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ustomProperty9.bin" ContentType="application/vnd.openxmlformats-officedocument.spreadsheetml.customProperty"/>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tables/table2.xml" ContentType="application/vnd.openxmlformats-officedocument.spreadsheetml.table+xml"/>
  <Override PartName="/xl/customProperty10.bin" ContentType="application/vnd.openxmlformats-officedocument.spreadsheetml.customProperty"/>
  <Override PartName="/xl/drawings/drawing11.xml" ContentType="application/vnd.openxmlformats-officedocument.drawing+xml"/>
  <Override PartName="/xl/tables/table3.xml" ContentType="application/vnd.openxmlformats-officedocument.spreadsheetml.table+xml"/>
  <Override PartName="/xl/customProperty11.bin" ContentType="application/vnd.openxmlformats-officedocument.spreadsheetml.customProperty"/>
  <Override PartName="/xl/drawings/drawing12.xml" ContentType="application/vnd.openxmlformats-officedocument.drawing+xml"/>
  <Override PartName="/xl/customProperty12.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15.xml" ContentType="application/vnd.openxmlformats-officedocument.drawing+xml"/>
  <Override PartName="/xl/customProperty15.bin" ContentType="application/vnd.openxmlformats-officedocument.spreadsheetml.customProperty"/>
  <Override PartName="/xl/drawings/drawing16.xml" ContentType="application/vnd.openxmlformats-officedocument.drawing+xml"/>
  <Override PartName="/xl/customProperty16.bin" ContentType="application/vnd.openxmlformats-officedocument.spreadsheetml.customProperty"/>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salix365-my.sharepoint.com/personal/becca_weight_salixfinance_co_uk/Documents/Documents/"/>
    </mc:Choice>
  </mc:AlternateContent>
  <xr:revisionPtr revIDLastSave="0" documentId="8_{31AC561C-DA26-4D96-AB85-45B329FCC4C6}" xr6:coauthVersionLast="47" xr6:coauthVersionMax="47" xr10:uidLastSave="{00000000-0000-0000-0000-000000000000}"/>
  <bookViews>
    <workbookView xWindow="-110" yWindow="-110" windowWidth="19420" windowHeight="10420" tabRatio="763" firstSheet="2" activeTab="2" xr2:uid="{00000000-000D-0000-FFFF-FFFF00000000}"/>
  </bookViews>
  <sheets>
    <sheet name="CRYSTAL_PERSIST" sheetId="4" state="veryHidden" r:id="rId1"/>
    <sheet name="Guidance" sheetId="72" r:id="rId2"/>
    <sheet name="Step 1 Introduction" sheetId="38" r:id="rId3"/>
    <sheet name="Step 2.1 Existing Heating" sheetId="66" r:id="rId4"/>
    <sheet name="Step 2.2 Project Design" sheetId="61" r:id="rId5"/>
    <sheet name="Step 3.1 Site Details" sheetId="44" r:id="rId6"/>
    <sheet name="Step 3.2 Building Details" sheetId="82" r:id="rId7"/>
    <sheet name="Step 3.3 Heating System" sheetId="64" r:id="rId8"/>
    <sheet name="Step 4 Support Tool" sheetId="2" r:id="rId9"/>
    <sheet name="Step 5 Project Governance" sheetId="86" r:id="rId10"/>
    <sheet name="Step 6 Submit Application" sheetId="73" r:id="rId11"/>
    <sheet name="Consortium Documentation " sheetId="81" r:id="rId12"/>
    <sheet name="Extra look-up" sheetId="11" state="hidden" r:id="rId13"/>
    <sheet name="Assessment Form v2" sheetId="75" state="hidden" r:id="rId14"/>
    <sheet name="Eligible Technologies" sheetId="51" r:id="rId15"/>
    <sheet name="PETREAD" sheetId="70" state="hidden" r:id="rId16"/>
    <sheet name="QC Check" sheetId="79" state="hidden" r:id="rId17"/>
    <sheet name="CR Assessment" sheetId="77" state="hidden" r:id="rId18"/>
    <sheet name="Backing Sheet - Buildings" sheetId="69" state="hidden" r:id="rId19"/>
    <sheet name="Revision History" sheetId="7" r:id="rId20"/>
    <sheet name="Data Outputs" sheetId="74" r:id="rId21"/>
    <sheet name="Terms of Use" sheetId="28" r:id="rId22"/>
  </sheets>
  <definedNames>
    <definedName name="_xlnm._FilterDatabase" localSheetId="14" hidden="1">'Eligible Technologies'!$C$6:$G$81</definedName>
    <definedName name="_xlnm._FilterDatabase" localSheetId="15" hidden="1">PETREAD!$AS$12:$AV$112</definedName>
    <definedName name="Application_Form">'Assessment Form v2'!$K$209:$K$217</definedName>
    <definedName name="Bespoke_Design">'Assessment Form v2'!$M$209:$M$217</definedName>
    <definedName name="Bespoke_DNO">'Assessment Form v2'!$O$209</definedName>
    <definedName name="Bespoke_EOL">'Assessment Form v2'!$N$209</definedName>
    <definedName name="Bespoke_Fossil_Fuel_System">'Assessment Form v2'!$P$209</definedName>
    <definedName name="Bespoke_Other">'Assessment Form v2'!$L$209:$L$217</definedName>
    <definedName name="BMS">'Eligible Technologies'!$D$21:$D$22</definedName>
    <definedName name="Buildings" localSheetId="9">OFFSET('Backing Sheet - Buildings'!A1,0,0,COUNTA('Backing Sheet - Buildings'!$E$2:$E$101),1)</definedName>
    <definedName name="Buildings">OFFSET('Backing Sheet - Buildings'!A1,0,0,COUNTA('Backing Sheet - Buildings'!$E$2:$E$101),1)</definedName>
    <definedName name="Cooling">'Eligible Technologies'!$D$23:$D$27</definedName>
    <definedName name="Custom">'Extra look-up'!#REF!</definedName>
    <definedName name="Data_Sheets">'Assessment Form v2'!$Q$209</definedName>
    <definedName name="DRange" localSheetId="9">'Backing Sheet - Buildings'!$E$2:INDEX('Backing Sheet - Buildings'!$E$2:$E$101,COUNTIF('Backing Sheet - Buildings'!$E$2:$E$101,"?*"))</definedName>
    <definedName name="DRange">'Backing Sheet - Buildings'!$E$2:INDEX('Backing Sheet - Buildings'!$E$2:$E$101,COUNTIF('Backing Sheet - Buildings'!$E$2:$E$101,"?*"))</definedName>
    <definedName name="DRangeSystems" localSheetId="9">'Backing Sheet - Buildings'!$M$2:INDEX('Backing Sheet - Buildings'!$M$2:$M$101,COUNTIF('Backing Sheet - Buildings'!$M$2:$M$101,"?*"))</definedName>
    <definedName name="DRangeSystems">'Backing Sheet - Buildings'!$M$2:INDEX('Backing Sheet - Buildings'!$M$2:$M$101,COUNTIF('Backing Sheet - Buildings'!$M$2:$M$101,"?*"))</definedName>
    <definedName name="EfW">'Eligible Technologies'!$D$28:$D$29</definedName>
    <definedName name="Enabling_measure">'Eligible Technologies'!$D$84:$D$93</definedName>
    <definedName name="Energy_and_Carbon_Monitoring_Plan">'Assessment Form v2'!$R$209:$R$217</definedName>
    <definedName name="Energy_Savings_Calculations">'Assessment Form v2'!$T$209</definedName>
    <definedName name="Energy_Types" localSheetId="9">'Step 4 Support Tool'!$AI$331:$AR$331</definedName>
    <definedName name="Energy_Types">'Step 4 Support Tool'!$AI$331:$AR$331</definedName>
    <definedName name="Experience_and_Governance">'Assessment Form v2'!$S$209:$S$217</definedName>
    <definedName name="Firm_Pricing">'Assessment Form v2'!$U$209:$U$217</definedName>
    <definedName name="FRange" localSheetId="9">'Backing Sheet - Buildings'!$M$2:INDEX('Backing Sheet - Buildings'!$M$2:$M$101,COUNTIF('Backing Sheet - Buildings'!$M$2:$M$101,"?*"))</definedName>
    <definedName name="FRange">'Backing Sheet - Buildings'!$M$2:INDEX('Backing Sheet - Buildings'!$M$2:$M$101,COUNTIF('Backing Sheet - Buildings'!$M$2:$M$101,"?*"))</definedName>
    <definedName name="Heating">'Eligible Technologies'!$D$30:$D$36</definedName>
    <definedName name="Hot_water">'Eligible Technologies'!$D$37:$D$40</definedName>
    <definedName name="Industrial_Equipment">'Eligible Technologies'!$D$41:$D$44</definedName>
    <definedName name="Insulation_building_fabric">'Eligible Technologies'!$D$45:$D$53</definedName>
    <definedName name="Insulation_draught_proofing">'Eligible Technologies'!$D$54</definedName>
    <definedName name="Insulation_other">'Eligible Technologies'!$D$55:$D$59</definedName>
    <definedName name="Insulation_pipework">'Eligible Technologies'!$D$60:$D$61</definedName>
    <definedName name="LEDs">'Eligible Technologies'!$D$62:$D$63</definedName>
    <definedName name="Lighting_controls">'Eligible Technologies'!$D$64:$D$65</definedName>
    <definedName name="Motor_controls">'Eligible Technologies'!$D$66:$D$68</definedName>
    <definedName name="Motor_replacement">'Eligible Technologies'!$D$69</definedName>
    <definedName name="_xlnm.Print_Area" localSheetId="13">'Assessment Form v2'!$C$4:$I$182</definedName>
    <definedName name="_xlnm.Print_Area" localSheetId="17">'CR Assessment'!$B$4:$H$71</definedName>
    <definedName name="_xlnm.Print_Area" localSheetId="14">'Eligible Technologies'!$C$3:$G$81</definedName>
    <definedName name="_xlnm.Print_Area" localSheetId="1">Guidance!$A$1:$S$232</definedName>
    <definedName name="_xlnm.Print_Area" localSheetId="16">'QC Check'!$B$4:$H$61</definedName>
    <definedName name="_xlnm.Print_Area" localSheetId="19">'Revision History'!$C$1:$F$6</definedName>
    <definedName name="_xlnm.Print_Area" localSheetId="2">'Step 1 Introduction'!$C$2:$I$111</definedName>
    <definedName name="_xlnm.Print_Area" localSheetId="3">'Step 2.1 Existing Heating'!$C$2:$I$39</definedName>
    <definedName name="_xlnm.Print_Area" localSheetId="4">'Step 2.2 Project Design'!$C$2:$I$169</definedName>
    <definedName name="_xlnm.Print_Area" localSheetId="5">'Step 3.1 Site Details'!$A$2:$Q$44</definedName>
    <definedName name="_xlnm.Print_Area" localSheetId="8">'Step 4 Support Tool'!$A$4:$W$328</definedName>
    <definedName name="_xlnm.Print_Area" localSheetId="9">'Step 5 Project Governance'!$C$3:$J$120</definedName>
    <definedName name="_xlnm.Print_Area" localSheetId="10">'Step 6 Submit Application'!$B$2:$M$62</definedName>
    <definedName name="_xlnm.Print_Area" localSheetId="21">'Terms of Use'!$C$1:$C$9</definedName>
    <definedName name="_xlnm.Print_Area">#REF!</definedName>
    <definedName name="Project_Programme">'Assessment Form v2'!$V$209</definedName>
    <definedName name="Project_type" localSheetId="9">'Extra look-up'!$A$3:$A$21</definedName>
    <definedName name="Project_type">'Extra look-up'!$A$3:$A$21</definedName>
    <definedName name="Renewables">'Eligible Technologies'!$D$70:$D$72</definedName>
    <definedName name="Risk_Register">'Assessment Form v2'!$W$209</definedName>
    <definedName name="Salix_Decarbonisation_Fund">'Extra look-up'!$G$90:$G$95</definedName>
    <definedName name="Salix_Grant" localSheetId="1">'Extra look-up'!$G$55:$G$62</definedName>
    <definedName name="Salix_Grant">'Extra look-up'!$G$46:$G$53</definedName>
    <definedName name="Site_Names" localSheetId="9">'Backing Sheet - Buildings'!$R$2:INDEX('Backing Sheet - Buildings'!$R$2:$R$101,COUNTIF('Backing Sheet - Buildings'!$R$2:$R$101,"?*"))</definedName>
    <definedName name="Site_Names">'Backing Sheet - Buildings'!$R$2:INDEX('Backing Sheet - Buildings'!$R$2:$R$101,COUNTIF('Backing Sheet - Buildings'!$R$2:$R$101,"?*"))</definedName>
    <definedName name="Support_Tool_Building_List" localSheetId="9">'Backing Sheet - Buildings'!$Y$2:INDEX('Backing Sheet - Buildings'!$Y$2:$Y$101,COUNTIF('Backing Sheet - Buildings'!$Y$2:$Y$101,"?*"))</definedName>
    <definedName name="Support_Tool_Building_List">'Backing Sheet - Buildings'!$Y$2:INDEX('Backing Sheet - Buildings'!$Y$2:$Y$101,COUNTIF('Backing Sheet - Buildings'!$Y$2:$Y$101,"?*"))</definedName>
    <definedName name="Time_switches">'Eligible Technologies'!$D$73</definedName>
    <definedName name="Transformers">'Eligible Technologies'!$D$74:$D$75</definedName>
    <definedName name="Ventilation">'Eligible Technologies'!$D$76:$D$81</definedName>
    <definedName name="Work_Types" localSheetId="14">'Eligible Technologies'!$D$7:$D$93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2" l="1"/>
  <c r="Y18" i="2" s="1"/>
  <c r="G16" i="11"/>
  <c r="BZ7" i="70" l="1"/>
  <c r="L114" i="86" l="1"/>
  <c r="M108" i="86"/>
  <c r="L97" i="86"/>
  <c r="L72" i="86"/>
  <c r="L66" i="86"/>
  <c r="L60" i="86"/>
  <c r="L54" i="86"/>
  <c r="L46" i="86"/>
  <c r="M86" i="86"/>
  <c r="M87" i="86"/>
  <c r="M88" i="86"/>
  <c r="M89" i="86"/>
  <c r="M90" i="86"/>
  <c r="M91" i="86"/>
  <c r="M92" i="86"/>
  <c r="M93" i="86"/>
  <c r="M85" i="86"/>
  <c r="G2" i="70" l="1"/>
  <c r="D40" i="86"/>
  <c r="G38" i="86" s="1"/>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39" i="75"/>
  <c r="D65" i="82"/>
  <c r="F65" i="82"/>
  <c r="C8" i="82"/>
  <c r="C9" i="82"/>
  <c r="C10" i="82"/>
  <c r="C11" i="82"/>
  <c r="C12" i="82"/>
  <c r="C13" i="82"/>
  <c r="C14"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K65" i="82"/>
  <c r="N222" i="64"/>
  <c r="B222" i="64"/>
  <c r="H38" i="86"/>
  <c r="H40" i="86"/>
  <c r="L77" i="86"/>
  <c r="D9" i="2"/>
  <c r="E9" i="2"/>
  <c r="K47" i="38"/>
  <c r="BB7" i="70"/>
  <c r="U285" i="70"/>
  <c r="U286" i="70"/>
  <c r="U287" i="70"/>
  <c r="U288" i="70"/>
  <c r="U289" i="70"/>
  <c r="U290" i="70"/>
  <c r="U291" i="70"/>
  <c r="U292" i="70"/>
  <c r="U293" i="70"/>
  <c r="U294" i="70"/>
  <c r="U295" i="70"/>
  <c r="U296" i="70"/>
  <c r="U297" i="70"/>
  <c r="U298" i="70"/>
  <c r="U299" i="70"/>
  <c r="U300" i="70"/>
  <c r="U301" i="70"/>
  <c r="U302" i="70"/>
  <c r="U303" i="70"/>
  <c r="U304" i="70"/>
  <c r="U305" i="70"/>
  <c r="U306" i="70"/>
  <c r="U307" i="70"/>
  <c r="U308" i="70"/>
  <c r="U309" i="70"/>
  <c r="U310" i="70"/>
  <c r="U311" i="70"/>
  <c r="U312" i="70"/>
  <c r="U313" i="70"/>
  <c r="U314" i="70"/>
  <c r="U315" i="70"/>
  <c r="U316" i="70"/>
  <c r="U317" i="70"/>
  <c r="U318" i="70"/>
  <c r="U319" i="70"/>
  <c r="U320" i="70"/>
  <c r="U321" i="70"/>
  <c r="U322" i="70"/>
  <c r="U323" i="70"/>
  <c r="U324" i="70"/>
  <c r="U325" i="70"/>
  <c r="U326" i="70"/>
  <c r="U327" i="70"/>
  <c r="U328" i="70"/>
  <c r="U329" i="70"/>
  <c r="U330" i="70"/>
  <c r="U331" i="70"/>
  <c r="U332" i="70"/>
  <c r="U333" i="70"/>
  <c r="U334" i="70"/>
  <c r="U335" i="70"/>
  <c r="U336" i="70"/>
  <c r="U337" i="70"/>
  <c r="U338" i="70"/>
  <c r="U339" i="70"/>
  <c r="U340" i="70"/>
  <c r="U341" i="70"/>
  <c r="U342" i="70"/>
  <c r="U343" i="70"/>
  <c r="U344" i="70"/>
  <c r="U345" i="70"/>
  <c r="U346" i="70"/>
  <c r="U347" i="70"/>
  <c r="U348" i="70"/>
  <c r="U349" i="70"/>
  <c r="U350" i="70"/>
  <c r="U351" i="70"/>
  <c r="U352" i="70"/>
  <c r="U353" i="70"/>
  <c r="U354" i="70"/>
  <c r="U355" i="70"/>
  <c r="U356" i="70"/>
  <c r="U357" i="70"/>
  <c r="U358" i="70"/>
  <c r="U359" i="70"/>
  <c r="U360" i="70"/>
  <c r="U361" i="70"/>
  <c r="U362" i="70"/>
  <c r="U363" i="70"/>
  <c r="U364" i="70"/>
  <c r="U365" i="70"/>
  <c r="U366" i="70"/>
  <c r="U367" i="70"/>
  <c r="U368" i="70"/>
  <c r="U369" i="70"/>
  <c r="T285" i="70"/>
  <c r="T286" i="70"/>
  <c r="T287" i="70"/>
  <c r="T288" i="70"/>
  <c r="T289" i="70"/>
  <c r="T290" i="70"/>
  <c r="T291" i="70"/>
  <c r="T292" i="70"/>
  <c r="T293" i="70"/>
  <c r="T294" i="70"/>
  <c r="T295" i="70"/>
  <c r="T296" i="70"/>
  <c r="T297" i="70"/>
  <c r="T298" i="70"/>
  <c r="T299" i="70"/>
  <c r="T300" i="70"/>
  <c r="T301" i="70"/>
  <c r="T302" i="70"/>
  <c r="T303" i="70"/>
  <c r="T304" i="70"/>
  <c r="T305" i="70"/>
  <c r="T306" i="70"/>
  <c r="T307" i="70"/>
  <c r="T308" i="70"/>
  <c r="T309" i="70"/>
  <c r="T310" i="70"/>
  <c r="T311" i="70"/>
  <c r="T312" i="70"/>
  <c r="T313" i="70"/>
  <c r="T314" i="70"/>
  <c r="T315" i="70"/>
  <c r="T316" i="70"/>
  <c r="T317" i="70"/>
  <c r="T318" i="70"/>
  <c r="T319" i="70"/>
  <c r="T320" i="70"/>
  <c r="T321" i="70"/>
  <c r="T322" i="70"/>
  <c r="T323" i="70"/>
  <c r="T324" i="70"/>
  <c r="T325" i="70"/>
  <c r="T326" i="70"/>
  <c r="T327" i="70"/>
  <c r="T328" i="70"/>
  <c r="T329" i="70"/>
  <c r="T330" i="70"/>
  <c r="T331" i="70"/>
  <c r="T332" i="70"/>
  <c r="T333" i="70"/>
  <c r="T334" i="70"/>
  <c r="T335" i="70"/>
  <c r="T336" i="70"/>
  <c r="T337" i="70"/>
  <c r="T338" i="70"/>
  <c r="T339" i="70"/>
  <c r="T340" i="70"/>
  <c r="T341" i="70"/>
  <c r="T342" i="70"/>
  <c r="T343" i="70"/>
  <c r="T344" i="70"/>
  <c r="T345" i="70"/>
  <c r="T346" i="70"/>
  <c r="T347" i="70"/>
  <c r="T348" i="70"/>
  <c r="T349" i="70"/>
  <c r="T350" i="70"/>
  <c r="T351" i="70"/>
  <c r="T352" i="70"/>
  <c r="T353" i="70"/>
  <c r="T354" i="70"/>
  <c r="T355" i="70"/>
  <c r="T356" i="70"/>
  <c r="T357" i="70"/>
  <c r="T358" i="70"/>
  <c r="T359" i="70"/>
  <c r="T360" i="70"/>
  <c r="T361" i="70"/>
  <c r="T362" i="70"/>
  <c r="T363" i="70"/>
  <c r="T364" i="70"/>
  <c r="T365" i="70"/>
  <c r="T366" i="70"/>
  <c r="T367" i="70"/>
  <c r="T368" i="70"/>
  <c r="T369" i="70"/>
  <c r="F285" i="70"/>
  <c r="F286" i="70"/>
  <c r="F287" i="70"/>
  <c r="F288" i="70"/>
  <c r="F289" i="70"/>
  <c r="F290" i="70"/>
  <c r="F291" i="70"/>
  <c r="F292" i="70"/>
  <c r="F293" i="70"/>
  <c r="F294" i="70"/>
  <c r="F295" i="70"/>
  <c r="F296" i="70"/>
  <c r="F297" i="70"/>
  <c r="F298" i="70"/>
  <c r="F299" i="70"/>
  <c r="F300" i="70"/>
  <c r="F301" i="70"/>
  <c r="F302" i="70"/>
  <c r="F303" i="70"/>
  <c r="F304" i="70"/>
  <c r="F305" i="70"/>
  <c r="F306" i="70"/>
  <c r="F307" i="70"/>
  <c r="F308" i="70"/>
  <c r="F309" i="70"/>
  <c r="F310" i="70"/>
  <c r="F311" i="70"/>
  <c r="F312" i="70"/>
  <c r="F313" i="70"/>
  <c r="F314" i="70"/>
  <c r="F315" i="70"/>
  <c r="F316" i="70"/>
  <c r="F317" i="70"/>
  <c r="F318" i="70"/>
  <c r="F319" i="70"/>
  <c r="F320" i="70"/>
  <c r="F321" i="70"/>
  <c r="F322" i="70"/>
  <c r="F323" i="70"/>
  <c r="F324" i="70"/>
  <c r="F325" i="70"/>
  <c r="F326" i="70"/>
  <c r="F327" i="70"/>
  <c r="F328" i="70"/>
  <c r="F329" i="70"/>
  <c r="F330" i="70"/>
  <c r="F331" i="70"/>
  <c r="F332" i="70"/>
  <c r="F333" i="70"/>
  <c r="F334" i="70"/>
  <c r="F335" i="70"/>
  <c r="F336" i="70"/>
  <c r="F337" i="70"/>
  <c r="F338" i="70"/>
  <c r="F339" i="70"/>
  <c r="F340" i="70"/>
  <c r="F341" i="70"/>
  <c r="F342" i="70"/>
  <c r="F343" i="70"/>
  <c r="F344" i="70"/>
  <c r="F345" i="70"/>
  <c r="F346" i="70"/>
  <c r="F347" i="70"/>
  <c r="F348" i="70"/>
  <c r="F349" i="70"/>
  <c r="F350" i="70"/>
  <c r="F351" i="70"/>
  <c r="F352" i="70"/>
  <c r="F353" i="70"/>
  <c r="F354" i="70"/>
  <c r="F355" i="70"/>
  <c r="F356" i="70"/>
  <c r="F357" i="70"/>
  <c r="F358" i="70"/>
  <c r="F359" i="70"/>
  <c r="F360" i="70"/>
  <c r="F361" i="70"/>
  <c r="F362" i="70"/>
  <c r="F363" i="70"/>
  <c r="F364" i="70"/>
  <c r="F365" i="70"/>
  <c r="F366" i="70"/>
  <c r="F367" i="70"/>
  <c r="F368" i="70"/>
  <c r="F369" i="70"/>
  <c r="W285" i="70"/>
  <c r="W286" i="70"/>
  <c r="W287" i="70"/>
  <c r="W288" i="70"/>
  <c r="W289" i="70"/>
  <c r="W290" i="70"/>
  <c r="W291" i="70"/>
  <c r="W292" i="70"/>
  <c r="W293" i="70"/>
  <c r="W294" i="70"/>
  <c r="W295" i="70"/>
  <c r="W296" i="70"/>
  <c r="W297" i="70"/>
  <c r="W298" i="70"/>
  <c r="W299" i="70"/>
  <c r="W300" i="70"/>
  <c r="W301" i="70"/>
  <c r="W302" i="70"/>
  <c r="W303" i="70"/>
  <c r="W304" i="70"/>
  <c r="W305" i="70"/>
  <c r="W306" i="70"/>
  <c r="W307" i="70"/>
  <c r="W308" i="70"/>
  <c r="W309" i="70"/>
  <c r="W310" i="70"/>
  <c r="W311" i="70"/>
  <c r="W312" i="70"/>
  <c r="W313" i="70"/>
  <c r="W314" i="70"/>
  <c r="W315" i="70"/>
  <c r="W316" i="70"/>
  <c r="W317" i="70"/>
  <c r="W318" i="70"/>
  <c r="W319" i="70"/>
  <c r="W320" i="70"/>
  <c r="W321" i="70"/>
  <c r="W322" i="70"/>
  <c r="W323" i="70"/>
  <c r="W324" i="70"/>
  <c r="W325" i="70"/>
  <c r="W326" i="70"/>
  <c r="W327" i="70"/>
  <c r="W328" i="70"/>
  <c r="W329" i="70"/>
  <c r="W330" i="70"/>
  <c r="W331" i="70"/>
  <c r="W332" i="70"/>
  <c r="W333" i="70"/>
  <c r="W334" i="70"/>
  <c r="W335" i="70"/>
  <c r="W336" i="70"/>
  <c r="W337" i="70"/>
  <c r="W338" i="70"/>
  <c r="W339" i="70"/>
  <c r="W340" i="70"/>
  <c r="W341" i="70"/>
  <c r="W342" i="70"/>
  <c r="W343" i="70"/>
  <c r="W344" i="70"/>
  <c r="W345" i="70"/>
  <c r="W346" i="70"/>
  <c r="W347" i="70"/>
  <c r="W348" i="70"/>
  <c r="W349" i="70"/>
  <c r="W350" i="70"/>
  <c r="W351" i="70"/>
  <c r="W352" i="70"/>
  <c r="W353" i="70"/>
  <c r="W354" i="70"/>
  <c r="W355" i="70"/>
  <c r="W356" i="70"/>
  <c r="W357" i="70"/>
  <c r="W358" i="70"/>
  <c r="W359" i="70"/>
  <c r="W360" i="70"/>
  <c r="W361" i="70"/>
  <c r="W362" i="70"/>
  <c r="W363" i="70"/>
  <c r="W364" i="70"/>
  <c r="W365" i="70"/>
  <c r="W366" i="70"/>
  <c r="W367" i="70"/>
  <c r="W368" i="70"/>
  <c r="W369" i="70"/>
  <c r="V285" i="70"/>
  <c r="V286" i="70"/>
  <c r="V287" i="70"/>
  <c r="V288" i="70"/>
  <c r="V289" i="70"/>
  <c r="V290" i="70"/>
  <c r="V291" i="70"/>
  <c r="V292" i="70"/>
  <c r="V293" i="70"/>
  <c r="V294" i="70"/>
  <c r="V295" i="70"/>
  <c r="V296" i="70"/>
  <c r="V297" i="70"/>
  <c r="V298" i="70"/>
  <c r="V299" i="70"/>
  <c r="V300" i="70"/>
  <c r="V301" i="70"/>
  <c r="V302" i="70"/>
  <c r="V303" i="70"/>
  <c r="V304" i="70"/>
  <c r="V305" i="70"/>
  <c r="V306" i="70"/>
  <c r="V307" i="70"/>
  <c r="V308" i="70"/>
  <c r="V309" i="70"/>
  <c r="V310" i="70"/>
  <c r="V311" i="70"/>
  <c r="V312" i="70"/>
  <c r="V313" i="70"/>
  <c r="V314" i="70"/>
  <c r="V315" i="70"/>
  <c r="V316" i="70"/>
  <c r="V317" i="70"/>
  <c r="V318" i="70"/>
  <c r="V319" i="70"/>
  <c r="V320" i="70"/>
  <c r="V321" i="70"/>
  <c r="V322" i="70"/>
  <c r="V323" i="70"/>
  <c r="V324" i="70"/>
  <c r="V325" i="70"/>
  <c r="V326" i="70"/>
  <c r="V327" i="70"/>
  <c r="V328" i="70"/>
  <c r="V329" i="70"/>
  <c r="V330" i="70"/>
  <c r="V331" i="70"/>
  <c r="V332" i="70"/>
  <c r="V333" i="70"/>
  <c r="V334" i="70"/>
  <c r="V335" i="70"/>
  <c r="V336" i="70"/>
  <c r="V337" i="70"/>
  <c r="V338" i="70"/>
  <c r="V339" i="70"/>
  <c r="V340" i="70"/>
  <c r="V341" i="70"/>
  <c r="V342" i="70"/>
  <c r="V343" i="70"/>
  <c r="V344" i="70"/>
  <c r="V345" i="70"/>
  <c r="V346" i="70"/>
  <c r="V347" i="70"/>
  <c r="V348" i="70"/>
  <c r="V349" i="70"/>
  <c r="V350" i="70"/>
  <c r="V351" i="70"/>
  <c r="V352" i="70"/>
  <c r="V353" i="70"/>
  <c r="V354" i="70"/>
  <c r="V355" i="70"/>
  <c r="V356" i="70"/>
  <c r="V357" i="70"/>
  <c r="V358" i="70"/>
  <c r="V359" i="70"/>
  <c r="V360" i="70"/>
  <c r="V361" i="70"/>
  <c r="V362" i="70"/>
  <c r="V363" i="70"/>
  <c r="V364" i="70"/>
  <c r="V365" i="70"/>
  <c r="V366" i="70"/>
  <c r="V367" i="70"/>
  <c r="V368" i="70"/>
  <c r="V369" i="70"/>
  <c r="M285" i="70"/>
  <c r="M286" i="70"/>
  <c r="M287" i="70"/>
  <c r="M288" i="70"/>
  <c r="M289" i="70"/>
  <c r="M290" i="70"/>
  <c r="M291" i="70"/>
  <c r="M292" i="70"/>
  <c r="M293" i="70"/>
  <c r="M294" i="70"/>
  <c r="M295" i="70"/>
  <c r="M296" i="70"/>
  <c r="M297" i="70"/>
  <c r="M298" i="70"/>
  <c r="M299" i="70"/>
  <c r="M300" i="70"/>
  <c r="M301" i="70"/>
  <c r="M302" i="70"/>
  <c r="M303" i="70"/>
  <c r="M304" i="70"/>
  <c r="M305" i="70"/>
  <c r="M306" i="70"/>
  <c r="M307" i="70"/>
  <c r="M308" i="70"/>
  <c r="M309" i="70"/>
  <c r="M310" i="70"/>
  <c r="M311" i="70"/>
  <c r="M312" i="70"/>
  <c r="M313" i="70"/>
  <c r="M314" i="70"/>
  <c r="M315" i="70"/>
  <c r="M316" i="70"/>
  <c r="M317" i="70"/>
  <c r="M318" i="70"/>
  <c r="M319" i="70"/>
  <c r="M320" i="70"/>
  <c r="M321" i="70"/>
  <c r="M322" i="70"/>
  <c r="M323" i="70"/>
  <c r="M324" i="70"/>
  <c r="M325" i="70"/>
  <c r="M326" i="70"/>
  <c r="M327" i="70"/>
  <c r="M328" i="70"/>
  <c r="M329" i="70"/>
  <c r="M330" i="70"/>
  <c r="M331" i="70"/>
  <c r="M332" i="70"/>
  <c r="M333" i="70"/>
  <c r="M334" i="70"/>
  <c r="M335" i="70"/>
  <c r="M336" i="70"/>
  <c r="M337" i="70"/>
  <c r="M338" i="70"/>
  <c r="M339" i="70"/>
  <c r="M340" i="70"/>
  <c r="M341" i="70"/>
  <c r="M342" i="70"/>
  <c r="M343" i="70"/>
  <c r="M344" i="70"/>
  <c r="M345" i="70"/>
  <c r="M346" i="70"/>
  <c r="M347" i="70"/>
  <c r="M348" i="70"/>
  <c r="M349" i="70"/>
  <c r="M350" i="70"/>
  <c r="M351" i="70"/>
  <c r="M352" i="70"/>
  <c r="M353" i="70"/>
  <c r="M354" i="70"/>
  <c r="M355" i="70"/>
  <c r="M356" i="70"/>
  <c r="M357" i="70"/>
  <c r="M358" i="70"/>
  <c r="M359" i="70"/>
  <c r="M360" i="70"/>
  <c r="M361" i="70"/>
  <c r="M362" i="70"/>
  <c r="M363" i="70"/>
  <c r="M364" i="70"/>
  <c r="M365" i="70"/>
  <c r="M366" i="70"/>
  <c r="M367" i="70"/>
  <c r="M368" i="70"/>
  <c r="M369" i="70"/>
  <c r="L285" i="70"/>
  <c r="L286" i="70"/>
  <c r="L287" i="70"/>
  <c r="L288" i="70"/>
  <c r="L289" i="70"/>
  <c r="L290" i="70"/>
  <c r="L291" i="70"/>
  <c r="L292" i="70"/>
  <c r="L293" i="70"/>
  <c r="L294" i="70"/>
  <c r="L295" i="70"/>
  <c r="L296" i="70"/>
  <c r="L297" i="70"/>
  <c r="L298" i="70"/>
  <c r="L299" i="70"/>
  <c r="L300" i="70"/>
  <c r="L301" i="70"/>
  <c r="L302" i="70"/>
  <c r="L303" i="70"/>
  <c r="L304" i="70"/>
  <c r="L305" i="70"/>
  <c r="L306" i="70"/>
  <c r="L307" i="70"/>
  <c r="L308" i="70"/>
  <c r="L309" i="70"/>
  <c r="L310" i="70"/>
  <c r="L311" i="70"/>
  <c r="L312" i="70"/>
  <c r="L313" i="70"/>
  <c r="L314" i="70"/>
  <c r="L315" i="70"/>
  <c r="L316" i="70"/>
  <c r="L317" i="70"/>
  <c r="L318" i="70"/>
  <c r="L319" i="70"/>
  <c r="L320" i="70"/>
  <c r="L321" i="70"/>
  <c r="L322" i="70"/>
  <c r="L323" i="70"/>
  <c r="L324" i="70"/>
  <c r="L325" i="70"/>
  <c r="L326" i="70"/>
  <c r="L327" i="70"/>
  <c r="L328" i="70"/>
  <c r="L329" i="70"/>
  <c r="L330" i="70"/>
  <c r="L331" i="70"/>
  <c r="L332" i="70"/>
  <c r="L333" i="70"/>
  <c r="L334" i="70"/>
  <c r="L335" i="70"/>
  <c r="L336" i="70"/>
  <c r="L337" i="70"/>
  <c r="L338" i="70"/>
  <c r="L339" i="70"/>
  <c r="L340" i="70"/>
  <c r="L341" i="70"/>
  <c r="L342" i="70"/>
  <c r="L343" i="70"/>
  <c r="L344" i="70"/>
  <c r="L345" i="70"/>
  <c r="L346" i="70"/>
  <c r="L347" i="70"/>
  <c r="L348" i="70"/>
  <c r="L349" i="70"/>
  <c r="L350" i="70"/>
  <c r="L351" i="70"/>
  <c r="L352" i="70"/>
  <c r="L353" i="70"/>
  <c r="L354" i="70"/>
  <c r="L355" i="70"/>
  <c r="L356" i="70"/>
  <c r="L357" i="70"/>
  <c r="L358" i="70"/>
  <c r="L359" i="70"/>
  <c r="L360" i="70"/>
  <c r="L361" i="70"/>
  <c r="L362" i="70"/>
  <c r="L363" i="70"/>
  <c r="L364" i="70"/>
  <c r="L365" i="70"/>
  <c r="L366" i="70"/>
  <c r="L367" i="70"/>
  <c r="L368" i="70"/>
  <c r="L369" i="70"/>
  <c r="K285" i="70"/>
  <c r="K286" i="70"/>
  <c r="K287" i="70"/>
  <c r="K288" i="70"/>
  <c r="K289" i="70"/>
  <c r="K290" i="70"/>
  <c r="K291" i="70"/>
  <c r="K292" i="70"/>
  <c r="K293" i="70"/>
  <c r="K294" i="70"/>
  <c r="K295" i="70"/>
  <c r="K296" i="70"/>
  <c r="K297" i="70"/>
  <c r="K298" i="70"/>
  <c r="K299" i="70"/>
  <c r="K300" i="70"/>
  <c r="K301" i="70"/>
  <c r="K302" i="70"/>
  <c r="K303" i="70"/>
  <c r="K304" i="70"/>
  <c r="K305" i="70"/>
  <c r="K306" i="70"/>
  <c r="K307" i="70"/>
  <c r="K308" i="70"/>
  <c r="K309" i="70"/>
  <c r="K310" i="70"/>
  <c r="K311" i="70"/>
  <c r="K312" i="70"/>
  <c r="K313" i="70"/>
  <c r="K314" i="70"/>
  <c r="K315" i="70"/>
  <c r="K316" i="70"/>
  <c r="K317" i="70"/>
  <c r="K318" i="70"/>
  <c r="K319" i="70"/>
  <c r="K320" i="70"/>
  <c r="K321" i="70"/>
  <c r="K322" i="70"/>
  <c r="K323" i="70"/>
  <c r="K324" i="70"/>
  <c r="K325" i="70"/>
  <c r="K326" i="70"/>
  <c r="K327" i="70"/>
  <c r="K328" i="70"/>
  <c r="K329" i="70"/>
  <c r="K330" i="70"/>
  <c r="K331" i="70"/>
  <c r="K332" i="70"/>
  <c r="K333" i="70"/>
  <c r="K334" i="70"/>
  <c r="K335" i="70"/>
  <c r="K336" i="70"/>
  <c r="K337" i="70"/>
  <c r="K338" i="70"/>
  <c r="K339" i="70"/>
  <c r="K340" i="70"/>
  <c r="K341" i="70"/>
  <c r="K342" i="70"/>
  <c r="K343" i="70"/>
  <c r="K344" i="70"/>
  <c r="K345" i="70"/>
  <c r="K346" i="70"/>
  <c r="K347" i="70"/>
  <c r="K348" i="70"/>
  <c r="K349" i="70"/>
  <c r="K350" i="70"/>
  <c r="K351" i="70"/>
  <c r="K352" i="70"/>
  <c r="K353" i="70"/>
  <c r="K354" i="70"/>
  <c r="K355" i="70"/>
  <c r="K356" i="70"/>
  <c r="K357" i="70"/>
  <c r="K358" i="70"/>
  <c r="K359" i="70"/>
  <c r="K360" i="70"/>
  <c r="K361" i="70"/>
  <c r="K362" i="70"/>
  <c r="K363" i="70"/>
  <c r="K364" i="70"/>
  <c r="K365" i="70"/>
  <c r="K366" i="70"/>
  <c r="K367" i="70"/>
  <c r="K368" i="70"/>
  <c r="K369" i="70"/>
  <c r="AP7" i="70"/>
  <c r="AN7" i="70"/>
  <c r="AM7" i="70"/>
  <c r="AL7" i="70"/>
  <c r="FH7" i="70"/>
  <c r="FG7" i="70"/>
  <c r="Z322" i="2"/>
  <c r="G39" i="86" l="1"/>
  <c r="G40" i="86" s="1"/>
  <c r="AW7" i="70"/>
  <c r="AV7" i="70"/>
  <c r="AU7" i="70"/>
  <c r="AT7" i="70"/>
  <c r="AS7" i="70"/>
  <c r="AR7" i="70"/>
  <c r="AQ7" i="70"/>
  <c r="AO7" i="70"/>
  <c r="BY7" i="70"/>
  <c r="BX7" i="70"/>
  <c r="BU7" i="70"/>
  <c r="BT7" i="70"/>
  <c r="BS7" i="70"/>
  <c r="BR7" i="70"/>
  <c r="BQ7" i="70"/>
  <c r="BP7" i="70"/>
  <c r="BO7" i="70"/>
  <c r="BN7" i="70"/>
  <c r="BG115" i="70"/>
  <c r="GW7" i="70"/>
  <c r="GV7" i="70"/>
  <c r="GU7" i="70"/>
  <c r="GT7" i="70"/>
  <c r="GS7" i="70"/>
  <c r="GR7" i="70"/>
  <c r="GQ7" i="70"/>
  <c r="GP7" i="70"/>
  <c r="GO7" i="70"/>
  <c r="GN7" i="70"/>
  <c r="GM7" i="70"/>
  <c r="GL7" i="70"/>
  <c r="GK7" i="70"/>
  <c r="GJ7" i="70"/>
  <c r="GI7" i="70"/>
  <c r="GH7" i="70"/>
  <c r="GG7" i="70"/>
  <c r="GF7" i="70"/>
  <c r="GE7" i="70"/>
  <c r="GD7" i="70"/>
  <c r="GC7" i="70"/>
  <c r="GB7" i="70"/>
  <c r="GA7" i="70"/>
  <c r="FZ7" i="70"/>
  <c r="FY7" i="70"/>
  <c r="FX7" i="70"/>
  <c r="FW7" i="70"/>
  <c r="FV7" i="70"/>
  <c r="FU7" i="70"/>
  <c r="FT7" i="70"/>
  <c r="FS7" i="70"/>
  <c r="FR7" i="70"/>
  <c r="FQ7" i="70"/>
  <c r="FO7" i="70"/>
  <c r="FP7" i="70"/>
  <c r="FN7" i="70"/>
  <c r="FM7" i="70"/>
  <c r="FL7" i="70"/>
  <c r="FK7" i="70"/>
  <c r="FJ7" i="70"/>
  <c r="FI7" i="70"/>
  <c r="FD7" i="70"/>
  <c r="EZ7" i="70"/>
  <c r="EY7" i="70"/>
  <c r="EW7" i="70"/>
  <c r="EU7" i="70"/>
  <c r="ES7" i="70"/>
  <c r="EQ7" i="70"/>
  <c r="EO7" i="70"/>
  <c r="EM7" i="70"/>
  <c r="EK7" i="70"/>
  <c r="EJ40" i="70"/>
  <c r="AO270" i="70"/>
  <c r="AP270" i="70"/>
  <c r="AQ270" i="70"/>
  <c r="AR270" i="70"/>
  <c r="AS270" i="70"/>
  <c r="AT270" i="70"/>
  <c r="AU270" i="70"/>
  <c r="AV270" i="70"/>
  <c r="AW270" i="70"/>
  <c r="AX270" i="70"/>
  <c r="AY270" i="70"/>
  <c r="AZ270" i="70"/>
  <c r="AP271" i="70"/>
  <c r="AQ271" i="70"/>
  <c r="AR271" i="70"/>
  <c r="AS271" i="70"/>
  <c r="AT271" i="70"/>
  <c r="AU271" i="70"/>
  <c r="AV271" i="70"/>
  <c r="AW271" i="70"/>
  <c r="AX271" i="70"/>
  <c r="AY271" i="70"/>
  <c r="AZ271" i="70"/>
  <c r="AP272" i="70"/>
  <c r="AQ272" i="70"/>
  <c r="AR272" i="70"/>
  <c r="AS272" i="70"/>
  <c r="AT272" i="70"/>
  <c r="AU272" i="70"/>
  <c r="AV272" i="70"/>
  <c r="AW272" i="70"/>
  <c r="AX272" i="70"/>
  <c r="AY272" i="70"/>
  <c r="AZ272" i="70"/>
  <c r="AP273" i="70"/>
  <c r="AQ273" i="70"/>
  <c r="AR273" i="70"/>
  <c r="AS273" i="70"/>
  <c r="AT273" i="70"/>
  <c r="AU273" i="70"/>
  <c r="AV273" i="70"/>
  <c r="AW273" i="70"/>
  <c r="AX273" i="70"/>
  <c r="AY273" i="70"/>
  <c r="AZ273" i="70"/>
  <c r="AP274" i="70"/>
  <c r="AQ274" i="70"/>
  <c r="AR274" i="70"/>
  <c r="AS274" i="70"/>
  <c r="AT274" i="70"/>
  <c r="AU274" i="70"/>
  <c r="AV274" i="70"/>
  <c r="AW274" i="70"/>
  <c r="AX274" i="70"/>
  <c r="AY274" i="70"/>
  <c r="AZ274" i="70"/>
  <c r="AP275" i="70"/>
  <c r="AQ275" i="70"/>
  <c r="AR275" i="70"/>
  <c r="AS275" i="70"/>
  <c r="AT275" i="70"/>
  <c r="AU275" i="70"/>
  <c r="AV275" i="70"/>
  <c r="AW275" i="70"/>
  <c r="AX275" i="70"/>
  <c r="AY275" i="70"/>
  <c r="AZ275" i="70"/>
  <c r="AP276" i="70"/>
  <c r="AQ276" i="70"/>
  <c r="AR276" i="70"/>
  <c r="AS276" i="70"/>
  <c r="AT276" i="70"/>
  <c r="AU276" i="70"/>
  <c r="AV276" i="70"/>
  <c r="AW276" i="70"/>
  <c r="AX276" i="70"/>
  <c r="AY276" i="70"/>
  <c r="AZ276" i="70"/>
  <c r="AP277" i="70"/>
  <c r="AQ277" i="70"/>
  <c r="AR277" i="70"/>
  <c r="AS277" i="70"/>
  <c r="AT277" i="70"/>
  <c r="AU277" i="70"/>
  <c r="AV277" i="70"/>
  <c r="AW277" i="70"/>
  <c r="AX277" i="70"/>
  <c r="AY277" i="70"/>
  <c r="AZ277" i="70"/>
  <c r="AP278" i="70"/>
  <c r="AQ278" i="70"/>
  <c r="AR278" i="70"/>
  <c r="AS278" i="70"/>
  <c r="AT278" i="70"/>
  <c r="AU278" i="70"/>
  <c r="AV278" i="70"/>
  <c r="AW278" i="70"/>
  <c r="AX278" i="70"/>
  <c r="AY278" i="70"/>
  <c r="AZ278" i="70"/>
  <c r="AP279" i="70"/>
  <c r="AQ279" i="70"/>
  <c r="AR279" i="70"/>
  <c r="AS279" i="70"/>
  <c r="AT279" i="70"/>
  <c r="AU279" i="70"/>
  <c r="AV279" i="70"/>
  <c r="AW279" i="70"/>
  <c r="AX279" i="70"/>
  <c r="AY279" i="70"/>
  <c r="AZ279" i="70"/>
  <c r="AP280" i="70"/>
  <c r="AQ280" i="70"/>
  <c r="AR280" i="70"/>
  <c r="AS280" i="70"/>
  <c r="AT280" i="70"/>
  <c r="AU280" i="70"/>
  <c r="AV280" i="70"/>
  <c r="AW280" i="70"/>
  <c r="AX280" i="70"/>
  <c r="AY280" i="70"/>
  <c r="AZ280" i="70"/>
  <c r="AP281" i="70"/>
  <c r="AQ281" i="70"/>
  <c r="AR281" i="70"/>
  <c r="AS281" i="70"/>
  <c r="AT281" i="70"/>
  <c r="AU281" i="70"/>
  <c r="AV281" i="70"/>
  <c r="AW281" i="70"/>
  <c r="AX281" i="70"/>
  <c r="AY281" i="70"/>
  <c r="AZ281" i="70"/>
  <c r="AP282" i="70"/>
  <c r="AQ282" i="70"/>
  <c r="AR282" i="70"/>
  <c r="AS282" i="70"/>
  <c r="AT282" i="70"/>
  <c r="AU282" i="70"/>
  <c r="AV282" i="70"/>
  <c r="AW282" i="70"/>
  <c r="AX282" i="70"/>
  <c r="AY282" i="70"/>
  <c r="AZ282" i="70"/>
  <c r="AP283" i="70"/>
  <c r="AQ283" i="70"/>
  <c r="AR283" i="70"/>
  <c r="AS283" i="70"/>
  <c r="AT283" i="70"/>
  <c r="AU283" i="70"/>
  <c r="AV283" i="70"/>
  <c r="AW283" i="70"/>
  <c r="AX283" i="70"/>
  <c r="AY283" i="70"/>
  <c r="AZ283" i="70"/>
  <c r="AP284" i="70"/>
  <c r="AQ284" i="70"/>
  <c r="AR284" i="70"/>
  <c r="AS284" i="70"/>
  <c r="AT284" i="70"/>
  <c r="AU284" i="70"/>
  <c r="AV284" i="70"/>
  <c r="AW284" i="70"/>
  <c r="AX284" i="70"/>
  <c r="AY284" i="70"/>
  <c r="AZ284" i="70"/>
  <c r="AP285" i="70"/>
  <c r="AQ285" i="70"/>
  <c r="AR285" i="70"/>
  <c r="AS285" i="70"/>
  <c r="AT285" i="70"/>
  <c r="AU285" i="70"/>
  <c r="AV285" i="70"/>
  <c r="AW285" i="70"/>
  <c r="AX285" i="70"/>
  <c r="AY285" i="70"/>
  <c r="AZ285" i="70"/>
  <c r="AP286" i="70"/>
  <c r="AQ286" i="70"/>
  <c r="AR286" i="70"/>
  <c r="AS286" i="70"/>
  <c r="AT286" i="70"/>
  <c r="AU286" i="70"/>
  <c r="AV286" i="70"/>
  <c r="AW286" i="70"/>
  <c r="AX286" i="70"/>
  <c r="AY286" i="70"/>
  <c r="AZ286" i="70"/>
  <c r="AP287" i="70"/>
  <c r="AQ287" i="70"/>
  <c r="AR287" i="70"/>
  <c r="AS287" i="70"/>
  <c r="AT287" i="70"/>
  <c r="AU287" i="70"/>
  <c r="AV287" i="70"/>
  <c r="AW287" i="70"/>
  <c r="AX287" i="70"/>
  <c r="AY287" i="70"/>
  <c r="AZ287" i="70"/>
  <c r="AP288" i="70"/>
  <c r="AQ288" i="70"/>
  <c r="AR288" i="70"/>
  <c r="AS288" i="70"/>
  <c r="AT288" i="70"/>
  <c r="AU288" i="70"/>
  <c r="AV288" i="70"/>
  <c r="AW288" i="70"/>
  <c r="AX288" i="70"/>
  <c r="AY288" i="70"/>
  <c r="AZ288" i="70"/>
  <c r="AP289" i="70"/>
  <c r="AQ289" i="70"/>
  <c r="AR289" i="70"/>
  <c r="AS289" i="70"/>
  <c r="AT289" i="70"/>
  <c r="AU289" i="70"/>
  <c r="AV289" i="70"/>
  <c r="AW289" i="70"/>
  <c r="AX289" i="70"/>
  <c r="AY289" i="70"/>
  <c r="AZ289" i="70"/>
  <c r="AP290" i="70"/>
  <c r="AQ290" i="70"/>
  <c r="AR290" i="70"/>
  <c r="AS290" i="70"/>
  <c r="AT290" i="70"/>
  <c r="AU290" i="70"/>
  <c r="AV290" i="70"/>
  <c r="AW290" i="70"/>
  <c r="AX290" i="70"/>
  <c r="AY290" i="70"/>
  <c r="AZ290" i="70"/>
  <c r="AP291" i="70"/>
  <c r="AQ291" i="70"/>
  <c r="AR291" i="70"/>
  <c r="AS291" i="70"/>
  <c r="AT291" i="70"/>
  <c r="AU291" i="70"/>
  <c r="AV291" i="70"/>
  <c r="AW291" i="70"/>
  <c r="AX291" i="70"/>
  <c r="AY291" i="70"/>
  <c r="AZ291" i="70"/>
  <c r="AP292" i="70"/>
  <c r="AQ292" i="70"/>
  <c r="AR292" i="70"/>
  <c r="AS292" i="70"/>
  <c r="AT292" i="70"/>
  <c r="AU292" i="70"/>
  <c r="AV292" i="70"/>
  <c r="AW292" i="70"/>
  <c r="AX292" i="70"/>
  <c r="AY292" i="70"/>
  <c r="AZ292" i="70"/>
  <c r="AP293" i="70"/>
  <c r="AQ293" i="70"/>
  <c r="AR293" i="70"/>
  <c r="AS293" i="70"/>
  <c r="AT293" i="70"/>
  <c r="AU293" i="70"/>
  <c r="AV293" i="70"/>
  <c r="AW293" i="70"/>
  <c r="AX293" i="70"/>
  <c r="AY293" i="70"/>
  <c r="AZ293" i="70"/>
  <c r="AP294" i="70"/>
  <c r="AQ294" i="70"/>
  <c r="AR294" i="70"/>
  <c r="AS294" i="70"/>
  <c r="AT294" i="70"/>
  <c r="AU294" i="70"/>
  <c r="AV294" i="70"/>
  <c r="AW294" i="70"/>
  <c r="AX294" i="70"/>
  <c r="AY294" i="70"/>
  <c r="AZ294" i="70"/>
  <c r="AP295" i="70"/>
  <c r="AQ295" i="70"/>
  <c r="AR295" i="70"/>
  <c r="AS295" i="70"/>
  <c r="AT295" i="70"/>
  <c r="AU295" i="70"/>
  <c r="AV295" i="70"/>
  <c r="AW295" i="70"/>
  <c r="AX295" i="70"/>
  <c r="AY295" i="70"/>
  <c r="AZ295" i="70"/>
  <c r="AP296" i="70"/>
  <c r="AQ296" i="70"/>
  <c r="AR296" i="70"/>
  <c r="AS296" i="70"/>
  <c r="AT296" i="70"/>
  <c r="AU296" i="70"/>
  <c r="AV296" i="70"/>
  <c r="AW296" i="70"/>
  <c r="AX296" i="70"/>
  <c r="AY296" i="70"/>
  <c r="AZ296" i="70"/>
  <c r="AP297" i="70"/>
  <c r="AQ297" i="70"/>
  <c r="AR297" i="70"/>
  <c r="AS297" i="70"/>
  <c r="AT297" i="70"/>
  <c r="AU297" i="70"/>
  <c r="AV297" i="70"/>
  <c r="AW297" i="70"/>
  <c r="AX297" i="70"/>
  <c r="AY297" i="70"/>
  <c r="AZ297" i="70"/>
  <c r="AP298" i="70"/>
  <c r="AQ298" i="70"/>
  <c r="AR298" i="70"/>
  <c r="AS298" i="70"/>
  <c r="AT298" i="70"/>
  <c r="AU298" i="70"/>
  <c r="AV298" i="70"/>
  <c r="AW298" i="70"/>
  <c r="AX298" i="70"/>
  <c r="AY298" i="70"/>
  <c r="AZ298" i="70"/>
  <c r="AP299" i="70"/>
  <c r="AQ299" i="70"/>
  <c r="AR299" i="70"/>
  <c r="AS299" i="70"/>
  <c r="AT299" i="70"/>
  <c r="AU299" i="70"/>
  <c r="AV299" i="70"/>
  <c r="AW299" i="70"/>
  <c r="AX299" i="70"/>
  <c r="AY299" i="70"/>
  <c r="AZ299" i="70"/>
  <c r="AP300" i="70"/>
  <c r="AQ300" i="70"/>
  <c r="AR300" i="70"/>
  <c r="AS300" i="70"/>
  <c r="AT300" i="70"/>
  <c r="AU300" i="70"/>
  <c r="AV300" i="70"/>
  <c r="AW300" i="70"/>
  <c r="AX300" i="70"/>
  <c r="AY300" i="70"/>
  <c r="AZ300" i="70"/>
  <c r="AP301" i="70"/>
  <c r="AQ301" i="70"/>
  <c r="AR301" i="70"/>
  <c r="AS301" i="70"/>
  <c r="AT301" i="70"/>
  <c r="AU301" i="70"/>
  <c r="AV301" i="70"/>
  <c r="AW301" i="70"/>
  <c r="AX301" i="70"/>
  <c r="AY301" i="70"/>
  <c r="AZ301" i="70"/>
  <c r="AP302" i="70"/>
  <c r="AQ302" i="70"/>
  <c r="AR302" i="70"/>
  <c r="AS302" i="70"/>
  <c r="AT302" i="70"/>
  <c r="AU302" i="70"/>
  <c r="AV302" i="70"/>
  <c r="AW302" i="70"/>
  <c r="AX302" i="70"/>
  <c r="AY302" i="70"/>
  <c r="AZ302" i="70"/>
  <c r="AP303" i="70"/>
  <c r="AQ303" i="70"/>
  <c r="AR303" i="70"/>
  <c r="AS303" i="70"/>
  <c r="AT303" i="70"/>
  <c r="AU303" i="70"/>
  <c r="AV303" i="70"/>
  <c r="AW303" i="70"/>
  <c r="AX303" i="70"/>
  <c r="AY303" i="70"/>
  <c r="AZ303" i="70"/>
  <c r="AP304" i="70"/>
  <c r="AQ304" i="70"/>
  <c r="AR304" i="70"/>
  <c r="AS304" i="70"/>
  <c r="AT304" i="70"/>
  <c r="AU304" i="70"/>
  <c r="AV304" i="70"/>
  <c r="AW304" i="70"/>
  <c r="AX304" i="70"/>
  <c r="AY304" i="70"/>
  <c r="AZ304" i="70"/>
  <c r="AP305" i="70"/>
  <c r="AQ305" i="70"/>
  <c r="AR305" i="70"/>
  <c r="AS305" i="70"/>
  <c r="AT305" i="70"/>
  <c r="AU305" i="70"/>
  <c r="AV305" i="70"/>
  <c r="AW305" i="70"/>
  <c r="AX305" i="70"/>
  <c r="AY305" i="70"/>
  <c r="AZ305" i="70"/>
  <c r="AP306" i="70"/>
  <c r="AQ306" i="70"/>
  <c r="AR306" i="70"/>
  <c r="AS306" i="70"/>
  <c r="AT306" i="70"/>
  <c r="AU306" i="70"/>
  <c r="AV306" i="70"/>
  <c r="AW306" i="70"/>
  <c r="AX306" i="70"/>
  <c r="AY306" i="70"/>
  <c r="AZ306" i="70"/>
  <c r="AP307" i="70"/>
  <c r="AQ307" i="70"/>
  <c r="AR307" i="70"/>
  <c r="AS307" i="70"/>
  <c r="AT307" i="70"/>
  <c r="AU307" i="70"/>
  <c r="AV307" i="70"/>
  <c r="AW307" i="70"/>
  <c r="AX307" i="70"/>
  <c r="AY307" i="70"/>
  <c r="AZ307" i="70"/>
  <c r="AP308" i="70"/>
  <c r="AQ308" i="70"/>
  <c r="AR308" i="70"/>
  <c r="AS308" i="70"/>
  <c r="AT308" i="70"/>
  <c r="AU308" i="70"/>
  <c r="AV308" i="70"/>
  <c r="AW308" i="70"/>
  <c r="AX308" i="70"/>
  <c r="AY308" i="70"/>
  <c r="AZ308" i="70"/>
  <c r="AP309" i="70"/>
  <c r="AQ309" i="70"/>
  <c r="AR309" i="70"/>
  <c r="AS309" i="70"/>
  <c r="AT309" i="70"/>
  <c r="AU309" i="70"/>
  <c r="AV309" i="70"/>
  <c r="AW309" i="70"/>
  <c r="AX309" i="70"/>
  <c r="AY309" i="70"/>
  <c r="AZ309" i="70"/>
  <c r="AP310" i="70"/>
  <c r="AQ310" i="70"/>
  <c r="AR310" i="70"/>
  <c r="AS310" i="70"/>
  <c r="AT310" i="70"/>
  <c r="AU310" i="70"/>
  <c r="AV310" i="70"/>
  <c r="AW310" i="70"/>
  <c r="AX310" i="70"/>
  <c r="AY310" i="70"/>
  <c r="AZ310" i="70"/>
  <c r="AP311" i="70"/>
  <c r="AQ311" i="70"/>
  <c r="AR311" i="70"/>
  <c r="AS311" i="70"/>
  <c r="AT311" i="70"/>
  <c r="AU311" i="70"/>
  <c r="AV311" i="70"/>
  <c r="AW311" i="70"/>
  <c r="AX311" i="70"/>
  <c r="AY311" i="70"/>
  <c r="AZ311" i="70"/>
  <c r="AP312" i="70"/>
  <c r="AQ312" i="70"/>
  <c r="AR312" i="70"/>
  <c r="AS312" i="70"/>
  <c r="AT312" i="70"/>
  <c r="AU312" i="70"/>
  <c r="AV312" i="70"/>
  <c r="AW312" i="70"/>
  <c r="AX312" i="70"/>
  <c r="AY312" i="70"/>
  <c r="AZ312" i="70"/>
  <c r="AP313" i="70"/>
  <c r="AQ313" i="70"/>
  <c r="AR313" i="70"/>
  <c r="AS313" i="70"/>
  <c r="AT313" i="70"/>
  <c r="AU313" i="70"/>
  <c r="AV313" i="70"/>
  <c r="AW313" i="70"/>
  <c r="AX313" i="70"/>
  <c r="AY313" i="70"/>
  <c r="AZ313" i="70"/>
  <c r="AP314" i="70"/>
  <c r="AQ314" i="70"/>
  <c r="AR314" i="70"/>
  <c r="AS314" i="70"/>
  <c r="AT314" i="70"/>
  <c r="AU314" i="70"/>
  <c r="AV314" i="70"/>
  <c r="AW314" i="70"/>
  <c r="AX314" i="70"/>
  <c r="AY314" i="70"/>
  <c r="AZ314" i="70"/>
  <c r="AP315" i="70"/>
  <c r="AQ315" i="70"/>
  <c r="AR315" i="70"/>
  <c r="AS315" i="70"/>
  <c r="AT315" i="70"/>
  <c r="AU315" i="70"/>
  <c r="AV315" i="70"/>
  <c r="AW315" i="70"/>
  <c r="AX315" i="70"/>
  <c r="AY315" i="70"/>
  <c r="AZ315" i="70"/>
  <c r="AP316" i="70"/>
  <c r="AQ316" i="70"/>
  <c r="AR316" i="70"/>
  <c r="AS316" i="70"/>
  <c r="AT316" i="70"/>
  <c r="AU316" i="70"/>
  <c r="AV316" i="70"/>
  <c r="AW316" i="70"/>
  <c r="AX316" i="70"/>
  <c r="AY316" i="70"/>
  <c r="AZ316" i="70"/>
  <c r="AP317" i="70"/>
  <c r="AQ317" i="70"/>
  <c r="AR317" i="70"/>
  <c r="AS317" i="70"/>
  <c r="AT317" i="70"/>
  <c r="AU317" i="70"/>
  <c r="AV317" i="70"/>
  <c r="AW317" i="70"/>
  <c r="AX317" i="70"/>
  <c r="AY317" i="70"/>
  <c r="AZ317" i="70"/>
  <c r="AP318" i="70"/>
  <c r="AQ318" i="70"/>
  <c r="AR318" i="70"/>
  <c r="AS318" i="70"/>
  <c r="AT318" i="70"/>
  <c r="AU318" i="70"/>
  <c r="AV318" i="70"/>
  <c r="AW318" i="70"/>
  <c r="AX318" i="70"/>
  <c r="AY318" i="70"/>
  <c r="AZ318" i="70"/>
  <c r="AP319" i="70"/>
  <c r="AQ319" i="70"/>
  <c r="AR319" i="70"/>
  <c r="AS319" i="70"/>
  <c r="AT319" i="70"/>
  <c r="AU319" i="70"/>
  <c r="AV319" i="70"/>
  <c r="AW319" i="70"/>
  <c r="AX319" i="70"/>
  <c r="AY319" i="70"/>
  <c r="AZ319" i="70"/>
  <c r="AP320" i="70"/>
  <c r="AQ320" i="70"/>
  <c r="AR320" i="70"/>
  <c r="AS320" i="70"/>
  <c r="AT320" i="70"/>
  <c r="AU320" i="70"/>
  <c r="AV320" i="70"/>
  <c r="AW320" i="70"/>
  <c r="AX320" i="70"/>
  <c r="AY320" i="70"/>
  <c r="AZ320" i="70"/>
  <c r="AP321" i="70"/>
  <c r="AQ321" i="70"/>
  <c r="AR321" i="70"/>
  <c r="AS321" i="70"/>
  <c r="AT321" i="70"/>
  <c r="AU321" i="70"/>
  <c r="AV321" i="70"/>
  <c r="AW321" i="70"/>
  <c r="AX321" i="70"/>
  <c r="AY321" i="70"/>
  <c r="AZ321" i="70"/>
  <c r="AP322" i="70"/>
  <c r="AQ322" i="70"/>
  <c r="AR322" i="70"/>
  <c r="AS322" i="70"/>
  <c r="AT322" i="70"/>
  <c r="AU322" i="70"/>
  <c r="AV322" i="70"/>
  <c r="AW322" i="70"/>
  <c r="AX322" i="70"/>
  <c r="AY322" i="70"/>
  <c r="AZ322" i="70"/>
  <c r="AP323" i="70"/>
  <c r="AQ323" i="70"/>
  <c r="AR323" i="70"/>
  <c r="AS323" i="70"/>
  <c r="AT323" i="70"/>
  <c r="AU323" i="70"/>
  <c r="AV323" i="70"/>
  <c r="AW323" i="70"/>
  <c r="AX323" i="70"/>
  <c r="AY323" i="70"/>
  <c r="AZ323" i="70"/>
  <c r="AP324" i="70"/>
  <c r="AQ324" i="70"/>
  <c r="AR324" i="70"/>
  <c r="AS324" i="70"/>
  <c r="AT324" i="70"/>
  <c r="AU324" i="70"/>
  <c r="AV324" i="70"/>
  <c r="AW324" i="70"/>
  <c r="AX324" i="70"/>
  <c r="AY324" i="70"/>
  <c r="AZ324" i="70"/>
  <c r="AP325" i="70"/>
  <c r="AQ325" i="70"/>
  <c r="AR325" i="70"/>
  <c r="AS325" i="70"/>
  <c r="AT325" i="70"/>
  <c r="AU325" i="70"/>
  <c r="AV325" i="70"/>
  <c r="AW325" i="70"/>
  <c r="AX325" i="70"/>
  <c r="AY325" i="70"/>
  <c r="AZ325" i="70"/>
  <c r="AP326" i="70"/>
  <c r="AQ326" i="70"/>
  <c r="AR326" i="70"/>
  <c r="AS326" i="70"/>
  <c r="AT326" i="70"/>
  <c r="AU326" i="70"/>
  <c r="AV326" i="70"/>
  <c r="AW326" i="70"/>
  <c r="AX326" i="70"/>
  <c r="AY326" i="70"/>
  <c r="AZ326" i="70"/>
  <c r="AP327" i="70"/>
  <c r="AQ327" i="70"/>
  <c r="AR327" i="70"/>
  <c r="AS327" i="70"/>
  <c r="AT327" i="70"/>
  <c r="AU327" i="70"/>
  <c r="AV327" i="70"/>
  <c r="AW327" i="70"/>
  <c r="AX327" i="70"/>
  <c r="AY327" i="70"/>
  <c r="AZ327" i="70"/>
  <c r="AP328" i="70"/>
  <c r="AQ328" i="70"/>
  <c r="AR328" i="70"/>
  <c r="AS328" i="70"/>
  <c r="AT328" i="70"/>
  <c r="AU328" i="70"/>
  <c r="AV328" i="70"/>
  <c r="AW328" i="70"/>
  <c r="AX328" i="70"/>
  <c r="AY328" i="70"/>
  <c r="AZ328" i="70"/>
  <c r="AP329" i="70"/>
  <c r="AQ329" i="70"/>
  <c r="AR329" i="70"/>
  <c r="AS329" i="70"/>
  <c r="AT329" i="70"/>
  <c r="AU329" i="70"/>
  <c r="AV329" i="70"/>
  <c r="AW329" i="70"/>
  <c r="AX329" i="70"/>
  <c r="AY329" i="70"/>
  <c r="AZ329" i="70"/>
  <c r="AP330" i="70"/>
  <c r="AQ330" i="70"/>
  <c r="AR330" i="70"/>
  <c r="AS330" i="70"/>
  <c r="AT330" i="70"/>
  <c r="AU330" i="70"/>
  <c r="AV330" i="70"/>
  <c r="AW330" i="70"/>
  <c r="AX330" i="70"/>
  <c r="AY330" i="70"/>
  <c r="AZ330" i="70"/>
  <c r="AP331" i="70"/>
  <c r="AQ331" i="70"/>
  <c r="AR331" i="70"/>
  <c r="AS331" i="70"/>
  <c r="AT331" i="70"/>
  <c r="AU331" i="70"/>
  <c r="AV331" i="70"/>
  <c r="AW331" i="70"/>
  <c r="AX331" i="70"/>
  <c r="AY331" i="70"/>
  <c r="AZ331" i="70"/>
  <c r="AP332" i="70"/>
  <c r="AQ332" i="70"/>
  <c r="AR332" i="70"/>
  <c r="AS332" i="70"/>
  <c r="AT332" i="70"/>
  <c r="AU332" i="70"/>
  <c r="AV332" i="70"/>
  <c r="AW332" i="70"/>
  <c r="AX332" i="70"/>
  <c r="AY332" i="70"/>
  <c r="AZ332" i="70"/>
  <c r="AP333" i="70"/>
  <c r="AQ333" i="70"/>
  <c r="AR333" i="70"/>
  <c r="AS333" i="70"/>
  <c r="AT333" i="70"/>
  <c r="AU333" i="70"/>
  <c r="AV333" i="70"/>
  <c r="AW333" i="70"/>
  <c r="AX333" i="70"/>
  <c r="AY333" i="70"/>
  <c r="AZ333" i="70"/>
  <c r="AP334" i="70"/>
  <c r="AQ334" i="70"/>
  <c r="AR334" i="70"/>
  <c r="AS334" i="70"/>
  <c r="AT334" i="70"/>
  <c r="AU334" i="70"/>
  <c r="AV334" i="70"/>
  <c r="AW334" i="70"/>
  <c r="AX334" i="70"/>
  <c r="AY334" i="70"/>
  <c r="AZ334" i="70"/>
  <c r="AP335" i="70"/>
  <c r="AQ335" i="70"/>
  <c r="AR335" i="70"/>
  <c r="AS335" i="70"/>
  <c r="AT335" i="70"/>
  <c r="AU335" i="70"/>
  <c r="AV335" i="70"/>
  <c r="AW335" i="70"/>
  <c r="AX335" i="70"/>
  <c r="AY335" i="70"/>
  <c r="AZ335" i="70"/>
  <c r="AP336" i="70"/>
  <c r="AQ336" i="70"/>
  <c r="AR336" i="70"/>
  <c r="AS336" i="70"/>
  <c r="AT336" i="70"/>
  <c r="AU336" i="70"/>
  <c r="AV336" i="70"/>
  <c r="AW336" i="70"/>
  <c r="AX336" i="70"/>
  <c r="AY336" i="70"/>
  <c r="AZ336" i="70"/>
  <c r="AP337" i="70"/>
  <c r="AQ337" i="70"/>
  <c r="AR337" i="70"/>
  <c r="AS337" i="70"/>
  <c r="AT337" i="70"/>
  <c r="AU337" i="70"/>
  <c r="AV337" i="70"/>
  <c r="AW337" i="70"/>
  <c r="AX337" i="70"/>
  <c r="AY337" i="70"/>
  <c r="AZ337" i="70"/>
  <c r="AP338" i="70"/>
  <c r="AQ338" i="70"/>
  <c r="AR338" i="70"/>
  <c r="AS338" i="70"/>
  <c r="AT338" i="70"/>
  <c r="AU338" i="70"/>
  <c r="AV338" i="70"/>
  <c r="AW338" i="70"/>
  <c r="AX338" i="70"/>
  <c r="AY338" i="70"/>
  <c r="AZ338" i="70"/>
  <c r="AP339" i="70"/>
  <c r="AQ339" i="70"/>
  <c r="AR339" i="70"/>
  <c r="AS339" i="70"/>
  <c r="AT339" i="70"/>
  <c r="AU339" i="70"/>
  <c r="AV339" i="70"/>
  <c r="AW339" i="70"/>
  <c r="AX339" i="70"/>
  <c r="AY339" i="70"/>
  <c r="AZ339" i="70"/>
  <c r="AP340" i="70"/>
  <c r="AQ340" i="70"/>
  <c r="AR340" i="70"/>
  <c r="AS340" i="70"/>
  <c r="AT340" i="70"/>
  <c r="AU340" i="70"/>
  <c r="AV340" i="70"/>
  <c r="AW340" i="70"/>
  <c r="AX340" i="70"/>
  <c r="AY340" i="70"/>
  <c r="AZ340" i="70"/>
  <c r="AP341" i="70"/>
  <c r="AQ341" i="70"/>
  <c r="AR341" i="70"/>
  <c r="AS341" i="70"/>
  <c r="AT341" i="70"/>
  <c r="AU341" i="70"/>
  <c r="AV341" i="70"/>
  <c r="AW341" i="70"/>
  <c r="AX341" i="70"/>
  <c r="AY341" i="70"/>
  <c r="AZ341" i="70"/>
  <c r="AP342" i="70"/>
  <c r="AQ342" i="70"/>
  <c r="AR342" i="70"/>
  <c r="AS342" i="70"/>
  <c r="AT342" i="70"/>
  <c r="AU342" i="70"/>
  <c r="AV342" i="70"/>
  <c r="AW342" i="70"/>
  <c r="AX342" i="70"/>
  <c r="AY342" i="70"/>
  <c r="AZ342" i="70"/>
  <c r="AP343" i="70"/>
  <c r="AQ343" i="70"/>
  <c r="AR343" i="70"/>
  <c r="AS343" i="70"/>
  <c r="AT343" i="70"/>
  <c r="AU343" i="70"/>
  <c r="AV343" i="70"/>
  <c r="AW343" i="70"/>
  <c r="AX343" i="70"/>
  <c r="AY343" i="70"/>
  <c r="AZ343" i="70"/>
  <c r="AP344" i="70"/>
  <c r="AQ344" i="70"/>
  <c r="AR344" i="70"/>
  <c r="AS344" i="70"/>
  <c r="AT344" i="70"/>
  <c r="AU344" i="70"/>
  <c r="AV344" i="70"/>
  <c r="AW344" i="70"/>
  <c r="AX344" i="70"/>
  <c r="AY344" i="70"/>
  <c r="AZ344" i="70"/>
  <c r="AP345" i="70"/>
  <c r="AQ345" i="70"/>
  <c r="AR345" i="70"/>
  <c r="AS345" i="70"/>
  <c r="AT345" i="70"/>
  <c r="AU345" i="70"/>
  <c r="AV345" i="70"/>
  <c r="AW345" i="70"/>
  <c r="AX345" i="70"/>
  <c r="AY345" i="70"/>
  <c r="AZ345" i="70"/>
  <c r="AP346" i="70"/>
  <c r="AQ346" i="70"/>
  <c r="AR346" i="70"/>
  <c r="AS346" i="70"/>
  <c r="AT346" i="70"/>
  <c r="AU346" i="70"/>
  <c r="AV346" i="70"/>
  <c r="AW346" i="70"/>
  <c r="AX346" i="70"/>
  <c r="AY346" i="70"/>
  <c r="AZ346" i="70"/>
  <c r="AP347" i="70"/>
  <c r="AQ347" i="70"/>
  <c r="AR347" i="70"/>
  <c r="AS347" i="70"/>
  <c r="AT347" i="70"/>
  <c r="AU347" i="70"/>
  <c r="AV347" i="70"/>
  <c r="AW347" i="70"/>
  <c r="AX347" i="70"/>
  <c r="AY347" i="70"/>
  <c r="AZ347" i="70"/>
  <c r="AP348" i="70"/>
  <c r="AQ348" i="70"/>
  <c r="AR348" i="70"/>
  <c r="AS348" i="70"/>
  <c r="AT348" i="70"/>
  <c r="AU348" i="70"/>
  <c r="AV348" i="70"/>
  <c r="AW348" i="70"/>
  <c r="AX348" i="70"/>
  <c r="AY348" i="70"/>
  <c r="AZ348" i="70"/>
  <c r="AP349" i="70"/>
  <c r="AQ349" i="70"/>
  <c r="AR349" i="70"/>
  <c r="AS349" i="70"/>
  <c r="AT349" i="70"/>
  <c r="AU349" i="70"/>
  <c r="AV349" i="70"/>
  <c r="AW349" i="70"/>
  <c r="AX349" i="70"/>
  <c r="AY349" i="70"/>
  <c r="AZ349" i="70"/>
  <c r="AP350" i="70"/>
  <c r="AQ350" i="70"/>
  <c r="AR350" i="70"/>
  <c r="AS350" i="70"/>
  <c r="AT350" i="70"/>
  <c r="AU350" i="70"/>
  <c r="AV350" i="70"/>
  <c r="AW350" i="70"/>
  <c r="AX350" i="70"/>
  <c r="AY350" i="70"/>
  <c r="AZ350" i="70"/>
  <c r="AP351" i="70"/>
  <c r="AQ351" i="70"/>
  <c r="AR351" i="70"/>
  <c r="AS351" i="70"/>
  <c r="AT351" i="70"/>
  <c r="AU351" i="70"/>
  <c r="AV351" i="70"/>
  <c r="AW351" i="70"/>
  <c r="AX351" i="70"/>
  <c r="AY351" i="70"/>
  <c r="AZ351" i="70"/>
  <c r="AP352" i="70"/>
  <c r="AQ352" i="70"/>
  <c r="AR352" i="70"/>
  <c r="AS352" i="70"/>
  <c r="AT352" i="70"/>
  <c r="AU352" i="70"/>
  <c r="AV352" i="70"/>
  <c r="AW352" i="70"/>
  <c r="AX352" i="70"/>
  <c r="AY352" i="70"/>
  <c r="AZ352" i="70"/>
  <c r="AP353" i="70"/>
  <c r="AQ353" i="70"/>
  <c r="AR353" i="70"/>
  <c r="AS353" i="70"/>
  <c r="AT353" i="70"/>
  <c r="AU353" i="70"/>
  <c r="AV353" i="70"/>
  <c r="AW353" i="70"/>
  <c r="AX353" i="70"/>
  <c r="AY353" i="70"/>
  <c r="AZ353" i="70"/>
  <c r="AP354" i="70"/>
  <c r="AQ354" i="70"/>
  <c r="AR354" i="70"/>
  <c r="AS354" i="70"/>
  <c r="AT354" i="70"/>
  <c r="AU354" i="70"/>
  <c r="AV354" i="70"/>
  <c r="AW354" i="70"/>
  <c r="AX354" i="70"/>
  <c r="AY354" i="70"/>
  <c r="AZ354" i="70"/>
  <c r="AP355" i="70"/>
  <c r="AQ355" i="70"/>
  <c r="AR355" i="70"/>
  <c r="AS355" i="70"/>
  <c r="AT355" i="70"/>
  <c r="AU355" i="70"/>
  <c r="AV355" i="70"/>
  <c r="AW355" i="70"/>
  <c r="AX355" i="70"/>
  <c r="AY355" i="70"/>
  <c r="AZ355" i="70"/>
  <c r="AP356" i="70"/>
  <c r="AQ356" i="70"/>
  <c r="AR356" i="70"/>
  <c r="AS356" i="70"/>
  <c r="AT356" i="70"/>
  <c r="AU356" i="70"/>
  <c r="AV356" i="70"/>
  <c r="AW356" i="70"/>
  <c r="AX356" i="70"/>
  <c r="AY356" i="70"/>
  <c r="AZ356" i="70"/>
  <c r="AP357" i="70"/>
  <c r="AQ357" i="70"/>
  <c r="AR357" i="70"/>
  <c r="AS357" i="70"/>
  <c r="AT357" i="70"/>
  <c r="AU357" i="70"/>
  <c r="AV357" i="70"/>
  <c r="AW357" i="70"/>
  <c r="AX357" i="70"/>
  <c r="AY357" i="70"/>
  <c r="AZ357" i="70"/>
  <c r="AP358" i="70"/>
  <c r="AQ358" i="70"/>
  <c r="AR358" i="70"/>
  <c r="AS358" i="70"/>
  <c r="AT358" i="70"/>
  <c r="AU358" i="70"/>
  <c r="AV358" i="70"/>
  <c r="AW358" i="70"/>
  <c r="AX358" i="70"/>
  <c r="AY358" i="70"/>
  <c r="AZ358" i="70"/>
  <c r="AP359" i="70"/>
  <c r="AQ359" i="70"/>
  <c r="AR359" i="70"/>
  <c r="AS359" i="70"/>
  <c r="AT359" i="70"/>
  <c r="AU359" i="70"/>
  <c r="AV359" i="70"/>
  <c r="AW359" i="70"/>
  <c r="AX359" i="70"/>
  <c r="AY359" i="70"/>
  <c r="AZ359" i="70"/>
  <c r="AP360" i="70"/>
  <c r="AQ360" i="70"/>
  <c r="AR360" i="70"/>
  <c r="AS360" i="70"/>
  <c r="AT360" i="70"/>
  <c r="AU360" i="70"/>
  <c r="AV360" i="70"/>
  <c r="AW360" i="70"/>
  <c r="AX360" i="70"/>
  <c r="AY360" i="70"/>
  <c r="AZ360" i="70"/>
  <c r="AP361" i="70"/>
  <c r="AQ361" i="70"/>
  <c r="AR361" i="70"/>
  <c r="AS361" i="70"/>
  <c r="AT361" i="70"/>
  <c r="AU361" i="70"/>
  <c r="AV361" i="70"/>
  <c r="AW361" i="70"/>
  <c r="AX361" i="70"/>
  <c r="AY361" i="70"/>
  <c r="AZ361" i="70"/>
  <c r="AP362" i="70"/>
  <c r="AQ362" i="70"/>
  <c r="AR362" i="70"/>
  <c r="AS362" i="70"/>
  <c r="AT362" i="70"/>
  <c r="AU362" i="70"/>
  <c r="AV362" i="70"/>
  <c r="AW362" i="70"/>
  <c r="AX362" i="70"/>
  <c r="AY362" i="70"/>
  <c r="AZ362" i="70"/>
  <c r="AP363" i="70"/>
  <c r="AQ363" i="70"/>
  <c r="AR363" i="70"/>
  <c r="AS363" i="70"/>
  <c r="AT363" i="70"/>
  <c r="AU363" i="70"/>
  <c r="AV363" i="70"/>
  <c r="AW363" i="70"/>
  <c r="AX363" i="70"/>
  <c r="AY363" i="70"/>
  <c r="AZ363" i="70"/>
  <c r="AP364" i="70"/>
  <c r="AQ364" i="70"/>
  <c r="AR364" i="70"/>
  <c r="AS364" i="70"/>
  <c r="AT364" i="70"/>
  <c r="AU364" i="70"/>
  <c r="AV364" i="70"/>
  <c r="AW364" i="70"/>
  <c r="AX364" i="70"/>
  <c r="AY364" i="70"/>
  <c r="AZ364" i="70"/>
  <c r="AP365" i="70"/>
  <c r="AQ365" i="70"/>
  <c r="AR365" i="70"/>
  <c r="AS365" i="70"/>
  <c r="AT365" i="70"/>
  <c r="AU365" i="70"/>
  <c r="AV365" i="70"/>
  <c r="AW365" i="70"/>
  <c r="AX365" i="70"/>
  <c r="AY365" i="70"/>
  <c r="AZ365" i="70"/>
  <c r="AP366" i="70"/>
  <c r="AQ366" i="70"/>
  <c r="AR366" i="70"/>
  <c r="AS366" i="70"/>
  <c r="AT366" i="70"/>
  <c r="AU366" i="70"/>
  <c r="AV366" i="70"/>
  <c r="AW366" i="70"/>
  <c r="AX366" i="70"/>
  <c r="AY366" i="70"/>
  <c r="AZ366" i="70"/>
  <c r="AP367" i="70"/>
  <c r="AQ367" i="70"/>
  <c r="AR367" i="70"/>
  <c r="AS367" i="70"/>
  <c r="AT367" i="70"/>
  <c r="AU367" i="70"/>
  <c r="AV367" i="70"/>
  <c r="AW367" i="70"/>
  <c r="AX367" i="70"/>
  <c r="AY367" i="70"/>
  <c r="AZ367" i="70"/>
  <c r="AP368" i="70"/>
  <c r="AQ368" i="70"/>
  <c r="AR368" i="70"/>
  <c r="AS368" i="70"/>
  <c r="AT368" i="70"/>
  <c r="AU368" i="70"/>
  <c r="AV368" i="70"/>
  <c r="AW368" i="70"/>
  <c r="AX368" i="70"/>
  <c r="AY368" i="70"/>
  <c r="AZ368" i="70"/>
  <c r="AP369" i="70"/>
  <c r="AQ369" i="70"/>
  <c r="AR369" i="70"/>
  <c r="AS369" i="70"/>
  <c r="AT369" i="70"/>
  <c r="AU369" i="70"/>
  <c r="AV369" i="70"/>
  <c r="AW369" i="70"/>
  <c r="AX369" i="70"/>
  <c r="AY369" i="70"/>
  <c r="AZ369" i="70"/>
  <c r="AO271" i="70"/>
  <c r="AO272" i="70"/>
  <c r="AO273" i="70"/>
  <c r="AO274" i="70"/>
  <c r="AO275" i="70"/>
  <c r="AO276" i="70"/>
  <c r="AO277" i="70"/>
  <c r="AO278" i="70"/>
  <c r="AO279" i="70"/>
  <c r="AO280" i="70"/>
  <c r="AO281" i="70"/>
  <c r="AO282" i="70"/>
  <c r="AO283" i="70"/>
  <c r="AO284" i="70"/>
  <c r="AO285" i="70"/>
  <c r="AO286" i="70"/>
  <c r="AO287" i="70"/>
  <c r="AO288" i="70"/>
  <c r="AO289" i="70"/>
  <c r="AO290" i="70"/>
  <c r="AO291" i="70"/>
  <c r="AO292" i="70"/>
  <c r="AO293" i="70"/>
  <c r="AO294" i="70"/>
  <c r="AO295" i="70"/>
  <c r="AO296" i="70"/>
  <c r="AO297" i="70"/>
  <c r="AO298" i="70"/>
  <c r="AO299" i="70"/>
  <c r="AO300" i="70"/>
  <c r="AO301" i="70"/>
  <c r="AO302" i="70"/>
  <c r="AO303" i="70"/>
  <c r="AO304" i="70"/>
  <c r="AO305" i="70"/>
  <c r="AO306" i="70"/>
  <c r="AO307" i="70"/>
  <c r="AO308" i="70"/>
  <c r="AO309" i="70"/>
  <c r="AO310" i="70"/>
  <c r="AO311" i="70"/>
  <c r="AO312" i="70"/>
  <c r="AO313" i="70"/>
  <c r="AO314" i="70"/>
  <c r="AO315" i="70"/>
  <c r="AO316" i="70"/>
  <c r="AO317" i="70"/>
  <c r="AO318" i="70"/>
  <c r="AO319" i="70"/>
  <c r="AO320" i="70"/>
  <c r="AO321" i="70"/>
  <c r="AO322" i="70"/>
  <c r="AO323" i="70"/>
  <c r="AO324" i="70"/>
  <c r="AO325" i="70"/>
  <c r="AO326" i="70"/>
  <c r="AO327" i="70"/>
  <c r="AO328" i="70"/>
  <c r="AO329" i="70"/>
  <c r="AO330" i="70"/>
  <c r="AO331" i="70"/>
  <c r="AO332" i="70"/>
  <c r="AO333" i="70"/>
  <c r="AO334" i="70"/>
  <c r="AO335" i="70"/>
  <c r="AO336" i="70"/>
  <c r="AO337" i="70"/>
  <c r="AO338" i="70"/>
  <c r="AO339" i="70"/>
  <c r="AO340" i="70"/>
  <c r="AO341" i="70"/>
  <c r="AO342" i="70"/>
  <c r="AO343" i="70"/>
  <c r="AO344" i="70"/>
  <c r="AO345" i="70"/>
  <c r="AO346" i="70"/>
  <c r="AO347" i="70"/>
  <c r="AO348" i="70"/>
  <c r="AO349" i="70"/>
  <c r="AO350" i="70"/>
  <c r="AO351" i="70"/>
  <c r="AO352" i="70"/>
  <c r="AO353" i="70"/>
  <c r="AO354" i="70"/>
  <c r="AO355" i="70"/>
  <c r="AO356" i="70"/>
  <c r="AO357" i="70"/>
  <c r="AO358" i="70"/>
  <c r="AO359" i="70"/>
  <c r="AO360" i="70"/>
  <c r="AO361" i="70"/>
  <c r="AO362" i="70"/>
  <c r="AO363" i="70"/>
  <c r="AO364" i="70"/>
  <c r="AO365" i="70"/>
  <c r="AO366" i="70"/>
  <c r="AO367" i="70"/>
  <c r="AO368" i="70"/>
  <c r="AO369" i="70"/>
  <c r="S271" i="70"/>
  <c r="S272" i="70"/>
  <c r="S273" i="70"/>
  <c r="S274" i="70"/>
  <c r="S275" i="70"/>
  <c r="S276" i="70"/>
  <c r="S277" i="70"/>
  <c r="S278" i="70"/>
  <c r="S279" i="70"/>
  <c r="S280" i="70"/>
  <c r="S281" i="70"/>
  <c r="S282" i="70"/>
  <c r="S283" i="70"/>
  <c r="S284" i="70"/>
  <c r="S285" i="70"/>
  <c r="S286" i="70"/>
  <c r="S287" i="70"/>
  <c r="S288" i="70"/>
  <c r="S289" i="70"/>
  <c r="S290" i="70"/>
  <c r="S291" i="70"/>
  <c r="S292" i="70"/>
  <c r="S293" i="70"/>
  <c r="S294" i="70"/>
  <c r="S295" i="70"/>
  <c r="S296" i="70"/>
  <c r="S297" i="70"/>
  <c r="S298" i="70"/>
  <c r="S299" i="70"/>
  <c r="S300" i="70"/>
  <c r="S301" i="70"/>
  <c r="S302" i="70"/>
  <c r="S303" i="70"/>
  <c r="S304" i="70"/>
  <c r="S305" i="70"/>
  <c r="S306" i="70"/>
  <c r="S307" i="70"/>
  <c r="S308" i="70"/>
  <c r="S309" i="70"/>
  <c r="S310" i="70"/>
  <c r="S311" i="70"/>
  <c r="S312" i="70"/>
  <c r="S313" i="70"/>
  <c r="S314" i="70"/>
  <c r="S315" i="70"/>
  <c r="S316" i="70"/>
  <c r="S317" i="70"/>
  <c r="S318" i="70"/>
  <c r="S319" i="70"/>
  <c r="S320" i="70"/>
  <c r="S321" i="70"/>
  <c r="S322" i="70"/>
  <c r="S323" i="70"/>
  <c r="S324" i="70"/>
  <c r="S325" i="70"/>
  <c r="S326" i="70"/>
  <c r="S327" i="70"/>
  <c r="S328" i="70"/>
  <c r="S329" i="70"/>
  <c r="S330" i="70"/>
  <c r="S331" i="70"/>
  <c r="S332" i="70"/>
  <c r="S333" i="70"/>
  <c r="S334" i="70"/>
  <c r="S335" i="70"/>
  <c r="S336" i="70"/>
  <c r="S337" i="70"/>
  <c r="S338" i="70"/>
  <c r="S339" i="70"/>
  <c r="S340" i="70"/>
  <c r="S341" i="70"/>
  <c r="S342" i="70"/>
  <c r="S343" i="70"/>
  <c r="S344" i="70"/>
  <c r="S345" i="70"/>
  <c r="S346" i="70"/>
  <c r="S347" i="70"/>
  <c r="S348" i="70"/>
  <c r="S349" i="70"/>
  <c r="S350" i="70"/>
  <c r="S351" i="70"/>
  <c r="S352" i="70"/>
  <c r="S353" i="70"/>
  <c r="S354" i="70"/>
  <c r="S355" i="70"/>
  <c r="S356" i="70"/>
  <c r="S357" i="70"/>
  <c r="S358" i="70"/>
  <c r="S359" i="70"/>
  <c r="S360" i="70"/>
  <c r="S361" i="70"/>
  <c r="S362" i="70"/>
  <c r="S363" i="70"/>
  <c r="S364" i="70"/>
  <c r="S365" i="70"/>
  <c r="S366" i="70"/>
  <c r="S367" i="70"/>
  <c r="S368" i="70"/>
  <c r="S369" i="70"/>
  <c r="R271" i="70"/>
  <c r="R272" i="70"/>
  <c r="R273" i="70"/>
  <c r="R274" i="70"/>
  <c r="R275" i="70"/>
  <c r="R276" i="70"/>
  <c r="R277" i="70"/>
  <c r="R278" i="70"/>
  <c r="R279" i="70"/>
  <c r="R280" i="70"/>
  <c r="R281" i="70"/>
  <c r="R282" i="70"/>
  <c r="R283" i="70"/>
  <c r="R284" i="70"/>
  <c r="R285" i="70"/>
  <c r="R286" i="70"/>
  <c r="R287" i="70"/>
  <c r="R288" i="70"/>
  <c r="R289" i="70"/>
  <c r="R290" i="70"/>
  <c r="R291" i="70"/>
  <c r="R292" i="70"/>
  <c r="R293" i="70"/>
  <c r="R294" i="70"/>
  <c r="R295" i="70"/>
  <c r="R296" i="70"/>
  <c r="R297" i="70"/>
  <c r="R298" i="70"/>
  <c r="R299" i="70"/>
  <c r="R300" i="70"/>
  <c r="R301" i="70"/>
  <c r="R302" i="70"/>
  <c r="R303" i="70"/>
  <c r="R304" i="70"/>
  <c r="R305" i="70"/>
  <c r="R306" i="70"/>
  <c r="R307" i="70"/>
  <c r="R308" i="70"/>
  <c r="R309" i="70"/>
  <c r="R310" i="70"/>
  <c r="R311" i="70"/>
  <c r="R312" i="70"/>
  <c r="R313" i="70"/>
  <c r="R314" i="70"/>
  <c r="R315" i="70"/>
  <c r="R316" i="70"/>
  <c r="R317" i="70"/>
  <c r="R318" i="70"/>
  <c r="R319" i="70"/>
  <c r="R320" i="70"/>
  <c r="R321" i="70"/>
  <c r="R322" i="70"/>
  <c r="R323" i="70"/>
  <c r="R324" i="70"/>
  <c r="R325" i="70"/>
  <c r="R326" i="70"/>
  <c r="R327" i="70"/>
  <c r="R328" i="70"/>
  <c r="R329" i="70"/>
  <c r="R330" i="70"/>
  <c r="R331" i="70"/>
  <c r="R332" i="70"/>
  <c r="R333" i="70"/>
  <c r="R334" i="70"/>
  <c r="R335" i="70"/>
  <c r="R336" i="70"/>
  <c r="R337" i="70"/>
  <c r="R338" i="70"/>
  <c r="R339" i="70"/>
  <c r="R340" i="70"/>
  <c r="R341" i="70"/>
  <c r="R342" i="70"/>
  <c r="R343" i="70"/>
  <c r="R344" i="70"/>
  <c r="R345" i="70"/>
  <c r="R346" i="70"/>
  <c r="R347" i="70"/>
  <c r="R348" i="70"/>
  <c r="R349" i="70"/>
  <c r="R350" i="70"/>
  <c r="R351" i="70"/>
  <c r="R352" i="70"/>
  <c r="R353" i="70"/>
  <c r="R354" i="70"/>
  <c r="R355" i="70"/>
  <c r="R356" i="70"/>
  <c r="R357" i="70"/>
  <c r="R358" i="70"/>
  <c r="R359" i="70"/>
  <c r="R360" i="70"/>
  <c r="R361" i="70"/>
  <c r="R362" i="70"/>
  <c r="R363" i="70"/>
  <c r="R364" i="70"/>
  <c r="R365" i="70"/>
  <c r="R366" i="70"/>
  <c r="R367" i="70"/>
  <c r="R368" i="70"/>
  <c r="R369" i="70"/>
  <c r="R270" i="70"/>
  <c r="Q271" i="70"/>
  <c r="Q272" i="70"/>
  <c r="Q273" i="70"/>
  <c r="Q274" i="70"/>
  <c r="Q275" i="70"/>
  <c r="Q276" i="70"/>
  <c r="Q277" i="70"/>
  <c r="Q278" i="70"/>
  <c r="Q279" i="70"/>
  <c r="Q280" i="70"/>
  <c r="Q281" i="70"/>
  <c r="Q282" i="70"/>
  <c r="Q283" i="70"/>
  <c r="Q284" i="70"/>
  <c r="Q285" i="70"/>
  <c r="Q286" i="70"/>
  <c r="Q287" i="70"/>
  <c r="Q288" i="70"/>
  <c r="Q289" i="70"/>
  <c r="Q290" i="70"/>
  <c r="Q291" i="70"/>
  <c r="Q292" i="70"/>
  <c r="Q293" i="70"/>
  <c r="Q294" i="70"/>
  <c r="Q295" i="70"/>
  <c r="Q296" i="70"/>
  <c r="Q297" i="70"/>
  <c r="Q298" i="70"/>
  <c r="Q299" i="70"/>
  <c r="Q300" i="70"/>
  <c r="Q301" i="70"/>
  <c r="Q302" i="70"/>
  <c r="Q303" i="70"/>
  <c r="Q304" i="70"/>
  <c r="Q305" i="70"/>
  <c r="Q306" i="70"/>
  <c r="Q307" i="70"/>
  <c r="Q308" i="70"/>
  <c r="Q309" i="70"/>
  <c r="Q310" i="70"/>
  <c r="Q311" i="70"/>
  <c r="Q312" i="70"/>
  <c r="Q313" i="70"/>
  <c r="Q314" i="70"/>
  <c r="Q315" i="70"/>
  <c r="Q316" i="70"/>
  <c r="Q317" i="70"/>
  <c r="Q318" i="70"/>
  <c r="Q319" i="70"/>
  <c r="Q320" i="70"/>
  <c r="Q321" i="70"/>
  <c r="Q322" i="70"/>
  <c r="Q323" i="70"/>
  <c r="Q324" i="70"/>
  <c r="Q325" i="70"/>
  <c r="Q326" i="70"/>
  <c r="Q327" i="70"/>
  <c r="Q328" i="70"/>
  <c r="Q329" i="70"/>
  <c r="Q330" i="70"/>
  <c r="Q331" i="70"/>
  <c r="Q332" i="70"/>
  <c r="Q333" i="70"/>
  <c r="Q334" i="70"/>
  <c r="Q335" i="70"/>
  <c r="Q336" i="70"/>
  <c r="Q337" i="70"/>
  <c r="Q338" i="70"/>
  <c r="Q339" i="70"/>
  <c r="Q340" i="70"/>
  <c r="Q341" i="70"/>
  <c r="Q342" i="70"/>
  <c r="Q343" i="70"/>
  <c r="Q344" i="70"/>
  <c r="Q345" i="70"/>
  <c r="Q346" i="70"/>
  <c r="Q347" i="70"/>
  <c r="Q348" i="70"/>
  <c r="Q349" i="70"/>
  <c r="Q350" i="70"/>
  <c r="Q351" i="70"/>
  <c r="Q352" i="70"/>
  <c r="Q353" i="70"/>
  <c r="Q354" i="70"/>
  <c r="Q355" i="70"/>
  <c r="Q356" i="70"/>
  <c r="Q357" i="70"/>
  <c r="Q358" i="70"/>
  <c r="Q359" i="70"/>
  <c r="Q360" i="70"/>
  <c r="Q361" i="70"/>
  <c r="Q362" i="70"/>
  <c r="Q363" i="70"/>
  <c r="Q364" i="70"/>
  <c r="Q365" i="70"/>
  <c r="Q366" i="70"/>
  <c r="Q367" i="70"/>
  <c r="Q368" i="70"/>
  <c r="Q369" i="70"/>
  <c r="Q270" i="70"/>
  <c r="J285" i="70"/>
  <c r="J286" i="70"/>
  <c r="J287" i="70"/>
  <c r="J288" i="70"/>
  <c r="J289" i="70"/>
  <c r="J290" i="70"/>
  <c r="J291" i="70"/>
  <c r="J292" i="70"/>
  <c r="J293" i="70"/>
  <c r="J294" i="70"/>
  <c r="J295" i="70"/>
  <c r="J296" i="70"/>
  <c r="J297" i="70"/>
  <c r="J298" i="70"/>
  <c r="J299" i="70"/>
  <c r="J300" i="70"/>
  <c r="J301" i="70"/>
  <c r="J302" i="70"/>
  <c r="J303" i="70"/>
  <c r="J304" i="70"/>
  <c r="J305" i="70"/>
  <c r="J306" i="70"/>
  <c r="J307" i="70"/>
  <c r="J308" i="70"/>
  <c r="J309" i="70"/>
  <c r="J310" i="70"/>
  <c r="J311" i="70"/>
  <c r="J312" i="70"/>
  <c r="J313" i="70"/>
  <c r="J314" i="70"/>
  <c r="J315" i="70"/>
  <c r="J316" i="70"/>
  <c r="J317" i="70"/>
  <c r="J318" i="70"/>
  <c r="J319" i="70"/>
  <c r="J320" i="70"/>
  <c r="J321" i="70"/>
  <c r="J322" i="70"/>
  <c r="J323" i="70"/>
  <c r="J324" i="70"/>
  <c r="J325" i="70"/>
  <c r="J326" i="70"/>
  <c r="J327" i="70"/>
  <c r="J328" i="70"/>
  <c r="J329" i="70"/>
  <c r="J330" i="70"/>
  <c r="J331" i="70"/>
  <c r="J332" i="70"/>
  <c r="J333" i="70"/>
  <c r="J334" i="70"/>
  <c r="J335" i="70"/>
  <c r="J336" i="70"/>
  <c r="J337" i="70"/>
  <c r="J338" i="70"/>
  <c r="J339" i="70"/>
  <c r="J340" i="70"/>
  <c r="J341" i="70"/>
  <c r="J342" i="70"/>
  <c r="J343" i="70"/>
  <c r="J344" i="70"/>
  <c r="J345" i="70"/>
  <c r="J346" i="70"/>
  <c r="J347" i="70"/>
  <c r="J348" i="70"/>
  <c r="J349" i="70"/>
  <c r="J350" i="70"/>
  <c r="J351" i="70"/>
  <c r="J352" i="70"/>
  <c r="J353" i="70"/>
  <c r="J354" i="70"/>
  <c r="J355" i="70"/>
  <c r="J356" i="70"/>
  <c r="J357" i="70"/>
  <c r="J358" i="70"/>
  <c r="J359" i="70"/>
  <c r="J360" i="70"/>
  <c r="J361" i="70"/>
  <c r="J362" i="70"/>
  <c r="J363" i="70"/>
  <c r="J364" i="70"/>
  <c r="J365" i="70"/>
  <c r="J366" i="70"/>
  <c r="J367" i="70"/>
  <c r="J368" i="70"/>
  <c r="J369" i="70"/>
  <c r="O271" i="70"/>
  <c r="O272" i="70"/>
  <c r="O273" i="70"/>
  <c r="O274" i="70"/>
  <c r="O275" i="70"/>
  <c r="O276" i="70"/>
  <c r="O277" i="70"/>
  <c r="O278" i="70"/>
  <c r="O279" i="70"/>
  <c r="O280" i="70"/>
  <c r="O281" i="70"/>
  <c r="O282" i="70"/>
  <c r="O283" i="70"/>
  <c r="O284" i="70"/>
  <c r="O285" i="70"/>
  <c r="O286" i="70"/>
  <c r="O287" i="70"/>
  <c r="O288" i="70"/>
  <c r="O289" i="70"/>
  <c r="O290" i="70"/>
  <c r="O291" i="70"/>
  <c r="O292" i="70"/>
  <c r="O293" i="70"/>
  <c r="O294" i="70"/>
  <c r="O295" i="70"/>
  <c r="O296" i="70"/>
  <c r="O297" i="70"/>
  <c r="O298" i="70"/>
  <c r="O299" i="70"/>
  <c r="O300" i="70"/>
  <c r="O301" i="70"/>
  <c r="O302" i="70"/>
  <c r="O303" i="70"/>
  <c r="O304" i="70"/>
  <c r="O305" i="70"/>
  <c r="O306" i="70"/>
  <c r="O307" i="70"/>
  <c r="O308" i="70"/>
  <c r="O309" i="70"/>
  <c r="O310" i="70"/>
  <c r="O311" i="70"/>
  <c r="O312" i="70"/>
  <c r="O313" i="70"/>
  <c r="O314" i="70"/>
  <c r="O315" i="70"/>
  <c r="O316" i="70"/>
  <c r="O317" i="70"/>
  <c r="O318" i="70"/>
  <c r="O319" i="70"/>
  <c r="O320" i="70"/>
  <c r="O321" i="70"/>
  <c r="O322" i="70"/>
  <c r="O323" i="70"/>
  <c r="O324" i="70"/>
  <c r="O325" i="70"/>
  <c r="O326" i="70"/>
  <c r="O327" i="70"/>
  <c r="O328" i="70"/>
  <c r="O329" i="70"/>
  <c r="O330" i="70"/>
  <c r="O331" i="70"/>
  <c r="O332" i="70"/>
  <c r="O333" i="70"/>
  <c r="O334" i="70"/>
  <c r="O335" i="70"/>
  <c r="O336" i="70"/>
  <c r="O337" i="70"/>
  <c r="O338" i="70"/>
  <c r="O339" i="70"/>
  <c r="O340" i="70"/>
  <c r="O341" i="70"/>
  <c r="O342" i="70"/>
  <c r="O343" i="70"/>
  <c r="O344" i="70"/>
  <c r="O345" i="70"/>
  <c r="O346" i="70"/>
  <c r="O347" i="70"/>
  <c r="O348" i="70"/>
  <c r="O349" i="70"/>
  <c r="O350" i="70"/>
  <c r="O351" i="70"/>
  <c r="O352" i="70"/>
  <c r="O353" i="70"/>
  <c r="O354" i="70"/>
  <c r="O355" i="70"/>
  <c r="O356" i="70"/>
  <c r="O357" i="70"/>
  <c r="O358" i="70"/>
  <c r="O359" i="70"/>
  <c r="O360" i="70"/>
  <c r="O361" i="70"/>
  <c r="O362" i="70"/>
  <c r="O363" i="70"/>
  <c r="O364" i="70"/>
  <c r="O365" i="70"/>
  <c r="O366" i="70"/>
  <c r="O367" i="70"/>
  <c r="O368" i="70"/>
  <c r="O369" i="70"/>
  <c r="P271" i="70"/>
  <c r="P272" i="70"/>
  <c r="P273" i="70"/>
  <c r="P274" i="70"/>
  <c r="P275" i="70"/>
  <c r="P276" i="70"/>
  <c r="P277" i="70"/>
  <c r="P278" i="70"/>
  <c r="P279" i="70"/>
  <c r="P280" i="70"/>
  <c r="P281" i="70"/>
  <c r="P282" i="70"/>
  <c r="P283" i="70"/>
  <c r="P284" i="70"/>
  <c r="P285" i="70"/>
  <c r="P286" i="70"/>
  <c r="P287" i="70"/>
  <c r="P288" i="70"/>
  <c r="P289" i="70"/>
  <c r="P290" i="70"/>
  <c r="P291" i="70"/>
  <c r="P292" i="70"/>
  <c r="P293" i="70"/>
  <c r="P294" i="70"/>
  <c r="P295" i="70"/>
  <c r="P296" i="70"/>
  <c r="P297" i="70"/>
  <c r="P298" i="70"/>
  <c r="P299" i="70"/>
  <c r="P300" i="70"/>
  <c r="P301" i="70"/>
  <c r="P302" i="70"/>
  <c r="P303" i="70"/>
  <c r="P304" i="70"/>
  <c r="P305" i="70"/>
  <c r="P306" i="70"/>
  <c r="P307" i="70"/>
  <c r="P308" i="70"/>
  <c r="P309" i="70"/>
  <c r="P310" i="70"/>
  <c r="P311" i="70"/>
  <c r="P312" i="70"/>
  <c r="P313" i="70"/>
  <c r="P314" i="70"/>
  <c r="P315" i="70"/>
  <c r="P316" i="70"/>
  <c r="P317" i="70"/>
  <c r="P318" i="70"/>
  <c r="P319" i="70"/>
  <c r="P320" i="70"/>
  <c r="P321" i="70"/>
  <c r="P322" i="70"/>
  <c r="P323" i="70"/>
  <c r="P324" i="70"/>
  <c r="P325" i="70"/>
  <c r="P326" i="70"/>
  <c r="P327" i="70"/>
  <c r="P328" i="70"/>
  <c r="P329" i="70"/>
  <c r="P330" i="70"/>
  <c r="P331" i="70"/>
  <c r="P332" i="70"/>
  <c r="P333" i="70"/>
  <c r="P334" i="70"/>
  <c r="P335" i="70"/>
  <c r="P336" i="70"/>
  <c r="P337" i="70"/>
  <c r="P338" i="70"/>
  <c r="P339" i="70"/>
  <c r="P340" i="70"/>
  <c r="P341" i="70"/>
  <c r="P342" i="70"/>
  <c r="P343" i="70"/>
  <c r="P344" i="70"/>
  <c r="P345" i="70"/>
  <c r="P346" i="70"/>
  <c r="P347" i="70"/>
  <c r="P348" i="70"/>
  <c r="P349" i="70"/>
  <c r="P350" i="70"/>
  <c r="P351" i="70"/>
  <c r="P352" i="70"/>
  <c r="P353" i="70"/>
  <c r="P354" i="70"/>
  <c r="P355" i="70"/>
  <c r="P356" i="70"/>
  <c r="P357" i="70"/>
  <c r="P358" i="70"/>
  <c r="P359" i="70"/>
  <c r="P360" i="70"/>
  <c r="P361" i="70"/>
  <c r="P362" i="70"/>
  <c r="P363" i="70"/>
  <c r="P364" i="70"/>
  <c r="P365" i="70"/>
  <c r="P366" i="70"/>
  <c r="P367" i="70"/>
  <c r="P368" i="70"/>
  <c r="P369" i="70"/>
  <c r="P270" i="70"/>
  <c r="J280" i="70"/>
  <c r="J281" i="70"/>
  <c r="J282" i="70"/>
  <c r="J283" i="70"/>
  <c r="J284" i="70"/>
  <c r="J271" i="70"/>
  <c r="J272" i="70"/>
  <c r="J273" i="70"/>
  <c r="J274" i="70"/>
  <c r="J275" i="70"/>
  <c r="J276" i="70"/>
  <c r="J277" i="70"/>
  <c r="J278" i="70"/>
  <c r="J279" i="70"/>
  <c r="O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270" i="70"/>
  <c r="J270" i="70"/>
  <c r="I271" i="70"/>
  <c r="I272" i="70"/>
  <c r="I273" i="70"/>
  <c r="I274" i="70"/>
  <c r="I275" i="70"/>
  <c r="I276" i="70"/>
  <c r="I277" i="70"/>
  <c r="I278" i="70"/>
  <c r="I279" i="70"/>
  <c r="I280" i="70"/>
  <c r="I281" i="70"/>
  <c r="I282" i="70"/>
  <c r="I283" i="70"/>
  <c r="I284" i="70"/>
  <c r="I285" i="70"/>
  <c r="I286" i="70"/>
  <c r="I287" i="70"/>
  <c r="I288" i="70"/>
  <c r="I289" i="70"/>
  <c r="I290" i="70"/>
  <c r="I291" i="70"/>
  <c r="I292" i="70"/>
  <c r="I293" i="70"/>
  <c r="I294" i="70"/>
  <c r="I295" i="70"/>
  <c r="I296" i="70"/>
  <c r="I297" i="70"/>
  <c r="I298" i="70"/>
  <c r="I299" i="70"/>
  <c r="I300" i="70"/>
  <c r="I301" i="70"/>
  <c r="I302" i="70"/>
  <c r="I303" i="70"/>
  <c r="I304" i="70"/>
  <c r="I305" i="70"/>
  <c r="I306" i="70"/>
  <c r="I307" i="70"/>
  <c r="I308" i="70"/>
  <c r="I309" i="70"/>
  <c r="I310" i="70"/>
  <c r="I311" i="70"/>
  <c r="I312" i="70"/>
  <c r="I313" i="70"/>
  <c r="I314" i="70"/>
  <c r="I315" i="70"/>
  <c r="I316" i="70"/>
  <c r="I317" i="70"/>
  <c r="I318" i="70"/>
  <c r="I319" i="70"/>
  <c r="I320" i="70"/>
  <c r="I321" i="70"/>
  <c r="I322" i="70"/>
  <c r="I323" i="70"/>
  <c r="I324" i="70"/>
  <c r="I325" i="70"/>
  <c r="I326" i="70"/>
  <c r="I327" i="70"/>
  <c r="I328" i="70"/>
  <c r="I329" i="70"/>
  <c r="I330" i="70"/>
  <c r="I331" i="70"/>
  <c r="I332" i="70"/>
  <c r="I333" i="70"/>
  <c r="I334" i="70"/>
  <c r="I335" i="70"/>
  <c r="I336" i="70"/>
  <c r="I337" i="70"/>
  <c r="I338" i="70"/>
  <c r="I339" i="70"/>
  <c r="I340" i="70"/>
  <c r="I341" i="70"/>
  <c r="I342" i="70"/>
  <c r="I343" i="70"/>
  <c r="I344" i="70"/>
  <c r="I345" i="70"/>
  <c r="I346" i="70"/>
  <c r="I347" i="70"/>
  <c r="I348" i="70"/>
  <c r="I349" i="70"/>
  <c r="I350" i="70"/>
  <c r="I351" i="70"/>
  <c r="I352" i="70"/>
  <c r="I353" i="70"/>
  <c r="I354" i="70"/>
  <c r="I355" i="70"/>
  <c r="I356" i="70"/>
  <c r="I357" i="70"/>
  <c r="I358" i="70"/>
  <c r="I359" i="70"/>
  <c r="I360" i="70"/>
  <c r="I361" i="70"/>
  <c r="I362" i="70"/>
  <c r="I363" i="70"/>
  <c r="I364" i="70"/>
  <c r="I365" i="70"/>
  <c r="I366" i="70"/>
  <c r="I367" i="70"/>
  <c r="I368" i="70"/>
  <c r="I369" i="70"/>
  <c r="BG116" i="70"/>
  <c r="BG117" i="70"/>
  <c r="BG118" i="70"/>
  <c r="BG119" i="70"/>
  <c r="BG120" i="70"/>
  <c r="BG121" i="70"/>
  <c r="BG122" i="70"/>
  <c r="BG123" i="70"/>
  <c r="BG124" i="70"/>
  <c r="BG125" i="70"/>
  <c r="BG126" i="70"/>
  <c r="BG127" i="70"/>
  <c r="BG128" i="70"/>
  <c r="BG129" i="70"/>
  <c r="BG130" i="70"/>
  <c r="BG131" i="70"/>
  <c r="BG132" i="70"/>
  <c r="BG133" i="70"/>
  <c r="BG134" i="70"/>
  <c r="BG135" i="70"/>
  <c r="BG136" i="70"/>
  <c r="BG137" i="70"/>
  <c r="BG138" i="70"/>
  <c r="BG139" i="70"/>
  <c r="BG140" i="70"/>
  <c r="BG141" i="70"/>
  <c r="BG142" i="70"/>
  <c r="BG143" i="70"/>
  <c r="BG144" i="70"/>
  <c r="BG145" i="70"/>
  <c r="BG146" i="70"/>
  <c r="BG147" i="70"/>
  <c r="BG148" i="70"/>
  <c r="BG149" i="70"/>
  <c r="BG150" i="70"/>
  <c r="BG151" i="70"/>
  <c r="BG152" i="70"/>
  <c r="BG153" i="70"/>
  <c r="BG154" i="70"/>
  <c r="BG155" i="70"/>
  <c r="BG156" i="70"/>
  <c r="BG157" i="70"/>
  <c r="BG158" i="70"/>
  <c r="BG159" i="70"/>
  <c r="BG160" i="70"/>
  <c r="BG161" i="70"/>
  <c r="BG162" i="70"/>
  <c r="BG163" i="70"/>
  <c r="BG164" i="70"/>
  <c r="BG165" i="70"/>
  <c r="BG166" i="70"/>
  <c r="BG167" i="70"/>
  <c r="BG168" i="70"/>
  <c r="BG169" i="70"/>
  <c r="BG170" i="70"/>
  <c r="BG171" i="70"/>
  <c r="BG172" i="70"/>
  <c r="BG173" i="70"/>
  <c r="BG174" i="70"/>
  <c r="BG175" i="70"/>
  <c r="BG176" i="70"/>
  <c r="BG177" i="70"/>
  <c r="BG178" i="70"/>
  <c r="BG179" i="70"/>
  <c r="BG180" i="70"/>
  <c r="BG181" i="70"/>
  <c r="BG182" i="70"/>
  <c r="BG183" i="70"/>
  <c r="BG184" i="70"/>
  <c r="BG185" i="70"/>
  <c r="BG186" i="70"/>
  <c r="BG187" i="70"/>
  <c r="BG188" i="70"/>
  <c r="BG189" i="70"/>
  <c r="BG190" i="70"/>
  <c r="BG191" i="70"/>
  <c r="BG192" i="70"/>
  <c r="BG193" i="70"/>
  <c r="BG194" i="70"/>
  <c r="BG195" i="70"/>
  <c r="BG196" i="70"/>
  <c r="BG197" i="70"/>
  <c r="BG198" i="70"/>
  <c r="BG199" i="70"/>
  <c r="BG200" i="70"/>
  <c r="BG201" i="70"/>
  <c r="BG202" i="70"/>
  <c r="BG203" i="70"/>
  <c r="BG204" i="70"/>
  <c r="BG205" i="70"/>
  <c r="BG206" i="70"/>
  <c r="BG207" i="70"/>
  <c r="BG208" i="70"/>
  <c r="BG209" i="70"/>
  <c r="BG210" i="70"/>
  <c r="BG211" i="70"/>
  <c r="BG212" i="70"/>
  <c r="BG213" i="70"/>
  <c r="BG214" i="70"/>
  <c r="BG215" i="70"/>
  <c r="BG216" i="70"/>
  <c r="BG217" i="70"/>
  <c r="BG218" i="70"/>
  <c r="BG219" i="70"/>
  <c r="BG220" i="70"/>
  <c r="BG221" i="70"/>
  <c r="BG222" i="70"/>
  <c r="BG223" i="70"/>
  <c r="BG224" i="70"/>
  <c r="BG225" i="70"/>
  <c r="BG226" i="70"/>
  <c r="BG227" i="70"/>
  <c r="BG228" i="70"/>
  <c r="BG229" i="70"/>
  <c r="BG230" i="70"/>
  <c r="BG231" i="70"/>
  <c r="BG232" i="70"/>
  <c r="BG233" i="70"/>
  <c r="BG234" i="70"/>
  <c r="BG235" i="70"/>
  <c r="BG236" i="70"/>
  <c r="BG237" i="70"/>
  <c r="BG238" i="70"/>
  <c r="BG239" i="70"/>
  <c r="BG240" i="70"/>
  <c r="BG241" i="70"/>
  <c r="BG242" i="70"/>
  <c r="BG243" i="70"/>
  <c r="BG244" i="70"/>
  <c r="BG245" i="70"/>
  <c r="BG246" i="70"/>
  <c r="BG247" i="70"/>
  <c r="BG248" i="70"/>
  <c r="BG249" i="70"/>
  <c r="BG250" i="70"/>
  <c r="BG251" i="70"/>
  <c r="BG252" i="70"/>
  <c r="BG253" i="70"/>
  <c r="BG254" i="70"/>
  <c r="BG255" i="70"/>
  <c r="BG256" i="70"/>
  <c r="BG257" i="70"/>
  <c r="BG258" i="70"/>
  <c r="BG259" i="70"/>
  <c r="BG260" i="70"/>
  <c r="BG261" i="70"/>
  <c r="BG262" i="70"/>
  <c r="G10" i="74"/>
  <c r="G11" i="74"/>
  <c r="G12" i="74"/>
  <c r="G13"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54" i="74"/>
  <c r="G55" i="74"/>
  <c r="G56" i="74"/>
  <c r="G57" i="74"/>
  <c r="G58" i="74"/>
  <c r="G59" i="74"/>
  <c r="G60" i="74"/>
  <c r="G61" i="74"/>
  <c r="G62" i="74"/>
  <c r="G63" i="74"/>
  <c r="G64" i="74"/>
  <c r="G65" i="74"/>
  <c r="G66" i="74"/>
  <c r="G67" i="74"/>
  <c r="G68" i="74"/>
  <c r="G69" i="74"/>
  <c r="G70" i="74"/>
  <c r="G71" i="74"/>
  <c r="G72" i="74"/>
  <c r="G73" i="74"/>
  <c r="G74" i="74"/>
  <c r="G75" i="74"/>
  <c r="G76" i="74"/>
  <c r="G77" i="74"/>
  <c r="G78" i="74"/>
  <c r="G79" i="74"/>
  <c r="G80" i="74"/>
  <c r="G81" i="74"/>
  <c r="G82" i="74"/>
  <c r="G83" i="74"/>
  <c r="G84" i="74"/>
  <c r="G85" i="74"/>
  <c r="G86" i="74"/>
  <c r="G87" i="74"/>
  <c r="G88" i="74"/>
  <c r="G89" i="74"/>
  <c r="G90" i="74"/>
  <c r="G91" i="74"/>
  <c r="G92" i="74"/>
  <c r="G93" i="74"/>
  <c r="G94" i="74"/>
  <c r="G95" i="74"/>
  <c r="G96" i="74"/>
  <c r="G97" i="74"/>
  <c r="G98" i="74"/>
  <c r="G99" i="74"/>
  <c r="G100" i="74"/>
  <c r="G101" i="74"/>
  <c r="G102" i="74"/>
  <c r="G103" i="74"/>
  <c r="G104" i="74"/>
  <c r="G105" i="74"/>
  <c r="G106" i="74"/>
  <c r="G107" i="74"/>
  <c r="G108" i="74"/>
  <c r="G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9" i="74"/>
  <c r="C119" i="74"/>
  <c r="C120" i="74"/>
  <c r="C121" i="74"/>
  <c r="C122" i="74"/>
  <c r="C123" i="74"/>
  <c r="C124" i="74"/>
  <c r="C125" i="74"/>
  <c r="C126" i="74"/>
  <c r="C127" i="74"/>
  <c r="C128" i="74"/>
  <c r="C129" i="74"/>
  <c r="C130" i="74"/>
  <c r="C131" i="74"/>
  <c r="C132" i="74"/>
  <c r="C133" i="74"/>
  <c r="C134" i="74"/>
  <c r="C135" i="74"/>
  <c r="C136" i="74"/>
  <c r="C137" i="74"/>
  <c r="C138" i="74"/>
  <c r="C139" i="74"/>
  <c r="C140" i="74"/>
  <c r="C141" i="74"/>
  <c r="C142" i="74"/>
  <c r="C143" i="74"/>
  <c r="C144" i="74"/>
  <c r="C145" i="74"/>
  <c r="C146" i="74"/>
  <c r="C147" i="74"/>
  <c r="C148" i="74"/>
  <c r="C149" i="74"/>
  <c r="C150" i="74"/>
  <c r="C151" i="74"/>
  <c r="C152" i="74"/>
  <c r="C153" i="74"/>
  <c r="C154" i="74"/>
  <c r="C155" i="74"/>
  <c r="C156" i="74"/>
  <c r="C157" i="74"/>
  <c r="C158" i="74"/>
  <c r="C159" i="74"/>
  <c r="C160" i="74"/>
  <c r="C161" i="74"/>
  <c r="C162" i="74"/>
  <c r="C163" i="74"/>
  <c r="C164" i="74"/>
  <c r="C165" i="74"/>
  <c r="C166" i="74"/>
  <c r="C167" i="74"/>
  <c r="C168" i="74"/>
  <c r="C169" i="74"/>
  <c r="C170" i="74"/>
  <c r="C171" i="74"/>
  <c r="C172" i="74"/>
  <c r="C173" i="74"/>
  <c r="C174" i="74"/>
  <c r="C175" i="74"/>
  <c r="C176" i="74"/>
  <c r="C177" i="74"/>
  <c r="C178" i="74"/>
  <c r="C179" i="74"/>
  <c r="C180" i="74"/>
  <c r="C181" i="74"/>
  <c r="C182" i="74"/>
  <c r="C183" i="74"/>
  <c r="C184" i="74"/>
  <c r="C185" i="74"/>
  <c r="C186" i="74"/>
  <c r="C187" i="74"/>
  <c r="C188" i="74"/>
  <c r="C189" i="74"/>
  <c r="C190" i="74"/>
  <c r="C191" i="74"/>
  <c r="C192" i="74"/>
  <c r="C193" i="74"/>
  <c r="C194" i="74"/>
  <c r="C195" i="74"/>
  <c r="C196" i="74"/>
  <c r="C197" i="74"/>
  <c r="C198" i="74"/>
  <c r="C199" i="74"/>
  <c r="C200" i="74"/>
  <c r="C201" i="74"/>
  <c r="C202" i="74"/>
  <c r="C203" i="74"/>
  <c r="C204" i="74"/>
  <c r="C205" i="74"/>
  <c r="C206" i="74"/>
  <c r="C207" i="74"/>
  <c r="C208" i="74"/>
  <c r="C209" i="74"/>
  <c r="C210" i="74"/>
  <c r="C211" i="74"/>
  <c r="C212" i="74"/>
  <c r="C213" i="74"/>
  <c r="C214" i="74"/>
  <c r="C215" i="74"/>
  <c r="C216" i="74"/>
  <c r="C217" i="74"/>
  <c r="C118" i="74"/>
  <c r="F325" i="2"/>
  <c r="DT7" i="70"/>
  <c r="CR7" i="70"/>
  <c r="CQ7" i="70"/>
  <c r="CP7" i="70"/>
  <c r="K17" i="66"/>
  <c r="K9" i="66"/>
  <c r="L9" i="66" s="1"/>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19" i="2"/>
  <c r="T20" i="2"/>
  <c r="T22" i="2"/>
  <c r="T23" i="2"/>
  <c r="T24" i="2"/>
  <c r="T25"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I7" i="70" l="1"/>
  <c r="H7" i="70"/>
  <c r="L9" i="73"/>
  <c r="L10" i="73"/>
  <c r="L11" i="73"/>
  <c r="L12" i="73"/>
  <c r="L20" i="73"/>
  <c r="L35" i="73"/>
  <c r="L36" i="73"/>
  <c r="L37" i="73"/>
  <c r="L38" i="73"/>
  <c r="L39" i="73"/>
  <c r="L40" i="73"/>
  <c r="L41" i="73"/>
  <c r="L43" i="73"/>
  <c r="L44" i="73"/>
  <c r="L56" i="73"/>
  <c r="L8" i="73"/>
  <c r="D34" i="86"/>
  <c r="J121" i="86"/>
  <c r="L118" i="86"/>
  <c r="M118" i="86" s="1"/>
  <c r="M114" i="86"/>
  <c r="M112" i="86"/>
  <c r="M110" i="86"/>
  <c r="M109" i="86"/>
  <c r="L99" i="86"/>
  <c r="M99" i="86" s="1"/>
  <c r="M97" i="86"/>
  <c r="G94" i="86"/>
  <c r="F94" i="86"/>
  <c r="L93" i="86"/>
  <c r="L92" i="86"/>
  <c r="L91" i="86"/>
  <c r="L90" i="86"/>
  <c r="L89" i="86"/>
  <c r="L88" i="86"/>
  <c r="L87" i="86"/>
  <c r="L86" i="86"/>
  <c r="L85" i="86"/>
  <c r="L79" i="86"/>
  <c r="M79" i="86" s="1"/>
  <c r="M77" i="86"/>
  <c r="L74" i="86"/>
  <c r="M74" i="86" s="1"/>
  <c r="M72" i="86"/>
  <c r="L68" i="86"/>
  <c r="M68" i="86" s="1"/>
  <c r="M66" i="86"/>
  <c r="L62" i="86"/>
  <c r="M62" i="86" s="1"/>
  <c r="M60" i="86"/>
  <c r="L56" i="86"/>
  <c r="M56" i="86" s="1"/>
  <c r="M54" i="86"/>
  <c r="L48" i="86"/>
  <c r="M48" i="86" s="1"/>
  <c r="M46" i="86"/>
  <c r="L44" i="86"/>
  <c r="M44" i="86" s="1"/>
  <c r="L43" i="86"/>
  <c r="M43" i="86" s="1"/>
  <c r="M23" i="86"/>
  <c r="M13" i="86"/>
  <c r="M11" i="86"/>
  <c r="F7" i="70" l="1"/>
  <c r="G33" i="86"/>
  <c r="FF7" i="70" s="1"/>
  <c r="I31" i="73"/>
  <c r="L31" i="73" s="1"/>
  <c r="H91" i="86"/>
  <c r="G32" i="86"/>
  <c r="G34" i="86" l="1"/>
  <c r="FE7" i="70"/>
  <c r="H34" i="86" l="1"/>
  <c r="M34" i="86"/>
  <c r="C12" i="72"/>
  <c r="BV7" i="70"/>
  <c r="BM7" i="70"/>
  <c r="BL7" i="70"/>
  <c r="BK7" i="70"/>
  <c r="BJ7" i="70"/>
  <c r="AH14" i="70" l="1"/>
  <c r="AC14" i="70"/>
  <c r="AA11" i="44" l="1"/>
  <c r="AA12" i="44"/>
  <c r="AA13" i="44"/>
  <c r="AA14" i="44"/>
  <c r="AA15" i="44"/>
  <c r="AA16" i="44"/>
  <c r="AA17" i="44"/>
  <c r="AA18" i="44"/>
  <c r="AA19" i="44"/>
  <c r="AA20" i="44"/>
  <c r="AA21" i="44"/>
  <c r="AA22" i="44"/>
  <c r="AA23" i="44"/>
  <c r="AA24" i="44"/>
  <c r="AA25" i="44"/>
  <c r="AA26" i="44"/>
  <c r="AA27" i="44"/>
  <c r="AA28" i="44"/>
  <c r="AA29" i="44"/>
  <c r="AA30" i="44"/>
  <c r="AA31" i="44"/>
  <c r="AA32" i="44"/>
  <c r="AA33" i="44"/>
  <c r="AA34" i="44"/>
  <c r="AA35" i="44"/>
  <c r="AA36" i="44"/>
  <c r="AA37" i="44"/>
  <c r="AA38" i="44"/>
  <c r="AA39" i="44"/>
  <c r="AA40" i="44"/>
  <c r="AA41" i="44"/>
  <c r="AA42" i="44"/>
  <c r="AA43" i="44"/>
  <c r="AA44" i="44"/>
  <c r="AA45" i="44"/>
  <c r="AA46" i="44"/>
  <c r="AA47" i="44"/>
  <c r="AA48" i="44"/>
  <c r="AA49" i="44"/>
  <c r="AA50" i="44"/>
  <c r="AA51" i="44"/>
  <c r="AA52" i="44"/>
  <c r="AA53" i="44"/>
  <c r="AA54" i="44"/>
  <c r="AA55" i="44"/>
  <c r="AA56" i="44"/>
  <c r="AA57" i="44"/>
  <c r="AA58" i="44"/>
  <c r="AA59" i="44"/>
  <c r="AA60" i="44"/>
  <c r="AA61" i="44"/>
  <c r="AA62" i="44"/>
  <c r="AA63" i="44"/>
  <c r="AA64" i="44"/>
  <c r="AA65" i="44"/>
  <c r="AA66" i="44"/>
  <c r="AA67" i="44"/>
  <c r="AA68" i="44"/>
  <c r="AA69" i="44"/>
  <c r="AA70" i="44"/>
  <c r="AA71" i="44"/>
  <c r="AA72" i="44"/>
  <c r="AA73" i="44"/>
  <c r="AA74" i="44"/>
  <c r="AA75" i="44"/>
  <c r="AA76" i="44"/>
  <c r="AA77" i="44"/>
  <c r="AA78" i="44"/>
  <c r="AA79" i="44"/>
  <c r="AA80" i="44"/>
  <c r="AA81" i="44"/>
  <c r="AA82" i="44"/>
  <c r="AA83" i="44"/>
  <c r="AA84" i="44"/>
  <c r="AA85" i="44"/>
  <c r="AA86" i="44"/>
  <c r="AA87" i="44"/>
  <c r="AA88" i="44"/>
  <c r="AA89" i="44"/>
  <c r="AA90" i="44"/>
  <c r="AA91" i="44"/>
  <c r="AA92" i="44"/>
  <c r="AA93" i="44"/>
  <c r="AA94" i="44"/>
  <c r="AA95" i="44"/>
  <c r="AA96" i="44"/>
  <c r="AA97" i="44"/>
  <c r="AA98" i="44"/>
  <c r="AA99" i="44"/>
  <c r="AA100" i="44"/>
  <c r="AA101" i="44"/>
  <c r="AA102" i="44"/>
  <c r="AA103" i="44"/>
  <c r="AA104" i="44"/>
  <c r="AA105" i="44"/>
  <c r="AA106" i="44"/>
  <c r="AA107" i="44"/>
  <c r="AA108" i="44"/>
  <c r="AA109" i="44"/>
  <c r="AA10" i="44"/>
  <c r="Z11" i="44"/>
  <c r="Z12" i="44"/>
  <c r="Z13" i="44"/>
  <c r="Z14" i="44"/>
  <c r="Z15" i="44"/>
  <c r="Z16" i="44"/>
  <c r="Z17" i="44"/>
  <c r="Z18" i="44"/>
  <c r="Z19" i="44"/>
  <c r="Z20" i="44"/>
  <c r="Z21" i="44"/>
  <c r="Z22" i="44"/>
  <c r="Z23" i="44"/>
  <c r="Z24" i="44"/>
  <c r="Z25" i="44"/>
  <c r="Z26" i="44"/>
  <c r="Z27" i="44"/>
  <c r="Z28" i="44"/>
  <c r="Z29" i="44"/>
  <c r="Z30" i="44"/>
  <c r="Z31" i="44"/>
  <c r="Z32" i="44"/>
  <c r="Z33" i="44"/>
  <c r="Z34" i="44"/>
  <c r="Z35" i="44"/>
  <c r="Z36" i="44"/>
  <c r="Z37" i="44"/>
  <c r="Z38" i="44"/>
  <c r="Z39" i="44"/>
  <c r="Z40" i="44"/>
  <c r="Z41" i="44"/>
  <c r="Z42" i="44"/>
  <c r="Z43" i="44"/>
  <c r="Z44" i="44"/>
  <c r="Z45" i="44"/>
  <c r="Z46" i="44"/>
  <c r="Z47" i="44"/>
  <c r="Z48" i="44"/>
  <c r="Z49" i="44"/>
  <c r="Z50" i="44"/>
  <c r="Z51" i="44"/>
  <c r="Z52" i="44"/>
  <c r="Z53" i="44"/>
  <c r="Z54" i="44"/>
  <c r="Z55" i="44"/>
  <c r="Z56" i="44"/>
  <c r="Z57" i="44"/>
  <c r="Z58" i="44"/>
  <c r="Z59" i="44"/>
  <c r="Z60" i="44"/>
  <c r="Z61" i="44"/>
  <c r="Z62" i="44"/>
  <c r="Z63" i="44"/>
  <c r="Z64" i="44"/>
  <c r="Z65" i="44"/>
  <c r="Z66" i="44"/>
  <c r="Z67" i="44"/>
  <c r="Z68" i="44"/>
  <c r="Z69" i="44"/>
  <c r="Z70" i="44"/>
  <c r="Z71" i="44"/>
  <c r="Z72" i="44"/>
  <c r="Z73" i="44"/>
  <c r="Z74" i="44"/>
  <c r="Z75" i="44"/>
  <c r="Z76" i="44"/>
  <c r="Z77" i="44"/>
  <c r="Z78" i="44"/>
  <c r="Z79" i="44"/>
  <c r="Z80" i="44"/>
  <c r="Z81" i="44"/>
  <c r="Z82" i="44"/>
  <c r="Z83" i="44"/>
  <c r="Z84" i="44"/>
  <c r="Z85" i="44"/>
  <c r="Z86" i="44"/>
  <c r="Z87" i="44"/>
  <c r="Z88" i="44"/>
  <c r="Z89" i="44"/>
  <c r="Z90" i="44"/>
  <c r="Z91" i="44"/>
  <c r="Z92" i="44"/>
  <c r="Z93" i="44"/>
  <c r="Z94" i="44"/>
  <c r="Z95" i="44"/>
  <c r="Z96" i="44"/>
  <c r="Z97" i="44"/>
  <c r="Z98" i="44"/>
  <c r="Z99" i="44"/>
  <c r="Z100" i="44"/>
  <c r="Z101" i="44"/>
  <c r="Z102" i="44"/>
  <c r="Z103" i="44"/>
  <c r="Z104" i="44"/>
  <c r="Z105" i="44"/>
  <c r="Z106" i="44"/>
  <c r="Z107" i="44"/>
  <c r="Z108" i="44"/>
  <c r="Z109" i="44"/>
  <c r="Z10" i="44"/>
  <c r="Y11" i="44"/>
  <c r="Y12" i="44"/>
  <c r="Y13" i="44"/>
  <c r="Y14" i="44"/>
  <c r="Y15" i="44"/>
  <c r="Y16" i="44"/>
  <c r="Y17" i="44"/>
  <c r="Y18" i="44"/>
  <c r="Y19" i="44"/>
  <c r="Y20" i="44"/>
  <c r="Y21" i="44"/>
  <c r="Y22" i="44"/>
  <c r="Y23" i="44"/>
  <c r="Y24" i="44"/>
  <c r="Y25" i="44"/>
  <c r="Y26" i="44"/>
  <c r="Y27" i="44"/>
  <c r="Y28" i="44"/>
  <c r="Y29" i="44"/>
  <c r="Y30" i="44"/>
  <c r="Y31" i="44"/>
  <c r="Y32" i="44"/>
  <c r="Y33" i="44"/>
  <c r="Y34" i="44"/>
  <c r="Y35" i="44"/>
  <c r="Y36" i="44"/>
  <c r="Y37" i="44"/>
  <c r="Y38" i="44"/>
  <c r="Y39" i="44"/>
  <c r="Y40" i="44"/>
  <c r="Y41" i="44"/>
  <c r="Y42" i="44"/>
  <c r="Y43" i="44"/>
  <c r="Y44" i="44"/>
  <c r="Y45" i="44"/>
  <c r="Y46" i="44"/>
  <c r="Y47" i="44"/>
  <c r="Y48" i="44"/>
  <c r="Y49" i="44"/>
  <c r="Y50" i="44"/>
  <c r="Y51" i="44"/>
  <c r="Y52" i="44"/>
  <c r="Y53" i="44"/>
  <c r="Y54" i="44"/>
  <c r="Y55" i="44"/>
  <c r="Y56" i="44"/>
  <c r="Y57" i="44"/>
  <c r="Y58" i="44"/>
  <c r="Y59" i="44"/>
  <c r="Y60" i="44"/>
  <c r="Y61" i="44"/>
  <c r="Y62" i="44"/>
  <c r="Y63" i="44"/>
  <c r="Y64" i="44"/>
  <c r="Y65" i="44"/>
  <c r="Y66" i="44"/>
  <c r="Y67" i="44"/>
  <c r="Y68" i="44"/>
  <c r="Y69" i="44"/>
  <c r="Y70" i="44"/>
  <c r="Y71" i="44"/>
  <c r="Y72" i="44"/>
  <c r="Y73" i="44"/>
  <c r="Y74" i="44"/>
  <c r="Y75" i="44"/>
  <c r="Y76" i="44"/>
  <c r="Y77" i="44"/>
  <c r="Y78" i="44"/>
  <c r="Y79" i="44"/>
  <c r="Y80" i="44"/>
  <c r="Y81" i="44"/>
  <c r="Y82" i="44"/>
  <c r="Y83" i="44"/>
  <c r="Y84" i="44"/>
  <c r="Y85" i="44"/>
  <c r="Y86" i="44"/>
  <c r="Y87" i="44"/>
  <c r="Y88" i="44"/>
  <c r="Y89" i="44"/>
  <c r="Y90" i="44"/>
  <c r="Y91" i="44"/>
  <c r="Y92" i="44"/>
  <c r="Y93" i="44"/>
  <c r="Y94" i="44"/>
  <c r="Y95" i="44"/>
  <c r="Y96" i="44"/>
  <c r="Y97" i="44"/>
  <c r="Y98" i="44"/>
  <c r="Y99" i="44"/>
  <c r="Y100" i="44"/>
  <c r="Y101" i="44"/>
  <c r="Y102" i="44"/>
  <c r="Y103" i="44"/>
  <c r="Y104" i="44"/>
  <c r="Y105" i="44"/>
  <c r="Y106" i="44"/>
  <c r="Y107" i="44"/>
  <c r="Y108" i="44"/>
  <c r="Y109" i="44"/>
  <c r="Y10" i="44"/>
  <c r="X11" i="44"/>
  <c r="X12" i="44"/>
  <c r="X13" i="44"/>
  <c r="X14" i="44"/>
  <c r="X15" i="44"/>
  <c r="X16" i="44"/>
  <c r="X17" i="44"/>
  <c r="X18" i="44"/>
  <c r="X19" i="44"/>
  <c r="X20" i="44"/>
  <c r="X21" i="44"/>
  <c r="X22" i="44"/>
  <c r="X23" i="44"/>
  <c r="X24" i="44"/>
  <c r="X25" i="44"/>
  <c r="X26" i="44"/>
  <c r="X27" i="44"/>
  <c r="X28" i="44"/>
  <c r="X29" i="44"/>
  <c r="X30" i="44"/>
  <c r="X31" i="44"/>
  <c r="X32" i="44"/>
  <c r="X33" i="44"/>
  <c r="X34" i="44"/>
  <c r="X35" i="44"/>
  <c r="X36" i="44"/>
  <c r="X37" i="44"/>
  <c r="X38" i="44"/>
  <c r="X39" i="44"/>
  <c r="X40" i="44"/>
  <c r="X41" i="44"/>
  <c r="X42" i="44"/>
  <c r="X43" i="44"/>
  <c r="X44" i="44"/>
  <c r="X45" i="44"/>
  <c r="X46" i="44"/>
  <c r="X47" i="44"/>
  <c r="X48" i="44"/>
  <c r="X49" i="44"/>
  <c r="X50" i="44"/>
  <c r="X51" i="44"/>
  <c r="X52" i="44"/>
  <c r="X53" i="44"/>
  <c r="X54" i="44"/>
  <c r="X55" i="44"/>
  <c r="X56" i="44"/>
  <c r="X57" i="44"/>
  <c r="X58" i="44"/>
  <c r="X59" i="44"/>
  <c r="X60" i="44"/>
  <c r="X61" i="44"/>
  <c r="X62" i="44"/>
  <c r="X63" i="44"/>
  <c r="X64" i="44"/>
  <c r="X65" i="44"/>
  <c r="X66" i="44"/>
  <c r="X67" i="44"/>
  <c r="X68" i="44"/>
  <c r="X69" i="44"/>
  <c r="X70" i="44"/>
  <c r="X71" i="44"/>
  <c r="X72" i="44"/>
  <c r="X73" i="44"/>
  <c r="X74" i="44"/>
  <c r="X75" i="44"/>
  <c r="X76" i="44"/>
  <c r="X77" i="44"/>
  <c r="X78" i="44"/>
  <c r="X79" i="44"/>
  <c r="X80" i="44"/>
  <c r="X81" i="44"/>
  <c r="X82" i="44"/>
  <c r="X83" i="44"/>
  <c r="X84" i="44"/>
  <c r="X85" i="44"/>
  <c r="X86" i="44"/>
  <c r="X87" i="44"/>
  <c r="X88" i="44"/>
  <c r="X89" i="44"/>
  <c r="X90" i="44"/>
  <c r="X91" i="44"/>
  <c r="X92" i="44"/>
  <c r="X93" i="44"/>
  <c r="X94" i="44"/>
  <c r="X95" i="44"/>
  <c r="X96" i="44"/>
  <c r="X97" i="44"/>
  <c r="X98" i="44"/>
  <c r="X99" i="44"/>
  <c r="X100" i="44"/>
  <c r="X101" i="44"/>
  <c r="X102" i="44"/>
  <c r="X103" i="44"/>
  <c r="X104" i="44"/>
  <c r="X105" i="44"/>
  <c r="X106" i="44"/>
  <c r="X107" i="44"/>
  <c r="X108" i="44"/>
  <c r="X109" i="44"/>
  <c r="X10" i="44"/>
  <c r="DX7" i="70"/>
  <c r="DO7" i="70"/>
  <c r="DL7" i="70"/>
  <c r="DE7" i="70"/>
  <c r="CL7" i="70"/>
  <c r="X8" i="74" l="1"/>
  <c r="AD130" i="64"/>
  <c r="AD131" i="64"/>
  <c r="AD132" i="64"/>
  <c r="AD133" i="64"/>
  <c r="AD134" i="64"/>
  <c r="AD135" i="64"/>
  <c r="AD136" i="64"/>
  <c r="AD137" i="64"/>
  <c r="AD138" i="64"/>
  <c r="AD139" i="64"/>
  <c r="AD140" i="64"/>
  <c r="AD141" i="64"/>
  <c r="AD142" i="64"/>
  <c r="AD143" i="64"/>
  <c r="AD144" i="64"/>
  <c r="AD145" i="64"/>
  <c r="AD146" i="64"/>
  <c r="AD147" i="64"/>
  <c r="AD148" i="64"/>
  <c r="AD149" i="64"/>
  <c r="AD150" i="64"/>
  <c r="AD151" i="64"/>
  <c r="AD152" i="64"/>
  <c r="AD153" i="64"/>
  <c r="AD154" i="64"/>
  <c r="AD155" i="64"/>
  <c r="AD156" i="64"/>
  <c r="AD157" i="64"/>
  <c r="AD158" i="64"/>
  <c r="AD159" i="64"/>
  <c r="AD160" i="64"/>
  <c r="AD161" i="64"/>
  <c r="AD162" i="64"/>
  <c r="AD163" i="64"/>
  <c r="AD164" i="64"/>
  <c r="AD165" i="64"/>
  <c r="AD166" i="64"/>
  <c r="AD167" i="64"/>
  <c r="AD168" i="64"/>
  <c r="AD169" i="64"/>
  <c r="AD170" i="64"/>
  <c r="AD171" i="64"/>
  <c r="AD172" i="64"/>
  <c r="AD173" i="64"/>
  <c r="AD174" i="64"/>
  <c r="AD175" i="64"/>
  <c r="AD176" i="64"/>
  <c r="AD177" i="64"/>
  <c r="AD178" i="64"/>
  <c r="AD179" i="64"/>
  <c r="AD180" i="64"/>
  <c r="AD181" i="64"/>
  <c r="AD182" i="64"/>
  <c r="AD183" i="64"/>
  <c r="AD184" i="64"/>
  <c r="AD185" i="64"/>
  <c r="AD186" i="64"/>
  <c r="AD187" i="64"/>
  <c r="AD188" i="64"/>
  <c r="AD189" i="64"/>
  <c r="AD190" i="64"/>
  <c r="AD191" i="64"/>
  <c r="AD192" i="64"/>
  <c r="AD193" i="64"/>
  <c r="AD194" i="64"/>
  <c r="AD195" i="64"/>
  <c r="AD196" i="64"/>
  <c r="AD197" i="64"/>
  <c r="AD198" i="64"/>
  <c r="AD199" i="64"/>
  <c r="AD200" i="64"/>
  <c r="AD201" i="64"/>
  <c r="AD202" i="64"/>
  <c r="AD203" i="64"/>
  <c r="AD204" i="64"/>
  <c r="AD205" i="64"/>
  <c r="AD206" i="64"/>
  <c r="AD207" i="64"/>
  <c r="AD208" i="64"/>
  <c r="AD209" i="64"/>
  <c r="AD210" i="64"/>
  <c r="AD211" i="64"/>
  <c r="AD212" i="64"/>
  <c r="AD213" i="64"/>
  <c r="AD214" i="64"/>
  <c r="AD215" i="64"/>
  <c r="AD216" i="64"/>
  <c r="AD217" i="64"/>
  <c r="AD218" i="64"/>
  <c r="AD219" i="64"/>
  <c r="AC22" i="64"/>
  <c r="AC23" i="64"/>
  <c r="AC24" i="64"/>
  <c r="AC25" i="64"/>
  <c r="AC26" i="64"/>
  <c r="AC27" i="64"/>
  <c r="AC28" i="64"/>
  <c r="AC29" i="64"/>
  <c r="AC30" i="64"/>
  <c r="AC31" i="64"/>
  <c r="AC32" i="64"/>
  <c r="AC33" i="64"/>
  <c r="AC34" i="64"/>
  <c r="AC35" i="64"/>
  <c r="AC36" i="64"/>
  <c r="AC37" i="64"/>
  <c r="AC38" i="64"/>
  <c r="AC39" i="64"/>
  <c r="AC40" i="64"/>
  <c r="AC41" i="64"/>
  <c r="AC42" i="64"/>
  <c r="AC43" i="64"/>
  <c r="AC44" i="64"/>
  <c r="AC45" i="64"/>
  <c r="AC46" i="64"/>
  <c r="AC47" i="64"/>
  <c r="AC48" i="64"/>
  <c r="AC49" i="64"/>
  <c r="AC50" i="64"/>
  <c r="AC51" i="64"/>
  <c r="AC52" i="64"/>
  <c r="AC53" i="64"/>
  <c r="AC54" i="64"/>
  <c r="AC55" i="64"/>
  <c r="AC56" i="64"/>
  <c r="AC57" i="64"/>
  <c r="AC58" i="64"/>
  <c r="AC59" i="64"/>
  <c r="AC60" i="64"/>
  <c r="AC61" i="64"/>
  <c r="AC62" i="64"/>
  <c r="AC63" i="64"/>
  <c r="AC64" i="64"/>
  <c r="AC65" i="64"/>
  <c r="AC66" i="64"/>
  <c r="AC67" i="64"/>
  <c r="AC68" i="64"/>
  <c r="AC69" i="64"/>
  <c r="AC70" i="64"/>
  <c r="AC71" i="64"/>
  <c r="AC72" i="64"/>
  <c r="AC73" i="64"/>
  <c r="AC74" i="64"/>
  <c r="AC75" i="64"/>
  <c r="AC76" i="64"/>
  <c r="AC77" i="64"/>
  <c r="AC78" i="64"/>
  <c r="AC79" i="64"/>
  <c r="AC80" i="64"/>
  <c r="AC81" i="64"/>
  <c r="AC82" i="64"/>
  <c r="AC83" i="64"/>
  <c r="AC84" i="64"/>
  <c r="AC85" i="64"/>
  <c r="AC86" i="64"/>
  <c r="AC87" i="64"/>
  <c r="AC88" i="64"/>
  <c r="AC89" i="64"/>
  <c r="AC90" i="64"/>
  <c r="AC91" i="64"/>
  <c r="AC92" i="64"/>
  <c r="AC93" i="64"/>
  <c r="AC94" i="64"/>
  <c r="AC95" i="64"/>
  <c r="AC96" i="64"/>
  <c r="AC97" i="64"/>
  <c r="AC98" i="64"/>
  <c r="AC99" i="64"/>
  <c r="AC100" i="64"/>
  <c r="AC101" i="64"/>
  <c r="AC102" i="64"/>
  <c r="AC103" i="64"/>
  <c r="AC104" i="64"/>
  <c r="AC105" i="64"/>
  <c r="AC106" i="64"/>
  <c r="AC107" i="64"/>
  <c r="AC108" i="64"/>
  <c r="AC109" i="64"/>
  <c r="AC110" i="64"/>
  <c r="AC111" i="64"/>
  <c r="W11" i="44"/>
  <c r="W12" i="44"/>
  <c r="W13" i="44"/>
  <c r="W14" i="44"/>
  <c r="W15" i="44"/>
  <c r="W16" i="44"/>
  <c r="W17" i="44"/>
  <c r="W18" i="44"/>
  <c r="W19" i="44"/>
  <c r="W20" i="44"/>
  <c r="W21" i="44"/>
  <c r="W22" i="44"/>
  <c r="W23" i="44"/>
  <c r="W24" i="44"/>
  <c r="W25" i="44"/>
  <c r="W26" i="44"/>
  <c r="W27" i="44"/>
  <c r="W28" i="44"/>
  <c r="W29" i="44"/>
  <c r="W30" i="44"/>
  <c r="W31" i="44"/>
  <c r="W32" i="44"/>
  <c r="W33" i="44"/>
  <c r="W34" i="44"/>
  <c r="W35" i="44"/>
  <c r="W36" i="44"/>
  <c r="W37" i="44"/>
  <c r="W38" i="44"/>
  <c r="W39" i="44"/>
  <c r="W40" i="44"/>
  <c r="W41" i="44"/>
  <c r="W42" i="44"/>
  <c r="W43" i="44"/>
  <c r="W44" i="44"/>
  <c r="W45" i="44"/>
  <c r="W46" i="44"/>
  <c r="W47" i="44"/>
  <c r="W48" i="44"/>
  <c r="W49" i="44"/>
  <c r="W50" i="44"/>
  <c r="W51" i="44"/>
  <c r="W52" i="44"/>
  <c r="W53" i="44"/>
  <c r="W54" i="44"/>
  <c r="W55" i="44"/>
  <c r="W56" i="44"/>
  <c r="W57" i="44"/>
  <c r="W58" i="44"/>
  <c r="W59" i="44"/>
  <c r="W60" i="44"/>
  <c r="W61" i="44"/>
  <c r="W62" i="44"/>
  <c r="W63" i="44"/>
  <c r="W64" i="44"/>
  <c r="W65" i="44"/>
  <c r="W66" i="44"/>
  <c r="W67" i="44"/>
  <c r="W68" i="44"/>
  <c r="W69" i="44"/>
  <c r="W70" i="44"/>
  <c r="W71" i="44"/>
  <c r="W72" i="44"/>
  <c r="W73" i="44"/>
  <c r="W74" i="44"/>
  <c r="W75" i="44"/>
  <c r="W76" i="44"/>
  <c r="W77" i="44"/>
  <c r="W78" i="44"/>
  <c r="W79" i="44"/>
  <c r="W80" i="44"/>
  <c r="W81" i="44"/>
  <c r="W82" i="44"/>
  <c r="W83" i="44"/>
  <c r="W84" i="44"/>
  <c r="W85" i="44"/>
  <c r="W86" i="44"/>
  <c r="W87" i="44"/>
  <c r="W88" i="44"/>
  <c r="W89" i="44"/>
  <c r="W90" i="44"/>
  <c r="W91" i="44"/>
  <c r="W92" i="44"/>
  <c r="W93" i="44"/>
  <c r="W94" i="44"/>
  <c r="W95" i="44"/>
  <c r="W96" i="44"/>
  <c r="W97" i="44"/>
  <c r="W98" i="44"/>
  <c r="W99" i="44"/>
  <c r="W100" i="44"/>
  <c r="W101" i="44"/>
  <c r="W102" i="44"/>
  <c r="W103" i="44"/>
  <c r="W104" i="44"/>
  <c r="W105" i="44"/>
  <c r="W106" i="44"/>
  <c r="W107" i="44"/>
  <c r="W108" i="44"/>
  <c r="W109" i="44"/>
  <c r="W10" i="44"/>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C114" i="70"/>
  <c r="E16" i="11"/>
  <c r="F16" i="11" s="1"/>
  <c r="AC18" i="2" s="1"/>
  <c r="K30" i="66"/>
  <c r="L30" i="66" s="1"/>
  <c r="K10" i="66"/>
  <c r="L10" i="66" s="1"/>
  <c r="K15" i="66"/>
  <c r="L15" i="66" s="1"/>
  <c r="K24" i="66"/>
  <c r="L24" i="66" s="1"/>
  <c r="CD7" i="70" l="1"/>
  <c r="CC7" i="70"/>
  <c r="AJ7" i="70"/>
  <c r="BE7" i="70"/>
  <c r="H60" i="79"/>
  <c r="C8" i="79" l="1"/>
  <c r="CO7" i="70"/>
  <c r="CN7" i="70"/>
  <c r="A475" i="70"/>
  <c r="C475" i="70"/>
  <c r="E475" i="70"/>
  <c r="D475" i="70" s="1"/>
  <c r="G475" i="70"/>
  <c r="B475" i="70" s="1"/>
  <c r="H475" i="70"/>
  <c r="I475" i="70"/>
  <c r="J475" i="70"/>
  <c r="K475" i="70"/>
  <c r="L475" i="70"/>
  <c r="M475" i="70"/>
  <c r="O475" i="70"/>
  <c r="P475" i="70"/>
  <c r="Q475" i="70"/>
  <c r="R475" i="70"/>
  <c r="S475" i="70"/>
  <c r="T475" i="70"/>
  <c r="U475" i="70"/>
  <c r="V475" i="70"/>
  <c r="W475" i="70"/>
  <c r="X475" i="70"/>
  <c r="Y475" i="70"/>
  <c r="AA475" i="70"/>
  <c r="I48" i="73"/>
  <c r="M5" i="69" l="1"/>
  <c r="M4" i="69"/>
  <c r="E57"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B19" i="74"/>
  <c r="C19" i="74"/>
  <c r="D19" i="74"/>
  <c r="H19" i="74" s="1"/>
  <c r="B20" i="74"/>
  <c r="C20" i="74"/>
  <c r="D20" i="74"/>
  <c r="H20" i="74" s="1"/>
  <c r="B21" i="74"/>
  <c r="C21" i="74"/>
  <c r="D21" i="74"/>
  <c r="H21" i="74" s="1"/>
  <c r="B22" i="74"/>
  <c r="C22" i="74"/>
  <c r="D22" i="74"/>
  <c r="H22" i="74" s="1"/>
  <c r="B23" i="74"/>
  <c r="C23" i="74"/>
  <c r="D23" i="74"/>
  <c r="H23" i="74" s="1"/>
  <c r="B24" i="74"/>
  <c r="B133" i="74" s="1"/>
  <c r="D133" i="74" s="1"/>
  <c r="C24" i="74"/>
  <c r="D24" i="74"/>
  <c r="H24" i="74" s="1"/>
  <c r="B25" i="74"/>
  <c r="B134" i="74" s="1"/>
  <c r="D134" i="74" s="1"/>
  <c r="C25" i="74"/>
  <c r="D25" i="74"/>
  <c r="H25" i="74" s="1"/>
  <c r="B26" i="74"/>
  <c r="B135" i="74" s="1"/>
  <c r="D135" i="74" s="1"/>
  <c r="C26" i="74"/>
  <c r="D26" i="74"/>
  <c r="H26" i="74" s="1"/>
  <c r="B27" i="74"/>
  <c r="B136" i="74" s="1"/>
  <c r="D136" i="74" s="1"/>
  <c r="C27" i="74"/>
  <c r="D27" i="74"/>
  <c r="H27" i="74" s="1"/>
  <c r="B28" i="74"/>
  <c r="B137" i="74" s="1"/>
  <c r="D137" i="74" s="1"/>
  <c r="C28" i="74"/>
  <c r="D28" i="74"/>
  <c r="H28" i="74" s="1"/>
  <c r="B29" i="74"/>
  <c r="B138" i="74" s="1"/>
  <c r="C29" i="74"/>
  <c r="D29" i="74"/>
  <c r="H29" i="74" s="1"/>
  <c r="B30" i="74"/>
  <c r="B139" i="74" s="1"/>
  <c r="C30" i="74"/>
  <c r="D30" i="74"/>
  <c r="H30" i="74" s="1"/>
  <c r="B31" i="74"/>
  <c r="B140" i="74" s="1"/>
  <c r="C31" i="74"/>
  <c r="D31" i="74"/>
  <c r="H31" i="74" s="1"/>
  <c r="B32" i="74"/>
  <c r="B141" i="74" s="1"/>
  <c r="C32" i="74"/>
  <c r="D32" i="74"/>
  <c r="H32" i="74" s="1"/>
  <c r="B33" i="74"/>
  <c r="B142" i="74" s="1"/>
  <c r="C33" i="74"/>
  <c r="D33" i="74"/>
  <c r="H33" i="74" s="1"/>
  <c r="B34" i="74"/>
  <c r="B143" i="74" s="1"/>
  <c r="C34" i="74"/>
  <c r="D34" i="74"/>
  <c r="H34" i="74" s="1"/>
  <c r="B35" i="74"/>
  <c r="B144" i="74" s="1"/>
  <c r="C35" i="74"/>
  <c r="D35" i="74"/>
  <c r="H35" i="74" s="1"/>
  <c r="B36" i="74"/>
  <c r="B145" i="74" s="1"/>
  <c r="C36" i="74"/>
  <c r="D36" i="74"/>
  <c r="H36" i="74" s="1"/>
  <c r="B37" i="74"/>
  <c r="B146" i="74" s="1"/>
  <c r="C37" i="74"/>
  <c r="D37" i="74"/>
  <c r="H37" i="74" s="1"/>
  <c r="B38" i="74"/>
  <c r="B147" i="74" s="1"/>
  <c r="C38" i="74"/>
  <c r="D38" i="74"/>
  <c r="H38" i="74" s="1"/>
  <c r="B39" i="74"/>
  <c r="B148" i="74" s="1"/>
  <c r="C39" i="74"/>
  <c r="D39" i="74"/>
  <c r="H39" i="74" s="1"/>
  <c r="B40" i="74"/>
  <c r="B149" i="74" s="1"/>
  <c r="C40" i="74"/>
  <c r="D40" i="74"/>
  <c r="H40" i="74" s="1"/>
  <c r="B41" i="74"/>
  <c r="B150" i="74" s="1"/>
  <c r="C41" i="74"/>
  <c r="D41" i="74"/>
  <c r="H41" i="74" s="1"/>
  <c r="B42" i="74"/>
  <c r="B151" i="74" s="1"/>
  <c r="C42" i="74"/>
  <c r="D42" i="74"/>
  <c r="H42" i="74" s="1"/>
  <c r="B43" i="74"/>
  <c r="B152" i="74" s="1"/>
  <c r="C43" i="74"/>
  <c r="D43" i="74"/>
  <c r="H43" i="74" s="1"/>
  <c r="B44" i="74"/>
  <c r="B153" i="74" s="1"/>
  <c r="C44" i="74"/>
  <c r="D44" i="74"/>
  <c r="H44" i="74" s="1"/>
  <c r="B45" i="74"/>
  <c r="B154" i="74" s="1"/>
  <c r="C45" i="74"/>
  <c r="D45" i="74"/>
  <c r="H45" i="74" s="1"/>
  <c r="B46" i="74"/>
  <c r="B155" i="74" s="1"/>
  <c r="C46" i="74"/>
  <c r="D46" i="74"/>
  <c r="H46" i="74" s="1"/>
  <c r="B47" i="74"/>
  <c r="B156" i="74" s="1"/>
  <c r="C47" i="74"/>
  <c r="D47" i="74"/>
  <c r="H47" i="74" s="1"/>
  <c r="B48" i="74"/>
  <c r="B157" i="74" s="1"/>
  <c r="C48" i="74"/>
  <c r="D48" i="74"/>
  <c r="H48" i="74" s="1"/>
  <c r="B49" i="74"/>
  <c r="B158" i="74" s="1"/>
  <c r="C49" i="74"/>
  <c r="D49" i="74"/>
  <c r="H49" i="74" s="1"/>
  <c r="B50" i="74"/>
  <c r="B159" i="74" s="1"/>
  <c r="C50" i="74"/>
  <c r="D50" i="74"/>
  <c r="H50" i="74" s="1"/>
  <c r="B51" i="74"/>
  <c r="B160" i="74" s="1"/>
  <c r="C51" i="74"/>
  <c r="D51" i="74"/>
  <c r="H51" i="74" s="1"/>
  <c r="B52" i="74"/>
  <c r="B161" i="74" s="1"/>
  <c r="C52" i="74"/>
  <c r="D52" i="74"/>
  <c r="H52" i="74" s="1"/>
  <c r="B53" i="74"/>
  <c r="B162" i="74" s="1"/>
  <c r="C53" i="74"/>
  <c r="D53" i="74"/>
  <c r="H53" i="74" s="1"/>
  <c r="B54" i="74"/>
  <c r="B163" i="74" s="1"/>
  <c r="C54" i="74"/>
  <c r="D54" i="74"/>
  <c r="H54" i="74" s="1"/>
  <c r="B55" i="74"/>
  <c r="B164" i="74" s="1"/>
  <c r="C55" i="74"/>
  <c r="D55" i="74"/>
  <c r="H55" i="74" s="1"/>
  <c r="B56" i="74"/>
  <c r="B165" i="74" s="1"/>
  <c r="C56" i="74"/>
  <c r="D56" i="74"/>
  <c r="H56" i="74" s="1"/>
  <c r="B57" i="74"/>
  <c r="B166" i="74" s="1"/>
  <c r="C57" i="74"/>
  <c r="D57" i="74"/>
  <c r="H57" i="74" s="1"/>
  <c r="B58" i="74"/>
  <c r="B167" i="74" s="1"/>
  <c r="C58" i="74"/>
  <c r="D58" i="74"/>
  <c r="H58" i="74" s="1"/>
  <c r="B59" i="74"/>
  <c r="B168" i="74" s="1"/>
  <c r="C59" i="74"/>
  <c r="D59" i="74"/>
  <c r="H59" i="74" s="1"/>
  <c r="B60" i="74"/>
  <c r="B169" i="74" s="1"/>
  <c r="C60" i="74"/>
  <c r="D60" i="74"/>
  <c r="H60" i="74" s="1"/>
  <c r="B61" i="74"/>
  <c r="B170" i="74" s="1"/>
  <c r="C61" i="74"/>
  <c r="D61" i="74"/>
  <c r="H61" i="74" s="1"/>
  <c r="B62" i="74"/>
  <c r="B171" i="74" s="1"/>
  <c r="C62" i="74"/>
  <c r="D62" i="74"/>
  <c r="H62" i="74" s="1"/>
  <c r="B63" i="74"/>
  <c r="B172" i="74" s="1"/>
  <c r="C63" i="74"/>
  <c r="D63" i="74"/>
  <c r="H63" i="74" s="1"/>
  <c r="B64" i="74"/>
  <c r="B173" i="74" s="1"/>
  <c r="C64" i="74"/>
  <c r="D64" i="74"/>
  <c r="H64" i="74" s="1"/>
  <c r="B65" i="74"/>
  <c r="B174" i="74" s="1"/>
  <c r="C65" i="74"/>
  <c r="D65" i="74"/>
  <c r="H65" i="74" s="1"/>
  <c r="B66" i="74"/>
  <c r="B175" i="74" s="1"/>
  <c r="C66" i="74"/>
  <c r="D66" i="74"/>
  <c r="H66" i="74" s="1"/>
  <c r="B67" i="74"/>
  <c r="B176" i="74" s="1"/>
  <c r="C67" i="74"/>
  <c r="D67" i="74"/>
  <c r="H67" i="74" s="1"/>
  <c r="B68" i="74"/>
  <c r="B177" i="74" s="1"/>
  <c r="C68" i="74"/>
  <c r="D68" i="74"/>
  <c r="H68" i="74" s="1"/>
  <c r="B69" i="74"/>
  <c r="B178" i="74" s="1"/>
  <c r="C69" i="74"/>
  <c r="D69" i="74"/>
  <c r="H69" i="74" s="1"/>
  <c r="B70" i="74"/>
  <c r="B179" i="74" s="1"/>
  <c r="C70" i="74"/>
  <c r="D70" i="74"/>
  <c r="H70" i="74" s="1"/>
  <c r="B71" i="74"/>
  <c r="B180" i="74" s="1"/>
  <c r="C71" i="74"/>
  <c r="D71" i="74"/>
  <c r="H71" i="74" s="1"/>
  <c r="B72" i="74"/>
  <c r="B181" i="74" s="1"/>
  <c r="C72" i="74"/>
  <c r="D72" i="74"/>
  <c r="H72" i="74" s="1"/>
  <c r="B73" i="74"/>
  <c r="B182" i="74" s="1"/>
  <c r="C73" i="74"/>
  <c r="D73" i="74"/>
  <c r="H73" i="74" s="1"/>
  <c r="B74" i="74"/>
  <c r="B183" i="74" s="1"/>
  <c r="C74" i="74"/>
  <c r="D74" i="74"/>
  <c r="H74" i="74" s="1"/>
  <c r="B75" i="74"/>
  <c r="B184" i="74" s="1"/>
  <c r="C75" i="74"/>
  <c r="D75" i="74"/>
  <c r="H75" i="74" s="1"/>
  <c r="B76" i="74"/>
  <c r="B185" i="74" s="1"/>
  <c r="C76" i="74"/>
  <c r="D76" i="74"/>
  <c r="H76" i="74" s="1"/>
  <c r="B77" i="74"/>
  <c r="B186" i="74" s="1"/>
  <c r="C77" i="74"/>
  <c r="D77" i="74"/>
  <c r="H77" i="74" s="1"/>
  <c r="B78" i="74"/>
  <c r="B187" i="74" s="1"/>
  <c r="C78" i="74"/>
  <c r="D78" i="74"/>
  <c r="H78" i="74" s="1"/>
  <c r="B79" i="74"/>
  <c r="B188" i="74" s="1"/>
  <c r="C79" i="74"/>
  <c r="D79" i="74"/>
  <c r="H79" i="74" s="1"/>
  <c r="B80" i="74"/>
  <c r="B189" i="74" s="1"/>
  <c r="C80" i="74"/>
  <c r="D80" i="74"/>
  <c r="H80" i="74" s="1"/>
  <c r="B81" i="74"/>
  <c r="B190" i="74" s="1"/>
  <c r="C81" i="74"/>
  <c r="D81" i="74"/>
  <c r="H81" i="74" s="1"/>
  <c r="B82" i="74"/>
  <c r="B191" i="74" s="1"/>
  <c r="C82" i="74"/>
  <c r="D82" i="74"/>
  <c r="H82" i="74" s="1"/>
  <c r="B83" i="74"/>
  <c r="B192" i="74" s="1"/>
  <c r="C83" i="74"/>
  <c r="D83" i="74"/>
  <c r="H83" i="74" s="1"/>
  <c r="B84" i="74"/>
  <c r="B193" i="74" s="1"/>
  <c r="C84" i="74"/>
  <c r="D84" i="74"/>
  <c r="H84" i="74" s="1"/>
  <c r="B85" i="74"/>
  <c r="B194" i="74" s="1"/>
  <c r="C85" i="74"/>
  <c r="D85" i="74"/>
  <c r="H85" i="74" s="1"/>
  <c r="B86" i="74"/>
  <c r="B195" i="74" s="1"/>
  <c r="C86" i="74"/>
  <c r="D86" i="74"/>
  <c r="H86" i="74" s="1"/>
  <c r="B87" i="74"/>
  <c r="B196" i="74" s="1"/>
  <c r="C87" i="74"/>
  <c r="D87" i="74"/>
  <c r="H87" i="74" s="1"/>
  <c r="B88" i="74"/>
  <c r="B197" i="74" s="1"/>
  <c r="C88" i="74"/>
  <c r="D88" i="74"/>
  <c r="H88" i="74" s="1"/>
  <c r="B89" i="74"/>
  <c r="B198" i="74" s="1"/>
  <c r="C89" i="74"/>
  <c r="D89" i="74"/>
  <c r="H89" i="74" s="1"/>
  <c r="B90" i="74"/>
  <c r="B199" i="74" s="1"/>
  <c r="C90" i="74"/>
  <c r="D90" i="74"/>
  <c r="H90" i="74" s="1"/>
  <c r="B91" i="74"/>
  <c r="B200" i="74" s="1"/>
  <c r="C91" i="74"/>
  <c r="D91" i="74"/>
  <c r="H91" i="74" s="1"/>
  <c r="B92" i="74"/>
  <c r="B201" i="74" s="1"/>
  <c r="C92" i="74"/>
  <c r="D92" i="74"/>
  <c r="H92" i="74" s="1"/>
  <c r="B93" i="74"/>
  <c r="B202" i="74" s="1"/>
  <c r="C93" i="74"/>
  <c r="D93" i="74"/>
  <c r="H93" i="74" s="1"/>
  <c r="B94" i="74"/>
  <c r="B203" i="74" s="1"/>
  <c r="C94" i="74"/>
  <c r="D94" i="74"/>
  <c r="H94" i="74" s="1"/>
  <c r="B95" i="74"/>
  <c r="B204" i="74" s="1"/>
  <c r="C95" i="74"/>
  <c r="D95" i="74"/>
  <c r="H95" i="74" s="1"/>
  <c r="B96" i="74"/>
  <c r="B205" i="74" s="1"/>
  <c r="C96" i="74"/>
  <c r="D96" i="74"/>
  <c r="H96" i="74" s="1"/>
  <c r="B97" i="74"/>
  <c r="B206" i="74" s="1"/>
  <c r="C97" i="74"/>
  <c r="D97" i="74"/>
  <c r="H97" i="74" s="1"/>
  <c r="B98" i="74"/>
  <c r="B207" i="74" s="1"/>
  <c r="C98" i="74"/>
  <c r="D98" i="74"/>
  <c r="H98" i="74" s="1"/>
  <c r="B99" i="74"/>
  <c r="B208" i="74" s="1"/>
  <c r="C99" i="74"/>
  <c r="D99" i="74"/>
  <c r="H99" i="74" s="1"/>
  <c r="B100" i="74"/>
  <c r="B209" i="74" s="1"/>
  <c r="C100" i="74"/>
  <c r="D100" i="74"/>
  <c r="H100" i="74" s="1"/>
  <c r="B101" i="74"/>
  <c r="B210" i="74" s="1"/>
  <c r="C101" i="74"/>
  <c r="D101" i="74"/>
  <c r="H101" i="74" s="1"/>
  <c r="B102" i="74"/>
  <c r="B211" i="74" s="1"/>
  <c r="C102" i="74"/>
  <c r="D102" i="74"/>
  <c r="H102" i="74" s="1"/>
  <c r="B103" i="74"/>
  <c r="B212" i="74" s="1"/>
  <c r="C103" i="74"/>
  <c r="D103" i="74"/>
  <c r="H103" i="74" s="1"/>
  <c r="B104" i="74"/>
  <c r="B213" i="74" s="1"/>
  <c r="C104" i="74"/>
  <c r="D104" i="74"/>
  <c r="H104" i="74" s="1"/>
  <c r="B105" i="74"/>
  <c r="B214" i="74" s="1"/>
  <c r="C105" i="74"/>
  <c r="D105" i="74"/>
  <c r="H105" i="74" s="1"/>
  <c r="B106" i="74"/>
  <c r="B215" i="74" s="1"/>
  <c r="C106" i="74"/>
  <c r="D106" i="74"/>
  <c r="H106" i="74" s="1"/>
  <c r="B107" i="74"/>
  <c r="B216" i="74" s="1"/>
  <c r="C107" i="74"/>
  <c r="D107" i="74"/>
  <c r="H107" i="74" s="1"/>
  <c r="B108" i="74"/>
  <c r="B217" i="74" s="1"/>
  <c r="C108" i="74"/>
  <c r="D108" i="74"/>
  <c r="H108" i="74" s="1"/>
  <c r="F89" i="74" l="1"/>
  <c r="F83" i="74"/>
  <c r="F81" i="74"/>
  <c r="F49" i="74"/>
  <c r="F43" i="74"/>
  <c r="F35" i="74"/>
  <c r="F33" i="74"/>
  <c r="F32" i="74"/>
  <c r="F30" i="74"/>
  <c r="F90" i="74"/>
  <c r="F50" i="74"/>
  <c r="F48" i="74"/>
  <c r="F46" i="74"/>
  <c r="F34" i="74"/>
  <c r="F26" i="74"/>
  <c r="F27" i="74"/>
  <c r="F106" i="74"/>
  <c r="F98" i="74"/>
  <c r="F96" i="74"/>
  <c r="F94" i="74"/>
  <c r="F66" i="74"/>
  <c r="F60" i="74"/>
  <c r="F82" i="74"/>
  <c r="F105" i="74"/>
  <c r="F75" i="74"/>
  <c r="F59" i="74"/>
  <c r="D140" i="74"/>
  <c r="E140" i="74" s="1"/>
  <c r="D212" i="74"/>
  <c r="E212" i="74" s="1"/>
  <c r="D208" i="74"/>
  <c r="E208" i="74" s="1"/>
  <c r="D204" i="74"/>
  <c r="E204" i="74" s="1"/>
  <c r="D190" i="74"/>
  <c r="E190" i="74" s="1"/>
  <c r="D188" i="74"/>
  <c r="E188" i="74" s="1"/>
  <c r="D186" i="74"/>
  <c r="E186" i="74" s="1"/>
  <c r="D184" i="74"/>
  <c r="E184" i="74" s="1"/>
  <c r="D182" i="74"/>
  <c r="E182" i="74" s="1"/>
  <c r="D180" i="74"/>
  <c r="E180" i="74" s="1"/>
  <c r="D178" i="74"/>
  <c r="E178" i="74" s="1"/>
  <c r="D176" i="74"/>
  <c r="E176" i="74" s="1"/>
  <c r="D174" i="74"/>
  <c r="E174" i="74" s="1"/>
  <c r="D172" i="74"/>
  <c r="E172" i="74" s="1"/>
  <c r="D170" i="74"/>
  <c r="E170" i="74" s="1"/>
  <c r="D168" i="74"/>
  <c r="E168" i="74" s="1"/>
  <c r="D166" i="74"/>
  <c r="E166" i="74" s="1"/>
  <c r="D164" i="74"/>
  <c r="E164" i="74" s="1"/>
  <c r="D162" i="74"/>
  <c r="E162" i="74" s="1"/>
  <c r="D160" i="74"/>
  <c r="E160" i="74" s="1"/>
  <c r="D217" i="74"/>
  <c r="E217" i="74" s="1"/>
  <c r="D205" i="74"/>
  <c r="E205" i="74" s="1"/>
  <c r="D197" i="74"/>
  <c r="E197" i="74" s="1"/>
  <c r="D216" i="74"/>
  <c r="E216" i="74" s="1"/>
  <c r="D210" i="74"/>
  <c r="E210" i="74" s="1"/>
  <c r="D206" i="74"/>
  <c r="E206" i="74" s="1"/>
  <c r="D200" i="74"/>
  <c r="E200" i="74" s="1"/>
  <c r="D158" i="74"/>
  <c r="E158" i="74" s="1"/>
  <c r="D156" i="74"/>
  <c r="E156" i="74" s="1"/>
  <c r="D154" i="74"/>
  <c r="E154" i="74" s="1"/>
  <c r="D152" i="74"/>
  <c r="E152" i="74" s="1"/>
  <c r="D150" i="74"/>
  <c r="E150" i="74" s="1"/>
  <c r="D148" i="74"/>
  <c r="E148" i="74" s="1"/>
  <c r="D146" i="74"/>
  <c r="E146" i="74" s="1"/>
  <c r="D144" i="74"/>
  <c r="E144" i="74" s="1"/>
  <c r="D203" i="74"/>
  <c r="E203" i="74" s="1"/>
  <c r="D207" i="74"/>
  <c r="E207" i="74" s="1"/>
  <c r="D195" i="74"/>
  <c r="E195" i="74" s="1"/>
  <c r="D189" i="74"/>
  <c r="E189" i="74" s="1"/>
  <c r="D187" i="74"/>
  <c r="E187" i="74" s="1"/>
  <c r="D185" i="74"/>
  <c r="E185" i="74" s="1"/>
  <c r="D183" i="74"/>
  <c r="E183" i="74" s="1"/>
  <c r="D181" i="74"/>
  <c r="E181" i="74" s="1"/>
  <c r="D179" i="74"/>
  <c r="E179" i="74" s="1"/>
  <c r="D177" i="74"/>
  <c r="E177" i="74" s="1"/>
  <c r="D175" i="74"/>
  <c r="E175" i="74" s="1"/>
  <c r="D173" i="74"/>
  <c r="E173" i="74" s="1"/>
  <c r="D171" i="74"/>
  <c r="E171" i="74" s="1"/>
  <c r="D169" i="74"/>
  <c r="E169" i="74" s="1"/>
  <c r="D167" i="74"/>
  <c r="E167" i="74" s="1"/>
  <c r="D165" i="74"/>
  <c r="E165" i="74" s="1"/>
  <c r="D163" i="74"/>
  <c r="E163" i="74" s="1"/>
  <c r="D161" i="74"/>
  <c r="E161" i="74" s="1"/>
  <c r="D142" i="74"/>
  <c r="E142" i="74" s="1"/>
  <c r="D199" i="74"/>
  <c r="E199" i="74" s="1"/>
  <c r="D159" i="74"/>
  <c r="E159" i="74" s="1"/>
  <c r="D157" i="74"/>
  <c r="E157" i="74" s="1"/>
  <c r="D155" i="74"/>
  <c r="E155" i="74" s="1"/>
  <c r="D153" i="74"/>
  <c r="E153" i="74" s="1"/>
  <c r="D151" i="74"/>
  <c r="E151" i="74" s="1"/>
  <c r="D149" i="74"/>
  <c r="E149" i="74" s="1"/>
  <c r="D147" i="74"/>
  <c r="E147" i="74" s="1"/>
  <c r="D145" i="74"/>
  <c r="E145" i="74" s="1"/>
  <c r="D143" i="74"/>
  <c r="E143" i="74" s="1"/>
  <c r="D215" i="74"/>
  <c r="E215" i="74" s="1"/>
  <c r="D213" i="74"/>
  <c r="E213" i="74" s="1"/>
  <c r="D209" i="74"/>
  <c r="E209" i="74" s="1"/>
  <c r="D201" i="74"/>
  <c r="E201" i="74" s="1"/>
  <c r="D138" i="74"/>
  <c r="E138" i="74" s="1"/>
  <c r="D191" i="74"/>
  <c r="E191" i="74" s="1"/>
  <c r="D214" i="74"/>
  <c r="E214" i="74" s="1"/>
  <c r="D202" i="74"/>
  <c r="E202" i="74" s="1"/>
  <c r="D141" i="74"/>
  <c r="E141" i="74" s="1"/>
  <c r="D139" i="74"/>
  <c r="E139" i="74" s="1"/>
  <c r="D211" i="74"/>
  <c r="E211" i="74" s="1"/>
  <c r="D193" i="74"/>
  <c r="E193" i="74" s="1"/>
  <c r="D198" i="74"/>
  <c r="E198" i="74" s="1"/>
  <c r="D196" i="74"/>
  <c r="E196" i="74" s="1"/>
  <c r="D194" i="74"/>
  <c r="E194" i="74" s="1"/>
  <c r="D192" i="74"/>
  <c r="E192" i="74" s="1"/>
  <c r="F41" i="74"/>
  <c r="F19" i="74"/>
  <c r="F107" i="74"/>
  <c r="F99" i="74"/>
  <c r="F91" i="74"/>
  <c r="F58" i="74"/>
  <c r="F79" i="74"/>
  <c r="F77" i="74"/>
  <c r="F67" i="74"/>
  <c r="F65" i="74"/>
  <c r="F63" i="74"/>
  <c r="F24" i="74"/>
  <c r="F22" i="74"/>
  <c r="F57" i="74"/>
  <c r="E136" i="74"/>
  <c r="F84" i="74"/>
  <c r="F29" i="74"/>
  <c r="F25" i="74"/>
  <c r="F23" i="74"/>
  <c r="F103" i="74"/>
  <c r="F76" i="74"/>
  <c r="F74" i="74"/>
  <c r="F72" i="74"/>
  <c r="F70" i="74"/>
  <c r="F42" i="74"/>
  <c r="F40" i="74"/>
  <c r="F38" i="74"/>
  <c r="F51" i="74"/>
  <c r="F97" i="74"/>
  <c r="F52" i="74"/>
  <c r="F104" i="74"/>
  <c r="F102" i="74"/>
  <c r="F73" i="74"/>
  <c r="F71" i="74"/>
  <c r="F39" i="74"/>
  <c r="F37" i="74"/>
  <c r="F28" i="74"/>
  <c r="F108" i="74"/>
  <c r="F88" i="74"/>
  <c r="F86" i="74"/>
  <c r="F55" i="74"/>
  <c r="F53" i="74"/>
  <c r="F44" i="74"/>
  <c r="E137" i="74"/>
  <c r="F20" i="74"/>
  <c r="F95" i="74"/>
  <c r="F93" i="74"/>
  <c r="F64" i="74"/>
  <c r="F62" i="74"/>
  <c r="F31" i="74"/>
  <c r="F61" i="74"/>
  <c r="F92" i="74"/>
  <c r="F101" i="74"/>
  <c r="F68" i="74"/>
  <c r="F100" i="74"/>
  <c r="F80" i="74"/>
  <c r="F78" i="74"/>
  <c r="F69" i="74"/>
  <c r="F47" i="74"/>
  <c r="F45" i="74"/>
  <c r="F36" i="74"/>
  <c r="F87" i="74"/>
  <c r="F85" i="74"/>
  <c r="F56" i="74"/>
  <c r="F54" i="74"/>
  <c r="F21" i="74"/>
  <c r="E135" i="74"/>
  <c r="E134" i="74"/>
  <c r="E133" i="74"/>
  <c r="Q115" i="70"/>
  <c r="Q116" i="70"/>
  <c r="Q117" i="70"/>
  <c r="Q118" i="70"/>
  <c r="Q119" i="70"/>
  <c r="Q120" i="70"/>
  <c r="Q121" i="70"/>
  <c r="Q122" i="70"/>
  <c r="Q123" i="70"/>
  <c r="Q124" i="70"/>
  <c r="Q125" i="70"/>
  <c r="Q126" i="70"/>
  <c r="Q127" i="70"/>
  <c r="Q128" i="70"/>
  <c r="Q129" i="70"/>
  <c r="Q130" i="70"/>
  <c r="Q131" i="70"/>
  <c r="Q132" i="70"/>
  <c r="Q133" i="70"/>
  <c r="Q134" i="70"/>
  <c r="Q135" i="70"/>
  <c r="Q136" i="70"/>
  <c r="Q137" i="70"/>
  <c r="Q138" i="70"/>
  <c r="Q139" i="70"/>
  <c r="Q140" i="70"/>
  <c r="Q141" i="70"/>
  <c r="Q142" i="70"/>
  <c r="Q143" i="70"/>
  <c r="Q144" i="70"/>
  <c r="Q145" i="70"/>
  <c r="Q146" i="70"/>
  <c r="Q147" i="70"/>
  <c r="Q148" i="70"/>
  <c r="Q149" i="70"/>
  <c r="Q150" i="70"/>
  <c r="Q151" i="70"/>
  <c r="Q152" i="70"/>
  <c r="Q153" i="70"/>
  <c r="Q154" i="70"/>
  <c r="Q155" i="70"/>
  <c r="Q156" i="70"/>
  <c r="Q157" i="70"/>
  <c r="Q158" i="70"/>
  <c r="Q159" i="70"/>
  <c r="Q160" i="70"/>
  <c r="Q161" i="70"/>
  <c r="Q162" i="70"/>
  <c r="Q163" i="70"/>
  <c r="Q164" i="70"/>
  <c r="Q165" i="70"/>
  <c r="Q166" i="70"/>
  <c r="Q167" i="70"/>
  <c r="Q168" i="70"/>
  <c r="Q169" i="70"/>
  <c r="Q170" i="70"/>
  <c r="Q171" i="70"/>
  <c r="Q172" i="70"/>
  <c r="Q173" i="70"/>
  <c r="Q174" i="70"/>
  <c r="Q175" i="70"/>
  <c r="Q176" i="70"/>
  <c r="Q177" i="70"/>
  <c r="Q178" i="70"/>
  <c r="Q179" i="70"/>
  <c r="Q180" i="70"/>
  <c r="Q181" i="70"/>
  <c r="Q182" i="70"/>
  <c r="Q183" i="70"/>
  <c r="Q184" i="70"/>
  <c r="Q185" i="70"/>
  <c r="Q186" i="70"/>
  <c r="Q187" i="70"/>
  <c r="Q188" i="70"/>
  <c r="Q189" i="70"/>
  <c r="Q190" i="70"/>
  <c r="Q191" i="70"/>
  <c r="Q192" i="70"/>
  <c r="Q193" i="70"/>
  <c r="Q194" i="70"/>
  <c r="Q195" i="70"/>
  <c r="Q196" i="70"/>
  <c r="Q197" i="70"/>
  <c r="Q198" i="70"/>
  <c r="Q199" i="70"/>
  <c r="Q200" i="70"/>
  <c r="Q201" i="70"/>
  <c r="Q202" i="70"/>
  <c r="Q203" i="70"/>
  <c r="Q204" i="70"/>
  <c r="Q205" i="70"/>
  <c r="Q206" i="70"/>
  <c r="Q207" i="70"/>
  <c r="Q208" i="70"/>
  <c r="Q209" i="70"/>
  <c r="Q210" i="70"/>
  <c r="Q211" i="70"/>
  <c r="Q212" i="70"/>
  <c r="Q213" i="70"/>
  <c r="Q214" i="70"/>
  <c r="Q215" i="70"/>
  <c r="Q216" i="70"/>
  <c r="Q217" i="70"/>
  <c r="Q218" i="70"/>
  <c r="Q219" i="70"/>
  <c r="Q220" i="70"/>
  <c r="Q221" i="70"/>
  <c r="Q222" i="70"/>
  <c r="Q223" i="70"/>
  <c r="Q224" i="70"/>
  <c r="Q225" i="70"/>
  <c r="Q226" i="70"/>
  <c r="Q227" i="70"/>
  <c r="Q228" i="70"/>
  <c r="Q229" i="70"/>
  <c r="Q230" i="70"/>
  <c r="Q231" i="70"/>
  <c r="Q232" i="70"/>
  <c r="Q233" i="70"/>
  <c r="Q234" i="70"/>
  <c r="Q235" i="70"/>
  <c r="Q236" i="70"/>
  <c r="Q237" i="70"/>
  <c r="Q238" i="70"/>
  <c r="Q239" i="70"/>
  <c r="Q240" i="70"/>
  <c r="Q241" i="70"/>
  <c r="Q242" i="70"/>
  <c r="Q243" i="70"/>
  <c r="Q244" i="70"/>
  <c r="Q245" i="70"/>
  <c r="Q246" i="70"/>
  <c r="Q247" i="70"/>
  <c r="Q248" i="70"/>
  <c r="Q249" i="70"/>
  <c r="Q250" i="70"/>
  <c r="Q251" i="70"/>
  <c r="Q252" i="70"/>
  <c r="Q253" i="70"/>
  <c r="Q254" i="70"/>
  <c r="Q255" i="70"/>
  <c r="Q256" i="70"/>
  <c r="Q257" i="70"/>
  <c r="Q258" i="70"/>
  <c r="Q259" i="70"/>
  <c r="Q260" i="70"/>
  <c r="Q261" i="70"/>
  <c r="Q262" i="70"/>
  <c r="G115" i="70"/>
  <c r="G116" i="70"/>
  <c r="G117" i="70"/>
  <c r="G118" i="70"/>
  <c r="G119" i="70"/>
  <c r="G120" i="70"/>
  <c r="G121" i="70"/>
  <c r="G122" i="70"/>
  <c r="G123" i="70"/>
  <c r="G124" i="70"/>
  <c r="G125" i="70"/>
  <c r="I125" i="70" s="1"/>
  <c r="G126" i="70"/>
  <c r="I126" i="70" s="1"/>
  <c r="G127" i="70"/>
  <c r="I127" i="70" s="1"/>
  <c r="G128" i="70"/>
  <c r="I128" i="70" s="1"/>
  <c r="G129" i="70"/>
  <c r="I129" i="70" s="1"/>
  <c r="G130" i="70"/>
  <c r="I130" i="70" s="1"/>
  <c r="G131" i="70"/>
  <c r="I131" i="70" s="1"/>
  <c r="G132" i="70"/>
  <c r="I132" i="70" s="1"/>
  <c r="G133" i="70"/>
  <c r="I133" i="70" s="1"/>
  <c r="G134" i="70"/>
  <c r="I134" i="70" s="1"/>
  <c r="G135" i="70"/>
  <c r="I135" i="70" s="1"/>
  <c r="G136" i="70"/>
  <c r="I136" i="70" s="1"/>
  <c r="G137" i="70"/>
  <c r="I137" i="70" s="1"/>
  <c r="G138" i="70"/>
  <c r="I138" i="70" s="1"/>
  <c r="G139" i="70"/>
  <c r="I139" i="70" s="1"/>
  <c r="G140" i="70"/>
  <c r="I140" i="70" s="1"/>
  <c r="G141" i="70"/>
  <c r="I141" i="70" s="1"/>
  <c r="G142" i="70"/>
  <c r="I142" i="70" s="1"/>
  <c r="G143" i="70"/>
  <c r="I143" i="70" s="1"/>
  <c r="G144" i="70"/>
  <c r="I144" i="70" s="1"/>
  <c r="G145" i="70"/>
  <c r="I145" i="70" s="1"/>
  <c r="G146" i="70"/>
  <c r="I146" i="70" s="1"/>
  <c r="G147" i="70"/>
  <c r="I147" i="70" s="1"/>
  <c r="G148" i="70"/>
  <c r="I148" i="70" s="1"/>
  <c r="G149" i="70"/>
  <c r="I149" i="70" s="1"/>
  <c r="G150" i="70"/>
  <c r="I150" i="70" s="1"/>
  <c r="G151" i="70"/>
  <c r="I151" i="70" s="1"/>
  <c r="G152" i="70"/>
  <c r="I152" i="70" s="1"/>
  <c r="G153" i="70"/>
  <c r="I153" i="70" s="1"/>
  <c r="G154" i="70"/>
  <c r="I154" i="70" s="1"/>
  <c r="G155" i="70"/>
  <c r="I155" i="70" s="1"/>
  <c r="G156" i="70"/>
  <c r="I156" i="70" s="1"/>
  <c r="G157" i="70"/>
  <c r="I157" i="70" s="1"/>
  <c r="G158" i="70"/>
  <c r="I158" i="70" s="1"/>
  <c r="G159" i="70"/>
  <c r="I159" i="70" s="1"/>
  <c r="G160" i="70"/>
  <c r="I160" i="70" s="1"/>
  <c r="G161" i="70"/>
  <c r="I161" i="70" s="1"/>
  <c r="G162" i="70"/>
  <c r="I162" i="70" s="1"/>
  <c r="G163" i="70"/>
  <c r="I163" i="70" s="1"/>
  <c r="G164" i="70"/>
  <c r="I164" i="70" s="1"/>
  <c r="G165" i="70"/>
  <c r="I165" i="70" s="1"/>
  <c r="G166" i="70"/>
  <c r="I166" i="70" s="1"/>
  <c r="G167" i="70"/>
  <c r="I167" i="70" s="1"/>
  <c r="G168" i="70"/>
  <c r="I168" i="70" s="1"/>
  <c r="G169" i="70"/>
  <c r="I169" i="70" s="1"/>
  <c r="G170" i="70"/>
  <c r="I170" i="70" s="1"/>
  <c r="G171" i="70"/>
  <c r="I171" i="70" s="1"/>
  <c r="G172" i="70"/>
  <c r="I172" i="70" s="1"/>
  <c r="G173" i="70"/>
  <c r="I173" i="70" s="1"/>
  <c r="G174" i="70"/>
  <c r="I174" i="70" s="1"/>
  <c r="G175" i="70"/>
  <c r="I175" i="70" s="1"/>
  <c r="G176" i="70"/>
  <c r="I176" i="70" s="1"/>
  <c r="G177" i="70"/>
  <c r="I177" i="70" s="1"/>
  <c r="G178" i="70"/>
  <c r="I178" i="70" s="1"/>
  <c r="G179" i="70"/>
  <c r="I179" i="70" s="1"/>
  <c r="G180" i="70"/>
  <c r="I180" i="70" s="1"/>
  <c r="G181" i="70"/>
  <c r="I181" i="70" s="1"/>
  <c r="G182" i="70"/>
  <c r="I182" i="70" s="1"/>
  <c r="G183" i="70"/>
  <c r="I183" i="70" s="1"/>
  <c r="G184" i="70"/>
  <c r="I184" i="70" s="1"/>
  <c r="G185" i="70"/>
  <c r="I185" i="70" s="1"/>
  <c r="G186" i="70"/>
  <c r="I186" i="70" s="1"/>
  <c r="G187" i="70"/>
  <c r="I187" i="70" s="1"/>
  <c r="G188" i="70"/>
  <c r="I188" i="70" s="1"/>
  <c r="G189" i="70"/>
  <c r="I189" i="70" s="1"/>
  <c r="G190" i="70"/>
  <c r="I190" i="70" s="1"/>
  <c r="G191" i="70"/>
  <c r="I191" i="70" s="1"/>
  <c r="G192" i="70"/>
  <c r="I192" i="70" s="1"/>
  <c r="G193" i="70"/>
  <c r="I193" i="70" s="1"/>
  <c r="G194" i="70"/>
  <c r="I194" i="70" s="1"/>
  <c r="G195" i="70"/>
  <c r="I195" i="70" s="1"/>
  <c r="G196" i="70"/>
  <c r="I196" i="70" s="1"/>
  <c r="G197" i="70"/>
  <c r="I197" i="70" s="1"/>
  <c r="G198" i="70"/>
  <c r="I198" i="70" s="1"/>
  <c r="G199" i="70"/>
  <c r="I199" i="70" s="1"/>
  <c r="G200" i="70"/>
  <c r="I200" i="70" s="1"/>
  <c r="G201" i="70"/>
  <c r="I201" i="70" s="1"/>
  <c r="G202" i="70"/>
  <c r="I202" i="70" s="1"/>
  <c r="G203" i="70"/>
  <c r="I203" i="70" s="1"/>
  <c r="G204" i="70"/>
  <c r="I204" i="70" s="1"/>
  <c r="G205" i="70"/>
  <c r="I205" i="70" s="1"/>
  <c r="G206" i="70"/>
  <c r="I206" i="70" s="1"/>
  <c r="G207" i="70"/>
  <c r="I207" i="70" s="1"/>
  <c r="G208" i="70"/>
  <c r="I208" i="70" s="1"/>
  <c r="G209" i="70"/>
  <c r="I209" i="70" s="1"/>
  <c r="G210" i="70"/>
  <c r="I210" i="70" s="1"/>
  <c r="G211" i="70"/>
  <c r="I211" i="70" s="1"/>
  <c r="G212" i="70"/>
  <c r="I212" i="70" s="1"/>
  <c r="G213" i="70"/>
  <c r="I213" i="70" s="1"/>
  <c r="G214" i="70"/>
  <c r="I214" i="70" s="1"/>
  <c r="G215" i="70"/>
  <c r="I215" i="70" s="1"/>
  <c r="G216" i="70"/>
  <c r="I216" i="70" s="1"/>
  <c r="G217" i="70"/>
  <c r="I217" i="70" s="1"/>
  <c r="G218" i="70"/>
  <c r="I218" i="70" s="1"/>
  <c r="G219" i="70"/>
  <c r="I219" i="70" s="1"/>
  <c r="G220" i="70"/>
  <c r="I220" i="70" s="1"/>
  <c r="G221" i="70"/>
  <c r="I221" i="70" s="1"/>
  <c r="G222" i="70"/>
  <c r="I222" i="70" s="1"/>
  <c r="G223" i="70"/>
  <c r="I223" i="70" s="1"/>
  <c r="G224" i="70"/>
  <c r="I224" i="70" s="1"/>
  <c r="G225" i="70"/>
  <c r="I225" i="70" s="1"/>
  <c r="G226" i="70"/>
  <c r="I226" i="70" s="1"/>
  <c r="G227" i="70"/>
  <c r="I227" i="70" s="1"/>
  <c r="G228" i="70"/>
  <c r="I228" i="70" s="1"/>
  <c r="G229" i="70"/>
  <c r="I229" i="70" s="1"/>
  <c r="G230" i="70"/>
  <c r="I230" i="70" s="1"/>
  <c r="G231" i="70"/>
  <c r="I231" i="70" s="1"/>
  <c r="G232" i="70"/>
  <c r="I232" i="70" s="1"/>
  <c r="G233" i="70"/>
  <c r="I233" i="70" s="1"/>
  <c r="G234" i="70"/>
  <c r="I234" i="70" s="1"/>
  <c r="G235" i="70"/>
  <c r="I235" i="70" s="1"/>
  <c r="G236" i="70"/>
  <c r="I236" i="70" s="1"/>
  <c r="G237" i="70"/>
  <c r="I237" i="70" s="1"/>
  <c r="G238" i="70"/>
  <c r="I238" i="70" s="1"/>
  <c r="G239" i="70"/>
  <c r="I239" i="70" s="1"/>
  <c r="G240" i="70"/>
  <c r="I240" i="70" s="1"/>
  <c r="G241" i="70"/>
  <c r="I241" i="70" s="1"/>
  <c r="G242" i="70"/>
  <c r="I242" i="70" s="1"/>
  <c r="G243" i="70"/>
  <c r="I243" i="70" s="1"/>
  <c r="G244" i="70"/>
  <c r="I244" i="70" s="1"/>
  <c r="G245" i="70"/>
  <c r="I245" i="70" s="1"/>
  <c r="G246" i="70"/>
  <c r="I246" i="70" s="1"/>
  <c r="G247" i="70"/>
  <c r="I247" i="70" s="1"/>
  <c r="G248" i="70"/>
  <c r="I248" i="70" s="1"/>
  <c r="G249" i="70"/>
  <c r="I249" i="70" s="1"/>
  <c r="G250" i="70"/>
  <c r="I250" i="70" s="1"/>
  <c r="G251" i="70"/>
  <c r="I251" i="70" s="1"/>
  <c r="G252" i="70"/>
  <c r="I252" i="70" s="1"/>
  <c r="G253" i="70"/>
  <c r="I253" i="70" s="1"/>
  <c r="G254" i="70"/>
  <c r="I254" i="70" s="1"/>
  <c r="G255" i="70"/>
  <c r="I255" i="70" s="1"/>
  <c r="G256" i="70"/>
  <c r="I256" i="70" s="1"/>
  <c r="G257" i="70"/>
  <c r="I257" i="70" s="1"/>
  <c r="G258" i="70"/>
  <c r="I258" i="70" s="1"/>
  <c r="G259" i="70"/>
  <c r="I259" i="70" s="1"/>
  <c r="G260" i="70"/>
  <c r="I260" i="70" s="1"/>
  <c r="G261" i="70"/>
  <c r="I261" i="70" s="1"/>
  <c r="G262" i="70"/>
  <c r="I262" i="70" s="1"/>
  <c r="F115" i="70"/>
  <c r="F116" i="70"/>
  <c r="F117" i="70"/>
  <c r="F118" i="70"/>
  <c r="F119" i="70"/>
  <c r="F120" i="70"/>
  <c r="F121" i="70"/>
  <c r="F122" i="70"/>
  <c r="F123" i="70"/>
  <c r="F124" i="70"/>
  <c r="F125" i="70"/>
  <c r="F126" i="70"/>
  <c r="F127" i="70"/>
  <c r="F128" i="70"/>
  <c r="F129" i="70"/>
  <c r="F130" i="70"/>
  <c r="F131" i="70"/>
  <c r="F132" i="70"/>
  <c r="F133" i="70"/>
  <c r="F134" i="70"/>
  <c r="F135" i="70"/>
  <c r="F136" i="70"/>
  <c r="F137" i="70"/>
  <c r="F138" i="70"/>
  <c r="F139" i="70"/>
  <c r="F140" i="70"/>
  <c r="F141" i="70"/>
  <c r="F142" i="70"/>
  <c r="F143" i="70"/>
  <c r="F144" i="70"/>
  <c r="F145" i="70"/>
  <c r="F146" i="70"/>
  <c r="F147" i="70"/>
  <c r="F148" i="70"/>
  <c r="F149" i="70"/>
  <c r="F150" i="70"/>
  <c r="F151" i="70"/>
  <c r="F152" i="70"/>
  <c r="F153" i="70"/>
  <c r="F154" i="70"/>
  <c r="F155" i="70"/>
  <c r="F156" i="70"/>
  <c r="F157" i="70"/>
  <c r="F158" i="70"/>
  <c r="F159" i="70"/>
  <c r="F160" i="70"/>
  <c r="F161" i="70"/>
  <c r="F162" i="70"/>
  <c r="F163" i="70"/>
  <c r="F164" i="70"/>
  <c r="F165" i="70"/>
  <c r="F166" i="70"/>
  <c r="F167" i="70"/>
  <c r="F168" i="70"/>
  <c r="F169" i="70"/>
  <c r="F170" i="70"/>
  <c r="F171" i="70"/>
  <c r="F172" i="70"/>
  <c r="F173" i="70"/>
  <c r="F174" i="70"/>
  <c r="F175" i="70"/>
  <c r="F176" i="70"/>
  <c r="F177" i="70"/>
  <c r="F178" i="70"/>
  <c r="F179" i="70"/>
  <c r="F180" i="70"/>
  <c r="F181" i="70"/>
  <c r="F182" i="70"/>
  <c r="F183" i="70"/>
  <c r="F184" i="70"/>
  <c r="F185" i="70"/>
  <c r="F186" i="70"/>
  <c r="F187" i="70"/>
  <c r="F188" i="70"/>
  <c r="F189" i="70"/>
  <c r="F190" i="70"/>
  <c r="F191" i="70"/>
  <c r="F192" i="70"/>
  <c r="F193" i="70"/>
  <c r="F194" i="70"/>
  <c r="F195" i="70"/>
  <c r="F196" i="70"/>
  <c r="F197" i="70"/>
  <c r="F198" i="70"/>
  <c r="F199" i="70"/>
  <c r="F200" i="70"/>
  <c r="F201" i="70"/>
  <c r="F202" i="70"/>
  <c r="F203" i="70"/>
  <c r="F204" i="70"/>
  <c r="F205" i="70"/>
  <c r="F206" i="70"/>
  <c r="F207" i="70"/>
  <c r="F208" i="70"/>
  <c r="F209" i="70"/>
  <c r="F210" i="70"/>
  <c r="F211" i="70"/>
  <c r="F212" i="70"/>
  <c r="F213" i="70"/>
  <c r="F214" i="70"/>
  <c r="F215" i="70"/>
  <c r="F216" i="70"/>
  <c r="F217" i="70"/>
  <c r="F218" i="70"/>
  <c r="F219" i="70"/>
  <c r="F220" i="70"/>
  <c r="F221" i="70"/>
  <c r="F222" i="70"/>
  <c r="F223" i="70"/>
  <c r="F224" i="70"/>
  <c r="F225" i="70"/>
  <c r="F226" i="70"/>
  <c r="F227" i="70"/>
  <c r="F228" i="70"/>
  <c r="F229" i="70"/>
  <c r="F230" i="70"/>
  <c r="F231" i="70"/>
  <c r="F232" i="70"/>
  <c r="F233" i="70"/>
  <c r="F234" i="70"/>
  <c r="F235" i="70"/>
  <c r="F236" i="70"/>
  <c r="F237" i="70"/>
  <c r="F238" i="70"/>
  <c r="F239" i="70"/>
  <c r="F240" i="70"/>
  <c r="F241" i="70"/>
  <c r="F242" i="70"/>
  <c r="F243" i="70"/>
  <c r="F244" i="70"/>
  <c r="F245" i="70"/>
  <c r="F246" i="70"/>
  <c r="F247" i="70"/>
  <c r="F248" i="70"/>
  <c r="F249" i="70"/>
  <c r="F250" i="70"/>
  <c r="F251" i="70"/>
  <c r="F252" i="70"/>
  <c r="F253" i="70"/>
  <c r="F254" i="70"/>
  <c r="F255" i="70"/>
  <c r="F256" i="70"/>
  <c r="F257" i="70"/>
  <c r="F258" i="70"/>
  <c r="F259" i="70"/>
  <c r="F260" i="70"/>
  <c r="F261" i="70"/>
  <c r="F262" i="70"/>
  <c r="E115" i="70"/>
  <c r="E116" i="70"/>
  <c r="E117" i="70"/>
  <c r="E118" i="70"/>
  <c r="E119" i="70"/>
  <c r="E120" i="70"/>
  <c r="E121" i="70"/>
  <c r="E122" i="70"/>
  <c r="E123" i="70"/>
  <c r="E124" i="70"/>
  <c r="E125" i="70"/>
  <c r="E126" i="70"/>
  <c r="E127" i="70"/>
  <c r="E128" i="70"/>
  <c r="E129" i="70"/>
  <c r="E130" i="70"/>
  <c r="E131" i="70"/>
  <c r="E132" i="70"/>
  <c r="E133" i="70"/>
  <c r="E134" i="70"/>
  <c r="E135" i="70"/>
  <c r="E136" i="70"/>
  <c r="E137" i="70"/>
  <c r="E138" i="70"/>
  <c r="E139" i="70"/>
  <c r="E140" i="70"/>
  <c r="E141" i="70"/>
  <c r="E142" i="70"/>
  <c r="E143" i="70"/>
  <c r="E144" i="70"/>
  <c r="E145" i="70"/>
  <c r="E146" i="70"/>
  <c r="E147" i="70"/>
  <c r="E148" i="70"/>
  <c r="E149" i="70"/>
  <c r="E150" i="70"/>
  <c r="E151" i="70"/>
  <c r="E152" i="70"/>
  <c r="E153" i="70"/>
  <c r="E154" i="70"/>
  <c r="E155" i="70"/>
  <c r="E156" i="70"/>
  <c r="E157" i="70"/>
  <c r="E158" i="70"/>
  <c r="E159" i="70"/>
  <c r="E160" i="70"/>
  <c r="E161" i="70"/>
  <c r="E162" i="70"/>
  <c r="E163" i="70"/>
  <c r="E164" i="70"/>
  <c r="E165" i="70"/>
  <c r="E166" i="70"/>
  <c r="E167" i="70"/>
  <c r="E168" i="70"/>
  <c r="E169" i="70"/>
  <c r="E170" i="70"/>
  <c r="E171" i="70"/>
  <c r="E172" i="70"/>
  <c r="E173" i="70"/>
  <c r="E174" i="70"/>
  <c r="E175" i="70"/>
  <c r="E176" i="70"/>
  <c r="E177" i="70"/>
  <c r="E178" i="70"/>
  <c r="E179" i="70"/>
  <c r="E180" i="70"/>
  <c r="E181" i="70"/>
  <c r="E182" i="70"/>
  <c r="E183" i="70"/>
  <c r="E184" i="70"/>
  <c r="E185" i="70"/>
  <c r="E186" i="70"/>
  <c r="E187" i="70"/>
  <c r="E188" i="70"/>
  <c r="E189" i="70"/>
  <c r="E190" i="70"/>
  <c r="E191" i="70"/>
  <c r="E192" i="70"/>
  <c r="E193" i="70"/>
  <c r="E194" i="70"/>
  <c r="E195" i="70"/>
  <c r="E196" i="70"/>
  <c r="E197" i="70"/>
  <c r="E198" i="70"/>
  <c r="E199" i="70"/>
  <c r="E200" i="70"/>
  <c r="E201" i="70"/>
  <c r="E202" i="70"/>
  <c r="E203" i="70"/>
  <c r="E204" i="70"/>
  <c r="E205" i="70"/>
  <c r="E206" i="70"/>
  <c r="E207" i="70"/>
  <c r="E208" i="70"/>
  <c r="E209" i="70"/>
  <c r="E210" i="70"/>
  <c r="E211" i="70"/>
  <c r="E212" i="70"/>
  <c r="E213" i="70"/>
  <c r="E214" i="70"/>
  <c r="E215" i="70"/>
  <c r="E216" i="70"/>
  <c r="E217" i="70"/>
  <c r="E218" i="70"/>
  <c r="E219" i="70"/>
  <c r="E220" i="70"/>
  <c r="E221" i="70"/>
  <c r="E222" i="70"/>
  <c r="E223" i="70"/>
  <c r="E224" i="70"/>
  <c r="E225" i="70"/>
  <c r="E226" i="70"/>
  <c r="E227" i="70"/>
  <c r="E228" i="70"/>
  <c r="E229" i="70"/>
  <c r="E230" i="70"/>
  <c r="E231" i="70"/>
  <c r="E232" i="70"/>
  <c r="E233" i="70"/>
  <c r="E234" i="70"/>
  <c r="E235" i="70"/>
  <c r="E236" i="70"/>
  <c r="E237" i="70"/>
  <c r="E238" i="70"/>
  <c r="E239" i="70"/>
  <c r="E240" i="70"/>
  <c r="E241" i="70"/>
  <c r="E242" i="70"/>
  <c r="E243" i="70"/>
  <c r="E244" i="70"/>
  <c r="E245" i="70"/>
  <c r="E246" i="70"/>
  <c r="E247" i="70"/>
  <c r="E248" i="70"/>
  <c r="E249" i="70"/>
  <c r="E250" i="70"/>
  <c r="E251" i="70"/>
  <c r="E252" i="70"/>
  <c r="E253" i="70"/>
  <c r="E254" i="70"/>
  <c r="E255" i="70"/>
  <c r="E256" i="70"/>
  <c r="E257" i="70"/>
  <c r="E258" i="70"/>
  <c r="E259" i="70"/>
  <c r="E260" i="70"/>
  <c r="E261" i="70"/>
  <c r="E262"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M115" i="70"/>
  <c r="M116" i="70"/>
  <c r="M117" i="70"/>
  <c r="M118" i="70"/>
  <c r="M119" i="70"/>
  <c r="M120" i="70"/>
  <c r="M121" i="70"/>
  <c r="M122" i="70"/>
  <c r="M123" i="70"/>
  <c r="M124" i="70"/>
  <c r="M125" i="70"/>
  <c r="M126" i="70"/>
  <c r="M127" i="70"/>
  <c r="M128" i="70"/>
  <c r="M129" i="70"/>
  <c r="M130" i="70"/>
  <c r="M131" i="70"/>
  <c r="M132" i="70"/>
  <c r="M133" i="70"/>
  <c r="M134" i="70"/>
  <c r="M135" i="70"/>
  <c r="M136" i="70"/>
  <c r="M137" i="70"/>
  <c r="M138" i="70"/>
  <c r="M139" i="70"/>
  <c r="M140" i="70"/>
  <c r="M141" i="70"/>
  <c r="M142" i="70"/>
  <c r="M143" i="70"/>
  <c r="M144" i="70"/>
  <c r="M145" i="70"/>
  <c r="M146" i="70"/>
  <c r="M147" i="70"/>
  <c r="M148" i="70"/>
  <c r="M149" i="70"/>
  <c r="M150" i="70"/>
  <c r="M151" i="70"/>
  <c r="M152" i="70"/>
  <c r="M153" i="70"/>
  <c r="M154" i="70"/>
  <c r="M155" i="70"/>
  <c r="M156" i="70"/>
  <c r="M157" i="70"/>
  <c r="M158" i="70"/>
  <c r="M159" i="70"/>
  <c r="M160" i="70"/>
  <c r="M161" i="70"/>
  <c r="M162" i="70"/>
  <c r="M163" i="70"/>
  <c r="M164" i="70"/>
  <c r="M165" i="70"/>
  <c r="M166" i="70"/>
  <c r="M167" i="70"/>
  <c r="M168" i="70"/>
  <c r="M169" i="70"/>
  <c r="M170" i="70"/>
  <c r="M171" i="70"/>
  <c r="M172" i="70"/>
  <c r="M173" i="70"/>
  <c r="M174" i="70"/>
  <c r="M175" i="70"/>
  <c r="M176" i="70"/>
  <c r="M177" i="70"/>
  <c r="M178" i="70"/>
  <c r="M179" i="70"/>
  <c r="M180" i="70"/>
  <c r="M181" i="70"/>
  <c r="M182" i="70"/>
  <c r="M183" i="70"/>
  <c r="M184" i="70"/>
  <c r="M185" i="70"/>
  <c r="M186" i="70"/>
  <c r="M187" i="70"/>
  <c r="M188" i="70"/>
  <c r="M189" i="70"/>
  <c r="M190" i="70"/>
  <c r="M191" i="70"/>
  <c r="M192" i="70"/>
  <c r="M193" i="70"/>
  <c r="M194" i="70"/>
  <c r="M195" i="70"/>
  <c r="M196" i="70"/>
  <c r="M197" i="70"/>
  <c r="M198" i="70"/>
  <c r="M199" i="70"/>
  <c r="M200" i="70"/>
  <c r="M201" i="70"/>
  <c r="M202" i="70"/>
  <c r="M203" i="70"/>
  <c r="M204" i="70"/>
  <c r="M205" i="70"/>
  <c r="M206" i="70"/>
  <c r="M207" i="70"/>
  <c r="M208" i="70"/>
  <c r="M209" i="70"/>
  <c r="M210" i="70"/>
  <c r="M211" i="70"/>
  <c r="M212" i="70"/>
  <c r="M213" i="70"/>
  <c r="M214" i="70"/>
  <c r="M215" i="70"/>
  <c r="M216" i="70"/>
  <c r="M217" i="70"/>
  <c r="M218" i="70"/>
  <c r="M219" i="70"/>
  <c r="M220" i="70"/>
  <c r="M221" i="70"/>
  <c r="M222" i="70"/>
  <c r="M223" i="70"/>
  <c r="M224" i="70"/>
  <c r="M225" i="70"/>
  <c r="M226" i="70"/>
  <c r="M227" i="70"/>
  <c r="M228" i="70"/>
  <c r="M229" i="70"/>
  <c r="M230" i="70"/>
  <c r="M231" i="70"/>
  <c r="M232" i="70"/>
  <c r="M233" i="70"/>
  <c r="M234" i="70"/>
  <c r="M235" i="70"/>
  <c r="M236" i="70"/>
  <c r="M237" i="70"/>
  <c r="M238" i="70"/>
  <c r="M239" i="70"/>
  <c r="M240" i="70"/>
  <c r="M241" i="70"/>
  <c r="M242" i="70"/>
  <c r="M243" i="70"/>
  <c r="M244" i="70"/>
  <c r="M245" i="70"/>
  <c r="M246" i="70"/>
  <c r="M247" i="70"/>
  <c r="M248" i="70"/>
  <c r="M249" i="70"/>
  <c r="M250" i="70"/>
  <c r="M251" i="70"/>
  <c r="M252" i="70"/>
  <c r="M253" i="70"/>
  <c r="M254" i="70"/>
  <c r="M255" i="70"/>
  <c r="M256" i="70"/>
  <c r="M257" i="70"/>
  <c r="M258" i="70"/>
  <c r="M259" i="70"/>
  <c r="M260" i="70"/>
  <c r="M261" i="70"/>
  <c r="M262" i="70"/>
  <c r="L115" i="70"/>
  <c r="L116" i="70"/>
  <c r="L117" i="70"/>
  <c r="L118" i="70"/>
  <c r="L119" i="70"/>
  <c r="L120" i="70"/>
  <c r="L121" i="70"/>
  <c r="L122" i="70"/>
  <c r="L123" i="70"/>
  <c r="L124" i="70"/>
  <c r="L125" i="70"/>
  <c r="L126" i="70"/>
  <c r="L127" i="70"/>
  <c r="L128" i="70"/>
  <c r="L129" i="70"/>
  <c r="L130" i="70"/>
  <c r="L131" i="70"/>
  <c r="L132" i="70"/>
  <c r="L133" i="70"/>
  <c r="L134" i="70"/>
  <c r="L135" i="70"/>
  <c r="L136" i="70"/>
  <c r="L137" i="70"/>
  <c r="L138" i="70"/>
  <c r="L139" i="70"/>
  <c r="L140" i="70"/>
  <c r="L141" i="70"/>
  <c r="L142" i="70"/>
  <c r="L143" i="70"/>
  <c r="L144" i="70"/>
  <c r="L145" i="70"/>
  <c r="L146" i="70"/>
  <c r="L147" i="70"/>
  <c r="L148" i="70"/>
  <c r="L149" i="70"/>
  <c r="L150" i="70"/>
  <c r="L151" i="70"/>
  <c r="L152" i="70"/>
  <c r="L153" i="70"/>
  <c r="L154" i="70"/>
  <c r="L155" i="70"/>
  <c r="L156" i="70"/>
  <c r="L157" i="70"/>
  <c r="L158" i="70"/>
  <c r="L159" i="70"/>
  <c r="L160" i="70"/>
  <c r="L161" i="70"/>
  <c r="L162" i="70"/>
  <c r="L163" i="70"/>
  <c r="L164" i="70"/>
  <c r="L165" i="70"/>
  <c r="L166" i="70"/>
  <c r="L167" i="70"/>
  <c r="L168" i="70"/>
  <c r="L169" i="70"/>
  <c r="L170" i="70"/>
  <c r="L171" i="70"/>
  <c r="L172" i="70"/>
  <c r="L173" i="70"/>
  <c r="L174" i="70"/>
  <c r="L175" i="70"/>
  <c r="L176" i="70"/>
  <c r="L177" i="70"/>
  <c r="L178" i="70"/>
  <c r="L179" i="70"/>
  <c r="L180" i="70"/>
  <c r="L181" i="70"/>
  <c r="L182" i="70"/>
  <c r="L183" i="70"/>
  <c r="L184" i="70"/>
  <c r="L185" i="70"/>
  <c r="L186" i="70"/>
  <c r="L187" i="70"/>
  <c r="L188" i="70"/>
  <c r="L189" i="70"/>
  <c r="L190" i="70"/>
  <c r="L191" i="70"/>
  <c r="L192" i="70"/>
  <c r="L193" i="70"/>
  <c r="L194" i="70"/>
  <c r="L195" i="70"/>
  <c r="L196" i="70"/>
  <c r="L197" i="70"/>
  <c r="L198" i="70"/>
  <c r="L199" i="70"/>
  <c r="L200" i="70"/>
  <c r="L201" i="70"/>
  <c r="L202" i="70"/>
  <c r="L203" i="70"/>
  <c r="L204" i="70"/>
  <c r="L205" i="70"/>
  <c r="L206" i="70"/>
  <c r="L207" i="70"/>
  <c r="L208" i="70"/>
  <c r="L209" i="70"/>
  <c r="L210" i="70"/>
  <c r="L211" i="70"/>
  <c r="L212" i="70"/>
  <c r="L213" i="70"/>
  <c r="L214" i="70"/>
  <c r="L215" i="70"/>
  <c r="L216" i="70"/>
  <c r="L217" i="70"/>
  <c r="L218" i="70"/>
  <c r="L219" i="70"/>
  <c r="L220" i="70"/>
  <c r="L221" i="70"/>
  <c r="L222" i="70"/>
  <c r="L223" i="70"/>
  <c r="L224" i="70"/>
  <c r="L225" i="70"/>
  <c r="L226" i="70"/>
  <c r="L227" i="70"/>
  <c r="L228" i="70"/>
  <c r="L229" i="70"/>
  <c r="L230" i="70"/>
  <c r="L231" i="70"/>
  <c r="L232" i="70"/>
  <c r="L233" i="70"/>
  <c r="L234" i="70"/>
  <c r="L235" i="70"/>
  <c r="L236" i="70"/>
  <c r="L237" i="70"/>
  <c r="L238" i="70"/>
  <c r="L239" i="70"/>
  <c r="L240" i="70"/>
  <c r="L241" i="70"/>
  <c r="L242" i="70"/>
  <c r="L243" i="70"/>
  <c r="L244" i="70"/>
  <c r="L245" i="70"/>
  <c r="L246" i="70"/>
  <c r="L247" i="70"/>
  <c r="L248" i="70"/>
  <c r="L249" i="70"/>
  <c r="L250" i="70"/>
  <c r="L251" i="70"/>
  <c r="L252" i="70"/>
  <c r="L253" i="70"/>
  <c r="L254" i="70"/>
  <c r="L255" i="70"/>
  <c r="L256" i="70"/>
  <c r="L257" i="70"/>
  <c r="L258" i="70"/>
  <c r="L259" i="70"/>
  <c r="L260" i="70"/>
  <c r="L261" i="70"/>
  <c r="L262" i="70"/>
  <c r="K115" i="70"/>
  <c r="K116" i="70"/>
  <c r="K117" i="70"/>
  <c r="K118" i="70"/>
  <c r="K119" i="70"/>
  <c r="K120" i="70"/>
  <c r="K121" i="70"/>
  <c r="K122" i="70"/>
  <c r="K123" i="70"/>
  <c r="K124" i="70"/>
  <c r="K125" i="70"/>
  <c r="K126" i="70"/>
  <c r="K127" i="70"/>
  <c r="K128" i="70"/>
  <c r="K129" i="70"/>
  <c r="K130" i="70"/>
  <c r="K131" i="70"/>
  <c r="K132" i="70"/>
  <c r="K133" i="70"/>
  <c r="K134" i="70"/>
  <c r="K135" i="70"/>
  <c r="K136" i="70"/>
  <c r="K137" i="70"/>
  <c r="K138" i="70"/>
  <c r="K139" i="70"/>
  <c r="K140" i="70"/>
  <c r="K141" i="70"/>
  <c r="K142" i="70"/>
  <c r="K143" i="70"/>
  <c r="K144" i="70"/>
  <c r="K145" i="70"/>
  <c r="K146" i="70"/>
  <c r="K147" i="70"/>
  <c r="K148" i="70"/>
  <c r="K149" i="70"/>
  <c r="K150" i="70"/>
  <c r="K151" i="70"/>
  <c r="K152" i="70"/>
  <c r="K153" i="70"/>
  <c r="K154" i="70"/>
  <c r="K155" i="70"/>
  <c r="K156" i="70"/>
  <c r="K157" i="70"/>
  <c r="K158" i="70"/>
  <c r="K159" i="70"/>
  <c r="K160" i="70"/>
  <c r="K161" i="70"/>
  <c r="K162" i="70"/>
  <c r="K163" i="70"/>
  <c r="K164" i="70"/>
  <c r="K165" i="70"/>
  <c r="K166" i="70"/>
  <c r="K167" i="70"/>
  <c r="K168" i="70"/>
  <c r="K169" i="70"/>
  <c r="K170" i="70"/>
  <c r="K171" i="70"/>
  <c r="K172" i="70"/>
  <c r="K173" i="70"/>
  <c r="K174" i="70"/>
  <c r="K175" i="70"/>
  <c r="K176" i="70"/>
  <c r="K177" i="70"/>
  <c r="K178" i="70"/>
  <c r="K179" i="70"/>
  <c r="K180" i="70"/>
  <c r="K181" i="70"/>
  <c r="K182" i="70"/>
  <c r="K183" i="70"/>
  <c r="K184" i="70"/>
  <c r="K185" i="70"/>
  <c r="K186" i="70"/>
  <c r="K187" i="70"/>
  <c r="K188" i="70"/>
  <c r="BH188" i="70" s="1"/>
  <c r="K189" i="70"/>
  <c r="BH189" i="70" s="1"/>
  <c r="K190" i="70"/>
  <c r="BH190" i="70" s="1"/>
  <c r="K191" i="70"/>
  <c r="BH191" i="70" s="1"/>
  <c r="K192" i="70"/>
  <c r="BH192" i="70" s="1"/>
  <c r="K193" i="70"/>
  <c r="BH193" i="70" s="1"/>
  <c r="K194" i="70"/>
  <c r="BH194" i="70" s="1"/>
  <c r="K195" i="70"/>
  <c r="BH195" i="70" s="1"/>
  <c r="K196" i="70"/>
  <c r="BH196" i="70" s="1"/>
  <c r="K197" i="70"/>
  <c r="BH197" i="70" s="1"/>
  <c r="K198" i="70"/>
  <c r="BH198" i="70" s="1"/>
  <c r="K199" i="70"/>
  <c r="BH199" i="70" s="1"/>
  <c r="K200" i="70"/>
  <c r="BH200" i="70" s="1"/>
  <c r="K201" i="70"/>
  <c r="BH201" i="70" s="1"/>
  <c r="K202" i="70"/>
  <c r="BH202" i="70" s="1"/>
  <c r="K203" i="70"/>
  <c r="BH203" i="70" s="1"/>
  <c r="K204" i="70"/>
  <c r="BH204" i="70" s="1"/>
  <c r="K205" i="70"/>
  <c r="BH205" i="70" s="1"/>
  <c r="K206" i="70"/>
  <c r="BH206" i="70" s="1"/>
  <c r="K207" i="70"/>
  <c r="BH207" i="70" s="1"/>
  <c r="K208" i="70"/>
  <c r="BH208" i="70" s="1"/>
  <c r="K209" i="70"/>
  <c r="BH209" i="70" s="1"/>
  <c r="K210" i="70"/>
  <c r="BH210" i="70" s="1"/>
  <c r="K211" i="70"/>
  <c r="BH211" i="70" s="1"/>
  <c r="K212" i="70"/>
  <c r="BH212" i="70" s="1"/>
  <c r="K213" i="70"/>
  <c r="BH213" i="70" s="1"/>
  <c r="K214" i="70"/>
  <c r="BH214" i="70" s="1"/>
  <c r="K215" i="70"/>
  <c r="BH215" i="70" s="1"/>
  <c r="K216" i="70"/>
  <c r="BH216" i="70" s="1"/>
  <c r="K217" i="70"/>
  <c r="BH217" i="70" s="1"/>
  <c r="K218" i="70"/>
  <c r="BH218" i="70" s="1"/>
  <c r="K219" i="70"/>
  <c r="BH219" i="70" s="1"/>
  <c r="K220" i="70"/>
  <c r="BH220" i="70" s="1"/>
  <c r="K221" i="70"/>
  <c r="BH221" i="70" s="1"/>
  <c r="K222" i="70"/>
  <c r="BH222" i="70" s="1"/>
  <c r="K223" i="70"/>
  <c r="BH223" i="70" s="1"/>
  <c r="K224" i="70"/>
  <c r="BH224" i="70" s="1"/>
  <c r="K225" i="70"/>
  <c r="BH225" i="70" s="1"/>
  <c r="K226" i="70"/>
  <c r="BH226" i="70" s="1"/>
  <c r="K227" i="70"/>
  <c r="BH227" i="70" s="1"/>
  <c r="K228" i="70"/>
  <c r="BH228" i="70" s="1"/>
  <c r="K229" i="70"/>
  <c r="BH229" i="70" s="1"/>
  <c r="K230" i="70"/>
  <c r="BH230" i="70" s="1"/>
  <c r="K231" i="70"/>
  <c r="BH231" i="70" s="1"/>
  <c r="K232" i="70"/>
  <c r="BH232" i="70" s="1"/>
  <c r="K233" i="70"/>
  <c r="BH233" i="70" s="1"/>
  <c r="K234" i="70"/>
  <c r="BH234" i="70" s="1"/>
  <c r="K235" i="70"/>
  <c r="BH235" i="70" s="1"/>
  <c r="K236" i="70"/>
  <c r="BH236" i="70" s="1"/>
  <c r="K237" i="70"/>
  <c r="BH237" i="70" s="1"/>
  <c r="K238" i="70"/>
  <c r="BH238" i="70" s="1"/>
  <c r="K239" i="70"/>
  <c r="BH239" i="70" s="1"/>
  <c r="K240" i="70"/>
  <c r="BH240" i="70" s="1"/>
  <c r="K241" i="70"/>
  <c r="BH241" i="70" s="1"/>
  <c r="K242" i="70"/>
  <c r="BH242" i="70" s="1"/>
  <c r="K243" i="70"/>
  <c r="BH243" i="70" s="1"/>
  <c r="K244" i="70"/>
  <c r="BH244" i="70" s="1"/>
  <c r="K245" i="70"/>
  <c r="BH245" i="70" s="1"/>
  <c r="K246" i="70"/>
  <c r="BH246" i="70" s="1"/>
  <c r="K247" i="70"/>
  <c r="BH247" i="70" s="1"/>
  <c r="K248" i="70"/>
  <c r="BH248" i="70" s="1"/>
  <c r="K249" i="70"/>
  <c r="BH249" i="70" s="1"/>
  <c r="K250" i="70"/>
  <c r="BH250" i="70" s="1"/>
  <c r="K251" i="70"/>
  <c r="BH251" i="70" s="1"/>
  <c r="K252" i="70"/>
  <c r="BH252" i="70" s="1"/>
  <c r="K253" i="70"/>
  <c r="BH253" i="70" s="1"/>
  <c r="K254" i="70"/>
  <c r="BH254" i="70" s="1"/>
  <c r="K255" i="70"/>
  <c r="BH255" i="70" s="1"/>
  <c r="K256" i="70"/>
  <c r="BH256" i="70" s="1"/>
  <c r="K257" i="70"/>
  <c r="BH257" i="70" s="1"/>
  <c r="K258" i="70"/>
  <c r="BH258" i="70" s="1"/>
  <c r="K259" i="70"/>
  <c r="BH259" i="70" s="1"/>
  <c r="K260" i="70"/>
  <c r="BH260" i="70" s="1"/>
  <c r="K261" i="70"/>
  <c r="BH261" i="70" s="1"/>
  <c r="K262"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253" i="70"/>
  <c r="J254" i="70"/>
  <c r="J255" i="70"/>
  <c r="J256" i="70"/>
  <c r="J257" i="70"/>
  <c r="J258" i="70"/>
  <c r="J259" i="70"/>
  <c r="J260" i="70"/>
  <c r="J261" i="70"/>
  <c r="J262"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D239" i="70"/>
  <c r="D240" i="70"/>
  <c r="D241" i="70"/>
  <c r="D242" i="70"/>
  <c r="D243" i="70"/>
  <c r="D244" i="70"/>
  <c r="D245" i="70"/>
  <c r="D246" i="70"/>
  <c r="D247" i="70"/>
  <c r="D248" i="70"/>
  <c r="D249" i="70"/>
  <c r="D250" i="70"/>
  <c r="D251" i="70"/>
  <c r="D252" i="70"/>
  <c r="D253" i="70"/>
  <c r="D254" i="70"/>
  <c r="D255" i="70"/>
  <c r="D256" i="70"/>
  <c r="D257" i="70"/>
  <c r="D258" i="70"/>
  <c r="D259" i="70"/>
  <c r="D260" i="70"/>
  <c r="D261" i="70"/>
  <c r="D262" i="70"/>
  <c r="C115" i="70"/>
  <c r="C116" i="70"/>
  <c r="C117" i="70"/>
  <c r="C118" i="70"/>
  <c r="C119" i="70"/>
  <c r="C120" i="70"/>
  <c r="C121" i="70"/>
  <c r="C122" i="70"/>
  <c r="C123" i="70"/>
  <c r="C124" i="70"/>
  <c r="C125" i="70"/>
  <c r="C126" i="70"/>
  <c r="C127" i="70"/>
  <c r="C128" i="70"/>
  <c r="C129" i="70"/>
  <c r="C130" i="70"/>
  <c r="C131" i="70"/>
  <c r="C132" i="70"/>
  <c r="C133" i="70"/>
  <c r="C134" i="70"/>
  <c r="C135" i="70"/>
  <c r="C136" i="70"/>
  <c r="C137" i="70"/>
  <c r="C138" i="70"/>
  <c r="C139" i="70"/>
  <c r="C140" i="70"/>
  <c r="C141" i="70"/>
  <c r="C142" i="70"/>
  <c r="C143" i="70"/>
  <c r="C144" i="70"/>
  <c r="C145" i="70"/>
  <c r="C146" i="70"/>
  <c r="C147" i="70"/>
  <c r="C148" i="70"/>
  <c r="C149" i="70"/>
  <c r="C150" i="70"/>
  <c r="C151" i="70"/>
  <c r="C152" i="70"/>
  <c r="C153" i="70"/>
  <c r="C154" i="70"/>
  <c r="C155" i="70"/>
  <c r="C156" i="70"/>
  <c r="C157" i="70"/>
  <c r="C158" i="70"/>
  <c r="C159" i="70"/>
  <c r="C160" i="70"/>
  <c r="C161" i="70"/>
  <c r="C162" i="70"/>
  <c r="C163" i="70"/>
  <c r="C164" i="70"/>
  <c r="C165" i="70"/>
  <c r="C166" i="70"/>
  <c r="C167" i="70"/>
  <c r="C168" i="70"/>
  <c r="C169" i="70"/>
  <c r="C170" i="70"/>
  <c r="C171" i="70"/>
  <c r="C172" i="70"/>
  <c r="C173" i="70"/>
  <c r="C174" i="70"/>
  <c r="C175" i="70"/>
  <c r="C176" i="70"/>
  <c r="C177" i="70"/>
  <c r="C178" i="70"/>
  <c r="C179" i="70"/>
  <c r="C180" i="70"/>
  <c r="C181" i="70"/>
  <c r="C182" i="70"/>
  <c r="C183" i="70"/>
  <c r="C184" i="70"/>
  <c r="C185" i="70"/>
  <c r="C186" i="70"/>
  <c r="C187" i="70"/>
  <c r="C188" i="70"/>
  <c r="B188" i="70" s="1"/>
  <c r="C189" i="70"/>
  <c r="B189" i="70" s="1"/>
  <c r="C190" i="70"/>
  <c r="A190" i="70" s="1"/>
  <c r="C191" i="70"/>
  <c r="C192" i="70"/>
  <c r="B192" i="70" s="1"/>
  <c r="C193" i="70"/>
  <c r="B193" i="70" s="1"/>
  <c r="C194" i="70"/>
  <c r="B194" i="70" s="1"/>
  <c r="C195" i="70"/>
  <c r="B195" i="70" s="1"/>
  <c r="C196" i="70"/>
  <c r="A196" i="70" s="1"/>
  <c r="C197" i="70"/>
  <c r="A197" i="70" s="1"/>
  <c r="C198" i="70"/>
  <c r="B198" i="70" s="1"/>
  <c r="C199" i="70"/>
  <c r="B199" i="70" s="1"/>
  <c r="C200" i="70"/>
  <c r="B200" i="70" s="1"/>
  <c r="C201" i="70"/>
  <c r="B201" i="70" s="1"/>
  <c r="C202" i="70"/>
  <c r="B202" i="70" s="1"/>
  <c r="C203" i="70"/>
  <c r="B203" i="70" s="1"/>
  <c r="C204" i="70"/>
  <c r="B204" i="70" s="1"/>
  <c r="C205" i="70"/>
  <c r="B205" i="70" s="1"/>
  <c r="C206" i="70"/>
  <c r="B206" i="70" s="1"/>
  <c r="C207" i="70"/>
  <c r="A207" i="70" s="1"/>
  <c r="C208" i="70"/>
  <c r="B208" i="70" s="1"/>
  <c r="C209" i="70"/>
  <c r="A209" i="70" s="1"/>
  <c r="C210" i="70"/>
  <c r="B210" i="70" s="1"/>
  <c r="C211" i="70"/>
  <c r="B211" i="70" s="1"/>
  <c r="C212" i="70"/>
  <c r="B212" i="70" s="1"/>
  <c r="C213" i="70"/>
  <c r="B213" i="70" s="1"/>
  <c r="C214" i="70"/>
  <c r="A214" i="70" s="1"/>
  <c r="C215" i="70"/>
  <c r="B215" i="70" s="1"/>
  <c r="C216" i="70"/>
  <c r="A216" i="70" s="1"/>
  <c r="C217" i="70"/>
  <c r="B217" i="70" s="1"/>
  <c r="C218" i="70"/>
  <c r="A218" i="70" s="1"/>
  <c r="C219" i="70"/>
  <c r="B219" i="70" s="1"/>
  <c r="C220" i="70"/>
  <c r="B220" i="70" s="1"/>
  <c r="C221" i="70"/>
  <c r="A221" i="70" s="1"/>
  <c r="C222" i="70"/>
  <c r="A222" i="70" s="1"/>
  <c r="C223" i="70"/>
  <c r="A223" i="70" s="1"/>
  <c r="C224" i="70"/>
  <c r="B224" i="70" s="1"/>
  <c r="C225" i="70"/>
  <c r="B225" i="70" s="1"/>
  <c r="C226" i="70"/>
  <c r="B226" i="70" s="1"/>
  <c r="C227" i="70"/>
  <c r="B227" i="70" s="1"/>
  <c r="C228" i="70"/>
  <c r="B228" i="70" s="1"/>
  <c r="C229" i="70"/>
  <c r="B229" i="70" s="1"/>
  <c r="C230" i="70"/>
  <c r="A230" i="70" s="1"/>
  <c r="C231" i="70"/>
  <c r="B231" i="70" s="1"/>
  <c r="C232" i="70"/>
  <c r="A232" i="70" s="1"/>
  <c r="C233" i="70"/>
  <c r="B233" i="70" s="1"/>
  <c r="C234" i="70"/>
  <c r="B234" i="70" s="1"/>
  <c r="C235" i="70"/>
  <c r="B235" i="70" s="1"/>
  <c r="C236" i="70"/>
  <c r="B236" i="70" s="1"/>
  <c r="C237" i="70"/>
  <c r="A237" i="70" s="1"/>
  <c r="C238" i="70"/>
  <c r="B238" i="70" s="1"/>
  <c r="C239" i="70"/>
  <c r="B239" i="70" s="1"/>
  <c r="C240" i="70"/>
  <c r="B240" i="70" s="1"/>
  <c r="C241" i="70"/>
  <c r="A241" i="70" s="1"/>
  <c r="C242" i="70"/>
  <c r="A242" i="70" s="1"/>
  <c r="C243" i="70"/>
  <c r="B243" i="70" s="1"/>
  <c r="C244" i="70"/>
  <c r="B244" i="70" s="1"/>
  <c r="C245" i="70"/>
  <c r="B245" i="70" s="1"/>
  <c r="C246" i="70"/>
  <c r="B246" i="70" s="1"/>
  <c r="C247" i="70"/>
  <c r="B247" i="70" s="1"/>
  <c r="C248" i="70"/>
  <c r="A248" i="70" s="1"/>
  <c r="C249" i="70"/>
  <c r="B249" i="70" s="1"/>
  <c r="C250" i="70"/>
  <c r="B250" i="70" s="1"/>
  <c r="C251" i="70"/>
  <c r="A251" i="70" s="1"/>
  <c r="C252" i="70"/>
  <c r="B252" i="70" s="1"/>
  <c r="C253" i="70"/>
  <c r="B253" i="70" s="1"/>
  <c r="C254" i="70"/>
  <c r="B254" i="70" s="1"/>
  <c r="C255" i="70"/>
  <c r="B255" i="70" s="1"/>
  <c r="C256" i="70"/>
  <c r="A256" i="70" s="1"/>
  <c r="C257" i="70"/>
  <c r="A257" i="70" s="1"/>
  <c r="C258" i="70"/>
  <c r="B258" i="70" s="1"/>
  <c r="C259" i="70"/>
  <c r="B259" i="70" s="1"/>
  <c r="C260" i="70"/>
  <c r="B260" i="70" s="1"/>
  <c r="C261" i="70"/>
  <c r="B261" i="70" s="1"/>
  <c r="C262" i="70"/>
  <c r="B191" i="70"/>
  <c r="X19" i="2"/>
  <c r="Y19" i="2" s="1"/>
  <c r="X20" i="2"/>
  <c r="Y20" i="2" s="1"/>
  <c r="X21" i="2"/>
  <c r="Y21" i="2" s="1"/>
  <c r="X22" i="2"/>
  <c r="Y22" i="2" s="1"/>
  <c r="X23" i="2"/>
  <c r="Y23" i="2" s="1"/>
  <c r="X24" i="2"/>
  <c r="Y24" i="2" s="1"/>
  <c r="X25" i="2"/>
  <c r="Y25" i="2" s="1"/>
  <c r="X26" i="2"/>
  <c r="Y26" i="2" s="1"/>
  <c r="X27" i="2"/>
  <c r="Y27" i="2" s="1"/>
  <c r="X28" i="2"/>
  <c r="Y28" i="2" s="1"/>
  <c r="X29" i="2"/>
  <c r="Y29" i="2" s="1"/>
  <c r="X30" i="2"/>
  <c r="Y30" i="2" s="1"/>
  <c r="X31" i="2"/>
  <c r="Y31" i="2" s="1"/>
  <c r="X32" i="2"/>
  <c r="Y32" i="2" s="1"/>
  <c r="X33" i="2"/>
  <c r="Y33" i="2" s="1"/>
  <c r="X34" i="2"/>
  <c r="Y34" i="2" s="1"/>
  <c r="X35" i="2"/>
  <c r="Y35" i="2" s="1"/>
  <c r="X36" i="2"/>
  <c r="Y36" i="2" s="1"/>
  <c r="X37" i="2"/>
  <c r="Y37" i="2" s="1"/>
  <c r="X38" i="2"/>
  <c r="Y38" i="2" s="1"/>
  <c r="X39" i="2"/>
  <c r="X40" i="2"/>
  <c r="Y40" i="2" s="1"/>
  <c r="X41" i="2"/>
  <c r="Y41" i="2" s="1"/>
  <c r="X42" i="2"/>
  <c r="Y42" i="2" s="1"/>
  <c r="X43" i="2"/>
  <c r="Y43" i="2" s="1"/>
  <c r="X44" i="2"/>
  <c r="Y44" i="2" s="1"/>
  <c r="X45" i="2"/>
  <c r="Y45" i="2" s="1"/>
  <c r="X46" i="2"/>
  <c r="Y46" i="2" s="1"/>
  <c r="X47" i="2"/>
  <c r="Y47" i="2" s="1"/>
  <c r="X48" i="2"/>
  <c r="Y48" i="2" s="1"/>
  <c r="X49" i="2"/>
  <c r="Y49" i="2" s="1"/>
  <c r="X50" i="2"/>
  <c r="Y50" i="2" s="1"/>
  <c r="X51" i="2"/>
  <c r="Y51" i="2" s="1"/>
  <c r="X52" i="2"/>
  <c r="Y52" i="2" s="1"/>
  <c r="X53" i="2"/>
  <c r="Y53" i="2" s="1"/>
  <c r="X54" i="2"/>
  <c r="Y54" i="2" s="1"/>
  <c r="X55" i="2"/>
  <c r="Y55" i="2" s="1"/>
  <c r="X56" i="2"/>
  <c r="Y56" i="2" s="1"/>
  <c r="X57" i="2"/>
  <c r="Y57" i="2" s="1"/>
  <c r="X58" i="2"/>
  <c r="Y58" i="2" s="1"/>
  <c r="X59" i="2"/>
  <c r="Y59" i="2" s="1"/>
  <c r="X60" i="2"/>
  <c r="Y60" i="2" s="1"/>
  <c r="X61" i="2"/>
  <c r="Y61" i="2" s="1"/>
  <c r="X62" i="2"/>
  <c r="Y62" i="2" s="1"/>
  <c r="X63" i="2"/>
  <c r="Y63" i="2" s="1"/>
  <c r="X64" i="2"/>
  <c r="Y64" i="2" s="1"/>
  <c r="X65" i="2"/>
  <c r="Y65" i="2" s="1"/>
  <c r="X66" i="2"/>
  <c r="Y66" i="2" s="1"/>
  <c r="X67" i="2"/>
  <c r="Y67" i="2" s="1"/>
  <c r="X68" i="2"/>
  <c r="Y68" i="2" s="1"/>
  <c r="X69" i="2"/>
  <c r="Y69" i="2" s="1"/>
  <c r="X70" i="2"/>
  <c r="Y70" i="2" s="1"/>
  <c r="X71" i="2"/>
  <c r="Y71" i="2" s="1"/>
  <c r="X72" i="2"/>
  <c r="Y72" i="2" s="1"/>
  <c r="X73" i="2"/>
  <c r="Y73" i="2" s="1"/>
  <c r="X74" i="2"/>
  <c r="Y74" i="2" s="1"/>
  <c r="X75" i="2"/>
  <c r="Y75" i="2" s="1"/>
  <c r="X76" i="2"/>
  <c r="Y76" i="2" s="1"/>
  <c r="X77" i="2"/>
  <c r="Y77" i="2" s="1"/>
  <c r="X78" i="2"/>
  <c r="Y78" i="2" s="1"/>
  <c r="X79" i="2"/>
  <c r="Y79" i="2" s="1"/>
  <c r="X80" i="2"/>
  <c r="Y80" i="2" s="1"/>
  <c r="X81" i="2"/>
  <c r="Y81" i="2" s="1"/>
  <c r="X82" i="2"/>
  <c r="Y82" i="2" s="1"/>
  <c r="X83" i="2"/>
  <c r="Y83" i="2" s="1"/>
  <c r="X84" i="2"/>
  <c r="Y84" i="2" s="1"/>
  <c r="X85" i="2"/>
  <c r="Y85" i="2" s="1"/>
  <c r="X86" i="2"/>
  <c r="Y86" i="2" s="1"/>
  <c r="X87" i="2"/>
  <c r="Y87" i="2" s="1"/>
  <c r="X88" i="2"/>
  <c r="Y88" i="2" s="1"/>
  <c r="X89" i="2"/>
  <c r="Y89" i="2" s="1"/>
  <c r="X90" i="2"/>
  <c r="Y90" i="2" s="1"/>
  <c r="X91" i="2"/>
  <c r="Y91" i="2" s="1"/>
  <c r="X92" i="2"/>
  <c r="Y92" i="2" s="1"/>
  <c r="X93" i="2"/>
  <c r="Y93" i="2" s="1"/>
  <c r="X94" i="2"/>
  <c r="Y94" i="2" s="1"/>
  <c r="X95" i="2"/>
  <c r="Y95" i="2" s="1"/>
  <c r="X96" i="2"/>
  <c r="Y96" i="2" s="1"/>
  <c r="X97" i="2"/>
  <c r="Y97" i="2" s="1"/>
  <c r="X98" i="2"/>
  <c r="Y98" i="2" s="1"/>
  <c r="X99" i="2"/>
  <c r="Y99" i="2" s="1"/>
  <c r="X100" i="2"/>
  <c r="Y100" i="2" s="1"/>
  <c r="X101" i="2"/>
  <c r="Y101" i="2" s="1"/>
  <c r="X102" i="2"/>
  <c r="Y102" i="2" s="1"/>
  <c r="X103" i="2"/>
  <c r="Y103" i="2" s="1"/>
  <c r="X104" i="2"/>
  <c r="Y104" i="2" s="1"/>
  <c r="X105" i="2"/>
  <c r="Y105" i="2" s="1"/>
  <c r="X106" i="2"/>
  <c r="Y106" i="2" s="1"/>
  <c r="X107" i="2"/>
  <c r="Y107" i="2" s="1"/>
  <c r="X108" i="2"/>
  <c r="Y108" i="2" s="1"/>
  <c r="X109" i="2"/>
  <c r="Y109" i="2" s="1"/>
  <c r="X110" i="2"/>
  <c r="Y110" i="2" s="1"/>
  <c r="X111" i="2"/>
  <c r="Y111" i="2" s="1"/>
  <c r="X112" i="2"/>
  <c r="Y112" i="2" s="1"/>
  <c r="X113" i="2"/>
  <c r="Y113" i="2" s="1"/>
  <c r="X114" i="2"/>
  <c r="Y114" i="2" s="1"/>
  <c r="X115" i="2"/>
  <c r="Y115" i="2" s="1"/>
  <c r="X116" i="2"/>
  <c r="Y116" i="2" s="1"/>
  <c r="X117" i="2"/>
  <c r="Y117" i="2" s="1"/>
  <c r="X118" i="2"/>
  <c r="Y118" i="2" s="1"/>
  <c r="X119" i="2"/>
  <c r="Y119" i="2" s="1"/>
  <c r="X120" i="2"/>
  <c r="Y120" i="2" s="1"/>
  <c r="X121" i="2"/>
  <c r="Y121" i="2" s="1"/>
  <c r="X122" i="2"/>
  <c r="Y122" i="2" s="1"/>
  <c r="X123" i="2"/>
  <c r="Y123" i="2" s="1"/>
  <c r="X124" i="2"/>
  <c r="Y124" i="2" s="1"/>
  <c r="X125" i="2"/>
  <c r="Y125" i="2" s="1"/>
  <c r="X126" i="2"/>
  <c r="Y126" i="2" s="1"/>
  <c r="X127" i="2"/>
  <c r="Y127" i="2" s="1"/>
  <c r="X128" i="2"/>
  <c r="Y128" i="2" s="1"/>
  <c r="X129" i="2"/>
  <c r="Y129" i="2" s="1"/>
  <c r="X130" i="2"/>
  <c r="Y130" i="2" s="1"/>
  <c r="X131" i="2"/>
  <c r="Y131" i="2" s="1"/>
  <c r="X132" i="2"/>
  <c r="Y132" i="2" s="1"/>
  <c r="X133" i="2"/>
  <c r="Y133" i="2" s="1"/>
  <c r="X134" i="2"/>
  <c r="Y134" i="2" s="1"/>
  <c r="X135" i="2"/>
  <c r="Y135" i="2" s="1"/>
  <c r="X136" i="2"/>
  <c r="Y136" i="2" s="1"/>
  <c r="X137" i="2"/>
  <c r="Y137" i="2" s="1"/>
  <c r="X138" i="2"/>
  <c r="Y138" i="2" s="1"/>
  <c r="X139" i="2"/>
  <c r="Y139" i="2" s="1"/>
  <c r="X140" i="2"/>
  <c r="Y140" i="2" s="1"/>
  <c r="X141" i="2"/>
  <c r="Y141" i="2" s="1"/>
  <c r="X142" i="2"/>
  <c r="Y142" i="2" s="1"/>
  <c r="X143" i="2"/>
  <c r="Y143" i="2" s="1"/>
  <c r="X144" i="2"/>
  <c r="Y144" i="2" s="1"/>
  <c r="X145" i="2"/>
  <c r="Y145" i="2" s="1"/>
  <c r="X146" i="2"/>
  <c r="Y146" i="2" s="1"/>
  <c r="X147" i="2"/>
  <c r="Y147" i="2" s="1"/>
  <c r="X148" i="2"/>
  <c r="Y148" i="2" s="1"/>
  <c r="X149" i="2"/>
  <c r="Y149" i="2" s="1"/>
  <c r="X150" i="2"/>
  <c r="Y150" i="2" s="1"/>
  <c r="X151" i="2"/>
  <c r="Y151" i="2" s="1"/>
  <c r="X152" i="2"/>
  <c r="Y152" i="2" s="1"/>
  <c r="X153" i="2"/>
  <c r="Y153" i="2" s="1"/>
  <c r="X154" i="2"/>
  <c r="Y154" i="2" s="1"/>
  <c r="X155" i="2"/>
  <c r="Y155" i="2" s="1"/>
  <c r="X156" i="2"/>
  <c r="Y156" i="2" s="1"/>
  <c r="X157" i="2"/>
  <c r="Y157" i="2" s="1"/>
  <c r="X158" i="2"/>
  <c r="Y158" i="2" s="1"/>
  <c r="X159" i="2"/>
  <c r="Y159" i="2" s="1"/>
  <c r="X160" i="2"/>
  <c r="Y160" i="2" s="1"/>
  <c r="X161" i="2"/>
  <c r="Y161" i="2" s="1"/>
  <c r="X162" i="2"/>
  <c r="Y162" i="2" s="1"/>
  <c r="X163" i="2"/>
  <c r="Y163" i="2" s="1"/>
  <c r="X164" i="2"/>
  <c r="Y164" i="2" s="1"/>
  <c r="X165" i="2"/>
  <c r="Y165" i="2" s="1"/>
  <c r="X166" i="2"/>
  <c r="Y166" i="2" s="1"/>
  <c r="X167" i="2"/>
  <c r="Y167" i="2" s="1"/>
  <c r="X168" i="2"/>
  <c r="Y168" i="2" s="1"/>
  <c r="X169" i="2"/>
  <c r="Y169" i="2" s="1"/>
  <c r="X170" i="2"/>
  <c r="Y170" i="2" s="1"/>
  <c r="X171" i="2"/>
  <c r="Y171" i="2" s="1"/>
  <c r="X172" i="2"/>
  <c r="Y172" i="2" s="1"/>
  <c r="X173" i="2"/>
  <c r="Y173" i="2" s="1"/>
  <c r="X174" i="2"/>
  <c r="Y174" i="2" s="1"/>
  <c r="X175" i="2"/>
  <c r="Y175" i="2" s="1"/>
  <c r="X176" i="2"/>
  <c r="Y176" i="2" s="1"/>
  <c r="X177" i="2"/>
  <c r="Y177" i="2" s="1"/>
  <c r="X178" i="2"/>
  <c r="Y178" i="2" s="1"/>
  <c r="X179" i="2"/>
  <c r="Y179" i="2" s="1"/>
  <c r="X180" i="2"/>
  <c r="Y180" i="2" s="1"/>
  <c r="X181" i="2"/>
  <c r="Y181" i="2" s="1"/>
  <c r="X182" i="2"/>
  <c r="Y182" i="2" s="1"/>
  <c r="X183" i="2"/>
  <c r="Y183" i="2" s="1"/>
  <c r="X184" i="2"/>
  <c r="Y184" i="2" s="1"/>
  <c r="X185" i="2"/>
  <c r="Y185" i="2" s="1"/>
  <c r="X186" i="2"/>
  <c r="Y186" i="2" s="1"/>
  <c r="X187" i="2"/>
  <c r="Y187" i="2" s="1"/>
  <c r="X188" i="2"/>
  <c r="Y188" i="2" s="1"/>
  <c r="X189" i="2"/>
  <c r="Y189" i="2" s="1"/>
  <c r="X190" i="2"/>
  <c r="Y190" i="2" s="1"/>
  <c r="X191" i="2"/>
  <c r="Y191" i="2" s="1"/>
  <c r="X192" i="2"/>
  <c r="Y192" i="2" s="1"/>
  <c r="X193" i="2"/>
  <c r="Y193" i="2" s="1"/>
  <c r="X194" i="2"/>
  <c r="Y194" i="2" s="1"/>
  <c r="X195" i="2"/>
  <c r="Y195" i="2" s="1"/>
  <c r="X196" i="2"/>
  <c r="Y196" i="2" s="1"/>
  <c r="X197" i="2"/>
  <c r="Y197" i="2" s="1"/>
  <c r="X198" i="2"/>
  <c r="Y198" i="2" s="1"/>
  <c r="X199" i="2"/>
  <c r="Y199" i="2" s="1"/>
  <c r="X200" i="2"/>
  <c r="Y200" i="2" s="1"/>
  <c r="X201" i="2"/>
  <c r="Y201" i="2" s="1"/>
  <c r="X202" i="2"/>
  <c r="Y202" i="2" s="1"/>
  <c r="X203" i="2"/>
  <c r="Y203" i="2" s="1"/>
  <c r="X204" i="2"/>
  <c r="Y204" i="2" s="1"/>
  <c r="X205" i="2"/>
  <c r="Y205" i="2" s="1"/>
  <c r="X206" i="2"/>
  <c r="Y206" i="2" s="1"/>
  <c r="X207" i="2"/>
  <c r="Y207" i="2" s="1"/>
  <c r="X208" i="2"/>
  <c r="Y208" i="2" s="1"/>
  <c r="X209" i="2"/>
  <c r="Y209" i="2" s="1"/>
  <c r="X210" i="2"/>
  <c r="Y210" i="2" s="1"/>
  <c r="X211" i="2"/>
  <c r="Y211" i="2" s="1"/>
  <c r="X212" i="2"/>
  <c r="Y212" i="2" s="1"/>
  <c r="X213" i="2"/>
  <c r="Y213" i="2" s="1"/>
  <c r="X214" i="2"/>
  <c r="Y214" i="2" s="1"/>
  <c r="X215" i="2"/>
  <c r="Y215" i="2" s="1"/>
  <c r="X216" i="2"/>
  <c r="Y216" i="2" s="1"/>
  <c r="X217" i="2"/>
  <c r="Y217" i="2" s="1"/>
  <c r="AB222" i="2"/>
  <c r="E19" i="11"/>
  <c r="F19" i="11" s="1"/>
  <c r="AF21" i="2" s="1"/>
  <c r="E20" i="11"/>
  <c r="F20" i="11" s="1"/>
  <c r="AC22" i="2" s="1"/>
  <c r="E21" i="11"/>
  <c r="F21" i="11" s="1"/>
  <c r="AC23" i="2" s="1"/>
  <c r="E22" i="11"/>
  <c r="F22" i="11" s="1"/>
  <c r="AC24" i="2" s="1"/>
  <c r="E23" i="11"/>
  <c r="F23" i="11" s="1"/>
  <c r="E24" i="11"/>
  <c r="F24" i="11" s="1"/>
  <c r="AC26" i="2" s="1"/>
  <c r="E25" i="11"/>
  <c r="F25" i="11" s="1"/>
  <c r="AC27" i="2" s="1"/>
  <c r="E26" i="11"/>
  <c r="F26" i="11" s="1"/>
  <c r="AC28" i="2" s="1"/>
  <c r="E27" i="11"/>
  <c r="F27" i="11" s="1"/>
  <c r="AC29" i="2" s="1"/>
  <c r="E28" i="11"/>
  <c r="F28" i="11" s="1"/>
  <c r="AF30" i="2" s="1"/>
  <c r="E29" i="11"/>
  <c r="F29" i="11" s="1"/>
  <c r="AC31" i="2" s="1"/>
  <c r="E30" i="11"/>
  <c r="F30" i="11" s="1"/>
  <c r="AC32" i="2" s="1"/>
  <c r="E31" i="11"/>
  <c r="F31" i="11" s="1"/>
  <c r="E32" i="11"/>
  <c r="F32" i="11" s="1"/>
  <c r="AF34" i="2" s="1"/>
  <c r="E33" i="11"/>
  <c r="F33" i="11" s="1"/>
  <c r="AC35" i="2" s="1"/>
  <c r="E34" i="11"/>
  <c r="F34" i="11" s="1"/>
  <c r="AC36" i="2" s="1"/>
  <c r="E35" i="11"/>
  <c r="F35" i="11" s="1"/>
  <c r="AC37" i="2" s="1"/>
  <c r="E36" i="11"/>
  <c r="F36" i="11" s="1"/>
  <c r="AC38" i="2" s="1"/>
  <c r="E37" i="11"/>
  <c r="F37" i="11" s="1"/>
  <c r="AC39" i="2" s="1"/>
  <c r="E38" i="11"/>
  <c r="F38" i="11" s="1"/>
  <c r="AC40" i="2" s="1"/>
  <c r="E39" i="11"/>
  <c r="E40" i="11"/>
  <c r="F40" i="11" s="1"/>
  <c r="AC42" i="2" s="1"/>
  <c r="E41" i="11"/>
  <c r="F41" i="11" s="1"/>
  <c r="AC43" i="2" s="1"/>
  <c r="E42" i="11"/>
  <c r="F42" i="11" s="1"/>
  <c r="AC44" i="2" s="1"/>
  <c r="E43" i="11"/>
  <c r="F43" i="11" s="1"/>
  <c r="AC45" i="2" s="1"/>
  <c r="E44" i="11"/>
  <c r="F44" i="11" s="1"/>
  <c r="AC46" i="2" s="1"/>
  <c r="E45" i="11"/>
  <c r="F45" i="11" s="1"/>
  <c r="AF47" i="2" s="1"/>
  <c r="E46" i="11"/>
  <c r="F46" i="11" s="1"/>
  <c r="AC48" i="2" s="1"/>
  <c r="E47" i="11"/>
  <c r="F47" i="11" s="1"/>
  <c r="E48" i="11"/>
  <c r="F48" i="11" s="1"/>
  <c r="AC50" i="2" s="1"/>
  <c r="E49" i="11"/>
  <c r="F49" i="11" s="1"/>
  <c r="AC51" i="2" s="1"/>
  <c r="E50" i="11"/>
  <c r="F50" i="11" s="1"/>
  <c r="AC52" i="2" s="1"/>
  <c r="E51" i="11"/>
  <c r="F51" i="11" s="1"/>
  <c r="AC53" i="2" s="1"/>
  <c r="E52" i="11"/>
  <c r="F52" i="11" s="1"/>
  <c r="AC54" i="2" s="1"/>
  <c r="E53" i="11"/>
  <c r="F53" i="11" s="1"/>
  <c r="AC55" i="2" s="1"/>
  <c r="E54" i="11"/>
  <c r="F54" i="11" s="1"/>
  <c r="AC56" i="2" s="1"/>
  <c r="E55" i="11"/>
  <c r="F55" i="11" s="1"/>
  <c r="E56" i="11"/>
  <c r="F56" i="11" s="1"/>
  <c r="AC58" i="2" s="1"/>
  <c r="E57" i="11"/>
  <c r="F57" i="11" s="1"/>
  <c r="AC59" i="2" s="1"/>
  <c r="E58" i="11"/>
  <c r="F58" i="11" s="1"/>
  <c r="AF60" i="2" s="1"/>
  <c r="E59" i="11"/>
  <c r="F59" i="11" s="1"/>
  <c r="AC61" i="2" s="1"/>
  <c r="E60" i="11"/>
  <c r="F60" i="11" s="1"/>
  <c r="AC62" i="2" s="1"/>
  <c r="E61" i="11"/>
  <c r="F61" i="11" s="1"/>
  <c r="AC63" i="2" s="1"/>
  <c r="E62" i="11"/>
  <c r="F62" i="11" s="1"/>
  <c r="AF64" i="2" s="1"/>
  <c r="E63" i="11"/>
  <c r="F63" i="11" s="1"/>
  <c r="E64" i="11"/>
  <c r="F64" i="11" s="1"/>
  <c r="AC66" i="2" s="1"/>
  <c r="E65" i="11"/>
  <c r="F65" i="11" s="1"/>
  <c r="AC67" i="2" s="1"/>
  <c r="E66" i="11"/>
  <c r="F66" i="11" s="1"/>
  <c r="AC68" i="2" s="1"/>
  <c r="E67" i="11"/>
  <c r="F67" i="11" s="1"/>
  <c r="AC69" i="2" s="1"/>
  <c r="E68" i="11"/>
  <c r="F68" i="11" s="1"/>
  <c r="AC70" i="2" s="1"/>
  <c r="E69" i="11"/>
  <c r="F69" i="11" s="1"/>
  <c r="AC71" i="2" s="1"/>
  <c r="E70" i="11"/>
  <c r="F70" i="11" s="1"/>
  <c r="AC72" i="2" s="1"/>
  <c r="E71" i="11"/>
  <c r="F71" i="11" s="1"/>
  <c r="E72" i="11"/>
  <c r="F72" i="11" s="1"/>
  <c r="AC74" i="2" s="1"/>
  <c r="E73" i="11"/>
  <c r="F73" i="11" s="1"/>
  <c r="AC75" i="2" s="1"/>
  <c r="E74" i="11"/>
  <c r="F74" i="11" s="1"/>
  <c r="AC76" i="2" s="1"/>
  <c r="E75" i="11"/>
  <c r="F75" i="11" s="1"/>
  <c r="AC77" i="2" s="1"/>
  <c r="E76" i="11"/>
  <c r="F76" i="11" s="1"/>
  <c r="AC78" i="2" s="1"/>
  <c r="E77" i="11"/>
  <c r="F77" i="11" s="1"/>
  <c r="AC79" i="2" s="1"/>
  <c r="E78" i="11"/>
  <c r="F78" i="11" s="1"/>
  <c r="AC80" i="2" s="1"/>
  <c r="E79" i="11"/>
  <c r="F79" i="11" s="1"/>
  <c r="E80" i="11"/>
  <c r="F80" i="11" s="1"/>
  <c r="AC82" i="2" s="1"/>
  <c r="E81" i="11"/>
  <c r="F81" i="11" s="1"/>
  <c r="AC83" i="2" s="1"/>
  <c r="E82" i="11"/>
  <c r="F82" i="11" s="1"/>
  <c r="AC84" i="2" s="1"/>
  <c r="E83" i="11"/>
  <c r="F83" i="11" s="1"/>
  <c r="AC85" i="2" s="1"/>
  <c r="E84" i="11"/>
  <c r="F84" i="11" s="1"/>
  <c r="AC86" i="2" s="1"/>
  <c r="E85" i="11"/>
  <c r="F85" i="11" s="1"/>
  <c r="AC87" i="2" s="1"/>
  <c r="E86" i="11"/>
  <c r="F86" i="11" s="1"/>
  <c r="AC88" i="2" s="1"/>
  <c r="E87" i="11"/>
  <c r="F87" i="11" s="1"/>
  <c r="E88" i="11"/>
  <c r="F88" i="11" s="1"/>
  <c r="AC90" i="2" s="1"/>
  <c r="E89" i="11"/>
  <c r="F89" i="11" s="1"/>
  <c r="AC91" i="2" s="1"/>
  <c r="E90" i="11"/>
  <c r="F90" i="11" s="1"/>
  <c r="AC92" i="2" s="1"/>
  <c r="E91" i="11"/>
  <c r="F91" i="11" s="1"/>
  <c r="AC93" i="2" s="1"/>
  <c r="E92" i="11"/>
  <c r="F92" i="11" s="1"/>
  <c r="AC94" i="2" s="1"/>
  <c r="E93" i="11"/>
  <c r="F93" i="11" s="1"/>
  <c r="AF95" i="2" s="1"/>
  <c r="E94" i="11"/>
  <c r="F94" i="11" s="1"/>
  <c r="AC96" i="2" s="1"/>
  <c r="E95" i="11"/>
  <c r="F95" i="11" s="1"/>
  <c r="AC97" i="2" s="1"/>
  <c r="E96" i="11"/>
  <c r="F96" i="11" s="1"/>
  <c r="AC98" i="2" s="1"/>
  <c r="E97" i="11"/>
  <c r="F97" i="11" s="1"/>
  <c r="AC99" i="2" s="1"/>
  <c r="E98" i="11"/>
  <c r="F98" i="11" s="1"/>
  <c r="AC100" i="2" s="1"/>
  <c r="E99" i="11"/>
  <c r="F99" i="11" s="1"/>
  <c r="AC101" i="2" s="1"/>
  <c r="E100" i="11"/>
  <c r="F100" i="11" s="1"/>
  <c r="AC102" i="2" s="1"/>
  <c r="E101" i="11"/>
  <c r="F101" i="11" s="1"/>
  <c r="AC103" i="2" s="1"/>
  <c r="E102" i="11"/>
  <c r="F102" i="11" s="1"/>
  <c r="AC104" i="2" s="1"/>
  <c r="E103" i="11"/>
  <c r="F103" i="11" s="1"/>
  <c r="AC105" i="2" s="1"/>
  <c r="E104" i="11"/>
  <c r="F104" i="11" s="1"/>
  <c r="AC106" i="2" s="1"/>
  <c r="E105" i="11"/>
  <c r="F105" i="11" s="1"/>
  <c r="E106" i="11"/>
  <c r="F106" i="11" s="1"/>
  <c r="AC108" i="2" s="1"/>
  <c r="E107" i="11"/>
  <c r="F107" i="11" s="1"/>
  <c r="E108" i="11"/>
  <c r="F108" i="11" s="1"/>
  <c r="AC110" i="2" s="1"/>
  <c r="E109" i="11"/>
  <c r="F109" i="11" s="1"/>
  <c r="AC111" i="2" s="1"/>
  <c r="E110" i="11"/>
  <c r="F110" i="11" s="1"/>
  <c r="E111" i="11"/>
  <c r="F111" i="11" s="1"/>
  <c r="E112" i="11"/>
  <c r="F112" i="11" s="1"/>
  <c r="AC114" i="2" s="1"/>
  <c r="E113" i="11"/>
  <c r="F113" i="11" s="1"/>
  <c r="AC115" i="2" s="1"/>
  <c r="E114" i="11"/>
  <c r="F114" i="11" s="1"/>
  <c r="AC116" i="2" s="1"/>
  <c r="E115" i="11"/>
  <c r="F115" i="11" s="1"/>
  <c r="E116" i="11"/>
  <c r="F116" i="11" s="1"/>
  <c r="E117" i="11"/>
  <c r="F117" i="11" s="1"/>
  <c r="AC119" i="2" s="1"/>
  <c r="E118" i="11"/>
  <c r="F118" i="11" s="1"/>
  <c r="AC120" i="2" s="1"/>
  <c r="E119" i="11"/>
  <c r="F119" i="11" s="1"/>
  <c r="E120" i="11"/>
  <c r="F120" i="11" s="1"/>
  <c r="AC122" i="2" s="1"/>
  <c r="E121" i="11"/>
  <c r="F121" i="11" s="1"/>
  <c r="AC123" i="2" s="1"/>
  <c r="E122" i="11"/>
  <c r="F122" i="11" s="1"/>
  <c r="AC124" i="2" s="1"/>
  <c r="E123" i="11"/>
  <c r="F123" i="11" s="1"/>
  <c r="AC125" i="2" s="1"/>
  <c r="E124" i="11"/>
  <c r="F124" i="11" s="1"/>
  <c r="AC126" i="2" s="1"/>
  <c r="E125" i="11"/>
  <c r="F125" i="11" s="1"/>
  <c r="AC127" i="2" s="1"/>
  <c r="E126" i="11"/>
  <c r="F126" i="11" s="1"/>
  <c r="AF128" i="2" s="1"/>
  <c r="E127" i="11"/>
  <c r="F127" i="11" s="1"/>
  <c r="E128" i="11"/>
  <c r="F128" i="11" s="1"/>
  <c r="AC130" i="2" s="1"/>
  <c r="E129" i="11"/>
  <c r="F129" i="11" s="1"/>
  <c r="AC131" i="2" s="1"/>
  <c r="E130" i="11"/>
  <c r="F130" i="11" s="1"/>
  <c r="AC132" i="2" s="1"/>
  <c r="E131" i="11"/>
  <c r="F131" i="11" s="1"/>
  <c r="AC133" i="2" s="1"/>
  <c r="E132" i="11"/>
  <c r="F132" i="11" s="1"/>
  <c r="AC134" i="2" s="1"/>
  <c r="E133" i="11"/>
  <c r="F133" i="11" s="1"/>
  <c r="AC135" i="2" s="1"/>
  <c r="E134" i="11"/>
  <c r="F134" i="11" s="1"/>
  <c r="AC136" i="2" s="1"/>
  <c r="E135" i="11"/>
  <c r="F135" i="11" s="1"/>
  <c r="E136" i="11"/>
  <c r="F136" i="11" s="1"/>
  <c r="AC138" i="2" s="1"/>
  <c r="E137" i="11"/>
  <c r="F137" i="11" s="1"/>
  <c r="AC139" i="2" s="1"/>
  <c r="E138" i="11"/>
  <c r="F138" i="11" s="1"/>
  <c r="AC140" i="2" s="1"/>
  <c r="E139" i="11"/>
  <c r="F139" i="11" s="1"/>
  <c r="E140" i="11"/>
  <c r="F140" i="11" s="1"/>
  <c r="AC142" i="2" s="1"/>
  <c r="E141" i="11"/>
  <c r="F141" i="11" s="1"/>
  <c r="AC143" i="2" s="1"/>
  <c r="E142" i="11"/>
  <c r="F142" i="11" s="1"/>
  <c r="AF144" i="2" s="1"/>
  <c r="E143" i="11"/>
  <c r="F143" i="11" s="1"/>
  <c r="E144" i="11"/>
  <c r="F144" i="11" s="1"/>
  <c r="AC146" i="2" s="1"/>
  <c r="E145" i="11"/>
  <c r="F145" i="11" s="1"/>
  <c r="AC147" i="2" s="1"/>
  <c r="E146" i="11"/>
  <c r="F146" i="11" s="1"/>
  <c r="AC148" i="2" s="1"/>
  <c r="E147" i="11"/>
  <c r="F147" i="11" s="1"/>
  <c r="E148" i="11"/>
  <c r="F148" i="11" s="1"/>
  <c r="E149" i="11"/>
  <c r="F149" i="11" s="1"/>
  <c r="AC151" i="2" s="1"/>
  <c r="E150" i="11"/>
  <c r="F150" i="11" s="1"/>
  <c r="E151" i="11"/>
  <c r="F151" i="11" s="1"/>
  <c r="E152" i="11"/>
  <c r="F152" i="11" s="1"/>
  <c r="AC154" i="2" s="1"/>
  <c r="E153" i="11"/>
  <c r="F153" i="11" s="1"/>
  <c r="AC155" i="2" s="1"/>
  <c r="E154" i="11"/>
  <c r="F154" i="11" s="1"/>
  <c r="AF156" i="2" s="1"/>
  <c r="E155" i="11"/>
  <c r="F155" i="11" s="1"/>
  <c r="AC157" i="2" s="1"/>
  <c r="E156" i="11"/>
  <c r="F156" i="11" s="1"/>
  <c r="AC158" i="2" s="1"/>
  <c r="E157" i="11"/>
  <c r="F157" i="11" s="1"/>
  <c r="AC159" i="2" s="1"/>
  <c r="E158" i="11"/>
  <c r="F158" i="11" s="1"/>
  <c r="AF160" i="2" s="1"/>
  <c r="E159" i="11"/>
  <c r="F159" i="11" s="1"/>
  <c r="AC161" i="2" s="1"/>
  <c r="E160" i="11"/>
  <c r="F160" i="11" s="1"/>
  <c r="AC162" i="2" s="1"/>
  <c r="E161" i="11"/>
  <c r="F161" i="11" s="1"/>
  <c r="AF163" i="2" s="1"/>
  <c r="E162" i="11"/>
  <c r="F162" i="11" s="1"/>
  <c r="E163" i="11"/>
  <c r="F163" i="11" s="1"/>
  <c r="AC165" i="2" s="1"/>
  <c r="E164" i="11"/>
  <c r="F164" i="11" s="1"/>
  <c r="AC166" i="2" s="1"/>
  <c r="E165" i="11"/>
  <c r="F165" i="11" s="1"/>
  <c r="E166" i="11"/>
  <c r="F166" i="11" s="1"/>
  <c r="AC168" i="2" s="1"/>
  <c r="E167" i="11"/>
  <c r="F167" i="11" s="1"/>
  <c r="AC169" i="2" s="1"/>
  <c r="E168" i="11"/>
  <c r="F168" i="11" s="1"/>
  <c r="AC170" i="2" s="1"/>
  <c r="E169" i="11"/>
  <c r="F169" i="11" s="1"/>
  <c r="E170" i="11"/>
  <c r="F170" i="11" s="1"/>
  <c r="E171" i="11"/>
  <c r="F171" i="11" s="1"/>
  <c r="E172" i="11"/>
  <c r="F172" i="11" s="1"/>
  <c r="AC174" i="2" s="1"/>
  <c r="E173" i="11"/>
  <c r="F173" i="11" s="1"/>
  <c r="AC175" i="2" s="1"/>
  <c r="E174" i="11"/>
  <c r="F174" i="11" s="1"/>
  <c r="E175" i="11"/>
  <c r="F175" i="11" s="1"/>
  <c r="E176" i="11"/>
  <c r="F176" i="11" s="1"/>
  <c r="AC178" i="2" s="1"/>
  <c r="E177" i="11"/>
  <c r="F177" i="11" s="1"/>
  <c r="AC179" i="2" s="1"/>
  <c r="E178" i="11"/>
  <c r="F178" i="11" s="1"/>
  <c r="AC180" i="2" s="1"/>
  <c r="E179" i="11"/>
  <c r="F179" i="11" s="1"/>
  <c r="E180" i="11"/>
  <c r="F180" i="11" s="1"/>
  <c r="E181" i="11"/>
  <c r="F181" i="11" s="1"/>
  <c r="E182" i="11"/>
  <c r="F182" i="11" s="1"/>
  <c r="AC184" i="2" s="1"/>
  <c r="E183" i="11"/>
  <c r="F183" i="11" s="1"/>
  <c r="E184" i="11"/>
  <c r="F184" i="11" s="1"/>
  <c r="E185" i="11"/>
  <c r="F185" i="11" s="1"/>
  <c r="E186" i="11"/>
  <c r="F186" i="11" s="1"/>
  <c r="AC188" i="2" s="1"/>
  <c r="E187" i="11"/>
  <c r="F187" i="11" s="1"/>
  <c r="E188" i="11"/>
  <c r="F188" i="11" s="1"/>
  <c r="AF190" i="2" s="1"/>
  <c r="E189" i="11"/>
  <c r="F189" i="11" s="1"/>
  <c r="AC191" i="2" s="1"/>
  <c r="E190" i="11"/>
  <c r="F190" i="11" s="1"/>
  <c r="AF192" i="2" s="1"/>
  <c r="E191" i="11"/>
  <c r="F191" i="11" s="1"/>
  <c r="E192" i="11"/>
  <c r="F192" i="11" s="1"/>
  <c r="AC194" i="2" s="1"/>
  <c r="E193" i="11"/>
  <c r="F193" i="11" s="1"/>
  <c r="AC195" i="2" s="1"/>
  <c r="E194" i="11"/>
  <c r="F194" i="11" s="1"/>
  <c r="AC196" i="2" s="1"/>
  <c r="E195" i="11"/>
  <c r="F195" i="11" s="1"/>
  <c r="E196" i="11"/>
  <c r="F196" i="11" s="1"/>
  <c r="AC198" i="2" s="1"/>
  <c r="E197" i="11"/>
  <c r="F197" i="11" s="1"/>
  <c r="AF199" i="2" s="1"/>
  <c r="E198" i="11"/>
  <c r="F198" i="11" s="1"/>
  <c r="AF200" i="2" s="1"/>
  <c r="E199" i="11"/>
  <c r="F199" i="11" s="1"/>
  <c r="E200" i="11"/>
  <c r="F200" i="11" s="1"/>
  <c r="E201" i="11"/>
  <c r="F201" i="11" s="1"/>
  <c r="AC203" i="2" s="1"/>
  <c r="E202" i="11"/>
  <c r="F202" i="11" s="1"/>
  <c r="E203" i="11"/>
  <c r="F203" i="11" s="1"/>
  <c r="AC205" i="2" s="1"/>
  <c r="E204" i="11"/>
  <c r="F204" i="11" s="1"/>
  <c r="AF206" i="2" s="1"/>
  <c r="E205" i="11"/>
  <c r="F205" i="11" s="1"/>
  <c r="E206" i="11"/>
  <c r="F206" i="11" s="1"/>
  <c r="AC208" i="2" s="1"/>
  <c r="E207" i="11"/>
  <c r="F207" i="11" s="1"/>
  <c r="AC209" i="2" s="1"/>
  <c r="E208" i="11"/>
  <c r="F208" i="11" s="1"/>
  <c r="E209" i="11"/>
  <c r="F209" i="11" s="1"/>
  <c r="E210" i="11"/>
  <c r="F210" i="11" s="1"/>
  <c r="AC212" i="2" s="1"/>
  <c r="E211" i="11"/>
  <c r="F211" i="11" s="1"/>
  <c r="E212" i="11"/>
  <c r="F212" i="11" s="1"/>
  <c r="E213" i="11"/>
  <c r="F213" i="11" s="1"/>
  <c r="AC215" i="2" s="1"/>
  <c r="E214" i="11"/>
  <c r="F214" i="11" s="1"/>
  <c r="AC216" i="2" s="1"/>
  <c r="E215" i="11"/>
  <c r="F215" i="11" s="1"/>
  <c r="AC217" i="2" s="1"/>
  <c r="E18" i="11"/>
  <c r="F18" i="11" s="1"/>
  <c r="AC20" i="2" s="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F39" i="11"/>
  <c r="AC41" i="2" s="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17" i="11"/>
  <c r="E17" i="11"/>
  <c r="F17" i="11" s="1"/>
  <c r="AC19" i="2" s="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17" i="11"/>
  <c r="L117" i="2"/>
  <c r="M117" i="2" s="1"/>
  <c r="P213" i="70" s="1"/>
  <c r="Q117" i="2"/>
  <c r="T213" i="70" s="1"/>
  <c r="W213" i="70"/>
  <c r="L118" i="2"/>
  <c r="M118" i="2" s="1"/>
  <c r="P214" i="70" s="1"/>
  <c r="Q118" i="2"/>
  <c r="T214" i="70" s="1"/>
  <c r="W214" i="70"/>
  <c r="L119" i="2"/>
  <c r="Q119" i="2"/>
  <c r="T215" i="70" s="1"/>
  <c r="W215" i="70"/>
  <c r="L120" i="2"/>
  <c r="O120" i="2" s="1"/>
  <c r="Q120" i="2"/>
  <c r="T216" i="70" s="1"/>
  <c r="W216" i="70"/>
  <c r="L121" i="2"/>
  <c r="Q121" i="2"/>
  <c r="T217" i="70" s="1"/>
  <c r="W217" i="70"/>
  <c r="L122" i="2"/>
  <c r="Q122" i="2"/>
  <c r="T218" i="70" s="1"/>
  <c r="W218" i="70"/>
  <c r="L123" i="2"/>
  <c r="M123" i="2" s="1"/>
  <c r="P219" i="70" s="1"/>
  <c r="Q123" i="2"/>
  <c r="T219" i="70" s="1"/>
  <c r="W219" i="70"/>
  <c r="L124" i="2"/>
  <c r="Q124" i="2"/>
  <c r="T220" i="70" s="1"/>
  <c r="W220" i="70"/>
  <c r="L125" i="2"/>
  <c r="M125" i="2" s="1"/>
  <c r="P221" i="70" s="1"/>
  <c r="Q125" i="2"/>
  <c r="T221" i="70" s="1"/>
  <c r="W221" i="70"/>
  <c r="L126" i="2"/>
  <c r="M126" i="2" s="1"/>
  <c r="P222" i="70" s="1"/>
  <c r="Q126" i="2"/>
  <c r="T222" i="70" s="1"/>
  <c r="W222" i="70"/>
  <c r="L127" i="2"/>
  <c r="M127" i="2" s="1"/>
  <c r="P223" i="70" s="1"/>
  <c r="Q127" i="2"/>
  <c r="T223" i="70" s="1"/>
  <c r="W223" i="70"/>
  <c r="L128" i="2"/>
  <c r="M128" i="2" s="1"/>
  <c r="P224" i="70" s="1"/>
  <c r="Q128" i="2"/>
  <c r="T224" i="70" s="1"/>
  <c r="W224" i="70"/>
  <c r="L129" i="2"/>
  <c r="Q129" i="2"/>
  <c r="T225" i="70" s="1"/>
  <c r="W225" i="70"/>
  <c r="L130" i="2"/>
  <c r="Q130" i="2"/>
  <c r="T226" i="70" s="1"/>
  <c r="W226" i="70"/>
  <c r="L131" i="2"/>
  <c r="M131" i="2" s="1"/>
  <c r="P227" i="70" s="1"/>
  <c r="Q131" i="2"/>
  <c r="T227" i="70" s="1"/>
  <c r="W227" i="70"/>
  <c r="L132" i="2"/>
  <c r="O132" i="2" s="1"/>
  <c r="Q132" i="2"/>
  <c r="T228" i="70" s="1"/>
  <c r="W228" i="70"/>
  <c r="L133" i="2"/>
  <c r="M133" i="2" s="1"/>
  <c r="P229" i="70" s="1"/>
  <c r="Q133" i="2"/>
  <c r="T229" i="70" s="1"/>
  <c r="W229" i="70"/>
  <c r="L134" i="2"/>
  <c r="M134" i="2" s="1"/>
  <c r="P230" i="70" s="1"/>
  <c r="Q134" i="2"/>
  <c r="T230" i="70" s="1"/>
  <c r="W230" i="70"/>
  <c r="L135" i="2"/>
  <c r="Q135" i="2"/>
  <c r="T231" i="70" s="1"/>
  <c r="W231" i="70"/>
  <c r="L136" i="2"/>
  <c r="M136" i="2" s="1"/>
  <c r="P232" i="70" s="1"/>
  <c r="Q136" i="2"/>
  <c r="T232" i="70" s="1"/>
  <c r="W232" i="70"/>
  <c r="L137" i="2"/>
  <c r="Q137" i="2"/>
  <c r="T233" i="70" s="1"/>
  <c r="W233" i="70"/>
  <c r="L138" i="2"/>
  <c r="Q138" i="2"/>
  <c r="T234" i="70" s="1"/>
  <c r="W234" i="70"/>
  <c r="L139" i="2"/>
  <c r="M139" i="2" s="1"/>
  <c r="P235" i="70" s="1"/>
  <c r="Q139" i="2"/>
  <c r="T235" i="70" s="1"/>
  <c r="W235" i="70"/>
  <c r="L140" i="2"/>
  <c r="O140" i="2" s="1"/>
  <c r="Q140" i="2"/>
  <c r="T236" i="70" s="1"/>
  <c r="W236" i="70"/>
  <c r="L141" i="2"/>
  <c r="M141" i="2" s="1"/>
  <c r="P237" i="70" s="1"/>
  <c r="Q141" i="2"/>
  <c r="T237" i="70" s="1"/>
  <c r="W237" i="70"/>
  <c r="L142" i="2"/>
  <c r="M142" i="2" s="1"/>
  <c r="P238" i="70" s="1"/>
  <c r="Q142" i="2"/>
  <c r="T238" i="70" s="1"/>
  <c r="W238" i="70"/>
  <c r="L143" i="2"/>
  <c r="M143" i="2" s="1"/>
  <c r="P239" i="70" s="1"/>
  <c r="Q143" i="2"/>
  <c r="T239" i="70" s="1"/>
  <c r="W239" i="70"/>
  <c r="L144" i="2"/>
  <c r="Q144" i="2"/>
  <c r="T240" i="70" s="1"/>
  <c r="W240" i="70"/>
  <c r="L145" i="2"/>
  <c r="Q145" i="2"/>
  <c r="T241" i="70" s="1"/>
  <c r="W241" i="70"/>
  <c r="L146" i="2"/>
  <c r="Q146" i="2"/>
  <c r="T242" i="70" s="1"/>
  <c r="W242" i="70"/>
  <c r="L147" i="2"/>
  <c r="M147" i="2" s="1"/>
  <c r="P243" i="70" s="1"/>
  <c r="Q147" i="2"/>
  <c r="T243" i="70" s="1"/>
  <c r="W243" i="70"/>
  <c r="L148" i="2"/>
  <c r="M148" i="2" s="1"/>
  <c r="P244" i="70" s="1"/>
  <c r="Q148" i="2"/>
  <c r="T244" i="70" s="1"/>
  <c r="W244" i="70"/>
  <c r="L149" i="2"/>
  <c r="M149" i="2" s="1"/>
  <c r="P245" i="70" s="1"/>
  <c r="Q149" i="2"/>
  <c r="T245" i="70" s="1"/>
  <c r="W245" i="70"/>
  <c r="L150" i="2"/>
  <c r="M150" i="2" s="1"/>
  <c r="P246" i="70" s="1"/>
  <c r="Q150" i="2"/>
  <c r="T246" i="70" s="1"/>
  <c r="W246" i="70"/>
  <c r="L151" i="2"/>
  <c r="M151" i="2" s="1"/>
  <c r="P247" i="70" s="1"/>
  <c r="Q151" i="2"/>
  <c r="T247" i="70" s="1"/>
  <c r="W247" i="70"/>
  <c r="L152" i="2"/>
  <c r="O248" i="70" s="1"/>
  <c r="Q152" i="2"/>
  <c r="T248" i="70" s="1"/>
  <c r="W248" i="70"/>
  <c r="L153" i="2"/>
  <c r="M153" i="2" s="1"/>
  <c r="P249" i="70" s="1"/>
  <c r="Q153" i="2"/>
  <c r="T249" i="70" s="1"/>
  <c r="W249" i="70"/>
  <c r="L154" i="2"/>
  <c r="Q154" i="2"/>
  <c r="T250" i="70" s="1"/>
  <c r="W250" i="70"/>
  <c r="L155" i="2"/>
  <c r="Q155" i="2"/>
  <c r="T251" i="70" s="1"/>
  <c r="W251" i="70"/>
  <c r="L156" i="2"/>
  <c r="M156" i="2" s="1"/>
  <c r="P252" i="70" s="1"/>
  <c r="Q156" i="2"/>
  <c r="T252" i="70" s="1"/>
  <c r="W252" i="70"/>
  <c r="L157" i="2"/>
  <c r="Q157" i="2"/>
  <c r="T253" i="70" s="1"/>
  <c r="W253" i="70"/>
  <c r="L158" i="2"/>
  <c r="M158" i="2" s="1"/>
  <c r="P254" i="70" s="1"/>
  <c r="Q158" i="2"/>
  <c r="T254" i="70" s="1"/>
  <c r="W254" i="70"/>
  <c r="L159" i="2"/>
  <c r="Q159" i="2"/>
  <c r="T255" i="70" s="1"/>
  <c r="W255" i="70"/>
  <c r="L160" i="2"/>
  <c r="O256" i="70" s="1"/>
  <c r="Q160" i="2"/>
  <c r="T256" i="70" s="1"/>
  <c r="W256" i="70"/>
  <c r="L161" i="2"/>
  <c r="M161" i="2" s="1"/>
  <c r="P257" i="70" s="1"/>
  <c r="Q161" i="2"/>
  <c r="T257" i="70" s="1"/>
  <c r="W257" i="70"/>
  <c r="L162" i="2"/>
  <c r="Q162" i="2"/>
  <c r="T258" i="70" s="1"/>
  <c r="W258" i="70"/>
  <c r="L163" i="2"/>
  <c r="O163" i="2" s="1"/>
  <c r="Q163" i="2"/>
  <c r="T259" i="70" s="1"/>
  <c r="W259" i="70"/>
  <c r="L164" i="2"/>
  <c r="M164" i="2" s="1"/>
  <c r="P260" i="70" s="1"/>
  <c r="Q164" i="2"/>
  <c r="T260" i="70" s="1"/>
  <c r="W260" i="70"/>
  <c r="L165" i="2"/>
  <c r="Q165" i="2"/>
  <c r="T261" i="70" s="1"/>
  <c r="W261" i="70"/>
  <c r="L166" i="2"/>
  <c r="M166" i="2" s="1"/>
  <c r="P262" i="70" s="1"/>
  <c r="Q166" i="2"/>
  <c r="T262" i="70" s="1"/>
  <c r="W262" i="70"/>
  <c r="L167" i="2"/>
  <c r="Q167" i="2"/>
  <c r="L168" i="2"/>
  <c r="M168" i="2" s="1"/>
  <c r="Q168" i="2"/>
  <c r="L169" i="2"/>
  <c r="M169" i="2" s="1"/>
  <c r="Q169" i="2"/>
  <c r="L170" i="2"/>
  <c r="Q170" i="2"/>
  <c r="L171" i="2"/>
  <c r="Q171" i="2"/>
  <c r="L172" i="2"/>
  <c r="O172" i="2" s="1"/>
  <c r="P172" i="2" s="1"/>
  <c r="Q172" i="2"/>
  <c r="L173" i="2"/>
  <c r="Q173" i="2"/>
  <c r="L174" i="2"/>
  <c r="M174" i="2" s="1"/>
  <c r="Q174" i="2"/>
  <c r="L175" i="2"/>
  <c r="M175" i="2" s="1"/>
  <c r="Q175" i="2"/>
  <c r="L176" i="2"/>
  <c r="M176" i="2" s="1"/>
  <c r="Q176" i="2"/>
  <c r="L177" i="2"/>
  <c r="M177" i="2" s="1"/>
  <c r="Q177" i="2"/>
  <c r="L178" i="2"/>
  <c r="Q178" i="2"/>
  <c r="L179" i="2"/>
  <c r="M179" i="2" s="1"/>
  <c r="Q179" i="2"/>
  <c r="L180" i="2"/>
  <c r="M180" i="2" s="1"/>
  <c r="Q180" i="2"/>
  <c r="L181" i="2"/>
  <c r="Q181" i="2"/>
  <c r="L182" i="2"/>
  <c r="M182" i="2" s="1"/>
  <c r="Q182" i="2"/>
  <c r="L183" i="2"/>
  <c r="M183" i="2" s="1"/>
  <c r="Q183" i="2"/>
  <c r="L184" i="2"/>
  <c r="M184" i="2" s="1"/>
  <c r="Q184" i="2"/>
  <c r="L185" i="2"/>
  <c r="O185" i="2" s="1"/>
  <c r="P185" i="2" s="1"/>
  <c r="Q185" i="2"/>
  <c r="L186" i="2"/>
  <c r="Q186" i="2"/>
  <c r="L187" i="2"/>
  <c r="O187" i="2" s="1"/>
  <c r="P187" i="2" s="1"/>
  <c r="Q187" i="2"/>
  <c r="L188" i="2"/>
  <c r="Q188" i="2"/>
  <c r="L189" i="2"/>
  <c r="O189" i="2" s="1"/>
  <c r="P189" i="2" s="1"/>
  <c r="Q189" i="2"/>
  <c r="L190" i="2"/>
  <c r="M190" i="2" s="1"/>
  <c r="Q190" i="2"/>
  <c r="L191" i="2"/>
  <c r="M191" i="2" s="1"/>
  <c r="Q191" i="2"/>
  <c r="L192" i="2"/>
  <c r="Q192" i="2"/>
  <c r="L193" i="2"/>
  <c r="O193" i="2" s="1"/>
  <c r="P193" i="2" s="1"/>
  <c r="Q193" i="2"/>
  <c r="L194" i="2"/>
  <c r="Q194" i="2"/>
  <c r="L195" i="2"/>
  <c r="Q195" i="2"/>
  <c r="L196" i="2"/>
  <c r="M196" i="2" s="1"/>
  <c r="Q196" i="2"/>
  <c r="L197" i="2"/>
  <c r="O197" i="2" s="1"/>
  <c r="P197" i="2" s="1"/>
  <c r="Q197" i="2"/>
  <c r="L198" i="2"/>
  <c r="M198" i="2" s="1"/>
  <c r="Q198" i="2"/>
  <c r="L199" i="2"/>
  <c r="Q199" i="2"/>
  <c r="L200" i="2"/>
  <c r="Q200" i="2"/>
  <c r="L201" i="2"/>
  <c r="M201" i="2" s="1"/>
  <c r="Q201" i="2"/>
  <c r="L202" i="2"/>
  <c r="Q202" i="2"/>
  <c r="L203" i="2"/>
  <c r="Q203" i="2"/>
  <c r="L204" i="2"/>
  <c r="Q204" i="2"/>
  <c r="L205" i="2"/>
  <c r="O205" i="2" s="1"/>
  <c r="P205" i="2" s="1"/>
  <c r="Q205" i="2"/>
  <c r="L206" i="2"/>
  <c r="M206" i="2" s="1"/>
  <c r="Q206" i="2"/>
  <c r="L207" i="2"/>
  <c r="M207" i="2" s="1"/>
  <c r="Q207" i="2"/>
  <c r="L208" i="2"/>
  <c r="M208" i="2" s="1"/>
  <c r="Q208" i="2"/>
  <c r="L209" i="2"/>
  <c r="M209" i="2" s="1"/>
  <c r="Q209" i="2"/>
  <c r="L210" i="2"/>
  <c r="Q210" i="2"/>
  <c r="L211" i="2"/>
  <c r="Q211" i="2"/>
  <c r="L212" i="2"/>
  <c r="M212" i="2" s="1"/>
  <c r="Q212" i="2"/>
  <c r="L213" i="2"/>
  <c r="O213" i="2" s="1"/>
  <c r="P213" i="2" s="1"/>
  <c r="Q213" i="2"/>
  <c r="L214" i="2"/>
  <c r="M214" i="2" s="1"/>
  <c r="Q214" i="2"/>
  <c r="L215" i="2"/>
  <c r="M215" i="2" s="1"/>
  <c r="Q215" i="2"/>
  <c r="L216" i="2"/>
  <c r="M216" i="2" s="1"/>
  <c r="Q216" i="2"/>
  <c r="L217" i="2"/>
  <c r="M217" i="2" s="1"/>
  <c r="Q217" i="2"/>
  <c r="AI9" i="2"/>
  <c r="L19" i="2"/>
  <c r="L20" i="2"/>
  <c r="L21" i="2"/>
  <c r="L22" i="2"/>
  <c r="M22" i="2" s="1"/>
  <c r="P118" i="70" s="1"/>
  <c r="L23" i="2"/>
  <c r="L24" i="2"/>
  <c r="L25" i="2"/>
  <c r="L26" i="2"/>
  <c r="L27" i="2"/>
  <c r="L28" i="2"/>
  <c r="T28" i="2" s="1"/>
  <c r="W124" i="70" s="1"/>
  <c r="L29" i="2"/>
  <c r="L30" i="2"/>
  <c r="M30" i="2" s="1"/>
  <c r="P126" i="70" s="1"/>
  <c r="L31" i="2"/>
  <c r="L32" i="2"/>
  <c r="L33" i="2"/>
  <c r="O33" i="2" s="1"/>
  <c r="L34" i="2"/>
  <c r="L35" i="2"/>
  <c r="L36" i="2"/>
  <c r="L37" i="2"/>
  <c r="L38" i="2"/>
  <c r="M38" i="2" s="1"/>
  <c r="P134" i="70" s="1"/>
  <c r="L39" i="2"/>
  <c r="O135" i="70" s="1"/>
  <c r="L40" i="2"/>
  <c r="L41" i="2"/>
  <c r="L42" i="2"/>
  <c r="L43" i="2"/>
  <c r="L44" i="2"/>
  <c r="O44" i="2" s="1"/>
  <c r="L45" i="2"/>
  <c r="L46" i="2"/>
  <c r="M46" i="2" s="1"/>
  <c r="P142" i="70" s="1"/>
  <c r="L47" i="2"/>
  <c r="O47" i="2" s="1"/>
  <c r="L48" i="2"/>
  <c r="L49" i="2"/>
  <c r="O49" i="2" s="1"/>
  <c r="L50" i="2"/>
  <c r="L51" i="2"/>
  <c r="L52" i="2"/>
  <c r="L53" i="2"/>
  <c r="L54" i="2"/>
  <c r="M54" i="2" s="1"/>
  <c r="P150" i="70" s="1"/>
  <c r="L55" i="2"/>
  <c r="L56" i="2"/>
  <c r="L57" i="2"/>
  <c r="L58" i="2"/>
  <c r="L59" i="2"/>
  <c r="L60" i="2"/>
  <c r="O60" i="2" s="1"/>
  <c r="L61" i="2"/>
  <c r="L62" i="2"/>
  <c r="M62" i="2" s="1"/>
  <c r="P158" i="70" s="1"/>
  <c r="L63" i="2"/>
  <c r="L64" i="2"/>
  <c r="L65" i="2"/>
  <c r="L66" i="2"/>
  <c r="L67" i="2"/>
  <c r="L68" i="2"/>
  <c r="L69" i="2"/>
  <c r="L70" i="2"/>
  <c r="M70" i="2" s="1"/>
  <c r="P166" i="70" s="1"/>
  <c r="L71" i="2"/>
  <c r="O71" i="2" s="1"/>
  <c r="L72" i="2"/>
  <c r="L73" i="2"/>
  <c r="O169" i="70" s="1"/>
  <c r="L74" i="2"/>
  <c r="L75" i="2"/>
  <c r="L76" i="2"/>
  <c r="L77" i="2"/>
  <c r="M77" i="2" s="1"/>
  <c r="P173" i="70" s="1"/>
  <c r="L78" i="2"/>
  <c r="M78" i="2" s="1"/>
  <c r="P174" i="70" s="1"/>
  <c r="L79" i="2"/>
  <c r="M79" i="2" s="1"/>
  <c r="P175" i="70" s="1"/>
  <c r="L80" i="2"/>
  <c r="O80" i="2" s="1"/>
  <c r="L81" i="2"/>
  <c r="M81" i="2" s="1"/>
  <c r="P177" i="70" s="1"/>
  <c r="L82" i="2"/>
  <c r="O82" i="2" s="1"/>
  <c r="L83" i="2"/>
  <c r="M83" i="2" s="1"/>
  <c r="P179" i="70" s="1"/>
  <c r="L84" i="2"/>
  <c r="M84" i="2" s="1"/>
  <c r="P180" i="70" s="1"/>
  <c r="L85" i="2"/>
  <c r="M85" i="2" s="1"/>
  <c r="P181" i="70" s="1"/>
  <c r="L86" i="2"/>
  <c r="L87" i="2"/>
  <c r="O183" i="70" s="1"/>
  <c r="L88" i="2"/>
  <c r="L89" i="2"/>
  <c r="M89" i="2" s="1"/>
  <c r="P185" i="70" s="1"/>
  <c r="L90" i="2"/>
  <c r="L91" i="2"/>
  <c r="O91" i="2" s="1"/>
  <c r="L92" i="2"/>
  <c r="O92" i="2" s="1"/>
  <c r="L93" i="2"/>
  <c r="M93" i="2" s="1"/>
  <c r="P189" i="70" s="1"/>
  <c r="L94" i="2"/>
  <c r="L95" i="2"/>
  <c r="O191" i="70" s="1"/>
  <c r="L96" i="2"/>
  <c r="L97" i="2"/>
  <c r="L98" i="2"/>
  <c r="L99" i="2"/>
  <c r="M99" i="2" s="1"/>
  <c r="P195" i="70" s="1"/>
  <c r="L100" i="2"/>
  <c r="M100" i="2" s="1"/>
  <c r="P196" i="70" s="1"/>
  <c r="L101" i="2"/>
  <c r="M101" i="2" s="1"/>
  <c r="P197" i="70" s="1"/>
  <c r="L102" i="2"/>
  <c r="L103" i="2"/>
  <c r="M103" i="2" s="1"/>
  <c r="P199" i="70" s="1"/>
  <c r="L104" i="2"/>
  <c r="L105" i="2"/>
  <c r="L106" i="2"/>
  <c r="L107" i="2"/>
  <c r="M107" i="2" s="1"/>
  <c r="P203" i="70" s="1"/>
  <c r="L108" i="2"/>
  <c r="M108" i="2" s="1"/>
  <c r="P204" i="70" s="1"/>
  <c r="L109" i="2"/>
  <c r="M109" i="2" s="1"/>
  <c r="P205" i="70" s="1"/>
  <c r="L110" i="2"/>
  <c r="L111" i="2"/>
  <c r="O207" i="70" s="1"/>
  <c r="L112" i="2"/>
  <c r="O208" i="70" s="1"/>
  <c r="L113" i="2"/>
  <c r="L114" i="2"/>
  <c r="L115" i="2"/>
  <c r="M115" i="2" s="1"/>
  <c r="P211" i="70" s="1"/>
  <c r="L116" i="2"/>
  <c r="M116" i="2" s="1"/>
  <c r="P212" i="70" s="1"/>
  <c r="W188" i="70"/>
  <c r="Q92" i="2"/>
  <c r="T188" i="70" s="1"/>
  <c r="W187" i="70"/>
  <c r="Q91" i="2"/>
  <c r="T187" i="70" s="1"/>
  <c r="W186" i="70"/>
  <c r="Q90" i="2"/>
  <c r="T186" i="70" s="1"/>
  <c r="W185" i="70"/>
  <c r="Q89" i="2"/>
  <c r="T185" i="70" s="1"/>
  <c r="W184" i="70"/>
  <c r="Q88" i="2"/>
  <c r="T184" i="70" s="1"/>
  <c r="W183" i="70"/>
  <c r="Q87" i="2"/>
  <c r="T183" i="70" s="1"/>
  <c r="W182" i="70"/>
  <c r="Q86" i="2"/>
  <c r="T182" i="70" s="1"/>
  <c r="W181" i="70"/>
  <c r="Q85" i="2"/>
  <c r="T181" i="70" s="1"/>
  <c r="W180" i="70"/>
  <c r="Q84" i="2"/>
  <c r="T180" i="70" s="1"/>
  <c r="W179" i="70"/>
  <c r="Q83" i="2"/>
  <c r="T179" i="70" s="1"/>
  <c r="W178" i="70"/>
  <c r="Q82" i="2"/>
  <c r="T178" i="70" s="1"/>
  <c r="W177" i="70"/>
  <c r="Q81" i="2"/>
  <c r="T177" i="70" s="1"/>
  <c r="W176" i="70"/>
  <c r="Q80" i="2"/>
  <c r="T176" i="70" s="1"/>
  <c r="W175" i="70"/>
  <c r="Q79" i="2"/>
  <c r="T175" i="70" s="1"/>
  <c r="W174" i="70"/>
  <c r="Q78" i="2"/>
  <c r="T174" i="70" s="1"/>
  <c r="W173" i="70"/>
  <c r="Q77" i="2"/>
  <c r="T173" i="70" s="1"/>
  <c r="W172" i="70"/>
  <c r="Q76" i="2"/>
  <c r="T172" i="70" s="1"/>
  <c r="W171" i="70"/>
  <c r="Q75" i="2"/>
  <c r="T171" i="70" s="1"/>
  <c r="W170" i="70"/>
  <c r="Q74" i="2"/>
  <c r="T170" i="70" s="1"/>
  <c r="W169" i="70"/>
  <c r="Q73" i="2"/>
  <c r="T169" i="70" s="1"/>
  <c r="W168" i="70"/>
  <c r="Q72" i="2"/>
  <c r="T168" i="70" s="1"/>
  <c r="W167" i="70"/>
  <c r="Q71" i="2"/>
  <c r="T167" i="70" s="1"/>
  <c r="W166" i="70"/>
  <c r="Q70" i="2"/>
  <c r="T166" i="70" s="1"/>
  <c r="W165" i="70"/>
  <c r="Q69" i="2"/>
  <c r="T165" i="70" s="1"/>
  <c r="W164" i="70"/>
  <c r="Q68" i="2"/>
  <c r="T164" i="70" s="1"/>
  <c r="W163" i="70"/>
  <c r="Q67" i="2"/>
  <c r="T163" i="70" s="1"/>
  <c r="W162" i="70"/>
  <c r="Q66" i="2"/>
  <c r="T162" i="70" s="1"/>
  <c r="W161" i="70"/>
  <c r="Q65" i="2"/>
  <c r="T161" i="70" s="1"/>
  <c r="W160" i="70"/>
  <c r="Q64" i="2"/>
  <c r="T160" i="70" s="1"/>
  <c r="W159" i="70"/>
  <c r="Q63" i="2"/>
  <c r="T159" i="70" s="1"/>
  <c r="W158" i="70"/>
  <c r="Q62" i="2"/>
  <c r="T158" i="70" s="1"/>
  <c r="W157" i="70"/>
  <c r="Q61" i="2"/>
  <c r="T157" i="70" s="1"/>
  <c r="W156" i="70"/>
  <c r="Q60" i="2"/>
  <c r="T156" i="70" s="1"/>
  <c r="W155" i="70"/>
  <c r="Q59" i="2"/>
  <c r="T155" i="70" s="1"/>
  <c r="W154" i="70"/>
  <c r="Q58" i="2"/>
  <c r="T154" i="70" s="1"/>
  <c r="W153" i="70"/>
  <c r="Q57" i="2"/>
  <c r="T153" i="70" s="1"/>
  <c r="W152" i="70"/>
  <c r="Q56" i="2"/>
  <c r="T152" i="70" s="1"/>
  <c r="W151" i="70"/>
  <c r="Q55" i="2"/>
  <c r="T151" i="70" s="1"/>
  <c r="W150" i="70"/>
  <c r="Q54" i="2"/>
  <c r="T150" i="70" s="1"/>
  <c r="W149" i="70"/>
  <c r="Q53" i="2"/>
  <c r="T149" i="70" s="1"/>
  <c r="W148" i="70"/>
  <c r="Q52" i="2"/>
  <c r="T148" i="70" s="1"/>
  <c r="W147" i="70"/>
  <c r="Q51" i="2"/>
  <c r="T147" i="70" s="1"/>
  <c r="W146" i="70"/>
  <c r="Q50" i="2"/>
  <c r="T146" i="70" s="1"/>
  <c r="W145" i="70"/>
  <c r="Q49" i="2"/>
  <c r="T145" i="70" s="1"/>
  <c r="W144" i="70"/>
  <c r="Q48" i="2"/>
  <c r="T144" i="70" s="1"/>
  <c r="W143" i="70"/>
  <c r="Q47" i="2"/>
  <c r="T143" i="70" s="1"/>
  <c r="W142" i="70"/>
  <c r="Q46" i="2"/>
  <c r="T142" i="70" s="1"/>
  <c r="W141" i="70"/>
  <c r="Q45" i="2"/>
  <c r="T141" i="70" s="1"/>
  <c r="W140" i="70"/>
  <c r="Q44" i="2"/>
  <c r="T140" i="70" s="1"/>
  <c r="W139" i="70"/>
  <c r="Q43" i="2"/>
  <c r="T139" i="70" s="1"/>
  <c r="W138" i="70"/>
  <c r="Q42" i="2"/>
  <c r="T138" i="70" s="1"/>
  <c r="W137" i="70"/>
  <c r="Q41" i="2"/>
  <c r="T137" i="70" s="1"/>
  <c r="W136" i="70"/>
  <c r="Q40" i="2"/>
  <c r="T136" i="70" s="1"/>
  <c r="W135" i="70"/>
  <c r="Q39" i="2"/>
  <c r="T135" i="70" s="1"/>
  <c r="W134" i="70"/>
  <c r="Q38" i="2"/>
  <c r="T134" i="70" s="1"/>
  <c r="W133" i="70"/>
  <c r="Q37" i="2"/>
  <c r="T133" i="70" s="1"/>
  <c r="W132" i="70"/>
  <c r="Q36" i="2"/>
  <c r="T132" i="70" s="1"/>
  <c r="W131" i="70"/>
  <c r="Q35" i="2"/>
  <c r="T131" i="70" s="1"/>
  <c r="W130" i="70"/>
  <c r="Q34" i="2"/>
  <c r="T130" i="70" s="1"/>
  <c r="W129" i="70"/>
  <c r="Q33" i="2"/>
  <c r="T129" i="70" s="1"/>
  <c r="W128" i="70"/>
  <c r="Q32" i="2"/>
  <c r="T128" i="70" s="1"/>
  <c r="W127" i="70"/>
  <c r="Q31" i="2"/>
  <c r="T127" i="70" s="1"/>
  <c r="W126" i="70"/>
  <c r="Q30" i="2"/>
  <c r="T126" i="70" s="1"/>
  <c r="W125" i="70"/>
  <c r="Q29" i="2"/>
  <c r="T125" i="70" s="1"/>
  <c r="W121" i="70"/>
  <c r="Q25" i="2"/>
  <c r="T121" i="70" s="1"/>
  <c r="W120" i="70"/>
  <c r="Q24" i="2"/>
  <c r="T120" i="70" s="1"/>
  <c r="W119" i="70"/>
  <c r="Q23" i="2"/>
  <c r="T119" i="70" s="1"/>
  <c r="W118" i="70"/>
  <c r="Q22" i="2"/>
  <c r="T118" i="70" s="1"/>
  <c r="W116" i="70"/>
  <c r="Q20" i="2"/>
  <c r="T116" i="70" s="1"/>
  <c r="W115" i="70"/>
  <c r="K19" i="66"/>
  <c r="L19" i="66" s="1"/>
  <c r="K21" i="66"/>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120" i="64"/>
  <c r="X271" i="70"/>
  <c r="X272" i="70"/>
  <c r="X273" i="70"/>
  <c r="X274" i="70"/>
  <c r="X275" i="70"/>
  <c r="X276" i="70"/>
  <c r="X277" i="70"/>
  <c r="X278" i="70"/>
  <c r="X279" i="70"/>
  <c r="X280" i="70"/>
  <c r="X281" i="70"/>
  <c r="X282" i="70"/>
  <c r="X283" i="70"/>
  <c r="X284" i="70"/>
  <c r="X285" i="70"/>
  <c r="X286" i="70"/>
  <c r="X287" i="70"/>
  <c r="X288" i="70"/>
  <c r="X289" i="70"/>
  <c r="X290" i="70"/>
  <c r="X291" i="70"/>
  <c r="X292" i="70"/>
  <c r="X293" i="70"/>
  <c r="X294" i="70"/>
  <c r="X295" i="70"/>
  <c r="X296" i="70"/>
  <c r="X297" i="70"/>
  <c r="X298" i="70"/>
  <c r="X299" i="70"/>
  <c r="X300" i="70"/>
  <c r="X301" i="70"/>
  <c r="X302" i="70"/>
  <c r="X303" i="70"/>
  <c r="X304" i="70"/>
  <c r="X305" i="70"/>
  <c r="X306" i="70"/>
  <c r="X307" i="70"/>
  <c r="X308" i="70"/>
  <c r="X309" i="70"/>
  <c r="X310" i="70"/>
  <c r="X311" i="70"/>
  <c r="X312" i="70"/>
  <c r="X313" i="70"/>
  <c r="X314" i="70"/>
  <c r="X315" i="70"/>
  <c r="X316" i="70"/>
  <c r="X317" i="70"/>
  <c r="X318" i="70"/>
  <c r="X319" i="70"/>
  <c r="X320" i="70"/>
  <c r="X321" i="70"/>
  <c r="X322" i="70"/>
  <c r="X323" i="70"/>
  <c r="X324" i="70"/>
  <c r="X325" i="70"/>
  <c r="X326" i="70"/>
  <c r="X327" i="70"/>
  <c r="X328" i="70"/>
  <c r="X329" i="70"/>
  <c r="X330" i="70"/>
  <c r="X331" i="70"/>
  <c r="X332" i="70"/>
  <c r="X333" i="70"/>
  <c r="X334" i="70"/>
  <c r="X335" i="70"/>
  <c r="X336" i="70"/>
  <c r="X337" i="70"/>
  <c r="X338" i="70"/>
  <c r="X339" i="70"/>
  <c r="X340" i="70"/>
  <c r="X341" i="70"/>
  <c r="X342" i="70"/>
  <c r="X343" i="70"/>
  <c r="X344" i="70"/>
  <c r="X345" i="70"/>
  <c r="X346" i="70"/>
  <c r="X347" i="70"/>
  <c r="X348" i="70"/>
  <c r="X349" i="70"/>
  <c r="X350" i="70"/>
  <c r="X351" i="70"/>
  <c r="X352" i="70"/>
  <c r="X353" i="70"/>
  <c r="X354" i="70"/>
  <c r="X355" i="70"/>
  <c r="X356" i="70"/>
  <c r="X357" i="70"/>
  <c r="X358" i="70"/>
  <c r="X359" i="70"/>
  <c r="X360" i="70"/>
  <c r="X361" i="70"/>
  <c r="X362" i="70"/>
  <c r="X363" i="70"/>
  <c r="X364" i="70"/>
  <c r="X365" i="70"/>
  <c r="X366" i="70"/>
  <c r="X367" i="70"/>
  <c r="X368" i="70"/>
  <c r="X369" i="70"/>
  <c r="X270" i="70"/>
  <c r="Z41" i="2"/>
  <c r="Z50" i="2"/>
  <c r="Z205" i="2"/>
  <c r="Z214" i="2"/>
  <c r="Z38" i="2"/>
  <c r="Z18" i="2"/>
  <c r="Z109" i="2"/>
  <c r="Z97" i="2"/>
  <c r="Z80" i="2"/>
  <c r="Z151" i="2"/>
  <c r="Z23" i="2"/>
  <c r="Z24" i="2"/>
  <c r="Z56" i="2"/>
  <c r="Z79" i="2"/>
  <c r="Z181" i="2"/>
  <c r="Z99" i="2"/>
  <c r="Z32" i="2"/>
  <c r="Z183" i="2"/>
  <c r="Z53" i="2"/>
  <c r="Z42" i="2"/>
  <c r="Z71" i="2"/>
  <c r="Z63" i="2"/>
  <c r="Z145" i="2"/>
  <c r="Z152" i="2"/>
  <c r="Z55" i="2"/>
  <c r="Z75" i="2"/>
  <c r="Z95" i="2"/>
  <c r="Z162" i="2"/>
  <c r="Z168" i="2"/>
  <c r="Z119" i="2"/>
  <c r="Z122" i="2"/>
  <c r="Z74" i="2"/>
  <c r="Z65" i="2"/>
  <c r="Z178" i="2"/>
  <c r="Z185" i="2"/>
  <c r="Z86" i="2"/>
  <c r="Z126" i="2"/>
  <c r="Z169" i="2"/>
  <c r="Z131" i="2"/>
  <c r="Z66" i="2"/>
  <c r="Z115" i="2"/>
  <c r="Z35" i="2"/>
  <c r="Z187" i="2"/>
  <c r="Z64" i="2"/>
  <c r="Z140" i="2"/>
  <c r="Z150" i="2"/>
  <c r="Z137" i="2"/>
  <c r="Z22" i="2"/>
  <c r="Z153" i="2"/>
  <c r="Z129" i="2"/>
  <c r="Z160" i="2"/>
  <c r="Z105" i="2"/>
  <c r="Z138" i="2"/>
  <c r="Z146" i="2"/>
  <c r="Z33" i="2"/>
  <c r="Z177" i="2"/>
  <c r="Z54" i="2"/>
  <c r="Z78" i="2"/>
  <c r="Z26" i="2"/>
  <c r="Z88" i="2"/>
  <c r="Z157" i="2"/>
  <c r="Z165" i="2"/>
  <c r="Z174" i="2"/>
  <c r="Z110" i="2"/>
  <c r="Z136" i="2"/>
  <c r="Z130" i="2"/>
  <c r="Z215" i="2"/>
  <c r="Z149" i="2"/>
  <c r="Z62" i="2"/>
  <c r="Z120" i="2"/>
  <c r="Z213" i="2"/>
  <c r="Z40" i="2"/>
  <c r="Z113" i="2"/>
  <c r="Z135" i="2"/>
  <c r="Z82" i="2"/>
  <c r="Z190" i="2"/>
  <c r="Z58" i="2"/>
  <c r="Z144" i="2"/>
  <c r="Z67" i="2"/>
  <c r="Z29" i="2"/>
  <c r="Z46" i="2"/>
  <c r="Z154" i="2"/>
  <c r="Z118" i="2"/>
  <c r="Z19" i="2"/>
  <c r="Z133" i="2"/>
  <c r="Z159" i="2"/>
  <c r="Z199" i="2"/>
  <c r="Z134" i="2"/>
  <c r="Z184" i="2"/>
  <c r="Z117" i="2"/>
  <c r="Z107" i="2"/>
  <c r="Z172" i="2"/>
  <c r="Z143" i="2"/>
  <c r="Z31" i="2"/>
  <c r="Z201" i="2"/>
  <c r="Z128" i="2"/>
  <c r="Z210" i="2"/>
  <c r="Z96" i="2"/>
  <c r="Z217" i="2"/>
  <c r="Z30" i="2"/>
  <c r="Z114" i="2"/>
  <c r="Z193" i="2"/>
  <c r="Z81" i="2"/>
  <c r="Z182" i="2"/>
  <c r="Z90" i="2"/>
  <c r="Z37" i="2"/>
  <c r="Z25" i="2"/>
  <c r="Z34" i="2"/>
  <c r="Z44" i="2"/>
  <c r="Z59" i="2"/>
  <c r="Z102" i="2"/>
  <c r="Z69" i="2"/>
  <c r="Z93" i="2"/>
  <c r="Z116" i="2"/>
  <c r="Z49" i="2"/>
  <c r="Z61" i="2"/>
  <c r="Z202" i="2"/>
  <c r="Z170" i="2"/>
  <c r="Z127" i="2"/>
  <c r="Z192" i="2"/>
  <c r="Z57" i="2"/>
  <c r="Z141" i="2"/>
  <c r="Z186" i="2"/>
  <c r="Z123" i="2"/>
  <c r="Z175" i="2"/>
  <c r="Z191" i="2"/>
  <c r="Z111" i="2"/>
  <c r="Z207" i="2"/>
  <c r="Z73" i="2"/>
  <c r="Z173" i="2"/>
  <c r="Z206" i="2"/>
  <c r="Z216" i="2"/>
  <c r="Z194" i="2"/>
  <c r="Z21" i="2"/>
  <c r="Z167" i="2"/>
  <c r="Z91" i="2"/>
  <c r="Z208" i="2"/>
  <c r="Z27" i="2"/>
  <c r="Z43" i="2"/>
  <c r="Z72" i="2"/>
  <c r="Z87" i="2"/>
  <c r="Z47" i="2"/>
  <c r="Z198" i="2"/>
  <c r="Z89" i="2"/>
  <c r="Z106" i="2"/>
  <c r="Z209" i="2"/>
  <c r="Z142" i="2"/>
  <c r="Z197" i="2"/>
  <c r="Z166" i="2"/>
  <c r="Z195" i="2"/>
  <c r="Z45" i="2"/>
  <c r="Z176" i="2"/>
  <c r="Z48" i="2"/>
  <c r="Z83" i="2"/>
  <c r="Z98" i="2"/>
  <c r="Z200" i="2"/>
  <c r="Z171" i="2"/>
  <c r="Z211" i="2"/>
  <c r="Z203" i="2"/>
  <c r="Z103" i="2"/>
  <c r="Z94" i="2"/>
  <c r="Z179" i="2"/>
  <c r="Z70" i="2"/>
  <c r="Z51" i="2"/>
  <c r="Z101" i="2"/>
  <c r="Z77" i="2"/>
  <c r="Z112" i="2"/>
  <c r="Z161" i="2"/>
  <c r="Z163" i="2"/>
  <c r="Z121" i="2"/>
  <c r="Z85" i="2"/>
  <c r="Z158" i="2"/>
  <c r="Z189" i="2"/>
  <c r="Z104" i="2"/>
  <c r="Z125" i="2"/>
  <c r="Z139" i="2"/>
  <c r="Z28" i="2"/>
  <c r="Z60" i="2"/>
  <c r="Z92" i="2"/>
  <c r="Z132" i="2"/>
  <c r="Z156" i="2"/>
  <c r="Z188" i="2"/>
  <c r="Z204" i="2"/>
  <c r="Z84" i="2"/>
  <c r="Z155" i="2"/>
  <c r="Z36" i="2"/>
  <c r="Z68" i="2"/>
  <c r="Z76" i="2"/>
  <c r="Z108" i="2"/>
  <c r="Z148" i="2"/>
  <c r="Z180" i="2"/>
  <c r="Z212" i="2"/>
  <c r="Z147" i="2"/>
  <c r="Z20" i="2"/>
  <c r="Z52" i="2"/>
  <c r="Z100" i="2"/>
  <c r="Z124" i="2"/>
  <c r="Z164" i="2"/>
  <c r="Z196" i="2"/>
  <c r="Q18" i="2" l="1"/>
  <c r="R67" i="2"/>
  <c r="S67" i="2" s="1"/>
  <c r="R63" i="2"/>
  <c r="S63" i="2" s="1"/>
  <c r="V159" i="70" s="1"/>
  <c r="R59" i="2"/>
  <c r="S59" i="2" s="1"/>
  <c r="R55" i="2"/>
  <c r="S55" i="2" s="1"/>
  <c r="V151" i="70" s="1"/>
  <c r="R51" i="2"/>
  <c r="S51" i="2" s="1"/>
  <c r="R43" i="2"/>
  <c r="S43" i="2" s="1"/>
  <c r="R39" i="2"/>
  <c r="S39" i="2" s="1"/>
  <c r="V135" i="70" s="1"/>
  <c r="R35" i="2"/>
  <c r="S35" i="2" s="1"/>
  <c r="R31" i="2"/>
  <c r="S31" i="2" s="1"/>
  <c r="V127" i="70" s="1"/>
  <c r="R66" i="2"/>
  <c r="S66" i="2" s="1"/>
  <c r="R62" i="2"/>
  <c r="S62" i="2" s="1"/>
  <c r="R58" i="2"/>
  <c r="S58" i="2" s="1"/>
  <c r="R54" i="2"/>
  <c r="S54" i="2" s="1"/>
  <c r="R50" i="2"/>
  <c r="S50" i="2" s="1"/>
  <c r="R46" i="2"/>
  <c r="S46" i="2" s="1"/>
  <c r="R42" i="2"/>
  <c r="S42" i="2" s="1"/>
  <c r="R38" i="2"/>
  <c r="S38" i="2" s="1"/>
  <c r="V134" i="70" s="1"/>
  <c r="R41" i="2"/>
  <c r="S41" i="2" s="1"/>
  <c r="R61" i="2"/>
  <c r="S61" i="2" s="1"/>
  <c r="R53" i="2"/>
  <c r="S53" i="2" s="1"/>
  <c r="R45" i="2"/>
  <c r="S45" i="2" s="1"/>
  <c r="R37" i="2"/>
  <c r="S37" i="2" s="1"/>
  <c r="R29" i="2"/>
  <c r="S29" i="2" s="1"/>
  <c r="R56" i="2"/>
  <c r="S56" i="2" s="1"/>
  <c r="V152" i="70" s="1"/>
  <c r="R52" i="2"/>
  <c r="S52" i="2" s="1"/>
  <c r="R48" i="2"/>
  <c r="S48" i="2" s="1"/>
  <c r="R44" i="2"/>
  <c r="S44" i="2" s="1"/>
  <c r="V140" i="70" s="1"/>
  <c r="R40" i="2"/>
  <c r="S40" i="2" s="1"/>
  <c r="R36" i="2"/>
  <c r="S36" i="2" s="1"/>
  <c r="V132" i="70" s="1"/>
  <c r="R32" i="2"/>
  <c r="S32" i="2" s="1"/>
  <c r="R28" i="2"/>
  <c r="S28" i="2" s="1"/>
  <c r="V124" i="70" s="1"/>
  <c r="R27" i="2"/>
  <c r="S27" i="2" s="1"/>
  <c r="R26" i="2"/>
  <c r="S26" i="2" s="1"/>
  <c r="R22" i="2"/>
  <c r="S22" i="2" s="1"/>
  <c r="V118" i="70" s="1"/>
  <c r="R20" i="2"/>
  <c r="S20" i="2" s="1"/>
  <c r="V116" i="70" s="1"/>
  <c r="O27" i="2"/>
  <c r="P27" i="2" s="1"/>
  <c r="S123" i="70" s="1"/>
  <c r="R24" i="2"/>
  <c r="S24" i="2" s="1"/>
  <c r="R23" i="2"/>
  <c r="S23" i="2" s="1"/>
  <c r="V119" i="70" s="1"/>
  <c r="R198" i="2"/>
  <c r="S198" i="2" s="1"/>
  <c r="R174" i="2"/>
  <c r="S174" i="2" s="1"/>
  <c r="R166" i="2"/>
  <c r="S166" i="2" s="1"/>
  <c r="R158" i="2"/>
  <c r="S158" i="2" s="1"/>
  <c r="R142" i="2"/>
  <c r="S142" i="2" s="1"/>
  <c r="R134" i="2"/>
  <c r="S134" i="2" s="1"/>
  <c r="R126" i="2"/>
  <c r="S126" i="2" s="1"/>
  <c r="R110" i="2"/>
  <c r="S110" i="2" s="1"/>
  <c r="R102" i="2"/>
  <c r="S102" i="2" s="1"/>
  <c r="R94" i="2"/>
  <c r="S94" i="2" s="1"/>
  <c r="R86" i="2"/>
  <c r="S86" i="2" s="1"/>
  <c r="V182" i="70" s="1"/>
  <c r="R78" i="2"/>
  <c r="S78" i="2" s="1"/>
  <c r="R70" i="2"/>
  <c r="S70" i="2" s="1"/>
  <c r="V166" i="70" s="1"/>
  <c r="R205" i="2"/>
  <c r="S205" i="2" s="1"/>
  <c r="R165" i="2"/>
  <c r="S165" i="2" s="1"/>
  <c r="R157" i="2"/>
  <c r="S157" i="2" s="1"/>
  <c r="V253" i="70" s="1"/>
  <c r="R133" i="2"/>
  <c r="S133" i="2" s="1"/>
  <c r="R125" i="2"/>
  <c r="S125" i="2" s="1"/>
  <c r="R101" i="2"/>
  <c r="S101" i="2" s="1"/>
  <c r="R93" i="2"/>
  <c r="S93" i="2" s="1"/>
  <c r="R85" i="2"/>
  <c r="S85" i="2" s="1"/>
  <c r="R77" i="2"/>
  <c r="S77" i="2" s="1"/>
  <c r="R69" i="2"/>
  <c r="S69" i="2" s="1"/>
  <c r="R212" i="2"/>
  <c r="S212" i="2" s="1"/>
  <c r="R196" i="2"/>
  <c r="S196" i="2" s="1"/>
  <c r="R188" i="2"/>
  <c r="S188" i="2" s="1"/>
  <c r="R180" i="2"/>
  <c r="S180" i="2" s="1"/>
  <c r="R148" i="2"/>
  <c r="S148" i="2" s="1"/>
  <c r="R140" i="2"/>
  <c r="S140" i="2" s="1"/>
  <c r="R132" i="2"/>
  <c r="S132" i="2" s="1"/>
  <c r="R124" i="2"/>
  <c r="S124" i="2" s="1"/>
  <c r="R116" i="2"/>
  <c r="S116" i="2" s="1"/>
  <c r="R108" i="2"/>
  <c r="S108" i="2" s="1"/>
  <c r="R100" i="2"/>
  <c r="S100" i="2" s="1"/>
  <c r="R92" i="2"/>
  <c r="S92" i="2" s="1"/>
  <c r="R84" i="2"/>
  <c r="S84" i="2" s="1"/>
  <c r="R76" i="2"/>
  <c r="S76" i="2" s="1"/>
  <c r="R68" i="2"/>
  <c r="S68" i="2" s="1"/>
  <c r="R203" i="2"/>
  <c r="S203" i="2" s="1"/>
  <c r="R195" i="2"/>
  <c r="S195" i="2" s="1"/>
  <c r="R179" i="2"/>
  <c r="S179" i="2" s="1"/>
  <c r="R155" i="2"/>
  <c r="S155" i="2" s="1"/>
  <c r="R147" i="2"/>
  <c r="S147" i="2" s="1"/>
  <c r="R139" i="2"/>
  <c r="S139" i="2" s="1"/>
  <c r="R131" i="2"/>
  <c r="S131" i="2" s="1"/>
  <c r="R123" i="2"/>
  <c r="S123" i="2" s="1"/>
  <c r="R115" i="2"/>
  <c r="S115" i="2" s="1"/>
  <c r="R99" i="2"/>
  <c r="S99" i="2" s="1"/>
  <c r="R91" i="2"/>
  <c r="S91" i="2" s="1"/>
  <c r="R83" i="2"/>
  <c r="S83" i="2" s="1"/>
  <c r="R75" i="2"/>
  <c r="S75" i="2" s="1"/>
  <c r="R194" i="2"/>
  <c r="S194" i="2" s="1"/>
  <c r="R178" i="2"/>
  <c r="S178" i="2" s="1"/>
  <c r="R170" i="2"/>
  <c r="S170" i="2" s="1"/>
  <c r="R162" i="2"/>
  <c r="S162" i="2" s="1"/>
  <c r="R154" i="2"/>
  <c r="S154" i="2" s="1"/>
  <c r="R146" i="2"/>
  <c r="S146" i="2" s="1"/>
  <c r="R138" i="2"/>
  <c r="S138" i="2" s="1"/>
  <c r="R130" i="2"/>
  <c r="S130" i="2" s="1"/>
  <c r="R122" i="2"/>
  <c r="S122" i="2" s="1"/>
  <c r="R114" i="2"/>
  <c r="S114" i="2" s="1"/>
  <c r="R106" i="2"/>
  <c r="S106" i="2" s="1"/>
  <c r="R98" i="2"/>
  <c r="S98" i="2" s="1"/>
  <c r="R90" i="2"/>
  <c r="S90" i="2" s="1"/>
  <c r="V186" i="70" s="1"/>
  <c r="R82" i="2"/>
  <c r="S82" i="2" s="1"/>
  <c r="R74" i="2"/>
  <c r="S74" i="2" s="1"/>
  <c r="R217" i="2"/>
  <c r="S217" i="2" s="1"/>
  <c r="R209" i="2"/>
  <c r="S209" i="2" s="1"/>
  <c r="R169" i="2"/>
  <c r="S169" i="2" s="1"/>
  <c r="R161" i="2"/>
  <c r="S161" i="2" s="1"/>
  <c r="R105" i="2"/>
  <c r="S105" i="2" s="1"/>
  <c r="R97" i="2"/>
  <c r="S97" i="2" s="1"/>
  <c r="R216" i="2"/>
  <c r="S216" i="2" s="1"/>
  <c r="R208" i="2"/>
  <c r="S208" i="2" s="1"/>
  <c r="R184" i="2"/>
  <c r="S184" i="2" s="1"/>
  <c r="R168" i="2"/>
  <c r="S168" i="2" s="1"/>
  <c r="R136" i="2"/>
  <c r="S136" i="2" s="1"/>
  <c r="R120" i="2"/>
  <c r="S120" i="2" s="1"/>
  <c r="R104" i="2"/>
  <c r="S104" i="2" s="1"/>
  <c r="R96" i="2"/>
  <c r="S96" i="2" s="1"/>
  <c r="R88" i="2"/>
  <c r="S88" i="2" s="1"/>
  <c r="R80" i="2"/>
  <c r="S80" i="2" s="1"/>
  <c r="R72" i="2"/>
  <c r="S72" i="2" s="1"/>
  <c r="R215" i="2"/>
  <c r="S215" i="2" s="1"/>
  <c r="R191" i="2"/>
  <c r="S191" i="2" s="1"/>
  <c r="R175" i="2"/>
  <c r="S175" i="2" s="1"/>
  <c r="R159" i="2"/>
  <c r="S159" i="2" s="1"/>
  <c r="V255" i="70" s="1"/>
  <c r="R151" i="2"/>
  <c r="S151" i="2" s="1"/>
  <c r="R143" i="2"/>
  <c r="S143" i="2" s="1"/>
  <c r="R135" i="2"/>
  <c r="S135" i="2" s="1"/>
  <c r="V231" i="70" s="1"/>
  <c r="R127" i="2"/>
  <c r="S127" i="2" s="1"/>
  <c r="R119" i="2"/>
  <c r="S119" i="2" s="1"/>
  <c r="V215" i="70" s="1"/>
  <c r="R111" i="2"/>
  <c r="S111" i="2" s="1"/>
  <c r="R103" i="2"/>
  <c r="S103" i="2" s="1"/>
  <c r="R87" i="2"/>
  <c r="S87" i="2" s="1"/>
  <c r="R79" i="2"/>
  <c r="S79" i="2" s="1"/>
  <c r="R71" i="2"/>
  <c r="S71" i="2" s="1"/>
  <c r="B207" i="70"/>
  <c r="A193" i="70"/>
  <c r="AB124" i="2"/>
  <c r="Z220" i="70" s="1"/>
  <c r="AB204" i="2"/>
  <c r="AB188" i="2"/>
  <c r="A192" i="70"/>
  <c r="A200" i="70"/>
  <c r="B197" i="70"/>
  <c r="A224" i="70"/>
  <c r="AB181" i="2"/>
  <c r="A240" i="70"/>
  <c r="B223" i="70"/>
  <c r="AB165" i="2"/>
  <c r="Z261" i="70" s="1"/>
  <c r="B190" i="70"/>
  <c r="A198" i="70"/>
  <c r="A208" i="70"/>
  <c r="B216" i="70"/>
  <c r="B232" i="70"/>
  <c r="B248" i="70"/>
  <c r="B214" i="70"/>
  <c r="O118" i="70"/>
  <c r="B230" i="70"/>
  <c r="A206" i="70"/>
  <c r="B222" i="70"/>
  <c r="B209" i="70"/>
  <c r="A254" i="70"/>
  <c r="A201" i="70"/>
  <c r="A225" i="70"/>
  <c r="A249" i="70"/>
  <c r="B256" i="70"/>
  <c r="B257" i="70"/>
  <c r="A238" i="70"/>
  <c r="A246" i="70"/>
  <c r="B218" i="70"/>
  <c r="A239" i="70"/>
  <c r="A253" i="70"/>
  <c r="A233" i="70"/>
  <c r="A229" i="70"/>
  <c r="A217" i="70"/>
  <c r="B241" i="70"/>
  <c r="A189" i="70"/>
  <c r="A228" i="70"/>
  <c r="B237" i="70"/>
  <c r="B221" i="70"/>
  <c r="A213" i="70"/>
  <c r="A245" i="70"/>
  <c r="B196" i="70"/>
  <c r="A205" i="70"/>
  <c r="O261" i="70"/>
  <c r="O197" i="70"/>
  <c r="O253" i="70"/>
  <c r="O189" i="70"/>
  <c r="B251" i="70"/>
  <c r="O245" i="70"/>
  <c r="O181" i="70"/>
  <c r="H110" i="11"/>
  <c r="U112" i="2" s="1"/>
  <c r="AE112" i="2" s="1"/>
  <c r="O237" i="70"/>
  <c r="O173" i="70"/>
  <c r="B242" i="70"/>
  <c r="O229" i="70"/>
  <c r="A235" i="70"/>
  <c r="O221" i="70"/>
  <c r="O213" i="70"/>
  <c r="O205" i="70"/>
  <c r="AB110" i="2"/>
  <c r="Z206" i="70" s="1"/>
  <c r="AB102" i="2"/>
  <c r="Z198" i="70" s="1"/>
  <c r="AB94" i="2"/>
  <c r="Z190" i="70" s="1"/>
  <c r="X220" i="70"/>
  <c r="AB104" i="2"/>
  <c r="Z200" i="70" s="1"/>
  <c r="AB96" i="2"/>
  <c r="Z192" i="70" s="1"/>
  <c r="AB88" i="2"/>
  <c r="Z184" i="70" s="1"/>
  <c r="X179" i="70"/>
  <c r="AB114" i="2"/>
  <c r="Z210" i="70" s="1"/>
  <c r="AB106" i="2"/>
  <c r="Z202" i="70" s="1"/>
  <c r="AB98" i="2"/>
  <c r="Z194" i="70" s="1"/>
  <c r="AB186" i="2"/>
  <c r="AB178" i="2"/>
  <c r="AB170" i="2"/>
  <c r="AB162" i="2"/>
  <c r="Z258" i="70" s="1"/>
  <c r="AB154" i="2"/>
  <c r="Z250" i="70" s="1"/>
  <c r="AB146" i="2"/>
  <c r="Z242" i="70" s="1"/>
  <c r="AB138" i="2"/>
  <c r="Z234" i="70" s="1"/>
  <c r="AB130" i="2"/>
  <c r="Z226" i="70" s="1"/>
  <c r="AB122" i="2"/>
  <c r="Z218" i="70" s="1"/>
  <c r="AB155" i="2"/>
  <c r="Z251" i="70" s="1"/>
  <c r="X135" i="70"/>
  <c r="Y39" i="2"/>
  <c r="P60" i="2"/>
  <c r="S156" i="70" s="1"/>
  <c r="R156" i="70"/>
  <c r="M44" i="2"/>
  <c r="P140" i="70" s="1"/>
  <c r="O140" i="70"/>
  <c r="M20" i="2"/>
  <c r="P116" i="70" s="1"/>
  <c r="O116" i="70"/>
  <c r="X249" i="70"/>
  <c r="X209" i="70"/>
  <c r="X169" i="70"/>
  <c r="X121" i="70"/>
  <c r="P49" i="2"/>
  <c r="S145" i="70" s="1"/>
  <c r="R145" i="70"/>
  <c r="O204" i="2"/>
  <c r="P204" i="2" s="1"/>
  <c r="X259" i="70"/>
  <c r="X251" i="70"/>
  <c r="X243" i="70"/>
  <c r="X227" i="70"/>
  <c r="X219" i="70"/>
  <c r="X211" i="70"/>
  <c r="X203" i="70"/>
  <c r="X195" i="70"/>
  <c r="X187" i="70"/>
  <c r="X163" i="70"/>
  <c r="X155" i="70"/>
  <c r="X147" i="70"/>
  <c r="X139" i="70"/>
  <c r="X131" i="70"/>
  <c r="X123" i="70"/>
  <c r="O255" i="70"/>
  <c r="O247" i="70"/>
  <c r="O239" i="70"/>
  <c r="O231" i="70"/>
  <c r="O223" i="70"/>
  <c r="O215" i="70"/>
  <c r="O199" i="70"/>
  <c r="O175" i="70"/>
  <c r="O134" i="70"/>
  <c r="X245" i="70"/>
  <c r="X184" i="70"/>
  <c r="X143" i="70"/>
  <c r="M52" i="2"/>
  <c r="P148" i="70" s="1"/>
  <c r="O148" i="70"/>
  <c r="M69" i="2"/>
  <c r="P165" i="70" s="1"/>
  <c r="O165" i="70"/>
  <c r="M61" i="2"/>
  <c r="P157" i="70" s="1"/>
  <c r="O157" i="70"/>
  <c r="M53" i="2"/>
  <c r="P149" i="70" s="1"/>
  <c r="O149" i="70"/>
  <c r="M45" i="2"/>
  <c r="P141" i="70" s="1"/>
  <c r="O141" i="70"/>
  <c r="M37" i="2"/>
  <c r="P133" i="70" s="1"/>
  <c r="O133" i="70"/>
  <c r="M29" i="2"/>
  <c r="P125" i="70" s="1"/>
  <c r="O125" i="70"/>
  <c r="M21" i="2"/>
  <c r="P117" i="70" s="1"/>
  <c r="O117" i="70"/>
  <c r="X258" i="70"/>
  <c r="X250" i="70"/>
  <c r="X242" i="70"/>
  <c r="X234" i="70"/>
  <c r="X226" i="70"/>
  <c r="X218" i="70"/>
  <c r="X194" i="70"/>
  <c r="X186" i="70"/>
  <c r="X178" i="70"/>
  <c r="X170" i="70"/>
  <c r="X162" i="70"/>
  <c r="X154" i="70"/>
  <c r="X146" i="70"/>
  <c r="X138" i="70"/>
  <c r="X122" i="70"/>
  <c r="O262" i="70"/>
  <c r="O254" i="70"/>
  <c r="O246" i="70"/>
  <c r="O238" i="70"/>
  <c r="O230" i="70"/>
  <c r="O222" i="70"/>
  <c r="O214" i="70"/>
  <c r="O206" i="70"/>
  <c r="O198" i="70"/>
  <c r="O190" i="70"/>
  <c r="O182" i="70"/>
  <c r="O174" i="70"/>
  <c r="O126" i="70"/>
  <c r="X202" i="70"/>
  <c r="X161" i="70"/>
  <c r="M68" i="2"/>
  <c r="P164" i="70" s="1"/>
  <c r="O164" i="70"/>
  <c r="M28" i="2"/>
  <c r="P124" i="70" s="1"/>
  <c r="O124" i="70"/>
  <c r="X257" i="70"/>
  <c r="X225" i="70"/>
  <c r="X193" i="70"/>
  <c r="X153" i="70"/>
  <c r="X137" i="70"/>
  <c r="P47" i="2"/>
  <c r="S143" i="70" s="1"/>
  <c r="R143" i="70"/>
  <c r="O68" i="2"/>
  <c r="P71" i="2"/>
  <c r="S167" i="70" s="1"/>
  <c r="R167" i="70"/>
  <c r="P91" i="2"/>
  <c r="S187" i="70" s="1"/>
  <c r="R187" i="70"/>
  <c r="M75" i="2"/>
  <c r="P171" i="70" s="1"/>
  <c r="O171" i="70"/>
  <c r="M67" i="2"/>
  <c r="P163" i="70" s="1"/>
  <c r="O163" i="70"/>
  <c r="M59" i="2"/>
  <c r="P155" i="70" s="1"/>
  <c r="O155" i="70"/>
  <c r="M51" i="2"/>
  <c r="P147" i="70" s="1"/>
  <c r="O147" i="70"/>
  <c r="M43" i="2"/>
  <c r="P139" i="70" s="1"/>
  <c r="O139" i="70"/>
  <c r="M35" i="2"/>
  <c r="P131" i="70" s="1"/>
  <c r="O131" i="70"/>
  <c r="M27" i="2"/>
  <c r="P123" i="70" s="1"/>
  <c r="O123" i="70"/>
  <c r="M19" i="2"/>
  <c r="P115" i="70" s="1"/>
  <c r="O115" i="70"/>
  <c r="P140" i="2"/>
  <c r="S236" i="70" s="1"/>
  <c r="R236" i="70"/>
  <c r="P132" i="2"/>
  <c r="S228" i="70" s="1"/>
  <c r="R228" i="70"/>
  <c r="X248" i="70"/>
  <c r="X240" i="70"/>
  <c r="X232" i="70"/>
  <c r="X224" i="70"/>
  <c r="X216" i="70"/>
  <c r="X208" i="70"/>
  <c r="X200" i="70"/>
  <c r="X192" i="70"/>
  <c r="X176" i="70"/>
  <c r="X168" i="70"/>
  <c r="X160" i="70"/>
  <c r="X152" i="70"/>
  <c r="X144" i="70"/>
  <c r="X136" i="70"/>
  <c r="X128" i="70"/>
  <c r="X120" i="70"/>
  <c r="A219" i="70"/>
  <c r="O260" i="70"/>
  <c r="O252" i="70"/>
  <c r="O244" i="70"/>
  <c r="O236" i="70"/>
  <c r="O228" i="70"/>
  <c r="O220" i="70"/>
  <c r="O212" i="70"/>
  <c r="O204" i="70"/>
  <c r="O196" i="70"/>
  <c r="O188" i="70"/>
  <c r="O180" i="70"/>
  <c r="X256" i="70"/>
  <c r="X197" i="70"/>
  <c r="X156" i="70"/>
  <c r="X115" i="70"/>
  <c r="P44" i="2"/>
  <c r="S140" i="70" s="1"/>
  <c r="R140" i="70"/>
  <c r="P92" i="2"/>
  <c r="S188" i="70" s="1"/>
  <c r="R188" i="70"/>
  <c r="X241" i="70"/>
  <c r="X185" i="70"/>
  <c r="P82" i="2"/>
  <c r="S178" i="70" s="1"/>
  <c r="R178" i="70"/>
  <c r="M74" i="2"/>
  <c r="P170" i="70" s="1"/>
  <c r="O170" i="70"/>
  <c r="O66" i="2"/>
  <c r="O162" i="70"/>
  <c r="O58" i="2"/>
  <c r="O154" i="70"/>
  <c r="O146" i="70"/>
  <c r="O42" i="2"/>
  <c r="O138" i="70"/>
  <c r="O34" i="2"/>
  <c r="O130" i="70"/>
  <c r="O26" i="2"/>
  <c r="O122" i="70"/>
  <c r="P163" i="2"/>
  <c r="S259" i="70" s="1"/>
  <c r="R259" i="70"/>
  <c r="X255" i="70"/>
  <c r="X247" i="70"/>
  <c r="X239" i="70"/>
  <c r="X231" i="70"/>
  <c r="X223" i="70"/>
  <c r="X207" i="70"/>
  <c r="AB103" i="2"/>
  <c r="Z199" i="70" s="1"/>
  <c r="X199" i="70"/>
  <c r="X191" i="70"/>
  <c r="AB87" i="2"/>
  <c r="Z183" i="70" s="1"/>
  <c r="X183" i="70"/>
  <c r="AB79" i="2"/>
  <c r="Z175" i="70" s="1"/>
  <c r="X175" i="70"/>
  <c r="AB71" i="2"/>
  <c r="Z167" i="70" s="1"/>
  <c r="X167" i="70"/>
  <c r="AB63" i="2"/>
  <c r="Z159" i="70" s="1"/>
  <c r="X159" i="70"/>
  <c r="AB55" i="2"/>
  <c r="Z151" i="70" s="1"/>
  <c r="X151" i="70"/>
  <c r="AB39" i="2"/>
  <c r="Z135" i="70" s="1"/>
  <c r="AB31" i="2"/>
  <c r="Z127" i="70" s="1"/>
  <c r="X127" i="70"/>
  <c r="AB23" i="2"/>
  <c r="Z119" i="70" s="1"/>
  <c r="X119" i="70"/>
  <c r="A244" i="70"/>
  <c r="O259" i="70"/>
  <c r="O251" i="70"/>
  <c r="O243" i="70"/>
  <c r="O235" i="70"/>
  <c r="O227" i="70"/>
  <c r="O219" i="70"/>
  <c r="O211" i="70"/>
  <c r="O203" i="70"/>
  <c r="O195" i="70"/>
  <c r="O187" i="70"/>
  <c r="O179" i="70"/>
  <c r="O166" i="70"/>
  <c r="X235" i="70"/>
  <c r="X215" i="70"/>
  <c r="M60" i="2"/>
  <c r="P156" i="70" s="1"/>
  <c r="O156" i="70"/>
  <c r="X217" i="70"/>
  <c r="X145" i="70"/>
  <c r="AB113" i="2"/>
  <c r="Z209" i="70" s="1"/>
  <c r="AB105" i="2"/>
  <c r="Z201" i="70" s="1"/>
  <c r="AB97" i="2"/>
  <c r="Z193" i="70" s="1"/>
  <c r="AB81" i="2"/>
  <c r="Z177" i="70" s="1"/>
  <c r="AB73" i="2"/>
  <c r="Z169" i="70" s="1"/>
  <c r="M65" i="2"/>
  <c r="P161" i="70" s="1"/>
  <c r="O161" i="70"/>
  <c r="M57" i="2"/>
  <c r="P153" i="70" s="1"/>
  <c r="O153" i="70"/>
  <c r="M49" i="2"/>
  <c r="P145" i="70" s="1"/>
  <c r="O145" i="70"/>
  <c r="M41" i="2"/>
  <c r="P137" i="70" s="1"/>
  <c r="O137" i="70"/>
  <c r="M33" i="2"/>
  <c r="P129" i="70" s="1"/>
  <c r="O129" i="70"/>
  <c r="M25" i="2"/>
  <c r="P121" i="70" s="1"/>
  <c r="O121" i="70"/>
  <c r="M39" i="2"/>
  <c r="P135" i="70" s="1"/>
  <c r="X262" i="70"/>
  <c r="X254" i="70"/>
  <c r="X246" i="70"/>
  <c r="X238" i="70"/>
  <c r="X230" i="70"/>
  <c r="X222" i="70"/>
  <c r="X214" i="70"/>
  <c r="X206" i="70"/>
  <c r="X198" i="70"/>
  <c r="X190" i="70"/>
  <c r="X182" i="70"/>
  <c r="X174" i="70"/>
  <c r="X166" i="70"/>
  <c r="X158" i="70"/>
  <c r="X150" i="70"/>
  <c r="X142" i="70"/>
  <c r="X134" i="70"/>
  <c r="X126" i="70"/>
  <c r="X118" i="70"/>
  <c r="O258" i="70"/>
  <c r="O250" i="70"/>
  <c r="O242" i="70"/>
  <c r="O234" i="70"/>
  <c r="O226" i="70"/>
  <c r="O218" i="70"/>
  <c r="O210" i="70"/>
  <c r="O202" i="70"/>
  <c r="O194" i="70"/>
  <c r="O186" i="70"/>
  <c r="O178" i="70"/>
  <c r="O158" i="70"/>
  <c r="X171" i="70"/>
  <c r="X130" i="70"/>
  <c r="M76" i="2"/>
  <c r="P172" i="70" s="1"/>
  <c r="O172" i="70"/>
  <c r="M36" i="2"/>
  <c r="P132" i="70" s="1"/>
  <c r="O132" i="70"/>
  <c r="X233" i="70"/>
  <c r="X201" i="70"/>
  <c r="X177" i="70"/>
  <c r="X129" i="70"/>
  <c r="P33" i="2"/>
  <c r="S129" i="70" s="1"/>
  <c r="R129" i="70"/>
  <c r="O36" i="2"/>
  <c r="P80" i="2"/>
  <c r="S176" i="70" s="1"/>
  <c r="R176" i="70"/>
  <c r="O72" i="2"/>
  <c r="O168" i="70"/>
  <c r="O160" i="70"/>
  <c r="O152" i="70"/>
  <c r="O48" i="2"/>
  <c r="O144" i="70"/>
  <c r="M40" i="2"/>
  <c r="P136" i="70" s="1"/>
  <c r="O136" i="70"/>
  <c r="O32" i="2"/>
  <c r="O128" i="70"/>
  <c r="O24" i="2"/>
  <c r="O120" i="70"/>
  <c r="X261" i="70"/>
  <c r="X253" i="70"/>
  <c r="X237" i="70"/>
  <c r="X229" i="70"/>
  <c r="X221" i="70"/>
  <c r="X213" i="70"/>
  <c r="X205" i="70"/>
  <c r="X189" i="70"/>
  <c r="X181" i="70"/>
  <c r="X173" i="70"/>
  <c r="X165" i="70"/>
  <c r="X157" i="70"/>
  <c r="X149" i="70"/>
  <c r="X141" i="70"/>
  <c r="X133" i="70"/>
  <c r="X117" i="70"/>
  <c r="O257" i="70"/>
  <c r="O249" i="70"/>
  <c r="O241" i="70"/>
  <c r="O233" i="70"/>
  <c r="O225" i="70"/>
  <c r="O217" i="70"/>
  <c r="O209" i="70"/>
  <c r="O201" i="70"/>
  <c r="O193" i="70"/>
  <c r="O185" i="70"/>
  <c r="O177" i="70"/>
  <c r="O150" i="70"/>
  <c r="X210" i="70"/>
  <c r="X148" i="70"/>
  <c r="O52" i="2"/>
  <c r="M71" i="2"/>
  <c r="P167" i="70" s="1"/>
  <c r="O167" i="70"/>
  <c r="M63" i="2"/>
  <c r="P159" i="70" s="1"/>
  <c r="O159" i="70"/>
  <c r="M55" i="2"/>
  <c r="P151" i="70" s="1"/>
  <c r="O151" i="70"/>
  <c r="M47" i="2"/>
  <c r="P143" i="70" s="1"/>
  <c r="O143" i="70"/>
  <c r="M31" i="2"/>
  <c r="P127" i="70" s="1"/>
  <c r="O127" i="70"/>
  <c r="M23" i="2"/>
  <c r="P119" i="70" s="1"/>
  <c r="O119" i="70"/>
  <c r="P120" i="2"/>
  <c r="S216" i="70" s="1"/>
  <c r="R216" i="70"/>
  <c r="H105" i="11"/>
  <c r="AD107" i="2" s="1"/>
  <c r="AB42" i="2"/>
  <c r="Z138" i="70" s="1"/>
  <c r="X260" i="70"/>
  <c r="X252" i="70"/>
  <c r="X244" i="70"/>
  <c r="X236" i="70"/>
  <c r="X228" i="70"/>
  <c r="X212" i="70"/>
  <c r="X204" i="70"/>
  <c r="X196" i="70"/>
  <c r="X188" i="70"/>
  <c r="X180" i="70"/>
  <c r="X172" i="70"/>
  <c r="X164" i="70"/>
  <c r="X140" i="70"/>
  <c r="X132" i="70"/>
  <c r="X124" i="70"/>
  <c r="X116" i="70"/>
  <c r="O240" i="70"/>
  <c r="O232" i="70"/>
  <c r="O224" i="70"/>
  <c r="O216" i="70"/>
  <c r="O200" i="70"/>
  <c r="O192" i="70"/>
  <c r="O184" i="70"/>
  <c r="O176" i="70"/>
  <c r="O142" i="70"/>
  <c r="X125" i="70"/>
  <c r="H127" i="11"/>
  <c r="I127" i="11" s="1"/>
  <c r="A204" i="70"/>
  <c r="A211" i="70"/>
  <c r="A188" i="70"/>
  <c r="A195" i="70"/>
  <c r="A220" i="70"/>
  <c r="A236" i="70"/>
  <c r="A252" i="70"/>
  <c r="U182" i="70"/>
  <c r="A259" i="70"/>
  <c r="A260" i="70"/>
  <c r="A227" i="70"/>
  <c r="A243" i="70"/>
  <c r="A203" i="70"/>
  <c r="A212" i="70"/>
  <c r="AF103" i="2"/>
  <c r="A258" i="70"/>
  <c r="A202" i="70"/>
  <c r="A226" i="70"/>
  <c r="A250" i="70"/>
  <c r="A194" i="70"/>
  <c r="A234" i="70"/>
  <c r="A210" i="70"/>
  <c r="A191" i="70"/>
  <c r="A199" i="70"/>
  <c r="A215" i="70"/>
  <c r="A231" i="70"/>
  <c r="A247" i="70"/>
  <c r="A255" i="70"/>
  <c r="A261" i="70"/>
  <c r="AB95" i="2"/>
  <c r="Z191" i="70" s="1"/>
  <c r="O166" i="2"/>
  <c r="AF69" i="2"/>
  <c r="AC34" i="2"/>
  <c r="R34" i="2" s="1"/>
  <c r="S34" i="2" s="1"/>
  <c r="AB58" i="2"/>
  <c r="Z154" i="70" s="1"/>
  <c r="AC60" i="2"/>
  <c r="R60" i="2" s="1"/>
  <c r="S60" i="2" s="1"/>
  <c r="AC64" i="2"/>
  <c r="R64" i="2" s="1"/>
  <c r="S64" i="2" s="1"/>
  <c r="V160" i="70" s="1"/>
  <c r="AC30" i="2"/>
  <c r="R30" i="2" s="1"/>
  <c r="S30" i="2" s="1"/>
  <c r="V126" i="70" s="1"/>
  <c r="AB50" i="2"/>
  <c r="Z146" i="70" s="1"/>
  <c r="M204" i="2"/>
  <c r="O167" i="2"/>
  <c r="P167" i="2" s="1"/>
  <c r="AF99" i="2"/>
  <c r="AF55" i="2"/>
  <c r="AB34" i="2"/>
  <c r="Z130" i="70" s="1"/>
  <c r="M167" i="2"/>
  <c r="H200" i="11"/>
  <c r="I200" i="11" s="1"/>
  <c r="AC95" i="2"/>
  <c r="R95" i="2" s="1"/>
  <c r="S95" i="2" s="1"/>
  <c r="AF51" i="2"/>
  <c r="AB90" i="2"/>
  <c r="Z186" i="70" s="1"/>
  <c r="AB26" i="2"/>
  <c r="Z122" i="70" s="1"/>
  <c r="H135" i="11"/>
  <c r="AD137" i="2" s="1"/>
  <c r="AF90" i="2"/>
  <c r="AC47" i="2"/>
  <c r="R47" i="2" s="1"/>
  <c r="S47" i="2" s="1"/>
  <c r="V143" i="70" s="1"/>
  <c r="AB82" i="2"/>
  <c r="Z178" i="70" s="1"/>
  <c r="H150" i="11"/>
  <c r="AD152" i="2" s="1"/>
  <c r="AF86" i="2"/>
  <c r="AF42" i="2"/>
  <c r="AB74" i="2"/>
  <c r="Z170" i="70" s="1"/>
  <c r="H181" i="11"/>
  <c r="I181" i="11" s="1"/>
  <c r="H165" i="11"/>
  <c r="AD167" i="2" s="1"/>
  <c r="AF77" i="2"/>
  <c r="AF38" i="2"/>
  <c r="AB66" i="2"/>
  <c r="Z162" i="70" s="1"/>
  <c r="AC144" i="2"/>
  <c r="R144" i="2" s="1"/>
  <c r="S144" i="2" s="1"/>
  <c r="V240" i="70" s="1"/>
  <c r="AC89" i="2"/>
  <c r="R89" i="2" s="1"/>
  <c r="S89" i="2" s="1"/>
  <c r="AF89" i="2"/>
  <c r="AF81" i="2"/>
  <c r="AC81" i="2"/>
  <c r="R81" i="2" s="1"/>
  <c r="S81" i="2" s="1"/>
  <c r="AF73" i="2"/>
  <c r="AC73" i="2"/>
  <c r="R73" i="2" s="1"/>
  <c r="S73" i="2" s="1"/>
  <c r="AC65" i="2"/>
  <c r="R65" i="2" s="1"/>
  <c r="S65" i="2" s="1"/>
  <c r="AF65" i="2"/>
  <c r="AC57" i="2"/>
  <c r="R57" i="2" s="1"/>
  <c r="S57" i="2" s="1"/>
  <c r="AF57" i="2"/>
  <c r="AC49" i="2"/>
  <c r="R49" i="2" s="1"/>
  <c r="S49" i="2" s="1"/>
  <c r="AF49" i="2"/>
  <c r="AC33" i="2"/>
  <c r="R33" i="2" s="1"/>
  <c r="S33" i="2" s="1"/>
  <c r="AF33" i="2"/>
  <c r="AF25" i="2"/>
  <c r="AC25" i="2"/>
  <c r="R25" i="2" s="1"/>
  <c r="S25" i="2" s="1"/>
  <c r="O41" i="2"/>
  <c r="AB111" i="2"/>
  <c r="Z207" i="70" s="1"/>
  <c r="M73" i="2"/>
  <c r="P169" i="70" s="1"/>
  <c r="H185" i="11"/>
  <c r="I185" i="11" s="1"/>
  <c r="H174" i="11"/>
  <c r="U176" i="2" s="1"/>
  <c r="AE176" i="2" s="1"/>
  <c r="H169" i="11"/>
  <c r="AD171" i="2" s="1"/>
  <c r="AF112" i="2"/>
  <c r="AF98" i="2"/>
  <c r="AF94" i="2"/>
  <c r="AF63" i="2"/>
  <c r="AF59" i="2"/>
  <c r="AF50" i="2"/>
  <c r="AF46" i="2"/>
  <c r="AF29" i="2"/>
  <c r="AC21" i="2"/>
  <c r="R21" i="2" s="1"/>
  <c r="S21" i="2" s="1"/>
  <c r="AB89" i="2"/>
  <c r="Z185" i="70" s="1"/>
  <c r="AB65" i="2"/>
  <c r="Z161" i="70" s="1"/>
  <c r="AB57" i="2"/>
  <c r="Z153" i="70" s="1"/>
  <c r="AB49" i="2"/>
  <c r="Z145" i="70" s="1"/>
  <c r="AB41" i="2"/>
  <c r="Z137" i="70" s="1"/>
  <c r="AB33" i="2"/>
  <c r="Z129" i="70" s="1"/>
  <c r="AB25" i="2"/>
  <c r="Z121" i="70" s="1"/>
  <c r="M58" i="2"/>
  <c r="P154" i="70" s="1"/>
  <c r="AB151" i="2"/>
  <c r="Z247" i="70" s="1"/>
  <c r="H205" i="11"/>
  <c r="I205" i="11" s="1"/>
  <c r="AF106" i="2"/>
  <c r="AF102" i="2"/>
  <c r="AF85" i="2"/>
  <c r="AF80" i="2"/>
  <c r="AF76" i="2"/>
  <c r="AF72" i="2"/>
  <c r="AF68" i="2"/>
  <c r="AF58" i="2"/>
  <c r="AF54" i="2"/>
  <c r="AF41" i="2"/>
  <c r="AF37" i="2"/>
  <c r="AF24" i="2"/>
  <c r="AF20" i="2"/>
  <c r="AB80" i="2"/>
  <c r="Z176" i="70" s="1"/>
  <c r="AB72" i="2"/>
  <c r="Z168" i="70" s="1"/>
  <c r="AB64" i="2"/>
  <c r="Z160" i="70" s="1"/>
  <c r="AB56" i="2"/>
  <c r="Z152" i="70" s="1"/>
  <c r="AB48" i="2"/>
  <c r="Z144" i="70" s="1"/>
  <c r="AB40" i="2"/>
  <c r="Z136" i="70" s="1"/>
  <c r="AB32" i="2"/>
  <c r="Z128" i="70" s="1"/>
  <c r="AB24" i="2"/>
  <c r="Z120" i="70" s="1"/>
  <c r="O57" i="2"/>
  <c r="O184" i="2"/>
  <c r="P184" i="2" s="1"/>
  <c r="O155" i="2"/>
  <c r="AF97" i="2"/>
  <c r="AF93" i="2"/>
  <c r="AF62" i="2"/>
  <c r="AF45" i="2"/>
  <c r="AF32" i="2"/>
  <c r="AF28" i="2"/>
  <c r="AB47" i="2"/>
  <c r="Z143" i="70" s="1"/>
  <c r="O51" i="2"/>
  <c r="M172" i="2"/>
  <c r="AF105" i="2"/>
  <c r="AF101" i="2"/>
  <c r="AF88" i="2"/>
  <c r="AF84" i="2"/>
  <c r="AF79" i="2"/>
  <c r="AF75" i="2"/>
  <c r="AF71" i="2"/>
  <c r="AF67" i="2"/>
  <c r="AF53" i="2"/>
  <c r="AF40" i="2"/>
  <c r="AF36" i="2"/>
  <c r="AF23" i="2"/>
  <c r="AF19" i="2"/>
  <c r="AB86" i="2"/>
  <c r="Z182" i="70" s="1"/>
  <c r="AB78" i="2"/>
  <c r="Z174" i="70" s="1"/>
  <c r="AB70" i="2"/>
  <c r="Z166" i="70" s="1"/>
  <c r="AB62" i="2"/>
  <c r="Z158" i="70" s="1"/>
  <c r="AB54" i="2"/>
  <c r="Z150" i="70" s="1"/>
  <c r="AB46" i="2"/>
  <c r="Z142" i="70" s="1"/>
  <c r="AB38" i="2"/>
  <c r="Z134" i="70" s="1"/>
  <c r="AB30" i="2"/>
  <c r="Z126" i="70" s="1"/>
  <c r="AB22" i="2"/>
  <c r="Z118" i="70" s="1"/>
  <c r="AB199" i="2"/>
  <c r="H202" i="11"/>
  <c r="AD204" i="2" s="1"/>
  <c r="H170" i="11"/>
  <c r="U172" i="2" s="1"/>
  <c r="H162" i="11"/>
  <c r="U164" i="2" s="1"/>
  <c r="AF212" i="2"/>
  <c r="AF96" i="2"/>
  <c r="AF92" i="2"/>
  <c r="AF61" i="2"/>
  <c r="AF48" i="2"/>
  <c r="AF44" i="2"/>
  <c r="AF31" i="2"/>
  <c r="AF27" i="2"/>
  <c r="AB101" i="2"/>
  <c r="Z197" i="70" s="1"/>
  <c r="AB93" i="2"/>
  <c r="Z189" i="70" s="1"/>
  <c r="AB85" i="2"/>
  <c r="Z181" i="70" s="1"/>
  <c r="AB77" i="2"/>
  <c r="Z173" i="70" s="1"/>
  <c r="AB69" i="2"/>
  <c r="Z165" i="70" s="1"/>
  <c r="AB61" i="2"/>
  <c r="Z157" i="70" s="1"/>
  <c r="AB53" i="2"/>
  <c r="Z149" i="70" s="1"/>
  <c r="AB45" i="2"/>
  <c r="Z141" i="70" s="1"/>
  <c r="AB37" i="2"/>
  <c r="Z133" i="70" s="1"/>
  <c r="AB29" i="2"/>
  <c r="Z125" i="70" s="1"/>
  <c r="AB21" i="2"/>
  <c r="Z117" i="70" s="1"/>
  <c r="O176" i="2"/>
  <c r="P176" i="2" s="1"/>
  <c r="M120" i="2"/>
  <c r="P216" i="70" s="1"/>
  <c r="AC192" i="2"/>
  <c r="R192" i="2" s="1"/>
  <c r="S192" i="2" s="1"/>
  <c r="AF104" i="2"/>
  <c r="AF100" i="2"/>
  <c r="AF87" i="2"/>
  <c r="AF82" i="2"/>
  <c r="AF78" i="2"/>
  <c r="AF74" i="2"/>
  <c r="AF70" i="2"/>
  <c r="AF56" i="2"/>
  <c r="AF52" i="2"/>
  <c r="AF39" i="2"/>
  <c r="AF35" i="2"/>
  <c r="AF26" i="2"/>
  <c r="AF22" i="2"/>
  <c r="AB190" i="2"/>
  <c r="AB100" i="2"/>
  <c r="Z196" i="70" s="1"/>
  <c r="AB92" i="2"/>
  <c r="Z188" i="70" s="1"/>
  <c r="AB84" i="2"/>
  <c r="Z180" i="70" s="1"/>
  <c r="AB76" i="2"/>
  <c r="Z172" i="70" s="1"/>
  <c r="AB68" i="2"/>
  <c r="Z164" i="70" s="1"/>
  <c r="AB60" i="2"/>
  <c r="Z156" i="70" s="1"/>
  <c r="AB52" i="2"/>
  <c r="Z148" i="70" s="1"/>
  <c r="AB44" i="2"/>
  <c r="Z140" i="70" s="1"/>
  <c r="AB36" i="2"/>
  <c r="Z132" i="70" s="1"/>
  <c r="AB28" i="2"/>
  <c r="Z124" i="70" s="1"/>
  <c r="AB20" i="2"/>
  <c r="Z116" i="70" s="1"/>
  <c r="M132" i="2"/>
  <c r="P228" i="70" s="1"/>
  <c r="AF172" i="2"/>
  <c r="AF91" i="2"/>
  <c r="AF43" i="2"/>
  <c r="AB150" i="2"/>
  <c r="Z246" i="70" s="1"/>
  <c r="AB99" i="2"/>
  <c r="Z195" i="70" s="1"/>
  <c r="AB91" i="2"/>
  <c r="Z187" i="70" s="1"/>
  <c r="AB83" i="2"/>
  <c r="Z179" i="70" s="1"/>
  <c r="AB75" i="2"/>
  <c r="Z171" i="70" s="1"/>
  <c r="AB67" i="2"/>
  <c r="Z163" i="70" s="1"/>
  <c r="AB59" i="2"/>
  <c r="Z155" i="70" s="1"/>
  <c r="AB51" i="2"/>
  <c r="Z147" i="70" s="1"/>
  <c r="AB43" i="2"/>
  <c r="Z139" i="70" s="1"/>
  <c r="AB35" i="2"/>
  <c r="Z131" i="70" s="1"/>
  <c r="AB27" i="2"/>
  <c r="Z123" i="70" s="1"/>
  <c r="AB19" i="2"/>
  <c r="Z115" i="70" s="1"/>
  <c r="AB192" i="2"/>
  <c r="AB176" i="2"/>
  <c r="AB152" i="2"/>
  <c r="Z248" i="70" s="1"/>
  <c r="AF83" i="2"/>
  <c r="AF66" i="2"/>
  <c r="H187" i="11"/>
  <c r="I187" i="11" s="1"/>
  <c r="AF189" i="2"/>
  <c r="AB160" i="2"/>
  <c r="Z256" i="70" s="1"/>
  <c r="AF208" i="2"/>
  <c r="AC190" i="2"/>
  <c r="R190" i="2" s="1"/>
  <c r="S190" i="2" s="1"/>
  <c r="AF168" i="2"/>
  <c r="AF140" i="2"/>
  <c r="AC112" i="2"/>
  <c r="R112" i="2" s="1"/>
  <c r="S112" i="2" s="1"/>
  <c r="AB184" i="2"/>
  <c r="AB144" i="2"/>
  <c r="Z240" i="70" s="1"/>
  <c r="AF136" i="2"/>
  <c r="AF108" i="2"/>
  <c r="AB182" i="2"/>
  <c r="AB141" i="2"/>
  <c r="Z237" i="70" s="1"/>
  <c r="AB142" i="2"/>
  <c r="Z238" i="70" s="1"/>
  <c r="H208" i="11"/>
  <c r="AD210" i="2" s="1"/>
  <c r="O124" i="2"/>
  <c r="AC206" i="2"/>
  <c r="R206" i="2" s="1"/>
  <c r="S206" i="2" s="1"/>
  <c r="AF188" i="2"/>
  <c r="AF164" i="2"/>
  <c r="AB133" i="2"/>
  <c r="Z229" i="70" s="1"/>
  <c r="O217" i="2"/>
  <c r="P217" i="2" s="1"/>
  <c r="M194" i="2"/>
  <c r="O168" i="2"/>
  <c r="P168" i="2" s="1"/>
  <c r="M124" i="2"/>
  <c r="P220" i="70" s="1"/>
  <c r="AF204" i="2"/>
  <c r="AF184" i="2"/>
  <c r="AF132" i="2"/>
  <c r="AB214" i="2"/>
  <c r="AB174" i="2"/>
  <c r="AB125" i="2"/>
  <c r="Z221" i="70" s="1"/>
  <c r="M111" i="2"/>
  <c r="P207" i="70" s="1"/>
  <c r="O212" i="2"/>
  <c r="P212" i="2" s="1"/>
  <c r="O198" i="2"/>
  <c r="P198" i="2" s="1"/>
  <c r="O196" i="2"/>
  <c r="P196" i="2" s="1"/>
  <c r="M186" i="2"/>
  <c r="M140" i="2"/>
  <c r="P236" i="70" s="1"/>
  <c r="AF180" i="2"/>
  <c r="AF152" i="2"/>
  <c r="AF124" i="2"/>
  <c r="AB205" i="2"/>
  <c r="AB166" i="2"/>
  <c r="Z262" i="70" s="1"/>
  <c r="AB118" i="2"/>
  <c r="Z214" i="70" s="1"/>
  <c r="H154" i="11"/>
  <c r="U156" i="2" s="1"/>
  <c r="AF216" i="2"/>
  <c r="AF196" i="2"/>
  <c r="AF176" i="2"/>
  <c r="AF148" i="2"/>
  <c r="AF120" i="2"/>
  <c r="AB198" i="2"/>
  <c r="AB158" i="2"/>
  <c r="Z254" i="70" s="1"/>
  <c r="AB200" i="2"/>
  <c r="AB168" i="2"/>
  <c r="AB112" i="2"/>
  <c r="Z208" i="70" s="1"/>
  <c r="O209" i="2"/>
  <c r="P209" i="2" s="1"/>
  <c r="O151" i="2"/>
  <c r="H209" i="11"/>
  <c r="I209" i="11" s="1"/>
  <c r="AC176" i="2"/>
  <c r="R176" i="2" s="1"/>
  <c r="S176" i="2" s="1"/>
  <c r="AF116" i="2"/>
  <c r="H199" i="11"/>
  <c r="I199" i="11" s="1"/>
  <c r="AC201" i="2"/>
  <c r="R201" i="2" s="1"/>
  <c r="S201" i="2" s="1"/>
  <c r="AF201" i="2"/>
  <c r="H191" i="11"/>
  <c r="I191" i="11" s="1"/>
  <c r="AC193" i="2"/>
  <c r="R193" i="2" s="1"/>
  <c r="S193" i="2" s="1"/>
  <c r="AF193" i="2"/>
  <c r="AC185" i="2"/>
  <c r="R185" i="2" s="1"/>
  <c r="S185" i="2" s="1"/>
  <c r="AF185" i="2"/>
  <c r="AC177" i="2"/>
  <c r="R177" i="2" s="1"/>
  <c r="S177" i="2" s="1"/>
  <c r="AF177" i="2"/>
  <c r="AC153" i="2"/>
  <c r="R153" i="2" s="1"/>
  <c r="S153" i="2" s="1"/>
  <c r="AF153" i="2"/>
  <c r="AC145" i="2"/>
  <c r="R145" i="2" s="1"/>
  <c r="S145" i="2" s="1"/>
  <c r="V241" i="70" s="1"/>
  <c r="AF145" i="2"/>
  <c r="H119" i="11"/>
  <c r="U121" i="2" s="1"/>
  <c r="AC121" i="2"/>
  <c r="R121" i="2" s="1"/>
  <c r="S121" i="2" s="1"/>
  <c r="V217" i="70" s="1"/>
  <c r="AF121" i="2"/>
  <c r="AC113" i="2"/>
  <c r="R113" i="2" s="1"/>
  <c r="S113" i="2" s="1"/>
  <c r="AF113" i="2"/>
  <c r="H184" i="11"/>
  <c r="U186" i="2" s="1"/>
  <c r="AE186" i="2" s="1"/>
  <c r="AC186" i="2"/>
  <c r="R186" i="2" s="1"/>
  <c r="S186" i="2" s="1"/>
  <c r="AF186" i="2"/>
  <c r="AC213" i="2"/>
  <c r="R213" i="2" s="1"/>
  <c r="S213" i="2" s="1"/>
  <c r="AF213" i="2"/>
  <c r="AC197" i="2"/>
  <c r="R197" i="2" s="1"/>
  <c r="S197" i="2" s="1"/>
  <c r="AF197" i="2"/>
  <c r="AC181" i="2"/>
  <c r="R181" i="2" s="1"/>
  <c r="S181" i="2" s="1"/>
  <c r="AF181" i="2"/>
  <c r="AC173" i="2"/>
  <c r="R173" i="2" s="1"/>
  <c r="S173" i="2" s="1"/>
  <c r="AF173" i="2"/>
  <c r="AC149" i="2"/>
  <c r="R149" i="2" s="1"/>
  <c r="S149" i="2" s="1"/>
  <c r="AF149" i="2"/>
  <c r="AC141" i="2"/>
  <c r="R141" i="2" s="1"/>
  <c r="S141" i="2" s="1"/>
  <c r="V237" i="70" s="1"/>
  <c r="AF141" i="2"/>
  <c r="AC117" i="2"/>
  <c r="R117" i="2" s="1"/>
  <c r="S117" i="2" s="1"/>
  <c r="AF117" i="2"/>
  <c r="AC109" i="2"/>
  <c r="R109" i="2" s="1"/>
  <c r="S109" i="2" s="1"/>
  <c r="AF109" i="2"/>
  <c r="AB134" i="2"/>
  <c r="Z230" i="70" s="1"/>
  <c r="H212" i="11"/>
  <c r="I212" i="11" s="1"/>
  <c r="H198" i="11"/>
  <c r="AD200" i="2" s="1"/>
  <c r="AC204" i="2"/>
  <c r="R204" i="2" s="1"/>
  <c r="S204" i="2" s="1"/>
  <c r="AC200" i="2"/>
  <c r="R200" i="2" s="1"/>
  <c r="S200" i="2" s="1"/>
  <c r="AC172" i="2"/>
  <c r="R172" i="2" s="1"/>
  <c r="S172" i="2" s="1"/>
  <c r="AC164" i="2"/>
  <c r="R164" i="2" s="1"/>
  <c r="S164" i="2" s="1"/>
  <c r="AC160" i="2"/>
  <c r="R160" i="2" s="1"/>
  <c r="S160" i="2" s="1"/>
  <c r="AC156" i="2"/>
  <c r="R156" i="2" s="1"/>
  <c r="S156" i="2" s="1"/>
  <c r="AC152" i="2"/>
  <c r="R152" i="2" s="1"/>
  <c r="S152" i="2" s="1"/>
  <c r="AC128" i="2"/>
  <c r="R128" i="2" s="1"/>
  <c r="S128" i="2" s="1"/>
  <c r="AB213" i="2"/>
  <c r="AB197" i="2"/>
  <c r="AB189" i="2"/>
  <c r="AB173" i="2"/>
  <c r="AB157" i="2"/>
  <c r="Z253" i="70" s="1"/>
  <c r="AB149" i="2"/>
  <c r="Z245" i="70" s="1"/>
  <c r="AB117" i="2"/>
  <c r="Z213" i="70" s="1"/>
  <c r="AB109" i="2"/>
  <c r="Z205" i="70" s="1"/>
  <c r="AB126" i="2"/>
  <c r="Z222" i="70" s="1"/>
  <c r="H180" i="11"/>
  <c r="U182" i="2" s="1"/>
  <c r="H148" i="11"/>
  <c r="U150" i="2" s="1"/>
  <c r="AE150" i="2" s="1"/>
  <c r="H134" i="11"/>
  <c r="U136" i="2" s="1"/>
  <c r="H116" i="11"/>
  <c r="U118" i="2" s="1"/>
  <c r="AF215" i="2"/>
  <c r="AF211" i="2"/>
  <c r="AF207" i="2"/>
  <c r="AF203" i="2"/>
  <c r="AF195" i="2"/>
  <c r="AF191" i="2"/>
  <c r="AF187" i="2"/>
  <c r="AF183" i="2"/>
  <c r="AF179" i="2"/>
  <c r="AF175" i="2"/>
  <c r="AF171" i="2"/>
  <c r="AF167" i="2"/>
  <c r="AF159" i="2"/>
  <c r="AF155" i="2"/>
  <c r="AF151" i="2"/>
  <c r="AF147" i="2"/>
  <c r="AF143" i="2"/>
  <c r="AF139" i="2"/>
  <c r="AF135" i="2"/>
  <c r="AF131" i="2"/>
  <c r="AF127" i="2"/>
  <c r="AF123" i="2"/>
  <c r="AF119" i="2"/>
  <c r="AF115" i="2"/>
  <c r="AF111" i="2"/>
  <c r="AF107" i="2"/>
  <c r="AB212" i="2"/>
  <c r="AB196" i="2"/>
  <c r="AB180" i="2"/>
  <c r="AB172" i="2"/>
  <c r="AB164" i="2"/>
  <c r="Z260" i="70" s="1"/>
  <c r="AB156" i="2"/>
  <c r="Z252" i="70" s="1"/>
  <c r="AB148" i="2"/>
  <c r="Z244" i="70" s="1"/>
  <c r="AB140" i="2"/>
  <c r="Z236" i="70" s="1"/>
  <c r="AB132" i="2"/>
  <c r="Z228" i="70" s="1"/>
  <c r="AB116" i="2"/>
  <c r="Z212" i="70" s="1"/>
  <c r="AB108" i="2"/>
  <c r="Z204" i="70" s="1"/>
  <c r="AB206" i="2"/>
  <c r="M205" i="2"/>
  <c r="O180" i="2"/>
  <c r="P180" i="2" s="1"/>
  <c r="M145" i="2"/>
  <c r="P241" i="70" s="1"/>
  <c r="O143" i="2"/>
  <c r="M137" i="2"/>
  <c r="P233" i="70" s="1"/>
  <c r="O135" i="2"/>
  <c r="H206" i="11"/>
  <c r="AD208" i="2" s="1"/>
  <c r="H197" i="11"/>
  <c r="I197" i="11" s="1"/>
  <c r="H161" i="11"/>
  <c r="U163" i="2" s="1"/>
  <c r="AC211" i="2"/>
  <c r="R211" i="2" s="1"/>
  <c r="S211" i="2" s="1"/>
  <c r="AC207" i="2"/>
  <c r="R207" i="2" s="1"/>
  <c r="S207" i="2" s="1"/>
  <c r="AC199" i="2"/>
  <c r="R199" i="2" s="1"/>
  <c r="S199" i="2" s="1"/>
  <c r="AC187" i="2"/>
  <c r="R187" i="2" s="1"/>
  <c r="S187" i="2" s="1"/>
  <c r="AC183" i="2"/>
  <c r="R183" i="2" s="1"/>
  <c r="S183" i="2" s="1"/>
  <c r="AC171" i="2"/>
  <c r="R171" i="2" s="1"/>
  <c r="S171" i="2" s="1"/>
  <c r="AC167" i="2"/>
  <c r="R167" i="2" s="1"/>
  <c r="S167" i="2" s="1"/>
  <c r="AC163" i="2"/>
  <c r="R163" i="2" s="1"/>
  <c r="S163" i="2" s="1"/>
  <c r="AC107" i="2"/>
  <c r="R107" i="2" s="1"/>
  <c r="S107" i="2" s="1"/>
  <c r="AB211" i="2"/>
  <c r="AB203" i="2"/>
  <c r="AB195" i="2"/>
  <c r="AB187" i="2"/>
  <c r="AB179" i="2"/>
  <c r="AB171" i="2"/>
  <c r="AB163" i="2"/>
  <c r="Z259" i="70" s="1"/>
  <c r="AB147" i="2"/>
  <c r="Z243" i="70" s="1"/>
  <c r="AB139" i="2"/>
  <c r="Z235" i="70" s="1"/>
  <c r="AB131" i="2"/>
  <c r="Z227" i="70" s="1"/>
  <c r="AB123" i="2"/>
  <c r="Z219" i="70" s="1"/>
  <c r="AB115" i="2"/>
  <c r="Z211" i="70" s="1"/>
  <c r="AB107" i="2"/>
  <c r="Z203" i="70" s="1"/>
  <c r="O201" i="2"/>
  <c r="P201" i="2" s="1"/>
  <c r="O199" i="2"/>
  <c r="P199" i="2" s="1"/>
  <c r="O182" i="2"/>
  <c r="P182" i="2" s="1"/>
  <c r="O158" i="2"/>
  <c r="O156" i="2"/>
  <c r="O147" i="2"/>
  <c r="O139" i="2"/>
  <c r="M135" i="2"/>
  <c r="P231" i="70" s="1"/>
  <c r="M129" i="2"/>
  <c r="P225" i="70" s="1"/>
  <c r="O127" i="2"/>
  <c r="H214" i="11"/>
  <c r="AD216" i="2" s="1"/>
  <c r="AF214" i="2"/>
  <c r="AF210" i="2"/>
  <c r="AF202" i="2"/>
  <c r="AF198" i="2"/>
  <c r="AF194" i="2"/>
  <c r="AF182" i="2"/>
  <c r="AF178" i="2"/>
  <c r="AF174" i="2"/>
  <c r="AF170" i="2"/>
  <c r="AF166" i="2"/>
  <c r="AF162" i="2"/>
  <c r="AF158" i="2"/>
  <c r="AF154" i="2"/>
  <c r="AF150" i="2"/>
  <c r="AF146" i="2"/>
  <c r="AF142" i="2"/>
  <c r="AF138" i="2"/>
  <c r="AF134" i="2"/>
  <c r="AF130" i="2"/>
  <c r="AF126" i="2"/>
  <c r="AF122" i="2"/>
  <c r="AF118" i="2"/>
  <c r="AF114" i="2"/>
  <c r="AF110" i="2"/>
  <c r="AB210" i="2"/>
  <c r="AB202" i="2"/>
  <c r="AB194" i="2"/>
  <c r="M213" i="2"/>
  <c r="M199" i="2"/>
  <c r="O131" i="2"/>
  <c r="O123" i="2"/>
  <c r="AC214" i="2"/>
  <c r="R214" i="2" s="1"/>
  <c r="S214" i="2" s="1"/>
  <c r="AC210" i="2"/>
  <c r="R210" i="2" s="1"/>
  <c r="S210" i="2" s="1"/>
  <c r="AC202" i="2"/>
  <c r="R202" i="2" s="1"/>
  <c r="S202" i="2" s="1"/>
  <c r="AC182" i="2"/>
  <c r="R182" i="2" s="1"/>
  <c r="S182" i="2" s="1"/>
  <c r="AC150" i="2"/>
  <c r="R150" i="2" s="1"/>
  <c r="S150" i="2" s="1"/>
  <c r="AC118" i="2"/>
  <c r="R118" i="2" s="1"/>
  <c r="S118" i="2" s="1"/>
  <c r="AB217" i="2"/>
  <c r="AB209" i="2"/>
  <c r="AB201" i="2"/>
  <c r="AB193" i="2"/>
  <c r="AB185" i="2"/>
  <c r="AB177" i="2"/>
  <c r="AB169" i="2"/>
  <c r="AB161" i="2"/>
  <c r="Z257" i="70" s="1"/>
  <c r="AB153" i="2"/>
  <c r="Z249" i="70" s="1"/>
  <c r="AB145" i="2"/>
  <c r="Z241" i="70" s="1"/>
  <c r="AB137" i="2"/>
  <c r="Z233" i="70" s="1"/>
  <c r="AB129" i="2"/>
  <c r="Z225" i="70" s="1"/>
  <c r="AB121" i="2"/>
  <c r="Z217" i="70" s="1"/>
  <c r="AF217" i="2"/>
  <c r="AF209" i="2"/>
  <c r="AF205" i="2"/>
  <c r="AF169" i="2"/>
  <c r="AF165" i="2"/>
  <c r="AF161" i="2"/>
  <c r="AF157" i="2"/>
  <c r="AF137" i="2"/>
  <c r="AF133" i="2"/>
  <c r="AF129" i="2"/>
  <c r="AF125" i="2"/>
  <c r="AB216" i="2"/>
  <c r="AB208" i="2"/>
  <c r="AB136" i="2"/>
  <c r="Z232" i="70" s="1"/>
  <c r="AB128" i="2"/>
  <c r="Z224" i="70" s="1"/>
  <c r="AB120" i="2"/>
  <c r="Z216" i="70" s="1"/>
  <c r="O148" i="2"/>
  <c r="M193" i="2"/>
  <c r="O191" i="2"/>
  <c r="P191" i="2" s="1"/>
  <c r="O183" i="2"/>
  <c r="P183" i="2" s="1"/>
  <c r="O136" i="2"/>
  <c r="H190" i="11"/>
  <c r="AD192" i="2" s="1"/>
  <c r="H177" i="11"/>
  <c r="AD179" i="2" s="1"/>
  <c r="H113" i="11"/>
  <c r="AD115" i="2" s="1"/>
  <c r="AC189" i="2"/>
  <c r="R189" i="2" s="1"/>
  <c r="S189" i="2" s="1"/>
  <c r="AC137" i="2"/>
  <c r="R137" i="2" s="1"/>
  <c r="S137" i="2" s="1"/>
  <c r="V233" i="70" s="1"/>
  <c r="AC129" i="2"/>
  <c r="R129" i="2" s="1"/>
  <c r="S129" i="2" s="1"/>
  <c r="V225" i="70" s="1"/>
  <c r="AB215" i="2"/>
  <c r="AB207" i="2"/>
  <c r="AB191" i="2"/>
  <c r="AB183" i="2"/>
  <c r="AB175" i="2"/>
  <c r="AB167" i="2"/>
  <c r="AB159" i="2"/>
  <c r="Z255" i="70" s="1"/>
  <c r="AB143" i="2"/>
  <c r="Z239" i="70" s="1"/>
  <c r="AB135" i="2"/>
  <c r="Z231" i="70" s="1"/>
  <c r="AB127" i="2"/>
  <c r="Z223" i="70" s="1"/>
  <c r="AB119" i="2"/>
  <c r="Z215" i="70" s="1"/>
  <c r="H176" i="11"/>
  <c r="H192" i="11"/>
  <c r="U194" i="2" s="1"/>
  <c r="AE194" i="2" s="1"/>
  <c r="H215" i="11"/>
  <c r="H152" i="11"/>
  <c r="I152" i="11" s="1"/>
  <c r="H120" i="11"/>
  <c r="U122" i="2" s="1"/>
  <c r="H188" i="11"/>
  <c r="H175" i="11"/>
  <c r="H171" i="11"/>
  <c r="U173" i="2" s="1"/>
  <c r="AE173" i="2" s="1"/>
  <c r="H167" i="11"/>
  <c r="U169" i="2" s="1"/>
  <c r="H159" i="11"/>
  <c r="H155" i="11"/>
  <c r="U157" i="2" s="1"/>
  <c r="AE157" i="2" s="1"/>
  <c r="H151" i="11"/>
  <c r="U153" i="2" s="1"/>
  <c r="H143" i="11"/>
  <c r="H131" i="11"/>
  <c r="H126" i="11"/>
  <c r="H123" i="11"/>
  <c r="U125" i="2" s="1"/>
  <c r="H102" i="11"/>
  <c r="H204" i="11"/>
  <c r="H196" i="11"/>
  <c r="H183" i="11"/>
  <c r="H147" i="11"/>
  <c r="U149" i="2" s="1"/>
  <c r="H118" i="11"/>
  <c r="H97" i="11"/>
  <c r="H101" i="11"/>
  <c r="H207" i="11"/>
  <c r="H182" i="11"/>
  <c r="U184" i="2" s="1"/>
  <c r="H137" i="11"/>
  <c r="H129" i="11"/>
  <c r="U131" i="2" s="1"/>
  <c r="AE131" i="2" s="1"/>
  <c r="H121" i="11"/>
  <c r="H157" i="11"/>
  <c r="H153" i="11"/>
  <c r="H145" i="11"/>
  <c r="H133" i="11"/>
  <c r="U135" i="2" s="1"/>
  <c r="H94" i="11"/>
  <c r="H201" i="11"/>
  <c r="H193" i="11"/>
  <c r="H189" i="11"/>
  <c r="U191" i="2" s="1"/>
  <c r="H172" i="11"/>
  <c r="H111" i="11"/>
  <c r="H103" i="11"/>
  <c r="H99" i="11"/>
  <c r="U101" i="2" s="1"/>
  <c r="AE101" i="2" s="1"/>
  <c r="H130" i="11"/>
  <c r="H178" i="11"/>
  <c r="H106" i="11"/>
  <c r="U108" i="2" s="1"/>
  <c r="H95" i="11"/>
  <c r="H194" i="11"/>
  <c r="H186" i="11"/>
  <c r="H146" i="11"/>
  <c r="U148" i="2" s="1"/>
  <c r="H114" i="11"/>
  <c r="H179" i="11"/>
  <c r="H160" i="11"/>
  <c r="H149" i="11"/>
  <c r="H108" i="11"/>
  <c r="H93" i="11"/>
  <c r="H132" i="11"/>
  <c r="H96" i="11"/>
  <c r="H168" i="11"/>
  <c r="H140" i="11"/>
  <c r="H117" i="11"/>
  <c r="H98" i="11"/>
  <c r="H141" i="11"/>
  <c r="H195" i="11"/>
  <c r="H128" i="11"/>
  <c r="H122" i="11"/>
  <c r="H107" i="11"/>
  <c r="H104" i="11"/>
  <c r="H92" i="11"/>
  <c r="H211" i="11"/>
  <c r="H203" i="11"/>
  <c r="H173" i="11"/>
  <c r="H156" i="11"/>
  <c r="H142" i="11"/>
  <c r="H139" i="11"/>
  <c r="H125" i="11"/>
  <c r="H164" i="11"/>
  <c r="H136" i="11"/>
  <c r="H91" i="11"/>
  <c r="H213" i="11"/>
  <c r="H158" i="11"/>
  <c r="H124" i="11"/>
  <c r="H115" i="11"/>
  <c r="H112" i="11"/>
  <c r="H100" i="11"/>
  <c r="H210" i="11"/>
  <c r="H166" i="11"/>
  <c r="H163" i="11"/>
  <c r="H144" i="11"/>
  <c r="H138" i="11"/>
  <c r="H109" i="11"/>
  <c r="H90" i="11"/>
  <c r="U92" i="2" s="1"/>
  <c r="M106" i="2"/>
  <c r="P202" i="70" s="1"/>
  <c r="M87" i="2"/>
  <c r="P183" i="70" s="1"/>
  <c r="M42" i="2"/>
  <c r="P138" i="70" s="1"/>
  <c r="O159" i="2"/>
  <c r="O150" i="2"/>
  <c r="O144" i="2"/>
  <c r="O119" i="2"/>
  <c r="M105" i="2"/>
  <c r="P201" i="70" s="1"/>
  <c r="M82" i="2"/>
  <c r="P178" i="70" s="1"/>
  <c r="O214" i="2"/>
  <c r="P214" i="2" s="1"/>
  <c r="O206" i="2"/>
  <c r="P206" i="2" s="1"/>
  <c r="M197" i="2"/>
  <c r="M185" i="2"/>
  <c r="O174" i="2"/>
  <c r="P174" i="2" s="1"/>
  <c r="M159" i="2"/>
  <c r="P255" i="70" s="1"/>
  <c r="M144" i="2"/>
  <c r="P240" i="70" s="1"/>
  <c r="O126" i="2"/>
  <c r="M119" i="2"/>
  <c r="P215" i="70" s="1"/>
  <c r="O59" i="2"/>
  <c r="M98" i="2"/>
  <c r="P194" i="70" s="1"/>
  <c r="M34" i="2"/>
  <c r="P130" i="70" s="1"/>
  <c r="M210" i="2"/>
  <c r="M202" i="2"/>
  <c r="O188" i="2"/>
  <c r="P188" i="2" s="1"/>
  <c r="O179" i="2"/>
  <c r="P179" i="2" s="1"/>
  <c r="O175" i="2"/>
  <c r="P175" i="2" s="1"/>
  <c r="O160" i="2"/>
  <c r="O152" i="2"/>
  <c r="O134" i="2"/>
  <c r="O128" i="2"/>
  <c r="M97" i="2"/>
  <c r="P193" i="70" s="1"/>
  <c r="M188" i="2"/>
  <c r="O171" i="2"/>
  <c r="P171" i="2" s="1"/>
  <c r="M160" i="2"/>
  <c r="P256" i="70" s="1"/>
  <c r="M152" i="2"/>
  <c r="P248" i="70" s="1"/>
  <c r="O21" i="2"/>
  <c r="M114" i="2"/>
  <c r="P210" i="70" s="1"/>
  <c r="M95" i="2"/>
  <c r="P191" i="70" s="1"/>
  <c r="M50" i="2"/>
  <c r="P146" i="70" s="1"/>
  <c r="O215" i="2"/>
  <c r="P215" i="2" s="1"/>
  <c r="O207" i="2"/>
  <c r="P207" i="2" s="1"/>
  <c r="O164" i="2"/>
  <c r="O43" i="2"/>
  <c r="M113" i="2"/>
  <c r="P209" i="70" s="1"/>
  <c r="M90" i="2"/>
  <c r="P186" i="70" s="1"/>
  <c r="M26" i="2"/>
  <c r="P122" i="70" s="1"/>
  <c r="M189" i="2"/>
  <c r="O142" i="2"/>
  <c r="M121" i="2"/>
  <c r="P217" i="70" s="1"/>
  <c r="M66" i="2"/>
  <c r="P162" i="70" s="1"/>
  <c r="O211" i="2"/>
  <c r="P211" i="2" s="1"/>
  <c r="O203" i="2"/>
  <c r="P203" i="2" s="1"/>
  <c r="O195" i="2"/>
  <c r="P195" i="2" s="1"/>
  <c r="O192" i="2"/>
  <c r="P192" i="2" s="1"/>
  <c r="M181" i="2"/>
  <c r="O181" i="2"/>
  <c r="P181" i="2" s="1"/>
  <c r="M165" i="2"/>
  <c r="P261" i="70" s="1"/>
  <c r="O165" i="2"/>
  <c r="O153" i="2"/>
  <c r="M146" i="2"/>
  <c r="P242" i="70" s="1"/>
  <c r="O146" i="2"/>
  <c r="M211" i="2"/>
  <c r="O210" i="2"/>
  <c r="P210" i="2" s="1"/>
  <c r="M203" i="2"/>
  <c r="O202" i="2"/>
  <c r="P202" i="2" s="1"/>
  <c r="M195" i="2"/>
  <c r="O194" i="2"/>
  <c r="P194" i="2" s="1"/>
  <c r="M192" i="2"/>
  <c r="O190" i="2"/>
  <c r="P190" i="2" s="1"/>
  <c r="O216" i="2"/>
  <c r="P216" i="2" s="1"/>
  <c r="O208" i="2"/>
  <c r="P208" i="2" s="1"/>
  <c r="O200" i="2"/>
  <c r="P200" i="2" s="1"/>
  <c r="M170" i="2"/>
  <c r="O170" i="2"/>
  <c r="P170" i="2" s="1"/>
  <c r="M157" i="2"/>
  <c r="P253" i="70" s="1"/>
  <c r="O157" i="2"/>
  <c r="O177" i="2"/>
  <c r="P177" i="2" s="1"/>
  <c r="M200" i="2"/>
  <c r="O186" i="2"/>
  <c r="P186" i="2" s="1"/>
  <c r="O169" i="2"/>
  <c r="P169" i="2" s="1"/>
  <c r="M162" i="2"/>
  <c r="P258" i="70" s="1"/>
  <c r="O162" i="2"/>
  <c r="M122" i="2"/>
  <c r="P218" i="70" s="1"/>
  <c r="O122" i="2"/>
  <c r="M187" i="2"/>
  <c r="M173" i="2"/>
  <c r="O173" i="2"/>
  <c r="P173" i="2" s="1"/>
  <c r="M130" i="2"/>
  <c r="P226" i="70" s="1"/>
  <c r="O130" i="2"/>
  <c r="M178" i="2"/>
  <c r="O178" i="2"/>
  <c r="P178" i="2" s="1"/>
  <c r="O161" i="2"/>
  <c r="M154" i="2"/>
  <c r="P250" i="70" s="1"/>
  <c r="O154" i="2"/>
  <c r="M138" i="2"/>
  <c r="P234" i="70" s="1"/>
  <c r="O138" i="2"/>
  <c r="M171" i="2"/>
  <c r="M163" i="2"/>
  <c r="P259" i="70" s="1"/>
  <c r="M155" i="2"/>
  <c r="P251" i="70" s="1"/>
  <c r="O145" i="2"/>
  <c r="O137" i="2"/>
  <c r="O129" i="2"/>
  <c r="O121" i="2"/>
  <c r="O118" i="2"/>
  <c r="O149" i="2"/>
  <c r="O141" i="2"/>
  <c r="O133" i="2"/>
  <c r="O125" i="2"/>
  <c r="O117" i="2"/>
  <c r="O40" i="2"/>
  <c r="O56" i="2"/>
  <c r="O64" i="2"/>
  <c r="M112" i="2"/>
  <c r="P208" i="70" s="1"/>
  <c r="M104" i="2"/>
  <c r="P200" i="70" s="1"/>
  <c r="M96" i="2"/>
  <c r="P192" i="70" s="1"/>
  <c r="M88" i="2"/>
  <c r="P184" i="70" s="1"/>
  <c r="M80" i="2"/>
  <c r="P176" i="70" s="1"/>
  <c r="M72" i="2"/>
  <c r="P168" i="70" s="1"/>
  <c r="M64" i="2"/>
  <c r="P160" i="70" s="1"/>
  <c r="M56" i="2"/>
  <c r="P152" i="70" s="1"/>
  <c r="M48" i="2"/>
  <c r="P144" i="70" s="1"/>
  <c r="M32" i="2"/>
  <c r="P128" i="70" s="1"/>
  <c r="M24" i="2"/>
  <c r="P120" i="70" s="1"/>
  <c r="M110" i="2"/>
  <c r="P206" i="70" s="1"/>
  <c r="M102" i="2"/>
  <c r="P198" i="70" s="1"/>
  <c r="M94" i="2"/>
  <c r="P190" i="70" s="1"/>
  <c r="M86" i="2"/>
  <c r="P182" i="70" s="1"/>
  <c r="O88" i="2"/>
  <c r="M92" i="2"/>
  <c r="P188" i="70" s="1"/>
  <c r="M91" i="2"/>
  <c r="P187" i="70" s="1"/>
  <c r="O86" i="2"/>
  <c r="O50" i="2"/>
  <c r="O62" i="2"/>
  <c r="O75" i="2"/>
  <c r="O74" i="2"/>
  <c r="O31" i="2"/>
  <c r="O54" i="2"/>
  <c r="O81" i="2"/>
  <c r="O19" i="2"/>
  <c r="O28" i="2"/>
  <c r="O78" i="2"/>
  <c r="O89" i="2"/>
  <c r="O63" i="2"/>
  <c r="O23" i="2"/>
  <c r="O55" i="2"/>
  <c r="O70" i="2"/>
  <c r="O83" i="2"/>
  <c r="O35" i="2"/>
  <c r="O73" i="2"/>
  <c r="O79" i="2"/>
  <c r="O90" i="2"/>
  <c r="O39" i="2"/>
  <c r="O65" i="2"/>
  <c r="O67" i="2"/>
  <c r="O20" i="2"/>
  <c r="O53" i="2"/>
  <c r="O85" i="2"/>
  <c r="O25" i="2"/>
  <c r="O29" i="2"/>
  <c r="O37" i="2"/>
  <c r="O61" i="2"/>
  <c r="O45" i="2"/>
  <c r="O69" i="2"/>
  <c r="O77" i="2"/>
  <c r="O76" i="2"/>
  <c r="O84" i="2"/>
  <c r="O22" i="2"/>
  <c r="O30" i="2"/>
  <c r="O38" i="2"/>
  <c r="O46" i="2"/>
  <c r="O87" i="2"/>
  <c r="CF7" i="70"/>
  <c r="G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270" i="70"/>
  <c r="L130" i="64"/>
  <c r="AL23" i="70" s="1"/>
  <c r="L131" i="64"/>
  <c r="AL24" i="70" s="1"/>
  <c r="L132" i="64"/>
  <c r="AL25" i="70" s="1"/>
  <c r="L133" i="64"/>
  <c r="AL26" i="70" s="1"/>
  <c r="L134" i="64"/>
  <c r="AL27" i="70" s="1"/>
  <c r="L135" i="64"/>
  <c r="AL28" i="70" s="1"/>
  <c r="L136" i="64"/>
  <c r="AL29" i="70" s="1"/>
  <c r="L137" i="64"/>
  <c r="AL30" i="70" s="1"/>
  <c r="L138" i="64"/>
  <c r="AL31" i="70" s="1"/>
  <c r="L139" i="64"/>
  <c r="AL32" i="70" s="1"/>
  <c r="L140" i="64"/>
  <c r="AL33" i="70" s="1"/>
  <c r="L141" i="64"/>
  <c r="AL34" i="70" s="1"/>
  <c r="L142" i="64"/>
  <c r="AL35" i="70" s="1"/>
  <c r="L143" i="64"/>
  <c r="AL36" i="70" s="1"/>
  <c r="L144" i="64"/>
  <c r="AL37" i="70" s="1"/>
  <c r="L145" i="64"/>
  <c r="AL38" i="70" s="1"/>
  <c r="L146" i="64"/>
  <c r="AL39" i="70" s="1"/>
  <c r="L147" i="64"/>
  <c r="AL40" i="70" s="1"/>
  <c r="L148" i="64"/>
  <c r="AL41" i="70" s="1"/>
  <c r="L149" i="64"/>
  <c r="AL42" i="70" s="1"/>
  <c r="L150" i="64"/>
  <c r="AL43" i="70" s="1"/>
  <c r="L151" i="64"/>
  <c r="AL44" i="70" s="1"/>
  <c r="L152" i="64"/>
  <c r="AL45" i="70" s="1"/>
  <c r="L153" i="64"/>
  <c r="AL46" i="70" s="1"/>
  <c r="L154" i="64"/>
  <c r="AL47" i="70" s="1"/>
  <c r="L155" i="64"/>
  <c r="AL48" i="70" s="1"/>
  <c r="L156" i="64"/>
  <c r="AL49" i="70" s="1"/>
  <c r="L157" i="64"/>
  <c r="AL50" i="70" s="1"/>
  <c r="L158" i="64"/>
  <c r="AL51" i="70" s="1"/>
  <c r="L159" i="64"/>
  <c r="AL52" i="70" s="1"/>
  <c r="L160" i="64"/>
  <c r="AL53" i="70" s="1"/>
  <c r="L161" i="64"/>
  <c r="AL54" i="70" s="1"/>
  <c r="L162" i="64"/>
  <c r="AL55" i="70" s="1"/>
  <c r="L163" i="64"/>
  <c r="AL56" i="70" s="1"/>
  <c r="L164" i="64"/>
  <c r="AL57" i="70" s="1"/>
  <c r="L165" i="64"/>
  <c r="AL58" i="70" s="1"/>
  <c r="L166" i="64"/>
  <c r="AL59" i="70" s="1"/>
  <c r="L167" i="64"/>
  <c r="AL60" i="70" s="1"/>
  <c r="L168" i="64"/>
  <c r="AL61" i="70" s="1"/>
  <c r="L169" i="64"/>
  <c r="AL62" i="70" s="1"/>
  <c r="L170" i="64"/>
  <c r="AL63" i="70" s="1"/>
  <c r="L171" i="64"/>
  <c r="AL64" i="70" s="1"/>
  <c r="L172" i="64"/>
  <c r="AL65" i="70" s="1"/>
  <c r="L173" i="64"/>
  <c r="AL66" i="70" s="1"/>
  <c r="L174" i="64"/>
  <c r="AL67" i="70" s="1"/>
  <c r="L175" i="64"/>
  <c r="AL68" i="70" s="1"/>
  <c r="L176" i="64"/>
  <c r="AL69" i="70" s="1"/>
  <c r="L177" i="64"/>
  <c r="AL70" i="70" s="1"/>
  <c r="L178" i="64"/>
  <c r="AL71" i="70" s="1"/>
  <c r="L179" i="64"/>
  <c r="AL72" i="70" s="1"/>
  <c r="L180" i="64"/>
  <c r="AL73" i="70" s="1"/>
  <c r="L181" i="64"/>
  <c r="AL74" i="70" s="1"/>
  <c r="L182" i="64"/>
  <c r="AL75" i="70" s="1"/>
  <c r="L183" i="64"/>
  <c r="AL76" i="70" s="1"/>
  <c r="L184" i="64"/>
  <c r="AL77" i="70" s="1"/>
  <c r="L185" i="64"/>
  <c r="AL78" i="70" s="1"/>
  <c r="L186" i="64"/>
  <c r="AL79" i="70" s="1"/>
  <c r="L187" i="64"/>
  <c r="AL80" i="70" s="1"/>
  <c r="L188" i="64"/>
  <c r="AL81" i="70" s="1"/>
  <c r="L189" i="64"/>
  <c r="AL82" i="70" s="1"/>
  <c r="L190" i="64"/>
  <c r="AL83" i="70" s="1"/>
  <c r="L191" i="64"/>
  <c r="AL84" i="70" s="1"/>
  <c r="L192" i="64"/>
  <c r="AL85" i="70" s="1"/>
  <c r="L193" i="64"/>
  <c r="AL86" i="70" s="1"/>
  <c r="L194" i="64"/>
  <c r="AL87" i="70" s="1"/>
  <c r="L195" i="64"/>
  <c r="AL88" i="70" s="1"/>
  <c r="L196" i="64"/>
  <c r="AL89" i="70" s="1"/>
  <c r="L197" i="64"/>
  <c r="AL90" i="70" s="1"/>
  <c r="L198" i="64"/>
  <c r="AL91" i="70" s="1"/>
  <c r="L199" i="64"/>
  <c r="AL92" i="70" s="1"/>
  <c r="L200" i="64"/>
  <c r="AL93" i="70" s="1"/>
  <c r="L201" i="64"/>
  <c r="AL94" i="70" s="1"/>
  <c r="L202" i="64"/>
  <c r="AL95" i="70" s="1"/>
  <c r="L203" i="64"/>
  <c r="AL96" i="70" s="1"/>
  <c r="L204" i="64"/>
  <c r="AL97" i="70" s="1"/>
  <c r="L205" i="64"/>
  <c r="AL98" i="70" s="1"/>
  <c r="L206" i="64"/>
  <c r="AL99" i="70" s="1"/>
  <c r="L207" i="64"/>
  <c r="AL100" i="70" s="1"/>
  <c r="L208" i="64"/>
  <c r="AL101" i="70" s="1"/>
  <c r="L209" i="64"/>
  <c r="AL102" i="70" s="1"/>
  <c r="L210" i="64"/>
  <c r="AL103" i="70" s="1"/>
  <c r="L211" i="64"/>
  <c r="AL104" i="70" s="1"/>
  <c r="L212" i="64"/>
  <c r="AL105" i="70" s="1"/>
  <c r="L213" i="64"/>
  <c r="AL106" i="70" s="1"/>
  <c r="L214" i="64"/>
  <c r="AL107" i="70" s="1"/>
  <c r="L215" i="64"/>
  <c r="AL108" i="70" s="1"/>
  <c r="L216" i="64"/>
  <c r="AL109" i="70" s="1"/>
  <c r="L217" i="64"/>
  <c r="AL110" i="70" s="1"/>
  <c r="L218" i="64"/>
  <c r="AL111" i="70" s="1"/>
  <c r="L219" i="64"/>
  <c r="AL112" i="70" s="1"/>
  <c r="Z39" i="2"/>
  <c r="U127" i="70" l="1"/>
  <c r="U255" i="70"/>
  <c r="U134" i="70"/>
  <c r="U159" i="70"/>
  <c r="U132" i="70"/>
  <c r="U215" i="70"/>
  <c r="U253" i="70"/>
  <c r="U186" i="70"/>
  <c r="U247" i="70"/>
  <c r="U183" i="70"/>
  <c r="U124" i="70"/>
  <c r="U175" i="70"/>
  <c r="U146" i="70"/>
  <c r="R123" i="70"/>
  <c r="U140" i="70"/>
  <c r="U142" i="70"/>
  <c r="U151" i="70"/>
  <c r="U231" i="70"/>
  <c r="U126" i="70"/>
  <c r="U119" i="70"/>
  <c r="U225" i="70"/>
  <c r="U241" i="70"/>
  <c r="U233" i="70"/>
  <c r="U240" i="70"/>
  <c r="U217" i="70"/>
  <c r="U135" i="70"/>
  <c r="V142" i="70"/>
  <c r="U118" i="70"/>
  <c r="V183" i="70"/>
  <c r="U166" i="70"/>
  <c r="V247" i="70"/>
  <c r="U160" i="70"/>
  <c r="V146" i="70"/>
  <c r="V175" i="70"/>
  <c r="U143" i="70"/>
  <c r="U152" i="70"/>
  <c r="Y216" i="70"/>
  <c r="Y236" i="70"/>
  <c r="Y156" i="70"/>
  <c r="Y129" i="70"/>
  <c r="U116" i="70"/>
  <c r="U237" i="70"/>
  <c r="AD112" i="2"/>
  <c r="I110" i="11"/>
  <c r="Y259" i="70"/>
  <c r="Y178" i="70"/>
  <c r="Y187" i="70"/>
  <c r="Y143" i="70"/>
  <c r="U129" i="2"/>
  <c r="AE129" i="2" s="1"/>
  <c r="Y140" i="70"/>
  <c r="Y167" i="70"/>
  <c r="U107" i="2"/>
  <c r="AE107" i="2" s="1"/>
  <c r="I105" i="11"/>
  <c r="P156" i="2"/>
  <c r="S252" i="70" s="1"/>
  <c r="R252" i="70"/>
  <c r="Y252" i="70" s="1"/>
  <c r="P135" i="2"/>
  <c r="S231" i="70" s="1"/>
  <c r="R231" i="70"/>
  <c r="Y231" i="70" s="1"/>
  <c r="P57" i="2"/>
  <c r="S153" i="70" s="1"/>
  <c r="R153" i="70"/>
  <c r="Y153" i="70" s="1"/>
  <c r="P46" i="2"/>
  <c r="S142" i="70" s="1"/>
  <c r="R142" i="70"/>
  <c r="Y142" i="70" s="1"/>
  <c r="P25" i="2"/>
  <c r="S121" i="70" s="1"/>
  <c r="R121" i="70"/>
  <c r="Y121" i="70" s="1"/>
  <c r="P39" i="2"/>
  <c r="S135" i="70" s="1"/>
  <c r="R135" i="70"/>
  <c r="Y135" i="70" s="1"/>
  <c r="P81" i="2"/>
  <c r="S177" i="70" s="1"/>
  <c r="R177" i="70"/>
  <c r="Y177" i="70" s="1"/>
  <c r="P75" i="2"/>
  <c r="S171" i="70" s="1"/>
  <c r="R171" i="70"/>
  <c r="Y171" i="70" s="1"/>
  <c r="P56" i="2"/>
  <c r="S152" i="70" s="1"/>
  <c r="R152" i="70"/>
  <c r="Y152" i="70" s="1"/>
  <c r="P146" i="2"/>
  <c r="S242" i="70" s="1"/>
  <c r="R242" i="70"/>
  <c r="Y242" i="70" s="1"/>
  <c r="P150" i="2"/>
  <c r="S246" i="70" s="1"/>
  <c r="R246" i="70"/>
  <c r="Y246" i="70" s="1"/>
  <c r="P131" i="2"/>
  <c r="S227" i="70" s="1"/>
  <c r="R227" i="70"/>
  <c r="Y227" i="70" s="1"/>
  <c r="P124" i="2"/>
  <c r="S220" i="70" s="1"/>
  <c r="R220" i="70"/>
  <c r="Y220" i="70" s="1"/>
  <c r="P51" i="2"/>
  <c r="S147" i="70" s="1"/>
  <c r="R147" i="70"/>
  <c r="Y147" i="70" s="1"/>
  <c r="P155" i="2"/>
  <c r="S251" i="70" s="1"/>
  <c r="R251" i="70"/>
  <c r="Y251" i="70" s="1"/>
  <c r="P166" i="2"/>
  <c r="S262" i="70" s="1"/>
  <c r="R262" i="70"/>
  <c r="Y262" i="70" s="1"/>
  <c r="P32" i="2"/>
  <c r="S128" i="70" s="1"/>
  <c r="R128" i="70"/>
  <c r="Y128" i="70" s="1"/>
  <c r="Y188" i="70"/>
  <c r="Y145" i="70"/>
  <c r="P38" i="2"/>
  <c r="S134" i="70" s="1"/>
  <c r="R134" i="70"/>
  <c r="Y134" i="70" s="1"/>
  <c r="P55" i="2"/>
  <c r="S151" i="70" s="1"/>
  <c r="R151" i="70"/>
  <c r="Y151" i="70" s="1"/>
  <c r="P84" i="2"/>
  <c r="S180" i="70" s="1"/>
  <c r="R180" i="70"/>
  <c r="Y180" i="70" s="1"/>
  <c r="P61" i="2"/>
  <c r="S157" i="70" s="1"/>
  <c r="R157" i="70"/>
  <c r="Y157" i="70" s="1"/>
  <c r="P85" i="2"/>
  <c r="S181" i="70" s="1"/>
  <c r="R181" i="70"/>
  <c r="Y181" i="70" s="1"/>
  <c r="P90" i="2"/>
  <c r="S186" i="70" s="1"/>
  <c r="R186" i="70"/>
  <c r="Y186" i="70" s="1"/>
  <c r="P70" i="2"/>
  <c r="S166" i="70" s="1"/>
  <c r="R166" i="70"/>
  <c r="Y166" i="70" s="1"/>
  <c r="P54" i="2"/>
  <c r="S150" i="70" s="1"/>
  <c r="R150" i="70"/>
  <c r="Y150" i="70" s="1"/>
  <c r="P62" i="2"/>
  <c r="S158" i="70" s="1"/>
  <c r="R158" i="70"/>
  <c r="Y158" i="70" s="1"/>
  <c r="P40" i="2"/>
  <c r="S136" i="70" s="1"/>
  <c r="R136" i="70"/>
  <c r="Y136" i="70" s="1"/>
  <c r="P121" i="2"/>
  <c r="S217" i="70" s="1"/>
  <c r="R217" i="70"/>
  <c r="Y217" i="70" s="1"/>
  <c r="P161" i="2"/>
  <c r="S257" i="70" s="1"/>
  <c r="R257" i="70"/>
  <c r="Y257" i="70" s="1"/>
  <c r="P128" i="2"/>
  <c r="S224" i="70" s="1"/>
  <c r="R224" i="70"/>
  <c r="Y224" i="70" s="1"/>
  <c r="P159" i="2"/>
  <c r="S255" i="70" s="1"/>
  <c r="R255" i="70"/>
  <c r="Y255" i="70" s="1"/>
  <c r="P42" i="2"/>
  <c r="S138" i="70" s="1"/>
  <c r="R138" i="70"/>
  <c r="Y138" i="70" s="1"/>
  <c r="P87" i="2"/>
  <c r="S183" i="70" s="1"/>
  <c r="R183" i="70"/>
  <c r="Y183" i="70" s="1"/>
  <c r="P162" i="2"/>
  <c r="S258" i="70" s="1"/>
  <c r="R258" i="70"/>
  <c r="Y258" i="70" s="1"/>
  <c r="P76" i="2"/>
  <c r="S172" i="70" s="1"/>
  <c r="R172" i="70"/>
  <c r="Y172" i="70" s="1"/>
  <c r="P77" i="2"/>
  <c r="S173" i="70" s="1"/>
  <c r="R173" i="70"/>
  <c r="Y173" i="70" s="1"/>
  <c r="P37" i="2"/>
  <c r="S133" i="70" s="1"/>
  <c r="R133" i="70"/>
  <c r="Y133" i="70" s="1"/>
  <c r="P53" i="2"/>
  <c r="S149" i="70" s="1"/>
  <c r="R149" i="70"/>
  <c r="Y149" i="70" s="1"/>
  <c r="P73" i="2"/>
  <c r="S169" i="70" s="1"/>
  <c r="R169" i="70"/>
  <c r="Y169" i="70" s="1"/>
  <c r="P23" i="2"/>
  <c r="S119" i="70" s="1"/>
  <c r="R119" i="70"/>
  <c r="Y119" i="70" s="1"/>
  <c r="P89" i="2"/>
  <c r="S185" i="70" s="1"/>
  <c r="R185" i="70"/>
  <c r="Y185" i="70" s="1"/>
  <c r="P74" i="2"/>
  <c r="S170" i="70" s="1"/>
  <c r="R170" i="70"/>
  <c r="Y170" i="70" s="1"/>
  <c r="P50" i="2"/>
  <c r="S146" i="70" s="1"/>
  <c r="R146" i="70"/>
  <c r="Y146" i="70" s="1"/>
  <c r="P125" i="2"/>
  <c r="S221" i="70" s="1"/>
  <c r="R221" i="70"/>
  <c r="Y221" i="70" s="1"/>
  <c r="P137" i="2"/>
  <c r="S233" i="70" s="1"/>
  <c r="R233" i="70"/>
  <c r="Y233" i="70" s="1"/>
  <c r="P138" i="2"/>
  <c r="S234" i="70" s="1"/>
  <c r="R234" i="70"/>
  <c r="Y234" i="70" s="1"/>
  <c r="P153" i="2"/>
  <c r="S249" i="70" s="1"/>
  <c r="R249" i="70"/>
  <c r="Y249" i="70" s="1"/>
  <c r="P148" i="2"/>
  <c r="S244" i="70" s="1"/>
  <c r="R244" i="70"/>
  <c r="Y244" i="70" s="1"/>
  <c r="P127" i="2"/>
  <c r="S223" i="70" s="1"/>
  <c r="R223" i="70"/>
  <c r="Y223" i="70" s="1"/>
  <c r="P158" i="2"/>
  <c r="S254" i="70" s="1"/>
  <c r="R254" i="70"/>
  <c r="Y254" i="70" s="1"/>
  <c r="P41" i="2"/>
  <c r="S137" i="70" s="1"/>
  <c r="R137" i="70"/>
  <c r="Y137" i="70" s="1"/>
  <c r="Y176" i="70"/>
  <c r="P79" i="2"/>
  <c r="S175" i="70" s="1"/>
  <c r="R175" i="70"/>
  <c r="Y175" i="70" s="1"/>
  <c r="P117" i="2"/>
  <c r="S213" i="70" s="1"/>
  <c r="R213" i="70"/>
  <c r="Y213" i="70" s="1"/>
  <c r="P134" i="2"/>
  <c r="S230" i="70" s="1"/>
  <c r="R230" i="70"/>
  <c r="Y230" i="70" s="1"/>
  <c r="P72" i="2"/>
  <c r="S168" i="70" s="1"/>
  <c r="R168" i="70"/>
  <c r="Y168" i="70" s="1"/>
  <c r="P30" i="2"/>
  <c r="S126" i="70" s="1"/>
  <c r="R126" i="70"/>
  <c r="Y126" i="70" s="1"/>
  <c r="P78" i="2"/>
  <c r="S174" i="70" s="1"/>
  <c r="R174" i="70"/>
  <c r="Y174" i="70" s="1"/>
  <c r="P86" i="2"/>
  <c r="S182" i="70" s="1"/>
  <c r="R182" i="70"/>
  <c r="Y182" i="70" s="1"/>
  <c r="P133" i="2"/>
  <c r="S229" i="70" s="1"/>
  <c r="R229" i="70"/>
  <c r="Y229" i="70" s="1"/>
  <c r="P145" i="2"/>
  <c r="S241" i="70" s="1"/>
  <c r="R241" i="70"/>
  <c r="Y241" i="70" s="1"/>
  <c r="P164" i="2"/>
  <c r="S260" i="70" s="1"/>
  <c r="R260" i="70"/>
  <c r="Y260" i="70" s="1"/>
  <c r="P126" i="2"/>
  <c r="S222" i="70" s="1"/>
  <c r="R222" i="70"/>
  <c r="Y222" i="70" s="1"/>
  <c r="P119" i="2"/>
  <c r="S215" i="70" s="1"/>
  <c r="R215" i="70"/>
  <c r="Y215" i="70" s="1"/>
  <c r="P143" i="2"/>
  <c r="S239" i="70" s="1"/>
  <c r="R239" i="70"/>
  <c r="Y239" i="70" s="1"/>
  <c r="P48" i="2"/>
  <c r="S144" i="70" s="1"/>
  <c r="R144" i="70"/>
  <c r="Y144" i="70" s="1"/>
  <c r="Y228" i="70"/>
  <c r="P68" i="2"/>
  <c r="S164" i="70" s="1"/>
  <c r="R164" i="70"/>
  <c r="Y164" i="70" s="1"/>
  <c r="Y123" i="70"/>
  <c r="P69" i="2"/>
  <c r="S165" i="70" s="1"/>
  <c r="R165" i="70"/>
  <c r="Y165" i="70" s="1"/>
  <c r="P29" i="2"/>
  <c r="S125" i="70" s="1"/>
  <c r="R125" i="70"/>
  <c r="Y125" i="70" s="1"/>
  <c r="P20" i="2"/>
  <c r="S116" i="70" s="1"/>
  <c r="R116" i="70"/>
  <c r="Y116" i="70" s="1"/>
  <c r="P83" i="2"/>
  <c r="S179" i="70" s="1"/>
  <c r="R179" i="70"/>
  <c r="Y179" i="70" s="1"/>
  <c r="P141" i="2"/>
  <c r="S237" i="70" s="1"/>
  <c r="R237" i="70"/>
  <c r="Y237" i="70" s="1"/>
  <c r="P157" i="2"/>
  <c r="S253" i="70" s="1"/>
  <c r="R253" i="70"/>
  <c r="Y253" i="70" s="1"/>
  <c r="P165" i="2"/>
  <c r="S261" i="70" s="1"/>
  <c r="R261" i="70"/>
  <c r="Y261" i="70" s="1"/>
  <c r="P142" i="2"/>
  <c r="S238" i="70" s="1"/>
  <c r="R238" i="70"/>
  <c r="Y238" i="70" s="1"/>
  <c r="P152" i="2"/>
  <c r="S248" i="70" s="1"/>
  <c r="R248" i="70"/>
  <c r="Y248" i="70" s="1"/>
  <c r="P52" i="2"/>
  <c r="S148" i="70" s="1"/>
  <c r="R148" i="70"/>
  <c r="Y148" i="70" s="1"/>
  <c r="P36" i="2"/>
  <c r="S132" i="70" s="1"/>
  <c r="R132" i="70"/>
  <c r="Y132" i="70" s="1"/>
  <c r="P26" i="2"/>
  <c r="S122" i="70" s="1"/>
  <c r="R122" i="70"/>
  <c r="Y122" i="70" s="1"/>
  <c r="P58" i="2"/>
  <c r="S154" i="70" s="1"/>
  <c r="R154" i="70"/>
  <c r="Y154" i="70" s="1"/>
  <c r="P31" i="2"/>
  <c r="S127" i="70" s="1"/>
  <c r="R127" i="70"/>
  <c r="Y127" i="70" s="1"/>
  <c r="P129" i="2"/>
  <c r="S225" i="70" s="1"/>
  <c r="R225" i="70"/>
  <c r="Y225" i="70" s="1"/>
  <c r="P43" i="2"/>
  <c r="S139" i="70" s="1"/>
  <c r="R139" i="70"/>
  <c r="Y139" i="70" s="1"/>
  <c r="P59" i="2"/>
  <c r="S155" i="70" s="1"/>
  <c r="R155" i="70"/>
  <c r="Y155" i="70" s="1"/>
  <c r="P22" i="2"/>
  <c r="S118" i="70" s="1"/>
  <c r="R118" i="70"/>
  <c r="Y118" i="70" s="1"/>
  <c r="P67" i="2"/>
  <c r="S163" i="70" s="1"/>
  <c r="R163" i="70"/>
  <c r="Y163" i="70" s="1"/>
  <c r="P28" i="2"/>
  <c r="S124" i="70" s="1"/>
  <c r="R124" i="70"/>
  <c r="Y124" i="70" s="1"/>
  <c r="P149" i="2"/>
  <c r="S245" i="70" s="1"/>
  <c r="R245" i="70"/>
  <c r="Y245" i="70" s="1"/>
  <c r="P154" i="2"/>
  <c r="S250" i="70" s="1"/>
  <c r="R250" i="70"/>
  <c r="Y250" i="70" s="1"/>
  <c r="P130" i="2"/>
  <c r="S226" i="70" s="1"/>
  <c r="R226" i="70"/>
  <c r="Y226" i="70" s="1"/>
  <c r="P160" i="2"/>
  <c r="S256" i="70" s="1"/>
  <c r="R256" i="70"/>
  <c r="Y256" i="70" s="1"/>
  <c r="P136" i="2"/>
  <c r="S232" i="70" s="1"/>
  <c r="R232" i="70"/>
  <c r="Y232" i="70" s="1"/>
  <c r="P139" i="2"/>
  <c r="S235" i="70" s="1"/>
  <c r="R235" i="70"/>
  <c r="Y235" i="70" s="1"/>
  <c r="P151" i="2"/>
  <c r="S247" i="70" s="1"/>
  <c r="R247" i="70"/>
  <c r="Y247" i="70" s="1"/>
  <c r="P24" i="2"/>
  <c r="S120" i="70" s="1"/>
  <c r="R120" i="70"/>
  <c r="Y120" i="70" s="1"/>
  <c r="P21" i="2"/>
  <c r="S117" i="70" s="1"/>
  <c r="R117" i="70"/>
  <c r="Y117" i="70" s="1"/>
  <c r="P45" i="2"/>
  <c r="S141" i="70" s="1"/>
  <c r="R141" i="70"/>
  <c r="Y141" i="70" s="1"/>
  <c r="P65" i="2"/>
  <c r="S161" i="70" s="1"/>
  <c r="R161" i="70"/>
  <c r="Y161" i="70" s="1"/>
  <c r="P35" i="2"/>
  <c r="S131" i="70" s="1"/>
  <c r="R131" i="70"/>
  <c r="Y131" i="70" s="1"/>
  <c r="P63" i="2"/>
  <c r="S159" i="70" s="1"/>
  <c r="R159" i="70"/>
  <c r="Y159" i="70" s="1"/>
  <c r="P19" i="2"/>
  <c r="S115" i="70" s="1"/>
  <c r="R115" i="70"/>
  <c r="Y115" i="70" s="1"/>
  <c r="P88" i="2"/>
  <c r="S184" i="70" s="1"/>
  <c r="R184" i="70"/>
  <c r="Y184" i="70" s="1"/>
  <c r="P64" i="2"/>
  <c r="S160" i="70" s="1"/>
  <c r="R160" i="70"/>
  <c r="Y160" i="70" s="1"/>
  <c r="P118" i="2"/>
  <c r="S214" i="70" s="1"/>
  <c r="R214" i="70"/>
  <c r="Y214" i="70" s="1"/>
  <c r="P122" i="2"/>
  <c r="S218" i="70" s="1"/>
  <c r="R218" i="70"/>
  <c r="Y218" i="70" s="1"/>
  <c r="P144" i="2"/>
  <c r="S240" i="70" s="1"/>
  <c r="R240" i="70"/>
  <c r="Y240" i="70" s="1"/>
  <c r="P123" i="2"/>
  <c r="S219" i="70" s="1"/>
  <c r="R219" i="70"/>
  <c r="Y219" i="70" s="1"/>
  <c r="P147" i="2"/>
  <c r="S243" i="70" s="1"/>
  <c r="R243" i="70"/>
  <c r="Y243" i="70" s="1"/>
  <c r="P34" i="2"/>
  <c r="S130" i="70" s="1"/>
  <c r="R130" i="70"/>
  <c r="Y130" i="70" s="1"/>
  <c r="P66" i="2"/>
  <c r="S162" i="70" s="1"/>
  <c r="R162" i="70"/>
  <c r="Y162" i="70" s="1"/>
  <c r="V173" i="70"/>
  <c r="U173" i="70"/>
  <c r="V188" i="70"/>
  <c r="U188" i="70"/>
  <c r="V258" i="70"/>
  <c r="U258" i="70"/>
  <c r="V222" i="70"/>
  <c r="U222" i="70"/>
  <c r="V229" i="70"/>
  <c r="U229" i="70"/>
  <c r="V123" i="70"/>
  <c r="U123" i="70"/>
  <c r="V158" i="70"/>
  <c r="U158" i="70"/>
  <c r="V262" i="70"/>
  <c r="U262" i="70"/>
  <c r="V224" i="70"/>
  <c r="U224" i="70"/>
  <c r="V155" i="70"/>
  <c r="U155" i="70"/>
  <c r="V153" i="70"/>
  <c r="U153" i="70"/>
  <c r="V165" i="70"/>
  <c r="U165" i="70"/>
  <c r="V125" i="70"/>
  <c r="U125" i="70"/>
  <c r="V148" i="70"/>
  <c r="U148" i="70"/>
  <c r="V178" i="70"/>
  <c r="U178" i="70"/>
  <c r="V164" i="70"/>
  <c r="U164" i="70"/>
  <c r="V138" i="70"/>
  <c r="U138" i="70"/>
  <c r="V235" i="70"/>
  <c r="U235" i="70"/>
  <c r="V243" i="70"/>
  <c r="U243" i="70"/>
  <c r="V169" i="70"/>
  <c r="U169" i="70"/>
  <c r="V184" i="70"/>
  <c r="U184" i="70"/>
  <c r="V249" i="70"/>
  <c r="U249" i="70"/>
  <c r="V220" i="70"/>
  <c r="U220" i="70"/>
  <c r="V163" i="70"/>
  <c r="U163" i="70"/>
  <c r="V144" i="70"/>
  <c r="U144" i="70"/>
  <c r="V234" i="70"/>
  <c r="U234" i="70"/>
  <c r="V230" i="70"/>
  <c r="U230" i="70"/>
  <c r="V223" i="70"/>
  <c r="U223" i="70"/>
  <c r="V239" i="70"/>
  <c r="U239" i="70"/>
  <c r="V147" i="70"/>
  <c r="U147" i="70"/>
  <c r="V170" i="70"/>
  <c r="U170" i="70"/>
  <c r="V145" i="70"/>
  <c r="U145" i="70"/>
  <c r="V121" i="70"/>
  <c r="U121" i="70"/>
  <c r="V174" i="70"/>
  <c r="U174" i="70"/>
  <c r="V120" i="70"/>
  <c r="U120" i="70"/>
  <c r="V260" i="70"/>
  <c r="U260" i="70"/>
  <c r="V248" i="70"/>
  <c r="U248" i="70"/>
  <c r="V252" i="70"/>
  <c r="U252" i="70"/>
  <c r="V245" i="70"/>
  <c r="U245" i="70"/>
  <c r="V228" i="70"/>
  <c r="U228" i="70"/>
  <c r="V216" i="70"/>
  <c r="U216" i="70"/>
  <c r="V133" i="70"/>
  <c r="U133" i="70"/>
  <c r="V168" i="70"/>
  <c r="U168" i="70"/>
  <c r="V161" i="70"/>
  <c r="U161" i="70"/>
  <c r="V185" i="70"/>
  <c r="U185" i="70"/>
  <c r="V128" i="70"/>
  <c r="U128" i="70"/>
  <c r="V250" i="70"/>
  <c r="U250" i="70"/>
  <c r="V139" i="70"/>
  <c r="U139" i="70"/>
  <c r="V129" i="70"/>
  <c r="U129" i="70"/>
  <c r="V122" i="70"/>
  <c r="U122" i="70"/>
  <c r="V150" i="70"/>
  <c r="U150" i="70"/>
  <c r="V261" i="70"/>
  <c r="U261" i="70"/>
  <c r="V218" i="70"/>
  <c r="U218" i="70"/>
  <c r="V256" i="70"/>
  <c r="U256" i="70"/>
  <c r="V251" i="70"/>
  <c r="U251" i="70"/>
  <c r="V221" i="70"/>
  <c r="U221" i="70"/>
  <c r="V171" i="70"/>
  <c r="U171" i="70"/>
  <c r="V149" i="70"/>
  <c r="U149" i="70"/>
  <c r="V238" i="70"/>
  <c r="U238" i="70"/>
  <c r="V180" i="70"/>
  <c r="U180" i="70"/>
  <c r="V167" i="70"/>
  <c r="U167" i="70"/>
  <c r="V141" i="70"/>
  <c r="U141" i="70"/>
  <c r="V156" i="70"/>
  <c r="U156" i="70"/>
  <c r="V214" i="70"/>
  <c r="U214" i="70"/>
  <c r="V219" i="70"/>
  <c r="U219" i="70"/>
  <c r="V177" i="70"/>
  <c r="U177" i="70"/>
  <c r="V117" i="70"/>
  <c r="U117" i="70"/>
  <c r="V157" i="70"/>
  <c r="U157" i="70"/>
  <c r="V181" i="70"/>
  <c r="U181" i="70"/>
  <c r="V136" i="70"/>
  <c r="U136" i="70"/>
  <c r="V187" i="70"/>
  <c r="U187" i="70"/>
  <c r="V176" i="70"/>
  <c r="U176" i="70"/>
  <c r="V257" i="70"/>
  <c r="U257" i="70"/>
  <c r="V242" i="70"/>
  <c r="U242" i="70"/>
  <c r="V259" i="70"/>
  <c r="U259" i="70"/>
  <c r="AD129" i="2"/>
  <c r="V244" i="70"/>
  <c r="U244" i="70"/>
  <c r="V162" i="70"/>
  <c r="U162" i="70"/>
  <c r="V154" i="70"/>
  <c r="U154" i="70"/>
  <c r="V137" i="70"/>
  <c r="U137" i="70"/>
  <c r="V172" i="70"/>
  <c r="U172" i="70"/>
  <c r="V226" i="70"/>
  <c r="U226" i="70"/>
  <c r="V254" i="70"/>
  <c r="U254" i="70"/>
  <c r="V179" i="70"/>
  <c r="U179" i="70"/>
  <c r="V131" i="70"/>
  <c r="U131" i="70"/>
  <c r="V130" i="70"/>
  <c r="U130" i="70"/>
  <c r="V213" i="70"/>
  <c r="U213" i="70"/>
  <c r="V232" i="70"/>
  <c r="U232" i="70"/>
  <c r="V236" i="70"/>
  <c r="U236" i="70"/>
  <c r="V246" i="70"/>
  <c r="U246" i="70"/>
  <c r="V227" i="70"/>
  <c r="U227" i="70"/>
  <c r="I135" i="11"/>
  <c r="I170" i="11"/>
  <c r="AD189" i="2"/>
  <c r="I202" i="11"/>
  <c r="I206" i="11"/>
  <c r="AD183" i="2"/>
  <c r="U183" i="2"/>
  <c r="AE183" i="2" s="1"/>
  <c r="AD164" i="2"/>
  <c r="I162" i="11"/>
  <c r="AD193" i="2"/>
  <c r="AD136" i="2"/>
  <c r="I150" i="11"/>
  <c r="U193" i="2"/>
  <c r="AE193" i="2" s="1"/>
  <c r="I134" i="11"/>
  <c r="AD186" i="2"/>
  <c r="I184" i="11"/>
  <c r="AD202" i="2"/>
  <c r="U152" i="2"/>
  <c r="AE152" i="2" s="1"/>
  <c r="U187" i="2"/>
  <c r="AE187" i="2" s="1"/>
  <c r="AD187" i="2"/>
  <c r="U204" i="2"/>
  <c r="AE204" i="2" s="1"/>
  <c r="U202" i="2"/>
  <c r="AE202" i="2" s="1"/>
  <c r="AD182" i="2"/>
  <c r="U137" i="2"/>
  <c r="AE137" i="2" s="1"/>
  <c r="I180" i="11"/>
  <c r="I177" i="11"/>
  <c r="U207" i="2"/>
  <c r="AE207" i="2" s="1"/>
  <c r="AD207" i="2"/>
  <c r="I154" i="11"/>
  <c r="I169" i="11"/>
  <c r="I161" i="11"/>
  <c r="U167" i="2"/>
  <c r="AE167" i="2" s="1"/>
  <c r="U171" i="2"/>
  <c r="AE171" i="2" s="1"/>
  <c r="U179" i="2"/>
  <c r="AE179" i="2" s="1"/>
  <c r="I165" i="11"/>
  <c r="U115" i="2"/>
  <c r="AE115" i="2" s="1"/>
  <c r="I148" i="11"/>
  <c r="AD172" i="2"/>
  <c r="AD150" i="2"/>
  <c r="U208" i="2"/>
  <c r="AE208" i="2" s="1"/>
  <c r="AD176" i="2"/>
  <c r="I174" i="11"/>
  <c r="I208" i="11"/>
  <c r="AD121" i="2"/>
  <c r="AD211" i="2"/>
  <c r="U211" i="2"/>
  <c r="AE211" i="2" s="1"/>
  <c r="I190" i="11"/>
  <c r="U210" i="2"/>
  <c r="AE210" i="2" s="1"/>
  <c r="I119" i="11"/>
  <c r="U189" i="2"/>
  <c r="AE189" i="2" s="1"/>
  <c r="AD163" i="2"/>
  <c r="I198" i="11"/>
  <c r="I113" i="11"/>
  <c r="AD201" i="2"/>
  <c r="U201" i="2"/>
  <c r="AE201" i="2" s="1"/>
  <c r="AD156" i="2"/>
  <c r="I116" i="11"/>
  <c r="U200" i="2"/>
  <c r="AE200" i="2" s="1"/>
  <c r="AD118" i="2"/>
  <c r="U199" i="2"/>
  <c r="AE199" i="2" s="1"/>
  <c r="AD199" i="2"/>
  <c r="U214" i="2"/>
  <c r="AE214" i="2" s="1"/>
  <c r="U216" i="2"/>
  <c r="AE216" i="2" s="1"/>
  <c r="U192" i="2"/>
  <c r="AE192" i="2" s="1"/>
  <c r="AD214" i="2"/>
  <c r="I214" i="11"/>
  <c r="AD188" i="2"/>
  <c r="U188" i="2"/>
  <c r="AE188" i="2" s="1"/>
  <c r="AD215" i="2"/>
  <c r="U215" i="2"/>
  <c r="AE215" i="2" s="1"/>
  <c r="AD205" i="2"/>
  <c r="U205" i="2"/>
  <c r="AE205" i="2" s="1"/>
  <c r="AD142" i="2"/>
  <c r="U142" i="2"/>
  <c r="AE142" i="2" s="1"/>
  <c r="AD162" i="2"/>
  <c r="U162" i="2"/>
  <c r="AE162" i="2" s="1"/>
  <c r="AD196" i="2"/>
  <c r="U196" i="2"/>
  <c r="AE196" i="2" s="1"/>
  <c r="AD120" i="2"/>
  <c r="U120" i="2"/>
  <c r="AE120" i="2" s="1"/>
  <c r="I131" i="11"/>
  <c r="U133" i="2"/>
  <c r="AE133" i="2" s="1"/>
  <c r="AE184" i="2"/>
  <c r="U190" i="2"/>
  <c r="AE190" i="2" s="1"/>
  <c r="AD102" i="2"/>
  <c r="U102" i="2"/>
  <c r="AE102" i="2" s="1"/>
  <c r="AD213" i="2"/>
  <c r="U213" i="2"/>
  <c r="AE213" i="2" s="1"/>
  <c r="AD170" i="2"/>
  <c r="U170" i="2"/>
  <c r="AE170" i="2" s="1"/>
  <c r="AD181" i="2"/>
  <c r="U181" i="2"/>
  <c r="AE181" i="2" s="1"/>
  <c r="AD97" i="2"/>
  <c r="U97" i="2"/>
  <c r="AE97" i="2" s="1"/>
  <c r="U195" i="2"/>
  <c r="AE195" i="2" s="1"/>
  <c r="AD123" i="2"/>
  <c r="U123" i="2"/>
  <c r="AE123" i="2" s="1"/>
  <c r="I143" i="11"/>
  <c r="U145" i="2"/>
  <c r="AE145" i="2" s="1"/>
  <c r="AD217" i="2"/>
  <c r="U217" i="2"/>
  <c r="AE217" i="2" s="1"/>
  <c r="AD212" i="2"/>
  <c r="U212" i="2"/>
  <c r="AE212" i="2" s="1"/>
  <c r="AD151" i="2"/>
  <c r="U151" i="2"/>
  <c r="AE151" i="2" s="1"/>
  <c r="AD128" i="2"/>
  <c r="U128" i="2"/>
  <c r="AE128" i="2" s="1"/>
  <c r="AD111" i="2"/>
  <c r="U111" i="2"/>
  <c r="AE111" i="2" s="1"/>
  <c r="AD94" i="2"/>
  <c r="U94" i="2"/>
  <c r="AE94" i="2" s="1"/>
  <c r="AD197" i="2"/>
  <c r="U197" i="2"/>
  <c r="AE197" i="2" s="1"/>
  <c r="AD98" i="2"/>
  <c r="U98" i="2"/>
  <c r="AE98" i="2" s="1"/>
  <c r="AD116" i="2"/>
  <c r="U116" i="2"/>
  <c r="AE116" i="2" s="1"/>
  <c r="AD203" i="2"/>
  <c r="U203" i="2"/>
  <c r="AE203" i="2" s="1"/>
  <c r="AD185" i="2"/>
  <c r="U185" i="2"/>
  <c r="AE185" i="2" s="1"/>
  <c r="AD140" i="2"/>
  <c r="U140" i="2"/>
  <c r="AE140" i="2" s="1"/>
  <c r="AD114" i="2"/>
  <c r="U114" i="2"/>
  <c r="AE114" i="2" s="1"/>
  <c r="AD93" i="2"/>
  <c r="U93" i="2"/>
  <c r="AE93" i="2" s="1"/>
  <c r="AD127" i="2"/>
  <c r="U127" i="2"/>
  <c r="AE127" i="2" s="1"/>
  <c r="AD106" i="2"/>
  <c r="U106" i="2"/>
  <c r="AE106" i="2" s="1"/>
  <c r="AD134" i="2"/>
  <c r="U134" i="2"/>
  <c r="AE134" i="2" s="1"/>
  <c r="AD180" i="2"/>
  <c r="U180" i="2"/>
  <c r="AE180" i="2" s="1"/>
  <c r="I94" i="11"/>
  <c r="U96" i="2"/>
  <c r="AE96" i="2" s="1"/>
  <c r="AD139" i="2"/>
  <c r="U139" i="2"/>
  <c r="AE139" i="2" s="1"/>
  <c r="AD198" i="2"/>
  <c r="U198" i="2"/>
  <c r="AE198" i="2" s="1"/>
  <c r="AD178" i="2"/>
  <c r="U178" i="2"/>
  <c r="AE178" i="2" s="1"/>
  <c r="AD99" i="2"/>
  <c r="U99" i="2"/>
  <c r="AE99" i="2" s="1"/>
  <c r="AD146" i="2"/>
  <c r="U146" i="2"/>
  <c r="AE146" i="2" s="1"/>
  <c r="AD117" i="2"/>
  <c r="U117" i="2"/>
  <c r="AE117" i="2" s="1"/>
  <c r="AD138" i="2"/>
  <c r="U138" i="2"/>
  <c r="AE138" i="2" s="1"/>
  <c r="AD141" i="2"/>
  <c r="U141" i="2"/>
  <c r="AE141" i="2" s="1"/>
  <c r="AD109" i="2"/>
  <c r="U109" i="2"/>
  <c r="AE109" i="2" s="1"/>
  <c r="AD143" i="2"/>
  <c r="U143" i="2"/>
  <c r="AE143" i="2" s="1"/>
  <c r="AD95" i="2"/>
  <c r="U95" i="2"/>
  <c r="AE95" i="2" s="1"/>
  <c r="AD132" i="2"/>
  <c r="U132" i="2"/>
  <c r="AE132" i="2" s="1"/>
  <c r="U206" i="2"/>
  <c r="AE206" i="2" s="1"/>
  <c r="U161" i="2"/>
  <c r="AE161" i="2" s="1"/>
  <c r="AD154" i="2"/>
  <c r="U154" i="2"/>
  <c r="AE154" i="2" s="1"/>
  <c r="AD175" i="2"/>
  <c r="U175" i="2"/>
  <c r="AE175" i="2" s="1"/>
  <c r="AD159" i="2"/>
  <c r="U159" i="2"/>
  <c r="AE159" i="2" s="1"/>
  <c r="AD165" i="2"/>
  <c r="U165" i="2"/>
  <c r="AE165" i="2" s="1"/>
  <c r="AD126" i="2"/>
  <c r="U126" i="2"/>
  <c r="AE126" i="2" s="1"/>
  <c r="AD144" i="2"/>
  <c r="U144" i="2"/>
  <c r="AE144" i="2" s="1"/>
  <c r="AD124" i="2"/>
  <c r="U124" i="2"/>
  <c r="AE124" i="2" s="1"/>
  <c r="AD100" i="2"/>
  <c r="U100" i="2"/>
  <c r="AE100" i="2" s="1"/>
  <c r="AD110" i="2"/>
  <c r="U110" i="2"/>
  <c r="AE110" i="2" s="1"/>
  <c r="I103" i="11"/>
  <c r="U105" i="2"/>
  <c r="AE105" i="2" s="1"/>
  <c r="AD147" i="2"/>
  <c r="U147" i="2"/>
  <c r="AE147" i="2" s="1"/>
  <c r="AD209" i="2"/>
  <c r="U209" i="2"/>
  <c r="AE209" i="2" s="1"/>
  <c r="U104" i="2"/>
  <c r="AE104" i="2" s="1"/>
  <c r="AD174" i="2"/>
  <c r="U174" i="2"/>
  <c r="AE174" i="2" s="1"/>
  <c r="I175" i="11"/>
  <c r="U177" i="2"/>
  <c r="AE177" i="2" s="1"/>
  <c r="AD168" i="2"/>
  <c r="U168" i="2"/>
  <c r="AE168" i="2" s="1"/>
  <c r="AD160" i="2"/>
  <c r="U160" i="2"/>
  <c r="AE160" i="2" s="1"/>
  <c r="AD166" i="2"/>
  <c r="U166" i="2"/>
  <c r="AE166" i="2" s="1"/>
  <c r="AD158" i="2"/>
  <c r="U158" i="2"/>
  <c r="AE158" i="2" s="1"/>
  <c r="AD130" i="2"/>
  <c r="U130" i="2"/>
  <c r="AE130" i="2" s="1"/>
  <c r="AD119" i="2"/>
  <c r="U119" i="2"/>
  <c r="AE119" i="2" s="1"/>
  <c r="I111" i="11"/>
  <c r="U113" i="2"/>
  <c r="AE113" i="2" s="1"/>
  <c r="AD155" i="2"/>
  <c r="U155" i="2"/>
  <c r="AE155" i="2" s="1"/>
  <c r="I101" i="11"/>
  <c r="U103" i="2"/>
  <c r="AE103" i="2" s="1"/>
  <c r="I121" i="11"/>
  <c r="I137" i="11"/>
  <c r="AE122" i="2"/>
  <c r="I126" i="11"/>
  <c r="I118" i="11"/>
  <c r="I145" i="11"/>
  <c r="I129" i="11"/>
  <c r="AD131" i="2"/>
  <c r="AD96" i="2"/>
  <c r="I155" i="11"/>
  <c r="AD157" i="2"/>
  <c r="AD122" i="2"/>
  <c r="I146" i="11"/>
  <c r="AD148" i="2"/>
  <c r="I90" i="11"/>
  <c r="AD92" i="2"/>
  <c r="AE125" i="2"/>
  <c r="AD101" i="2"/>
  <c r="AD135" i="2"/>
  <c r="I182" i="11"/>
  <c r="AD184" i="2"/>
  <c r="I204" i="11"/>
  <c r="AD206" i="2"/>
  <c r="I159" i="11"/>
  <c r="AD161" i="2"/>
  <c r="AD105" i="2"/>
  <c r="I102" i="11"/>
  <c r="AD104" i="2"/>
  <c r="AE163" i="2"/>
  <c r="AD169" i="2"/>
  <c r="AD113" i="2"/>
  <c r="AD103" i="2"/>
  <c r="I123" i="11"/>
  <c r="AD125" i="2"/>
  <c r="AD173" i="2"/>
  <c r="I192" i="11"/>
  <c r="AD194" i="2"/>
  <c r="AD177" i="2"/>
  <c r="AD108" i="2"/>
  <c r="I189" i="11"/>
  <c r="AD191" i="2"/>
  <c r="AD133" i="2"/>
  <c r="I188" i="11"/>
  <c r="AD190" i="2"/>
  <c r="AD153" i="2"/>
  <c r="I193" i="11"/>
  <c r="AD195" i="2"/>
  <c r="AD149" i="2"/>
  <c r="AD145" i="2"/>
  <c r="I151" i="11"/>
  <c r="I120" i="11"/>
  <c r="I215" i="11"/>
  <c r="AE148" i="2"/>
  <c r="I133" i="11"/>
  <c r="I99" i="11"/>
  <c r="I171" i="11"/>
  <c r="I196" i="11"/>
  <c r="I153" i="11"/>
  <c r="AE149" i="2"/>
  <c r="I172" i="11"/>
  <c r="I157" i="11"/>
  <c r="AE153" i="2"/>
  <c r="I183" i="11"/>
  <c r="I167" i="11"/>
  <c r="I207" i="11"/>
  <c r="I97" i="11"/>
  <c r="I147" i="11"/>
  <c r="I201" i="11"/>
  <c r="I176" i="11"/>
  <c r="AE172" i="2"/>
  <c r="I186" i="11"/>
  <c r="AE182" i="2"/>
  <c r="I178" i="11"/>
  <c r="I194" i="11"/>
  <c r="I130" i="11"/>
  <c r="I106" i="11"/>
  <c r="I95" i="11"/>
  <c r="I138" i="11"/>
  <c r="I156" i="11"/>
  <c r="I128" i="11"/>
  <c r="I168" i="11"/>
  <c r="AE164" i="2"/>
  <c r="I132" i="11"/>
  <c r="I164" i="11"/>
  <c r="I115" i="11"/>
  <c r="I91" i="11"/>
  <c r="I136" i="11"/>
  <c r="I125" i="11"/>
  <c r="AE121" i="2"/>
  <c r="I104" i="11"/>
  <c r="I195" i="11"/>
  <c r="AE191" i="2"/>
  <c r="I98" i="11"/>
  <c r="I149" i="11"/>
  <c r="I144" i="11"/>
  <c r="I213" i="11"/>
  <c r="I173" i="11"/>
  <c r="AE169" i="2"/>
  <c r="I160" i="11"/>
  <c r="AE156" i="2"/>
  <c r="I114" i="11"/>
  <c r="I108" i="11"/>
  <c r="I163" i="11"/>
  <c r="I124" i="11"/>
  <c r="I203" i="11"/>
  <c r="I140" i="11"/>
  <c r="AE136" i="2"/>
  <c r="I166" i="11"/>
  <c r="I211" i="11"/>
  <c r="I107" i="11"/>
  <c r="I93" i="11"/>
  <c r="I92" i="11"/>
  <c r="I96" i="11"/>
  <c r="AE92" i="2"/>
  <c r="I210" i="11"/>
  <c r="I139" i="11"/>
  <c r="AE135" i="2"/>
  <c r="I122" i="11"/>
  <c r="AE118" i="2"/>
  <c r="I141" i="11"/>
  <c r="I117" i="11"/>
  <c r="I179" i="11"/>
  <c r="I109" i="11"/>
  <c r="I100" i="11"/>
  <c r="I112" i="11"/>
  <c r="AE108" i="2"/>
  <c r="I158" i="11"/>
  <c r="I142" i="11"/>
  <c r="AQ14" i="70" l="1"/>
  <c r="AQ15" i="70"/>
  <c r="AQ16" i="70"/>
  <c r="AQ17" i="70"/>
  <c r="AQ18" i="70"/>
  <c r="AQ19" i="70"/>
  <c r="AQ20" i="70"/>
  <c r="AQ21" i="70"/>
  <c r="AQ22" i="70"/>
  <c r="AQ23" i="70"/>
  <c r="AQ24" i="70"/>
  <c r="AQ25" i="70"/>
  <c r="AQ26" i="70"/>
  <c r="AQ27" i="70"/>
  <c r="AQ28" i="70"/>
  <c r="AQ29" i="70"/>
  <c r="AQ30" i="70"/>
  <c r="AQ31" i="70"/>
  <c r="AQ32" i="70"/>
  <c r="AQ33" i="70"/>
  <c r="AQ34" i="70"/>
  <c r="AQ35" i="70"/>
  <c r="AQ36" i="70"/>
  <c r="AQ37" i="70"/>
  <c r="AQ38" i="70"/>
  <c r="AQ39" i="70"/>
  <c r="AQ40" i="70"/>
  <c r="AQ41" i="70"/>
  <c r="AQ42" i="70"/>
  <c r="AQ43" i="70"/>
  <c r="AQ44" i="70"/>
  <c r="AQ45" i="70"/>
  <c r="AQ46" i="70"/>
  <c r="AQ47" i="70"/>
  <c r="AQ48" i="70"/>
  <c r="AQ49" i="70"/>
  <c r="AQ50" i="70"/>
  <c r="AQ51" i="70"/>
  <c r="AQ52" i="70"/>
  <c r="AQ53" i="70"/>
  <c r="AQ54" i="70"/>
  <c r="AQ55" i="70"/>
  <c r="AQ56" i="70"/>
  <c r="AQ57" i="70"/>
  <c r="AQ58" i="70"/>
  <c r="AQ59" i="70"/>
  <c r="AQ60" i="70"/>
  <c r="AQ61" i="70"/>
  <c r="AQ62" i="70"/>
  <c r="AQ63" i="70"/>
  <c r="AQ64" i="70"/>
  <c r="AQ65" i="70"/>
  <c r="AQ66" i="70"/>
  <c r="AQ67" i="70"/>
  <c r="AQ68" i="70"/>
  <c r="AQ69" i="70"/>
  <c r="AQ70" i="70"/>
  <c r="AQ71" i="70"/>
  <c r="AQ72" i="70"/>
  <c r="AQ73" i="70"/>
  <c r="AQ74" i="70"/>
  <c r="AQ75" i="70"/>
  <c r="AQ76" i="70"/>
  <c r="AQ77" i="70"/>
  <c r="AQ78" i="70"/>
  <c r="AQ79" i="70"/>
  <c r="AQ80" i="70"/>
  <c r="AQ81" i="70"/>
  <c r="AQ82" i="70"/>
  <c r="AQ83" i="70"/>
  <c r="AQ84" i="70"/>
  <c r="AQ85" i="70"/>
  <c r="AQ86" i="70"/>
  <c r="AQ87" i="70"/>
  <c r="AQ88" i="70"/>
  <c r="AQ89" i="70"/>
  <c r="AQ90" i="70"/>
  <c r="AQ91" i="70"/>
  <c r="AQ92" i="70"/>
  <c r="AQ93" i="70"/>
  <c r="AQ94" i="70"/>
  <c r="AQ95" i="70"/>
  <c r="AQ96" i="70"/>
  <c r="AQ97" i="70"/>
  <c r="AQ98" i="70"/>
  <c r="AQ99" i="70"/>
  <c r="AQ100" i="70"/>
  <c r="AQ101" i="70"/>
  <c r="AQ102" i="70"/>
  <c r="AQ103" i="70"/>
  <c r="AQ104" i="70"/>
  <c r="AQ105" i="70"/>
  <c r="AQ106" i="70"/>
  <c r="AQ107" i="70"/>
  <c r="AQ108" i="70"/>
  <c r="AQ109" i="70"/>
  <c r="AQ110" i="70"/>
  <c r="AQ111" i="70"/>
  <c r="AQ112" i="70"/>
  <c r="AQ13" i="70"/>
  <c r="T377" i="70"/>
  <c r="T378" i="70"/>
  <c r="T379" i="70"/>
  <c r="T380" i="70"/>
  <c r="T381" i="70"/>
  <c r="T382" i="70"/>
  <c r="T383" i="70"/>
  <c r="T384" i="70"/>
  <c r="T385" i="70"/>
  <c r="T386" i="70"/>
  <c r="T387" i="70"/>
  <c r="T388" i="70"/>
  <c r="T389" i="70"/>
  <c r="T390" i="70"/>
  <c r="T391" i="70"/>
  <c r="T392" i="70"/>
  <c r="T393" i="70"/>
  <c r="T394" i="70"/>
  <c r="T395" i="70"/>
  <c r="T396" i="70"/>
  <c r="T397" i="70"/>
  <c r="T398" i="70"/>
  <c r="T399" i="70"/>
  <c r="T400" i="70"/>
  <c r="T401" i="70"/>
  <c r="T402" i="70"/>
  <c r="T403" i="70"/>
  <c r="T404" i="70"/>
  <c r="T405" i="70"/>
  <c r="T406" i="70"/>
  <c r="T407" i="70"/>
  <c r="T408" i="70"/>
  <c r="T409" i="70"/>
  <c r="T410" i="70"/>
  <c r="T411" i="70"/>
  <c r="T412" i="70"/>
  <c r="T413" i="70"/>
  <c r="T414" i="70"/>
  <c r="T415" i="70"/>
  <c r="T416" i="70"/>
  <c r="T417" i="70"/>
  <c r="T418" i="70"/>
  <c r="T419" i="70"/>
  <c r="T420" i="70"/>
  <c r="T421" i="70"/>
  <c r="T422" i="70"/>
  <c r="T423" i="70"/>
  <c r="T424" i="70"/>
  <c r="T425" i="70"/>
  <c r="T426" i="70"/>
  <c r="T427" i="70"/>
  <c r="T428" i="70"/>
  <c r="T429" i="70"/>
  <c r="T430" i="70"/>
  <c r="T431" i="70"/>
  <c r="T432" i="70"/>
  <c r="T433" i="70"/>
  <c r="T434" i="70"/>
  <c r="T435" i="70"/>
  <c r="T436" i="70"/>
  <c r="T437" i="70"/>
  <c r="T438" i="70"/>
  <c r="T439" i="70"/>
  <c r="T440" i="70"/>
  <c r="T441" i="70"/>
  <c r="T442" i="70"/>
  <c r="T443" i="70"/>
  <c r="T444" i="70"/>
  <c r="T445" i="70"/>
  <c r="T446" i="70"/>
  <c r="T447" i="70"/>
  <c r="T448" i="70"/>
  <c r="T449" i="70"/>
  <c r="T450" i="70"/>
  <c r="T451" i="70"/>
  <c r="T452" i="70"/>
  <c r="T453" i="70"/>
  <c r="T454" i="70"/>
  <c r="T455" i="70"/>
  <c r="T456" i="70"/>
  <c r="T457" i="70"/>
  <c r="T458" i="70"/>
  <c r="T459" i="70"/>
  <c r="T460" i="70"/>
  <c r="T461" i="70"/>
  <c r="T462" i="70"/>
  <c r="T463" i="70"/>
  <c r="T464" i="70"/>
  <c r="T465" i="70"/>
  <c r="T466" i="70"/>
  <c r="T467" i="70"/>
  <c r="T468" i="70"/>
  <c r="T469" i="70"/>
  <c r="T470" i="70"/>
  <c r="T471" i="70"/>
  <c r="T472" i="70"/>
  <c r="T473" i="70"/>
  <c r="T474" i="70"/>
  <c r="T376" i="70"/>
  <c r="E376" i="70"/>
  <c r="G377" i="70" l="1"/>
  <c r="G378" i="70"/>
  <c r="G379" i="70"/>
  <c r="G380" i="70"/>
  <c r="G381" i="70"/>
  <c r="G382" i="70"/>
  <c r="G383" i="70"/>
  <c r="G384" i="70"/>
  <c r="G385" i="70"/>
  <c r="G386" i="70"/>
  <c r="B386" i="70" s="1"/>
  <c r="G387" i="70"/>
  <c r="B387" i="70" s="1"/>
  <c r="G388" i="70"/>
  <c r="B388" i="70" s="1"/>
  <c r="G389" i="70"/>
  <c r="B389" i="70" s="1"/>
  <c r="G390" i="70"/>
  <c r="B390" i="70" s="1"/>
  <c r="G391" i="70"/>
  <c r="B391" i="70" s="1"/>
  <c r="G392" i="70"/>
  <c r="B392" i="70" s="1"/>
  <c r="G393" i="70"/>
  <c r="B393" i="70" s="1"/>
  <c r="G394" i="70"/>
  <c r="B394" i="70" s="1"/>
  <c r="G395" i="70"/>
  <c r="B395" i="70" s="1"/>
  <c r="G396" i="70"/>
  <c r="B396" i="70" s="1"/>
  <c r="G397" i="70"/>
  <c r="B397" i="70" s="1"/>
  <c r="G398" i="70"/>
  <c r="B398" i="70" s="1"/>
  <c r="G399" i="70"/>
  <c r="B399" i="70" s="1"/>
  <c r="G400" i="70"/>
  <c r="B400" i="70" s="1"/>
  <c r="G401" i="70"/>
  <c r="B401" i="70" s="1"/>
  <c r="G402" i="70"/>
  <c r="B402" i="70" s="1"/>
  <c r="G403" i="70"/>
  <c r="B403" i="70" s="1"/>
  <c r="G404" i="70"/>
  <c r="B404" i="70" s="1"/>
  <c r="G405" i="70"/>
  <c r="B405" i="70" s="1"/>
  <c r="G406" i="70"/>
  <c r="B406" i="70" s="1"/>
  <c r="G407" i="70"/>
  <c r="B407" i="70" s="1"/>
  <c r="G408" i="70"/>
  <c r="B408" i="70" s="1"/>
  <c r="G409" i="70"/>
  <c r="B409" i="70" s="1"/>
  <c r="G410" i="70"/>
  <c r="B410" i="70" s="1"/>
  <c r="G411" i="70"/>
  <c r="B411" i="70" s="1"/>
  <c r="G412" i="70"/>
  <c r="B412" i="70" s="1"/>
  <c r="G413" i="70"/>
  <c r="B413" i="70" s="1"/>
  <c r="G414" i="70"/>
  <c r="B414" i="70" s="1"/>
  <c r="G415" i="70"/>
  <c r="B415" i="70" s="1"/>
  <c r="G416" i="70"/>
  <c r="B416" i="70" s="1"/>
  <c r="G417" i="70"/>
  <c r="B417" i="70" s="1"/>
  <c r="G418" i="70"/>
  <c r="B418" i="70" s="1"/>
  <c r="G419" i="70"/>
  <c r="B419" i="70" s="1"/>
  <c r="G420" i="70"/>
  <c r="B420" i="70" s="1"/>
  <c r="G421" i="70"/>
  <c r="B421" i="70" s="1"/>
  <c r="G422" i="70"/>
  <c r="B422" i="70" s="1"/>
  <c r="G423" i="70"/>
  <c r="B423" i="70" s="1"/>
  <c r="G424" i="70"/>
  <c r="B424" i="70" s="1"/>
  <c r="G425" i="70"/>
  <c r="B425" i="70" s="1"/>
  <c r="G426" i="70"/>
  <c r="B426" i="70" s="1"/>
  <c r="G427" i="70"/>
  <c r="B427" i="70" s="1"/>
  <c r="G428" i="70"/>
  <c r="B428" i="70" s="1"/>
  <c r="G429" i="70"/>
  <c r="B429" i="70" s="1"/>
  <c r="G430" i="70"/>
  <c r="B430" i="70" s="1"/>
  <c r="G431" i="70"/>
  <c r="B431" i="70" s="1"/>
  <c r="G432" i="70"/>
  <c r="B432" i="70" s="1"/>
  <c r="G433" i="70"/>
  <c r="B433" i="70" s="1"/>
  <c r="G434" i="70"/>
  <c r="B434" i="70" s="1"/>
  <c r="G435" i="70"/>
  <c r="B435" i="70" s="1"/>
  <c r="G436" i="70"/>
  <c r="B436" i="70" s="1"/>
  <c r="G437" i="70"/>
  <c r="B437" i="70" s="1"/>
  <c r="G438" i="70"/>
  <c r="B438" i="70" s="1"/>
  <c r="G439" i="70"/>
  <c r="B439" i="70" s="1"/>
  <c r="G440" i="70"/>
  <c r="B440" i="70" s="1"/>
  <c r="G441" i="70"/>
  <c r="B441" i="70" s="1"/>
  <c r="G442" i="70"/>
  <c r="B442" i="70" s="1"/>
  <c r="G443" i="70"/>
  <c r="B443" i="70" s="1"/>
  <c r="G444" i="70"/>
  <c r="B444" i="70" s="1"/>
  <c r="G445" i="70"/>
  <c r="B445" i="70" s="1"/>
  <c r="G446" i="70"/>
  <c r="B446" i="70" s="1"/>
  <c r="G447" i="70"/>
  <c r="B447" i="70" s="1"/>
  <c r="G448" i="70"/>
  <c r="B448" i="70" s="1"/>
  <c r="G449" i="70"/>
  <c r="B449" i="70" s="1"/>
  <c r="G450" i="70"/>
  <c r="B450" i="70" s="1"/>
  <c r="G451" i="70"/>
  <c r="B451" i="70" s="1"/>
  <c r="G452" i="70"/>
  <c r="B452" i="70" s="1"/>
  <c r="G453" i="70"/>
  <c r="B453" i="70" s="1"/>
  <c r="G454" i="70"/>
  <c r="B454" i="70" s="1"/>
  <c r="G455" i="70"/>
  <c r="B455" i="70" s="1"/>
  <c r="G456" i="70"/>
  <c r="B456" i="70" s="1"/>
  <c r="G457" i="70"/>
  <c r="B457" i="70" s="1"/>
  <c r="G458" i="70"/>
  <c r="B458" i="70" s="1"/>
  <c r="G459" i="70"/>
  <c r="B459" i="70" s="1"/>
  <c r="G460" i="70"/>
  <c r="B460" i="70" s="1"/>
  <c r="G461" i="70"/>
  <c r="B461" i="70" s="1"/>
  <c r="G462" i="70"/>
  <c r="B462" i="70" s="1"/>
  <c r="G463" i="70"/>
  <c r="B463" i="70" s="1"/>
  <c r="G464" i="70"/>
  <c r="B464" i="70" s="1"/>
  <c r="G465" i="70"/>
  <c r="B465" i="70" s="1"/>
  <c r="G466" i="70"/>
  <c r="B466" i="70" s="1"/>
  <c r="G467" i="70"/>
  <c r="B467" i="70" s="1"/>
  <c r="G468" i="70"/>
  <c r="B468" i="70" s="1"/>
  <c r="G469" i="70"/>
  <c r="B469" i="70" s="1"/>
  <c r="G470" i="70"/>
  <c r="B470" i="70" s="1"/>
  <c r="G471" i="70"/>
  <c r="B471" i="70" s="1"/>
  <c r="G472" i="70"/>
  <c r="B472" i="70" s="1"/>
  <c r="G473" i="70"/>
  <c r="B473" i="70" s="1"/>
  <c r="G474" i="70"/>
  <c r="B474" i="70" s="1"/>
  <c r="G376" i="70"/>
  <c r="G271" i="70"/>
  <c r="G272" i="70"/>
  <c r="G273" i="70"/>
  <c r="G274" i="70"/>
  <c r="G275" i="70"/>
  <c r="G276" i="70"/>
  <c r="G277" i="70"/>
  <c r="G278" i="70"/>
  <c r="G279" i="70"/>
  <c r="G280" i="70"/>
  <c r="G281" i="70"/>
  <c r="G282" i="70"/>
  <c r="G283" i="70"/>
  <c r="G284" i="70"/>
  <c r="G285" i="70"/>
  <c r="G286" i="70"/>
  <c r="G287" i="70"/>
  <c r="G288" i="70"/>
  <c r="G289" i="70"/>
  <c r="G290" i="70"/>
  <c r="G291" i="70"/>
  <c r="G292" i="70"/>
  <c r="G293" i="70"/>
  <c r="G294" i="70"/>
  <c r="G295" i="70"/>
  <c r="G296" i="70"/>
  <c r="G297" i="70"/>
  <c r="G298" i="70"/>
  <c r="G299" i="70"/>
  <c r="G300" i="70"/>
  <c r="G301" i="70"/>
  <c r="G302" i="70"/>
  <c r="G303" i="70"/>
  <c r="G304" i="70"/>
  <c r="G305" i="70"/>
  <c r="G306" i="70"/>
  <c r="G307" i="70"/>
  <c r="G308" i="70"/>
  <c r="G309" i="70"/>
  <c r="G310" i="70"/>
  <c r="G311" i="70"/>
  <c r="G312" i="70"/>
  <c r="G313" i="70"/>
  <c r="G314" i="70"/>
  <c r="G315" i="70"/>
  <c r="G316" i="70"/>
  <c r="G317" i="70"/>
  <c r="G318" i="70"/>
  <c r="G319" i="70"/>
  <c r="G320" i="70"/>
  <c r="G321" i="70"/>
  <c r="G322" i="70"/>
  <c r="G323" i="70"/>
  <c r="G324" i="70"/>
  <c r="G325" i="70"/>
  <c r="G326" i="70"/>
  <c r="G327" i="70"/>
  <c r="G328" i="70"/>
  <c r="G329" i="70"/>
  <c r="G330" i="70"/>
  <c r="G331" i="70"/>
  <c r="G332" i="70"/>
  <c r="G333" i="70"/>
  <c r="G334" i="70"/>
  <c r="G335" i="70"/>
  <c r="G336" i="70"/>
  <c r="G337" i="70"/>
  <c r="G338" i="70"/>
  <c r="G339" i="70"/>
  <c r="G340" i="70"/>
  <c r="G341" i="70"/>
  <c r="G342" i="70"/>
  <c r="G343" i="70"/>
  <c r="G344" i="70"/>
  <c r="G345" i="70"/>
  <c r="G346" i="70"/>
  <c r="G347" i="70"/>
  <c r="G348" i="70"/>
  <c r="G349" i="70"/>
  <c r="G350" i="70"/>
  <c r="G351" i="70"/>
  <c r="G352" i="70"/>
  <c r="G353" i="70"/>
  <c r="G354" i="70"/>
  <c r="G355" i="70"/>
  <c r="G356" i="70"/>
  <c r="G357" i="70"/>
  <c r="G358" i="70"/>
  <c r="G359" i="70"/>
  <c r="G360" i="70"/>
  <c r="G361" i="70"/>
  <c r="G362" i="70"/>
  <c r="G363" i="70"/>
  <c r="G364" i="70"/>
  <c r="G365" i="70"/>
  <c r="G366" i="70"/>
  <c r="G367" i="70"/>
  <c r="G368" i="70"/>
  <c r="G369" i="70"/>
  <c r="G114" i="70"/>
  <c r="AD362" i="70" l="1"/>
  <c r="AE362" i="70"/>
  <c r="AD354" i="70"/>
  <c r="AE354" i="70"/>
  <c r="AD346" i="70"/>
  <c r="AE346" i="70"/>
  <c r="AD338" i="70"/>
  <c r="AE338" i="70"/>
  <c r="AD330" i="70"/>
  <c r="AE330" i="70"/>
  <c r="AD322" i="70"/>
  <c r="AE322" i="70"/>
  <c r="AD314" i="70"/>
  <c r="AE314" i="70"/>
  <c r="AD306" i="70"/>
  <c r="AE306" i="70"/>
  <c r="AD298" i="70"/>
  <c r="AE298" i="70"/>
  <c r="AD290" i="70"/>
  <c r="AE290" i="70"/>
  <c r="AD282" i="70"/>
  <c r="AE282" i="70"/>
  <c r="AE274" i="70"/>
  <c r="AD369" i="70"/>
  <c r="AE369" i="70"/>
  <c r="AD361" i="70"/>
  <c r="AE361" i="70"/>
  <c r="AE353" i="70"/>
  <c r="AD353" i="70"/>
  <c r="AD345" i="70"/>
  <c r="AE345" i="70"/>
  <c r="AD337" i="70"/>
  <c r="AE337" i="70"/>
  <c r="AD329" i="70"/>
  <c r="AE329" i="70"/>
  <c r="AD321" i="70"/>
  <c r="AE321" i="70"/>
  <c r="AD313" i="70"/>
  <c r="AE313" i="70"/>
  <c r="AD305" i="70"/>
  <c r="AE305" i="70"/>
  <c r="AD297" i="70"/>
  <c r="AE297" i="70"/>
  <c r="AD289" i="70"/>
  <c r="AE289" i="70"/>
  <c r="AD281" i="70"/>
  <c r="AE281" i="70"/>
  <c r="AE273" i="70"/>
  <c r="AE368" i="70"/>
  <c r="AD368" i="70"/>
  <c r="AE360" i="70"/>
  <c r="AD360" i="70"/>
  <c r="AE352" i="70"/>
  <c r="AD352" i="70"/>
  <c r="AE344" i="70"/>
  <c r="AD344" i="70"/>
  <c r="AE336" i="70"/>
  <c r="AD336" i="70"/>
  <c r="AE328" i="70"/>
  <c r="AD328" i="70"/>
  <c r="AE320" i="70"/>
  <c r="AD320" i="70"/>
  <c r="AE312" i="70"/>
  <c r="AD312" i="70"/>
  <c r="AE304" i="70"/>
  <c r="AD304" i="70"/>
  <c r="AE296" i="70"/>
  <c r="AD296" i="70"/>
  <c r="AE288" i="70"/>
  <c r="AD288" i="70"/>
  <c r="AE280" i="70"/>
  <c r="AD280" i="70"/>
  <c r="AE272" i="70"/>
  <c r="AE367" i="70"/>
  <c r="AD367" i="70"/>
  <c r="AE359" i="70"/>
  <c r="AD359" i="70"/>
  <c r="AE351" i="70"/>
  <c r="AD351" i="70"/>
  <c r="AD343" i="70"/>
  <c r="AE343" i="70"/>
  <c r="AE335" i="70"/>
  <c r="AD335" i="70"/>
  <c r="AE327" i="70"/>
  <c r="AD327" i="70"/>
  <c r="AE319" i="70"/>
  <c r="AD319" i="70"/>
  <c r="AD311" i="70"/>
  <c r="AE311" i="70"/>
  <c r="AE303" i="70"/>
  <c r="AD303" i="70"/>
  <c r="AE295" i="70"/>
  <c r="AD295" i="70"/>
  <c r="AE287" i="70"/>
  <c r="AD287" i="70"/>
  <c r="AE279" i="70"/>
  <c r="AE358" i="70"/>
  <c r="AD358" i="70"/>
  <c r="AE350" i="70"/>
  <c r="AD350" i="70"/>
  <c r="AE342" i="70"/>
  <c r="AD342" i="70"/>
  <c r="AE334" i="70"/>
  <c r="AD334" i="70"/>
  <c r="AE326" i="70"/>
  <c r="AD326" i="70"/>
  <c r="AE318" i="70"/>
  <c r="AD318" i="70"/>
  <c r="AE310" i="70"/>
  <c r="AD310" i="70"/>
  <c r="AE302" i="70"/>
  <c r="AD302" i="70"/>
  <c r="AE294" i="70"/>
  <c r="AD294" i="70"/>
  <c r="AE286" i="70"/>
  <c r="AD286" i="70"/>
  <c r="AE278" i="70"/>
  <c r="AE366" i="70"/>
  <c r="AD366" i="70"/>
  <c r="AE365" i="70"/>
  <c r="AD365" i="70"/>
  <c r="AE357" i="70"/>
  <c r="AD357" i="70"/>
  <c r="AE349" i="70"/>
  <c r="AD349" i="70"/>
  <c r="AE341" i="70"/>
  <c r="AD341" i="70"/>
  <c r="AE333" i="70"/>
  <c r="AD333" i="70"/>
  <c r="AE325" i="70"/>
  <c r="AD325" i="70"/>
  <c r="AE317" i="70"/>
  <c r="AD317" i="70"/>
  <c r="AE309" i="70"/>
  <c r="AD309" i="70"/>
  <c r="AE301" i="70"/>
  <c r="AD301" i="70"/>
  <c r="AE293" i="70"/>
  <c r="AD293" i="70"/>
  <c r="AE285" i="70"/>
  <c r="AD285" i="70"/>
  <c r="AE277" i="70"/>
  <c r="AE364" i="70"/>
  <c r="AD364" i="70"/>
  <c r="AE356" i="70"/>
  <c r="AD356" i="70"/>
  <c r="AE348" i="70"/>
  <c r="AD348" i="70"/>
  <c r="AE340" i="70"/>
  <c r="AD340" i="70"/>
  <c r="AE332" i="70"/>
  <c r="AD332" i="70"/>
  <c r="AE324" i="70"/>
  <c r="AD324" i="70"/>
  <c r="AE316" i="70"/>
  <c r="AD316" i="70"/>
  <c r="AE308" i="70"/>
  <c r="AD308" i="70"/>
  <c r="AE300" i="70"/>
  <c r="AD300" i="70"/>
  <c r="AE292" i="70"/>
  <c r="AD292" i="70"/>
  <c r="AE284" i="70"/>
  <c r="AD284" i="70"/>
  <c r="AE276" i="70"/>
  <c r="AD363" i="70"/>
  <c r="AE363" i="70"/>
  <c r="AD355" i="70"/>
  <c r="AE355" i="70"/>
  <c r="AD347" i="70"/>
  <c r="AE347" i="70"/>
  <c r="AD339" i="70"/>
  <c r="AE339" i="70"/>
  <c r="AD331" i="70"/>
  <c r="AE331" i="70"/>
  <c r="AD323" i="70"/>
  <c r="AE323" i="70"/>
  <c r="AD315" i="70"/>
  <c r="AE315" i="70"/>
  <c r="AD307" i="70"/>
  <c r="AE307" i="70"/>
  <c r="AD299" i="70"/>
  <c r="AE299" i="70"/>
  <c r="AD291" i="70"/>
  <c r="AE291" i="70"/>
  <c r="AD283" i="70"/>
  <c r="AE283" i="70"/>
  <c r="AE275" i="70"/>
  <c r="H325" i="2"/>
  <c r="AF284" i="70" l="1"/>
  <c r="AF316" i="70"/>
  <c r="AF348" i="70"/>
  <c r="AF285" i="70"/>
  <c r="AF317" i="70"/>
  <c r="AF293" i="70"/>
  <c r="AF325" i="70"/>
  <c r="AF357" i="70"/>
  <c r="AF286" i="70"/>
  <c r="AF318" i="70"/>
  <c r="AF350" i="70"/>
  <c r="AF287" i="70"/>
  <c r="AF319" i="70"/>
  <c r="AF300" i="70"/>
  <c r="AF332" i="70"/>
  <c r="AF364" i="70"/>
  <c r="AF294" i="70"/>
  <c r="AF326" i="70"/>
  <c r="AF358" i="70"/>
  <c r="AF295" i="70"/>
  <c r="AF327" i="70"/>
  <c r="AF359" i="70"/>
  <c r="AF288" i="70"/>
  <c r="AF320" i="70"/>
  <c r="AF352" i="70"/>
  <c r="AF311" i="70"/>
  <c r="AF343" i="70"/>
  <c r="AF297" i="70"/>
  <c r="AF329" i="70"/>
  <c r="AF361" i="70"/>
  <c r="AF290" i="70"/>
  <c r="AF322" i="70"/>
  <c r="AF354" i="70"/>
  <c r="AF307" i="70"/>
  <c r="AF339" i="70"/>
  <c r="AF308" i="70"/>
  <c r="AF340" i="70"/>
  <c r="AF302" i="70"/>
  <c r="AF334" i="70"/>
  <c r="AF303" i="70"/>
  <c r="AF335" i="70"/>
  <c r="AF367" i="70"/>
  <c r="AF296" i="70"/>
  <c r="AF328" i="70"/>
  <c r="AF360" i="70"/>
  <c r="AF353" i="70"/>
  <c r="AF283" i="70"/>
  <c r="AF315" i="70"/>
  <c r="AF347" i="70"/>
  <c r="AF349" i="70"/>
  <c r="AF305" i="70"/>
  <c r="AF337" i="70"/>
  <c r="AF369" i="70"/>
  <c r="AF298" i="70"/>
  <c r="AF330" i="70"/>
  <c r="AF362" i="70"/>
  <c r="AF309" i="70"/>
  <c r="AF341" i="70"/>
  <c r="AF366" i="70"/>
  <c r="AF289" i="70"/>
  <c r="AF321" i="70"/>
  <c r="AF282" i="70"/>
  <c r="AF314" i="70"/>
  <c r="AF346" i="70"/>
  <c r="AF291" i="70"/>
  <c r="AF323" i="70"/>
  <c r="AF355" i="70"/>
  <c r="AF299" i="70"/>
  <c r="AF331" i="70"/>
  <c r="AF363" i="70"/>
  <c r="AF292" i="70"/>
  <c r="AF324" i="70"/>
  <c r="AF356" i="70"/>
  <c r="AF310" i="70"/>
  <c r="AF342" i="70"/>
  <c r="AF304" i="70"/>
  <c r="AF336" i="70"/>
  <c r="AF368" i="70"/>
  <c r="AF351" i="70"/>
  <c r="AF280" i="70"/>
  <c r="AF312" i="70"/>
  <c r="AF344" i="70"/>
  <c r="AF301" i="70"/>
  <c r="AF333" i="70"/>
  <c r="AF365" i="70"/>
  <c r="AF281" i="70"/>
  <c r="AF313" i="70"/>
  <c r="AF345" i="70"/>
  <c r="AF306" i="70"/>
  <c r="AF338" i="70"/>
  <c r="K120" i="64"/>
  <c r="B115" i="70"/>
  <c r="B116" i="70"/>
  <c r="B119" i="70"/>
  <c r="B120" i="70"/>
  <c r="B121" i="70"/>
  <c r="B123" i="70"/>
  <c r="B124" i="70"/>
  <c r="B125" i="70"/>
  <c r="B127" i="70"/>
  <c r="B128" i="70"/>
  <c r="B129" i="70"/>
  <c r="B131" i="70"/>
  <c r="B132" i="70"/>
  <c r="B133" i="70"/>
  <c r="B134" i="70"/>
  <c r="B135" i="70"/>
  <c r="B136" i="70"/>
  <c r="B137" i="70"/>
  <c r="B139" i="70"/>
  <c r="B140" i="70"/>
  <c r="B141" i="70"/>
  <c r="B142" i="70"/>
  <c r="B143" i="70"/>
  <c r="B144" i="70"/>
  <c r="B145" i="70"/>
  <c r="B147" i="70"/>
  <c r="B149" i="70"/>
  <c r="B151" i="70"/>
  <c r="B152" i="70"/>
  <c r="B155" i="70"/>
  <c r="B159" i="70"/>
  <c r="B160" i="70"/>
  <c r="B161" i="70"/>
  <c r="B165" i="70"/>
  <c r="B167" i="70"/>
  <c r="B168" i="70"/>
  <c r="B169" i="70"/>
  <c r="B171" i="70"/>
  <c r="B175" i="70"/>
  <c r="B176" i="70"/>
  <c r="B177" i="70"/>
  <c r="B179" i="70"/>
  <c r="B180" i="70"/>
  <c r="B183" i="70"/>
  <c r="B184" i="70"/>
  <c r="B185" i="70"/>
  <c r="B187" i="70"/>
  <c r="B262" i="70"/>
  <c r="EF7" i="70"/>
  <c r="EE7" i="70"/>
  <c r="ED7" i="70"/>
  <c r="EC7" i="70"/>
  <c r="EB7" i="70"/>
  <c r="EA7" i="70"/>
  <c r="DV7" i="70"/>
  <c r="DQ7" i="70"/>
  <c r="DA7" i="70"/>
  <c r="BD7" i="70"/>
  <c r="BC7" i="70"/>
  <c r="A114" i="70" l="1"/>
  <c r="B182" i="70"/>
  <c r="B174" i="70"/>
  <c r="B166" i="70"/>
  <c r="B158" i="70"/>
  <c r="B150" i="70"/>
  <c r="B126" i="70"/>
  <c r="B118" i="70"/>
  <c r="B157" i="70"/>
  <c r="B148" i="70"/>
  <c r="B156" i="70"/>
  <c r="B173" i="70"/>
  <c r="B164" i="70"/>
  <c r="B181" i="70"/>
  <c r="B172" i="70"/>
  <c r="B163" i="70"/>
  <c r="B153" i="70"/>
  <c r="B117" i="70"/>
  <c r="B186" i="70"/>
  <c r="B178" i="70"/>
  <c r="B170" i="70"/>
  <c r="B162" i="70"/>
  <c r="B154" i="70"/>
  <c r="B146" i="70"/>
  <c r="B138" i="70"/>
  <c r="B130" i="70"/>
  <c r="B122" i="70"/>
  <c r="AB220" i="64"/>
  <c r="A155" i="70"/>
  <c r="A146" i="70" l="1"/>
  <c r="A158" i="70"/>
  <c r="A118" i="70"/>
  <c r="A140" i="70"/>
  <c r="A149" i="70"/>
  <c r="A172" i="70"/>
  <c r="A162" i="70"/>
  <c r="A157" i="70"/>
  <c r="A153" i="70"/>
  <c r="A154" i="70"/>
  <c r="A145" i="70"/>
  <c r="A170" i="70"/>
  <c r="A166" i="70"/>
  <c r="A124" i="70"/>
  <c r="A148" i="70"/>
  <c r="A178" i="70"/>
  <c r="A126" i="70"/>
  <c r="A156" i="70"/>
  <c r="A181" i="70"/>
  <c r="A122" i="70"/>
  <c r="A186" i="70"/>
  <c r="A142" i="70"/>
  <c r="A174" i="70"/>
  <c r="A262" i="70"/>
  <c r="A117" i="70"/>
  <c r="A130" i="70"/>
  <c r="A173" i="70"/>
  <c r="A135" i="70"/>
  <c r="A144" i="70"/>
  <c r="A183" i="70"/>
  <c r="A123" i="70"/>
  <c r="A141" i="70"/>
  <c r="A168" i="70"/>
  <c r="A187" i="70"/>
  <c r="A127" i="70"/>
  <c r="A136" i="70"/>
  <c r="A132" i="70"/>
  <c r="A159" i="70"/>
  <c r="A177" i="70"/>
  <c r="A119" i="70"/>
  <c r="A128" i="70"/>
  <c r="A137" i="70"/>
  <c r="A147" i="70"/>
  <c r="A165" i="70"/>
  <c r="A120" i="70"/>
  <c r="A129" i="70"/>
  <c r="A139" i="70"/>
  <c r="A175" i="70"/>
  <c r="A184" i="70"/>
  <c r="A121" i="70"/>
  <c r="A131" i="70"/>
  <c r="A167" i="70"/>
  <c r="A176" i="70"/>
  <c r="A185" i="70"/>
  <c r="A115" i="70"/>
  <c r="A133" i="70"/>
  <c r="A151" i="70"/>
  <c r="A160" i="70"/>
  <c r="A169" i="70"/>
  <c r="A179" i="70"/>
  <c r="A125" i="70"/>
  <c r="A116" i="70"/>
  <c r="A134" i="70"/>
  <c r="A143" i="70"/>
  <c r="A152" i="70"/>
  <c r="A161" i="70"/>
  <c r="A171" i="70"/>
  <c r="A180" i="70"/>
  <c r="A138" i="70"/>
  <c r="A150" i="70"/>
  <c r="A182" i="70"/>
  <c r="A164" i="70"/>
  <c r="A163" i="70"/>
  <c r="M2" i="69"/>
  <c r="AY13" i="70"/>
  <c r="E377" i="70"/>
  <c r="E378" i="70"/>
  <c r="E379" i="70"/>
  <c r="E380" i="70"/>
  <c r="E381" i="70"/>
  <c r="E382" i="70"/>
  <c r="E383" i="70"/>
  <c r="E384" i="70"/>
  <c r="E385" i="70"/>
  <c r="E386" i="70"/>
  <c r="D386" i="70" s="1"/>
  <c r="E387" i="70"/>
  <c r="D387" i="70" s="1"/>
  <c r="E388" i="70"/>
  <c r="D388" i="70" s="1"/>
  <c r="E389" i="70"/>
  <c r="D389" i="70" s="1"/>
  <c r="E390" i="70"/>
  <c r="D390" i="70" s="1"/>
  <c r="E391" i="70"/>
  <c r="D391" i="70" s="1"/>
  <c r="E392" i="70"/>
  <c r="D392" i="70" s="1"/>
  <c r="E393" i="70"/>
  <c r="D393" i="70" s="1"/>
  <c r="E394" i="70"/>
  <c r="D394" i="70" s="1"/>
  <c r="E395" i="70"/>
  <c r="D395" i="70" s="1"/>
  <c r="E396" i="70"/>
  <c r="D396" i="70" s="1"/>
  <c r="E397" i="70"/>
  <c r="D397" i="70" s="1"/>
  <c r="E398" i="70"/>
  <c r="D398" i="70" s="1"/>
  <c r="E399" i="70"/>
  <c r="D399" i="70" s="1"/>
  <c r="E400" i="70"/>
  <c r="D400" i="70" s="1"/>
  <c r="E401" i="70"/>
  <c r="D401" i="70" s="1"/>
  <c r="E402" i="70"/>
  <c r="D402" i="70" s="1"/>
  <c r="E403" i="70"/>
  <c r="D403" i="70" s="1"/>
  <c r="E404" i="70"/>
  <c r="D404" i="70" s="1"/>
  <c r="E405" i="70"/>
  <c r="D405" i="70" s="1"/>
  <c r="E406" i="70"/>
  <c r="D406" i="70" s="1"/>
  <c r="E407" i="70"/>
  <c r="D407" i="70" s="1"/>
  <c r="E408" i="70"/>
  <c r="D408" i="70" s="1"/>
  <c r="E409" i="70"/>
  <c r="D409" i="70" s="1"/>
  <c r="E410" i="70"/>
  <c r="D410" i="70" s="1"/>
  <c r="E411" i="70"/>
  <c r="D411" i="70" s="1"/>
  <c r="E412" i="70"/>
  <c r="D412" i="70" s="1"/>
  <c r="E413" i="70"/>
  <c r="D413" i="70" s="1"/>
  <c r="E414" i="70"/>
  <c r="D414" i="70" s="1"/>
  <c r="E415" i="70"/>
  <c r="D415" i="70" s="1"/>
  <c r="E416" i="70"/>
  <c r="D416" i="70" s="1"/>
  <c r="E417" i="70"/>
  <c r="D417" i="70" s="1"/>
  <c r="E418" i="70"/>
  <c r="D418" i="70" s="1"/>
  <c r="E419" i="70"/>
  <c r="D419" i="70" s="1"/>
  <c r="E420" i="70"/>
  <c r="D420" i="70" s="1"/>
  <c r="E421" i="70"/>
  <c r="D421" i="70" s="1"/>
  <c r="E422" i="70"/>
  <c r="D422" i="70" s="1"/>
  <c r="E423" i="70"/>
  <c r="D423" i="70" s="1"/>
  <c r="E424" i="70"/>
  <c r="D424" i="70" s="1"/>
  <c r="E425" i="70"/>
  <c r="D425" i="70" s="1"/>
  <c r="E426" i="70"/>
  <c r="D426" i="70" s="1"/>
  <c r="E427" i="70"/>
  <c r="D427" i="70" s="1"/>
  <c r="E428" i="70"/>
  <c r="D428" i="70" s="1"/>
  <c r="E429" i="70"/>
  <c r="D429" i="70" s="1"/>
  <c r="E430" i="70"/>
  <c r="D430" i="70" s="1"/>
  <c r="E431" i="70"/>
  <c r="D431" i="70" s="1"/>
  <c r="E432" i="70"/>
  <c r="D432" i="70" s="1"/>
  <c r="E433" i="70"/>
  <c r="D433" i="70" s="1"/>
  <c r="E434" i="70"/>
  <c r="D434" i="70" s="1"/>
  <c r="E435" i="70"/>
  <c r="D435" i="70" s="1"/>
  <c r="E436" i="70"/>
  <c r="D436" i="70" s="1"/>
  <c r="E437" i="70"/>
  <c r="D437" i="70" s="1"/>
  <c r="E438" i="70"/>
  <c r="D438" i="70" s="1"/>
  <c r="E439" i="70"/>
  <c r="D439" i="70" s="1"/>
  <c r="E440" i="70"/>
  <c r="D440" i="70" s="1"/>
  <c r="E441" i="70"/>
  <c r="D441" i="70" s="1"/>
  <c r="E442" i="70"/>
  <c r="D442" i="70" s="1"/>
  <c r="E443" i="70"/>
  <c r="D443" i="70" s="1"/>
  <c r="E444" i="70"/>
  <c r="D444" i="70" s="1"/>
  <c r="E445" i="70"/>
  <c r="D445" i="70" s="1"/>
  <c r="E446" i="70"/>
  <c r="D446" i="70" s="1"/>
  <c r="E447" i="70"/>
  <c r="D447" i="70" s="1"/>
  <c r="E448" i="70"/>
  <c r="D448" i="70" s="1"/>
  <c r="E449" i="70"/>
  <c r="D449" i="70" s="1"/>
  <c r="E450" i="70"/>
  <c r="D450" i="70" s="1"/>
  <c r="E451" i="70"/>
  <c r="D451" i="70" s="1"/>
  <c r="E452" i="70"/>
  <c r="D452" i="70" s="1"/>
  <c r="E453" i="70"/>
  <c r="D453" i="70" s="1"/>
  <c r="E454" i="70"/>
  <c r="D454" i="70" s="1"/>
  <c r="E455" i="70"/>
  <c r="D455" i="70" s="1"/>
  <c r="E456" i="70"/>
  <c r="D456" i="70" s="1"/>
  <c r="E457" i="70"/>
  <c r="D457" i="70" s="1"/>
  <c r="E458" i="70"/>
  <c r="D458" i="70" s="1"/>
  <c r="E459" i="70"/>
  <c r="D459" i="70" s="1"/>
  <c r="E460" i="70"/>
  <c r="D460" i="70" s="1"/>
  <c r="E461" i="70"/>
  <c r="D461" i="70" s="1"/>
  <c r="E462" i="70"/>
  <c r="D462" i="70" s="1"/>
  <c r="E463" i="70"/>
  <c r="D463" i="70" s="1"/>
  <c r="E464" i="70"/>
  <c r="D464" i="70" s="1"/>
  <c r="E465" i="70"/>
  <c r="D465" i="70" s="1"/>
  <c r="E466" i="70"/>
  <c r="D466" i="70" s="1"/>
  <c r="E467" i="70"/>
  <c r="D467" i="70" s="1"/>
  <c r="E468" i="70"/>
  <c r="D468" i="70" s="1"/>
  <c r="E469" i="70"/>
  <c r="D469" i="70" s="1"/>
  <c r="E470" i="70"/>
  <c r="D470" i="70" s="1"/>
  <c r="E471" i="70"/>
  <c r="D471" i="70" s="1"/>
  <c r="E472" i="70"/>
  <c r="D472" i="70" s="1"/>
  <c r="E473" i="70"/>
  <c r="D473" i="70" s="1"/>
  <c r="E474" i="70"/>
  <c r="D474" i="70" s="1"/>
  <c r="AU14" i="70"/>
  <c r="AV14" i="70"/>
  <c r="AW14" i="70"/>
  <c r="AU15" i="70"/>
  <c r="AV15" i="70"/>
  <c r="AW15" i="70"/>
  <c r="AU16" i="70"/>
  <c r="AV16" i="70"/>
  <c r="AW16" i="70"/>
  <c r="AU17" i="70"/>
  <c r="AV17" i="70"/>
  <c r="AW17" i="70"/>
  <c r="AU18" i="70"/>
  <c r="AV18" i="70"/>
  <c r="AW18" i="70"/>
  <c r="AU19" i="70"/>
  <c r="AV19" i="70"/>
  <c r="AW19" i="70"/>
  <c r="AU20" i="70"/>
  <c r="AV20" i="70"/>
  <c r="AW20" i="70"/>
  <c r="AU21" i="70"/>
  <c r="AV21" i="70"/>
  <c r="AW21" i="70"/>
  <c r="AU22" i="70"/>
  <c r="AV22" i="70"/>
  <c r="AW22" i="70"/>
  <c r="AU23" i="70"/>
  <c r="AV23" i="70"/>
  <c r="AW23" i="70"/>
  <c r="AU24" i="70"/>
  <c r="AV24" i="70"/>
  <c r="AW24" i="70"/>
  <c r="AU25" i="70"/>
  <c r="AV25" i="70"/>
  <c r="AW25" i="70"/>
  <c r="AU26" i="70"/>
  <c r="AV26" i="70"/>
  <c r="AW26" i="70"/>
  <c r="AU27" i="70"/>
  <c r="AV27" i="70"/>
  <c r="AW27" i="70"/>
  <c r="AU28" i="70"/>
  <c r="AV28" i="70"/>
  <c r="AW28" i="70"/>
  <c r="AU29" i="70"/>
  <c r="AV29" i="70"/>
  <c r="AW29" i="70"/>
  <c r="AU30" i="70"/>
  <c r="AV30" i="70"/>
  <c r="AW30" i="70"/>
  <c r="AU31" i="70"/>
  <c r="AV31" i="70"/>
  <c r="AW31" i="70"/>
  <c r="AU32" i="70"/>
  <c r="AV32" i="70"/>
  <c r="AW32" i="70"/>
  <c r="AU33" i="70"/>
  <c r="AV33" i="70"/>
  <c r="AW33" i="70"/>
  <c r="AU34" i="70"/>
  <c r="AV34" i="70"/>
  <c r="AW34" i="70"/>
  <c r="AU35" i="70"/>
  <c r="AV35" i="70"/>
  <c r="AW35" i="70"/>
  <c r="AU36" i="70"/>
  <c r="AV36" i="70"/>
  <c r="AW36" i="70"/>
  <c r="AU37" i="70"/>
  <c r="AV37" i="70"/>
  <c r="AW37" i="70"/>
  <c r="AU38" i="70"/>
  <c r="AV38" i="70"/>
  <c r="AW38" i="70"/>
  <c r="AU39" i="70"/>
  <c r="AV39" i="70"/>
  <c r="AW39" i="70"/>
  <c r="AU40" i="70"/>
  <c r="AV40" i="70"/>
  <c r="AW40" i="70"/>
  <c r="AU41" i="70"/>
  <c r="AV41" i="70"/>
  <c r="AW41" i="70"/>
  <c r="AU42" i="70"/>
  <c r="AV42" i="70"/>
  <c r="AW42" i="70"/>
  <c r="AU43" i="70"/>
  <c r="AV43" i="70"/>
  <c r="AW43" i="70"/>
  <c r="AU44" i="70"/>
  <c r="AV44" i="70"/>
  <c r="AW44" i="70"/>
  <c r="AU45" i="70"/>
  <c r="AV45" i="70"/>
  <c r="AW45" i="70"/>
  <c r="AU46" i="70"/>
  <c r="AV46" i="70"/>
  <c r="AW46" i="70"/>
  <c r="AU47" i="70"/>
  <c r="AV47" i="70"/>
  <c r="AW47" i="70"/>
  <c r="AU48" i="70"/>
  <c r="AV48" i="70"/>
  <c r="AW48" i="70"/>
  <c r="AU49" i="70"/>
  <c r="AV49" i="70"/>
  <c r="AW49" i="70"/>
  <c r="AU50" i="70"/>
  <c r="AV50" i="70"/>
  <c r="AW50" i="70"/>
  <c r="AU51" i="70"/>
  <c r="AV51" i="70"/>
  <c r="AW51" i="70"/>
  <c r="AU52" i="70"/>
  <c r="AV52" i="70"/>
  <c r="AW52" i="70"/>
  <c r="AU53" i="70"/>
  <c r="AV53" i="70"/>
  <c r="AW53" i="70"/>
  <c r="AU54" i="70"/>
  <c r="AV54" i="70"/>
  <c r="AW54" i="70"/>
  <c r="AU55" i="70"/>
  <c r="AV55" i="70"/>
  <c r="AW55" i="70"/>
  <c r="AU56" i="70"/>
  <c r="AV56" i="70"/>
  <c r="AW56" i="70"/>
  <c r="AU57" i="70"/>
  <c r="AV57" i="70"/>
  <c r="AW57" i="70"/>
  <c r="AU58" i="70"/>
  <c r="AV58" i="70"/>
  <c r="AW58" i="70"/>
  <c r="AU59" i="70"/>
  <c r="AV59" i="70"/>
  <c r="AW59" i="70"/>
  <c r="AU60" i="70"/>
  <c r="AV60" i="70"/>
  <c r="AW60" i="70"/>
  <c r="AU61" i="70"/>
  <c r="AV61" i="70"/>
  <c r="AW61" i="70"/>
  <c r="AU62" i="70"/>
  <c r="AV62" i="70"/>
  <c r="AW62" i="70"/>
  <c r="AU63" i="70"/>
  <c r="AV63" i="70"/>
  <c r="AW63" i="70"/>
  <c r="AU64" i="70"/>
  <c r="AV64" i="70"/>
  <c r="AW64" i="70"/>
  <c r="AU65" i="70"/>
  <c r="AV65" i="70"/>
  <c r="AW65" i="70"/>
  <c r="AU66" i="70"/>
  <c r="AV66" i="70"/>
  <c r="AW66" i="70"/>
  <c r="AU67" i="70"/>
  <c r="AV67" i="70"/>
  <c r="AW67" i="70"/>
  <c r="AU68" i="70"/>
  <c r="AV68" i="70"/>
  <c r="AW68" i="70"/>
  <c r="AU69" i="70"/>
  <c r="AV69" i="70"/>
  <c r="AW69" i="70"/>
  <c r="AU70" i="70"/>
  <c r="AV70" i="70"/>
  <c r="AW70" i="70"/>
  <c r="AU71" i="70"/>
  <c r="AV71" i="70"/>
  <c r="AW71" i="70"/>
  <c r="AU72" i="70"/>
  <c r="AV72" i="70"/>
  <c r="AW72" i="70"/>
  <c r="AU73" i="70"/>
  <c r="AV73" i="70"/>
  <c r="AW73" i="70"/>
  <c r="AU74" i="70"/>
  <c r="AV74" i="70"/>
  <c r="AW74" i="70"/>
  <c r="AU75" i="70"/>
  <c r="AV75" i="70"/>
  <c r="AW75" i="70"/>
  <c r="AU76" i="70"/>
  <c r="AV76" i="70"/>
  <c r="AW76" i="70"/>
  <c r="AU77" i="70"/>
  <c r="AV77" i="70"/>
  <c r="AW77" i="70"/>
  <c r="AU78" i="70"/>
  <c r="AV78" i="70"/>
  <c r="AW78" i="70"/>
  <c r="AU79" i="70"/>
  <c r="AV79" i="70"/>
  <c r="AW79" i="70"/>
  <c r="AU80" i="70"/>
  <c r="AV80" i="70"/>
  <c r="AW80" i="70"/>
  <c r="AU81" i="70"/>
  <c r="AV81" i="70"/>
  <c r="AW81" i="70"/>
  <c r="AU82" i="70"/>
  <c r="AV82" i="70"/>
  <c r="AW82" i="70"/>
  <c r="AU83" i="70"/>
  <c r="AV83" i="70"/>
  <c r="AW83" i="70"/>
  <c r="AU84" i="70"/>
  <c r="AV84" i="70"/>
  <c r="AW84" i="70"/>
  <c r="AU85" i="70"/>
  <c r="AV85" i="70"/>
  <c r="AW85" i="70"/>
  <c r="AU86" i="70"/>
  <c r="AV86" i="70"/>
  <c r="AW86" i="70"/>
  <c r="AU87" i="70"/>
  <c r="AV87" i="70"/>
  <c r="AW87" i="70"/>
  <c r="AU88" i="70"/>
  <c r="AV88" i="70"/>
  <c r="AW88" i="70"/>
  <c r="AU89" i="70"/>
  <c r="AV89" i="70"/>
  <c r="AW89" i="70"/>
  <c r="AU90" i="70"/>
  <c r="AV90" i="70"/>
  <c r="AW90" i="70"/>
  <c r="AU91" i="70"/>
  <c r="AV91" i="70"/>
  <c r="AW91" i="70"/>
  <c r="AU92" i="70"/>
  <c r="AV92" i="70"/>
  <c r="AW92" i="70"/>
  <c r="AU93" i="70"/>
  <c r="AV93" i="70"/>
  <c r="AW93" i="70"/>
  <c r="AU94" i="70"/>
  <c r="AV94" i="70"/>
  <c r="AW94" i="70"/>
  <c r="AU95" i="70"/>
  <c r="AV95" i="70"/>
  <c r="AW95" i="70"/>
  <c r="AU96" i="70"/>
  <c r="AV96" i="70"/>
  <c r="AW96" i="70"/>
  <c r="AU97" i="70"/>
  <c r="AV97" i="70"/>
  <c r="AW97" i="70"/>
  <c r="AU98" i="70"/>
  <c r="AV98" i="70"/>
  <c r="AW98" i="70"/>
  <c r="AU99" i="70"/>
  <c r="AV99" i="70"/>
  <c r="AW99" i="70"/>
  <c r="AU100" i="70"/>
  <c r="AV100" i="70"/>
  <c r="AW100" i="70"/>
  <c r="AU101" i="70"/>
  <c r="AV101" i="70"/>
  <c r="AW101" i="70"/>
  <c r="AU102" i="70"/>
  <c r="AV102" i="70"/>
  <c r="AW102" i="70"/>
  <c r="AU103" i="70"/>
  <c r="AV103" i="70"/>
  <c r="AW103" i="70"/>
  <c r="AU104" i="70"/>
  <c r="AV104" i="70"/>
  <c r="AW104" i="70"/>
  <c r="AU105" i="70"/>
  <c r="AV105" i="70"/>
  <c r="AW105" i="70"/>
  <c r="AU106" i="70"/>
  <c r="AV106" i="70"/>
  <c r="AW106" i="70"/>
  <c r="AU107" i="70"/>
  <c r="AV107" i="70"/>
  <c r="AW107" i="70"/>
  <c r="AU108" i="70"/>
  <c r="AV108" i="70"/>
  <c r="AW108" i="70"/>
  <c r="AU109" i="70"/>
  <c r="AV109" i="70"/>
  <c r="AW109" i="70"/>
  <c r="AU110" i="70"/>
  <c r="AV110" i="70"/>
  <c r="AW110" i="70"/>
  <c r="AU111" i="70"/>
  <c r="AV111" i="70"/>
  <c r="AW111" i="70"/>
  <c r="AU112" i="70"/>
  <c r="AV112" i="70"/>
  <c r="AW112" i="70"/>
  <c r="AR14" i="70"/>
  <c r="AS14" i="70"/>
  <c r="AT14" i="70"/>
  <c r="AY14" i="70"/>
  <c r="AR15" i="70"/>
  <c r="AS15" i="70"/>
  <c r="AT15" i="70"/>
  <c r="AY15" i="70"/>
  <c r="AR16" i="70"/>
  <c r="AS16" i="70"/>
  <c r="AT16" i="70"/>
  <c r="AY16" i="70"/>
  <c r="AR17" i="70"/>
  <c r="AS17" i="70"/>
  <c r="AT17" i="70"/>
  <c r="AY17" i="70"/>
  <c r="AR18" i="70"/>
  <c r="AS18" i="70"/>
  <c r="AT18" i="70"/>
  <c r="AY18" i="70"/>
  <c r="AR19" i="70"/>
  <c r="AS19" i="70"/>
  <c r="AT19" i="70"/>
  <c r="AY19" i="70"/>
  <c r="AR20" i="70"/>
  <c r="AS20" i="70"/>
  <c r="AT20" i="70"/>
  <c r="AY20" i="70"/>
  <c r="AR21" i="70"/>
  <c r="AS21" i="70"/>
  <c r="AT21" i="70"/>
  <c r="AY21" i="70"/>
  <c r="AR22" i="70"/>
  <c r="AS22" i="70"/>
  <c r="AT22" i="70"/>
  <c r="AY22" i="70"/>
  <c r="AR23" i="70"/>
  <c r="AS23" i="70"/>
  <c r="AT23" i="70"/>
  <c r="AY23" i="70"/>
  <c r="AR24" i="70"/>
  <c r="AS24" i="70"/>
  <c r="AT24" i="70"/>
  <c r="AY24" i="70"/>
  <c r="AR25" i="70"/>
  <c r="AS25" i="70"/>
  <c r="AT25" i="70"/>
  <c r="AY25" i="70"/>
  <c r="AR26" i="70"/>
  <c r="AS26" i="70"/>
  <c r="AT26" i="70"/>
  <c r="AY26" i="70"/>
  <c r="AR27" i="70"/>
  <c r="AS27" i="70"/>
  <c r="AT27" i="70"/>
  <c r="AY27" i="70"/>
  <c r="AR28" i="70"/>
  <c r="AS28" i="70"/>
  <c r="AT28" i="70"/>
  <c r="AY28" i="70"/>
  <c r="AR29" i="70"/>
  <c r="AS29" i="70"/>
  <c r="AT29" i="70"/>
  <c r="AY29" i="70"/>
  <c r="AR30" i="70"/>
  <c r="AS30" i="70"/>
  <c r="AT30" i="70"/>
  <c r="AY30" i="70"/>
  <c r="AR31" i="70"/>
  <c r="AS31" i="70"/>
  <c r="AT31" i="70"/>
  <c r="AY31" i="70"/>
  <c r="AR32" i="70"/>
  <c r="AS32" i="70"/>
  <c r="AT32" i="70"/>
  <c r="AY32" i="70"/>
  <c r="AR33" i="70"/>
  <c r="AS33" i="70"/>
  <c r="AT33" i="70"/>
  <c r="AY33" i="70"/>
  <c r="AR34" i="70"/>
  <c r="AS34" i="70"/>
  <c r="AT34" i="70"/>
  <c r="AY34" i="70"/>
  <c r="AR35" i="70"/>
  <c r="AS35" i="70"/>
  <c r="AT35" i="70"/>
  <c r="AY35" i="70"/>
  <c r="AR36" i="70"/>
  <c r="AS36" i="70"/>
  <c r="AT36" i="70"/>
  <c r="AY36" i="70"/>
  <c r="AR37" i="70"/>
  <c r="AS37" i="70"/>
  <c r="AT37" i="70"/>
  <c r="AY37" i="70"/>
  <c r="AR38" i="70"/>
  <c r="AS38" i="70"/>
  <c r="AT38" i="70"/>
  <c r="AY38" i="70"/>
  <c r="AR39" i="70"/>
  <c r="AS39" i="70"/>
  <c r="AT39" i="70"/>
  <c r="AY39" i="70"/>
  <c r="AR40" i="70"/>
  <c r="AS40" i="70"/>
  <c r="AT40" i="70"/>
  <c r="AY40" i="70"/>
  <c r="AR41" i="70"/>
  <c r="AS41" i="70"/>
  <c r="AT41" i="70"/>
  <c r="AY41" i="70"/>
  <c r="AR42" i="70"/>
  <c r="AS42" i="70"/>
  <c r="AT42" i="70"/>
  <c r="AY42" i="70"/>
  <c r="AR43" i="70"/>
  <c r="AS43" i="70"/>
  <c r="AT43" i="70"/>
  <c r="AY43" i="70"/>
  <c r="AR44" i="70"/>
  <c r="AS44" i="70"/>
  <c r="AT44" i="70"/>
  <c r="AY44" i="70"/>
  <c r="AR45" i="70"/>
  <c r="AS45" i="70"/>
  <c r="AT45" i="70"/>
  <c r="AY45" i="70"/>
  <c r="AR46" i="70"/>
  <c r="AS46" i="70"/>
  <c r="AT46" i="70"/>
  <c r="AY46" i="70"/>
  <c r="AR47" i="70"/>
  <c r="AS47" i="70"/>
  <c r="AT47" i="70"/>
  <c r="AY47" i="70"/>
  <c r="AR48" i="70"/>
  <c r="AS48" i="70"/>
  <c r="AT48" i="70"/>
  <c r="AY48" i="70"/>
  <c r="AR49" i="70"/>
  <c r="AS49" i="70"/>
  <c r="AT49" i="70"/>
  <c r="AY49" i="70"/>
  <c r="AR50" i="70"/>
  <c r="AS50" i="70"/>
  <c r="AT50" i="70"/>
  <c r="AY50" i="70"/>
  <c r="AR51" i="70"/>
  <c r="AS51" i="70"/>
  <c r="AT51" i="70"/>
  <c r="AY51" i="70"/>
  <c r="AR52" i="70"/>
  <c r="AS52" i="70"/>
  <c r="AT52" i="70"/>
  <c r="AY52" i="70"/>
  <c r="AR53" i="70"/>
  <c r="AS53" i="70"/>
  <c r="AT53" i="70"/>
  <c r="AY53" i="70"/>
  <c r="AR54" i="70"/>
  <c r="AS54" i="70"/>
  <c r="AT54" i="70"/>
  <c r="AY54" i="70"/>
  <c r="AR55" i="70"/>
  <c r="AS55" i="70"/>
  <c r="AT55" i="70"/>
  <c r="AY55" i="70"/>
  <c r="AR56" i="70"/>
  <c r="AS56" i="70"/>
  <c r="AT56" i="70"/>
  <c r="AY56" i="70"/>
  <c r="AR57" i="70"/>
  <c r="AS57" i="70"/>
  <c r="AT57" i="70"/>
  <c r="AY57" i="70"/>
  <c r="AR58" i="70"/>
  <c r="AS58" i="70"/>
  <c r="AT58" i="70"/>
  <c r="AY58" i="70"/>
  <c r="AR59" i="70"/>
  <c r="AS59" i="70"/>
  <c r="AT59" i="70"/>
  <c r="AY59" i="70"/>
  <c r="AR60" i="70"/>
  <c r="AS60" i="70"/>
  <c r="AT60" i="70"/>
  <c r="AY60" i="70"/>
  <c r="AR61" i="70"/>
  <c r="AS61" i="70"/>
  <c r="AT61" i="70"/>
  <c r="AY61" i="70"/>
  <c r="AR62" i="70"/>
  <c r="AS62" i="70"/>
  <c r="AT62" i="70"/>
  <c r="AY62" i="70"/>
  <c r="AR63" i="70"/>
  <c r="AS63" i="70"/>
  <c r="AT63" i="70"/>
  <c r="AY63" i="70"/>
  <c r="AR64" i="70"/>
  <c r="AS64" i="70"/>
  <c r="AT64" i="70"/>
  <c r="AY64" i="70"/>
  <c r="AR65" i="70"/>
  <c r="AS65" i="70"/>
  <c r="AT65" i="70"/>
  <c r="AY65" i="70"/>
  <c r="AR66" i="70"/>
  <c r="AS66" i="70"/>
  <c r="AT66" i="70"/>
  <c r="AY66" i="70"/>
  <c r="AR67" i="70"/>
  <c r="AS67" i="70"/>
  <c r="AT67" i="70"/>
  <c r="AY67" i="70"/>
  <c r="AR68" i="70"/>
  <c r="AS68" i="70"/>
  <c r="AT68" i="70"/>
  <c r="AY68" i="70"/>
  <c r="AR69" i="70"/>
  <c r="AS69" i="70"/>
  <c r="AT69" i="70"/>
  <c r="AY69" i="70"/>
  <c r="AR70" i="70"/>
  <c r="AS70" i="70"/>
  <c r="AT70" i="70"/>
  <c r="AY70" i="70"/>
  <c r="AR71" i="70"/>
  <c r="AS71" i="70"/>
  <c r="AT71" i="70"/>
  <c r="AY71" i="70"/>
  <c r="AR72" i="70"/>
  <c r="AS72" i="70"/>
  <c r="AT72" i="70"/>
  <c r="AY72" i="70"/>
  <c r="AR73" i="70"/>
  <c r="AS73" i="70"/>
  <c r="AT73" i="70"/>
  <c r="AY73" i="70"/>
  <c r="AR74" i="70"/>
  <c r="AS74" i="70"/>
  <c r="AT74" i="70"/>
  <c r="AY74" i="70"/>
  <c r="AR75" i="70"/>
  <c r="AS75" i="70"/>
  <c r="AT75" i="70"/>
  <c r="AY75" i="70"/>
  <c r="AR76" i="70"/>
  <c r="AS76" i="70"/>
  <c r="AT76" i="70"/>
  <c r="AY76" i="70"/>
  <c r="AR77" i="70"/>
  <c r="AS77" i="70"/>
  <c r="AT77" i="70"/>
  <c r="AY77" i="70"/>
  <c r="AR78" i="70"/>
  <c r="AS78" i="70"/>
  <c r="AT78" i="70"/>
  <c r="AY78" i="70"/>
  <c r="AR79" i="70"/>
  <c r="AS79" i="70"/>
  <c r="AT79" i="70"/>
  <c r="AY79" i="70"/>
  <c r="AR80" i="70"/>
  <c r="AS80" i="70"/>
  <c r="AT80" i="70"/>
  <c r="AY80" i="70"/>
  <c r="AR81" i="70"/>
  <c r="AS81" i="70"/>
  <c r="AT81" i="70"/>
  <c r="AY81" i="70"/>
  <c r="AR82" i="70"/>
  <c r="AS82" i="70"/>
  <c r="AT82" i="70"/>
  <c r="AY82" i="70"/>
  <c r="AR83" i="70"/>
  <c r="AS83" i="70"/>
  <c r="AT83" i="70"/>
  <c r="AY83" i="70"/>
  <c r="AR84" i="70"/>
  <c r="AS84" i="70"/>
  <c r="AT84" i="70"/>
  <c r="AY84" i="70"/>
  <c r="AR85" i="70"/>
  <c r="AS85" i="70"/>
  <c r="AT85" i="70"/>
  <c r="AY85" i="70"/>
  <c r="AR86" i="70"/>
  <c r="AS86" i="70"/>
  <c r="AT86" i="70"/>
  <c r="AY86" i="70"/>
  <c r="AR87" i="70"/>
  <c r="AS87" i="70"/>
  <c r="AT87" i="70"/>
  <c r="AY87" i="70"/>
  <c r="AR88" i="70"/>
  <c r="AS88" i="70"/>
  <c r="AT88" i="70"/>
  <c r="AY88" i="70"/>
  <c r="AR89" i="70"/>
  <c r="AS89" i="70"/>
  <c r="AT89" i="70"/>
  <c r="AY89" i="70"/>
  <c r="AR90" i="70"/>
  <c r="AS90" i="70"/>
  <c r="AT90" i="70"/>
  <c r="AY90" i="70"/>
  <c r="AR91" i="70"/>
  <c r="AS91" i="70"/>
  <c r="AT91" i="70"/>
  <c r="AY91" i="70"/>
  <c r="AR92" i="70"/>
  <c r="AS92" i="70"/>
  <c r="AT92" i="70"/>
  <c r="AY92" i="70"/>
  <c r="AR93" i="70"/>
  <c r="AS93" i="70"/>
  <c r="AT93" i="70"/>
  <c r="AY93" i="70"/>
  <c r="AR94" i="70"/>
  <c r="AS94" i="70"/>
  <c r="AT94" i="70"/>
  <c r="AY94" i="70"/>
  <c r="AR95" i="70"/>
  <c r="AS95" i="70"/>
  <c r="AT95" i="70"/>
  <c r="AY95" i="70"/>
  <c r="AR96" i="70"/>
  <c r="AS96" i="70"/>
  <c r="AT96" i="70"/>
  <c r="AY96" i="70"/>
  <c r="AR97" i="70"/>
  <c r="AS97" i="70"/>
  <c r="AT97" i="70"/>
  <c r="AY97" i="70"/>
  <c r="AR98" i="70"/>
  <c r="AS98" i="70"/>
  <c r="AT98" i="70"/>
  <c r="AY98" i="70"/>
  <c r="AR99" i="70"/>
  <c r="AS99" i="70"/>
  <c r="AT99" i="70"/>
  <c r="AY99" i="70"/>
  <c r="AR100" i="70"/>
  <c r="AS100" i="70"/>
  <c r="AT100" i="70"/>
  <c r="AY100" i="70"/>
  <c r="AR101" i="70"/>
  <c r="AS101" i="70"/>
  <c r="AT101" i="70"/>
  <c r="AY101" i="70"/>
  <c r="AR102" i="70"/>
  <c r="AS102" i="70"/>
  <c r="AT102" i="70"/>
  <c r="AY102" i="70"/>
  <c r="AR103" i="70"/>
  <c r="AS103" i="70"/>
  <c r="AT103" i="70"/>
  <c r="AY103" i="70"/>
  <c r="AR104" i="70"/>
  <c r="AS104" i="70"/>
  <c r="AT104" i="70"/>
  <c r="AY104" i="70"/>
  <c r="AR105" i="70"/>
  <c r="AS105" i="70"/>
  <c r="AT105" i="70"/>
  <c r="AY105" i="70"/>
  <c r="AR106" i="70"/>
  <c r="AS106" i="70"/>
  <c r="AT106" i="70"/>
  <c r="AY106" i="70"/>
  <c r="AR107" i="70"/>
  <c r="AS107" i="70"/>
  <c r="AT107" i="70"/>
  <c r="AY107" i="70"/>
  <c r="AR108" i="70"/>
  <c r="AS108" i="70"/>
  <c r="AT108" i="70"/>
  <c r="AY108" i="70"/>
  <c r="AR109" i="70"/>
  <c r="AS109" i="70"/>
  <c r="AT109" i="70"/>
  <c r="AY109" i="70"/>
  <c r="AR110" i="70"/>
  <c r="AS110" i="70"/>
  <c r="AT110" i="70"/>
  <c r="AY110" i="70"/>
  <c r="AR111" i="70"/>
  <c r="AS111" i="70"/>
  <c r="AT111" i="70"/>
  <c r="AY111" i="70"/>
  <c r="AR112" i="70"/>
  <c r="AS112" i="70"/>
  <c r="AT112" i="70"/>
  <c r="AY112" i="70"/>
  <c r="AS13" i="70"/>
  <c r="AT13" i="70"/>
  <c r="AU13" i="70"/>
  <c r="AV13" i="70"/>
  <c r="AW13" i="70"/>
  <c r="AR13" i="70"/>
  <c r="AN14" i="70"/>
  <c r="AO14" i="70"/>
  <c r="AP14" i="70"/>
  <c r="AN15" i="70"/>
  <c r="AO15" i="70"/>
  <c r="AP15" i="70"/>
  <c r="AN16" i="70"/>
  <c r="AO16" i="70"/>
  <c r="AP16" i="70"/>
  <c r="AN17" i="70"/>
  <c r="AO17" i="70"/>
  <c r="AP17" i="70"/>
  <c r="AN18" i="70"/>
  <c r="AO18" i="70"/>
  <c r="AP18" i="70"/>
  <c r="AN19" i="70"/>
  <c r="AO19" i="70"/>
  <c r="AP19" i="70"/>
  <c r="AN20" i="70"/>
  <c r="AO20" i="70"/>
  <c r="AP20" i="70"/>
  <c r="AN21" i="70"/>
  <c r="AO21" i="70"/>
  <c r="AP21" i="70"/>
  <c r="AN22" i="70"/>
  <c r="AO22" i="70"/>
  <c r="AP22" i="70"/>
  <c r="AN23" i="70"/>
  <c r="AO23" i="70"/>
  <c r="AP23" i="70"/>
  <c r="AN24" i="70"/>
  <c r="AO24" i="70"/>
  <c r="AP24" i="70"/>
  <c r="AN25" i="70"/>
  <c r="AO25" i="70"/>
  <c r="AP25" i="70"/>
  <c r="AN26" i="70"/>
  <c r="AO26" i="70"/>
  <c r="AP26" i="70"/>
  <c r="AN27" i="70"/>
  <c r="AO27" i="70"/>
  <c r="AP27" i="70"/>
  <c r="AN28" i="70"/>
  <c r="AO28" i="70"/>
  <c r="AP28" i="70"/>
  <c r="AN29" i="70"/>
  <c r="AO29" i="70"/>
  <c r="AP29" i="70"/>
  <c r="AN30" i="70"/>
  <c r="AO30" i="70"/>
  <c r="AP30" i="70"/>
  <c r="AN31" i="70"/>
  <c r="AO31" i="70"/>
  <c r="AP31" i="70"/>
  <c r="AN32" i="70"/>
  <c r="AO32" i="70"/>
  <c r="AP32" i="70"/>
  <c r="AN33" i="70"/>
  <c r="AO33" i="70"/>
  <c r="AP33" i="70"/>
  <c r="AN34" i="70"/>
  <c r="AO34" i="70"/>
  <c r="AP34" i="70"/>
  <c r="AN35" i="70"/>
  <c r="AO35" i="70"/>
  <c r="AP35" i="70"/>
  <c r="AN36" i="70"/>
  <c r="AO36" i="70"/>
  <c r="AP36" i="70"/>
  <c r="AN37" i="70"/>
  <c r="AO37" i="70"/>
  <c r="AP37" i="70"/>
  <c r="AN38" i="70"/>
  <c r="AO38" i="70"/>
  <c r="AP38" i="70"/>
  <c r="AN39" i="70"/>
  <c r="AO39" i="70"/>
  <c r="AP39" i="70"/>
  <c r="AN40" i="70"/>
  <c r="AO40" i="70"/>
  <c r="AP40" i="70"/>
  <c r="AN41" i="70"/>
  <c r="AO41" i="70"/>
  <c r="AP41" i="70"/>
  <c r="AN42" i="70"/>
  <c r="AO42" i="70"/>
  <c r="AP42" i="70"/>
  <c r="AN43" i="70"/>
  <c r="AO43" i="70"/>
  <c r="AP43" i="70"/>
  <c r="AN44" i="70"/>
  <c r="AO44" i="70"/>
  <c r="AP44" i="70"/>
  <c r="AN45" i="70"/>
  <c r="AO45" i="70"/>
  <c r="AP45" i="70"/>
  <c r="AN46" i="70"/>
  <c r="AO46" i="70"/>
  <c r="AP46" i="70"/>
  <c r="AN47" i="70"/>
  <c r="AO47" i="70"/>
  <c r="AP47" i="70"/>
  <c r="AN48" i="70"/>
  <c r="AO48" i="70"/>
  <c r="AP48" i="70"/>
  <c r="AN49" i="70"/>
  <c r="AO49" i="70"/>
  <c r="AP49" i="70"/>
  <c r="AN50" i="70"/>
  <c r="AO50" i="70"/>
  <c r="AP50" i="70"/>
  <c r="AN51" i="70"/>
  <c r="AO51" i="70"/>
  <c r="AP51" i="70"/>
  <c r="AN52" i="70"/>
  <c r="AO52" i="70"/>
  <c r="AP52" i="70"/>
  <c r="AN53" i="70"/>
  <c r="AO53" i="70"/>
  <c r="AP53" i="70"/>
  <c r="AN54" i="70"/>
  <c r="AO54" i="70"/>
  <c r="AP54" i="70"/>
  <c r="AN55" i="70"/>
  <c r="AO55" i="70"/>
  <c r="AP55" i="70"/>
  <c r="AN56" i="70"/>
  <c r="AO56" i="70"/>
  <c r="AP56" i="70"/>
  <c r="AN57" i="70"/>
  <c r="AO57" i="70"/>
  <c r="AP57" i="70"/>
  <c r="AN58" i="70"/>
  <c r="AO58" i="70"/>
  <c r="AP58" i="70"/>
  <c r="AN59" i="70"/>
  <c r="AO59" i="70"/>
  <c r="AP59" i="70"/>
  <c r="AN60" i="70"/>
  <c r="AO60" i="70"/>
  <c r="AP60" i="70"/>
  <c r="AN61" i="70"/>
  <c r="AO61" i="70"/>
  <c r="AP61" i="70"/>
  <c r="AN62" i="70"/>
  <c r="AO62" i="70"/>
  <c r="AP62" i="70"/>
  <c r="AN63" i="70"/>
  <c r="AO63" i="70"/>
  <c r="AP63" i="70"/>
  <c r="AN64" i="70"/>
  <c r="AO64" i="70"/>
  <c r="AP64" i="70"/>
  <c r="AN65" i="70"/>
  <c r="AO65" i="70"/>
  <c r="AP65" i="70"/>
  <c r="AN66" i="70"/>
  <c r="AO66" i="70"/>
  <c r="AP66" i="70"/>
  <c r="AN67" i="70"/>
  <c r="AO67" i="70"/>
  <c r="AP67" i="70"/>
  <c r="AN68" i="70"/>
  <c r="AO68" i="70"/>
  <c r="AP68" i="70"/>
  <c r="AN69" i="70"/>
  <c r="AO69" i="70"/>
  <c r="AP69" i="70"/>
  <c r="AN70" i="70"/>
  <c r="AO70" i="70"/>
  <c r="AP70" i="70"/>
  <c r="AN71" i="70"/>
  <c r="AO71" i="70"/>
  <c r="AP71" i="70"/>
  <c r="AN72" i="70"/>
  <c r="AO72" i="70"/>
  <c r="AP72" i="70"/>
  <c r="AN73" i="70"/>
  <c r="AO73" i="70"/>
  <c r="AP73" i="70"/>
  <c r="AN74" i="70"/>
  <c r="AO74" i="70"/>
  <c r="AP74" i="70"/>
  <c r="AN75" i="70"/>
  <c r="AO75" i="70"/>
  <c r="AP75" i="70"/>
  <c r="AN76" i="70"/>
  <c r="AO76" i="70"/>
  <c r="AP76" i="70"/>
  <c r="AN77" i="70"/>
  <c r="AO77" i="70"/>
  <c r="AP77" i="70"/>
  <c r="AN78" i="70"/>
  <c r="AO78" i="70"/>
  <c r="AP78" i="70"/>
  <c r="AN79" i="70"/>
  <c r="AO79" i="70"/>
  <c r="AP79" i="70"/>
  <c r="AN80" i="70"/>
  <c r="AO80" i="70"/>
  <c r="AP80" i="70"/>
  <c r="AN81" i="70"/>
  <c r="AO81" i="70"/>
  <c r="AP81" i="70"/>
  <c r="AN82" i="70"/>
  <c r="AO82" i="70"/>
  <c r="AP82" i="70"/>
  <c r="AN83" i="70"/>
  <c r="AO83" i="70"/>
  <c r="AP83" i="70"/>
  <c r="AN84" i="70"/>
  <c r="AO84" i="70"/>
  <c r="AP84" i="70"/>
  <c r="AN85" i="70"/>
  <c r="AO85" i="70"/>
  <c r="AP85" i="70"/>
  <c r="AN86" i="70"/>
  <c r="AO86" i="70"/>
  <c r="AP86" i="70"/>
  <c r="AN87" i="70"/>
  <c r="AO87" i="70"/>
  <c r="AP87" i="70"/>
  <c r="AN88" i="70"/>
  <c r="AO88" i="70"/>
  <c r="AP88" i="70"/>
  <c r="AN89" i="70"/>
  <c r="AO89" i="70"/>
  <c r="AP89" i="70"/>
  <c r="AN90" i="70"/>
  <c r="AO90" i="70"/>
  <c r="AP90" i="70"/>
  <c r="AN91" i="70"/>
  <c r="AO91" i="70"/>
  <c r="AP91" i="70"/>
  <c r="AN92" i="70"/>
  <c r="AO92" i="70"/>
  <c r="AP92" i="70"/>
  <c r="AN93" i="70"/>
  <c r="AO93" i="70"/>
  <c r="AP93" i="70"/>
  <c r="AN94" i="70"/>
  <c r="AO94" i="70"/>
  <c r="AP94" i="70"/>
  <c r="AN95" i="70"/>
  <c r="AO95" i="70"/>
  <c r="AP95" i="70"/>
  <c r="AN96" i="70"/>
  <c r="AO96" i="70"/>
  <c r="AP96" i="70"/>
  <c r="AN97" i="70"/>
  <c r="AO97" i="70"/>
  <c r="AP97" i="70"/>
  <c r="AN98" i="70"/>
  <c r="AO98" i="70"/>
  <c r="AP98" i="70"/>
  <c r="AN99" i="70"/>
  <c r="AO99" i="70"/>
  <c r="AP99" i="70"/>
  <c r="AN100" i="70"/>
  <c r="AO100" i="70"/>
  <c r="AP100" i="70"/>
  <c r="AN101" i="70"/>
  <c r="AO101" i="70"/>
  <c r="AP101" i="70"/>
  <c r="AN102" i="70"/>
  <c r="AO102" i="70"/>
  <c r="AP102" i="70"/>
  <c r="AN103" i="70"/>
  <c r="AO103" i="70"/>
  <c r="AP103" i="70"/>
  <c r="AN104" i="70"/>
  <c r="AO104" i="70"/>
  <c r="AP104" i="70"/>
  <c r="AN105" i="70"/>
  <c r="AO105" i="70"/>
  <c r="AP105" i="70"/>
  <c r="AN106" i="70"/>
  <c r="AO106" i="70"/>
  <c r="AP106" i="70"/>
  <c r="AN107" i="70"/>
  <c r="AO107" i="70"/>
  <c r="AP107" i="70"/>
  <c r="AN108" i="70"/>
  <c r="AO108" i="70"/>
  <c r="AP108" i="70"/>
  <c r="AN109" i="70"/>
  <c r="AO109" i="70"/>
  <c r="AP109" i="70"/>
  <c r="AN110" i="70"/>
  <c r="AO110" i="70"/>
  <c r="AP110" i="70"/>
  <c r="AN111" i="70"/>
  <c r="AO111" i="70"/>
  <c r="AP111" i="70"/>
  <c r="AN112" i="70"/>
  <c r="AO112" i="70"/>
  <c r="AP112" i="70"/>
  <c r="AO13" i="70"/>
  <c r="AP13" i="70"/>
  <c r="AN13" i="70"/>
  <c r="AJ14" i="70"/>
  <c r="AJ15" i="70"/>
  <c r="AJ16" i="70"/>
  <c r="AJ17" i="70"/>
  <c r="AJ18" i="70"/>
  <c r="AJ19" i="70"/>
  <c r="AJ20" i="70"/>
  <c r="AJ21" i="70"/>
  <c r="AJ22" i="70"/>
  <c r="AJ23" i="70"/>
  <c r="AJ24" i="70"/>
  <c r="AJ25" i="70"/>
  <c r="AJ26" i="70"/>
  <c r="AJ27" i="70"/>
  <c r="AJ28" i="70"/>
  <c r="AJ29" i="70"/>
  <c r="AJ30" i="70"/>
  <c r="AJ31" i="70"/>
  <c r="AJ32" i="70"/>
  <c r="AJ33" i="70"/>
  <c r="AJ34" i="70"/>
  <c r="AJ35" i="70"/>
  <c r="AJ36" i="70"/>
  <c r="AJ37" i="70"/>
  <c r="AJ38" i="70"/>
  <c r="AJ39" i="70"/>
  <c r="AJ40" i="70"/>
  <c r="AJ41" i="70"/>
  <c r="AJ42" i="70"/>
  <c r="AJ43" i="70"/>
  <c r="AJ44" i="70"/>
  <c r="AJ45" i="70"/>
  <c r="AJ46" i="70"/>
  <c r="AJ47" i="70"/>
  <c r="AJ48" i="70"/>
  <c r="AJ49" i="70"/>
  <c r="AJ50" i="70"/>
  <c r="AJ51" i="70"/>
  <c r="AJ52" i="70"/>
  <c r="AJ53" i="70"/>
  <c r="AJ54" i="70"/>
  <c r="AJ55" i="70"/>
  <c r="AJ56" i="70"/>
  <c r="AJ57" i="70"/>
  <c r="AJ58" i="70"/>
  <c r="AJ59" i="70"/>
  <c r="AJ60" i="70"/>
  <c r="AJ61" i="70"/>
  <c r="AJ62" i="70"/>
  <c r="AJ63" i="70"/>
  <c r="AJ64" i="70"/>
  <c r="AJ65" i="70"/>
  <c r="AJ66" i="70"/>
  <c r="AJ67" i="70"/>
  <c r="AJ68" i="70"/>
  <c r="AJ69" i="70"/>
  <c r="AJ70" i="70"/>
  <c r="AJ71" i="70"/>
  <c r="AJ72" i="70"/>
  <c r="AJ73" i="70"/>
  <c r="AJ74" i="70"/>
  <c r="AJ75" i="70"/>
  <c r="AJ76" i="70"/>
  <c r="AJ77" i="70"/>
  <c r="AJ78" i="70"/>
  <c r="AJ79" i="70"/>
  <c r="AJ80" i="70"/>
  <c r="AJ81" i="70"/>
  <c r="AJ82" i="70"/>
  <c r="AJ83" i="70"/>
  <c r="AJ84" i="70"/>
  <c r="AJ85" i="70"/>
  <c r="AJ86" i="70"/>
  <c r="AJ87" i="70"/>
  <c r="AJ88" i="70"/>
  <c r="AJ89" i="70"/>
  <c r="AJ90" i="70"/>
  <c r="AJ91" i="70"/>
  <c r="AJ92" i="70"/>
  <c r="AJ93" i="70"/>
  <c r="AJ94" i="70"/>
  <c r="AJ95" i="70"/>
  <c r="AJ96" i="70"/>
  <c r="AJ97" i="70"/>
  <c r="AJ98" i="70"/>
  <c r="AJ99" i="70"/>
  <c r="AJ100" i="70"/>
  <c r="AJ101" i="70"/>
  <c r="AJ102" i="70"/>
  <c r="AJ103" i="70"/>
  <c r="AJ104" i="70"/>
  <c r="AJ105" i="70"/>
  <c r="AJ106" i="70"/>
  <c r="AJ107" i="70"/>
  <c r="AJ108" i="70"/>
  <c r="AJ109" i="70"/>
  <c r="AJ110" i="70"/>
  <c r="AJ111" i="70"/>
  <c r="AJ112" i="70"/>
  <c r="AJ13" i="70"/>
  <c r="AI14" i="70"/>
  <c r="AI15" i="70"/>
  <c r="AI16" i="70"/>
  <c r="AI17" i="70"/>
  <c r="AI18" i="70"/>
  <c r="AI19" i="70"/>
  <c r="AI20" i="70"/>
  <c r="AI21" i="70"/>
  <c r="AI22" i="70"/>
  <c r="AI23" i="70"/>
  <c r="AI24" i="70"/>
  <c r="AI25" i="70"/>
  <c r="AI26" i="70"/>
  <c r="AI27" i="70"/>
  <c r="AI28" i="70"/>
  <c r="AI29" i="70"/>
  <c r="AI30" i="70"/>
  <c r="AI31" i="70"/>
  <c r="AI32" i="70"/>
  <c r="AI33" i="70"/>
  <c r="AI34" i="70"/>
  <c r="AI35" i="70"/>
  <c r="AI36" i="70"/>
  <c r="AI37" i="70"/>
  <c r="AI38" i="70"/>
  <c r="AI39" i="70"/>
  <c r="AI40" i="70"/>
  <c r="AI41" i="70"/>
  <c r="AI42" i="70"/>
  <c r="AI43" i="70"/>
  <c r="AI44" i="70"/>
  <c r="AI45" i="70"/>
  <c r="AI46" i="70"/>
  <c r="AI47" i="70"/>
  <c r="AI48" i="70"/>
  <c r="AI49" i="70"/>
  <c r="AI50" i="70"/>
  <c r="AI51" i="70"/>
  <c r="AI52" i="70"/>
  <c r="AI53" i="70"/>
  <c r="AI54" i="70"/>
  <c r="AI55" i="70"/>
  <c r="AI56" i="70"/>
  <c r="AI57" i="70"/>
  <c r="AI58" i="70"/>
  <c r="AI59" i="70"/>
  <c r="AI60" i="70"/>
  <c r="AI61" i="70"/>
  <c r="AI62" i="70"/>
  <c r="AI63" i="70"/>
  <c r="AI64" i="70"/>
  <c r="AI65" i="70"/>
  <c r="AI66" i="70"/>
  <c r="AI67" i="70"/>
  <c r="AI68" i="70"/>
  <c r="AI69" i="70"/>
  <c r="AI70" i="70"/>
  <c r="AI71" i="70"/>
  <c r="AI72" i="70"/>
  <c r="AI73" i="70"/>
  <c r="AI74" i="70"/>
  <c r="AI75" i="70"/>
  <c r="AI76" i="70"/>
  <c r="AI77" i="70"/>
  <c r="AI78" i="70"/>
  <c r="AI79" i="70"/>
  <c r="AI80" i="70"/>
  <c r="AI81" i="70"/>
  <c r="AI82" i="70"/>
  <c r="AI83" i="70"/>
  <c r="AI84" i="70"/>
  <c r="AI85" i="70"/>
  <c r="AI86" i="70"/>
  <c r="AI87" i="70"/>
  <c r="AI88" i="70"/>
  <c r="AI89" i="70"/>
  <c r="AI90" i="70"/>
  <c r="AI91" i="70"/>
  <c r="AI92" i="70"/>
  <c r="AI93" i="70"/>
  <c r="AI94" i="70"/>
  <c r="AI95" i="70"/>
  <c r="AI96" i="70"/>
  <c r="AI97" i="70"/>
  <c r="AI98" i="70"/>
  <c r="AI99" i="70"/>
  <c r="AI100" i="70"/>
  <c r="AI101" i="70"/>
  <c r="AI102" i="70"/>
  <c r="AI103" i="70"/>
  <c r="AI104" i="70"/>
  <c r="AI105" i="70"/>
  <c r="AI106" i="70"/>
  <c r="AI107" i="70"/>
  <c r="AI108" i="70"/>
  <c r="AI109" i="70"/>
  <c r="AI110" i="70"/>
  <c r="AI111" i="70"/>
  <c r="AI112" i="70"/>
  <c r="AI13" i="70"/>
  <c r="AH15" i="70"/>
  <c r="AH16" i="70"/>
  <c r="AH17" i="70"/>
  <c r="AH18" i="70"/>
  <c r="AH19" i="70"/>
  <c r="AH20" i="70"/>
  <c r="AH21" i="70"/>
  <c r="AH22" i="70"/>
  <c r="AH23" i="70"/>
  <c r="AH24" i="70"/>
  <c r="AH25" i="70"/>
  <c r="AH26" i="70"/>
  <c r="AH27" i="70"/>
  <c r="AH28" i="70"/>
  <c r="AH29" i="70"/>
  <c r="AH30" i="70"/>
  <c r="AH31" i="70"/>
  <c r="AH32" i="70"/>
  <c r="AH33" i="70"/>
  <c r="AH34" i="70"/>
  <c r="AH35" i="70"/>
  <c r="AH36" i="70"/>
  <c r="AH37" i="70"/>
  <c r="AH38" i="70"/>
  <c r="AH39" i="70"/>
  <c r="AH40" i="70"/>
  <c r="AH41" i="70"/>
  <c r="AH42" i="70"/>
  <c r="AH43" i="70"/>
  <c r="AH44" i="70"/>
  <c r="AH45" i="70"/>
  <c r="AH46" i="70"/>
  <c r="AH47" i="70"/>
  <c r="AH48" i="70"/>
  <c r="AH49" i="70"/>
  <c r="AH50" i="70"/>
  <c r="AH51" i="70"/>
  <c r="AH52" i="70"/>
  <c r="AH53" i="70"/>
  <c r="AH54" i="70"/>
  <c r="AH55" i="70"/>
  <c r="AH56" i="70"/>
  <c r="AH57" i="70"/>
  <c r="AH58" i="70"/>
  <c r="AH59" i="70"/>
  <c r="AH60" i="70"/>
  <c r="AH61" i="70"/>
  <c r="AH62" i="70"/>
  <c r="AH63" i="70"/>
  <c r="AH64" i="70"/>
  <c r="AH65" i="70"/>
  <c r="AH66" i="70"/>
  <c r="AH67" i="70"/>
  <c r="AH68" i="70"/>
  <c r="AH69" i="70"/>
  <c r="AH70" i="70"/>
  <c r="AH71" i="70"/>
  <c r="AH72" i="70"/>
  <c r="AH73" i="70"/>
  <c r="AH74" i="70"/>
  <c r="AH75" i="70"/>
  <c r="AH76" i="70"/>
  <c r="AH77" i="70"/>
  <c r="AH78" i="70"/>
  <c r="AH79" i="70"/>
  <c r="AH80" i="70"/>
  <c r="AH81" i="70"/>
  <c r="AH82" i="70"/>
  <c r="AH83" i="70"/>
  <c r="AH84" i="70"/>
  <c r="AH85" i="70"/>
  <c r="AH86" i="70"/>
  <c r="AH87" i="70"/>
  <c r="AH88" i="70"/>
  <c r="AH89" i="70"/>
  <c r="AH90" i="70"/>
  <c r="AH91" i="70"/>
  <c r="AH92" i="70"/>
  <c r="AH93" i="70"/>
  <c r="AH94" i="70"/>
  <c r="AH95" i="70"/>
  <c r="AH96" i="70"/>
  <c r="AH97" i="70"/>
  <c r="AH98" i="70"/>
  <c r="AH99" i="70"/>
  <c r="AH100" i="70"/>
  <c r="AH101" i="70"/>
  <c r="AH102" i="70"/>
  <c r="AH103" i="70"/>
  <c r="AH104" i="70"/>
  <c r="AH105" i="70"/>
  <c r="AH106" i="70"/>
  <c r="AH107" i="70"/>
  <c r="AH108" i="70"/>
  <c r="AH109" i="70"/>
  <c r="AH110" i="70"/>
  <c r="AH111" i="70"/>
  <c r="AH112" i="70"/>
  <c r="AH13"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G60" i="70"/>
  <c r="AG61" i="70"/>
  <c r="AG62" i="70"/>
  <c r="AG63" i="70"/>
  <c r="AG64" i="70"/>
  <c r="AG65" i="70"/>
  <c r="AG66" i="70"/>
  <c r="AG67" i="70"/>
  <c r="AG68" i="70"/>
  <c r="AG69" i="70"/>
  <c r="AG70" i="70"/>
  <c r="AG71" i="70"/>
  <c r="AG72" i="70"/>
  <c r="AG73" i="70"/>
  <c r="AG74" i="70"/>
  <c r="AG75" i="70"/>
  <c r="AG76" i="70"/>
  <c r="AG77" i="70"/>
  <c r="AG78" i="70"/>
  <c r="AG79" i="70"/>
  <c r="AG80" i="70"/>
  <c r="AG81" i="70"/>
  <c r="AG82" i="70"/>
  <c r="AG83" i="70"/>
  <c r="AG84" i="70"/>
  <c r="AG85" i="70"/>
  <c r="AG86" i="70"/>
  <c r="AG87" i="70"/>
  <c r="AG88" i="70"/>
  <c r="AG89" i="70"/>
  <c r="AG90" i="70"/>
  <c r="AG91" i="70"/>
  <c r="AG92" i="70"/>
  <c r="AG93" i="70"/>
  <c r="AG94" i="70"/>
  <c r="AG95" i="70"/>
  <c r="AG96" i="70"/>
  <c r="AG97" i="70"/>
  <c r="AG98" i="70"/>
  <c r="AG99" i="70"/>
  <c r="AG100" i="70"/>
  <c r="AG101" i="70"/>
  <c r="AG102" i="70"/>
  <c r="AG103" i="70"/>
  <c r="AG104" i="70"/>
  <c r="AG105" i="70"/>
  <c r="AG106" i="70"/>
  <c r="AG107" i="70"/>
  <c r="AG108" i="70"/>
  <c r="AG109" i="70"/>
  <c r="AG110" i="70"/>
  <c r="AG111" i="70"/>
  <c r="AG112" i="70"/>
  <c r="AG13" i="70"/>
  <c r="AF14" i="70"/>
  <c r="AF15" i="70"/>
  <c r="AF16" i="70"/>
  <c r="AF17" i="70"/>
  <c r="AF18" i="70"/>
  <c r="AF19" i="70"/>
  <c r="AF20" i="70"/>
  <c r="AF21" i="70"/>
  <c r="AF22" i="70"/>
  <c r="AF23" i="70"/>
  <c r="AF24" i="70"/>
  <c r="AF25" i="70"/>
  <c r="AF26" i="70"/>
  <c r="AF27" i="70"/>
  <c r="AF28" i="70"/>
  <c r="AF29" i="70"/>
  <c r="AF30" i="70"/>
  <c r="AF31" i="70"/>
  <c r="AF32" i="70"/>
  <c r="AF33" i="70"/>
  <c r="AF34" i="70"/>
  <c r="AF35" i="70"/>
  <c r="AF36" i="70"/>
  <c r="AF37" i="70"/>
  <c r="AF38" i="70"/>
  <c r="AF39" i="70"/>
  <c r="AF40" i="70"/>
  <c r="AF41" i="70"/>
  <c r="AF42" i="70"/>
  <c r="AF43" i="70"/>
  <c r="AF44" i="70"/>
  <c r="AF45" i="70"/>
  <c r="AF46" i="70"/>
  <c r="AF47" i="70"/>
  <c r="AF48" i="70"/>
  <c r="AF49" i="70"/>
  <c r="AF50" i="70"/>
  <c r="AF51" i="70"/>
  <c r="AF52" i="70"/>
  <c r="AF53" i="70"/>
  <c r="AF54" i="70"/>
  <c r="AF55" i="70"/>
  <c r="AF56" i="70"/>
  <c r="AF57" i="70"/>
  <c r="AF58" i="70"/>
  <c r="AF59" i="70"/>
  <c r="AF60" i="70"/>
  <c r="AF61" i="70"/>
  <c r="AF62" i="70"/>
  <c r="AF63" i="70"/>
  <c r="AF64" i="70"/>
  <c r="AF65" i="70"/>
  <c r="AF66" i="70"/>
  <c r="AF67" i="70"/>
  <c r="AF68" i="70"/>
  <c r="AF69" i="70"/>
  <c r="AF70" i="70"/>
  <c r="AF71" i="70"/>
  <c r="AF72" i="70"/>
  <c r="AF73" i="70"/>
  <c r="AF74" i="70"/>
  <c r="AF75" i="70"/>
  <c r="AF76" i="70"/>
  <c r="AF77" i="70"/>
  <c r="AF78" i="70"/>
  <c r="AF79" i="70"/>
  <c r="AF80" i="70"/>
  <c r="AF81" i="70"/>
  <c r="AF82" i="70"/>
  <c r="AF83" i="70"/>
  <c r="AF84" i="70"/>
  <c r="AF85" i="70"/>
  <c r="AF86" i="70"/>
  <c r="AF87" i="70"/>
  <c r="AF88" i="70"/>
  <c r="AF89" i="70"/>
  <c r="AF90" i="70"/>
  <c r="AF91" i="70"/>
  <c r="AF92" i="70"/>
  <c r="AF93" i="70"/>
  <c r="AF94" i="70"/>
  <c r="AF95" i="70"/>
  <c r="AF96" i="70"/>
  <c r="AF97" i="70"/>
  <c r="AF98" i="70"/>
  <c r="AF99" i="70"/>
  <c r="AF100" i="70"/>
  <c r="AF101" i="70"/>
  <c r="AF102" i="70"/>
  <c r="AF103" i="70"/>
  <c r="AF104" i="70"/>
  <c r="AF105" i="70"/>
  <c r="AF106" i="70"/>
  <c r="AF107" i="70"/>
  <c r="AF108" i="70"/>
  <c r="AF109" i="70"/>
  <c r="AF110" i="70"/>
  <c r="AF111" i="70"/>
  <c r="AF112" i="70"/>
  <c r="AF13" i="70"/>
  <c r="AE14" i="70"/>
  <c r="AE15" i="70"/>
  <c r="AE16" i="70"/>
  <c r="AE17" i="70"/>
  <c r="AE18" i="70"/>
  <c r="AE19" i="70"/>
  <c r="AE20" i="70"/>
  <c r="AE21" i="70"/>
  <c r="AE22" i="70"/>
  <c r="AE23" i="70"/>
  <c r="AE24" i="70"/>
  <c r="AE25" i="70"/>
  <c r="AE26" i="70"/>
  <c r="AE27" i="70"/>
  <c r="AE28" i="70"/>
  <c r="AE29" i="70"/>
  <c r="AE30" i="70"/>
  <c r="AE31" i="70"/>
  <c r="AE32" i="70"/>
  <c r="AE33" i="70"/>
  <c r="AE34" i="70"/>
  <c r="AE35" i="70"/>
  <c r="AE36" i="70"/>
  <c r="AE37" i="70"/>
  <c r="AE38" i="70"/>
  <c r="AE39" i="70"/>
  <c r="AE40" i="70"/>
  <c r="AE41" i="70"/>
  <c r="AE42" i="70"/>
  <c r="AE43" i="70"/>
  <c r="AE44" i="70"/>
  <c r="AE45" i="70"/>
  <c r="AE46" i="70"/>
  <c r="AE47" i="70"/>
  <c r="AE48" i="70"/>
  <c r="AE49" i="70"/>
  <c r="AE50" i="70"/>
  <c r="AE51" i="70"/>
  <c r="AE52" i="70"/>
  <c r="AE53" i="70"/>
  <c r="AE54" i="70"/>
  <c r="AE55" i="70"/>
  <c r="AE56" i="70"/>
  <c r="AE57" i="70"/>
  <c r="AE58" i="70"/>
  <c r="AE59" i="70"/>
  <c r="AE60" i="70"/>
  <c r="AE61" i="70"/>
  <c r="AE62" i="70"/>
  <c r="AE63" i="70"/>
  <c r="AE64" i="70"/>
  <c r="AE65" i="70"/>
  <c r="AE66" i="70"/>
  <c r="AE67" i="70"/>
  <c r="AE68" i="70"/>
  <c r="AE69" i="70"/>
  <c r="AE70" i="70"/>
  <c r="AE71" i="70"/>
  <c r="AE72" i="70"/>
  <c r="AE73" i="70"/>
  <c r="AE74" i="70"/>
  <c r="AE75" i="70"/>
  <c r="AE76" i="70"/>
  <c r="AE77" i="70"/>
  <c r="AE78" i="70"/>
  <c r="AE79" i="70"/>
  <c r="AE80" i="70"/>
  <c r="AE81" i="70"/>
  <c r="AE82" i="70"/>
  <c r="AE83" i="70"/>
  <c r="AE84" i="70"/>
  <c r="AE85" i="70"/>
  <c r="AE86" i="70"/>
  <c r="AE87" i="70"/>
  <c r="AE88" i="70"/>
  <c r="AE89" i="70"/>
  <c r="AE90" i="70"/>
  <c r="AE91" i="70"/>
  <c r="AE92" i="70"/>
  <c r="AE93" i="70"/>
  <c r="AE94" i="70"/>
  <c r="AE95" i="70"/>
  <c r="AE96" i="70"/>
  <c r="AE97" i="70"/>
  <c r="AE98" i="70"/>
  <c r="AE99" i="70"/>
  <c r="AE100" i="70"/>
  <c r="AE101" i="70"/>
  <c r="AE102" i="70"/>
  <c r="AE103" i="70"/>
  <c r="AE104" i="70"/>
  <c r="AE105" i="70"/>
  <c r="AE106" i="70"/>
  <c r="AE107" i="70"/>
  <c r="AE108" i="70"/>
  <c r="AE109" i="70"/>
  <c r="AE110" i="70"/>
  <c r="AE111" i="70"/>
  <c r="AE112" i="70"/>
  <c r="AE13" i="70"/>
  <c r="Q19" i="2" l="1"/>
  <c r="R19" i="2" s="1"/>
  <c r="S19" i="2" s="1"/>
  <c r="AZ68" i="70"/>
  <c r="AD68" i="70"/>
  <c r="AZ107" i="70"/>
  <c r="AD107" i="70"/>
  <c r="AZ99" i="70"/>
  <c r="AD99" i="70"/>
  <c r="AZ91" i="70"/>
  <c r="AD91" i="70"/>
  <c r="AZ83" i="70"/>
  <c r="AD83" i="70"/>
  <c r="AZ75" i="70"/>
  <c r="AD75" i="70"/>
  <c r="AZ67" i="70"/>
  <c r="AD67" i="70"/>
  <c r="AZ59" i="70"/>
  <c r="AD59" i="70"/>
  <c r="AZ51" i="70"/>
  <c r="AD51" i="70"/>
  <c r="AZ43" i="70"/>
  <c r="AD43" i="70"/>
  <c r="AZ35" i="70"/>
  <c r="AD35" i="70"/>
  <c r="AZ27" i="70"/>
  <c r="AD27" i="70"/>
  <c r="AZ100" i="70"/>
  <c r="AD100" i="70"/>
  <c r="AZ44" i="70"/>
  <c r="AD44" i="70"/>
  <c r="AZ106" i="70"/>
  <c r="AD106" i="70"/>
  <c r="AZ98" i="70"/>
  <c r="AD98" i="70"/>
  <c r="AZ90" i="70"/>
  <c r="AD90" i="70"/>
  <c r="AZ82" i="70"/>
  <c r="AD82" i="70"/>
  <c r="AZ74" i="70"/>
  <c r="AD74" i="70"/>
  <c r="AZ66" i="70"/>
  <c r="AD66" i="70"/>
  <c r="AZ58" i="70"/>
  <c r="AD58" i="70"/>
  <c r="AZ50" i="70"/>
  <c r="AD50" i="70"/>
  <c r="AZ42" i="70"/>
  <c r="AD42" i="70"/>
  <c r="AZ34" i="70"/>
  <c r="AD34" i="70"/>
  <c r="AZ26" i="70"/>
  <c r="AD26" i="70"/>
  <c r="AZ84" i="70"/>
  <c r="AD84" i="70"/>
  <c r="AZ81" i="70"/>
  <c r="AD81" i="70"/>
  <c r="AZ112" i="70"/>
  <c r="AD112" i="70"/>
  <c r="AZ104" i="70"/>
  <c r="AD104" i="70"/>
  <c r="AZ96" i="70"/>
  <c r="AD96" i="70"/>
  <c r="AZ88" i="70"/>
  <c r="AD88" i="70"/>
  <c r="AZ80" i="70"/>
  <c r="AD80" i="70"/>
  <c r="AZ72" i="70"/>
  <c r="AD72" i="70"/>
  <c r="AZ64" i="70"/>
  <c r="AD64" i="70"/>
  <c r="AZ56" i="70"/>
  <c r="AD56" i="70"/>
  <c r="AZ48" i="70"/>
  <c r="AD48" i="70"/>
  <c r="AZ40" i="70"/>
  <c r="AD40" i="70"/>
  <c r="AZ32" i="70"/>
  <c r="AD32" i="70"/>
  <c r="AZ24" i="70"/>
  <c r="AD24" i="70"/>
  <c r="AZ108" i="70"/>
  <c r="AD108" i="70"/>
  <c r="AZ76" i="70"/>
  <c r="AD76" i="70"/>
  <c r="AZ52" i="70"/>
  <c r="AD52" i="70"/>
  <c r="AZ89" i="70"/>
  <c r="AD89" i="70"/>
  <c r="AZ65" i="70"/>
  <c r="AD65" i="70"/>
  <c r="AZ49" i="70"/>
  <c r="AD49" i="70"/>
  <c r="AZ25" i="70"/>
  <c r="AD25" i="70"/>
  <c r="AZ111" i="70"/>
  <c r="AD111" i="70"/>
  <c r="AZ103" i="70"/>
  <c r="AD103" i="70"/>
  <c r="AZ95" i="70"/>
  <c r="AD95" i="70"/>
  <c r="AZ87" i="70"/>
  <c r="AD87" i="70"/>
  <c r="AZ79" i="70"/>
  <c r="AD79" i="70"/>
  <c r="AZ71" i="70"/>
  <c r="AD71" i="70"/>
  <c r="AZ63" i="70"/>
  <c r="AD63" i="70"/>
  <c r="AZ55" i="70"/>
  <c r="AD55" i="70"/>
  <c r="AZ47" i="70"/>
  <c r="AD47" i="70"/>
  <c r="AZ39" i="70"/>
  <c r="AD39" i="70"/>
  <c r="AZ31" i="70"/>
  <c r="AD31" i="70"/>
  <c r="AZ23" i="70"/>
  <c r="AD23" i="70"/>
  <c r="AZ92" i="70"/>
  <c r="AD92" i="70"/>
  <c r="AZ60" i="70"/>
  <c r="AD60" i="70"/>
  <c r="AZ28" i="70"/>
  <c r="AD28" i="70"/>
  <c r="AZ105" i="70"/>
  <c r="AD105" i="70"/>
  <c r="AZ73" i="70"/>
  <c r="AD73" i="70"/>
  <c r="AZ57" i="70"/>
  <c r="AD57" i="70"/>
  <c r="AZ33" i="70"/>
  <c r="AD33" i="70"/>
  <c r="AZ110" i="70"/>
  <c r="AD110" i="70"/>
  <c r="AZ102" i="70"/>
  <c r="AD102" i="70"/>
  <c r="AZ94" i="70"/>
  <c r="AD94" i="70"/>
  <c r="AZ86" i="70"/>
  <c r="AD86" i="70"/>
  <c r="AZ78" i="70"/>
  <c r="AD78" i="70"/>
  <c r="AZ70" i="70"/>
  <c r="AD70" i="70"/>
  <c r="AZ62" i="70"/>
  <c r="AD62" i="70"/>
  <c r="AZ54" i="70"/>
  <c r="AD54" i="70"/>
  <c r="AZ46" i="70"/>
  <c r="AD46" i="70"/>
  <c r="AZ38" i="70"/>
  <c r="AD38" i="70"/>
  <c r="AZ30" i="70"/>
  <c r="AD30" i="70"/>
  <c r="AZ36" i="70"/>
  <c r="AD36" i="70"/>
  <c r="AZ97" i="70"/>
  <c r="AD97" i="70"/>
  <c r="AZ41" i="70"/>
  <c r="AD41" i="70"/>
  <c r="AZ109" i="70"/>
  <c r="AD109" i="70"/>
  <c r="AZ101" i="70"/>
  <c r="AD101" i="70"/>
  <c r="AZ93" i="70"/>
  <c r="AD93" i="70"/>
  <c r="AZ85" i="70"/>
  <c r="AD85" i="70"/>
  <c r="AZ77" i="70"/>
  <c r="AD77" i="70"/>
  <c r="AZ69" i="70"/>
  <c r="AD69" i="70"/>
  <c r="AZ61" i="70"/>
  <c r="AD61" i="70"/>
  <c r="AZ53" i="70"/>
  <c r="AD53" i="70"/>
  <c r="AZ45" i="70"/>
  <c r="AD45" i="70"/>
  <c r="AZ37" i="70"/>
  <c r="AD37" i="70"/>
  <c r="AZ29" i="70"/>
  <c r="AD29" i="70"/>
  <c r="AA377" i="70"/>
  <c r="AA378" i="70"/>
  <c r="AA379" i="70"/>
  <c r="AA380" i="70"/>
  <c r="AA381" i="70"/>
  <c r="AA382" i="70"/>
  <c r="AA383" i="70"/>
  <c r="AA384" i="70"/>
  <c r="AA385" i="70"/>
  <c r="AA386" i="70"/>
  <c r="AA387" i="70"/>
  <c r="AA388" i="70"/>
  <c r="AA389" i="70"/>
  <c r="AA390" i="70"/>
  <c r="AA391" i="70"/>
  <c r="AA392" i="70"/>
  <c r="AA393" i="70"/>
  <c r="AA394" i="70"/>
  <c r="AA395" i="70"/>
  <c r="AA396" i="70"/>
  <c r="AA397" i="70"/>
  <c r="AA398" i="70"/>
  <c r="AA399" i="70"/>
  <c r="AA400" i="70"/>
  <c r="AA401" i="70"/>
  <c r="AA402" i="70"/>
  <c r="AA403" i="70"/>
  <c r="AA404" i="70"/>
  <c r="AA405" i="70"/>
  <c r="AA406" i="70"/>
  <c r="AA407" i="70"/>
  <c r="AA408" i="70"/>
  <c r="AA409" i="70"/>
  <c r="AA410" i="70"/>
  <c r="AA411" i="70"/>
  <c r="AA412" i="70"/>
  <c r="AA413" i="70"/>
  <c r="AA414" i="70"/>
  <c r="AA415" i="70"/>
  <c r="AA416" i="70"/>
  <c r="AA417" i="70"/>
  <c r="AA418" i="70"/>
  <c r="AA419" i="70"/>
  <c r="AA420" i="70"/>
  <c r="AA421" i="70"/>
  <c r="AA422" i="70"/>
  <c r="AA423" i="70"/>
  <c r="AA424" i="70"/>
  <c r="AA425" i="70"/>
  <c r="AA426" i="70"/>
  <c r="AA427" i="70"/>
  <c r="AA428" i="70"/>
  <c r="AA429" i="70"/>
  <c r="AA430" i="70"/>
  <c r="AA431" i="70"/>
  <c r="AA432" i="70"/>
  <c r="AA433" i="70"/>
  <c r="AA434" i="70"/>
  <c r="AA435" i="70"/>
  <c r="AA436" i="70"/>
  <c r="AA437" i="70"/>
  <c r="AA438" i="70"/>
  <c r="AA439" i="70"/>
  <c r="AA440" i="70"/>
  <c r="AA441" i="70"/>
  <c r="AA442" i="70"/>
  <c r="AA443" i="70"/>
  <c r="AA444" i="70"/>
  <c r="AA445" i="70"/>
  <c r="AA446" i="70"/>
  <c r="AA447" i="70"/>
  <c r="AA448" i="70"/>
  <c r="AA449" i="70"/>
  <c r="AA450" i="70"/>
  <c r="AA451" i="70"/>
  <c r="AA452" i="70"/>
  <c r="AA453" i="70"/>
  <c r="AA454" i="70"/>
  <c r="AA455" i="70"/>
  <c r="AA456" i="70"/>
  <c r="AA457" i="70"/>
  <c r="AA458" i="70"/>
  <c r="AA459" i="70"/>
  <c r="AA460" i="70"/>
  <c r="AA461" i="70"/>
  <c r="AA462" i="70"/>
  <c r="AA463" i="70"/>
  <c r="AA464" i="70"/>
  <c r="AA465" i="70"/>
  <c r="AA466" i="70"/>
  <c r="AA467" i="70"/>
  <c r="AA468" i="70"/>
  <c r="AA469" i="70"/>
  <c r="AA470" i="70"/>
  <c r="AA471" i="70"/>
  <c r="AA472" i="70"/>
  <c r="AA473" i="70"/>
  <c r="AA474" i="70"/>
  <c r="AA376" i="70"/>
  <c r="Q377" i="70"/>
  <c r="Q378" i="70"/>
  <c r="Q379" i="70"/>
  <c r="Q380" i="70"/>
  <c r="Q381" i="70"/>
  <c r="Q382" i="70"/>
  <c r="Q383" i="70"/>
  <c r="Q384" i="70"/>
  <c r="Q385" i="70"/>
  <c r="Q386" i="70"/>
  <c r="Q387" i="70"/>
  <c r="Q388" i="70"/>
  <c r="Q389" i="70"/>
  <c r="Q390" i="70"/>
  <c r="Q391" i="70"/>
  <c r="Q392" i="70"/>
  <c r="Q393" i="70"/>
  <c r="Q394" i="70"/>
  <c r="Q395" i="70"/>
  <c r="Q396" i="70"/>
  <c r="Q397" i="70"/>
  <c r="Q398" i="70"/>
  <c r="Q399" i="70"/>
  <c r="Q400" i="70"/>
  <c r="Q401" i="70"/>
  <c r="Q402" i="70"/>
  <c r="Q403" i="70"/>
  <c r="Q404" i="70"/>
  <c r="Q405" i="70"/>
  <c r="Q406" i="70"/>
  <c r="Q407" i="70"/>
  <c r="Q408" i="70"/>
  <c r="Q409" i="70"/>
  <c r="Q410" i="70"/>
  <c r="Q411" i="70"/>
  <c r="Q412" i="70"/>
  <c r="Q413" i="70"/>
  <c r="Q414" i="70"/>
  <c r="Q415" i="70"/>
  <c r="Q416" i="70"/>
  <c r="Q417" i="70"/>
  <c r="Q418" i="70"/>
  <c r="Q419" i="70"/>
  <c r="Q420" i="70"/>
  <c r="Q421" i="70"/>
  <c r="Q422" i="70"/>
  <c r="Q423" i="70"/>
  <c r="Q424" i="70"/>
  <c r="Q425" i="70"/>
  <c r="Q426" i="70"/>
  <c r="Q427" i="70"/>
  <c r="Q428" i="70"/>
  <c r="Q429" i="70"/>
  <c r="Q430" i="70"/>
  <c r="Q431" i="70"/>
  <c r="Q432" i="70"/>
  <c r="Q433" i="70"/>
  <c r="Q434" i="70"/>
  <c r="Q435" i="70"/>
  <c r="Q436" i="70"/>
  <c r="Q437" i="70"/>
  <c r="Q438" i="70"/>
  <c r="Q439" i="70"/>
  <c r="Q440" i="70"/>
  <c r="Q441" i="70"/>
  <c r="Q442" i="70"/>
  <c r="Q443" i="70"/>
  <c r="Q444" i="70"/>
  <c r="Q445" i="70"/>
  <c r="Q446" i="70"/>
  <c r="Q447" i="70"/>
  <c r="Q448" i="70"/>
  <c r="Q449" i="70"/>
  <c r="Q450" i="70"/>
  <c r="Q451" i="70"/>
  <c r="Q452" i="70"/>
  <c r="Q453" i="70"/>
  <c r="Q454" i="70"/>
  <c r="Q455" i="70"/>
  <c r="Q456" i="70"/>
  <c r="Q457" i="70"/>
  <c r="Q458" i="70"/>
  <c r="Q459" i="70"/>
  <c r="Q460" i="70"/>
  <c r="Q461" i="70"/>
  <c r="Q462" i="70"/>
  <c r="Q463" i="70"/>
  <c r="Q464" i="70"/>
  <c r="Q465" i="70"/>
  <c r="Q466" i="70"/>
  <c r="Q467" i="70"/>
  <c r="Q468" i="70"/>
  <c r="Q469" i="70"/>
  <c r="Q470" i="70"/>
  <c r="Q471" i="70"/>
  <c r="Q472" i="70"/>
  <c r="Q473" i="70"/>
  <c r="Q474" i="70"/>
  <c r="Q376" i="70"/>
  <c r="A474" i="70"/>
  <c r="A473" i="70"/>
  <c r="A472" i="70"/>
  <c r="A471" i="70"/>
  <c r="A470" i="70"/>
  <c r="A469" i="70"/>
  <c r="A468" i="70"/>
  <c r="A467" i="70"/>
  <c r="A466" i="70"/>
  <c r="A465" i="70"/>
  <c r="A464" i="70"/>
  <c r="A463" i="70"/>
  <c r="A462" i="70"/>
  <c r="A461" i="70"/>
  <c r="A460" i="70"/>
  <c r="A459" i="70"/>
  <c r="A458" i="70"/>
  <c r="A457" i="70"/>
  <c r="A456" i="70"/>
  <c r="A455" i="70"/>
  <c r="A454" i="70"/>
  <c r="A453" i="70"/>
  <c r="A452" i="70"/>
  <c r="A451" i="70"/>
  <c r="A450" i="70"/>
  <c r="A449" i="70"/>
  <c r="A448" i="70"/>
  <c r="A447" i="70"/>
  <c r="A446" i="70"/>
  <c r="A445" i="70"/>
  <c r="A444" i="70"/>
  <c r="A443" i="70"/>
  <c r="A442" i="70"/>
  <c r="A441" i="70"/>
  <c r="A440" i="70"/>
  <c r="A439" i="70"/>
  <c r="A438" i="70"/>
  <c r="A437" i="70"/>
  <c r="A436" i="70"/>
  <c r="A435" i="70"/>
  <c r="A434" i="70"/>
  <c r="A433" i="70"/>
  <c r="A432" i="70"/>
  <c r="A431" i="70"/>
  <c r="A430" i="70"/>
  <c r="A429" i="70"/>
  <c r="A428" i="70"/>
  <c r="A427" i="70"/>
  <c r="A426" i="70"/>
  <c r="A425" i="70"/>
  <c r="A424" i="70"/>
  <c r="A423" i="70"/>
  <c r="A422" i="70"/>
  <c r="A421" i="70"/>
  <c r="A420" i="70"/>
  <c r="A419" i="70"/>
  <c r="A418" i="70"/>
  <c r="A417" i="70"/>
  <c r="A416" i="70"/>
  <c r="A415" i="70"/>
  <c r="A414" i="70"/>
  <c r="A413" i="70"/>
  <c r="A412" i="70"/>
  <c r="A411" i="70"/>
  <c r="A410" i="70"/>
  <c r="A409" i="70"/>
  <c r="A408" i="70"/>
  <c r="A407" i="70"/>
  <c r="A406" i="70"/>
  <c r="A405" i="70"/>
  <c r="A404" i="70"/>
  <c r="A403" i="70"/>
  <c r="A402" i="70"/>
  <c r="A401" i="70"/>
  <c r="A400" i="70"/>
  <c r="A399" i="70"/>
  <c r="A398" i="70"/>
  <c r="A397" i="70"/>
  <c r="A396" i="70"/>
  <c r="A395" i="70"/>
  <c r="A394" i="70"/>
  <c r="A393" i="70"/>
  <c r="A392" i="70"/>
  <c r="A391" i="70"/>
  <c r="A390" i="70"/>
  <c r="A389" i="70"/>
  <c r="A388" i="70"/>
  <c r="A387" i="70"/>
  <c r="A386" i="70"/>
  <c r="A385" i="70"/>
  <c r="B385" i="70" s="1"/>
  <c r="A384" i="70"/>
  <c r="B384" i="70" s="1"/>
  <c r="A383" i="70"/>
  <c r="B383" i="70" s="1"/>
  <c r="A382" i="70"/>
  <c r="B382" i="70" s="1"/>
  <c r="A381" i="70"/>
  <c r="B381" i="70" s="1"/>
  <c r="A380" i="70"/>
  <c r="B380" i="70" s="1"/>
  <c r="A379" i="70"/>
  <c r="B379" i="70" s="1"/>
  <c r="A378" i="70"/>
  <c r="B378" i="70" s="1"/>
  <c r="A377" i="70"/>
  <c r="B377" i="70" s="1"/>
  <c r="A376" i="70"/>
  <c r="B376" i="70" s="1"/>
  <c r="O117" i="74"/>
  <c r="P117" i="74"/>
  <c r="Q117" i="74"/>
  <c r="R117" i="74"/>
  <c r="S117" i="74"/>
  <c r="O118" i="74"/>
  <c r="O119" i="74"/>
  <c r="K49" i="38"/>
  <c r="L49" i="38" s="1"/>
  <c r="E17" i="69"/>
  <c r="E18" i="69"/>
  <c r="E19" i="69"/>
  <c r="E20" i="69"/>
  <c r="E21" i="69"/>
  <c r="E22" i="69"/>
  <c r="E23" i="69"/>
  <c r="E24" i="69"/>
  <c r="E25" i="69"/>
  <c r="E26" i="69"/>
  <c r="E27" i="69"/>
  <c r="E28"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T115" i="70" l="1"/>
  <c r="B114" i="64"/>
  <c r="V13" i="64"/>
  <c r="AZ14" i="70" s="1"/>
  <c r="V14" i="64"/>
  <c r="AZ15" i="70" s="1"/>
  <c r="V15" i="64"/>
  <c r="AZ16" i="70" s="1"/>
  <c r="V16" i="64"/>
  <c r="AZ17" i="70" s="1"/>
  <c r="V17" i="64"/>
  <c r="AZ18" i="70" s="1"/>
  <c r="V18" i="64"/>
  <c r="AZ19" i="70" s="1"/>
  <c r="V19" i="64"/>
  <c r="AZ20" i="70" s="1"/>
  <c r="V20" i="64"/>
  <c r="AZ21" i="70" s="1"/>
  <c r="V21" i="64"/>
  <c r="AZ22" i="70" s="1"/>
  <c r="V22" i="64"/>
  <c r="V23" i="64"/>
  <c r="V24" i="64"/>
  <c r="V25" i="64"/>
  <c r="V26" i="64"/>
  <c r="V27" i="64"/>
  <c r="V28" i="64"/>
  <c r="V29" i="64"/>
  <c r="V30" i="64"/>
  <c r="V31" i="64"/>
  <c r="V32" i="64"/>
  <c r="V33" i="64"/>
  <c r="V34" i="64"/>
  <c r="V35" i="64"/>
  <c r="V36" i="64"/>
  <c r="V37" i="64"/>
  <c r="V38" i="64"/>
  <c r="V39" i="64"/>
  <c r="V40" i="64"/>
  <c r="V41" i="64"/>
  <c r="V42" i="64"/>
  <c r="V43" i="64"/>
  <c r="V44" i="64"/>
  <c r="V45" i="64"/>
  <c r="V46" i="64"/>
  <c r="V47" i="64"/>
  <c r="V48" i="64"/>
  <c r="V49" i="64"/>
  <c r="V50" i="64"/>
  <c r="V51" i="64"/>
  <c r="V52" i="64"/>
  <c r="V53" i="64"/>
  <c r="V54" i="64"/>
  <c r="V55" i="64"/>
  <c r="V56" i="64"/>
  <c r="V57" i="64"/>
  <c r="V58" i="64"/>
  <c r="V59" i="64"/>
  <c r="V60" i="64"/>
  <c r="V61" i="64"/>
  <c r="V62" i="64"/>
  <c r="V63" i="64"/>
  <c r="V64" i="64"/>
  <c r="V65" i="64"/>
  <c r="V66" i="64"/>
  <c r="V67" i="64"/>
  <c r="V68" i="64"/>
  <c r="V69" i="64"/>
  <c r="V70" i="64"/>
  <c r="V71" i="64"/>
  <c r="V72" i="64"/>
  <c r="V73" i="64"/>
  <c r="V74" i="64"/>
  <c r="V75" i="64"/>
  <c r="V76" i="64"/>
  <c r="V77" i="64"/>
  <c r="V78" i="64"/>
  <c r="V79" i="64"/>
  <c r="V80" i="64"/>
  <c r="V81" i="64"/>
  <c r="V82" i="64"/>
  <c r="V83" i="64"/>
  <c r="V84" i="64"/>
  <c r="V85" i="64"/>
  <c r="V86" i="64"/>
  <c r="V87" i="64"/>
  <c r="V88" i="64"/>
  <c r="V89" i="64"/>
  <c r="V90" i="64"/>
  <c r="V91" i="64"/>
  <c r="V92" i="64"/>
  <c r="V93" i="64"/>
  <c r="V94" i="64"/>
  <c r="V95" i="64"/>
  <c r="V96" i="64"/>
  <c r="V97" i="64"/>
  <c r="V98" i="64"/>
  <c r="V99" i="64"/>
  <c r="V100" i="64"/>
  <c r="V101" i="64"/>
  <c r="V102" i="64"/>
  <c r="V103" i="64"/>
  <c r="V104" i="64"/>
  <c r="V105" i="64"/>
  <c r="V106" i="64"/>
  <c r="V107" i="64"/>
  <c r="V108" i="64"/>
  <c r="V109" i="64"/>
  <c r="V110" i="64"/>
  <c r="V111" i="64"/>
  <c r="Z475" i="70" s="1"/>
  <c r="V12" i="64"/>
  <c r="AZ13" i="70" s="1"/>
  <c r="Q28" i="2" l="1"/>
  <c r="T124" i="70" s="1"/>
  <c r="Q26" i="2"/>
  <c r="Q27" i="2"/>
  <c r="Q21" i="2"/>
  <c r="AC475" i="70"/>
  <c r="V115" i="70"/>
  <c r="U115" i="70"/>
  <c r="Q3" i="69"/>
  <c r="D3" i="69" s="1"/>
  <c r="Q4" i="69"/>
  <c r="D4" i="69" s="1"/>
  <c r="Q5" i="69"/>
  <c r="D5" i="69" s="1"/>
  <c r="Q6" i="69"/>
  <c r="D6" i="69" s="1"/>
  <c r="Q7" i="69"/>
  <c r="D7" i="69" s="1"/>
  <c r="Q8" i="69"/>
  <c r="D8" i="69" s="1"/>
  <c r="Q9" i="69"/>
  <c r="D9" i="69" s="1"/>
  <c r="Q10" i="69"/>
  <c r="D10" i="69" s="1"/>
  <c r="Q11" i="69"/>
  <c r="D11" i="69" s="1"/>
  <c r="Q12" i="69"/>
  <c r="D12" i="69" s="1"/>
  <c r="Q13" i="69"/>
  <c r="D13" i="69" s="1"/>
  <c r="Q14" i="69"/>
  <c r="D14" i="69" s="1"/>
  <c r="Q15" i="69"/>
  <c r="D15" i="69" s="1"/>
  <c r="Q16" i="69"/>
  <c r="D16" i="69" s="1"/>
  <c r="Q17" i="69"/>
  <c r="D17" i="69" s="1"/>
  <c r="Q18" i="69"/>
  <c r="D18" i="69" s="1"/>
  <c r="Q19" i="69"/>
  <c r="D19" i="69" s="1"/>
  <c r="Q20" i="69"/>
  <c r="D20" i="69" s="1"/>
  <c r="Q21" i="69"/>
  <c r="D21" i="69" s="1"/>
  <c r="Q22" i="69"/>
  <c r="D22" i="69" s="1"/>
  <c r="Q23" i="69"/>
  <c r="D23" i="69" s="1"/>
  <c r="Q24" i="69"/>
  <c r="D24" i="69" s="1"/>
  <c r="Q25" i="69"/>
  <c r="D25" i="69" s="1"/>
  <c r="Q26" i="69"/>
  <c r="D26" i="69" s="1"/>
  <c r="Q27" i="69"/>
  <c r="D27" i="69" s="1"/>
  <c r="Q28" i="69"/>
  <c r="D28" i="69" s="1"/>
  <c r="Q29" i="69"/>
  <c r="D29" i="69" s="1"/>
  <c r="Q30" i="69"/>
  <c r="D30" i="69" s="1"/>
  <c r="Q31" i="69"/>
  <c r="D31" i="69" s="1"/>
  <c r="Q32" i="69"/>
  <c r="D32" i="69" s="1"/>
  <c r="Q33" i="69"/>
  <c r="D33" i="69" s="1"/>
  <c r="Q34" i="69"/>
  <c r="D34" i="69" s="1"/>
  <c r="Q35" i="69"/>
  <c r="D35" i="69" s="1"/>
  <c r="Q36" i="69"/>
  <c r="D36" i="69" s="1"/>
  <c r="Q37" i="69"/>
  <c r="D37" i="69" s="1"/>
  <c r="Q38" i="69"/>
  <c r="D38" i="69" s="1"/>
  <c r="Q39" i="69"/>
  <c r="D39" i="69" s="1"/>
  <c r="Q40" i="69"/>
  <c r="D40" i="69" s="1"/>
  <c r="Q41" i="69"/>
  <c r="D41" i="69" s="1"/>
  <c r="Q42" i="69"/>
  <c r="D42" i="69" s="1"/>
  <c r="Q43" i="69"/>
  <c r="D43" i="69" s="1"/>
  <c r="Q44" i="69"/>
  <c r="D44" i="69" s="1"/>
  <c r="Q45" i="69"/>
  <c r="D45" i="69" s="1"/>
  <c r="Q46" i="69"/>
  <c r="D46" i="69" s="1"/>
  <c r="Q47" i="69"/>
  <c r="D47" i="69" s="1"/>
  <c r="Q48" i="69"/>
  <c r="D48" i="69" s="1"/>
  <c r="Q49" i="69"/>
  <c r="D49" i="69" s="1"/>
  <c r="Q50" i="69"/>
  <c r="D50" i="69" s="1"/>
  <c r="Q51" i="69"/>
  <c r="D51" i="69" s="1"/>
  <c r="Q52" i="69"/>
  <c r="D52" i="69" s="1"/>
  <c r="Q53" i="69"/>
  <c r="D53" i="69" s="1"/>
  <c r="Q54" i="69"/>
  <c r="D54" i="69" s="1"/>
  <c r="Q55" i="69"/>
  <c r="D55" i="69" s="1"/>
  <c r="Q56" i="69"/>
  <c r="D56" i="69" s="1"/>
  <c r="Q57" i="69"/>
  <c r="D57" i="69" s="1"/>
  <c r="Q58" i="69"/>
  <c r="D58" i="69" s="1"/>
  <c r="Q59" i="69"/>
  <c r="D59" i="69" s="1"/>
  <c r="Q60" i="69"/>
  <c r="D60" i="69" s="1"/>
  <c r="Q61" i="69"/>
  <c r="D61" i="69" s="1"/>
  <c r="Q62" i="69"/>
  <c r="D62" i="69" s="1"/>
  <c r="Q63" i="69"/>
  <c r="D63" i="69" s="1"/>
  <c r="Q64" i="69"/>
  <c r="D64" i="69" s="1"/>
  <c r="Q65" i="69"/>
  <c r="D65" i="69" s="1"/>
  <c r="Q66" i="69"/>
  <c r="D66" i="69" s="1"/>
  <c r="Q67" i="69"/>
  <c r="D67" i="69" s="1"/>
  <c r="Q68" i="69"/>
  <c r="D68" i="69" s="1"/>
  <c r="Q69" i="69"/>
  <c r="D69" i="69" s="1"/>
  <c r="Q70" i="69"/>
  <c r="D70" i="69" s="1"/>
  <c r="Q71" i="69"/>
  <c r="D71" i="69" s="1"/>
  <c r="Q72" i="69"/>
  <c r="D72" i="69" s="1"/>
  <c r="Q73" i="69"/>
  <c r="D73" i="69" s="1"/>
  <c r="Q74" i="69"/>
  <c r="D74" i="69" s="1"/>
  <c r="Q75" i="69"/>
  <c r="D75" i="69" s="1"/>
  <c r="Q76" i="69"/>
  <c r="D76" i="69" s="1"/>
  <c r="Q77" i="69"/>
  <c r="D77" i="69" s="1"/>
  <c r="Q78" i="69"/>
  <c r="D78" i="69" s="1"/>
  <c r="Q79" i="69"/>
  <c r="D79" i="69" s="1"/>
  <c r="Q80" i="69"/>
  <c r="D80" i="69" s="1"/>
  <c r="Q81" i="69"/>
  <c r="D81" i="69" s="1"/>
  <c r="Q82" i="69"/>
  <c r="D82" i="69" s="1"/>
  <c r="Q83" i="69"/>
  <c r="D83" i="69" s="1"/>
  <c r="Q84" i="69"/>
  <c r="D84" i="69" s="1"/>
  <c r="Q85" i="69"/>
  <c r="D85" i="69" s="1"/>
  <c r="Q86" i="69"/>
  <c r="D86" i="69" s="1"/>
  <c r="Q87" i="69"/>
  <c r="D87" i="69" s="1"/>
  <c r="Q88" i="69"/>
  <c r="D88" i="69" s="1"/>
  <c r="Q89" i="69"/>
  <c r="D89" i="69" s="1"/>
  <c r="Q90" i="69"/>
  <c r="D90" i="69" s="1"/>
  <c r="Q91" i="69"/>
  <c r="D91" i="69" s="1"/>
  <c r="Q92" i="69"/>
  <c r="D92" i="69" s="1"/>
  <c r="Q93" i="69"/>
  <c r="D93" i="69" s="1"/>
  <c r="Q94" i="69"/>
  <c r="D94" i="69" s="1"/>
  <c r="Q95" i="69"/>
  <c r="D95" i="69" s="1"/>
  <c r="Q96" i="69"/>
  <c r="D96" i="69" s="1"/>
  <c r="Q97" i="69"/>
  <c r="D97" i="69" s="1"/>
  <c r="Q98" i="69"/>
  <c r="D98" i="69" s="1"/>
  <c r="Q99" i="69"/>
  <c r="D99" i="69" s="1"/>
  <c r="Q100" i="69"/>
  <c r="D100" i="69" s="1"/>
  <c r="Q101" i="69"/>
  <c r="D101" i="69" s="1"/>
  <c r="Q2" i="69"/>
  <c r="D2" i="69" s="1"/>
  <c r="Y74" i="69"/>
  <c r="Y82"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Y20" i="69" s="1"/>
  <c r="X21" i="69"/>
  <c r="Y21" i="69" s="1"/>
  <c r="X22" i="69"/>
  <c r="Y22" i="69" s="1"/>
  <c r="X23" i="69"/>
  <c r="Y23" i="69" s="1"/>
  <c r="X24" i="69"/>
  <c r="Y24" i="69" s="1"/>
  <c r="X25" i="69"/>
  <c r="Y25" i="69" s="1"/>
  <c r="X26" i="69"/>
  <c r="Y26" i="69" s="1"/>
  <c r="X27" i="69"/>
  <c r="Y27" i="69" s="1"/>
  <c r="X28" i="69"/>
  <c r="Y28" i="69" s="1"/>
  <c r="X29" i="69"/>
  <c r="Y29" i="69" s="1"/>
  <c r="X30" i="69"/>
  <c r="Y30" i="69" s="1"/>
  <c r="X31" i="69"/>
  <c r="Y31" i="69" s="1"/>
  <c r="X32" i="69"/>
  <c r="Y32" i="69" s="1"/>
  <c r="X33" i="69"/>
  <c r="Y33" i="69" s="1"/>
  <c r="X34" i="69"/>
  <c r="Y34" i="69" s="1"/>
  <c r="X35" i="69"/>
  <c r="Y35" i="69" s="1"/>
  <c r="X36" i="69"/>
  <c r="Y36" i="69" s="1"/>
  <c r="X37" i="69"/>
  <c r="Y37" i="69" s="1"/>
  <c r="X38" i="69"/>
  <c r="Y38" i="69" s="1"/>
  <c r="X39" i="69"/>
  <c r="Y39" i="69" s="1"/>
  <c r="X40" i="69"/>
  <c r="Y40" i="69" s="1"/>
  <c r="X41" i="69"/>
  <c r="Y41" i="69" s="1"/>
  <c r="X42" i="69"/>
  <c r="Y42" i="69" s="1"/>
  <c r="X43" i="69"/>
  <c r="Y43" i="69" s="1"/>
  <c r="X44" i="69"/>
  <c r="Y44" i="69" s="1"/>
  <c r="X45" i="69"/>
  <c r="Y45" i="69" s="1"/>
  <c r="X46" i="69"/>
  <c r="Y46" i="69" s="1"/>
  <c r="X47" i="69"/>
  <c r="Y47" i="69" s="1"/>
  <c r="X48" i="69"/>
  <c r="Y48" i="69" s="1"/>
  <c r="X49" i="69"/>
  <c r="Y49" i="69" s="1"/>
  <c r="X50" i="69"/>
  <c r="Y50" i="69" s="1"/>
  <c r="X51" i="69"/>
  <c r="Y51" i="69" s="1"/>
  <c r="X52" i="69"/>
  <c r="Y52" i="69" s="1"/>
  <c r="X53" i="69"/>
  <c r="Y53" i="69" s="1"/>
  <c r="X54" i="69"/>
  <c r="Y54" i="69" s="1"/>
  <c r="X55" i="69"/>
  <c r="Y55" i="69" s="1"/>
  <c r="X56" i="69"/>
  <c r="Y56" i="69" s="1"/>
  <c r="X57" i="69"/>
  <c r="Y57" i="69" s="1"/>
  <c r="X58" i="69"/>
  <c r="Y58" i="69" s="1"/>
  <c r="X59" i="69"/>
  <c r="Y59" i="69" s="1"/>
  <c r="X60" i="69"/>
  <c r="Y60" i="69" s="1"/>
  <c r="X61" i="69"/>
  <c r="Y61" i="69" s="1"/>
  <c r="X62" i="69"/>
  <c r="Y62" i="69" s="1"/>
  <c r="X63" i="69"/>
  <c r="Y63" i="69" s="1"/>
  <c r="X64" i="69"/>
  <c r="Y64" i="69" s="1"/>
  <c r="X65" i="69"/>
  <c r="Y65" i="69" s="1"/>
  <c r="X66" i="69"/>
  <c r="Y66" i="69" s="1"/>
  <c r="X67" i="69"/>
  <c r="Y67" i="69" s="1"/>
  <c r="X68" i="69"/>
  <c r="Y68" i="69" s="1"/>
  <c r="X69" i="69"/>
  <c r="Y69" i="69" s="1"/>
  <c r="X70" i="69"/>
  <c r="Y70" i="69" s="1"/>
  <c r="X71" i="69"/>
  <c r="Y71" i="69" s="1"/>
  <c r="X72" i="69"/>
  <c r="Y72" i="69" s="1"/>
  <c r="X73" i="69"/>
  <c r="Y73" i="69" s="1"/>
  <c r="X74" i="69"/>
  <c r="X75" i="69"/>
  <c r="Y75" i="69" s="1"/>
  <c r="X76" i="69"/>
  <c r="Y76" i="69" s="1"/>
  <c r="X77" i="69"/>
  <c r="Y77" i="69" s="1"/>
  <c r="X78" i="69"/>
  <c r="Y78" i="69" s="1"/>
  <c r="X79" i="69"/>
  <c r="Y79" i="69" s="1"/>
  <c r="X80" i="69"/>
  <c r="Y80" i="69" s="1"/>
  <c r="X81" i="69"/>
  <c r="Y81" i="69" s="1"/>
  <c r="X82" i="69"/>
  <c r="X83" i="69"/>
  <c r="Y83" i="69" s="1"/>
  <c r="X84" i="69"/>
  <c r="Y84" i="69" s="1"/>
  <c r="X85" i="69"/>
  <c r="Y85" i="69" s="1"/>
  <c r="X86" i="69"/>
  <c r="Y86" i="69" s="1"/>
  <c r="X87" i="69"/>
  <c r="Y87" i="69" s="1"/>
  <c r="X88" i="69"/>
  <c r="Y88" i="69" s="1"/>
  <c r="X89" i="69"/>
  <c r="Y89" i="69" s="1"/>
  <c r="X90" i="69"/>
  <c r="Y90" i="69" s="1"/>
  <c r="X91" i="69"/>
  <c r="Y91" i="69" s="1"/>
  <c r="X92" i="69"/>
  <c r="Y92" i="69" s="1"/>
  <c r="X93" i="69"/>
  <c r="Y93" i="69" s="1"/>
  <c r="X94" i="69"/>
  <c r="Y94" i="69" s="1"/>
  <c r="X95" i="69"/>
  <c r="Y95" i="69" s="1"/>
  <c r="X96" i="69"/>
  <c r="Y96" i="69" s="1"/>
  <c r="X97" i="69"/>
  <c r="Y97" i="69" s="1"/>
  <c r="X98" i="69"/>
  <c r="Y98" i="69" s="1"/>
  <c r="X99" i="69"/>
  <c r="Y99" i="69" s="1"/>
  <c r="X100" i="69"/>
  <c r="Y100" i="69" s="1"/>
  <c r="X101" i="69"/>
  <c r="Y101" i="69" s="1"/>
  <c r="X2" i="69"/>
  <c r="Y2" i="69" s="1"/>
  <c r="V3" i="69"/>
  <c r="V4" i="69"/>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2" i="69"/>
  <c r="A2" i="69"/>
  <c r="L5" i="69"/>
  <c r="L6" i="69"/>
  <c r="L7" i="69"/>
  <c r="L8" i="69"/>
  <c r="L3" i="69"/>
  <c r="M3"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33" i="69"/>
  <c r="M34" i="69"/>
  <c r="M35" i="69"/>
  <c r="M36" i="69"/>
  <c r="M37" i="69"/>
  <c r="M38" i="69"/>
  <c r="M39" i="69"/>
  <c r="M40" i="69"/>
  <c r="M41" i="69"/>
  <c r="M42" i="69"/>
  <c r="M43" i="69"/>
  <c r="M44" i="69"/>
  <c r="M45" i="69"/>
  <c r="M46" i="69"/>
  <c r="M47" i="69"/>
  <c r="M48" i="69"/>
  <c r="M49" i="69"/>
  <c r="M50" i="69"/>
  <c r="M51" i="69"/>
  <c r="M52" i="69"/>
  <c r="M53" i="69"/>
  <c r="M54" i="69"/>
  <c r="M55" i="69"/>
  <c r="M56" i="69"/>
  <c r="M57" i="69"/>
  <c r="M58" i="69"/>
  <c r="M59" i="69"/>
  <c r="M60" i="69"/>
  <c r="M61" i="69"/>
  <c r="M62" i="69"/>
  <c r="M63" i="69"/>
  <c r="M64" i="69"/>
  <c r="M65" i="69"/>
  <c r="M66" i="69"/>
  <c r="M67" i="69"/>
  <c r="M68" i="69"/>
  <c r="M69" i="69"/>
  <c r="M70" i="69"/>
  <c r="M71" i="69"/>
  <c r="M72" i="69"/>
  <c r="M73" i="69"/>
  <c r="M74" i="69"/>
  <c r="M75" i="69"/>
  <c r="M76" i="69"/>
  <c r="M77" i="69"/>
  <c r="M78" i="69"/>
  <c r="M79" i="69"/>
  <c r="M80" i="69"/>
  <c r="M81" i="69"/>
  <c r="M82" i="69"/>
  <c r="M83" i="69"/>
  <c r="M84" i="69"/>
  <c r="M85" i="69"/>
  <c r="M86" i="69"/>
  <c r="M87" i="69"/>
  <c r="M88" i="69"/>
  <c r="M89" i="69"/>
  <c r="M90" i="69"/>
  <c r="M91" i="69"/>
  <c r="M92" i="69"/>
  <c r="M93" i="69"/>
  <c r="M94" i="69"/>
  <c r="M95" i="69"/>
  <c r="M96" i="69"/>
  <c r="M97" i="69"/>
  <c r="M98" i="69"/>
  <c r="M99" i="69"/>
  <c r="M100" i="69"/>
  <c r="M101" i="69"/>
  <c r="L4" i="69"/>
  <c r="E115" i="44"/>
  <c r="Q115" i="44"/>
  <c r="F115" i="44"/>
  <c r="H115" i="44"/>
  <c r="I115" i="44"/>
  <c r="J115" i="44"/>
  <c r="N115" i="44"/>
  <c r="O115" i="44"/>
  <c r="P115" i="44"/>
  <c r="D115" i="44"/>
  <c r="B115" i="44"/>
  <c r="T117" i="70" l="1"/>
  <c r="T21" i="2"/>
  <c r="W117" i="70" s="1"/>
  <c r="T123" i="70"/>
  <c r="T27" i="2"/>
  <c r="W123" i="70" s="1"/>
  <c r="T122" i="70"/>
  <c r="T26" i="2"/>
  <c r="W122" i="70" s="1"/>
  <c r="AA2" i="69" a="1"/>
  <c r="AA2" i="69" s="1"/>
  <c r="R2" i="69" a="1"/>
  <c r="R2" i="69" s="1"/>
  <c r="A115" i="44"/>
  <c r="A112" i="44" s="1"/>
  <c r="AK13" i="70"/>
  <c r="AD128" i="64" l="1"/>
  <c r="AC17" i="64"/>
  <c r="AG24" i="2"/>
  <c r="AD121" i="64"/>
  <c r="AD129" i="64"/>
  <c r="AC18" i="64"/>
  <c r="AG25" i="2"/>
  <c r="AD122" i="64"/>
  <c r="AC19" i="64"/>
  <c r="AG26" i="2"/>
  <c r="AD123" i="64"/>
  <c r="AC20" i="64"/>
  <c r="AG19" i="2"/>
  <c r="AG27" i="2"/>
  <c r="AD124" i="64"/>
  <c r="AC13" i="64"/>
  <c r="AC21" i="64"/>
  <c r="AG20" i="2"/>
  <c r="AG28" i="2"/>
  <c r="AG21" i="2"/>
  <c r="AD125" i="64"/>
  <c r="AC14" i="64"/>
  <c r="AD126" i="64"/>
  <c r="AC15" i="64"/>
  <c r="AG22" i="2"/>
  <c r="AD127" i="64"/>
  <c r="AC16" i="64"/>
  <c r="AG23" i="2"/>
  <c r="T2" i="69" a="1"/>
  <c r="T2" i="69" s="1"/>
  <c r="AG18" i="2"/>
  <c r="AH222" i="2"/>
  <c r="AC12" i="64"/>
  <c r="I222" i="64"/>
  <c r="H222" i="64"/>
  <c r="C222" i="64"/>
  <c r="D222" i="64"/>
  <c r="F222" i="64"/>
  <c r="J222" i="64"/>
  <c r="S222" i="64"/>
  <c r="R222" i="64"/>
  <c r="Q222" i="64"/>
  <c r="M222" i="64"/>
  <c r="AX14" i="70"/>
  <c r="BA14" i="70" s="1"/>
  <c r="AX15" i="70"/>
  <c r="BA15" i="70" s="1"/>
  <c r="AX16" i="70"/>
  <c r="BA16" i="70" s="1"/>
  <c r="AX17" i="70"/>
  <c r="BA17" i="70" s="1"/>
  <c r="AX18" i="70"/>
  <c r="BA18" i="70" s="1"/>
  <c r="AX19" i="70"/>
  <c r="BA19" i="70" s="1"/>
  <c r="AX20" i="70"/>
  <c r="BA20" i="70" s="1"/>
  <c r="AX21" i="70"/>
  <c r="BA21" i="70" s="1"/>
  <c r="AX22" i="70"/>
  <c r="BA22" i="70" s="1"/>
  <c r="AX23" i="70"/>
  <c r="BA23" i="70" s="1"/>
  <c r="AX24" i="70"/>
  <c r="BA24" i="70" s="1"/>
  <c r="AX25" i="70"/>
  <c r="BA25" i="70" s="1"/>
  <c r="AX26" i="70"/>
  <c r="BA26" i="70" s="1"/>
  <c r="AX27" i="70"/>
  <c r="BA27" i="70" s="1"/>
  <c r="AX28" i="70"/>
  <c r="BA28" i="70" s="1"/>
  <c r="AX29" i="70"/>
  <c r="BA29" i="70" s="1"/>
  <c r="AX30" i="70"/>
  <c r="BA30" i="70" s="1"/>
  <c r="AX31" i="70"/>
  <c r="BA31" i="70" s="1"/>
  <c r="AX32" i="70"/>
  <c r="BA32" i="70" s="1"/>
  <c r="AX33" i="70"/>
  <c r="BA33" i="70" s="1"/>
  <c r="AX34" i="70"/>
  <c r="BA34" i="70" s="1"/>
  <c r="AX35" i="70"/>
  <c r="BA35" i="70" s="1"/>
  <c r="AX36" i="70"/>
  <c r="BA36" i="70" s="1"/>
  <c r="AX37" i="70"/>
  <c r="BA37" i="70" s="1"/>
  <c r="AX38" i="70"/>
  <c r="BA38" i="70" s="1"/>
  <c r="AX39" i="70"/>
  <c r="BA39" i="70" s="1"/>
  <c r="AX40" i="70"/>
  <c r="BA40" i="70" s="1"/>
  <c r="AX41" i="70"/>
  <c r="BA41" i="70" s="1"/>
  <c r="AX42" i="70"/>
  <c r="BA42" i="70" s="1"/>
  <c r="AX43" i="70"/>
  <c r="BA43" i="70" s="1"/>
  <c r="AX44" i="70"/>
  <c r="BA44" i="70" s="1"/>
  <c r="AX45" i="70"/>
  <c r="BA45" i="70" s="1"/>
  <c r="AX46" i="70"/>
  <c r="BA46" i="70" s="1"/>
  <c r="AX47" i="70"/>
  <c r="BA47" i="70" s="1"/>
  <c r="AX48" i="70"/>
  <c r="BA48" i="70" s="1"/>
  <c r="AX49" i="70"/>
  <c r="BA49" i="70" s="1"/>
  <c r="AX50" i="70"/>
  <c r="BA50" i="70" s="1"/>
  <c r="AX51" i="70"/>
  <c r="BA51" i="70" s="1"/>
  <c r="AX52" i="70"/>
  <c r="BA52" i="70" s="1"/>
  <c r="AX53" i="70"/>
  <c r="BA53" i="70" s="1"/>
  <c r="AX54" i="70"/>
  <c r="BA54" i="70" s="1"/>
  <c r="AX55" i="70"/>
  <c r="BA55" i="70" s="1"/>
  <c r="AX56" i="70"/>
  <c r="BA56" i="70" s="1"/>
  <c r="AX57" i="70"/>
  <c r="BA57" i="70" s="1"/>
  <c r="AX58" i="70"/>
  <c r="BA58" i="70" s="1"/>
  <c r="AX59" i="70"/>
  <c r="BA59" i="70" s="1"/>
  <c r="AX60" i="70"/>
  <c r="BA60" i="70" s="1"/>
  <c r="AX61" i="70"/>
  <c r="BA61" i="70" s="1"/>
  <c r="AX62" i="70"/>
  <c r="BA62" i="70" s="1"/>
  <c r="AX63" i="70"/>
  <c r="BA63" i="70" s="1"/>
  <c r="AX64" i="70"/>
  <c r="BA64" i="70" s="1"/>
  <c r="AX65" i="70"/>
  <c r="BA65" i="70" s="1"/>
  <c r="AX66" i="70"/>
  <c r="BA66" i="70" s="1"/>
  <c r="AX67" i="70"/>
  <c r="BA67" i="70" s="1"/>
  <c r="AX68" i="70"/>
  <c r="BA68" i="70" s="1"/>
  <c r="AX69" i="70"/>
  <c r="BA69" i="70" s="1"/>
  <c r="AX70" i="70"/>
  <c r="BA70" i="70" s="1"/>
  <c r="AX71" i="70"/>
  <c r="BA71" i="70" s="1"/>
  <c r="AX72" i="70"/>
  <c r="BA72" i="70" s="1"/>
  <c r="AX73" i="70"/>
  <c r="BA73" i="70" s="1"/>
  <c r="AX74" i="70"/>
  <c r="BA74" i="70" s="1"/>
  <c r="AX75" i="70"/>
  <c r="BA75" i="70" s="1"/>
  <c r="AX76" i="70"/>
  <c r="BA76" i="70" s="1"/>
  <c r="AX77" i="70"/>
  <c r="BA77" i="70" s="1"/>
  <c r="AX78" i="70"/>
  <c r="BA78" i="70" s="1"/>
  <c r="AX79" i="70"/>
  <c r="BA79" i="70" s="1"/>
  <c r="AX80" i="70"/>
  <c r="BA80" i="70" s="1"/>
  <c r="AX81" i="70"/>
  <c r="BA81" i="70" s="1"/>
  <c r="AX82" i="70"/>
  <c r="BA82" i="70" s="1"/>
  <c r="AX83" i="70"/>
  <c r="BA83" i="70" s="1"/>
  <c r="AX84" i="70"/>
  <c r="BA84" i="70" s="1"/>
  <c r="AX85" i="70"/>
  <c r="BA85" i="70" s="1"/>
  <c r="AX86" i="70"/>
  <c r="BA86" i="70" s="1"/>
  <c r="AX87" i="70"/>
  <c r="BA87" i="70" s="1"/>
  <c r="AX88" i="70"/>
  <c r="BA88" i="70" s="1"/>
  <c r="AX89" i="70"/>
  <c r="BA89" i="70" s="1"/>
  <c r="AX90" i="70"/>
  <c r="BA90" i="70" s="1"/>
  <c r="AX91" i="70"/>
  <c r="BA91" i="70" s="1"/>
  <c r="AX92" i="70"/>
  <c r="BA92" i="70" s="1"/>
  <c r="AX93" i="70"/>
  <c r="BA93" i="70" s="1"/>
  <c r="AX94" i="70"/>
  <c r="BA94" i="70" s="1"/>
  <c r="AX95" i="70"/>
  <c r="BA95" i="70" s="1"/>
  <c r="AX96" i="70"/>
  <c r="BA96" i="70" s="1"/>
  <c r="AX97" i="70"/>
  <c r="BA97" i="70" s="1"/>
  <c r="AX98" i="70"/>
  <c r="BA98" i="70" s="1"/>
  <c r="AX99" i="70"/>
  <c r="BA99" i="70" s="1"/>
  <c r="AX100" i="70"/>
  <c r="BA100" i="70" s="1"/>
  <c r="AX101" i="70"/>
  <c r="BA101" i="70" s="1"/>
  <c r="AX102" i="70"/>
  <c r="BA102" i="70" s="1"/>
  <c r="AX103" i="70"/>
  <c r="BA103" i="70" s="1"/>
  <c r="AX104" i="70"/>
  <c r="BA104" i="70" s="1"/>
  <c r="AX105" i="70"/>
  <c r="BA105" i="70" s="1"/>
  <c r="AX106" i="70"/>
  <c r="BA106" i="70" s="1"/>
  <c r="AX107" i="70"/>
  <c r="BA107" i="70" s="1"/>
  <c r="AX108" i="70"/>
  <c r="BA108" i="70" s="1"/>
  <c r="AX109" i="70"/>
  <c r="BA109" i="70" s="1"/>
  <c r="AX110" i="70"/>
  <c r="BA110" i="70" s="1"/>
  <c r="AX111" i="70"/>
  <c r="BA111" i="70" s="1"/>
  <c r="AX112" i="70"/>
  <c r="BA112" i="70" s="1"/>
  <c r="AX13" i="70"/>
  <c r="BA13" i="70" s="1"/>
  <c r="W220" i="64" l="1"/>
  <c r="C376" i="70"/>
  <c r="D376" i="70" s="1"/>
  <c r="U377" i="70"/>
  <c r="V377" i="70"/>
  <c r="W377" i="70"/>
  <c r="X377" i="70"/>
  <c r="Y377" i="70"/>
  <c r="U378" i="70"/>
  <c r="V378" i="70"/>
  <c r="W378" i="70"/>
  <c r="X378" i="70"/>
  <c r="Y378" i="70"/>
  <c r="U379" i="70"/>
  <c r="V379" i="70"/>
  <c r="W379" i="70"/>
  <c r="X379" i="70"/>
  <c r="Y379" i="70"/>
  <c r="U380" i="70"/>
  <c r="V380" i="70"/>
  <c r="W380" i="70"/>
  <c r="X380" i="70"/>
  <c r="Y380" i="70"/>
  <c r="U381" i="70"/>
  <c r="V381" i="70"/>
  <c r="W381" i="70"/>
  <c r="X381" i="70"/>
  <c r="Y381" i="70"/>
  <c r="U382" i="70"/>
  <c r="V382" i="70"/>
  <c r="W382" i="70"/>
  <c r="X382" i="70"/>
  <c r="Y382" i="70"/>
  <c r="U383" i="70"/>
  <c r="V383" i="70"/>
  <c r="W383" i="70"/>
  <c r="X383" i="70"/>
  <c r="Y383" i="70"/>
  <c r="U384" i="70"/>
  <c r="V384" i="70"/>
  <c r="W384" i="70"/>
  <c r="X384" i="70"/>
  <c r="Y384" i="70"/>
  <c r="U385" i="70"/>
  <c r="V385" i="70"/>
  <c r="W385" i="70"/>
  <c r="X385" i="70"/>
  <c r="Y385" i="70"/>
  <c r="U386" i="70"/>
  <c r="V386" i="70"/>
  <c r="W386" i="70"/>
  <c r="X386" i="70"/>
  <c r="Y386" i="70"/>
  <c r="U387" i="70"/>
  <c r="V387" i="70"/>
  <c r="W387" i="70"/>
  <c r="X387" i="70"/>
  <c r="Y387" i="70"/>
  <c r="U388" i="70"/>
  <c r="V388" i="70"/>
  <c r="W388" i="70"/>
  <c r="X388" i="70"/>
  <c r="Y388" i="70"/>
  <c r="U389" i="70"/>
  <c r="V389" i="70"/>
  <c r="W389" i="70"/>
  <c r="X389" i="70"/>
  <c r="Y389" i="70"/>
  <c r="U390" i="70"/>
  <c r="V390" i="70"/>
  <c r="W390" i="70"/>
  <c r="X390" i="70"/>
  <c r="Y390" i="70"/>
  <c r="U391" i="70"/>
  <c r="V391" i="70"/>
  <c r="W391" i="70"/>
  <c r="X391" i="70"/>
  <c r="Y391" i="70"/>
  <c r="U392" i="70"/>
  <c r="V392" i="70"/>
  <c r="W392" i="70"/>
  <c r="X392" i="70"/>
  <c r="Y392" i="70"/>
  <c r="U393" i="70"/>
  <c r="V393" i="70"/>
  <c r="W393" i="70"/>
  <c r="X393" i="70"/>
  <c r="Y393" i="70"/>
  <c r="U394" i="70"/>
  <c r="V394" i="70"/>
  <c r="W394" i="70"/>
  <c r="X394" i="70"/>
  <c r="Y394" i="70"/>
  <c r="U395" i="70"/>
  <c r="V395" i="70"/>
  <c r="W395" i="70"/>
  <c r="X395" i="70"/>
  <c r="Y395" i="70"/>
  <c r="U396" i="70"/>
  <c r="V396" i="70"/>
  <c r="W396" i="70"/>
  <c r="X396" i="70"/>
  <c r="Y396" i="70"/>
  <c r="U397" i="70"/>
  <c r="V397" i="70"/>
  <c r="W397" i="70"/>
  <c r="X397" i="70"/>
  <c r="Y397" i="70"/>
  <c r="U398" i="70"/>
  <c r="V398" i="70"/>
  <c r="W398" i="70"/>
  <c r="X398" i="70"/>
  <c r="Y398" i="70"/>
  <c r="U399" i="70"/>
  <c r="V399" i="70"/>
  <c r="W399" i="70"/>
  <c r="X399" i="70"/>
  <c r="Y399" i="70"/>
  <c r="U400" i="70"/>
  <c r="V400" i="70"/>
  <c r="W400" i="70"/>
  <c r="X400" i="70"/>
  <c r="Y400" i="70"/>
  <c r="U401" i="70"/>
  <c r="V401" i="70"/>
  <c r="W401" i="70"/>
  <c r="X401" i="70"/>
  <c r="Y401" i="70"/>
  <c r="U402" i="70"/>
  <c r="V402" i="70"/>
  <c r="W402" i="70"/>
  <c r="X402" i="70"/>
  <c r="Y402" i="70"/>
  <c r="U403" i="70"/>
  <c r="V403" i="70"/>
  <c r="W403" i="70"/>
  <c r="X403" i="70"/>
  <c r="Y403" i="70"/>
  <c r="U404" i="70"/>
  <c r="V404" i="70"/>
  <c r="W404" i="70"/>
  <c r="X404" i="70"/>
  <c r="Y404" i="70"/>
  <c r="U405" i="70"/>
  <c r="V405" i="70"/>
  <c r="W405" i="70"/>
  <c r="X405" i="70"/>
  <c r="Y405" i="70"/>
  <c r="U406" i="70"/>
  <c r="V406" i="70"/>
  <c r="W406" i="70"/>
  <c r="X406" i="70"/>
  <c r="Y406" i="70"/>
  <c r="U407" i="70"/>
  <c r="V407" i="70"/>
  <c r="W407" i="70"/>
  <c r="X407" i="70"/>
  <c r="Y407" i="70"/>
  <c r="U408" i="70"/>
  <c r="V408" i="70"/>
  <c r="W408" i="70"/>
  <c r="X408" i="70"/>
  <c r="Y408" i="70"/>
  <c r="U409" i="70"/>
  <c r="V409" i="70"/>
  <c r="W409" i="70"/>
  <c r="X409" i="70"/>
  <c r="Y409" i="70"/>
  <c r="U410" i="70"/>
  <c r="V410" i="70"/>
  <c r="W410" i="70"/>
  <c r="X410" i="70"/>
  <c r="Y410" i="70"/>
  <c r="U411" i="70"/>
  <c r="V411" i="70"/>
  <c r="W411" i="70"/>
  <c r="X411" i="70"/>
  <c r="Y411" i="70"/>
  <c r="U412" i="70"/>
  <c r="V412" i="70"/>
  <c r="W412" i="70"/>
  <c r="X412" i="70"/>
  <c r="Y412" i="70"/>
  <c r="U413" i="70"/>
  <c r="V413" i="70"/>
  <c r="W413" i="70"/>
  <c r="X413" i="70"/>
  <c r="Y413" i="70"/>
  <c r="U414" i="70"/>
  <c r="V414" i="70"/>
  <c r="W414" i="70"/>
  <c r="X414" i="70"/>
  <c r="Y414" i="70"/>
  <c r="U415" i="70"/>
  <c r="V415" i="70"/>
  <c r="W415" i="70"/>
  <c r="X415" i="70"/>
  <c r="Y415" i="70"/>
  <c r="U416" i="70"/>
  <c r="V416" i="70"/>
  <c r="W416" i="70"/>
  <c r="X416" i="70"/>
  <c r="Y416" i="70"/>
  <c r="U417" i="70"/>
  <c r="V417" i="70"/>
  <c r="W417" i="70"/>
  <c r="X417" i="70"/>
  <c r="Y417" i="70"/>
  <c r="U418" i="70"/>
  <c r="V418" i="70"/>
  <c r="W418" i="70"/>
  <c r="X418" i="70"/>
  <c r="Y418" i="70"/>
  <c r="U419" i="70"/>
  <c r="V419" i="70"/>
  <c r="W419" i="70"/>
  <c r="X419" i="70"/>
  <c r="Y419" i="70"/>
  <c r="U420" i="70"/>
  <c r="V420" i="70"/>
  <c r="W420" i="70"/>
  <c r="X420" i="70"/>
  <c r="Y420" i="70"/>
  <c r="U421" i="70"/>
  <c r="V421" i="70"/>
  <c r="W421" i="70"/>
  <c r="X421" i="70"/>
  <c r="Y421" i="70"/>
  <c r="U422" i="70"/>
  <c r="V422" i="70"/>
  <c r="W422" i="70"/>
  <c r="X422" i="70"/>
  <c r="Y422" i="70"/>
  <c r="U423" i="70"/>
  <c r="V423" i="70"/>
  <c r="W423" i="70"/>
  <c r="X423" i="70"/>
  <c r="Y423" i="70"/>
  <c r="U424" i="70"/>
  <c r="V424" i="70"/>
  <c r="W424" i="70"/>
  <c r="X424" i="70"/>
  <c r="Y424" i="70"/>
  <c r="U425" i="70"/>
  <c r="V425" i="70"/>
  <c r="W425" i="70"/>
  <c r="X425" i="70"/>
  <c r="Y425" i="70"/>
  <c r="U426" i="70"/>
  <c r="V426" i="70"/>
  <c r="W426" i="70"/>
  <c r="X426" i="70"/>
  <c r="Y426" i="70"/>
  <c r="U427" i="70"/>
  <c r="V427" i="70"/>
  <c r="W427" i="70"/>
  <c r="X427" i="70"/>
  <c r="Y427" i="70"/>
  <c r="U428" i="70"/>
  <c r="V428" i="70"/>
  <c r="W428" i="70"/>
  <c r="X428" i="70"/>
  <c r="Y428" i="70"/>
  <c r="U429" i="70"/>
  <c r="V429" i="70"/>
  <c r="W429" i="70"/>
  <c r="X429" i="70"/>
  <c r="Y429" i="70"/>
  <c r="U430" i="70"/>
  <c r="V430" i="70"/>
  <c r="W430" i="70"/>
  <c r="X430" i="70"/>
  <c r="Y430" i="70"/>
  <c r="U431" i="70"/>
  <c r="V431" i="70"/>
  <c r="W431" i="70"/>
  <c r="X431" i="70"/>
  <c r="Y431" i="70"/>
  <c r="U432" i="70"/>
  <c r="V432" i="70"/>
  <c r="W432" i="70"/>
  <c r="X432" i="70"/>
  <c r="Y432" i="70"/>
  <c r="U433" i="70"/>
  <c r="V433" i="70"/>
  <c r="W433" i="70"/>
  <c r="X433" i="70"/>
  <c r="Y433" i="70"/>
  <c r="U434" i="70"/>
  <c r="V434" i="70"/>
  <c r="W434" i="70"/>
  <c r="X434" i="70"/>
  <c r="Y434" i="70"/>
  <c r="U435" i="70"/>
  <c r="V435" i="70"/>
  <c r="W435" i="70"/>
  <c r="X435" i="70"/>
  <c r="Y435" i="70"/>
  <c r="U436" i="70"/>
  <c r="V436" i="70"/>
  <c r="W436" i="70"/>
  <c r="X436" i="70"/>
  <c r="Y436" i="70"/>
  <c r="U437" i="70"/>
  <c r="V437" i="70"/>
  <c r="W437" i="70"/>
  <c r="X437" i="70"/>
  <c r="Y437" i="70"/>
  <c r="U438" i="70"/>
  <c r="V438" i="70"/>
  <c r="W438" i="70"/>
  <c r="X438" i="70"/>
  <c r="Y438" i="70"/>
  <c r="U439" i="70"/>
  <c r="V439" i="70"/>
  <c r="W439" i="70"/>
  <c r="X439" i="70"/>
  <c r="Y439" i="70"/>
  <c r="U440" i="70"/>
  <c r="V440" i="70"/>
  <c r="W440" i="70"/>
  <c r="X440" i="70"/>
  <c r="Y440" i="70"/>
  <c r="U441" i="70"/>
  <c r="V441" i="70"/>
  <c r="W441" i="70"/>
  <c r="X441" i="70"/>
  <c r="Y441" i="70"/>
  <c r="U442" i="70"/>
  <c r="V442" i="70"/>
  <c r="W442" i="70"/>
  <c r="X442" i="70"/>
  <c r="Y442" i="70"/>
  <c r="U443" i="70"/>
  <c r="V443" i="70"/>
  <c r="W443" i="70"/>
  <c r="X443" i="70"/>
  <c r="Y443" i="70"/>
  <c r="U444" i="70"/>
  <c r="V444" i="70"/>
  <c r="W444" i="70"/>
  <c r="X444" i="70"/>
  <c r="Y444" i="70"/>
  <c r="U445" i="70"/>
  <c r="V445" i="70"/>
  <c r="W445" i="70"/>
  <c r="X445" i="70"/>
  <c r="Y445" i="70"/>
  <c r="U446" i="70"/>
  <c r="V446" i="70"/>
  <c r="W446" i="70"/>
  <c r="X446" i="70"/>
  <c r="Y446" i="70"/>
  <c r="U447" i="70"/>
  <c r="V447" i="70"/>
  <c r="W447" i="70"/>
  <c r="X447" i="70"/>
  <c r="Y447" i="70"/>
  <c r="U448" i="70"/>
  <c r="V448" i="70"/>
  <c r="W448" i="70"/>
  <c r="X448" i="70"/>
  <c r="Y448" i="70"/>
  <c r="U449" i="70"/>
  <c r="V449" i="70"/>
  <c r="W449" i="70"/>
  <c r="X449" i="70"/>
  <c r="Y449" i="70"/>
  <c r="U450" i="70"/>
  <c r="V450" i="70"/>
  <c r="W450" i="70"/>
  <c r="X450" i="70"/>
  <c r="Y450" i="70"/>
  <c r="U451" i="70"/>
  <c r="V451" i="70"/>
  <c r="W451" i="70"/>
  <c r="X451" i="70"/>
  <c r="Y451" i="70"/>
  <c r="U452" i="70"/>
  <c r="V452" i="70"/>
  <c r="W452" i="70"/>
  <c r="X452" i="70"/>
  <c r="Y452" i="70"/>
  <c r="U453" i="70"/>
  <c r="V453" i="70"/>
  <c r="W453" i="70"/>
  <c r="X453" i="70"/>
  <c r="Y453" i="70"/>
  <c r="U454" i="70"/>
  <c r="V454" i="70"/>
  <c r="W454" i="70"/>
  <c r="X454" i="70"/>
  <c r="Y454" i="70"/>
  <c r="U455" i="70"/>
  <c r="V455" i="70"/>
  <c r="W455" i="70"/>
  <c r="X455" i="70"/>
  <c r="Y455" i="70"/>
  <c r="U456" i="70"/>
  <c r="V456" i="70"/>
  <c r="W456" i="70"/>
  <c r="X456" i="70"/>
  <c r="Y456" i="70"/>
  <c r="U457" i="70"/>
  <c r="V457" i="70"/>
  <c r="W457" i="70"/>
  <c r="X457" i="70"/>
  <c r="Y457" i="70"/>
  <c r="U458" i="70"/>
  <c r="V458" i="70"/>
  <c r="W458" i="70"/>
  <c r="X458" i="70"/>
  <c r="Y458" i="70"/>
  <c r="U459" i="70"/>
  <c r="V459" i="70"/>
  <c r="W459" i="70"/>
  <c r="X459" i="70"/>
  <c r="Y459" i="70"/>
  <c r="U460" i="70"/>
  <c r="V460" i="70"/>
  <c r="W460" i="70"/>
  <c r="X460" i="70"/>
  <c r="Y460" i="70"/>
  <c r="U461" i="70"/>
  <c r="V461" i="70"/>
  <c r="W461" i="70"/>
  <c r="X461" i="70"/>
  <c r="Y461" i="70"/>
  <c r="U462" i="70"/>
  <c r="V462" i="70"/>
  <c r="W462" i="70"/>
  <c r="X462" i="70"/>
  <c r="Y462" i="70"/>
  <c r="U463" i="70"/>
  <c r="V463" i="70"/>
  <c r="W463" i="70"/>
  <c r="X463" i="70"/>
  <c r="Y463" i="70"/>
  <c r="U464" i="70"/>
  <c r="V464" i="70"/>
  <c r="W464" i="70"/>
  <c r="X464" i="70"/>
  <c r="Y464" i="70"/>
  <c r="U465" i="70"/>
  <c r="V465" i="70"/>
  <c r="W465" i="70"/>
  <c r="X465" i="70"/>
  <c r="Y465" i="70"/>
  <c r="U466" i="70"/>
  <c r="V466" i="70"/>
  <c r="W466" i="70"/>
  <c r="X466" i="70"/>
  <c r="Y466" i="70"/>
  <c r="U467" i="70"/>
  <c r="V467" i="70"/>
  <c r="W467" i="70"/>
  <c r="X467" i="70"/>
  <c r="Y467" i="70"/>
  <c r="U468" i="70"/>
  <c r="V468" i="70"/>
  <c r="W468" i="70"/>
  <c r="X468" i="70"/>
  <c r="Y468" i="70"/>
  <c r="U469" i="70"/>
  <c r="V469" i="70"/>
  <c r="W469" i="70"/>
  <c r="X469" i="70"/>
  <c r="Y469" i="70"/>
  <c r="U470" i="70"/>
  <c r="V470" i="70"/>
  <c r="W470" i="70"/>
  <c r="X470" i="70"/>
  <c r="Y470" i="70"/>
  <c r="U471" i="70"/>
  <c r="V471" i="70"/>
  <c r="W471" i="70"/>
  <c r="X471" i="70"/>
  <c r="Y471" i="70"/>
  <c r="U472" i="70"/>
  <c r="V472" i="70"/>
  <c r="W472" i="70"/>
  <c r="X472" i="70"/>
  <c r="Y472" i="70"/>
  <c r="U473" i="70"/>
  <c r="V473" i="70"/>
  <c r="W473" i="70"/>
  <c r="X473" i="70"/>
  <c r="Y473" i="70"/>
  <c r="U474" i="70"/>
  <c r="V474" i="70"/>
  <c r="W474" i="70"/>
  <c r="X474" i="70"/>
  <c r="Y474" i="70"/>
  <c r="V376" i="70"/>
  <c r="W376" i="70"/>
  <c r="X376" i="70"/>
  <c r="Y376" i="70"/>
  <c r="U376" i="70"/>
  <c r="C332" i="70" l="1"/>
  <c r="C292" i="70"/>
  <c r="C363" i="70"/>
  <c r="C347" i="70"/>
  <c r="C331" i="70"/>
  <c r="C362" i="70"/>
  <c r="C354" i="70"/>
  <c r="C346" i="70"/>
  <c r="C338" i="70"/>
  <c r="C330" i="70"/>
  <c r="C322" i="70"/>
  <c r="C314" i="70"/>
  <c r="C306" i="70"/>
  <c r="C298" i="70"/>
  <c r="C290" i="70"/>
  <c r="C282" i="70"/>
  <c r="C364" i="70"/>
  <c r="C308" i="70"/>
  <c r="C291" i="70"/>
  <c r="C369" i="70"/>
  <c r="C361" i="70"/>
  <c r="C353" i="70"/>
  <c r="C345" i="70"/>
  <c r="C337" i="70"/>
  <c r="C329" i="70"/>
  <c r="C321" i="70"/>
  <c r="C313" i="70"/>
  <c r="C305" i="70"/>
  <c r="C297" i="70"/>
  <c r="C289" i="70"/>
  <c r="C281" i="70"/>
  <c r="C356" i="70"/>
  <c r="C316" i="70"/>
  <c r="C315" i="70"/>
  <c r="C368" i="70"/>
  <c r="C360" i="70"/>
  <c r="C352" i="70"/>
  <c r="C344" i="70"/>
  <c r="C336" i="70"/>
  <c r="C328" i="70"/>
  <c r="C320" i="70"/>
  <c r="C312" i="70"/>
  <c r="C304" i="70"/>
  <c r="C296" i="70"/>
  <c r="C288" i="70"/>
  <c r="C280" i="70"/>
  <c r="C340" i="70"/>
  <c r="C284" i="70"/>
  <c r="C307" i="70"/>
  <c r="C367" i="70"/>
  <c r="C359" i="70"/>
  <c r="C351" i="70"/>
  <c r="C343" i="70"/>
  <c r="C335" i="70"/>
  <c r="C327" i="70"/>
  <c r="C319" i="70"/>
  <c r="C311" i="70"/>
  <c r="C303" i="70"/>
  <c r="C295" i="70"/>
  <c r="C287" i="70"/>
  <c r="C324" i="70"/>
  <c r="C300" i="70"/>
  <c r="C355" i="70"/>
  <c r="C339" i="70"/>
  <c r="C323" i="70"/>
  <c r="C283" i="70"/>
  <c r="C366" i="70"/>
  <c r="C358" i="70"/>
  <c r="C350" i="70"/>
  <c r="C342" i="70"/>
  <c r="C334" i="70"/>
  <c r="C326" i="70"/>
  <c r="C318" i="70"/>
  <c r="C310" i="70"/>
  <c r="C302" i="70"/>
  <c r="C294" i="70"/>
  <c r="C286" i="70"/>
  <c r="C348" i="70"/>
  <c r="C299" i="70"/>
  <c r="C365" i="70"/>
  <c r="C357" i="70"/>
  <c r="C349" i="70"/>
  <c r="C341" i="70"/>
  <c r="C333" i="70"/>
  <c r="C325" i="70"/>
  <c r="C317" i="70"/>
  <c r="C309" i="70"/>
  <c r="C301" i="70"/>
  <c r="C293" i="70"/>
  <c r="C285" i="70"/>
  <c r="E271" i="70"/>
  <c r="E272" i="70"/>
  <c r="E273" i="70"/>
  <c r="E274" i="70"/>
  <c r="E275" i="70"/>
  <c r="E276" i="70"/>
  <c r="E277" i="70"/>
  <c r="E278" i="70"/>
  <c r="E279" i="70"/>
  <c r="E280" i="70"/>
  <c r="E281" i="70"/>
  <c r="B281" i="70" s="1"/>
  <c r="E282" i="70"/>
  <c r="B282" i="70" s="1"/>
  <c r="E283" i="70"/>
  <c r="B283" i="70" s="1"/>
  <c r="E284" i="70"/>
  <c r="B284" i="70" s="1"/>
  <c r="E285" i="70"/>
  <c r="B285" i="70" s="1"/>
  <c r="E286" i="70"/>
  <c r="B286" i="70" s="1"/>
  <c r="E287" i="70"/>
  <c r="B287" i="70" s="1"/>
  <c r="E288" i="70"/>
  <c r="B288" i="70" s="1"/>
  <c r="E289" i="70"/>
  <c r="B289" i="70" s="1"/>
  <c r="E290" i="70"/>
  <c r="B290" i="70" s="1"/>
  <c r="E291" i="70"/>
  <c r="B291" i="70" s="1"/>
  <c r="E292" i="70"/>
  <c r="B292" i="70" s="1"/>
  <c r="E293" i="70"/>
  <c r="E294" i="70"/>
  <c r="E295" i="70"/>
  <c r="B295" i="70" s="1"/>
  <c r="E296" i="70"/>
  <c r="B296" i="70" s="1"/>
  <c r="E297" i="70"/>
  <c r="B297" i="70" s="1"/>
  <c r="E298" i="70"/>
  <c r="B298" i="70" s="1"/>
  <c r="E299" i="70"/>
  <c r="B299" i="70" s="1"/>
  <c r="E300" i="70"/>
  <c r="B300" i="70" s="1"/>
  <c r="E301" i="70"/>
  <c r="B301" i="70" s="1"/>
  <c r="E302" i="70"/>
  <c r="B302" i="70" s="1"/>
  <c r="E303" i="70"/>
  <c r="B303" i="70" s="1"/>
  <c r="E304" i="70"/>
  <c r="B304" i="70" s="1"/>
  <c r="E305" i="70"/>
  <c r="B305" i="70" s="1"/>
  <c r="E306" i="70"/>
  <c r="B306" i="70" s="1"/>
  <c r="E307" i="70"/>
  <c r="B307" i="70" s="1"/>
  <c r="E308" i="70"/>
  <c r="B308" i="70" s="1"/>
  <c r="E309" i="70"/>
  <c r="B309" i="70" s="1"/>
  <c r="E310" i="70"/>
  <c r="B310" i="70" s="1"/>
  <c r="E311" i="70"/>
  <c r="E312" i="70"/>
  <c r="B312" i="70" s="1"/>
  <c r="E313" i="70"/>
  <c r="B313" i="70" s="1"/>
  <c r="E314" i="70"/>
  <c r="B314" i="70" s="1"/>
  <c r="E315" i="70"/>
  <c r="B315" i="70" s="1"/>
  <c r="E316" i="70"/>
  <c r="B316" i="70" s="1"/>
  <c r="E317" i="70"/>
  <c r="B317" i="70" s="1"/>
  <c r="E318" i="70"/>
  <c r="B318" i="70" s="1"/>
  <c r="E319" i="70"/>
  <c r="B319" i="70" s="1"/>
  <c r="E320" i="70"/>
  <c r="B320" i="70" s="1"/>
  <c r="E321" i="70"/>
  <c r="B321" i="70" s="1"/>
  <c r="E322" i="70"/>
  <c r="B322" i="70" s="1"/>
  <c r="E323" i="70"/>
  <c r="B323" i="70" s="1"/>
  <c r="E324" i="70"/>
  <c r="B324" i="70" s="1"/>
  <c r="E325" i="70"/>
  <c r="B325" i="70" s="1"/>
  <c r="E326" i="70"/>
  <c r="E327" i="70"/>
  <c r="B327" i="70" s="1"/>
  <c r="E328" i="70"/>
  <c r="B328" i="70" s="1"/>
  <c r="E329" i="70"/>
  <c r="B329" i="70" s="1"/>
  <c r="E330" i="70"/>
  <c r="B330" i="70" s="1"/>
  <c r="E331" i="70"/>
  <c r="B331" i="70" s="1"/>
  <c r="E332" i="70"/>
  <c r="B332" i="70" s="1"/>
  <c r="E333" i="70"/>
  <c r="B333" i="70" s="1"/>
  <c r="E334" i="70"/>
  <c r="B334" i="70" s="1"/>
  <c r="E335" i="70"/>
  <c r="B335" i="70" s="1"/>
  <c r="E336" i="70"/>
  <c r="B336" i="70" s="1"/>
  <c r="E337" i="70"/>
  <c r="B337" i="70" s="1"/>
  <c r="E338" i="70"/>
  <c r="B338" i="70" s="1"/>
  <c r="E339" i="70"/>
  <c r="E340" i="70"/>
  <c r="B340" i="70" s="1"/>
  <c r="E341" i="70"/>
  <c r="B341" i="70" s="1"/>
  <c r="E342" i="70"/>
  <c r="B342" i="70" s="1"/>
  <c r="E343" i="70"/>
  <c r="B343" i="70" s="1"/>
  <c r="E344" i="70"/>
  <c r="B344" i="70" s="1"/>
  <c r="E345" i="70"/>
  <c r="B345" i="70" s="1"/>
  <c r="E346" i="70"/>
  <c r="B346" i="70" s="1"/>
  <c r="E347" i="70"/>
  <c r="B347" i="70" s="1"/>
  <c r="E348" i="70"/>
  <c r="B348" i="70" s="1"/>
  <c r="E349" i="70"/>
  <c r="B349" i="70" s="1"/>
  <c r="E350" i="70"/>
  <c r="B350" i="70" s="1"/>
  <c r="E351" i="70"/>
  <c r="B351" i="70" s="1"/>
  <c r="E352" i="70"/>
  <c r="B352" i="70" s="1"/>
  <c r="E353" i="70"/>
  <c r="B353" i="70" s="1"/>
  <c r="E354" i="70"/>
  <c r="B354" i="70" s="1"/>
  <c r="E355" i="70"/>
  <c r="B355" i="70" s="1"/>
  <c r="E356" i="70"/>
  <c r="B356" i="70" s="1"/>
  <c r="E357" i="70"/>
  <c r="B357" i="70" s="1"/>
  <c r="E358" i="70"/>
  <c r="B358" i="70" s="1"/>
  <c r="E359" i="70"/>
  <c r="B359" i="70" s="1"/>
  <c r="E360" i="70"/>
  <c r="B360" i="70" s="1"/>
  <c r="E361" i="70"/>
  <c r="B361" i="70" s="1"/>
  <c r="E362" i="70"/>
  <c r="B362" i="70" s="1"/>
  <c r="E363" i="70"/>
  <c r="B363" i="70" s="1"/>
  <c r="E364" i="70"/>
  <c r="B364" i="70" s="1"/>
  <c r="E365" i="70"/>
  <c r="B365" i="70" s="1"/>
  <c r="E366" i="70"/>
  <c r="B366" i="70" s="1"/>
  <c r="E367" i="70"/>
  <c r="B367" i="70" s="1"/>
  <c r="E368" i="70"/>
  <c r="B368" i="70" s="1"/>
  <c r="E369" i="70"/>
  <c r="B369" i="70" s="1"/>
  <c r="E270" i="70"/>
  <c r="BC270" i="70" l="1" a="1"/>
  <c r="BC270" i="70" s="1"/>
  <c r="AE7" i="70" s="1"/>
  <c r="C12" i="2"/>
  <c r="B311" i="70" l="1"/>
  <c r="B280" i="70"/>
  <c r="B326" i="70"/>
  <c r="B339" i="70"/>
  <c r="B293" i="70"/>
  <c r="B294" i="70"/>
  <c r="O7" i="70"/>
  <c r="L114" i="64"/>
  <c r="L2" i="69"/>
  <c r="C4" i="69" l="1"/>
  <c r="E4" i="69" s="1"/>
  <c r="AI10" i="2"/>
  <c r="K119" i="74" s="1"/>
  <c r="AJ10" i="2"/>
  <c r="D94" i="86" s="1"/>
  <c r="K117" i="74"/>
  <c r="L117" i="74"/>
  <c r="J118" i="74"/>
  <c r="J119" i="74"/>
  <c r="O222" i="2"/>
  <c r="L119" i="74" l="1"/>
  <c r="AD222" i="2"/>
  <c r="Z376" i="70"/>
  <c r="H70" i="77" l="1"/>
  <c r="C8" i="77"/>
  <c r="D8" i="75" l="1"/>
  <c r="AP364" i="2" l="1"/>
  <c r="AP365" i="2"/>
  <c r="AP366" i="2"/>
  <c r="AP367" i="2"/>
  <c r="AP368" i="2"/>
  <c r="AP369" i="2"/>
  <c r="AP370" i="2"/>
  <c r="Z474" i="70" l="1"/>
  <c r="Z473" i="70"/>
  <c r="Z472" i="70"/>
  <c r="Z471" i="70"/>
  <c r="Z468" i="70"/>
  <c r="Z467" i="70"/>
  <c r="Z466" i="70"/>
  <c r="Z465" i="70"/>
  <c r="Z464" i="70"/>
  <c r="Z463" i="70"/>
  <c r="Z460" i="70"/>
  <c r="Z459" i="70"/>
  <c r="Z458" i="70"/>
  <c r="Z457" i="70"/>
  <c r="Z456" i="70"/>
  <c r="Z455" i="70"/>
  <c r="Z452" i="70"/>
  <c r="Z451" i="70"/>
  <c r="Z450" i="70"/>
  <c r="Z449" i="70"/>
  <c r="Z448" i="70"/>
  <c r="Z447" i="70"/>
  <c r="Z444" i="70"/>
  <c r="Z443" i="70"/>
  <c r="Z442" i="70"/>
  <c r="Z441" i="70"/>
  <c r="Z440" i="70"/>
  <c r="Z439" i="70"/>
  <c r="Z436" i="70"/>
  <c r="Z435" i="70"/>
  <c r="Z434" i="70"/>
  <c r="Z433" i="70"/>
  <c r="Z432" i="70"/>
  <c r="Z431" i="70"/>
  <c r="Z428" i="70"/>
  <c r="Z427" i="70"/>
  <c r="Z426" i="70"/>
  <c r="Z425" i="70"/>
  <c r="Z424" i="70"/>
  <c r="Z423" i="70"/>
  <c r="Z420" i="70"/>
  <c r="Z419" i="70"/>
  <c r="Z418" i="70"/>
  <c r="Z417" i="70"/>
  <c r="Z416" i="70"/>
  <c r="Z415" i="70"/>
  <c r="Z412" i="70"/>
  <c r="Z411" i="70"/>
  <c r="Z410" i="70"/>
  <c r="Z409" i="70"/>
  <c r="Z408" i="70"/>
  <c r="Z407" i="70"/>
  <c r="Z404" i="70"/>
  <c r="Z403" i="70"/>
  <c r="Z402" i="70"/>
  <c r="Z401" i="70"/>
  <c r="Z400" i="70"/>
  <c r="Z399" i="70"/>
  <c r="Z396" i="70"/>
  <c r="Z395" i="70"/>
  <c r="Z394" i="70"/>
  <c r="Z393" i="70"/>
  <c r="Z392" i="70"/>
  <c r="Z391" i="70"/>
  <c r="Z388" i="70"/>
  <c r="Z387" i="70"/>
  <c r="Z385" i="70"/>
  <c r="Z384" i="70"/>
  <c r="Z383" i="70"/>
  <c r="Z380" i="70"/>
  <c r="Z379" i="70"/>
  <c r="Z378" i="70"/>
  <c r="Z377" i="70"/>
  <c r="O24" i="74"/>
  <c r="O88" i="74"/>
  <c r="O100" i="74" l="1"/>
  <c r="O18" i="74"/>
  <c r="O97" i="74"/>
  <c r="O74" i="74"/>
  <c r="O68" i="74"/>
  <c r="O104" i="74"/>
  <c r="O56" i="74"/>
  <c r="O93" i="74"/>
  <c r="O92" i="74"/>
  <c r="O50" i="74"/>
  <c r="O48" i="74"/>
  <c r="O105" i="74"/>
  <c r="O89" i="74"/>
  <c r="O65" i="74"/>
  <c r="O34" i="74"/>
  <c r="O33" i="74"/>
  <c r="O82" i="74"/>
  <c r="O57" i="74"/>
  <c r="O25" i="74"/>
  <c r="O58" i="74"/>
  <c r="O98" i="74"/>
  <c r="O81" i="74"/>
  <c r="O73" i="74"/>
  <c r="O42" i="74"/>
  <c r="O106" i="74"/>
  <c r="O90" i="74"/>
  <c r="O66" i="74"/>
  <c r="O41" i="74"/>
  <c r="O67" i="74"/>
  <c r="O91" i="74"/>
  <c r="O80" i="74"/>
  <c r="O52" i="74"/>
  <c r="O40" i="74"/>
  <c r="O20" i="74"/>
  <c r="O76" i="74"/>
  <c r="O51" i="74"/>
  <c r="O35" i="74"/>
  <c r="O99" i="74"/>
  <c r="O75" i="74"/>
  <c r="O64" i="74"/>
  <c r="O17" i="74"/>
  <c r="O12" i="74"/>
  <c r="O108" i="74"/>
  <c r="O84" i="74"/>
  <c r="O59" i="74"/>
  <c r="O44" i="74"/>
  <c r="O32" i="74"/>
  <c r="O11" i="74"/>
  <c r="O60" i="74"/>
  <c r="O107" i="74"/>
  <c r="O96" i="74"/>
  <c r="O83" i="74"/>
  <c r="O72" i="74"/>
  <c r="O43" i="74"/>
  <c r="O28" i="74"/>
  <c r="O101" i="74"/>
  <c r="O69" i="74"/>
  <c r="O49" i="74"/>
  <c r="O37" i="74"/>
  <c r="O27" i="74"/>
  <c r="O16" i="74"/>
  <c r="O14" i="74"/>
  <c r="Z381" i="70"/>
  <c r="O22" i="74"/>
  <c r="Z389" i="70"/>
  <c r="O30" i="74"/>
  <c r="Z397" i="70"/>
  <c r="O38" i="74"/>
  <c r="Z405" i="70"/>
  <c r="O46" i="74"/>
  <c r="Z413" i="70"/>
  <c r="O54" i="74"/>
  <c r="Z421" i="70"/>
  <c r="O62" i="74"/>
  <c r="Z429" i="70"/>
  <c r="O70" i="74"/>
  <c r="Z437" i="70"/>
  <c r="O78" i="74"/>
  <c r="Z445" i="70"/>
  <c r="O86" i="74"/>
  <c r="Z453" i="70"/>
  <c r="O94" i="74"/>
  <c r="Z461" i="70"/>
  <c r="O102" i="74"/>
  <c r="Z469" i="70"/>
  <c r="O36" i="74"/>
  <c r="O26" i="74"/>
  <c r="O13" i="74"/>
  <c r="O15" i="74"/>
  <c r="Z382" i="70"/>
  <c r="O23" i="74"/>
  <c r="Z390" i="70"/>
  <c r="O31" i="74"/>
  <c r="Z398" i="70"/>
  <c r="O39" i="74"/>
  <c r="Z406" i="70"/>
  <c r="O47" i="74"/>
  <c r="Z414" i="70"/>
  <c r="O55" i="74"/>
  <c r="Z422" i="70"/>
  <c r="O63" i="74"/>
  <c r="Z430" i="70"/>
  <c r="O71" i="74"/>
  <c r="Z438" i="70"/>
  <c r="O79" i="74"/>
  <c r="Z446" i="70"/>
  <c r="O87" i="74"/>
  <c r="Z454" i="70"/>
  <c r="O95" i="74"/>
  <c r="Z462" i="70"/>
  <c r="O103" i="74"/>
  <c r="Z470" i="70"/>
  <c r="O77" i="74"/>
  <c r="O45" i="74"/>
  <c r="O85" i="74"/>
  <c r="O53" i="74"/>
  <c r="O21" i="74"/>
  <c r="O19" i="74"/>
  <c r="Z386" i="70"/>
  <c r="O61" i="74"/>
  <c r="O29" i="74"/>
  <c r="O10" i="74"/>
  <c r="V112" i="64"/>
  <c r="O9" i="74"/>
  <c r="K7" i="70" l="1"/>
  <c r="D13" i="2"/>
  <c r="Q115" i="74"/>
  <c r="U188" i="75"/>
  <c r="E189" i="75"/>
  <c r="F189" i="75" s="1"/>
  <c r="E190" i="75"/>
  <c r="F190" i="75" s="1"/>
  <c r="E191" i="75"/>
  <c r="F191" i="75" s="1"/>
  <c r="U186" i="75"/>
  <c r="I181" i="75"/>
  <c r="A7" i="70"/>
  <c r="BG114" i="70"/>
  <c r="B114" i="70" s="1"/>
  <c r="F192" i="75" l="1"/>
  <c r="D122" i="75" s="1"/>
  <c r="K118" i="74" l="1"/>
  <c r="C7" i="70"/>
  <c r="A271" i="70"/>
  <c r="A272" i="70"/>
  <c r="B272" i="70" s="1"/>
  <c r="A273" i="70"/>
  <c r="B273" i="70" s="1"/>
  <c r="A274" i="70"/>
  <c r="A275" i="70"/>
  <c r="A276" i="70"/>
  <c r="A277" i="70"/>
  <c r="A278" i="70"/>
  <c r="A279" i="70"/>
  <c r="A280" i="70"/>
  <c r="A281" i="70"/>
  <c r="A282" i="70"/>
  <c r="A283" i="70"/>
  <c r="A284" i="70"/>
  <c r="A285" i="70"/>
  <c r="A286" i="70"/>
  <c r="A287" i="70"/>
  <c r="A288" i="70"/>
  <c r="A289" i="70"/>
  <c r="A290" i="70"/>
  <c r="A291" i="70"/>
  <c r="A292" i="70"/>
  <c r="A293" i="70"/>
  <c r="A294" i="70"/>
  <c r="A295" i="70"/>
  <c r="A296" i="70"/>
  <c r="A297" i="70"/>
  <c r="A298" i="70"/>
  <c r="A299" i="70"/>
  <c r="A300" i="70"/>
  <c r="A301" i="70"/>
  <c r="A302" i="70"/>
  <c r="A303" i="70"/>
  <c r="A304" i="70"/>
  <c r="A305" i="70"/>
  <c r="A306" i="70"/>
  <c r="A307" i="70"/>
  <c r="A308" i="70"/>
  <c r="A309" i="70"/>
  <c r="A310" i="70"/>
  <c r="A311" i="70"/>
  <c r="A312" i="70"/>
  <c r="A313" i="70"/>
  <c r="A314" i="70"/>
  <c r="A315" i="70"/>
  <c r="A316" i="70"/>
  <c r="A317" i="70"/>
  <c r="A318" i="70"/>
  <c r="A319" i="70"/>
  <c r="A320" i="70"/>
  <c r="A321" i="70"/>
  <c r="A322" i="70"/>
  <c r="A323" i="70"/>
  <c r="A324" i="70"/>
  <c r="A325" i="70"/>
  <c r="A326" i="70"/>
  <c r="A327" i="70"/>
  <c r="A328" i="70"/>
  <c r="A329" i="70"/>
  <c r="A330" i="70"/>
  <c r="A331" i="70"/>
  <c r="A332" i="70"/>
  <c r="A333" i="70"/>
  <c r="A334" i="70"/>
  <c r="A335" i="70"/>
  <c r="A336" i="70"/>
  <c r="A337" i="70"/>
  <c r="A338" i="70"/>
  <c r="A339" i="70"/>
  <c r="A340" i="70"/>
  <c r="A341" i="70"/>
  <c r="A342" i="70"/>
  <c r="A343" i="70"/>
  <c r="A344" i="70"/>
  <c r="A345" i="70"/>
  <c r="A346" i="70"/>
  <c r="A347" i="70"/>
  <c r="A348" i="70"/>
  <c r="A349" i="70"/>
  <c r="A350" i="70"/>
  <c r="A351" i="70"/>
  <c r="A352" i="70"/>
  <c r="A353" i="70"/>
  <c r="A354" i="70"/>
  <c r="A355" i="70"/>
  <c r="A356" i="70"/>
  <c r="A357" i="70"/>
  <c r="A358" i="70"/>
  <c r="A359" i="70"/>
  <c r="A360" i="70"/>
  <c r="A361" i="70"/>
  <c r="A362" i="70"/>
  <c r="A363" i="70"/>
  <c r="A364" i="70"/>
  <c r="A365" i="70"/>
  <c r="A366" i="70"/>
  <c r="A367" i="70"/>
  <c r="A368" i="70"/>
  <c r="A369" i="70"/>
  <c r="A270" i="70"/>
  <c r="EG7" i="70"/>
  <c r="DR7" i="70"/>
  <c r="CM7" i="70"/>
  <c r="B276" i="70" l="1"/>
  <c r="B275" i="70"/>
  <c r="B274" i="70"/>
  <c r="B279" i="70"/>
  <c r="B278" i="70"/>
  <c r="B277" i="70"/>
  <c r="B271" i="70"/>
  <c r="B270" i="70"/>
  <c r="K271" i="70"/>
  <c r="L271" i="70"/>
  <c r="F271" i="70"/>
  <c r="M271" i="70"/>
  <c r="T271" i="70"/>
  <c r="U271" i="70"/>
  <c r="V271" i="70"/>
  <c r="W271" i="70"/>
  <c r="K272" i="70"/>
  <c r="L272" i="70"/>
  <c r="F272" i="70"/>
  <c r="M272" i="70"/>
  <c r="T272" i="70"/>
  <c r="U272" i="70"/>
  <c r="V272" i="70"/>
  <c r="W272" i="70"/>
  <c r="K273" i="70"/>
  <c r="L273" i="70"/>
  <c r="F273" i="70"/>
  <c r="M273" i="70"/>
  <c r="T273" i="70"/>
  <c r="U273" i="70"/>
  <c r="V273" i="70"/>
  <c r="W273" i="70"/>
  <c r="K274" i="70"/>
  <c r="L274" i="70"/>
  <c r="F274" i="70"/>
  <c r="M274" i="70"/>
  <c r="T274" i="70"/>
  <c r="U274" i="70"/>
  <c r="V274" i="70"/>
  <c r="W274" i="70"/>
  <c r="K275" i="70"/>
  <c r="L275" i="70"/>
  <c r="F275" i="70"/>
  <c r="M275" i="70"/>
  <c r="T275" i="70"/>
  <c r="U275" i="70"/>
  <c r="V275" i="70"/>
  <c r="W275" i="70"/>
  <c r="K276" i="70"/>
  <c r="L276" i="70"/>
  <c r="F276" i="70"/>
  <c r="M276" i="70"/>
  <c r="T276" i="70"/>
  <c r="U276" i="70"/>
  <c r="V276" i="70"/>
  <c r="W276" i="70"/>
  <c r="K277" i="70"/>
  <c r="L277" i="70"/>
  <c r="F277" i="70"/>
  <c r="M277" i="70"/>
  <c r="T277" i="70"/>
  <c r="U277" i="70"/>
  <c r="V277" i="70"/>
  <c r="W277" i="70"/>
  <c r="K278" i="70"/>
  <c r="L278" i="70"/>
  <c r="F278" i="70"/>
  <c r="M278" i="70"/>
  <c r="T278" i="70"/>
  <c r="U278" i="70"/>
  <c r="V278" i="70"/>
  <c r="W278" i="70"/>
  <c r="K279" i="70"/>
  <c r="L279" i="70"/>
  <c r="F279" i="70"/>
  <c r="M279" i="70"/>
  <c r="T279" i="70"/>
  <c r="U279" i="70"/>
  <c r="V279" i="70"/>
  <c r="W279" i="70"/>
  <c r="K280" i="70"/>
  <c r="L280" i="70"/>
  <c r="F280" i="70"/>
  <c r="M280" i="70"/>
  <c r="T280" i="70"/>
  <c r="U280" i="70"/>
  <c r="V280" i="70"/>
  <c r="W280" i="70"/>
  <c r="K281" i="70"/>
  <c r="L281" i="70"/>
  <c r="F281" i="70"/>
  <c r="M281" i="70"/>
  <c r="T281" i="70"/>
  <c r="U281" i="70"/>
  <c r="V281" i="70"/>
  <c r="W281" i="70"/>
  <c r="K282" i="70"/>
  <c r="L282" i="70"/>
  <c r="F282" i="70"/>
  <c r="M282" i="70"/>
  <c r="T282" i="70"/>
  <c r="U282" i="70"/>
  <c r="V282" i="70"/>
  <c r="W282" i="70"/>
  <c r="K283" i="70"/>
  <c r="L283" i="70"/>
  <c r="F283" i="70"/>
  <c r="M283" i="70"/>
  <c r="T283" i="70"/>
  <c r="U283" i="70"/>
  <c r="V283" i="70"/>
  <c r="W283" i="70"/>
  <c r="K284" i="70"/>
  <c r="L284" i="70"/>
  <c r="F284" i="70"/>
  <c r="M284" i="70"/>
  <c r="T284" i="70"/>
  <c r="U284" i="70"/>
  <c r="V284" i="70"/>
  <c r="W284" i="70"/>
  <c r="T270" i="70"/>
  <c r="U270" i="70"/>
  <c r="V270" i="70"/>
  <c r="W270" i="70"/>
  <c r="S270" i="70"/>
  <c r="DZ7" i="70" l="1"/>
  <c r="DP7" i="70"/>
  <c r="DB7" i="70"/>
  <c r="CV7" i="70"/>
  <c r="CS7" i="70"/>
  <c r="CT7" i="70"/>
  <c r="CK7" i="70"/>
  <c r="CG7" i="70"/>
  <c r="CB7" i="70"/>
  <c r="CE7" i="70"/>
  <c r="M115" i="74"/>
  <c r="P115" i="74" s="1"/>
  <c r="N115" i="74" l="1"/>
  <c r="J13" i="70" l="1"/>
  <c r="B10" i="74"/>
  <c r="B11" i="74"/>
  <c r="B12" i="74"/>
  <c r="B13" i="74"/>
  <c r="B14" i="74"/>
  <c r="B15" i="74"/>
  <c r="B16" i="74"/>
  <c r="B17" i="74"/>
  <c r="B18" i="74"/>
  <c r="B9" i="74"/>
  <c r="C2" i="69"/>
  <c r="E2" i="69" s="1"/>
  <c r="B119" i="74" l="1"/>
  <c r="B131" i="74"/>
  <c r="D131" i="74" s="1"/>
  <c r="B118" i="74"/>
  <c r="B130" i="74"/>
  <c r="D130" i="74" s="1"/>
  <c r="B129" i="74"/>
  <c r="D129" i="74" s="1"/>
  <c r="B132" i="74"/>
  <c r="D132" i="74" s="1"/>
  <c r="B128" i="74"/>
  <c r="D128" i="74" s="1"/>
  <c r="B127" i="74"/>
  <c r="D127" i="74" s="1"/>
  <c r="B126" i="74"/>
  <c r="D126" i="74" s="1"/>
  <c r="B125" i="74"/>
  <c r="D125" i="74" s="1"/>
  <c r="B124" i="74"/>
  <c r="D124" i="74" s="1"/>
  <c r="B123" i="74"/>
  <c r="D123" i="74" s="1"/>
  <c r="B122" i="74"/>
  <c r="D122" i="74" s="1"/>
  <c r="B121" i="74"/>
  <c r="D121" i="74" s="1"/>
  <c r="B120" i="74"/>
  <c r="D120" i="74" s="1"/>
  <c r="N223" i="2"/>
  <c r="C22" i="72"/>
  <c r="C21" i="72"/>
  <c r="C20" i="72"/>
  <c r="C19" i="72"/>
  <c r="C18" i="72"/>
  <c r="C15" i="72"/>
  <c r="C14" i="72"/>
  <c r="C13" i="72"/>
  <c r="C11" i="72"/>
  <c r="C10" i="72"/>
  <c r="C9" i="72"/>
  <c r="C8" i="72"/>
  <c r="H110" i="38"/>
  <c r="K69" i="61"/>
  <c r="L69" i="61" s="1"/>
  <c r="H114" i="64" l="1"/>
  <c r="D114" i="64"/>
  <c r="F114" i="64"/>
  <c r="AJ9" i="2"/>
  <c r="L118" i="74" l="1"/>
  <c r="D7" i="70"/>
  <c r="K34" i="66"/>
  <c r="L34" i="66" s="1"/>
  <c r="J115" i="74"/>
  <c r="V115" i="74" l="1"/>
  <c r="U115" i="74"/>
  <c r="Y115" i="74" s="1"/>
  <c r="T115" i="74"/>
  <c r="R115" i="74"/>
  <c r="O115" i="74"/>
  <c r="L115" i="74"/>
  <c r="D9" i="74" l="1"/>
  <c r="H9" i="74" l="1"/>
  <c r="F9" i="74"/>
  <c r="U10" i="74"/>
  <c r="U11" i="74"/>
  <c r="U12" i="74"/>
  <c r="U13" i="74"/>
  <c r="U14" i="74"/>
  <c r="U15" i="74"/>
  <c r="U16" i="74"/>
  <c r="U17" i="74"/>
  <c r="U18" i="74"/>
  <c r="U19" i="74"/>
  <c r="U20" i="74"/>
  <c r="U21" i="74"/>
  <c r="U22" i="74"/>
  <c r="U23" i="74"/>
  <c r="U24" i="74"/>
  <c r="U25" i="74"/>
  <c r="U26" i="74"/>
  <c r="U27" i="74"/>
  <c r="U28" i="74"/>
  <c r="U29" i="74"/>
  <c r="U30" i="74"/>
  <c r="U31" i="74"/>
  <c r="U32" i="74"/>
  <c r="U33" i="74"/>
  <c r="U34" i="74"/>
  <c r="U35" i="74"/>
  <c r="U36" i="74"/>
  <c r="U37" i="74"/>
  <c r="U38" i="74"/>
  <c r="U39" i="74"/>
  <c r="U40" i="74"/>
  <c r="U41" i="74"/>
  <c r="U42" i="74"/>
  <c r="U43" i="74"/>
  <c r="U44" i="74"/>
  <c r="U45" i="74"/>
  <c r="U46" i="74"/>
  <c r="U47" i="74"/>
  <c r="U48" i="74"/>
  <c r="U49" i="74"/>
  <c r="U50" i="74"/>
  <c r="U51" i="74"/>
  <c r="U52" i="74"/>
  <c r="U53" i="74"/>
  <c r="U54" i="74"/>
  <c r="U55" i="74"/>
  <c r="U56" i="74"/>
  <c r="U57" i="74"/>
  <c r="U58" i="74"/>
  <c r="U59" i="74"/>
  <c r="U60" i="74"/>
  <c r="U61" i="74"/>
  <c r="U62" i="74"/>
  <c r="U63" i="74"/>
  <c r="U64" i="74"/>
  <c r="U65" i="74"/>
  <c r="U66" i="74"/>
  <c r="U67" i="74"/>
  <c r="U68" i="74"/>
  <c r="U69" i="74"/>
  <c r="U70" i="74"/>
  <c r="U71" i="74"/>
  <c r="U72" i="74"/>
  <c r="U73" i="74"/>
  <c r="U74" i="74"/>
  <c r="U75" i="74"/>
  <c r="U76" i="74"/>
  <c r="U77" i="74"/>
  <c r="U78" i="74"/>
  <c r="U79" i="74"/>
  <c r="U80" i="74"/>
  <c r="U81" i="74"/>
  <c r="U82" i="74"/>
  <c r="U83" i="74"/>
  <c r="U84" i="74"/>
  <c r="U85" i="74"/>
  <c r="U86" i="74"/>
  <c r="U87" i="74"/>
  <c r="U88" i="74"/>
  <c r="U89" i="74"/>
  <c r="U90" i="74"/>
  <c r="U91" i="74"/>
  <c r="U92" i="74"/>
  <c r="U93" i="74"/>
  <c r="U94" i="74"/>
  <c r="U95" i="74"/>
  <c r="U96" i="74"/>
  <c r="U97" i="74"/>
  <c r="U98" i="74"/>
  <c r="U99" i="74"/>
  <c r="U100" i="74"/>
  <c r="U101" i="74"/>
  <c r="U102" i="74"/>
  <c r="U103" i="74"/>
  <c r="U104" i="74"/>
  <c r="U105" i="74"/>
  <c r="U106" i="74"/>
  <c r="U107" i="74"/>
  <c r="U108" i="74"/>
  <c r="T10" i="74"/>
  <c r="T11" i="74"/>
  <c r="T12" i="74"/>
  <c r="T13" i="74"/>
  <c r="T14" i="74"/>
  <c r="T15" i="74"/>
  <c r="T16" i="74"/>
  <c r="T17" i="74"/>
  <c r="T18" i="74"/>
  <c r="T19" i="74"/>
  <c r="T20" i="74"/>
  <c r="T21" i="74"/>
  <c r="T22" i="74"/>
  <c r="T23" i="74"/>
  <c r="T24" i="74"/>
  <c r="T25" i="74"/>
  <c r="T26" i="74"/>
  <c r="T27" i="74"/>
  <c r="T28" i="74"/>
  <c r="T29" i="74"/>
  <c r="T30" i="74"/>
  <c r="T31" i="74"/>
  <c r="T32" i="74"/>
  <c r="T33" i="74"/>
  <c r="T34" i="74"/>
  <c r="T35" i="74"/>
  <c r="T36" i="74"/>
  <c r="T37" i="74"/>
  <c r="T38" i="74"/>
  <c r="T39" i="74"/>
  <c r="T40" i="74"/>
  <c r="T41" i="74"/>
  <c r="T42" i="74"/>
  <c r="T43" i="74"/>
  <c r="T44" i="74"/>
  <c r="T45" i="74"/>
  <c r="T46" i="74"/>
  <c r="T47" i="74"/>
  <c r="T48" i="74"/>
  <c r="T49" i="74"/>
  <c r="T50" i="74"/>
  <c r="T51" i="74"/>
  <c r="T52" i="74"/>
  <c r="T53" i="74"/>
  <c r="T54" i="74"/>
  <c r="T55" i="74"/>
  <c r="T56" i="74"/>
  <c r="T57" i="74"/>
  <c r="T58" i="74"/>
  <c r="T59" i="74"/>
  <c r="T60" i="74"/>
  <c r="T61" i="74"/>
  <c r="T62" i="74"/>
  <c r="T63" i="74"/>
  <c r="T64" i="74"/>
  <c r="T65" i="74"/>
  <c r="T66" i="74"/>
  <c r="T67" i="74"/>
  <c r="T68" i="74"/>
  <c r="T69" i="74"/>
  <c r="T70" i="74"/>
  <c r="T71" i="74"/>
  <c r="T72" i="74"/>
  <c r="T73" i="74"/>
  <c r="T74" i="74"/>
  <c r="T75" i="74"/>
  <c r="T76" i="74"/>
  <c r="T77" i="74"/>
  <c r="T78" i="74"/>
  <c r="T79" i="74"/>
  <c r="T80" i="74"/>
  <c r="T81" i="74"/>
  <c r="T82" i="74"/>
  <c r="T83" i="74"/>
  <c r="T84" i="74"/>
  <c r="T85" i="74"/>
  <c r="T86" i="74"/>
  <c r="T87" i="74"/>
  <c r="T88" i="74"/>
  <c r="T89" i="74"/>
  <c r="T90" i="74"/>
  <c r="T91" i="74"/>
  <c r="T92" i="74"/>
  <c r="T93" i="74"/>
  <c r="T94" i="74"/>
  <c r="T95" i="74"/>
  <c r="T96" i="74"/>
  <c r="T97" i="74"/>
  <c r="T98" i="74"/>
  <c r="T99" i="74"/>
  <c r="T100" i="74"/>
  <c r="T101" i="74"/>
  <c r="T102" i="74"/>
  <c r="T103" i="74"/>
  <c r="T104" i="74"/>
  <c r="T105" i="74"/>
  <c r="T106" i="74"/>
  <c r="T107" i="74"/>
  <c r="T108" i="74"/>
  <c r="T9" i="74"/>
  <c r="S10" i="74"/>
  <c r="S11" i="74"/>
  <c r="S12" i="74"/>
  <c r="S13" i="74"/>
  <c r="S14" i="74"/>
  <c r="S15" i="74"/>
  <c r="S16" i="74"/>
  <c r="S17" i="74"/>
  <c r="S18" i="74"/>
  <c r="S19" i="74"/>
  <c r="S20" i="74"/>
  <c r="S21" i="74"/>
  <c r="S22" i="74"/>
  <c r="S23" i="74"/>
  <c r="S24" i="74"/>
  <c r="S25" i="74"/>
  <c r="S26" i="74"/>
  <c r="S27" i="74"/>
  <c r="S28" i="74"/>
  <c r="S29" i="74"/>
  <c r="S30" i="74"/>
  <c r="S31" i="74"/>
  <c r="S32" i="74"/>
  <c r="S33" i="74"/>
  <c r="S34" i="74"/>
  <c r="S35" i="74"/>
  <c r="S36" i="74"/>
  <c r="S37" i="74"/>
  <c r="S38" i="74"/>
  <c r="S39" i="74"/>
  <c r="S40" i="74"/>
  <c r="S41" i="74"/>
  <c r="S42" i="74"/>
  <c r="S43" i="74"/>
  <c r="S44" i="74"/>
  <c r="S45" i="74"/>
  <c r="S46" i="74"/>
  <c r="S47" i="74"/>
  <c r="S48" i="74"/>
  <c r="S49" i="74"/>
  <c r="S50" i="74"/>
  <c r="S51" i="74"/>
  <c r="S52" i="74"/>
  <c r="S53" i="74"/>
  <c r="S54" i="74"/>
  <c r="S55" i="74"/>
  <c r="S56" i="74"/>
  <c r="S57" i="74"/>
  <c r="S58" i="74"/>
  <c r="S59" i="74"/>
  <c r="S60" i="74"/>
  <c r="S61" i="74"/>
  <c r="S62" i="74"/>
  <c r="S63" i="74"/>
  <c r="S64" i="74"/>
  <c r="S65" i="74"/>
  <c r="S66" i="74"/>
  <c r="S67" i="74"/>
  <c r="S68" i="74"/>
  <c r="S69" i="74"/>
  <c r="S70" i="74"/>
  <c r="S71" i="74"/>
  <c r="S72" i="74"/>
  <c r="S73" i="74"/>
  <c r="S74" i="74"/>
  <c r="S75" i="74"/>
  <c r="S76" i="74"/>
  <c r="S77" i="74"/>
  <c r="S78" i="74"/>
  <c r="S79" i="74"/>
  <c r="S80" i="74"/>
  <c r="S81" i="74"/>
  <c r="S82" i="74"/>
  <c r="S83" i="74"/>
  <c r="S84" i="74"/>
  <c r="S85" i="74"/>
  <c r="S86" i="74"/>
  <c r="S87" i="74"/>
  <c r="S88" i="74"/>
  <c r="S89" i="74"/>
  <c r="S90" i="74"/>
  <c r="S91" i="74"/>
  <c r="S92" i="74"/>
  <c r="S93" i="74"/>
  <c r="S94" i="74"/>
  <c r="S95" i="74"/>
  <c r="S96" i="74"/>
  <c r="S97" i="74"/>
  <c r="S98" i="74"/>
  <c r="S99" i="74"/>
  <c r="S100" i="74"/>
  <c r="S101" i="74"/>
  <c r="S102" i="74"/>
  <c r="S103" i="74"/>
  <c r="S104" i="74"/>
  <c r="S105" i="74"/>
  <c r="S106" i="74"/>
  <c r="S107" i="74"/>
  <c r="S108" i="74"/>
  <c r="S9" i="74"/>
  <c r="M10" i="74"/>
  <c r="M11" i="74"/>
  <c r="M12" i="74"/>
  <c r="M13" i="74"/>
  <c r="M14" i="74"/>
  <c r="M15" i="74"/>
  <c r="M16" i="74"/>
  <c r="M17" i="74"/>
  <c r="M18" i="74"/>
  <c r="M19" i="74"/>
  <c r="M20" i="74"/>
  <c r="M21" i="74"/>
  <c r="M22" i="74"/>
  <c r="M23" i="74"/>
  <c r="M24" i="74"/>
  <c r="M25" i="74"/>
  <c r="M26" i="74"/>
  <c r="M27" i="74"/>
  <c r="M28" i="74"/>
  <c r="M29" i="74"/>
  <c r="M30" i="74"/>
  <c r="M31" i="74"/>
  <c r="M32" i="74"/>
  <c r="M33" i="74"/>
  <c r="M34" i="74"/>
  <c r="M35" i="74"/>
  <c r="M36" i="74"/>
  <c r="M37" i="74"/>
  <c r="M38" i="74"/>
  <c r="M39" i="74"/>
  <c r="M40" i="74"/>
  <c r="M41" i="74"/>
  <c r="M42" i="74"/>
  <c r="M43" i="74"/>
  <c r="M44" i="74"/>
  <c r="M45" i="74"/>
  <c r="M46" i="74"/>
  <c r="M47" i="74"/>
  <c r="M48" i="74"/>
  <c r="M49" i="74"/>
  <c r="M50" i="74"/>
  <c r="M51" i="74"/>
  <c r="M52" i="74"/>
  <c r="M53" i="74"/>
  <c r="M54" i="74"/>
  <c r="M55" i="74"/>
  <c r="M56" i="74"/>
  <c r="M57" i="74"/>
  <c r="M58" i="74"/>
  <c r="M59" i="74"/>
  <c r="M60" i="74"/>
  <c r="M61" i="74"/>
  <c r="M62" i="74"/>
  <c r="M63" i="74"/>
  <c r="M64" i="74"/>
  <c r="M65" i="74"/>
  <c r="M66" i="74"/>
  <c r="M67" i="74"/>
  <c r="M68" i="74"/>
  <c r="M69" i="74"/>
  <c r="M70" i="74"/>
  <c r="M71" i="74"/>
  <c r="M72" i="74"/>
  <c r="M73" i="74"/>
  <c r="M74" i="74"/>
  <c r="M75" i="74"/>
  <c r="M76" i="74"/>
  <c r="M77" i="74"/>
  <c r="M78" i="74"/>
  <c r="M79" i="74"/>
  <c r="M80" i="74"/>
  <c r="M81" i="74"/>
  <c r="M82" i="74"/>
  <c r="M83" i="74"/>
  <c r="M84" i="74"/>
  <c r="M85" i="74"/>
  <c r="M86" i="74"/>
  <c r="M87" i="74"/>
  <c r="M88" i="74"/>
  <c r="M89" i="74"/>
  <c r="M90" i="74"/>
  <c r="M91" i="74"/>
  <c r="M92" i="74"/>
  <c r="M93" i="74"/>
  <c r="M94" i="74"/>
  <c r="M95" i="74"/>
  <c r="M96" i="74"/>
  <c r="M97" i="74"/>
  <c r="M98" i="74"/>
  <c r="M99" i="74"/>
  <c r="M100" i="74"/>
  <c r="M101" i="74"/>
  <c r="M102" i="74"/>
  <c r="M103" i="74"/>
  <c r="M104" i="74"/>
  <c r="M105" i="74"/>
  <c r="M106" i="74"/>
  <c r="M107" i="74"/>
  <c r="M108" i="74"/>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K11" i="74"/>
  <c r="K12" i="74"/>
  <c r="K13" i="74"/>
  <c r="K14" i="74"/>
  <c r="K15" i="74"/>
  <c r="K16" i="74"/>
  <c r="K17" i="74"/>
  <c r="K18" i="74"/>
  <c r="K19" i="74"/>
  <c r="K20" i="74"/>
  <c r="K21" i="74"/>
  <c r="K22" i="74"/>
  <c r="K23" i="74"/>
  <c r="K24" i="74"/>
  <c r="K25" i="74"/>
  <c r="K26" i="74"/>
  <c r="K27" i="74"/>
  <c r="K28" i="74"/>
  <c r="K29" i="74"/>
  <c r="K30" i="74"/>
  <c r="K31" i="74"/>
  <c r="K32" i="74"/>
  <c r="K33" i="74"/>
  <c r="K34" i="74"/>
  <c r="K35" i="74"/>
  <c r="K36" i="74"/>
  <c r="K37" i="74"/>
  <c r="K38" i="74"/>
  <c r="K39" i="74"/>
  <c r="K40" i="74"/>
  <c r="K41" i="74"/>
  <c r="K42" i="74"/>
  <c r="K43" i="74"/>
  <c r="K44" i="74"/>
  <c r="K45" i="74"/>
  <c r="K46" i="74"/>
  <c r="K47" i="74"/>
  <c r="K48" i="74"/>
  <c r="K49" i="74"/>
  <c r="K50" i="74"/>
  <c r="K51" i="74"/>
  <c r="K52" i="74"/>
  <c r="K53" i="74"/>
  <c r="K54" i="74"/>
  <c r="K55" i="74"/>
  <c r="K56" i="74"/>
  <c r="K57" i="74"/>
  <c r="K58" i="74"/>
  <c r="K59" i="74"/>
  <c r="K60" i="74"/>
  <c r="K61" i="74"/>
  <c r="K62" i="74"/>
  <c r="K63" i="74"/>
  <c r="K64" i="74"/>
  <c r="K65" i="74"/>
  <c r="K66" i="74"/>
  <c r="K67" i="74"/>
  <c r="K68" i="74"/>
  <c r="K69" i="74"/>
  <c r="K70" i="74"/>
  <c r="K71" i="74"/>
  <c r="K72" i="74"/>
  <c r="K73" i="74"/>
  <c r="K74" i="74"/>
  <c r="K75" i="74"/>
  <c r="K76" i="74"/>
  <c r="K77" i="74"/>
  <c r="K78" i="74"/>
  <c r="K79" i="74"/>
  <c r="K80" i="74"/>
  <c r="K81" i="74"/>
  <c r="K82" i="74"/>
  <c r="K83" i="74"/>
  <c r="K84" i="74"/>
  <c r="K85" i="74"/>
  <c r="K86" i="74"/>
  <c r="K87" i="74"/>
  <c r="K88" i="74"/>
  <c r="K89" i="74"/>
  <c r="K90" i="74"/>
  <c r="K91" i="74"/>
  <c r="K92" i="74"/>
  <c r="K93" i="74"/>
  <c r="K94" i="74"/>
  <c r="K95" i="74"/>
  <c r="K96" i="74"/>
  <c r="K97" i="74"/>
  <c r="K98" i="74"/>
  <c r="K99" i="74"/>
  <c r="K100" i="74"/>
  <c r="K101" i="74"/>
  <c r="K102" i="74"/>
  <c r="K103" i="74"/>
  <c r="K104" i="74"/>
  <c r="K105" i="74"/>
  <c r="K106" i="74"/>
  <c r="K107" i="74"/>
  <c r="K108" i="74"/>
  <c r="X10" i="74"/>
  <c r="X11" i="74"/>
  <c r="X12" i="74"/>
  <c r="X13" i="74"/>
  <c r="X14" i="74"/>
  <c r="X15" i="74"/>
  <c r="X16" i="74"/>
  <c r="X17" i="74"/>
  <c r="X18" i="74"/>
  <c r="X19" i="74"/>
  <c r="X20" i="74"/>
  <c r="X21" i="74"/>
  <c r="X22" i="74"/>
  <c r="X23" i="74"/>
  <c r="X24" i="74"/>
  <c r="X25" i="74"/>
  <c r="X26" i="74"/>
  <c r="X27" i="74"/>
  <c r="X28" i="74"/>
  <c r="X29" i="74"/>
  <c r="X30" i="74"/>
  <c r="X31" i="74"/>
  <c r="X32" i="74"/>
  <c r="X33" i="74"/>
  <c r="X34" i="74"/>
  <c r="X35" i="74"/>
  <c r="X36" i="74"/>
  <c r="X37" i="74"/>
  <c r="X38" i="74"/>
  <c r="X39" i="74"/>
  <c r="X40" i="74"/>
  <c r="X41" i="74"/>
  <c r="X42" i="74"/>
  <c r="X43" i="74"/>
  <c r="X44" i="74"/>
  <c r="X45" i="74"/>
  <c r="X46" i="74"/>
  <c r="X47" i="74"/>
  <c r="X48" i="74"/>
  <c r="X49" i="74"/>
  <c r="X50" i="74"/>
  <c r="X51" i="74"/>
  <c r="X52" i="74"/>
  <c r="X53" i="74"/>
  <c r="X54" i="74"/>
  <c r="X55" i="74"/>
  <c r="X56" i="74"/>
  <c r="X57" i="74"/>
  <c r="X58" i="74"/>
  <c r="X59" i="74"/>
  <c r="X60" i="74"/>
  <c r="X61" i="74"/>
  <c r="X62" i="74"/>
  <c r="X63" i="74"/>
  <c r="X64" i="74"/>
  <c r="X65" i="74"/>
  <c r="X66" i="74"/>
  <c r="X67" i="74"/>
  <c r="X68" i="74"/>
  <c r="X69" i="74"/>
  <c r="X70" i="74"/>
  <c r="X71" i="74"/>
  <c r="X72" i="74"/>
  <c r="X73" i="74"/>
  <c r="X74" i="74"/>
  <c r="X75" i="74"/>
  <c r="X76" i="74"/>
  <c r="X77" i="74"/>
  <c r="X78" i="74"/>
  <c r="X79" i="74"/>
  <c r="X80" i="74"/>
  <c r="X81" i="74"/>
  <c r="X82" i="74"/>
  <c r="X83" i="74"/>
  <c r="X84" i="74"/>
  <c r="X85" i="74"/>
  <c r="X86" i="74"/>
  <c r="X87" i="74"/>
  <c r="X88" i="74"/>
  <c r="X89" i="74"/>
  <c r="X90" i="74"/>
  <c r="X91" i="74"/>
  <c r="X92" i="74"/>
  <c r="X93" i="74"/>
  <c r="X94" i="74"/>
  <c r="X95" i="74"/>
  <c r="X96" i="74"/>
  <c r="X97" i="74"/>
  <c r="X98" i="74"/>
  <c r="X99" i="74"/>
  <c r="X100" i="74"/>
  <c r="X101" i="74"/>
  <c r="X102" i="74"/>
  <c r="X103" i="74"/>
  <c r="X104" i="74"/>
  <c r="X105" i="74"/>
  <c r="X106" i="74"/>
  <c r="X107" i="74"/>
  <c r="X108" i="74"/>
  <c r="X9" i="74"/>
  <c r="E115" i="74" l="1"/>
  <c r="E20" i="73" l="1"/>
  <c r="W8" i="74"/>
  <c r="V8" i="74"/>
  <c r="M9" i="74"/>
  <c r="L10" i="74"/>
  <c r="L11" i="74"/>
  <c r="L12" i="74"/>
  <c r="L13" i="74"/>
  <c r="L14" i="74"/>
  <c r="L15" i="74"/>
  <c r="L16" i="74"/>
  <c r="L17" i="74"/>
  <c r="L18" i="74"/>
  <c r="L19" i="74"/>
  <c r="L20" i="74"/>
  <c r="L21" i="74"/>
  <c r="L22" i="74"/>
  <c r="L23" i="74"/>
  <c r="L24" i="74"/>
  <c r="L25" i="74"/>
  <c r="L26" i="74"/>
  <c r="L27" i="74"/>
  <c r="L28" i="74"/>
  <c r="L29" i="74"/>
  <c r="L30" i="74"/>
  <c r="L31" i="74"/>
  <c r="L32" i="74"/>
  <c r="L33" i="74"/>
  <c r="L34" i="74"/>
  <c r="L35" i="74"/>
  <c r="L36" i="74"/>
  <c r="L37" i="74"/>
  <c r="L38" i="74"/>
  <c r="L39" i="74"/>
  <c r="L40" i="74"/>
  <c r="L41" i="74"/>
  <c r="L42" i="74"/>
  <c r="L43" i="74"/>
  <c r="L44" i="74"/>
  <c r="L45" i="74"/>
  <c r="L46" i="74"/>
  <c r="L47" i="74"/>
  <c r="L48" i="74"/>
  <c r="L49" i="74"/>
  <c r="L50" i="74"/>
  <c r="L51" i="74"/>
  <c r="L52" i="74"/>
  <c r="L53" i="74"/>
  <c r="L54" i="74"/>
  <c r="L55" i="74"/>
  <c r="L56" i="74"/>
  <c r="L57" i="74"/>
  <c r="L58" i="74"/>
  <c r="L59" i="74"/>
  <c r="L60" i="74"/>
  <c r="L61" i="74"/>
  <c r="L62" i="74"/>
  <c r="L63" i="74"/>
  <c r="L64" i="74"/>
  <c r="L65" i="74"/>
  <c r="L66" i="74"/>
  <c r="L67" i="74"/>
  <c r="L68" i="74"/>
  <c r="L69" i="74"/>
  <c r="L70" i="74"/>
  <c r="L71" i="74"/>
  <c r="L72" i="74"/>
  <c r="L73" i="74"/>
  <c r="L74" i="74"/>
  <c r="L75" i="74"/>
  <c r="L76" i="74"/>
  <c r="L77" i="74"/>
  <c r="L78" i="74"/>
  <c r="L79" i="74"/>
  <c r="L80" i="74"/>
  <c r="L81" i="74"/>
  <c r="L82" i="74"/>
  <c r="L83" i="74"/>
  <c r="L84" i="74"/>
  <c r="L85" i="74"/>
  <c r="L86" i="74"/>
  <c r="L87" i="74"/>
  <c r="L88" i="74"/>
  <c r="L89" i="74"/>
  <c r="L90" i="74"/>
  <c r="L91" i="74"/>
  <c r="L92" i="74"/>
  <c r="L93" i="74"/>
  <c r="L94" i="74"/>
  <c r="L95" i="74"/>
  <c r="L96" i="74"/>
  <c r="L97" i="74"/>
  <c r="L98" i="74"/>
  <c r="L99" i="74"/>
  <c r="L100" i="74"/>
  <c r="L101" i="74"/>
  <c r="L102" i="74"/>
  <c r="L103" i="74"/>
  <c r="L104" i="74"/>
  <c r="L105" i="74"/>
  <c r="L106" i="74"/>
  <c r="L107" i="74"/>
  <c r="L108" i="74"/>
  <c r="L9" i="74"/>
  <c r="K10" i="74"/>
  <c r="C10" i="74"/>
  <c r="C11" i="74"/>
  <c r="C12" i="74"/>
  <c r="C13" i="74"/>
  <c r="C14" i="74"/>
  <c r="C15" i="74"/>
  <c r="C16" i="74"/>
  <c r="C17" i="74"/>
  <c r="C18" i="74"/>
  <c r="C9" i="74"/>
  <c r="E120" i="74"/>
  <c r="E121" i="74"/>
  <c r="E122" i="74"/>
  <c r="E123" i="74"/>
  <c r="E124" i="74"/>
  <c r="E125" i="74"/>
  <c r="E126" i="74"/>
  <c r="E127" i="74"/>
  <c r="E128" i="74"/>
  <c r="E129" i="74"/>
  <c r="E130" i="74"/>
  <c r="E131" i="74"/>
  <c r="E132" i="74"/>
  <c r="K9" i="74"/>
  <c r="D10" i="74"/>
  <c r="H10" i="74" s="1"/>
  <c r="D11" i="74"/>
  <c r="H11" i="74" s="1"/>
  <c r="D12" i="74"/>
  <c r="H12" i="74" s="1"/>
  <c r="D13" i="74"/>
  <c r="H13" i="74" s="1"/>
  <c r="D14" i="74"/>
  <c r="H14" i="74" s="1"/>
  <c r="D15" i="74"/>
  <c r="H15" i="74" s="1"/>
  <c r="D16" i="74"/>
  <c r="H16" i="74" s="1"/>
  <c r="D17" i="74"/>
  <c r="H17" i="74" s="1"/>
  <c r="D18" i="74"/>
  <c r="H18" i="74" s="1"/>
  <c r="G114" i="64"/>
  <c r="M114" i="64"/>
  <c r="A115" i="74" l="1"/>
  <c r="F17" i="74"/>
  <c r="F16" i="74"/>
  <c r="F15" i="74"/>
  <c r="F13" i="74"/>
  <c r="F14" i="74"/>
  <c r="F12" i="74"/>
  <c r="F11" i="74"/>
  <c r="F18" i="74"/>
  <c r="F10" i="74"/>
  <c r="C3" i="69"/>
  <c r="E3" i="69" s="1"/>
  <c r="C20" i="73" l="1"/>
  <c r="L21" i="66"/>
  <c r="C114" i="64"/>
  <c r="K114" i="64"/>
  <c r="I114" i="64"/>
  <c r="A114" i="64" l="1"/>
  <c r="K36" i="61"/>
  <c r="L36" i="61" s="1"/>
  <c r="K30" i="61"/>
  <c r="L30" i="61" s="1"/>
  <c r="S115" i="74" l="1"/>
  <c r="K67" i="38"/>
  <c r="AP332" i="2"/>
  <c r="I27" i="73" l="1"/>
  <c r="L27" i="73" s="1"/>
  <c r="K97" i="38"/>
  <c r="K9" i="38" l="1"/>
  <c r="L9" i="38" s="1"/>
  <c r="K67" i="61"/>
  <c r="L67" i="61" s="1"/>
  <c r="K59" i="61"/>
  <c r="L59" i="61" s="1"/>
  <c r="K52" i="61"/>
  <c r="L52" i="61" s="1"/>
  <c r="K32" i="66"/>
  <c r="K26" i="66"/>
  <c r="L21" i="61" l="1"/>
  <c r="I26" i="73" s="1"/>
  <c r="L26" i="73" s="1"/>
  <c r="L97" i="38"/>
  <c r="K34" i="38"/>
  <c r="L34" i="38" s="1"/>
  <c r="K59" i="38"/>
  <c r="L59" i="38" s="1"/>
  <c r="K65" i="38"/>
  <c r="L65" i="38" s="1"/>
  <c r="K71" i="38"/>
  <c r="L71" i="38" s="1"/>
  <c r="K76" i="38"/>
  <c r="L32" i="66"/>
  <c r="C169" i="61" l="1"/>
  <c r="B7" i="70"/>
  <c r="B301" i="2"/>
  <c r="E301" i="2" s="1"/>
  <c r="B302" i="2"/>
  <c r="E302" i="2" s="1"/>
  <c r="N301" i="2"/>
  <c r="G93" i="70" l="1"/>
  <c r="I93" i="70" s="1"/>
  <c r="G92" i="70"/>
  <c r="I92" i="70" s="1"/>
  <c r="E23" i="70"/>
  <c r="F23" i="70"/>
  <c r="J23" i="70"/>
  <c r="K23" i="70"/>
  <c r="L23" i="70"/>
  <c r="M23" i="70"/>
  <c r="N23" i="70"/>
  <c r="Q23" i="70"/>
  <c r="AA23" i="70"/>
  <c r="AB23" i="70"/>
  <c r="AC23" i="70"/>
  <c r="E24" i="70"/>
  <c r="F24" i="70"/>
  <c r="J24" i="70"/>
  <c r="K24" i="70"/>
  <c r="L24" i="70"/>
  <c r="M24" i="70"/>
  <c r="N24" i="70"/>
  <c r="Q24" i="70"/>
  <c r="AA24" i="70"/>
  <c r="AB24" i="70"/>
  <c r="AC24" i="70"/>
  <c r="E25" i="70"/>
  <c r="F25" i="70"/>
  <c r="J25" i="70"/>
  <c r="K25" i="70"/>
  <c r="L25" i="70"/>
  <c r="M25" i="70"/>
  <c r="N25" i="70"/>
  <c r="Q25" i="70"/>
  <c r="AA25" i="70"/>
  <c r="AB25" i="70"/>
  <c r="AC25" i="70"/>
  <c r="E26" i="70"/>
  <c r="F26" i="70"/>
  <c r="J26" i="70"/>
  <c r="K26" i="70"/>
  <c r="L26" i="70"/>
  <c r="M26" i="70"/>
  <c r="N26" i="70"/>
  <c r="Q26" i="70"/>
  <c r="AA26" i="70"/>
  <c r="AB26" i="70"/>
  <c r="AC26" i="70"/>
  <c r="E27" i="70"/>
  <c r="F27" i="70"/>
  <c r="J27" i="70"/>
  <c r="K27" i="70"/>
  <c r="L27" i="70"/>
  <c r="M27" i="70"/>
  <c r="N27" i="70"/>
  <c r="Q27" i="70"/>
  <c r="AA27" i="70"/>
  <c r="AB27" i="70"/>
  <c r="AC27" i="70"/>
  <c r="E28" i="70"/>
  <c r="F28" i="70"/>
  <c r="J28" i="70"/>
  <c r="K28" i="70"/>
  <c r="L28" i="70"/>
  <c r="M28" i="70"/>
  <c r="N28" i="70"/>
  <c r="Q28" i="70"/>
  <c r="AA28" i="70"/>
  <c r="AB28" i="70"/>
  <c r="AC28" i="70"/>
  <c r="E29" i="70"/>
  <c r="F29" i="70"/>
  <c r="J29" i="70"/>
  <c r="K29" i="70"/>
  <c r="L29" i="70"/>
  <c r="M29" i="70"/>
  <c r="N29" i="70"/>
  <c r="Q29" i="70"/>
  <c r="AA29" i="70"/>
  <c r="AB29" i="70"/>
  <c r="AC29" i="70"/>
  <c r="E30" i="70"/>
  <c r="F30" i="70"/>
  <c r="J30" i="70"/>
  <c r="K30" i="70"/>
  <c r="L30" i="70"/>
  <c r="M30" i="70"/>
  <c r="N30" i="70"/>
  <c r="Q30" i="70"/>
  <c r="AA30" i="70"/>
  <c r="AB30" i="70"/>
  <c r="AC30" i="70"/>
  <c r="E31" i="70"/>
  <c r="F31" i="70"/>
  <c r="J31" i="70"/>
  <c r="K31" i="70"/>
  <c r="L31" i="70"/>
  <c r="M31" i="70"/>
  <c r="N31" i="70"/>
  <c r="Q31" i="70"/>
  <c r="AA31" i="70"/>
  <c r="AB31" i="70"/>
  <c r="AC31" i="70"/>
  <c r="E32" i="70"/>
  <c r="F32" i="70"/>
  <c r="J32" i="70"/>
  <c r="K32" i="70"/>
  <c r="L32" i="70"/>
  <c r="M32" i="70"/>
  <c r="N32" i="70"/>
  <c r="Q32" i="70"/>
  <c r="AA32" i="70"/>
  <c r="AB32" i="70"/>
  <c r="AC32" i="70"/>
  <c r="E33" i="70"/>
  <c r="F33" i="70"/>
  <c r="J33" i="70"/>
  <c r="K33" i="70"/>
  <c r="L33" i="70"/>
  <c r="M33" i="70"/>
  <c r="N33" i="70"/>
  <c r="Q33" i="70"/>
  <c r="AA33" i="70"/>
  <c r="AB33" i="70"/>
  <c r="AC33" i="70"/>
  <c r="E34" i="70"/>
  <c r="F34" i="70"/>
  <c r="J34" i="70"/>
  <c r="K34" i="70"/>
  <c r="L34" i="70"/>
  <c r="M34" i="70"/>
  <c r="N34" i="70"/>
  <c r="Q34" i="70"/>
  <c r="AA34" i="70"/>
  <c r="AB34" i="70"/>
  <c r="AC34" i="70"/>
  <c r="E35" i="70"/>
  <c r="F35" i="70"/>
  <c r="J35" i="70"/>
  <c r="K35" i="70"/>
  <c r="L35" i="70"/>
  <c r="M35" i="70"/>
  <c r="N35" i="70"/>
  <c r="Q35" i="70"/>
  <c r="AA35" i="70"/>
  <c r="AB35" i="70"/>
  <c r="AC35" i="70"/>
  <c r="E36" i="70"/>
  <c r="F36" i="70"/>
  <c r="J36" i="70"/>
  <c r="K36" i="70"/>
  <c r="L36" i="70"/>
  <c r="M36" i="70"/>
  <c r="N36" i="70"/>
  <c r="Q36" i="70"/>
  <c r="AA36" i="70"/>
  <c r="AB36" i="70"/>
  <c r="AC36" i="70"/>
  <c r="E37" i="70"/>
  <c r="F37" i="70"/>
  <c r="J37" i="70"/>
  <c r="K37" i="70"/>
  <c r="L37" i="70"/>
  <c r="M37" i="70"/>
  <c r="N37" i="70"/>
  <c r="Q37" i="70"/>
  <c r="AA37" i="70"/>
  <c r="AB37" i="70"/>
  <c r="AC37" i="70"/>
  <c r="E38" i="70"/>
  <c r="F38" i="70"/>
  <c r="J38" i="70"/>
  <c r="K38" i="70"/>
  <c r="L38" i="70"/>
  <c r="M38" i="70"/>
  <c r="N38" i="70"/>
  <c r="Q38" i="70"/>
  <c r="AA38" i="70"/>
  <c r="AB38" i="70"/>
  <c r="AC38" i="70"/>
  <c r="E39" i="70"/>
  <c r="F39" i="70"/>
  <c r="J39" i="70"/>
  <c r="K39" i="70"/>
  <c r="L39" i="70"/>
  <c r="M39" i="70"/>
  <c r="N39" i="70"/>
  <c r="Q39" i="70"/>
  <c r="AA39" i="70"/>
  <c r="AB39" i="70"/>
  <c r="AC39" i="70"/>
  <c r="E40" i="70"/>
  <c r="F40" i="70"/>
  <c r="J40" i="70"/>
  <c r="K40" i="70"/>
  <c r="L40" i="70"/>
  <c r="M40" i="70"/>
  <c r="N40" i="70"/>
  <c r="Q40" i="70"/>
  <c r="AA40" i="70"/>
  <c r="AB40" i="70"/>
  <c r="AC40" i="70"/>
  <c r="E41" i="70"/>
  <c r="F41" i="70"/>
  <c r="J41" i="70"/>
  <c r="K41" i="70"/>
  <c r="L41" i="70"/>
  <c r="M41" i="70"/>
  <c r="N41" i="70"/>
  <c r="Q41" i="70"/>
  <c r="AA41" i="70"/>
  <c r="AB41" i="70"/>
  <c r="AC41" i="70"/>
  <c r="E42" i="70"/>
  <c r="F42" i="70"/>
  <c r="J42" i="70"/>
  <c r="K42" i="70"/>
  <c r="L42" i="70"/>
  <c r="M42" i="70"/>
  <c r="N42" i="70"/>
  <c r="Q42" i="70"/>
  <c r="AA42" i="70"/>
  <c r="AB42" i="70"/>
  <c r="AC42" i="70"/>
  <c r="E43" i="70"/>
  <c r="F43" i="70"/>
  <c r="J43" i="70"/>
  <c r="K43" i="70"/>
  <c r="L43" i="70"/>
  <c r="M43" i="70"/>
  <c r="N43" i="70"/>
  <c r="Q43" i="70"/>
  <c r="AA43" i="70"/>
  <c r="AB43" i="70"/>
  <c r="AC43" i="70"/>
  <c r="E44" i="70"/>
  <c r="F44" i="70"/>
  <c r="J44" i="70"/>
  <c r="K44" i="70"/>
  <c r="L44" i="70"/>
  <c r="M44" i="70"/>
  <c r="N44" i="70"/>
  <c r="Q44" i="70"/>
  <c r="AA44" i="70"/>
  <c r="AB44" i="70"/>
  <c r="AC44" i="70"/>
  <c r="E45" i="70"/>
  <c r="F45" i="70"/>
  <c r="J45" i="70"/>
  <c r="K45" i="70"/>
  <c r="L45" i="70"/>
  <c r="M45" i="70"/>
  <c r="N45" i="70"/>
  <c r="Q45" i="70"/>
  <c r="AA45" i="70"/>
  <c r="AB45" i="70"/>
  <c r="AC45" i="70"/>
  <c r="E46" i="70"/>
  <c r="F46" i="70"/>
  <c r="J46" i="70"/>
  <c r="K46" i="70"/>
  <c r="L46" i="70"/>
  <c r="M46" i="70"/>
  <c r="N46" i="70"/>
  <c r="Q46" i="70"/>
  <c r="AA46" i="70"/>
  <c r="AB46" i="70"/>
  <c r="AC46" i="70"/>
  <c r="E47" i="70"/>
  <c r="F47" i="70"/>
  <c r="J47" i="70"/>
  <c r="K47" i="70"/>
  <c r="L47" i="70"/>
  <c r="M47" i="70"/>
  <c r="N47" i="70"/>
  <c r="Q47" i="70"/>
  <c r="AA47" i="70"/>
  <c r="AB47" i="70"/>
  <c r="AC47" i="70"/>
  <c r="E48" i="70"/>
  <c r="F48" i="70"/>
  <c r="J48" i="70"/>
  <c r="K48" i="70"/>
  <c r="L48" i="70"/>
  <c r="M48" i="70"/>
  <c r="N48" i="70"/>
  <c r="Q48" i="70"/>
  <c r="AA48" i="70"/>
  <c r="AB48" i="70"/>
  <c r="AC48" i="70"/>
  <c r="E49" i="70"/>
  <c r="F49" i="70"/>
  <c r="J49" i="70"/>
  <c r="K49" i="70"/>
  <c r="L49" i="70"/>
  <c r="M49" i="70"/>
  <c r="N49" i="70"/>
  <c r="Q49" i="70"/>
  <c r="AA49" i="70"/>
  <c r="AB49" i="70"/>
  <c r="AC49" i="70"/>
  <c r="E50" i="70"/>
  <c r="F50" i="70"/>
  <c r="J50" i="70"/>
  <c r="K50" i="70"/>
  <c r="L50" i="70"/>
  <c r="M50" i="70"/>
  <c r="N50" i="70"/>
  <c r="Q50" i="70"/>
  <c r="AA50" i="70"/>
  <c r="AB50" i="70"/>
  <c r="AC50" i="70"/>
  <c r="E51" i="70"/>
  <c r="F51" i="70"/>
  <c r="J51" i="70"/>
  <c r="K51" i="70"/>
  <c r="L51" i="70"/>
  <c r="M51" i="70"/>
  <c r="N51" i="70"/>
  <c r="Q51" i="70"/>
  <c r="AA51" i="70"/>
  <c r="AB51" i="70"/>
  <c r="AC51" i="70"/>
  <c r="E52" i="70"/>
  <c r="F52" i="70"/>
  <c r="J52" i="70"/>
  <c r="K52" i="70"/>
  <c r="L52" i="70"/>
  <c r="M52" i="70"/>
  <c r="N52" i="70"/>
  <c r="Q52" i="70"/>
  <c r="AA52" i="70"/>
  <c r="AB52" i="70"/>
  <c r="AC52" i="70"/>
  <c r="E53" i="70"/>
  <c r="F53" i="70"/>
  <c r="J53" i="70"/>
  <c r="K53" i="70"/>
  <c r="L53" i="70"/>
  <c r="M53" i="70"/>
  <c r="N53" i="70"/>
  <c r="Q53" i="70"/>
  <c r="AA53" i="70"/>
  <c r="AB53" i="70"/>
  <c r="AC53" i="70"/>
  <c r="E54" i="70"/>
  <c r="F54" i="70"/>
  <c r="J54" i="70"/>
  <c r="K54" i="70"/>
  <c r="L54" i="70"/>
  <c r="M54" i="70"/>
  <c r="N54" i="70"/>
  <c r="Q54" i="70"/>
  <c r="AA54" i="70"/>
  <c r="AB54" i="70"/>
  <c r="AC54" i="70"/>
  <c r="E55" i="70"/>
  <c r="F55" i="70"/>
  <c r="J55" i="70"/>
  <c r="K55" i="70"/>
  <c r="L55" i="70"/>
  <c r="M55" i="70"/>
  <c r="N55" i="70"/>
  <c r="Q55" i="70"/>
  <c r="AA55" i="70"/>
  <c r="AB55" i="70"/>
  <c r="AC55" i="70"/>
  <c r="E56" i="70"/>
  <c r="F56" i="70"/>
  <c r="J56" i="70"/>
  <c r="K56" i="70"/>
  <c r="L56" i="70"/>
  <c r="M56" i="70"/>
  <c r="N56" i="70"/>
  <c r="Q56" i="70"/>
  <c r="AA56" i="70"/>
  <c r="AB56" i="70"/>
  <c r="AC56" i="70"/>
  <c r="E57" i="70"/>
  <c r="F57" i="70"/>
  <c r="J57" i="70"/>
  <c r="K57" i="70"/>
  <c r="L57" i="70"/>
  <c r="M57" i="70"/>
  <c r="N57" i="70"/>
  <c r="Q57" i="70"/>
  <c r="AA57" i="70"/>
  <c r="AB57" i="70"/>
  <c r="AC57" i="70"/>
  <c r="E58" i="70"/>
  <c r="F58" i="70"/>
  <c r="J58" i="70"/>
  <c r="K58" i="70"/>
  <c r="L58" i="70"/>
  <c r="M58" i="70"/>
  <c r="N58" i="70"/>
  <c r="Q58" i="70"/>
  <c r="AA58" i="70"/>
  <c r="AB58" i="70"/>
  <c r="AC58" i="70"/>
  <c r="E59" i="70"/>
  <c r="F59" i="70"/>
  <c r="J59" i="70"/>
  <c r="K59" i="70"/>
  <c r="L59" i="70"/>
  <c r="M59" i="70"/>
  <c r="N59" i="70"/>
  <c r="Q59" i="70"/>
  <c r="AA59" i="70"/>
  <c r="AB59" i="70"/>
  <c r="AC59" i="70"/>
  <c r="E60" i="70"/>
  <c r="F60" i="70"/>
  <c r="J60" i="70"/>
  <c r="K60" i="70"/>
  <c r="L60" i="70"/>
  <c r="M60" i="70"/>
  <c r="N60" i="70"/>
  <c r="Q60" i="70"/>
  <c r="AA60" i="70"/>
  <c r="AB60" i="70"/>
  <c r="AC60" i="70"/>
  <c r="E61" i="70"/>
  <c r="F61" i="70"/>
  <c r="J61" i="70"/>
  <c r="K61" i="70"/>
  <c r="L61" i="70"/>
  <c r="M61" i="70"/>
  <c r="N61" i="70"/>
  <c r="Q61" i="70"/>
  <c r="AA61" i="70"/>
  <c r="AB61" i="70"/>
  <c r="AC61" i="70"/>
  <c r="E62" i="70"/>
  <c r="F62" i="70"/>
  <c r="J62" i="70"/>
  <c r="K62" i="70"/>
  <c r="L62" i="70"/>
  <c r="M62" i="70"/>
  <c r="N62" i="70"/>
  <c r="Q62" i="70"/>
  <c r="AA62" i="70"/>
  <c r="AB62" i="70"/>
  <c r="AC62" i="70"/>
  <c r="E63" i="70"/>
  <c r="F63" i="70"/>
  <c r="J63" i="70"/>
  <c r="K63" i="70"/>
  <c r="L63" i="70"/>
  <c r="M63" i="70"/>
  <c r="N63" i="70"/>
  <c r="Q63" i="70"/>
  <c r="AA63" i="70"/>
  <c r="AB63" i="70"/>
  <c r="AC63" i="70"/>
  <c r="E64" i="70"/>
  <c r="F64" i="70"/>
  <c r="J64" i="70"/>
  <c r="K64" i="70"/>
  <c r="L64" i="70"/>
  <c r="M64" i="70"/>
  <c r="N64" i="70"/>
  <c r="Q64" i="70"/>
  <c r="AA64" i="70"/>
  <c r="AB64" i="70"/>
  <c r="AC64" i="70"/>
  <c r="E65" i="70"/>
  <c r="F65" i="70"/>
  <c r="J65" i="70"/>
  <c r="K65" i="70"/>
  <c r="L65" i="70"/>
  <c r="M65" i="70"/>
  <c r="N65" i="70"/>
  <c r="Q65" i="70"/>
  <c r="AA65" i="70"/>
  <c r="AB65" i="70"/>
  <c r="AC65" i="70"/>
  <c r="E66" i="70"/>
  <c r="F66" i="70"/>
  <c r="J66" i="70"/>
  <c r="K66" i="70"/>
  <c r="L66" i="70"/>
  <c r="M66" i="70"/>
  <c r="N66" i="70"/>
  <c r="Q66" i="70"/>
  <c r="AA66" i="70"/>
  <c r="AB66" i="70"/>
  <c r="AC66" i="70"/>
  <c r="E67" i="70"/>
  <c r="F67" i="70"/>
  <c r="J67" i="70"/>
  <c r="K67" i="70"/>
  <c r="L67" i="70"/>
  <c r="M67" i="70"/>
  <c r="N67" i="70"/>
  <c r="Q67" i="70"/>
  <c r="AA67" i="70"/>
  <c r="AB67" i="70"/>
  <c r="AC67" i="70"/>
  <c r="E68" i="70"/>
  <c r="F68" i="70"/>
  <c r="J68" i="70"/>
  <c r="K68" i="70"/>
  <c r="L68" i="70"/>
  <c r="M68" i="70"/>
  <c r="N68" i="70"/>
  <c r="Q68" i="70"/>
  <c r="AA68" i="70"/>
  <c r="AB68" i="70"/>
  <c r="AC68" i="70"/>
  <c r="E69" i="70"/>
  <c r="F69" i="70"/>
  <c r="J69" i="70"/>
  <c r="K69" i="70"/>
  <c r="L69" i="70"/>
  <c r="M69" i="70"/>
  <c r="N69" i="70"/>
  <c r="Q69" i="70"/>
  <c r="AA69" i="70"/>
  <c r="AB69" i="70"/>
  <c r="AC69" i="70"/>
  <c r="E70" i="70"/>
  <c r="F70" i="70"/>
  <c r="J70" i="70"/>
  <c r="K70" i="70"/>
  <c r="L70" i="70"/>
  <c r="M70" i="70"/>
  <c r="N70" i="70"/>
  <c r="Q70" i="70"/>
  <c r="AA70" i="70"/>
  <c r="AB70" i="70"/>
  <c r="AC70" i="70"/>
  <c r="E71" i="70"/>
  <c r="F71" i="70"/>
  <c r="J71" i="70"/>
  <c r="K71" i="70"/>
  <c r="L71" i="70"/>
  <c r="M71" i="70"/>
  <c r="N71" i="70"/>
  <c r="Q71" i="70"/>
  <c r="AA71" i="70"/>
  <c r="AB71" i="70"/>
  <c r="AC71" i="70"/>
  <c r="E72" i="70"/>
  <c r="F72" i="70"/>
  <c r="J72" i="70"/>
  <c r="K72" i="70"/>
  <c r="L72" i="70"/>
  <c r="M72" i="70"/>
  <c r="N72" i="70"/>
  <c r="Q72" i="70"/>
  <c r="AA72" i="70"/>
  <c r="AB72" i="70"/>
  <c r="AC72" i="70"/>
  <c r="E73" i="70"/>
  <c r="F73" i="70"/>
  <c r="J73" i="70"/>
  <c r="K73" i="70"/>
  <c r="L73" i="70"/>
  <c r="M73" i="70"/>
  <c r="N73" i="70"/>
  <c r="Q73" i="70"/>
  <c r="AA73" i="70"/>
  <c r="AB73" i="70"/>
  <c r="AC73" i="70"/>
  <c r="E74" i="70"/>
  <c r="F74" i="70"/>
  <c r="J74" i="70"/>
  <c r="K74" i="70"/>
  <c r="L74" i="70"/>
  <c r="M74" i="70"/>
  <c r="N74" i="70"/>
  <c r="Q74" i="70"/>
  <c r="AA74" i="70"/>
  <c r="AB74" i="70"/>
  <c r="AC74" i="70"/>
  <c r="E75" i="70"/>
  <c r="F75" i="70"/>
  <c r="J75" i="70"/>
  <c r="K75" i="70"/>
  <c r="L75" i="70"/>
  <c r="M75" i="70"/>
  <c r="N75" i="70"/>
  <c r="Q75" i="70"/>
  <c r="AA75" i="70"/>
  <c r="AB75" i="70"/>
  <c r="AC75" i="70"/>
  <c r="E76" i="70"/>
  <c r="F76" i="70"/>
  <c r="J76" i="70"/>
  <c r="K76" i="70"/>
  <c r="L76" i="70"/>
  <c r="M76" i="70"/>
  <c r="N76" i="70"/>
  <c r="Q76" i="70"/>
  <c r="AA76" i="70"/>
  <c r="AB76" i="70"/>
  <c r="AC76" i="70"/>
  <c r="E77" i="70"/>
  <c r="F77" i="70"/>
  <c r="J77" i="70"/>
  <c r="K77" i="70"/>
  <c r="L77" i="70"/>
  <c r="M77" i="70"/>
  <c r="N77" i="70"/>
  <c r="Q77" i="70"/>
  <c r="AA77" i="70"/>
  <c r="AB77" i="70"/>
  <c r="AC77" i="70"/>
  <c r="E78" i="70"/>
  <c r="F78" i="70"/>
  <c r="J78" i="70"/>
  <c r="K78" i="70"/>
  <c r="L78" i="70"/>
  <c r="M78" i="70"/>
  <c r="N78" i="70"/>
  <c r="Q78" i="70"/>
  <c r="AA78" i="70"/>
  <c r="AB78" i="70"/>
  <c r="AC78" i="70"/>
  <c r="E79" i="70"/>
  <c r="F79" i="70"/>
  <c r="J79" i="70"/>
  <c r="K79" i="70"/>
  <c r="L79" i="70"/>
  <c r="M79" i="70"/>
  <c r="N79" i="70"/>
  <c r="Q79" i="70"/>
  <c r="AA79" i="70"/>
  <c r="AB79" i="70"/>
  <c r="AC79" i="70"/>
  <c r="E80" i="70"/>
  <c r="F80" i="70"/>
  <c r="J80" i="70"/>
  <c r="K80" i="70"/>
  <c r="L80" i="70"/>
  <c r="M80" i="70"/>
  <c r="N80" i="70"/>
  <c r="Q80" i="70"/>
  <c r="AA80" i="70"/>
  <c r="AB80" i="70"/>
  <c r="AC80" i="70"/>
  <c r="E81" i="70"/>
  <c r="F81" i="70"/>
  <c r="J81" i="70"/>
  <c r="K81" i="70"/>
  <c r="L81" i="70"/>
  <c r="M81" i="70"/>
  <c r="N81" i="70"/>
  <c r="Q81" i="70"/>
  <c r="AA81" i="70"/>
  <c r="AB81" i="70"/>
  <c r="AC81" i="70"/>
  <c r="E82" i="70"/>
  <c r="F82" i="70"/>
  <c r="J82" i="70"/>
  <c r="K82" i="70"/>
  <c r="L82" i="70"/>
  <c r="M82" i="70"/>
  <c r="N82" i="70"/>
  <c r="Q82" i="70"/>
  <c r="AA82" i="70"/>
  <c r="AB82" i="70"/>
  <c r="AC82" i="70"/>
  <c r="E83" i="70"/>
  <c r="F83" i="70"/>
  <c r="J83" i="70"/>
  <c r="K83" i="70"/>
  <c r="L83" i="70"/>
  <c r="M83" i="70"/>
  <c r="N83" i="70"/>
  <c r="Q83" i="70"/>
  <c r="AA83" i="70"/>
  <c r="AB83" i="70"/>
  <c r="AC83" i="70"/>
  <c r="E84" i="70"/>
  <c r="F84" i="70"/>
  <c r="J84" i="70"/>
  <c r="K84" i="70"/>
  <c r="L84" i="70"/>
  <c r="M84" i="70"/>
  <c r="N84" i="70"/>
  <c r="Q84" i="70"/>
  <c r="AA84" i="70"/>
  <c r="AB84" i="70"/>
  <c r="AC84" i="70"/>
  <c r="E85" i="70"/>
  <c r="F85" i="70"/>
  <c r="J85" i="70"/>
  <c r="K85" i="70"/>
  <c r="L85" i="70"/>
  <c r="M85" i="70"/>
  <c r="N85" i="70"/>
  <c r="Q85" i="70"/>
  <c r="AA85" i="70"/>
  <c r="AB85" i="70"/>
  <c r="AC85" i="70"/>
  <c r="E86" i="70"/>
  <c r="F86" i="70"/>
  <c r="J86" i="70"/>
  <c r="K86" i="70"/>
  <c r="L86" i="70"/>
  <c r="M86" i="70"/>
  <c r="N86" i="70"/>
  <c r="Q86" i="70"/>
  <c r="AA86" i="70"/>
  <c r="AB86" i="70"/>
  <c r="AC86" i="70"/>
  <c r="E87" i="70"/>
  <c r="F87" i="70"/>
  <c r="J87" i="70"/>
  <c r="K87" i="70"/>
  <c r="L87" i="70"/>
  <c r="M87" i="70"/>
  <c r="N87" i="70"/>
  <c r="Q87" i="70"/>
  <c r="AA87" i="70"/>
  <c r="AB87" i="70"/>
  <c r="AC87" i="70"/>
  <c r="E88" i="70"/>
  <c r="F88" i="70"/>
  <c r="J88" i="70"/>
  <c r="K88" i="70"/>
  <c r="L88" i="70"/>
  <c r="M88" i="70"/>
  <c r="N88" i="70"/>
  <c r="Q88" i="70"/>
  <c r="AA88" i="70"/>
  <c r="AB88" i="70"/>
  <c r="AC88" i="70"/>
  <c r="E89" i="70"/>
  <c r="F89" i="70"/>
  <c r="J89" i="70"/>
  <c r="K89" i="70"/>
  <c r="L89" i="70"/>
  <c r="M89" i="70"/>
  <c r="N89" i="70"/>
  <c r="Q89" i="70"/>
  <c r="AA89" i="70"/>
  <c r="AB89" i="70"/>
  <c r="AC89" i="70"/>
  <c r="E90" i="70"/>
  <c r="F90" i="70"/>
  <c r="J90" i="70"/>
  <c r="K90" i="70"/>
  <c r="L90" i="70"/>
  <c r="M90" i="70"/>
  <c r="N90" i="70"/>
  <c r="Q90" i="70"/>
  <c r="AA90" i="70"/>
  <c r="AB90" i="70"/>
  <c r="AC90" i="70"/>
  <c r="E91" i="70"/>
  <c r="F91" i="70"/>
  <c r="J91" i="70"/>
  <c r="K91" i="70"/>
  <c r="L91" i="70"/>
  <c r="M91" i="70"/>
  <c r="N91" i="70"/>
  <c r="Q91" i="70"/>
  <c r="AA91" i="70"/>
  <c r="AB91" i="70"/>
  <c r="AC91" i="70"/>
  <c r="D92" i="70"/>
  <c r="E92" i="70"/>
  <c r="F92" i="70"/>
  <c r="J92" i="70"/>
  <c r="K92" i="70"/>
  <c r="L92" i="70"/>
  <c r="M92" i="70"/>
  <c r="N92" i="70"/>
  <c r="Q92" i="70"/>
  <c r="AA92" i="70"/>
  <c r="AB92" i="70"/>
  <c r="AC92" i="70"/>
  <c r="E93" i="70"/>
  <c r="F93" i="70"/>
  <c r="J93" i="70"/>
  <c r="K93" i="70"/>
  <c r="L93" i="70"/>
  <c r="M93" i="70"/>
  <c r="N93" i="70"/>
  <c r="Q93" i="70"/>
  <c r="AA93" i="70"/>
  <c r="AB93" i="70"/>
  <c r="AC93" i="70"/>
  <c r="E94" i="70"/>
  <c r="F94" i="70"/>
  <c r="J94" i="70"/>
  <c r="K94" i="70"/>
  <c r="L94" i="70"/>
  <c r="M94" i="70"/>
  <c r="N94" i="70"/>
  <c r="Q94" i="70"/>
  <c r="AA94" i="70"/>
  <c r="AB94" i="70"/>
  <c r="AC94" i="70"/>
  <c r="E95" i="70"/>
  <c r="F95" i="70"/>
  <c r="J95" i="70"/>
  <c r="K95" i="70"/>
  <c r="L95" i="70"/>
  <c r="M95" i="70"/>
  <c r="N95" i="70"/>
  <c r="Q95" i="70"/>
  <c r="AA95" i="70"/>
  <c r="AB95" i="70"/>
  <c r="AC95" i="70"/>
  <c r="E96" i="70"/>
  <c r="F96" i="70"/>
  <c r="J96" i="70"/>
  <c r="K96" i="70"/>
  <c r="L96" i="70"/>
  <c r="M96" i="70"/>
  <c r="N96" i="70"/>
  <c r="Q96" i="70"/>
  <c r="AA96" i="70"/>
  <c r="AB96" i="70"/>
  <c r="AC96" i="70"/>
  <c r="E97" i="70"/>
  <c r="F97" i="70"/>
  <c r="J97" i="70"/>
  <c r="K97" i="70"/>
  <c r="L97" i="70"/>
  <c r="M97" i="70"/>
  <c r="N97" i="70"/>
  <c r="Q97" i="70"/>
  <c r="AA97" i="70"/>
  <c r="AB97" i="70"/>
  <c r="AC97" i="70"/>
  <c r="E98" i="70"/>
  <c r="F98" i="70"/>
  <c r="J98" i="70"/>
  <c r="K98" i="70"/>
  <c r="L98" i="70"/>
  <c r="M98" i="70"/>
  <c r="N98" i="70"/>
  <c r="Q98" i="70"/>
  <c r="AA98" i="70"/>
  <c r="AB98" i="70"/>
  <c r="AC98" i="70"/>
  <c r="E99" i="70"/>
  <c r="F99" i="70"/>
  <c r="J99" i="70"/>
  <c r="K99" i="70"/>
  <c r="L99" i="70"/>
  <c r="M99" i="70"/>
  <c r="N99" i="70"/>
  <c r="Q99" i="70"/>
  <c r="AA99" i="70"/>
  <c r="AB99" i="70"/>
  <c r="AC99" i="70"/>
  <c r="E100" i="70"/>
  <c r="F100" i="70"/>
  <c r="J100" i="70"/>
  <c r="K100" i="70"/>
  <c r="L100" i="70"/>
  <c r="M100" i="70"/>
  <c r="N100" i="70"/>
  <c r="Q100" i="70"/>
  <c r="AA100" i="70"/>
  <c r="AB100" i="70"/>
  <c r="AC100" i="70"/>
  <c r="E101" i="70"/>
  <c r="F101" i="70"/>
  <c r="J101" i="70"/>
  <c r="K101" i="70"/>
  <c r="L101" i="70"/>
  <c r="M101" i="70"/>
  <c r="N101" i="70"/>
  <c r="Q101" i="70"/>
  <c r="AA101" i="70"/>
  <c r="AB101" i="70"/>
  <c r="AC101" i="70"/>
  <c r="E102" i="70"/>
  <c r="F102" i="70"/>
  <c r="J102" i="70"/>
  <c r="K102" i="70"/>
  <c r="L102" i="70"/>
  <c r="M102" i="70"/>
  <c r="N102" i="70"/>
  <c r="Q102" i="70"/>
  <c r="AA102" i="70"/>
  <c r="AB102" i="70"/>
  <c r="AC102" i="70"/>
  <c r="E103" i="70"/>
  <c r="F103" i="70"/>
  <c r="J103" i="70"/>
  <c r="K103" i="70"/>
  <c r="L103" i="70"/>
  <c r="M103" i="70"/>
  <c r="N103" i="70"/>
  <c r="Q103" i="70"/>
  <c r="AA103" i="70"/>
  <c r="AB103" i="70"/>
  <c r="AC103" i="70"/>
  <c r="E104" i="70"/>
  <c r="F104" i="70"/>
  <c r="J104" i="70"/>
  <c r="K104" i="70"/>
  <c r="L104" i="70"/>
  <c r="M104" i="70"/>
  <c r="N104" i="70"/>
  <c r="Q104" i="70"/>
  <c r="AA104" i="70"/>
  <c r="AB104" i="70"/>
  <c r="AC104" i="70"/>
  <c r="E105" i="70"/>
  <c r="F105" i="70"/>
  <c r="J105" i="70"/>
  <c r="K105" i="70"/>
  <c r="L105" i="70"/>
  <c r="M105" i="70"/>
  <c r="N105" i="70"/>
  <c r="Q105" i="70"/>
  <c r="AA105" i="70"/>
  <c r="AB105" i="70"/>
  <c r="AC105" i="70"/>
  <c r="E106" i="70"/>
  <c r="F106" i="70"/>
  <c r="J106" i="70"/>
  <c r="K106" i="70"/>
  <c r="L106" i="70"/>
  <c r="M106" i="70"/>
  <c r="N106" i="70"/>
  <c r="Q106" i="70"/>
  <c r="AA106" i="70"/>
  <c r="AB106" i="70"/>
  <c r="AC106" i="70"/>
  <c r="E107" i="70"/>
  <c r="F107" i="70"/>
  <c r="J107" i="70"/>
  <c r="K107" i="70"/>
  <c r="L107" i="70"/>
  <c r="M107" i="70"/>
  <c r="N107" i="70"/>
  <c r="Q107" i="70"/>
  <c r="AA107" i="70"/>
  <c r="AB107" i="70"/>
  <c r="AC107" i="70"/>
  <c r="E108" i="70"/>
  <c r="F108" i="70"/>
  <c r="J108" i="70"/>
  <c r="K108" i="70"/>
  <c r="L108" i="70"/>
  <c r="M108" i="70"/>
  <c r="N108" i="70"/>
  <c r="Q108" i="70"/>
  <c r="AA108" i="70"/>
  <c r="AB108" i="70"/>
  <c r="AC108" i="70"/>
  <c r="E109" i="70"/>
  <c r="F109" i="70"/>
  <c r="J109" i="70"/>
  <c r="K109" i="70"/>
  <c r="L109" i="70"/>
  <c r="M109" i="70"/>
  <c r="N109" i="70"/>
  <c r="Q109" i="70"/>
  <c r="AA109" i="70"/>
  <c r="AB109" i="70"/>
  <c r="AC109" i="70"/>
  <c r="E110" i="70"/>
  <c r="F110" i="70"/>
  <c r="J110" i="70"/>
  <c r="K110" i="70"/>
  <c r="L110" i="70"/>
  <c r="M110" i="70"/>
  <c r="N110" i="70"/>
  <c r="Q110" i="70"/>
  <c r="AA110" i="70"/>
  <c r="AB110" i="70"/>
  <c r="AC110" i="70"/>
  <c r="E111" i="70"/>
  <c r="F111" i="70"/>
  <c r="J111" i="70"/>
  <c r="K111" i="70"/>
  <c r="L111" i="70"/>
  <c r="M111" i="70"/>
  <c r="N111" i="70"/>
  <c r="Q111" i="70"/>
  <c r="AA111" i="70"/>
  <c r="AB111" i="70"/>
  <c r="AC111" i="70"/>
  <c r="E112" i="70"/>
  <c r="F112" i="70"/>
  <c r="J112" i="70"/>
  <c r="K112" i="70"/>
  <c r="L112" i="70"/>
  <c r="M112" i="70"/>
  <c r="N112" i="70"/>
  <c r="Q112" i="70"/>
  <c r="AA112" i="70"/>
  <c r="AB112" i="70"/>
  <c r="AC112" i="70"/>
  <c r="Q321" i="2"/>
  <c r="T112" i="70" s="1"/>
  <c r="N321" i="2"/>
  <c r="B321" i="2"/>
  <c r="B232" i="2"/>
  <c r="N232" i="2"/>
  <c r="Q232" i="2"/>
  <c r="T23" i="70" s="1"/>
  <c r="R232" i="2"/>
  <c r="T232" i="2"/>
  <c r="W23" i="70" s="1"/>
  <c r="U232" i="2"/>
  <c r="AB232" i="2"/>
  <c r="O232" i="2" s="1"/>
  <c r="B233" i="2"/>
  <c r="N233" i="2"/>
  <c r="Q233" i="2"/>
  <c r="T24" i="70" s="1"/>
  <c r="R233" i="2"/>
  <c r="S233" i="2" s="1"/>
  <c r="V24" i="70" s="1"/>
  <c r="T233" i="2"/>
  <c r="W24" i="70" s="1"/>
  <c r="U233" i="2"/>
  <c r="AB233" i="2"/>
  <c r="O24" i="70" s="1"/>
  <c r="B234" i="2"/>
  <c r="N234" i="2"/>
  <c r="Q234" i="2"/>
  <c r="T25" i="70" s="1"/>
  <c r="R234" i="2"/>
  <c r="T234" i="2"/>
  <c r="W25" i="70" s="1"/>
  <c r="U234" i="2"/>
  <c r="AB234" i="2"/>
  <c r="B235" i="2"/>
  <c r="N235" i="2"/>
  <c r="Q235" i="2"/>
  <c r="T26" i="70" s="1"/>
  <c r="R235" i="2"/>
  <c r="S235" i="2" s="1"/>
  <c r="V26" i="70" s="1"/>
  <c r="T235" i="2"/>
  <c r="W26" i="70" s="1"/>
  <c r="U235" i="2"/>
  <c r="AB235" i="2"/>
  <c r="B236" i="2"/>
  <c r="N236" i="2"/>
  <c r="Q236" i="2"/>
  <c r="T27" i="70" s="1"/>
  <c r="R236" i="2"/>
  <c r="T236" i="2"/>
  <c r="W27" i="70" s="1"/>
  <c r="U236" i="2"/>
  <c r="AB236" i="2"/>
  <c r="AD236" i="2" s="1"/>
  <c r="P27" i="70" s="1"/>
  <c r="B237" i="2"/>
  <c r="N237" i="2"/>
  <c r="Q237" i="2"/>
  <c r="T28" i="70" s="1"/>
  <c r="R237" i="2"/>
  <c r="S237" i="2" s="1"/>
  <c r="V28" i="70" s="1"/>
  <c r="T237" i="2"/>
  <c r="W28" i="70" s="1"/>
  <c r="U237" i="2"/>
  <c r="AB237" i="2"/>
  <c r="AD237" i="2" s="1"/>
  <c r="P28" i="70" s="1"/>
  <c r="B238" i="2"/>
  <c r="N238" i="2"/>
  <c r="Q238" i="2"/>
  <c r="T29" i="70" s="1"/>
  <c r="R238" i="2"/>
  <c r="T238" i="2"/>
  <c r="W29" i="70" s="1"/>
  <c r="U238" i="2"/>
  <c r="AB238" i="2"/>
  <c r="B239" i="2"/>
  <c r="N239" i="2"/>
  <c r="Q239" i="2"/>
  <c r="T30" i="70" s="1"/>
  <c r="R239" i="2"/>
  <c r="S239" i="2" s="1"/>
  <c r="V30" i="70" s="1"/>
  <c r="T239" i="2"/>
  <c r="W30" i="70" s="1"/>
  <c r="U239" i="2"/>
  <c r="AB239" i="2"/>
  <c r="O239" i="2" s="1"/>
  <c r="B240" i="2"/>
  <c r="N240" i="2"/>
  <c r="Q240" i="2"/>
  <c r="T31" i="70" s="1"/>
  <c r="R240" i="2"/>
  <c r="S240" i="2" s="1"/>
  <c r="V31" i="70" s="1"/>
  <c r="T240" i="2"/>
  <c r="W31" i="70" s="1"/>
  <c r="U240" i="2"/>
  <c r="AB240" i="2"/>
  <c r="O240" i="2" s="1"/>
  <c r="B241" i="2"/>
  <c r="N241" i="2"/>
  <c r="Q241" i="2"/>
  <c r="T32" i="70" s="1"/>
  <c r="R241" i="2"/>
  <c r="S241" i="2" s="1"/>
  <c r="V32" i="70" s="1"/>
  <c r="T241" i="2"/>
  <c r="W32" i="70" s="1"/>
  <c r="U241" i="2"/>
  <c r="AB241" i="2"/>
  <c r="O32" i="70" s="1"/>
  <c r="B242" i="2"/>
  <c r="N242" i="2"/>
  <c r="Q242" i="2"/>
  <c r="T33" i="70" s="1"/>
  <c r="R242" i="2"/>
  <c r="U33" i="70" s="1"/>
  <c r="T242" i="2"/>
  <c r="W33" i="70" s="1"/>
  <c r="U242" i="2"/>
  <c r="AB242" i="2"/>
  <c r="O242" i="2" s="1"/>
  <c r="B243" i="2"/>
  <c r="N243" i="2"/>
  <c r="Q243" i="2"/>
  <c r="T34" i="70" s="1"/>
  <c r="R243" i="2"/>
  <c r="S243" i="2" s="1"/>
  <c r="V34" i="70" s="1"/>
  <c r="T243" i="2"/>
  <c r="W34" i="70" s="1"/>
  <c r="U243" i="2"/>
  <c r="AB243" i="2"/>
  <c r="AD243" i="2" s="1"/>
  <c r="P34" i="70" s="1"/>
  <c r="B244" i="2"/>
  <c r="N244" i="2"/>
  <c r="Q244" i="2"/>
  <c r="T35" i="70" s="1"/>
  <c r="R244" i="2"/>
  <c r="T244" i="2"/>
  <c r="W35" i="70" s="1"/>
  <c r="U244" i="2"/>
  <c r="AB244" i="2"/>
  <c r="B245" i="2"/>
  <c r="N245" i="2"/>
  <c r="Q245" i="2"/>
  <c r="T36" i="70" s="1"/>
  <c r="R245" i="2"/>
  <c r="S245" i="2" s="1"/>
  <c r="V36" i="70" s="1"/>
  <c r="T245" i="2"/>
  <c r="W36" i="70" s="1"/>
  <c r="U245" i="2"/>
  <c r="AB245" i="2"/>
  <c r="B246" i="2"/>
  <c r="N246" i="2"/>
  <c r="Q246" i="2"/>
  <c r="T37" i="70" s="1"/>
  <c r="R246" i="2"/>
  <c r="S246" i="2" s="1"/>
  <c r="V37" i="70" s="1"/>
  <c r="T246" i="2"/>
  <c r="W37" i="70" s="1"/>
  <c r="U246" i="2"/>
  <c r="AB246" i="2"/>
  <c r="B247" i="2"/>
  <c r="N247" i="2"/>
  <c r="Q247" i="2"/>
  <c r="T38" i="70" s="1"/>
  <c r="R247" i="2"/>
  <c r="U38" i="70" s="1"/>
  <c r="T247" i="2"/>
  <c r="W38" i="70" s="1"/>
  <c r="U247" i="2"/>
  <c r="AB247" i="2"/>
  <c r="B248" i="2"/>
  <c r="N248" i="2"/>
  <c r="Q248" i="2"/>
  <c r="T39" i="70" s="1"/>
  <c r="R248" i="2"/>
  <c r="T248" i="2"/>
  <c r="W39" i="70" s="1"/>
  <c r="U248" i="2"/>
  <c r="AB248" i="2"/>
  <c r="B249" i="2"/>
  <c r="N249" i="2"/>
  <c r="Q249" i="2"/>
  <c r="T40" i="70" s="1"/>
  <c r="R249" i="2"/>
  <c r="S249" i="2" s="1"/>
  <c r="V40" i="70" s="1"/>
  <c r="T249" i="2"/>
  <c r="W40" i="70" s="1"/>
  <c r="U249" i="2"/>
  <c r="AB249" i="2"/>
  <c r="O40" i="70" s="1"/>
  <c r="B250" i="2"/>
  <c r="N250" i="2"/>
  <c r="Q250" i="2"/>
  <c r="T41" i="70" s="1"/>
  <c r="R250" i="2"/>
  <c r="T250" i="2"/>
  <c r="W41" i="70" s="1"/>
  <c r="U250" i="2"/>
  <c r="AB250" i="2"/>
  <c r="AD250" i="2" s="1"/>
  <c r="P41" i="70" s="1"/>
  <c r="B251" i="2"/>
  <c r="N251" i="2"/>
  <c r="Q251" i="2"/>
  <c r="T42" i="70" s="1"/>
  <c r="R251" i="2"/>
  <c r="S251" i="2" s="1"/>
  <c r="V42" i="70" s="1"/>
  <c r="T251" i="2"/>
  <c r="W42" i="70" s="1"/>
  <c r="U251" i="2"/>
  <c r="AB251" i="2"/>
  <c r="AD251" i="2" s="1"/>
  <c r="P42" i="70" s="1"/>
  <c r="B252" i="2"/>
  <c r="N252" i="2"/>
  <c r="Q252" i="2"/>
  <c r="T43" i="70" s="1"/>
  <c r="R252" i="2"/>
  <c r="T252" i="2"/>
  <c r="W43" i="70" s="1"/>
  <c r="U252" i="2"/>
  <c r="AB252" i="2"/>
  <c r="AD252" i="2" s="1"/>
  <c r="P43" i="70" s="1"/>
  <c r="B253" i="2"/>
  <c r="N253" i="2"/>
  <c r="Q253" i="2"/>
  <c r="T44" i="70" s="1"/>
  <c r="R253" i="2"/>
  <c r="S253" i="2" s="1"/>
  <c r="V44" i="70" s="1"/>
  <c r="T253" i="2"/>
  <c r="W44" i="70" s="1"/>
  <c r="U253" i="2"/>
  <c r="AB253" i="2"/>
  <c r="AD253" i="2" s="1"/>
  <c r="P44" i="70" s="1"/>
  <c r="B254" i="2"/>
  <c r="N254" i="2"/>
  <c r="Q254" i="2"/>
  <c r="T45" i="70" s="1"/>
  <c r="R254" i="2"/>
  <c r="T254" i="2"/>
  <c r="W45" i="70" s="1"/>
  <c r="U254" i="2"/>
  <c r="AB254" i="2"/>
  <c r="O254" i="2" s="1"/>
  <c r="B255" i="2"/>
  <c r="N255" i="2"/>
  <c r="Q255" i="2"/>
  <c r="T46" i="70" s="1"/>
  <c r="R255" i="2"/>
  <c r="S255" i="2" s="1"/>
  <c r="V46" i="70" s="1"/>
  <c r="T255" i="2"/>
  <c r="W46" i="70" s="1"/>
  <c r="U255" i="2"/>
  <c r="AB255" i="2"/>
  <c r="AD255" i="2" s="1"/>
  <c r="P46" i="70" s="1"/>
  <c r="B256" i="2"/>
  <c r="N256" i="2"/>
  <c r="Q256" i="2"/>
  <c r="T47" i="70" s="1"/>
  <c r="R256" i="2"/>
  <c r="T256" i="2"/>
  <c r="W47" i="70" s="1"/>
  <c r="U256" i="2"/>
  <c r="AB256" i="2"/>
  <c r="O256" i="2" s="1"/>
  <c r="B257" i="2"/>
  <c r="N257" i="2"/>
  <c r="Q257" i="2"/>
  <c r="T48" i="70" s="1"/>
  <c r="R257" i="2"/>
  <c r="S257" i="2" s="1"/>
  <c r="V48" i="70" s="1"/>
  <c r="T257" i="2"/>
  <c r="W48" i="70" s="1"/>
  <c r="U257" i="2"/>
  <c r="AB257" i="2"/>
  <c r="O48" i="70" s="1"/>
  <c r="B258" i="2"/>
  <c r="N258" i="2"/>
  <c r="Q258" i="2"/>
  <c r="T49" i="70" s="1"/>
  <c r="R258" i="2"/>
  <c r="T258" i="2"/>
  <c r="W49" i="70" s="1"/>
  <c r="U258" i="2"/>
  <c r="AB258" i="2"/>
  <c r="O258" i="2" s="1"/>
  <c r="B259" i="2"/>
  <c r="N259" i="2"/>
  <c r="Q259" i="2"/>
  <c r="T50" i="70" s="1"/>
  <c r="R259" i="2"/>
  <c r="S259" i="2" s="1"/>
  <c r="V50" i="70" s="1"/>
  <c r="T259" i="2"/>
  <c r="W50" i="70" s="1"/>
  <c r="U259" i="2"/>
  <c r="AB259" i="2"/>
  <c r="B260" i="2"/>
  <c r="N260" i="2"/>
  <c r="Q260" i="2"/>
  <c r="T51" i="70" s="1"/>
  <c r="R260" i="2"/>
  <c r="T260" i="2"/>
  <c r="W51" i="70" s="1"/>
  <c r="U260" i="2"/>
  <c r="AB260" i="2"/>
  <c r="AD260" i="2" s="1"/>
  <c r="P51" i="70" s="1"/>
  <c r="B261" i="2"/>
  <c r="N261" i="2"/>
  <c r="Q261" i="2"/>
  <c r="T52" i="70" s="1"/>
  <c r="R261" i="2"/>
  <c r="S261" i="2" s="1"/>
  <c r="V52" i="70" s="1"/>
  <c r="T261" i="2"/>
  <c r="W52" i="70" s="1"/>
  <c r="U261" i="2"/>
  <c r="AB261" i="2"/>
  <c r="AD261" i="2" s="1"/>
  <c r="P52" i="70" s="1"/>
  <c r="B262" i="2"/>
  <c r="N262" i="2"/>
  <c r="Q262" i="2"/>
  <c r="T53" i="70" s="1"/>
  <c r="R262" i="2"/>
  <c r="S262" i="2" s="1"/>
  <c r="V53" i="70" s="1"/>
  <c r="T262" i="2"/>
  <c r="W53" i="70" s="1"/>
  <c r="U262" i="2"/>
  <c r="AB262" i="2"/>
  <c r="O262" i="2" s="1"/>
  <c r="B263" i="2"/>
  <c r="N263" i="2"/>
  <c r="Q263" i="2"/>
  <c r="T54" i="70" s="1"/>
  <c r="R263" i="2"/>
  <c r="S263" i="2" s="1"/>
  <c r="V54" i="70" s="1"/>
  <c r="T263" i="2"/>
  <c r="W54" i="70" s="1"/>
  <c r="U263" i="2"/>
  <c r="AB263" i="2"/>
  <c r="O263" i="2" s="1"/>
  <c r="B264" i="2"/>
  <c r="N264" i="2"/>
  <c r="Q264" i="2"/>
  <c r="T55" i="70" s="1"/>
  <c r="R264" i="2"/>
  <c r="T264" i="2"/>
  <c r="W55" i="70" s="1"/>
  <c r="U264" i="2"/>
  <c r="AB264" i="2"/>
  <c r="O264" i="2" s="1"/>
  <c r="B265" i="2"/>
  <c r="N265" i="2"/>
  <c r="Q265" i="2"/>
  <c r="T56" i="70" s="1"/>
  <c r="R265" i="2"/>
  <c r="S265" i="2" s="1"/>
  <c r="V56" i="70" s="1"/>
  <c r="T265" i="2"/>
  <c r="W56" i="70" s="1"/>
  <c r="U265" i="2"/>
  <c r="AB265" i="2"/>
  <c r="O56" i="70" s="1"/>
  <c r="B266" i="2"/>
  <c r="N266" i="2"/>
  <c r="Q266" i="2"/>
  <c r="T57" i="70" s="1"/>
  <c r="R266" i="2"/>
  <c r="T266" i="2"/>
  <c r="W57" i="70" s="1"/>
  <c r="U266" i="2"/>
  <c r="AB266" i="2"/>
  <c r="AD266" i="2" s="1"/>
  <c r="P57" i="70" s="1"/>
  <c r="B267" i="2"/>
  <c r="N267" i="2"/>
  <c r="Q267" i="2"/>
  <c r="T58" i="70" s="1"/>
  <c r="R267" i="2"/>
  <c r="S267" i="2" s="1"/>
  <c r="V58" i="70" s="1"/>
  <c r="T267" i="2"/>
  <c r="W58" i="70" s="1"/>
  <c r="U267" i="2"/>
  <c r="AB267" i="2"/>
  <c r="B268" i="2"/>
  <c r="N268" i="2"/>
  <c r="Q268" i="2"/>
  <c r="T59" i="70" s="1"/>
  <c r="R268" i="2"/>
  <c r="S268" i="2" s="1"/>
  <c r="V59" i="70" s="1"/>
  <c r="T268" i="2"/>
  <c r="W59" i="70" s="1"/>
  <c r="U268" i="2"/>
  <c r="AB268" i="2"/>
  <c r="B269" i="2"/>
  <c r="N269" i="2"/>
  <c r="Q269" i="2"/>
  <c r="T60" i="70" s="1"/>
  <c r="R269" i="2"/>
  <c r="T269" i="2"/>
  <c r="W60" i="70" s="1"/>
  <c r="U269" i="2"/>
  <c r="AB269" i="2"/>
  <c r="AD269" i="2" s="1"/>
  <c r="P60" i="70" s="1"/>
  <c r="B270" i="2"/>
  <c r="N270" i="2"/>
  <c r="Q270" i="2"/>
  <c r="T61" i="70" s="1"/>
  <c r="R270" i="2"/>
  <c r="S270" i="2" s="1"/>
  <c r="V61" i="70" s="1"/>
  <c r="T270" i="2"/>
  <c r="W61" i="70" s="1"/>
  <c r="U270" i="2"/>
  <c r="AB270" i="2"/>
  <c r="B271" i="2"/>
  <c r="N271" i="2"/>
  <c r="R271" i="2"/>
  <c r="S271" i="2" s="1"/>
  <c r="V62" i="70" s="1"/>
  <c r="U271" i="2"/>
  <c r="AB271" i="2"/>
  <c r="AD271" i="2" s="1"/>
  <c r="P62" i="70" s="1"/>
  <c r="B272" i="2"/>
  <c r="N272" i="2"/>
  <c r="Q272" i="2"/>
  <c r="T63" i="70" s="1"/>
  <c r="R272" i="2"/>
  <c r="T272" i="2"/>
  <c r="W63" i="70" s="1"/>
  <c r="U272" i="2"/>
  <c r="AB272" i="2"/>
  <c r="B273" i="2"/>
  <c r="N273" i="2"/>
  <c r="Q273" i="2"/>
  <c r="T64" i="70" s="1"/>
  <c r="R273" i="2"/>
  <c r="S273" i="2" s="1"/>
  <c r="V64" i="70" s="1"/>
  <c r="T273" i="2"/>
  <c r="W64" i="70" s="1"/>
  <c r="U273" i="2"/>
  <c r="AB273" i="2"/>
  <c r="O64" i="70" s="1"/>
  <c r="B274" i="2"/>
  <c r="N274" i="2"/>
  <c r="Q274" i="2"/>
  <c r="T65" i="70" s="1"/>
  <c r="R274" i="2"/>
  <c r="T274" i="2"/>
  <c r="W65" i="70" s="1"/>
  <c r="U274" i="2"/>
  <c r="AB274" i="2"/>
  <c r="AD274" i="2" s="1"/>
  <c r="P65" i="70" s="1"/>
  <c r="B275" i="2"/>
  <c r="N275" i="2"/>
  <c r="Q275" i="2"/>
  <c r="T66" i="70" s="1"/>
  <c r="R275" i="2"/>
  <c r="S275" i="2" s="1"/>
  <c r="V66" i="70" s="1"/>
  <c r="T275" i="2"/>
  <c r="W66" i="70" s="1"/>
  <c r="U275" i="2"/>
  <c r="AB275" i="2"/>
  <c r="B276" i="2"/>
  <c r="N276" i="2"/>
  <c r="Q276" i="2"/>
  <c r="T67" i="70" s="1"/>
  <c r="R276" i="2"/>
  <c r="T276" i="2"/>
  <c r="W67" i="70" s="1"/>
  <c r="U276" i="2"/>
  <c r="AB276" i="2"/>
  <c r="AD276" i="2" s="1"/>
  <c r="P67" i="70" s="1"/>
  <c r="B277" i="2"/>
  <c r="N277" i="2"/>
  <c r="Q277" i="2"/>
  <c r="T68" i="70" s="1"/>
  <c r="R277" i="2"/>
  <c r="S277" i="2" s="1"/>
  <c r="V68" i="70" s="1"/>
  <c r="T277" i="2"/>
  <c r="W68" i="70" s="1"/>
  <c r="U277" i="2"/>
  <c r="AB277" i="2"/>
  <c r="AD277" i="2" s="1"/>
  <c r="P68" i="70" s="1"/>
  <c r="B278" i="2"/>
  <c r="N278" i="2"/>
  <c r="Q278" i="2"/>
  <c r="T69" i="70" s="1"/>
  <c r="R278" i="2"/>
  <c r="T278" i="2"/>
  <c r="W69" i="70" s="1"/>
  <c r="U278" i="2"/>
  <c r="AB278" i="2"/>
  <c r="B279" i="2"/>
  <c r="N279" i="2"/>
  <c r="Q279" i="2"/>
  <c r="T70" i="70" s="1"/>
  <c r="R279" i="2"/>
  <c r="S279" i="2" s="1"/>
  <c r="V70" i="70" s="1"/>
  <c r="T279" i="2"/>
  <c r="W70" i="70" s="1"/>
  <c r="U279" i="2"/>
  <c r="AB279" i="2"/>
  <c r="O279" i="2" s="1"/>
  <c r="B280" i="2"/>
  <c r="N280" i="2"/>
  <c r="Q280" i="2"/>
  <c r="T71" i="70" s="1"/>
  <c r="R280" i="2"/>
  <c r="S280" i="2" s="1"/>
  <c r="V71" i="70" s="1"/>
  <c r="T280" i="2"/>
  <c r="W71" i="70" s="1"/>
  <c r="U280" i="2"/>
  <c r="AB280" i="2"/>
  <c r="O280" i="2" s="1"/>
  <c r="B281" i="2"/>
  <c r="N281" i="2"/>
  <c r="Q281" i="2"/>
  <c r="T72" i="70" s="1"/>
  <c r="R281" i="2"/>
  <c r="S281" i="2" s="1"/>
  <c r="V72" i="70" s="1"/>
  <c r="T281" i="2"/>
  <c r="W72" i="70" s="1"/>
  <c r="U281" i="2"/>
  <c r="AB281" i="2"/>
  <c r="O72" i="70" s="1"/>
  <c r="B282" i="2"/>
  <c r="N282" i="2"/>
  <c r="Q282" i="2"/>
  <c r="T73" i="70" s="1"/>
  <c r="R282" i="2"/>
  <c r="S282" i="2" s="1"/>
  <c r="V73" i="70" s="1"/>
  <c r="T282" i="2"/>
  <c r="W73" i="70" s="1"/>
  <c r="U282" i="2"/>
  <c r="AB282" i="2"/>
  <c r="O282" i="2" s="1"/>
  <c r="B283" i="2"/>
  <c r="N283" i="2"/>
  <c r="Q283" i="2"/>
  <c r="T74" i="70" s="1"/>
  <c r="R283" i="2"/>
  <c r="S283" i="2" s="1"/>
  <c r="V74" i="70" s="1"/>
  <c r="T283" i="2"/>
  <c r="W74" i="70" s="1"/>
  <c r="U283" i="2"/>
  <c r="AB283" i="2"/>
  <c r="O283" i="2" s="1"/>
  <c r="B284" i="2"/>
  <c r="N284" i="2"/>
  <c r="Q284" i="2"/>
  <c r="T75" i="70" s="1"/>
  <c r="R284" i="2"/>
  <c r="S284" i="2" s="1"/>
  <c r="V75" i="70" s="1"/>
  <c r="T284" i="2"/>
  <c r="W75" i="70" s="1"/>
  <c r="U284" i="2"/>
  <c r="AB284" i="2"/>
  <c r="AD284" i="2" s="1"/>
  <c r="P75" i="70" s="1"/>
  <c r="B285" i="2"/>
  <c r="N285" i="2"/>
  <c r="Q285" i="2"/>
  <c r="T76" i="70" s="1"/>
  <c r="R285" i="2"/>
  <c r="S285" i="2" s="1"/>
  <c r="V76" i="70" s="1"/>
  <c r="T285" i="2"/>
  <c r="W76" i="70" s="1"/>
  <c r="U285" i="2"/>
  <c r="AB285" i="2"/>
  <c r="AD285" i="2" s="1"/>
  <c r="P76" i="70" s="1"/>
  <c r="B286" i="2"/>
  <c r="N286" i="2"/>
  <c r="Q286" i="2"/>
  <c r="T77" i="70" s="1"/>
  <c r="R286" i="2"/>
  <c r="S286" i="2" s="1"/>
  <c r="V77" i="70" s="1"/>
  <c r="T286" i="2"/>
  <c r="W77" i="70" s="1"/>
  <c r="U286" i="2"/>
  <c r="AB286" i="2"/>
  <c r="B287" i="2"/>
  <c r="N287" i="2"/>
  <c r="Q287" i="2"/>
  <c r="T78" i="70" s="1"/>
  <c r="R287" i="2"/>
  <c r="S287" i="2" s="1"/>
  <c r="V78" i="70" s="1"/>
  <c r="T287" i="2"/>
  <c r="W78" i="70" s="1"/>
  <c r="U287" i="2"/>
  <c r="AB287" i="2"/>
  <c r="AD287" i="2" s="1"/>
  <c r="P78" i="70" s="1"/>
  <c r="B288" i="2"/>
  <c r="N288" i="2"/>
  <c r="Q288" i="2"/>
  <c r="T79" i="70" s="1"/>
  <c r="R288" i="2"/>
  <c r="S288" i="2" s="1"/>
  <c r="V79" i="70" s="1"/>
  <c r="T288" i="2"/>
  <c r="W79" i="70" s="1"/>
  <c r="U288" i="2"/>
  <c r="AB288" i="2"/>
  <c r="O288" i="2" s="1"/>
  <c r="B289" i="2"/>
  <c r="N289" i="2"/>
  <c r="Q289" i="2"/>
  <c r="T80" i="70" s="1"/>
  <c r="R289" i="2"/>
  <c r="T289" i="2"/>
  <c r="W80" i="70" s="1"/>
  <c r="U289" i="2"/>
  <c r="AB289" i="2"/>
  <c r="O80" i="70" s="1"/>
  <c r="B290" i="2"/>
  <c r="N290" i="2"/>
  <c r="Q290" i="2"/>
  <c r="T81" i="70" s="1"/>
  <c r="R290" i="2"/>
  <c r="S290" i="2" s="1"/>
  <c r="V81" i="70" s="1"/>
  <c r="T290" i="2"/>
  <c r="W81" i="70" s="1"/>
  <c r="U290" i="2"/>
  <c r="AB290" i="2"/>
  <c r="AD290" i="2" s="1"/>
  <c r="P81" i="70" s="1"/>
  <c r="B291" i="2"/>
  <c r="N291" i="2"/>
  <c r="Q291" i="2"/>
  <c r="T82" i="70" s="1"/>
  <c r="R291" i="2"/>
  <c r="S291" i="2" s="1"/>
  <c r="V82" i="70" s="1"/>
  <c r="T291" i="2"/>
  <c r="W82" i="70" s="1"/>
  <c r="U291" i="2"/>
  <c r="AB291" i="2"/>
  <c r="AD291" i="2" s="1"/>
  <c r="P82" i="70" s="1"/>
  <c r="B292" i="2"/>
  <c r="N292" i="2"/>
  <c r="Q292" i="2"/>
  <c r="T83" i="70" s="1"/>
  <c r="R292" i="2"/>
  <c r="S292" i="2" s="1"/>
  <c r="V83" i="70" s="1"/>
  <c r="T292" i="2"/>
  <c r="W83" i="70" s="1"/>
  <c r="U292" i="2"/>
  <c r="AB292" i="2"/>
  <c r="B293" i="2"/>
  <c r="N293" i="2"/>
  <c r="Q293" i="2"/>
  <c r="T84" i="70" s="1"/>
  <c r="R293" i="2"/>
  <c r="T293" i="2"/>
  <c r="W84" i="70" s="1"/>
  <c r="U293" i="2"/>
  <c r="AB293" i="2"/>
  <c r="AD293" i="2" s="1"/>
  <c r="P84" i="70" s="1"/>
  <c r="B294" i="2"/>
  <c r="N294" i="2"/>
  <c r="Q294" i="2"/>
  <c r="T85" i="70" s="1"/>
  <c r="R294" i="2"/>
  <c r="U85" i="70" s="1"/>
  <c r="T294" i="2"/>
  <c r="W85" i="70" s="1"/>
  <c r="U294" i="2"/>
  <c r="AB294" i="2"/>
  <c r="AD294" i="2" s="1"/>
  <c r="P85" i="70" s="1"/>
  <c r="B295" i="2"/>
  <c r="N295" i="2"/>
  <c r="Q295" i="2"/>
  <c r="T86" i="70" s="1"/>
  <c r="R295" i="2"/>
  <c r="S295" i="2" s="1"/>
  <c r="V86" i="70" s="1"/>
  <c r="T295" i="2"/>
  <c r="W86" i="70" s="1"/>
  <c r="U295" i="2"/>
  <c r="AB295" i="2"/>
  <c r="B296" i="2"/>
  <c r="N296" i="2"/>
  <c r="Q296" i="2"/>
  <c r="T87" i="70" s="1"/>
  <c r="R296" i="2"/>
  <c r="S296" i="2" s="1"/>
  <c r="V87" i="70" s="1"/>
  <c r="T296" i="2"/>
  <c r="W87" i="70" s="1"/>
  <c r="U296" i="2"/>
  <c r="AB296" i="2"/>
  <c r="B297" i="2"/>
  <c r="N297" i="2"/>
  <c r="Q297" i="2"/>
  <c r="T88" i="70" s="1"/>
  <c r="R297" i="2"/>
  <c r="S297" i="2" s="1"/>
  <c r="V88" i="70" s="1"/>
  <c r="T297" i="2"/>
  <c r="W88" i="70" s="1"/>
  <c r="U297" i="2"/>
  <c r="AB297" i="2"/>
  <c r="O88" i="70" s="1"/>
  <c r="B298" i="2"/>
  <c r="N298" i="2"/>
  <c r="Q298" i="2"/>
  <c r="T89" i="70" s="1"/>
  <c r="R298" i="2"/>
  <c r="T298" i="2"/>
  <c r="W89" i="70" s="1"/>
  <c r="U298" i="2"/>
  <c r="AB298" i="2"/>
  <c r="O298" i="2" s="1"/>
  <c r="B299" i="2"/>
  <c r="N299" i="2"/>
  <c r="Q299" i="2"/>
  <c r="T90" i="70" s="1"/>
  <c r="R299" i="2"/>
  <c r="S299" i="2" s="1"/>
  <c r="V90" i="70" s="1"/>
  <c r="T299" i="2"/>
  <c r="W90" i="70" s="1"/>
  <c r="U299" i="2"/>
  <c r="AB299" i="2"/>
  <c r="B300" i="2"/>
  <c r="N300" i="2"/>
  <c r="Q300" i="2"/>
  <c r="T91" i="70" s="1"/>
  <c r="R300" i="2"/>
  <c r="S300" i="2" s="1"/>
  <c r="V91" i="70" s="1"/>
  <c r="T300" i="2"/>
  <c r="W91" i="70" s="1"/>
  <c r="U300" i="2"/>
  <c r="AB300" i="2"/>
  <c r="X301" i="2"/>
  <c r="Y301" i="2" s="1"/>
  <c r="Q301" i="2"/>
  <c r="U301" i="2"/>
  <c r="AB301" i="2"/>
  <c r="AD301" i="2" s="1"/>
  <c r="P92" i="70" s="1"/>
  <c r="AF301" i="2"/>
  <c r="X302" i="2"/>
  <c r="Y302" i="2" s="1"/>
  <c r="N302" i="2"/>
  <c r="Q302" i="2"/>
  <c r="T93" i="70" s="1"/>
  <c r="R302" i="2"/>
  <c r="S302" i="2" s="1"/>
  <c r="V93" i="70" s="1"/>
  <c r="T302" i="2"/>
  <c r="W93" i="70" s="1"/>
  <c r="U302" i="2"/>
  <c r="AB302" i="2"/>
  <c r="AD302" i="2" s="1"/>
  <c r="P93" i="70" s="1"/>
  <c r="AF302" i="2"/>
  <c r="B303" i="2"/>
  <c r="N303" i="2"/>
  <c r="Q303" i="2"/>
  <c r="T94" i="70" s="1"/>
  <c r="R303" i="2"/>
  <c r="S303" i="2" s="1"/>
  <c r="V94" i="70" s="1"/>
  <c r="T303" i="2"/>
  <c r="W94" i="70" s="1"/>
  <c r="U303" i="2"/>
  <c r="AB303" i="2"/>
  <c r="B304" i="2"/>
  <c r="N304" i="2"/>
  <c r="Q304" i="2"/>
  <c r="T95" i="70" s="1"/>
  <c r="R304" i="2"/>
  <c r="S304" i="2" s="1"/>
  <c r="V95" i="70" s="1"/>
  <c r="T304" i="2"/>
  <c r="W95" i="70" s="1"/>
  <c r="U304" i="2"/>
  <c r="AB304" i="2"/>
  <c r="O95" i="70" s="1"/>
  <c r="B305" i="2"/>
  <c r="N305" i="2"/>
  <c r="Q305" i="2"/>
  <c r="T96" i="70" s="1"/>
  <c r="R305" i="2"/>
  <c r="S305" i="2" s="1"/>
  <c r="V96" i="70" s="1"/>
  <c r="T305" i="2"/>
  <c r="W96" i="70" s="1"/>
  <c r="U305" i="2"/>
  <c r="AB305" i="2"/>
  <c r="O96" i="70" s="1"/>
  <c r="B306" i="2"/>
  <c r="N306" i="2"/>
  <c r="Q306" i="2"/>
  <c r="T97" i="70" s="1"/>
  <c r="R306" i="2"/>
  <c r="U97" i="70" s="1"/>
  <c r="T306" i="2"/>
  <c r="W97" i="70" s="1"/>
  <c r="U306" i="2"/>
  <c r="AB306" i="2"/>
  <c r="B307" i="2"/>
  <c r="N307" i="2"/>
  <c r="Q307" i="2"/>
  <c r="T98" i="70" s="1"/>
  <c r="R307" i="2"/>
  <c r="S307" i="2" s="1"/>
  <c r="V98" i="70" s="1"/>
  <c r="T307" i="2"/>
  <c r="W98" i="70" s="1"/>
  <c r="U307" i="2"/>
  <c r="AB307" i="2"/>
  <c r="O98" i="70" s="1"/>
  <c r="B308" i="2"/>
  <c r="N308" i="2"/>
  <c r="Q308" i="2"/>
  <c r="T99" i="70" s="1"/>
  <c r="R308" i="2"/>
  <c r="S308" i="2" s="1"/>
  <c r="V99" i="70" s="1"/>
  <c r="T308" i="2"/>
  <c r="W99" i="70" s="1"/>
  <c r="U308" i="2"/>
  <c r="AB308" i="2"/>
  <c r="O99" i="70" s="1"/>
  <c r="B309" i="2"/>
  <c r="N309" i="2"/>
  <c r="Q309" i="2"/>
  <c r="T100" i="70" s="1"/>
  <c r="R309" i="2"/>
  <c r="T309" i="2"/>
  <c r="W100" i="70" s="1"/>
  <c r="U309" i="2"/>
  <c r="AB309" i="2"/>
  <c r="O100" i="70" s="1"/>
  <c r="B310" i="2"/>
  <c r="N310" i="2"/>
  <c r="Q310" i="2"/>
  <c r="T101" i="70" s="1"/>
  <c r="R310" i="2"/>
  <c r="S310" i="2" s="1"/>
  <c r="V101" i="70" s="1"/>
  <c r="T310" i="2"/>
  <c r="W101" i="70" s="1"/>
  <c r="U310" i="2"/>
  <c r="AB310" i="2"/>
  <c r="B311" i="2"/>
  <c r="N311" i="2"/>
  <c r="Q311" i="2"/>
  <c r="T102" i="70" s="1"/>
  <c r="R311" i="2"/>
  <c r="S311" i="2" s="1"/>
  <c r="V102" i="70" s="1"/>
  <c r="T311" i="2"/>
  <c r="W102" i="70" s="1"/>
  <c r="U311" i="2"/>
  <c r="AB311" i="2"/>
  <c r="B312" i="2"/>
  <c r="N312" i="2"/>
  <c r="Q312" i="2"/>
  <c r="T103" i="70" s="1"/>
  <c r="R312" i="2"/>
  <c r="S312" i="2" s="1"/>
  <c r="V103" i="70" s="1"/>
  <c r="T312" i="2"/>
  <c r="W103" i="70" s="1"/>
  <c r="U312" i="2"/>
  <c r="AB312" i="2"/>
  <c r="O103" i="70" s="1"/>
  <c r="B313" i="2"/>
  <c r="N313" i="2"/>
  <c r="Q313" i="2"/>
  <c r="T104" i="70" s="1"/>
  <c r="R313" i="2"/>
  <c r="U313" i="2"/>
  <c r="AB313" i="2"/>
  <c r="O104" i="70" s="1"/>
  <c r="B314" i="2"/>
  <c r="N314" i="2"/>
  <c r="Q314" i="2"/>
  <c r="T105" i="70" s="1"/>
  <c r="R314" i="2"/>
  <c r="S314" i="2" s="1"/>
  <c r="V105" i="70" s="1"/>
  <c r="T314" i="2"/>
  <c r="W105" i="70" s="1"/>
  <c r="U314" i="2"/>
  <c r="AB314" i="2"/>
  <c r="AD314" i="2" s="1"/>
  <c r="P105" i="70" s="1"/>
  <c r="B315" i="2"/>
  <c r="N315" i="2"/>
  <c r="Q315" i="2"/>
  <c r="T106" i="70" s="1"/>
  <c r="R315" i="2"/>
  <c r="S315" i="2" s="1"/>
  <c r="V106" i="70" s="1"/>
  <c r="T315" i="2"/>
  <c r="W106" i="70" s="1"/>
  <c r="U315" i="2"/>
  <c r="AB315" i="2"/>
  <c r="O106" i="70" s="1"/>
  <c r="B316" i="2"/>
  <c r="N316" i="2"/>
  <c r="Q316" i="2"/>
  <c r="T107" i="70" s="1"/>
  <c r="R316" i="2"/>
  <c r="S316" i="2" s="1"/>
  <c r="V107" i="70" s="1"/>
  <c r="T316" i="2"/>
  <c r="W107" i="70" s="1"/>
  <c r="U316" i="2"/>
  <c r="AB316" i="2"/>
  <c r="AD316" i="2" s="1"/>
  <c r="P107" i="70" s="1"/>
  <c r="B317" i="2"/>
  <c r="N317" i="2"/>
  <c r="Q317" i="2"/>
  <c r="T108" i="70" s="1"/>
  <c r="R317" i="2"/>
  <c r="S317" i="2" s="1"/>
  <c r="V108" i="70" s="1"/>
  <c r="T317" i="2"/>
  <c r="W108" i="70" s="1"/>
  <c r="U317" i="2"/>
  <c r="AB317" i="2"/>
  <c r="O317" i="2" s="1"/>
  <c r="B318" i="2"/>
  <c r="N318" i="2"/>
  <c r="Q318" i="2"/>
  <c r="T109" i="70" s="1"/>
  <c r="R318" i="2"/>
  <c r="S318" i="2" s="1"/>
  <c r="V109" i="70" s="1"/>
  <c r="T318" i="2"/>
  <c r="W109" i="70" s="1"/>
  <c r="U318" i="2"/>
  <c r="AB318" i="2"/>
  <c r="AD318" i="2" s="1"/>
  <c r="P109" i="70" s="1"/>
  <c r="B319" i="2"/>
  <c r="N319" i="2"/>
  <c r="Q319" i="2"/>
  <c r="T110" i="70" s="1"/>
  <c r="R319" i="2"/>
  <c r="S319" i="2" s="1"/>
  <c r="V110" i="70" s="1"/>
  <c r="T319" i="2"/>
  <c r="W110" i="70" s="1"/>
  <c r="U319" i="2"/>
  <c r="AB319" i="2"/>
  <c r="O319" i="2" s="1"/>
  <c r="B320" i="2"/>
  <c r="N320" i="2"/>
  <c r="Q320" i="2"/>
  <c r="T111" i="70" s="1"/>
  <c r="R320" i="2"/>
  <c r="S320" i="2" s="1"/>
  <c r="V111" i="70" s="1"/>
  <c r="T320" i="2"/>
  <c r="W111" i="70" s="1"/>
  <c r="U320" i="2"/>
  <c r="AB320" i="2"/>
  <c r="O320" i="2" s="1"/>
  <c r="R321" i="2"/>
  <c r="S321" i="2" s="1"/>
  <c r="V112" i="70" s="1"/>
  <c r="T321" i="2"/>
  <c r="W112" i="70" s="1"/>
  <c r="U321" i="2"/>
  <c r="AB321" i="2"/>
  <c r="AD321" i="2" s="1"/>
  <c r="P112" i="70" s="1"/>
  <c r="A232" i="2"/>
  <c r="BQ23" i="70" s="1"/>
  <c r="A233" i="2"/>
  <c r="BQ24" i="70" s="1"/>
  <c r="A234" i="2"/>
  <c r="BQ25" i="70" s="1"/>
  <c r="A235" i="2"/>
  <c r="BQ26" i="70" s="1"/>
  <c r="A236" i="2"/>
  <c r="BQ27" i="70" s="1"/>
  <c r="A237" i="2"/>
  <c r="BQ28" i="70" s="1"/>
  <c r="A238" i="2"/>
  <c r="BQ29" i="70" s="1"/>
  <c r="A239" i="2"/>
  <c r="BQ30" i="70" s="1"/>
  <c r="A240" i="2"/>
  <c r="BQ31" i="70" s="1"/>
  <c r="A241" i="2"/>
  <c r="BQ32" i="70" s="1"/>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BQ82" i="70" s="1"/>
  <c r="A292" i="2"/>
  <c r="BQ83" i="70" s="1"/>
  <c r="A293" i="2"/>
  <c r="BQ84" i="70" s="1"/>
  <c r="A294" i="2"/>
  <c r="BQ85" i="70" s="1"/>
  <c r="A295" i="2"/>
  <c r="BQ86" i="70" s="1"/>
  <c r="A296" i="2"/>
  <c r="BQ87" i="70" s="1"/>
  <c r="A297" i="2"/>
  <c r="BQ88" i="70" s="1"/>
  <c r="A298" i="2"/>
  <c r="BQ89" i="70" s="1"/>
  <c r="A299" i="2"/>
  <c r="BQ90" i="70" s="1"/>
  <c r="A300" i="2"/>
  <c r="BQ91" i="70" s="1"/>
  <c r="A301" i="2"/>
  <c r="BQ92" i="70" s="1"/>
  <c r="A302" i="2"/>
  <c r="BQ93" i="70" s="1"/>
  <c r="A303" i="2"/>
  <c r="BQ94" i="70" s="1"/>
  <c r="A304" i="2"/>
  <c r="BQ95" i="70" s="1"/>
  <c r="A305" i="2"/>
  <c r="BQ96" i="70" s="1"/>
  <c r="A306" i="2"/>
  <c r="BQ97" i="70" s="1"/>
  <c r="A307" i="2"/>
  <c r="BQ98" i="70" s="1"/>
  <c r="A308" i="2"/>
  <c r="BQ99" i="70" s="1"/>
  <c r="A309" i="2"/>
  <c r="BQ100" i="70" s="1"/>
  <c r="A310" i="2"/>
  <c r="BQ101" i="70" s="1"/>
  <c r="A311" i="2"/>
  <c r="BQ102" i="70" s="1"/>
  <c r="A312" i="2"/>
  <c r="BQ103" i="70" s="1"/>
  <c r="A313" i="2"/>
  <c r="BQ104" i="70" s="1"/>
  <c r="A314" i="2"/>
  <c r="BQ105" i="70" s="1"/>
  <c r="A315" i="2"/>
  <c r="BQ106" i="70" s="1"/>
  <c r="A316" i="2"/>
  <c r="BQ107" i="70" s="1"/>
  <c r="A317" i="2"/>
  <c r="BQ108" i="70" s="1"/>
  <c r="A318" i="2"/>
  <c r="BQ109" i="70" s="1"/>
  <c r="A319" i="2"/>
  <c r="BQ110" i="70" s="1"/>
  <c r="A320" i="2"/>
  <c r="BQ111" i="70" s="1"/>
  <c r="A321" i="2"/>
  <c r="BQ112" i="70" s="1"/>
  <c r="K216" i="64"/>
  <c r="AK109" i="70" s="1"/>
  <c r="K130" i="64"/>
  <c r="AK23" i="70" s="1"/>
  <c r="K131" i="64"/>
  <c r="AK24" i="70" s="1"/>
  <c r="K132" i="64"/>
  <c r="AK25" i="70" s="1"/>
  <c r="K133" i="64"/>
  <c r="AK26" i="70" s="1"/>
  <c r="K134" i="64"/>
  <c r="AK27" i="70" s="1"/>
  <c r="K135" i="64"/>
  <c r="K136" i="64"/>
  <c r="AK29" i="70" s="1"/>
  <c r="K137" i="64"/>
  <c r="AK30" i="70" s="1"/>
  <c r="K138" i="64"/>
  <c r="AK31" i="70" s="1"/>
  <c r="K139" i="64"/>
  <c r="AK32" i="70" s="1"/>
  <c r="K140" i="64"/>
  <c r="AK33" i="70" s="1"/>
  <c r="K141" i="64"/>
  <c r="AK34" i="70" s="1"/>
  <c r="K142" i="64"/>
  <c r="AK35" i="70" s="1"/>
  <c r="K143" i="64"/>
  <c r="AK36" i="70" s="1"/>
  <c r="K144" i="64"/>
  <c r="AK37" i="70" s="1"/>
  <c r="K145" i="64"/>
  <c r="AK38" i="70" s="1"/>
  <c r="K146" i="64"/>
  <c r="AK39" i="70" s="1"/>
  <c r="K147" i="64"/>
  <c r="AK40" i="70" s="1"/>
  <c r="K148" i="64"/>
  <c r="AK41" i="70" s="1"/>
  <c r="K149" i="64"/>
  <c r="AK42" i="70" s="1"/>
  <c r="K150" i="64"/>
  <c r="AK43" i="70" s="1"/>
  <c r="K151" i="64"/>
  <c r="AK44" i="70" s="1"/>
  <c r="K152" i="64"/>
  <c r="AK45" i="70" s="1"/>
  <c r="K153" i="64"/>
  <c r="AK46" i="70" s="1"/>
  <c r="K154" i="64"/>
  <c r="AK47" i="70" s="1"/>
  <c r="K155" i="64"/>
  <c r="AK48" i="70" s="1"/>
  <c r="K156" i="64"/>
  <c r="AK49" i="70" s="1"/>
  <c r="K157" i="64"/>
  <c r="AK50" i="70" s="1"/>
  <c r="K158" i="64"/>
  <c r="AK51" i="70" s="1"/>
  <c r="K159" i="64"/>
  <c r="AK52" i="70" s="1"/>
  <c r="K160" i="64"/>
  <c r="AK53" i="70" s="1"/>
  <c r="K161" i="64"/>
  <c r="AK54" i="70" s="1"/>
  <c r="K162" i="64"/>
  <c r="AK55" i="70" s="1"/>
  <c r="K163" i="64"/>
  <c r="AK56" i="70" s="1"/>
  <c r="K164" i="64"/>
  <c r="AK57" i="70" s="1"/>
  <c r="K165" i="64"/>
  <c r="AK58" i="70" s="1"/>
  <c r="K166" i="64"/>
  <c r="AK59" i="70" s="1"/>
  <c r="K167" i="64"/>
  <c r="AK60" i="70" s="1"/>
  <c r="K168" i="64"/>
  <c r="AK61" i="70" s="1"/>
  <c r="K169" i="64"/>
  <c r="AK62" i="70" s="1"/>
  <c r="K170" i="64"/>
  <c r="AK63" i="70" s="1"/>
  <c r="K171" i="64"/>
  <c r="AK64" i="70" s="1"/>
  <c r="K172" i="64"/>
  <c r="AK65" i="70" s="1"/>
  <c r="K173" i="64"/>
  <c r="AK66" i="70" s="1"/>
  <c r="K174" i="64"/>
  <c r="AK67" i="70" s="1"/>
  <c r="K175" i="64"/>
  <c r="AK68" i="70" s="1"/>
  <c r="K176" i="64"/>
  <c r="AK69" i="70" s="1"/>
  <c r="K177" i="64"/>
  <c r="AK70" i="70" s="1"/>
  <c r="K178" i="64"/>
  <c r="AK71" i="70" s="1"/>
  <c r="K179" i="64"/>
  <c r="AK72" i="70" s="1"/>
  <c r="K180" i="64"/>
  <c r="AK73" i="70" s="1"/>
  <c r="K181" i="64"/>
  <c r="AK74" i="70" s="1"/>
  <c r="K182" i="64"/>
  <c r="AK75" i="70" s="1"/>
  <c r="K183" i="64"/>
  <c r="AK76" i="70" s="1"/>
  <c r="K184" i="64"/>
  <c r="AK77" i="70" s="1"/>
  <c r="K185" i="64"/>
  <c r="AK78" i="70" s="1"/>
  <c r="K186" i="64"/>
  <c r="AK79" i="70" s="1"/>
  <c r="K187" i="64"/>
  <c r="AK80" i="70" s="1"/>
  <c r="K188" i="64"/>
  <c r="AK81" i="70" s="1"/>
  <c r="K189" i="64"/>
  <c r="AK82" i="70" s="1"/>
  <c r="K190" i="64"/>
  <c r="AK83" i="70" s="1"/>
  <c r="K191" i="64"/>
  <c r="AK84" i="70" s="1"/>
  <c r="K192" i="64"/>
  <c r="AK85" i="70" s="1"/>
  <c r="K193" i="64"/>
  <c r="AK86" i="70" s="1"/>
  <c r="K194" i="64"/>
  <c r="AK87" i="70" s="1"/>
  <c r="K195" i="64"/>
  <c r="AK88" i="70" s="1"/>
  <c r="K196" i="64"/>
  <c r="AK89" i="70" s="1"/>
  <c r="K197" i="64"/>
  <c r="AK90" i="70" s="1"/>
  <c r="K198" i="64"/>
  <c r="AK91" i="70" s="1"/>
  <c r="K199" i="64"/>
  <c r="AK92" i="70" s="1"/>
  <c r="K200" i="64"/>
  <c r="AK93" i="70" s="1"/>
  <c r="K201" i="64"/>
  <c r="AK94" i="70" s="1"/>
  <c r="K202" i="64"/>
  <c r="AK95" i="70" s="1"/>
  <c r="K203" i="64"/>
  <c r="AK96" i="70" s="1"/>
  <c r="K204" i="64"/>
  <c r="AK97" i="70" s="1"/>
  <c r="K205" i="64"/>
  <c r="AK98" i="70" s="1"/>
  <c r="K206" i="64"/>
  <c r="AK99" i="70" s="1"/>
  <c r="K207" i="64"/>
  <c r="AK100" i="70" s="1"/>
  <c r="K208" i="64"/>
  <c r="AK101" i="70" s="1"/>
  <c r="K209" i="64"/>
  <c r="AK102" i="70" s="1"/>
  <c r="K210" i="64"/>
  <c r="AK103" i="70" s="1"/>
  <c r="K211" i="64"/>
  <c r="AK104" i="70" s="1"/>
  <c r="K212" i="64"/>
  <c r="AK105" i="70" s="1"/>
  <c r="K213" i="64"/>
  <c r="AK106" i="70" s="1"/>
  <c r="K214" i="64"/>
  <c r="AK107" i="70" s="1"/>
  <c r="K215" i="64"/>
  <c r="AK108" i="70" s="1"/>
  <c r="K217" i="64"/>
  <c r="AK110" i="70" s="1"/>
  <c r="K218" i="64"/>
  <c r="AK111" i="70" s="1"/>
  <c r="K219" i="64"/>
  <c r="AK112" i="70" s="1"/>
  <c r="J14" i="64"/>
  <c r="AD272" i="70" s="1"/>
  <c r="AF272" i="70" s="1"/>
  <c r="J15" i="64"/>
  <c r="J12" i="64"/>
  <c r="Z301" i="2"/>
  <c r="Z302" i="2"/>
  <c r="AB15" i="64" l="1"/>
  <c r="AD273" i="70"/>
  <c r="AF273" i="70" s="1"/>
  <c r="BQ79" i="70"/>
  <c r="BQ78" i="70"/>
  <c r="BQ46" i="70"/>
  <c r="BQ61" i="70"/>
  <c r="BQ75" i="70"/>
  <c r="BQ67" i="70"/>
  <c r="BQ59" i="70"/>
  <c r="BQ51" i="70"/>
  <c r="BQ43" i="70"/>
  <c r="BQ35" i="70"/>
  <c r="BQ45" i="70"/>
  <c r="BQ74" i="70"/>
  <c r="BQ66" i="70"/>
  <c r="BQ58" i="70"/>
  <c r="BQ50" i="70"/>
  <c r="BQ42" i="70"/>
  <c r="BQ34" i="70"/>
  <c r="BQ81" i="70"/>
  <c r="BQ73" i="70"/>
  <c r="BQ65" i="70"/>
  <c r="BQ57" i="70"/>
  <c r="BQ49" i="70"/>
  <c r="BQ41" i="70"/>
  <c r="BQ33" i="70"/>
  <c r="BQ80" i="70"/>
  <c r="BQ72" i="70"/>
  <c r="BQ64" i="70"/>
  <c r="BQ56" i="70"/>
  <c r="BQ48" i="70"/>
  <c r="BQ40" i="70"/>
  <c r="BQ77" i="70"/>
  <c r="BQ71" i="70"/>
  <c r="BQ63" i="70"/>
  <c r="BQ55" i="70"/>
  <c r="BQ47" i="70"/>
  <c r="BQ39" i="70"/>
  <c r="BQ37" i="70"/>
  <c r="BQ70" i="70"/>
  <c r="BQ62" i="70"/>
  <c r="BQ54" i="70"/>
  <c r="BQ38" i="70"/>
  <c r="BQ69" i="70"/>
  <c r="BQ53" i="70"/>
  <c r="BQ76" i="70"/>
  <c r="BQ68" i="70"/>
  <c r="BQ60" i="70"/>
  <c r="BQ52" i="70"/>
  <c r="BQ44" i="70"/>
  <c r="BQ36" i="70"/>
  <c r="L120" i="64"/>
  <c r="AL13" i="70" s="1"/>
  <c r="AK28" i="70"/>
  <c r="AE270" i="70"/>
  <c r="X300" i="2"/>
  <c r="Y300" i="2" s="1"/>
  <c r="E300" i="2"/>
  <c r="D90" i="70"/>
  <c r="C90" i="70" s="1"/>
  <c r="E299" i="2"/>
  <c r="D89" i="70"/>
  <c r="C89" i="70" s="1"/>
  <c r="E298" i="2"/>
  <c r="X297" i="2"/>
  <c r="Y297" i="2" s="1"/>
  <c r="E297" i="2"/>
  <c r="X296" i="2"/>
  <c r="Y296" i="2" s="1"/>
  <c r="E296" i="2"/>
  <c r="D86" i="70"/>
  <c r="C86" i="70" s="1"/>
  <c r="E295" i="2"/>
  <c r="D85" i="70"/>
  <c r="BK85" i="70" s="1"/>
  <c r="E294" i="2"/>
  <c r="X293" i="2"/>
  <c r="Y293" i="2" s="1"/>
  <c r="E293" i="2"/>
  <c r="D83" i="70"/>
  <c r="C83" i="70" s="1"/>
  <c r="E292" i="2"/>
  <c r="X291" i="2"/>
  <c r="Y291" i="2" s="1"/>
  <c r="E291" i="2"/>
  <c r="D81" i="70"/>
  <c r="BK81" i="70" s="1"/>
  <c r="E290" i="2"/>
  <c r="X289" i="2"/>
  <c r="Y289" i="2" s="1"/>
  <c r="E289" i="2"/>
  <c r="X288" i="2"/>
  <c r="Y288" i="2" s="1"/>
  <c r="E288" i="2"/>
  <c r="D78" i="70"/>
  <c r="BK78" i="70" s="1"/>
  <c r="E287" i="2"/>
  <c r="D77" i="70"/>
  <c r="BK77" i="70" s="1"/>
  <c r="E286" i="2"/>
  <c r="X285" i="2"/>
  <c r="Y285" i="2" s="1"/>
  <c r="E285" i="2"/>
  <c r="D75" i="70"/>
  <c r="BK75" i="70" s="1"/>
  <c r="E284" i="2"/>
  <c r="D74" i="70"/>
  <c r="C74" i="70" s="1"/>
  <c r="E283" i="2"/>
  <c r="D73" i="70"/>
  <c r="BK73" i="70" s="1"/>
  <c r="E282" i="2"/>
  <c r="X281" i="2"/>
  <c r="Y281" i="2" s="1"/>
  <c r="E281" i="2"/>
  <c r="X280" i="2"/>
  <c r="Y280" i="2" s="1"/>
  <c r="E280" i="2"/>
  <c r="D70" i="70"/>
  <c r="BK70" i="70" s="1"/>
  <c r="E279" i="2"/>
  <c r="D69" i="70"/>
  <c r="C69" i="70" s="1"/>
  <c r="E278" i="2"/>
  <c r="X277" i="2"/>
  <c r="Y277" i="2" s="1"/>
  <c r="E277" i="2"/>
  <c r="D67" i="70"/>
  <c r="BK67" i="70" s="1"/>
  <c r="E276" i="2"/>
  <c r="D66" i="70"/>
  <c r="BK66" i="70" s="1"/>
  <c r="E275" i="2"/>
  <c r="D65" i="70"/>
  <c r="BK65" i="70" s="1"/>
  <c r="E274" i="2"/>
  <c r="X273" i="2"/>
  <c r="Y273" i="2" s="1"/>
  <c r="E273" i="2"/>
  <c r="X272" i="2"/>
  <c r="Y272" i="2" s="1"/>
  <c r="E272" i="2"/>
  <c r="D112" i="70"/>
  <c r="BK112" i="70" s="1"/>
  <c r="E321" i="2"/>
  <c r="X313" i="2"/>
  <c r="Y313" i="2" s="1"/>
  <c r="E313" i="2"/>
  <c r="X312" i="2"/>
  <c r="Y312" i="2" s="1"/>
  <c r="E312" i="2"/>
  <c r="D102" i="70"/>
  <c r="BK102" i="70" s="1"/>
  <c r="E311" i="2"/>
  <c r="D101" i="70"/>
  <c r="BK101" i="70" s="1"/>
  <c r="E310" i="2"/>
  <c r="X309" i="2"/>
  <c r="Y309" i="2" s="1"/>
  <c r="E309" i="2"/>
  <c r="X308" i="2"/>
  <c r="Y308" i="2" s="1"/>
  <c r="E308" i="2"/>
  <c r="D98" i="70"/>
  <c r="BK98" i="70" s="1"/>
  <c r="E307" i="2"/>
  <c r="D97" i="70"/>
  <c r="C97" i="70" s="1"/>
  <c r="E306" i="2"/>
  <c r="X305" i="2"/>
  <c r="Y305" i="2" s="1"/>
  <c r="E305" i="2"/>
  <c r="X304" i="2"/>
  <c r="Y304" i="2" s="1"/>
  <c r="E304" i="2"/>
  <c r="D94" i="70"/>
  <c r="BK94" i="70" s="1"/>
  <c r="E303" i="2"/>
  <c r="D110" i="70"/>
  <c r="BK110" i="70" s="1"/>
  <c r="E319" i="2"/>
  <c r="X318" i="2"/>
  <c r="Y318" i="2" s="1"/>
  <c r="E318" i="2"/>
  <c r="D108" i="70"/>
  <c r="BK108" i="70" s="1"/>
  <c r="E317" i="2"/>
  <c r="D107" i="70"/>
  <c r="BK107" i="70" s="1"/>
  <c r="E316" i="2"/>
  <c r="X315" i="2"/>
  <c r="Y315" i="2" s="1"/>
  <c r="E315" i="2"/>
  <c r="X314" i="2"/>
  <c r="Y314" i="2" s="1"/>
  <c r="E314" i="2"/>
  <c r="X320" i="2"/>
  <c r="Y320" i="2" s="1"/>
  <c r="E320" i="2"/>
  <c r="D62" i="70"/>
  <c r="BK62" i="70" s="1"/>
  <c r="E271" i="2"/>
  <c r="D61" i="70"/>
  <c r="C61" i="70" s="1"/>
  <c r="E270" i="2"/>
  <c r="X269" i="2"/>
  <c r="Y269" i="2" s="1"/>
  <c r="E269" i="2"/>
  <c r="X268" i="2"/>
  <c r="Y268" i="2" s="1"/>
  <c r="E268" i="2"/>
  <c r="D58" i="70"/>
  <c r="BK58" i="70" s="1"/>
  <c r="E267" i="2"/>
  <c r="D57" i="70"/>
  <c r="BK57" i="70" s="1"/>
  <c r="E266" i="2"/>
  <c r="X265" i="2"/>
  <c r="Y265" i="2" s="1"/>
  <c r="E265" i="2"/>
  <c r="X264" i="2"/>
  <c r="Y264" i="2" s="1"/>
  <c r="E264" i="2"/>
  <c r="D54" i="70"/>
  <c r="BK54" i="70" s="1"/>
  <c r="E263" i="2"/>
  <c r="X262" i="2"/>
  <c r="Y262" i="2" s="1"/>
  <c r="E262" i="2"/>
  <c r="X261" i="2"/>
  <c r="Y261" i="2" s="1"/>
  <c r="E261" i="2"/>
  <c r="D51" i="70"/>
  <c r="BK51" i="70" s="1"/>
  <c r="E260" i="2"/>
  <c r="D50" i="70"/>
  <c r="BK50" i="70" s="1"/>
  <c r="E259" i="2"/>
  <c r="D49" i="70"/>
  <c r="BK49" i="70" s="1"/>
  <c r="E258" i="2"/>
  <c r="X257" i="2"/>
  <c r="Y257" i="2" s="1"/>
  <c r="E257" i="2"/>
  <c r="X256" i="2"/>
  <c r="Y256" i="2" s="1"/>
  <c r="E256" i="2"/>
  <c r="D46" i="70"/>
  <c r="BK46" i="70" s="1"/>
  <c r="E255" i="2"/>
  <c r="X254" i="2"/>
  <c r="Y254" i="2" s="1"/>
  <c r="E254" i="2"/>
  <c r="X253" i="2"/>
  <c r="Y253" i="2" s="1"/>
  <c r="E253" i="2"/>
  <c r="D43" i="70"/>
  <c r="BK43" i="70" s="1"/>
  <c r="E252" i="2"/>
  <c r="D42" i="70"/>
  <c r="BK42" i="70" s="1"/>
  <c r="E251" i="2"/>
  <c r="D41" i="70"/>
  <c r="BK41" i="70" s="1"/>
  <c r="E250" i="2"/>
  <c r="X249" i="2"/>
  <c r="Y249" i="2" s="1"/>
  <c r="E249" i="2"/>
  <c r="X248" i="2"/>
  <c r="Y248" i="2" s="1"/>
  <c r="E248" i="2"/>
  <c r="D38" i="70"/>
  <c r="BK38" i="70" s="1"/>
  <c r="E247" i="2"/>
  <c r="X246" i="2"/>
  <c r="Y246" i="2" s="1"/>
  <c r="E246" i="2"/>
  <c r="X245" i="2"/>
  <c r="Y245" i="2" s="1"/>
  <c r="E245" i="2"/>
  <c r="D35" i="70"/>
  <c r="BK35" i="70" s="1"/>
  <c r="E244" i="2"/>
  <c r="D34" i="70"/>
  <c r="BK34" i="70" s="1"/>
  <c r="E243" i="2"/>
  <c r="D33" i="70"/>
  <c r="C33" i="70" s="1"/>
  <c r="E242" i="2"/>
  <c r="X241" i="2"/>
  <c r="Y241" i="2" s="1"/>
  <c r="E241" i="2"/>
  <c r="X240" i="2"/>
  <c r="Y240" i="2" s="1"/>
  <c r="E240" i="2"/>
  <c r="D30" i="70"/>
  <c r="BK30" i="70" s="1"/>
  <c r="E239" i="2"/>
  <c r="X238" i="2"/>
  <c r="Y238" i="2" s="1"/>
  <c r="E238" i="2"/>
  <c r="X237" i="2"/>
  <c r="Y237" i="2" s="1"/>
  <c r="E237" i="2"/>
  <c r="D27" i="70"/>
  <c r="BK27" i="70" s="1"/>
  <c r="E236" i="2"/>
  <c r="D26" i="70"/>
  <c r="BK26" i="70" s="1"/>
  <c r="E235" i="2"/>
  <c r="X234" i="2"/>
  <c r="Y234" i="2" s="1"/>
  <c r="E234" i="2"/>
  <c r="X233" i="2"/>
  <c r="Y233" i="2" s="1"/>
  <c r="E233" i="2"/>
  <c r="D23" i="70"/>
  <c r="BK23" i="70" s="1"/>
  <c r="E232" i="2"/>
  <c r="V108" i="74"/>
  <c r="Y108" i="74" s="1"/>
  <c r="BR93" i="70" a="1"/>
  <c r="BR93" i="70" s="1"/>
  <c r="BH93" i="70" a="1"/>
  <c r="BH93" i="70" s="1"/>
  <c r="BI93" i="70" s="1"/>
  <c r="BR92" i="70" a="1"/>
  <c r="BR92" i="70" s="1"/>
  <c r="BH92" i="70" a="1"/>
  <c r="BH92" i="70" s="1"/>
  <c r="BI92" i="70" s="1"/>
  <c r="AC301" i="2"/>
  <c r="Z92" i="70" s="1"/>
  <c r="AC293" i="2"/>
  <c r="Z84" i="70" s="1"/>
  <c r="AC302" i="2"/>
  <c r="Z93" i="70" s="1"/>
  <c r="BK92" i="70"/>
  <c r="C92" i="70"/>
  <c r="AA149" i="64"/>
  <c r="BB42" i="70" s="1"/>
  <c r="V38" i="74"/>
  <c r="Y38" i="74" s="1"/>
  <c r="AA206" i="64"/>
  <c r="BB99" i="70" s="1"/>
  <c r="V95" i="74"/>
  <c r="Y95" i="74" s="1"/>
  <c r="AA158" i="64"/>
  <c r="BB51" i="70" s="1"/>
  <c r="V47" i="74"/>
  <c r="Y47" i="74" s="1"/>
  <c r="AA213" i="64"/>
  <c r="BB106" i="70" s="1"/>
  <c r="V102" i="74"/>
  <c r="Y102" i="74" s="1"/>
  <c r="AA189" i="64"/>
  <c r="BB82" i="70" s="1"/>
  <c r="V78" i="74"/>
  <c r="Y78" i="74" s="1"/>
  <c r="AA141" i="64"/>
  <c r="BB34" i="70" s="1"/>
  <c r="V30" i="74"/>
  <c r="Y30" i="74" s="1"/>
  <c r="N12" i="74"/>
  <c r="P12" i="74" s="1"/>
  <c r="AA212" i="64"/>
  <c r="BB105" i="70" s="1"/>
  <c r="V101" i="74"/>
  <c r="Y101" i="74" s="1"/>
  <c r="AA204" i="64"/>
  <c r="BB97" i="70" s="1"/>
  <c r="V93" i="74"/>
  <c r="Y93" i="74" s="1"/>
  <c r="AA196" i="64"/>
  <c r="BB89" i="70" s="1"/>
  <c r="V85" i="74"/>
  <c r="Y85" i="74" s="1"/>
  <c r="AA188" i="64"/>
  <c r="BB81" i="70" s="1"/>
  <c r="V77" i="74"/>
  <c r="Y77" i="74" s="1"/>
  <c r="AA180" i="64"/>
  <c r="BB73" i="70" s="1"/>
  <c r="V69" i="74"/>
  <c r="Y69" i="74" s="1"/>
  <c r="AA172" i="64"/>
  <c r="BB65" i="70" s="1"/>
  <c r="V61" i="74"/>
  <c r="Y61" i="74" s="1"/>
  <c r="AA164" i="64"/>
  <c r="BB57" i="70" s="1"/>
  <c r="V53" i="74"/>
  <c r="Y53" i="74" s="1"/>
  <c r="AA156" i="64"/>
  <c r="BB49" i="70" s="1"/>
  <c r="V45" i="74"/>
  <c r="Y45" i="74" s="1"/>
  <c r="AA148" i="64"/>
  <c r="BB41" i="70" s="1"/>
  <c r="V37" i="74"/>
  <c r="Y37" i="74" s="1"/>
  <c r="AA140" i="64"/>
  <c r="BB33" i="70" s="1"/>
  <c r="V29" i="74"/>
  <c r="Y29" i="74" s="1"/>
  <c r="AA132" i="64"/>
  <c r="BB25" i="70" s="1"/>
  <c r="V21" i="74"/>
  <c r="Y21" i="74" s="1"/>
  <c r="AA198" i="64"/>
  <c r="BB91" i="70" s="1"/>
  <c r="V87" i="74"/>
  <c r="Y87" i="74" s="1"/>
  <c r="AA174" i="64"/>
  <c r="BB67" i="70" s="1"/>
  <c r="V63" i="74"/>
  <c r="Y63" i="74" s="1"/>
  <c r="AA150" i="64"/>
  <c r="BB43" i="70" s="1"/>
  <c r="V39" i="74"/>
  <c r="Y39" i="74" s="1"/>
  <c r="AA197" i="64"/>
  <c r="BB90" i="70" s="1"/>
  <c r="V86" i="74"/>
  <c r="Y86" i="74" s="1"/>
  <c r="AA157" i="64"/>
  <c r="BB50" i="70" s="1"/>
  <c r="V46" i="74"/>
  <c r="Y46" i="74" s="1"/>
  <c r="N11" i="74"/>
  <c r="P11" i="74" s="1"/>
  <c r="AA211" i="64"/>
  <c r="BB104" i="70" s="1"/>
  <c r="V100" i="74"/>
  <c r="Y100" i="74" s="1"/>
  <c r="AA203" i="64"/>
  <c r="BB96" i="70" s="1"/>
  <c r="V92" i="74"/>
  <c r="Y92" i="74" s="1"/>
  <c r="AA195" i="64"/>
  <c r="BB88" i="70" s="1"/>
  <c r="V84" i="74"/>
  <c r="Y84" i="74" s="1"/>
  <c r="AA187" i="64"/>
  <c r="BB80" i="70" s="1"/>
  <c r="V76" i="74"/>
  <c r="Y76" i="74" s="1"/>
  <c r="AA179" i="64"/>
  <c r="BB72" i="70" s="1"/>
  <c r="V68" i="74"/>
  <c r="Y68" i="74" s="1"/>
  <c r="AA171" i="64"/>
  <c r="BB64" i="70" s="1"/>
  <c r="V60" i="74"/>
  <c r="Y60" i="74" s="1"/>
  <c r="AA163" i="64"/>
  <c r="BB56" i="70" s="1"/>
  <c r="V52" i="74"/>
  <c r="Y52" i="74" s="1"/>
  <c r="AA155" i="64"/>
  <c r="BB48" i="70" s="1"/>
  <c r="V44" i="74"/>
  <c r="Y44" i="74" s="1"/>
  <c r="AA147" i="64"/>
  <c r="BB40" i="70" s="1"/>
  <c r="V36" i="74"/>
  <c r="Y36" i="74" s="1"/>
  <c r="AA139" i="64"/>
  <c r="BB32" i="70" s="1"/>
  <c r="V28" i="74"/>
  <c r="Y28" i="74" s="1"/>
  <c r="AA131" i="64"/>
  <c r="BB24" i="70" s="1"/>
  <c r="V20" i="74"/>
  <c r="Y20" i="74" s="1"/>
  <c r="AA207" i="64"/>
  <c r="BB100" i="70" s="1"/>
  <c r="V96" i="74"/>
  <c r="Y96" i="74" s="1"/>
  <c r="AA190" i="64"/>
  <c r="BB83" i="70" s="1"/>
  <c r="V79" i="74"/>
  <c r="Y79" i="74" s="1"/>
  <c r="AA134" i="64"/>
  <c r="BB27" i="70" s="1"/>
  <c r="V23" i="74"/>
  <c r="Y23" i="74" s="1"/>
  <c r="AA165" i="64"/>
  <c r="BB58" i="70" s="1"/>
  <c r="V54" i="74"/>
  <c r="Y54" i="74" s="1"/>
  <c r="AA194" i="64"/>
  <c r="BB87" i="70" s="1"/>
  <c r="V83" i="74"/>
  <c r="Y83" i="74" s="1"/>
  <c r="AA146" i="64"/>
  <c r="BB39" i="70" s="1"/>
  <c r="V35" i="74"/>
  <c r="Y35" i="74" s="1"/>
  <c r="AA182" i="64"/>
  <c r="BB75" i="70" s="1"/>
  <c r="V71" i="74"/>
  <c r="Y71" i="74" s="1"/>
  <c r="AA142" i="64"/>
  <c r="BB35" i="70" s="1"/>
  <c r="V31" i="74"/>
  <c r="Y31" i="74" s="1"/>
  <c r="N9" i="74"/>
  <c r="P9" i="74" s="1"/>
  <c r="AA181" i="64"/>
  <c r="BB74" i="70" s="1"/>
  <c r="V70" i="74"/>
  <c r="Y70" i="74" s="1"/>
  <c r="AA133" i="64"/>
  <c r="BB26" i="70" s="1"/>
  <c r="V22" i="74"/>
  <c r="Y22" i="74" s="1"/>
  <c r="AA202" i="64"/>
  <c r="BB95" i="70" s="1"/>
  <c r="V91" i="74"/>
  <c r="Y91" i="74" s="1"/>
  <c r="AA178" i="64"/>
  <c r="BB71" i="70" s="1"/>
  <c r="V67" i="74"/>
  <c r="Y67" i="74" s="1"/>
  <c r="AA170" i="64"/>
  <c r="BB63" i="70" s="1"/>
  <c r="V59" i="74"/>
  <c r="Y59" i="74" s="1"/>
  <c r="AA154" i="64"/>
  <c r="BB47" i="70" s="1"/>
  <c r="V43" i="74"/>
  <c r="Y43" i="74" s="1"/>
  <c r="AA130" i="64"/>
  <c r="BB23" i="70" s="1"/>
  <c r="V19" i="74"/>
  <c r="Y19" i="74" s="1"/>
  <c r="AA218" i="64"/>
  <c r="BB111" i="70" s="1"/>
  <c r="V107" i="74"/>
  <c r="Y107" i="74" s="1"/>
  <c r="AA209" i="64"/>
  <c r="BB102" i="70" s="1"/>
  <c r="V98" i="74"/>
  <c r="Y98" i="74" s="1"/>
  <c r="AA201" i="64"/>
  <c r="BB94" i="70" s="1"/>
  <c r="V90" i="74"/>
  <c r="Y90" i="74" s="1"/>
  <c r="AA193" i="64"/>
  <c r="BB86" i="70" s="1"/>
  <c r="V82" i="74"/>
  <c r="Y82" i="74" s="1"/>
  <c r="AA185" i="64"/>
  <c r="BB78" i="70" s="1"/>
  <c r="V74" i="74"/>
  <c r="Y74" i="74" s="1"/>
  <c r="AA177" i="64"/>
  <c r="BB70" i="70" s="1"/>
  <c r="V66" i="74"/>
  <c r="Y66" i="74" s="1"/>
  <c r="AA169" i="64"/>
  <c r="BB62" i="70" s="1"/>
  <c r="V58" i="74"/>
  <c r="Y58" i="74" s="1"/>
  <c r="AA161" i="64"/>
  <c r="BB54" i="70" s="1"/>
  <c r="V50" i="74"/>
  <c r="Y50" i="74" s="1"/>
  <c r="AA153" i="64"/>
  <c r="BB46" i="70" s="1"/>
  <c r="V42" i="74"/>
  <c r="Y42" i="74" s="1"/>
  <c r="AA145" i="64"/>
  <c r="BB38" i="70" s="1"/>
  <c r="V34" i="74"/>
  <c r="Y34" i="74" s="1"/>
  <c r="AA137" i="64"/>
  <c r="BB30" i="70" s="1"/>
  <c r="V26" i="74"/>
  <c r="Y26" i="74" s="1"/>
  <c r="AA216" i="64"/>
  <c r="BB109" i="70" s="1"/>
  <c r="V105" i="74"/>
  <c r="Y105" i="74" s="1"/>
  <c r="AA215" i="64"/>
  <c r="BB108" i="70" s="1"/>
  <c r="V104" i="74"/>
  <c r="Y104" i="74" s="1"/>
  <c r="AA214" i="64"/>
  <c r="BB107" i="70" s="1"/>
  <c r="V103" i="74"/>
  <c r="Y103" i="74" s="1"/>
  <c r="AA166" i="64"/>
  <c r="BB59" i="70" s="1"/>
  <c r="V55" i="74"/>
  <c r="Y55" i="74" s="1"/>
  <c r="AA205" i="64"/>
  <c r="BB98" i="70" s="1"/>
  <c r="V94" i="74"/>
  <c r="Y94" i="74" s="1"/>
  <c r="AA173" i="64"/>
  <c r="BB66" i="70" s="1"/>
  <c r="V62" i="74"/>
  <c r="Y62" i="74" s="1"/>
  <c r="AA210" i="64"/>
  <c r="BB103" i="70" s="1"/>
  <c r="V99" i="74"/>
  <c r="Y99" i="74" s="1"/>
  <c r="AA186" i="64"/>
  <c r="BB79" i="70" s="1"/>
  <c r="V75" i="74"/>
  <c r="Y75" i="74" s="1"/>
  <c r="AA162" i="64"/>
  <c r="BB55" i="70" s="1"/>
  <c r="V51" i="74"/>
  <c r="Y51" i="74" s="1"/>
  <c r="AA138" i="64"/>
  <c r="BB31" i="70" s="1"/>
  <c r="V27" i="74"/>
  <c r="Y27" i="74" s="1"/>
  <c r="AA217" i="64"/>
  <c r="BB110" i="70" s="1"/>
  <c r="V106" i="74"/>
  <c r="Y106" i="74" s="1"/>
  <c r="AA208" i="64"/>
  <c r="BB101" i="70" s="1"/>
  <c r="V97" i="74"/>
  <c r="Y97" i="74" s="1"/>
  <c r="AA200" i="64"/>
  <c r="BB93" i="70" s="1"/>
  <c r="V89" i="74"/>
  <c r="Y89" i="74" s="1"/>
  <c r="AA192" i="64"/>
  <c r="BB85" i="70" s="1"/>
  <c r="V81" i="74"/>
  <c r="Y81" i="74" s="1"/>
  <c r="AA184" i="64"/>
  <c r="BB77" i="70" s="1"/>
  <c r="V73" i="74"/>
  <c r="Y73" i="74" s="1"/>
  <c r="AA176" i="64"/>
  <c r="BB69" i="70" s="1"/>
  <c r="V65" i="74"/>
  <c r="Y65" i="74" s="1"/>
  <c r="AA168" i="64"/>
  <c r="BB61" i="70" s="1"/>
  <c r="V57" i="74"/>
  <c r="Y57" i="74" s="1"/>
  <c r="AA160" i="64"/>
  <c r="BB53" i="70" s="1"/>
  <c r="V49" i="74"/>
  <c r="Y49" i="74" s="1"/>
  <c r="AA152" i="64"/>
  <c r="BB45" i="70" s="1"/>
  <c r="V41" i="74"/>
  <c r="Y41" i="74" s="1"/>
  <c r="AA144" i="64"/>
  <c r="BB37" i="70" s="1"/>
  <c r="V33" i="74"/>
  <c r="Y33" i="74" s="1"/>
  <c r="AA136" i="64"/>
  <c r="BB29" i="70" s="1"/>
  <c r="V25" i="74"/>
  <c r="Y25" i="74" s="1"/>
  <c r="AA199" i="64"/>
  <c r="BB92" i="70" s="1"/>
  <c r="V88" i="74"/>
  <c r="Y88" i="74" s="1"/>
  <c r="AA191" i="64"/>
  <c r="BB84" i="70" s="1"/>
  <c r="V80" i="74"/>
  <c r="Y80" i="74" s="1"/>
  <c r="AA183" i="64"/>
  <c r="BB76" i="70" s="1"/>
  <c r="V72" i="74"/>
  <c r="Y72" i="74" s="1"/>
  <c r="AA175" i="64"/>
  <c r="BB68" i="70" s="1"/>
  <c r="V64" i="74"/>
  <c r="Y64" i="74" s="1"/>
  <c r="AA167" i="64"/>
  <c r="BB60" i="70" s="1"/>
  <c r="V56" i="74"/>
  <c r="Y56" i="74" s="1"/>
  <c r="AA159" i="64"/>
  <c r="BB52" i="70" s="1"/>
  <c r="V48" i="74"/>
  <c r="Y48" i="74" s="1"/>
  <c r="AA151" i="64"/>
  <c r="BB44" i="70" s="1"/>
  <c r="V40" i="74"/>
  <c r="Y40" i="74" s="1"/>
  <c r="AA143" i="64"/>
  <c r="BB36" i="70" s="1"/>
  <c r="V32" i="74"/>
  <c r="Y32" i="74" s="1"/>
  <c r="AA135" i="64"/>
  <c r="BB28" i="70" s="1"/>
  <c r="V24" i="74"/>
  <c r="Y24" i="74" s="1"/>
  <c r="AA219" i="64"/>
  <c r="BB112" i="70" s="1"/>
  <c r="Z219" i="64"/>
  <c r="Z192" i="64"/>
  <c r="Z144" i="64"/>
  <c r="Z199" i="64"/>
  <c r="Z167" i="64"/>
  <c r="Z197" i="64"/>
  <c r="Z173" i="64"/>
  <c r="Z149" i="64"/>
  <c r="Z211" i="64"/>
  <c r="Z203" i="64"/>
  <c r="Z187" i="64"/>
  <c r="Z179" i="64"/>
  <c r="Z171" i="64"/>
  <c r="Z163" i="64"/>
  <c r="Z155" i="64"/>
  <c r="Z147" i="64"/>
  <c r="Z139" i="64"/>
  <c r="Z210" i="64"/>
  <c r="Z202" i="64"/>
  <c r="Z194" i="64"/>
  <c r="Z186" i="64"/>
  <c r="Z178" i="64"/>
  <c r="Z170" i="64"/>
  <c r="Z162" i="64"/>
  <c r="Z154" i="64"/>
  <c r="Z146" i="64"/>
  <c r="Z138" i="64"/>
  <c r="Z130" i="64"/>
  <c r="Z176" i="64"/>
  <c r="Z191" i="64"/>
  <c r="Z143" i="64"/>
  <c r="Z195" i="64"/>
  <c r="Z218" i="64"/>
  <c r="Z209" i="64"/>
  <c r="Z201" i="64"/>
  <c r="Z193" i="64"/>
  <c r="Z185" i="64"/>
  <c r="Z177" i="64"/>
  <c r="Z169" i="64"/>
  <c r="Z161" i="64"/>
  <c r="Z153" i="64"/>
  <c r="Z145" i="64"/>
  <c r="Z137" i="64"/>
  <c r="Z216" i="64"/>
  <c r="Z136" i="64"/>
  <c r="Z217" i="64"/>
  <c r="Z160" i="64"/>
  <c r="Z183" i="64"/>
  <c r="Z135" i="64"/>
  <c r="Z214" i="64"/>
  <c r="Z206" i="64"/>
  <c r="Z198" i="64"/>
  <c r="Z190" i="64"/>
  <c r="Z182" i="64"/>
  <c r="Z174" i="64"/>
  <c r="Z166" i="64"/>
  <c r="Z158" i="64"/>
  <c r="Z150" i="64"/>
  <c r="Z142" i="64"/>
  <c r="Z134" i="64"/>
  <c r="Z208" i="64"/>
  <c r="Z168" i="64"/>
  <c r="Z215" i="64"/>
  <c r="Z151" i="64"/>
  <c r="Z213" i="64"/>
  <c r="Z189" i="64"/>
  <c r="Z157" i="64"/>
  <c r="Z133" i="64"/>
  <c r="Z200" i="64"/>
  <c r="Z152" i="64"/>
  <c r="Z207" i="64"/>
  <c r="Z159" i="64"/>
  <c r="Z205" i="64"/>
  <c r="Z181" i="64"/>
  <c r="Z165" i="64"/>
  <c r="Z141" i="64"/>
  <c r="Z212" i="64"/>
  <c r="Z204" i="64"/>
  <c r="Z196" i="64"/>
  <c r="Z188" i="64"/>
  <c r="Z180" i="64"/>
  <c r="Z172" i="64"/>
  <c r="Z164" i="64"/>
  <c r="Z156" i="64"/>
  <c r="Z148" i="64"/>
  <c r="Z140" i="64"/>
  <c r="Z132" i="64"/>
  <c r="Z184" i="64"/>
  <c r="Z175" i="64"/>
  <c r="Z131" i="64"/>
  <c r="X232" i="2"/>
  <c r="Y232" i="2" s="1"/>
  <c r="X271" i="2"/>
  <c r="Y271" i="2" s="1"/>
  <c r="X276" i="2"/>
  <c r="Y276" i="2" s="1"/>
  <c r="X244" i="2"/>
  <c r="Y244" i="2" s="1"/>
  <c r="X92" i="70"/>
  <c r="X93" i="70"/>
  <c r="X275" i="2"/>
  <c r="Y275" i="2" s="1"/>
  <c r="X267" i="2"/>
  <c r="Y267" i="2" s="1"/>
  <c r="X319" i="2"/>
  <c r="Y319" i="2" s="1"/>
  <c r="X303" i="2"/>
  <c r="Y303" i="2" s="1"/>
  <c r="X250" i="2"/>
  <c r="Y250" i="2" s="1"/>
  <c r="X290" i="2"/>
  <c r="Y290" i="2" s="1"/>
  <c r="X259" i="2"/>
  <c r="Y259" i="2" s="1"/>
  <c r="X287" i="2"/>
  <c r="Y287" i="2" s="1"/>
  <c r="X258" i="2"/>
  <c r="Y258" i="2" s="1"/>
  <c r="P254" i="2"/>
  <c r="S45" i="70" s="1"/>
  <c r="P317" i="2"/>
  <c r="S108" i="70" s="1"/>
  <c r="X321" i="2"/>
  <c r="Y321" i="2" s="1"/>
  <c r="X317" i="2"/>
  <c r="Y317" i="2" s="1"/>
  <c r="X311" i="2"/>
  <c r="Y311" i="2" s="1"/>
  <c r="X295" i="2"/>
  <c r="Y295" i="2" s="1"/>
  <c r="X283" i="2"/>
  <c r="Y283" i="2" s="1"/>
  <c r="P282" i="2"/>
  <c r="S73" i="70" s="1"/>
  <c r="X266" i="2"/>
  <c r="Y266" i="2" s="1"/>
  <c r="P264" i="2"/>
  <c r="S55" i="70" s="1"/>
  <c r="P263" i="2"/>
  <c r="S54" i="70" s="1"/>
  <c r="P262" i="2"/>
  <c r="S53" i="70" s="1"/>
  <c r="X252" i="2"/>
  <c r="Y252" i="2" s="1"/>
  <c r="X243" i="2"/>
  <c r="Y243" i="2" s="1"/>
  <c r="P242" i="2"/>
  <c r="S33" i="70" s="1"/>
  <c r="P240" i="2"/>
  <c r="S31" i="70" s="1"/>
  <c r="P239" i="2"/>
  <c r="S30" i="70" s="1"/>
  <c r="X310" i="2"/>
  <c r="Y310" i="2" s="1"/>
  <c r="X294" i="2"/>
  <c r="Y294" i="2" s="1"/>
  <c r="X282" i="2"/>
  <c r="Y282" i="2" s="1"/>
  <c r="X260" i="2"/>
  <c r="Y260" i="2" s="1"/>
  <c r="X251" i="2"/>
  <c r="Y251" i="2" s="1"/>
  <c r="X236" i="2"/>
  <c r="Y236" i="2" s="1"/>
  <c r="P280" i="2"/>
  <c r="S71" i="70" s="1"/>
  <c r="P279" i="2"/>
  <c r="S70" i="70" s="1"/>
  <c r="P232" i="2"/>
  <c r="S23" i="70" s="1"/>
  <c r="P320" i="2"/>
  <c r="S111" i="70" s="1"/>
  <c r="P288" i="2"/>
  <c r="S79" i="70" s="1"/>
  <c r="P258" i="2"/>
  <c r="S49" i="70" s="1"/>
  <c r="X316" i="2"/>
  <c r="Y316" i="2" s="1"/>
  <c r="X307" i="2"/>
  <c r="Y307" i="2" s="1"/>
  <c r="X299" i="2"/>
  <c r="Y299" i="2" s="1"/>
  <c r="X292" i="2"/>
  <c r="Y292" i="2" s="1"/>
  <c r="X286" i="2"/>
  <c r="Y286" i="2" s="1"/>
  <c r="X279" i="2"/>
  <c r="Y279" i="2" s="1"/>
  <c r="X274" i="2"/>
  <c r="Y274" i="2" s="1"/>
  <c r="X270" i="2"/>
  <c r="Y270" i="2" s="1"/>
  <c r="X263" i="2"/>
  <c r="Y263" i="2" s="1"/>
  <c r="X255" i="2"/>
  <c r="Y255" i="2" s="1"/>
  <c r="X247" i="2"/>
  <c r="Y247" i="2" s="1"/>
  <c r="X242" i="2"/>
  <c r="Y242" i="2" s="1"/>
  <c r="X235" i="2"/>
  <c r="Y235" i="2" s="1"/>
  <c r="D105" i="70"/>
  <c r="D104" i="70"/>
  <c r="D103" i="70"/>
  <c r="D88" i="70"/>
  <c r="D84" i="70"/>
  <c r="D82" i="70"/>
  <c r="D80" i="70"/>
  <c r="D76" i="70"/>
  <c r="D59" i="70"/>
  <c r="D53" i="70"/>
  <c r="D45" i="70"/>
  <c r="D37" i="70"/>
  <c r="D29" i="70"/>
  <c r="D25" i="70"/>
  <c r="X306" i="2"/>
  <c r="Y306" i="2" s="1"/>
  <c r="X298" i="2"/>
  <c r="Y298" i="2" s="1"/>
  <c r="X284" i="2"/>
  <c r="Y284" i="2" s="1"/>
  <c r="X278" i="2"/>
  <c r="Y278" i="2" s="1"/>
  <c r="X239" i="2"/>
  <c r="Y239" i="2" s="1"/>
  <c r="D111" i="70"/>
  <c r="D106" i="70"/>
  <c r="D99" i="70"/>
  <c r="D95" i="70"/>
  <c r="D71" i="70"/>
  <c r="D63" i="70"/>
  <c r="D60" i="70"/>
  <c r="D56" i="70"/>
  <c r="D109" i="70"/>
  <c r="D100" i="70"/>
  <c r="D96" i="70"/>
  <c r="D87" i="70"/>
  <c r="D79" i="70"/>
  <c r="D68" i="70"/>
  <c r="D64" i="70"/>
  <c r="D47" i="70"/>
  <c r="D39" i="70"/>
  <c r="D31" i="70"/>
  <c r="D93" i="70"/>
  <c r="D91" i="70"/>
  <c r="D72" i="70"/>
  <c r="D55" i="70"/>
  <c r="D52" i="70"/>
  <c r="D48" i="70"/>
  <c r="D44" i="70"/>
  <c r="D40" i="70"/>
  <c r="D36" i="70"/>
  <c r="D32" i="70"/>
  <c r="D28" i="70"/>
  <c r="D24" i="70"/>
  <c r="S247" i="2"/>
  <c r="V38" i="70" s="1"/>
  <c r="S294" i="2"/>
  <c r="V85" i="70" s="1"/>
  <c r="O287" i="2"/>
  <c r="P287" i="2" s="1"/>
  <c r="S78" i="70" s="1"/>
  <c r="S306" i="2"/>
  <c r="V97" i="70" s="1"/>
  <c r="U83" i="70"/>
  <c r="U78" i="70"/>
  <c r="U72" i="70"/>
  <c r="U53" i="70"/>
  <c r="U110" i="70"/>
  <c r="U103" i="70"/>
  <c r="U99" i="70"/>
  <c r="U90" i="70"/>
  <c r="U66" i="70"/>
  <c r="U48" i="70"/>
  <c r="U32" i="70"/>
  <c r="U95" i="70"/>
  <c r="U81" i="70"/>
  <c r="U73" i="70"/>
  <c r="U59" i="70"/>
  <c r="U54" i="70"/>
  <c r="U42" i="70"/>
  <c r="U26" i="70"/>
  <c r="O294" i="2"/>
  <c r="P294" i="2" s="1"/>
  <c r="S85" i="70" s="1"/>
  <c r="S242" i="2"/>
  <c r="V33" i="70" s="1"/>
  <c r="U111" i="70"/>
  <c r="U109" i="70"/>
  <c r="U108" i="70"/>
  <c r="U77" i="70"/>
  <c r="U36" i="70"/>
  <c r="O108" i="70"/>
  <c r="O89" i="70"/>
  <c r="O71" i="70"/>
  <c r="R53" i="70"/>
  <c r="O34" i="70"/>
  <c r="O112" i="70"/>
  <c r="R79" i="70"/>
  <c r="O51" i="70"/>
  <c r="R31" i="70"/>
  <c r="O23" i="70"/>
  <c r="O266" i="2"/>
  <c r="R57" i="70" s="1"/>
  <c r="O78" i="70"/>
  <c r="O75" i="70"/>
  <c r="O73" i="70"/>
  <c r="AD254" i="2"/>
  <c r="P45" i="70" s="1"/>
  <c r="O79" i="70"/>
  <c r="O61" i="70"/>
  <c r="O57" i="70"/>
  <c r="R45" i="70"/>
  <c r="O31" i="70"/>
  <c r="O86" i="70"/>
  <c r="O77" i="70"/>
  <c r="P319" i="2"/>
  <c r="S110" i="70" s="1"/>
  <c r="R110" i="70"/>
  <c r="P298" i="2"/>
  <c r="S89" i="70" s="1"/>
  <c r="R89" i="70"/>
  <c r="AD283" i="2"/>
  <c r="P74" i="70" s="1"/>
  <c r="O272" i="2"/>
  <c r="O63" i="70"/>
  <c r="AD268" i="2"/>
  <c r="P59" i="70" s="1"/>
  <c r="O59" i="70"/>
  <c r="P256" i="2"/>
  <c r="S47" i="70" s="1"/>
  <c r="R47" i="70"/>
  <c r="AD246" i="2"/>
  <c r="P37" i="70" s="1"/>
  <c r="O37" i="70"/>
  <c r="AD235" i="2"/>
  <c r="P26" i="70" s="1"/>
  <c r="O26" i="70"/>
  <c r="R111" i="70"/>
  <c r="O111" i="70"/>
  <c r="O93" i="70"/>
  <c r="O255" i="2"/>
  <c r="O46" i="70"/>
  <c r="O87" i="70"/>
  <c r="O84" i="70"/>
  <c r="O102" i="70"/>
  <c r="O74" i="70"/>
  <c r="O60" i="70"/>
  <c r="O47" i="70"/>
  <c r="AD292" i="2"/>
  <c r="P83" i="70" s="1"/>
  <c r="O83" i="70"/>
  <c r="AD275" i="2"/>
  <c r="P66" i="70" s="1"/>
  <c r="O66" i="70"/>
  <c r="O306" i="2"/>
  <c r="O97" i="70"/>
  <c r="AD300" i="2"/>
  <c r="P91" i="70" s="1"/>
  <c r="O91" i="70"/>
  <c r="AD299" i="2"/>
  <c r="P90" i="70" s="1"/>
  <c r="O90" i="70"/>
  <c r="O299" i="2"/>
  <c r="R90" i="70" s="1"/>
  <c r="O94" i="70"/>
  <c r="O290" i="2"/>
  <c r="O81" i="70"/>
  <c r="P283" i="2"/>
  <c r="S74" i="70" s="1"/>
  <c r="R74" i="70"/>
  <c r="AD267" i="2"/>
  <c r="P58" i="70" s="1"/>
  <c r="O58" i="70"/>
  <c r="AD245" i="2"/>
  <c r="P36" i="70" s="1"/>
  <c r="O36" i="70"/>
  <c r="AD244" i="2"/>
  <c r="P35" i="70" s="1"/>
  <c r="O35" i="70"/>
  <c r="O234" i="2"/>
  <c r="O25" i="70"/>
  <c r="AD315" i="2"/>
  <c r="P106" i="70" s="1"/>
  <c r="O315" i="2"/>
  <c r="AD310" i="2"/>
  <c r="P101" i="70" s="1"/>
  <c r="O101" i="70"/>
  <c r="AD259" i="2"/>
  <c r="P50" i="70" s="1"/>
  <c r="O50" i="70"/>
  <c r="O248" i="2"/>
  <c r="O39" i="70"/>
  <c r="O247" i="2"/>
  <c r="O38" i="70"/>
  <c r="O29" i="70"/>
  <c r="AD307" i="2"/>
  <c r="P98" i="70" s="1"/>
  <c r="O307" i="2"/>
  <c r="R70" i="70"/>
  <c r="R55" i="70"/>
  <c r="R54" i="70"/>
  <c r="R49" i="70"/>
  <c r="R108" i="70"/>
  <c r="O107" i="70"/>
  <c r="R73" i="70"/>
  <c r="R71" i="70"/>
  <c r="O44" i="70"/>
  <c r="O43" i="70"/>
  <c r="R23" i="70"/>
  <c r="O82" i="70"/>
  <c r="O68" i="70"/>
  <c r="O67" i="70"/>
  <c r="O65" i="70"/>
  <c r="O45" i="70"/>
  <c r="O42" i="70"/>
  <c r="O41" i="70"/>
  <c r="O70" i="70"/>
  <c r="O69" i="70"/>
  <c r="O55" i="70"/>
  <c r="O54" i="70"/>
  <c r="O53" i="70"/>
  <c r="O52" i="70"/>
  <c r="O49" i="70"/>
  <c r="R33" i="70"/>
  <c r="R30" i="70"/>
  <c r="O85" i="70"/>
  <c r="O28" i="70"/>
  <c r="O27" i="70"/>
  <c r="O110" i="70"/>
  <c r="O109" i="70"/>
  <c r="O105" i="70"/>
  <c r="O76" i="70"/>
  <c r="O33" i="70"/>
  <c r="O30" i="70"/>
  <c r="O62" i="70"/>
  <c r="S248" i="2"/>
  <c r="V39" i="70" s="1"/>
  <c r="U39" i="70"/>
  <c r="U75" i="70"/>
  <c r="S298" i="2"/>
  <c r="V89" i="70" s="1"/>
  <c r="U89" i="70"/>
  <c r="S278" i="2"/>
  <c r="V69" i="70" s="1"/>
  <c r="U69" i="70"/>
  <c r="S254" i="2"/>
  <c r="V45" i="70" s="1"/>
  <c r="U45" i="70"/>
  <c r="S238" i="2"/>
  <c r="V29" i="70" s="1"/>
  <c r="U29" i="70"/>
  <c r="S232" i="2"/>
  <c r="V23" i="70" s="1"/>
  <c r="U23" i="70"/>
  <c r="U102" i="70"/>
  <c r="U87" i="70"/>
  <c r="U68" i="70"/>
  <c r="U58" i="70"/>
  <c r="U40" i="70"/>
  <c r="S309" i="2"/>
  <c r="V100" i="70" s="1"/>
  <c r="U100" i="70"/>
  <c r="S276" i="2"/>
  <c r="V67" i="70" s="1"/>
  <c r="U67" i="70"/>
  <c r="S264" i="2"/>
  <c r="V55" i="70" s="1"/>
  <c r="U55" i="70"/>
  <c r="U106" i="70"/>
  <c r="U101" i="70"/>
  <c r="U98" i="70"/>
  <c r="U91" i="70"/>
  <c r="U88" i="70"/>
  <c r="U86" i="70"/>
  <c r="U74" i="70"/>
  <c r="U70" i="70"/>
  <c r="U61" i="70"/>
  <c r="U56" i="70"/>
  <c r="U46" i="70"/>
  <c r="U34" i="70"/>
  <c r="U28" i="70"/>
  <c r="T92" i="70"/>
  <c r="R301" i="2"/>
  <c r="S301" i="2" s="1"/>
  <c r="V92" i="70" s="1"/>
  <c r="S274" i="2"/>
  <c r="V65" i="70" s="1"/>
  <c r="U65" i="70"/>
  <c r="S272" i="2"/>
  <c r="V63" i="70" s="1"/>
  <c r="U63" i="70"/>
  <c r="S260" i="2"/>
  <c r="V51" i="70" s="1"/>
  <c r="U51" i="70"/>
  <c r="S250" i="2"/>
  <c r="V41" i="70" s="1"/>
  <c r="U41" i="70"/>
  <c r="S244" i="2"/>
  <c r="V35" i="70" s="1"/>
  <c r="U35" i="70"/>
  <c r="S234" i="2"/>
  <c r="V25" i="70" s="1"/>
  <c r="U25" i="70"/>
  <c r="U24" i="70"/>
  <c r="S266" i="2"/>
  <c r="V57" i="70" s="1"/>
  <c r="U57" i="70"/>
  <c r="U93" i="70"/>
  <c r="U30" i="70"/>
  <c r="S293" i="2"/>
  <c r="V84" i="70" s="1"/>
  <c r="U84" i="70"/>
  <c r="S289" i="2"/>
  <c r="V80" i="70" s="1"/>
  <c r="U80" i="70"/>
  <c r="S269" i="2"/>
  <c r="V60" i="70" s="1"/>
  <c r="U60" i="70"/>
  <c r="S258" i="2"/>
  <c r="V49" i="70" s="1"/>
  <c r="U49" i="70"/>
  <c r="S256" i="2"/>
  <c r="V47" i="70" s="1"/>
  <c r="U47" i="70"/>
  <c r="S252" i="2"/>
  <c r="V43" i="70" s="1"/>
  <c r="U43" i="70"/>
  <c r="S236" i="2"/>
  <c r="V27" i="70" s="1"/>
  <c r="U27" i="70"/>
  <c r="S313" i="2"/>
  <c r="V104" i="70" s="1"/>
  <c r="U104" i="70"/>
  <c r="U112" i="70"/>
  <c r="U107" i="70"/>
  <c r="U94" i="70"/>
  <c r="U82" i="70"/>
  <c r="U79" i="70"/>
  <c r="U64" i="70"/>
  <c r="U50" i="70"/>
  <c r="U44" i="70"/>
  <c r="U105" i="70"/>
  <c r="U96" i="70"/>
  <c r="U76" i="70"/>
  <c r="U71" i="70"/>
  <c r="U52" i="70"/>
  <c r="U37" i="70"/>
  <c r="U31" i="70"/>
  <c r="U62" i="70"/>
  <c r="O92" i="70"/>
  <c r="AD306" i="2"/>
  <c r="P97" i="70" s="1"/>
  <c r="AD279" i="2"/>
  <c r="P70" i="70" s="1"/>
  <c r="AD263" i="2"/>
  <c r="P54" i="70" s="1"/>
  <c r="O274" i="2"/>
  <c r="O250" i="2"/>
  <c r="O275" i="2"/>
  <c r="O267" i="2"/>
  <c r="O302" i="2"/>
  <c r="AD295" i="2"/>
  <c r="P86" i="70" s="1"/>
  <c r="O295" i="2"/>
  <c r="O291" i="2"/>
  <c r="O271" i="2"/>
  <c r="AD319" i="2"/>
  <c r="P110" i="70" s="1"/>
  <c r="O318" i="2"/>
  <c r="AD282" i="2"/>
  <c r="P73" i="70" s="1"/>
  <c r="AD242" i="2"/>
  <c r="P33" i="70" s="1"/>
  <c r="AD234" i="2"/>
  <c r="P25" i="70" s="1"/>
  <c r="AD270" i="2"/>
  <c r="P61" i="70" s="1"/>
  <c r="O270" i="2"/>
  <c r="O321" i="2"/>
  <c r="AD311" i="2"/>
  <c r="P102" i="70" s="1"/>
  <c r="O311" i="2"/>
  <c r="R102" i="70" s="1"/>
  <c r="AD303" i="2"/>
  <c r="P94" i="70" s="1"/>
  <c r="O251" i="2"/>
  <c r="AD247" i="2"/>
  <c r="P38" i="70" s="1"/>
  <c r="O243" i="2"/>
  <c r="O235" i="2"/>
  <c r="O303" i="2"/>
  <c r="AD298" i="2"/>
  <c r="P89" i="70" s="1"/>
  <c r="AD262" i="2"/>
  <c r="P53" i="70" s="1"/>
  <c r="AD239" i="2"/>
  <c r="P30" i="70" s="1"/>
  <c r="O310" i="2"/>
  <c r="AD286" i="2"/>
  <c r="P77" i="70" s="1"/>
  <c r="O286" i="2"/>
  <c r="AD278" i="2"/>
  <c r="P69" i="70" s="1"/>
  <c r="O278" i="2"/>
  <c r="O259" i="2"/>
  <c r="AD320" i="2"/>
  <c r="P111" i="70" s="1"/>
  <c r="O314" i="2"/>
  <c r="O246" i="2"/>
  <c r="O238" i="2"/>
  <c r="AD238" i="2"/>
  <c r="P29" i="70" s="1"/>
  <c r="AD258" i="2"/>
  <c r="P49" i="70" s="1"/>
  <c r="O257" i="2"/>
  <c r="AD257" i="2"/>
  <c r="P48" i="70" s="1"/>
  <c r="O273" i="2"/>
  <c r="AD273" i="2"/>
  <c r="P64" i="70" s="1"/>
  <c r="O265" i="2"/>
  <c r="AD265" i="2"/>
  <c r="P56" i="70" s="1"/>
  <c r="O297" i="2"/>
  <c r="AD297" i="2"/>
  <c r="P88" i="70" s="1"/>
  <c r="AD317" i="2"/>
  <c r="P108" i="70" s="1"/>
  <c r="O313" i="2"/>
  <c r="AD313" i="2"/>
  <c r="P104" i="70" s="1"/>
  <c r="AD309" i="2"/>
  <c r="P100" i="70" s="1"/>
  <c r="O309" i="2"/>
  <c r="O304" i="2"/>
  <c r="AD304" i="2"/>
  <c r="P95" i="70" s="1"/>
  <c r="O289" i="2"/>
  <c r="AD289" i="2"/>
  <c r="P80" i="70" s="1"/>
  <c r="O316" i="2"/>
  <c r="O296" i="2"/>
  <c r="AD296" i="2"/>
  <c r="P87" i="70" s="1"/>
  <c r="AD308" i="2"/>
  <c r="P99" i="70" s="1"/>
  <c r="O308" i="2"/>
  <c r="O281" i="2"/>
  <c r="AD281" i="2"/>
  <c r="P72" i="70" s="1"/>
  <c r="O249" i="2"/>
  <c r="AD249" i="2"/>
  <c r="P40" i="70" s="1"/>
  <c r="O233" i="2"/>
  <c r="AD233" i="2"/>
  <c r="P24" i="70" s="1"/>
  <c r="O312" i="2"/>
  <c r="AD312" i="2"/>
  <c r="P103" i="70" s="1"/>
  <c r="O305" i="2"/>
  <c r="AD305" i="2"/>
  <c r="P96" i="70" s="1"/>
  <c r="O241" i="2"/>
  <c r="AD241" i="2"/>
  <c r="P32" i="70" s="1"/>
  <c r="O301" i="2"/>
  <c r="O293" i="2"/>
  <c r="O285" i="2"/>
  <c r="O277" i="2"/>
  <c r="O269" i="2"/>
  <c r="O261" i="2"/>
  <c r="O253" i="2"/>
  <c r="O245" i="2"/>
  <c r="O237" i="2"/>
  <c r="O300" i="2"/>
  <c r="O292" i="2"/>
  <c r="AD288" i="2"/>
  <c r="P79" i="70" s="1"/>
  <c r="O284" i="2"/>
  <c r="AD280" i="2"/>
  <c r="P71" i="70" s="1"/>
  <c r="O276" i="2"/>
  <c r="AD272" i="2"/>
  <c r="P63" i="70" s="1"/>
  <c r="O268" i="2"/>
  <c r="AD264" i="2"/>
  <c r="P55" i="70" s="1"/>
  <c r="O260" i="2"/>
  <c r="AD256" i="2"/>
  <c r="P47" i="70" s="1"/>
  <c r="O252" i="2"/>
  <c r="AD248" i="2"/>
  <c r="P39" i="70" s="1"/>
  <c r="O244" i="2"/>
  <c r="AD240" i="2"/>
  <c r="P31" i="70" s="1"/>
  <c r="O236" i="2"/>
  <c r="AD232" i="2"/>
  <c r="P23" i="70" s="1"/>
  <c r="DD7" i="70"/>
  <c r="BW7" i="70"/>
  <c r="BI7" i="70"/>
  <c r="BH7" i="70"/>
  <c r="BG7" i="70"/>
  <c r="BF7" i="70"/>
  <c r="BA7" i="70"/>
  <c r="AZ7" i="70"/>
  <c r="AY7" i="70"/>
  <c r="AX7" i="70"/>
  <c r="AI7" i="70"/>
  <c r="AH7" i="70"/>
  <c r="U222" i="2"/>
  <c r="Z249" i="2"/>
  <c r="Z250" i="2"/>
  <c r="Z287" i="2"/>
  <c r="Z265" i="2"/>
  <c r="Z233" i="2"/>
  <c r="Z281" i="2"/>
  <c r="Z276" i="2"/>
  <c r="Z294" i="2"/>
  <c r="Z320" i="2"/>
  <c r="Z232" i="2"/>
  <c r="Z288" i="2"/>
  <c r="Z314" i="2"/>
  <c r="Z274" i="2"/>
  <c r="Z268" i="2"/>
  <c r="Z279" i="2"/>
  <c r="Z308" i="2"/>
  <c r="Z251" i="2"/>
  <c r="Z280" i="2"/>
  <c r="Z255" i="2"/>
  <c r="Z271" i="2"/>
  <c r="Z256" i="2"/>
  <c r="Z295" i="2"/>
  <c r="Z311" i="2"/>
  <c r="Z272" i="2"/>
  <c r="Z243" i="2"/>
  <c r="Z312" i="2"/>
  <c r="Z273" i="2"/>
  <c r="Z318" i="2"/>
  <c r="Z262" i="2"/>
  <c r="Z291" i="2"/>
  <c r="Z282" i="2"/>
  <c r="Z299" i="2"/>
  <c r="Z235" i="2"/>
  <c r="Z313" i="2"/>
  <c r="Z258" i="2"/>
  <c r="Z296" i="2"/>
  <c r="Z297" i="2"/>
  <c r="Z307" i="2"/>
  <c r="Z264" i="2"/>
  <c r="Z315" i="2"/>
  <c r="Z285" i="2"/>
  <c r="Z270" i="2"/>
  <c r="Z237" i="2"/>
  <c r="Z241" i="2"/>
  <c r="Z275" i="2"/>
  <c r="Z248" i="2"/>
  <c r="Z257" i="2"/>
  <c r="Z240" i="2"/>
  <c r="Z317" i="2"/>
  <c r="Z284" i="2"/>
  <c r="Z253" i="2"/>
  <c r="Z246" i="2"/>
  <c r="Z303" i="2"/>
  <c r="Z259" i="2"/>
  <c r="Z300" i="2"/>
  <c r="Z319" i="2"/>
  <c r="Z277" i="2"/>
  <c r="Z309" i="2"/>
  <c r="Z278" i="2"/>
  <c r="Z289" i="2"/>
  <c r="Z254" i="2"/>
  <c r="Z290" i="2"/>
  <c r="Z286" i="2"/>
  <c r="Z305" i="2"/>
  <c r="Z260" i="2"/>
  <c r="Z298" i="2"/>
  <c r="Z236" i="2"/>
  <c r="Z293" i="2"/>
  <c r="Z234" i="2"/>
  <c r="Z304" i="2"/>
  <c r="Z263" i="2"/>
  <c r="Z321" i="2"/>
  <c r="Z261" i="2"/>
  <c r="Z247" i="2"/>
  <c r="Z245" i="2"/>
  <c r="Z238" i="2"/>
  <c r="Z316" i="2"/>
  <c r="Z310" i="2"/>
  <c r="Z269" i="2"/>
  <c r="Z283" i="2"/>
  <c r="Z266" i="2"/>
  <c r="Z239" i="2"/>
  <c r="Z306" i="2"/>
  <c r="Z244" i="2"/>
  <c r="Z252" i="2"/>
  <c r="Z267" i="2"/>
  <c r="Z292" i="2"/>
  <c r="Z242" i="2"/>
  <c r="X91" i="70" l="1"/>
  <c r="X87" i="70"/>
  <c r="AC279" i="2"/>
  <c r="AC239" i="2"/>
  <c r="Z30" i="70" s="1"/>
  <c r="AC270" i="2"/>
  <c r="Z61" i="70" s="1"/>
  <c r="AC260" i="2"/>
  <c r="Z51" i="70" s="1"/>
  <c r="AC278" i="2"/>
  <c r="Z69" i="70" s="1"/>
  <c r="AC274" i="2"/>
  <c r="Z65" i="70" s="1"/>
  <c r="AC282" i="2"/>
  <c r="Z73" i="70" s="1"/>
  <c r="AC272" i="2"/>
  <c r="Z63" i="70" s="1"/>
  <c r="AC280" i="2"/>
  <c r="Z71" i="70" s="1"/>
  <c r="AC288" i="2"/>
  <c r="Z79" i="70" s="1"/>
  <c r="AC296" i="2"/>
  <c r="Z87" i="70" s="1"/>
  <c r="AC300" i="2"/>
  <c r="Z91" i="70" s="1"/>
  <c r="AC298" i="2"/>
  <c r="Z89" i="70" s="1"/>
  <c r="AC240" i="2"/>
  <c r="Z31" i="70" s="1"/>
  <c r="AC248" i="2"/>
  <c r="Z39" i="70" s="1"/>
  <c r="AC256" i="2"/>
  <c r="Z47" i="70" s="1"/>
  <c r="AC264" i="2"/>
  <c r="Z55" i="70" s="1"/>
  <c r="AC268" i="2"/>
  <c r="Z59" i="70" s="1"/>
  <c r="AC320" i="2"/>
  <c r="Z111" i="70" s="1"/>
  <c r="AC304" i="2"/>
  <c r="Z95" i="70" s="1"/>
  <c r="X99" i="70"/>
  <c r="AC312" i="2"/>
  <c r="Z103" i="70" s="1"/>
  <c r="AC273" i="2"/>
  <c r="Z64" i="70" s="1"/>
  <c r="AC277" i="2"/>
  <c r="Z68" i="70" s="1"/>
  <c r="AC281" i="2"/>
  <c r="Z72" i="70" s="1"/>
  <c r="AC285" i="2"/>
  <c r="Z76" i="70" s="1"/>
  <c r="X88" i="70"/>
  <c r="AC306" i="2"/>
  <c r="Z97" i="70" s="1"/>
  <c r="AC292" i="2"/>
  <c r="Z83" i="70" s="1"/>
  <c r="AC321" i="2"/>
  <c r="Z112" i="70" s="1"/>
  <c r="AC247" i="2"/>
  <c r="Z38" i="70" s="1"/>
  <c r="AC299" i="2"/>
  <c r="Z90" i="70" s="1"/>
  <c r="AC275" i="2"/>
  <c r="Z66" i="70" s="1"/>
  <c r="AC233" i="2"/>
  <c r="Z24" i="70" s="1"/>
  <c r="X32" i="70"/>
  <c r="AC245" i="2"/>
  <c r="Z36" i="70" s="1"/>
  <c r="AC249" i="2"/>
  <c r="Z40" i="70" s="1"/>
  <c r="AC253" i="2"/>
  <c r="Z44" i="70" s="1"/>
  <c r="AC257" i="2"/>
  <c r="Z48" i="70" s="1"/>
  <c r="AC261" i="2"/>
  <c r="Z52" i="70" s="1"/>
  <c r="AC265" i="2"/>
  <c r="Z56" i="70" s="1"/>
  <c r="X60" i="70"/>
  <c r="AC314" i="2"/>
  <c r="Z105" i="70" s="1"/>
  <c r="AC318" i="2"/>
  <c r="Z109" i="70" s="1"/>
  <c r="AC305" i="2"/>
  <c r="Z96" i="70" s="1"/>
  <c r="AC309" i="2"/>
  <c r="Z100" i="70" s="1"/>
  <c r="AC313" i="2"/>
  <c r="Z104" i="70" s="1"/>
  <c r="AC284" i="2"/>
  <c r="Z75" i="70" s="1"/>
  <c r="AC255" i="2"/>
  <c r="Z46" i="70" s="1"/>
  <c r="AC307" i="2"/>
  <c r="Z98" i="70" s="1"/>
  <c r="AC283" i="2"/>
  <c r="Z74" i="70" s="1"/>
  <c r="AC316" i="2"/>
  <c r="Z107" i="70" s="1"/>
  <c r="AC251" i="2"/>
  <c r="Z42" i="70" s="1"/>
  <c r="AC295" i="2"/>
  <c r="Z86" i="70" s="1"/>
  <c r="AC259" i="2"/>
  <c r="Z50" i="70" s="1"/>
  <c r="AC234" i="2"/>
  <c r="Z25" i="70" s="1"/>
  <c r="X29" i="70"/>
  <c r="X37" i="70"/>
  <c r="AC254" i="2"/>
  <c r="Z45" i="70" s="1"/>
  <c r="AC262" i="2"/>
  <c r="Z53" i="70" s="1"/>
  <c r="X106" i="70"/>
  <c r="X82" i="70"/>
  <c r="X71" i="70"/>
  <c r="AD379" i="70"/>
  <c r="C75" i="70"/>
  <c r="B75" i="70" s="1"/>
  <c r="BK83" i="70"/>
  <c r="X63" i="70"/>
  <c r="C26" i="70"/>
  <c r="B26" i="70" s="1"/>
  <c r="C107" i="70"/>
  <c r="A107" i="70" s="1"/>
  <c r="X79" i="70"/>
  <c r="C38" i="70"/>
  <c r="A38" i="70" s="1"/>
  <c r="X100" i="70"/>
  <c r="C58" i="70"/>
  <c r="B58" i="70" s="1"/>
  <c r="AC291" i="2"/>
  <c r="Z82" i="70" s="1"/>
  <c r="C94" i="70"/>
  <c r="A94" i="70" s="1"/>
  <c r="C34" i="70"/>
  <c r="B34" i="70" s="1"/>
  <c r="C98" i="70"/>
  <c r="A98" i="70" s="1"/>
  <c r="C54" i="70"/>
  <c r="B54" i="70" s="1"/>
  <c r="C50" i="70"/>
  <c r="B50" i="70" s="1"/>
  <c r="X96" i="70"/>
  <c r="X53" i="70"/>
  <c r="G25" i="70"/>
  <c r="I25" i="70" s="1"/>
  <c r="G29" i="70"/>
  <c r="I29" i="70" s="1"/>
  <c r="G33" i="70"/>
  <c r="I33" i="70" s="1"/>
  <c r="G37" i="70"/>
  <c r="I37" i="70" s="1"/>
  <c r="G41" i="70"/>
  <c r="I41" i="70" s="1"/>
  <c r="G45" i="70"/>
  <c r="I45" i="70" s="1"/>
  <c r="G49" i="70"/>
  <c r="I49" i="70" s="1"/>
  <c r="G53" i="70"/>
  <c r="I53" i="70" s="1"/>
  <c r="G57" i="70"/>
  <c r="I57" i="70" s="1"/>
  <c r="G61" i="70"/>
  <c r="I61" i="70" s="1"/>
  <c r="G106" i="70"/>
  <c r="I106" i="70" s="1"/>
  <c r="G110" i="70"/>
  <c r="I110" i="70" s="1"/>
  <c r="G97" i="70"/>
  <c r="I97" i="70" s="1"/>
  <c r="G101" i="70"/>
  <c r="I101" i="70" s="1"/>
  <c r="G112" i="70"/>
  <c r="I112" i="70" s="1"/>
  <c r="G66" i="70"/>
  <c r="I66" i="70" s="1"/>
  <c r="G70" i="70"/>
  <c r="I70" i="70" s="1"/>
  <c r="G74" i="70"/>
  <c r="I74" i="70" s="1"/>
  <c r="G78" i="70"/>
  <c r="I78" i="70" s="1"/>
  <c r="G82" i="70"/>
  <c r="I82" i="70" s="1"/>
  <c r="G86" i="70"/>
  <c r="I86" i="70" s="1"/>
  <c r="G90" i="70"/>
  <c r="I90" i="70" s="1"/>
  <c r="G26" i="70"/>
  <c r="I26" i="70" s="1"/>
  <c r="G34" i="70"/>
  <c r="I34" i="70" s="1"/>
  <c r="G50" i="70"/>
  <c r="I50" i="70" s="1"/>
  <c r="G62" i="70"/>
  <c r="I62" i="70" s="1"/>
  <c r="G98" i="70"/>
  <c r="I98" i="70" s="1"/>
  <c r="G67" i="70"/>
  <c r="I67" i="70" s="1"/>
  <c r="G83" i="70"/>
  <c r="I83" i="70" s="1"/>
  <c r="C102" i="70"/>
  <c r="A102" i="70" s="1"/>
  <c r="G23" i="70"/>
  <c r="I23" i="70" s="1"/>
  <c r="G27" i="70"/>
  <c r="I27" i="70" s="1"/>
  <c r="G31" i="70"/>
  <c r="I31" i="70" s="1"/>
  <c r="G35" i="70"/>
  <c r="I35" i="70" s="1"/>
  <c r="G39" i="70"/>
  <c r="I39" i="70" s="1"/>
  <c r="G43" i="70"/>
  <c r="I43" i="70" s="1"/>
  <c r="G47" i="70"/>
  <c r="I47" i="70" s="1"/>
  <c r="G51" i="70"/>
  <c r="I51" i="70" s="1"/>
  <c r="G55" i="70"/>
  <c r="I55" i="70" s="1"/>
  <c r="G59" i="70"/>
  <c r="I59" i="70" s="1"/>
  <c r="G111" i="70"/>
  <c r="I111" i="70" s="1"/>
  <c r="G108" i="70"/>
  <c r="I108" i="70" s="1"/>
  <c r="G95" i="70"/>
  <c r="I95" i="70" s="1"/>
  <c r="G99" i="70"/>
  <c r="I99" i="70" s="1"/>
  <c r="G103" i="70"/>
  <c r="I103" i="70" s="1"/>
  <c r="G64" i="70"/>
  <c r="I64" i="70" s="1"/>
  <c r="G68" i="70"/>
  <c r="I68" i="70" s="1"/>
  <c r="G72" i="70"/>
  <c r="I72" i="70" s="1"/>
  <c r="G76" i="70"/>
  <c r="I76" i="70" s="1"/>
  <c r="G80" i="70"/>
  <c r="I80" i="70" s="1"/>
  <c r="G84" i="70"/>
  <c r="I84" i="70" s="1"/>
  <c r="G88" i="70"/>
  <c r="I88" i="70" s="1"/>
  <c r="G38" i="70"/>
  <c r="I38" i="70" s="1"/>
  <c r="G46" i="70"/>
  <c r="I46" i="70" s="1"/>
  <c r="G107" i="70"/>
  <c r="I107" i="70" s="1"/>
  <c r="G102" i="70"/>
  <c r="I102" i="70" s="1"/>
  <c r="G71" i="70"/>
  <c r="I71" i="70" s="1"/>
  <c r="G87" i="70"/>
  <c r="I87" i="70" s="1"/>
  <c r="C42" i="70"/>
  <c r="A42" i="70" s="1"/>
  <c r="G30" i="70"/>
  <c r="I30" i="70" s="1"/>
  <c r="G42" i="70"/>
  <c r="I42" i="70" s="1"/>
  <c r="G54" i="70"/>
  <c r="I54" i="70" s="1"/>
  <c r="G58" i="70"/>
  <c r="I58" i="70" s="1"/>
  <c r="G94" i="70"/>
  <c r="I94" i="70" s="1"/>
  <c r="G63" i="70"/>
  <c r="I63" i="70" s="1"/>
  <c r="G75" i="70"/>
  <c r="I75" i="70" s="1"/>
  <c r="G79" i="70"/>
  <c r="I79" i="70" s="1"/>
  <c r="G91" i="70"/>
  <c r="I91" i="70" s="1"/>
  <c r="G24" i="70"/>
  <c r="I24" i="70" s="1"/>
  <c r="G28" i="70"/>
  <c r="I28" i="70" s="1"/>
  <c r="G32" i="70"/>
  <c r="I32" i="70" s="1"/>
  <c r="G36" i="70"/>
  <c r="I36" i="70" s="1"/>
  <c r="G40" i="70"/>
  <c r="I40" i="70" s="1"/>
  <c r="G44" i="70"/>
  <c r="I44" i="70" s="1"/>
  <c r="G48" i="70"/>
  <c r="I48" i="70" s="1"/>
  <c r="G52" i="70"/>
  <c r="I52" i="70" s="1"/>
  <c r="G56" i="70"/>
  <c r="I56" i="70" s="1"/>
  <c r="G60" i="70"/>
  <c r="I60" i="70" s="1"/>
  <c r="G105" i="70"/>
  <c r="I105" i="70" s="1"/>
  <c r="G109" i="70"/>
  <c r="I109" i="70" s="1"/>
  <c r="G96" i="70"/>
  <c r="I96" i="70" s="1"/>
  <c r="G100" i="70"/>
  <c r="I100" i="70" s="1"/>
  <c r="G104" i="70"/>
  <c r="I104" i="70" s="1"/>
  <c r="G65" i="70"/>
  <c r="I65" i="70" s="1"/>
  <c r="G69" i="70"/>
  <c r="I69" i="70" s="1"/>
  <c r="G73" i="70"/>
  <c r="I73" i="70" s="1"/>
  <c r="G77" i="70"/>
  <c r="I77" i="70" s="1"/>
  <c r="G81" i="70"/>
  <c r="I81" i="70" s="1"/>
  <c r="G85" i="70"/>
  <c r="I85" i="70" s="1"/>
  <c r="G89" i="70"/>
  <c r="I89" i="70" s="1"/>
  <c r="C30" i="70"/>
  <c r="A30" i="70" s="1"/>
  <c r="C46" i="70"/>
  <c r="B46" i="70" s="1"/>
  <c r="C62" i="70"/>
  <c r="B62" i="70" s="1"/>
  <c r="C67" i="70"/>
  <c r="A67" i="70" s="1"/>
  <c r="X109" i="70"/>
  <c r="B69" i="70"/>
  <c r="A69" i="70"/>
  <c r="B89" i="70"/>
  <c r="A89" i="70"/>
  <c r="B92" i="70"/>
  <c r="A92" i="70"/>
  <c r="B83" i="70"/>
  <c r="A83" i="70"/>
  <c r="B33" i="70"/>
  <c r="A33" i="70"/>
  <c r="B61" i="70"/>
  <c r="A61" i="70"/>
  <c r="B97" i="70"/>
  <c r="A97" i="70"/>
  <c r="B74" i="70"/>
  <c r="A74" i="70"/>
  <c r="B86" i="70"/>
  <c r="A86" i="70"/>
  <c r="B90" i="70"/>
  <c r="A90" i="70"/>
  <c r="AC315" i="2"/>
  <c r="Z106" i="70" s="1"/>
  <c r="AC289" i="2"/>
  <c r="Z80" i="70" s="1"/>
  <c r="X45" i="70"/>
  <c r="X76" i="70"/>
  <c r="X47" i="70"/>
  <c r="X48" i="70"/>
  <c r="AC308" i="2"/>
  <c r="Z99" i="70" s="1"/>
  <c r="X44" i="70"/>
  <c r="X52" i="70"/>
  <c r="X68" i="70"/>
  <c r="X80" i="70"/>
  <c r="AC297" i="2"/>
  <c r="Z88" i="70" s="1"/>
  <c r="X39" i="70"/>
  <c r="X40" i="70"/>
  <c r="X84" i="70"/>
  <c r="AC238" i="2"/>
  <c r="Z29" i="70" s="1"/>
  <c r="X64" i="70"/>
  <c r="X55" i="70"/>
  <c r="X103" i="70"/>
  <c r="X95" i="70"/>
  <c r="X56" i="70"/>
  <c r="X72" i="70"/>
  <c r="X59" i="70"/>
  <c r="X104" i="70"/>
  <c r="X111" i="70"/>
  <c r="Y111" i="70" s="1"/>
  <c r="X105" i="70"/>
  <c r="X31" i="70"/>
  <c r="BK86" i="70"/>
  <c r="C73" i="70"/>
  <c r="AC246" i="2"/>
  <c r="Z37" i="70" s="1"/>
  <c r="AC269" i="2"/>
  <c r="Z60" i="70" s="1"/>
  <c r="AC237" i="2"/>
  <c r="Z28" i="70" s="1"/>
  <c r="X24" i="70"/>
  <c r="X36" i="70"/>
  <c r="X25" i="70"/>
  <c r="X28" i="70"/>
  <c r="AC241" i="2"/>
  <c r="Z32" i="70" s="1"/>
  <c r="BK74" i="70"/>
  <c r="BK90" i="70"/>
  <c r="C70" i="70"/>
  <c r="C66" i="70"/>
  <c r="C78" i="70"/>
  <c r="C112" i="70"/>
  <c r="BK89" i="70"/>
  <c r="C65" i="70"/>
  <c r="C81" i="70"/>
  <c r="C77" i="70"/>
  <c r="C49" i="70"/>
  <c r="C110" i="70"/>
  <c r="BK97" i="70"/>
  <c r="C57" i="70"/>
  <c r="BK33" i="70"/>
  <c r="C41" i="70"/>
  <c r="BK61" i="70"/>
  <c r="BK69" i="70"/>
  <c r="C27" i="70"/>
  <c r="C85" i="70"/>
  <c r="C51" i="70"/>
  <c r="C43" i="70"/>
  <c r="C35" i="70"/>
  <c r="C101" i="70"/>
  <c r="C23" i="70"/>
  <c r="C108" i="70"/>
  <c r="AF232" i="2"/>
  <c r="AF236" i="2"/>
  <c r="AF240" i="2"/>
  <c r="AF244" i="2"/>
  <c r="AF248" i="2"/>
  <c r="AF252" i="2"/>
  <c r="AF256" i="2"/>
  <c r="AF260" i="2"/>
  <c r="AF264" i="2"/>
  <c r="AF268" i="2"/>
  <c r="AF320" i="2"/>
  <c r="AF317" i="2"/>
  <c r="AF304" i="2"/>
  <c r="AF308" i="2"/>
  <c r="AF312" i="2"/>
  <c r="AF273" i="2"/>
  <c r="AF277" i="2"/>
  <c r="AF281" i="2"/>
  <c r="AF285" i="2"/>
  <c r="AF289" i="2"/>
  <c r="AF293" i="2"/>
  <c r="AF297" i="2"/>
  <c r="AF233" i="2"/>
  <c r="AF237" i="2"/>
  <c r="AF241" i="2"/>
  <c r="AF245" i="2"/>
  <c r="AF249" i="2"/>
  <c r="AF253" i="2"/>
  <c r="AF257" i="2"/>
  <c r="AF261" i="2"/>
  <c r="AF265" i="2"/>
  <c r="AF269" i="2"/>
  <c r="AF314" i="2"/>
  <c r="AF318" i="2"/>
  <c r="AF305" i="2"/>
  <c r="AF309" i="2"/>
  <c r="AF313" i="2"/>
  <c r="AF274" i="2"/>
  <c r="AF278" i="2"/>
  <c r="AF282" i="2"/>
  <c r="AF286" i="2"/>
  <c r="AF290" i="2"/>
  <c r="AF294" i="2"/>
  <c r="AF298" i="2"/>
  <c r="AF234" i="2"/>
  <c r="AF238" i="2"/>
  <c r="AF242" i="2"/>
  <c r="AF246" i="2"/>
  <c r="AF250" i="2"/>
  <c r="AF254" i="2"/>
  <c r="AF258" i="2"/>
  <c r="AF262" i="2"/>
  <c r="AF266" i="2"/>
  <c r="AF270" i="2"/>
  <c r="AF315" i="2"/>
  <c r="AF319" i="2"/>
  <c r="AF306" i="2"/>
  <c r="AF310" i="2"/>
  <c r="AF321" i="2"/>
  <c r="AF275" i="2"/>
  <c r="AF279" i="2"/>
  <c r="AF283" i="2"/>
  <c r="AF287" i="2"/>
  <c r="AF291" i="2"/>
  <c r="AF295" i="2"/>
  <c r="AF299" i="2"/>
  <c r="AF235" i="2"/>
  <c r="AF239" i="2"/>
  <c r="AF243" i="2"/>
  <c r="AF247" i="2"/>
  <c r="AF251" i="2"/>
  <c r="AF255" i="2"/>
  <c r="AF259" i="2"/>
  <c r="AF263" i="2"/>
  <c r="AF267" i="2"/>
  <c r="AF271" i="2"/>
  <c r="AF316" i="2"/>
  <c r="AF303" i="2"/>
  <c r="AF307" i="2"/>
  <c r="AF311" i="2"/>
  <c r="AF272" i="2"/>
  <c r="AF276" i="2"/>
  <c r="AF280" i="2"/>
  <c r="AF284" i="2"/>
  <c r="AF288" i="2"/>
  <c r="AF292" i="2"/>
  <c r="AF296" i="2"/>
  <c r="AF300" i="2"/>
  <c r="X101" i="70"/>
  <c r="AC310" i="2"/>
  <c r="Z101" i="70" s="1"/>
  <c r="AC266" i="2"/>
  <c r="Z57" i="70" s="1"/>
  <c r="X58" i="70"/>
  <c r="AC267" i="2"/>
  <c r="Z58" i="70" s="1"/>
  <c r="AC244" i="2"/>
  <c r="Z35" i="70" s="1"/>
  <c r="X49" i="70"/>
  <c r="AC258" i="2"/>
  <c r="Z49" i="70" s="1"/>
  <c r="X67" i="70"/>
  <c r="AC276" i="2"/>
  <c r="Z67" i="70" s="1"/>
  <c r="X33" i="70"/>
  <c r="AC242" i="2"/>
  <c r="Z33" i="70" s="1"/>
  <c r="X54" i="70"/>
  <c r="AC263" i="2"/>
  <c r="Z54" i="70" s="1"/>
  <c r="AC236" i="2"/>
  <c r="Z27" i="70" s="1"/>
  <c r="AC287" i="2"/>
  <c r="Z78" i="70" s="1"/>
  <c r="X62" i="70"/>
  <c r="AC271" i="2"/>
  <c r="Z62" i="70" s="1"/>
  <c r="X34" i="70"/>
  <c r="AC243" i="2"/>
  <c r="Z34" i="70" s="1"/>
  <c r="X23" i="70"/>
  <c r="AC232" i="2"/>
  <c r="Z23" i="70" s="1"/>
  <c r="AC252" i="2"/>
  <c r="Z43" i="70" s="1"/>
  <c r="AC311" i="2"/>
  <c r="Z102" i="70" s="1"/>
  <c r="X81" i="70"/>
  <c r="AC290" i="2"/>
  <c r="Z81" i="70" s="1"/>
  <c r="AC317" i="2"/>
  <c r="Z108" i="70" s="1"/>
  <c r="X41" i="70"/>
  <c r="AC250" i="2"/>
  <c r="Z41" i="70" s="1"/>
  <c r="AC319" i="2"/>
  <c r="Z110" i="70" s="1"/>
  <c r="X26" i="70"/>
  <c r="AC235" i="2"/>
  <c r="Z26" i="70" s="1"/>
  <c r="AC286" i="2"/>
  <c r="Z77" i="70" s="1"/>
  <c r="AC294" i="2"/>
  <c r="Z85" i="70" s="1"/>
  <c r="AC303" i="2"/>
  <c r="Z94" i="70" s="1"/>
  <c r="BK93" i="70"/>
  <c r="C93" i="70"/>
  <c r="BK40" i="70"/>
  <c r="C40" i="70"/>
  <c r="BK96" i="70"/>
  <c r="C96" i="70"/>
  <c r="BK99" i="70"/>
  <c r="C99" i="70"/>
  <c r="BK25" i="70"/>
  <c r="C25" i="70"/>
  <c r="BK82" i="70"/>
  <c r="C82" i="70"/>
  <c r="BK36" i="70"/>
  <c r="C36" i="70"/>
  <c r="BK44" i="70"/>
  <c r="C44" i="70"/>
  <c r="BK31" i="70"/>
  <c r="C31" i="70"/>
  <c r="BK100" i="70"/>
  <c r="C100" i="70"/>
  <c r="BK106" i="70"/>
  <c r="C106" i="70"/>
  <c r="BK29" i="70"/>
  <c r="C29" i="70"/>
  <c r="BK84" i="70"/>
  <c r="C84" i="70"/>
  <c r="BK48" i="70"/>
  <c r="C48" i="70"/>
  <c r="BK39" i="70"/>
  <c r="C39" i="70"/>
  <c r="BK109" i="70"/>
  <c r="C109" i="70"/>
  <c r="BK111" i="70"/>
  <c r="C111" i="70"/>
  <c r="BK37" i="70"/>
  <c r="C37" i="70"/>
  <c r="BK88" i="70"/>
  <c r="C88" i="70"/>
  <c r="BK52" i="70"/>
  <c r="C52" i="70"/>
  <c r="BK47" i="70"/>
  <c r="C47" i="70"/>
  <c r="BK56" i="70"/>
  <c r="C56" i="70"/>
  <c r="BK45" i="70"/>
  <c r="C45" i="70"/>
  <c r="BK103" i="70"/>
  <c r="C103" i="70"/>
  <c r="BK87" i="70"/>
  <c r="C87" i="70"/>
  <c r="BK24" i="70"/>
  <c r="C24" i="70"/>
  <c r="BK55" i="70"/>
  <c r="C55" i="70"/>
  <c r="BK64" i="70"/>
  <c r="C64" i="70"/>
  <c r="BK60" i="70"/>
  <c r="C60" i="70"/>
  <c r="BK53" i="70"/>
  <c r="C53" i="70"/>
  <c r="BK104" i="70"/>
  <c r="C104" i="70"/>
  <c r="BK80" i="70"/>
  <c r="C80" i="70"/>
  <c r="BK28" i="70"/>
  <c r="C28" i="70"/>
  <c r="BK72" i="70"/>
  <c r="C72" i="70"/>
  <c r="BK68" i="70"/>
  <c r="C68" i="70"/>
  <c r="BK63" i="70"/>
  <c r="C63" i="70"/>
  <c r="BK59" i="70"/>
  <c r="C59" i="70"/>
  <c r="BK105" i="70"/>
  <c r="C105" i="70"/>
  <c r="BK95" i="70"/>
  <c r="C95" i="70"/>
  <c r="BK32" i="70"/>
  <c r="C32" i="70"/>
  <c r="BK91" i="70"/>
  <c r="C91" i="70"/>
  <c r="BK79" i="70"/>
  <c r="C79" i="70"/>
  <c r="BK71" i="70"/>
  <c r="C71" i="70"/>
  <c r="BK76" i="70"/>
  <c r="C76" i="70"/>
  <c r="AA120" i="64"/>
  <c r="BB13" i="70" s="1"/>
  <c r="V9" i="74"/>
  <c r="Y9" i="74" s="1"/>
  <c r="X35" i="70"/>
  <c r="X97" i="70"/>
  <c r="X69" i="70"/>
  <c r="X61" i="70"/>
  <c r="X83" i="70"/>
  <c r="X42" i="70"/>
  <c r="X43" i="70"/>
  <c r="X57" i="70"/>
  <c r="X102" i="70"/>
  <c r="Y102" i="70" s="1"/>
  <c r="X78" i="70"/>
  <c r="X66" i="70"/>
  <c r="X77" i="70"/>
  <c r="X107" i="70"/>
  <c r="X85" i="70"/>
  <c r="X86" i="70"/>
  <c r="X75" i="70"/>
  <c r="X38" i="70"/>
  <c r="X65" i="70"/>
  <c r="X90" i="70"/>
  <c r="Y90" i="70" s="1"/>
  <c r="X51" i="70"/>
  <c r="X108" i="70"/>
  <c r="Y108" i="70" s="1"/>
  <c r="X94" i="70"/>
  <c r="X30" i="70"/>
  <c r="X27" i="70"/>
  <c r="X89" i="70"/>
  <c r="Y89" i="70" s="1"/>
  <c r="X46" i="70"/>
  <c r="Z70" i="70"/>
  <c r="X70" i="70"/>
  <c r="X98" i="70"/>
  <c r="X73" i="70"/>
  <c r="X74" i="70"/>
  <c r="X112" i="70"/>
  <c r="X50" i="70"/>
  <c r="X110" i="70"/>
  <c r="Y110" i="70" s="1"/>
  <c r="P299" i="2"/>
  <c r="S90" i="70" s="1"/>
  <c r="P311" i="2"/>
  <c r="S102" i="70" s="1"/>
  <c r="R85" i="70"/>
  <c r="R78" i="70"/>
  <c r="P266" i="2"/>
  <c r="S57" i="70" s="1"/>
  <c r="U92" i="70"/>
  <c r="P277" i="2"/>
  <c r="S68" i="70" s="1"/>
  <c r="R68" i="70"/>
  <c r="P259" i="2"/>
  <c r="S50" i="70" s="1"/>
  <c r="R50" i="70"/>
  <c r="P292" i="2"/>
  <c r="S83" i="70" s="1"/>
  <c r="R83" i="70"/>
  <c r="P249" i="2"/>
  <c r="S40" i="70" s="1"/>
  <c r="R40" i="70"/>
  <c r="P296" i="2"/>
  <c r="S87" i="70" s="1"/>
  <c r="R87" i="70"/>
  <c r="P278" i="2"/>
  <c r="S69" i="70" s="1"/>
  <c r="R69" i="70"/>
  <c r="P303" i="2"/>
  <c r="S94" i="70" s="1"/>
  <c r="R94" i="70"/>
  <c r="P307" i="2"/>
  <c r="S98" i="70" s="1"/>
  <c r="R98" i="70"/>
  <c r="P234" i="2"/>
  <c r="S25" i="70" s="1"/>
  <c r="R25" i="70"/>
  <c r="P255" i="2"/>
  <c r="S46" i="70" s="1"/>
  <c r="R46" i="70"/>
  <c r="P297" i="2"/>
  <c r="S88" i="70" s="1"/>
  <c r="R88" i="70"/>
  <c r="P270" i="2"/>
  <c r="S61" i="70" s="1"/>
  <c r="R61" i="70"/>
  <c r="P318" i="2"/>
  <c r="S109" i="70" s="1"/>
  <c r="R109" i="70"/>
  <c r="P295" i="2"/>
  <c r="S86" i="70" s="1"/>
  <c r="R86" i="70"/>
  <c r="P285" i="2"/>
  <c r="S76" i="70" s="1"/>
  <c r="R76" i="70"/>
  <c r="P257" i="2"/>
  <c r="S48" i="70" s="1"/>
  <c r="R48" i="70"/>
  <c r="P293" i="2"/>
  <c r="S84" i="70" s="1"/>
  <c r="R84" i="70"/>
  <c r="P316" i="2"/>
  <c r="S107" i="70" s="1"/>
  <c r="R107" i="70"/>
  <c r="P268" i="2"/>
  <c r="S59" i="70" s="1"/>
  <c r="R59" i="70"/>
  <c r="P312" i="2"/>
  <c r="S103" i="70" s="1"/>
  <c r="R103" i="70"/>
  <c r="P313" i="2"/>
  <c r="S104" i="70" s="1"/>
  <c r="R104" i="70"/>
  <c r="P286" i="2"/>
  <c r="S77" i="70" s="1"/>
  <c r="R77" i="70"/>
  <c r="P321" i="2"/>
  <c r="S112" i="70" s="1"/>
  <c r="R112" i="70"/>
  <c r="P289" i="2"/>
  <c r="S80" i="70" s="1"/>
  <c r="R80" i="70"/>
  <c r="P265" i="2"/>
  <c r="S56" i="70" s="1"/>
  <c r="R56" i="70"/>
  <c r="P273" i="2"/>
  <c r="S64" i="70" s="1"/>
  <c r="R64" i="70"/>
  <c r="P235" i="2"/>
  <c r="S26" i="70" s="1"/>
  <c r="R26" i="70"/>
  <c r="P244" i="2"/>
  <c r="S35" i="70" s="1"/>
  <c r="R35" i="70"/>
  <c r="P243" i="2"/>
  <c r="S34" i="70" s="1"/>
  <c r="R34" i="70"/>
  <c r="P275" i="2"/>
  <c r="S66" i="70" s="1"/>
  <c r="R66" i="70"/>
  <c r="P261" i="2"/>
  <c r="S52" i="70" s="1"/>
  <c r="R52" i="70"/>
  <c r="P281" i="2"/>
  <c r="S72" i="70" s="1"/>
  <c r="R72" i="70"/>
  <c r="P238" i="2"/>
  <c r="S29" i="70" s="1"/>
  <c r="R29" i="70"/>
  <c r="P310" i="2"/>
  <c r="S101" i="70" s="1"/>
  <c r="R101" i="70"/>
  <c r="P250" i="2"/>
  <c r="S41" i="70" s="1"/>
  <c r="R41" i="70"/>
  <c r="P247" i="2"/>
  <c r="S38" i="70" s="1"/>
  <c r="R38" i="70"/>
  <c r="P315" i="2"/>
  <c r="S106" i="70" s="1"/>
  <c r="R106" i="70"/>
  <c r="P248" i="2"/>
  <c r="S39" i="70" s="1"/>
  <c r="R39" i="70"/>
  <c r="P272" i="2"/>
  <c r="S63" i="70" s="1"/>
  <c r="R63" i="70"/>
  <c r="P260" i="2"/>
  <c r="S51" i="70" s="1"/>
  <c r="R51" i="70"/>
  <c r="P305" i="2"/>
  <c r="S96" i="70" s="1"/>
  <c r="R96" i="70"/>
  <c r="P308" i="2"/>
  <c r="S99" i="70" s="1"/>
  <c r="R99" i="70"/>
  <c r="P300" i="2"/>
  <c r="S91" i="70" s="1"/>
  <c r="R91" i="70"/>
  <c r="P309" i="2"/>
  <c r="S100" i="70" s="1"/>
  <c r="R100" i="70"/>
  <c r="P302" i="2"/>
  <c r="S93" i="70" s="1"/>
  <c r="R93" i="70"/>
  <c r="P236" i="2"/>
  <c r="S27" i="70" s="1"/>
  <c r="R27" i="70"/>
  <c r="P237" i="2"/>
  <c r="S28" i="70" s="1"/>
  <c r="R28" i="70"/>
  <c r="P314" i="2"/>
  <c r="S105" i="70" s="1"/>
  <c r="R105" i="70"/>
  <c r="P290" i="2"/>
  <c r="S81" i="70" s="1"/>
  <c r="R81" i="70"/>
  <c r="P245" i="2"/>
  <c r="S36" i="70" s="1"/>
  <c r="R36" i="70"/>
  <c r="P267" i="2"/>
  <c r="S58" i="70" s="1"/>
  <c r="R58" i="70"/>
  <c r="P306" i="2"/>
  <c r="S97" i="70" s="1"/>
  <c r="R97" i="70"/>
  <c r="P276" i="2"/>
  <c r="S67" i="70" s="1"/>
  <c r="R67" i="70"/>
  <c r="P253" i="2"/>
  <c r="S44" i="70" s="1"/>
  <c r="R44" i="70"/>
  <c r="P241" i="2"/>
  <c r="S32" i="70" s="1"/>
  <c r="R32" i="70"/>
  <c r="P252" i="2"/>
  <c r="S43" i="70" s="1"/>
  <c r="R43" i="70"/>
  <c r="P284" i="2"/>
  <c r="S75" i="70" s="1"/>
  <c r="R75" i="70"/>
  <c r="P269" i="2"/>
  <c r="S60" i="70" s="1"/>
  <c r="R60" i="70"/>
  <c r="P233" i="2"/>
  <c r="S24" i="70" s="1"/>
  <c r="R24" i="70"/>
  <c r="P304" i="2"/>
  <c r="S95" i="70" s="1"/>
  <c r="R95" i="70"/>
  <c r="P246" i="2"/>
  <c r="S37" i="70" s="1"/>
  <c r="R37" i="70"/>
  <c r="P251" i="2"/>
  <c r="S42" i="70" s="1"/>
  <c r="R42" i="70"/>
  <c r="P291" i="2"/>
  <c r="S82" i="70" s="1"/>
  <c r="R82" i="70"/>
  <c r="P274" i="2"/>
  <c r="S65" i="70" s="1"/>
  <c r="R65" i="70"/>
  <c r="T271" i="2"/>
  <c r="W62" i="70" s="1"/>
  <c r="P271" i="2"/>
  <c r="S62" i="70" s="1"/>
  <c r="R62" i="70"/>
  <c r="T301" i="2"/>
  <c r="W92" i="70" s="1"/>
  <c r="P301" i="2"/>
  <c r="S92" i="70" s="1"/>
  <c r="R92" i="70"/>
  <c r="T313" i="2"/>
  <c r="W104" i="70" s="1"/>
  <c r="D114" i="70"/>
  <c r="Y91" i="70" l="1"/>
  <c r="B38" i="70"/>
  <c r="A58" i="70"/>
  <c r="Y106" i="70"/>
  <c r="Y88" i="70"/>
  <c r="B94" i="70"/>
  <c r="A75" i="70"/>
  <c r="A26" i="70"/>
  <c r="A34" i="70"/>
  <c r="B107" i="70"/>
  <c r="A54" i="70"/>
  <c r="B30" i="70"/>
  <c r="B98" i="70"/>
  <c r="A62" i="70"/>
  <c r="A50" i="70"/>
  <c r="B67" i="70"/>
  <c r="B102" i="70"/>
  <c r="B42" i="70"/>
  <c r="A46" i="70"/>
  <c r="Y109" i="70"/>
  <c r="Y103" i="70"/>
  <c r="B79" i="70"/>
  <c r="A79" i="70"/>
  <c r="B82" i="70"/>
  <c r="A82" i="70"/>
  <c r="B23" i="70"/>
  <c r="A23" i="70"/>
  <c r="B81" i="70"/>
  <c r="A81" i="70"/>
  <c r="B105" i="70"/>
  <c r="A105" i="70"/>
  <c r="B100" i="70"/>
  <c r="A100" i="70"/>
  <c r="B91" i="70"/>
  <c r="A91" i="70"/>
  <c r="B59" i="70"/>
  <c r="A59" i="70"/>
  <c r="B28" i="70"/>
  <c r="A28" i="70"/>
  <c r="B60" i="70"/>
  <c r="A60" i="70"/>
  <c r="B87" i="70"/>
  <c r="A87" i="70"/>
  <c r="B47" i="70"/>
  <c r="A47" i="70"/>
  <c r="B111" i="70"/>
  <c r="A111" i="70"/>
  <c r="B84" i="70"/>
  <c r="A84" i="70"/>
  <c r="B31" i="70"/>
  <c r="A31" i="70"/>
  <c r="B25" i="70"/>
  <c r="A25" i="70"/>
  <c r="B93" i="70"/>
  <c r="A93" i="70"/>
  <c r="B101" i="70"/>
  <c r="A101" i="70"/>
  <c r="B41" i="70"/>
  <c r="A41" i="70"/>
  <c r="B65" i="70"/>
  <c r="A65" i="70"/>
  <c r="B73" i="70"/>
  <c r="A73" i="70"/>
  <c r="B24" i="70"/>
  <c r="A24" i="70"/>
  <c r="B77" i="70"/>
  <c r="A77" i="70"/>
  <c r="B35" i="70"/>
  <c r="A35" i="70"/>
  <c r="B72" i="70"/>
  <c r="A72" i="70"/>
  <c r="B48" i="70"/>
  <c r="A48" i="70"/>
  <c r="B108" i="70"/>
  <c r="A108" i="70"/>
  <c r="B76" i="70"/>
  <c r="A76" i="70"/>
  <c r="B32" i="70"/>
  <c r="A32" i="70"/>
  <c r="B63" i="70"/>
  <c r="A63" i="70"/>
  <c r="B80" i="70"/>
  <c r="A80" i="70"/>
  <c r="B64" i="70"/>
  <c r="A64" i="70"/>
  <c r="B103" i="70"/>
  <c r="A103" i="70"/>
  <c r="B52" i="70"/>
  <c r="A52" i="70"/>
  <c r="B109" i="70"/>
  <c r="A109" i="70"/>
  <c r="B29" i="70"/>
  <c r="A29" i="70"/>
  <c r="B44" i="70"/>
  <c r="A44" i="70"/>
  <c r="B99" i="70"/>
  <c r="A99" i="70"/>
  <c r="B43" i="70"/>
  <c r="A43" i="70"/>
  <c r="B57" i="70"/>
  <c r="A57" i="70"/>
  <c r="B112" i="70"/>
  <c r="A112" i="70"/>
  <c r="B37" i="70"/>
  <c r="A37" i="70"/>
  <c r="B51" i="70"/>
  <c r="A51" i="70"/>
  <c r="B78" i="70"/>
  <c r="A78" i="70"/>
  <c r="B56" i="70"/>
  <c r="A56" i="70"/>
  <c r="B40" i="70"/>
  <c r="A40" i="70"/>
  <c r="B71" i="70"/>
  <c r="A71" i="70"/>
  <c r="B95" i="70"/>
  <c r="A95" i="70"/>
  <c r="B68" i="70"/>
  <c r="A68" i="70"/>
  <c r="B104" i="70"/>
  <c r="A104" i="70"/>
  <c r="B55" i="70"/>
  <c r="A55" i="70"/>
  <c r="B45" i="70"/>
  <c r="A45" i="70"/>
  <c r="B88" i="70"/>
  <c r="A88" i="70"/>
  <c r="B39" i="70"/>
  <c r="A39" i="70"/>
  <c r="B106" i="70"/>
  <c r="A106" i="70"/>
  <c r="B36" i="70"/>
  <c r="A36" i="70"/>
  <c r="B96" i="70"/>
  <c r="A96" i="70"/>
  <c r="B85" i="70"/>
  <c r="A85" i="70"/>
  <c r="B110" i="70"/>
  <c r="A110" i="70"/>
  <c r="B66" i="70"/>
  <c r="A66" i="70"/>
  <c r="B53" i="70"/>
  <c r="A53" i="70"/>
  <c r="B27" i="70"/>
  <c r="A27" i="70"/>
  <c r="B49" i="70"/>
  <c r="A49" i="70"/>
  <c r="B70" i="70"/>
  <c r="A70" i="70"/>
  <c r="Y104" i="70"/>
  <c r="Y105" i="70"/>
  <c r="BH91" i="70" a="1"/>
  <c r="BH91" i="70" s="1"/>
  <c r="BI91" i="70" s="1"/>
  <c r="BR91" i="70" a="1"/>
  <c r="BR91" i="70" s="1"/>
  <c r="BH75" i="70" a="1"/>
  <c r="BH75" i="70" s="1"/>
  <c r="BI75" i="70" s="1"/>
  <c r="BR75" i="70" a="1"/>
  <c r="BR75" i="70" s="1"/>
  <c r="BH37" i="70" a="1"/>
  <c r="BH37" i="70" s="1"/>
  <c r="BI37" i="70" s="1"/>
  <c r="BR37" i="70" a="1"/>
  <c r="BR37" i="70" s="1"/>
  <c r="BH100" i="70" a="1"/>
  <c r="BH100" i="70" s="1"/>
  <c r="BI100" i="70" s="1"/>
  <c r="BR100" i="70" a="1"/>
  <c r="BR100" i="70" s="1"/>
  <c r="BR80" i="70" a="1"/>
  <c r="BR80" i="70" s="1"/>
  <c r="BH80" i="70" a="1"/>
  <c r="BH80" i="70" s="1"/>
  <c r="BI80" i="70" s="1"/>
  <c r="BR64" i="70" a="1"/>
  <c r="BR64" i="70" s="1"/>
  <c r="BH64" i="70" a="1"/>
  <c r="BH64" i="70" s="1"/>
  <c r="BI64" i="70" s="1"/>
  <c r="BH108" i="70" a="1"/>
  <c r="BH108" i="70" s="1"/>
  <c r="BI108" i="70" s="1"/>
  <c r="BR108" i="70" a="1"/>
  <c r="BR108" i="70" s="1"/>
  <c r="BR51" i="70" a="1"/>
  <c r="BR51" i="70" s="1"/>
  <c r="BH51" i="70" a="1"/>
  <c r="BH51" i="70" s="1"/>
  <c r="BI51" i="70" s="1"/>
  <c r="BR35" i="70" a="1"/>
  <c r="BR35" i="70" s="1"/>
  <c r="BH35" i="70" a="1"/>
  <c r="BH35" i="70" s="1"/>
  <c r="BI35" i="70" s="1"/>
  <c r="BR102" i="70" a="1"/>
  <c r="BR102" i="70" s="1"/>
  <c r="BH102" i="70" a="1"/>
  <c r="BH102" i="70" s="1"/>
  <c r="BI102" i="70" s="1"/>
  <c r="BH62" i="70" a="1"/>
  <c r="BH62" i="70" s="1"/>
  <c r="BI62" i="70" s="1"/>
  <c r="BR62" i="70" a="1"/>
  <c r="BR62" i="70" s="1"/>
  <c r="BH46" i="70" a="1"/>
  <c r="BH46" i="70" s="1"/>
  <c r="BI46" i="70" s="1"/>
  <c r="BR46" i="70" a="1"/>
  <c r="BR46" i="70" s="1"/>
  <c r="BH30" i="70" a="1"/>
  <c r="BH30" i="70" s="1"/>
  <c r="BI30" i="70" s="1"/>
  <c r="BR30" i="70" a="1"/>
  <c r="BR30" i="70" s="1"/>
  <c r="BH82" i="70" a="1"/>
  <c r="BH82" i="70" s="1"/>
  <c r="BI82" i="70" s="1"/>
  <c r="BR82" i="70" a="1"/>
  <c r="BR82" i="70" s="1"/>
  <c r="BR66" i="70" a="1"/>
  <c r="BR66" i="70" s="1"/>
  <c r="BH66" i="70" a="1"/>
  <c r="BH66" i="70" s="1"/>
  <c r="BI66" i="70" s="1"/>
  <c r="BR110" i="70" a="1"/>
  <c r="BR110" i="70" s="1"/>
  <c r="BH110" i="70" a="1"/>
  <c r="BH110" i="70" s="1"/>
  <c r="BI110" i="70" s="1"/>
  <c r="BR53" i="70" a="1"/>
  <c r="BR53" i="70" s="1"/>
  <c r="BH53" i="70" a="1"/>
  <c r="BH53" i="70" s="1"/>
  <c r="BI53" i="70" s="1"/>
  <c r="BR89" i="70" a="1"/>
  <c r="BR89" i="70" s="1"/>
  <c r="BH89" i="70" a="1"/>
  <c r="BH89" i="70" s="1"/>
  <c r="BI89" i="70" s="1"/>
  <c r="BR73" i="70" a="1"/>
  <c r="BR73" i="70" s="1"/>
  <c r="BH73" i="70" a="1"/>
  <c r="BH73" i="70" s="1"/>
  <c r="BI73" i="70" s="1"/>
  <c r="BH60" i="70" a="1"/>
  <c r="BH60" i="70" s="1"/>
  <c r="BI60" i="70" s="1"/>
  <c r="BR60" i="70" a="1"/>
  <c r="BR60" i="70" s="1"/>
  <c r="BH44" i="70" a="1"/>
  <c r="BH44" i="70" s="1"/>
  <c r="BI44" i="70" s="1"/>
  <c r="BR44" i="70" a="1"/>
  <c r="BR44" i="70" s="1"/>
  <c r="BH28" i="70" a="1"/>
  <c r="BH28" i="70" s="1"/>
  <c r="BI28" i="70" s="1"/>
  <c r="BR28" i="70" a="1"/>
  <c r="BR28" i="70" s="1"/>
  <c r="BR98" i="70" a="1"/>
  <c r="BR98" i="70" s="1"/>
  <c r="BH98" i="70" a="1"/>
  <c r="BH98" i="70" s="1"/>
  <c r="BI98" i="70" s="1"/>
  <c r="BR26" i="70" a="1"/>
  <c r="BR26" i="70" s="1"/>
  <c r="BH26" i="70" a="1"/>
  <c r="BH26" i="70" s="1"/>
  <c r="BI26" i="70" s="1"/>
  <c r="BR112" i="70" a="1"/>
  <c r="BR112" i="70" s="1"/>
  <c r="BH112" i="70" a="1"/>
  <c r="BH112" i="70" s="1"/>
  <c r="BI112" i="70" s="1"/>
  <c r="BR106" i="70" a="1"/>
  <c r="BR106" i="70" s="1"/>
  <c r="BH106" i="70" a="1"/>
  <c r="BH106" i="70" s="1"/>
  <c r="BI106" i="70" s="1"/>
  <c r="BR96" i="70" a="1"/>
  <c r="BR96" i="70" s="1"/>
  <c r="BH96" i="70" a="1"/>
  <c r="BH96" i="70" s="1"/>
  <c r="BI96" i="70" s="1"/>
  <c r="BR40" i="70" a="1"/>
  <c r="BR40" i="70" s="1"/>
  <c r="BH40" i="70" a="1"/>
  <c r="BH40" i="70" s="1"/>
  <c r="BI40" i="70" s="1"/>
  <c r="BH103" i="70" a="1"/>
  <c r="BH103" i="70" s="1"/>
  <c r="BI103" i="70" s="1"/>
  <c r="BR103" i="70" a="1"/>
  <c r="BR103" i="70" s="1"/>
  <c r="BR111" i="70" a="1"/>
  <c r="BR111" i="70" s="1"/>
  <c r="BH111" i="70" a="1"/>
  <c r="BH111" i="70" s="1"/>
  <c r="BI111" i="70" s="1"/>
  <c r="BH87" i="70" a="1"/>
  <c r="BH87" i="70" s="1"/>
  <c r="BI87" i="70" s="1"/>
  <c r="BR87" i="70" a="1"/>
  <c r="BR87" i="70" s="1"/>
  <c r="BH71" i="70" a="1"/>
  <c r="BH71" i="70" s="1"/>
  <c r="BI71" i="70" s="1"/>
  <c r="BR71" i="70" a="1"/>
  <c r="BR71" i="70" s="1"/>
  <c r="BR58" i="70" a="1"/>
  <c r="BR58" i="70" s="1"/>
  <c r="BH58" i="70" a="1"/>
  <c r="BH58" i="70" s="1"/>
  <c r="BI58" i="70" s="1"/>
  <c r="BH42" i="70" a="1"/>
  <c r="BH42" i="70" s="1"/>
  <c r="BI42" i="70" s="1"/>
  <c r="BR42" i="70" a="1"/>
  <c r="BR42" i="70" s="1"/>
  <c r="BH78" i="70" a="1"/>
  <c r="BH78" i="70" s="1"/>
  <c r="BI78" i="70" s="1"/>
  <c r="BR78" i="70" a="1"/>
  <c r="BR78" i="70" s="1"/>
  <c r="BH49" i="70" a="1"/>
  <c r="BH49" i="70" s="1"/>
  <c r="BI49" i="70" s="1"/>
  <c r="BR49" i="70" a="1"/>
  <c r="BR49" i="70" s="1"/>
  <c r="BR33" i="70" a="1"/>
  <c r="BR33" i="70" s="1"/>
  <c r="BH33" i="70" a="1"/>
  <c r="BH33" i="70" s="1"/>
  <c r="BI33" i="70" s="1"/>
  <c r="BR85" i="70" a="1"/>
  <c r="BR85" i="70" s="1"/>
  <c r="BH85" i="70" a="1"/>
  <c r="BH85" i="70" s="1"/>
  <c r="BI85" i="70" s="1"/>
  <c r="BH69" i="70" a="1"/>
  <c r="BH69" i="70" s="1"/>
  <c r="BI69" i="70" s="1"/>
  <c r="BR69" i="70" a="1"/>
  <c r="BR69" i="70" s="1"/>
  <c r="BR56" i="70" a="1"/>
  <c r="BR56" i="70" s="1"/>
  <c r="BH56" i="70" a="1"/>
  <c r="BH56" i="70" s="1"/>
  <c r="BI56" i="70" s="1"/>
  <c r="BR24" i="70" a="1"/>
  <c r="BR24" i="70" s="1"/>
  <c r="BH24" i="70" a="1"/>
  <c r="BH24" i="70" s="1"/>
  <c r="BI24" i="70" s="1"/>
  <c r="BH76" i="70" a="1"/>
  <c r="BH76" i="70" s="1"/>
  <c r="BI76" i="70" s="1"/>
  <c r="BR76" i="70" a="1"/>
  <c r="BR76" i="70" s="1"/>
  <c r="BR47" i="70" a="1"/>
  <c r="BR47" i="70" s="1"/>
  <c r="BH47" i="70" a="1"/>
  <c r="BH47" i="70" s="1"/>
  <c r="BI47" i="70" s="1"/>
  <c r="BH31" i="70" a="1"/>
  <c r="BH31" i="70" s="1"/>
  <c r="BI31" i="70" s="1"/>
  <c r="BR31" i="70" a="1"/>
  <c r="BR31" i="70" s="1"/>
  <c r="BR67" i="70" a="1"/>
  <c r="BR67" i="70" s="1"/>
  <c r="BH67" i="70" a="1"/>
  <c r="BH67" i="70" s="1"/>
  <c r="BI67" i="70" s="1"/>
  <c r="BH101" i="70" a="1"/>
  <c r="BH101" i="70" s="1"/>
  <c r="BI101" i="70" s="1"/>
  <c r="BR101" i="70" a="1"/>
  <c r="BR101" i="70" s="1"/>
  <c r="BR109" i="70" a="1"/>
  <c r="BR109" i="70" s="1"/>
  <c r="BH109" i="70" a="1"/>
  <c r="BH109" i="70" s="1"/>
  <c r="BI109" i="70" s="1"/>
  <c r="BR88" i="70" a="1"/>
  <c r="BR88" i="70" s="1"/>
  <c r="BH88" i="70" a="1"/>
  <c r="BH88" i="70" s="1"/>
  <c r="BI88" i="70" s="1"/>
  <c r="BR72" i="70" a="1"/>
  <c r="BR72" i="70" s="1"/>
  <c r="BH72" i="70" a="1"/>
  <c r="BH72" i="70" s="1"/>
  <c r="BI72" i="70" s="1"/>
  <c r="BR83" i="70" a="1"/>
  <c r="BR83" i="70" s="1"/>
  <c r="BH83" i="70" a="1"/>
  <c r="BH83" i="70" s="1"/>
  <c r="BI83" i="70" s="1"/>
  <c r="BH94" i="70" a="1"/>
  <c r="BH94" i="70" s="1"/>
  <c r="BI94" i="70" s="1"/>
  <c r="BR94" i="70" a="1"/>
  <c r="BR94" i="70" s="1"/>
  <c r="BR54" i="70" a="1"/>
  <c r="BR54" i="70" s="1"/>
  <c r="BH54" i="70" a="1"/>
  <c r="BH54" i="70" s="1"/>
  <c r="BI54" i="70" s="1"/>
  <c r="BR38" i="70" a="1"/>
  <c r="BR38" i="70" s="1"/>
  <c r="BH38" i="70" a="1"/>
  <c r="BH38" i="70" s="1"/>
  <c r="BI38" i="70" s="1"/>
  <c r="BR90" i="70" a="1"/>
  <c r="BR90" i="70" s="1"/>
  <c r="BH90" i="70" a="1"/>
  <c r="BH90" i="70" s="1"/>
  <c r="BI90" i="70" s="1"/>
  <c r="BH74" i="70" a="1"/>
  <c r="BH74" i="70" s="1"/>
  <c r="BI74" i="70" s="1"/>
  <c r="BR74" i="70" a="1"/>
  <c r="BR74" i="70" s="1"/>
  <c r="BR61" i="70" a="1"/>
  <c r="BR61" i="70" s="1"/>
  <c r="BH61" i="70" a="1"/>
  <c r="BH61" i="70" s="1"/>
  <c r="BI61" i="70" s="1"/>
  <c r="BH45" i="70" a="1"/>
  <c r="BH45" i="70" s="1"/>
  <c r="BI45" i="70" s="1"/>
  <c r="BR45" i="70" a="1"/>
  <c r="BR45" i="70" s="1"/>
  <c r="BR29" i="70" a="1"/>
  <c r="BR29" i="70" s="1"/>
  <c r="BH29" i="70" a="1"/>
  <c r="BH29" i="70" s="1"/>
  <c r="BI29" i="70" s="1"/>
  <c r="BH81" i="70" a="1"/>
  <c r="BH81" i="70" s="1"/>
  <c r="BI81" i="70" s="1"/>
  <c r="BR81" i="70" a="1"/>
  <c r="BR81" i="70" s="1"/>
  <c r="BR65" i="70" a="1"/>
  <c r="BR65" i="70" s="1"/>
  <c r="BH65" i="70" a="1"/>
  <c r="BH65" i="70" s="1"/>
  <c r="BI65" i="70" s="1"/>
  <c r="BR52" i="70" a="1"/>
  <c r="BR52" i="70" s="1"/>
  <c r="BH52" i="70" a="1"/>
  <c r="BH52" i="70" s="1"/>
  <c r="BI52" i="70" s="1"/>
  <c r="BH36" i="70" a="1"/>
  <c r="BH36" i="70" s="1"/>
  <c r="BI36" i="70" s="1"/>
  <c r="BR36" i="70" a="1"/>
  <c r="BR36" i="70" s="1"/>
  <c r="BR99" i="70" a="1"/>
  <c r="BR99" i="70" s="1"/>
  <c r="BH99" i="70" a="1"/>
  <c r="BH99" i="70" s="1"/>
  <c r="BI99" i="70" s="1"/>
  <c r="BH59" i="70" a="1"/>
  <c r="BH59" i="70" s="1"/>
  <c r="BI59" i="70" s="1"/>
  <c r="BR59" i="70" a="1"/>
  <c r="BR59" i="70" s="1"/>
  <c r="BH43" i="70" a="1"/>
  <c r="BH43" i="70" s="1"/>
  <c r="BI43" i="70" s="1"/>
  <c r="BR43" i="70" a="1"/>
  <c r="BR43" i="70" s="1"/>
  <c r="BH27" i="70" a="1"/>
  <c r="BH27" i="70" s="1"/>
  <c r="BI27" i="70" s="1"/>
  <c r="BR27" i="70" a="1"/>
  <c r="BR27" i="70" s="1"/>
  <c r="BR104" i="70" a="1"/>
  <c r="BR104" i="70" s="1"/>
  <c r="BH104" i="70" a="1"/>
  <c r="BH104" i="70" s="1"/>
  <c r="BI104" i="70" s="1"/>
  <c r="BR105" i="70" a="1"/>
  <c r="BR105" i="70" s="1"/>
  <c r="BH105" i="70" a="1"/>
  <c r="BH105" i="70" s="1"/>
  <c r="BI105" i="70" s="1"/>
  <c r="BR48" i="70" a="1"/>
  <c r="BR48" i="70" s="1"/>
  <c r="BH48" i="70" a="1"/>
  <c r="BH48" i="70" s="1"/>
  <c r="BI48" i="70" s="1"/>
  <c r="BR32" i="70" a="1"/>
  <c r="BR32" i="70" s="1"/>
  <c r="BH32" i="70" a="1"/>
  <c r="BH32" i="70" s="1"/>
  <c r="BI32" i="70" s="1"/>
  <c r="BH95" i="70" a="1"/>
  <c r="BH95" i="70" s="1"/>
  <c r="BI95" i="70" s="1"/>
  <c r="BR95" i="70" a="1"/>
  <c r="BR95" i="70" s="1"/>
  <c r="BR79" i="70" a="1"/>
  <c r="BR79" i="70" s="1"/>
  <c r="BH79" i="70" a="1"/>
  <c r="BH79" i="70" s="1"/>
  <c r="BI79" i="70" s="1"/>
  <c r="BR63" i="70" a="1"/>
  <c r="BR63" i="70" s="1"/>
  <c r="BH63" i="70" a="1"/>
  <c r="BH63" i="70" s="1"/>
  <c r="BI63" i="70" s="1"/>
  <c r="BH107" i="70" a="1"/>
  <c r="BH107" i="70" s="1"/>
  <c r="BI107" i="70" s="1"/>
  <c r="BR107" i="70" a="1"/>
  <c r="BR107" i="70" s="1"/>
  <c r="BH50" i="70" a="1"/>
  <c r="BH50" i="70" s="1"/>
  <c r="BI50" i="70" s="1"/>
  <c r="BR50" i="70" a="1"/>
  <c r="BR50" i="70" s="1"/>
  <c r="BR34" i="70" a="1"/>
  <c r="BR34" i="70" s="1"/>
  <c r="BH34" i="70" a="1"/>
  <c r="BH34" i="70" s="1"/>
  <c r="BI34" i="70" s="1"/>
  <c r="BR86" i="70" a="1"/>
  <c r="BR86" i="70" s="1"/>
  <c r="BH86" i="70" a="1"/>
  <c r="BH86" i="70" s="1"/>
  <c r="BI86" i="70" s="1"/>
  <c r="BR70" i="70" a="1"/>
  <c r="BR70" i="70" s="1"/>
  <c r="BH70" i="70" a="1"/>
  <c r="BH70" i="70" s="1"/>
  <c r="BI70" i="70" s="1"/>
  <c r="BH97" i="70" a="1"/>
  <c r="BH97" i="70" s="1"/>
  <c r="BI97" i="70" s="1"/>
  <c r="BR97" i="70" a="1"/>
  <c r="BR97" i="70" s="1"/>
  <c r="BR57" i="70" a="1"/>
  <c r="BR57" i="70" s="1"/>
  <c r="BH57" i="70" a="1"/>
  <c r="BH57" i="70" s="1"/>
  <c r="BI57" i="70" s="1"/>
  <c r="BR41" i="70" a="1"/>
  <c r="BR41" i="70" s="1"/>
  <c r="BH41" i="70" a="1"/>
  <c r="BH41" i="70" s="1"/>
  <c r="BI41" i="70" s="1"/>
  <c r="BR25" i="70" a="1"/>
  <c r="BR25" i="70" s="1"/>
  <c r="BH25" i="70" a="1"/>
  <c r="BH25" i="70" s="1"/>
  <c r="BI25" i="70" s="1"/>
  <c r="BH77" i="70" a="1"/>
  <c r="BH77" i="70" s="1"/>
  <c r="BI77" i="70" s="1"/>
  <c r="BR77" i="70" a="1"/>
  <c r="BR77" i="70" s="1"/>
  <c r="BR84" i="70" a="1"/>
  <c r="BR84" i="70" s="1"/>
  <c r="BH84" i="70" a="1"/>
  <c r="BH84" i="70" s="1"/>
  <c r="BI84" i="70" s="1"/>
  <c r="BH68" i="70" a="1"/>
  <c r="BH68" i="70" s="1"/>
  <c r="BI68" i="70" s="1"/>
  <c r="BR68" i="70" a="1"/>
  <c r="BR68" i="70" s="1"/>
  <c r="BH55" i="70" a="1"/>
  <c r="BH55" i="70" s="1"/>
  <c r="BI55" i="70" s="1"/>
  <c r="BR55" i="70" a="1"/>
  <c r="BR55" i="70" s="1"/>
  <c r="BH39" i="70" a="1"/>
  <c r="BH39" i="70" s="1"/>
  <c r="BI39" i="70" s="1"/>
  <c r="BR39" i="70" a="1"/>
  <c r="BR39" i="70" s="1"/>
  <c r="BH23" i="70" a="1"/>
  <c r="BH23" i="70" s="1"/>
  <c r="BI23" i="70" s="1"/>
  <c r="BR23" i="70" a="1"/>
  <c r="BR23" i="70" s="1"/>
  <c r="Y112" i="70"/>
  <c r="Y107" i="70"/>
  <c r="X114" i="70"/>
  <c r="H12" i="73"/>
  <c r="H60" i="73"/>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Q271" i="2"/>
  <c r="T62" i="70" s="1"/>
  <c r="D289" i="70"/>
  <c r="C395" i="70"/>
  <c r="H395" i="70"/>
  <c r="I395" i="70"/>
  <c r="J395" i="70"/>
  <c r="K395" i="70"/>
  <c r="L395" i="70"/>
  <c r="M395" i="70"/>
  <c r="O395" i="70"/>
  <c r="P395" i="70"/>
  <c r="R395" i="70"/>
  <c r="S395" i="70"/>
  <c r="D290" i="70"/>
  <c r="C396" i="70"/>
  <c r="H396" i="70"/>
  <c r="I396" i="70"/>
  <c r="J396" i="70"/>
  <c r="K396" i="70"/>
  <c r="L396" i="70"/>
  <c r="M396" i="70"/>
  <c r="O396" i="70"/>
  <c r="P396" i="70"/>
  <c r="R396" i="70"/>
  <c r="S396" i="70"/>
  <c r="D291" i="70"/>
  <c r="C397" i="70"/>
  <c r="H397" i="70"/>
  <c r="I397" i="70"/>
  <c r="J397" i="70"/>
  <c r="K397" i="70"/>
  <c r="L397" i="70"/>
  <c r="M397" i="70"/>
  <c r="O397" i="70"/>
  <c r="P397" i="70"/>
  <c r="R397" i="70"/>
  <c r="S397" i="70"/>
  <c r="D292" i="70"/>
  <c r="C398" i="70"/>
  <c r="H398" i="70"/>
  <c r="I398" i="70"/>
  <c r="J398" i="70"/>
  <c r="K398" i="70"/>
  <c r="L398" i="70"/>
  <c r="M398" i="70"/>
  <c r="O398" i="70"/>
  <c r="P398" i="70"/>
  <c r="R398" i="70"/>
  <c r="S398" i="70"/>
  <c r="D293" i="70"/>
  <c r="C399" i="70"/>
  <c r="H399" i="70"/>
  <c r="I399" i="70"/>
  <c r="J399" i="70"/>
  <c r="K399" i="70"/>
  <c r="L399" i="70"/>
  <c r="M399" i="70"/>
  <c r="O399" i="70"/>
  <c r="P399" i="70"/>
  <c r="R399" i="70"/>
  <c r="S399" i="70"/>
  <c r="D294" i="70"/>
  <c r="C400" i="70"/>
  <c r="H400" i="70"/>
  <c r="I400" i="70"/>
  <c r="J400" i="70"/>
  <c r="K400" i="70"/>
  <c r="L400" i="70"/>
  <c r="M400" i="70"/>
  <c r="O400" i="70"/>
  <c r="P400" i="70"/>
  <c r="R400" i="70"/>
  <c r="S400" i="70"/>
  <c r="D295" i="70"/>
  <c r="C401" i="70"/>
  <c r="H401" i="70"/>
  <c r="I401" i="70"/>
  <c r="J401" i="70"/>
  <c r="K401" i="70"/>
  <c r="L401" i="70"/>
  <c r="M401" i="70"/>
  <c r="O401" i="70"/>
  <c r="P401" i="70"/>
  <c r="R401" i="70"/>
  <c r="S401" i="70"/>
  <c r="D296" i="70"/>
  <c r="C402" i="70"/>
  <c r="H402" i="70"/>
  <c r="I402" i="70"/>
  <c r="J402" i="70"/>
  <c r="K402" i="70"/>
  <c r="L402" i="70"/>
  <c r="M402" i="70"/>
  <c r="O402" i="70"/>
  <c r="P402" i="70"/>
  <c r="R402" i="70"/>
  <c r="S402" i="70"/>
  <c r="D297" i="70"/>
  <c r="C403" i="70"/>
  <c r="H403" i="70"/>
  <c r="I403" i="70"/>
  <c r="J403" i="70"/>
  <c r="K403" i="70"/>
  <c r="L403" i="70"/>
  <c r="M403" i="70"/>
  <c r="O403" i="70"/>
  <c r="P403" i="70"/>
  <c r="R403" i="70"/>
  <c r="S403" i="70"/>
  <c r="D298" i="70"/>
  <c r="C404" i="70"/>
  <c r="H404" i="70"/>
  <c r="I404" i="70"/>
  <c r="J404" i="70"/>
  <c r="K404" i="70"/>
  <c r="L404" i="70"/>
  <c r="M404" i="70"/>
  <c r="O404" i="70"/>
  <c r="P404" i="70"/>
  <c r="R404" i="70"/>
  <c r="S404" i="70"/>
  <c r="D299" i="70"/>
  <c r="C405" i="70"/>
  <c r="H405" i="70"/>
  <c r="I405" i="70"/>
  <c r="J405" i="70"/>
  <c r="K405" i="70"/>
  <c r="L405" i="70"/>
  <c r="M405" i="70"/>
  <c r="O405" i="70"/>
  <c r="P405" i="70"/>
  <c r="R405" i="70"/>
  <c r="S405" i="70"/>
  <c r="D300" i="70"/>
  <c r="C406" i="70"/>
  <c r="H406" i="70"/>
  <c r="I406" i="70"/>
  <c r="J406" i="70"/>
  <c r="K406" i="70"/>
  <c r="L406" i="70"/>
  <c r="M406" i="70"/>
  <c r="O406" i="70"/>
  <c r="P406" i="70"/>
  <c r="R406" i="70"/>
  <c r="S406" i="70"/>
  <c r="D301" i="70"/>
  <c r="C407" i="70"/>
  <c r="H407" i="70"/>
  <c r="I407" i="70"/>
  <c r="J407" i="70"/>
  <c r="K407" i="70"/>
  <c r="L407" i="70"/>
  <c r="M407" i="70"/>
  <c r="O407" i="70"/>
  <c r="P407" i="70"/>
  <c r="R407" i="70"/>
  <c r="S407" i="70"/>
  <c r="D302" i="70"/>
  <c r="C408" i="70"/>
  <c r="H408" i="70"/>
  <c r="I408" i="70"/>
  <c r="J408" i="70"/>
  <c r="K408" i="70"/>
  <c r="L408" i="70"/>
  <c r="M408" i="70"/>
  <c r="O408" i="70"/>
  <c r="P408" i="70"/>
  <c r="R408" i="70"/>
  <c r="S408" i="70"/>
  <c r="D303" i="70"/>
  <c r="C409" i="70"/>
  <c r="H409" i="70"/>
  <c r="I409" i="70"/>
  <c r="J409" i="70"/>
  <c r="K409" i="70"/>
  <c r="L409" i="70"/>
  <c r="M409" i="70"/>
  <c r="O409" i="70"/>
  <c r="P409" i="70"/>
  <c r="R409" i="70"/>
  <c r="S409" i="70"/>
  <c r="D304" i="70"/>
  <c r="C410" i="70"/>
  <c r="H410" i="70"/>
  <c r="I410" i="70"/>
  <c r="J410" i="70"/>
  <c r="K410" i="70"/>
  <c r="L410" i="70"/>
  <c r="M410" i="70"/>
  <c r="O410" i="70"/>
  <c r="P410" i="70"/>
  <c r="R410" i="70"/>
  <c r="S410" i="70"/>
  <c r="D305" i="70"/>
  <c r="C411" i="70"/>
  <c r="H411" i="70"/>
  <c r="I411" i="70"/>
  <c r="J411" i="70"/>
  <c r="K411" i="70"/>
  <c r="L411" i="70"/>
  <c r="M411" i="70"/>
  <c r="O411" i="70"/>
  <c r="P411" i="70"/>
  <c r="R411" i="70"/>
  <c r="S411" i="70"/>
  <c r="D306" i="70"/>
  <c r="C412" i="70"/>
  <c r="H412" i="70"/>
  <c r="I412" i="70"/>
  <c r="J412" i="70"/>
  <c r="K412" i="70"/>
  <c r="L412" i="70"/>
  <c r="M412" i="70"/>
  <c r="O412" i="70"/>
  <c r="P412" i="70"/>
  <c r="R412" i="70"/>
  <c r="S412" i="70"/>
  <c r="D307" i="70"/>
  <c r="C413" i="70"/>
  <c r="H413" i="70"/>
  <c r="I413" i="70"/>
  <c r="J413" i="70"/>
  <c r="K413" i="70"/>
  <c r="L413" i="70"/>
  <c r="M413" i="70"/>
  <c r="O413" i="70"/>
  <c r="P413" i="70"/>
  <c r="R413" i="70"/>
  <c r="S413" i="70"/>
  <c r="D308" i="70"/>
  <c r="C414" i="70"/>
  <c r="H414" i="70"/>
  <c r="I414" i="70"/>
  <c r="J414" i="70"/>
  <c r="K414" i="70"/>
  <c r="L414" i="70"/>
  <c r="M414" i="70"/>
  <c r="O414" i="70"/>
  <c r="P414" i="70"/>
  <c r="R414" i="70"/>
  <c r="S414" i="70"/>
  <c r="D309" i="70"/>
  <c r="C415" i="70"/>
  <c r="H415" i="70"/>
  <c r="I415" i="70"/>
  <c r="J415" i="70"/>
  <c r="K415" i="70"/>
  <c r="L415" i="70"/>
  <c r="M415" i="70"/>
  <c r="O415" i="70"/>
  <c r="P415" i="70"/>
  <c r="R415" i="70"/>
  <c r="S415" i="70"/>
  <c r="D310" i="70"/>
  <c r="C416" i="70"/>
  <c r="H416" i="70"/>
  <c r="I416" i="70"/>
  <c r="J416" i="70"/>
  <c r="K416" i="70"/>
  <c r="L416" i="70"/>
  <c r="M416" i="70"/>
  <c r="O416" i="70"/>
  <c r="P416" i="70"/>
  <c r="R416" i="70"/>
  <c r="S416" i="70"/>
  <c r="D311" i="70"/>
  <c r="C417" i="70"/>
  <c r="H417" i="70"/>
  <c r="I417" i="70"/>
  <c r="J417" i="70"/>
  <c r="K417" i="70"/>
  <c r="L417" i="70"/>
  <c r="M417" i="70"/>
  <c r="O417" i="70"/>
  <c r="P417" i="70"/>
  <c r="R417" i="70"/>
  <c r="S417" i="70"/>
  <c r="D312" i="70"/>
  <c r="C418" i="70"/>
  <c r="H418" i="70"/>
  <c r="I418" i="70"/>
  <c r="J418" i="70"/>
  <c r="K418" i="70"/>
  <c r="L418" i="70"/>
  <c r="M418" i="70"/>
  <c r="O418" i="70"/>
  <c r="P418" i="70"/>
  <c r="R418" i="70"/>
  <c r="S418" i="70"/>
  <c r="D313" i="70"/>
  <c r="C419" i="70"/>
  <c r="H419" i="70"/>
  <c r="I419" i="70"/>
  <c r="J419" i="70"/>
  <c r="K419" i="70"/>
  <c r="L419" i="70"/>
  <c r="M419" i="70"/>
  <c r="O419" i="70"/>
  <c r="P419" i="70"/>
  <c r="R419" i="70"/>
  <c r="S419" i="70"/>
  <c r="D314" i="70"/>
  <c r="C420" i="70"/>
  <c r="H420" i="70"/>
  <c r="I420" i="70"/>
  <c r="J420" i="70"/>
  <c r="K420" i="70"/>
  <c r="L420" i="70"/>
  <c r="M420" i="70"/>
  <c r="O420" i="70"/>
  <c r="P420" i="70"/>
  <c r="R420" i="70"/>
  <c r="S420" i="70"/>
  <c r="D315" i="70"/>
  <c r="C421" i="70"/>
  <c r="H421" i="70"/>
  <c r="I421" i="70"/>
  <c r="J421" i="70"/>
  <c r="K421" i="70"/>
  <c r="L421" i="70"/>
  <c r="M421" i="70"/>
  <c r="O421" i="70"/>
  <c r="P421" i="70"/>
  <c r="R421" i="70"/>
  <c r="S421" i="70"/>
  <c r="D316" i="70"/>
  <c r="C422" i="70"/>
  <c r="H422" i="70"/>
  <c r="I422" i="70"/>
  <c r="J422" i="70"/>
  <c r="K422" i="70"/>
  <c r="L422" i="70"/>
  <c r="M422" i="70"/>
  <c r="O422" i="70"/>
  <c r="P422" i="70"/>
  <c r="R422" i="70"/>
  <c r="S422" i="70"/>
  <c r="D317" i="70"/>
  <c r="C423" i="70"/>
  <c r="H423" i="70"/>
  <c r="I423" i="70"/>
  <c r="J423" i="70"/>
  <c r="K423" i="70"/>
  <c r="L423" i="70"/>
  <c r="M423" i="70"/>
  <c r="O423" i="70"/>
  <c r="P423" i="70"/>
  <c r="R423" i="70"/>
  <c r="S423" i="70"/>
  <c r="D318" i="70"/>
  <c r="C424" i="70"/>
  <c r="H424" i="70"/>
  <c r="I424" i="70"/>
  <c r="J424" i="70"/>
  <c r="K424" i="70"/>
  <c r="L424" i="70"/>
  <c r="M424" i="70"/>
  <c r="O424" i="70"/>
  <c r="P424" i="70"/>
  <c r="R424" i="70"/>
  <c r="S424" i="70"/>
  <c r="D319" i="70"/>
  <c r="C425" i="70"/>
  <c r="H425" i="70"/>
  <c r="I425" i="70"/>
  <c r="J425" i="70"/>
  <c r="K425" i="70"/>
  <c r="L425" i="70"/>
  <c r="M425" i="70"/>
  <c r="O425" i="70"/>
  <c r="P425" i="70"/>
  <c r="R425" i="70"/>
  <c r="S425" i="70"/>
  <c r="D320" i="70"/>
  <c r="C426" i="70"/>
  <c r="H426" i="70"/>
  <c r="I426" i="70"/>
  <c r="J426" i="70"/>
  <c r="K426" i="70"/>
  <c r="L426" i="70"/>
  <c r="M426" i="70"/>
  <c r="O426" i="70"/>
  <c r="P426" i="70"/>
  <c r="R426" i="70"/>
  <c r="S426" i="70"/>
  <c r="D321" i="70"/>
  <c r="C427" i="70"/>
  <c r="H427" i="70"/>
  <c r="I427" i="70"/>
  <c r="J427" i="70"/>
  <c r="K427" i="70"/>
  <c r="L427" i="70"/>
  <c r="M427" i="70"/>
  <c r="O427" i="70"/>
  <c r="P427" i="70"/>
  <c r="R427" i="70"/>
  <c r="S427" i="70"/>
  <c r="D322" i="70"/>
  <c r="C428" i="70"/>
  <c r="H428" i="70"/>
  <c r="I428" i="70"/>
  <c r="J428" i="70"/>
  <c r="K428" i="70"/>
  <c r="L428" i="70"/>
  <c r="M428" i="70"/>
  <c r="O428" i="70"/>
  <c r="P428" i="70"/>
  <c r="R428" i="70"/>
  <c r="S428" i="70"/>
  <c r="D323" i="70"/>
  <c r="C429" i="70"/>
  <c r="H429" i="70"/>
  <c r="I429" i="70"/>
  <c r="J429" i="70"/>
  <c r="K429" i="70"/>
  <c r="L429" i="70"/>
  <c r="M429" i="70"/>
  <c r="O429" i="70"/>
  <c r="P429" i="70"/>
  <c r="R429" i="70"/>
  <c r="S429" i="70"/>
  <c r="D324" i="70"/>
  <c r="C430" i="70"/>
  <c r="H430" i="70"/>
  <c r="I430" i="70"/>
  <c r="J430" i="70"/>
  <c r="K430" i="70"/>
  <c r="L430" i="70"/>
  <c r="M430" i="70"/>
  <c r="O430" i="70"/>
  <c r="P430" i="70"/>
  <c r="R430" i="70"/>
  <c r="S430" i="70"/>
  <c r="D325" i="70"/>
  <c r="C431" i="70"/>
  <c r="H431" i="70"/>
  <c r="I431" i="70"/>
  <c r="J431" i="70"/>
  <c r="K431" i="70"/>
  <c r="L431" i="70"/>
  <c r="M431" i="70"/>
  <c r="O431" i="70"/>
  <c r="P431" i="70"/>
  <c r="R431" i="70"/>
  <c r="S431" i="70"/>
  <c r="D326" i="70"/>
  <c r="C432" i="70"/>
  <c r="H432" i="70"/>
  <c r="I432" i="70"/>
  <c r="J432" i="70"/>
  <c r="K432" i="70"/>
  <c r="L432" i="70"/>
  <c r="M432" i="70"/>
  <c r="O432" i="70"/>
  <c r="P432" i="70"/>
  <c r="R432" i="70"/>
  <c r="S432" i="70"/>
  <c r="D327" i="70"/>
  <c r="C433" i="70"/>
  <c r="H433" i="70"/>
  <c r="I433" i="70"/>
  <c r="J433" i="70"/>
  <c r="K433" i="70"/>
  <c r="L433" i="70"/>
  <c r="M433" i="70"/>
  <c r="O433" i="70"/>
  <c r="P433" i="70"/>
  <c r="R433" i="70"/>
  <c r="S433" i="70"/>
  <c r="D328" i="70"/>
  <c r="C434" i="70"/>
  <c r="H434" i="70"/>
  <c r="I434" i="70"/>
  <c r="J434" i="70"/>
  <c r="K434" i="70"/>
  <c r="L434" i="70"/>
  <c r="M434" i="70"/>
  <c r="O434" i="70"/>
  <c r="P434" i="70"/>
  <c r="R434" i="70"/>
  <c r="S434" i="70"/>
  <c r="D329" i="70"/>
  <c r="C435" i="70"/>
  <c r="H435" i="70"/>
  <c r="I435" i="70"/>
  <c r="J435" i="70"/>
  <c r="K435" i="70"/>
  <c r="L435" i="70"/>
  <c r="M435" i="70"/>
  <c r="O435" i="70"/>
  <c r="P435" i="70"/>
  <c r="R435" i="70"/>
  <c r="S435" i="70"/>
  <c r="D330" i="70"/>
  <c r="C436" i="70"/>
  <c r="H436" i="70"/>
  <c r="I436" i="70"/>
  <c r="J436" i="70"/>
  <c r="K436" i="70"/>
  <c r="L436" i="70"/>
  <c r="M436" i="70"/>
  <c r="O436" i="70"/>
  <c r="P436" i="70"/>
  <c r="R436" i="70"/>
  <c r="S436" i="70"/>
  <c r="D331" i="70"/>
  <c r="C437" i="70"/>
  <c r="H437" i="70"/>
  <c r="I437" i="70"/>
  <c r="J437" i="70"/>
  <c r="K437" i="70"/>
  <c r="L437" i="70"/>
  <c r="M437" i="70"/>
  <c r="O437" i="70"/>
  <c r="P437" i="70"/>
  <c r="R437" i="70"/>
  <c r="S437" i="70"/>
  <c r="D332" i="70"/>
  <c r="C438" i="70"/>
  <c r="H438" i="70"/>
  <c r="I438" i="70"/>
  <c r="J438" i="70"/>
  <c r="K438" i="70"/>
  <c r="L438" i="70"/>
  <c r="M438" i="70"/>
  <c r="O438" i="70"/>
  <c r="P438" i="70"/>
  <c r="R438" i="70"/>
  <c r="S438" i="70"/>
  <c r="D333" i="70"/>
  <c r="C439" i="70"/>
  <c r="H439" i="70"/>
  <c r="I439" i="70"/>
  <c r="J439" i="70"/>
  <c r="K439" i="70"/>
  <c r="L439" i="70"/>
  <c r="M439" i="70"/>
  <c r="O439" i="70"/>
  <c r="P439" i="70"/>
  <c r="R439" i="70"/>
  <c r="S439" i="70"/>
  <c r="D334" i="70"/>
  <c r="C440" i="70"/>
  <c r="H440" i="70"/>
  <c r="I440" i="70"/>
  <c r="J440" i="70"/>
  <c r="K440" i="70"/>
  <c r="L440" i="70"/>
  <c r="M440" i="70"/>
  <c r="O440" i="70"/>
  <c r="P440" i="70"/>
  <c r="R440" i="70"/>
  <c r="S440" i="70"/>
  <c r="D335" i="70"/>
  <c r="C441" i="70"/>
  <c r="H441" i="70"/>
  <c r="I441" i="70"/>
  <c r="J441" i="70"/>
  <c r="K441" i="70"/>
  <c r="L441" i="70"/>
  <c r="M441" i="70"/>
  <c r="O441" i="70"/>
  <c r="P441" i="70"/>
  <c r="R441" i="70"/>
  <c r="S441" i="70"/>
  <c r="D336" i="70"/>
  <c r="C442" i="70"/>
  <c r="H442" i="70"/>
  <c r="I442" i="70"/>
  <c r="J442" i="70"/>
  <c r="K442" i="70"/>
  <c r="L442" i="70"/>
  <c r="M442" i="70"/>
  <c r="O442" i="70"/>
  <c r="P442" i="70"/>
  <c r="R442" i="70"/>
  <c r="S442" i="70"/>
  <c r="D337" i="70"/>
  <c r="C443" i="70"/>
  <c r="H443" i="70"/>
  <c r="I443" i="70"/>
  <c r="J443" i="70"/>
  <c r="K443" i="70"/>
  <c r="L443" i="70"/>
  <c r="M443" i="70"/>
  <c r="O443" i="70"/>
  <c r="P443" i="70"/>
  <c r="R443" i="70"/>
  <c r="S443" i="70"/>
  <c r="D338" i="70"/>
  <c r="C444" i="70"/>
  <c r="H444" i="70"/>
  <c r="I444" i="70"/>
  <c r="J444" i="70"/>
  <c r="K444" i="70"/>
  <c r="L444" i="70"/>
  <c r="M444" i="70"/>
  <c r="O444" i="70"/>
  <c r="P444" i="70"/>
  <c r="R444" i="70"/>
  <c r="S444" i="70"/>
  <c r="D339" i="70"/>
  <c r="C445" i="70"/>
  <c r="H445" i="70"/>
  <c r="I445" i="70"/>
  <c r="J445" i="70"/>
  <c r="K445" i="70"/>
  <c r="L445" i="70"/>
  <c r="M445" i="70"/>
  <c r="O445" i="70"/>
  <c r="P445" i="70"/>
  <c r="R445" i="70"/>
  <c r="S445" i="70"/>
  <c r="D340" i="70"/>
  <c r="C446" i="70"/>
  <c r="H446" i="70"/>
  <c r="I446" i="70"/>
  <c r="J446" i="70"/>
  <c r="K446" i="70"/>
  <c r="L446" i="70"/>
  <c r="M446" i="70"/>
  <c r="O446" i="70"/>
  <c r="P446" i="70"/>
  <c r="R446" i="70"/>
  <c r="S446" i="70"/>
  <c r="D341" i="70"/>
  <c r="C447" i="70"/>
  <c r="H447" i="70"/>
  <c r="I447" i="70"/>
  <c r="J447" i="70"/>
  <c r="K447" i="70"/>
  <c r="L447" i="70"/>
  <c r="M447" i="70"/>
  <c r="O447" i="70"/>
  <c r="P447" i="70"/>
  <c r="R447" i="70"/>
  <c r="S447" i="70"/>
  <c r="D342" i="70"/>
  <c r="C448" i="70"/>
  <c r="H448" i="70"/>
  <c r="I448" i="70"/>
  <c r="J448" i="70"/>
  <c r="K448" i="70"/>
  <c r="L448" i="70"/>
  <c r="M448" i="70"/>
  <c r="O448" i="70"/>
  <c r="P448" i="70"/>
  <c r="R448" i="70"/>
  <c r="S448" i="70"/>
  <c r="D343" i="70"/>
  <c r="C449" i="70"/>
  <c r="H449" i="70"/>
  <c r="I449" i="70"/>
  <c r="J449" i="70"/>
  <c r="K449" i="70"/>
  <c r="L449" i="70"/>
  <c r="M449" i="70"/>
  <c r="O449" i="70"/>
  <c r="P449" i="70"/>
  <c r="R449" i="70"/>
  <c r="S449" i="70"/>
  <c r="D344" i="70"/>
  <c r="C450" i="70"/>
  <c r="H450" i="70"/>
  <c r="I450" i="70"/>
  <c r="J450" i="70"/>
  <c r="K450" i="70"/>
  <c r="L450" i="70"/>
  <c r="M450" i="70"/>
  <c r="O450" i="70"/>
  <c r="P450" i="70"/>
  <c r="R450" i="70"/>
  <c r="S450" i="70"/>
  <c r="D345" i="70"/>
  <c r="C451" i="70"/>
  <c r="H451" i="70"/>
  <c r="I451" i="70"/>
  <c r="J451" i="70"/>
  <c r="K451" i="70"/>
  <c r="L451" i="70"/>
  <c r="M451" i="70"/>
  <c r="O451" i="70"/>
  <c r="P451" i="70"/>
  <c r="R451" i="70"/>
  <c r="S451" i="70"/>
  <c r="D346" i="70"/>
  <c r="C452" i="70"/>
  <c r="H452" i="70"/>
  <c r="I452" i="70"/>
  <c r="J452" i="70"/>
  <c r="K452" i="70"/>
  <c r="L452" i="70"/>
  <c r="M452" i="70"/>
  <c r="O452" i="70"/>
  <c r="P452" i="70"/>
  <c r="R452" i="70"/>
  <c r="S452" i="70"/>
  <c r="D347" i="70"/>
  <c r="C453" i="70"/>
  <c r="H453" i="70"/>
  <c r="I453" i="70"/>
  <c r="J453" i="70"/>
  <c r="K453" i="70"/>
  <c r="L453" i="70"/>
  <c r="M453" i="70"/>
  <c r="O453" i="70"/>
  <c r="P453" i="70"/>
  <c r="R453" i="70"/>
  <c r="S453" i="70"/>
  <c r="D348" i="70"/>
  <c r="C454" i="70"/>
  <c r="H454" i="70"/>
  <c r="I454" i="70"/>
  <c r="J454" i="70"/>
  <c r="K454" i="70"/>
  <c r="L454" i="70"/>
  <c r="M454" i="70"/>
  <c r="O454" i="70"/>
  <c r="P454" i="70"/>
  <c r="R454" i="70"/>
  <c r="S454" i="70"/>
  <c r="D349" i="70"/>
  <c r="C455" i="70"/>
  <c r="H455" i="70"/>
  <c r="I455" i="70"/>
  <c r="J455" i="70"/>
  <c r="K455" i="70"/>
  <c r="L455" i="70"/>
  <c r="M455" i="70"/>
  <c r="O455" i="70"/>
  <c r="P455" i="70"/>
  <c r="R455" i="70"/>
  <c r="S455" i="70"/>
  <c r="D350" i="70"/>
  <c r="C456" i="70"/>
  <c r="H456" i="70"/>
  <c r="I456" i="70"/>
  <c r="J456" i="70"/>
  <c r="K456" i="70"/>
  <c r="L456" i="70"/>
  <c r="M456" i="70"/>
  <c r="O456" i="70"/>
  <c r="P456" i="70"/>
  <c r="R456" i="70"/>
  <c r="S456" i="70"/>
  <c r="D351" i="70"/>
  <c r="C457" i="70"/>
  <c r="H457" i="70"/>
  <c r="I457" i="70"/>
  <c r="J457" i="70"/>
  <c r="K457" i="70"/>
  <c r="L457" i="70"/>
  <c r="M457" i="70"/>
  <c r="O457" i="70"/>
  <c r="P457" i="70"/>
  <c r="R457" i="70"/>
  <c r="S457" i="70"/>
  <c r="D352" i="70"/>
  <c r="C458" i="70"/>
  <c r="H458" i="70"/>
  <c r="I458" i="70"/>
  <c r="J458" i="70"/>
  <c r="K458" i="70"/>
  <c r="L458" i="70"/>
  <c r="M458" i="70"/>
  <c r="O458" i="70"/>
  <c r="P458" i="70"/>
  <c r="R458" i="70"/>
  <c r="S458" i="70"/>
  <c r="D353" i="70"/>
  <c r="C459" i="70"/>
  <c r="H459" i="70"/>
  <c r="I459" i="70"/>
  <c r="J459" i="70"/>
  <c r="K459" i="70"/>
  <c r="L459" i="70"/>
  <c r="M459" i="70"/>
  <c r="O459" i="70"/>
  <c r="P459" i="70"/>
  <c r="R459" i="70"/>
  <c r="S459" i="70"/>
  <c r="D354" i="70"/>
  <c r="C460" i="70"/>
  <c r="H460" i="70"/>
  <c r="I460" i="70"/>
  <c r="J460" i="70"/>
  <c r="K460" i="70"/>
  <c r="L460" i="70"/>
  <c r="M460" i="70"/>
  <c r="O460" i="70"/>
  <c r="P460" i="70"/>
  <c r="R460" i="70"/>
  <c r="S460" i="70"/>
  <c r="D355" i="70"/>
  <c r="C461" i="70"/>
  <c r="H461" i="70"/>
  <c r="I461" i="70"/>
  <c r="J461" i="70"/>
  <c r="K461" i="70"/>
  <c r="L461" i="70"/>
  <c r="M461" i="70"/>
  <c r="O461" i="70"/>
  <c r="P461" i="70"/>
  <c r="R461" i="70"/>
  <c r="S461" i="70"/>
  <c r="D356" i="70"/>
  <c r="C462" i="70"/>
  <c r="H462" i="70"/>
  <c r="I462" i="70"/>
  <c r="J462" i="70"/>
  <c r="K462" i="70"/>
  <c r="L462" i="70"/>
  <c r="M462" i="70"/>
  <c r="O462" i="70"/>
  <c r="P462" i="70"/>
  <c r="R462" i="70"/>
  <c r="S462" i="70"/>
  <c r="D357" i="70"/>
  <c r="C463" i="70"/>
  <c r="H463" i="70"/>
  <c r="I463" i="70"/>
  <c r="J463" i="70"/>
  <c r="K463" i="70"/>
  <c r="L463" i="70"/>
  <c r="M463" i="70"/>
  <c r="O463" i="70"/>
  <c r="P463" i="70"/>
  <c r="R463" i="70"/>
  <c r="S463" i="70"/>
  <c r="D358" i="70"/>
  <c r="C464" i="70"/>
  <c r="H464" i="70"/>
  <c r="I464" i="70"/>
  <c r="J464" i="70"/>
  <c r="K464" i="70"/>
  <c r="L464" i="70"/>
  <c r="M464" i="70"/>
  <c r="O464" i="70"/>
  <c r="P464" i="70"/>
  <c r="R464" i="70"/>
  <c r="S464" i="70"/>
  <c r="D359" i="70"/>
  <c r="C465" i="70"/>
  <c r="H465" i="70"/>
  <c r="I465" i="70"/>
  <c r="J465" i="70"/>
  <c r="K465" i="70"/>
  <c r="L465" i="70"/>
  <c r="M465" i="70"/>
  <c r="O465" i="70"/>
  <c r="P465" i="70"/>
  <c r="R465" i="70"/>
  <c r="S465" i="70"/>
  <c r="D360" i="70"/>
  <c r="C466" i="70"/>
  <c r="H466" i="70"/>
  <c r="I466" i="70"/>
  <c r="J466" i="70"/>
  <c r="K466" i="70"/>
  <c r="L466" i="70"/>
  <c r="M466" i="70"/>
  <c r="O466" i="70"/>
  <c r="P466" i="70"/>
  <c r="R466" i="70"/>
  <c r="S466" i="70"/>
  <c r="D361" i="70"/>
  <c r="C467" i="70"/>
  <c r="H467" i="70"/>
  <c r="I467" i="70"/>
  <c r="J467" i="70"/>
  <c r="K467" i="70"/>
  <c r="L467" i="70"/>
  <c r="M467" i="70"/>
  <c r="O467" i="70"/>
  <c r="P467" i="70"/>
  <c r="R467" i="70"/>
  <c r="S467" i="70"/>
  <c r="D362" i="70"/>
  <c r="C468" i="70"/>
  <c r="H468" i="70"/>
  <c r="I468" i="70"/>
  <c r="J468" i="70"/>
  <c r="K468" i="70"/>
  <c r="L468" i="70"/>
  <c r="M468" i="70"/>
  <c r="O468" i="70"/>
  <c r="P468" i="70"/>
  <c r="R468" i="70"/>
  <c r="S468" i="70"/>
  <c r="D363" i="70"/>
  <c r="C469" i="70"/>
  <c r="H469" i="70"/>
  <c r="I469" i="70"/>
  <c r="J469" i="70"/>
  <c r="K469" i="70"/>
  <c r="L469" i="70"/>
  <c r="M469" i="70"/>
  <c r="O469" i="70"/>
  <c r="P469" i="70"/>
  <c r="R469" i="70"/>
  <c r="S469" i="70"/>
  <c r="D364" i="70"/>
  <c r="C470" i="70"/>
  <c r="H470" i="70"/>
  <c r="I470" i="70"/>
  <c r="J470" i="70"/>
  <c r="K470" i="70"/>
  <c r="L470" i="70"/>
  <c r="M470" i="70"/>
  <c r="O470" i="70"/>
  <c r="P470" i="70"/>
  <c r="R470" i="70"/>
  <c r="S470" i="70"/>
  <c r="D365" i="70"/>
  <c r="C471" i="70"/>
  <c r="H471" i="70"/>
  <c r="I471" i="70"/>
  <c r="J471" i="70"/>
  <c r="K471" i="70"/>
  <c r="L471" i="70"/>
  <c r="M471" i="70"/>
  <c r="O471" i="70"/>
  <c r="P471" i="70"/>
  <c r="R471" i="70"/>
  <c r="S471" i="70"/>
  <c r="D366" i="70"/>
  <c r="C472" i="70"/>
  <c r="H472" i="70"/>
  <c r="I472" i="70"/>
  <c r="J472" i="70"/>
  <c r="K472" i="70"/>
  <c r="L472" i="70"/>
  <c r="M472" i="70"/>
  <c r="O472" i="70"/>
  <c r="P472" i="70"/>
  <c r="R472" i="70"/>
  <c r="S472" i="70"/>
  <c r="D367" i="70"/>
  <c r="C473" i="70"/>
  <c r="H473" i="70"/>
  <c r="I473" i="70"/>
  <c r="J473" i="70"/>
  <c r="K473" i="70"/>
  <c r="L473" i="70"/>
  <c r="M473" i="70"/>
  <c r="O473" i="70"/>
  <c r="P473" i="70"/>
  <c r="R473" i="70"/>
  <c r="S473" i="70"/>
  <c r="D368" i="70"/>
  <c r="C474" i="70"/>
  <c r="H474" i="70"/>
  <c r="I474" i="70"/>
  <c r="J474" i="70"/>
  <c r="K474" i="70"/>
  <c r="L474" i="70"/>
  <c r="M474" i="70"/>
  <c r="O474" i="70"/>
  <c r="P474" i="70"/>
  <c r="R474" i="70"/>
  <c r="S474" i="70"/>
  <c r="D369" i="70"/>
  <c r="D271" i="70"/>
  <c r="C271" i="70" s="1"/>
  <c r="C377" i="70"/>
  <c r="D377" i="70" s="1"/>
  <c r="H377" i="70"/>
  <c r="I377" i="70"/>
  <c r="J377" i="70"/>
  <c r="K377" i="70"/>
  <c r="L377" i="70"/>
  <c r="M377" i="70"/>
  <c r="O377" i="70"/>
  <c r="P377" i="70"/>
  <c r="R377" i="70"/>
  <c r="S377" i="70"/>
  <c r="D272" i="70"/>
  <c r="C272" i="70" s="1"/>
  <c r="I124" i="70" s="1"/>
  <c r="C378" i="70"/>
  <c r="D378" i="70" s="1"/>
  <c r="H378" i="70"/>
  <c r="I378" i="70"/>
  <c r="J378" i="70"/>
  <c r="K378" i="70"/>
  <c r="L378" i="70"/>
  <c r="M378" i="70"/>
  <c r="O378" i="70"/>
  <c r="P378" i="70"/>
  <c r="R378" i="70"/>
  <c r="S378" i="70"/>
  <c r="D273" i="70"/>
  <c r="C273" i="70" s="1"/>
  <c r="I118" i="70" s="1"/>
  <c r="C379" i="70"/>
  <c r="D379" i="70" s="1"/>
  <c r="H379" i="70"/>
  <c r="I379" i="70"/>
  <c r="J379" i="70"/>
  <c r="K379" i="70"/>
  <c r="L379" i="70"/>
  <c r="M379" i="70"/>
  <c r="N379" i="70"/>
  <c r="AB379" i="70" s="1"/>
  <c r="O379" i="70"/>
  <c r="P379" i="70"/>
  <c r="R379" i="70"/>
  <c r="S379" i="70"/>
  <c r="D274" i="70"/>
  <c r="C274" i="70" s="1"/>
  <c r="C380" i="70"/>
  <c r="D380" i="70" s="1"/>
  <c r="H380" i="70"/>
  <c r="I380" i="70"/>
  <c r="J380" i="70"/>
  <c r="K380" i="70"/>
  <c r="L380" i="70"/>
  <c r="M380" i="70"/>
  <c r="O380" i="70"/>
  <c r="P380" i="70"/>
  <c r="R380" i="70"/>
  <c r="S380" i="70"/>
  <c r="D275" i="70"/>
  <c r="C275" i="70" s="1"/>
  <c r="C381" i="70"/>
  <c r="D381" i="70" s="1"/>
  <c r="H381" i="70"/>
  <c r="I381" i="70"/>
  <c r="J381" i="70"/>
  <c r="K381" i="70"/>
  <c r="L381" i="70"/>
  <c r="M381" i="70"/>
  <c r="O381" i="70"/>
  <c r="P381" i="70"/>
  <c r="R381" i="70"/>
  <c r="S381" i="70"/>
  <c r="D276" i="70"/>
  <c r="C276" i="70" s="1"/>
  <c r="C382" i="70"/>
  <c r="D382" i="70" s="1"/>
  <c r="H382" i="70"/>
  <c r="I382" i="70"/>
  <c r="J382" i="70"/>
  <c r="K382" i="70"/>
  <c r="L382" i="70"/>
  <c r="M382" i="70"/>
  <c r="O382" i="70"/>
  <c r="P382" i="70"/>
  <c r="R382" i="70"/>
  <c r="S382" i="70"/>
  <c r="D277" i="70"/>
  <c r="C277" i="70" s="1"/>
  <c r="C383" i="70"/>
  <c r="D383" i="70" s="1"/>
  <c r="H383" i="70"/>
  <c r="I383" i="70"/>
  <c r="J383" i="70"/>
  <c r="K383" i="70"/>
  <c r="L383" i="70"/>
  <c r="M383" i="70"/>
  <c r="O383" i="70"/>
  <c r="P383" i="70"/>
  <c r="R383" i="70"/>
  <c r="S383" i="70"/>
  <c r="D278" i="70"/>
  <c r="C278" i="70" s="1"/>
  <c r="C384" i="70"/>
  <c r="D384" i="70" s="1"/>
  <c r="H384" i="70"/>
  <c r="I384" i="70"/>
  <c r="J384" i="70"/>
  <c r="K384" i="70"/>
  <c r="L384" i="70"/>
  <c r="M384" i="70"/>
  <c r="O384" i="70"/>
  <c r="P384" i="70"/>
  <c r="R384" i="70"/>
  <c r="S384" i="70"/>
  <c r="D279" i="70"/>
  <c r="C279" i="70" s="1"/>
  <c r="C385" i="70"/>
  <c r="D385" i="70" s="1"/>
  <c r="H385" i="70"/>
  <c r="I385" i="70"/>
  <c r="J385" i="70"/>
  <c r="K385" i="70"/>
  <c r="L385" i="70"/>
  <c r="M385" i="70"/>
  <c r="O385" i="70"/>
  <c r="P385" i="70"/>
  <c r="R385" i="70"/>
  <c r="S385" i="70"/>
  <c r="D280" i="70"/>
  <c r="C386" i="70"/>
  <c r="H386" i="70"/>
  <c r="I386" i="70"/>
  <c r="J386" i="70"/>
  <c r="K386" i="70"/>
  <c r="L386" i="70"/>
  <c r="M386" i="70"/>
  <c r="O386" i="70"/>
  <c r="P386" i="70"/>
  <c r="R386" i="70"/>
  <c r="S386" i="70"/>
  <c r="D281" i="70"/>
  <c r="C387" i="70"/>
  <c r="H387" i="70"/>
  <c r="I387" i="70"/>
  <c r="J387" i="70"/>
  <c r="K387" i="70"/>
  <c r="L387" i="70"/>
  <c r="M387" i="70"/>
  <c r="O387" i="70"/>
  <c r="P387" i="70"/>
  <c r="R387" i="70"/>
  <c r="S387" i="70"/>
  <c r="D282" i="70"/>
  <c r="C388" i="70"/>
  <c r="H388" i="70"/>
  <c r="I388" i="70"/>
  <c r="J388" i="70"/>
  <c r="K388" i="70"/>
  <c r="L388" i="70"/>
  <c r="M388" i="70"/>
  <c r="O388" i="70"/>
  <c r="P388" i="70"/>
  <c r="R388" i="70"/>
  <c r="S388" i="70"/>
  <c r="D283" i="70"/>
  <c r="C389" i="70"/>
  <c r="H389" i="70"/>
  <c r="I389" i="70"/>
  <c r="J389" i="70"/>
  <c r="K389" i="70"/>
  <c r="L389" i="70"/>
  <c r="M389" i="70"/>
  <c r="O389" i="70"/>
  <c r="P389" i="70"/>
  <c r="R389" i="70"/>
  <c r="S389" i="70"/>
  <c r="D284" i="70"/>
  <c r="C390" i="70"/>
  <c r="H390" i="70"/>
  <c r="I390" i="70"/>
  <c r="J390" i="70"/>
  <c r="K390" i="70"/>
  <c r="L390" i="70"/>
  <c r="M390" i="70"/>
  <c r="O390" i="70"/>
  <c r="P390" i="70"/>
  <c r="R390" i="70"/>
  <c r="S390" i="70"/>
  <c r="D285" i="70"/>
  <c r="C391" i="70"/>
  <c r="H391" i="70"/>
  <c r="I391" i="70"/>
  <c r="J391" i="70"/>
  <c r="K391" i="70"/>
  <c r="L391" i="70"/>
  <c r="M391" i="70"/>
  <c r="O391" i="70"/>
  <c r="P391" i="70"/>
  <c r="R391" i="70"/>
  <c r="S391" i="70"/>
  <c r="D286" i="70"/>
  <c r="C392" i="70"/>
  <c r="H392" i="70"/>
  <c r="I392" i="70"/>
  <c r="J392" i="70"/>
  <c r="K392" i="70"/>
  <c r="L392" i="70"/>
  <c r="M392" i="70"/>
  <c r="O392" i="70"/>
  <c r="P392" i="70"/>
  <c r="R392" i="70"/>
  <c r="S392" i="70"/>
  <c r="D287" i="70"/>
  <c r="C393" i="70"/>
  <c r="H393" i="70"/>
  <c r="I393" i="70"/>
  <c r="J393" i="70"/>
  <c r="K393" i="70"/>
  <c r="L393" i="70"/>
  <c r="M393" i="70"/>
  <c r="O393" i="70"/>
  <c r="P393" i="70"/>
  <c r="R393" i="70"/>
  <c r="S393" i="70"/>
  <c r="D288" i="70"/>
  <c r="C394" i="70"/>
  <c r="H394" i="70"/>
  <c r="I394" i="70"/>
  <c r="J394" i="70"/>
  <c r="K394" i="70"/>
  <c r="L394" i="70"/>
  <c r="M394" i="70"/>
  <c r="O394" i="70"/>
  <c r="P394" i="70"/>
  <c r="R394" i="70"/>
  <c r="S394" i="70"/>
  <c r="AB14" i="70"/>
  <c r="AB15" i="70"/>
  <c r="AB16" i="70"/>
  <c r="AB17" i="70"/>
  <c r="AB18" i="70"/>
  <c r="AB19" i="70"/>
  <c r="AB20" i="70"/>
  <c r="AB21" i="70"/>
  <c r="AB22" i="70"/>
  <c r="AB13" i="70"/>
  <c r="AA14" i="70"/>
  <c r="AA15" i="70"/>
  <c r="AA16" i="70"/>
  <c r="AA17" i="70"/>
  <c r="AA18" i="70"/>
  <c r="AA19" i="70"/>
  <c r="AA20" i="70"/>
  <c r="AA21" i="70"/>
  <c r="AA22" i="70"/>
  <c r="AA13" i="70"/>
  <c r="DY7" i="70"/>
  <c r="DW7" i="70"/>
  <c r="DU7" i="70"/>
  <c r="DS7" i="70"/>
  <c r="EJ7" i="70"/>
  <c r="EI7" i="70"/>
  <c r="EH7" i="70"/>
  <c r="DN7" i="70"/>
  <c r="DM7" i="70"/>
  <c r="DK7" i="70"/>
  <c r="DJ7" i="70"/>
  <c r="DI7" i="70"/>
  <c r="DH7" i="70"/>
  <c r="DG7" i="70"/>
  <c r="DF7" i="70"/>
  <c r="DC7" i="70"/>
  <c r="CZ7" i="70"/>
  <c r="CY7" i="70"/>
  <c r="CX7" i="70"/>
  <c r="CW7" i="70"/>
  <c r="K28" i="66"/>
  <c r="L28" i="66" s="1"/>
  <c r="CU7" i="70"/>
  <c r="L26" i="66"/>
  <c r="L17" i="66"/>
  <c r="S376" i="70"/>
  <c r="R376" i="70"/>
  <c r="P376" i="70"/>
  <c r="O376" i="70"/>
  <c r="M376" i="70"/>
  <c r="L376" i="70"/>
  <c r="K376" i="70"/>
  <c r="J376" i="70"/>
  <c r="I376" i="70"/>
  <c r="H376" i="70"/>
  <c r="CJ7" i="70"/>
  <c r="CI7" i="70"/>
  <c r="CH7" i="70"/>
  <c r="CA7" i="70"/>
  <c r="K17" i="38"/>
  <c r="L17" i="38" s="1"/>
  <c r="K13" i="38"/>
  <c r="L13" i="38" s="1"/>
  <c r="K11" i="38"/>
  <c r="L11" i="38" s="1"/>
  <c r="M270" i="70"/>
  <c r="F270" i="70"/>
  <c r="L270" i="70"/>
  <c r="K270" i="70"/>
  <c r="I270" i="70"/>
  <c r="D270" i="70"/>
  <c r="C270" i="70" s="1"/>
  <c r="AK7" i="70"/>
  <c r="AC7" i="70"/>
  <c r="Q114" i="70"/>
  <c r="N114" i="70"/>
  <c r="M114" i="70"/>
  <c r="L114" i="70"/>
  <c r="BH115" i="70"/>
  <c r="BH116" i="70"/>
  <c r="BH117" i="70"/>
  <c r="BH118" i="70"/>
  <c r="BH119" i="70"/>
  <c r="BH120" i="70"/>
  <c r="BH121" i="70"/>
  <c r="BH122" i="70"/>
  <c r="BH123" i="70"/>
  <c r="BH124" i="70"/>
  <c r="BH125" i="70"/>
  <c r="BH126" i="70"/>
  <c r="BH127" i="70"/>
  <c r="BH128" i="70"/>
  <c r="BH129" i="70"/>
  <c r="BH130" i="70"/>
  <c r="BH131" i="70"/>
  <c r="BH132" i="70"/>
  <c r="BH133" i="70"/>
  <c r="BH134" i="70"/>
  <c r="BH135" i="70"/>
  <c r="BH136" i="70"/>
  <c r="BH137" i="70"/>
  <c r="BH138" i="70"/>
  <c r="BH139" i="70"/>
  <c r="BH140" i="70"/>
  <c r="BH141" i="70"/>
  <c r="BH142" i="70"/>
  <c r="BH143" i="70"/>
  <c r="BH144" i="70"/>
  <c r="BH145" i="70"/>
  <c r="BH146" i="70"/>
  <c r="BH147" i="70"/>
  <c r="BH148" i="70"/>
  <c r="BH149" i="70"/>
  <c r="BH150" i="70"/>
  <c r="BH151" i="70"/>
  <c r="BH152" i="70"/>
  <c r="BH153" i="70"/>
  <c r="BH154" i="70"/>
  <c r="BH155" i="70"/>
  <c r="BH156" i="70"/>
  <c r="BH157" i="70"/>
  <c r="BH158" i="70"/>
  <c r="BH159" i="70"/>
  <c r="BH160" i="70"/>
  <c r="BH161" i="70"/>
  <c r="BH162" i="70"/>
  <c r="BH163" i="70"/>
  <c r="BH164" i="70"/>
  <c r="BH165" i="70"/>
  <c r="BH166" i="70"/>
  <c r="BH167" i="70"/>
  <c r="BH168" i="70"/>
  <c r="BH169" i="70"/>
  <c r="BH170" i="70"/>
  <c r="BH171" i="70"/>
  <c r="BH172" i="70"/>
  <c r="BH173" i="70"/>
  <c r="BH174" i="70"/>
  <c r="BH175" i="70"/>
  <c r="BH176" i="70"/>
  <c r="BH177" i="70"/>
  <c r="BH178" i="70"/>
  <c r="BH179" i="70"/>
  <c r="BH180" i="70"/>
  <c r="BH181" i="70"/>
  <c r="BH182" i="70"/>
  <c r="BH183" i="70"/>
  <c r="BH184" i="70"/>
  <c r="BH185" i="70"/>
  <c r="BH186" i="70"/>
  <c r="BH187" i="70"/>
  <c r="BH262" i="70"/>
  <c r="K114" i="70"/>
  <c r="BH114" i="70" s="1"/>
  <c r="J114" i="70"/>
  <c r="F114" i="70"/>
  <c r="E114" i="70"/>
  <c r="AC15" i="70"/>
  <c r="AC16" i="70"/>
  <c r="AC17" i="70"/>
  <c r="AC18" i="70"/>
  <c r="AC19" i="70"/>
  <c r="AC20" i="70"/>
  <c r="AC21" i="70"/>
  <c r="AC22" i="70"/>
  <c r="AC13" i="70"/>
  <c r="Q14" i="70"/>
  <c r="Q15" i="70"/>
  <c r="Q16" i="70"/>
  <c r="Q17" i="70"/>
  <c r="Q18" i="70"/>
  <c r="Q19" i="70"/>
  <c r="Q20" i="70"/>
  <c r="Q21" i="70"/>
  <c r="Q22" i="70"/>
  <c r="Q13" i="70"/>
  <c r="N22" i="70"/>
  <c r="N21" i="70"/>
  <c r="N20" i="70"/>
  <c r="N19" i="70"/>
  <c r="N18" i="70"/>
  <c r="N17" i="70"/>
  <c r="N16" i="70"/>
  <c r="N15" i="70"/>
  <c r="N14" i="70"/>
  <c r="N13" i="70"/>
  <c r="M22" i="70"/>
  <c r="M21" i="70"/>
  <c r="M20" i="70"/>
  <c r="M19" i="70"/>
  <c r="M18" i="70"/>
  <c r="M17" i="70"/>
  <c r="M16" i="70"/>
  <c r="M15" i="70"/>
  <c r="M14" i="70"/>
  <c r="M13" i="70"/>
  <c r="L22" i="70"/>
  <c r="L21" i="70"/>
  <c r="L20" i="70"/>
  <c r="L19" i="70"/>
  <c r="L18" i="70"/>
  <c r="L17" i="70"/>
  <c r="L16" i="70"/>
  <c r="L15" i="70"/>
  <c r="L14" i="70"/>
  <c r="L13" i="70"/>
  <c r="K14" i="70"/>
  <c r="K15" i="70"/>
  <c r="K16" i="70"/>
  <c r="K17" i="70"/>
  <c r="K18" i="70"/>
  <c r="K19" i="70"/>
  <c r="K20" i="70"/>
  <c r="K21" i="70"/>
  <c r="K22" i="70"/>
  <c r="K13" i="70"/>
  <c r="J22" i="70"/>
  <c r="J21" i="70"/>
  <c r="J20" i="70"/>
  <c r="J19" i="70"/>
  <c r="J18" i="70"/>
  <c r="J17" i="70"/>
  <c r="J16" i="70"/>
  <c r="J15" i="70"/>
  <c r="J14" i="70"/>
  <c r="F22" i="70"/>
  <c r="F21" i="70"/>
  <c r="F20" i="70"/>
  <c r="F19" i="70"/>
  <c r="F18" i="70"/>
  <c r="F17" i="70"/>
  <c r="F16" i="70"/>
  <c r="F15" i="70"/>
  <c r="F14" i="70"/>
  <c r="F13" i="70"/>
  <c r="E22" i="70"/>
  <c r="E21" i="70"/>
  <c r="E20" i="70"/>
  <c r="E19" i="70"/>
  <c r="E18" i="70"/>
  <c r="E17" i="70"/>
  <c r="E16" i="70"/>
  <c r="E15" i="70"/>
  <c r="E14" i="70"/>
  <c r="E13" i="70"/>
  <c r="G7" i="70"/>
  <c r="E7" i="70"/>
  <c r="AF7" i="70" l="1"/>
  <c r="AG7" i="70"/>
  <c r="I121" i="70"/>
  <c r="H121" i="70" s="1"/>
  <c r="I120" i="70"/>
  <c r="H120" i="70" s="1"/>
  <c r="I119" i="70"/>
  <c r="H119" i="70" s="1"/>
  <c r="I123" i="70"/>
  <c r="H123" i="70" s="1"/>
  <c r="I122" i="70"/>
  <c r="H122" i="70" s="1"/>
  <c r="I117" i="70"/>
  <c r="H117" i="70" s="1"/>
  <c r="I116" i="70"/>
  <c r="H116" i="70" s="1"/>
  <c r="I115" i="70"/>
  <c r="H115" i="70" s="1"/>
  <c r="L7" i="66"/>
  <c r="C40" i="66" s="1"/>
  <c r="I114" i="70"/>
  <c r="H114" i="70" s="1"/>
  <c r="F475" i="70"/>
  <c r="H179" i="70"/>
  <c r="H243" i="70"/>
  <c r="H132" i="70"/>
  <c r="H196" i="70"/>
  <c r="H260" i="70"/>
  <c r="H149" i="70"/>
  <c r="H213" i="70"/>
  <c r="H178" i="70"/>
  <c r="H166" i="70"/>
  <c r="H230" i="70"/>
  <c r="H183" i="70"/>
  <c r="H247" i="70"/>
  <c r="H168" i="70"/>
  <c r="H232" i="70"/>
  <c r="H129" i="70"/>
  <c r="H193" i="70"/>
  <c r="H257" i="70"/>
  <c r="H187" i="70"/>
  <c r="H251" i="70"/>
  <c r="H140" i="70"/>
  <c r="H204" i="70"/>
  <c r="H146" i="70"/>
  <c r="H157" i="70"/>
  <c r="H221" i="70"/>
  <c r="H218" i="70"/>
  <c r="H174" i="70"/>
  <c r="H238" i="70"/>
  <c r="H127" i="70"/>
  <c r="H191" i="70"/>
  <c r="H255" i="70"/>
  <c r="H176" i="70"/>
  <c r="H240" i="70"/>
  <c r="H137" i="70"/>
  <c r="H201" i="70"/>
  <c r="H131" i="70"/>
  <c r="H195" i="70"/>
  <c r="H259" i="70"/>
  <c r="H148" i="70"/>
  <c r="H212" i="70"/>
  <c r="H194" i="70"/>
  <c r="H165" i="70"/>
  <c r="H229" i="70"/>
  <c r="H118" i="70"/>
  <c r="H182" i="70"/>
  <c r="H246" i="70"/>
  <c r="H135" i="70"/>
  <c r="H199" i="70"/>
  <c r="H184" i="70"/>
  <c r="H248" i="70"/>
  <c r="H145" i="70"/>
  <c r="H209" i="70"/>
  <c r="H202" i="70"/>
  <c r="H139" i="70"/>
  <c r="H203" i="70"/>
  <c r="H130" i="70"/>
  <c r="H156" i="70"/>
  <c r="H220" i="70"/>
  <c r="H226" i="70"/>
  <c r="H173" i="70"/>
  <c r="H237" i="70"/>
  <c r="H126" i="70"/>
  <c r="H190" i="70"/>
  <c r="H254" i="70"/>
  <c r="H143" i="70"/>
  <c r="H207" i="70"/>
  <c r="H128" i="70"/>
  <c r="H192" i="70"/>
  <c r="H256" i="70"/>
  <c r="H153" i="70"/>
  <c r="H217" i="70"/>
  <c r="H250" i="70"/>
  <c r="H147" i="70"/>
  <c r="H211" i="70"/>
  <c r="H170" i="70"/>
  <c r="H164" i="70"/>
  <c r="H228" i="70"/>
  <c r="H181" i="70"/>
  <c r="H245" i="70"/>
  <c r="H134" i="70"/>
  <c r="H198" i="70"/>
  <c r="H262" i="70"/>
  <c r="H151" i="70"/>
  <c r="H215" i="70"/>
  <c r="H136" i="70"/>
  <c r="H200" i="70"/>
  <c r="H138" i="70"/>
  <c r="H161" i="70"/>
  <c r="H225" i="70"/>
  <c r="H155" i="70"/>
  <c r="H219" i="70"/>
  <c r="H234" i="70"/>
  <c r="H172" i="70"/>
  <c r="H236" i="70"/>
  <c r="H125" i="70"/>
  <c r="H189" i="70"/>
  <c r="H253" i="70"/>
  <c r="H142" i="70"/>
  <c r="H206" i="70"/>
  <c r="H162" i="70"/>
  <c r="H159" i="70"/>
  <c r="H223" i="70"/>
  <c r="H144" i="70"/>
  <c r="H208" i="70"/>
  <c r="H186" i="70"/>
  <c r="H169" i="70"/>
  <c r="H233" i="70"/>
  <c r="H163" i="70"/>
  <c r="H227" i="70"/>
  <c r="H180" i="70"/>
  <c r="H244" i="70"/>
  <c r="H133" i="70"/>
  <c r="H197" i="70"/>
  <c r="H261" i="70"/>
  <c r="H150" i="70"/>
  <c r="H214" i="70"/>
  <c r="H210" i="70"/>
  <c r="H167" i="70"/>
  <c r="H231" i="70"/>
  <c r="H152" i="70"/>
  <c r="H216" i="70"/>
  <c r="H242" i="70"/>
  <c r="H177" i="70"/>
  <c r="H241" i="70"/>
  <c r="H171" i="70"/>
  <c r="H235" i="70"/>
  <c r="H124" i="70"/>
  <c r="H188" i="70"/>
  <c r="H252" i="70"/>
  <c r="H141" i="70"/>
  <c r="H205" i="70"/>
  <c r="H154" i="70"/>
  <c r="H158" i="70"/>
  <c r="H222" i="70"/>
  <c r="H258" i="70"/>
  <c r="H175" i="70"/>
  <c r="H239" i="70"/>
  <c r="H160" i="70"/>
  <c r="H224" i="70"/>
  <c r="H185" i="70"/>
  <c r="H249" i="70"/>
  <c r="AC378" i="70"/>
  <c r="AC473" i="70"/>
  <c r="AC471" i="70"/>
  <c r="AC469" i="70"/>
  <c r="AC467" i="70"/>
  <c r="AC465" i="70"/>
  <c r="AC463" i="70"/>
  <c r="AC461" i="70"/>
  <c r="AC459" i="70"/>
  <c r="AC457" i="70"/>
  <c r="AC455" i="70"/>
  <c r="AC453" i="70"/>
  <c r="AC451" i="70"/>
  <c r="AC449" i="70"/>
  <c r="AC447" i="70"/>
  <c r="AC445" i="70"/>
  <c r="AC443" i="70"/>
  <c r="AC441" i="70"/>
  <c r="AC439" i="70"/>
  <c r="AC437" i="70"/>
  <c r="AC435" i="70"/>
  <c r="AC433" i="70"/>
  <c r="AC431" i="70"/>
  <c r="AC429" i="70"/>
  <c r="AC427" i="70"/>
  <c r="AC425" i="70"/>
  <c r="AC423" i="70"/>
  <c r="AC421" i="70"/>
  <c r="AC419" i="70"/>
  <c r="AC417" i="70"/>
  <c r="AC415" i="70"/>
  <c r="AC413" i="70"/>
  <c r="AC418" i="70"/>
  <c r="AC377" i="70"/>
  <c r="AC470" i="70"/>
  <c r="AC464" i="70"/>
  <c r="AC456" i="70"/>
  <c r="AC452" i="70"/>
  <c r="AC442" i="70"/>
  <c r="AC440" i="70"/>
  <c r="AC436" i="70"/>
  <c r="AC432" i="70"/>
  <c r="AC430" i="70"/>
  <c r="AC426" i="70"/>
  <c r="AC424" i="70"/>
  <c r="AC420" i="70"/>
  <c r="AC416" i="70"/>
  <c r="AC474" i="70"/>
  <c r="AC466" i="70"/>
  <c r="AC458" i="70"/>
  <c r="AC450" i="70"/>
  <c r="AC438" i="70"/>
  <c r="AC411" i="70"/>
  <c r="AC454" i="70"/>
  <c r="AC379" i="70"/>
  <c r="AC472" i="70"/>
  <c r="AC468" i="70"/>
  <c r="AC460" i="70"/>
  <c r="AC448" i="70"/>
  <c r="AC444" i="70"/>
  <c r="AC434" i="70"/>
  <c r="AC422" i="70"/>
  <c r="AC462" i="70"/>
  <c r="AC446" i="70"/>
  <c r="AC428" i="70"/>
  <c r="AC409" i="70"/>
  <c r="AC407" i="70"/>
  <c r="AC394" i="70"/>
  <c r="AC392" i="70"/>
  <c r="AC390" i="70"/>
  <c r="AC388" i="70"/>
  <c r="AC386" i="70"/>
  <c r="AC384" i="70"/>
  <c r="AC382" i="70"/>
  <c r="AC380" i="70"/>
  <c r="AC405" i="70"/>
  <c r="AC403" i="70"/>
  <c r="AC401" i="70"/>
  <c r="AC399" i="70"/>
  <c r="AC397" i="70"/>
  <c r="AC395" i="70"/>
  <c r="AC393" i="70"/>
  <c r="AC391" i="70"/>
  <c r="AC389" i="70"/>
  <c r="AC387" i="70"/>
  <c r="AC385" i="70"/>
  <c r="AC383" i="70"/>
  <c r="AC381" i="70"/>
  <c r="AC414" i="70"/>
  <c r="AC412" i="70"/>
  <c r="AC410" i="70"/>
  <c r="AC408" i="70"/>
  <c r="AC406" i="70"/>
  <c r="AC404" i="70"/>
  <c r="AC402" i="70"/>
  <c r="AC400" i="70"/>
  <c r="AC398" i="70"/>
  <c r="AC396" i="70"/>
  <c r="AC376" i="70"/>
  <c r="F470" i="70"/>
  <c r="F440" i="70"/>
  <c r="F469" i="70"/>
  <c r="F423" i="70"/>
  <c r="F422" i="70"/>
  <c r="F437" i="70"/>
  <c r="F462" i="70"/>
  <c r="F412" i="70"/>
  <c r="F411" i="70"/>
  <c r="F458" i="70"/>
  <c r="F394" i="70"/>
  <c r="F441" i="70"/>
  <c r="F461" i="70"/>
  <c r="F432" i="70"/>
  <c r="F467" i="70"/>
  <c r="F415" i="70"/>
  <c r="F414" i="70"/>
  <c r="F429" i="70"/>
  <c r="F468" i="70"/>
  <c r="F404" i="70"/>
  <c r="F403" i="70"/>
  <c r="F450" i="70"/>
  <c r="F386" i="70"/>
  <c r="F433" i="70"/>
  <c r="F424" i="70"/>
  <c r="F471" i="70"/>
  <c r="F407" i="70"/>
  <c r="F406" i="70"/>
  <c r="F421" i="70"/>
  <c r="F460" i="70"/>
  <c r="F396" i="70"/>
  <c r="F395" i="70"/>
  <c r="F442" i="70"/>
  <c r="F446" i="70"/>
  <c r="F425" i="70"/>
  <c r="F459" i="70"/>
  <c r="F416" i="70"/>
  <c r="F463" i="70"/>
  <c r="F399" i="70"/>
  <c r="F398" i="70"/>
  <c r="F413" i="70"/>
  <c r="F452" i="70"/>
  <c r="F388" i="70"/>
  <c r="F387" i="70"/>
  <c r="F434" i="70"/>
  <c r="F451" i="70"/>
  <c r="F417" i="70"/>
  <c r="F472" i="70"/>
  <c r="F408" i="70"/>
  <c r="F455" i="70"/>
  <c r="F391" i="70"/>
  <c r="F390" i="70"/>
  <c r="F405" i="70"/>
  <c r="F444" i="70"/>
  <c r="F380" i="70"/>
  <c r="F454" i="70"/>
  <c r="F426" i="70"/>
  <c r="F473" i="70"/>
  <c r="F409" i="70"/>
  <c r="F464" i="70"/>
  <c r="F400" i="70"/>
  <c r="F447" i="70"/>
  <c r="F383" i="70"/>
  <c r="F382" i="70"/>
  <c r="F397" i="70"/>
  <c r="F436" i="70"/>
  <c r="F435" i="70"/>
  <c r="F443" i="70"/>
  <c r="F418" i="70"/>
  <c r="F465" i="70"/>
  <c r="F401" i="70"/>
  <c r="F456" i="70"/>
  <c r="F392" i="70"/>
  <c r="F439" i="70"/>
  <c r="F438" i="70"/>
  <c r="F453" i="70"/>
  <c r="F389" i="70"/>
  <c r="F428" i="70"/>
  <c r="F427" i="70"/>
  <c r="F474" i="70"/>
  <c r="F410" i="70"/>
  <c r="F457" i="70"/>
  <c r="F393" i="70"/>
  <c r="F448" i="70"/>
  <c r="F384" i="70"/>
  <c r="F431" i="70"/>
  <c r="F430" i="70"/>
  <c r="F445" i="70"/>
  <c r="F381" i="70"/>
  <c r="F420" i="70"/>
  <c r="F419" i="70"/>
  <c r="F466" i="70"/>
  <c r="F402" i="70"/>
  <c r="F449" i="70"/>
  <c r="F385" i="70"/>
  <c r="F377" i="70"/>
  <c r="F378" i="70"/>
  <c r="F379" i="70"/>
  <c r="F376" i="70"/>
  <c r="H23" i="70"/>
  <c r="H25" i="70"/>
  <c r="H26" i="70"/>
  <c r="H24" i="70"/>
  <c r="H93" i="70"/>
  <c r="H92" i="70"/>
  <c r="H28" i="70"/>
  <c r="H60" i="70"/>
  <c r="H73" i="70"/>
  <c r="H41" i="70"/>
  <c r="H97" i="70"/>
  <c r="H86" i="70"/>
  <c r="H54" i="70"/>
  <c r="H67" i="70"/>
  <c r="H31" i="70"/>
  <c r="H111" i="70"/>
  <c r="H76" i="70"/>
  <c r="H32" i="70"/>
  <c r="H105" i="70"/>
  <c r="H77" i="70"/>
  <c r="H45" i="70"/>
  <c r="H101" i="70"/>
  <c r="H90" i="70"/>
  <c r="H58" i="70"/>
  <c r="H71" i="70"/>
  <c r="H35" i="70"/>
  <c r="H108" i="70"/>
  <c r="H80" i="70"/>
  <c r="H29" i="70"/>
  <c r="H74" i="70"/>
  <c r="H87" i="70"/>
  <c r="H36" i="70"/>
  <c r="H109" i="70"/>
  <c r="H81" i="70"/>
  <c r="H49" i="70"/>
  <c r="H112" i="70"/>
  <c r="H30" i="70"/>
  <c r="H62" i="70"/>
  <c r="H75" i="70"/>
  <c r="H39" i="70"/>
  <c r="H95" i="70"/>
  <c r="H84" i="70"/>
  <c r="H104" i="70"/>
  <c r="H98" i="70"/>
  <c r="H64" i="70"/>
  <c r="H40" i="70"/>
  <c r="H96" i="70"/>
  <c r="H85" i="70"/>
  <c r="H53" i="70"/>
  <c r="H66" i="70"/>
  <c r="H34" i="70"/>
  <c r="H107" i="70"/>
  <c r="H79" i="70"/>
  <c r="H43" i="70"/>
  <c r="H99" i="70"/>
  <c r="H88" i="70"/>
  <c r="H61" i="70"/>
  <c r="H44" i="70"/>
  <c r="H100" i="70"/>
  <c r="H89" i="70"/>
  <c r="H57" i="70"/>
  <c r="H70" i="70"/>
  <c r="H38" i="70"/>
  <c r="H94" i="70"/>
  <c r="H83" i="70"/>
  <c r="H47" i="70"/>
  <c r="H103" i="70"/>
  <c r="H48" i="70"/>
  <c r="H42" i="70"/>
  <c r="H51" i="70"/>
  <c r="H52" i="70"/>
  <c r="H65" i="70"/>
  <c r="H33" i="70"/>
  <c r="H106" i="70"/>
  <c r="H78" i="70"/>
  <c r="H46" i="70"/>
  <c r="H102" i="70"/>
  <c r="H91" i="70"/>
  <c r="H55" i="70"/>
  <c r="H68" i="70"/>
  <c r="H56" i="70"/>
  <c r="H69" i="70"/>
  <c r="H37" i="70"/>
  <c r="H110" i="70"/>
  <c r="H82" i="70"/>
  <c r="H50" i="70"/>
  <c r="H63" i="70"/>
  <c r="H27" i="70"/>
  <c r="H59" i="70"/>
  <c r="H72" i="70"/>
  <c r="K48" i="73"/>
  <c r="L48" i="73" s="1"/>
  <c r="Y23" i="70"/>
  <c r="Y84" i="70"/>
  <c r="Y80" i="70"/>
  <c r="Y76" i="70"/>
  <c r="Y72" i="70"/>
  <c r="Y68" i="70"/>
  <c r="Y64" i="70"/>
  <c r="Y60" i="70"/>
  <c r="Y56" i="70"/>
  <c r="Y52" i="70"/>
  <c r="Y48" i="70"/>
  <c r="Y44" i="70"/>
  <c r="Y40" i="70"/>
  <c r="Y36" i="70"/>
  <c r="Y32" i="70"/>
  <c r="Y28" i="70"/>
  <c r="Y24" i="70"/>
  <c r="Y83" i="70"/>
  <c r="Y79" i="70"/>
  <c r="Y75" i="70"/>
  <c r="Y71" i="70"/>
  <c r="Y67" i="70"/>
  <c r="Y63" i="70"/>
  <c r="Y59" i="70"/>
  <c r="Y55" i="70"/>
  <c r="Y51" i="70"/>
  <c r="Y47" i="70"/>
  <c r="Y43" i="70"/>
  <c r="Y39" i="70"/>
  <c r="Y35" i="70"/>
  <c r="Y31" i="70"/>
  <c r="Y27" i="70"/>
  <c r="Y86" i="70"/>
  <c r="Y82" i="70"/>
  <c r="Y78" i="70"/>
  <c r="Y74" i="70"/>
  <c r="Y70" i="70"/>
  <c r="Y66" i="70"/>
  <c r="Y58" i="70"/>
  <c r="Y54" i="70"/>
  <c r="Y50" i="70"/>
  <c r="Y46" i="70"/>
  <c r="Y42" i="70"/>
  <c r="Y38" i="70"/>
  <c r="Y34" i="70"/>
  <c r="Y30" i="70"/>
  <c r="Y26" i="70"/>
  <c r="Y85" i="70"/>
  <c r="Y81" i="70"/>
  <c r="Y77" i="70"/>
  <c r="Y73" i="70"/>
  <c r="Y69" i="70"/>
  <c r="Y65" i="70"/>
  <c r="Y61" i="70"/>
  <c r="Y57" i="70"/>
  <c r="Y53" i="70"/>
  <c r="Y49" i="70"/>
  <c r="Y45" i="70"/>
  <c r="Y41" i="70"/>
  <c r="Y37" i="70"/>
  <c r="Y33" i="70"/>
  <c r="Y29" i="70"/>
  <c r="Y25" i="70"/>
  <c r="Y62" i="70"/>
  <c r="Y87" i="70"/>
  <c r="T7" i="70"/>
  <c r="I47" i="73" l="1"/>
  <c r="K47" i="73" s="1"/>
  <c r="L47" i="73" s="1"/>
  <c r="I25" i="73"/>
  <c r="L25" i="73" s="1"/>
  <c r="N222" i="2" l="1"/>
  <c r="N224" i="2"/>
  <c r="N225" i="2"/>
  <c r="N226" i="2"/>
  <c r="N227" i="2"/>
  <c r="N228" i="2"/>
  <c r="N229" i="2"/>
  <c r="N230" i="2"/>
  <c r="N231" i="2"/>
  <c r="L47" i="38"/>
  <c r="B231" i="2"/>
  <c r="E231" i="2" s="1"/>
  <c r="B230" i="2"/>
  <c r="E230" i="2" s="1"/>
  <c r="B229" i="2"/>
  <c r="E229" i="2" s="1"/>
  <c r="B228" i="2"/>
  <c r="E228" i="2" s="1"/>
  <c r="B227" i="2"/>
  <c r="E227" i="2" s="1"/>
  <c r="B226" i="2"/>
  <c r="E226" i="2" s="1"/>
  <c r="B225" i="2"/>
  <c r="E225" i="2" s="1"/>
  <c r="B224" i="2"/>
  <c r="E224" i="2" s="1"/>
  <c r="B223" i="2"/>
  <c r="E223" i="2" s="1"/>
  <c r="B222" i="2"/>
  <c r="E222" i="2" s="1"/>
  <c r="F118" i="74" l="1"/>
  <c r="Y270" i="70"/>
  <c r="F125" i="74"/>
  <c r="G125" i="74" s="1"/>
  <c r="F133" i="74"/>
  <c r="G133" i="74" s="1"/>
  <c r="F135" i="74"/>
  <c r="G135" i="74" s="1"/>
  <c r="F126" i="74"/>
  <c r="G126" i="74" s="1"/>
  <c r="F134" i="74"/>
  <c r="G134" i="74" s="1"/>
  <c r="F127" i="74"/>
  <c r="G127" i="74" s="1"/>
  <c r="F119" i="74"/>
  <c r="F120" i="74"/>
  <c r="G120" i="74" s="1"/>
  <c r="F128" i="74"/>
  <c r="G128" i="74" s="1"/>
  <c r="F136" i="74"/>
  <c r="G136" i="74" s="1"/>
  <c r="F129" i="74"/>
  <c r="G129" i="74" s="1"/>
  <c r="F137" i="74"/>
  <c r="G137" i="74" s="1"/>
  <c r="F132" i="74"/>
  <c r="G132" i="74" s="1"/>
  <c r="F121" i="74"/>
  <c r="G121" i="74" s="1"/>
  <c r="F122" i="74"/>
  <c r="G122" i="74" s="1"/>
  <c r="F130" i="74"/>
  <c r="G130" i="74" s="1"/>
  <c r="F131" i="74"/>
  <c r="G131" i="74" s="1"/>
  <c r="F123" i="74"/>
  <c r="G123" i="74" s="1"/>
  <c r="F124" i="74"/>
  <c r="G124" i="74" s="1"/>
  <c r="F140" i="74"/>
  <c r="G140" i="74" s="1"/>
  <c r="F190" i="74"/>
  <c r="G190" i="74" s="1"/>
  <c r="F182" i="74"/>
  <c r="G182" i="74" s="1"/>
  <c r="F174" i="74"/>
  <c r="G174" i="74" s="1"/>
  <c r="F166" i="74"/>
  <c r="G166" i="74" s="1"/>
  <c r="F217" i="74"/>
  <c r="G217" i="74" s="1"/>
  <c r="F210" i="74"/>
  <c r="G210" i="74" s="1"/>
  <c r="F156" i="74"/>
  <c r="G156" i="74" s="1"/>
  <c r="F148" i="74"/>
  <c r="G148" i="74" s="1"/>
  <c r="F207" i="74"/>
  <c r="G207" i="74" s="1"/>
  <c r="F185" i="74"/>
  <c r="G185" i="74" s="1"/>
  <c r="F177" i="74"/>
  <c r="G177" i="74" s="1"/>
  <c r="F169" i="74"/>
  <c r="G169" i="74" s="1"/>
  <c r="F161" i="74"/>
  <c r="G161" i="74" s="1"/>
  <c r="F157" i="74"/>
  <c r="G157" i="74" s="1"/>
  <c r="F149" i="74"/>
  <c r="G149" i="74" s="1"/>
  <c r="F215" i="74"/>
  <c r="G215" i="74" s="1"/>
  <c r="F138" i="74"/>
  <c r="G138" i="74" s="1"/>
  <c r="F141" i="74"/>
  <c r="G141" i="74" s="1"/>
  <c r="F198" i="74"/>
  <c r="G198" i="74" s="1"/>
  <c r="F212" i="74"/>
  <c r="G212" i="74" s="1"/>
  <c r="F188" i="74"/>
  <c r="G188" i="74" s="1"/>
  <c r="F180" i="74"/>
  <c r="G180" i="74" s="1"/>
  <c r="F172" i="74"/>
  <c r="G172" i="74" s="1"/>
  <c r="F164" i="74"/>
  <c r="G164" i="74" s="1"/>
  <c r="F205" i="74"/>
  <c r="G205" i="74" s="1"/>
  <c r="F206" i="74"/>
  <c r="G206" i="74" s="1"/>
  <c r="F154" i="74"/>
  <c r="G154" i="74" s="1"/>
  <c r="F146" i="74"/>
  <c r="G146" i="74" s="1"/>
  <c r="F195" i="74"/>
  <c r="G195" i="74" s="1"/>
  <c r="F183" i="74"/>
  <c r="G183" i="74" s="1"/>
  <c r="F175" i="74"/>
  <c r="G175" i="74" s="1"/>
  <c r="F167" i="74"/>
  <c r="G167" i="74" s="1"/>
  <c r="F142" i="74"/>
  <c r="G142" i="74" s="1"/>
  <c r="F155" i="74"/>
  <c r="G155" i="74" s="1"/>
  <c r="F147" i="74"/>
  <c r="G147" i="74" s="1"/>
  <c r="F213" i="74"/>
  <c r="G213" i="74" s="1"/>
  <c r="F191" i="74"/>
  <c r="G191" i="74" s="1"/>
  <c r="F139" i="74"/>
  <c r="G139" i="74" s="1"/>
  <c r="F196" i="74"/>
  <c r="G196" i="74" s="1"/>
  <c r="F208" i="74"/>
  <c r="G208" i="74" s="1"/>
  <c r="F186" i="74"/>
  <c r="G186" i="74" s="1"/>
  <c r="F178" i="74"/>
  <c r="G178" i="74" s="1"/>
  <c r="F170" i="74"/>
  <c r="G170" i="74" s="1"/>
  <c r="F162" i="74"/>
  <c r="G162" i="74" s="1"/>
  <c r="F197" i="74"/>
  <c r="G197" i="74" s="1"/>
  <c r="F200" i="74"/>
  <c r="G200" i="74" s="1"/>
  <c r="F152" i="74"/>
  <c r="G152" i="74" s="1"/>
  <c r="F144" i="74"/>
  <c r="G144" i="74" s="1"/>
  <c r="F189" i="74"/>
  <c r="G189" i="74" s="1"/>
  <c r="F181" i="74"/>
  <c r="G181" i="74" s="1"/>
  <c r="F173" i="74"/>
  <c r="G173" i="74" s="1"/>
  <c r="F165" i="74"/>
  <c r="G165" i="74" s="1"/>
  <c r="F199" i="74"/>
  <c r="G199" i="74" s="1"/>
  <c r="F153" i="74"/>
  <c r="G153" i="74" s="1"/>
  <c r="F145" i="74"/>
  <c r="G145" i="74" s="1"/>
  <c r="F209" i="74"/>
  <c r="G209" i="74" s="1"/>
  <c r="F214" i="74"/>
  <c r="G214" i="74" s="1"/>
  <c r="F211" i="74"/>
  <c r="G211" i="74" s="1"/>
  <c r="F194" i="74"/>
  <c r="G194" i="74" s="1"/>
  <c r="F204" i="74"/>
  <c r="G204" i="74" s="1"/>
  <c r="F184" i="74"/>
  <c r="G184" i="74" s="1"/>
  <c r="F176" i="74"/>
  <c r="G176" i="74" s="1"/>
  <c r="F168" i="74"/>
  <c r="G168" i="74" s="1"/>
  <c r="F160" i="74"/>
  <c r="G160" i="74" s="1"/>
  <c r="F216" i="74"/>
  <c r="G216" i="74" s="1"/>
  <c r="F158" i="74"/>
  <c r="G158" i="74" s="1"/>
  <c r="F150" i="74"/>
  <c r="G150" i="74" s="1"/>
  <c r="F203" i="74"/>
  <c r="G203" i="74" s="1"/>
  <c r="F187" i="74"/>
  <c r="G187" i="74" s="1"/>
  <c r="F179" i="74"/>
  <c r="G179" i="74" s="1"/>
  <c r="F171" i="74"/>
  <c r="G171" i="74" s="1"/>
  <c r="F163" i="74"/>
  <c r="G163" i="74" s="1"/>
  <c r="F159" i="74"/>
  <c r="G159" i="74" s="1"/>
  <c r="F151" i="74"/>
  <c r="G151" i="74" s="1"/>
  <c r="F143" i="74"/>
  <c r="G143" i="74" s="1"/>
  <c r="F201" i="74"/>
  <c r="G201" i="74" s="1"/>
  <c r="F202" i="74"/>
  <c r="G202" i="74" s="1"/>
  <c r="F193" i="74"/>
  <c r="G193" i="74" s="1"/>
  <c r="F192" i="74"/>
  <c r="G192" i="74" s="1"/>
  <c r="O9" i="2"/>
  <c r="P222" i="2"/>
  <c r="G14" i="70"/>
  <c r="BH14" i="70" s="1" a="1"/>
  <c r="BH14" i="70" s="1"/>
  <c r="BI14" i="70" s="1"/>
  <c r="G19" i="70"/>
  <c r="I19" i="70" s="1"/>
  <c r="H19" i="70" s="1"/>
  <c r="G17" i="70"/>
  <c r="I17" i="70" s="1"/>
  <c r="H17" i="70" s="1"/>
  <c r="G16" i="70"/>
  <c r="I16" i="70" s="1"/>
  <c r="H16" i="70" s="1"/>
  <c r="G18" i="70"/>
  <c r="I18" i="70" s="1"/>
  <c r="H18" i="70" s="1"/>
  <c r="G21" i="70"/>
  <c r="I21" i="70" s="1"/>
  <c r="H21" i="70" s="1"/>
  <c r="G22" i="70"/>
  <c r="I22" i="70" s="1"/>
  <c r="H22" i="70" s="1"/>
  <c r="G20" i="70"/>
  <c r="I20" i="70" s="1"/>
  <c r="H20" i="70" s="1"/>
  <c r="G15" i="70"/>
  <c r="I15" i="70" s="1"/>
  <c r="H15" i="70" s="1"/>
  <c r="AF226" i="2"/>
  <c r="AF227" i="2"/>
  <c r="AF228" i="2"/>
  <c r="X222" i="2"/>
  <c r="Y222" i="2" s="1"/>
  <c r="AG276" i="70"/>
  <c r="AF230" i="2"/>
  <c r="AF229" i="2"/>
  <c r="AF223" i="2"/>
  <c r="AF231" i="2"/>
  <c r="AF224" i="2"/>
  <c r="AF225" i="2"/>
  <c r="C13" i="2"/>
  <c r="Y92" i="70"/>
  <c r="D22" i="70"/>
  <c r="X231" i="2"/>
  <c r="Y231" i="2" s="1"/>
  <c r="D21" i="70"/>
  <c r="X230" i="2"/>
  <c r="Y230" i="2" s="1"/>
  <c r="D16" i="70"/>
  <c r="X225" i="2"/>
  <c r="Y225" i="2" s="1"/>
  <c r="D17" i="70"/>
  <c r="X226" i="2"/>
  <c r="Y226" i="2" s="1"/>
  <c r="D18" i="70"/>
  <c r="X227" i="2"/>
  <c r="Y227" i="2" s="1"/>
  <c r="D19" i="70"/>
  <c r="X228" i="2"/>
  <c r="Y228" i="2" s="1"/>
  <c r="D20" i="70"/>
  <c r="X229" i="2"/>
  <c r="Y229" i="2" s="1"/>
  <c r="I49" i="73"/>
  <c r="K49" i="73" s="1"/>
  <c r="L49" i="73" s="1"/>
  <c r="D15" i="70"/>
  <c r="X224" i="2"/>
  <c r="Y224" i="2" s="1"/>
  <c r="D14" i="70"/>
  <c r="X223" i="2"/>
  <c r="Y223" i="2" s="1"/>
  <c r="D13" i="70"/>
  <c r="C13" i="70" s="1"/>
  <c r="O13" i="70"/>
  <c r="J111" i="64"/>
  <c r="J110" i="64"/>
  <c r="AB110" i="64" s="1"/>
  <c r="AD474" i="70" s="1"/>
  <c r="J109" i="64"/>
  <c r="AB109" i="64" s="1"/>
  <c r="AD473" i="70" s="1"/>
  <c r="J108" i="64"/>
  <c r="AB108" i="64" s="1"/>
  <c r="AD472" i="70" s="1"/>
  <c r="J107" i="64"/>
  <c r="AB107" i="64" s="1"/>
  <c r="AD471" i="70" s="1"/>
  <c r="J106" i="64"/>
  <c r="AB106" i="64" s="1"/>
  <c r="AD470" i="70" s="1"/>
  <c r="J105" i="64"/>
  <c r="AB105" i="64" s="1"/>
  <c r="AD469" i="70" s="1"/>
  <c r="J104" i="64"/>
  <c r="AB104" i="64" s="1"/>
  <c r="AD468" i="70" s="1"/>
  <c r="J103" i="64"/>
  <c r="AB103" i="64" s="1"/>
  <c r="AD467" i="70" s="1"/>
  <c r="J102" i="64"/>
  <c r="AB102" i="64" s="1"/>
  <c r="AD466" i="70" s="1"/>
  <c r="J101" i="64"/>
  <c r="AB101" i="64" s="1"/>
  <c r="AD465" i="70" s="1"/>
  <c r="J100" i="64"/>
  <c r="AB100" i="64" s="1"/>
  <c r="AD464" i="70" s="1"/>
  <c r="J99" i="64"/>
  <c r="AB99" i="64" s="1"/>
  <c r="AD463" i="70" s="1"/>
  <c r="J98" i="64"/>
  <c r="AB98" i="64" s="1"/>
  <c r="AD462" i="70" s="1"/>
  <c r="J97" i="64"/>
  <c r="AB97" i="64" s="1"/>
  <c r="AD461" i="70" s="1"/>
  <c r="J96" i="64"/>
  <c r="AB96" i="64" s="1"/>
  <c r="AD460" i="70" s="1"/>
  <c r="J95" i="64"/>
  <c r="AB95" i="64" s="1"/>
  <c r="AD459" i="70" s="1"/>
  <c r="J94" i="64"/>
  <c r="AB94" i="64" s="1"/>
  <c r="AD458" i="70" s="1"/>
  <c r="J93" i="64"/>
  <c r="AB93" i="64" s="1"/>
  <c r="AD457" i="70" s="1"/>
  <c r="J92" i="64"/>
  <c r="AB92" i="64" s="1"/>
  <c r="AD456" i="70" s="1"/>
  <c r="J91" i="64"/>
  <c r="AB91" i="64" s="1"/>
  <c r="AD455" i="70" s="1"/>
  <c r="J90" i="64"/>
  <c r="AB90" i="64" s="1"/>
  <c r="AD454" i="70" s="1"/>
  <c r="J89" i="64"/>
  <c r="AB89" i="64" s="1"/>
  <c r="AD453" i="70" s="1"/>
  <c r="J88" i="64"/>
  <c r="AB88" i="64" s="1"/>
  <c r="AD452" i="70" s="1"/>
  <c r="J87" i="64"/>
  <c r="AB87" i="64" s="1"/>
  <c r="AD451" i="70" s="1"/>
  <c r="J86" i="64"/>
  <c r="AB86" i="64" s="1"/>
  <c r="AD450" i="70" s="1"/>
  <c r="J85" i="64"/>
  <c r="AB85" i="64" s="1"/>
  <c r="AD449" i="70" s="1"/>
  <c r="J84" i="64"/>
  <c r="AB84" i="64" s="1"/>
  <c r="AD448" i="70" s="1"/>
  <c r="J83" i="64"/>
  <c r="AB83" i="64" s="1"/>
  <c r="AD447" i="70" s="1"/>
  <c r="J82" i="64"/>
  <c r="AB82" i="64" s="1"/>
  <c r="AD446" i="70" s="1"/>
  <c r="J81" i="64"/>
  <c r="AB81" i="64" s="1"/>
  <c r="AD445" i="70" s="1"/>
  <c r="J80" i="64"/>
  <c r="AB80" i="64" s="1"/>
  <c r="AD444" i="70" s="1"/>
  <c r="J79" i="64"/>
  <c r="AB79" i="64" s="1"/>
  <c r="AD443" i="70" s="1"/>
  <c r="J78" i="64"/>
  <c r="AB78" i="64" s="1"/>
  <c r="AD442" i="70" s="1"/>
  <c r="J77" i="64"/>
  <c r="AB77" i="64" s="1"/>
  <c r="AD441" i="70" s="1"/>
  <c r="J76" i="64"/>
  <c r="AB76" i="64" s="1"/>
  <c r="AD440" i="70" s="1"/>
  <c r="J75" i="64"/>
  <c r="AB75" i="64" s="1"/>
  <c r="AD439" i="70" s="1"/>
  <c r="J74" i="64"/>
  <c r="AB74" i="64" s="1"/>
  <c r="AD438" i="70" s="1"/>
  <c r="J73" i="64"/>
  <c r="AB73" i="64" s="1"/>
  <c r="AD437" i="70" s="1"/>
  <c r="J72" i="64"/>
  <c r="AB72" i="64" s="1"/>
  <c r="AD436" i="70" s="1"/>
  <c r="J71" i="64"/>
  <c r="AB71" i="64" s="1"/>
  <c r="AD435" i="70" s="1"/>
  <c r="J70" i="64"/>
  <c r="AB70" i="64" s="1"/>
  <c r="AD434" i="70" s="1"/>
  <c r="J69" i="64"/>
  <c r="AB69" i="64" s="1"/>
  <c r="AD433" i="70" s="1"/>
  <c r="J68" i="64"/>
  <c r="AB68" i="64" s="1"/>
  <c r="AD432" i="70" s="1"/>
  <c r="J67" i="64"/>
  <c r="AB67" i="64" s="1"/>
  <c r="AD431" i="70" s="1"/>
  <c r="J66" i="64"/>
  <c r="AB66" i="64" s="1"/>
  <c r="AD430" i="70" s="1"/>
  <c r="J65" i="64"/>
  <c r="AB65" i="64" s="1"/>
  <c r="AD429" i="70" s="1"/>
  <c r="J64" i="64"/>
  <c r="AB64" i="64" s="1"/>
  <c r="AD428" i="70" s="1"/>
  <c r="J63" i="64"/>
  <c r="AB63" i="64" s="1"/>
  <c r="AD427" i="70" s="1"/>
  <c r="J62" i="64"/>
  <c r="AB62" i="64" s="1"/>
  <c r="AD426" i="70" s="1"/>
  <c r="Z222" i="2"/>
  <c r="Z228" i="2"/>
  <c r="Z227" i="2"/>
  <c r="Z225" i="2"/>
  <c r="Z230" i="2"/>
  <c r="Z229" i="2"/>
  <c r="Z224" i="2"/>
  <c r="Z231" i="2"/>
  <c r="Z226" i="2"/>
  <c r="Z223" i="2"/>
  <c r="G12" i="2" l="1"/>
  <c r="D27" i="86"/>
  <c r="FB7" i="70" s="1"/>
  <c r="AB111" i="64"/>
  <c r="AD475" i="70" s="1"/>
  <c r="N475" i="70"/>
  <c r="AB475" i="70" s="1"/>
  <c r="AL357" i="70"/>
  <c r="BE276" i="70"/>
  <c r="AH276" i="70" s="1"/>
  <c r="BE363" i="70"/>
  <c r="AH363" i="70" s="1"/>
  <c r="BE300" i="70"/>
  <c r="AH300" i="70" s="1"/>
  <c r="BE316" i="70"/>
  <c r="AH316" i="70" s="1"/>
  <c r="BE338" i="70"/>
  <c r="AH338" i="70" s="1"/>
  <c r="BE305" i="70"/>
  <c r="AH305" i="70" s="1"/>
  <c r="BE296" i="70"/>
  <c r="AH296" i="70" s="1"/>
  <c r="BE324" i="70"/>
  <c r="AH324" i="70" s="1"/>
  <c r="BE327" i="70"/>
  <c r="AH327" i="70" s="1"/>
  <c r="BE292" i="70"/>
  <c r="AH292" i="70" s="1"/>
  <c r="BE322" i="70"/>
  <c r="AH322" i="70" s="1"/>
  <c r="BE289" i="70"/>
  <c r="AH289" i="70" s="1"/>
  <c r="BE288" i="70"/>
  <c r="AH288" i="70" s="1"/>
  <c r="BE319" i="70"/>
  <c r="AH319" i="70" s="1"/>
  <c r="BE356" i="70"/>
  <c r="AH356" i="70" s="1"/>
  <c r="BE348" i="70"/>
  <c r="AH348" i="70" s="1"/>
  <c r="BE339" i="70"/>
  <c r="AH339" i="70" s="1"/>
  <c r="BE306" i="70"/>
  <c r="AH306" i="70" s="1"/>
  <c r="BE273" i="70"/>
  <c r="AH273" i="70" s="1"/>
  <c r="BE280" i="70"/>
  <c r="AH280" i="70" s="1"/>
  <c r="BE311" i="70"/>
  <c r="AH311" i="70" s="1"/>
  <c r="BE332" i="70"/>
  <c r="AH332" i="70" s="1"/>
  <c r="BE323" i="70"/>
  <c r="AH323" i="70" s="1"/>
  <c r="BE290" i="70"/>
  <c r="AH290" i="70" s="1"/>
  <c r="BE360" i="70"/>
  <c r="AH360" i="70" s="1"/>
  <c r="BE367" i="70"/>
  <c r="AH367" i="70" s="1"/>
  <c r="BE303" i="70"/>
  <c r="AH303" i="70" s="1"/>
  <c r="BE308" i="70"/>
  <c r="AH308" i="70" s="1"/>
  <c r="BE347" i="70"/>
  <c r="AH347" i="70" s="1"/>
  <c r="BE307" i="70"/>
  <c r="AH307" i="70" s="1"/>
  <c r="BE369" i="70"/>
  <c r="AH369" i="70" s="1"/>
  <c r="BE344" i="70"/>
  <c r="AH344" i="70" s="1"/>
  <c r="BE359" i="70"/>
  <c r="AH359" i="70" s="1"/>
  <c r="BE295" i="70"/>
  <c r="AH295" i="70" s="1"/>
  <c r="BE284" i="70"/>
  <c r="AH284" i="70" s="1"/>
  <c r="BE291" i="70"/>
  <c r="AH291" i="70" s="1"/>
  <c r="BE353" i="70"/>
  <c r="AH353" i="70" s="1"/>
  <c r="BE328" i="70"/>
  <c r="AH328" i="70" s="1"/>
  <c r="BE351" i="70"/>
  <c r="AH351" i="70" s="1"/>
  <c r="BE287" i="70"/>
  <c r="AH287" i="70" s="1"/>
  <c r="BE315" i="70"/>
  <c r="AH315" i="70" s="1"/>
  <c r="BE275" i="70"/>
  <c r="AH275" i="70" s="1"/>
  <c r="BE272" i="70"/>
  <c r="AH272" i="70" s="1"/>
  <c r="BE274" i="70"/>
  <c r="AH274" i="70" s="1"/>
  <c r="BE364" i="70"/>
  <c r="AH364" i="70" s="1"/>
  <c r="BE270" i="70"/>
  <c r="AH270" i="70" s="1"/>
  <c r="BE345" i="70"/>
  <c r="AH345" i="70" s="1"/>
  <c r="BE312" i="70"/>
  <c r="AH312" i="70" s="1"/>
  <c r="BE343" i="70"/>
  <c r="AH343" i="70" s="1"/>
  <c r="BE279" i="70"/>
  <c r="AH279" i="70" s="1"/>
  <c r="BE330" i="70"/>
  <c r="AH330" i="70" s="1"/>
  <c r="BE340" i="70"/>
  <c r="AH340" i="70" s="1"/>
  <c r="BE354" i="70"/>
  <c r="AH354" i="70" s="1"/>
  <c r="BE321" i="70"/>
  <c r="AH321" i="70" s="1"/>
  <c r="BE304" i="70"/>
  <c r="AH304" i="70" s="1"/>
  <c r="BE335" i="70"/>
  <c r="AH335" i="70" s="1"/>
  <c r="BE271" i="70"/>
  <c r="AH271" i="70" s="1"/>
  <c r="BE297" i="70"/>
  <c r="AH297" i="70" s="1"/>
  <c r="BE350" i="70"/>
  <c r="AH350" i="70" s="1"/>
  <c r="BE286" i="70"/>
  <c r="AH286" i="70" s="1"/>
  <c r="BE325" i="70"/>
  <c r="AH325" i="70" s="1"/>
  <c r="BE355" i="70"/>
  <c r="AH355" i="70" s="1"/>
  <c r="BE314" i="70"/>
  <c r="AH314" i="70" s="1"/>
  <c r="BE281" i="70"/>
  <c r="AH281" i="70" s="1"/>
  <c r="BE342" i="70"/>
  <c r="AH342" i="70" s="1"/>
  <c r="BE278" i="70"/>
  <c r="AH278" i="70" s="1"/>
  <c r="BE317" i="70"/>
  <c r="AH317" i="70" s="1"/>
  <c r="BE331" i="70"/>
  <c r="AH331" i="70" s="1"/>
  <c r="BE298" i="70"/>
  <c r="AH298" i="70" s="1"/>
  <c r="BE368" i="70"/>
  <c r="AH368" i="70" s="1"/>
  <c r="BE334" i="70"/>
  <c r="AH334" i="70" s="1"/>
  <c r="BE309" i="70"/>
  <c r="AH309" i="70" s="1"/>
  <c r="BE282" i="70"/>
  <c r="AH282" i="70" s="1"/>
  <c r="BE352" i="70"/>
  <c r="AH352" i="70" s="1"/>
  <c r="BE326" i="70"/>
  <c r="AH326" i="70" s="1"/>
  <c r="BE365" i="70"/>
  <c r="AH365" i="70" s="1"/>
  <c r="BE301" i="70"/>
  <c r="AH301" i="70" s="1"/>
  <c r="BE299" i="70"/>
  <c r="AH299" i="70" s="1"/>
  <c r="BE361" i="70"/>
  <c r="AH361" i="70" s="1"/>
  <c r="BE336" i="70"/>
  <c r="AH336" i="70" s="1"/>
  <c r="BE318" i="70"/>
  <c r="AH318" i="70" s="1"/>
  <c r="BE357" i="70"/>
  <c r="AH357" i="70" s="1"/>
  <c r="BE293" i="70"/>
  <c r="AH293" i="70" s="1"/>
  <c r="BE283" i="70"/>
  <c r="AH283" i="70" s="1"/>
  <c r="BE337" i="70"/>
  <c r="AH337" i="70" s="1"/>
  <c r="BE320" i="70"/>
  <c r="AH320" i="70" s="1"/>
  <c r="BE310" i="70"/>
  <c r="AH310" i="70" s="1"/>
  <c r="BE349" i="70"/>
  <c r="AH349" i="70" s="1"/>
  <c r="BE285" i="70"/>
  <c r="AH285" i="70" s="1"/>
  <c r="BE362" i="70"/>
  <c r="AH362" i="70" s="1"/>
  <c r="BE329" i="70"/>
  <c r="AH329" i="70" s="1"/>
  <c r="BE366" i="70"/>
  <c r="AH366" i="70" s="1"/>
  <c r="BE302" i="70"/>
  <c r="AH302" i="70" s="1"/>
  <c r="BE341" i="70"/>
  <c r="AH341" i="70" s="1"/>
  <c r="BE277" i="70"/>
  <c r="AH277" i="70" s="1"/>
  <c r="BE346" i="70"/>
  <c r="AH346" i="70" s="1"/>
  <c r="BE313" i="70"/>
  <c r="AH313" i="70" s="1"/>
  <c r="BE358" i="70"/>
  <c r="AH358" i="70" s="1"/>
  <c r="BE294" i="70"/>
  <c r="AH294" i="70" s="1"/>
  <c r="BE333" i="70"/>
  <c r="AH333" i="70" s="1"/>
  <c r="AL301" i="70"/>
  <c r="AL345" i="70"/>
  <c r="AL349" i="70"/>
  <c r="AL341" i="70"/>
  <c r="AL296" i="70"/>
  <c r="AL331" i="70"/>
  <c r="AL305" i="70"/>
  <c r="AL366" i="70"/>
  <c r="AL302" i="70"/>
  <c r="AL353" i="70"/>
  <c r="AL362" i="70"/>
  <c r="AL335" i="70"/>
  <c r="AL304" i="70"/>
  <c r="AL314" i="70"/>
  <c r="AL291" i="70"/>
  <c r="AL271" i="70"/>
  <c r="AG270" i="70"/>
  <c r="AL270" i="70"/>
  <c r="AL354" i="70"/>
  <c r="AL358" i="70"/>
  <c r="AL337" i="70"/>
  <c r="AL306" i="70"/>
  <c r="AL293" i="70"/>
  <c r="AL298" i="70"/>
  <c r="AL285" i="70"/>
  <c r="AL290" i="70"/>
  <c r="AL277" i="70"/>
  <c r="AL346" i="70"/>
  <c r="AL333" i="70"/>
  <c r="AL323" i="70"/>
  <c r="AL311" i="70"/>
  <c r="AL359" i="70"/>
  <c r="AL294" i="70"/>
  <c r="AL356" i="70"/>
  <c r="AL316" i="70"/>
  <c r="AL340" i="70"/>
  <c r="AL308" i="70"/>
  <c r="AL355" i="70"/>
  <c r="AL300" i="70"/>
  <c r="AL282" i="70"/>
  <c r="AL368" i="70"/>
  <c r="AL338" i="70"/>
  <c r="AL325" i="70"/>
  <c r="AL307" i="70"/>
  <c r="AL287" i="70"/>
  <c r="AL369" i="70"/>
  <c r="AL339" i="70"/>
  <c r="AL292" i="70"/>
  <c r="AL274" i="70"/>
  <c r="AL320" i="70"/>
  <c r="AL330" i="70"/>
  <c r="AL317" i="70"/>
  <c r="AL289" i="70"/>
  <c r="AL327" i="70"/>
  <c r="AL281" i="70"/>
  <c r="AL350" i="70"/>
  <c r="AL273" i="70"/>
  <c r="AL309" i="70"/>
  <c r="AL329" i="70"/>
  <c r="AL322" i="70"/>
  <c r="AL315" i="70"/>
  <c r="AL284" i="70"/>
  <c r="AL344" i="70"/>
  <c r="AL367" i="70"/>
  <c r="AL343" i="70"/>
  <c r="AL283" i="70"/>
  <c r="AL319" i="70"/>
  <c r="AL348" i="70"/>
  <c r="AL303" i="70"/>
  <c r="AL361" i="70"/>
  <c r="AL328" i="70"/>
  <c r="AL286" i="70"/>
  <c r="AL321" i="70"/>
  <c r="AL364" i="70"/>
  <c r="AL299" i="70"/>
  <c r="AL276" i="70"/>
  <c r="AL334" i="70"/>
  <c r="AL278" i="70"/>
  <c r="AL326" i="70"/>
  <c r="AL342" i="70"/>
  <c r="AL318" i="70"/>
  <c r="AL365" i="70"/>
  <c r="AL295" i="70"/>
  <c r="AL297" i="70"/>
  <c r="AL272" i="70"/>
  <c r="AL336" i="70"/>
  <c r="AL313" i="70"/>
  <c r="AL275" i="70"/>
  <c r="AL288" i="70"/>
  <c r="AL332" i="70"/>
  <c r="AL360" i="70"/>
  <c r="AL363" i="70"/>
  <c r="AL312" i="70"/>
  <c r="AL347" i="70"/>
  <c r="AL280" i="70"/>
  <c r="AL352" i="70"/>
  <c r="AL310" i="70"/>
  <c r="AL324" i="70"/>
  <c r="AL279" i="70"/>
  <c r="AL351" i="70"/>
  <c r="AF222" i="2"/>
  <c r="AE222" i="2" s="1"/>
  <c r="Y289" i="70"/>
  <c r="G13" i="70"/>
  <c r="BH13" i="70" s="1" a="1"/>
  <c r="BH13" i="70" s="1"/>
  <c r="AG278" i="70"/>
  <c r="AG286" i="70"/>
  <c r="AG294" i="70"/>
  <c r="AG302" i="70"/>
  <c r="AG310" i="70"/>
  <c r="AG318" i="70"/>
  <c r="AG326" i="70"/>
  <c r="AG334" i="70"/>
  <c r="AG342" i="70"/>
  <c r="AG350" i="70"/>
  <c r="AG358" i="70"/>
  <c r="AG366" i="70"/>
  <c r="AG345" i="70"/>
  <c r="AG290" i="70"/>
  <c r="AG322" i="70"/>
  <c r="AG354" i="70"/>
  <c r="AG283" i="70"/>
  <c r="AG307" i="70"/>
  <c r="AG323" i="70"/>
  <c r="AG355" i="70"/>
  <c r="AG279" i="70"/>
  <c r="AG287" i="70"/>
  <c r="AG295" i="70"/>
  <c r="AG303" i="70"/>
  <c r="AG311" i="70"/>
  <c r="AG319" i="70"/>
  <c r="AG327" i="70"/>
  <c r="AG335" i="70"/>
  <c r="AG343" i="70"/>
  <c r="AG351" i="70"/>
  <c r="AG359" i="70"/>
  <c r="AG367" i="70"/>
  <c r="AG272" i="70"/>
  <c r="AG280" i="70"/>
  <c r="AG288" i="70"/>
  <c r="AG296" i="70"/>
  <c r="AG304" i="70"/>
  <c r="AG312" i="70"/>
  <c r="AG320" i="70"/>
  <c r="AG328" i="70"/>
  <c r="AG336" i="70"/>
  <c r="AG344" i="70"/>
  <c r="AG352" i="70"/>
  <c r="AG360" i="70"/>
  <c r="AG368" i="70"/>
  <c r="AG321" i="70"/>
  <c r="AG329" i="70"/>
  <c r="AG337" i="70"/>
  <c r="AG353" i="70"/>
  <c r="AG298" i="70"/>
  <c r="AG314" i="70"/>
  <c r="AG338" i="70"/>
  <c r="AG273" i="70"/>
  <c r="AG281" i="70"/>
  <c r="AG289" i="70"/>
  <c r="AG297" i="70"/>
  <c r="AG305" i="70"/>
  <c r="AG313" i="70"/>
  <c r="AG284" i="70"/>
  <c r="AG292" i="70"/>
  <c r="AG300" i="70"/>
  <c r="AG308" i="70"/>
  <c r="AG316" i="70"/>
  <c r="AG324" i="70"/>
  <c r="AG332" i="70"/>
  <c r="AG340" i="70"/>
  <c r="AG348" i="70"/>
  <c r="AG356" i="70"/>
  <c r="AG364" i="70"/>
  <c r="AG349" i="70"/>
  <c r="AG361" i="70"/>
  <c r="AG274" i="70"/>
  <c r="AG306" i="70"/>
  <c r="AG346" i="70"/>
  <c r="AG275" i="70"/>
  <c r="AG299" i="70"/>
  <c r="AG331" i="70"/>
  <c r="AG347" i="70"/>
  <c r="AG277" i="70"/>
  <c r="AG285" i="70"/>
  <c r="AG293" i="70"/>
  <c r="AG301" i="70"/>
  <c r="AG309" i="70"/>
  <c r="AG317" i="70"/>
  <c r="AG325" i="70"/>
  <c r="AG333" i="70"/>
  <c r="AG341" i="70"/>
  <c r="AG357" i="70"/>
  <c r="AG365" i="70"/>
  <c r="AG369" i="70"/>
  <c r="AG282" i="70"/>
  <c r="AG330" i="70"/>
  <c r="AG362" i="70"/>
  <c r="AG291" i="70"/>
  <c r="AG315" i="70"/>
  <c r="AG339" i="70"/>
  <c r="AG363" i="70"/>
  <c r="AG271" i="70"/>
  <c r="I14" i="70"/>
  <c r="H14" i="70" s="1"/>
  <c r="Y342" i="70"/>
  <c r="Y278" i="70"/>
  <c r="Y335" i="70"/>
  <c r="Y271" i="70"/>
  <c r="Z308" i="70"/>
  <c r="Y364" i="70"/>
  <c r="Z279" i="70"/>
  <c r="Y286" i="70"/>
  <c r="Z299" i="70"/>
  <c r="Y351" i="70"/>
  <c r="Z320" i="70"/>
  <c r="Y295" i="70"/>
  <c r="Z311" i="70"/>
  <c r="Y318" i="70"/>
  <c r="Z287" i="70"/>
  <c r="Y314" i="70"/>
  <c r="Z352" i="70"/>
  <c r="Y327" i="70"/>
  <c r="Y308" i="70"/>
  <c r="Z309" i="70"/>
  <c r="Y284" i="70"/>
  <c r="Y290" i="70"/>
  <c r="Z342" i="70"/>
  <c r="Y317" i="70"/>
  <c r="Y340" i="70"/>
  <c r="Z341" i="70"/>
  <c r="Y316" i="70"/>
  <c r="Z285" i="70"/>
  <c r="Y306" i="70"/>
  <c r="Y349" i="70"/>
  <c r="Z330" i="70"/>
  <c r="Y337" i="70"/>
  <c r="Z306" i="70"/>
  <c r="Y281" i="70"/>
  <c r="Z364" i="70"/>
  <c r="Y339" i="70"/>
  <c r="Z362" i="70"/>
  <c r="Y369" i="70"/>
  <c r="Z338" i="70"/>
  <c r="Y313" i="70"/>
  <c r="Z282" i="70"/>
  <c r="Z283" i="70"/>
  <c r="Z281" i="70"/>
  <c r="Z290" i="70"/>
  <c r="Z313" i="70"/>
  <c r="Z322" i="70"/>
  <c r="Z318" i="70"/>
  <c r="Z335" i="70"/>
  <c r="Z367" i="70"/>
  <c r="Z301" i="70"/>
  <c r="Z343" i="70"/>
  <c r="Y282" i="70"/>
  <c r="Z289" i="70"/>
  <c r="Z363" i="70"/>
  <c r="Y350" i="70"/>
  <c r="Z291" i="70"/>
  <c r="Y296" i="70"/>
  <c r="Y357" i="70"/>
  <c r="Z319" i="70"/>
  <c r="Y348" i="70"/>
  <c r="Z339" i="70"/>
  <c r="Y310" i="70"/>
  <c r="Y294" i="70"/>
  <c r="Z317" i="70"/>
  <c r="Y345" i="70"/>
  <c r="Z345" i="70"/>
  <c r="Y338" i="70"/>
  <c r="Y292" i="70"/>
  <c r="Z314" i="70"/>
  <c r="Z354" i="70"/>
  <c r="Y359" i="70"/>
  <c r="Z323" i="70"/>
  <c r="Z270" i="70"/>
  <c r="Y300" i="70"/>
  <c r="Y352" i="70"/>
  <c r="Y298" i="70"/>
  <c r="Z284" i="70"/>
  <c r="Z321" i="70"/>
  <c r="Y320" i="70"/>
  <c r="Y322" i="70"/>
  <c r="Y291" i="70"/>
  <c r="Y328" i="70"/>
  <c r="Y315" i="70"/>
  <c r="Z351" i="70"/>
  <c r="Z315" i="70"/>
  <c r="Z297" i="70"/>
  <c r="Z365" i="70"/>
  <c r="Y326" i="70"/>
  <c r="Z349" i="70"/>
  <c r="Y272" i="70"/>
  <c r="Y367" i="70"/>
  <c r="Z295" i="70"/>
  <c r="Y324" i="70"/>
  <c r="Z346" i="70"/>
  <c r="Y303" i="70"/>
  <c r="Y354" i="70"/>
  <c r="Z293" i="70"/>
  <c r="Y321" i="70"/>
  <c r="Z307" i="70"/>
  <c r="Z272" i="70"/>
  <c r="Z294" i="70"/>
  <c r="Z316" i="70"/>
  <c r="Z353" i="70"/>
  <c r="Y279" i="70"/>
  <c r="Y301" i="70"/>
  <c r="Y323" i="70"/>
  <c r="Y360" i="70"/>
  <c r="Y361" i="70"/>
  <c r="Z347" i="70"/>
  <c r="Z292" i="70"/>
  <c r="Z329" i="70"/>
  <c r="Y330" i="70"/>
  <c r="Y358" i="70"/>
  <c r="Z331" i="70"/>
  <c r="Y304" i="70"/>
  <c r="Y325" i="70"/>
  <c r="Z327" i="70"/>
  <c r="Y356" i="70"/>
  <c r="Z273" i="70"/>
  <c r="Y274" i="70"/>
  <c r="Y302" i="70"/>
  <c r="Z325" i="70"/>
  <c r="Y353" i="70"/>
  <c r="Y293" i="70"/>
  <c r="Z304" i="70"/>
  <c r="Z326" i="70"/>
  <c r="Z348" i="70"/>
  <c r="Z296" i="70"/>
  <c r="Y311" i="70"/>
  <c r="Y333" i="70"/>
  <c r="Y355" i="70"/>
  <c r="Z360" i="70"/>
  <c r="Z280" i="70"/>
  <c r="Z302" i="70"/>
  <c r="Z324" i="70"/>
  <c r="Z361" i="70"/>
  <c r="Y288" i="70"/>
  <c r="Y277" i="70"/>
  <c r="Y299" i="70"/>
  <c r="Y336" i="70"/>
  <c r="Y283" i="70"/>
  <c r="Z359" i="70"/>
  <c r="Y362" i="70"/>
  <c r="Z305" i="70"/>
  <c r="Z333" i="70"/>
  <c r="Y334" i="70"/>
  <c r="Z357" i="70"/>
  <c r="Y280" i="70"/>
  <c r="Z271" i="70"/>
  <c r="Z336" i="70"/>
  <c r="Z358" i="70"/>
  <c r="Z355" i="70"/>
  <c r="Z286" i="70"/>
  <c r="Y343" i="70"/>
  <c r="Y365" i="70"/>
  <c r="Y273" i="70"/>
  <c r="Z350" i="70"/>
  <c r="Z312" i="70"/>
  <c r="Z334" i="70"/>
  <c r="Z356" i="70"/>
  <c r="Z303" i="70"/>
  <c r="Y287" i="70"/>
  <c r="Y309" i="70"/>
  <c r="Y331" i="70"/>
  <c r="Y368" i="70"/>
  <c r="Y329" i="70"/>
  <c r="Z278" i="70"/>
  <c r="Z300" i="70"/>
  <c r="Z337" i="70"/>
  <c r="Y347" i="70"/>
  <c r="Y366" i="70"/>
  <c r="Y275" i="70"/>
  <c r="Y312" i="70"/>
  <c r="Y346" i="70"/>
  <c r="Z368" i="70"/>
  <c r="Y276" i="70"/>
  <c r="Z298" i="70"/>
  <c r="Y332" i="70"/>
  <c r="Z275" i="70"/>
  <c r="Z277" i="70"/>
  <c r="Y305" i="70"/>
  <c r="Z340" i="70"/>
  <c r="Z344" i="70"/>
  <c r="Z366" i="70"/>
  <c r="Z274" i="70"/>
  <c r="Z276" i="70"/>
  <c r="Y319" i="70"/>
  <c r="Y341" i="70"/>
  <c r="Y363" i="70"/>
  <c r="Z328" i="70"/>
  <c r="Z288" i="70"/>
  <c r="Z310" i="70"/>
  <c r="Z332" i="70"/>
  <c r="Z369" i="70"/>
  <c r="Y297" i="70"/>
  <c r="Y285" i="70"/>
  <c r="Y307" i="70"/>
  <c r="Y344" i="70"/>
  <c r="AC222" i="2"/>
  <c r="S12" i="2"/>
  <c r="E13" i="2"/>
  <c r="F12" i="2" s="1"/>
  <c r="T12" i="2"/>
  <c r="U12" i="2" s="1"/>
  <c r="X13" i="70"/>
  <c r="BR22" i="70" a="1"/>
  <c r="BR22" i="70" s="1"/>
  <c r="BH22" i="70" a="1"/>
  <c r="BH22" i="70" s="1"/>
  <c r="BI22" i="70" s="1"/>
  <c r="BG22" i="70"/>
  <c r="BG93" i="70"/>
  <c r="BG92" i="70"/>
  <c r="BG73" i="70"/>
  <c r="BG40" i="70"/>
  <c r="BG49" i="70"/>
  <c r="BG31" i="70"/>
  <c r="BG101" i="70"/>
  <c r="BG81" i="70"/>
  <c r="BG79" i="70"/>
  <c r="BG107" i="70"/>
  <c r="BG68" i="70"/>
  <c r="BG23" i="70"/>
  <c r="BG64" i="70"/>
  <c r="BG51" i="70"/>
  <c r="BG110" i="70"/>
  <c r="BG98" i="70"/>
  <c r="BG42" i="70"/>
  <c r="BG69" i="70"/>
  <c r="BG109" i="70"/>
  <c r="BG90" i="70"/>
  <c r="BG45" i="70"/>
  <c r="BG65" i="70"/>
  <c r="BG50" i="70"/>
  <c r="BG57" i="70"/>
  <c r="BG37" i="70"/>
  <c r="BG35" i="70"/>
  <c r="BG62" i="70"/>
  <c r="BG53" i="70"/>
  <c r="BG28" i="70"/>
  <c r="BG106" i="70"/>
  <c r="BG103" i="70"/>
  <c r="BG33" i="70"/>
  <c r="BG76" i="70"/>
  <c r="BG54" i="70"/>
  <c r="BG99" i="70"/>
  <c r="BG43" i="70"/>
  <c r="BG95" i="70"/>
  <c r="BG77" i="70"/>
  <c r="BG91" i="70"/>
  <c r="BG82" i="70"/>
  <c r="BG71" i="70"/>
  <c r="BG56" i="70"/>
  <c r="BG67" i="70"/>
  <c r="BG74" i="70"/>
  <c r="BG100" i="70"/>
  <c r="BG46" i="70"/>
  <c r="BG66" i="70"/>
  <c r="BG60" i="70"/>
  <c r="BG26" i="70"/>
  <c r="BG111" i="70"/>
  <c r="BG78" i="70"/>
  <c r="BG85" i="70"/>
  <c r="BG47" i="70"/>
  <c r="BG83" i="70"/>
  <c r="BG27" i="70"/>
  <c r="BG48" i="70"/>
  <c r="BG70" i="70"/>
  <c r="BG55" i="70"/>
  <c r="BG75" i="70"/>
  <c r="BG108" i="70"/>
  <c r="BG96" i="70"/>
  <c r="BG58" i="70"/>
  <c r="BG88" i="70"/>
  <c r="BG29" i="70"/>
  <c r="BG32" i="70"/>
  <c r="BG63" i="70"/>
  <c r="BG41" i="70"/>
  <c r="BG80" i="70"/>
  <c r="BG30" i="70"/>
  <c r="BG89" i="70"/>
  <c r="BG44" i="70"/>
  <c r="BG24" i="70"/>
  <c r="BG38" i="70"/>
  <c r="BG61" i="70"/>
  <c r="BG52" i="70"/>
  <c r="BG59" i="70"/>
  <c r="BG104" i="70"/>
  <c r="BG34" i="70"/>
  <c r="BG97" i="70"/>
  <c r="BG84" i="70"/>
  <c r="BG102" i="70"/>
  <c r="BG112" i="70"/>
  <c r="BG87" i="70"/>
  <c r="BG72" i="70"/>
  <c r="BG94" i="70"/>
  <c r="BG36" i="70"/>
  <c r="BG105" i="70"/>
  <c r="BG86" i="70"/>
  <c r="BG25" i="70"/>
  <c r="BG39" i="70"/>
  <c r="BR14" i="70" a="1"/>
  <c r="BR14" i="70" s="1"/>
  <c r="BG14" i="70"/>
  <c r="BG19" i="70"/>
  <c r="BR19" i="70" a="1"/>
  <c r="BR19" i="70" s="1"/>
  <c r="BH19" i="70" a="1"/>
  <c r="BH19" i="70" s="1"/>
  <c r="BI19" i="70" s="1"/>
  <c r="BR16" i="70" a="1"/>
  <c r="BR16" i="70" s="1"/>
  <c r="BG16" i="70"/>
  <c r="BH16" i="70" a="1"/>
  <c r="BH16" i="70" s="1"/>
  <c r="BI16" i="70" s="1"/>
  <c r="BG20" i="70"/>
  <c r="BR20" i="70" a="1"/>
  <c r="BR20" i="70" s="1"/>
  <c r="BH20" i="70" a="1"/>
  <c r="BH20" i="70" s="1"/>
  <c r="BI20" i="70" s="1"/>
  <c r="BR18" i="70" a="1"/>
  <c r="BR18" i="70" s="1"/>
  <c r="BG18" i="70"/>
  <c r="BH18" i="70" a="1"/>
  <c r="BH18" i="70" s="1"/>
  <c r="BI18" i="70" s="1"/>
  <c r="BR15" i="70" a="1"/>
  <c r="BR15" i="70" s="1"/>
  <c r="BH15" i="70" a="1"/>
  <c r="BH15" i="70" s="1"/>
  <c r="BI15" i="70" s="1"/>
  <c r="BG15" i="70"/>
  <c r="BH21" i="70" a="1"/>
  <c r="BH21" i="70" s="1"/>
  <c r="BI21" i="70" s="1"/>
  <c r="BG21" i="70"/>
  <c r="BR21" i="70" a="1"/>
  <c r="BR21" i="70" s="1"/>
  <c r="BH17" i="70" a="1"/>
  <c r="BH17" i="70" s="1"/>
  <c r="BI17" i="70" s="1"/>
  <c r="BR17" i="70" a="1"/>
  <c r="BR17" i="70" s="1"/>
  <c r="BG17" i="70"/>
  <c r="N7" i="70"/>
  <c r="M7" i="70"/>
  <c r="R7" i="70" s="1"/>
  <c r="X22" i="70"/>
  <c r="X15" i="70"/>
  <c r="X18" i="70"/>
  <c r="X17" i="70"/>
  <c r="X16" i="70"/>
  <c r="X14" i="70"/>
  <c r="X20" i="70"/>
  <c r="X19" i="70"/>
  <c r="X21" i="70"/>
  <c r="R13" i="70"/>
  <c r="H11" i="73"/>
  <c r="BK13" i="70"/>
  <c r="A13" i="70"/>
  <c r="BK21" i="70"/>
  <c r="C21" i="70"/>
  <c r="BK14" i="70"/>
  <c r="C14" i="70"/>
  <c r="A14" i="70" s="1"/>
  <c r="AD14" i="70" s="1"/>
  <c r="BK19" i="70"/>
  <c r="C19" i="70"/>
  <c r="BK18" i="70"/>
  <c r="C18" i="70"/>
  <c r="BK22" i="70"/>
  <c r="C22" i="70"/>
  <c r="BK15" i="70"/>
  <c r="C15" i="70"/>
  <c r="BK17" i="70"/>
  <c r="C17" i="70"/>
  <c r="BK20" i="70"/>
  <c r="C20" i="70"/>
  <c r="BK16" i="70"/>
  <c r="C16" i="70"/>
  <c r="N67" i="74"/>
  <c r="P67" i="74" s="1"/>
  <c r="N91" i="74"/>
  <c r="P91" i="74" s="1"/>
  <c r="N99" i="74"/>
  <c r="P99" i="74" s="1"/>
  <c r="N107" i="74"/>
  <c r="P107" i="74" s="1"/>
  <c r="N75" i="74"/>
  <c r="P75" i="74" s="1"/>
  <c r="N60" i="74"/>
  <c r="P60" i="74" s="1"/>
  <c r="N68" i="74"/>
  <c r="P68" i="74" s="1"/>
  <c r="N76" i="74"/>
  <c r="P76" i="74" s="1"/>
  <c r="N84" i="74"/>
  <c r="P84" i="74" s="1"/>
  <c r="N92" i="74"/>
  <c r="P92" i="74" s="1"/>
  <c r="N100" i="74"/>
  <c r="P100" i="74" s="1"/>
  <c r="N108" i="74"/>
  <c r="P108" i="74" s="1"/>
  <c r="N65" i="74"/>
  <c r="P65" i="74" s="1"/>
  <c r="N81" i="74"/>
  <c r="P81" i="74" s="1"/>
  <c r="N105" i="74"/>
  <c r="P105" i="74" s="1"/>
  <c r="N77" i="74"/>
  <c r="P77" i="74" s="1"/>
  <c r="N66" i="74"/>
  <c r="P66" i="74" s="1"/>
  <c r="N82" i="74"/>
  <c r="P82" i="74" s="1"/>
  <c r="N98" i="74"/>
  <c r="P98" i="74" s="1"/>
  <c r="N59" i="74"/>
  <c r="P59" i="74" s="1"/>
  <c r="N83" i="74"/>
  <c r="P83" i="74" s="1"/>
  <c r="N61" i="74"/>
  <c r="P61" i="74" s="1"/>
  <c r="N85" i="74"/>
  <c r="P85" i="74" s="1"/>
  <c r="N101" i="74"/>
  <c r="P101" i="74" s="1"/>
  <c r="N62" i="74"/>
  <c r="P62" i="74" s="1"/>
  <c r="N70" i="74"/>
  <c r="P70" i="74" s="1"/>
  <c r="N78" i="74"/>
  <c r="P78" i="74" s="1"/>
  <c r="N86" i="74"/>
  <c r="P86" i="74" s="1"/>
  <c r="N94" i="74"/>
  <c r="P94" i="74" s="1"/>
  <c r="N102" i="74"/>
  <c r="P102" i="74" s="1"/>
  <c r="N74" i="74"/>
  <c r="P74" i="74" s="1"/>
  <c r="N90" i="74"/>
  <c r="P90" i="74" s="1"/>
  <c r="N106" i="74"/>
  <c r="P106" i="74" s="1"/>
  <c r="N69" i="74"/>
  <c r="P69" i="74" s="1"/>
  <c r="N93" i="74"/>
  <c r="P93" i="74" s="1"/>
  <c r="N63" i="74"/>
  <c r="P63" i="74" s="1"/>
  <c r="N71" i="74"/>
  <c r="P71" i="74" s="1"/>
  <c r="N79" i="74"/>
  <c r="P79" i="74" s="1"/>
  <c r="N87" i="74"/>
  <c r="P87" i="74" s="1"/>
  <c r="N95" i="74"/>
  <c r="P95" i="74" s="1"/>
  <c r="N103" i="74"/>
  <c r="P103" i="74" s="1"/>
  <c r="N73" i="74"/>
  <c r="P73" i="74" s="1"/>
  <c r="N89" i="74"/>
  <c r="P89" i="74" s="1"/>
  <c r="N97" i="74"/>
  <c r="P97" i="74" s="1"/>
  <c r="N64" i="74"/>
  <c r="P64" i="74" s="1"/>
  <c r="N72" i="74"/>
  <c r="P72" i="74" s="1"/>
  <c r="N80" i="74"/>
  <c r="P80" i="74" s="1"/>
  <c r="N88" i="74"/>
  <c r="P88" i="74" s="1"/>
  <c r="N96" i="74"/>
  <c r="P96" i="74" s="1"/>
  <c r="N104" i="74"/>
  <c r="P104" i="74" s="1"/>
  <c r="N439" i="70"/>
  <c r="AB439" i="70" s="1"/>
  <c r="N455" i="70"/>
  <c r="AB455" i="70" s="1"/>
  <c r="N471" i="70"/>
  <c r="AB471" i="70" s="1"/>
  <c r="N432" i="70"/>
  <c r="AB432" i="70" s="1"/>
  <c r="N456" i="70"/>
  <c r="AB456" i="70" s="1"/>
  <c r="N449" i="70"/>
  <c r="AB449" i="70" s="1"/>
  <c r="N442" i="70"/>
  <c r="AB442" i="70" s="1"/>
  <c r="N427" i="70"/>
  <c r="AB427" i="70" s="1"/>
  <c r="N435" i="70"/>
  <c r="AB435" i="70" s="1"/>
  <c r="N443" i="70"/>
  <c r="AB443" i="70" s="1"/>
  <c r="N451" i="70"/>
  <c r="AB451" i="70" s="1"/>
  <c r="N459" i="70"/>
  <c r="AB459" i="70" s="1"/>
  <c r="N467" i="70"/>
  <c r="AB467" i="70" s="1"/>
  <c r="N431" i="70"/>
  <c r="AB431" i="70" s="1"/>
  <c r="N447" i="70"/>
  <c r="AB447" i="70" s="1"/>
  <c r="N463" i="70"/>
  <c r="AB463" i="70" s="1"/>
  <c r="N440" i="70"/>
  <c r="AB440" i="70" s="1"/>
  <c r="N448" i="70"/>
  <c r="AB448" i="70" s="1"/>
  <c r="N464" i="70"/>
  <c r="AB464" i="70" s="1"/>
  <c r="N472" i="70"/>
  <c r="AB472" i="70" s="1"/>
  <c r="N433" i="70"/>
  <c r="AB433" i="70" s="1"/>
  <c r="N441" i="70"/>
  <c r="AB441" i="70" s="1"/>
  <c r="N457" i="70"/>
  <c r="AB457" i="70" s="1"/>
  <c r="N465" i="70"/>
  <c r="AB465" i="70" s="1"/>
  <c r="N473" i="70"/>
  <c r="AB473" i="70" s="1"/>
  <c r="N426" i="70"/>
  <c r="AB426" i="70" s="1"/>
  <c r="N434" i="70"/>
  <c r="AB434" i="70" s="1"/>
  <c r="N450" i="70"/>
  <c r="AB450" i="70" s="1"/>
  <c r="N458" i="70"/>
  <c r="AB458" i="70" s="1"/>
  <c r="N466" i="70"/>
  <c r="AB466" i="70" s="1"/>
  <c r="N474" i="70"/>
  <c r="AB474" i="70" s="1"/>
  <c r="N428" i="70"/>
  <c r="AB428" i="70" s="1"/>
  <c r="N436" i="70"/>
  <c r="AB436" i="70" s="1"/>
  <c r="N444" i="70"/>
  <c r="AB444" i="70" s="1"/>
  <c r="N452" i="70"/>
  <c r="AB452" i="70" s="1"/>
  <c r="N460" i="70"/>
  <c r="AB460" i="70" s="1"/>
  <c r="N468" i="70"/>
  <c r="AB468" i="70" s="1"/>
  <c r="N429" i="70"/>
  <c r="AB429" i="70" s="1"/>
  <c r="N437" i="70"/>
  <c r="AB437" i="70" s="1"/>
  <c r="N445" i="70"/>
  <c r="AB445" i="70" s="1"/>
  <c r="N453" i="70"/>
  <c r="AB453" i="70" s="1"/>
  <c r="N461" i="70"/>
  <c r="AB461" i="70" s="1"/>
  <c r="N469" i="70"/>
  <c r="AB469" i="70" s="1"/>
  <c r="N430" i="70"/>
  <c r="AB430" i="70" s="1"/>
  <c r="N438" i="70"/>
  <c r="AB438" i="70" s="1"/>
  <c r="N446" i="70"/>
  <c r="AB446" i="70" s="1"/>
  <c r="N454" i="70"/>
  <c r="AB454" i="70" s="1"/>
  <c r="N462" i="70"/>
  <c r="AB462" i="70" s="1"/>
  <c r="N470" i="70"/>
  <c r="AB470" i="70" s="1"/>
  <c r="Y94" i="70"/>
  <c r="Y98" i="70"/>
  <c r="Y96" i="70"/>
  <c r="Y100" i="70"/>
  <c r="Y99" i="70"/>
  <c r="Y97" i="70"/>
  <c r="Y95" i="70"/>
  <c r="Y101" i="70"/>
  <c r="Y93" i="70"/>
  <c r="J61" i="64"/>
  <c r="AB61" i="64" s="1"/>
  <c r="AD425" i="70" s="1"/>
  <c r="J60" i="64"/>
  <c r="AB60" i="64" s="1"/>
  <c r="AD424" i="70" s="1"/>
  <c r="J59" i="64"/>
  <c r="AB59" i="64" s="1"/>
  <c r="AD423" i="70" s="1"/>
  <c r="J58" i="64"/>
  <c r="AB58" i="64" s="1"/>
  <c r="AD422" i="70" s="1"/>
  <c r="J57" i="64"/>
  <c r="AB57" i="64" s="1"/>
  <c r="AD421" i="70" s="1"/>
  <c r="J56" i="64"/>
  <c r="AB56" i="64" s="1"/>
  <c r="AD420" i="70" s="1"/>
  <c r="J55" i="64"/>
  <c r="AB55" i="64" s="1"/>
  <c r="AD419" i="70" s="1"/>
  <c r="J54" i="64"/>
  <c r="AB54" i="64" s="1"/>
  <c r="AD418" i="70" s="1"/>
  <c r="J53" i="64"/>
  <c r="AB53" i="64" s="1"/>
  <c r="AD417" i="70" s="1"/>
  <c r="J52" i="64"/>
  <c r="AB52" i="64" s="1"/>
  <c r="AD416" i="70" s="1"/>
  <c r="J51" i="64"/>
  <c r="AB51" i="64" s="1"/>
  <c r="AD415" i="70" s="1"/>
  <c r="J50" i="64"/>
  <c r="AB50" i="64" s="1"/>
  <c r="AD414" i="70" s="1"/>
  <c r="J49" i="64"/>
  <c r="AB49" i="64" s="1"/>
  <c r="AD413" i="70" s="1"/>
  <c r="J48" i="64"/>
  <c r="AB48" i="64" s="1"/>
  <c r="AD412" i="70" s="1"/>
  <c r="J47" i="64"/>
  <c r="AB47" i="64" s="1"/>
  <c r="AD411" i="70" s="1"/>
  <c r="J46" i="64"/>
  <c r="AB46" i="64" s="1"/>
  <c r="AD410" i="70" s="1"/>
  <c r="J45" i="64"/>
  <c r="AB45" i="64" s="1"/>
  <c r="AD409" i="70" s="1"/>
  <c r="J44" i="64"/>
  <c r="AB44" i="64" s="1"/>
  <c r="AD408" i="70" s="1"/>
  <c r="J43" i="64"/>
  <c r="AB43" i="64" s="1"/>
  <c r="AD407" i="70" s="1"/>
  <c r="J42" i="64"/>
  <c r="AB42" i="64" s="1"/>
  <c r="AD406" i="70" s="1"/>
  <c r="J41" i="64"/>
  <c r="AB41" i="64" s="1"/>
  <c r="AD405" i="70" s="1"/>
  <c r="J40" i="64"/>
  <c r="AB40" i="64" s="1"/>
  <c r="AD404" i="70" s="1"/>
  <c r="J39" i="64"/>
  <c r="AB39" i="64" s="1"/>
  <c r="AD403" i="70" s="1"/>
  <c r="J38" i="64"/>
  <c r="AB38" i="64" s="1"/>
  <c r="AD402" i="70" s="1"/>
  <c r="J37" i="64"/>
  <c r="AB37" i="64" s="1"/>
  <c r="AD401" i="70" s="1"/>
  <c r="J36" i="64"/>
  <c r="AB36" i="64" s="1"/>
  <c r="AD400" i="70" s="1"/>
  <c r="J35" i="64"/>
  <c r="J34" i="64"/>
  <c r="AB34" i="64" s="1"/>
  <c r="AD398" i="70" s="1"/>
  <c r="J33" i="64"/>
  <c r="AB33" i="64" s="1"/>
  <c r="AD397" i="70" s="1"/>
  <c r="J32" i="64"/>
  <c r="AB32" i="64" s="1"/>
  <c r="AD396" i="70" s="1"/>
  <c r="J31" i="64"/>
  <c r="AB31" i="64" s="1"/>
  <c r="AD395" i="70" s="1"/>
  <c r="J30" i="64"/>
  <c r="AB30" i="64" s="1"/>
  <c r="AD394" i="70" s="1"/>
  <c r="J29" i="64"/>
  <c r="AB29" i="64" s="1"/>
  <c r="AD393" i="70" s="1"/>
  <c r="J28" i="64"/>
  <c r="AB28" i="64" s="1"/>
  <c r="AD392" i="70" s="1"/>
  <c r="J27" i="64"/>
  <c r="J26" i="64"/>
  <c r="AB26" i="64" s="1"/>
  <c r="AD390" i="70" s="1"/>
  <c r="J25" i="64"/>
  <c r="AB25" i="64" s="1"/>
  <c r="AD389" i="70" s="1"/>
  <c r="J24" i="64"/>
  <c r="AB24" i="64" s="1"/>
  <c r="AD388" i="70" s="1"/>
  <c r="J23" i="64"/>
  <c r="AB23" i="64" s="1"/>
  <c r="AD387" i="70" s="1"/>
  <c r="J22" i="64"/>
  <c r="AB22" i="64" s="1"/>
  <c r="AD386" i="70" s="1"/>
  <c r="AB231" i="2"/>
  <c r="AC231" i="2" s="1"/>
  <c r="AB230" i="2"/>
  <c r="O21" i="70" s="1"/>
  <c r="AB229" i="2"/>
  <c r="O20" i="70" s="1"/>
  <c r="AB228" i="2"/>
  <c r="O19" i="70" s="1"/>
  <c r="AB227" i="2"/>
  <c r="AC227" i="2" s="1"/>
  <c r="AB226" i="2"/>
  <c r="AC226" i="2" s="1"/>
  <c r="AB225" i="2"/>
  <c r="O16" i="70" s="1"/>
  <c r="AB224" i="2"/>
  <c r="AC224" i="2" s="1"/>
  <c r="AB223" i="2"/>
  <c r="U231" i="2"/>
  <c r="U230" i="2"/>
  <c r="U229" i="2"/>
  <c r="U228" i="2"/>
  <c r="U227" i="2"/>
  <c r="U226" i="2"/>
  <c r="U225" i="2"/>
  <c r="U224" i="2"/>
  <c r="U223" i="2"/>
  <c r="Q231" i="2"/>
  <c r="Q230" i="2"/>
  <c r="Q229" i="2"/>
  <c r="Q228" i="2"/>
  <c r="Q227" i="2"/>
  <c r="Q226" i="2"/>
  <c r="Q225" i="2"/>
  <c r="Q224" i="2"/>
  <c r="Q223" i="2"/>
  <c r="A223" i="2"/>
  <c r="A224" i="2"/>
  <c r="BQ15" i="70" s="1"/>
  <c r="A225" i="2"/>
  <c r="A226" i="2"/>
  <c r="A227" i="2"/>
  <c r="A228" i="2"/>
  <c r="A229" i="2"/>
  <c r="A230" i="2"/>
  <c r="K128" i="64"/>
  <c r="K127" i="64"/>
  <c r="K126" i="64"/>
  <c r="Q222" i="2"/>
  <c r="I13" i="70" l="1"/>
  <c r="H13" i="70" s="1"/>
  <c r="BG13" i="70"/>
  <c r="AA343" i="70"/>
  <c r="AA363" i="70"/>
  <c r="AA301" i="70"/>
  <c r="T229" i="2"/>
  <c r="W20" i="70" s="1"/>
  <c r="T225" i="2"/>
  <c r="W16" i="70" s="1"/>
  <c r="T230" i="2"/>
  <c r="W21" i="70" s="1"/>
  <c r="T227" i="2"/>
  <c r="W18" i="70" s="1"/>
  <c r="T226" i="2"/>
  <c r="W17" i="70" s="1"/>
  <c r="T231" i="2"/>
  <c r="W22" i="70" s="1"/>
  <c r="T18" i="70"/>
  <c r="R227" i="2"/>
  <c r="U18" i="70" s="1"/>
  <c r="T19" i="70"/>
  <c r="R228" i="2"/>
  <c r="S228" i="2" s="1"/>
  <c r="V19" i="70" s="1"/>
  <c r="T228" i="2"/>
  <c r="W19" i="70" s="1"/>
  <c r="T20" i="70"/>
  <c r="R229" i="2"/>
  <c r="S229" i="2" s="1"/>
  <c r="V20" i="70" s="1"/>
  <c r="T22" i="70"/>
  <c r="R231" i="2"/>
  <c r="U22" i="70" s="1"/>
  <c r="T17" i="70"/>
  <c r="R226" i="2"/>
  <c r="U17" i="70" s="1"/>
  <c r="T21" i="70"/>
  <c r="R230" i="2"/>
  <c r="S230" i="2" s="1"/>
  <c r="V21" i="70" s="1"/>
  <c r="T15" i="70"/>
  <c r="R224" i="2"/>
  <c r="U15" i="70" s="1"/>
  <c r="T224" i="2"/>
  <c r="W15" i="70" s="1"/>
  <c r="T16" i="70"/>
  <c r="R225" i="2"/>
  <c r="U16" i="70" s="1"/>
  <c r="AK20" i="70"/>
  <c r="AK21" i="70"/>
  <c r="AK19" i="70"/>
  <c r="G17" i="86"/>
  <c r="ET7" i="70" s="1"/>
  <c r="G25" i="86"/>
  <c r="FA7" i="70" s="1"/>
  <c r="G19" i="86"/>
  <c r="EV7" i="70" s="1"/>
  <c r="G11" i="86"/>
  <c r="EN7" i="70" s="1"/>
  <c r="G15" i="86"/>
  <c r="ER7" i="70" s="1"/>
  <c r="G9" i="86"/>
  <c r="G21" i="86"/>
  <c r="EX7" i="70" s="1"/>
  <c r="G13" i="86"/>
  <c r="EP7" i="70" s="1"/>
  <c r="T222" i="2"/>
  <c r="AA309" i="70"/>
  <c r="AB27" i="64"/>
  <c r="AD391" i="70" s="1"/>
  <c r="AI354" i="70"/>
  <c r="AI356" i="70"/>
  <c r="AA289" i="70"/>
  <c r="AI278" i="70"/>
  <c r="AI358" i="70"/>
  <c r="AI277" i="70"/>
  <c r="AI369" i="70"/>
  <c r="AI272" i="70"/>
  <c r="AI275" i="70"/>
  <c r="AI368" i="70"/>
  <c r="AA285" i="70"/>
  <c r="AA316" i="70"/>
  <c r="AI357" i="70"/>
  <c r="AA295" i="70"/>
  <c r="AA278" i="70"/>
  <c r="AA283" i="70"/>
  <c r="AA327" i="70"/>
  <c r="AA351" i="70"/>
  <c r="AA299" i="70"/>
  <c r="AA341" i="70"/>
  <c r="AA281" i="70"/>
  <c r="AA272" i="70"/>
  <c r="AA319" i="70"/>
  <c r="AA329" i="70"/>
  <c r="AA353" i="70"/>
  <c r="AI355" i="70"/>
  <c r="AA340" i="70"/>
  <c r="AA336" i="70"/>
  <c r="AA292" i="70"/>
  <c r="AI270" i="70"/>
  <c r="AA307" i="70"/>
  <c r="AA271" i="70"/>
  <c r="AI276" i="70"/>
  <c r="AI271" i="70"/>
  <c r="AA304" i="70"/>
  <c r="AA339" i="70"/>
  <c r="AA348" i="70"/>
  <c r="AA308" i="70"/>
  <c r="AA284" i="70"/>
  <c r="AA362" i="70"/>
  <c r="AA368" i="70"/>
  <c r="AA290" i="70"/>
  <c r="AA277" i="70"/>
  <c r="AA331" i="70"/>
  <c r="AA306" i="70"/>
  <c r="AA356" i="70"/>
  <c r="AA358" i="70"/>
  <c r="AA320" i="70"/>
  <c r="AA297" i="70"/>
  <c r="AA321" i="70"/>
  <c r="AA338" i="70"/>
  <c r="AA287" i="70"/>
  <c r="AA280" i="70"/>
  <c r="AA347" i="70"/>
  <c r="AA364" i="70"/>
  <c r="AA275" i="70"/>
  <c r="AA369" i="70"/>
  <c r="AA349" i="70"/>
  <c r="AA324" i="70"/>
  <c r="AA354" i="70"/>
  <c r="AA322" i="70"/>
  <c r="AA344" i="70"/>
  <c r="AA302" i="70"/>
  <c r="AA366" i="70"/>
  <c r="AA294" i="70"/>
  <c r="AA311" i="70"/>
  <c r="AA332" i="70"/>
  <c r="AA273" i="70"/>
  <c r="AA367" i="70"/>
  <c r="AA282" i="70"/>
  <c r="AA352" i="70"/>
  <c r="B17" i="70"/>
  <c r="A17" i="70"/>
  <c r="AD17" i="70" s="1"/>
  <c r="B19" i="70"/>
  <c r="A19" i="70"/>
  <c r="AD19" i="70" s="1"/>
  <c r="A15" i="70"/>
  <c r="AD15" i="70" s="1"/>
  <c r="B15" i="70"/>
  <c r="AA334" i="70"/>
  <c r="B16" i="70"/>
  <c r="A16" i="70"/>
  <c r="AD16" i="70" s="1"/>
  <c r="B22" i="70"/>
  <c r="A22" i="70"/>
  <c r="AD22" i="70" s="1"/>
  <c r="B21" i="70"/>
  <c r="A21" i="70"/>
  <c r="AD21" i="70" s="1"/>
  <c r="AA355" i="70"/>
  <c r="AA296" i="70"/>
  <c r="AA274" i="70"/>
  <c r="AA330" i="70"/>
  <c r="AA279" i="70"/>
  <c r="AA346" i="70"/>
  <c r="B20" i="70"/>
  <c r="A20" i="70"/>
  <c r="AD20" i="70" s="1"/>
  <c r="B18" i="70"/>
  <c r="A18" i="70"/>
  <c r="AD18" i="70" s="1"/>
  <c r="AA359" i="70"/>
  <c r="AA326" i="70"/>
  <c r="AA291" i="70"/>
  <c r="AA313" i="70"/>
  <c r="AA317" i="70"/>
  <c r="AA314" i="70"/>
  <c r="AA312" i="70"/>
  <c r="AA318" i="70"/>
  <c r="AA365" i="70"/>
  <c r="AA360" i="70"/>
  <c r="AA323" i="70"/>
  <c r="AA337" i="70"/>
  <c r="AA303" i="70"/>
  <c r="AA286" i="70"/>
  <c r="AA335" i="70"/>
  <c r="AA305" i="70"/>
  <c r="AA342" i="70"/>
  <c r="AA333" i="70"/>
  <c r="AA288" i="70"/>
  <c r="AA298" i="70"/>
  <c r="AA350" i="70"/>
  <c r="AA315" i="70"/>
  <c r="AA310" i="70"/>
  <c r="AA328" i="70"/>
  <c r="AA300" i="70"/>
  <c r="AA270" i="70"/>
  <c r="AA276" i="70"/>
  <c r="AA293" i="70"/>
  <c r="AA357" i="70"/>
  <c r="AA325" i="70"/>
  <c r="AA361" i="70"/>
  <c r="AA345" i="70"/>
  <c r="R222" i="2"/>
  <c r="S222" i="2" s="1"/>
  <c r="B14" i="70"/>
  <c r="H12" i="2"/>
  <c r="L7" i="70" s="1"/>
  <c r="Y13" i="70"/>
  <c r="Z9" i="74"/>
  <c r="AE242" i="2"/>
  <c r="Z29" i="74" s="1"/>
  <c r="AE316" i="2"/>
  <c r="Z103" i="74" s="1"/>
  <c r="AE314" i="2"/>
  <c r="Z101" i="74" s="1"/>
  <c r="AE264" i="2"/>
  <c r="Z51" i="74" s="1"/>
  <c r="AE279" i="2"/>
  <c r="Z66" i="74" s="1"/>
  <c r="AE308" i="2"/>
  <c r="Z95" i="74" s="1"/>
  <c r="AE236" i="2"/>
  <c r="Z23" i="74" s="1"/>
  <c r="AE296" i="2"/>
  <c r="Z83" i="74" s="1"/>
  <c r="AE257" i="2"/>
  <c r="Z44" i="74" s="1"/>
  <c r="AE281" i="2"/>
  <c r="Z68" i="74" s="1"/>
  <c r="AE240" i="2"/>
  <c r="Z27" i="74" s="1"/>
  <c r="AE273" i="2"/>
  <c r="Z60" i="74" s="1"/>
  <c r="AE289" i="2"/>
  <c r="Z76" i="74" s="1"/>
  <c r="AE291" i="2"/>
  <c r="Z78" i="74" s="1"/>
  <c r="AE297" i="2"/>
  <c r="Z84" i="74" s="1"/>
  <c r="AE252" i="2"/>
  <c r="Z39" i="74" s="1"/>
  <c r="AE263" i="2"/>
  <c r="Z50" i="74" s="1"/>
  <c r="AE294" i="2"/>
  <c r="Z81" i="74" s="1"/>
  <c r="AE277" i="2"/>
  <c r="Z64" i="74" s="1"/>
  <c r="AE276" i="2"/>
  <c r="Z63" i="74" s="1"/>
  <c r="AE241" i="2"/>
  <c r="Z28" i="74" s="1"/>
  <c r="AE275" i="2"/>
  <c r="Z62" i="74" s="1"/>
  <c r="AE318" i="2"/>
  <c r="Z105" i="74" s="1"/>
  <c r="AE255" i="2"/>
  <c r="Z42" i="74" s="1"/>
  <c r="AE251" i="2"/>
  <c r="Z38" i="74" s="1"/>
  <c r="AE300" i="2"/>
  <c r="Z87" i="74" s="1"/>
  <c r="AE288" i="2"/>
  <c r="Z75" i="74" s="1"/>
  <c r="AE306" i="2"/>
  <c r="Z93" i="74" s="1"/>
  <c r="AE245" i="2"/>
  <c r="Z32" i="74" s="1"/>
  <c r="AE261" i="2"/>
  <c r="Z48" i="74" s="1"/>
  <c r="AE285" i="2"/>
  <c r="Z72" i="74" s="1"/>
  <c r="AE269" i="2"/>
  <c r="Z56" i="74" s="1"/>
  <c r="AE268" i="2"/>
  <c r="Z55" i="74" s="1"/>
  <c r="AE238" i="2"/>
  <c r="Z25" i="74" s="1"/>
  <c r="AE270" i="2"/>
  <c r="Z57" i="74" s="1"/>
  <c r="AE311" i="2"/>
  <c r="Z98" i="74" s="1"/>
  <c r="AE253" i="2"/>
  <c r="Z40" i="74" s="1"/>
  <c r="AE248" i="2"/>
  <c r="Z35" i="74" s="1"/>
  <c r="AE320" i="2"/>
  <c r="Z107" i="74" s="1"/>
  <c r="AE272" i="2"/>
  <c r="Z59" i="74" s="1"/>
  <c r="AE317" i="2"/>
  <c r="Z104" i="74" s="1"/>
  <c r="AE235" i="2"/>
  <c r="Z22" i="74" s="1"/>
  <c r="AE250" i="2"/>
  <c r="Z37" i="74" s="1"/>
  <c r="AE312" i="2"/>
  <c r="Z99" i="74" s="1"/>
  <c r="AE271" i="2"/>
  <c r="Z58" i="74" s="1"/>
  <c r="AE299" i="2"/>
  <c r="Z86" i="74" s="1"/>
  <c r="AE247" i="2"/>
  <c r="Z34" i="74" s="1"/>
  <c r="AE295" i="2"/>
  <c r="Z82" i="74" s="1"/>
  <c r="AE319" i="2"/>
  <c r="Z106" i="74" s="1"/>
  <c r="AE303" i="2"/>
  <c r="Z90" i="74" s="1"/>
  <c r="AE239" i="2"/>
  <c r="Z26" i="74" s="1"/>
  <c r="AE244" i="2"/>
  <c r="Z31" i="74" s="1"/>
  <c r="AE274" i="2"/>
  <c r="Z61" i="74" s="1"/>
  <c r="AE249" i="2"/>
  <c r="Z36" i="74" s="1"/>
  <c r="AE259" i="2"/>
  <c r="Z46" i="74" s="1"/>
  <c r="AE233" i="2"/>
  <c r="Z20" i="74" s="1"/>
  <c r="AE267" i="2"/>
  <c r="Z54" i="74" s="1"/>
  <c r="AE304" i="2"/>
  <c r="Z91" i="74" s="1"/>
  <c r="AE321" i="2"/>
  <c r="Z108" i="74" s="1"/>
  <c r="AE256" i="2"/>
  <c r="Z43" i="74" s="1"/>
  <c r="AE258" i="2"/>
  <c r="Z45" i="74" s="1"/>
  <c r="AE278" i="2"/>
  <c r="Z65" i="74" s="1"/>
  <c r="AE313" i="2"/>
  <c r="Z100" i="74" s="1"/>
  <c r="AE302" i="2"/>
  <c r="Z89" i="74" s="1"/>
  <c r="AE301" i="2"/>
  <c r="Z88" i="74" s="1"/>
  <c r="AE234" i="2"/>
  <c r="Z21" i="74" s="1"/>
  <c r="AE237" i="2"/>
  <c r="Z24" i="74" s="1"/>
  <c r="AE266" i="2"/>
  <c r="Z53" i="74" s="1"/>
  <c r="AE246" i="2"/>
  <c r="Z33" i="74" s="1"/>
  <c r="AE254" i="2"/>
  <c r="Z41" i="74" s="1"/>
  <c r="AE315" i="2"/>
  <c r="Z102" i="74" s="1"/>
  <c r="AE262" i="2"/>
  <c r="Z49" i="74" s="1"/>
  <c r="AE290" i="2"/>
  <c r="Z77" i="74" s="1"/>
  <c r="AE293" i="2"/>
  <c r="Z80" i="74" s="1"/>
  <c r="AE305" i="2"/>
  <c r="Z92" i="74" s="1"/>
  <c r="AE232" i="2"/>
  <c r="Z19" i="74" s="1"/>
  <c r="AE286" i="2"/>
  <c r="Z73" i="74" s="1"/>
  <c r="AE309" i="2"/>
  <c r="Z96" i="74" s="1"/>
  <c r="AE292" i="2"/>
  <c r="Z79" i="74" s="1"/>
  <c r="AE260" i="2"/>
  <c r="Z47" i="74" s="1"/>
  <c r="AE243" i="2"/>
  <c r="Z30" i="74" s="1"/>
  <c r="AE287" i="2"/>
  <c r="Z74" i="74" s="1"/>
  <c r="AE283" i="2"/>
  <c r="Z70" i="74" s="1"/>
  <c r="AE307" i="2"/>
  <c r="Z94" i="74" s="1"/>
  <c r="AE282" i="2"/>
  <c r="Z69" i="74" s="1"/>
  <c r="AE310" i="2"/>
  <c r="Z97" i="74" s="1"/>
  <c r="AE298" i="2"/>
  <c r="Z85" i="74" s="1"/>
  <c r="AE280" i="2"/>
  <c r="Z67" i="74" s="1"/>
  <c r="AE284" i="2"/>
  <c r="Z71" i="74" s="1"/>
  <c r="AE265" i="2"/>
  <c r="Z52" i="74" s="1"/>
  <c r="H10" i="73"/>
  <c r="O14" i="70"/>
  <c r="AD223" i="2"/>
  <c r="P14" i="70" s="1"/>
  <c r="BQ14" i="70"/>
  <c r="AC223" i="2"/>
  <c r="Z14" i="70" s="1"/>
  <c r="BQ21" i="70"/>
  <c r="AC230" i="2"/>
  <c r="Z21" i="70" s="1"/>
  <c r="AC225" i="2"/>
  <c r="Z16" i="70" s="1"/>
  <c r="BQ20" i="70"/>
  <c r="BQ19" i="70"/>
  <c r="AC228" i="2"/>
  <c r="Z19" i="70" s="1"/>
  <c r="AC229" i="2"/>
  <c r="Z20" i="70" s="1"/>
  <c r="BQ18" i="70"/>
  <c r="BQ17" i="70"/>
  <c r="BQ16" i="70"/>
  <c r="N24" i="74"/>
  <c r="P24" i="74" s="1"/>
  <c r="V15" i="74"/>
  <c r="Y15" i="74" s="1"/>
  <c r="AA126" i="64"/>
  <c r="BB19" i="70" s="1"/>
  <c r="N25" i="74"/>
  <c r="P25" i="74" s="1"/>
  <c r="N33" i="74"/>
  <c r="P33" i="74" s="1"/>
  <c r="N41" i="74"/>
  <c r="P41" i="74" s="1"/>
  <c r="N49" i="74"/>
  <c r="P49" i="74" s="1"/>
  <c r="N57" i="74"/>
  <c r="P57" i="74" s="1"/>
  <c r="N58" i="74"/>
  <c r="P58" i="74" s="1"/>
  <c r="N26" i="74"/>
  <c r="P26" i="74" s="1"/>
  <c r="N34" i="74"/>
  <c r="P34" i="74" s="1"/>
  <c r="N50" i="74"/>
  <c r="P50" i="74" s="1"/>
  <c r="V17" i="74"/>
  <c r="Y17" i="74" s="1"/>
  <c r="AA128" i="64"/>
  <c r="BB21" i="70" s="1"/>
  <c r="N19" i="74"/>
  <c r="P19" i="74" s="1"/>
  <c r="N27" i="74"/>
  <c r="P27" i="74" s="1"/>
  <c r="N35" i="74"/>
  <c r="P35" i="74" s="1"/>
  <c r="N43" i="74"/>
  <c r="P43" i="74" s="1"/>
  <c r="N51" i="74"/>
  <c r="P51" i="74" s="1"/>
  <c r="N40" i="74"/>
  <c r="P40" i="74" s="1"/>
  <c r="N56" i="74"/>
  <c r="P56" i="74" s="1"/>
  <c r="V16" i="74"/>
  <c r="Y16" i="74" s="1"/>
  <c r="AA127" i="64"/>
  <c r="BB20" i="70" s="1"/>
  <c r="N42" i="74"/>
  <c r="P42" i="74" s="1"/>
  <c r="N20" i="74"/>
  <c r="P20" i="74" s="1"/>
  <c r="N36" i="74"/>
  <c r="P36" i="74" s="1"/>
  <c r="N52" i="74"/>
  <c r="P52" i="74" s="1"/>
  <c r="N32" i="74"/>
  <c r="P32" i="74" s="1"/>
  <c r="N48" i="74"/>
  <c r="P48" i="74" s="1"/>
  <c r="N28" i="74"/>
  <c r="P28" i="74" s="1"/>
  <c r="N44" i="74"/>
  <c r="P44" i="74" s="1"/>
  <c r="N21" i="74"/>
  <c r="P21" i="74" s="1"/>
  <c r="N29" i="74"/>
  <c r="P29" i="74" s="1"/>
  <c r="N37" i="74"/>
  <c r="P37" i="74" s="1"/>
  <c r="N45" i="74"/>
  <c r="P45" i="74" s="1"/>
  <c r="N53" i="74"/>
  <c r="P53" i="74" s="1"/>
  <c r="N22" i="74"/>
  <c r="P22" i="74" s="1"/>
  <c r="N30" i="74"/>
  <c r="P30" i="74" s="1"/>
  <c r="N38" i="74"/>
  <c r="P38" i="74" s="1"/>
  <c r="N46" i="74"/>
  <c r="P46" i="74" s="1"/>
  <c r="N54" i="74"/>
  <c r="P54" i="74" s="1"/>
  <c r="N23" i="74"/>
  <c r="P23" i="74" s="1"/>
  <c r="N31" i="74"/>
  <c r="P31" i="74" s="1"/>
  <c r="N39" i="74"/>
  <c r="P39" i="74" s="1"/>
  <c r="N47" i="74"/>
  <c r="P47" i="74" s="1"/>
  <c r="N55" i="74"/>
  <c r="P55" i="74" s="1"/>
  <c r="T14" i="70"/>
  <c r="R223" i="2"/>
  <c r="W78" i="74"/>
  <c r="W70" i="74"/>
  <c r="W67" i="74"/>
  <c r="W97" i="74"/>
  <c r="W92" i="74"/>
  <c r="W65" i="74"/>
  <c r="W102" i="74"/>
  <c r="W85" i="74"/>
  <c r="W107" i="74"/>
  <c r="W90" i="74"/>
  <c r="W80" i="74"/>
  <c r="W60" i="74"/>
  <c r="W79" i="74"/>
  <c r="W94" i="74"/>
  <c r="W99" i="74"/>
  <c r="W74" i="74"/>
  <c r="W64" i="74"/>
  <c r="W75" i="74"/>
  <c r="W104" i="74"/>
  <c r="W62" i="74"/>
  <c r="W59" i="74"/>
  <c r="W81" i="74"/>
  <c r="W84" i="74"/>
  <c r="W103" i="74"/>
  <c r="W71" i="74"/>
  <c r="W86" i="74"/>
  <c r="W69" i="74"/>
  <c r="W106" i="74"/>
  <c r="W73" i="74"/>
  <c r="W76" i="74"/>
  <c r="W82" i="74"/>
  <c r="W88" i="74"/>
  <c r="W77" i="74"/>
  <c r="W101" i="74"/>
  <c r="W91" i="74"/>
  <c r="W66" i="74"/>
  <c r="W108" i="74"/>
  <c r="W95" i="74"/>
  <c r="W63" i="74"/>
  <c r="W93" i="74"/>
  <c r="W83" i="74"/>
  <c r="W105" i="74"/>
  <c r="W100" i="74"/>
  <c r="W89" i="74"/>
  <c r="W72" i="74"/>
  <c r="W61" i="74"/>
  <c r="W98" i="74"/>
  <c r="W96" i="74"/>
  <c r="W68" i="74"/>
  <c r="W19" i="74"/>
  <c r="W87" i="74"/>
  <c r="N395" i="70"/>
  <c r="AB395" i="70" s="1"/>
  <c r="N420" i="70"/>
  <c r="AB420" i="70" s="1"/>
  <c r="N397" i="70"/>
  <c r="AB397" i="70" s="1"/>
  <c r="N421" i="70"/>
  <c r="AB421" i="70" s="1"/>
  <c r="N387" i="70"/>
  <c r="AB387" i="70" s="1"/>
  <c r="N404" i="70"/>
  <c r="AB404" i="70" s="1"/>
  <c r="N389" i="70"/>
  <c r="AB389" i="70" s="1"/>
  <c r="N405" i="70"/>
  <c r="AB405" i="70" s="1"/>
  <c r="N413" i="70"/>
  <c r="AB413" i="70" s="1"/>
  <c r="N390" i="70"/>
  <c r="AB390" i="70" s="1"/>
  <c r="N398" i="70"/>
  <c r="AB398" i="70" s="1"/>
  <c r="N406" i="70"/>
  <c r="AB406" i="70" s="1"/>
  <c r="N414" i="70"/>
  <c r="AB414" i="70" s="1"/>
  <c r="N422" i="70"/>
  <c r="AB422" i="70" s="1"/>
  <c r="N396" i="70"/>
  <c r="AB396" i="70" s="1"/>
  <c r="N391" i="70"/>
  <c r="AB391" i="70" s="1"/>
  <c r="N407" i="70"/>
  <c r="AB407" i="70" s="1"/>
  <c r="N423" i="70"/>
  <c r="AB423" i="70" s="1"/>
  <c r="N411" i="70"/>
  <c r="AB411" i="70" s="1"/>
  <c r="N388" i="70"/>
  <c r="AB388" i="70" s="1"/>
  <c r="N399" i="70"/>
  <c r="AB399" i="70" s="1"/>
  <c r="N415" i="70"/>
  <c r="AB415" i="70" s="1"/>
  <c r="N392" i="70"/>
  <c r="AB392" i="70" s="1"/>
  <c r="N400" i="70"/>
  <c r="AB400" i="70" s="1"/>
  <c r="N408" i="70"/>
  <c r="AB408" i="70" s="1"/>
  <c r="N416" i="70"/>
  <c r="AB416" i="70" s="1"/>
  <c r="N424" i="70"/>
  <c r="AB424" i="70" s="1"/>
  <c r="N419" i="70"/>
  <c r="AB419" i="70" s="1"/>
  <c r="N401" i="70"/>
  <c r="AB401" i="70" s="1"/>
  <c r="N417" i="70"/>
  <c r="AB417" i="70" s="1"/>
  <c r="N403" i="70"/>
  <c r="AB403" i="70" s="1"/>
  <c r="N412" i="70"/>
  <c r="AB412" i="70" s="1"/>
  <c r="N393" i="70"/>
  <c r="AB393" i="70" s="1"/>
  <c r="N409" i="70"/>
  <c r="AB409" i="70" s="1"/>
  <c r="N425" i="70"/>
  <c r="AB425" i="70" s="1"/>
  <c r="N394" i="70"/>
  <c r="AB394" i="70" s="1"/>
  <c r="N402" i="70"/>
  <c r="AB402" i="70" s="1"/>
  <c r="N410" i="70"/>
  <c r="AB410" i="70" s="1"/>
  <c r="N418" i="70"/>
  <c r="AB418" i="70" s="1"/>
  <c r="N386" i="70"/>
  <c r="AB386" i="70" s="1"/>
  <c r="T13" i="70"/>
  <c r="S225" i="2"/>
  <c r="V16" i="70" s="1"/>
  <c r="Z22" i="70"/>
  <c r="Z15" i="70"/>
  <c r="Z17" i="70"/>
  <c r="Z18" i="70"/>
  <c r="O227" i="2"/>
  <c r="O18" i="70"/>
  <c r="O231" i="2"/>
  <c r="O22" i="70"/>
  <c r="O226" i="2"/>
  <c r="O17" i="70"/>
  <c r="O224" i="2"/>
  <c r="O15" i="70"/>
  <c r="AD228" i="2"/>
  <c r="P19" i="70" s="1"/>
  <c r="O228" i="2"/>
  <c r="AI364" i="70" s="1"/>
  <c r="AD229" i="2"/>
  <c r="P20" i="70" s="1"/>
  <c r="O229" i="2"/>
  <c r="AD225" i="2"/>
  <c r="P16" i="70" s="1"/>
  <c r="O225" i="2"/>
  <c r="AD230" i="2"/>
  <c r="P21" i="70" s="1"/>
  <c r="O230" i="2"/>
  <c r="AI366" i="70" s="1"/>
  <c r="O223" i="2"/>
  <c r="S227" i="2"/>
  <c r="V18" i="70" s="1"/>
  <c r="AD226" i="2"/>
  <c r="P17" i="70" s="1"/>
  <c r="AD227" i="2"/>
  <c r="P18" i="70" s="1"/>
  <c r="AD231" i="2"/>
  <c r="P22" i="70" s="1"/>
  <c r="AD224" i="2"/>
  <c r="P15" i="70" s="1"/>
  <c r="U19" i="70" l="1"/>
  <c r="EL7" i="70"/>
  <c r="G27" i="86"/>
  <c r="S226" i="2"/>
  <c r="V17" i="70" s="1"/>
  <c r="U21" i="70"/>
  <c r="S231" i="2"/>
  <c r="V22" i="70" s="1"/>
  <c r="U20" i="70"/>
  <c r="S224" i="2"/>
  <c r="V15" i="70" s="1"/>
  <c r="AI359" i="70"/>
  <c r="R17" i="70"/>
  <c r="Y17" i="70" s="1"/>
  <c r="AI362" i="70"/>
  <c r="R20" i="70"/>
  <c r="Y20" i="70" s="1"/>
  <c r="AI365" i="70"/>
  <c r="R22" i="70"/>
  <c r="Y22" i="70" s="1"/>
  <c r="AI367" i="70"/>
  <c r="R18" i="70"/>
  <c r="Y18" i="70" s="1"/>
  <c r="AI363" i="70"/>
  <c r="R15" i="70"/>
  <c r="Y15" i="70" s="1"/>
  <c r="AI360" i="70"/>
  <c r="R16" i="70"/>
  <c r="Y16" i="70" s="1"/>
  <c r="AI361" i="70"/>
  <c r="U13" i="70"/>
  <c r="R14" i="70"/>
  <c r="Y14" i="70" s="1"/>
  <c r="U14" i="70"/>
  <c r="S223" i="2"/>
  <c r="W115" i="74"/>
  <c r="T223" i="2"/>
  <c r="W14" i="70" s="1"/>
  <c r="W43" i="74"/>
  <c r="W48" i="74"/>
  <c r="W35" i="74"/>
  <c r="W34" i="74"/>
  <c r="W32" i="74"/>
  <c r="W47" i="74"/>
  <c r="W20" i="74"/>
  <c r="W42" i="74"/>
  <c r="W56" i="74"/>
  <c r="W26" i="74"/>
  <c r="W41" i="74"/>
  <c r="W40" i="74"/>
  <c r="W46" i="74"/>
  <c r="W28" i="74"/>
  <c r="W50" i="74"/>
  <c r="W45" i="74"/>
  <c r="W33" i="74"/>
  <c r="W39" i="74"/>
  <c r="W54" i="74"/>
  <c r="W27" i="74"/>
  <c r="W52" i="74"/>
  <c r="W21" i="74"/>
  <c r="W24" i="74"/>
  <c r="W38" i="74"/>
  <c r="W58" i="74"/>
  <c r="W57" i="74"/>
  <c r="W44" i="74"/>
  <c r="W31" i="74"/>
  <c r="W30" i="74"/>
  <c r="W51" i="74"/>
  <c r="W36" i="74"/>
  <c r="W25" i="74"/>
  <c r="W29" i="74"/>
  <c r="W22" i="74"/>
  <c r="W49" i="74"/>
  <c r="W55" i="74"/>
  <c r="W23" i="74"/>
  <c r="W37" i="74"/>
  <c r="W53" i="74"/>
  <c r="P230" i="2"/>
  <c r="S21" i="70" s="1"/>
  <c r="R21" i="70"/>
  <c r="Y21" i="70" s="1"/>
  <c r="P228" i="2"/>
  <c r="S19" i="70" s="1"/>
  <c r="R19" i="70"/>
  <c r="Y19" i="70" s="1"/>
  <c r="N2" i="69" a="1"/>
  <c r="M27" i="86" l="1"/>
  <c r="FC7" i="70"/>
  <c r="H27" i="86"/>
  <c r="V14" i="70"/>
  <c r="N2" i="69"/>
  <c r="N3" i="69"/>
  <c r="M7" i="86" l="1"/>
  <c r="I32" i="73" s="1"/>
  <c r="L18" i="2"/>
  <c r="D118" i="74" s="1"/>
  <c r="I39" i="66"/>
  <c r="Q96" i="2"/>
  <c r="T192" i="70" s="1"/>
  <c r="W192" i="70"/>
  <c r="Q97" i="2"/>
  <c r="T193" i="70" s="1"/>
  <c r="W193" i="70"/>
  <c r="Q98" i="2"/>
  <c r="T194" i="70" s="1"/>
  <c r="W194" i="70"/>
  <c r="Q99" i="2"/>
  <c r="T195" i="70" s="1"/>
  <c r="W195" i="70"/>
  <c r="Q100" i="2"/>
  <c r="T196" i="70" s="1"/>
  <c r="W196" i="70"/>
  <c r="Q101" i="2"/>
  <c r="T197" i="70" s="1"/>
  <c r="W197" i="70"/>
  <c r="Q102" i="2"/>
  <c r="T198" i="70" s="1"/>
  <c r="W198" i="70"/>
  <c r="Q103" i="2"/>
  <c r="T199" i="70" s="1"/>
  <c r="W199" i="70"/>
  <c r="Q104" i="2"/>
  <c r="T200" i="70" s="1"/>
  <c r="W200" i="70"/>
  <c r="Q105" i="2"/>
  <c r="T201" i="70" s="1"/>
  <c r="W201" i="70"/>
  <c r="Q106" i="2"/>
  <c r="T202" i="70" s="1"/>
  <c r="W202" i="70"/>
  <c r="Q107" i="2"/>
  <c r="T203" i="70" s="1"/>
  <c r="W203" i="70"/>
  <c r="Q108" i="2"/>
  <c r="T204" i="70" s="1"/>
  <c r="W204" i="70"/>
  <c r="Q109" i="2"/>
  <c r="T205" i="70" s="1"/>
  <c r="W205" i="70"/>
  <c r="Q110" i="2"/>
  <c r="T206" i="70" s="1"/>
  <c r="W206" i="70"/>
  <c r="Q111" i="2"/>
  <c r="T207" i="70" s="1"/>
  <c r="W207" i="70"/>
  <c r="Q112" i="2"/>
  <c r="T208" i="70" s="1"/>
  <c r="W208" i="70"/>
  <c r="Q113" i="2"/>
  <c r="T209" i="70" s="1"/>
  <c r="W209" i="70"/>
  <c r="Q114" i="2"/>
  <c r="T210" i="70" s="1"/>
  <c r="W210" i="70"/>
  <c r="Q115" i="2"/>
  <c r="T211" i="70" s="1"/>
  <c r="W211" i="70"/>
  <c r="Q116" i="2"/>
  <c r="T212" i="70" s="1"/>
  <c r="W212" i="70"/>
  <c r="A3" i="69"/>
  <c r="A4" i="69"/>
  <c r="A5" i="69"/>
  <c r="A6" i="69"/>
  <c r="A7" i="69"/>
  <c r="A8" i="69"/>
  <c r="A9" i="69"/>
  <c r="A10" i="69"/>
  <c r="A11" i="69"/>
  <c r="A12" i="69"/>
  <c r="A13" i="69"/>
  <c r="A14" i="69"/>
  <c r="A15" i="69"/>
  <c r="A16" i="69"/>
  <c r="A17" i="69"/>
  <c r="A18" i="69"/>
  <c r="A19" i="69"/>
  <c r="A20" i="69"/>
  <c r="A21" i="69"/>
  <c r="A22" i="69"/>
  <c r="A23" i="69"/>
  <c r="A24" i="69"/>
  <c r="A25" i="69"/>
  <c r="A26" i="69"/>
  <c r="A27" i="69"/>
  <c r="A28" i="69"/>
  <c r="A29" i="69"/>
  <c r="A30" i="69"/>
  <c r="A31" i="69"/>
  <c r="A32" i="69"/>
  <c r="A33" i="69"/>
  <c r="A34" i="69"/>
  <c r="A35" i="69"/>
  <c r="A36" i="69"/>
  <c r="A37" i="69"/>
  <c r="A38" i="69"/>
  <c r="A39" i="69"/>
  <c r="A40" i="69"/>
  <c r="A41" i="69"/>
  <c r="A42" i="69"/>
  <c r="A43" i="69"/>
  <c r="A44" i="69"/>
  <c r="A45" i="69"/>
  <c r="A46" i="69"/>
  <c r="A47" i="69"/>
  <c r="A48" i="69"/>
  <c r="A49" i="69"/>
  <c r="A50" i="69"/>
  <c r="A51" i="69"/>
  <c r="A52" i="69"/>
  <c r="A53" i="69"/>
  <c r="A54" i="69"/>
  <c r="A55" i="69"/>
  <c r="A56" i="69"/>
  <c r="A57" i="69"/>
  <c r="A58" i="69"/>
  <c r="A59" i="69"/>
  <c r="A60" i="69"/>
  <c r="A61" i="69"/>
  <c r="A62" i="69"/>
  <c r="A63" i="69"/>
  <c r="A64" i="69"/>
  <c r="A65" i="69"/>
  <c r="A66" i="69"/>
  <c r="A67" i="69"/>
  <c r="A68" i="69"/>
  <c r="A69" i="69"/>
  <c r="A70" i="69"/>
  <c r="A71" i="69"/>
  <c r="A72" i="69"/>
  <c r="A73" i="69"/>
  <c r="A74" i="69"/>
  <c r="A75" i="69"/>
  <c r="A76" i="69"/>
  <c r="A77" i="69"/>
  <c r="A78" i="69"/>
  <c r="A79" i="69"/>
  <c r="A80" i="69"/>
  <c r="A81" i="69"/>
  <c r="A82" i="69"/>
  <c r="A83" i="69"/>
  <c r="A84" i="69"/>
  <c r="A85" i="69"/>
  <c r="A86" i="69"/>
  <c r="A87" i="69"/>
  <c r="A88" i="69"/>
  <c r="A89" i="69"/>
  <c r="A90" i="69"/>
  <c r="A91" i="69"/>
  <c r="A92" i="69"/>
  <c r="A93" i="69"/>
  <c r="A94" i="69"/>
  <c r="A95" i="69"/>
  <c r="A96" i="69"/>
  <c r="A97" i="69"/>
  <c r="A98" i="69"/>
  <c r="A99" i="69"/>
  <c r="A100" i="69"/>
  <c r="A101" i="69"/>
  <c r="AB18" i="2" l="1"/>
  <c r="E118" i="74"/>
  <c r="G118" i="74" s="1"/>
  <c r="O106" i="2"/>
  <c r="R202" i="70" s="1"/>
  <c r="Y202" i="70" s="1"/>
  <c r="O18" i="2"/>
  <c r="O114" i="70"/>
  <c r="AI316" i="70"/>
  <c r="AI347" i="70"/>
  <c r="AI339" i="70"/>
  <c r="AI331" i="70"/>
  <c r="AI323" i="70"/>
  <c r="AI315" i="70"/>
  <c r="AI307" i="70"/>
  <c r="AI338" i="70"/>
  <c r="AI322" i="70"/>
  <c r="AI306" i="70"/>
  <c r="O111" i="2"/>
  <c r="AI324" i="70"/>
  <c r="AI353" i="70"/>
  <c r="AI348" i="70"/>
  <c r="AI293" i="70"/>
  <c r="AI336" i="70"/>
  <c r="AI320" i="70"/>
  <c r="AI304" i="70"/>
  <c r="U205" i="70"/>
  <c r="O104" i="2"/>
  <c r="AI351" i="70"/>
  <c r="AI343" i="70"/>
  <c r="AI327" i="70"/>
  <c r="AI311" i="70"/>
  <c r="U212" i="70"/>
  <c r="AI340" i="70"/>
  <c r="AI308" i="70"/>
  <c r="O113" i="2"/>
  <c r="U199" i="70"/>
  <c r="AI350" i="70"/>
  <c r="AI342" i="70"/>
  <c r="AI334" i="70"/>
  <c r="AI326" i="70"/>
  <c r="AI310" i="70"/>
  <c r="O115" i="2"/>
  <c r="AI332" i="70"/>
  <c r="U203" i="70"/>
  <c r="O108" i="2"/>
  <c r="AI318" i="70"/>
  <c r="N376" i="70"/>
  <c r="AB376" i="70" s="1"/>
  <c r="AI349" i="70"/>
  <c r="AI328" i="70"/>
  <c r="AI321" i="70"/>
  <c r="O105" i="2"/>
  <c r="AI352" i="70"/>
  <c r="AI344" i="70"/>
  <c r="AI337" i="70"/>
  <c r="AI312" i="70"/>
  <c r="AI305" i="70"/>
  <c r="U206" i="70"/>
  <c r="AI346" i="70"/>
  <c r="AI330" i="70"/>
  <c r="AI314" i="70"/>
  <c r="U210" i="70"/>
  <c r="U208" i="70"/>
  <c r="O109" i="2"/>
  <c r="U197" i="70"/>
  <c r="O107" i="2"/>
  <c r="O103" i="2"/>
  <c r="U195" i="70"/>
  <c r="AI335" i="70"/>
  <c r="AI333" i="70"/>
  <c r="AI319" i="70"/>
  <c r="AI317" i="70"/>
  <c r="O116" i="2"/>
  <c r="O114" i="2"/>
  <c r="O112" i="2"/>
  <c r="U204" i="70"/>
  <c r="O101" i="2"/>
  <c r="U202" i="70"/>
  <c r="U200" i="70"/>
  <c r="U198" i="70"/>
  <c r="O99" i="2"/>
  <c r="U211" i="70"/>
  <c r="U209" i="70"/>
  <c r="U207" i="70"/>
  <c r="O110" i="2"/>
  <c r="U196" i="70"/>
  <c r="AI345" i="70"/>
  <c r="AI329" i="70"/>
  <c r="AI313" i="70"/>
  <c r="U194" i="70"/>
  <c r="M18" i="2"/>
  <c r="P114" i="70" s="1"/>
  <c r="AI341" i="70"/>
  <c r="AI325" i="70"/>
  <c r="AI309" i="70"/>
  <c r="O102" i="2"/>
  <c r="U201" i="70"/>
  <c r="O100" i="2"/>
  <c r="O98" i="2"/>
  <c r="P18" i="2" l="1"/>
  <c r="S114" i="70" s="1"/>
  <c r="AI299" i="70"/>
  <c r="R208" i="70"/>
  <c r="Y208" i="70" s="1"/>
  <c r="AI290" i="70"/>
  <c r="R199" i="70"/>
  <c r="Y199" i="70" s="1"/>
  <c r="AI302" i="70"/>
  <c r="R211" i="70"/>
  <c r="Y211" i="70" s="1"/>
  <c r="AI298" i="70"/>
  <c r="R207" i="70"/>
  <c r="Y207" i="70" s="1"/>
  <c r="AI301" i="70"/>
  <c r="R210" i="70"/>
  <c r="Y210" i="70" s="1"/>
  <c r="AI294" i="70"/>
  <c r="R203" i="70"/>
  <c r="Y203" i="70" s="1"/>
  <c r="AI287" i="70"/>
  <c r="R196" i="70"/>
  <c r="Y196" i="70" s="1"/>
  <c r="AI286" i="70"/>
  <c r="R195" i="70"/>
  <c r="Y195" i="70" s="1"/>
  <c r="AI303" i="70"/>
  <c r="R212" i="70"/>
  <c r="Y212" i="70" s="1"/>
  <c r="AI296" i="70"/>
  <c r="R205" i="70"/>
  <c r="Y205" i="70" s="1"/>
  <c r="AI285" i="70"/>
  <c r="R194" i="70"/>
  <c r="Y194" i="70" s="1"/>
  <c r="AI295" i="70"/>
  <c r="R204" i="70"/>
  <c r="Y204" i="70" s="1"/>
  <c r="AI297" i="70"/>
  <c r="R206" i="70"/>
  <c r="Y206" i="70" s="1"/>
  <c r="AI288" i="70"/>
  <c r="R197" i="70"/>
  <c r="Y197" i="70" s="1"/>
  <c r="AI289" i="70"/>
  <c r="R198" i="70"/>
  <c r="Y198" i="70" s="1"/>
  <c r="AI292" i="70"/>
  <c r="R201" i="70"/>
  <c r="Y201" i="70" s="1"/>
  <c r="AI300" i="70"/>
  <c r="R209" i="70"/>
  <c r="Y209" i="70" s="1"/>
  <c r="AI291" i="70"/>
  <c r="R200" i="70"/>
  <c r="Y200" i="70" s="1"/>
  <c r="AI279" i="70"/>
  <c r="R114" i="70"/>
  <c r="Z114" i="70"/>
  <c r="P100" i="2"/>
  <c r="S196" i="70" s="1"/>
  <c r="P99" i="2"/>
  <c r="S195" i="70" s="1"/>
  <c r="P101" i="2"/>
  <c r="S197" i="70" s="1"/>
  <c r="P103" i="2"/>
  <c r="S199" i="70" s="1"/>
  <c r="P102" i="2"/>
  <c r="S198" i="70" s="1"/>
  <c r="P107" i="2"/>
  <c r="S203" i="70" s="1"/>
  <c r="V212" i="70"/>
  <c r="P105" i="2"/>
  <c r="S201" i="70" s="1"/>
  <c r="P110" i="2"/>
  <c r="S206" i="70" s="1"/>
  <c r="P114" i="2"/>
  <c r="S210" i="70" s="1"/>
  <c r="P109" i="2"/>
  <c r="S205" i="70" s="1"/>
  <c r="V203" i="70"/>
  <c r="P98" i="2"/>
  <c r="S194" i="70" s="1"/>
  <c r="P116" i="2"/>
  <c r="S212" i="70" s="1"/>
  <c r="V205" i="70"/>
  <c r="P113" i="2"/>
  <c r="S209" i="70" s="1"/>
  <c r="P106" i="2"/>
  <c r="S202" i="70" s="1"/>
  <c r="P111" i="2"/>
  <c r="S207" i="70" s="1"/>
  <c r="P115" i="2"/>
  <c r="S211" i="70" s="1"/>
  <c r="P112" i="2"/>
  <c r="S208" i="70" s="1"/>
  <c r="V199" i="70"/>
  <c r="P108" i="2"/>
  <c r="S204" i="70" s="1"/>
  <c r="P104" i="2"/>
  <c r="S200" i="70" s="1"/>
  <c r="V201" i="70"/>
  <c r="V196" i="70"/>
  <c r="V211" i="70"/>
  <c r="V200" i="70"/>
  <c r="V197" i="70"/>
  <c r="V195" i="70"/>
  <c r="V209" i="70"/>
  <c r="V202" i="70"/>
  <c r="V207" i="70"/>
  <c r="V208" i="70"/>
  <c r="V194" i="70"/>
  <c r="V198" i="70"/>
  <c r="V204" i="70"/>
  <c r="V210" i="70"/>
  <c r="V206" i="70"/>
  <c r="J21" i="64"/>
  <c r="J20" i="64"/>
  <c r="L128" i="64" s="1"/>
  <c r="AL21" i="70" s="1"/>
  <c r="J19" i="64"/>
  <c r="L127" i="64" s="1"/>
  <c r="AL20" i="70" s="1"/>
  <c r="J18" i="64"/>
  <c r="L126" i="64" s="1"/>
  <c r="AL19" i="70" s="1"/>
  <c r="J17" i="64"/>
  <c r="J16" i="64"/>
  <c r="N378" i="70"/>
  <c r="AB378" i="70" s="1"/>
  <c r="J13" i="64"/>
  <c r="AD271" i="70" s="1"/>
  <c r="AB16" i="64" l="1"/>
  <c r="AD380" i="70" s="1"/>
  <c r="AD274" i="70"/>
  <c r="AF274" i="70" s="1"/>
  <c r="AB21" i="64"/>
  <c r="AD385" i="70" s="1"/>
  <c r="AD279" i="70"/>
  <c r="AF279" i="70" s="1"/>
  <c r="AB17" i="64"/>
  <c r="AD381" i="70" s="1"/>
  <c r="AD275" i="70"/>
  <c r="AF275" i="70" s="1"/>
  <c r="AB18" i="64"/>
  <c r="AD382" i="70" s="1"/>
  <c r="AD276" i="70"/>
  <c r="AF276" i="70" s="1"/>
  <c r="AB20" i="64"/>
  <c r="AD384" i="70" s="1"/>
  <c r="AD278" i="70"/>
  <c r="AF278" i="70" s="1"/>
  <c r="AB19" i="64"/>
  <c r="AD383" i="70" s="1"/>
  <c r="AD277" i="70"/>
  <c r="AF277" i="70" s="1"/>
  <c r="AB35" i="64"/>
  <c r="AD399" i="70" s="1"/>
  <c r="AB13" i="64"/>
  <c r="AD377" i="70" s="1"/>
  <c r="AB14" i="64"/>
  <c r="AD378" i="70" s="1"/>
  <c r="AB12" i="64"/>
  <c r="AD376" i="70" s="1"/>
  <c r="AE271" i="70"/>
  <c r="AF271" i="70" s="1"/>
  <c r="AD270" i="70"/>
  <c r="AF270" i="70" s="1"/>
  <c r="K115" i="74"/>
  <c r="N17" i="74"/>
  <c r="P17" i="74" s="1"/>
  <c r="N10" i="74"/>
  <c r="P10" i="74" s="1"/>
  <c r="X115" i="74"/>
  <c r="N15" i="74"/>
  <c r="P15" i="74" s="1"/>
  <c r="N13" i="74"/>
  <c r="P13" i="74" s="1"/>
  <c r="N16" i="74"/>
  <c r="P16" i="74" s="1"/>
  <c r="N18" i="74"/>
  <c r="P18" i="74" s="1"/>
  <c r="N14" i="74"/>
  <c r="P14" i="74" s="1"/>
  <c r="AB114" i="64"/>
  <c r="N382" i="70"/>
  <c r="AB382" i="70" s="1"/>
  <c r="N383" i="70"/>
  <c r="AB383" i="70" s="1"/>
  <c r="N384" i="70"/>
  <c r="AB384" i="70" s="1"/>
  <c r="N381" i="70"/>
  <c r="AB381" i="70" s="1"/>
  <c r="N380" i="70"/>
  <c r="AB380" i="70" s="1"/>
  <c r="H8" i="73"/>
  <c r="N377" i="70"/>
  <c r="AB377" i="70" s="1"/>
  <c r="N385" i="70"/>
  <c r="AB385" i="70" s="1"/>
  <c r="K121" i="64"/>
  <c r="K122" i="64"/>
  <c r="K123" i="64"/>
  <c r="K124" i="64"/>
  <c r="K125" i="64"/>
  <c r="K129" i="64"/>
  <c r="AK22" i="70" l="1"/>
  <c r="L129" i="64"/>
  <c r="AK18" i="70"/>
  <c r="L125" i="64"/>
  <c r="AK17" i="70"/>
  <c r="L124" i="64"/>
  <c r="AK16" i="70"/>
  <c r="L123" i="64"/>
  <c r="AK15" i="70"/>
  <c r="L122" i="64"/>
  <c r="L121" i="64"/>
  <c r="AL14" i="70" s="1"/>
  <c r="AD7" i="70"/>
  <c r="AK14" i="70"/>
  <c r="V13" i="74"/>
  <c r="Y13" i="74" s="1"/>
  <c r="AA124" i="64"/>
  <c r="BB17" i="70" s="1"/>
  <c r="V11" i="74"/>
  <c r="Y11" i="74" s="1"/>
  <c r="AA122" i="64"/>
  <c r="BB15" i="70" s="1"/>
  <c r="V12" i="74"/>
  <c r="Y12" i="74" s="1"/>
  <c r="AA123" i="64"/>
  <c r="BB16" i="70" s="1"/>
  <c r="AA129" i="64"/>
  <c r="BB22" i="70" s="1"/>
  <c r="V18" i="74"/>
  <c r="Y18" i="74" s="1"/>
  <c r="V14" i="74"/>
  <c r="Y14" i="74" s="1"/>
  <c r="AA125" i="64"/>
  <c r="BB18" i="70" s="1"/>
  <c r="V10" i="74"/>
  <c r="Y10" i="74" s="1"/>
  <c r="AA121" i="64"/>
  <c r="BB14" i="70" s="1"/>
  <c r="W17" i="74"/>
  <c r="W16" i="74"/>
  <c r="W15" i="74"/>
  <c r="H9" i="73"/>
  <c r="P225" i="2"/>
  <c r="S16" i="70" s="1"/>
  <c r="A231" i="2"/>
  <c r="Y114" i="70"/>
  <c r="A222" i="2"/>
  <c r="AL17" i="70" l="1"/>
  <c r="W13" i="74"/>
  <c r="AL16" i="70"/>
  <c r="W12" i="74"/>
  <c r="AL18" i="70"/>
  <c r="W14" i="74"/>
  <c r="AL22" i="70"/>
  <c r="W18" i="74"/>
  <c r="AL15" i="70"/>
  <c r="W11" i="74"/>
  <c r="W10" i="74"/>
  <c r="BQ13" i="70"/>
  <c r="BQ22" i="70"/>
  <c r="W9" i="74"/>
  <c r="Z13" i="70"/>
  <c r="AE229" i="2"/>
  <c r="Z16" i="74" s="1"/>
  <c r="AE224" i="2"/>
  <c r="Z11" i="74" s="1"/>
  <c r="AE228" i="2"/>
  <c r="Z15" i="74" s="1"/>
  <c r="AE225" i="2"/>
  <c r="Z12" i="74" s="1"/>
  <c r="AE227" i="2"/>
  <c r="Z14" i="74" s="1"/>
  <c r="AE226" i="2"/>
  <c r="Z13" i="74" s="1"/>
  <c r="AE231" i="2"/>
  <c r="Z18" i="74" s="1"/>
  <c r="AE223" i="2"/>
  <c r="Z10" i="74" s="1"/>
  <c r="AE230" i="2"/>
  <c r="Z17" i="74" s="1"/>
  <c r="S13" i="70" l="1"/>
  <c r="V13" i="70"/>
  <c r="P229" i="2"/>
  <c r="S20" i="70" s="1"/>
  <c r="I168" i="61"/>
  <c r="W13" i="70" l="1"/>
  <c r="P13" i="70"/>
  <c r="R8" i="38"/>
  <c r="T114" i="70" l="1"/>
  <c r="K45" i="38" l="1"/>
  <c r="L45" i="38" s="1"/>
  <c r="AF18" i="2" l="1"/>
  <c r="O96" i="2"/>
  <c r="U192" i="70"/>
  <c r="O95" i="2"/>
  <c r="U191" i="70"/>
  <c r="U190" i="70"/>
  <c r="O94" i="2"/>
  <c r="O97" i="2"/>
  <c r="U193" i="70"/>
  <c r="T18" i="2" l="1"/>
  <c r="W114" i="70" s="1"/>
  <c r="R18" i="2"/>
  <c r="AI282" i="70"/>
  <c r="R191" i="70"/>
  <c r="Y191" i="70" s="1"/>
  <c r="AI284" i="70"/>
  <c r="R193" i="70"/>
  <c r="Y193" i="70" s="1"/>
  <c r="AI281" i="70"/>
  <c r="R190" i="70"/>
  <c r="Y190" i="70" s="1"/>
  <c r="AI283" i="70"/>
  <c r="R192" i="70"/>
  <c r="Y192" i="70" s="1"/>
  <c r="P94" i="2"/>
  <c r="S190" i="70" s="1"/>
  <c r="P97" i="2"/>
  <c r="S193" i="70" s="1"/>
  <c r="P95" i="2"/>
  <c r="S191" i="70" s="1"/>
  <c r="P96" i="2"/>
  <c r="S192" i="70" s="1"/>
  <c r="V193" i="70"/>
  <c r="V191" i="70"/>
  <c r="V192" i="70"/>
  <c r="V190" i="70"/>
  <c r="S18" i="2" l="1"/>
  <c r="V114" i="70" s="1"/>
  <c r="U114" i="70"/>
  <c r="L76" i="38"/>
  <c r="L67" i="38"/>
  <c r="K61" i="38"/>
  <c r="L61" i="38" s="1"/>
  <c r="K54" i="38"/>
  <c r="L54" i="38" s="1"/>
  <c r="K43" i="38"/>
  <c r="L43" i="38" s="1"/>
  <c r="K41" i="38"/>
  <c r="L41" i="38" s="1"/>
  <c r="L7" i="38" l="1"/>
  <c r="C111" i="38" s="1"/>
  <c r="I24" i="73" l="1"/>
  <c r="L24" i="73" s="1"/>
  <c r="P223" i="2"/>
  <c r="S14" i="70" s="1"/>
  <c r="P224" i="2"/>
  <c r="S15" i="70" s="1"/>
  <c r="P226" i="2"/>
  <c r="S17" i="70" s="1"/>
  <c r="P227" i="2"/>
  <c r="S18" i="70" s="1"/>
  <c r="P231" i="2"/>
  <c r="S22" i="70" s="1"/>
  <c r="G325" i="2"/>
  <c r="Q94" i="2" l="1"/>
  <c r="T190" i="70" s="1"/>
  <c r="AB218" i="2"/>
  <c r="C115" i="74"/>
  <c r="D119" i="74"/>
  <c r="E119" i="74" s="1"/>
  <c r="G119" i="74" s="1"/>
  <c r="O93" i="2"/>
  <c r="G115" i="74" l="1"/>
  <c r="J325" i="2" s="1"/>
  <c r="R189" i="70"/>
  <c r="Y189" i="70" s="1"/>
  <c r="N9" i="2"/>
  <c r="P9" i="2" s="1"/>
  <c r="AI280" i="70"/>
  <c r="AB270" i="70"/>
  <c r="AC270" i="70" s="1"/>
  <c r="AB271" i="70"/>
  <c r="AC271" i="70" s="1"/>
  <c r="D20" i="73"/>
  <c r="AB314" i="70"/>
  <c r="AC314" i="70" s="1"/>
  <c r="AB339" i="70"/>
  <c r="AC339" i="70" s="1"/>
  <c r="AB345" i="70"/>
  <c r="AC345" i="70" s="1"/>
  <c r="AB323" i="70"/>
  <c r="AC323" i="70" s="1"/>
  <c r="AB286" i="70"/>
  <c r="AC286" i="70" s="1"/>
  <c r="AB342" i="70"/>
  <c r="AC342" i="70" s="1"/>
  <c r="AB363" i="70"/>
  <c r="AC363" i="70" s="1"/>
  <c r="AB330" i="70"/>
  <c r="AC330" i="70" s="1"/>
  <c r="AB307" i="70"/>
  <c r="AC307" i="70" s="1"/>
  <c r="AB359" i="70"/>
  <c r="AC359" i="70" s="1"/>
  <c r="AB312" i="70"/>
  <c r="AC312" i="70" s="1"/>
  <c r="AB310" i="70"/>
  <c r="AC310" i="70" s="1"/>
  <c r="AB360" i="70"/>
  <c r="AC360" i="70" s="1"/>
  <c r="AB341" i="70"/>
  <c r="AC341" i="70" s="1"/>
  <c r="AB348" i="70"/>
  <c r="AC348" i="70" s="1"/>
  <c r="AB308" i="70"/>
  <c r="AC308" i="70" s="1"/>
  <c r="AB288" i="70"/>
  <c r="AC288" i="70" s="1"/>
  <c r="AB343" i="70"/>
  <c r="AC343" i="70" s="1"/>
  <c r="AB344" i="70"/>
  <c r="AC344" i="70" s="1"/>
  <c r="AB285" i="70"/>
  <c r="AC285" i="70" s="1"/>
  <c r="AB334" i="70"/>
  <c r="AC334" i="70" s="1"/>
  <c r="AB293" i="70"/>
  <c r="AC293" i="70" s="1"/>
  <c r="AB313" i="70"/>
  <c r="AC313" i="70" s="1"/>
  <c r="AB297" i="70"/>
  <c r="AC297" i="70" s="1"/>
  <c r="AB353" i="70"/>
  <c r="AC353" i="70" s="1"/>
  <c r="AB292" i="70"/>
  <c r="AC292" i="70" s="1"/>
  <c r="AB321" i="70"/>
  <c r="AC321" i="70" s="1"/>
  <c r="AB306" i="70"/>
  <c r="AC306" i="70" s="1"/>
  <c r="AB347" i="70"/>
  <c r="AC347" i="70" s="1"/>
  <c r="AB277" i="70"/>
  <c r="AC277" i="70" s="1"/>
  <c r="AB280" i="70"/>
  <c r="AC280" i="70" s="1"/>
  <c r="AB352" i="70"/>
  <c r="AC352" i="70" s="1"/>
  <c r="AB301" i="70"/>
  <c r="AC301" i="70" s="1"/>
  <c r="AB338" i="70"/>
  <c r="AC338" i="70" s="1"/>
  <c r="AB320" i="70"/>
  <c r="AC320" i="70" s="1"/>
  <c r="AB299" i="70"/>
  <c r="AC299" i="70" s="1"/>
  <c r="AB282" i="70"/>
  <c r="AC282" i="70" s="1"/>
  <c r="AB327" i="70"/>
  <c r="AC327" i="70" s="1"/>
  <c r="AB298" i="70"/>
  <c r="AC298" i="70" s="1"/>
  <c r="AB361" i="70"/>
  <c r="AC361" i="70" s="1"/>
  <c r="AB333" i="70"/>
  <c r="AC333" i="70" s="1"/>
  <c r="AB332" i="70"/>
  <c r="AC332" i="70" s="1"/>
  <c r="AB355" i="70"/>
  <c r="AC355" i="70" s="1"/>
  <c r="AB324" i="70"/>
  <c r="AC324" i="70" s="1"/>
  <c r="AB279" i="70"/>
  <c r="AC279" i="70" s="1"/>
  <c r="AB294" i="70"/>
  <c r="AC294" i="70" s="1"/>
  <c r="AB315" i="70"/>
  <c r="AC315" i="70" s="1"/>
  <c r="AB300" i="70"/>
  <c r="AC300" i="70" s="1"/>
  <c r="AB309" i="70"/>
  <c r="AC309" i="70" s="1"/>
  <c r="AB305" i="70"/>
  <c r="AC305" i="70" s="1"/>
  <c r="AB304" i="70"/>
  <c r="AC304" i="70" s="1"/>
  <c r="AB302" i="70"/>
  <c r="AC302" i="70" s="1"/>
  <c r="AB275" i="70"/>
  <c r="AC275" i="70" s="1"/>
  <c r="AB354" i="70"/>
  <c r="AC354" i="70" s="1"/>
  <c r="AB274" i="70"/>
  <c r="AC274" i="70" s="1"/>
  <c r="AB362" i="70"/>
  <c r="AC362" i="70" s="1"/>
  <c r="AB317" i="70"/>
  <c r="AC317" i="70" s="1"/>
  <c r="AB369" i="70"/>
  <c r="AC369" i="70" s="1"/>
  <c r="AB325" i="70"/>
  <c r="AC325" i="70" s="1"/>
  <c r="AB296" i="70"/>
  <c r="AC296" i="70" s="1"/>
  <c r="AB329" i="70"/>
  <c r="AC329" i="70" s="1"/>
  <c r="AB367" i="70"/>
  <c r="AC367" i="70" s="1"/>
  <c r="AB303" i="70"/>
  <c r="AC303" i="70" s="1"/>
  <c r="AB322" i="70"/>
  <c r="AC322" i="70" s="1"/>
  <c r="AB290" i="70"/>
  <c r="AC290" i="70" s="1"/>
  <c r="AB318" i="70"/>
  <c r="AC318" i="70" s="1"/>
  <c r="AB336" i="70"/>
  <c r="AC336" i="70" s="1"/>
  <c r="AB346" i="70"/>
  <c r="AC346" i="70" s="1"/>
  <c r="AB364" i="70"/>
  <c r="AC364" i="70" s="1"/>
  <c r="AB281" i="70"/>
  <c r="AC281" i="70" s="1"/>
  <c r="AB351" i="70"/>
  <c r="AC351" i="70" s="1"/>
  <c r="AB276" i="70"/>
  <c r="AC276" i="70" s="1"/>
  <c r="AB368" i="70"/>
  <c r="AC368" i="70" s="1"/>
  <c r="AB311" i="70"/>
  <c r="AC311" i="70" s="1"/>
  <c r="AB350" i="70"/>
  <c r="AC350" i="70" s="1"/>
  <c r="AB328" i="70"/>
  <c r="AC328" i="70" s="1"/>
  <c r="AB340" i="70"/>
  <c r="AC340" i="70" s="1"/>
  <c r="AB331" i="70"/>
  <c r="AC331" i="70" s="1"/>
  <c r="AB326" i="70"/>
  <c r="AC326" i="70" s="1"/>
  <c r="AB291" i="70"/>
  <c r="AC291" i="70" s="1"/>
  <c r="AB356" i="70"/>
  <c r="AC356" i="70" s="1"/>
  <c r="AB283" i="70"/>
  <c r="AC283" i="70" s="1"/>
  <c r="AB358" i="70"/>
  <c r="AC358" i="70" s="1"/>
  <c r="AB278" i="70"/>
  <c r="AC278" i="70" s="1"/>
  <c r="AB272" i="70"/>
  <c r="AC272" i="70" s="1"/>
  <c r="AB337" i="70"/>
  <c r="AC337" i="70" s="1"/>
  <c r="AB357" i="70"/>
  <c r="AC357" i="70" s="1"/>
  <c r="AB349" i="70"/>
  <c r="AC349" i="70" s="1"/>
  <c r="AB287" i="70"/>
  <c r="AC287" i="70" s="1"/>
  <c r="AB289" i="70"/>
  <c r="AC289" i="70" s="1"/>
  <c r="AB284" i="70"/>
  <c r="AC284" i="70" s="1"/>
  <c r="AB365" i="70"/>
  <c r="AC365" i="70" s="1"/>
  <c r="AB366" i="70"/>
  <c r="AC366" i="70" s="1"/>
  <c r="AB335" i="70"/>
  <c r="AC335" i="70" s="1"/>
  <c r="AB316" i="70"/>
  <c r="AC316" i="70" s="1"/>
  <c r="AB295" i="70"/>
  <c r="AC295" i="70" s="1"/>
  <c r="AB319" i="70"/>
  <c r="AC319" i="70" s="1"/>
  <c r="AB273" i="70"/>
  <c r="AC273" i="70" s="1"/>
  <c r="W190" i="70"/>
  <c r="P93" i="2"/>
  <c r="S189" i="70" s="1"/>
  <c r="G20" i="73" l="1"/>
  <c r="V7" i="70"/>
  <c r="U7" i="70"/>
  <c r="H73" i="11"/>
  <c r="D16" i="11"/>
  <c r="AD75" i="2" l="1"/>
  <c r="U75" i="2"/>
  <c r="Q95" i="2"/>
  <c r="T191" i="70" s="1"/>
  <c r="Q93" i="2"/>
  <c r="H31" i="11"/>
  <c r="U33" i="2" s="1"/>
  <c r="H84" i="11"/>
  <c r="H40" i="11"/>
  <c r="U42" i="2" s="1"/>
  <c r="H35" i="11"/>
  <c r="U37" i="2" s="1"/>
  <c r="H28" i="11"/>
  <c r="U30" i="2" s="1"/>
  <c r="H72" i="11"/>
  <c r="H52" i="11"/>
  <c r="U54" i="2" s="1"/>
  <c r="H41" i="11"/>
  <c r="U43" i="2" s="1"/>
  <c r="H70" i="11"/>
  <c r="H54" i="11"/>
  <c r="U56" i="2" s="1"/>
  <c r="H38" i="11"/>
  <c r="U40" i="2" s="1"/>
  <c r="H87" i="11"/>
  <c r="H79" i="11"/>
  <c r="H71" i="11"/>
  <c r="H63" i="11"/>
  <c r="U65" i="2" s="1"/>
  <c r="H55" i="11"/>
  <c r="U57" i="2" s="1"/>
  <c r="H47" i="11"/>
  <c r="U49" i="2" s="1"/>
  <c r="H39" i="11"/>
  <c r="U41" i="2" s="1"/>
  <c r="H88" i="11"/>
  <c r="H80" i="11"/>
  <c r="H64" i="11"/>
  <c r="U66" i="2" s="1"/>
  <c r="H56" i="11"/>
  <c r="U58" i="2" s="1"/>
  <c r="H48" i="11"/>
  <c r="U50" i="2" s="1"/>
  <c r="H43" i="11"/>
  <c r="U45" i="2" s="1"/>
  <c r="H59" i="11"/>
  <c r="U61" i="2" s="1"/>
  <c r="H75" i="11"/>
  <c r="H51" i="11"/>
  <c r="U53" i="2" s="1"/>
  <c r="H27" i="11"/>
  <c r="U29" i="2" s="1"/>
  <c r="H83" i="11"/>
  <c r="H67" i="11"/>
  <c r="H53" i="11"/>
  <c r="U55" i="2" s="1"/>
  <c r="H69" i="11"/>
  <c r="H37" i="11"/>
  <c r="U39" i="2" s="1"/>
  <c r="H89" i="11"/>
  <c r="H76" i="11"/>
  <c r="H74" i="11"/>
  <c r="H36" i="11"/>
  <c r="U38" i="2" s="1"/>
  <c r="H44" i="11"/>
  <c r="U46" i="2" s="1"/>
  <c r="H82" i="11"/>
  <c r="H68" i="11"/>
  <c r="H32" i="11"/>
  <c r="U34" i="2" s="1"/>
  <c r="H62" i="11"/>
  <c r="U64" i="2" s="1"/>
  <c r="H66" i="11"/>
  <c r="H60" i="11"/>
  <c r="U62" i="2" s="1"/>
  <c r="H34" i="11"/>
  <c r="U36" i="2" s="1"/>
  <c r="H61" i="11"/>
  <c r="U63" i="2" s="1"/>
  <c r="H29" i="11"/>
  <c r="U31" i="2" s="1"/>
  <c r="H42" i="11"/>
  <c r="U44" i="2" s="1"/>
  <c r="H85" i="11"/>
  <c r="H58" i="11"/>
  <c r="U60" i="2" s="1"/>
  <c r="H78" i="11"/>
  <c r="H30" i="11"/>
  <c r="U32" i="2" s="1"/>
  <c r="H86" i="11"/>
  <c r="H77" i="11"/>
  <c r="H45" i="11"/>
  <c r="U47" i="2" s="1"/>
  <c r="H57" i="11"/>
  <c r="U59" i="2" s="1"/>
  <c r="H49" i="11"/>
  <c r="U51" i="2" s="1"/>
  <c r="H46" i="11"/>
  <c r="U48" i="2" s="1"/>
  <c r="H33" i="11"/>
  <c r="U35" i="2" s="1"/>
  <c r="H81" i="11"/>
  <c r="H65" i="11"/>
  <c r="U67" i="2" s="1"/>
  <c r="H50" i="11"/>
  <c r="U52" i="2" s="1"/>
  <c r="H26" i="11"/>
  <c r="H25" i="11"/>
  <c r="U28" i="2" l="1"/>
  <c r="AE28" i="2" s="1"/>
  <c r="U27" i="2"/>
  <c r="AE27" i="2" s="1"/>
  <c r="W189" i="70"/>
  <c r="T189" i="70"/>
  <c r="AD34" i="2"/>
  <c r="AE34" i="2"/>
  <c r="AD59" i="2"/>
  <c r="AE59" i="2"/>
  <c r="AD44" i="2"/>
  <c r="AE44" i="2"/>
  <c r="AD70" i="2"/>
  <c r="U70" i="2"/>
  <c r="AE70" i="2" s="1"/>
  <c r="AD71" i="2"/>
  <c r="U71" i="2"/>
  <c r="AE71" i="2" s="1"/>
  <c r="AD45" i="2"/>
  <c r="AE45" i="2"/>
  <c r="AD57" i="2"/>
  <c r="AE57" i="2"/>
  <c r="AD43" i="2"/>
  <c r="AE43" i="2"/>
  <c r="AD33" i="2"/>
  <c r="AE33" i="2"/>
  <c r="AD61" i="2"/>
  <c r="AE61" i="2"/>
  <c r="AD67" i="2"/>
  <c r="AE67" i="2"/>
  <c r="AD31" i="2"/>
  <c r="AE31" i="2"/>
  <c r="AD84" i="2"/>
  <c r="U84" i="2"/>
  <c r="AE84" i="2" s="1"/>
  <c r="AD55" i="2"/>
  <c r="AE55" i="2"/>
  <c r="AD50" i="2"/>
  <c r="AE50" i="2"/>
  <c r="AD65" i="2"/>
  <c r="AE65" i="2"/>
  <c r="AD54" i="2"/>
  <c r="AE54" i="2"/>
  <c r="AD72" i="2"/>
  <c r="U72" i="2"/>
  <c r="AE72" i="2" s="1"/>
  <c r="AD47" i="2"/>
  <c r="AE47" i="2"/>
  <c r="AD27" i="2"/>
  <c r="AD79" i="2"/>
  <c r="U79" i="2"/>
  <c r="AE79" i="2" s="1"/>
  <c r="AD63" i="2"/>
  <c r="AE63" i="2"/>
  <c r="AD46" i="2"/>
  <c r="AE46" i="2"/>
  <c r="AD69" i="2"/>
  <c r="U69" i="2"/>
  <c r="AE69" i="2" s="1"/>
  <c r="AD58" i="2"/>
  <c r="AE58" i="2"/>
  <c r="AD73" i="2"/>
  <c r="U73" i="2"/>
  <c r="AE73" i="2" s="1"/>
  <c r="AD74" i="2"/>
  <c r="U74" i="2"/>
  <c r="AE74" i="2" s="1"/>
  <c r="AD86" i="2"/>
  <c r="U86" i="2"/>
  <c r="AE86" i="2" s="1"/>
  <c r="AD28" i="2"/>
  <c r="AD88" i="2"/>
  <c r="U88" i="2"/>
  <c r="AE88" i="2" s="1"/>
  <c r="AD36" i="2"/>
  <c r="AE36" i="2"/>
  <c r="AD38" i="2"/>
  <c r="AE38" i="2"/>
  <c r="AD85" i="2"/>
  <c r="U85" i="2"/>
  <c r="AE85" i="2" s="1"/>
  <c r="AD66" i="2"/>
  <c r="AE66" i="2"/>
  <c r="AD81" i="2"/>
  <c r="U81" i="2"/>
  <c r="AE81" i="2" s="1"/>
  <c r="AD30" i="2"/>
  <c r="AE30" i="2"/>
  <c r="AD39" i="2"/>
  <c r="AE39" i="2"/>
  <c r="AD32" i="2"/>
  <c r="AE32" i="2"/>
  <c r="AD62" i="2"/>
  <c r="AE62" i="2"/>
  <c r="AD76" i="2"/>
  <c r="U76" i="2"/>
  <c r="AE76" i="2" s="1"/>
  <c r="AD29" i="2"/>
  <c r="AE29" i="2"/>
  <c r="AD82" i="2"/>
  <c r="U82" i="2"/>
  <c r="AE82" i="2" s="1"/>
  <c r="AD89" i="2"/>
  <c r="U89" i="2"/>
  <c r="AE89" i="2" s="1"/>
  <c r="AD52" i="2"/>
  <c r="AE52" i="2"/>
  <c r="AD87" i="2"/>
  <c r="U87" i="2"/>
  <c r="AE87" i="2" s="1"/>
  <c r="AD83" i="2"/>
  <c r="U83" i="2"/>
  <c r="AE83" i="2" s="1"/>
  <c r="AD35" i="2"/>
  <c r="AE35" i="2"/>
  <c r="AD68" i="2"/>
  <c r="U68" i="2"/>
  <c r="AE68" i="2" s="1"/>
  <c r="AD78" i="2"/>
  <c r="U78" i="2"/>
  <c r="AE78" i="2" s="1"/>
  <c r="AD53" i="2"/>
  <c r="AE53" i="2"/>
  <c r="AD90" i="2"/>
  <c r="U90" i="2"/>
  <c r="AE90" i="2" s="1"/>
  <c r="AD40" i="2"/>
  <c r="AE40" i="2"/>
  <c r="AD37" i="2"/>
  <c r="AE37" i="2"/>
  <c r="AD51" i="2"/>
  <c r="AE51" i="2"/>
  <c r="AD49" i="2"/>
  <c r="AE49" i="2"/>
  <c r="AD80" i="2"/>
  <c r="U80" i="2"/>
  <c r="AE80" i="2" s="1"/>
  <c r="AD48" i="2"/>
  <c r="AE48" i="2"/>
  <c r="AD60" i="2"/>
  <c r="AE60" i="2"/>
  <c r="AD64" i="2"/>
  <c r="AE64" i="2"/>
  <c r="AD91" i="2"/>
  <c r="U91" i="2"/>
  <c r="AE91" i="2" s="1"/>
  <c r="AD77" i="2"/>
  <c r="U77" i="2"/>
  <c r="AE77" i="2" s="1"/>
  <c r="AD41" i="2"/>
  <c r="AE41" i="2"/>
  <c r="AD56" i="2"/>
  <c r="AE56" i="2"/>
  <c r="AD42" i="2"/>
  <c r="AE42" i="2"/>
  <c r="AE75" i="2"/>
  <c r="W191" i="70"/>
  <c r="U189" i="70"/>
  <c r="I38" i="11"/>
  <c r="I54" i="11"/>
  <c r="I66" i="11"/>
  <c r="I56" i="11"/>
  <c r="I72" i="11"/>
  <c r="I46" i="11"/>
  <c r="I40" i="11"/>
  <c r="I70" i="11"/>
  <c r="I88" i="11"/>
  <c r="I64" i="11"/>
  <c r="I86" i="11"/>
  <c r="I80" i="11"/>
  <c r="I48" i="11"/>
  <c r="I89" i="11"/>
  <c r="I85" i="11"/>
  <c r="I84" i="11"/>
  <c r="I82" i="11"/>
  <c r="I87" i="11"/>
  <c r="I83" i="11"/>
  <c r="I75" i="11"/>
  <c r="I78" i="11"/>
  <c r="I77" i="11"/>
  <c r="I79" i="11"/>
  <c r="I76" i="11"/>
  <c r="I81" i="11"/>
  <c r="I73" i="11"/>
  <c r="I69" i="11"/>
  <c r="I71" i="11"/>
  <c r="I74" i="11"/>
  <c r="I68" i="11"/>
  <c r="I61" i="11"/>
  <c r="I62" i="11"/>
  <c r="I63" i="11"/>
  <c r="I67" i="11"/>
  <c r="I65" i="11"/>
  <c r="I57" i="11"/>
  <c r="I58" i="11"/>
  <c r="I55" i="11"/>
  <c r="I60" i="11"/>
  <c r="I59" i="11"/>
  <c r="I49" i="11"/>
  <c r="I52" i="11"/>
  <c r="I50" i="11"/>
  <c r="I47" i="11"/>
  <c r="I53" i="11"/>
  <c r="I51" i="11"/>
  <c r="I36" i="11"/>
  <c r="I37" i="11"/>
  <c r="I44" i="11"/>
  <c r="I41" i="11"/>
  <c r="I42" i="11"/>
  <c r="I43" i="11"/>
  <c r="I39" i="11"/>
  <c r="I45" i="11"/>
  <c r="R9" i="2" l="1"/>
  <c r="X7" i="70" s="1"/>
  <c r="Y9" i="2"/>
  <c r="W7" i="70" s="1"/>
  <c r="Z9" i="2"/>
  <c r="V189" i="70"/>
  <c r="AJ270" i="70" l="1"/>
  <c r="AK270" i="70" s="1"/>
  <c r="AJ272" i="70"/>
  <c r="AK272" i="70" s="1"/>
  <c r="AJ271" i="70"/>
  <c r="AK271" i="70" s="1"/>
  <c r="AJ362" i="70"/>
  <c r="AK362" i="70" s="1"/>
  <c r="AJ285" i="70"/>
  <c r="AK285" i="70" s="1"/>
  <c r="AJ297" i="70"/>
  <c r="AK297" i="70" s="1"/>
  <c r="AJ331" i="70"/>
  <c r="AK331" i="70" s="1"/>
  <c r="AJ360" i="70"/>
  <c r="AK360" i="70" s="1"/>
  <c r="AJ281" i="70"/>
  <c r="AK281" i="70" s="1"/>
  <c r="AJ315" i="70"/>
  <c r="AK315" i="70" s="1"/>
  <c r="AJ365" i="70"/>
  <c r="AK365" i="70" s="1"/>
  <c r="AJ329" i="70"/>
  <c r="AK329" i="70" s="1"/>
  <c r="AJ363" i="70"/>
  <c r="AK363" i="70" s="1"/>
  <c r="AJ312" i="70"/>
  <c r="AK312" i="70" s="1"/>
  <c r="AJ291" i="70"/>
  <c r="AK291" i="70" s="1"/>
  <c r="AJ347" i="70"/>
  <c r="AK347" i="70" s="1"/>
  <c r="AJ298" i="70"/>
  <c r="AK298" i="70" s="1"/>
  <c r="AJ308" i="70"/>
  <c r="AK308" i="70" s="1"/>
  <c r="AJ351" i="70"/>
  <c r="AK351" i="70" s="1"/>
  <c r="AJ346" i="70"/>
  <c r="AK346" i="70" s="1"/>
  <c r="AJ356" i="70"/>
  <c r="AK356" i="70" s="1"/>
  <c r="AJ335" i="70"/>
  <c r="AK335" i="70" s="1"/>
  <c r="AJ330" i="70"/>
  <c r="AK330" i="70" s="1"/>
  <c r="AJ340" i="70"/>
  <c r="AK340" i="70" s="1"/>
  <c r="AJ344" i="70"/>
  <c r="AK344" i="70" s="1"/>
  <c r="AJ299" i="70"/>
  <c r="AK299" i="70" s="1"/>
  <c r="AJ311" i="70"/>
  <c r="AK311" i="70" s="1"/>
  <c r="AJ306" i="70"/>
  <c r="AK306" i="70" s="1"/>
  <c r="AJ369" i="70"/>
  <c r="AK369" i="70" s="1"/>
  <c r="AJ357" i="70"/>
  <c r="AK357" i="70" s="1"/>
  <c r="AJ287" i="70"/>
  <c r="AK287" i="70" s="1"/>
  <c r="AJ282" i="70"/>
  <c r="AK282" i="70" s="1"/>
  <c r="AJ292" i="70"/>
  <c r="AK292" i="70" s="1"/>
  <c r="AJ366" i="70"/>
  <c r="AK366" i="70" s="1"/>
  <c r="AJ352" i="70"/>
  <c r="AK352" i="70" s="1"/>
  <c r="AJ276" i="70"/>
  <c r="AK276" i="70" s="1"/>
  <c r="AJ319" i="70"/>
  <c r="AK319" i="70" s="1"/>
  <c r="AJ296" i="70"/>
  <c r="AK296" i="70" s="1"/>
  <c r="AJ342" i="70"/>
  <c r="AK342" i="70" s="1"/>
  <c r="AJ367" i="70"/>
  <c r="AK367" i="70" s="1"/>
  <c r="AJ305" i="70"/>
  <c r="AK305" i="70" s="1"/>
  <c r="AJ339" i="70"/>
  <c r="AK339" i="70" s="1"/>
  <c r="AJ318" i="70"/>
  <c r="AK318" i="70" s="1"/>
  <c r="AJ353" i="70"/>
  <c r="AK353" i="70" s="1"/>
  <c r="AJ317" i="70"/>
  <c r="AK317" i="70" s="1"/>
  <c r="AJ302" i="70"/>
  <c r="AK302" i="70" s="1"/>
  <c r="AJ337" i="70"/>
  <c r="AK337" i="70" s="1"/>
  <c r="AJ293" i="70"/>
  <c r="AK293" i="70" s="1"/>
  <c r="AJ350" i="70"/>
  <c r="AK350" i="70" s="1"/>
  <c r="AJ316" i="70"/>
  <c r="AK316" i="70" s="1"/>
  <c r="AJ278" i="70"/>
  <c r="AK278" i="70" s="1"/>
  <c r="AJ313" i="70"/>
  <c r="AK313" i="70" s="1"/>
  <c r="AJ359" i="70"/>
  <c r="AK359" i="70" s="1"/>
  <c r="AJ275" i="70"/>
  <c r="AK275" i="70" s="1"/>
  <c r="AJ277" i="70"/>
  <c r="AK277" i="70" s="1"/>
  <c r="AJ289" i="70"/>
  <c r="AK289" i="70" s="1"/>
  <c r="AJ323" i="70"/>
  <c r="AK323" i="70" s="1"/>
  <c r="AJ280" i="70"/>
  <c r="AK280" i="70" s="1"/>
  <c r="AJ273" i="70"/>
  <c r="AK273" i="70" s="1"/>
  <c r="AJ307" i="70"/>
  <c r="AK307" i="70" s="1"/>
  <c r="AJ286" i="70"/>
  <c r="AK286" i="70" s="1"/>
  <c r="AJ283" i="70"/>
  <c r="AK283" i="70" s="1"/>
  <c r="AJ325" i="70"/>
  <c r="AK325" i="70" s="1"/>
  <c r="AJ303" i="70"/>
  <c r="AK303" i="70" s="1"/>
  <c r="AJ295" i="70"/>
  <c r="AK295" i="70" s="1"/>
  <c r="AJ354" i="70"/>
  <c r="AK354" i="70" s="1"/>
  <c r="AJ364" i="70"/>
  <c r="AK364" i="70" s="1"/>
  <c r="AJ343" i="70"/>
  <c r="AK343" i="70" s="1"/>
  <c r="AJ338" i="70"/>
  <c r="AK338" i="70" s="1"/>
  <c r="AJ348" i="70"/>
  <c r="AK348" i="70" s="1"/>
  <c r="AJ327" i="70"/>
  <c r="AK327" i="70" s="1"/>
  <c r="AJ304" i="70"/>
  <c r="AK304" i="70" s="1"/>
  <c r="AJ349" i="70"/>
  <c r="AK349" i="70" s="1"/>
  <c r="AJ314" i="70"/>
  <c r="AK314" i="70" s="1"/>
  <c r="AJ324" i="70"/>
  <c r="AK324" i="70" s="1"/>
  <c r="AJ334" i="70"/>
  <c r="AK334" i="70" s="1"/>
  <c r="AJ326" i="70"/>
  <c r="AK326" i="70" s="1"/>
  <c r="AJ290" i="70"/>
  <c r="AK290" i="70" s="1"/>
  <c r="AJ300" i="70"/>
  <c r="AK300" i="70" s="1"/>
  <c r="AJ279" i="70"/>
  <c r="AK279" i="70" s="1"/>
  <c r="AJ274" i="70"/>
  <c r="AK274" i="70" s="1"/>
  <c r="AJ284" i="70"/>
  <c r="AK284" i="70" s="1"/>
  <c r="AJ358" i="70"/>
  <c r="AK358" i="70" s="1"/>
  <c r="AJ322" i="70"/>
  <c r="AK322" i="70" s="1"/>
  <c r="AJ332" i="70"/>
  <c r="AK332" i="70" s="1"/>
  <c r="AJ288" i="70"/>
  <c r="AK288" i="70" s="1"/>
  <c r="AJ336" i="70"/>
  <c r="AK336" i="70" s="1"/>
  <c r="AJ328" i="70"/>
  <c r="AK328" i="70" s="1"/>
  <c r="AJ333" i="70"/>
  <c r="AK333" i="70" s="1"/>
  <c r="AJ361" i="70"/>
  <c r="AK361" i="70" s="1"/>
  <c r="AJ341" i="70"/>
  <c r="AK341" i="70" s="1"/>
  <c r="AJ310" i="70"/>
  <c r="AK310" i="70" s="1"/>
  <c r="AJ345" i="70"/>
  <c r="AK345" i="70" s="1"/>
  <c r="AJ301" i="70"/>
  <c r="AK301" i="70" s="1"/>
  <c r="AJ294" i="70"/>
  <c r="AK294" i="70" s="1"/>
  <c r="AJ320" i="70"/>
  <c r="AK320" i="70" s="1"/>
  <c r="AJ368" i="70"/>
  <c r="AK368" i="70" s="1"/>
  <c r="AJ321" i="70"/>
  <c r="AK321" i="70" s="1"/>
  <c r="AJ355" i="70"/>
  <c r="AK355" i="70" s="1"/>
  <c r="AJ309" i="70"/>
  <c r="AK309" i="70" s="1"/>
  <c r="S9" i="2"/>
  <c r="T9" i="2" s="1"/>
  <c r="H16" i="11"/>
  <c r="U18" i="2" l="1"/>
  <c r="I16" i="11"/>
  <c r="AD18" i="2"/>
  <c r="Q9" i="2"/>
  <c r="M9" i="2" s="1"/>
  <c r="Y7" i="70"/>
  <c r="M13" i="2" l="1"/>
  <c r="O13" i="2" s="1"/>
  <c r="Z7" i="70"/>
  <c r="M12" i="2" l="1"/>
  <c r="P119" i="74"/>
  <c r="R119" i="74"/>
  <c r="AI274" i="70"/>
  <c r="P7" i="70"/>
  <c r="AA7" i="70"/>
  <c r="O12" i="2" l="1"/>
  <c r="R118" i="74" s="1"/>
  <c r="L9" i="2"/>
  <c r="K10" i="2" s="1"/>
  <c r="N13" i="2"/>
  <c r="Q119" i="74" s="1"/>
  <c r="N12" i="2"/>
  <c r="Q118" i="74" s="1"/>
  <c r="P118" i="74"/>
  <c r="AI273" i="70"/>
  <c r="P12" i="2" l="1"/>
  <c r="S118" i="74" s="1"/>
  <c r="P13" i="2"/>
  <c r="S119" i="74" s="1"/>
  <c r="Q7" i="70"/>
  <c r="J7" i="70"/>
  <c r="S7" i="70" s="1"/>
  <c r="H8" i="11" l="1"/>
  <c r="I34" i="11" l="1"/>
  <c r="L32" i="73" l="1"/>
  <c r="I35" i="11"/>
  <c r="I27" i="11" l="1"/>
  <c r="I28" i="11"/>
  <c r="I31" i="11"/>
  <c r="I32" i="11"/>
  <c r="I30" i="11"/>
  <c r="I29" i="11"/>
  <c r="I33" i="11"/>
  <c r="I26" i="11"/>
  <c r="C6" i="28" l="1"/>
  <c r="AE18" i="2" l="1"/>
  <c r="H24" i="11"/>
  <c r="H18" i="11"/>
  <c r="H23" i="11"/>
  <c r="H19" i="11"/>
  <c r="H22" i="11"/>
  <c r="H21" i="11"/>
  <c r="H20" i="11"/>
  <c r="H17" i="11"/>
  <c r="U22" i="2" l="1"/>
  <c r="AE22" i="2" s="1"/>
  <c r="U23" i="2"/>
  <c r="AE23" i="2" s="1"/>
  <c r="U19" i="2"/>
  <c r="AE19" i="2" s="1"/>
  <c r="AD19" i="2"/>
  <c r="I17" i="11"/>
  <c r="U24" i="2"/>
  <c r="AE24" i="2" s="1"/>
  <c r="I22" i="11"/>
  <c r="AD24" i="2"/>
  <c r="U21" i="2"/>
  <c r="AE21" i="2" s="1"/>
  <c r="AD21" i="2"/>
  <c r="I19" i="11"/>
  <c r="U25" i="2"/>
  <c r="AE25" i="2" s="1"/>
  <c r="AD25" i="2"/>
  <c r="I23" i="11"/>
  <c r="U20" i="2"/>
  <c r="AE20" i="2" s="1"/>
  <c r="AD20" i="2"/>
  <c r="I18" i="11"/>
  <c r="U26" i="2"/>
  <c r="AE26" i="2" s="1"/>
  <c r="I24" i="11"/>
  <c r="AD26" i="2"/>
  <c r="AD23" i="2"/>
  <c r="AD22" i="2"/>
  <c r="I25" i="11"/>
  <c r="I20" i="11"/>
  <c r="I21" i="11"/>
  <c r="AE218" i="2" l="1"/>
  <c r="U9" i="2" s="1"/>
  <c r="I7" i="11"/>
  <c r="I9" i="11" s="1"/>
  <c r="J9" i="11" s="1"/>
  <c r="I30" i="73" l="1"/>
  <c r="L30" i="73" s="1"/>
  <c r="AB7" i="70" l="1"/>
  <c r="G2" i="69" l="1" a="1"/>
  <c r="G3" i="69" l="1"/>
  <c r="G2" i="69"/>
  <c r="AD120" i="64"/>
  <c r="AC126" i="64"/>
  <c r="AC134" i="64"/>
  <c r="AC142" i="64"/>
  <c r="AC150" i="64"/>
  <c r="AC158" i="64"/>
  <c r="AC166" i="64"/>
  <c r="AC174" i="64"/>
  <c r="AC182" i="64"/>
  <c r="AC190" i="64"/>
  <c r="AC198" i="64"/>
  <c r="AC206" i="64"/>
  <c r="AC214" i="64"/>
  <c r="AB126" i="64"/>
  <c r="AM19" i="70" s="1"/>
  <c r="AB134" i="64"/>
  <c r="AM27" i="70" s="1"/>
  <c r="AB142" i="64"/>
  <c r="AM35" i="70" s="1"/>
  <c r="AB150" i="64"/>
  <c r="AM43" i="70" s="1"/>
  <c r="AB158" i="64"/>
  <c r="AM51" i="70" s="1"/>
  <c r="AB166" i="64"/>
  <c r="AM59" i="70" s="1"/>
  <c r="AB174" i="64"/>
  <c r="AM67" i="70" s="1"/>
  <c r="AB182" i="64"/>
  <c r="AM75" i="70" s="1"/>
  <c r="AB190" i="64"/>
  <c r="AM83" i="70" s="1"/>
  <c r="AB198" i="64"/>
  <c r="AM91" i="70" s="1"/>
  <c r="AB206" i="64"/>
  <c r="AM99" i="70" s="1"/>
  <c r="AB214" i="64"/>
  <c r="AM107" i="70" s="1"/>
  <c r="AB184" i="64"/>
  <c r="AM77" i="70" s="1"/>
  <c r="AB200" i="64"/>
  <c r="AM93" i="70" s="1"/>
  <c r="AB216" i="64"/>
  <c r="AM109" i="70" s="1"/>
  <c r="AC161" i="64"/>
  <c r="AC217" i="64"/>
  <c r="AB137" i="64"/>
  <c r="AM30" i="70" s="1"/>
  <c r="AB153" i="64"/>
  <c r="AM46" i="70" s="1"/>
  <c r="AB169" i="64"/>
  <c r="AM62" i="70" s="1"/>
  <c r="AB193" i="64"/>
  <c r="AM86" i="70" s="1"/>
  <c r="AB209" i="64"/>
  <c r="AM102" i="70" s="1"/>
  <c r="AC155" i="64"/>
  <c r="AC195" i="64"/>
  <c r="AC219" i="64"/>
  <c r="AB123" i="64"/>
  <c r="AM16" i="70" s="1"/>
  <c r="AB147" i="64"/>
  <c r="AM40" i="70" s="1"/>
  <c r="AB163" i="64"/>
  <c r="AM56" i="70" s="1"/>
  <c r="AB179" i="64"/>
  <c r="AM72" i="70" s="1"/>
  <c r="AC127" i="64"/>
  <c r="AC135" i="64"/>
  <c r="AC143" i="64"/>
  <c r="AC151" i="64"/>
  <c r="AC159" i="64"/>
  <c r="AC167" i="64"/>
  <c r="AC175" i="64"/>
  <c r="AC183" i="64"/>
  <c r="AC191" i="64"/>
  <c r="AC199" i="64"/>
  <c r="AC207" i="64"/>
  <c r="AC215" i="64"/>
  <c r="AB127" i="64"/>
  <c r="AM20" i="70" s="1"/>
  <c r="AB135" i="64"/>
  <c r="AM28" i="70" s="1"/>
  <c r="AB143" i="64"/>
  <c r="AM36" i="70" s="1"/>
  <c r="AB151" i="64"/>
  <c r="AM44" i="70" s="1"/>
  <c r="AB159" i="64"/>
  <c r="AM52" i="70" s="1"/>
  <c r="AB167" i="64"/>
  <c r="AM60" i="70" s="1"/>
  <c r="AB175" i="64"/>
  <c r="AM68" i="70" s="1"/>
  <c r="AB183" i="64"/>
  <c r="AM76" i="70" s="1"/>
  <c r="AB191" i="64"/>
  <c r="AM84" i="70" s="1"/>
  <c r="AB199" i="64"/>
  <c r="AM92" i="70" s="1"/>
  <c r="AB207" i="64"/>
  <c r="AM100" i="70" s="1"/>
  <c r="AB215" i="64"/>
  <c r="AM108" i="70" s="1"/>
  <c r="AB192" i="64"/>
  <c r="AM85" i="70" s="1"/>
  <c r="AB208" i="64"/>
  <c r="AM101" i="70" s="1"/>
  <c r="AC137" i="64"/>
  <c r="AC145" i="64"/>
  <c r="AC153" i="64"/>
  <c r="AC169" i="64"/>
  <c r="AC177" i="64"/>
  <c r="AC185" i="64"/>
  <c r="AC193" i="64"/>
  <c r="AC201" i="64"/>
  <c r="AC209" i="64"/>
  <c r="AB129" i="64"/>
  <c r="AM22" i="70" s="1"/>
  <c r="AB145" i="64"/>
  <c r="AM38" i="70" s="1"/>
  <c r="AB161" i="64"/>
  <c r="AM54" i="70" s="1"/>
  <c r="AB177" i="64"/>
  <c r="AM70" i="70" s="1"/>
  <c r="AB185" i="64"/>
  <c r="AM78" i="70" s="1"/>
  <c r="AB201" i="64"/>
  <c r="AM94" i="70" s="1"/>
  <c r="AB217" i="64"/>
  <c r="AM110" i="70" s="1"/>
  <c r="AC147" i="64"/>
  <c r="AC163" i="64"/>
  <c r="AC171" i="64"/>
  <c r="AC179" i="64"/>
  <c r="AC187" i="64"/>
  <c r="AC203" i="64"/>
  <c r="AC211" i="64"/>
  <c r="AB131" i="64"/>
  <c r="AM24" i="70" s="1"/>
  <c r="AB139" i="64"/>
  <c r="AM32" i="70" s="1"/>
  <c r="AB155" i="64"/>
  <c r="AM48" i="70" s="1"/>
  <c r="AB171" i="64"/>
  <c r="AM64" i="70" s="1"/>
  <c r="AB187" i="64"/>
  <c r="AM80" i="70" s="1"/>
  <c r="AB195" i="64"/>
  <c r="AM88" i="70" s="1"/>
  <c r="AB203" i="64"/>
  <c r="AM96" i="70" s="1"/>
  <c r="AB211" i="64"/>
  <c r="AM104" i="70" s="1"/>
  <c r="AB219" i="64"/>
  <c r="AM112" i="70" s="1"/>
  <c r="AC132" i="64"/>
  <c r="AC140" i="64"/>
  <c r="AC148" i="64"/>
  <c r="AC156" i="64"/>
  <c r="AC164" i="64"/>
  <c r="AC172" i="64"/>
  <c r="AC180" i="64"/>
  <c r="AC188" i="64"/>
  <c r="AC196" i="64"/>
  <c r="AC204" i="64"/>
  <c r="AC212" i="64"/>
  <c r="AB124" i="64"/>
  <c r="AM17" i="70" s="1"/>
  <c r="AB132" i="64"/>
  <c r="AM25" i="70" s="1"/>
  <c r="AB140" i="64"/>
  <c r="AM33" i="70" s="1"/>
  <c r="AB148" i="64"/>
  <c r="AM41" i="70" s="1"/>
  <c r="AB156" i="64"/>
  <c r="AM49" i="70" s="1"/>
  <c r="AB164" i="64"/>
  <c r="AM57" i="70" s="1"/>
  <c r="AB172" i="64"/>
  <c r="AM65" i="70" s="1"/>
  <c r="AB180" i="64"/>
  <c r="AM73" i="70" s="1"/>
  <c r="AB188" i="64"/>
  <c r="AM81" i="70" s="1"/>
  <c r="AB196" i="64"/>
  <c r="AM89" i="70" s="1"/>
  <c r="AB204" i="64"/>
  <c r="AM97" i="70" s="1"/>
  <c r="AB212" i="64"/>
  <c r="AM105" i="70" s="1"/>
  <c r="AC133" i="64"/>
  <c r="AC141" i="64"/>
  <c r="AC149" i="64"/>
  <c r="AC157" i="64"/>
  <c r="AC128" i="64"/>
  <c r="AC136" i="64"/>
  <c r="AC144" i="64"/>
  <c r="AC152" i="64"/>
  <c r="AC160" i="64"/>
  <c r="AC168" i="64"/>
  <c r="AC176" i="64"/>
  <c r="AC184" i="64"/>
  <c r="AC192" i="64"/>
  <c r="AC200" i="64"/>
  <c r="AC208" i="64"/>
  <c r="AC216" i="64"/>
  <c r="AB128" i="64"/>
  <c r="AM21" i="70" s="1"/>
  <c r="AB136" i="64"/>
  <c r="AM29" i="70" s="1"/>
  <c r="AB144" i="64"/>
  <c r="AM37" i="70" s="1"/>
  <c r="AB152" i="64"/>
  <c r="AM45" i="70" s="1"/>
  <c r="AB160" i="64"/>
  <c r="AM53" i="70" s="1"/>
  <c r="AB168" i="64"/>
  <c r="AM61" i="70" s="1"/>
  <c r="AB176" i="64"/>
  <c r="AM69" i="70" s="1"/>
  <c r="AC129" i="64"/>
  <c r="AC122" i="64"/>
  <c r="AC130" i="64"/>
  <c r="AC138" i="64"/>
  <c r="AC146" i="64"/>
  <c r="AC154" i="64"/>
  <c r="AC162" i="64"/>
  <c r="AC170" i="64"/>
  <c r="AC178" i="64"/>
  <c r="AC186" i="64"/>
  <c r="AC194" i="64"/>
  <c r="AC202" i="64"/>
  <c r="AC210" i="64"/>
  <c r="AC218" i="64"/>
  <c r="AB122" i="64"/>
  <c r="AM15" i="70" s="1"/>
  <c r="AB130" i="64"/>
  <c r="AM23" i="70" s="1"/>
  <c r="AB138" i="64"/>
  <c r="AM31" i="70" s="1"/>
  <c r="AB146" i="64"/>
  <c r="AM39" i="70" s="1"/>
  <c r="AB154" i="64"/>
  <c r="AM47" i="70" s="1"/>
  <c r="AB162" i="64"/>
  <c r="AM55" i="70" s="1"/>
  <c r="AB170" i="64"/>
  <c r="AM63" i="70" s="1"/>
  <c r="AB178" i="64"/>
  <c r="AM71" i="70" s="1"/>
  <c r="AB186" i="64"/>
  <c r="AM79" i="70" s="1"/>
  <c r="AB194" i="64"/>
  <c r="AM87" i="70" s="1"/>
  <c r="AB202" i="64"/>
  <c r="AM95" i="70" s="1"/>
  <c r="AB210" i="64"/>
  <c r="AM103" i="70" s="1"/>
  <c r="AB218" i="64"/>
  <c r="AM111" i="70" s="1"/>
  <c r="AC131" i="64"/>
  <c r="AC139" i="64"/>
  <c r="AC123" i="64"/>
  <c r="AC124" i="64"/>
  <c r="AC125" i="64"/>
  <c r="AC197" i="64"/>
  <c r="AB181" i="64"/>
  <c r="AM74" i="70" s="1"/>
  <c r="AC205" i="64"/>
  <c r="AB125" i="64"/>
  <c r="AM18" i="70" s="1"/>
  <c r="AB189" i="64"/>
  <c r="AM82" i="70" s="1"/>
  <c r="AC213" i="64"/>
  <c r="AB133" i="64"/>
  <c r="AM26" i="70" s="1"/>
  <c r="AB197" i="64"/>
  <c r="AM90" i="70" s="1"/>
  <c r="AB141" i="64"/>
  <c r="AM34" i="70" s="1"/>
  <c r="AB205" i="64"/>
  <c r="AM98" i="70" s="1"/>
  <c r="AC165" i="64"/>
  <c r="AB149" i="64"/>
  <c r="AM42" i="70" s="1"/>
  <c r="AC173" i="64"/>
  <c r="AB157" i="64"/>
  <c r="AM50" i="70" s="1"/>
  <c r="AC181" i="64"/>
  <c r="AB165" i="64"/>
  <c r="AM58" i="70" s="1"/>
  <c r="AB213" i="64"/>
  <c r="AM106" i="70" s="1"/>
  <c r="AC189" i="64"/>
  <c r="AB173" i="64"/>
  <c r="AM66" i="70" s="1"/>
  <c r="U9" i="74"/>
  <c r="BR13" i="70" a="1"/>
  <c r="BR13" i="70" s="1"/>
  <c r="AC121" i="64"/>
  <c r="AC120" i="64"/>
  <c r="AN270" i="70" s="1"/>
  <c r="AB121" i="64"/>
  <c r="AM14" i="70" s="1"/>
  <c r="AB120" i="64"/>
  <c r="AM13" i="70" s="1"/>
  <c r="E222" i="64"/>
  <c r="A222" i="64" s="1"/>
  <c r="AN292" i="70" l="1"/>
  <c r="AM314" i="70"/>
  <c r="AM323" i="70"/>
  <c r="AN314" i="70"/>
  <c r="AM294" i="70"/>
  <c r="AN320" i="70"/>
  <c r="AN355" i="70"/>
  <c r="AM365" i="70"/>
  <c r="AN359" i="70"/>
  <c r="AN280" i="70"/>
  <c r="AN364" i="70"/>
  <c r="AM342" i="70"/>
  <c r="AN336" i="70"/>
  <c r="AM276" i="70"/>
  <c r="AN294" i="70"/>
  <c r="AM312" i="70"/>
  <c r="AM292" i="70"/>
  <c r="AN330" i="70"/>
  <c r="AM329" i="70"/>
  <c r="AM282" i="70"/>
  <c r="AN306" i="70"/>
  <c r="AN283" i="70"/>
  <c r="AM298" i="70"/>
  <c r="AN313" i="70"/>
  <c r="AM360" i="70"/>
  <c r="AM363" i="70"/>
  <c r="AN312" i="70"/>
  <c r="AM302" i="70"/>
  <c r="AN296" i="70"/>
  <c r="AN299" i="70"/>
  <c r="AM309" i="70"/>
  <c r="AM283" i="70"/>
  <c r="AN298" i="70"/>
  <c r="AM362" i="70"/>
  <c r="AN346" i="70"/>
  <c r="AN308" i="70"/>
  <c r="AM286" i="70"/>
  <c r="AM306" i="70"/>
  <c r="AN337" i="70"/>
  <c r="AN302" i="70"/>
  <c r="AM320" i="70"/>
  <c r="AN341" i="70"/>
  <c r="AM327" i="70"/>
  <c r="AM337" i="70"/>
  <c r="AN362" i="70"/>
  <c r="AN276" i="70"/>
  <c r="AM332" i="70"/>
  <c r="AN318" i="70"/>
  <c r="AM304" i="70"/>
  <c r="AN316" i="70"/>
  <c r="AN326" i="70"/>
  <c r="AN344" i="70"/>
  <c r="AM316" i="70"/>
  <c r="AM326" i="70"/>
  <c r="AM344" i="70"/>
  <c r="AN324" i="70"/>
  <c r="AN334" i="70"/>
  <c r="AN352" i="70"/>
  <c r="AM324" i="70"/>
  <c r="AM334" i="70"/>
  <c r="AM352" i="70"/>
  <c r="AN300" i="70"/>
  <c r="AN310" i="70"/>
  <c r="AN328" i="70"/>
  <c r="AM355" i="70"/>
  <c r="AM330" i="70"/>
  <c r="AM296" i="70"/>
  <c r="AN331" i="70"/>
  <c r="AN297" i="70"/>
  <c r="AN369" i="70"/>
  <c r="AM299" i="70"/>
  <c r="AM341" i="70"/>
  <c r="AM359" i="70"/>
  <c r="AN282" i="70"/>
  <c r="AN348" i="70"/>
  <c r="AN358" i="70"/>
  <c r="AN321" i="70"/>
  <c r="AM348" i="70"/>
  <c r="AM358" i="70"/>
  <c r="AM321" i="70"/>
  <c r="AN356" i="70"/>
  <c r="AN366" i="70"/>
  <c r="AN353" i="70"/>
  <c r="AM356" i="70"/>
  <c r="AM366" i="70"/>
  <c r="AM353" i="70"/>
  <c r="AN332" i="70"/>
  <c r="AN342" i="70"/>
  <c r="AN360" i="70"/>
  <c r="AM300" i="70"/>
  <c r="AM310" i="70"/>
  <c r="AM328" i="70"/>
  <c r="AN363" i="70"/>
  <c r="AN286" i="70"/>
  <c r="AN304" i="70"/>
  <c r="AM331" i="70"/>
  <c r="AM297" i="70"/>
  <c r="AM369" i="70"/>
  <c r="AN303" i="70"/>
  <c r="AM303" i="70"/>
  <c r="AN311" i="70"/>
  <c r="AM293" i="70"/>
  <c r="AM311" i="70"/>
  <c r="AN279" i="70"/>
  <c r="AN322" i="70"/>
  <c r="AN287" i="70"/>
  <c r="AM284" i="70"/>
  <c r="AM364" i="70"/>
  <c r="AM313" i="70"/>
  <c r="AM346" i="70"/>
  <c r="AN340" i="70"/>
  <c r="AN350" i="70"/>
  <c r="AN368" i="70"/>
  <c r="AM308" i="70"/>
  <c r="AM318" i="70"/>
  <c r="AM336" i="70"/>
  <c r="AN285" i="70"/>
  <c r="AM285" i="70"/>
  <c r="AN278" i="70"/>
  <c r="AM279" i="70"/>
  <c r="AN317" i="70"/>
  <c r="AN335" i="70"/>
  <c r="AM274" i="70"/>
  <c r="AM317" i="70"/>
  <c r="AM335" i="70"/>
  <c r="AN274" i="70"/>
  <c r="AN325" i="70"/>
  <c r="AN343" i="70"/>
  <c r="AM273" i="70"/>
  <c r="AM325" i="70"/>
  <c r="AM343" i="70"/>
  <c r="AN273" i="70"/>
  <c r="AN301" i="70"/>
  <c r="AN319" i="70"/>
  <c r="AM272" i="70"/>
  <c r="AM322" i="70"/>
  <c r="AM287" i="70"/>
  <c r="AN284" i="70"/>
  <c r="AN305" i="70"/>
  <c r="AN361" i="70"/>
  <c r="AM275" i="70"/>
  <c r="AM340" i="70"/>
  <c r="AM350" i="70"/>
  <c r="AM368" i="70"/>
  <c r="AM278" i="70"/>
  <c r="AN293" i="70"/>
  <c r="AN307" i="70"/>
  <c r="AN349" i="70"/>
  <c r="AN367" i="70"/>
  <c r="AM307" i="70"/>
  <c r="AM349" i="70"/>
  <c r="AM367" i="70"/>
  <c r="AN315" i="70"/>
  <c r="AN357" i="70"/>
  <c r="AN289" i="70"/>
  <c r="AM315" i="70"/>
  <c r="AM357" i="70"/>
  <c r="AM289" i="70"/>
  <c r="AN291" i="70"/>
  <c r="AN333" i="70"/>
  <c r="AN351" i="70"/>
  <c r="AM281" i="70"/>
  <c r="AM301" i="70"/>
  <c r="AM319" i="70"/>
  <c r="AN272" i="70"/>
  <c r="AN354" i="70"/>
  <c r="AN295" i="70"/>
  <c r="AM277" i="70"/>
  <c r="AM305" i="70"/>
  <c r="AM361" i="70"/>
  <c r="AN275" i="70"/>
  <c r="AN339" i="70"/>
  <c r="AN345" i="70"/>
  <c r="AN338" i="70"/>
  <c r="AM339" i="70"/>
  <c r="AM345" i="70"/>
  <c r="AM338" i="70"/>
  <c r="AN347" i="70"/>
  <c r="AN290" i="70"/>
  <c r="AN288" i="70"/>
  <c r="AM347" i="70"/>
  <c r="AM290" i="70"/>
  <c r="AM288" i="70"/>
  <c r="AN323" i="70"/>
  <c r="AN365" i="70"/>
  <c r="AN329" i="70"/>
  <c r="AM291" i="70"/>
  <c r="AM333" i="70"/>
  <c r="AM351" i="70"/>
  <c r="AN281" i="70"/>
  <c r="AN309" i="70"/>
  <c r="AN327" i="70"/>
  <c r="AM280" i="70"/>
  <c r="AM354" i="70"/>
  <c r="AM295" i="70"/>
  <c r="AN277" i="70"/>
  <c r="AN271" i="70"/>
  <c r="AM271" i="70"/>
  <c r="BI13" i="70"/>
  <c r="B13" i="70" s="1"/>
  <c r="AD13" i="70"/>
  <c r="AM270" i="70"/>
  <c r="I29" i="73"/>
  <c r="L29" i="73" s="1"/>
  <c r="L3" i="73" s="1"/>
  <c r="C57" i="73" s="1"/>
  <c r="A223" i="64"/>
  <c r="C61" i="73" l="1"/>
  <c r="C122" i="86"/>
  <c r="C65" i="82"/>
  <c r="I28" i="7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sebastianl</author>
  </authors>
  <commentList>
    <comment ref="Y17" authorId="0" shapeId="0" xr:uid="{1C16F51F-6858-452F-A05B-3019DC3022B3}">
      <text>
        <r>
          <rPr>
            <b/>
            <sz val="9"/>
            <color indexed="81"/>
            <rFont val="Tahoma"/>
            <family val="2"/>
          </rPr>
          <t>sebastianl:</t>
        </r>
        <r>
          <rPr>
            <sz val="9"/>
            <color indexed="81"/>
            <rFont val="Tahoma"/>
            <family val="2"/>
          </rPr>
          <t xml:space="preserve">
Calculates elec factor, if multi year it starts in row 206 to disregard carbon factor during first year of installation.</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<sst xmlns="http://schemas.openxmlformats.org/spreadsheetml/2006/main" count="3675" uniqueCount="2139">
  <si>
    <t>&lt;CrystalAddin Version="1" country="GB" lang="en"/&gt;</t>
  </si>
  <si>
    <t>Phase 3c Public Sector Decarbonisation Scheme: Application Form - Guidance</t>
  </si>
  <si>
    <r>
      <t xml:space="preserve">The following section is designed to give some clear guidance on how to fill out the Application Form for the Phase 3c Public Sector Decarbonisation Scheme (PSDS). If you have any questions regarding the below please contact phase3cpsdsgrants@salixfinance.co.uk
Please open in the </t>
    </r>
    <r>
      <rPr>
        <b/>
        <sz val="11"/>
        <color rgb="FF382573"/>
        <rFont val="Verdana"/>
        <family val="2"/>
      </rPr>
      <t xml:space="preserve">desktop app, enable editing </t>
    </r>
    <r>
      <rPr>
        <sz val="11"/>
        <color rgb="FF382573"/>
        <rFont val="Verdana"/>
        <family val="2"/>
      </rPr>
      <t>and</t>
    </r>
    <r>
      <rPr>
        <b/>
        <sz val="11"/>
        <color rgb="FF382573"/>
        <rFont val="Verdana"/>
        <family val="2"/>
      </rPr>
      <t xml:space="preserve"> automatically calculate formulas</t>
    </r>
    <r>
      <rPr>
        <sz val="11"/>
        <color rgb="FF382573"/>
        <rFont val="Verdana"/>
        <family val="2"/>
      </rPr>
      <t xml:space="preserve"> in order for this tool to fully function. This is a standard requirement when downloading Excel files.
All fields must be filled in to be considered a complete application. Compulsory fields which are not completed will be marked red and if not completed your application may not be considered for funding. In the </t>
    </r>
    <r>
      <rPr>
        <b/>
        <sz val="11"/>
        <color rgb="FF382573"/>
        <rFont val="Verdana"/>
        <family val="2"/>
      </rPr>
      <t xml:space="preserve">Page(s) </t>
    </r>
    <r>
      <rPr>
        <sz val="11"/>
        <color rgb="FF382573"/>
        <rFont val="Verdana"/>
        <family val="2"/>
      </rPr>
      <t>fields</t>
    </r>
    <r>
      <rPr>
        <b/>
        <sz val="11"/>
        <color rgb="FF382573"/>
        <rFont val="Verdana"/>
        <family val="2"/>
      </rPr>
      <t xml:space="preserve">, </t>
    </r>
    <r>
      <rPr>
        <sz val="11"/>
        <color rgb="FF382573"/>
        <rFont val="Verdana"/>
        <family val="2"/>
      </rPr>
      <t xml:space="preserve">please input the relevant page numbers of the documents you supply in support of your application.
</t>
    </r>
    <r>
      <rPr>
        <b/>
        <sz val="11"/>
        <color rgb="FF382573"/>
        <rFont val="Verdana"/>
        <family val="2"/>
      </rPr>
      <t>Do not</t>
    </r>
    <r>
      <rPr>
        <sz val="11"/>
        <color rgb="FF382573"/>
        <rFont val="Verdana"/>
        <family val="2"/>
      </rPr>
      <t xml:space="preserve"> paste values into cells, or always paste '</t>
    </r>
    <r>
      <rPr>
        <b/>
        <sz val="11"/>
        <color rgb="FF382573"/>
        <rFont val="Verdana"/>
        <family val="2"/>
      </rPr>
      <t>as values'</t>
    </r>
    <r>
      <rPr>
        <sz val="11"/>
        <color rgb="FF382573"/>
        <rFont val="Verdana"/>
        <family val="2"/>
      </rPr>
      <t xml:space="preserve">, ensuring you are not pasting source formatting. Where the cells are formatted with dropdown lists, please use the dropdown. Please avoid using special characters.
The green bars at the bottom of each sheet indicate progress made. 
</t>
    </r>
  </si>
  <si>
    <t xml:space="preserve">Guidance Index:
</t>
  </si>
  <si>
    <t>Step 6 Submit Application</t>
  </si>
  <si>
    <t>Consortium  Documentation</t>
  </si>
  <si>
    <t>Steps for Completing the Application Form</t>
  </si>
  <si>
    <t>Step 1 Introduction</t>
  </si>
  <si>
    <r>
      <t xml:space="preserve">All sections must be completed unless stated otherwise. 
</t>
    </r>
    <r>
      <rPr>
        <b/>
        <sz val="11"/>
        <color rgb="FF382573"/>
        <rFont val="Verdana"/>
        <family val="2"/>
      </rPr>
      <t xml:space="preserve">
Section 1.1
</t>
    </r>
    <r>
      <rPr>
        <sz val="11"/>
        <color rgb="FF382573"/>
        <rFont val="Verdana"/>
        <family val="2"/>
      </rPr>
      <t xml:space="preserve">Applicants should complete all fields where applicable.
</t>
    </r>
    <r>
      <rPr>
        <b/>
        <sz val="11"/>
        <color rgb="FF382573"/>
        <rFont val="Verdana"/>
        <family val="2"/>
      </rPr>
      <t xml:space="preserve">Consultant </t>
    </r>
    <r>
      <rPr>
        <sz val="11"/>
        <color rgb="FF382573"/>
        <rFont val="Verdana"/>
        <family val="2"/>
      </rPr>
      <t xml:space="preserve">definition: An organisation that supports the eligible public body in the creation of the project proposal and writing of the application.
</t>
    </r>
    <r>
      <rPr>
        <b/>
        <sz val="11"/>
        <color rgb="FF382573"/>
        <rFont val="Verdana"/>
        <family val="2"/>
      </rPr>
      <t xml:space="preserve">Contractor </t>
    </r>
    <r>
      <rPr>
        <sz val="11"/>
        <color rgb="FF382573"/>
        <rFont val="Verdana"/>
        <family val="2"/>
      </rPr>
      <t xml:space="preserve">definition: An organisation that undertakes the works to implement the programme of works. 
</t>
    </r>
    <r>
      <rPr>
        <b/>
        <sz val="11"/>
        <color rgb="FF382573"/>
        <rFont val="Verdana"/>
        <family val="2"/>
      </rPr>
      <t xml:space="preserve">
Section 1.2</t>
    </r>
    <r>
      <rPr>
        <sz val="11"/>
        <color rgb="FF382573"/>
        <rFont val="Verdana"/>
        <family val="2"/>
      </rPr>
      <t xml:space="preserve"> 
Please use this section to provide a brief introduction to the project. This should be kept up to date with any changes that occur during the assessment and delivery of your project.
</t>
    </r>
    <r>
      <rPr>
        <b/>
        <sz val="11"/>
        <color rgb="FF382573"/>
        <rFont val="Verdana"/>
        <family val="2"/>
      </rPr>
      <t xml:space="preserve">Example response: 
</t>
    </r>
    <r>
      <rPr>
        <sz val="11"/>
        <color rgb="FF382573"/>
        <rFont val="Verdana"/>
        <family val="2"/>
      </rPr>
      <t xml:space="preserve">Green County Council has been awarded £6,500,000 to replace gas boilers with air source heat pumps at the Grade II listed Green Town Hall, Green Library, and 4 primary schools. A water source heat pump will also be installed at Green Museum, a 200 year old building currently powered by an end of life coal-fired boiler. Solar panels will be installed on the roofs of all buildings being upgraded with low carbon heating to produce renewable electricity. LED lighting will be installed in the primary schools to improve the energy efficiency of their buildings. This will contribute to the council’s ambition to achieve net zero by 2040. </t>
    </r>
  </si>
  <si>
    <r>
      <rPr>
        <b/>
        <sz val="11"/>
        <color rgb="FF382573"/>
        <rFont val="Verdana"/>
        <family val="2"/>
      </rPr>
      <t xml:space="preserve">Section 1.3
</t>
    </r>
    <r>
      <rPr>
        <sz val="11"/>
        <color rgb="FF382573"/>
        <rFont val="Verdana"/>
        <family val="2"/>
      </rPr>
      <t xml:space="preserve">Questions 1, 2 and 3 relate to project eligibility
</t>
    </r>
    <r>
      <rPr>
        <b/>
        <sz val="11"/>
        <color rgb="FF382573"/>
        <rFont val="Verdana"/>
        <family val="2"/>
      </rPr>
      <t xml:space="preserve">1. Confirm that the building is eligible for grant funding.
</t>
    </r>
    <r>
      <rPr>
        <sz val="11"/>
        <color rgb="FF382573"/>
        <rFont val="Verdana"/>
        <family val="2"/>
      </rPr>
      <t xml:space="preserve">Applicants must either own the building that the funding is being used to upgrade or have a long-term lease arrangement.
</t>
    </r>
    <r>
      <rPr>
        <b/>
        <sz val="11"/>
        <color rgb="FF382573"/>
        <rFont val="Verdana"/>
        <family val="2"/>
      </rPr>
      <t xml:space="preserve">2. Confirm that proposed measures have not yet started. 
</t>
    </r>
    <r>
      <rPr>
        <sz val="11"/>
        <color rgb="FF382573"/>
        <rFont val="Verdana"/>
        <family val="2"/>
      </rPr>
      <t xml:space="preserve">This means that any component of works that is included in the grant funding amount cannot start until after funding has been awarded. For example, if the design phase has begun any costs incurred in this design phase would not be eligible for grant funding.
</t>
    </r>
    <r>
      <rPr>
        <b/>
        <sz val="11"/>
        <color theme="6"/>
        <rFont val="Verdana"/>
        <family val="2"/>
      </rPr>
      <t xml:space="preserve">3.a,b,c Confirm project can complete within grant timeframe.
</t>
    </r>
    <r>
      <rPr>
        <sz val="11"/>
        <color theme="6"/>
        <rFont val="Verdana"/>
        <family val="2"/>
      </rPr>
      <t xml:space="preserve">Applicants should indicate when they wish to complete their projects by, ensuring this is prior to 31 March 2026.
The Planning Year option is to allow applicants to apply for funding at the Phase 3c application window for projects with spend in 2025/26 only, using 2024/25 as a Planning Year.
• Applicants can apply for funding in 2025/26 only (with no spend in 2024/25), indicating this in the Application Form.
• Applicants for 2025/26 funding only are subject to all eligibility criteria except for proving that they have their own like-for-like funding.
• Applicants are assessed in the same first come first served order as all other applications, up to the point when all funding available for 2025/26 has been allocated.
• Applicants will have until 14 June 2024 to secure the necessary funding to meet the eligibility criteria for the scheme and provide evidence of this funding to Salix.  </t>
    </r>
    <r>
      <rPr>
        <sz val="11"/>
        <color rgb="FFFF0000"/>
        <rFont val="Verdana"/>
        <family val="2"/>
      </rPr>
      <t xml:space="preserve">  
</t>
    </r>
    <r>
      <rPr>
        <sz val="11"/>
        <color rgb="FF382573"/>
        <rFont val="Verdana"/>
        <family val="2"/>
      </rPr>
      <t xml:space="preserve">
</t>
    </r>
    <r>
      <rPr>
        <b/>
        <sz val="11"/>
        <color rgb="FF382573"/>
        <rFont val="Verdana"/>
        <family val="2"/>
      </rPr>
      <t xml:space="preserve">4. Does the project require any planning consents? 
</t>
    </r>
    <r>
      <rPr>
        <sz val="11"/>
        <color rgb="FF382573"/>
        <rFont val="Verdana"/>
        <family val="2"/>
      </rPr>
      <t xml:space="preserve">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</si>
  <si>
    <r>
      <t xml:space="preserve">5. Have you secured all necessary internal sign off for this project proposal?
</t>
    </r>
    <r>
      <rPr>
        <sz val="11"/>
        <color theme="6"/>
        <rFont val="Verdana"/>
        <family val="2"/>
      </rPr>
      <t>Applicants must detail the level of sign off achieved.</t>
    </r>
    <r>
      <rPr>
        <b/>
        <sz val="11"/>
        <color theme="6"/>
        <rFont val="Verdana"/>
        <family val="2"/>
      </rPr>
      <t xml:space="preserve">
6. Does the project include any Private Financial Initiative (PFI) buildings?
</t>
    </r>
    <r>
      <rPr>
        <sz val="11"/>
        <color theme="6"/>
        <rFont val="Verdana"/>
        <family val="2"/>
      </rPr>
      <t>Applicants should provide detail on the buildings, any contractual requirements for redundancy and how they have been incorporated into the project delivery plan.</t>
    </r>
    <r>
      <rPr>
        <b/>
        <sz val="11"/>
        <color theme="6"/>
        <rFont val="Verdana"/>
        <family val="2"/>
      </rPr>
      <t xml:space="preserve">
</t>
    </r>
    <r>
      <rPr>
        <sz val="11"/>
        <color theme="6"/>
        <rFont val="Verdana"/>
        <family val="2"/>
      </rPr>
      <t xml:space="preserve">
</t>
    </r>
    <r>
      <rPr>
        <b/>
        <sz val="11"/>
        <color theme="6"/>
        <rFont val="Verdana"/>
        <family val="2"/>
      </rPr>
      <t xml:space="preserve">7a. Do you have sufficient financial resources to cover the mandatory applicant contribution?
</t>
    </r>
    <r>
      <rPr>
        <sz val="11"/>
        <color theme="6"/>
        <rFont val="Verdana"/>
        <family val="2"/>
      </rPr>
      <t>Applicants must confirm they can meet the minimum 12% contribution.</t>
    </r>
    <r>
      <rPr>
        <b/>
        <sz val="11"/>
        <color theme="6"/>
        <rFont val="Verdana"/>
        <family val="2"/>
      </rPr>
      <t xml:space="preserve">
7b. Is the project dependent on any other funding stream(s)?
</t>
    </r>
    <r>
      <rPr>
        <sz val="11"/>
        <color theme="6"/>
        <rFont val="Verdana"/>
        <family val="2"/>
      </rPr>
      <t>Please provide context of any further funding that is needed in order for the project to commence, including funding type and value. For example, applicants could use the Condition Improvement Fund (CIF) or private loan to cover the like for like replacement costs (applicant contribution).</t>
    </r>
    <r>
      <rPr>
        <b/>
        <sz val="11"/>
        <color theme="6"/>
        <rFont val="Verdana"/>
        <family val="2"/>
      </rPr>
      <t xml:space="preserve">
7c. Do you have reserve financial resources if costs increase during the delivery of this project? 
</t>
    </r>
    <r>
      <rPr>
        <sz val="11"/>
        <color theme="6"/>
        <rFont val="Verdana"/>
        <family val="2"/>
      </rPr>
      <t xml:space="preserve">This question is to provide Salix with context around the financial position of the public sector body and whether there are financial resources to cover any increases in project costs.
</t>
    </r>
    <r>
      <rPr>
        <b/>
        <sz val="11"/>
        <color theme="6"/>
        <rFont val="Verdana"/>
        <family val="2"/>
      </rPr>
      <t xml:space="preserve">8. Does the economic activity performed by your organisation in respect of any of the work being undertaken within your application go against the principles outlined in Subsidy Control Act 2022? 
</t>
    </r>
    <r>
      <rPr>
        <sz val="11"/>
        <color theme="6"/>
        <rFont val="Verdana"/>
        <family val="2"/>
      </rPr>
      <t xml:space="preserve">All details on subsidy control are outlined within question 8 in Step 1 and the Guidance Notes section 4.1. Please contact us should you have any further questions. </t>
    </r>
  </si>
  <si>
    <t>Step 2.1 Existing Heating</t>
  </si>
  <si>
    <r>
      <rPr>
        <sz val="11"/>
        <color theme="6"/>
        <rFont val="Verdana"/>
        <family val="2"/>
      </rPr>
      <t>The purpose of this step is to show that the project meets eligibility criteria and to show how the like-for-like cost of fossil fuel heating is estimated.</t>
    </r>
    <r>
      <rPr>
        <sz val="11"/>
        <color rgb="FF382573"/>
        <rFont val="Verdana"/>
        <family val="2"/>
      </rPr>
      <t xml:space="preserve">
</t>
    </r>
    <r>
      <rPr>
        <b/>
        <sz val="11"/>
        <color rgb="FF382573"/>
        <rFont val="Verdana"/>
        <family val="2"/>
      </rPr>
      <t xml:space="preserve">1. Confirm the building is reliant on a fossil fuel heating plant, providing a description of the current heating system. 
</t>
    </r>
    <r>
      <rPr>
        <sz val="11"/>
        <color rgb="FF382573"/>
        <rFont val="Verdana"/>
        <family val="2"/>
      </rPr>
      <t>For each building, it is expected that a description of the fossil fuel heating system is provided to give context to the proposals.</t>
    </r>
    <r>
      <rPr>
        <b/>
        <sz val="11"/>
        <color rgb="FF382573"/>
        <rFont val="Verdana"/>
        <family val="2"/>
      </rPr>
      <t xml:space="preserve">
2. Confirm the existing heating plant is, or will be, at the end of its useful life</t>
    </r>
    <r>
      <rPr>
        <b/>
        <sz val="11"/>
        <color theme="6"/>
        <rFont val="Verdana"/>
        <family val="2"/>
      </rPr>
      <t xml:space="preserve"> at the point of removal.</t>
    </r>
    <r>
      <rPr>
        <b/>
        <sz val="11"/>
        <color rgb="FF382573"/>
        <rFont val="Verdana"/>
        <family val="2"/>
      </rPr>
      <t xml:space="preserve">
</t>
    </r>
    <r>
      <rPr>
        <sz val="11"/>
        <color rgb="FF382573"/>
        <rFont val="Verdana"/>
        <family val="2"/>
      </rPr>
      <t xml:space="preserve">As for 3b, Phase 3c requires evidence that the existing fossil fuel heating plant is, or will be, at the end of its useful life at the point of removal. Suitable evidence includes clear, high-resolution photographs of the boiler nameplate or a plant service report, either of which must clearly display the year of installation. This must evidence that the existing heating plant is 10 years old or over.
In the case where the plant has reached the end of its useful life sooner than is typically expected (for example, through high operation or poor design), the applicant must set out the rationale and provide evidence to show that this is the case. This evidence will form an essential part of the supporting information. If this evidence is insufficient, as determined by Salix, applications will be returned as ‘Requires Improvement’ and not approved for PSDS funding.
</t>
    </r>
    <r>
      <rPr>
        <b/>
        <sz val="11"/>
        <color rgb="FF382573"/>
        <rFont val="Verdana"/>
        <family val="2"/>
      </rPr>
      <t>3. Provide commentary on the estimated cost for the conventional fossil fuel replacement (like-for-like costs).</t>
    </r>
    <r>
      <rPr>
        <sz val="11"/>
        <color rgb="FF382573"/>
        <rFont val="Verdana"/>
        <family val="2"/>
      </rPr>
      <t xml:space="preserve">
Detail how the like-for-like cost value has been estimated.
</t>
    </r>
  </si>
  <si>
    <r>
      <rPr>
        <b/>
        <i/>
        <sz val="11"/>
        <color rgb="FF382573"/>
        <rFont val="Verdana"/>
        <family val="2"/>
      </rPr>
      <t>Like-for-like Cost Definition</t>
    </r>
    <r>
      <rPr>
        <b/>
        <u/>
        <sz val="11"/>
        <color rgb="FF382573"/>
        <rFont val="Verdana"/>
        <family val="2"/>
      </rPr>
      <t xml:space="preserve">
</t>
    </r>
    <r>
      <rPr>
        <sz val="11"/>
        <color rgb="FF382573"/>
        <rFont val="Verdana"/>
        <family val="2"/>
      </rPr>
      <t>All the costs incurred should the existing heating system be replaced with a typical fossil fuel heating system of the same type and size. In most cases this will be equivalent to the costs of replacing your system with a conventional boiler. 
The cost for a like-for-like replacement of the existing fossil fuel system should include</t>
    </r>
    <r>
      <rPr>
        <b/>
        <sz val="11"/>
        <color rgb="FF382573"/>
        <rFont val="Verdana"/>
        <family val="2"/>
      </rPr>
      <t xml:space="preserve"> </t>
    </r>
    <r>
      <rPr>
        <sz val="11"/>
        <color rgb="FF382573"/>
        <rFont val="Verdana"/>
        <family val="2"/>
      </rPr>
      <t xml:space="preserve">the cost of auxiliary works including but not limited to:
- New controls
- Pumps
- Expansion vessels
- Pipework and insulation
- Cost of removing the existing heating system 
- Cost for installing the conventional heating system and/or commissioning work.
Where grant funding is being requested for the replacement of fossil fuel domestic hot water systems with low carbon alternatives, the like-for-like replacement costs of these systems must also be contributed by the applicant.
</t>
    </r>
  </si>
  <si>
    <t>4. Do you have schematics of the existing system?</t>
  </si>
  <si>
    <t>Applications should provide some form of schematic evidence preferably Piping and Instrumentation Diagram (P&amp;ID), however, high level flow diagrams would be acceptable.</t>
  </si>
  <si>
    <t>Step 2.2 Project Design</t>
  </si>
  <si>
    <t>Good applications will be able to demonstrate that the low carbon heating system has been appropriately identified, sized and designed. This section contains questions pertinent to the specific low carbon heating system selected. Applicants should refer to the table below to see what sections they must complete. All measures which involve electrification, including all heat pumps, electric heating, and some heat network measures, must complete Section 7.
Where there are different low carbon solutions across a single multi-building application, please complete all fields to the best of your ability and provide further commentary in the boxes.</t>
  </si>
  <si>
    <t>Sections</t>
  </si>
  <si>
    <t>Applicable to</t>
  </si>
  <si>
    <t>1. Project Proposal</t>
  </si>
  <si>
    <t>Completed by all applicants</t>
  </si>
  <si>
    <t>2. Whole Building Approach</t>
  </si>
  <si>
    <t>3. Proposed Low Carbon Heating System</t>
  </si>
  <si>
    <t>4. All Wet Heating Systems</t>
  </si>
  <si>
    <t>Please complete the sections relevant to your application</t>
  </si>
  <si>
    <t>5. Heat Pumps - ASHP, GSHP and WSHP</t>
  </si>
  <si>
    <t>6. Heat Pump - air-to-air</t>
  </si>
  <si>
    <t>7. Electrical Connection</t>
  </si>
  <si>
    <t>8. Heat Networks</t>
  </si>
  <si>
    <t>9. Biomass</t>
  </si>
  <si>
    <r>
      <rPr>
        <b/>
        <sz val="12"/>
        <color rgb="FF382573"/>
        <rFont val="Verdana"/>
        <family val="2"/>
      </rPr>
      <t>Section 1 Project Proposal</t>
    </r>
    <r>
      <rPr>
        <b/>
        <sz val="11"/>
        <color rgb="FF382573"/>
        <rFont val="Verdana"/>
        <family val="2"/>
      </rPr>
      <t xml:space="preserve">
Overview of Measures
</t>
    </r>
    <r>
      <rPr>
        <sz val="11"/>
        <color rgb="FF382573"/>
        <rFont val="Verdana"/>
        <family val="2"/>
      </rPr>
      <t xml:space="preserve">A detailed account of all the measures involved in this project will allow Salix to quickly understand the full scope of the project. This must cover the low carbon heating measures and energy efficiency measures proposed. Any retention of the current heating system should be referenced. 
</t>
    </r>
    <r>
      <rPr>
        <b/>
        <sz val="11"/>
        <color rgb="FF382573"/>
        <rFont val="Verdana"/>
        <family val="2"/>
      </rPr>
      <t xml:space="preserve">
Energy Calculations
</t>
    </r>
    <r>
      <rPr>
        <sz val="11"/>
        <color rgb="FF382573"/>
        <rFont val="Verdana"/>
        <family val="2"/>
      </rPr>
      <t>The response to this question should allow one to easily follow the calculations attached to this application. The logic and assumptions made should be listed. Public sector organisations are expected to confirm their involvement and approval of the proposed energy savings.</t>
    </r>
  </si>
  <si>
    <r>
      <rPr>
        <b/>
        <sz val="12"/>
        <color rgb="FF382573"/>
        <rFont val="Verdana"/>
        <family val="2"/>
      </rPr>
      <t xml:space="preserve">Section 2 Whole Building Approach
</t>
    </r>
    <r>
      <rPr>
        <b/>
        <sz val="11"/>
        <color rgb="FF382573"/>
        <rFont val="Verdana"/>
        <family val="2"/>
      </rPr>
      <t xml:space="preserve">
</t>
    </r>
    <r>
      <rPr>
        <sz val="11"/>
        <color rgb="FF382573"/>
        <rFont val="Verdana"/>
        <family val="2"/>
      </rPr>
      <t xml:space="preserve">Please specify how your project meets the 'whole building' approach criteria of the scheme. 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 carbon heating plant required, as well as save on fuel bills and increase thermal comfort for occupants. Also, investment in reducing the peak electricity consumption, such as through installation of LED lighting, can reduce the need to upgrade a building’s electrical infrastructure to accommodate the installation of a heat pump.
</t>
    </r>
    <r>
      <rPr>
        <b/>
        <sz val="11"/>
        <color rgb="FF382573"/>
        <rFont val="Verdana"/>
        <family val="2"/>
      </rPr>
      <t xml:space="preserve">
</t>
    </r>
    <r>
      <rPr>
        <sz val="11"/>
        <color rgb="FF382573"/>
        <rFont val="Verdana"/>
        <family val="2"/>
      </rPr>
      <t>Note - applications can only include energy efficiency measures in buildings where low carbon heating is also to be installed.</t>
    </r>
    <r>
      <rPr>
        <b/>
        <sz val="11"/>
        <color rgb="FF382573"/>
        <rFont val="Verdana"/>
        <family val="2"/>
      </rPr>
      <t xml:space="preserve">
</t>
    </r>
    <r>
      <rPr>
        <sz val="11"/>
        <color rgb="FF382573"/>
        <rFont val="Verdana"/>
        <family val="2"/>
      </rPr>
      <t xml:space="preserve">
Where applicants are proposing high temperature low carbon heati</t>
    </r>
    <r>
      <rPr>
        <sz val="11"/>
        <color theme="6"/>
        <rFont val="Verdana"/>
        <family val="2"/>
      </rPr>
      <t>ng systems</t>
    </r>
    <r>
      <rPr>
        <sz val="11"/>
        <color rgb="FF382573"/>
        <rFont val="Verdana"/>
        <family val="2"/>
      </rPr>
      <t xml:space="preserve">, without any improvement to building fabric or reduction of flow temperature, applicants need to evidence that this is the only option for this site and that a whole building approach is not possible (see Figure 2 in the PSDS 3c Guidance Notes). If this evidence is not provided, then the ‘whole building’ approach requirement will not be met, and the application will be deemed incomplete and not suitable for funding. </t>
    </r>
  </si>
  <si>
    <r>
      <rPr>
        <b/>
        <sz val="12"/>
        <color rgb="FF382573"/>
        <rFont val="Verdana"/>
        <family val="2"/>
      </rPr>
      <t>Section 3 Proposed Low Carbon Heating System</t>
    </r>
    <r>
      <rPr>
        <b/>
        <sz val="11"/>
        <color rgb="FF382573"/>
        <rFont val="Verdana"/>
        <family val="2"/>
      </rPr>
      <t xml:space="preserve">
Options Appraisal
</t>
    </r>
    <r>
      <rPr>
        <sz val="11"/>
        <color rgb="FF382573"/>
        <rFont val="Verdana"/>
        <family val="2"/>
      </rPr>
      <t xml:space="preserve">A site specific justification for the chosen low carbon heating solution is required. Other options should be analysed and the criteria for the solution outlined as part of this answer. An understanding of the advantages and disadvantages of each technology should be discussed.
</t>
    </r>
    <r>
      <rPr>
        <b/>
        <sz val="11"/>
        <color rgb="FF382573"/>
        <rFont val="Verdana"/>
        <family val="2"/>
      </rPr>
      <t>System Feasibility</t>
    </r>
    <r>
      <rPr>
        <sz val="11"/>
        <color rgb="FF382573"/>
        <rFont val="Verdana"/>
        <family val="2"/>
      </rPr>
      <t xml:space="preserve">
The purpose of this section is to demonstrate the suitability of your proposed low carbon</t>
    </r>
    <r>
      <rPr>
        <sz val="11"/>
        <color theme="6"/>
        <rFont val="Verdana"/>
        <family val="2"/>
      </rPr>
      <t xml:space="preserve"> system</t>
    </r>
    <r>
      <rPr>
        <sz val="11"/>
        <color rgb="FF382573"/>
        <rFont val="Verdana"/>
        <family val="2"/>
      </rPr>
      <t xml:space="preserve"> and readiness for implementation. The written answer should give a clear explanation of the method used to deduce the feasibility of the chosen low carbon heating. Details on the level of integration of the heating source with the current heating system (pipework &amp; emitters) would demonstrate a good answer to this question. This includes if the low carbon solution is </t>
    </r>
    <r>
      <rPr>
        <sz val="11"/>
        <color theme="6"/>
        <rFont val="Verdana"/>
        <family val="2"/>
      </rPr>
      <t xml:space="preserve">standalone, cascading low carbon system, or bivalent. </t>
    </r>
    <r>
      <rPr>
        <b/>
        <sz val="11"/>
        <color rgb="FF382573"/>
        <rFont val="Verdana"/>
        <family val="2"/>
      </rPr>
      <t xml:space="preserve">
</t>
    </r>
  </si>
  <si>
    <r>
      <t xml:space="preserve">Section 4 All Wet Heating Systems - Heat Pumps, Heat Networks and Biomass
</t>
    </r>
    <r>
      <rPr>
        <sz val="11"/>
        <color rgb="FF382573"/>
        <rFont val="Verdana"/>
        <family val="2"/>
      </rPr>
      <t>This section will outline how suitable the proposed buildings are for heat pumps using a wet distribution system.</t>
    </r>
    <r>
      <rPr>
        <b/>
        <sz val="11"/>
        <color rgb="FF382573"/>
        <rFont val="Verdana"/>
        <family val="2"/>
      </rPr>
      <t xml:space="preserve"> </t>
    </r>
    <r>
      <rPr>
        <sz val="11"/>
        <color rgb="FF382573"/>
        <rFont val="Verdana"/>
        <family val="2"/>
      </rPr>
      <t xml:space="preserve">Applicants are expected to provide detail on the configuration and distribution of the proposed heating system. For the purposes of the application, applicants can define low carbon heating system configurations as:
</t>
    </r>
    <r>
      <rPr>
        <b/>
        <sz val="11"/>
        <color rgb="FF382573"/>
        <rFont val="Verdana"/>
        <family val="2"/>
      </rPr>
      <t xml:space="preserve">
• Standalone: </t>
    </r>
    <r>
      <rPr>
        <sz val="11"/>
        <color rgb="FF382573"/>
        <rFont val="Verdana"/>
        <family val="2"/>
      </rPr>
      <t xml:space="preserve">A singular type of unit provides all the heating requirements for the building. </t>
    </r>
    <r>
      <rPr>
        <b/>
        <sz val="11"/>
        <color rgb="FF382573"/>
        <rFont val="Verdana"/>
        <family val="2"/>
      </rPr>
      <t xml:space="preserve">
• Cascading Low Carbon System: </t>
    </r>
    <r>
      <rPr>
        <sz val="11"/>
        <color rgb="FF382573"/>
        <rFont val="Verdana"/>
        <family val="2"/>
      </rPr>
      <t xml:space="preserve">The low carbon heating unit(s) work in sequence in order to meet the heating requirements of the building. </t>
    </r>
    <r>
      <rPr>
        <b/>
        <sz val="11"/>
        <color rgb="FF382573"/>
        <rFont val="Verdana"/>
        <family val="2"/>
      </rPr>
      <t xml:space="preserve">
• Bivalent: </t>
    </r>
    <r>
      <rPr>
        <sz val="11"/>
        <color rgb="FF382573"/>
        <rFont val="Verdana"/>
        <family val="2"/>
      </rPr>
      <t xml:space="preserve">The low carbon heating unit(s) work in parallel with another heating plant. This typically includes an electric boiler or retained non-end of life fossil fuel powered unit. </t>
    </r>
    <r>
      <rPr>
        <b/>
        <sz val="11"/>
        <color rgb="FF382573"/>
        <rFont val="Verdana"/>
        <family val="2"/>
      </rPr>
      <t xml:space="preserve">
 </t>
    </r>
  </si>
  <si>
    <r>
      <t xml:space="preserve">Section 5 Heat Pumps - ASHP, GSHP and WSHP
</t>
    </r>
    <r>
      <rPr>
        <sz val="11"/>
        <color rgb="FF382573"/>
        <rFont val="Verdana"/>
        <family val="2"/>
      </rPr>
      <t>Heat pump applications are required to answer the specific questions in this section.</t>
    </r>
  </si>
  <si>
    <r>
      <t xml:space="preserve">Section 6 Heat Pumps - Air-to-Air
</t>
    </r>
    <r>
      <rPr>
        <sz val="11"/>
        <color rgb="FF382573"/>
        <rFont val="Verdana"/>
        <family val="2"/>
      </rPr>
      <t xml:space="preserve">Air-to-air systems use refrigerant pipework to transfer heat from an external unit to an internal unit and then directly to the air inside the space being heated. Air-to-air systems are appropriate low carbon heating solutions in some cases and can be implemented through Phase 3c with eligibility assessed on a case-by-case basis. 
Eligible scenarios are: 
1. When it has been evidenced with an options appraisal and feasibility study that the air-to-air system is the most appropriate solution for that building and that other eligible low 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Applicant. </t>
    </r>
  </si>
  <si>
    <r>
      <t xml:space="preserve">Section 7 Electrical Connection 
</t>
    </r>
    <r>
      <rPr>
        <sz val="11"/>
        <color rgb="FF382573"/>
        <rFont val="Verdana"/>
        <family val="2"/>
      </rPr>
      <t>Applicants should ensure buildings have the correct electrical infrastructure for the measures they wish to apply for. Applicants may or may not need to contact the Distribution Network Operator (DNO) regarding connection of their proposed system to the local electricity network, and whether additional electrical capacity is required to accommodate the new low carbon measure. 
All measures which involve electrification, including all heat pumps, electric heating, and some heat network measures, will require early engagement with the DNO. The questions are set to determine whether the local power distribution infrastructure can support the proposed electrified heating system.
Applicants in the early stages of project development will need to provide this information during the assessment process or as a condition of funding.
Maximum Capacity: This is the size of your grid connection in kVA.
Typical Loading vs Maximum Demand: This should be the % your typical loading makes up of your maximum capacity.</t>
    </r>
  </si>
  <si>
    <r>
      <rPr>
        <b/>
        <sz val="11"/>
        <color rgb="FF382573"/>
        <rFont val="Verdana"/>
        <family val="2"/>
      </rPr>
      <t xml:space="preserve">Section 8 Heat Networks
</t>
    </r>
    <r>
      <rPr>
        <sz val="11"/>
        <color rgb="FF382573"/>
        <rFont val="Verdana"/>
        <family val="2"/>
      </rPr>
      <t>New building connections to district heat networks are an eligible low carbon heating system for the individual building being connected.  
- ‘Connect to existing district heating’ should be selected in the Application Form for all buildings where a new connection to a district heat network will provide the building’s heating.  
 - ‘Connect to onsite heat network’ should be selected in the Application Form for buildings where a connection is made to an existing energy centre on site. 
In both cases, energy efficiency measures can be installed in the newly connected building to meet the ‘whole building’ approach.  
Energy efficiency measures can be installed in the newly connected building to meet the whole building approach.  
In either case, there is no requirement for changes to be made to the energy centre that supplies the network with heat, unless the distribution network for existing connections is also being upgraded. Improvements that go beyond new connections will not be eligible unless accompanied by the installation of a low carbon heating system in the energy centre replacing an end-of-life fossil fuel heating source. For example, a whole heat network de-steaming project will require a low carbon heating system to be installed in the network’s energy centre to meet low carbon eligibility criteria. De-steaming of the rest of the system can then be entered as ‘pipework improvement’ in the energy efficiency and enabling measures section of the Step 4 Support Tool. Other energy efficiency measures can be combined with the new low carbon heating system in any building connected to the network. 
In all the above scenario, applicants must provide the following documents to support their application: 
- Bespoke carbon factor calculation 
- Calculations evidencing the heat loss figures for the primary pipework connecting the building to the energy centre 
- Network design drawings clearly demonstrating the pipelines to be funded by PSDS 
- Design considerations for how thermal losses across the network will be minimised 
- Evidence that the new connection will be operational by the grant end date.</t>
    </r>
  </si>
  <si>
    <t>Please identify whether you are requesting funding for elements A, B or C of the Heat Network.
A. Primary connection (connection between the primary network and the building)
B. Secondary network (pipework within the building up to the heat exchanger)
C. Tertiary network (pipework from the heat exchanger onwards)
Please define the grade of heat in the distribution network as either High Temperature Hot Water (HTHW), 
Medium Temperature Hot Water (MTHW) and Low Temperature Hot Water (LTHW).</t>
  </si>
  <si>
    <r>
      <rPr>
        <b/>
        <sz val="11"/>
        <color rgb="FF382573"/>
        <rFont val="Verdana"/>
        <family val="2"/>
      </rPr>
      <t>Section 9 Biomass</t>
    </r>
    <r>
      <rPr>
        <sz val="11"/>
        <color rgb="FF382573"/>
        <rFont val="Verdana"/>
        <family val="2"/>
      </rPr>
      <t xml:space="preserve">
Applications for biomass boilers</t>
    </r>
    <r>
      <rPr>
        <b/>
        <sz val="11"/>
        <color rgb="FF382573"/>
        <rFont val="Verdana"/>
        <family val="2"/>
      </rPr>
      <t xml:space="preserve"> </t>
    </r>
    <r>
      <rPr>
        <sz val="11"/>
        <color rgb="FF382573"/>
        <rFont val="Verdana"/>
        <family val="2"/>
      </rPr>
      <t>are expected to demonstrate they will be operated in such a way as to be sustainable, as well as mitigating unwanted effects on air quality. Applicants are also expected to provide fuel store, delivery and maintenance details.</t>
    </r>
    <r>
      <rPr>
        <b/>
        <sz val="11"/>
        <color rgb="FF382573"/>
        <rFont val="Verdana"/>
        <family val="2"/>
      </rPr>
      <t xml:space="preserve">
</t>
    </r>
  </si>
  <si>
    <t>BSL Suppliers List</t>
  </si>
  <si>
    <t>Biomass maintenance standard (MCS)</t>
  </si>
  <si>
    <t>Please see the website for guidance on: wet system heat pumps, heat networks, air-to-air heat pumps and biomass boilers.</t>
  </si>
  <si>
    <t xml:space="preserve">
Step 3.1 Site Details</t>
  </si>
  <si>
    <r>
      <t xml:space="preserve">This step encapsulates details for the sites where new measures are being installed on a building-by-building basis (each building must be input on a separate line). All information must be filled out for every building involved in the project.
Details of information required:
</t>
    </r>
    <r>
      <rPr>
        <b/>
        <sz val="11"/>
        <color rgb="FF382573"/>
        <rFont val="Verdana"/>
        <family val="2"/>
      </rPr>
      <t>Site/Building Type:</t>
    </r>
    <r>
      <rPr>
        <sz val="11"/>
        <color rgb="FF382573"/>
        <rFont val="Verdana"/>
        <family val="2"/>
      </rPr>
      <t xml:space="preserve"> The full list of building types can be found at the bottom of this tab. 
</t>
    </r>
    <r>
      <rPr>
        <b/>
        <sz val="11"/>
        <color rgb="FF382573"/>
        <rFont val="Verdana"/>
        <family val="2"/>
      </rPr>
      <t xml:space="preserve">Display Energy Certificate (DEC): </t>
    </r>
    <r>
      <rPr>
        <sz val="11"/>
        <color rgb="FF382573"/>
        <rFont val="Verdana"/>
        <family val="2"/>
      </rPr>
      <t xml:space="preserve">The DEC shows the energy performance of a building based on actual energy consumption, which is scored (A-G). This can be found using the link below. The DEC unique number should also be provided.
</t>
    </r>
    <r>
      <rPr>
        <b/>
        <sz val="11"/>
        <color rgb="FF382573"/>
        <rFont val="Verdana"/>
        <family val="2"/>
      </rPr>
      <t xml:space="preserve">Building Age: </t>
    </r>
    <r>
      <rPr>
        <sz val="11"/>
        <color rgb="FF382573"/>
        <rFont val="Verdana"/>
        <family val="2"/>
      </rPr>
      <t xml:space="preserve">Applicant should provide building age in years.
</t>
    </r>
    <r>
      <rPr>
        <b/>
        <sz val="11"/>
        <color rgb="FF382573"/>
        <rFont val="Verdana"/>
        <family val="2"/>
      </rPr>
      <t xml:space="preserve">Postcode: </t>
    </r>
    <r>
      <rPr>
        <sz val="11"/>
        <color rgb="FF382573"/>
        <rFont val="Verdana"/>
        <family val="2"/>
      </rPr>
      <t xml:space="preserve">Applicant should provide the building post code.
</t>
    </r>
  </si>
  <si>
    <r>
      <t>Gross Internal Area (GIA):</t>
    </r>
    <r>
      <rPr>
        <sz val="11"/>
        <color rgb="FF382573"/>
        <rFont val="Verdana"/>
        <family val="2"/>
      </rPr>
      <t xml:space="preserve"> Input the total GIA for heated areas of the whole building. Unserviced areas can be omitted.
</t>
    </r>
    <r>
      <rPr>
        <b/>
        <sz val="11"/>
        <color rgb="FF382573"/>
        <rFont val="Verdana"/>
        <family val="2"/>
      </rPr>
      <t xml:space="preserve">
Existing Fossil Fuel Type: </t>
    </r>
    <r>
      <rPr>
        <sz val="11"/>
        <color rgb="FF382573"/>
        <rFont val="Verdana"/>
        <family val="2"/>
      </rPr>
      <t>Please choose the relevant fossil fuel from the drop down list. If there are multiple fuels, please select 'mixed' from the list.</t>
    </r>
    <r>
      <rPr>
        <b/>
        <sz val="11"/>
        <color rgb="FF382573"/>
        <rFont val="Verdana"/>
        <family val="2"/>
      </rPr>
      <t xml:space="preserve">
Baseline Annual Electricity &amp; Fossil Fuel Consumption (kWh/year):</t>
    </r>
    <r>
      <rPr>
        <sz val="11"/>
        <color rgb="FF382573"/>
        <rFont val="Verdana"/>
        <family val="2"/>
      </rPr>
      <t xml:space="preserve"> The baseline annual consumption is used to demonstrate the typical or average consumption of energy. This data can be obtained from metered data, the previous year’s energy bills and/or the DEC and the evidence must be provided to Salix.</t>
    </r>
    <r>
      <rPr>
        <b/>
        <sz val="11"/>
        <color rgb="FF382573"/>
        <rFont val="Verdana"/>
        <family val="2"/>
      </rPr>
      <t xml:space="preserve">
Building Annual Electricity &amp; Fossil Fuel Consumption (kWh/year): </t>
    </r>
    <r>
      <rPr>
        <sz val="11"/>
        <color rgb="FF382573"/>
        <rFont val="Verdana"/>
        <family val="2"/>
      </rPr>
      <t xml:space="preserve">This data must be provided to Salix and can be obtained from metered data or the previous financial year’s energy bills. Please provide this data in Financial Year 2022/23 format (i.e. April 2022 to March 2023). </t>
    </r>
    <r>
      <rPr>
        <b/>
        <sz val="11"/>
        <color rgb="FF382573"/>
        <rFont val="Verdana"/>
        <family val="2"/>
      </rPr>
      <t xml:space="preserve">
Domestic Hot Water (DHW) Demand: </t>
    </r>
    <r>
      <rPr>
        <sz val="11"/>
        <color rgb="FF382573"/>
        <rFont val="Verdana"/>
        <family val="2"/>
      </rPr>
      <t xml:space="preserve">Domestic Hot Water demand should be provided in kW with supporting calculations.
</t>
    </r>
    <r>
      <rPr>
        <b/>
        <sz val="11"/>
        <color rgb="FF382573"/>
        <rFont val="Verdana"/>
        <family val="2"/>
      </rPr>
      <t xml:space="preserve">
Pre and Post Peak Heat Loss (kW): </t>
    </r>
    <r>
      <rPr>
        <sz val="11"/>
        <color rgb="FF382573"/>
        <rFont val="Verdana"/>
        <family val="2"/>
      </rPr>
      <t>These two values should take into account building condition pre and post fabric improvement. The post improvements building heat loss figure is mandatory to show the appropriate sizing of the proposed system. If a heat loss survey has not yet been conducted, there is a tool available on the Salix website to calculate peak heat loss. Please attach the completed tool or your own heat loss survey as supporting evidence.</t>
    </r>
    <r>
      <rPr>
        <b/>
        <sz val="11"/>
        <color rgb="FF382573"/>
        <rFont val="Verdana"/>
        <family val="2"/>
      </rPr>
      <t xml:space="preserve">
</t>
    </r>
    <r>
      <rPr>
        <b/>
        <sz val="11"/>
        <color theme="6"/>
        <rFont val="Verdana"/>
        <family val="2"/>
      </rPr>
      <t xml:space="preserve">
</t>
    </r>
    <r>
      <rPr>
        <sz val="11"/>
        <color theme="6"/>
        <rFont val="Verdana"/>
        <family val="2"/>
      </rPr>
      <t>Please note that building fabric and energy efficiency improvements should be considered first before sizing your new low carbon heating system.</t>
    </r>
    <r>
      <rPr>
        <sz val="11"/>
        <color rgb="FF382573"/>
        <rFont val="Verdana"/>
        <family val="2"/>
      </rPr>
      <t xml:space="preserve">
</t>
    </r>
    <r>
      <rPr>
        <b/>
        <sz val="11"/>
        <color rgb="FF382573"/>
        <rFont val="Verdana"/>
        <family val="2"/>
      </rPr>
      <t xml:space="preserve">
Existing Total Cooling Load (kW): </t>
    </r>
    <r>
      <rPr>
        <sz val="11"/>
        <color rgb="FF382573"/>
        <rFont val="Verdana"/>
        <family val="2"/>
      </rPr>
      <t xml:space="preserve">Only applies to those including a measure which replaces a current cooling load e.g. Variable Refrigerant Flow (VRF) systems.
</t>
    </r>
    <r>
      <rPr>
        <b/>
        <sz val="11"/>
        <color rgb="FF382573"/>
        <rFont val="Verdana"/>
        <family val="2"/>
      </rPr>
      <t xml:space="preserve">
Proposed total cooling load [existing + new]: </t>
    </r>
    <r>
      <rPr>
        <sz val="11"/>
        <color rgb="FF382573"/>
        <rFont val="Verdana"/>
        <family val="2"/>
      </rPr>
      <t>If there is additional cooling load post project, only a proportion of the system replacing existing cooling will be eligible for funding.</t>
    </r>
    <r>
      <rPr>
        <b/>
        <sz val="11"/>
        <color rgb="FF382573"/>
        <rFont val="Verdana"/>
        <family val="2"/>
      </rPr>
      <t xml:space="preserve">
Low Carbon Skills Fund (LCSF) Submission ID Code: </t>
    </r>
    <r>
      <rPr>
        <sz val="11"/>
        <color rgb="FF382573"/>
        <rFont val="Verdana"/>
        <family val="2"/>
      </rPr>
      <t>Applicants should provide their LCSF Submission ID Code for Heat Decarbonisation Plans (HDPs) if applicable.</t>
    </r>
    <r>
      <rPr>
        <b/>
        <sz val="11"/>
        <color rgb="FF382573"/>
        <rFont val="Verdana"/>
        <family val="2"/>
      </rPr>
      <t xml:space="preserve">
</t>
    </r>
    <r>
      <rPr>
        <sz val="11"/>
        <color rgb="FF382573"/>
        <rFont val="Verdana"/>
        <family val="2"/>
      </rPr>
      <t>Please mark "N/A" in fields that are not applicable.</t>
    </r>
  </si>
  <si>
    <t>Find your Display Energy Certificate</t>
  </si>
  <si>
    <t>Step 3.2 Building Details</t>
  </si>
  <si>
    <r>
      <t xml:space="preserve">Please complete the table by providing information on all UPRNs, MPRNs and MPANs related to the building(s). Do not place multiple references into one cell, there are multiple columns for each for this reason. Should you have more than 2 UPRNs, 5 MPRNs and 5 MPANs for a building, please contact phase3cpsdsgrants@salixfinance.co.uk with this information.
</t>
    </r>
    <r>
      <rPr>
        <b/>
        <sz val="11"/>
        <color rgb="FF382573"/>
        <rFont val="Verdana"/>
        <family val="2"/>
      </rPr>
      <t>UPRN</t>
    </r>
    <r>
      <rPr>
        <sz val="11"/>
        <color rgb="FF382573"/>
        <rFont val="Verdana"/>
        <family val="2"/>
      </rPr>
      <t xml:space="preserve">: This can be found using the link below. A UPRN can be up to 12 digits in length.
</t>
    </r>
    <r>
      <rPr>
        <b/>
        <sz val="11"/>
        <color rgb="FF382573"/>
        <rFont val="Verdana"/>
        <family val="2"/>
      </rPr>
      <t>MPRN</t>
    </r>
    <r>
      <rPr>
        <sz val="11"/>
        <color rgb="FF382573"/>
        <rFont val="Verdana"/>
        <family val="2"/>
      </rPr>
      <t xml:space="preserve"> and </t>
    </r>
    <r>
      <rPr>
        <b/>
        <sz val="11"/>
        <color rgb="FF382573"/>
        <rFont val="Verdana"/>
        <family val="2"/>
      </rPr>
      <t>MPAN</t>
    </r>
    <r>
      <rPr>
        <sz val="11"/>
        <color rgb="FF382573"/>
        <rFont val="Verdana"/>
        <family val="2"/>
      </rPr>
      <t>: Applicants provide gas meter number (MPRN - between 6 and 10 digits long) and electricity meter number (MPAN - 21 digits long and begins with 'S', only enter the last 12 or 13 digits for the purpose of this application) where gas boilers are being removed.</t>
    </r>
  </si>
  <si>
    <t>Find your UPRN</t>
  </si>
  <si>
    <t>Step 3.3 Heating System</t>
  </si>
  <si>
    <r>
      <rPr>
        <sz val="11"/>
        <color rgb="FF382573"/>
        <rFont val="Verdana"/>
        <family val="2"/>
      </rPr>
      <t>Section 3.2</t>
    </r>
    <r>
      <rPr>
        <b/>
        <sz val="11"/>
        <color rgb="FF382573"/>
        <rFont val="Verdana"/>
        <family val="2"/>
      </rPr>
      <t xml:space="preserve"> </t>
    </r>
    <r>
      <rPr>
        <sz val="11"/>
        <color rgb="FF382573"/>
        <rFont val="Verdana"/>
        <family val="2"/>
      </rPr>
      <t xml:space="preserve">must include the details of the existing and proposed heating systems. Please follow the prompts for each table and use the commentary box where necessary. All fields must be filled in to be considered a complete application. Compulsory fields which are not completed will be marked red and if not completed your application may not be considered for funding.
</t>
    </r>
  </si>
  <si>
    <r>
      <rPr>
        <b/>
        <sz val="12"/>
        <color rgb="FF382573"/>
        <rFont val="Verdana"/>
        <family val="2"/>
      </rPr>
      <t>1. Existing System</t>
    </r>
    <r>
      <rPr>
        <sz val="11"/>
        <color rgb="FF382573"/>
        <rFont val="Verdana"/>
        <family val="2"/>
      </rPr>
      <t xml:space="preserve">
In the existing systems table input details of your existing heating system. This will support evidence of end of life criteria, and help demonstrate that the new system is a suitable replacement.
</t>
    </r>
    <r>
      <rPr>
        <b/>
        <sz val="11"/>
        <color rgb="FF382573"/>
        <rFont val="Verdana"/>
        <family val="2"/>
      </rPr>
      <t xml:space="preserve">Fossil Fuel Plant: </t>
    </r>
    <r>
      <rPr>
        <sz val="11"/>
        <color rgb="FF382573"/>
        <rFont val="Verdana"/>
        <family val="2"/>
      </rPr>
      <t xml:space="preserve">This will give a numbering for the fossil fuel plant inputted allowing you to refer to a specific existing plant elsewhere in your application.
</t>
    </r>
    <r>
      <rPr>
        <b/>
        <sz val="11"/>
        <color rgb="FF382573"/>
        <rFont val="Verdana"/>
        <family val="2"/>
      </rPr>
      <t xml:space="preserve">Building: </t>
    </r>
    <r>
      <rPr>
        <sz val="11"/>
        <color rgb="FF382573"/>
        <rFont val="Verdana"/>
        <family val="2"/>
      </rPr>
      <t xml:space="preserve">The Site and Building Name columns will correlate to the information input in Step 3.1 Site Details. Please use the dropdown lists. If one fossil fuel system supplies heat to multiple buildings this should be split out onto separate rows.
</t>
    </r>
    <r>
      <rPr>
        <b/>
        <sz val="11"/>
        <color rgb="FF382573"/>
        <rFont val="Verdana"/>
        <family val="2"/>
      </rPr>
      <t xml:space="preserve">Make and Model: </t>
    </r>
    <r>
      <rPr>
        <sz val="11"/>
        <color rgb="FF382573"/>
        <rFont val="Verdana"/>
        <family val="2"/>
      </rPr>
      <t>Applicants must provide the make and model of the existing fossil fuel heating plant. This will be checked against the evidence provided to verify the end-of-life status.</t>
    </r>
  </si>
  <si>
    <r>
      <rPr>
        <b/>
        <sz val="11"/>
        <color rgb="FF382573"/>
        <rFont val="Verdana"/>
        <family val="2"/>
      </rPr>
      <t xml:space="preserve">Age (years): </t>
    </r>
    <r>
      <rPr>
        <sz val="11"/>
        <color rgb="FF382573"/>
        <rFont val="Verdana"/>
        <family val="2"/>
      </rPr>
      <t xml:space="preserve">Please state the age of each boiler based on year of installation. Input boiler age as a whole number.
</t>
    </r>
    <r>
      <rPr>
        <b/>
        <sz val="11"/>
        <color rgb="FF382573"/>
        <rFont val="Verdana"/>
        <family val="2"/>
      </rPr>
      <t>Removed or Retained:</t>
    </r>
    <r>
      <rPr>
        <sz val="11"/>
        <color rgb="FF382573"/>
        <rFont val="Verdana"/>
        <family val="2"/>
      </rPr>
      <t xml:space="preserve"> Applicants should indicate whether the existing heating plant will be removed or retained. End-of-life heating plants which are being replaced by a low carbon heating system must be removed. Fossil fuel heating systems which are not end of life can be retained, but these cannot be replaced by a low carbon alternative.
</t>
    </r>
    <r>
      <rPr>
        <sz val="11"/>
        <color theme="6"/>
        <rFont val="Verdana"/>
        <family val="2"/>
      </rPr>
      <t xml:space="preserve">
</t>
    </r>
    <r>
      <rPr>
        <b/>
        <sz val="11"/>
        <color theme="6"/>
        <rFont val="Verdana"/>
        <family val="2"/>
      </rPr>
      <t xml:space="preserve">Output load per unit (kW): </t>
    </r>
    <r>
      <rPr>
        <sz val="11"/>
        <color theme="6"/>
        <rFont val="Verdana"/>
        <family val="2"/>
      </rPr>
      <t xml:space="preserve">This will be the same as the boiler rating. If the exact figure is unknown please advise in the commentary.
</t>
    </r>
    <r>
      <rPr>
        <b/>
        <sz val="11"/>
        <color theme="6"/>
        <rFont val="Verdana"/>
        <family val="2"/>
      </rPr>
      <t xml:space="preserve">Number of Duty Units: </t>
    </r>
    <r>
      <rPr>
        <sz val="11"/>
        <color theme="6"/>
        <rFont val="Verdana"/>
        <family val="2"/>
      </rPr>
      <t xml:space="preserve">The number of heating systems that are set as primary heat generator elements of the overall system and that are going to be replaced with the new low carbon heating system. Back up elements are not to be included.
</t>
    </r>
    <r>
      <rPr>
        <b/>
        <sz val="11"/>
        <color theme="6"/>
        <rFont val="Verdana"/>
        <family val="2"/>
      </rPr>
      <t xml:space="preserve">Efficiency (%): </t>
    </r>
    <r>
      <rPr>
        <sz val="11"/>
        <color theme="6"/>
        <rFont val="Verdana"/>
        <family val="2"/>
      </rPr>
      <t xml:space="preserve">Current efficiency of the boiler. Boiler efficiencies outside of the 75-100% range will require further evidence.
</t>
    </r>
    <r>
      <rPr>
        <b/>
        <sz val="11"/>
        <color theme="6"/>
        <rFont val="Verdana"/>
        <family val="2"/>
      </rPr>
      <t xml:space="preserve">Gross Internal Floor Area of Building (m2): </t>
    </r>
    <r>
      <rPr>
        <sz val="11"/>
        <color theme="6"/>
        <rFont val="Verdana"/>
        <family val="2"/>
      </rPr>
      <t xml:space="preserve">This should only include the heated floor area of the building.
</t>
    </r>
    <r>
      <rPr>
        <b/>
        <sz val="11"/>
        <color theme="6"/>
        <rFont val="Verdana"/>
        <family val="2"/>
      </rPr>
      <t>System to supply Space Heating, DHW or both:</t>
    </r>
    <r>
      <rPr>
        <sz val="11"/>
        <color theme="6"/>
        <rFont val="Verdana"/>
        <family val="2"/>
      </rPr>
      <t xml:space="preserve"> Applicants should specify the heating loads of the existing heating plant.
</t>
    </r>
    <r>
      <rPr>
        <b/>
        <sz val="11"/>
        <color theme="6"/>
        <rFont val="Verdana"/>
        <family val="2"/>
      </rPr>
      <t>Flow Temperature for Space Heating and Hot Water Temperature for DHW:</t>
    </r>
    <r>
      <rPr>
        <sz val="11"/>
        <color theme="6"/>
        <rFont val="Verdana"/>
        <family val="2"/>
      </rPr>
      <t xml:space="preserve"> Applicants should provide the existing flow temperature for space heating requirements and the hot water temperature for DHW provision (if applicable).
If one fossil fuel heating plant supplies heating to multiple buildings, split this out into separate rows for each building that it supplies, splitting the load output and like-for-like costs accordingly. Select yes for 'Does Fossil Fuel Heating System form part of a Multi-Building System?'.
</t>
    </r>
    <r>
      <rPr>
        <sz val="11"/>
        <color rgb="FF382573"/>
        <rFont val="Verdana"/>
        <family val="2"/>
      </rPr>
      <t xml:space="preserve">
</t>
    </r>
    <r>
      <rPr>
        <sz val="11"/>
        <color theme="6"/>
        <rFont val="Verdana"/>
        <family val="2"/>
      </rPr>
      <t xml:space="preserve">
</t>
    </r>
  </si>
  <si>
    <r>
      <rPr>
        <b/>
        <sz val="11"/>
        <color rgb="FF382573"/>
        <rFont val="Verdana"/>
        <family val="2"/>
      </rPr>
      <t xml:space="preserve">Like-for-Like Costs: </t>
    </r>
    <r>
      <rPr>
        <sz val="11"/>
        <color rgb="FF382573"/>
        <rFont val="Verdana"/>
        <family val="2"/>
      </rPr>
      <t xml:space="preserve">To show that the like-for-like costs has been estimated correctly to include the full cost of installing and commissioning a replacement system on a like for like basis, we ask for a breakdown as follows:
• Removal of Existing Equipment £
• Main Equipment including controls £: to include equipment costs as boiler unit, pumps, controls and expansion vessels.
• Plinth, pipework connections including insulation £ 
• Installation £
• Commission £
• Cost of fossil fuel replacement system [like-for-like]: Total cost summed from above
</t>
    </r>
    <r>
      <rPr>
        <b/>
        <sz val="11"/>
        <color rgb="FF382573"/>
        <rFont val="Verdana"/>
        <family val="2"/>
      </rPr>
      <t xml:space="preserve">
Commentary: </t>
    </r>
    <r>
      <rPr>
        <sz val="11"/>
        <color rgb="FF382573"/>
        <rFont val="Verdana"/>
        <family val="2"/>
      </rPr>
      <t>Space to provide any further explanation against the data points inputted in each row, provide details of where figures are derived from or comment on whether any figure is estimated</t>
    </r>
    <r>
      <rPr>
        <sz val="11"/>
        <color theme="6"/>
        <rFont val="Verdana"/>
        <family val="2"/>
      </rPr>
      <t xml:space="preserve"> or </t>
    </r>
    <r>
      <rPr>
        <sz val="11"/>
        <color rgb="FF382573"/>
        <rFont val="Verdana"/>
        <family val="2"/>
      </rPr>
      <t>accurate.
If the system is any system other than a boiler, please make this clear in the commentary.
Use this area to provide details of buildings if more than one building is served by an existing system.</t>
    </r>
  </si>
  <si>
    <r>
      <rPr>
        <b/>
        <sz val="12"/>
        <color rgb="FF382573"/>
        <rFont val="Verdana"/>
        <family val="2"/>
      </rPr>
      <t>2. Proposed System</t>
    </r>
    <r>
      <rPr>
        <b/>
        <sz val="11"/>
        <color rgb="FF382573"/>
        <rFont val="Verdana"/>
        <family val="2"/>
      </rPr>
      <t xml:space="preserve">
</t>
    </r>
    <r>
      <rPr>
        <sz val="11"/>
        <color rgb="FF382573"/>
        <rFont val="Verdana"/>
        <family val="2"/>
      </rPr>
      <t xml:space="preserve">
In the proposed system table input details of all the low carbon heating systems.
</t>
    </r>
    <r>
      <rPr>
        <b/>
        <sz val="11"/>
        <color rgb="FF382573"/>
        <rFont val="Verdana"/>
        <family val="2"/>
      </rPr>
      <t xml:space="preserve">Building: </t>
    </r>
    <r>
      <rPr>
        <sz val="11"/>
        <color rgb="FF382573"/>
        <rFont val="Verdana"/>
        <family val="2"/>
      </rPr>
      <t xml:space="preserve">As with the existing system table, the Site and Building Name columns will correlate to the information input in Step 3.1 Site Details. Please use the dropdown lists. If a measure applies to multiple buildings please split this out into separate rows. The kW proportion across each building should correlate with the kW heat requirements of the buildings.
</t>
    </r>
    <r>
      <rPr>
        <b/>
        <sz val="11"/>
        <color rgb="FF382573"/>
        <rFont val="Verdana"/>
        <family val="2"/>
      </rPr>
      <t xml:space="preserve">
Technology Work Type: </t>
    </r>
    <r>
      <rPr>
        <sz val="11"/>
        <color rgb="FF382573"/>
        <rFont val="Verdana"/>
        <family val="2"/>
      </rPr>
      <t>Applicants should select the low carbon heating measure they propose to implement in their building from the dropdown list.</t>
    </r>
    <r>
      <rPr>
        <b/>
        <sz val="11"/>
        <color rgb="FF382573"/>
        <rFont val="Verdana"/>
        <family val="2"/>
      </rPr>
      <t xml:space="preserve">
Existing System: </t>
    </r>
    <r>
      <rPr>
        <sz val="11"/>
        <color rgb="FF382573"/>
        <rFont val="Verdana"/>
        <family val="2"/>
      </rPr>
      <t xml:space="preserve">Please select the correct existing system that the proposed system will be replacing. If the new system is to replace multiple existing systems please enter the existing systems in the commentary.
</t>
    </r>
    <r>
      <rPr>
        <b/>
        <sz val="11"/>
        <color rgb="FF382573"/>
        <rFont val="Verdana"/>
        <family val="2"/>
      </rPr>
      <t>Make and Model:</t>
    </r>
    <r>
      <rPr>
        <sz val="11"/>
        <color rgb="FF382573"/>
        <rFont val="Verdana"/>
        <family val="2"/>
      </rPr>
      <t xml:space="preserve"> Applicants are encouraged to provide the make and model of the proposed low carbon heating measures. Data sheets should be provided where available.
The Seasonal Coefficient of Performance (sCOP) and flow and return temperature should match the chosen specifications. If the project is in early design phases this can be estimated and confirmed during the assessment or as a condition of funding. 
</t>
    </r>
    <r>
      <rPr>
        <b/>
        <sz val="11"/>
        <color rgb="FF382573"/>
        <rFont val="Verdana"/>
        <family val="2"/>
      </rPr>
      <t xml:space="preserve">Output load per Unit (kW): </t>
    </r>
    <r>
      <rPr>
        <sz val="11"/>
        <color rgb="FF382573"/>
        <rFont val="Verdana"/>
        <family val="2"/>
      </rPr>
      <t>This will be on the manufacturers data sheet.</t>
    </r>
    <r>
      <rPr>
        <b/>
        <sz val="11"/>
        <color rgb="FF382573"/>
        <rFont val="Verdana"/>
        <family val="2"/>
      </rPr>
      <t xml:space="preserve">
Number of Duty Units: </t>
    </r>
    <r>
      <rPr>
        <sz val="11"/>
        <color rgb="FF382573"/>
        <rFont val="Verdana"/>
        <family val="2"/>
      </rPr>
      <t xml:space="preserve">The number of units proposed to be set as primary heat generator elements of the low carbon heating system.
</t>
    </r>
    <r>
      <rPr>
        <b/>
        <sz val="11"/>
        <color rgb="FF382573"/>
        <rFont val="Verdana"/>
        <family val="2"/>
      </rPr>
      <t xml:space="preserve">Flow Temperature for Space Heating and Hot Water Temperature for Domestic Hot Water (DHW): </t>
    </r>
    <r>
      <rPr>
        <sz val="11"/>
        <color rgb="FF382573"/>
        <rFont val="Verdana"/>
        <family val="2"/>
      </rPr>
      <t xml:space="preserve">Applicants should provide the proposed flow temperature for space heating requirements and the hot water temperature for DHW provision (if applicable).
</t>
    </r>
    <r>
      <rPr>
        <b/>
        <sz val="11"/>
        <color rgb="FF382573"/>
        <rFont val="Verdana"/>
        <family val="2"/>
      </rPr>
      <t>Heating Solution Configuration:</t>
    </r>
    <r>
      <rPr>
        <sz val="11"/>
        <color rgb="FF382573"/>
        <rFont val="Verdana"/>
        <family val="2"/>
      </rPr>
      <t xml:space="preserve"> The applicant should indicate whether the low carbon solution is standalone, a low carbon cascading solution, or bivalent.   
</t>
    </r>
    <r>
      <rPr>
        <b/>
        <sz val="11"/>
        <color rgb="FF382573"/>
        <rFont val="Verdana"/>
        <family val="2"/>
      </rPr>
      <t>Heat Emitter Type:</t>
    </r>
    <r>
      <rPr>
        <sz val="11"/>
        <color rgb="FF382573"/>
        <rFont val="Verdana"/>
        <family val="2"/>
      </rPr>
      <t xml:space="preserve"> Applicants should specify whether the emitter type is radiators, underfloor heating, Air Handling Units (AHUs) or other (if other, please provide commentary).
</t>
    </r>
  </si>
  <si>
    <r>
      <t xml:space="preserve">Cost of the Low Carbon Heating Measure(s): This should be broken down into the costs of heating equipment, installation and commissioning, additional measures and electrical infrastructure. Costs must be evidenced.
The cost of low carbon heating measures entered in the proposed system table will be used to calculate the marginal cost of low carbon heating. The marginal costs are the costs that are eligible for the grant, where </t>
    </r>
    <r>
      <rPr>
        <b/>
        <sz val="11"/>
        <color rgb="FF382573"/>
        <rFont val="Verdana"/>
        <family val="2"/>
      </rPr>
      <t>marginal cost</t>
    </r>
    <r>
      <rPr>
        <sz val="11"/>
        <color rgb="FF382573"/>
        <rFont val="Verdana"/>
        <family val="2"/>
      </rPr>
      <t xml:space="preserve"> equals:</t>
    </r>
  </si>
  <si>
    <t>Cost of your low carbon heating measure</t>
  </si>
  <si>
    <t>-</t>
  </si>
  <si>
    <r>
      <t xml:space="preserve">Cost of conventional </t>
    </r>
    <r>
      <rPr>
        <sz val="14"/>
        <color theme="6"/>
        <rFont val="Verdana"/>
        <family val="2"/>
      </rPr>
      <t xml:space="preserve">fossil fuel replacement </t>
    </r>
    <r>
      <rPr>
        <sz val="11"/>
        <color theme="6"/>
        <rFont val="Verdana"/>
        <family val="2"/>
      </rPr>
      <t>[like-for-like]</t>
    </r>
  </si>
  <si>
    <t>Evidence to support cost of conventional fossil fuel replacement can include costs obtained from other similar projects, or from reasonable cost estimates from sources such as a quantity surveyor.</t>
  </si>
  <si>
    <t>Step 4 Support Tool</t>
  </si>
  <si>
    <t>Fully complete the two tables to calculate the eligible grant value, and please fill out the previous Steps before completing Step 4, as this table is reliant on data from them.</t>
  </si>
  <si>
    <t>Enter project details as shown in the examples below.</t>
  </si>
  <si>
    <r>
      <t>The</t>
    </r>
    <r>
      <rPr>
        <b/>
        <sz val="11"/>
        <color rgb="FF382573"/>
        <rFont val="Verdana"/>
        <family val="2"/>
      </rPr>
      <t xml:space="preserve"> bespoke carbon factor</t>
    </r>
    <r>
      <rPr>
        <sz val="11"/>
        <color rgb="FF382573"/>
        <rFont val="Verdana"/>
        <family val="2"/>
      </rPr>
      <t xml:space="preserve"> should be inputted if the current fuel type is bespoke or the proposal is to transition to a district heating network as part of the project. If not, please leave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</si>
  <si>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1"/>
        <color rgb="FF382573"/>
        <rFont val="Verdana"/>
        <family val="2"/>
      </rPr>
      <t xml:space="preserve">building fabric improvements and energy efficiency measures </t>
    </r>
    <r>
      <rPr>
        <sz val="11"/>
        <color rgb="FF382573"/>
        <rFont val="Verdana"/>
        <family val="2"/>
      </rPr>
      <t>are included, either those reducing the building's demand for heat or electricity, enter information for each work type required in the first table. The energy values should be sequenced, as described in the following section.</t>
    </r>
  </si>
  <si>
    <r>
      <rPr>
        <b/>
        <sz val="11"/>
        <color rgb="FF382573"/>
        <rFont val="Verdana"/>
        <family val="2"/>
      </rPr>
      <t xml:space="preserve">Building: </t>
    </r>
    <r>
      <rPr>
        <sz val="11"/>
        <color rgb="FF382573"/>
        <rFont val="Verdana"/>
        <family val="2"/>
      </rPr>
      <t xml:space="preserve">Dropdowns will show options to select the building name only where building details have been entered. Step 3.1 must be completed first.
If measures are to be implemented in multiple buildings these must be inputted on separate lines.
</t>
    </r>
    <r>
      <rPr>
        <b/>
        <sz val="11"/>
        <color rgb="FF382573"/>
        <rFont val="Verdana"/>
        <family val="2"/>
      </rPr>
      <t>Fuel Price:</t>
    </r>
    <r>
      <rPr>
        <sz val="11"/>
        <color rgb="FF382573"/>
        <rFont val="Verdana"/>
        <family val="2"/>
      </rPr>
      <t xml:space="preserve"> Financial savings are not a criteria for assessment of this fund, thus for fuel type please input current fuel price, not forecast, to ensure this is consistent.
</t>
    </r>
    <r>
      <rPr>
        <b/>
        <sz val="11"/>
        <color rgb="FF382573"/>
        <rFont val="Verdana"/>
        <family val="2"/>
      </rPr>
      <t>Dates:</t>
    </r>
    <r>
      <rPr>
        <sz val="11"/>
        <color rgb="FF382573"/>
        <rFont val="Verdana"/>
        <family val="2"/>
      </rPr>
      <t xml:space="preserve"> The start and completion dates should be defined as the dates for installation of measures on site (DD/MM/YYYY).
</t>
    </r>
    <r>
      <rPr>
        <b/>
        <sz val="11"/>
        <color rgb="FF382573"/>
        <rFont val="Verdana"/>
        <family val="2"/>
      </rPr>
      <t>Project Cost</t>
    </r>
    <r>
      <rPr>
        <sz val="11"/>
        <color rgb="FF382573"/>
        <rFont val="Verdana"/>
        <family val="2"/>
      </rPr>
      <t>: Total cost of each measure specific to the building. Including, design, equipment, installation, project management, contingency and VAT.</t>
    </r>
  </si>
  <si>
    <t>The cells to the right of each table show the calculated values for each work type. The annual direct carbon savings are summated into the project summary at the top of the tool. The annual indirect carbon savings are not used in the compliancy calculations, these are shown for clarity.</t>
  </si>
  <si>
    <r>
      <t xml:space="preserve">For any </t>
    </r>
    <r>
      <rPr>
        <b/>
        <sz val="11"/>
        <color rgb="FF382573"/>
        <rFont val="Verdana"/>
        <family val="2"/>
      </rPr>
      <t>low carbon heating measures</t>
    </r>
    <r>
      <rPr>
        <sz val="11"/>
        <color rgb="FF382573"/>
        <rFont val="Verdana"/>
        <family val="2"/>
      </rPr>
      <t>, enter information for each work type required in the second table. The technology types will be automatically populated from</t>
    </r>
    <r>
      <rPr>
        <i/>
        <sz val="11"/>
        <color rgb="FF382573"/>
        <rFont val="Verdana"/>
        <family val="2"/>
      </rPr>
      <t xml:space="preserve"> </t>
    </r>
    <r>
      <rPr>
        <sz val="11"/>
        <color rgb="FF382573"/>
        <rFont val="Verdana"/>
        <family val="2"/>
      </rPr>
      <t>Step 3.2 Heating Systems Data. Please ensure that the details entered match the corresponding row in the Step 3.2 Proposed Heating System table.
This table cannot be left blank, as all buildings where efficiency measures are being installed must include at least one low carbon heating measure. Please select the correct building for the relevant measure, this data will pull from the information provided in Step 3.1 Site Details.</t>
    </r>
  </si>
  <si>
    <t>All low carbon heating measures should be transitioning from a fossil fuel 'current energy type' to either electricity, bespoke or wood 'proposed fuel.' Both the displaced fossil fuel kWhs 'current fuel displaced' and the estimated increased kWhs from the low carbon technology 'proposed fuel consumption' are entered in the same line of the table as shown above. These figures must be evidenced in supporting energy calculations.</t>
  </si>
  <si>
    <r>
      <rPr>
        <b/>
        <sz val="11"/>
        <color rgb="FF382573"/>
        <rFont val="Verdana"/>
        <family val="2"/>
      </rPr>
      <t>A sequenced approach</t>
    </r>
    <r>
      <rPr>
        <sz val="11"/>
        <color rgb="FF382573"/>
        <rFont val="Verdana"/>
        <family val="2"/>
      </rPr>
      <t xml:space="preserve"> must be taken to input the savings for insulation and low carbon heating measures. Firstly, each building fabric improvement and/or energy efficiency measure must be phased so that the post kWh links to the next pre kWh. Then the calculated reduced energy consumption should be used as the 'current fuel displaced' for the low carbon heating measure, unless all fossil fuels will not be displaced. This will prevent double counting savings or calculating savings beyond the building usage. If the savings from the energy efficiency measures and low carbon solution exceed the building usage, an error message will appear.
The table below shows a scenario where the project has not been sequenced and savings exceed total usage. This table is at the bottom of Step 4. Further guidance on sequencing is avaiolable on the Phase 3c PSDS website.</t>
    </r>
  </si>
  <si>
    <t>Click here to watch a video on how to sequence properly.</t>
  </si>
  <si>
    <t xml:space="preserve">
Missing information for a work type will be flagged up in the 'Data Entry Check' column. The compliance check cannot be completed until all information is entered.</t>
  </si>
  <si>
    <t>Once all of the required information has been entered correctly, the cells at the top will show the final project figures and whether or not the project is compliant and correctly sequenced. 
The eligible grant value is calculated by applying the following steps to the total project value.
a) Applicants are required to contribute the like-for-like costs. This is defined as all the costs incurred should the existing heating system be replaced with a typical fossil fuel heating system of the required type and size.
b) Building fabric improvements and energy efficiency measure costs up to 58% of total grant value are eligible costs, if these measures have a total value greater than 58% of total grant value then the Applicant must cover the costs in excess of 58% of total grant value. 
c) The total applicant contribution for all applications must be a minimum of 12% of total project value, if the like-for-like cost is less than 12% of the total project value, then the applicant will need to provide further funding to bring the total applicant contribution up to 12%.
d) The application must have a Carbon Cost Threshold (CCT) that does not exceed £325 t/CO2eLT of direct carbon.</t>
  </si>
  <si>
    <t>Step 5 Project Governance</t>
  </si>
  <si>
    <r>
      <rPr>
        <b/>
        <sz val="11"/>
        <color rgb="FF382573"/>
        <rFont val="Verdana"/>
        <family val="2"/>
      </rPr>
      <t>1, 2, 3. Cost Breakdown, Split and Commentary</t>
    </r>
    <r>
      <rPr>
        <sz val="11"/>
        <color rgb="FF382573"/>
        <rFont val="Verdana"/>
        <family val="2"/>
      </rPr>
      <t xml:space="preserve">
Please provide a breakdown of project costs for the application as a whole, including VAT (if applicable).
Internal project management costs cannot be included within the grant funding requested, however any external consultant costs can be included within project delivery costs.
</t>
    </r>
    <r>
      <rPr>
        <sz val="11"/>
        <color rgb="FFFF0000"/>
        <rFont val="Verdana"/>
        <family val="2"/>
      </rPr>
      <t xml:space="preserve">
</t>
    </r>
    <r>
      <rPr>
        <sz val="11"/>
        <color theme="6"/>
        <rFont val="Verdana"/>
        <family val="2"/>
      </rPr>
      <t xml:space="preserve">Please provide total annual grant payment requested for each financial year (Financial Year 2024/25 to 2025/26)
</t>
    </r>
    <r>
      <rPr>
        <sz val="11"/>
        <color rgb="FF382573"/>
        <rFont val="Verdana"/>
        <family val="2"/>
      </rPr>
      <t xml:space="preserve">
Applicants should detail how they have estimated the costs for the proposed measures and provide some commentary on the level of contingency.
</t>
    </r>
    <r>
      <rPr>
        <b/>
        <sz val="11"/>
        <color rgb="FF382573"/>
        <rFont val="Verdana"/>
        <family val="2"/>
      </rPr>
      <t xml:space="preserve">4. Energy and Carbon Monitoring Plan Post Completion
</t>
    </r>
    <r>
      <rPr>
        <sz val="11"/>
        <color rgb="FF382573"/>
        <rFont val="Verdana"/>
        <family val="2"/>
      </rPr>
      <t>Successful applicants are required to provide three years of monthly electricity and any other relevant meter data. Therefore applicants are expected to provide some commentary on how this data will be obtained, reported and analysed. Guidance can be found at the link below.</t>
    </r>
    <r>
      <rPr>
        <b/>
        <sz val="11"/>
        <color rgb="FF382573"/>
        <rFont val="Verdana"/>
        <family val="2"/>
      </rPr>
      <t xml:space="preserve">
</t>
    </r>
  </si>
  <si>
    <t>Measurement and Verification Guidance</t>
  </si>
  <si>
    <r>
      <t xml:space="preserve">5. Project Governance
</t>
    </r>
    <r>
      <rPr>
        <sz val="11"/>
        <color rgb="FF382573"/>
        <rFont val="Verdana"/>
        <family val="2"/>
      </rPr>
      <t>Please define the project team and their roles in delivering the project including providing an organigram and details on how the team will be resourced.</t>
    </r>
    <r>
      <rPr>
        <b/>
        <sz val="11"/>
        <color rgb="FF382573"/>
        <rFont val="Verdana"/>
        <family val="2"/>
      </rPr>
      <t xml:space="preserve">
6.a,b Previous Experience (Internal and External)
</t>
    </r>
    <r>
      <rPr>
        <sz val="11"/>
        <color rgb="FF382573"/>
        <rFont val="Verdana"/>
        <family val="2"/>
      </rPr>
      <t>Describe the previous experience of members of the project team within the public sector organisation and previous experience of chosen consultants and contractors. This should include case studies where applicable.</t>
    </r>
    <r>
      <rPr>
        <b/>
        <sz val="11"/>
        <color rgb="FF382573"/>
        <rFont val="Verdana"/>
        <family val="2"/>
      </rPr>
      <t xml:space="preserve">
7. Procurement Process
</t>
    </r>
    <r>
      <rPr>
        <sz val="11"/>
        <color rgb="FF382573"/>
        <rFont val="Verdana"/>
        <family val="2"/>
      </rPr>
      <t>Detail your plans for procuring the services needed for your project and whether you have carried out, or are in a position to carry out, a tendering process in line with public sector procurement regulations.</t>
    </r>
    <r>
      <rPr>
        <b/>
        <sz val="11"/>
        <color rgb="FF382573"/>
        <rFont val="Verdana"/>
        <family val="2"/>
      </rPr>
      <t xml:space="preserve">
8. Project Programme
</t>
    </r>
    <r>
      <rPr>
        <sz val="11"/>
        <color rgb="FF382573"/>
        <rFont val="Verdana"/>
        <family val="2"/>
      </rPr>
      <t xml:space="preserve">Applicants should input dates of key milestones into the table. Note that these milestones will be oversimplified but a more detailed project programme is expected to be included in supporting information.
</t>
    </r>
    <r>
      <rPr>
        <b/>
        <sz val="11"/>
        <color rgb="FF382573"/>
        <rFont val="Verdana"/>
        <family val="2"/>
      </rPr>
      <t xml:space="preserve">
9. Project Risks and Mitigation
</t>
    </r>
    <r>
      <rPr>
        <sz val="11"/>
        <color rgb="FF382573"/>
        <rFont val="Verdana"/>
        <family val="2"/>
      </rPr>
      <t>Please detail what you believe are the three key risks or issues surrounding the feasibility or deliverability of this application. Note that a risk register should also be provided.</t>
    </r>
    <r>
      <rPr>
        <b/>
        <sz val="11"/>
        <color rgb="FF382573"/>
        <rFont val="Verdana"/>
        <family val="2"/>
      </rPr>
      <t xml:space="preserve">
10. Mitigating Fraud
</t>
    </r>
    <r>
      <rPr>
        <sz val="11"/>
        <color rgb="FF382573"/>
        <rFont val="Verdana"/>
        <family val="2"/>
      </rPr>
      <t>The applicant must confirm that they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t>
    </r>
  </si>
  <si>
    <r>
      <t xml:space="preserve">
Step 6 Submit Application
</t>
    </r>
    <r>
      <rPr>
        <sz val="11"/>
        <color theme="6"/>
        <rFont val="Verdana"/>
        <family val="2"/>
      </rPr>
      <t>This step must be completed to ensure applicants have provided the required information.
Applicants are expected to:
• Confirm key data fields are accurate in the Application Form.</t>
    </r>
    <r>
      <rPr>
        <b/>
        <sz val="11"/>
        <color theme="6"/>
        <rFont val="Verdana"/>
        <family val="2"/>
      </rPr>
      <t xml:space="preserve">
</t>
    </r>
    <r>
      <rPr>
        <sz val="11"/>
        <color theme="6"/>
        <rFont val="Verdana"/>
        <family val="2"/>
      </rPr>
      <t xml:space="preserve">• Check whether each step of the Application Form has been sufficiently completed.
• List the required supporting information document name and page.
• Tick the final checkbox when all information is complete and accurate.
</t>
    </r>
    <r>
      <rPr>
        <b/>
        <sz val="16"/>
        <color theme="6"/>
        <rFont val="Verdana"/>
        <family val="2"/>
      </rPr>
      <t xml:space="preserve">
</t>
    </r>
  </si>
  <si>
    <r>
      <t xml:space="preserve">
Consortium Documentation
</t>
    </r>
    <r>
      <rPr>
        <sz val="11"/>
        <color theme="6"/>
        <rFont val="Verdana"/>
        <family val="2"/>
      </rPr>
      <t xml:space="preserve">
</t>
    </r>
    <r>
      <rPr>
        <b/>
        <sz val="16"/>
        <color theme="6"/>
        <rFont val="Verdana"/>
        <family val="2"/>
      </rPr>
      <t xml:space="preserve">
</t>
    </r>
  </si>
  <si>
    <t>Applications from consortia are eligible to apply for Phase 3c PSDS if all members of the consortium comply with the organisation and building eligibility criteria. If successful, the lead applicant will need to fill in the Consortium Documentation tab as part of this Application Form.</t>
  </si>
  <si>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</si>
  <si>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PSDS (not including the applicant contribution) has not been agreed via another source; and
  • Furthermore, other private funding options have been exhausted and/or are not suitable for the application(s) and in Salix’s reasonable opinion, the project would not take place without the grant.   </t>
  </si>
  <si>
    <t>Technologies included, and specifically excluded</t>
  </si>
  <si>
    <r>
      <rPr>
        <b/>
        <sz val="11"/>
        <color theme="6"/>
        <rFont val="Verdana"/>
        <family val="2"/>
      </rPr>
      <t>Technologies included:</t>
    </r>
    <r>
      <rPr>
        <sz val="11"/>
        <color theme="6"/>
        <rFont val="Verdana"/>
        <family val="2"/>
      </rPr>
      <t xml:space="preserve">
Following on from previous phases, Phase 3c splits out low carbon heating systems – specifically for electric heating – into more specific types. Please see the Eligible Technologies tab.
Similarly, to Phase 3b, funding from Phase 3c can support enabling measures, such as electrical infrastructure upgrades, energy storage and smart meters. These measures can be included in an application as energy efficiency measures, or included within a low carbon heating system. 
Battery measures can be included where combined with renewables only or when enabling electric heating systems.
</t>
    </r>
    <r>
      <rPr>
        <b/>
        <sz val="11"/>
        <color theme="6"/>
        <rFont val="Verdana"/>
        <family val="2"/>
      </rPr>
      <t>Technologies specifically excluded:</t>
    </r>
    <r>
      <rPr>
        <sz val="11"/>
        <color theme="6"/>
        <rFont val="Verdana"/>
        <family val="2"/>
      </rPr>
      <t xml:space="preserve">
As the Phase 3c PSDS is strongly focused on decarbonisation,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r>
  </si>
  <si>
    <t>Cost of Carbon Calculation</t>
  </si>
  <si>
    <t xml:space="preserve">
To ensure projects deliver emissions savings in a cost-effective manner, funding will be granted up to a maximum Carbon Cost Threshold (CCT) of £325 per tonne of direct carbon emissions saved over a project’s lifetime. 
Applications exceeding £325 tCO2eLT can be submitted, however, funding will only be provided up to this threshold. For all costs over this threshold, applicants must find other sources of funding to cover this.
The new methodology and data set used to inform the £325 tCO2eLT CCT reflects the focus and design of the scheme, accounting for direct emissions savings only and funding the marginal (rather than full) cost of low-carbon heating.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£325 tCO2eLT limit is designed to give applicants flexibility to create bundles tailored to the needs of their estates. </t>
  </si>
  <si>
    <t>Definitions</t>
  </si>
  <si>
    <t>Lifetime of low carbon heating measures</t>
  </si>
  <si>
    <t>The anticipated lifetime of a low carbon heating technology. The lifetime is used alongside the lifetime of energy efficiency measures to calculate the maximum grant value available(£/tCO2eLT).</t>
  </si>
  <si>
    <t>Persistence Factor (PF) Model</t>
  </si>
  <si>
    <t>The persistence factor is the lifetime of the energy efficiency technology averaged to factor in degradation. The persistence factors for individual technologies employed by Salix are based on those derived by the Carbon Trust. The persistence factor is used in the calculation of cost to save a tonne of CO2e over the lifetime of an application for energy efficiency measures (£/tCO2eLT).</t>
  </si>
  <si>
    <t>Annual Carbon Savings
(tCO2e pa)</t>
  </si>
  <si>
    <t>Tonnes CO2e saving per annum.</t>
  </si>
  <si>
    <t>Carbon Cost Threshold
(£/tCO2e LT)</t>
  </si>
  <si>
    <t>Cost (£) per tonne CO2e saving over lifetime. Project lifetime is defined as the lower of either i) The persistence factor for the technology (see Category list for persistence factors) or ii) the site life.</t>
  </si>
  <si>
    <t>Indirect Carbon</t>
  </si>
  <si>
    <t xml:space="preserve">Previously referred to as traded carbon, carbon emissions resulting from power generation off-site by another organisation. For the vast majority of public sector organisations this will primarily be carbon emissions arising from grid electricity use. </t>
  </si>
  <si>
    <t>Direct Carbon</t>
  </si>
  <si>
    <t xml:space="preserve">Previously referred to as non-traded carbon, carbon emissions resulting from combustion of fossil fuels either within an organisation’s site boundary or, where heating is provided by district heating, from an off-site energy centre. </t>
  </si>
  <si>
    <t>Project Site</t>
  </si>
  <si>
    <t>Project site, typically, is postcode dependent, if buildings are clustered together and share a postcode, this is treated as one site. 
The criteria for Phase 3c is that low carbon heating and energy efficiency measures must be implemented within the same building. For example, a hospital site will not be eligible to apply for insulation in building ‘A’ where the low carbon heating solution is only heating building ‘B’.</t>
  </si>
  <si>
    <t>UPRN</t>
  </si>
  <si>
    <t>Unique Property Reference Number</t>
  </si>
  <si>
    <t>Site Types</t>
  </si>
  <si>
    <t>Building Types</t>
  </si>
  <si>
    <t>Café</t>
  </si>
  <si>
    <t>Canteen</t>
  </si>
  <si>
    <t>Club (not sports)</t>
  </si>
  <si>
    <t xml:space="preserve">Court house </t>
  </si>
  <si>
    <t>Cold store</t>
  </si>
  <si>
    <t>Emergency services</t>
  </si>
  <si>
    <t>Community centre</t>
  </si>
  <si>
    <t>Entertainment hall</t>
  </si>
  <si>
    <t>Court buildings</t>
  </si>
  <si>
    <t>Fire station</t>
  </si>
  <si>
    <t>Fire + Ambulance station</t>
  </si>
  <si>
    <t>Halls of residence</t>
  </si>
  <si>
    <t>Health centre</t>
  </si>
  <si>
    <t>Health centres and clinics</t>
  </si>
  <si>
    <t>Hospitals NHS</t>
  </si>
  <si>
    <t>Hospital</t>
  </si>
  <si>
    <t>Large distribution warehouse</t>
  </si>
  <si>
    <t>Laboratory</t>
  </si>
  <si>
    <t>Leisure centre (with swimming)</t>
  </si>
  <si>
    <t>Leisure centre</t>
  </si>
  <si>
    <t>Leisure centre (without swimming)</t>
  </si>
  <si>
    <t>Library</t>
  </si>
  <si>
    <t>MOD Accommodation</t>
  </si>
  <si>
    <t xml:space="preserve">Military base </t>
  </si>
  <si>
    <t>MOD Offices</t>
  </si>
  <si>
    <t>Museum</t>
  </si>
  <si>
    <t>MOD Storage</t>
  </si>
  <si>
    <t>Nursing residential homes and hostels</t>
  </si>
  <si>
    <t>Museum, Gallery, Library</t>
  </si>
  <si>
    <t>Offices</t>
  </si>
  <si>
    <t>Nursery</t>
  </si>
  <si>
    <t>Official service residence</t>
  </si>
  <si>
    <t>Nursing home</t>
  </si>
  <si>
    <t>Other</t>
  </si>
  <si>
    <t>Offices (public sector)</t>
  </si>
  <si>
    <t>Parking buildings</t>
  </si>
  <si>
    <t>Police station</t>
  </si>
  <si>
    <t xml:space="preserve">Police station </t>
  </si>
  <si>
    <t>Prison</t>
  </si>
  <si>
    <t>Pre-school facility</t>
  </si>
  <si>
    <t>State primary</t>
  </si>
  <si>
    <t>Primary school</t>
  </si>
  <si>
    <t>State secondary</t>
  </si>
  <si>
    <t xml:space="preserve">Prison </t>
  </si>
  <si>
    <t>Store</t>
  </si>
  <si>
    <t>Secondary school</t>
  </si>
  <si>
    <t>Theatre, Concert hall, Cinema</t>
  </si>
  <si>
    <t>Sixth form college</t>
  </si>
  <si>
    <t>University Non-residential bdg</t>
  </si>
  <si>
    <t>Special school</t>
  </si>
  <si>
    <t>University Residential bdg</t>
  </si>
  <si>
    <t>Sports ground</t>
  </si>
  <si>
    <t>Warehouse</t>
  </si>
  <si>
    <t>Storage depot</t>
  </si>
  <si>
    <t>Workshop</t>
  </si>
  <si>
    <t>Town hall</t>
  </si>
  <si>
    <t>University</t>
  </si>
  <si>
    <r>
      <t xml:space="preserve">Do </t>
    </r>
    <r>
      <rPr>
        <b/>
        <i/>
        <sz val="11"/>
        <color theme="6"/>
        <rFont val="Verdana"/>
        <family val="2"/>
      </rPr>
      <t>not</t>
    </r>
    <r>
      <rPr>
        <i/>
        <sz val="11"/>
        <color theme="6"/>
        <rFont val="Verdana"/>
        <family val="2"/>
      </rPr>
      <t xml:space="preserve"> paste data into cells, or </t>
    </r>
    <r>
      <rPr>
        <b/>
        <i/>
        <sz val="11"/>
        <color theme="6"/>
        <rFont val="Verdana"/>
        <family val="2"/>
      </rPr>
      <t>always paste 'as values'</t>
    </r>
    <r>
      <rPr>
        <i/>
        <sz val="11"/>
        <color theme="6"/>
        <rFont val="Verdana"/>
        <family val="2"/>
      </rPr>
      <t>, ensuring you are not pasting source formatting. Where the cells are formatted with dropdown lists, please use the dropdown. Please avoid using special characters.</t>
    </r>
  </si>
  <si>
    <t>Step 1: Project Introduction</t>
  </si>
  <si>
    <t>Section 1.1</t>
  </si>
  <si>
    <t>Project title:</t>
  </si>
  <si>
    <t>Official organisation name:</t>
  </si>
  <si>
    <t>Submission date:</t>
  </si>
  <si>
    <t>Design status:</t>
  </si>
  <si>
    <t>Procurement status:</t>
  </si>
  <si>
    <t>Name of consultant organisation</t>
  </si>
  <si>
    <t>Company registration number</t>
  </si>
  <si>
    <t>Name of contractor organisation</t>
  </si>
  <si>
    <r>
      <rPr>
        <sz val="11"/>
        <color theme="6"/>
        <rFont val="Verdana"/>
        <family val="2"/>
      </rPr>
      <t>Applications from consortia are eligible to apply for Phase 3c PSDS if all members of the consortium comply with the organisation, project and building eligibility criteria. The grant recipient(s) will need to fill in the Consortium Documentation tab as part of this Application Form. You will also be asked to populate a schedule in your grant offer letter if your application is successful.</t>
    </r>
    <r>
      <rPr>
        <b/>
        <sz val="11"/>
        <color theme="6"/>
        <rFont val="Verdana"/>
        <family val="2"/>
      </rPr>
      <t xml:space="preserve">
Please indicate if you are applying as part of a consortium.
  </t>
    </r>
  </si>
  <si>
    <t>Link to Consortium Documentation Step</t>
  </si>
  <si>
    <t>Section 1.2</t>
  </si>
  <si>
    <r>
      <rPr>
        <b/>
        <sz val="11"/>
        <color theme="6"/>
        <rFont val="Verdana"/>
        <family val="2"/>
      </rPr>
      <t xml:space="preserve">Please include a short summary of your project
</t>
    </r>
    <r>
      <rPr>
        <sz val="11"/>
        <color theme="6"/>
        <rFont val="Verdana"/>
        <family val="2"/>
      </rPr>
      <t xml:space="preserve">The summary will be published on gov.uk so please use simple, plain English, spell out any abbreviations and keep to a maximum length of six sentences. There is no need to include the energy and carbon savings already reported to Salix through your Application Form.
The summary should include:
• The names of buildings to be upgraded or, if many buildings are being upgraded, the number of each type of building being upgraded.
• The technologies being installed.
• Any interesting facts about the buildings or technologies which make the project unique. 
An example response is in the Guidance tab. You can also view the project summaries for Phases 1, 2, 3a and 3b of the Public Sector Decarbonisation Scheme on the scheme's gov.uk page. 
</t>
    </r>
  </si>
  <si>
    <t>instructional wording, removal of reference to promotional materials or reduce word cap so applicant give more detail in BC</t>
  </si>
  <si>
    <t>Link to Example Introduction</t>
  </si>
  <si>
    <t>=IF(SUBSTITUTE(C25," ","")="",FALSE, TRUE)</t>
  </si>
  <si>
    <t>Section 1.3</t>
  </si>
  <si>
    <r>
      <rPr>
        <b/>
        <sz val="11"/>
        <color theme="6"/>
        <rFont val="Verdana"/>
        <family val="2"/>
      </rPr>
      <t>Please answer yes/no to the following questions, if any require additional commentary please include this in the boxes provided:</t>
    </r>
    <r>
      <rPr>
        <b/>
        <sz val="9"/>
        <color theme="6"/>
        <rFont val="Verdana"/>
        <family val="2"/>
      </rPr>
      <t xml:space="preserve">
</t>
    </r>
  </si>
  <si>
    <t>instructional wording</t>
  </si>
  <si>
    <t xml:space="preserve">Questions 1-3 relate to project eligibility. If you think the answer is "no" to any of these questions please contact phase3cpsdsgrants@salixfinance.co.uk before submitting as this may mean your project is ineligible for the scheme. 
</t>
  </si>
  <si>
    <t>update email address</t>
  </si>
  <si>
    <r>
      <rPr>
        <b/>
        <sz val="11"/>
        <color theme="6"/>
        <rFont val="Verdana"/>
        <family val="2"/>
      </rPr>
      <t>1.</t>
    </r>
    <r>
      <rPr>
        <sz val="11"/>
        <color theme="6"/>
        <rFont val="Verdana"/>
        <family val="2"/>
      </rPr>
      <t xml:space="preserve"> Can you confirm your organisation owns or has a long-term lease arrangement for the buildings where you wish to undertake these measures?</t>
    </r>
  </si>
  <si>
    <r>
      <rPr>
        <b/>
        <sz val="11"/>
        <color theme="6"/>
        <rFont val="Verdana"/>
        <family val="2"/>
      </rPr>
      <t>2.</t>
    </r>
    <r>
      <rPr>
        <sz val="11"/>
        <color theme="6"/>
        <rFont val="Verdana"/>
        <family val="2"/>
      </rPr>
      <t xml:space="preserve"> Can you confirm that the proposed measures to be installed have not yet started?</t>
    </r>
  </si>
  <si>
    <r>
      <rPr>
        <b/>
        <sz val="11"/>
        <color theme="6"/>
        <rFont val="Verdana"/>
        <family val="2"/>
      </rPr>
      <t xml:space="preserve">3a. </t>
    </r>
    <r>
      <rPr>
        <sz val="11"/>
        <color theme="6"/>
        <rFont val="Verdana"/>
        <family val="2"/>
      </rPr>
      <t>Please confirm that all the proposed measures will be completed by 31</t>
    </r>
    <r>
      <rPr>
        <vertAlign val="superscript"/>
        <sz val="11"/>
        <color theme="6"/>
        <rFont val="Verdana"/>
        <family val="2"/>
      </rPr>
      <t xml:space="preserve"> </t>
    </r>
    <r>
      <rPr>
        <sz val="11"/>
        <color theme="6"/>
        <rFont val="Verdana"/>
        <family val="2"/>
      </rPr>
      <t>March 2026.</t>
    </r>
  </si>
  <si>
    <t xml:space="preserve">SL can these be reworded to make it clearer? </t>
  </si>
  <si>
    <t>auto populate support tool from these answers to avoid confusion between each sheet</t>
  </si>
  <si>
    <r>
      <rPr>
        <b/>
        <sz val="11"/>
        <color theme="6"/>
        <rFont val="Verdana"/>
        <family val="2"/>
      </rPr>
      <t xml:space="preserve">3b. </t>
    </r>
    <r>
      <rPr>
        <sz val="11"/>
        <color theme="6"/>
        <rFont val="Verdana"/>
        <family val="2"/>
      </rPr>
      <t>Please provide the date of project completion.</t>
    </r>
  </si>
  <si>
    <t>changed drop down to Yes, n/a</t>
  </si>
  <si>
    <r>
      <rPr>
        <b/>
        <sz val="11"/>
        <color theme="6"/>
        <rFont val="Verdana"/>
        <family val="2"/>
      </rPr>
      <t xml:space="preserve">3c. </t>
    </r>
    <r>
      <rPr>
        <sz val="11"/>
        <color theme="6"/>
        <rFont val="Verdana"/>
        <family val="2"/>
      </rPr>
      <t xml:space="preserve">If you are applying for funding for a planning year, can you confirm your agreement that spend will only be requested between </t>
    </r>
  </si>
  <si>
    <t xml:space="preserve">      1 April 2025 and 31 March 2026? Applicants will have until 14 June 2024 to secure the necessary funding to meet all eligibility criteria, with</t>
  </si>
  <si>
    <t xml:space="preserve">      project completion by 31 March 2026.</t>
  </si>
  <si>
    <r>
      <rPr>
        <b/>
        <sz val="11"/>
        <color theme="6"/>
        <rFont val="Verdana"/>
        <family val="2"/>
      </rPr>
      <t xml:space="preserve">3d. </t>
    </r>
    <r>
      <rPr>
        <sz val="11"/>
        <color theme="6"/>
        <rFont val="Verdana"/>
        <family val="2"/>
      </rPr>
      <t xml:space="preserve">If the option becomes available, would you be able to adapt the project to access funding with grant payments only in 2025/26? 
  </t>
    </r>
  </si>
  <si>
    <t xml:space="preserve">      Please refer to section 4.9 of the Guidance Notes for further details.</t>
  </si>
  <si>
    <r>
      <rPr>
        <b/>
        <sz val="11"/>
        <color rgb="FF382573"/>
        <rFont val="Verdana"/>
        <family val="2"/>
      </rPr>
      <t>4.</t>
    </r>
    <r>
      <rPr>
        <sz val="11"/>
        <color rgb="FF382573"/>
        <rFont val="Verdana"/>
        <family val="2"/>
      </rPr>
      <t xml:space="preserve"> Does the project require any planning consents?</t>
    </r>
  </si>
  <si>
    <t>add unknown to list</t>
  </si>
  <si>
    <t xml:space="preserve">     Please confirm in the commentary box below whether you have contacted your local planning authority regarding if the project requires permissions.</t>
  </si>
  <si>
    <t xml:space="preserve">Supporting Document(s) Name </t>
  </si>
  <si>
    <t>Page(s)</t>
  </si>
  <si>
    <t>Commentary</t>
  </si>
  <si>
    <r>
      <rPr>
        <b/>
        <sz val="11"/>
        <color rgb="FF382573"/>
        <rFont val="Verdana"/>
        <family val="2"/>
      </rPr>
      <t>5.</t>
    </r>
    <r>
      <rPr>
        <sz val="11"/>
        <color rgb="FF382573"/>
        <rFont val="Verdana"/>
        <family val="2"/>
      </rPr>
      <t xml:space="preserve"> Have you secured all necessary internal sign off for this project proposal? 
    Please detail the level of sign off achieved, and any additional sign off that would be required in the commentary box.</t>
    </r>
  </si>
  <si>
    <r>
      <rPr>
        <b/>
        <sz val="11"/>
        <color rgb="FF382573"/>
        <rFont val="Verdana"/>
        <family val="2"/>
      </rPr>
      <t>6.</t>
    </r>
    <r>
      <rPr>
        <sz val="11"/>
        <color rgb="FF382573"/>
        <rFont val="Verdana"/>
        <family val="2"/>
      </rPr>
      <t xml:space="preserve"> Does the project include any Private Finance Initiative (PFI) buildings? </t>
    </r>
  </si>
  <si>
    <t>• If yes, please provide detail on the buildings, any contractual requirements for redundancy at these sites and how these have been incorporated into the project delivery plan.</t>
  </si>
  <si>
    <r>
      <rPr>
        <b/>
        <sz val="11"/>
        <color rgb="FF382573"/>
        <rFont val="Verdana"/>
        <family val="2"/>
      </rPr>
      <t xml:space="preserve">7a. </t>
    </r>
    <r>
      <rPr>
        <sz val="11"/>
        <color rgb="FF382573"/>
        <rFont val="Verdana"/>
        <family val="2"/>
      </rPr>
      <t>Do you have sufficient financial resources to cover the applicant contribution?</t>
    </r>
  </si>
  <si>
    <t>• Please confirm the level of sign off agreed for the applicant contribution. Where multiple options are true please specify in the commentary.</t>
  </si>
  <si>
    <r>
      <rPr>
        <b/>
        <sz val="11"/>
        <color rgb="FF382573"/>
        <rFont val="Verdana"/>
        <family val="2"/>
      </rPr>
      <t>7b.</t>
    </r>
    <r>
      <rPr>
        <sz val="11"/>
        <color rgb="FF382573"/>
        <rFont val="Verdana"/>
        <family val="2"/>
      </rPr>
      <t xml:space="preserve"> Is the project dependent on any other external funding stream(s) to cover the applicant contribution? </t>
    </r>
  </si>
  <si>
    <t xml:space="preserve">• If yes, what value will you likely need to claim from the other funding source(s)? </t>
  </si>
  <si>
    <t>• If yes, please provide detail on the funding source, including name and the steps required to secure this funding using the table and text box. 
Please explain here why the other funding source(s) cannot be used to fund the entirety of the project, to ensure you are complying with the additionality criteria for the grant.</t>
  </si>
  <si>
    <t>External Funding Source</t>
  </si>
  <si>
    <t>Is the funding source secured?</t>
  </si>
  <si>
    <t>Condition Improvement Fund</t>
  </si>
  <si>
    <t xml:space="preserve">Other public grant </t>
  </si>
  <si>
    <t>Crowdfunding</t>
  </si>
  <si>
    <t>UK Infrastructure Bank</t>
  </si>
  <si>
    <t>Other public loan</t>
  </si>
  <si>
    <t>Private grant</t>
  </si>
  <si>
    <t>Private loan</t>
  </si>
  <si>
    <r>
      <t xml:space="preserve">7c. </t>
    </r>
    <r>
      <rPr>
        <sz val="11"/>
        <color rgb="FF382573"/>
        <rFont val="Verdana"/>
        <family val="2"/>
      </rPr>
      <t xml:space="preserve">Do you have reserve financial resources if costs increase during the delivery of this project? </t>
    </r>
  </si>
  <si>
    <t>Please provide detail below, including the level of sign off agreed.</t>
  </si>
  <si>
    <r>
      <rPr>
        <b/>
        <sz val="11"/>
        <color rgb="FF382573"/>
        <rFont val="Verdana"/>
        <family val="2"/>
      </rPr>
      <t>8.</t>
    </r>
    <r>
      <rPr>
        <sz val="11"/>
        <color rgb="FF382573"/>
        <rFont val="Verdana"/>
        <family val="2"/>
      </rPr>
      <t xml:space="preserve"> Subsidy Control Rules  
In some instances, public sector organisations can operate as enterprises as defined in Section 7(1) of the Subsidy Control Act 2022. If, in connection with the delivery of the Phase 3c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t>
    </r>
  </si>
  <si>
    <r>
      <rPr>
        <b/>
        <sz val="11"/>
        <color theme="6"/>
        <rFont val="Verdana"/>
        <family val="2"/>
      </rPr>
      <t>8a.</t>
    </r>
    <r>
      <rPr>
        <sz val="11"/>
        <color theme="6"/>
        <rFont val="Verdana"/>
        <family val="2"/>
      </rPr>
      <t xml:space="preserve"> Does your organisation operate as an enterprise in respect of any or a portion of the work being undertaken within your Application?</t>
    </r>
  </si>
  <si>
    <r>
      <rPr>
        <b/>
        <sz val="11"/>
        <color rgb="FF382573"/>
        <rFont val="Verdana"/>
        <family val="2"/>
      </rPr>
      <t>8b.</t>
    </r>
    <r>
      <rPr>
        <sz val="11"/>
        <color rgb="FF382573"/>
        <rFont val="Verdana"/>
        <family val="2"/>
      </rPr>
      <t xml:space="preserve"> If yes, please provide:
• an explanation of what this economic activity is; and
• the amount of funding sought for this economic activity (£) within your Application.
</t>
    </r>
  </si>
  <si>
    <r>
      <rPr>
        <b/>
        <sz val="11"/>
        <color theme="6"/>
        <rFont val="Verdana"/>
        <family val="2"/>
      </rPr>
      <t>8c.</t>
    </r>
    <r>
      <rPr>
        <sz val="11"/>
        <color theme="6"/>
        <rFont val="Verdana"/>
        <family val="2"/>
      </rPr>
      <t xml:space="preserve"> By reference to the value of the economic activity declared in (8a), please confirm if you have received more than £315,000 in the period including the last two financial years and the elapsed part of the current financial year.  </t>
    </r>
  </si>
  <si>
    <t>Any subsidies awarded will need to comply with the subsidy control principles (as in Schedule 1 to the Subsidy Control Act 2022). The public authority conferring the subsidy will have to comply with applicable transparency requirements (as specified in Chapter 3, Part 2 of the Subsidy Control Act 2022 and as provided for by the Subsidy Database (Information Requirements) Regulations 2022).
If, in respect of any economic activity, the Applicant has received £315,000 or less under a Minimum Financial Assistance (MFA) confirmation in the last two financial years (and the elapsed part of the current financial year), the grant would not be caught by the subsidy control principles. The transparency requirements would still apply. The Subsidy Control (Gross Cash Amount and Gross Cash Equivalent) Regulations 2022 make provision for valuing financial assistance received. Further information on subsidy control regime is available below. Applicants below this MFA limit will need to complete a Small Amounts of Funding Exemption declaration (refer Schedule [X] of the Grant Offer Letter).</t>
  </si>
  <si>
    <t>Further Information</t>
  </si>
  <si>
    <t>Subsidy Control Act 2022</t>
  </si>
  <si>
    <t>UK Subsidy Control Regime</t>
  </si>
  <si>
    <t>Statutory Guidance for the United Kingdom Subsidy Control Regime</t>
  </si>
  <si>
    <t>Step 2.1: Existing Heating System</t>
  </si>
  <si>
    <t>Good applications will need to satisfy the scheme criteria by showing that the existing heating plant is end-of-life and will be replaced with a low carbon heating system.</t>
  </si>
  <si>
    <t>1a. Please confirm you have and are using a fossil fuel heating plant.</t>
  </si>
  <si>
    <t>1b. Are the space heating and Domestic Hot Water (DHW) systems combined or separate?</t>
  </si>
  <si>
    <t xml:space="preserve">• Provide details below of your existing heating and DHW systems for each building.
</t>
  </si>
  <si>
    <t xml:space="preserve">• Is the old system 2-pipe or 4-pipe? </t>
  </si>
  <si>
    <t>• Does the system feed any additional loads (air handling units/commercial units etc.)? Provide details below.</t>
  </si>
  <si>
    <r>
      <t xml:space="preserve">2a. Is all or part of the heating plant coming to the end of its useful life?
</t>
    </r>
    <r>
      <rPr>
        <sz val="11"/>
        <color rgb="FF382573"/>
        <rFont val="Verdana"/>
        <family val="2"/>
      </rPr>
      <t>(or expected to reach end of life in 2025/26 for a two year or Planning Year project)</t>
    </r>
  </si>
  <si>
    <t>2b. Will any part of the fossil fuel heating plant be retained?</t>
  </si>
  <si>
    <t xml:space="preserve">• Provide details below of your existing heating plant condition, and whether all or part of it is coming to the end of its useful life.
• Please provide clear, high-resolution photographs of the boiler nameplate or a plant service report, either of which must clearly display the year of installation. This must evidence that the existing heating plant is 10 years old or over. In the case where the plant has reached the end of its useful life sooner than is typically expected (for example, through high operation or poor design), please set out the rationale below and provide evidence to show that this is the case. </t>
  </si>
  <si>
    <t xml:space="preserve">3. How have you estimated the costs for a conventional fossil fuel replacement system (like-for-like costs)?
</t>
  </si>
  <si>
    <t>Provide all evidence to support the like-for-like costs and break these down into the five components specified in Step 3.3.</t>
  </si>
  <si>
    <t xml:space="preserve">If Piping and Instrumentation Diagrams (P&amp;IDs) are unavailable, provide high level flow diagrams to indicate current design. </t>
  </si>
  <si>
    <t>Step 2.2: Project Design</t>
  </si>
  <si>
    <t>Good applications will be able to demonstrate that the low carbon heating system has been appropriately identified, sized and designed. The section below contains questions pertinent to the specific low carbon heating system selected. The final section covers questions on electrical infrastructure capacity to support electrification of heating.
If your application is complex, such as multiple different systems, the commentary box and supporting information can also be used to address these questions.
Please see the website for guidance on: wet system heat pumps, heat networks, air-to-air heat pumps and biomass boilers, using the link below.</t>
  </si>
  <si>
    <t>Technical Resource Link</t>
  </si>
  <si>
    <t>Link to Guidance Tab</t>
  </si>
  <si>
    <t>6. Heat Pump - air to air</t>
  </si>
  <si>
    <t xml:space="preserve"> </t>
  </si>
  <si>
    <t>Overview of Measures</t>
  </si>
  <si>
    <t>a. Please confirm that for all buildings, no new fossil fuel heating plant will be installed.</t>
  </si>
  <si>
    <r>
      <rPr>
        <b/>
        <sz val="11"/>
        <color theme="6"/>
        <rFont val="Verdana"/>
        <family val="2"/>
      </rPr>
      <t>b. Please provide a detailed summary of each element of the project and what will be achieved through each measure.</t>
    </r>
    <r>
      <rPr>
        <sz val="11"/>
        <color theme="6"/>
        <rFont val="Verdana"/>
        <family val="2"/>
      </rPr>
      <t xml:space="preserve">
• For multiple sites, buildings and measures, please provide a full breakdown by site, building and technology type in your supporting documents. 
</t>
    </r>
  </si>
  <si>
    <t xml:space="preserve">c. If installing Solar Photovoltaics (PV), please state the peak power of the proposed system (in kWp) as a total from all buildings. </t>
  </si>
  <si>
    <t>move to step 1?</t>
  </si>
  <si>
    <t>Project Energy Saving Calculations</t>
  </si>
  <si>
    <r>
      <rPr>
        <b/>
        <sz val="11"/>
        <color theme="6"/>
        <rFont val="Verdana"/>
        <family val="2"/>
      </rPr>
      <t>d. Describe how the energy savings have been calculated for each proposed technology.</t>
    </r>
    <r>
      <rPr>
        <sz val="11"/>
        <color theme="6"/>
        <rFont val="Verdana"/>
        <family val="2"/>
      </rPr>
      <t xml:space="preserve">
• Please attach savings calculations (in an unlocked Excel sheet), description of methodology, and product specifications alongside your application.
• Please outline how, within the Step 4 Support Tool, the low carbon solution fuel displaced kWh and consumption kWh were calculated.
• Indicate any assumptions or estimates that have been made and reference any benchmarks used.
</t>
    </r>
  </si>
  <si>
    <t>added to this tab</t>
  </si>
  <si>
    <r>
      <rPr>
        <b/>
        <sz val="11"/>
        <color theme="6"/>
        <rFont val="Verdana"/>
        <family val="2"/>
      </rPr>
      <t xml:space="preserve">
e. Please confirm the name of the person and organisation responsible for developing the energy saving calculations</t>
    </r>
    <r>
      <rPr>
        <sz val="11"/>
        <color theme="6"/>
        <rFont val="Verdana"/>
        <family val="2"/>
      </rPr>
      <t xml:space="preserve">
</t>
    </r>
  </si>
  <si>
    <t xml:space="preserve">Person name: </t>
  </si>
  <si>
    <t xml:space="preserve">Organisation name: </t>
  </si>
  <si>
    <t xml:space="preserve">
f. Please confirm the name of the person and organisation responsible for signing off on the energy saving calculations</t>
  </si>
  <si>
    <t xml:space="preserve">
g. Please state what role the public body played in producing the energy saving calculations</t>
  </si>
  <si>
    <t>2. 'Whole Building' Approach</t>
  </si>
  <si>
    <r>
      <t xml:space="preserve">Specify how you have taken a ‘whole building' approach in planning how to decarbonise your buildings/estates, answering both sub-questions:
</t>
    </r>
    <r>
      <rPr>
        <sz val="11"/>
        <color theme="6"/>
        <rFont val="Verdana"/>
        <family val="2"/>
      </rPr>
      <t>• Please detail current building fabric for each building including the condition and age of building fabric elements, listing the insulation measures that have been installed for walls, roof(s), doors and windows.
• How has a fabric first approach been taken to facilitate low carbon heating? Please provide details of the works already completed to improve the condition of the building(s), as well as works proposed in this application.</t>
    </r>
  </si>
  <si>
    <t>instructional wording - wording on purpose of whole building approach
guidance needs to be strengthened in response</t>
  </si>
  <si>
    <t>Options Appraisal</t>
  </si>
  <si>
    <r>
      <rPr>
        <b/>
        <sz val="11"/>
        <color theme="6"/>
        <rFont val="Verdana"/>
        <family val="2"/>
      </rPr>
      <t>a. Specify how you assessed the different low carbon heating options for your project.</t>
    </r>
    <r>
      <rPr>
        <sz val="11"/>
        <color theme="6"/>
        <rFont val="Verdana"/>
        <family val="2"/>
      </rPr>
      <t xml:space="preserve">
• Use the space below to provide detail of your options appraisal to demonstrate how the chosen low carbon heating measure was selected over alternatives.
• Reference operation and maintenance costs.
• Outline risks and benefits of two or three different low carbon systems.</t>
    </r>
  </si>
  <si>
    <t>System Feasibility</t>
  </si>
  <si>
    <r>
      <rPr>
        <b/>
        <sz val="11"/>
        <color theme="6"/>
        <rFont val="Verdana"/>
        <family val="2"/>
      </rPr>
      <t>b. Demonstrate how the chosen low carbon heating measure is suitable for each site and that the end result will meet all heating requirements.</t>
    </r>
    <r>
      <rPr>
        <sz val="11"/>
        <color theme="6"/>
        <rFont val="Verdana"/>
        <family val="2"/>
      </rPr>
      <t xml:space="preserve">
• Have you gone through a heating system sizing process based on site surveys, whole building approach and building peak heat loss calculations?
• Please specify how flow temperatures, heat distribution and heat emitters of proposed system are viable. 
• Salix's building peak heat loss tool can be used for simple building types if heat loss survey is not yet completed. The heat loss survey results should be provided in Step 3.1 Site Details.
</t>
    </r>
  </si>
  <si>
    <t xml:space="preserve">instructional wording - check step reference is correct/ </t>
  </si>
  <si>
    <t>Salix peak heat loss tool</t>
  </si>
  <si>
    <t>• Has an appropriate space on site been selected for installation of new equipment?
• Describe how the heating solution configuration (standalone, bivalent, cascading or other) is feasible for the site.</t>
  </si>
  <si>
    <t xml:space="preserve">c. Do you have schematics of the proposed system? </t>
  </si>
  <si>
    <t xml:space="preserve">If detailed schematics are unavailable, provide high level flow diagrams to outline intended design. </t>
  </si>
  <si>
    <t>is this a mandatory field??</t>
  </si>
  <si>
    <t>Please work through the sections below where relevant to your proposed low carbon heating measure</t>
  </si>
  <si>
    <t>4. All Wet Heating Systems - Heat Pumps, Heat Networks and Biomass</t>
  </si>
  <si>
    <t>This section will outline how suitable the proposed buildings are for heat pumps using a wet distribution system.</t>
  </si>
  <si>
    <r>
      <rPr>
        <b/>
        <sz val="11"/>
        <color rgb="FF382573"/>
        <rFont val="Verdana"/>
        <family val="2"/>
      </rPr>
      <t>a.</t>
    </r>
    <r>
      <rPr>
        <sz val="11"/>
        <color rgb="FF382573"/>
        <rFont val="Verdana"/>
        <family val="2"/>
      </rPr>
      <t xml:space="preserve"> Is the building fabric suitable for the proposed measure and flow temperatures?</t>
    </r>
  </si>
  <si>
    <r>
      <rPr>
        <b/>
        <sz val="11"/>
        <color rgb="FF382573"/>
        <rFont val="Verdana"/>
        <family val="2"/>
      </rPr>
      <t>b.</t>
    </r>
    <r>
      <rPr>
        <sz val="11"/>
        <color rgb="FF382573"/>
        <rFont val="Verdana"/>
        <family val="2"/>
      </rPr>
      <t xml:space="preserve"> Will the new system be supplying space heating, DHW or both?</t>
    </r>
  </si>
  <si>
    <t>proportion of demand percentage split</t>
  </si>
  <si>
    <r>
      <rPr>
        <b/>
        <sz val="11"/>
        <color rgb="FF382573"/>
        <rFont val="Verdana"/>
        <family val="2"/>
      </rPr>
      <t>c.</t>
    </r>
    <r>
      <rPr>
        <sz val="11"/>
        <color rgb="FF382573"/>
        <rFont val="Verdana"/>
        <family val="2"/>
      </rPr>
      <t xml:space="preserve"> Have heat emitters been sized for the flow temperature(s) set out? Provide supporting document name and page below.</t>
    </r>
  </si>
  <si>
    <r>
      <rPr>
        <b/>
        <sz val="11"/>
        <color rgb="FF382573"/>
        <rFont val="Verdana"/>
        <family val="2"/>
      </rPr>
      <t>d.</t>
    </r>
    <r>
      <rPr>
        <sz val="11"/>
        <color rgb="FF382573"/>
        <rFont val="Verdana"/>
        <family val="2"/>
      </rPr>
      <t xml:space="preserve"> Has the cost of replacing emitters been included within the application?	</t>
    </r>
  </si>
  <si>
    <r>
      <rPr>
        <b/>
        <sz val="11"/>
        <color rgb="FF382573"/>
        <rFont val="Verdana"/>
        <family val="2"/>
      </rPr>
      <t>e.</t>
    </r>
    <r>
      <rPr>
        <sz val="11"/>
        <color rgb="FF382573"/>
        <rFont val="Verdana"/>
        <family val="2"/>
      </rPr>
      <t xml:space="preserve"> Is a thermal store included within this design?</t>
    </r>
  </si>
  <si>
    <t>have you considered thermal stores and would they be applicable for your project.</t>
  </si>
  <si>
    <r>
      <rPr>
        <b/>
        <sz val="11"/>
        <color rgb="FF382573"/>
        <rFont val="Verdana"/>
        <family val="2"/>
      </rPr>
      <t>f.</t>
    </r>
    <r>
      <rPr>
        <sz val="11"/>
        <color rgb="FF382573"/>
        <rFont val="Verdana"/>
        <family val="2"/>
      </rPr>
      <t xml:space="preserve"> Will the proposal be a standalone system, cascading low carbon solution or bivalent?</t>
    </r>
  </si>
  <si>
    <t>Please complete Q7 Electrical Connection</t>
  </si>
  <si>
    <r>
      <rPr>
        <b/>
        <sz val="11"/>
        <color rgb="FF382573"/>
        <rFont val="Verdana"/>
        <family val="2"/>
      </rPr>
      <t>a.</t>
    </r>
    <r>
      <rPr>
        <sz val="11"/>
        <color rgb="FF382573"/>
        <rFont val="Verdana"/>
        <family val="2"/>
      </rPr>
      <t xml:space="preserve"> All systems - 	Have you provided a specification for the chosen heat pump to confirm the Seasonal Coefficient of Performance (sCOP) for the given flow temperatures/operating conditions? </t>
    </r>
  </si>
  <si>
    <r>
      <rPr>
        <b/>
        <sz val="11"/>
        <color rgb="FF382573"/>
        <rFont val="Verdana"/>
        <family val="2"/>
      </rPr>
      <t>b.</t>
    </r>
    <r>
      <rPr>
        <sz val="11"/>
        <color rgb="FF382573"/>
        <rFont val="Verdana"/>
        <family val="2"/>
      </rPr>
      <t xml:space="preserve"> What refrigerant is being used?</t>
    </r>
  </si>
  <si>
    <r>
      <rPr>
        <b/>
        <sz val="11"/>
        <color rgb="FF382573"/>
        <rFont val="Verdana"/>
        <family val="2"/>
      </rPr>
      <t xml:space="preserve">c. </t>
    </r>
    <r>
      <rPr>
        <sz val="11"/>
        <color rgb="FF382573"/>
        <rFont val="Verdana"/>
        <family val="2"/>
      </rPr>
      <t>GSHP &amp; WSHP only</t>
    </r>
    <r>
      <rPr>
        <b/>
        <sz val="11"/>
        <color rgb="FF382573"/>
        <rFont val="Verdana"/>
        <family val="2"/>
      </rPr>
      <t xml:space="preserve"> - </t>
    </r>
    <r>
      <rPr>
        <sz val="11"/>
        <color rgb="FF382573"/>
        <rFont val="Verdana"/>
        <family val="2"/>
      </rPr>
      <t xml:space="preserve">Have you designed the source system (ground loop, boreholes etc.) and is the design matched to the heat pump's specifications? </t>
    </r>
  </si>
  <si>
    <r>
      <rPr>
        <b/>
        <sz val="11"/>
        <color rgb="FF382573"/>
        <rFont val="Verdana"/>
        <family val="2"/>
      </rPr>
      <t>d.</t>
    </r>
    <r>
      <rPr>
        <sz val="11"/>
        <color rgb="FF382573"/>
        <rFont val="Verdana"/>
        <family val="2"/>
      </rPr>
      <t xml:space="preserve"> GSHP &amp; WSHP only - Have you calculated the maximum heat in kW thermal that can be extracted from the source system?</t>
    </r>
  </si>
  <si>
    <r>
      <rPr>
        <b/>
        <sz val="11"/>
        <color rgb="FF382573"/>
        <rFont val="Verdana"/>
        <family val="2"/>
      </rPr>
      <t>e.</t>
    </r>
    <r>
      <rPr>
        <sz val="11"/>
        <color rgb="FF382573"/>
        <rFont val="Verdana"/>
        <family val="2"/>
      </rPr>
      <t xml:space="preserve"> GSHP only - Have you completed a geological conditions survey and feasibility study for a ground source heat pump? </t>
    </r>
  </si>
  <si>
    <r>
      <rPr>
        <b/>
        <sz val="11"/>
        <color rgb="FF382573"/>
        <rFont val="Verdana"/>
        <family val="2"/>
      </rPr>
      <t>f.</t>
    </r>
    <r>
      <rPr>
        <sz val="11"/>
        <color rgb="FF382573"/>
        <rFont val="Verdana"/>
        <family val="2"/>
      </rPr>
      <t xml:space="preserve"> WSHP only - Have you completed a feasibility study and gained extraction permission for any open loop systems in a water source heat pump design?</t>
    </r>
  </si>
  <si>
    <t>have a think about this sub questions</t>
  </si>
  <si>
    <t>6. Heat Pump - Air-to-Air</t>
  </si>
  <si>
    <r>
      <rPr>
        <b/>
        <sz val="11"/>
        <color rgb="FF382573"/>
        <rFont val="Verdana"/>
        <family val="2"/>
      </rPr>
      <t>a.</t>
    </r>
    <r>
      <rPr>
        <sz val="11"/>
        <color rgb="FF382573"/>
        <rFont val="Verdana"/>
        <family val="2"/>
      </rPr>
      <t xml:space="preserve"> Air-to-air systems use refrigerant pipework to transfer heat from an external unit to an internal unit and then directly to the air inside the space being heated. Air-to-air systems are appropriate low carbon heating solutions in some cases and can be implemented through Phase 3c with eligibility assessed on a case-by-case basis. 
Eligible scenarios are: 
1. When it has been evidenced with an options appraisal and feasibility study that the air-to-air system is the most appropriate solution for that building and that other eligible low 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applicant. 
Has this criteria been met?</t>
    </r>
  </si>
  <si>
    <r>
      <rPr>
        <b/>
        <sz val="11"/>
        <color rgb="FF382573"/>
        <rFont val="Verdana"/>
        <family val="2"/>
      </rPr>
      <t>b.</t>
    </r>
    <r>
      <rPr>
        <sz val="11"/>
        <color rgb="FF382573"/>
        <rFont val="Verdana"/>
        <family val="2"/>
      </rPr>
      <t xml:space="preserve"> Is an existing cooling system being replaced?</t>
    </r>
  </si>
  <si>
    <t xml:space="preserve"> If yes, then please provide details of the old system in the supporting information and the text below</t>
  </si>
  <si>
    <r>
      <rPr>
        <b/>
        <sz val="11"/>
        <color rgb="FF382573"/>
        <rFont val="Verdana"/>
        <family val="2"/>
      </rPr>
      <t>c.</t>
    </r>
    <r>
      <rPr>
        <sz val="11"/>
        <color rgb="FF382573"/>
        <rFont val="Verdana"/>
        <family val="2"/>
      </rPr>
      <t xml:space="preserve"> Have you provided a specification for the chosen system to confirm the Seasonal Coefficient of Performance (sCOP)?</t>
    </r>
  </si>
  <si>
    <r>
      <rPr>
        <b/>
        <sz val="11"/>
        <color rgb="FF382573"/>
        <rFont val="Verdana"/>
        <family val="2"/>
      </rPr>
      <t>d.</t>
    </r>
    <r>
      <rPr>
        <sz val="11"/>
        <color rgb="FF382573"/>
        <rFont val="Verdana"/>
        <family val="2"/>
      </rPr>
      <t xml:space="preserve"> Is the refrigerant being phased out in the next 20 years?
</t>
    </r>
  </si>
  <si>
    <t xml:space="preserve"> If yes, specify why you have chosen this refrigerant in the text box below.</t>
  </si>
  <si>
    <r>
      <rPr>
        <b/>
        <sz val="11"/>
        <color rgb="FF382573"/>
        <rFont val="Verdana"/>
        <family val="2"/>
      </rPr>
      <t>e.</t>
    </r>
    <r>
      <rPr>
        <sz val="11"/>
        <color rgb="FF382573"/>
        <rFont val="Verdana"/>
        <family val="2"/>
      </rPr>
      <t xml:space="preserve"> Are you installing a refrigerant leak detection system?
 </t>
    </r>
  </si>
  <si>
    <r>
      <rPr>
        <b/>
        <sz val="11"/>
        <color rgb="FF382573"/>
        <rFont val="Verdana"/>
        <family val="2"/>
      </rPr>
      <t>f.</t>
    </r>
    <r>
      <rPr>
        <sz val="11"/>
        <color rgb="FF382573"/>
        <rFont val="Verdana"/>
        <family val="2"/>
      </rPr>
      <t xml:space="preserve"> How do you propose to meet your DHW demand? </t>
    </r>
  </si>
  <si>
    <r>
      <t xml:space="preserve">This section should be answered by all applicants including electrification of heat within their application.
</t>
    </r>
    <r>
      <rPr>
        <b/>
        <sz val="11"/>
        <color theme="6"/>
        <rFont val="Verdana"/>
        <family val="2"/>
      </rPr>
      <t>Please answer the following to provide evidence to show the local power distribution infrastructure can support the proposed electrified heating system.</t>
    </r>
  </si>
  <si>
    <t>Use the commentary box for multiple sites.</t>
  </si>
  <si>
    <r>
      <rPr>
        <b/>
        <sz val="11"/>
        <color rgb="FF382573"/>
        <rFont val="Verdana"/>
        <family val="2"/>
      </rPr>
      <t>a.</t>
    </r>
    <r>
      <rPr>
        <sz val="11"/>
        <color rgb="FF382573"/>
        <rFont val="Verdana"/>
        <family val="2"/>
      </rPr>
      <t xml:space="preserve"> Please specify the type of electrical supply to your site.</t>
    </r>
  </si>
  <si>
    <t>question on if DNO risks and strengthening have been included in or and project programme.</t>
  </si>
  <si>
    <r>
      <rPr>
        <b/>
        <sz val="11"/>
        <color rgb="FF382573"/>
        <rFont val="Verdana"/>
        <family val="2"/>
      </rPr>
      <t>b.</t>
    </r>
    <r>
      <rPr>
        <sz val="11"/>
        <color rgb="FF382573"/>
        <rFont val="Verdana"/>
        <family val="2"/>
      </rPr>
      <t xml:space="preserve"> Existing incoming voltage level of the premises (kV)</t>
    </r>
  </si>
  <si>
    <r>
      <rPr>
        <b/>
        <sz val="11"/>
        <color rgb="FF382573"/>
        <rFont val="Verdana"/>
        <family val="2"/>
      </rPr>
      <t>c.</t>
    </r>
    <r>
      <rPr>
        <sz val="11"/>
        <color rgb="FF382573"/>
        <rFont val="Verdana"/>
        <family val="2"/>
      </rPr>
      <t xml:space="preserve"> Existing supply capacity/maximum capacity of the premises (kVA)</t>
    </r>
  </si>
  <si>
    <t>Existing Supply Capacity</t>
  </si>
  <si>
    <r>
      <rPr>
        <b/>
        <sz val="11"/>
        <color rgb="FF382573"/>
        <rFont val="Verdana"/>
        <family val="2"/>
      </rPr>
      <t>d.</t>
    </r>
    <r>
      <rPr>
        <sz val="11"/>
        <color rgb="FF382573"/>
        <rFont val="Verdana"/>
        <family val="2"/>
      </rPr>
      <t xml:space="preserve"> Current typical loading v your maximum capacity (%)</t>
    </r>
  </si>
  <si>
    <t>could this be moved into building details so we get information for each site?</t>
  </si>
  <si>
    <r>
      <rPr>
        <b/>
        <sz val="11"/>
        <color rgb="FF382573"/>
        <rFont val="Verdana"/>
        <family val="2"/>
      </rPr>
      <t>e.</t>
    </r>
    <r>
      <rPr>
        <sz val="11"/>
        <color rgb="FF382573"/>
        <rFont val="Verdana"/>
        <family val="2"/>
      </rPr>
      <t xml:space="preserve"> Maximum current demand the proposed low carbon solution would draw (kVA)</t>
    </r>
  </si>
  <si>
    <r>
      <rPr>
        <b/>
        <sz val="11"/>
        <color rgb="FF382573"/>
        <rFont val="Verdana"/>
        <family val="2"/>
      </rPr>
      <t>f.</t>
    </r>
    <r>
      <rPr>
        <sz val="11"/>
        <color rgb="FF382573"/>
        <rFont val="Verdana"/>
        <family val="2"/>
      </rPr>
      <t xml:space="preserve"> Please select the Distribution Network Operator (DNO) provider that will be supporting your electrical connection.</t>
    </r>
  </si>
  <si>
    <r>
      <rPr>
        <b/>
        <sz val="11"/>
        <color rgb="FF382573"/>
        <rFont val="Verdana"/>
        <family val="2"/>
      </rPr>
      <t>g.</t>
    </r>
    <r>
      <rPr>
        <sz val="11"/>
        <color rgb="FF382573"/>
        <rFont val="Verdana"/>
        <family val="2"/>
      </rPr>
      <t xml:space="preserve"> Have you contacted your DNO regarding connection of your proposed installation to the local electricity network? </t>
    </r>
  </si>
  <si>
    <r>
      <rPr>
        <b/>
        <sz val="11"/>
        <color theme="6"/>
        <rFont val="Verdana"/>
        <family val="2"/>
      </rPr>
      <t xml:space="preserve">h. </t>
    </r>
    <r>
      <rPr>
        <sz val="11"/>
        <color theme="6"/>
        <rFont val="Verdana"/>
        <family val="2"/>
      </rPr>
      <t>If No, please confirm when you expect to engage with your DNO. Provisional Date:</t>
    </r>
  </si>
  <si>
    <r>
      <rPr>
        <b/>
        <sz val="11"/>
        <color rgb="FF382573"/>
        <rFont val="Verdana"/>
        <family val="2"/>
      </rPr>
      <t>i.</t>
    </r>
    <r>
      <rPr>
        <sz val="11"/>
        <color rgb="FF382573"/>
        <rFont val="Verdana"/>
        <family val="2"/>
      </rPr>
      <t xml:space="preserve"> In the text box below please describe the electrical infrastructure at the proposed building(s). 
• Are connection works specified within the project timetable and project costs?
• If you have not had contact with your DNO, are engagement and response times included in your project plan and risk register?
• If the required electrical distribution infrastructure has not been confirmed, how could this affect the project timeline and costs if further works are needed?
• Estimated peak demand of each proposed low carbon heating system.
• How have DNO connection costs been estimated?
</t>
    </r>
  </si>
  <si>
    <t>talk to ben Hebbert for notes</t>
  </si>
  <si>
    <t>Chiara scenario to reduce large costs</t>
  </si>
  <si>
    <t>move DNO up</t>
  </si>
  <si>
    <r>
      <rPr>
        <b/>
        <sz val="11"/>
        <color rgb="FF382573"/>
        <rFont val="Verdana"/>
        <family val="2"/>
      </rPr>
      <t>a.</t>
    </r>
    <r>
      <rPr>
        <sz val="11"/>
        <color rgb="FF382573"/>
        <rFont val="Verdana"/>
        <family val="2"/>
      </rPr>
      <t xml:space="preserve"> Are new connections being made to join buildings to a heat network, or is the network itself receiving upgrades to low carbon heating?</t>
    </r>
  </si>
  <si>
    <r>
      <rPr>
        <b/>
        <sz val="11"/>
        <color rgb="FF382573"/>
        <rFont val="Verdana"/>
        <family val="2"/>
      </rPr>
      <t>b.</t>
    </r>
    <r>
      <rPr>
        <sz val="11"/>
        <color rgb="FF382573"/>
        <rFont val="Verdana"/>
        <family val="2"/>
      </rPr>
      <t xml:space="preserve"> What grade of heat is to be supplied by the network? Hot Temperature Hot Water (HTHW), Medium Temperature Hot Water (MTHW), or Low Temperature Hot Water (LTHW)?</t>
    </r>
  </si>
  <si>
    <r>
      <rPr>
        <b/>
        <sz val="11"/>
        <color rgb="FF382573"/>
        <rFont val="Verdana"/>
        <family val="2"/>
      </rPr>
      <t>c.</t>
    </r>
    <r>
      <rPr>
        <sz val="11"/>
        <color rgb="FF382573"/>
        <rFont val="Verdana"/>
        <family val="2"/>
      </rPr>
      <t xml:space="preserve"> Has the heat network bespoke carbon factor been calculated? Use the commentary box below to detail how this has been derived. Please evidence the bespoke carbon factor calculations in supporting information.</t>
    </r>
  </si>
  <si>
    <r>
      <rPr>
        <b/>
        <sz val="11"/>
        <color rgb="FF382573"/>
        <rFont val="Verdana"/>
        <family val="2"/>
      </rPr>
      <t xml:space="preserve">d. </t>
    </r>
    <r>
      <rPr>
        <sz val="11"/>
        <color rgb="FF382573"/>
        <rFont val="Verdana"/>
        <family val="2"/>
      </rPr>
      <t>Please indicate whether the component in this application is the primary connection, secondary or tertiary network - see guidance tab for definitions.</t>
    </r>
  </si>
  <si>
    <r>
      <rPr>
        <b/>
        <sz val="11"/>
        <color rgb="FF382573"/>
        <rFont val="Verdana"/>
        <family val="2"/>
      </rPr>
      <t xml:space="preserve">e. </t>
    </r>
    <r>
      <rPr>
        <sz val="11"/>
        <color rgb="FF382573"/>
        <rFont val="Verdana"/>
        <family val="2"/>
      </rPr>
      <t>Please confirm that the specific component in this application is not being funded through other sources.</t>
    </r>
  </si>
  <si>
    <r>
      <rPr>
        <b/>
        <sz val="11"/>
        <color theme="6"/>
        <rFont val="Verdana"/>
        <family val="2"/>
      </rPr>
      <t>f.</t>
    </r>
    <r>
      <rPr>
        <sz val="11"/>
        <color theme="6"/>
        <rFont val="Verdana"/>
        <family val="2"/>
      </rPr>
      <t xml:space="preserve"> Please review the Guidance Notes on connecting to an existing heat network and provide summary of works in the text box below.  </t>
    </r>
  </si>
  <si>
    <t>Please complete all relevant sections in questions 4-7 if this application includes any heat pumps within the heat network connection.</t>
  </si>
  <si>
    <r>
      <rPr>
        <b/>
        <sz val="11"/>
        <color theme="6"/>
        <rFont val="Verdana"/>
        <family val="2"/>
      </rPr>
      <t>a.</t>
    </r>
    <r>
      <rPr>
        <sz val="11"/>
        <color theme="6"/>
        <rFont val="Verdana"/>
        <family val="2"/>
      </rPr>
      <t xml:space="preserve"> Demonstrate how you intend to mitigate any potential impacts on air quality, and particularly on other people in the local area. Applications are not expected for biomass boilers in heavily built-up areas. 
</t>
    </r>
  </si>
  <si>
    <r>
      <rPr>
        <b/>
        <sz val="11"/>
        <color theme="6"/>
        <rFont val="Verdana"/>
        <family val="2"/>
      </rPr>
      <t>b.</t>
    </r>
    <r>
      <rPr>
        <sz val="11"/>
        <color theme="6"/>
        <rFont val="Verdana"/>
        <family val="2"/>
      </rPr>
      <t xml:space="preserve"> Applicants who receive funding for biomass boilers are expected to obtain their biomass fuel from sustainable sources. The Biomass Suppliers list linked in the Guidance tab lists suppliers who have demonstrated that their wood fuel meets the sustainability criteria of the Renewable Heat Incentive scheme. Please specify which supplier you will be using from this list. 
</t>
    </r>
  </si>
  <si>
    <r>
      <rPr>
        <b/>
        <sz val="11"/>
        <color theme="6"/>
        <rFont val="Verdana"/>
        <family val="2"/>
      </rPr>
      <t>c</t>
    </r>
    <r>
      <rPr>
        <sz val="11"/>
        <color theme="6"/>
        <rFont val="Verdana"/>
        <family val="2"/>
      </rPr>
      <t>.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</si>
  <si>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</si>
  <si>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r>
      <t>Do</t>
    </r>
    <r>
      <rPr>
        <b/>
        <i/>
        <sz val="12"/>
        <color theme="6"/>
        <rFont val="Verdana"/>
        <family val="2"/>
      </rPr>
      <t xml:space="preserve"> not</t>
    </r>
    <r>
      <rPr>
        <i/>
        <sz val="12"/>
        <color theme="6"/>
        <rFont val="Verdana"/>
        <family val="2"/>
      </rPr>
      <t xml:space="preserve"> paste data into cells, or </t>
    </r>
    <r>
      <rPr>
        <b/>
        <i/>
        <sz val="12"/>
        <color theme="6"/>
        <rFont val="Verdana"/>
        <family val="2"/>
      </rPr>
      <t>always paste 'as values</t>
    </r>
    <r>
      <rPr>
        <i/>
        <sz val="12"/>
        <color theme="6"/>
        <rFont val="Verdana"/>
        <family val="2"/>
      </rPr>
      <t>', ensuring you are not pasting source formatting. Where the cells are formatted with dropdown lists, please use the dropdown. Please avoid using special characters.</t>
    </r>
  </si>
  <si>
    <t>Step 3.1: Site Details</t>
  </si>
  <si>
    <t>Please use the table below to provide site and building details for all measures included within this application. 
Information is required for all buildings where measures are to be installed. 
Please use a new row for each separate building within a site, thus one row is inputted per building.</t>
  </si>
  <si>
    <t>All fields are compulsory and if not completed your application may not be considered for funding. Red cells have not met the data validation requirements, please follow the pop up guidance for each column. Please mark "N/A" in fields that are not applicable.</t>
  </si>
  <si>
    <t xml:space="preserve">You must complete Step 3.2 Building Details in addition to this step. </t>
  </si>
  <si>
    <t>Site Name</t>
  </si>
  <si>
    <t>Site Type</t>
  </si>
  <si>
    <t>Building Number</t>
  </si>
  <si>
    <t>Building Name</t>
  </si>
  <si>
    <t>Building Type</t>
  </si>
  <si>
    <t>FY 22/23 Display Energy Certificate Rating
(DEC)</t>
  </si>
  <si>
    <t>Display Energy Certificate Unique Number
(DEC)</t>
  </si>
  <si>
    <t>Building Age
(Years)</t>
  </si>
  <si>
    <t>Postcode</t>
  </si>
  <si>
    <r>
      <t>Gross Internal Area of Heated Areas (m</t>
    </r>
    <r>
      <rPr>
        <b/>
        <vertAlign val="superscript"/>
        <sz val="11"/>
        <color theme="0"/>
        <rFont val="Verdana"/>
        <family val="2"/>
      </rPr>
      <t>2</t>
    </r>
    <r>
      <rPr>
        <b/>
        <sz val="11"/>
        <color theme="0"/>
        <rFont val="Verdana"/>
        <family val="2"/>
      </rPr>
      <t>)</t>
    </r>
  </si>
  <si>
    <t>Existing Fossil Fuel Type</t>
  </si>
  <si>
    <t>Baseline Annual Fossil Fuel Use  (kWh/year)</t>
  </si>
  <si>
    <t>Baseline Annual Electricity Use (kWh/year)</t>
  </si>
  <si>
    <t>Annual (April 2022-March 2023) Fossil Fuel Consumption
(kWh/year)</t>
  </si>
  <si>
    <t>Annual (April 2022-March 2023) Electricity Consumption (kWh/year)</t>
  </si>
  <si>
    <t>DHW Demand
(kW)</t>
  </si>
  <si>
    <t>Peak Heat Loss - Pre Building Fabric Improvements
(kW)</t>
  </si>
  <si>
    <t>Peak Heat Loss - Post Building Fabric Improvements
(kW)</t>
  </si>
  <si>
    <t>Existing Total Cooling Load - if applicable
(kW)</t>
  </si>
  <si>
    <t>Proposed Total Cooling Load 
[existing + new]-if applicable
(kW)</t>
  </si>
  <si>
    <t>LCSF Submission ID Code for HDPs - if applicable</t>
  </si>
  <si>
    <t>Site type correct?</t>
  </si>
  <si>
    <t>Building type correct?</t>
  </si>
  <si>
    <t>Is UPRN a number?</t>
  </si>
  <si>
    <t>MPRN a number?</t>
  </si>
  <si>
    <t>Is MPAN a number?</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</si>
  <si>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</si>
  <si>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</si>
  <si>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</si>
  <si>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</si>
  <si>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</si>
  <si>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</si>
  <si>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</si>
  <si>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</si>
  <si>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</si>
  <si>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</si>
  <si>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</si>
  <si>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</si>
  <si>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</si>
  <si>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</si>
  <si>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</si>
  <si>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</si>
  <si>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</si>
  <si>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</si>
  <si>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</si>
  <si>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</si>
  <si>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</si>
  <si>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</si>
  <si>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</si>
  <si>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</si>
  <si>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</si>
  <si>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</si>
  <si>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</si>
  <si>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</si>
  <si>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</si>
  <si>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</si>
  <si>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</si>
  <si>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</si>
  <si>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</si>
  <si>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</si>
  <si>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</si>
  <si>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</si>
  <si>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</si>
  <si>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</si>
  <si>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</si>
  <si>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</si>
  <si>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</si>
  <si>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</si>
  <si>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</si>
  <si>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</si>
  <si>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</si>
  <si>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</si>
  <si>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</si>
  <si>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</si>
  <si>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</si>
  <si>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</si>
  <si>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</si>
  <si>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</si>
  <si>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</si>
  <si>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</si>
  <si>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</si>
  <si>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</si>
  <si>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</si>
  <si>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</si>
  <si>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</si>
  <si>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</si>
  <si>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</si>
  <si>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</si>
  <si>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</si>
  <si>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</si>
  <si>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</si>
  <si>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</si>
  <si>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</si>
  <si>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</si>
  <si>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</si>
  <si>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</si>
  <si>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</si>
  <si>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</si>
  <si>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</si>
  <si>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</si>
  <si>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</si>
  <si>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</si>
  <si>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</si>
  <si>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</si>
  <si>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</si>
  <si>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</si>
  <si>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</si>
  <si>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</si>
  <si>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</si>
  <si>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</si>
  <si>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</si>
  <si>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</si>
  <si>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</si>
  <si>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</si>
  <si>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</si>
  <si>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</si>
  <si>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</si>
  <si>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</si>
  <si>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</si>
  <si>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</si>
  <si>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</si>
  <si>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</si>
  <si>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</si>
  <si>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</si>
  <si>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</si>
  <si>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</si>
  <si>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 xml:space="preserve">Please use the table below to provide information on all UPRNs, MPRNs and MPANs. Do not place multiple references into one cell. Please contact phase3cpsdsgrants@salixfinance.co.uk should the columns below not be sufficient to cover all UPRNs, MPRNs, and MPANs within your building. </t>
  </si>
  <si>
    <t>UPRN 1</t>
  </si>
  <si>
    <t>UPRN 2</t>
  </si>
  <si>
    <t>MPRN 1</t>
  </si>
  <si>
    <t>MPRN 2</t>
  </si>
  <si>
    <t>MPRN 3</t>
  </si>
  <si>
    <t>MPRN 4</t>
  </si>
  <si>
    <t>MPRN 5</t>
  </si>
  <si>
    <t>MPAN 1</t>
  </si>
  <si>
    <t>MPAN 2</t>
  </si>
  <si>
    <t>MPAN 3</t>
  </si>
  <si>
    <t>MPAN 4</t>
  </si>
  <si>
    <t>MPAN 5</t>
  </si>
  <si>
    <t>Step 3.3: Heating System</t>
  </si>
  <si>
    <t xml:space="preserve">Please complete the two tables below on your existing and proposed heating systems.
</t>
  </si>
  <si>
    <t>1. Existing System</t>
  </si>
  <si>
    <t xml:space="preserve">• Please use one line per heating plant, please combine into one line if multiple boilers of the same model and age are to be removed. 
• If systems contain different models or ages, please separate. Please input fossil fuel heating plants that are to be retained, setting the like-for-like costs as zero. 
• If one fossil-fuel heating plant supplies heating to multiple buildings, split this out into separate rows for each building that it supplies, splitting the load output and like-for-like costs accordingly. 
Select yes for 'Does Fossil Fuel Heating Plant form part of a Multi-Building System?'.
• The default assumption is that each fossil fueled heating plant is a boiler, if it is any other equipment please specify (e.g. CHP) in commentary.
</t>
  </si>
  <si>
    <t>Existing Heating System</t>
  </si>
  <si>
    <t>Like-for-like Costs (Mandatory Contribution)</t>
  </si>
  <si>
    <t>Total</t>
  </si>
  <si>
    <t>Fossil Fuel System</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</si>
  <si>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</si>
  <si>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</si>
  <si>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</si>
  <si>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</si>
  <si>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</si>
  <si>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</si>
  <si>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</si>
  <si>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</si>
  <si>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</si>
  <si>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</si>
  <si>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</si>
  <si>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</si>
  <si>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Does Fossil Fuel Heating Plant form part of a Multi-Building System?</t>
  </si>
  <si>
    <t>Removal of Existing Equipment
£</t>
  </si>
  <si>
    <t>Main Equipment Including Controls
£</t>
  </si>
  <si>
    <t>Plinth, Pipework Connections Insulation
£</t>
  </si>
  <si>
    <t>Installation
£</t>
  </si>
  <si>
    <t>Commission
£</t>
  </si>
  <si>
    <t>Cost of Fossil Fuel Replacement System 
[like-for-like]</t>
  </si>
  <si>
    <r>
      <t xml:space="preserve">Commentary
</t>
    </r>
    <r>
      <rPr>
        <sz val="11"/>
        <color theme="0"/>
        <rFont val="Verdana"/>
        <family val="2"/>
      </rPr>
      <t>Detail system type e.g. boiler, CHP.
Add comment if the existing heating system fed multiple buildings
Detail proportion of building heating demand met by system %</t>
    </r>
  </si>
  <si>
    <t>% of building site FF System</t>
  </si>
  <si>
    <t>Is building selected correct?</t>
  </si>
  <si>
    <t>FF System 1</t>
  </si>
  <si>
    <t>FF System 2</t>
  </si>
  <si>
    <t>FF System 3</t>
  </si>
  <si>
    <t>FF System 4</t>
  </si>
  <si>
    <t>FF System 5</t>
  </si>
  <si>
    <t>FF System 6</t>
  </si>
  <si>
    <t>FF System 7</t>
  </si>
  <si>
    <t>FF System 8</t>
  </si>
  <si>
    <t>FF System 9</t>
  </si>
  <si>
    <t>FF System 10</t>
  </si>
  <si>
    <t>FF System 11</t>
  </si>
  <si>
    <t>FF System 12</t>
  </si>
  <si>
    <t>FF System 13</t>
  </si>
  <si>
    <t>FF System 14</t>
  </si>
  <si>
    <t>FF System 15</t>
  </si>
  <si>
    <t>FF System 16</t>
  </si>
  <si>
    <t>FF System 17</t>
  </si>
  <si>
    <t>FF System 18</t>
  </si>
  <si>
    <t>FF System 19</t>
  </si>
  <si>
    <t>FF System 20</t>
  </si>
  <si>
    <t>FF System 21</t>
  </si>
  <si>
    <t>FF System 22</t>
  </si>
  <si>
    <t>FF System 23</t>
  </si>
  <si>
    <t>FF System 24</t>
  </si>
  <si>
    <t/>
  </si>
  <si>
    <t>FF System 25</t>
  </si>
  <si>
    <t>FF System 26</t>
  </si>
  <si>
    <t>FF System 27</t>
  </si>
  <si>
    <t>FF System 28</t>
  </si>
  <si>
    <t>FF System 29</t>
  </si>
  <si>
    <t>FF System 30</t>
  </si>
  <si>
    <t>FF System 31</t>
  </si>
  <si>
    <t>FF System 32</t>
  </si>
  <si>
    <t>FF System 33</t>
  </si>
  <si>
    <t>FF System 34</t>
  </si>
  <si>
    <t>FF System 35</t>
  </si>
  <si>
    <t>FF System 36</t>
  </si>
  <si>
    <t>FF System 37</t>
  </si>
  <si>
    <t>FF System 38</t>
  </si>
  <si>
    <t>FF System 39</t>
  </si>
  <si>
    <t>FF System 40</t>
  </si>
  <si>
    <t>FF System 41</t>
  </si>
  <si>
    <t>FF System 42</t>
  </si>
  <si>
    <t>FF System 43</t>
  </si>
  <si>
    <t>FF System 44</t>
  </si>
  <si>
    <t>FF System 45</t>
  </si>
  <si>
    <t>FF System 46</t>
  </si>
  <si>
    <t>FF System 47</t>
  </si>
  <si>
    <t>FF System 48</t>
  </si>
  <si>
    <t>FF System 49</t>
  </si>
  <si>
    <t>FF System 50</t>
  </si>
  <si>
    <t>FF System 51</t>
  </si>
  <si>
    <t>FF System 52</t>
  </si>
  <si>
    <t>FF System 53</t>
  </si>
  <si>
    <t>FF System 54</t>
  </si>
  <si>
    <t>FF System 55</t>
  </si>
  <si>
    <t>FF System 56</t>
  </si>
  <si>
    <t>FF System 57</t>
  </si>
  <si>
    <t>FF System 58</t>
  </si>
  <si>
    <t>FF System 59</t>
  </si>
  <si>
    <t>FF System 60</t>
  </si>
  <si>
    <t>FF System 61</t>
  </si>
  <si>
    <t>FF System 62</t>
  </si>
  <si>
    <t>FF System 63</t>
  </si>
  <si>
    <t>FF System 64</t>
  </si>
  <si>
    <t>FF System 65</t>
  </si>
  <si>
    <t>FF System 66</t>
  </si>
  <si>
    <t>FF System 67</t>
  </si>
  <si>
    <t>FF System 68</t>
  </si>
  <si>
    <t>FF System 69</t>
  </si>
  <si>
    <t>FF System 70</t>
  </si>
  <si>
    <t>FF System 71</t>
  </si>
  <si>
    <t>FF System 72</t>
  </si>
  <si>
    <t>FF System 73</t>
  </si>
  <si>
    <t>FF System 74</t>
  </si>
  <si>
    <t>FF System 75</t>
  </si>
  <si>
    <t>FF System 76</t>
  </si>
  <si>
    <t>FF System 77</t>
  </si>
  <si>
    <t>FF System 78</t>
  </si>
  <si>
    <t>FF System 79</t>
  </si>
  <si>
    <t>FF System 80</t>
  </si>
  <si>
    <t>FF System 81</t>
  </si>
  <si>
    <t>FF System 82</t>
  </si>
  <si>
    <t>FF System 83</t>
  </si>
  <si>
    <t>FF System 84</t>
  </si>
  <si>
    <t>FF System 85</t>
  </si>
  <si>
    <t>FF System 86</t>
  </si>
  <si>
    <t>FF System 87</t>
  </si>
  <si>
    <t>FF System 88</t>
  </si>
  <si>
    <t>FF System 89</t>
  </si>
  <si>
    <t>FF System 90</t>
  </si>
  <si>
    <t>FF System 91</t>
  </si>
  <si>
    <t>FF System 92</t>
  </si>
  <si>
    <t>FF System 93</t>
  </si>
  <si>
    <t>FF System 94</t>
  </si>
  <si>
    <t>FF System 95</t>
  </si>
  <si>
    <t>FF System 96</t>
  </si>
  <si>
    <t>FF System 97</t>
  </si>
  <si>
    <t>FF System 98</t>
  </si>
  <si>
    <t>FF System 99</t>
  </si>
  <si>
    <t>FF System 100</t>
  </si>
  <si>
    <t>2. Proposed System</t>
  </si>
  <si>
    <t>• We ask here for details of your proposed system. Please note that building fabric and energy efficiency improvements should be considered first before sizing your new low carbon heating system.
• If a low carbon solution is to provide heating to multiple buildings, the data should be split into separate rows with the sizing and costs split appropriately.
• Each component in a cascading low carbon solution should be listed on separate rows.</t>
  </si>
  <si>
    <t>New Low Carbon Heating System</t>
  </si>
  <si>
    <t>Space Heating</t>
  </si>
  <si>
    <t>DHW</t>
  </si>
  <si>
    <t>Low Carbon Heating Costs</t>
  </si>
  <si>
    <t>Low Carbon System</t>
  </si>
  <si>
    <t>Technology - Work Type</t>
  </si>
  <si>
    <t>Existing System to be Replaced</t>
  </si>
  <si>
    <t>sCOP / Efficiency</t>
  </si>
  <si>
    <t xml:space="preserve">Output Load Per Unit
(kW thermal) </t>
  </si>
  <si>
    <t>No. Units</t>
  </si>
  <si>
    <t>Total Output Load
(kW thermal)</t>
  </si>
  <si>
    <t>Proposed vs Existing System Load</t>
  </si>
  <si>
    <t>Flow Temperature 
(°C)</t>
  </si>
  <si>
    <t>Return Temperature (°C)</t>
  </si>
  <si>
    <t>Temperature
(if applicable)
 °C</t>
  </si>
  <si>
    <t>Does Low Carbon Heating System form part of a Multi-Building System?</t>
  </si>
  <si>
    <t>Heating Solution Configuration</t>
  </si>
  <si>
    <t>Heating Emitter Type</t>
  </si>
  <si>
    <r>
      <t xml:space="preserve">Heating Equipment, Installation, and </t>
    </r>
    <r>
      <rPr>
        <b/>
        <sz val="10"/>
        <color rgb="FFF4FFF5"/>
        <rFont val="Verdana"/>
        <family val="2"/>
      </rPr>
      <t>Commissioning</t>
    </r>
    <r>
      <rPr>
        <b/>
        <sz val="11"/>
        <color rgb="FFF4FFF5"/>
        <rFont val="Verdana"/>
        <family val="2"/>
      </rPr>
      <t xml:space="preserve"> £</t>
    </r>
  </si>
  <si>
    <t>Additional Measures £
 e.g. Emitters, Distribution £</t>
  </si>
  <si>
    <t>Electrical Infrastructure £</t>
  </si>
  <si>
    <t>Total Cost of Low Carbon Heating Measure</t>
  </si>
  <si>
    <r>
      <t xml:space="preserve">Commentary
</t>
    </r>
    <r>
      <rPr>
        <sz val="11"/>
        <color rgb="FFF4FFF5"/>
        <rFont val="Verdana"/>
        <family val="2"/>
      </rPr>
      <t xml:space="preserve">Add further detail on system type bivalent, cascade or standalone.
If DHW is not supplied by low carbon system how will this be provided. </t>
    </r>
  </si>
  <si>
    <t>£/kW</t>
  </si>
  <si>
    <t>Proposed vs Total Existing Building Load - inc Retained</t>
  </si>
  <si>
    <t>Systems Proposed vs Existing System Load - Excluding Retained</t>
  </si>
  <si>
    <t>LC System 1</t>
  </si>
  <si>
    <t>LC System 2</t>
  </si>
  <si>
    <t>LC System 3</t>
  </si>
  <si>
    <t>LC System 4</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</si>
  <si>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</si>
  <si>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</si>
  <si>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</si>
  <si>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</si>
  <si>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</si>
  <si>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</si>
  <si>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</si>
  <si>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</si>
  <si>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</si>
  <si>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</si>
  <si>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</si>
  <si>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</si>
  <si>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</si>
  <si>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</si>
  <si>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</si>
  <si>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</si>
  <si>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</si>
  <si>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</si>
  <si>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</si>
  <si>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</si>
  <si>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</si>
  <si>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</si>
  <si>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</si>
  <si>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</si>
  <si>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</si>
  <si>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</si>
  <si>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</si>
  <si>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</si>
  <si>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</si>
  <si>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</si>
  <si>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</si>
  <si>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</si>
  <si>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</si>
  <si>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</si>
  <si>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</si>
  <si>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</si>
  <si>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</si>
  <si>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</si>
  <si>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</si>
  <si>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</si>
  <si>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</si>
  <si>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</si>
  <si>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</si>
  <si>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</si>
  <si>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</si>
  <si>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</si>
  <si>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</si>
  <si>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</si>
  <si>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</si>
  <si>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</si>
  <si>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</si>
  <si>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</si>
  <si>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</si>
  <si>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</si>
  <si>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</si>
  <si>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</si>
  <si>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</si>
  <si>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</si>
  <si>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</si>
  <si>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</si>
  <si>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</si>
  <si>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</si>
  <si>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</si>
  <si>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</si>
  <si>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</si>
  <si>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</si>
  <si>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</si>
  <si>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</si>
  <si>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</si>
  <si>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</si>
  <si>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</si>
  <si>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</si>
  <si>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</si>
  <si>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</si>
  <si>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</si>
  <si>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</si>
  <si>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</si>
  <si>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</si>
  <si>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</si>
  <si>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</si>
  <si>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</si>
  <si>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</si>
  <si>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</si>
  <si>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</si>
  <si>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</si>
  <si>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</si>
  <si>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</si>
  <si>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</si>
  <si>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</si>
  <si>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</si>
  <si>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</si>
  <si>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</si>
  <si>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</si>
  <si>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</si>
  <si>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</si>
  <si>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</si>
  <si>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 xml:space="preserve">  Version 1.0</t>
  </si>
  <si>
    <t>****Hidden Column</t>
  </si>
  <si>
    <t>Step 4: Support Tool</t>
  </si>
  <si>
    <t>Fully complete the two tables below to calculate the eligible grant value, and please fill out the previous Steps before completing Step 4, as this table is reliant on data from them.</t>
  </si>
  <si>
    <t>Bespoke Carbon Factor
(kg/kWh)</t>
  </si>
  <si>
    <t>Remaining Site Life (yr.)</t>
  </si>
  <si>
    <t>Design Status</t>
  </si>
  <si>
    <t>Procurement Status</t>
  </si>
  <si>
    <r>
      <t>Carbon Cost Threshold 
£/tn CO</t>
    </r>
    <r>
      <rPr>
        <b/>
        <vertAlign val="subscript"/>
        <sz val="11"/>
        <color theme="0"/>
        <rFont val="Verdana"/>
        <family val="2"/>
      </rPr>
      <t>2</t>
    </r>
    <r>
      <rPr>
        <b/>
        <sz val="11"/>
        <color theme="0"/>
        <rFont val="Verdana"/>
        <family val="2"/>
      </rPr>
      <t>e LT</t>
    </r>
  </si>
  <si>
    <t>Minimum Client Contribution as a Proportion of Total Project Costs</t>
  </si>
  <si>
    <t>Maximum Eligible Proportion of Grant Value for Energy Efficiency Measures</t>
  </si>
  <si>
    <t>Total Grant Requested</t>
  </si>
  <si>
    <t>Eligible Grant Value</t>
  </si>
  <si>
    <t>Carbon Cost Threshold Compliant Grant Value</t>
  </si>
  <si>
    <t>Total Net Financial Impact</t>
  </si>
  <si>
    <t>Total Project Cost</t>
  </si>
  <si>
    <t>Payback in Years</t>
  </si>
  <si>
    <t>Maximum Possible CCT Value</t>
  </si>
  <si>
    <t>Total Annual Direct Carbon Savings (tonnes)</t>
  </si>
  <si>
    <t>Total Lifetime Direct Carbon Savings</t>
  </si>
  <si>
    <r>
      <t>Carbon Cost Threshold (£/tCO</t>
    </r>
    <r>
      <rPr>
        <b/>
        <vertAlign val="subscript"/>
        <sz val="11"/>
        <color rgb="FFF4FFF5"/>
        <rFont val="Verdana"/>
        <family val="2"/>
      </rPr>
      <t>2</t>
    </r>
    <r>
      <rPr>
        <b/>
        <sz val="11"/>
        <color rgb="FFF4FFF5"/>
        <rFont val="Verdana"/>
        <family val="2"/>
      </rPr>
      <t>e LT)</t>
    </r>
  </si>
  <si>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</si>
  <si>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</si>
  <si>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</si>
  <si>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t>Start Date</t>
  </si>
  <si>
    <t>Completion Date</t>
  </si>
  <si>
    <t>Energy Efficiency</t>
  </si>
  <si>
    <t>Hide  &lt;&lt;&lt;&lt;</t>
  </si>
  <si>
    <t>Low Carbon Heating</t>
  </si>
  <si>
    <t>Technology Type</t>
  </si>
  <si>
    <t>Project Value</t>
  </si>
  <si>
    <t>Like-for-like Replacement Costs</t>
  </si>
  <si>
    <t>Marginal Project Value</t>
  </si>
  <si>
    <t xml:space="preserve"> Marginal Project Value</t>
  </si>
  <si>
    <t>Like for Like Replacement Costs as a Proportion 
of Total Project Cost</t>
  </si>
  <si>
    <t>12 % Compliant Marginal Project Value</t>
  </si>
  <si>
    <t>Current Grant Value Split</t>
  </si>
  <si>
    <t>Grant Value Split (%)</t>
  </si>
  <si>
    <t>Adjusted Grant Value Split if Energy Efficiency &gt; 58%</t>
  </si>
  <si>
    <t>Final Grant Split (%)</t>
  </si>
  <si>
    <t>Minimum Client Contribution</t>
  </si>
  <si>
    <t>Total Applicant Contribution</t>
  </si>
  <si>
    <t>Applicant Contribution (%)</t>
  </si>
  <si>
    <r>
      <t xml:space="preserve">Building Fabric Improvements and Energy Efficiency Measures
</t>
    </r>
    <r>
      <rPr>
        <b/>
        <sz val="10"/>
        <color rgb="FFF4FFF5"/>
        <rFont val="Verdana"/>
        <family val="2"/>
      </rPr>
      <t>Please place all building fabric improvements, energy efficiency and enabling measures on separate rows</t>
    </r>
    <r>
      <rPr>
        <b/>
        <sz val="14"/>
        <color rgb="FFF4FFF5"/>
        <rFont val="Verdana"/>
        <family val="2"/>
      </rPr>
      <t>.</t>
    </r>
  </si>
  <si>
    <t>Description of Work</t>
  </si>
  <si>
    <t>Building</t>
  </si>
  <si>
    <t>Project Type</t>
  </si>
  <si>
    <t>Energy Type</t>
  </si>
  <si>
    <t>Fuel Cost (p/kWh)</t>
  </si>
  <si>
    <t>Annual kWh Pre-Project</t>
  </si>
  <si>
    <t>Annual kWh Post-Project</t>
  </si>
  <si>
    <t>Annual kWh Savings</t>
  </si>
  <si>
    <t>% kWh Savings</t>
  </si>
  <si>
    <t xml:space="preserve">Project Cost </t>
  </si>
  <si>
    <t>Annual Financial Impact (£)</t>
  </si>
  <si>
    <t>Carbon Factor kg/kWh</t>
  </si>
  <si>
    <t>Annual Direct Carbon Savings (tonnes)</t>
  </si>
  <si>
    <r>
      <t>tCO</t>
    </r>
    <r>
      <rPr>
        <b/>
        <vertAlign val="subscript"/>
        <sz val="11"/>
        <color rgb="FFF4FFF5"/>
        <rFont val="Verdana"/>
        <family val="2"/>
      </rPr>
      <t>2</t>
    </r>
    <r>
      <rPr>
        <b/>
        <sz val="11"/>
        <color rgb="FFF4FFF5"/>
        <rFont val="Verdana"/>
        <family val="2"/>
      </rPr>
      <t>e LT (Direct)</t>
    </r>
  </si>
  <si>
    <t>Annual Indirect Carbon Savings (tonnes)</t>
  </si>
  <si>
    <t>Data Entry Check</t>
  </si>
  <si>
    <t>PF or Site Life</t>
  </si>
  <si>
    <t>PF Round plus cell value 329</t>
  </si>
  <si>
    <t>Electricity Carbon Factor</t>
  </si>
  <si>
    <t>Lifetime kWh Savings</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</si>
  <si>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</si>
  <si>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</si>
  <si>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</si>
  <si>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</si>
  <si>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</si>
  <si>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</si>
  <si>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</si>
  <si>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</si>
  <si>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</si>
  <si>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</si>
  <si>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</si>
  <si>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</si>
  <si>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</si>
  <si>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</si>
  <si>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</si>
  <si>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</si>
  <si>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</si>
  <si>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</si>
  <si>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</si>
  <si>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</si>
  <si>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</si>
  <si>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</si>
  <si>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</si>
  <si>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</si>
  <si>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</si>
  <si>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</si>
  <si>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</si>
  <si>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</si>
  <si>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</si>
  <si>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</si>
  <si>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</si>
  <si>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</si>
  <si>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</si>
  <si>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</si>
  <si>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</si>
  <si>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</si>
  <si>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</si>
  <si>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</si>
  <si>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</si>
  <si>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</si>
  <si>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</si>
  <si>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</si>
  <si>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</si>
  <si>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</si>
  <si>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</si>
  <si>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</si>
  <si>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</si>
  <si>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</si>
  <si>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</si>
  <si>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</si>
  <si>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</si>
  <si>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</si>
  <si>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</si>
  <si>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</si>
  <si>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</si>
  <si>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</si>
  <si>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</si>
  <si>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</si>
  <si>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</si>
  <si>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</si>
  <si>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</si>
  <si>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</si>
  <si>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</si>
  <si>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</si>
  <si>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</si>
  <si>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</si>
  <si>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</si>
  <si>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</si>
  <si>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</si>
  <si>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</si>
  <si>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</si>
  <si>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</si>
  <si>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</si>
  <si>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</si>
  <si>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</si>
  <si>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</si>
  <si>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</si>
  <si>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</si>
  <si>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</si>
  <si>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</si>
  <si>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</si>
  <si>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</si>
  <si>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</si>
  <si>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</si>
  <si>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</si>
  <si>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</si>
  <si>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</si>
  <si>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</si>
  <si>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</si>
  <si>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</si>
  <si>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</si>
  <si>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</si>
  <si>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</si>
  <si>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</si>
  <si>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</si>
  <si>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</si>
  <si>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</si>
  <si>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</si>
  <si>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</si>
  <si>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</si>
  <si>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</si>
  <si>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</si>
  <si>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</si>
  <si>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</si>
  <si>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</si>
  <si>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</si>
  <si>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</si>
  <si>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</si>
  <si>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</si>
  <si>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</si>
  <si>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</si>
  <si>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</si>
  <si>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</si>
  <si>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</si>
  <si>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</si>
  <si>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</si>
  <si>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</si>
  <si>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</si>
  <si>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</si>
  <si>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</si>
  <si>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</si>
  <si>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</si>
  <si>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</si>
  <si>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</si>
  <si>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</si>
  <si>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</si>
  <si>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</si>
  <si>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</si>
  <si>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</si>
  <si>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</si>
  <si>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</si>
  <si>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</si>
  <si>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</si>
  <si>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</si>
  <si>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</si>
  <si>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</si>
  <si>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</si>
  <si>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</si>
  <si>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</si>
  <si>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</si>
  <si>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</si>
  <si>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</si>
  <si>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</si>
  <si>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</si>
  <si>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</si>
  <si>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</si>
  <si>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</si>
  <si>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</si>
  <si>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</si>
  <si>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</si>
  <si>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</si>
  <si>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</si>
  <si>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</si>
  <si>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</si>
  <si>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</si>
  <si>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</si>
  <si>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</si>
  <si>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</si>
  <si>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</si>
  <si>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</si>
  <si>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</si>
  <si>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</si>
  <si>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</si>
  <si>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</si>
  <si>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</si>
  <si>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</si>
  <si>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</si>
  <si>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</si>
  <si>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</si>
  <si>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</si>
  <si>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</si>
  <si>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</si>
  <si>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</si>
  <si>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</si>
  <si>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</si>
  <si>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</si>
  <si>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</si>
  <si>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</si>
  <si>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</si>
  <si>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</si>
  <si>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</si>
  <si>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</si>
  <si>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</si>
  <si>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</si>
  <si>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</si>
  <si>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</si>
  <si>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</si>
  <si>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</si>
  <si>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</si>
  <si>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</si>
  <si>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</si>
  <si>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</si>
  <si>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</si>
  <si>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</si>
  <si>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</si>
  <si>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</si>
  <si>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</si>
  <si>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</si>
  <si>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</si>
  <si>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</si>
  <si>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r>
      <t xml:space="preserve">Low Carbon Heating
</t>
    </r>
    <r>
      <rPr>
        <b/>
        <sz val="10"/>
        <color theme="0"/>
        <rFont val="Verdana"/>
        <family val="2"/>
      </rPr>
      <t>Current fuel displaced should not exceed the final fuel consumption after the above building fabric improvements and energy efficiency measures have been considered</t>
    </r>
    <r>
      <rPr>
        <b/>
        <sz val="14"/>
        <color theme="0"/>
        <rFont val="Verdana"/>
        <family val="2"/>
      </rPr>
      <t>.</t>
    </r>
  </si>
  <si>
    <t>Direct</t>
  </si>
  <si>
    <t>Indirect</t>
  </si>
  <si>
    <t>Current Energy Type</t>
  </si>
  <si>
    <t>Current Fuel Cost (p/kWh)</t>
  </si>
  <si>
    <t>Proposed Fuel</t>
  </si>
  <si>
    <t>Proposed Fuel Cost (p/kWh)</t>
  </si>
  <si>
    <t>Current Fuel Displaced (kWh)</t>
  </si>
  <si>
    <t>Proposed Fuel Consumption (kWh)</t>
  </si>
  <si>
    <t>Project Cost</t>
  </si>
  <si>
    <t>Current Fuel Carbon Factor kg/kWh</t>
  </si>
  <si>
    <t>tCO2e LT (Direct)</t>
  </si>
  <si>
    <t>% kWh savings</t>
  </si>
  <si>
    <t>sCOP</t>
  </si>
  <si>
    <t>% FF Efficiency Existing</t>
  </si>
  <si>
    <t>Sequencing Check</t>
  </si>
  <si>
    <t>Total Existing Annual Fossil Fuel Use kWh</t>
  </si>
  <si>
    <t>Total Efficiency Savings kWh</t>
  </si>
  <si>
    <t>Total Current Fuel Displaced kWh</t>
  </si>
  <si>
    <t>Data Source:</t>
  </si>
  <si>
    <t>Step 3.1 - Site Details</t>
  </si>
  <si>
    <t>Step 4 - Building Fabric Improvements and Energy Efficiency Measures</t>
  </si>
  <si>
    <t>Step 4 - Low Carbon Heating</t>
  </si>
  <si>
    <r>
      <t>Average grid factors (HM Treasury Greenbook)</t>
    </r>
    <r>
      <rPr>
        <vertAlign val="subscript"/>
        <sz val="14"/>
        <color theme="1"/>
        <rFont val="Calibri"/>
        <family val="2"/>
        <scheme val="minor"/>
      </rPr>
      <t>2</t>
    </r>
  </si>
  <si>
    <t>CO2e methodology</t>
  </si>
  <si>
    <t>Electricity</t>
  </si>
  <si>
    <t>Gas</t>
  </si>
  <si>
    <t>Gas Oil</t>
  </si>
  <si>
    <t>Fuel Oil</t>
  </si>
  <si>
    <t>Burning Oil</t>
  </si>
  <si>
    <t>Coal</t>
  </si>
  <si>
    <t>LPG</t>
  </si>
  <si>
    <t>Bespoke</t>
  </si>
  <si>
    <t>Wood pellets</t>
  </si>
  <si>
    <t>Wood chips</t>
  </si>
  <si>
    <t>&lt;&lt;&lt;</t>
  </si>
  <si>
    <t>&gt;&gt;&gt;</t>
  </si>
  <si>
    <t>Step 5: Project Governance</t>
  </si>
  <si>
    <t>Please respond to the following to support your business case application. Where evidence is available, this should be attached alongside this Application Form on the Application Portal.</t>
  </si>
  <si>
    <t>1. Project Cost Breakdown</t>
  </si>
  <si>
    <t xml:space="preserve">If the application is pre-tender, please provide cost estimates, and final costs to be provided when available. Please specify the total VAT if non-reclaimable in appropriate box.
Cost breakdown should include all costs (including like-for-like costs).
</t>
  </si>
  <si>
    <t>Design and engineering costs (£)</t>
  </si>
  <si>
    <t>Main equipment capital costs (£)</t>
  </si>
  <si>
    <t>Installation and commissioning costs (£)</t>
  </si>
  <si>
    <r>
      <t xml:space="preserve">Project delivery costs (£) </t>
    </r>
    <r>
      <rPr>
        <i/>
        <sz val="11"/>
        <color theme="6"/>
        <rFont val="Verdana"/>
        <family val="2"/>
      </rPr>
      <t>incl. external management costs</t>
    </r>
  </si>
  <si>
    <t>Contingency costs (£)</t>
  </si>
  <si>
    <r>
      <t xml:space="preserve">Enabling measure costs (£) </t>
    </r>
    <r>
      <rPr>
        <i/>
        <sz val="11"/>
        <color theme="6"/>
        <rFont val="Verdana"/>
        <family val="2"/>
      </rPr>
      <t>Please list types of enabling measures in Q3</t>
    </r>
  </si>
  <si>
    <t xml:space="preserve">Other project costs (£) </t>
  </si>
  <si>
    <t>Can the organisation reclaim VAT?</t>
  </si>
  <si>
    <r>
      <t xml:space="preserve">VAT (£)
</t>
    </r>
    <r>
      <rPr>
        <i/>
        <sz val="11"/>
        <color theme="6"/>
        <rFont val="Verdana"/>
        <family val="2"/>
      </rPr>
      <t>Only if non-reclaimable</t>
    </r>
  </si>
  <si>
    <t>Total projects costs (Step 4)</t>
  </si>
  <si>
    <t>2. Grant Value Split</t>
  </si>
  <si>
    <t>Please provide total annual grant payment requested for each financial year. These values will be used in the Grant Offer Letter.</t>
  </si>
  <si>
    <t>Financial Year</t>
  </si>
  <si>
    <t>Grant Split (£)</t>
  </si>
  <si>
    <t>Year 1 (FY 2024/25)</t>
  </si>
  <si>
    <t>Year 2 (FY 2025/26)</t>
  </si>
  <si>
    <t>Total Grant Requested (Step 4)</t>
  </si>
  <si>
    <t>For applications in the 'Other' funding pot, how much of the grant do you intend to allocate on schools and on other buildings within your project?</t>
  </si>
  <si>
    <t>Schools (Education)</t>
  </si>
  <si>
    <t>3. Commentary on Project Costs</t>
  </si>
  <si>
    <t>How have you estimated the costs for the proposed low carbon heating system?</t>
  </si>
  <si>
    <t>How have you estimated the costs for the proposed building fabric improvements and energy efficiency measures?</t>
  </si>
  <si>
    <r>
      <rPr>
        <b/>
        <sz val="11"/>
        <color theme="6"/>
        <rFont val="Verdana"/>
        <family val="2"/>
      </rPr>
      <t xml:space="preserve">Please describe how the project costs for the project were deduced, including:
</t>
    </r>
    <r>
      <rPr>
        <sz val="11"/>
        <color rgb="FF382573"/>
        <rFont val="Verdana"/>
        <family val="2"/>
      </rPr>
      <t>• List the types of enabling measures to be added as part of your low carbon heating and energy efficiency projects.
• Cost breakdown per measure, Salix appreciates that costs may not be finalised at this stage.
• How the cost breakdown split has been estimated.
• How the approach taken is cost effective.
• Do costs reflect recent changes in demand and price inflations for similar works? Has contingency been built in to account for this? 
• Are there reserve financial resources if the Carbon Cost Threshold (CCT) increases due to project changes post-tender?
• Evidence of costs to be included alongside application.</t>
    </r>
  </si>
  <si>
    <t>Supporting Document(s)</t>
  </si>
  <si>
    <t>4. Energy and Carbon Monitoring Plan Post Completion</t>
  </si>
  <si>
    <t>Post completion, do you have plans in place for monitoring your project(s)?</t>
  </si>
  <si>
    <t xml:space="preserve">• How will each technology be monitored, at what time frequency and what measurements will be taken?
• Who is responsible for monitoring?
• Who within the public sector organisation has oversight of the implementation of the monitoring plan?
• Do you agree that you will participate and cooperate with those people who are assessing this project from the Department?
• If successful, you will be required to provide three years of monthly electricity and any other relevant meter data (e.g. gas).
• If applicable, please state whether the contractor offers Energy Performance Guarantees.
</t>
  </si>
  <si>
    <t>5. Project Governance</t>
  </si>
  <si>
    <r>
      <rPr>
        <b/>
        <sz val="11"/>
        <color theme="6"/>
        <rFont val="Verdana"/>
        <family val="2"/>
      </rPr>
      <t>Please define the project team and their roles in the delivery of the project, including:</t>
    </r>
    <r>
      <rPr>
        <sz val="11"/>
        <color theme="6"/>
        <rFont val="Verdana"/>
        <family val="2"/>
      </rPr>
      <t xml:space="preserve">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Attach a copy of the project organogram (internal and external).
• Please specify the availability of project manager(s) for this project (e.g. number of days per week each project manager has resourced).</t>
    </r>
  </si>
  <si>
    <t>6a. Previous Experience (Internal)</t>
  </si>
  <si>
    <r>
      <t xml:space="preserve">Describe any previous experience that you, and members of the project team, have in managing projects of a similar scale.
</t>
    </r>
    <r>
      <rPr>
        <sz val="11"/>
        <color theme="6"/>
        <rFont val="Verdana"/>
        <family val="2"/>
      </rPr>
      <t>• Do you have experience with the proposed measure(s)?
• As applicable, provide any case studies covering size and scope of works.</t>
    </r>
  </si>
  <si>
    <t>6b. Previous Experience (External)</t>
  </si>
  <si>
    <r>
      <rPr>
        <b/>
        <sz val="11"/>
        <color theme="6"/>
        <rFont val="Verdana"/>
        <family val="2"/>
      </rPr>
      <t>Describe the previous experience of the chosen consultant and/or contractor and outline the experience they have in designing and delivering projects of a similar scale.</t>
    </r>
    <r>
      <rPr>
        <sz val="11"/>
        <color theme="6"/>
        <rFont val="Verdana"/>
        <family val="2"/>
      </rPr>
      <t xml:space="preserve">
•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
</t>
    </r>
  </si>
  <si>
    <t>7. Procurement Process</t>
  </si>
  <si>
    <r>
      <rPr>
        <b/>
        <sz val="11"/>
        <color theme="6"/>
        <rFont val="Verdana"/>
        <family val="2"/>
      </rPr>
      <t xml:space="preserve">a. </t>
    </r>
    <r>
      <rPr>
        <sz val="11"/>
        <color theme="6"/>
        <rFont val="Verdana"/>
        <family val="2"/>
      </rPr>
      <t xml:space="preserve"> Have you carried out, or are you in a position to carry out, a tendering process in line with public sector procurement regulations?</t>
    </r>
  </si>
  <si>
    <r>
      <rPr>
        <b/>
        <sz val="11"/>
        <color theme="6"/>
        <rFont val="Verdana"/>
        <family val="2"/>
      </rPr>
      <t xml:space="preserve">b. </t>
    </r>
    <r>
      <rPr>
        <sz val="11"/>
        <color theme="6"/>
        <rFont val="Verdana"/>
        <family val="2"/>
      </rPr>
      <t>What are your plans for procuring the services needed for this project?
For example, upon award of funding do you have access to frameworks to procure the measures against?</t>
    </r>
  </si>
  <si>
    <t>8. Project Programme</t>
  </si>
  <si>
    <r>
      <rPr>
        <b/>
        <sz val="11"/>
        <color rgb="FF382573"/>
        <rFont val="Verdana"/>
        <family val="2"/>
      </rPr>
      <t>a.</t>
    </r>
    <r>
      <rPr>
        <sz val="11"/>
        <color rgb="FF382573"/>
        <rFont val="Verdana"/>
        <family val="2"/>
      </rPr>
      <t xml:space="preserve"> Please input dates of key milestones into the table below. Note that these milestones will be indicative. Key dates can be included in supporting information. These dates must be confirmed prior to Salix issuing a Grant Offer Letter.
</t>
    </r>
  </si>
  <si>
    <t>Milestone</t>
  </si>
  <si>
    <t>Days of Contingency included in each step</t>
  </si>
  <si>
    <t>Grant value associated with completion of milestone</t>
  </si>
  <si>
    <t>Project Approval</t>
  </si>
  <si>
    <t>Designs Initiated</t>
  </si>
  <si>
    <t>Detailed Designs Complete</t>
  </si>
  <si>
    <t>Out to Tender</t>
  </si>
  <si>
    <t>Tenders Complete</t>
  </si>
  <si>
    <t>Orders Placed</t>
  </si>
  <si>
    <t>Works in Progress on Site</t>
  </si>
  <si>
    <t>Completed on Site</t>
  </si>
  <si>
    <t>Final Commissioning</t>
  </si>
  <si>
    <t>Completion Date (Step 4)</t>
  </si>
  <si>
    <r>
      <rPr>
        <b/>
        <sz val="11"/>
        <color theme="6"/>
        <rFont val="Verdana"/>
        <family val="2"/>
      </rPr>
      <t>b.</t>
    </r>
    <r>
      <rPr>
        <sz val="11"/>
        <color theme="6"/>
        <rFont val="Verdana"/>
        <family val="2"/>
      </rPr>
      <t xml:space="preserve"> Please provide any commentary on the project delivery timescales.
• Include commentary to demonstrate readiness to deliver project.
• Comment on what contingency is built into the programme. 
• Please provide a full project programme, including steps for on site works.</t>
    </r>
  </si>
  <si>
    <t>Note, all paperwork associated with project and final financial claims must be submitted to Salix no later than one month after the Grant End Date, as stated on the Grant Offer Letter.</t>
  </si>
  <si>
    <t>9. Project Risks and Mitigation</t>
  </si>
  <si>
    <t xml:space="preserve">Please detail what you believe are the three key risks or issues surrounding the feasibility or deliverability of this application. You are expected to describe the remainder of risks likely to affect your project within your risk register.
• In the description highlight whether this is a potential risk or a current issue. 
• Include potential risks of internal resourcing for management of project within timescales. 
• Please describe the mitigation measures in place to manage each issue. </t>
  </si>
  <si>
    <t>Description of Risk</t>
  </si>
  <si>
    <t>Level of Risk</t>
  </si>
  <si>
    <t>Type of Risk</t>
  </si>
  <si>
    <t xml:space="preserve">How will the Risk be Managed and Mitigated? </t>
  </si>
  <si>
    <t>A full risk register should be provided, have you attached a risk register with this application?</t>
  </si>
  <si>
    <t>10. Mitigating Fraud</t>
  </si>
  <si>
    <t>• Please provide detail on the checks in place to mitigate fraud, including checks to prevent false representation and failure to disclose information.
• Declare any conflicts of interest as part of this application.
• To confirm that there has been no abuse of position in the application process or selection of suppliers, please sign supporting signature document which will be sent to you after your application has been approved for testing.</t>
  </si>
  <si>
    <t>Step 6: Submit Application</t>
  </si>
  <si>
    <t>Upload the completed Phase 3c Public Sector Decarbonisation Scheme Application Form and all supporting documentation to the Salix online Application Portal. An application without the requested compulsory documents will be considered as incomplete.</t>
  </si>
  <si>
    <r>
      <t>Please tick to</t>
    </r>
    <r>
      <rPr>
        <sz val="12"/>
        <color theme="0"/>
        <rFont val="Verdana"/>
        <family val="2"/>
      </rPr>
      <t xml:space="preserve"> </t>
    </r>
    <r>
      <rPr>
        <b/>
        <sz val="12"/>
        <color theme="0"/>
        <rFont val="Verdana"/>
        <family val="2"/>
      </rPr>
      <t>confirm to the best of your knowledge that the following are accurate</t>
    </r>
  </si>
  <si>
    <t>Application Form Input</t>
  </si>
  <si>
    <t>Tick to confirm</t>
  </si>
  <si>
    <t>Existing Fossil Fuel Peak Heat Load (kW)</t>
  </si>
  <si>
    <t>Proposed Low Carbon Heating Peak Heat Load (kW)</t>
  </si>
  <si>
    <t>Applicant Contribution</t>
  </si>
  <si>
    <t>Total Project Value</t>
  </si>
  <si>
    <t>Grant Value Requested</t>
  </si>
  <si>
    <r>
      <t>Please tick to</t>
    </r>
    <r>
      <rPr>
        <sz val="11"/>
        <color theme="0"/>
        <rFont val="Verdana"/>
        <family val="2"/>
      </rPr>
      <t xml:space="preserve"> </t>
    </r>
    <r>
      <rPr>
        <b/>
        <sz val="11"/>
        <color theme="0"/>
        <rFont val="Verdana"/>
        <family val="2"/>
      </rPr>
      <t>confirm to the best of your knowledge that the following have been provided in Step 3.2 and are accurate</t>
    </r>
  </si>
  <si>
    <t>MPAN</t>
  </si>
  <si>
    <t>MPRN</t>
  </si>
  <si>
    <t>Total Step 4 Current Fuel Displaced kWh</t>
  </si>
  <si>
    <r>
      <t xml:space="preserve">Data Source: </t>
    </r>
    <r>
      <rPr>
        <sz val="10"/>
        <color theme="6"/>
        <rFont val="Verdana"/>
        <family val="2"/>
      </rPr>
      <t>Step 3.1 - Site Details</t>
    </r>
  </si>
  <si>
    <t>Completeness Check</t>
  </si>
  <si>
    <t>Complete/
Incomplete</t>
  </si>
  <si>
    <t>Step 1 Project Introduction</t>
  </si>
  <si>
    <t>Step 2.1 Existing Heating System</t>
  </si>
  <si>
    <t>Step 3.1 Site Details</t>
  </si>
  <si>
    <t>Step 3.3 Heating System Data</t>
  </si>
  <si>
    <t>Step 4 Compliance check</t>
  </si>
  <si>
    <t>Step 5 Grant Payment Schedules</t>
  </si>
  <si>
    <t>Compulsory Documents - please tick to confirm these documents have been provided</t>
  </si>
  <si>
    <t xml:space="preserve"> Supporting Document(s) Name and Page</t>
  </si>
  <si>
    <t>End-of-life boiler evidence.</t>
  </si>
  <si>
    <t>Cost evidence (breakdown and quotations/invoices, Capital Expenditure).</t>
  </si>
  <si>
    <t>Energy saving calculations (unclocked Excel spreadsheet or energy modelling with commentary).</t>
  </si>
  <si>
    <t>Peak heat loss calculations to show that the proposed heating system has been sized correctly.</t>
  </si>
  <si>
    <t>Building energy figures (metered data, historic bills or DEC).</t>
  </si>
  <si>
    <t>Options appraisal report.</t>
  </si>
  <si>
    <t>Feasibility study.</t>
  </si>
  <si>
    <t>Schematics of the existing and proposed heating system.</t>
  </si>
  <si>
    <t>Detailed risk register.</t>
  </si>
  <si>
    <t>Project programme.</t>
  </si>
  <si>
    <t>Eligibility Check</t>
  </si>
  <si>
    <t>Existing fossil fuel heating system</t>
  </si>
  <si>
    <t>Existing heating system at the end of its useful life</t>
  </si>
  <si>
    <t>Low carbon heating measure included within the application</t>
  </si>
  <si>
    <t>I declare that the information I have given on this form is correct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</si>
  <si>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t>Name of person completing the form:</t>
  </si>
  <si>
    <t>Tick the box if you consider the form to be complete?</t>
  </si>
  <si>
    <t>Consortium Application Members Information</t>
  </si>
  <si>
    <t>Please use the table below to provide information on all organisations included in the Consortium.</t>
  </si>
  <si>
    <t>Organisation Name</t>
  </si>
  <si>
    <t>Sector</t>
  </si>
  <si>
    <t>Grant value (£)</t>
  </si>
  <si>
    <t>Main Contact Name</t>
  </si>
  <si>
    <t>Email</t>
  </si>
  <si>
    <t>Address line 1</t>
  </si>
  <si>
    <t>Address line 2</t>
  </si>
  <si>
    <t>School URN (if applicable)</t>
  </si>
  <si>
    <t>Work-type list name</t>
  </si>
  <si>
    <t>Building management systems</t>
  </si>
  <si>
    <t>BMS</t>
  </si>
  <si>
    <t>Unknown</t>
  </si>
  <si>
    <t>Cooling</t>
  </si>
  <si>
    <t>Yes</t>
  </si>
  <si>
    <t>Good</t>
  </si>
  <si>
    <t>Red</t>
  </si>
  <si>
    <t>Enabling Measure</t>
  </si>
  <si>
    <t>Enabling_measure</t>
  </si>
  <si>
    <t>No</t>
  </si>
  <si>
    <t>Okay</t>
  </si>
  <si>
    <t>Amber</t>
  </si>
  <si>
    <t>Programme</t>
  </si>
  <si>
    <t>PB</t>
  </si>
  <si>
    <t>£/tCO2e</t>
  </si>
  <si>
    <t>Energy from waste</t>
  </si>
  <si>
    <t>EfW</t>
  </si>
  <si>
    <t>N/A</t>
  </si>
  <si>
    <t>Requires Improvement</t>
  </si>
  <si>
    <t>Green</t>
  </si>
  <si>
    <t>Public Sector Decarbonisation Fund</t>
  </si>
  <si>
    <t>Heating</t>
  </si>
  <si>
    <t>Missing</t>
  </si>
  <si>
    <t>Overall project</t>
  </si>
  <si>
    <t>Hot water</t>
  </si>
  <si>
    <t>Hot_water</t>
  </si>
  <si>
    <t>Criteria</t>
  </si>
  <si>
    <t>Industrial Equipment</t>
  </si>
  <si>
    <t>Industrial_Equipment</t>
  </si>
  <si>
    <t>Compliancy</t>
  </si>
  <si>
    <t>Insulation - building fabric</t>
  </si>
  <si>
    <t>Insulation_building_fabric</t>
  </si>
  <si>
    <t>Mix</t>
  </si>
  <si>
    <t>Insulation - draught proofing</t>
  </si>
  <si>
    <t>Insulation_draught_proofing</t>
  </si>
  <si>
    <t>Insulation - other</t>
  </si>
  <si>
    <t>Insulation_other</t>
  </si>
  <si>
    <t>Insulation - pipework</t>
  </si>
  <si>
    <t>Insulation_pipework</t>
  </si>
  <si>
    <t>LED lighting</t>
  </si>
  <si>
    <t>LEDs</t>
  </si>
  <si>
    <t>Lighting controls</t>
  </si>
  <si>
    <t>Lighting_controls</t>
  </si>
  <si>
    <t>Project Row</t>
  </si>
  <si>
    <t>Project Type Selected</t>
  </si>
  <si>
    <t>Work type selected</t>
  </si>
  <si>
    <t>Consistency check</t>
  </si>
  <si>
    <t>Check that all cells are ok</t>
  </si>
  <si>
    <t>Motor controls</t>
  </si>
  <si>
    <t>Motor_controls</t>
  </si>
  <si>
    <t>Motor replacement</t>
  </si>
  <si>
    <t>Motor_replacement</t>
  </si>
  <si>
    <t>Renewable energy</t>
  </si>
  <si>
    <t>Renewables</t>
  </si>
  <si>
    <t>Time switches</t>
  </si>
  <si>
    <t>Time_switches</t>
  </si>
  <si>
    <t>Transformers</t>
  </si>
  <si>
    <t>Ventilation</t>
  </si>
  <si>
    <t>Pre-Tender</t>
  </si>
  <si>
    <t>Post-Tender</t>
  </si>
  <si>
    <t>Risk Types</t>
  </si>
  <si>
    <t>Project Delivery</t>
  </si>
  <si>
    <t>Cost</t>
  </si>
  <si>
    <t>Feasibility</t>
  </si>
  <si>
    <t>Achieving savings</t>
  </si>
  <si>
    <t>Resource</t>
  </si>
  <si>
    <t>Supply Chain</t>
  </si>
  <si>
    <t>Electrical Supply</t>
  </si>
  <si>
    <t>Project Stages (for conditions)</t>
  </si>
  <si>
    <t>Grant Condition Subcategory</t>
  </si>
  <si>
    <t>Category</t>
  </si>
  <si>
    <t>Project Programme</t>
  </si>
  <si>
    <t>Delivery</t>
  </si>
  <si>
    <t>Risk Register</t>
  </si>
  <si>
    <t>Data Sheets</t>
  </si>
  <si>
    <t>Tech</t>
  </si>
  <si>
    <t>Firm Pricing</t>
  </si>
  <si>
    <t>Energy Savings Calculations</t>
  </si>
  <si>
    <t>Experience and Governance</t>
  </si>
  <si>
    <t>Application form</t>
  </si>
  <si>
    <t>Energy and Carbon Monitoring Plan</t>
  </si>
  <si>
    <t>Approval</t>
  </si>
  <si>
    <t>Prior to final payment from Salix</t>
  </si>
  <si>
    <t>DNO</t>
  </si>
  <si>
    <t>End of Life</t>
  </si>
  <si>
    <t>List of DNOs</t>
  </si>
  <si>
    <t>Site Consumption</t>
  </si>
  <si>
    <t>Electricity North West Limited</t>
  </si>
  <si>
    <t>Design</t>
  </si>
  <si>
    <t>Northern Powergrid</t>
  </si>
  <si>
    <t>Custom</t>
  </si>
  <si>
    <t>Scottish and Southern Energy</t>
  </si>
  <si>
    <t>ScottishPower Energy Networks</t>
  </si>
  <si>
    <t>UK Power Networks</t>
  </si>
  <si>
    <t>Western Power Distribution</t>
  </si>
  <si>
    <t>Independent Distribution Network Operator</t>
  </si>
  <si>
    <t>Level of Sign off</t>
  </si>
  <si>
    <t>FF Fuel Type - Step 3.1</t>
  </si>
  <si>
    <t>Academy</t>
  </si>
  <si>
    <t>Authorising Official</t>
  </si>
  <si>
    <t>Arms-Length Body of Central Government Department</t>
  </si>
  <si>
    <t>Director of Estates</t>
  </si>
  <si>
    <t>Central Government departments</t>
  </si>
  <si>
    <t>CEO</t>
  </si>
  <si>
    <t>Director of Finance</t>
  </si>
  <si>
    <t>Further Education</t>
  </si>
  <si>
    <t>Executive Committee</t>
  </si>
  <si>
    <t>Government body</t>
  </si>
  <si>
    <t>Mayor</t>
  </si>
  <si>
    <t>Higher Education</t>
  </si>
  <si>
    <t>Board of Directors</t>
  </si>
  <si>
    <t>Local Authority</t>
  </si>
  <si>
    <t>Board of Governors</t>
  </si>
  <si>
    <t>Mixed</t>
  </si>
  <si>
    <t>Maintained School</t>
  </si>
  <si>
    <t>Multi-Academy Trust</t>
  </si>
  <si>
    <t>NHS</t>
  </si>
  <si>
    <t>Nursery School maintained by a local authority</t>
  </si>
  <si>
    <t>Sixth Form College</t>
  </si>
  <si>
    <t>Education Group</t>
  </si>
  <si>
    <t>Funding Source</t>
  </si>
  <si>
    <t>CIF</t>
  </si>
  <si>
    <t>UKIB</t>
  </si>
  <si>
    <t xml:space="preserve">Public Grant </t>
  </si>
  <si>
    <t>Other Public Loan</t>
  </si>
  <si>
    <t>Private Loan</t>
  </si>
  <si>
    <t>Private Grant</t>
  </si>
  <si>
    <t>Conditions</t>
  </si>
  <si>
    <t xml:space="preserve">To provide to Salix evidence detailing the experience and governance for the appointed contractors alongside a confirmation that the Public Sector Bodies procurement policies have been followed within 10 working days of the contractor(s) being appointed.  This can be communicated in an email. </t>
  </si>
  <si>
    <t>To provide to Salix a greater level of detail of the internal team experience including the management structure.  This can be communicated via email.</t>
  </si>
  <si>
    <t>To provide to Salix a monitoring plan detailing how carbon savings will be monitored and reported following completion of the project.  This plan can be communicated in a short report.</t>
  </si>
  <si>
    <t>To provide to Salix a project execution plan to confirm a suitable project management framework which must include an organisational structure chart.</t>
  </si>
  <si>
    <t>To provide to Salix evidence that necessary planning consents have been obtained.</t>
  </si>
  <si>
    <t>Provide confirmation of the DNO engagement to Salix once it has been submitted.</t>
  </si>
  <si>
    <t xml:space="preserve">To provide to Salix all required approvals from the board/councillors.  </t>
  </si>
  <si>
    <t xml:space="preserve">Phase 3c Public Sector Decarbonisation Scheme </t>
  </si>
  <si>
    <t>Assessment and Feedback</t>
  </si>
  <si>
    <t>Objectives:</t>
  </si>
  <si>
    <t xml:space="preserve">The primary objective of the assessment is to evaluate each step of the application in a structured manner, identifying strengths and weaknesses.
This should lead to a judgement as to whether the application is technically sound and is likely to deliver the energy savings to meet Salix's carbon criteria.
If the application requires clarification on any aspects, the assessment form should clearly identify what further information is needed from the applicant. 
Note if figures are adjusted through the assessment process (in any step), the application form must be updated and agreed with the applicant.
Please provide commentary to justify all assessment points.
</t>
  </si>
  <si>
    <t>Applicant:</t>
  </si>
  <si>
    <t xml:space="preserve">Is the Tender complete? </t>
  </si>
  <si>
    <t xml:space="preserve">Pre-tender applications will likely result in all sections being marked as Amber or Red due to the likelihood of changes post-tender. 				</t>
  </si>
  <si>
    <t xml:space="preserve">Step 1: Project Introduction/ Quality Check </t>
  </si>
  <si>
    <t>1.1 Has the application passed the QC check? (See previous tab)</t>
  </si>
  <si>
    <t>QC Assessor:</t>
  </si>
  <si>
    <t>1.2 If no, please provide further commentary</t>
  </si>
  <si>
    <t>1.3 Has board/councillors’ approval been confirmed? If not, when will it be approved?</t>
  </si>
  <si>
    <t>1.3
1.4
1.5</t>
  </si>
  <si>
    <r>
      <t xml:space="preserve">1.4 </t>
    </r>
    <r>
      <rPr>
        <sz val="10"/>
        <rFont val="Verdana"/>
        <family val="2"/>
      </rPr>
      <t>Has applicant confirmed additional funding is available?</t>
    </r>
  </si>
  <si>
    <r>
      <t xml:space="preserve">1.5 Has the application met Salix's additionality criteria (see </t>
    </r>
    <r>
      <rPr>
        <u/>
        <sz val="10"/>
        <color rgb="FF0070C0"/>
        <rFont val="Verdana"/>
        <family val="2"/>
      </rPr>
      <t>Guidance tab</t>
    </r>
    <r>
      <rPr>
        <sz val="10"/>
        <color theme="1"/>
        <rFont val="Verdana"/>
        <family val="2"/>
      </rPr>
      <t>)?</t>
    </r>
  </si>
  <si>
    <t xml:space="preserve">Assessor Summary Box </t>
  </si>
  <si>
    <t xml:space="preserve">2.1.1 Has a detailed description of the current fossil fuel heating plant been provided? </t>
  </si>
  <si>
    <t>2.1.1 
2.1.2
2.1.2
2.1.4
2.1.5
2.1.6</t>
  </si>
  <si>
    <r>
      <rPr>
        <b/>
        <sz val="10"/>
        <color theme="1"/>
        <rFont val="Verdana"/>
        <family val="2"/>
      </rPr>
      <t xml:space="preserve">Step 2.1 </t>
    </r>
    <r>
      <rPr>
        <sz val="10"/>
        <color theme="1"/>
        <rFont val="Verdana"/>
        <family val="2"/>
      </rPr>
      <t xml:space="preserve">
Ensure the applicant has met the eligibility criteria for replacing the existing end of life fossil fuel heating plant. What evidence has been provided to justify the conclusion? 
Is the applicant replacing their whole heating system or is an element being retained? Check this has been inputted correctly in the application form. 
Schematics should demonstrate the heating system being replaced and ensure the low carbon heating measure is a suitable option. 
</t>
    </r>
  </si>
  <si>
    <t>2.1.2 Are heating and DHW systems combined or separate?</t>
  </si>
  <si>
    <t>2.1.3 Does the system feed any additional loads?</t>
  </si>
  <si>
    <t>2.1.4 Has sufficient fossil fuel end of life evidence been provided? Please provide additional commentary on the type of evidence provided.</t>
  </si>
  <si>
    <t>2.1.5 Have sufficient schematics of the existing system been provided?</t>
  </si>
  <si>
    <t>2.1.6 Is the whole heating system being replaced?</t>
  </si>
  <si>
    <t>RAG ratings classification:
Green = no more information required.
Amber = information has been provided but further information required through conditions.
Red = information is not sufficient to pass.</t>
  </si>
  <si>
    <t>Step 2.1 Existing Heating Rating</t>
  </si>
  <si>
    <t>Green = Passed
Amber = Passed with Conditions
Red = Requires Improvement</t>
  </si>
  <si>
    <t xml:space="preserve">
2.2.1
2.2.2
2.2.3
2.2.4
2.2.5
2.2.6
2.2.7
2.2.8
2.2.9
2.2.10
2.2.11
2.2.12
2.2.13
2.2.14
2.2.15
2.2.16
2.2.17
2.2.18
2.2.19
</t>
  </si>
  <si>
    <t>2.2.1 Have site types and site names been provided?</t>
  </si>
  <si>
    <r>
      <rPr>
        <b/>
        <sz val="10"/>
        <color theme="1"/>
        <rFont val="Verdana"/>
        <family val="2"/>
      </rPr>
      <t xml:space="preserve">Step 2.2 </t>
    </r>
    <r>
      <rPr>
        <sz val="10"/>
        <color theme="1"/>
        <rFont val="Verdana"/>
        <family val="2"/>
      </rPr>
      <t xml:space="preserve">
Do the site types and site names match those in the supporting information and are these entered correctly into the application form?
Are the energy saving calculations of a standard we would expect to see, cells unlocked, clear methodology, has the applicant had to be queried on this? Have any changes been made throughout the assessment process?
How has the whole building approach been evidenced?
What options have been considered, is there a clear reason why the selected measures were chosen?
If site surveys have not yet been completed, is this reflected in the project programme?
How have the flow temperatures, heat distribution and heat emitters shown to be viable,</t>
    </r>
    <r>
      <rPr>
        <sz val="10"/>
        <rFont val="Verdana"/>
        <family val="2"/>
      </rPr>
      <t xml:space="preserve"> will this result in a sufficient/good design?</t>
    </r>
    <r>
      <rPr>
        <sz val="10"/>
        <color theme="1"/>
        <rFont val="Verdana"/>
        <family val="2"/>
      </rPr>
      <t xml:space="preserve">
How has the applicant demonstrated electrical connection capacity, e.g., commentary
When is the applicant expected to engage with the DNO?
How has the project shown to be feasible? Is the proposed system realistic, is the site suitable, are there any additional heating systems that will be impacted (e.g., CHP)?
Has evidence been provided for the size of the heating system? How will the whole building approach impact this, will other heating systems be impacted, have heat emitters been considered?
</t>
    </r>
    <r>
      <rPr>
        <sz val="10"/>
        <rFont val="Verdana"/>
        <family val="2"/>
      </rPr>
      <t xml:space="preserve">Note to consider all of the above questions, air to air heat pumps, heat network, biomass relevant to the project. </t>
    </r>
  </si>
  <si>
    <t>2.2.2 Did the public sector organisation have any involvement in developing and approving the energy saving calculations? Please provide additional commentary.</t>
  </si>
  <si>
    <t>2.2.3 Have unlocked Excel energy saving calculations with methodology been provided? For all measures, please provide further clarity, and specify what the calculations are based on e.g. site specific data, industry standard assumptions and reasonable estimations.</t>
  </si>
  <si>
    <t>2.2.4 Are all measure savings realistic? Please provide commentary per measure in assessor summary box.</t>
  </si>
  <si>
    <t>2.2.5 Has a whole building approach been sufficiently evidenced in line with Figures 1 &amp; 2 in the Guidance Notes, Section 4.3?</t>
  </si>
  <si>
    <t>2.2.6 Has a sufficient options appraisal been provided, including methodology for the selection of the Low Carbon solution, operation, maintenance costs, risks and benefits?</t>
  </si>
  <si>
    <t>2.2.7 Has a sufficiently detailed feasibility study been provided?</t>
  </si>
  <si>
    <t>2.2.8 Have site surveys been completed and provided?</t>
  </si>
  <si>
    <t xml:space="preserve">2.2.9 Have flow temperatures, heat distribution and heat emitters of the proposed system been referenced, resulting in a realistic design? </t>
  </si>
  <si>
    <t>2.2.10 Is there evidence to demonstrate suitable space for the installation of the new equipment? For all measures please provide further commentary.</t>
  </si>
  <si>
    <t>2.2.11 Has suitable evidence been provided to answer the questions in this section? Please provide additional commentary.</t>
  </si>
  <si>
    <t>2.2.12 Are there any feasibility risks with the refrigerant selected?</t>
  </si>
  <si>
    <t xml:space="preserve">5-6. Heat Pumps </t>
  </si>
  <si>
    <t>2.2.13 Has suitable evidence been provided to answer the questions in these sections? Please provide additional commentary, particularly on the refrigerant used.</t>
  </si>
  <si>
    <t>2.2.14 Has the applicant demonstrated that the electrical connection will have capacity to supply the proposed Low Carbon option?</t>
  </si>
  <si>
    <t>2.2.15 Has the DNO  been engaged? If no, will they be engaged at an appropriate stage in the project programme?</t>
  </si>
  <si>
    <t xml:space="preserve">2.2.16 Is a Heat Network included? If yes, please provide additional commentary. </t>
  </si>
  <si>
    <t xml:space="preserve">2.2.17 Is Biomass included? If yes, please provide additional commentary. </t>
  </si>
  <si>
    <t>9. Assessor Opinion</t>
  </si>
  <si>
    <t>2.2.18 In the assessor’s opinion, using both the application form and supporting evidence is the project feasible? Please provide further commentary.</t>
  </si>
  <si>
    <t>2.2.19 In the assessor’s opinion, using both the application form and supporting evidence has the heating system been sized and designed appropriately to meet the building's heating needs? Please provide further commentary.</t>
  </si>
  <si>
    <t>Step 2.2 Project Design Rating</t>
  </si>
  <si>
    <t xml:space="preserve">Step 3.1/3.2 Site and Building Details </t>
  </si>
  <si>
    <t>3.1.1 Have all data points been provided? Please ensure UPRNs, MPANs and MPRNs are provided.</t>
  </si>
  <si>
    <t>3.1.1
3.1.2
3.1.3
3.1.4
3.1.5
3.1.6</t>
  </si>
  <si>
    <r>
      <rPr>
        <b/>
        <sz val="10"/>
        <color theme="1"/>
        <rFont val="Verdana"/>
        <family val="2"/>
      </rPr>
      <t>Step 3.1</t>
    </r>
    <r>
      <rPr>
        <sz val="10"/>
        <color theme="1"/>
        <rFont val="Verdana"/>
        <family val="2"/>
      </rPr>
      <t xml:space="preserve">
Have all the boxes been completed for each building? If no, is there commentary on why this is missing?
Have the heat loss figures been evidenced? What evidence has been provided and are they typical for the building type and size?
What evidence has been provided to show the current energy usage, e.g., historical billing, energy usage data? </t>
    </r>
  </si>
  <si>
    <t>3.1.2 Do the heat loss figures look accurate and have been evidenced? Please ensure the applicant has provided the figures in kW only.</t>
  </si>
  <si>
    <t>3.1.3 Are all the buildings on the same site?</t>
  </si>
  <si>
    <t>3.1.4 Has evidence been provided for the building energy figures (existing fossil fuel and electricity)? Please provide further commentary on what evidence is available.</t>
  </si>
  <si>
    <t>3.1.5 Do the energy consumption figures look reasonable? Check Data Output tab for energy consumption benchmarks. Compare kwh/m2 benchmarks, existing annual fossil fuel usage.</t>
  </si>
  <si>
    <t>3.1.6 Has the applicant indicated whether DHW demand is included in the heating system? If yes, please provide commentary on which building(s) this is for and what evidence is available.</t>
  </si>
  <si>
    <t>Step 3.1 Building Details Rating</t>
  </si>
  <si>
    <t xml:space="preserve">Step 3.2 Heating System Data </t>
  </si>
  <si>
    <t>3.2.1 Have all data points been provided?</t>
  </si>
  <si>
    <t>3.2.1
3.2.2
3.2.3
3.2.4
3.2.5
3.2.6
3.2.7
3.2.8</t>
  </si>
  <si>
    <r>
      <rPr>
        <b/>
        <sz val="10"/>
        <color theme="1"/>
        <rFont val="Verdana"/>
        <family val="2"/>
      </rPr>
      <t>Step 3.2</t>
    </r>
    <r>
      <rPr>
        <sz val="10"/>
        <color theme="1"/>
        <rFont val="Verdana"/>
        <family val="2"/>
      </rPr>
      <t xml:space="preserve">
Has all the information been provided for each Fossil Fuel and Low Carbon System? If no, please confirm what is missing and whether this has been requested.
What evidence has been provided to show the current efficiency of the system.
What are the benchmarks, where does this project sit within these?
Have quotations been provided for like-for-like costs? 
Is the sCOP typical for this technology and has this been evidenced in the supporting information, e.g., data sheets. Has the same sCOP been used in the supporting calculations?
What evidence has been provided for the total output thermal load and the flow and return temperatures?
If a Heat Network and/or Biomass is included, please provide further detail on the system and how it fits into the project. </t>
    </r>
  </si>
  <si>
    <t>3.2.2 Is the fossil fuel seasonal efficiency realistic and has this been evidenced? Boiler efficiencies outside of the 75-100% range will require further evidence.</t>
  </si>
  <si>
    <t>3.2.3 Has sufficient evidence been provided for the like-for-like costs? Please confirm what evidence and whether this is within typical £/kW benchmarks?</t>
  </si>
  <si>
    <t>3.2.4 Is the sCOP realistic for the low carbon heating technology type?</t>
  </si>
  <si>
    <t>3.2.5 Have the sCOPs been evidenced to a suitable standard when considering the design stage (e.g. have data sheets been provided)?</t>
  </si>
  <si>
    <t>3.2.6 Is the proposed system's thermal load lower than the existing system's output load? Please provide further commentary.</t>
  </si>
  <si>
    <r>
      <t>3.2.7 Has sufficient evidence been provided for the total output thermal load?</t>
    </r>
    <r>
      <rPr>
        <sz val="10"/>
        <rFont val="Verdana"/>
        <family val="2"/>
      </rPr>
      <t xml:space="preserve"> Please consider the peak heat loss of each building.</t>
    </r>
  </si>
  <si>
    <r>
      <t>3.2.8 Has sufficient evidence been provided for the flow and return temperatures - i</t>
    </r>
    <r>
      <rPr>
        <sz val="10"/>
        <rFont val="Verdana"/>
        <family val="2"/>
      </rPr>
      <t>ncluding schematics for the new system?</t>
    </r>
  </si>
  <si>
    <t>Step 3.2 Heating System Data Rating</t>
  </si>
  <si>
    <t>4.1.1 Has a bespoke Carbon Factor been applied?</t>
  </si>
  <si>
    <t>4.1.1
4.1.2
4.1.3
4.1.4
4.1.5
4.1.6
4.1.7
4.1.8</t>
  </si>
  <si>
    <r>
      <rPr>
        <b/>
        <sz val="10"/>
        <rFont val="Verdana"/>
        <family val="2"/>
      </rPr>
      <t>Step 4</t>
    </r>
    <r>
      <rPr>
        <sz val="10"/>
        <rFont val="Verdana"/>
        <family val="2"/>
      </rPr>
      <t xml:space="preserve">
If a bespoke carbon factor has been applied, what is this and how has it been evidenced?
Has supporting information been provided to show that no energy efficiency measures will be installed in buildings without a low carbon heating measure. 
Have heating bills been provided to show the current fuel cost, and a reasonable explanation for the proposed fuel cost?
Is the project likely to deliver benefits in addition to the cost &amp; energy savings claimed; e.g. CRC, maintenance, reliability, safety, etc.?
Have data sheets been provided? Are these the final data sheets or likely to change?
</t>
    </r>
  </si>
  <si>
    <t xml:space="preserve">4.1.2 Is the bespoke Carbon Factor suitable and has the applicant supplied accurate calculations to showcase how it has been determined? </t>
  </si>
  <si>
    <t>4.1.3 Are all energy efficiency measures in buildings where low carbon technologies are being installed?</t>
  </si>
  <si>
    <t>4.1.4 Are the current fuel cost and proposed fuel costs realistic? Provide further commentary if evidence provided.</t>
  </si>
  <si>
    <t>4.1.5 Have the measures been sequenced correctly for each building? 
Refer to bottom table in Step 4 &amp; Data Outputs tab.</t>
  </si>
  <si>
    <t>4.1.6 Is the project likely to deliver benefits in addition to the cost and energy savings claimed?</t>
  </si>
  <si>
    <t>4.1.7 Have data sheets/specifications been provided on the final products chosen? Please provide additional commentary.</t>
  </si>
  <si>
    <t>4.1.8 Has a building been attributed to all measures?</t>
  </si>
  <si>
    <t>Step 4 Support Tool Rating</t>
  </si>
  <si>
    <t xml:space="preserve">Step 5 Project Governance </t>
  </si>
  <si>
    <t xml:space="preserve">
5.1.1
5.1.2
5.1.3
5.1.4
5.1.5
5.1.6
5.1.7
5.1.8
5.1.9
5.1.10
5.1.11
5.1.12
5.1.13
5.1.14
5.1.15
5.1.16</t>
  </si>
  <si>
    <t>5.1.1 Has a sufficient Energy and Carbon Monitoring Plan Post completion been provided for the measures to be installed?</t>
  </si>
  <si>
    <r>
      <rPr>
        <b/>
        <sz val="10"/>
        <color theme="1"/>
        <rFont val="Verdana"/>
        <family val="2"/>
      </rPr>
      <t>Step 5</t>
    </r>
    <r>
      <rPr>
        <sz val="10"/>
        <color theme="1"/>
        <rFont val="Verdana"/>
        <family val="2"/>
      </rPr>
      <t xml:space="preserve">
An energy and carbon monitoring plan should include how the energy savings will be measured e.g., monthly meter readings, who will be responsible for this, where will it be recorded, will the data be analysed. 
Project governance should include a detailed overview of who will be involved in implementing and maintaining the project. This should include both contractors and internal staff members working on the project.
Internal and External previous experience should be summarised, have they worked on previous similar projects?
What is the procurement process, are they following a framework? How will this be monitored?
Key milestones will need to be clearly marked, are these realistic for materials and handover? How much contingency has been added?
Is the risk register specific to this project? Is it likely to change? 
The applicant should state how they will mitigate against fraud, this is likely to be in relation to their procurement policy. 
Does the cost breakdown in the application form match a more detailed cost breakdown in the supporting information? Where has this cost breakdown derived from?
Is the level of contingency considered reasonable (between 5-15%)? Please provide additional commentary.
The applicant should not include VAT if they can reclaim it. 
Please provide commentary on where the costs in the application have been derived for the low carbon heating and building fabric improvements/energy efficiency measures.
Compare costs to benchmarks provided. Ensure costs outside the benchmarks are appropriately investigated.
Provide a summary on whether the costs are reasonable and good value for money.
</t>
    </r>
  </si>
  <si>
    <t>5.1.2 Has good evidence and commentary for the Project Governance been provided?</t>
  </si>
  <si>
    <t>5.1.3 Has sufficient evidence for Previous Experience (Internal) been provided?</t>
  </si>
  <si>
    <t>5.1.4 Has sufficient evidence for Previous Experience (External) been provided?</t>
  </si>
  <si>
    <t xml:space="preserve">5.1.5 Has a detailed procurement process been explained? </t>
  </si>
  <si>
    <t>5.1.6 Has a project programme been provided to the standard expected for the size of the project? In your opinion, how realistic is the programme?</t>
  </si>
  <si>
    <t xml:space="preserve">5.1.7 Has a suitably detailed risk register been provided for the size of the project, in your opinion are there all the risks accounted for and mitigated against? </t>
  </si>
  <si>
    <t>5.1.8 Has the applicant detailed how they will mitigate against fraud?</t>
  </si>
  <si>
    <t xml:space="preserve">5.1.9 Has the grant value and milestone dates in the Project Programme table been inputted correctly? </t>
  </si>
  <si>
    <t>Cost Check</t>
  </si>
  <si>
    <t>5.1.10 Has a detailed project cost breakdown been provided in the application form and in supporting evidence?</t>
  </si>
  <si>
    <t>5.1.11 Is the level of contingency included within the application form and costing evidence  suitable for this project, please explain why?</t>
  </si>
  <si>
    <t>5.1.12 Can the application reclaim VAT?</t>
  </si>
  <si>
    <t>5.1.13 How has the applicant evidenced their costs for the low carbon heating system and are these considered firm costs? (Quote, previous project, QS etc). Please note the date of the evidence.</t>
  </si>
  <si>
    <t>5.1.14 How has the applicant evidenced their costs for the proposed building fabric improvements and energy efficiency measures and are these considered firm costs? (Quote, previous project, QS etc). Please note the date of the evidence.</t>
  </si>
  <si>
    <t>5.1.15 Is the cost of the low carbon heating system within typical benchmarks in relation to the size of the system? 
Please split into:
1. Heat Pump unit only (£400/kW-£1000/kW). 
2. Heat Pump installation - (£1000/kW-£3500/kW). This should include Equipment, Design, Installation, Commissioning and other costs within the plantroom. Excluding enabling measures, distribution, radiators and electrical infrastructure costs.</t>
  </si>
  <si>
    <t>5.1.16 In the assessor's opinion, are the costs considered reasonable? 
Please comment on:
a. If considered high or unreasonable, please add notes from your meeting with the applicant on this.
b. Is there an opportunity for the applicant to improve these costs during delivery of the works?</t>
  </si>
  <si>
    <t>Step 6 Data Collection</t>
  </si>
  <si>
    <t xml:space="preserve">6.1.1 Confirm information in Data Outputs tab has been reviewed by assessor. </t>
  </si>
  <si>
    <t>6.1.1</t>
  </si>
  <si>
    <t>Assessor review and recommendations</t>
  </si>
  <si>
    <t>Based on the overall score achieved, the business case for this project is:</t>
  </si>
  <si>
    <t>Based on evidence provided, is project completion is realistic and feasible: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</si>
  <si>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</si>
  <si>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t>
  </si>
  <si>
    <t>Brief Assessor summary:</t>
  </si>
  <si>
    <t>Looking at the application as a whole, capture key risks or concerns in the relevant sections below alongside any improvement points.</t>
  </si>
  <si>
    <t>Technical Feasibility</t>
  </si>
  <si>
    <t>Deliverability</t>
  </si>
  <si>
    <t>Final Outcome Note</t>
  </si>
  <si>
    <t>Condition Category (for CRM)</t>
  </si>
  <si>
    <r>
      <t xml:space="preserve">Conditions (if any further information required) for passing business case:
</t>
    </r>
    <r>
      <rPr>
        <sz val="11"/>
        <color theme="1"/>
        <rFont val="Verdana"/>
        <family val="2"/>
      </rPr>
      <t>Please ensure the dates in Step 5 are correct as these will be used to fill the date column of the table</t>
    </r>
    <r>
      <rPr>
        <b/>
        <sz val="11"/>
        <color theme="1"/>
        <rFont val="Verdana"/>
        <family val="2"/>
      </rPr>
      <t>.</t>
    </r>
    <r>
      <rPr>
        <sz val="11"/>
        <color theme="1"/>
        <rFont val="Verdana"/>
        <family val="2"/>
      </rPr>
      <t xml:space="preserve"> Delete/add conditions as required.</t>
    </r>
  </si>
  <si>
    <t>Milestone where condition should be met</t>
  </si>
  <si>
    <t>Date (overwrite formula as applicable)</t>
  </si>
  <si>
    <t>Provide to Salix a written explanation of the project management resources you are putting in place to ensure successful control and delivery of the project and how you will ensure continuous accountability of the PSDS grant funding.</t>
  </si>
  <si>
    <r>
      <rPr>
        <b/>
        <sz val="11"/>
        <color theme="1"/>
        <rFont val="Verdana"/>
        <family val="2"/>
      </rPr>
      <t>Conditions</t>
    </r>
    <r>
      <rPr>
        <sz val="10"/>
        <color theme="1"/>
        <rFont val="Verdana"/>
        <family val="2"/>
      </rPr>
      <t xml:space="preserve">
The conditions in green are compulsory conditions that all projects will need to abide by.
To add other common conditions:
1. Choose from the conditions category drop down list
2. Choose from the conditions drop down list
3. Choose a corresponding milestone
4. Date will autofill from 'Step 5 Project Governance' tab depending on the milestone you have chosen. Please do sense check these and return to the client if you feel the date is not suitable.
Please note all of these conditions correspond to the conditions framework.
To add custom condition:
1. If a condition is not included in the drop down list, click the plus button (found to the bottom left of the conditions table).
2. Type new condition into one of the 3 'bespoke' boxes that appear
3. Please ensure wording of the condition is consistent with those found in the drop down lists.
</t>
    </r>
  </si>
  <si>
    <t>Confirm to Salix which member of their organisations’ Executive has this project sitting within their portfolio.</t>
  </si>
  <si>
    <t>Confirm to Salix which committee within their organisation is responsible for overseeing the successful delivery of this project. Please note, Salix’s expectation is that the committee will review progress and risk to completion at least quarterly and that the outcome of these review will be shared with Salix.</t>
  </si>
  <si>
    <t xml:space="preserve">Confirm to Salix what the organisation's escalation procedure would be in the event of issues impacting on performance or delivery. </t>
  </si>
  <si>
    <t>To provide to Salix an updated project programme including contingency plan.</t>
  </si>
  <si>
    <t>Designs Complete</t>
  </si>
  <si>
    <t>To provide to Salix an updated detailed risk register.</t>
  </si>
  <si>
    <t>Any changes to the proposed energy savings must be communicated to Salix.  Any changes to the proposed energy savings must also be accompanied by an updated application form</t>
  </si>
  <si>
    <t>To provide to Salix data sheets for all technologies once the product specifications and manufacturers have been confirmed</t>
  </si>
  <si>
    <t>To provide to Salix an updated application form with finalised figures for all data including costs and energy values once the project is complete on site.</t>
  </si>
  <si>
    <t>Disclaimer</t>
  </si>
  <si>
    <t>This assessment is made on the information as provided by the applicant. Whilst reasonable steps have been taken to ensure that the information provided within this assessment is correct, Salix, the assessor, and the Government give no warranty and make no representation as to its accuracy and accept no liability for any errors or omissions.</t>
  </si>
  <si>
    <t>To be completed by Salix/Technical Contractor Assessor</t>
  </si>
  <si>
    <t>Project reference</t>
  </si>
  <si>
    <t>*</t>
  </si>
  <si>
    <t>Time Allocated</t>
  </si>
  <si>
    <t>hours</t>
  </si>
  <si>
    <t>Additional Hours Confirmed by Salix</t>
  </si>
  <si>
    <t>Assessor</t>
  </si>
  <si>
    <t>* Use submission ID in reference - Example SBC-12345-GOL</t>
  </si>
  <si>
    <t>QA</t>
  </si>
  <si>
    <t>The Quality Assessor confirms this assessment has been checked for accuracy and suitability. All assessment questions have been considered and answered appropriately.</t>
  </si>
  <si>
    <t>Approved by</t>
  </si>
  <si>
    <t>Date</t>
  </si>
  <si>
    <t>Column1</t>
  </si>
  <si>
    <t xml:space="preserve">Scoring </t>
  </si>
  <si>
    <t>Number of score</t>
  </si>
  <si>
    <t>Column2</t>
  </si>
  <si>
    <t>Total ranking</t>
  </si>
  <si>
    <t>Multiple</t>
  </si>
  <si>
    <t>Conditions List</t>
  </si>
  <si>
    <t>Bespoke Other</t>
  </si>
  <si>
    <t>Bespoke Design</t>
  </si>
  <si>
    <t>Bespoke EOL</t>
  </si>
  <si>
    <t>Bespoke DNO</t>
  </si>
  <si>
    <t>Bespoke Fossil Fuel System</t>
  </si>
  <si>
    <t>Provide information on the presence of asbestos and the potential risk to project timeline</t>
  </si>
  <si>
    <t>To provide to Salix a feasibility study as part of the early design to demonstrate that the proposed heating system will meet the heating requirements of the site.</t>
  </si>
  <si>
    <t>To provide firm and clear evidence on the age of every fossil fuel heating system included in Application Form.</t>
  </si>
  <si>
    <t>To provide to Salix evidence from the DNO that necessary checks have been undertaken that show all measures can be accommodated.</t>
  </si>
  <si>
    <t xml:space="preserve">To provide to Salix confirmation of the existing boiler efficiency and commentary on how this has been estimated with supporting evidence.  </t>
  </si>
  <si>
    <t>To provide to Salix data sheets for all technologies once the product specifications and manufacturers have been confirmed.</t>
  </si>
  <si>
    <t>Any changes to the proposed energy savings must be communicated to Salix. Any changes to the proposed energy savings must also be accompanied by an updated application form.</t>
  </si>
  <si>
    <t>To confirm to Salix that VAT cannot be reclaimed on this project.  This can be communicated in an email.</t>
  </si>
  <si>
    <t>To provide Salix with building regulation (BRUKL) documents to show that the building would be compliant without the 'insert technology' and that the 'insert technology' is additional to building regulations.  As described in Salix's additionality rules.</t>
  </si>
  <si>
    <t>To notify Salix if any modification have occurred regarding the heating strategy initially proposed and approved during the assessment stage for the bivalent heating solution.</t>
  </si>
  <si>
    <t xml:space="preserve">To provide to Salix evidence that internal and/or external funding has been secured to meet client contribution. </t>
  </si>
  <si>
    <t>To provide to Salix confirmation of the existing and proposed U-values of the building fabric used in the energy calculations and the size of the area being insulated.</t>
  </si>
  <si>
    <t>To provide to Salix a Ground Source Heat Pump technical feasibility assessment for the site location(s) including a ground investigation report.</t>
  </si>
  <si>
    <t>To provide to Salix confirmation of the liaison and approval from the Environment Agency regarding the proposed measures.</t>
  </si>
  <si>
    <t xml:space="preserve">To provide to Salix evidence of the final sCOP of the heat pump taking into account both site-specific conditions and flow temperatures. </t>
  </si>
  <si>
    <t>To provide to Salix confirmation of the type of sleeving arrangement that has been agreed.</t>
  </si>
  <si>
    <t>To provide to Salix evidence on the feasibility of the connection to a heat network alongside drawings, and energy calculations/carbon factor model.</t>
  </si>
  <si>
    <t>To provide to Salix a project execution plan to confirm a suitable project management framework which must include detail of the internal team experience and an organisational structure chart.</t>
  </si>
  <si>
    <t>To provide to Salix confirmation on whether any of the energy generated from the Solar PV project(s) will be intentionally exported.  If any energy will be exported, please provide commentary on the reason for the export, how the additionality criteria is maintained and confirm the infrastructure in place to enable this.</t>
  </si>
  <si>
    <t>To provide to Salix evidence that the radiators or heat distribution system are correctly sized for the flow and return  temperatures of the heating medium, to meet the heating demand of each room.</t>
  </si>
  <si>
    <t xml:space="preserve">To provide to Salix evidence detailing the experience and governance for the appointed contractors alongside a confirmation that the Public Sector Body's procurement policies have been followed.  This can be communicated in an email. </t>
  </si>
  <si>
    <t>To provide to Salix evidence of fuel costs used in the application and written rationale of the methodology taken.</t>
  </si>
  <si>
    <t>To provide to Salix within a technical feasibility study, evidence that the heat pump will perform correctly for this space heating requirement, to show that emitters and other infrastructure will facilitate both the delta T and the  return temperature proposed in your application.</t>
  </si>
  <si>
    <t>To provide to Salix evidence of the existing site energy consumption and commentary on where this figure has been derived from.</t>
  </si>
  <si>
    <t>To provide to Salix written reasoning for the selected refrigerant. Please indicate why a more environmentally friendly refrigerant has not been chosen.</t>
  </si>
  <si>
    <t>To provide to Salix, evidence that the heat pump will perform correctly for this space heating requirement, providing detailed designs, schematics and Piping &amp; Instrumentation Diagram, to show that emitters and other infrastructure will facilitate both the high delta T and the low return temperature proposed in your application.</t>
  </si>
  <si>
    <t>Examples of Eligible Technologies</t>
  </si>
  <si>
    <t>The following list includes examples of eligible technologies for Phase 3c Public Sector Decarbonisation Scheme. If you intend to include technologies that do not appear on this list in your application, please discuss with Salix prior to submission.</t>
  </si>
  <si>
    <t>Work Type</t>
  </si>
  <si>
    <t>Direct Carbon Savings</t>
  </si>
  <si>
    <t>Indirect Carbon Savings</t>
  </si>
  <si>
    <t>Lifetime</t>
  </si>
  <si>
    <t>Lifetime and Persistence Factor Definitions</t>
  </si>
  <si>
    <t>Air source heat pump (air to water)</t>
  </si>
  <si>
    <t>x</t>
  </si>
  <si>
    <r>
      <rPr>
        <sz val="14"/>
        <rFont val="Verdana"/>
        <family val="2"/>
      </rPr>
      <t>Lifetime</t>
    </r>
    <r>
      <rPr>
        <sz val="11"/>
        <rFont val="Verdana"/>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Verdana"/>
        <family val="2"/>
      </rPr>
      <t>Persistence Factor</t>
    </r>
    <r>
      <rPr>
        <sz val="11"/>
        <rFont val="Verdana"/>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</si>
  <si>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r>
      <t>Air source heat pum</t>
    </r>
    <r>
      <rPr>
        <sz val="11"/>
        <color theme="6"/>
        <rFont val="Verdana"/>
        <family val="2"/>
      </rPr>
      <t>p (air-to-air)</t>
    </r>
  </si>
  <si>
    <t xml:space="preserve">Ground source heat pump </t>
  </si>
  <si>
    <t>Water source heat pump</t>
  </si>
  <si>
    <t>Connect to existing district heating</t>
  </si>
  <si>
    <t>Connect to onsite heat network</t>
  </si>
  <si>
    <t>Hot water - electric point of use heaters</t>
  </si>
  <si>
    <t>Solar thermal</t>
  </si>
  <si>
    <t>Biomass</t>
  </si>
  <si>
    <t>Electric boiler</t>
  </si>
  <si>
    <t>Electric heater</t>
  </si>
  <si>
    <t>Electric radiant panel heater</t>
  </si>
  <si>
    <t>Persistence Factor</t>
  </si>
  <si>
    <t>Building Management Systems (BEMS)</t>
  </si>
  <si>
    <t>BEMS - not remotely managed</t>
  </si>
  <si>
    <t>BEMS - remotely managed</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</si>
  <si>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</si>
  <si>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</si>
  <si>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</si>
  <si>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</si>
  <si>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</si>
  <si>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</si>
  <si>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</si>
  <si>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</si>
  <si>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</si>
  <si>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</si>
  <si>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</si>
  <si>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</si>
  <si>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</si>
  <si>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</si>
  <si>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</si>
  <si>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</si>
  <si>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</si>
  <si>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</si>
  <si>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</si>
  <si>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</si>
  <si>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Energy efficient convection-oven</t>
  </si>
  <si>
    <t>10.30 </t>
  </si>
  <si>
    <t>Energy efficient dishwasher</t>
  </si>
  <si>
    <t>Energy efficient washing machine</t>
  </si>
  <si>
    <t>Energy Efficient Steriliser</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</si>
  <si>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</si>
  <si>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</si>
  <si>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</si>
  <si>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</si>
  <si>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</si>
  <si>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</si>
  <si>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</si>
  <si>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</si>
  <si>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</si>
  <si>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</si>
  <si>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</si>
  <si>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</si>
  <si>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</si>
  <si>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</si>
  <si>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</si>
  <si>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</si>
  <si>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</si>
  <si>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</si>
  <si>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</si>
  <si>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</si>
  <si>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</si>
  <si>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</si>
  <si>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</si>
  <si>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</si>
  <si>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</si>
  <si>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</si>
  <si>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</si>
  <si>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</si>
  <si>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</si>
  <si>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</si>
  <si>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</si>
  <si>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</si>
  <si>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</si>
  <si>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</si>
  <si>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</si>
  <si>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</si>
  <si>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</si>
  <si>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</si>
  <si>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</si>
  <si>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</si>
  <si>
    <t>Battery - in combination with renewable</t>
  </si>
  <si>
    <t>Battery - standalone</t>
  </si>
  <si>
    <t>Capacity improvements</t>
  </si>
  <si>
    <t>Electrical distribution</t>
  </si>
  <si>
    <t>Incoming electricity upgrade</t>
  </si>
  <si>
    <t>Meters - flow</t>
  </si>
  <si>
    <t>Meters - heat</t>
  </si>
  <si>
    <t>Meters - other</t>
  </si>
  <si>
    <t>Smart meters</t>
  </si>
  <si>
    <t>Upgrade electrically powered uninterruptible power supply</t>
  </si>
  <si>
    <t>Project Code:</t>
  </si>
  <si>
    <t>Client Code</t>
  </si>
  <si>
    <t>Submission ID</t>
  </si>
  <si>
    <t>Version Number</t>
  </si>
  <si>
    <t>Project Reference</t>
  </si>
  <si>
    <t>PET entry:</t>
  </si>
  <si>
    <t>Step 1 Project introduction</t>
  </si>
  <si>
    <t>Date of Programme Milestones</t>
  </si>
  <si>
    <t>Programme milestones costs</t>
  </si>
  <si>
    <t>2.1 Existing Heating</t>
  </si>
  <si>
    <t>3 Low carbon Heating</t>
  </si>
  <si>
    <t>4. HP measures, wet systems</t>
  </si>
  <si>
    <t>5. G/WSHPs</t>
  </si>
  <si>
    <t>6. Air to Air</t>
  </si>
  <si>
    <t>7 Electrical Connection</t>
  </si>
  <si>
    <t>Costs</t>
  </si>
  <si>
    <t>Project Ref</t>
  </si>
  <si>
    <t>Applicant Name</t>
  </si>
  <si>
    <t>Start 
date</t>
  </si>
  <si>
    <t>Completion date</t>
  </si>
  <si>
    <t>Site Life</t>
  </si>
  <si>
    <t>Single/Multi/Planning</t>
  </si>
  <si>
    <t>Payment (Y1) (£)</t>
  </si>
  <si>
    <t>Payment (Y2) (£)</t>
  </si>
  <si>
    <t>Total Eligible Grant (£)</t>
  </si>
  <si>
    <t>Total Like for Like Costs (£)</t>
  </si>
  <si>
    <t>Total Marginal Project Value (£)</t>
  </si>
  <si>
    <t>Total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</si>
  <si>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</si>
  <si>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</si>
  <si>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</si>
  <si>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</si>
  <si>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</si>
  <si>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</si>
  <si>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</si>
  <si>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Net Annual Financial Impact of Application (£)</t>
  </si>
  <si>
    <t>Payback Period (yr.)</t>
  </si>
  <si>
    <t>Indirect tCO2pa</t>
  </si>
  <si>
    <t>Direct tCO2pa</t>
  </si>
  <si>
    <t>Direct
tCO2e LT</t>
  </si>
  <si>
    <t>Indirect tCO2eLT</t>
  </si>
  <si>
    <t>CCT</t>
  </si>
  <si>
    <t>Bespoke CO2 factor</t>
  </si>
  <si>
    <t>Proposed Heat Load vs Existing Heating Load</t>
  </si>
  <si>
    <t>Number of Sites</t>
  </si>
  <si>
    <t>Number of Buildings</t>
  </si>
  <si>
    <t>Number of FF Systems</t>
  </si>
  <si>
    <t>Project Title</t>
  </si>
  <si>
    <t>Submission Date</t>
  </si>
  <si>
    <t>Procurement status</t>
  </si>
  <si>
    <t>Consultant name 1</t>
  </si>
  <si>
    <t>Consultant Company Reg 1</t>
  </si>
  <si>
    <t>Consultant name 2</t>
  </si>
  <si>
    <t>Consultant Company Reg 2</t>
  </si>
  <si>
    <t>Consultant name 3</t>
  </si>
  <si>
    <t>Consultant Company Reg 3</t>
  </si>
  <si>
    <t>Contractor Name 1</t>
  </si>
  <si>
    <t>Contractor Company Reg 1</t>
  </si>
  <si>
    <t>Contractor Name 2</t>
  </si>
  <si>
    <t>Contractor Company Reg 2</t>
  </si>
  <si>
    <t>Contractor Name 3</t>
  </si>
  <si>
    <t>Contractor Company Reg 3</t>
  </si>
  <si>
    <t>Project Summary</t>
  </si>
  <si>
    <t>Confirm owns or long-term lease of buildings</t>
  </si>
  <si>
    <t>Measures not yet started?</t>
  </si>
  <si>
    <t>Completion by March 26?</t>
  </si>
  <si>
    <t>Completion Date?</t>
  </si>
  <si>
    <t>Is the project a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</si>
  <si>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</si>
  <si>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</si>
  <si>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</si>
  <si>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</si>
  <si>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</si>
  <si>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</si>
  <si>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Resources to cover mandatory client contribution</t>
  </si>
  <si>
    <t>Level of sign off on mandatory client contribution</t>
  </si>
  <si>
    <t>Other funding streams dependency?</t>
  </si>
  <si>
    <t>Value of external funding to secure</t>
  </si>
  <si>
    <t>Funding Source Type Condition Improvement Fund</t>
  </si>
  <si>
    <t>Funding Source Type Other Public Grant</t>
  </si>
  <si>
    <t>Funding Source Type Crowdfunding</t>
  </si>
  <si>
    <t>Funding Source Type UK Infrastructure Bank</t>
  </si>
  <si>
    <t>Funding Source Type Other Public Loan</t>
  </si>
  <si>
    <t>Funding Source Type Private Grant</t>
  </si>
  <si>
    <t>Funding Source Type Private Loan</t>
  </si>
  <si>
    <t>Comment on additional funding sources</t>
  </si>
  <si>
    <t>Financial Recourses to cover shortfalls</t>
  </si>
  <si>
    <t>Other funding streams dependency comment</t>
  </si>
  <si>
    <t>Subsidy control - economic activity</t>
  </si>
  <si>
    <t xml:space="preserve">Explanation of economic activity </t>
  </si>
  <si>
    <t>Detail on subsidies awarded</t>
  </si>
  <si>
    <t>1.a Confirm current system is fossil fuel</t>
  </si>
  <si>
    <t>1.b1 Is the space heating and DHW systems combined or separate.</t>
  </si>
  <si>
    <t>1b2. 2-pipe or 4-pipe</t>
  </si>
  <si>
    <t>1b3. Additional loads fed?</t>
  </si>
  <si>
    <t>1b. FF system description</t>
  </si>
  <si>
    <t>2.1 Is all or part of the heating system coming to the end of its useful life?</t>
  </si>
  <si>
    <t>2.2  Will any part of the fossil fuel heating be retained?</t>
  </si>
  <si>
    <t>2. End of life description</t>
  </si>
  <si>
    <t xml:space="preserve">3. L4L Costs </t>
  </si>
  <si>
    <t>3. L4L Costs description</t>
  </si>
  <si>
    <t>1a. No fossil fuel will be installed</t>
  </si>
  <si>
    <r>
      <t>1b.</t>
    </r>
    <r>
      <rPr>
        <sz val="10"/>
        <color theme="0"/>
        <rFont val="Calibri"/>
        <family val="2"/>
        <scheme val="minor"/>
      </rPr>
      <t xml:space="preserve"> </t>
    </r>
    <r>
      <rPr>
        <b/>
        <sz val="10"/>
        <color theme="0"/>
        <rFont val="Calibri"/>
        <family val="2"/>
        <scheme val="minor"/>
      </rPr>
      <t>Overview of Measures</t>
    </r>
  </si>
  <si>
    <t>1b. Project Energy Saving Calculations</t>
  </si>
  <si>
    <t>1c. kWp of Solar PV</t>
  </si>
  <si>
    <t xml:space="preserve">1e. Organisation responsible for savings calcs </t>
  </si>
  <si>
    <t>1f. Organisation signing off on energy savings</t>
  </si>
  <si>
    <t>1g.Role played by Public body</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</si>
  <si>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</si>
  <si>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</si>
  <si>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</si>
  <si>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</si>
  <si>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</si>
  <si>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</si>
  <si>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</si>
  <si>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</si>
  <si>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</si>
  <si>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</si>
  <si>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</si>
  <si>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</si>
  <si>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What refrigerant is being used?</t>
  </si>
  <si>
    <t>5c.  Source system designed</t>
  </si>
  <si>
    <t>5d. Max kWhth of source calc'd</t>
  </si>
  <si>
    <t>5e. GSHP geological feasibility</t>
  </si>
  <si>
    <t>5f. WSHP feasibility</t>
  </si>
  <si>
    <t>6a. Has criteria been met?</t>
  </si>
  <si>
    <t>6b. Replacing existing cooling?</t>
  </si>
  <si>
    <t>6b. Replacing cooling commentary</t>
  </si>
  <si>
    <t>6c. Spec for sCOP</t>
  </si>
  <si>
    <t>6d. Refrigerant phase out</t>
  </si>
  <si>
    <t xml:space="preserve">6d. Phase out commentary </t>
  </si>
  <si>
    <t>6f. refrigerant leak detection systems?</t>
  </si>
  <si>
    <t xml:space="preserve">How do you propose to meet DHW demand? </t>
  </si>
  <si>
    <t>6g. Detailed commentary of system</t>
  </si>
  <si>
    <t>7a. Type of supply (kVA)</t>
  </si>
  <si>
    <t>Incoming voltage (kV)</t>
  </si>
  <si>
    <t>7b. Existing supply capacity/maximum capacity of premises (kVA)</t>
  </si>
  <si>
    <t>c. Current typical loading v your maximum Capacity (%)</t>
  </si>
  <si>
    <t>d. Maximum Current Demand the proposed HP would draw (kVA)</t>
  </si>
  <si>
    <t>7e. DNO in area</t>
  </si>
  <si>
    <t>7f. DNO contacted</t>
  </si>
  <si>
    <t>7g. DNO Contact Date</t>
  </si>
  <si>
    <t>7h.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</si>
  <si>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</si>
  <si>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</si>
  <si>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</si>
  <si>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</si>
  <si>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</si>
  <si>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</si>
  <si>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</si>
  <si>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</si>
  <si>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</si>
  <si>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</si>
  <si>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</si>
  <si>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</si>
  <si>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</si>
  <si>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</si>
  <si>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</si>
  <si>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</si>
  <si>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Enabling Measures Costs (£)</t>
  </si>
  <si>
    <t>Enabling Measure costs (%)</t>
  </si>
  <si>
    <t>Other project costs (£)</t>
  </si>
  <si>
    <t>Other project costs (%)</t>
  </si>
  <si>
    <t>Is VAT reclaimed?</t>
  </si>
  <si>
    <t>VAT £</t>
  </si>
  <si>
    <t>VAT %</t>
  </si>
  <si>
    <t>Total projects costs (Step 5)</t>
  </si>
  <si>
    <t>Total Project Costs %</t>
  </si>
  <si>
    <t>2. Project Costs Commentary</t>
  </si>
  <si>
    <t>Payment (Y1) %</t>
  </si>
  <si>
    <t>Payment (Y2) %</t>
  </si>
  <si>
    <t>Amount of grant for Education buildings</t>
  </si>
  <si>
    <t>Amount of grant for Other buildings</t>
  </si>
  <si>
    <t>How were LC costs estimated?</t>
  </si>
  <si>
    <t>How were EE costs estimated?</t>
  </si>
  <si>
    <t>5. M&amp;V Commentary</t>
  </si>
  <si>
    <t>6. Governance Commentary</t>
  </si>
  <si>
    <t>7.1 Internal experience Commentary</t>
  </si>
  <si>
    <t>7.2 External experience Commentary</t>
  </si>
  <si>
    <t>8.1 In position to tender in line w/ procurement regs? Commentary</t>
  </si>
  <si>
    <t>8.2 Procurement plans Commentary</t>
  </si>
  <si>
    <t>9.c programme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</si>
  <si>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</si>
  <si>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</si>
  <si>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</si>
  <si>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</si>
  <si>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</si>
  <si>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</si>
  <si>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</si>
  <si>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</si>
  <si>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</si>
  <si>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</si>
  <si>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</si>
  <si>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</si>
  <si>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</si>
  <si>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</si>
  <si>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</si>
  <si>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</si>
  <si>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</si>
  <si>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</si>
  <si>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Risk reg provided?</t>
  </si>
  <si>
    <t>Mit fraud Commentary</t>
  </si>
  <si>
    <t>Description of Risk 1</t>
  </si>
  <si>
    <t>Risk 1 Level</t>
  </si>
  <si>
    <t>Risk 1 Type</t>
  </si>
  <si>
    <t xml:space="preserve">How will the risk 1 be managed and mitigated? </t>
  </si>
  <si>
    <t>Description of Risk 2</t>
  </si>
  <si>
    <t>Risk 2 Level</t>
  </si>
  <si>
    <t>Risk 2 Type</t>
  </si>
  <si>
    <t xml:space="preserve">How will the risk 2 be managed and mitigated? </t>
  </si>
  <si>
    <t>Description of Risk 3</t>
  </si>
  <si>
    <t>Risk 3 Level</t>
  </si>
  <si>
    <t>Risk 3 Type</t>
  </si>
  <si>
    <t xml:space="preserve">How will the risk 3 be managed and mitigated? </t>
  </si>
  <si>
    <t>Energy Data: LC - purple, EE - blue</t>
  </si>
  <si>
    <t>Measure Reference:</t>
  </si>
  <si>
    <t>Site reference</t>
  </si>
  <si>
    <t>Building Reference</t>
  </si>
  <si>
    <t>Current Fuel Cost p/kWh</t>
  </si>
  <si>
    <t>Current Fuel Displaced / pre-kWhs</t>
  </si>
  <si>
    <t>Proposed Fuel Consumption / post-kWhs</t>
  </si>
  <si>
    <t xml:space="preserve">Total Project Cost </t>
  </si>
  <si>
    <t>Net Annual Financial Impact of Measure</t>
  </si>
  <si>
    <t>Annual Direct Carbon Savings</t>
  </si>
  <si>
    <r>
      <t>tCO</t>
    </r>
    <r>
      <rPr>
        <b/>
        <vertAlign val="subscript"/>
        <sz val="11"/>
        <color rgb="FFF4FFF5"/>
        <rFont val="Verdana"/>
        <family val="2"/>
      </rPr>
      <t>2</t>
    </r>
    <r>
      <rPr>
        <b/>
        <sz val="10"/>
        <color rgb="FFF4FFF5"/>
        <rFont val="Calibri"/>
        <family val="2"/>
        <scheme val="minor"/>
      </rPr>
      <t>e LT (Direct)</t>
    </r>
  </si>
  <si>
    <t>Annual Indirect Carbon Savings</t>
  </si>
  <si>
    <t>Lifetime (Min of PF &amp; site life)</t>
  </si>
  <si>
    <t>Lifetime financial saving (£)</t>
  </si>
  <si>
    <t>Lifetime financial saving (kWhs)</t>
  </si>
  <si>
    <t>Proposed Fuel Cost p/kWh</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</si>
  <si>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</si>
  <si>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</si>
  <si>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</si>
  <si>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</si>
  <si>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</si>
  <si>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</si>
  <si>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</si>
  <si>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</si>
  <si>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</si>
  <si>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Does LC Heating System Serve Multiple Buildings?</t>
  </si>
  <si>
    <t>Heating Equipment,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</si>
  <si>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</si>
  <si>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</si>
  <si>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</si>
  <si>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</si>
  <si>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</si>
  <si>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</si>
  <si>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LC £/kW</t>
  </si>
  <si>
    <t>FF Number</t>
  </si>
  <si>
    <t>LC Number</t>
  </si>
  <si>
    <t>Energy type</t>
  </si>
  <si>
    <t>LC Reference - do not delete</t>
  </si>
  <si>
    <t>FF Reference - do not delete</t>
  </si>
  <si>
    <t>AHP</t>
  </si>
  <si>
    <t>Air source heat pump (air to air)</t>
  </si>
  <si>
    <t>A2A</t>
  </si>
  <si>
    <t>GHP</t>
  </si>
  <si>
    <t>WHP</t>
  </si>
  <si>
    <t>CDH</t>
  </si>
  <si>
    <t>POU</t>
  </si>
  <si>
    <t>STH</t>
  </si>
  <si>
    <t>BIO</t>
  </si>
  <si>
    <t>Electric Boiler</t>
  </si>
  <si>
    <t>EBO</t>
  </si>
  <si>
    <t>Electric Radiant Strip Heater</t>
  </si>
  <si>
    <t>ERS</t>
  </si>
  <si>
    <t>Electric Radiant Panel Heater</t>
  </si>
  <si>
    <t>ERP</t>
  </si>
  <si>
    <t>Site/Building Data</t>
  </si>
  <si>
    <t>Site Reference</t>
  </si>
  <si>
    <t>Building details for proposed measures</t>
  </si>
  <si>
    <t>Display Energy Certificate Rating
(DEC)</t>
  </si>
  <si>
    <t>Gross Internal Area of Heated Areas (m2)</t>
  </si>
  <si>
    <t>Baseline Annual Fossil Fuel Use 
(kWh/year)</t>
  </si>
  <si>
    <t>Proposed Total Cooling Load 
[existing + new]
(kW)</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</si>
  <si>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</si>
  <si>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</si>
  <si>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</si>
  <si>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</si>
  <si>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</si>
  <si>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</si>
  <si>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</si>
  <si>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</si>
  <si>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</si>
  <si>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</si>
  <si>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</si>
  <si>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</si>
  <si>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</si>
  <si>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</si>
  <si>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</si>
  <si>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Site Number</t>
  </si>
  <si>
    <t>Project costs for building as % of total PV</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</si>
  <si>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</si>
  <si>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</si>
  <si>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</si>
  <si>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</si>
  <si>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</si>
  <si>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</si>
  <si>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</si>
  <si>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</si>
  <si>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</si>
  <si>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</si>
  <si>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</si>
  <si>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</si>
  <si>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</si>
  <si>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</si>
  <si>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</si>
  <si>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</si>
  <si>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</si>
  <si>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</si>
  <si>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</si>
  <si>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</si>
  <si>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</si>
  <si>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</si>
  <si>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</si>
  <si>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</si>
  <si>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</si>
  <si>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</si>
  <si>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</si>
  <si>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</si>
  <si>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</si>
  <si>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</si>
  <si>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</si>
  <si>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</si>
  <si>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</si>
  <si>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</si>
  <si>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</si>
  <si>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</si>
  <si>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</si>
  <si>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</si>
  <si>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</si>
  <si>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</si>
  <si>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</si>
  <si>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</si>
  <si>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</si>
  <si>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</si>
  <si>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</si>
  <si>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</si>
  <si>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</si>
  <si>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</si>
  <si>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</si>
  <si>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</si>
  <si>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</si>
  <si>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</si>
  <si>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</si>
  <si>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</si>
  <si>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</si>
  <si>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</si>
  <si>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</si>
  <si>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</si>
  <si>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</si>
  <si>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</si>
  <si>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</si>
  <si>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</si>
  <si>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</si>
  <si>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</si>
  <si>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</si>
  <si>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</si>
  <si>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</si>
  <si>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</si>
  <si>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</si>
  <si>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</si>
  <si>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</si>
  <si>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</si>
  <si>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</si>
  <si>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</si>
  <si>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</si>
  <si>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</si>
  <si>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</si>
  <si>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</si>
  <si>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</si>
  <si>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</si>
  <si>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</si>
  <si>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</si>
  <si>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</si>
  <si>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</si>
  <si>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</si>
  <si>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</si>
  <si>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</si>
  <si>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</si>
  <si>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</si>
  <si>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</si>
  <si>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</si>
  <si>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</si>
  <si>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</si>
  <si>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</si>
  <si>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</si>
  <si>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</si>
  <si>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</si>
  <si>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</si>
  <si>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</si>
  <si>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</si>
  <si>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xx</t>
  </si>
  <si>
    <t>Step 3.2 Existing Heating System Data</t>
  </si>
  <si>
    <t>FF System Reference</t>
  </si>
  <si>
    <t>Age of system
(years)</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</si>
  <si>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</si>
  <si>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</si>
  <si>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</si>
  <si>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</si>
  <si>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</si>
  <si>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</si>
  <si>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</si>
  <si>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</si>
  <si>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Main Equipment including controls
£</t>
  </si>
  <si>
    <t>Plinth, pipework connections including insulation</t>
  </si>
  <si>
    <t>Cost of fossil fuel replacement system 
[like-for-like] £</t>
  </si>
  <si>
    <t>Commentary
(Detail system type e.g Boiler, CHP)</t>
  </si>
  <si>
    <t>FF Total Output £/kW</t>
  </si>
  <si>
    <t>FF Unit  £/kW</t>
  </si>
  <si>
    <t>QC: Eligibility and Scheme Criteria</t>
  </si>
  <si>
    <t>The primary objective of the QC is to evaluate the project's compliance with the scheme criteria and overall completeness.
Provide commentary to justify all assessment points.</t>
  </si>
  <si>
    <t xml:space="preserve"> Eligibility</t>
  </si>
  <si>
    <t>1.1 Is the project removing an end-of-life boiler (refer to guidance on end of life criteria)?</t>
  </si>
  <si>
    <t>1.1
1.2
1.3</t>
  </si>
  <si>
    <t>Comment on how the project meets the schemes criteria.
Is each site removing an end of life boiler?
What low carbon heating system has been proposed?</t>
  </si>
  <si>
    <t xml:space="preserve">1.2 Is the project proposing the installation of a low carbon heating system? </t>
  </si>
  <si>
    <t xml:space="preserve">1.3 Does the project meet all eligibility requirements as outlined in the guidance? </t>
  </si>
  <si>
    <t>2.1 Is the project within the schemes CCT requirements?</t>
  </si>
  <si>
    <t>2.1
2.2</t>
  </si>
  <si>
    <t>What is the CCT?
What is the Total Grant Requested value, and is it lower or equal to the Eligible Grant Value and Carbon Cost Threshold Compliant Grant Value?</t>
  </si>
  <si>
    <t>2.2 Is the grant value requested equal to or lower then the eligible amount?</t>
  </si>
  <si>
    <t>Project Details</t>
  </si>
  <si>
    <t>3.1 Has the applicant provided a detailed overview of the project?</t>
  </si>
  <si>
    <t>3.1
3.2
3.3
3.4</t>
  </si>
  <si>
    <t>Confirm the key details of the project.
Comment on the completeness of the application form. Given the level of detail is a full technical assessment feasible?</t>
  </si>
  <si>
    <t>3.2 Is the project pre-tender or post-tender?</t>
  </si>
  <si>
    <t>3.3 Is the date of completion in line with grant timeframe?</t>
  </si>
  <si>
    <t>3.4 Has the application form been completed to a reasonable standard?</t>
  </si>
  <si>
    <t>Documents Provided</t>
  </si>
  <si>
    <t>4.1 End-of-life boiler evidence.</t>
  </si>
  <si>
    <t>4.2 Cost evidence (breakdown and quotations/invoices, CAPEX).</t>
  </si>
  <si>
    <t>Use this section as a checklist to identify what docments have been provided. The applicant should have identified document names in Step 6 Submit Application.</t>
  </si>
  <si>
    <t>4.3 Energy saving calculations (unlocked Excel spreadsheet or energy modelling with commentary).</t>
  </si>
  <si>
    <t>4.4 Peak heat loss calculations to show that the proposed heating system has been sized correctly.</t>
  </si>
  <si>
    <t>4.5 Building energy figures (meter data, historic bills or DEC).</t>
  </si>
  <si>
    <t>4.6 Options appraisal report.</t>
  </si>
  <si>
    <t>4.7 Feasibility study</t>
  </si>
  <si>
    <t>4.8 Schematics of the existing and proposed heating system.</t>
  </si>
  <si>
    <t>4.9 Detailed risk register.</t>
  </si>
  <si>
    <t>4.10 Project programme.</t>
  </si>
  <si>
    <t>Rating</t>
  </si>
  <si>
    <t>Green = Passed (8-10 documents provided)
Amber = Passed - need more supporting evidence (5-7 documents provided)
Red = Requires improvement (less than 5 documents provided)</t>
  </si>
  <si>
    <t>If amber, the assessor has confidence the application is eligible and is generally completed to a good standard, however should request the outstanding documents in the first query workbook sent to the applicant during full assessment.</t>
  </si>
  <si>
    <t>Based on the information provided should this project pass the intial QC:</t>
  </si>
  <si>
    <t>Commentary on QC outcome (only necessary if failed)</t>
  </si>
  <si>
    <t>Approval (to be completed by Salix)</t>
  </si>
  <si>
    <t>Passed</t>
  </si>
  <si>
    <t>Pre-tender</t>
  </si>
  <si>
    <t>Single-year</t>
  </si>
  <si>
    <t>Failed</t>
  </si>
  <si>
    <t>Post-tender</t>
  </si>
  <si>
    <t>Multi-year</t>
  </si>
  <si>
    <t>Passed - need more supporting evidence</t>
  </si>
  <si>
    <t>Change Request Assessment</t>
  </si>
  <si>
    <t>This assessment's primary objective is to evaluate the changes to the project with regards to compliance with the scheme criteria and feasibility.
Provide commentary to justify all assessment points.</t>
  </si>
  <si>
    <t>Provide an overview of the changes made to this project:</t>
  </si>
  <si>
    <t>Outline all changes proposed to the project as a result of this change request including but not limited to:
Has a site changed? Has a site been removed or added?
Have measures increased or reduced in scope? Have measures been removed? Have measures been moved to a new/different site?
Has the completion date changed?</t>
  </si>
  <si>
    <t>1.1 Is the project removing an end-of-life boiler?  Refer to guidance on end of life criteria.</t>
  </si>
  <si>
    <t xml:space="preserve">Comment on how the project meets the schemes criteria. Ensure all sites are considered.
Is each site removing an end of life boiler?
What low carbon heating system has been proposed?
</t>
  </si>
  <si>
    <t>2.1 Is the project within the scheme's CCT requirements?</t>
  </si>
  <si>
    <t xml:space="preserve">What is the compliancy of the project, what could cause the compliancy to go over the limit?
Check the greatest eligible grant value has been included, this should not be greater than the marginal value. If the applicant has not included the full eligible grant value, has this been confirmed with them?
</t>
  </si>
  <si>
    <t>2.2 Is the grant value requested equal to or lower than the eligible amount? Is this value lower or equal to the original grant value awarded?</t>
  </si>
  <si>
    <t>Change Request Checks</t>
  </si>
  <si>
    <t>Ensure relevant support information has been provided and assessed as a part of the change request. 
Has supporting information been provided to show that no energy efficiency measures will be installed in buildings without a low carbon heating measure. 
Is this supporting information evidenced well, what methodology has been used?
What evidence has been provided to support the energy efficiency measure costs? Quotations? 
Have heating bills been provided to show the current fuel cost, and a reasonable explanation for the proposed fuel cost?
Are the energy saving calculations of a standard we would expect to see, cells unlocked, clear methodology, has the applicant had to be queried on this? Have any changes been made throughout the assessment process?
Is the project is likely to deliver benefits in addition to the cost &amp; energy savings claimed; e.g. CRC, maintenance, reliability, safety, etc.?
Have data sheets been provided? Are these the final data sheets or likely to change?</t>
  </si>
  <si>
    <t xml:space="preserve">3.1 Are the changes to this project sufficiently evidenced?  </t>
  </si>
  <si>
    <t>3.2 Has the Low Carbon Heating Measure changed? If yes comment on the feasibility of the new system.</t>
  </si>
  <si>
    <t>3.3 Is there a new site? If yes comment on the feasibility of the new system.</t>
  </si>
  <si>
    <t>3.4 Is the project still feasible within the parameters of the scheme's criteria?</t>
  </si>
  <si>
    <t>3.5 Has a risk register which references the changes to the project been provided?</t>
  </si>
  <si>
    <t>3.6 Will this project complete by the scheme's deadline?</t>
  </si>
  <si>
    <t>Project completion and risk commentary:</t>
  </si>
  <si>
    <t>Comment on the risks associated with this change request and the updated project timeline. How do the changes affect the projects ability to complete by the scheme deadline? Highlight any major risks to the project timeline</t>
  </si>
  <si>
    <t>Based on the information provided should this project pass the CR assessment:</t>
  </si>
  <si>
    <t>Green = Passed
Amber = Passed with conditions
Red = Requires improvement</t>
  </si>
  <si>
    <t>Commentary on CR outcome:</t>
  </si>
  <si>
    <t>CR Conditions (if any further information required) for passing business case:</t>
  </si>
  <si>
    <t>Stage where condition should be met</t>
  </si>
  <si>
    <t>Date (approx.)</t>
  </si>
  <si>
    <t>Relationship Manager Approval (to be completed by Salix)</t>
  </si>
  <si>
    <t>Passed with Conditions</t>
  </si>
  <si>
    <t>Drop Down List used in various sheets</t>
  </si>
  <si>
    <t>Sites</t>
  </si>
  <si>
    <t>Drange</t>
  </si>
  <si>
    <t>Formula used in Named Range</t>
  </si>
  <si>
    <t>Site Names</t>
  </si>
  <si>
    <t>Unique, Filtered Site Name</t>
  </si>
  <si>
    <t>Support Tool Buildings List</t>
  </si>
  <si>
    <t>Support Tool Buildings</t>
  </si>
  <si>
    <t>Formula if wanting to input multiple sites, removed from 3b form</t>
  </si>
  <si>
    <t>=IF('Step 3.1 Site Details'!D10&lt;&gt;"",TRIM(C4),IF(D3="","",IF(COUNTIF($D$2:D3,"multiple")&gt;0,"","Multiple")))</t>
  </si>
  <si>
    <t xml:space="preserve">Formula below line changes </t>
  </si>
  <si>
    <t>to add multiple to drop list</t>
  </si>
  <si>
    <t>Revision History</t>
  </si>
  <si>
    <t>Version</t>
  </si>
  <si>
    <t>Change</t>
  </si>
  <si>
    <t>By</t>
  </si>
  <si>
    <t>Creation of form based on feedback from Phase 3b Application Form.</t>
  </si>
  <si>
    <t>MK</t>
  </si>
  <si>
    <t>Revisions to each step in line with feedback and changes to guidance.</t>
  </si>
  <si>
    <t>MK/BW/NG</t>
  </si>
  <si>
    <t>Revisions in line with feedback.</t>
  </si>
  <si>
    <t>MK/BW/NG/SL/AK</t>
  </si>
  <si>
    <t>Revisions in line with DESNZ feedback, added Step 3.2</t>
  </si>
  <si>
    <t xml:space="preserve">Formatting changes and carbon factors updated in line with new DESNZ figures, added annual consumption data, subsidy control wording, and consultant/company/contractor information request </t>
  </si>
  <si>
    <t>Final small changes to formatting, and wording in several questions.</t>
  </si>
  <si>
    <t>MK/SL</t>
  </si>
  <si>
    <t>Data Outputs Tab</t>
  </si>
  <si>
    <t>Tab used for review of key data.</t>
  </si>
  <si>
    <t>Step 3.1: Site Data</t>
  </si>
  <si>
    <t>Step 3.3: Heating Systems - Existing System</t>
  </si>
  <si>
    <t>Step 3.3: Heating Systems - Low Carbon Solution</t>
  </si>
  <si>
    <t>Existing Annual Fossil Fuel Use 
(kWh/year)</t>
  </si>
  <si>
    <t>Fossil Fuel kWh/m2</t>
  </si>
  <si>
    <t xml:space="preserve">Electrical Consumption </t>
  </si>
  <si>
    <t>Electrical kWh/m2</t>
  </si>
  <si>
    <t>Is unit to be retained or removed?</t>
  </si>
  <si>
    <t>Total output load
(kW)</t>
  </si>
  <si>
    <t>Cost of fossil fuel replacement system 
[like-for-like]</t>
  </si>
  <si>
    <t>FF £/kW</t>
  </si>
  <si>
    <t>Existing System to be replaced</t>
  </si>
  <si>
    <t>Building Name or Number</t>
  </si>
  <si>
    <t>Indicative sCOP</t>
  </si>
  <si>
    <t>Sequencing Checks</t>
  </si>
  <si>
    <t>Summarised Data Outputs</t>
  </si>
  <si>
    <t>Step 3.1 - Building Data</t>
  </si>
  <si>
    <t>Step 4 - Energy Efficiency Measures</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</si>
  <si>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</si>
  <si>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</si>
  <si>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</si>
  <si>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</si>
  <si>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</si>
  <si>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</si>
  <si>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</si>
  <si>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</si>
  <si>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</si>
  <si>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</si>
  <si>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</si>
  <si>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</si>
  <si>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</si>
  <si>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</si>
  <si>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</si>
  <si>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</si>
  <si>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 xml:space="preserve">LC Total Size/ kW  </t>
  </si>
  <si>
    <t>Total Existing Annual Fossil Fuel Use 
(kWh/year)</t>
  </si>
  <si>
    <t>Overall Sequencing Check</t>
  </si>
  <si>
    <t>Step 3.1 Gas Usage kWh</t>
  </si>
  <si>
    <t>FF Efficiency Savings kWh</t>
  </si>
  <si>
    <t>Post Efficiency Savings kWh</t>
  </si>
  <si>
    <t>Step 4 Current Fuel Displaced kWh</t>
  </si>
  <si>
    <t>Building Sequencing Check</t>
  </si>
  <si>
    <t>CIBSE Guide F</t>
  </si>
  <si>
    <t>kWh/m2</t>
  </si>
  <si>
    <t>Good Practice</t>
  </si>
  <si>
    <t xml:space="preserve">Typical </t>
  </si>
  <si>
    <t>Place of worship</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</si>
  <si>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</si>
  <si>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</si>
  <si>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10 South Colonnade, Canary Wharf, London, E14 4PU.
</t>
  </si>
  <si>
    <t>Reliance on information</t>
  </si>
  <si>
    <t xml:space="preserve">Data and information included in our tools are not intended to amount to advice on which reliance should be placed. We therefore disclaim all liability and responsibility arising from any reliance placed on such materials by any user of our tools, or by anyone who may be informed of any of its contents. </t>
  </si>
  <si>
    <t>Our liability</t>
  </si>
  <si>
    <t xml:space="preserve">The data and information included in our tools is provided without any guarantees, conditions or warranties as to its accuracy. To the extent permitted by law, we and third parties connected to us hereby expressly exclude:
   • all conditions, warranties and other terms which might otherwise be implied by statute, common law or the law of equity.
   • any liability for any direct, indirect or consequential loss or damage incurred by any user in connection with our tools or in connection with the use, inability to   use, or results of the use of our tools and any materials contained within them, including, without limitation any liability for:
      o loss of income or revenue;
      o loss of business;
      o loss of profits or contracts;
      o loss of anticipated savings;
      o loss of data;
      o loss of goodwill;
      o wasted management or office time; and
      o for any other loss or damage of any kind, however arising and whether caused by tort (including negligence), breach of contract or otherwise, even if foreseeable.
This does not affect our liability for death or personal injury arising from our negligence, nor our liability for fraudulent misrepresentation or misrepresentation as to a fundamental matter, nor any other liability which cannot be excluded or limited under applicable law.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</si>
</sst>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quot;£&quot;#,##0"/>
    <numFmt numFmtId="6" formatCode="&quot;£&quot;#,##0;[Red]\-&quot;£&quot;#,##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
    <numFmt numFmtId="174" formatCode="0.0"/>
    <numFmt numFmtId="175" formatCode="_-[$£-809]* #,##0.00_-;\-[$£-809]* #,##0.00_-;_-[$£-809]* &quot;-&quot;??_-;_-@_-"/>
    <numFmt numFmtId="176" formatCode="_-&quot;£&quot;* #,##0_-;\-&quot;£&quot;* #,##0_-;_-&quot;£&quot;* &quot;-&quot;??_-;_-@_-"/>
    <numFmt numFmtId="177" formatCode="_(* #,##0_);_(* \(#,##0\);_(* &quot;-&quot;??_);_(@_)"/>
    <numFmt numFmtId="178" formatCode="0_ ;\-0\ "/>
    <numFmt numFmtId="179" formatCode="dd/mm/yyyy;@"/>
  </numFmts>
  <fonts count="18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u/>
      <sz val="10"/>
      <color theme="10"/>
      <name val="Gill Sans MT"/>
      <family val="2"/>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Verdana"/>
      <family val="2"/>
    </font>
    <font>
      <sz val="12"/>
      <color theme="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b/>
      <sz val="12"/>
      <color rgb="FF7F378C"/>
      <name val="Verdana"/>
      <family val="2"/>
    </font>
    <font>
      <sz val="10"/>
      <color rgb="FFFF0000"/>
      <name val="Calibri"/>
      <family val="2"/>
      <scheme val="minor"/>
    </font>
    <font>
      <sz val="14"/>
      <color theme="1"/>
      <name val="Calibri"/>
      <family val="2"/>
      <scheme val="minor"/>
    </font>
    <font>
      <vertAlign val="subscript"/>
      <sz val="14"/>
      <color theme="1"/>
      <name val="Calibri"/>
      <family val="2"/>
      <scheme val="minor"/>
    </font>
    <font>
      <sz val="8"/>
      <name val="Arial"/>
      <family val="2"/>
    </font>
    <font>
      <i/>
      <sz val="11"/>
      <color theme="6"/>
      <name val="Verdana"/>
      <family val="2"/>
    </font>
    <font>
      <b/>
      <sz val="12"/>
      <color theme="6"/>
      <name val="Verdana"/>
      <family val="2"/>
    </font>
    <font>
      <b/>
      <sz val="16"/>
      <color theme="6"/>
      <name val="Verdana"/>
      <family val="2"/>
    </font>
    <font>
      <b/>
      <sz val="14"/>
      <color theme="6"/>
      <name val="Verdana"/>
      <family val="2"/>
    </font>
    <font>
      <b/>
      <u/>
      <sz val="12"/>
      <color theme="1"/>
      <name val="Verdana"/>
      <family val="2"/>
    </font>
    <font>
      <b/>
      <sz val="28"/>
      <color theme="6"/>
      <name val="Verdana"/>
      <family val="2"/>
    </font>
    <font>
      <b/>
      <sz val="11"/>
      <color theme="6"/>
      <name val="Verdana"/>
      <family val="2"/>
    </font>
    <font>
      <b/>
      <u/>
      <sz val="11"/>
      <color theme="1"/>
      <name val="Verdana"/>
      <family val="2"/>
    </font>
    <font>
      <u/>
      <sz val="11"/>
      <color theme="10"/>
      <name val="Verdana"/>
      <family val="2"/>
    </font>
    <font>
      <u/>
      <sz val="11"/>
      <color theme="10"/>
      <name val="Calibri"/>
      <family val="2"/>
      <scheme val="minor"/>
    </font>
    <font>
      <b/>
      <sz val="16"/>
      <color theme="4"/>
      <name val="Verdana"/>
      <family val="2"/>
    </font>
    <font>
      <b/>
      <sz val="16"/>
      <color rgb="FF382573"/>
      <name val="Verdana"/>
      <family val="2"/>
    </font>
    <font>
      <b/>
      <sz val="24"/>
      <color theme="6"/>
      <name val="Verdana"/>
      <family val="2"/>
    </font>
    <font>
      <sz val="10"/>
      <color rgb="FF382573"/>
      <name val="Verdana"/>
      <family val="2"/>
    </font>
    <font>
      <sz val="12"/>
      <color rgb="FF382573"/>
      <name val="Verdana"/>
      <family val="2"/>
    </font>
    <font>
      <b/>
      <sz val="28"/>
      <color rgb="FF382573"/>
      <name val="Verdana"/>
      <family val="2"/>
    </font>
    <font>
      <b/>
      <sz val="12"/>
      <color rgb="FF382573"/>
      <name val="Verdana"/>
      <family val="2"/>
    </font>
    <font>
      <sz val="11"/>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Verdana"/>
      <family val="2"/>
    </font>
    <font>
      <sz val="16"/>
      <color theme="6"/>
      <name val="Verdana"/>
      <family val="2"/>
    </font>
    <font>
      <sz val="12"/>
      <color theme="6"/>
      <name val="Calibri"/>
      <family val="2"/>
      <scheme val="minor"/>
    </font>
    <font>
      <sz val="9"/>
      <color theme="6"/>
      <name val="Verdana"/>
      <family val="2"/>
    </font>
    <font>
      <b/>
      <sz val="9"/>
      <color theme="6"/>
      <name val="Verdana"/>
      <family val="2"/>
    </font>
    <font>
      <b/>
      <sz val="12"/>
      <color theme="6"/>
      <name val="Calibri"/>
      <family val="2"/>
      <scheme val="minor"/>
    </font>
    <font>
      <u/>
      <sz val="12"/>
      <color theme="6"/>
      <name val="Verdana"/>
      <family val="2"/>
    </font>
    <font>
      <sz val="16"/>
      <color rgb="FF382573"/>
      <name val="Verdana"/>
      <family val="2"/>
    </font>
    <font>
      <b/>
      <vertAlign val="subscript"/>
      <sz val="11"/>
      <color rgb="FFF4FFF5"/>
      <name val="Verdana"/>
      <family val="2"/>
    </font>
    <font>
      <b/>
      <sz val="11"/>
      <color rgb="FFF4FFF5"/>
      <name val="Verdana"/>
      <family val="2"/>
    </font>
    <font>
      <sz val="10"/>
      <color rgb="FFF4FFF5"/>
      <name val="Verdana"/>
      <family val="2"/>
    </font>
    <font>
      <b/>
      <sz val="14"/>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Verdana"/>
      <family val="2"/>
    </font>
    <font>
      <sz val="11"/>
      <color rgb="FFF4FFF5"/>
      <name val="Calibri"/>
      <family val="2"/>
      <scheme val="minor"/>
    </font>
    <font>
      <b/>
      <sz val="11"/>
      <color rgb="FFF4FFF5"/>
      <name val="Calibri"/>
      <family val="2"/>
      <scheme val="minor"/>
    </font>
    <font>
      <sz val="14"/>
      <color rgb="FF382573"/>
      <name val="Verdana"/>
      <family val="2"/>
    </font>
    <font>
      <i/>
      <sz val="10"/>
      <color theme="6"/>
      <name val="Verdana"/>
      <family val="2"/>
    </font>
    <font>
      <sz val="14"/>
      <color rgb="FFFF0000"/>
      <name val="Verdana"/>
      <family val="2"/>
    </font>
    <font>
      <sz val="11"/>
      <color theme="1"/>
      <name val="Gill Sans MT"/>
      <family val="2"/>
    </font>
    <font>
      <b/>
      <sz val="11"/>
      <color theme="0"/>
      <name val="Verdana"/>
      <family val="2"/>
    </font>
    <font>
      <sz val="10"/>
      <color rgb="FFFF0000"/>
      <name val="Verdana"/>
      <family val="2"/>
    </font>
    <font>
      <b/>
      <sz val="22"/>
      <color rgb="FF382573"/>
      <name val="Verdana"/>
      <family val="2"/>
    </font>
    <font>
      <b/>
      <sz val="12"/>
      <color theme="0"/>
      <name val="Verdana"/>
      <family val="2"/>
    </font>
    <font>
      <sz val="12"/>
      <color rgb="FFCC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sz val="11"/>
      <name val="Verdana"/>
      <family val="2"/>
    </font>
    <font>
      <sz val="14"/>
      <name val="Verdana"/>
      <family val="2"/>
    </font>
    <font>
      <sz val="11"/>
      <color theme="4"/>
      <name val="Verdana"/>
      <family val="2"/>
    </font>
    <font>
      <b/>
      <vertAlign val="subscript"/>
      <sz val="11"/>
      <color theme="0"/>
      <name val="Verdana"/>
      <family val="2"/>
    </font>
    <font>
      <b/>
      <strike/>
      <sz val="11"/>
      <color theme="6"/>
      <name val="Verdana"/>
      <family val="2"/>
    </font>
    <font>
      <b/>
      <sz val="11"/>
      <color theme="4"/>
      <name val="Verdana"/>
      <family val="2"/>
    </font>
    <font>
      <b/>
      <sz val="18"/>
      <color theme="6"/>
      <name val="Calibri"/>
      <family val="2"/>
      <scheme val="minor"/>
    </font>
    <font>
      <b/>
      <sz val="11"/>
      <color rgb="FFFF0000"/>
      <name val="Verdana"/>
      <family val="2"/>
    </font>
    <font>
      <sz val="11"/>
      <color theme="1"/>
      <name val="Calibri"/>
      <family val="2"/>
      <scheme val="minor"/>
    </font>
    <font>
      <sz val="12"/>
      <color rgb="FFFF0000"/>
      <name val="Verdana"/>
      <family val="2"/>
    </font>
    <font>
      <sz val="12"/>
      <color theme="1"/>
      <name val="Calibri"/>
      <family val="2"/>
      <scheme val="minor"/>
    </font>
    <font>
      <i/>
      <sz val="12"/>
      <color theme="1"/>
      <name val="Calibri"/>
      <family val="2"/>
      <scheme val="minor"/>
    </font>
    <font>
      <vertAlign val="superscript"/>
      <sz val="11"/>
      <color theme="6"/>
      <name val="Verdana"/>
      <family val="2"/>
    </font>
    <font>
      <b/>
      <u/>
      <sz val="11"/>
      <color rgb="FF382573"/>
      <name val="Verdana"/>
      <family val="2"/>
    </font>
    <font>
      <b/>
      <sz val="10"/>
      <color theme="0"/>
      <name val="Calibri"/>
      <family val="2"/>
      <scheme val="minor"/>
    </font>
    <font>
      <b/>
      <u/>
      <sz val="10"/>
      <color theme="1"/>
      <name val="Calibri"/>
      <family val="2"/>
      <scheme val="minor"/>
    </font>
    <font>
      <sz val="10"/>
      <color theme="0"/>
      <name val="Calibri"/>
      <family val="2"/>
      <scheme val="minor"/>
    </font>
    <font>
      <i/>
      <sz val="10"/>
      <color theme="1"/>
      <name val="Calibri"/>
      <family val="2"/>
      <scheme val="minor"/>
    </font>
    <font>
      <sz val="16"/>
      <color rgb="FF98A03B"/>
      <name val="Verdana"/>
      <family val="2"/>
    </font>
    <font>
      <i/>
      <sz val="11"/>
      <color rgb="FF382573"/>
      <name val="Verdana"/>
      <family val="2"/>
    </font>
    <font>
      <b/>
      <sz val="10"/>
      <color indexed="8"/>
      <name val="Verdana"/>
      <family val="2"/>
    </font>
    <font>
      <sz val="14"/>
      <color theme="6"/>
      <name val="Verdana"/>
      <family val="2"/>
    </font>
    <font>
      <sz val="11"/>
      <color theme="0"/>
      <name val="Verdana"/>
      <family val="2"/>
    </font>
    <font>
      <b/>
      <vertAlign val="superscript"/>
      <sz val="11"/>
      <color theme="0"/>
      <name val="Verdana"/>
      <family val="2"/>
    </font>
    <font>
      <sz val="1"/>
      <color theme="4"/>
      <name val="Calibri"/>
      <family val="2"/>
      <scheme val="minor"/>
    </font>
    <font>
      <sz val="10"/>
      <color theme="6"/>
      <name val="Calibri"/>
      <family val="2"/>
      <scheme val="minor"/>
    </font>
    <font>
      <b/>
      <sz val="10"/>
      <color theme="1"/>
      <name val="Arial"/>
      <family val="2"/>
    </font>
    <font>
      <u/>
      <sz val="11"/>
      <color rgb="FF0070C0"/>
      <name val="Verdana"/>
      <family val="2"/>
    </font>
    <font>
      <sz val="10"/>
      <color theme="0"/>
      <name val="Verdana"/>
      <family val="2"/>
    </font>
    <font>
      <sz val="12"/>
      <color theme="1"/>
      <name val="Calibri"/>
      <family val="2"/>
      <scheme val="minor"/>
    </font>
    <font>
      <b/>
      <sz val="12"/>
      <color theme="1"/>
      <name val="Calibri"/>
      <family val="2"/>
      <scheme val="minor"/>
    </font>
    <font>
      <sz val="10"/>
      <color theme="1"/>
      <name val="Calibri"/>
      <family val="2"/>
      <scheme val="minor"/>
    </font>
    <font>
      <b/>
      <sz val="11"/>
      <color theme="1"/>
      <name val="Verdana"/>
      <family val="2"/>
    </font>
    <font>
      <sz val="9"/>
      <color theme="1"/>
      <name val="Calibri"/>
      <family val="2"/>
      <scheme val="minor"/>
    </font>
    <font>
      <i/>
      <sz val="11"/>
      <color theme="1"/>
      <name val="Verdana"/>
      <family val="2"/>
    </font>
    <font>
      <sz val="9"/>
      <name val="Verdana"/>
      <family val="2"/>
    </font>
    <font>
      <sz val="14"/>
      <color theme="6"/>
      <name val="Calibri"/>
      <family val="2"/>
      <scheme val="minor"/>
    </font>
    <font>
      <b/>
      <sz val="18"/>
      <color theme="1"/>
      <name val="Verdana"/>
      <family val="2"/>
    </font>
    <font>
      <b/>
      <sz val="10"/>
      <color rgb="FFFF0000"/>
      <name val="Calibri"/>
      <family val="2"/>
      <scheme val="minor"/>
    </font>
    <font>
      <sz val="11"/>
      <color rgb="FF9C5700"/>
      <name val="Calibri"/>
      <family val="2"/>
      <scheme val="minor"/>
    </font>
    <font>
      <u/>
      <sz val="11"/>
      <color theme="6"/>
      <name val="Verdana"/>
      <family val="2"/>
    </font>
    <font>
      <b/>
      <sz val="9"/>
      <name val="Verdana"/>
      <family val="2"/>
    </font>
    <font>
      <sz val="12"/>
      <color theme="1"/>
      <name val="Calibri"/>
      <family val="2"/>
      <scheme val="minor"/>
    </font>
    <font>
      <sz val="11"/>
      <color rgb="FFFF0000"/>
      <name val="Verdana"/>
      <family val="2"/>
    </font>
    <font>
      <b/>
      <i/>
      <sz val="11"/>
      <color rgb="FF382573"/>
      <name val="Verdana"/>
      <family val="2"/>
    </font>
    <font>
      <sz val="10"/>
      <name val="Arial"/>
      <family val="2"/>
    </font>
    <font>
      <sz val="11"/>
      <color rgb="FF000000"/>
      <name val="Calibri"/>
      <family val="2"/>
      <scheme val="minor"/>
    </font>
    <font>
      <sz val="11"/>
      <color rgb="FF000000"/>
      <name val="Verdana"/>
      <family val="2"/>
    </font>
    <font>
      <i/>
      <sz val="10"/>
      <color theme="1"/>
      <name val="Verdana"/>
      <family val="2"/>
    </font>
    <font>
      <u/>
      <sz val="10"/>
      <color rgb="FF0070C0"/>
      <name val="Verdana"/>
      <family val="2"/>
    </font>
    <font>
      <sz val="9"/>
      <color theme="1"/>
      <name val="Segoe UI"/>
      <family val="2"/>
    </font>
    <font>
      <sz val="11"/>
      <name val="Calibri"/>
      <family val="2"/>
    </font>
    <font>
      <sz val="11"/>
      <name val="Calibri"/>
      <family val="2"/>
      <scheme val="minor"/>
    </font>
    <font>
      <sz val="10"/>
      <color theme="6"/>
      <name val="Arial"/>
      <family val="2"/>
    </font>
    <font>
      <sz val="11"/>
      <color theme="6"/>
      <name val="Arial"/>
      <family val="2"/>
    </font>
    <font>
      <sz val="9"/>
      <color indexed="81"/>
      <name val="Tahoma"/>
      <family val="2"/>
    </font>
    <font>
      <b/>
      <i/>
      <sz val="11"/>
      <color theme="6"/>
      <name val="Verdana"/>
      <family val="2"/>
    </font>
    <font>
      <i/>
      <sz val="10"/>
      <color theme="1"/>
      <name val="Arial"/>
      <family val="2"/>
    </font>
    <font>
      <i/>
      <sz val="12"/>
      <color theme="6"/>
      <name val="Verdana"/>
      <family val="2"/>
    </font>
    <font>
      <b/>
      <i/>
      <sz val="12"/>
      <color theme="6"/>
      <name val="Verdana"/>
      <family val="2"/>
    </font>
    <font>
      <b/>
      <sz val="9"/>
      <color indexed="81"/>
      <name val="Tahoma"/>
      <family val="2"/>
    </font>
  </fonts>
  <fills count="4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E1F3F3"/>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0070C0"/>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
      <patternFill patternType="solid">
        <fgColor theme="2"/>
        <bgColor rgb="FF000000"/>
      </patternFill>
    </fill>
    <fill>
      <patternFill patternType="solid">
        <fgColor rgb="FFFFFFFF"/>
        <bgColor rgb="FF000000"/>
      </patternFill>
    </fill>
    <fill>
      <patternFill patternType="solid">
        <fgColor theme="9" tint="0.399975585192419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auto="1"/>
      </right>
      <top/>
      <bottom/>
      <diagonal/>
    </border>
    <border>
      <left style="medium">
        <color theme="1"/>
      </left>
      <right/>
      <top style="medium">
        <color theme="1"/>
      </top>
      <bottom/>
      <diagonal/>
    </border>
    <border>
      <left style="medium">
        <color theme="1"/>
      </left>
      <right/>
      <top/>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1"/>
      </left>
      <right/>
      <top style="thin">
        <color indexed="64"/>
      </top>
      <bottom/>
      <diagonal/>
    </border>
    <border>
      <left/>
      <right style="thin">
        <color theme="2" tint="-0.249977111117893"/>
      </right>
      <top/>
      <bottom style="thin">
        <color theme="2" tint="-0.249977111117893"/>
      </bottom>
      <diagonal/>
    </border>
    <border>
      <left/>
      <right/>
      <top/>
      <bottom style="medium">
        <color theme="4"/>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thin">
        <color theme="2" tint="-0.24994659260841701"/>
      </left>
      <right style="thin">
        <color theme="2" tint="-0.24994659260841701"/>
      </right>
      <top/>
      <bottom style="thin">
        <color theme="2" tint="-0.249977111117893"/>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style="medium">
        <color theme="1"/>
      </top>
      <bottom/>
      <diagonal/>
    </border>
    <border>
      <left style="medium">
        <color theme="1"/>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diagonal/>
    </border>
    <border>
      <left style="thin">
        <color rgb="FFAEAAAA"/>
      </left>
      <right/>
      <top style="thin">
        <color rgb="FFAEAAAA"/>
      </top>
      <bottom style="thin">
        <color rgb="FFAEAAAA"/>
      </bottom>
      <diagonal/>
    </border>
    <border>
      <left/>
      <right/>
      <top style="thin">
        <color rgb="FFAEAAAA"/>
      </top>
      <bottom style="thin">
        <color rgb="FFAEAAAA"/>
      </bottom>
      <diagonal/>
    </border>
    <border>
      <left/>
      <right style="thin">
        <color rgb="FFAEAAAA"/>
      </right>
      <top style="thin">
        <color rgb="FFAEAAAA"/>
      </top>
      <bottom style="thin">
        <color rgb="FFAEAAAA"/>
      </bottom>
      <diagonal/>
    </border>
    <border>
      <left style="thin">
        <color rgb="FFA6A6A6"/>
      </left>
      <right style="thin">
        <color rgb="FFA6A6A6"/>
      </right>
      <top style="thin">
        <color rgb="FFA6A6A6"/>
      </top>
      <bottom style="thin">
        <color rgb="FFA6A6A6"/>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style="thin">
        <color indexed="64"/>
      </left>
      <right style="thin">
        <color theme="2" tint="-9.9978637043366805E-2"/>
      </right>
      <top style="thin">
        <color theme="2" tint="-9.9978637043366805E-2"/>
      </top>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bottom style="thin">
        <color theme="2" tint="-9.9978637043366805E-2"/>
      </bottom>
      <diagonal/>
    </border>
    <border>
      <left/>
      <right/>
      <top style="thin">
        <color theme="0" tint="-0.34998626667073579"/>
      </top>
      <bottom style="thin">
        <color theme="2" tint="-0.249977111117893"/>
      </bottom>
      <diagonal/>
    </border>
    <border>
      <left style="medium">
        <color theme="0" tint="-0.34998626667073579"/>
      </left>
      <right style="thin">
        <color theme="0" tint="-0.34998626667073579"/>
      </right>
      <top style="medium">
        <color theme="0" tint="-0.34998626667073579"/>
      </top>
      <bottom style="thin">
        <color theme="2" tint="-0.249977111117893"/>
      </bottom>
      <diagonal/>
    </border>
    <border>
      <left/>
      <right style="thin">
        <color theme="2" tint="-0.249977111117893"/>
      </right>
      <top style="medium">
        <color theme="0" tint="-0.34998626667073579"/>
      </top>
      <bottom style="thin">
        <color theme="2" tint="-0.249977111117893"/>
      </bottom>
      <diagonal/>
    </border>
    <border>
      <left style="thin">
        <color theme="2" tint="-0.249977111117893"/>
      </left>
      <right style="thin">
        <color theme="2" tint="-0.249977111117893"/>
      </right>
      <top style="medium">
        <color theme="0" tint="-0.34998626667073579"/>
      </top>
      <bottom style="thin">
        <color theme="2" tint="-0.249977111117893"/>
      </bottom>
      <diagonal/>
    </border>
    <border>
      <left style="thin">
        <color theme="2" tint="-0.249977111117893"/>
      </left>
      <right style="medium">
        <color theme="0" tint="-0.34998626667073579"/>
      </right>
      <top style="medium">
        <color theme="0" tint="-0.34998626667073579"/>
      </top>
      <bottom style="thin">
        <color theme="2" tint="-0.249977111117893"/>
      </bottom>
      <diagonal/>
    </border>
    <border>
      <left style="medium">
        <color theme="0" tint="-0.34998626667073579"/>
      </left>
      <right style="thin">
        <color theme="0" tint="-0.34998626667073579"/>
      </right>
      <top style="thin">
        <color theme="2" tint="-0.249977111117893"/>
      </top>
      <bottom style="thin">
        <color theme="2" tint="-0.249977111117893"/>
      </bottom>
      <diagonal/>
    </border>
    <border>
      <left style="thin">
        <color theme="2" tint="-0.249977111117893"/>
      </left>
      <right style="medium">
        <color theme="0" tint="-0.34998626667073579"/>
      </right>
      <top style="thin">
        <color theme="2" tint="-0.249977111117893"/>
      </top>
      <bottom style="thin">
        <color theme="2" tint="-0.249977111117893"/>
      </bottom>
      <diagonal/>
    </border>
    <border>
      <left style="medium">
        <color theme="0" tint="-0.34998626667073579"/>
      </left>
      <right style="thin">
        <color theme="0" tint="-0.34998626667073579"/>
      </right>
      <top style="thin">
        <color theme="2" tint="-0.249977111117893"/>
      </top>
      <bottom style="thin">
        <color theme="0" tint="-0.34998626667073579"/>
      </bottom>
      <diagonal/>
    </border>
    <border>
      <left style="medium">
        <color theme="0" tint="-0.34998626667073579"/>
      </left>
      <right style="thin">
        <color theme="2" tint="-0.249977111117893"/>
      </right>
      <top/>
      <bottom style="thin">
        <color theme="2" tint="-0.249977111117893"/>
      </bottom>
      <diagonal/>
    </border>
    <border>
      <left style="medium">
        <color theme="0" tint="-0.34998626667073579"/>
      </left>
      <right style="thin">
        <color theme="2" tint="-0.249977111117893"/>
      </right>
      <top style="thin">
        <color theme="2" tint="-0.249977111117893"/>
      </top>
      <bottom style="thin">
        <color theme="2" tint="-0.249977111117893"/>
      </bottom>
      <diagonal/>
    </border>
    <border>
      <left style="medium">
        <color theme="0" tint="-0.34998626667073579"/>
      </left>
      <right style="thin">
        <color theme="2" tint="-0.249977111117893"/>
      </right>
      <top style="thin">
        <color theme="2" tint="-0.249977111117893"/>
      </top>
      <bottom style="medium">
        <color theme="0" tint="-0.34998626667073579"/>
      </bottom>
      <diagonal/>
    </border>
    <border>
      <left style="thin">
        <color theme="2" tint="-0.249977111117893"/>
      </left>
      <right style="thin">
        <color theme="2" tint="-0.249977111117893"/>
      </right>
      <top style="thin">
        <color theme="2" tint="-0.249977111117893"/>
      </top>
      <bottom style="medium">
        <color theme="0" tint="-0.34998626667073579"/>
      </bottom>
      <diagonal/>
    </border>
    <border>
      <left style="thin">
        <color theme="2" tint="-0.249977111117893"/>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diagonal/>
    </border>
    <border>
      <left style="medium">
        <color theme="0" tint="-0.34998626667073579"/>
      </left>
      <right style="thin">
        <color theme="2" tint="-0.249977111117893"/>
      </right>
      <top style="thin">
        <color theme="2" tint="-0.249977111117893"/>
      </top>
      <bottom/>
      <diagonal/>
    </border>
    <border>
      <left/>
      <right style="medium">
        <color theme="0" tint="-0.34998626667073579"/>
      </right>
      <top style="thin">
        <color theme="2" tint="-0.249977111117893"/>
      </top>
      <bottom style="thin">
        <color theme="2" tint="-0.249977111117893"/>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style="medium">
        <color theme="0" tint="-0.34998626667073579"/>
      </bottom>
      <diagonal/>
    </border>
    <border>
      <left style="thin">
        <color theme="2" tint="-0.249977111117893"/>
      </left>
      <right style="thin">
        <color theme="2" tint="-0.249977111117893"/>
      </right>
      <top style="medium">
        <color theme="0" tint="-0.34998626667073579"/>
      </top>
      <bottom style="medium">
        <color theme="0" tint="-0.34998626667073579"/>
      </bottom>
      <diagonal/>
    </border>
    <border>
      <left style="thin">
        <color theme="2" tint="-0.24997711111789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2" tint="-0.249977111117893"/>
      </right>
      <top/>
      <bottom/>
      <diagonal/>
    </border>
    <border>
      <left style="thin">
        <color theme="2" tint="-0.249977111117893"/>
      </left>
      <right style="medium">
        <color theme="0" tint="-0.34998626667073579"/>
      </right>
      <top/>
      <bottom style="thin">
        <color theme="2" tint="-0.249977111117893"/>
      </bottom>
      <diagonal/>
    </border>
    <border>
      <left style="medium">
        <color theme="0" tint="-0.34998626667073579"/>
      </left>
      <right style="thin">
        <color theme="2" tint="-0.249977111117893"/>
      </right>
      <top/>
      <bottom style="medium">
        <color theme="0" tint="-0.34998626667073579"/>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s>
  <cellStyleXfs count="42">
    <xf numFmtId="0" fontId="0" fillId="0" borderId="0"/>
    <xf numFmtId="43" fontId="26" fillId="0" borderId="0" applyFont="0" applyFill="0" applyBorder="0" applyAlignment="0" applyProtection="0"/>
    <xf numFmtId="0" fontId="27" fillId="0" borderId="0" applyNumberFormat="0" applyFill="0" applyBorder="0" applyAlignment="0" applyProtection="0">
      <alignment vertical="top"/>
      <protection locked="0"/>
    </xf>
    <xf numFmtId="0" fontId="28" fillId="0" borderId="0"/>
    <xf numFmtId="9" fontId="26" fillId="0" borderId="0" applyFont="0" applyFill="0" applyBorder="0" applyAlignment="0" applyProtection="0"/>
    <xf numFmtId="0" fontId="26" fillId="0" borderId="0"/>
    <xf numFmtId="0" fontId="25" fillId="0" borderId="0"/>
    <xf numFmtId="0" fontId="24" fillId="0" borderId="0"/>
    <xf numFmtId="9" fontId="24" fillId="0" borderId="0" applyFont="0" applyFill="0" applyBorder="0" applyAlignment="0" applyProtection="0"/>
    <xf numFmtId="0" fontId="24" fillId="0" borderId="0"/>
    <xf numFmtId="0" fontId="26" fillId="0" borderId="0"/>
    <xf numFmtId="0" fontId="36" fillId="0" borderId="0"/>
    <xf numFmtId="0" fontId="42" fillId="0" borderId="0" applyNumberFormat="0" applyFill="0" applyBorder="0" applyAlignment="0" applyProtection="0">
      <alignment vertical="top"/>
      <protection locked="0"/>
    </xf>
    <xf numFmtId="0" fontId="23" fillId="0" borderId="0"/>
    <xf numFmtId="43" fontId="26" fillId="0" borderId="0" applyFont="0" applyFill="0" applyBorder="0" applyAlignment="0" applyProtection="0"/>
    <xf numFmtId="0" fontId="26" fillId="0" borderId="0"/>
    <xf numFmtId="0" fontId="21" fillId="0" borderId="0"/>
    <xf numFmtId="9" fontId="21" fillId="0" borderId="0" applyFont="0" applyFill="0" applyBorder="0" applyAlignment="0" applyProtection="0"/>
    <xf numFmtId="0" fontId="20" fillId="0" borderId="0"/>
    <xf numFmtId="0" fontId="27" fillId="0" borderId="0" applyNumberFormat="0" applyFill="0" applyBorder="0" applyAlignment="0" applyProtection="0">
      <alignment vertical="top"/>
      <protection locked="0"/>
    </xf>
    <xf numFmtId="0" fontId="75" fillId="0" borderId="0" applyNumberFormat="0" applyFill="0" applyBorder="0" applyAlignment="0" applyProtection="0"/>
    <xf numFmtId="0" fontId="18" fillId="0" borderId="0"/>
    <xf numFmtId="0" fontId="17" fillId="0" borderId="0"/>
    <xf numFmtId="44" fontId="26" fillId="0" borderId="0" applyFon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7" fillId="0" borderId="0"/>
    <xf numFmtId="0" fontId="161" fillId="35" borderId="0" applyNumberFormat="0" applyBorder="0" applyAlignment="0" applyProtection="0"/>
    <xf numFmtId="0" fontId="6" fillId="0" borderId="0"/>
    <xf numFmtId="0" fontId="5" fillId="0" borderId="0"/>
    <xf numFmtId="0" fontId="4" fillId="0" borderId="0"/>
    <xf numFmtId="0" fontId="3" fillId="0" borderId="0"/>
    <xf numFmtId="0" fontId="2" fillId="0" borderId="0"/>
    <xf numFmtId="0" fontId="2" fillId="0" borderId="0"/>
  </cellStyleXfs>
  <cellXfs count="2123">
    <xf numFmtId="0" fontId="0" fillId="0" borderId="0" xfId="0"/>
    <xf numFmtId="0" fontId="0" fillId="0" borderId="0" xfId="0" quotePrefix="1"/>
    <xf numFmtId="0" fontId="31" fillId="0" borderId="0" xfId="0" applyFont="1" applyAlignment="1">
      <alignment horizontal="center"/>
    </xf>
    <xf numFmtId="166" fontId="31" fillId="0" borderId="0" xfId="0" applyNumberFormat="1" applyFont="1" applyAlignment="1">
      <alignment horizontal="center"/>
    </xf>
    <xf numFmtId="0" fontId="31" fillId="0" borderId="0" xfId="0" applyFont="1" applyAlignment="1">
      <alignment horizontal="left" wrapText="1"/>
    </xf>
    <xf numFmtId="1" fontId="31" fillId="0" borderId="0" xfId="0" applyNumberFormat="1" applyFont="1" applyAlignment="1">
      <alignment horizontal="center"/>
    </xf>
    <xf numFmtId="0" fontId="31" fillId="0" borderId="0" xfId="0" applyFont="1" applyAlignment="1">
      <alignment horizontal="left"/>
    </xf>
    <xf numFmtId="5" fontId="31" fillId="0" borderId="0" xfId="1" applyNumberFormat="1" applyFont="1"/>
    <xf numFmtId="164" fontId="31" fillId="0" borderId="0" xfId="0" applyNumberFormat="1" applyFont="1"/>
    <xf numFmtId="0" fontId="31" fillId="0" borderId="0" xfId="0" applyFont="1"/>
    <xf numFmtId="0" fontId="31" fillId="0" borderId="0" xfId="0" applyFont="1" applyAlignment="1">
      <alignment vertical="center"/>
    </xf>
    <xf numFmtId="0" fontId="36" fillId="0" borderId="0" xfId="7" applyFont="1" applyAlignment="1" applyProtection="1">
      <alignment vertical="center"/>
      <protection hidden="1"/>
    </xf>
    <xf numFmtId="0" fontId="40" fillId="0" borderId="0" xfId="7" applyFont="1" applyAlignment="1" applyProtection="1">
      <alignment vertical="center"/>
      <protection hidden="1"/>
    </xf>
    <xf numFmtId="0" fontId="39" fillId="0" borderId="1" xfId="0" applyFont="1" applyBorder="1" applyAlignment="1" applyProtection="1">
      <alignment vertical="top"/>
      <protection hidden="1"/>
    </xf>
    <xf numFmtId="0" fontId="39" fillId="0" borderId="1" xfId="0" applyFont="1" applyBorder="1" applyProtection="1">
      <protection hidden="1"/>
    </xf>
    <xf numFmtId="0" fontId="31" fillId="0" borderId="0" xfId="0" applyFont="1" applyProtection="1">
      <protection hidden="1"/>
    </xf>
    <xf numFmtId="0" fontId="31" fillId="0" borderId="1" xfId="0" applyFont="1" applyBorder="1" applyProtection="1">
      <protection hidden="1"/>
    </xf>
    <xf numFmtId="2" fontId="31" fillId="0" borderId="0" xfId="0" applyNumberFormat="1" applyFont="1" applyProtection="1">
      <protection hidden="1"/>
    </xf>
    <xf numFmtId="43" fontId="31" fillId="0" borderId="0" xfId="0" applyNumberFormat="1" applyFont="1" applyProtection="1">
      <protection hidden="1"/>
    </xf>
    <xf numFmtId="166" fontId="22" fillId="0" borderId="0" xfId="7" applyNumberFormat="1" applyFont="1" applyAlignment="1" applyProtection="1">
      <alignment horizontal="center"/>
      <protection hidden="1"/>
    </xf>
    <xf numFmtId="0" fontId="45" fillId="0" borderId="0" xfId="7" applyFont="1" applyAlignment="1" applyProtection="1">
      <alignment vertical="center"/>
      <protection hidden="1"/>
    </xf>
    <xf numFmtId="0" fontId="19" fillId="0" borderId="0" xfId="7" applyFont="1" applyAlignment="1" applyProtection="1">
      <alignment vertical="center"/>
      <protection hidden="1"/>
    </xf>
    <xf numFmtId="0" fontId="31" fillId="3" borderId="0" xfId="0" applyFont="1" applyFill="1"/>
    <xf numFmtId="0" fontId="31" fillId="3" borderId="0" xfId="0" applyFont="1" applyFill="1" applyAlignment="1">
      <alignment vertical="center"/>
    </xf>
    <xf numFmtId="43" fontId="22" fillId="0" borderId="0" xfId="1" applyFont="1" applyFill="1" applyBorder="1" applyAlignment="1" applyProtection="1">
      <alignment horizontal="right" vertical="center" wrapText="1" indent="1"/>
      <protection hidden="1"/>
    </xf>
    <xf numFmtId="167" fontId="31" fillId="4" borderId="0" xfId="1" applyNumberFormat="1" applyFont="1" applyFill="1" applyBorder="1" applyAlignment="1" applyProtection="1">
      <alignment horizontal="right" vertical="center" wrapText="1" indent="1"/>
      <protection hidden="1"/>
    </xf>
    <xf numFmtId="0" fontId="62" fillId="0" borderId="0" xfId="0" applyFont="1" applyAlignment="1">
      <alignment vertical="center" wrapText="1"/>
    </xf>
    <xf numFmtId="0" fontId="31" fillId="3" borderId="0" xfId="0" applyFont="1" applyFill="1" applyAlignment="1" applyProtection="1">
      <alignment horizontal="left" vertical="top" wrapText="1"/>
      <protection hidden="1"/>
    </xf>
    <xf numFmtId="0" fontId="34" fillId="3" borderId="0" xfId="0" applyFont="1" applyFill="1" applyAlignment="1" applyProtection="1">
      <alignment horizontal="left" vertical="top" wrapText="1"/>
      <protection hidden="1"/>
    </xf>
    <xf numFmtId="0" fontId="34" fillId="3" borderId="0" xfId="0" applyFont="1" applyFill="1" applyAlignment="1">
      <alignment horizontal="left" vertical="top" wrapText="1"/>
    </xf>
    <xf numFmtId="0" fontId="34" fillId="3" borderId="0" xfId="0" applyFont="1" applyFill="1" applyAlignment="1">
      <alignment vertical="center"/>
    </xf>
    <xf numFmtId="0" fontId="34" fillId="0" borderId="0" xfId="0" applyFont="1" applyAlignment="1">
      <alignment vertical="center"/>
    </xf>
    <xf numFmtId="0" fontId="31" fillId="3" borderId="0" xfId="0" applyFont="1" applyFill="1" applyAlignment="1">
      <alignment horizontal="left" vertical="top" wrapText="1"/>
    </xf>
    <xf numFmtId="14" fontId="31" fillId="3" borderId="0" xfId="0" applyNumberFormat="1" applyFont="1" applyFill="1" applyAlignment="1">
      <alignment vertical="center"/>
    </xf>
    <xf numFmtId="0" fontId="22" fillId="0" borderId="0" xfId="0" applyFont="1" applyAlignment="1">
      <alignment vertical="center"/>
    </xf>
    <xf numFmtId="0" fontId="31" fillId="3" borderId="0" xfId="0" applyFont="1" applyFill="1" applyAlignment="1">
      <alignment wrapText="1"/>
    </xf>
    <xf numFmtId="167" fontId="22" fillId="0" borderId="0" xfId="1" applyNumberFormat="1" applyFont="1" applyFill="1" applyBorder="1" applyAlignment="1" applyProtection="1">
      <alignment horizontal="right" vertical="center" wrapText="1" indent="1"/>
      <protection hidden="1"/>
    </xf>
    <xf numFmtId="43" fontId="31" fillId="0" borderId="0" xfId="1" applyFont="1" applyFill="1" applyBorder="1" applyAlignment="1" applyProtection="1">
      <alignment horizontal="right" vertical="center" wrapText="1" indent="1"/>
      <protection hidden="1"/>
    </xf>
    <xf numFmtId="0" fontId="22" fillId="0" borderId="0" xfId="0" applyFont="1"/>
    <xf numFmtId="0" fontId="31" fillId="3" borderId="0" xfId="0" applyFont="1" applyFill="1" applyAlignment="1">
      <alignment vertical="center" wrapText="1"/>
    </xf>
    <xf numFmtId="169" fontId="31" fillId="4" borderId="0" xfId="1" applyNumberFormat="1" applyFont="1" applyFill="1" applyBorder="1" applyAlignment="1" applyProtection="1">
      <alignment horizontal="right" vertical="center" wrapText="1" indent="1"/>
      <protection hidden="1"/>
    </xf>
    <xf numFmtId="0" fontId="36" fillId="19" borderId="0" xfId="7" applyFont="1" applyFill="1" applyAlignment="1" applyProtection="1">
      <alignment vertical="center"/>
      <protection hidden="1"/>
    </xf>
    <xf numFmtId="0" fontId="44" fillId="0" borderId="0" xfId="7" applyFont="1" applyAlignment="1" applyProtection="1">
      <alignment vertical="center"/>
      <protection hidden="1"/>
    </xf>
    <xf numFmtId="0" fontId="22" fillId="0" borderId="0" xfId="7" applyFont="1" applyAlignment="1" applyProtection="1">
      <alignment vertical="center"/>
      <protection hidden="1"/>
    </xf>
    <xf numFmtId="0" fontId="22" fillId="0" borderId="0" xfId="7" applyFont="1" applyAlignment="1" applyProtection="1">
      <alignment horizontal="center" vertical="center"/>
      <protection hidden="1"/>
    </xf>
    <xf numFmtId="0" fontId="49" fillId="0" borderId="0" xfId="2" applyFont="1" applyBorder="1" applyAlignment="1" applyProtection="1">
      <alignment vertical="center"/>
      <protection hidden="1"/>
    </xf>
    <xf numFmtId="0" fontId="40" fillId="19" borderId="0" xfId="7" applyFont="1" applyFill="1" applyAlignment="1" applyProtection="1">
      <alignment vertical="center"/>
      <protection hidden="1"/>
    </xf>
    <xf numFmtId="0" fontId="19" fillId="19" borderId="0" xfId="7" applyFont="1" applyFill="1" applyAlignment="1" applyProtection="1">
      <alignment vertical="center"/>
      <protection hidden="1"/>
    </xf>
    <xf numFmtId="1" fontId="22" fillId="19" borderId="0" xfId="1" applyNumberFormat="1" applyFont="1" applyFill="1" applyBorder="1" applyAlignment="1" applyProtection="1">
      <alignment horizontal="left" vertical="center" wrapText="1"/>
      <protection hidden="1"/>
    </xf>
    <xf numFmtId="0" fontId="58" fillId="0" borderId="0" xfId="7" applyFont="1" applyAlignment="1" applyProtection="1">
      <alignment horizontal="left" vertical="top" wrapText="1"/>
      <protection hidden="1"/>
    </xf>
    <xf numFmtId="0" fontId="86" fillId="19" borderId="0" xfId="11" applyFont="1" applyFill="1" applyAlignment="1" applyProtection="1">
      <alignment horizontal="left" vertical="top"/>
      <protection hidden="1"/>
    </xf>
    <xf numFmtId="0" fontId="86" fillId="19" borderId="0" xfId="11" applyFont="1" applyFill="1" applyAlignment="1" applyProtection="1">
      <alignment horizontal="left" vertical="top" wrapText="1"/>
      <protection hidden="1"/>
    </xf>
    <xf numFmtId="0" fontId="86" fillId="3" borderId="0" xfId="11" applyFont="1" applyFill="1" applyAlignment="1" applyProtection="1">
      <alignment horizontal="left" vertical="top"/>
      <protection hidden="1"/>
    </xf>
    <xf numFmtId="0" fontId="86" fillId="3" borderId="0" xfId="11" applyFont="1" applyFill="1" applyAlignment="1" applyProtection="1">
      <alignment horizontal="left" vertical="top" wrapText="1"/>
      <protection hidden="1"/>
    </xf>
    <xf numFmtId="0" fontId="85" fillId="3" borderId="0" xfId="11" applyFont="1" applyFill="1" applyAlignment="1" applyProtection="1">
      <alignment horizontal="left" vertical="top" wrapText="1"/>
      <protection hidden="1"/>
    </xf>
    <xf numFmtId="0" fontId="82" fillId="3" borderId="0" xfId="11" applyFont="1" applyFill="1" applyAlignment="1" applyProtection="1">
      <alignment horizontal="left" vertical="top" wrapText="1"/>
      <protection hidden="1"/>
    </xf>
    <xf numFmtId="0" fontId="81" fillId="3" borderId="0" xfId="11" applyFont="1" applyFill="1" applyAlignment="1" applyProtection="1">
      <alignment horizontal="left" vertical="top" wrapText="1"/>
      <protection hidden="1"/>
    </xf>
    <xf numFmtId="0" fontId="85" fillId="3" borderId="12" xfId="11" applyFont="1" applyFill="1" applyBorder="1" applyAlignment="1" applyProtection="1">
      <alignment horizontal="left" vertical="top" wrapText="1"/>
      <protection hidden="1"/>
    </xf>
    <xf numFmtId="0" fontId="71" fillId="0" borderId="0" xfId="7" applyFont="1" applyAlignment="1" applyProtection="1">
      <alignment vertical="center"/>
      <protection hidden="1"/>
    </xf>
    <xf numFmtId="166" fontId="46" fillId="0" borderId="0" xfId="7" applyNumberFormat="1" applyFont="1" applyAlignment="1" applyProtection="1">
      <alignment horizontal="left"/>
      <protection hidden="1"/>
    </xf>
    <xf numFmtId="0" fontId="45" fillId="19" borderId="0" xfId="7" applyFont="1" applyFill="1" applyAlignment="1" applyProtection="1">
      <alignment vertical="center" wrapText="1"/>
      <protection hidden="1"/>
    </xf>
    <xf numFmtId="0" fontId="36" fillId="19" borderId="0" xfId="7" applyFont="1" applyFill="1" applyAlignment="1" applyProtection="1">
      <alignment horizontal="center" vertical="center"/>
      <protection hidden="1"/>
    </xf>
    <xf numFmtId="0" fontId="71" fillId="0" borderId="12" xfId="7" applyFont="1" applyBorder="1" applyAlignment="1" applyProtection="1">
      <alignment vertical="center"/>
      <protection hidden="1"/>
    </xf>
    <xf numFmtId="166" fontId="22" fillId="0" borderId="12" xfId="7" applyNumberFormat="1" applyFont="1" applyBorder="1" applyAlignment="1" applyProtection="1">
      <alignment horizontal="center"/>
      <protection hidden="1"/>
    </xf>
    <xf numFmtId="0" fontId="67" fillId="0" borderId="0" xfId="0" applyFont="1" applyAlignment="1" applyProtection="1">
      <alignment vertical="center" wrapText="1"/>
      <protection hidden="1"/>
    </xf>
    <xf numFmtId="9" fontId="89" fillId="0" borderId="0" xfId="4" applyFont="1" applyBorder="1" applyAlignment="1" applyProtection="1">
      <alignment horizontal="center" vertical="center" wrapText="1"/>
    </xf>
    <xf numFmtId="9" fontId="93" fillId="0" borderId="0" xfId="4" applyFont="1" applyBorder="1" applyAlignment="1" applyProtection="1">
      <alignment horizontal="center" vertical="center" wrapText="1"/>
    </xf>
    <xf numFmtId="170" fontId="88" fillId="0" borderId="0" xfId="0" applyNumberFormat="1" applyFont="1" applyAlignment="1" applyProtection="1">
      <alignment horizontal="left" vertical="center" wrapText="1"/>
      <protection hidden="1"/>
    </xf>
    <xf numFmtId="170" fontId="72" fillId="0" borderId="0" xfId="0" applyNumberFormat="1" applyFont="1" applyAlignment="1" applyProtection="1">
      <alignment horizontal="right" vertical="center" wrapText="1"/>
      <protection hidden="1"/>
    </xf>
    <xf numFmtId="170" fontId="88" fillId="0" borderId="0" xfId="0" applyNumberFormat="1" applyFont="1" applyAlignment="1" applyProtection="1">
      <alignment horizontal="right" vertical="center" wrapText="1"/>
      <protection hidden="1"/>
    </xf>
    <xf numFmtId="9" fontId="89" fillId="0" borderId="0" xfId="4" applyFont="1" applyFill="1" applyBorder="1" applyAlignment="1" applyProtection="1">
      <alignment horizontal="center" vertical="center" wrapText="1"/>
    </xf>
    <xf numFmtId="170" fontId="89" fillId="0" borderId="0" xfId="0" applyNumberFormat="1" applyFont="1" applyAlignment="1">
      <alignment horizontal="right" vertical="center" wrapText="1"/>
    </xf>
    <xf numFmtId="170" fontId="90" fillId="0" borderId="0" xfId="0" applyNumberFormat="1" applyFont="1" applyAlignment="1">
      <alignment horizontal="right" vertical="center" wrapText="1"/>
    </xf>
    <xf numFmtId="9" fontId="72" fillId="0" borderId="0" xfId="4" applyFont="1" applyBorder="1" applyAlignment="1" applyProtection="1">
      <alignment horizontal="center" vertical="top" wrapText="1"/>
    </xf>
    <xf numFmtId="170" fontId="88" fillId="0" borderId="0" xfId="0" applyNumberFormat="1" applyFont="1" applyAlignment="1">
      <alignment vertical="top" wrapText="1"/>
    </xf>
    <xf numFmtId="0" fontId="31" fillId="19" borderId="0" xfId="0" applyFont="1" applyFill="1" applyAlignment="1">
      <alignment horizontal="center"/>
    </xf>
    <xf numFmtId="166" fontId="31" fillId="19" borderId="0" xfId="0" applyNumberFormat="1" applyFont="1" applyFill="1" applyAlignment="1">
      <alignment horizontal="center"/>
    </xf>
    <xf numFmtId="0" fontId="31" fillId="19" borderId="0" xfId="0" applyFont="1" applyFill="1" applyAlignment="1">
      <alignment horizontal="left" wrapText="1"/>
    </xf>
    <xf numFmtId="1" fontId="31" fillId="19" borderId="0" xfId="0" applyNumberFormat="1" applyFont="1" applyFill="1" applyAlignment="1">
      <alignment horizontal="center"/>
    </xf>
    <xf numFmtId="0" fontId="31" fillId="19" borderId="0" xfId="0" applyFont="1" applyFill="1" applyAlignment="1">
      <alignment horizontal="left"/>
    </xf>
    <xf numFmtId="5" fontId="31" fillId="19" borderId="0" xfId="1" applyNumberFormat="1" applyFont="1" applyFill="1"/>
    <xf numFmtId="164" fontId="31" fillId="19" borderId="0" xfId="0" applyNumberFormat="1" applyFont="1" applyFill="1"/>
    <xf numFmtId="0" fontId="31" fillId="19" borderId="0" xfId="0" applyFont="1" applyFill="1"/>
    <xf numFmtId="1" fontId="31" fillId="0" borderId="12" xfId="0" applyNumberFormat="1" applyFont="1" applyBorder="1" applyAlignment="1">
      <alignment horizontal="center"/>
    </xf>
    <xf numFmtId="0" fontId="31" fillId="0" borderId="12" xfId="0" applyFont="1" applyBorder="1" applyAlignment="1">
      <alignment horizontal="left"/>
    </xf>
    <xf numFmtId="0" fontId="31" fillId="19" borderId="0" xfId="0" applyFont="1" applyFill="1" applyProtection="1">
      <protection locked="0"/>
    </xf>
    <xf numFmtId="0" fontId="31" fillId="19" borderId="0" xfId="0" applyFont="1" applyFill="1" applyProtection="1">
      <protection hidden="1"/>
    </xf>
    <xf numFmtId="0" fontId="31" fillId="19" borderId="0" xfId="0" applyFont="1" applyFill="1" applyAlignment="1">
      <alignment vertical="center"/>
    </xf>
    <xf numFmtId="0" fontId="31" fillId="19" borderId="0" xfId="0" applyFont="1" applyFill="1" applyAlignment="1" applyProtection="1">
      <alignment vertical="center"/>
      <protection hidden="1"/>
    </xf>
    <xf numFmtId="0" fontId="34" fillId="3" borderId="0" xfId="0" applyFont="1" applyFill="1" applyAlignment="1">
      <alignment horizontal="center" vertical="center" wrapText="1"/>
    </xf>
    <xf numFmtId="0" fontId="31" fillId="0" borderId="0" xfId="0" applyFont="1" applyAlignment="1" applyProtection="1">
      <alignment vertical="center"/>
      <protection hidden="1"/>
    </xf>
    <xf numFmtId="170" fontId="22" fillId="0" borderId="0" xfId="1" applyNumberFormat="1" applyFont="1" applyFill="1" applyBorder="1" applyAlignment="1" applyProtection="1">
      <alignment horizontal="center" vertical="center" wrapText="1"/>
      <protection hidden="1"/>
    </xf>
    <xf numFmtId="0" fontId="31" fillId="19" borderId="0" xfId="0" applyFont="1" applyFill="1" applyAlignment="1" applyProtection="1">
      <alignment vertical="center"/>
      <protection locked="0"/>
    </xf>
    <xf numFmtId="0" fontId="31" fillId="19" borderId="0" xfId="0" applyFont="1" applyFill="1" applyAlignment="1" applyProtection="1">
      <alignment vertical="center" wrapText="1"/>
      <protection locked="0"/>
    </xf>
    <xf numFmtId="0" fontId="56" fillId="19" borderId="1" xfId="18" applyFont="1" applyFill="1" applyBorder="1" applyAlignment="1" applyProtection="1">
      <alignment vertical="top"/>
      <protection locked="0"/>
    </xf>
    <xf numFmtId="0" fontId="63" fillId="19" borderId="1" xfId="18" applyFont="1" applyFill="1" applyBorder="1" applyProtection="1">
      <protection locked="0"/>
    </xf>
    <xf numFmtId="0" fontId="63" fillId="19" borderId="2" xfId="18" applyFont="1" applyFill="1" applyBorder="1" applyProtection="1">
      <protection locked="0"/>
    </xf>
    <xf numFmtId="0" fontId="63" fillId="19" borderId="4" xfId="18" applyFont="1" applyFill="1" applyBorder="1" applyProtection="1">
      <protection locked="0"/>
    </xf>
    <xf numFmtId="0" fontId="63" fillId="19" borderId="1" xfId="18" applyFont="1" applyFill="1" applyBorder="1" applyAlignment="1" applyProtection="1">
      <alignment vertical="top"/>
      <protection locked="0"/>
    </xf>
    <xf numFmtId="172" fontId="63" fillId="19" borderId="1" xfId="18" applyNumberFormat="1" applyFont="1" applyFill="1" applyBorder="1" applyProtection="1">
      <protection locked="0"/>
    </xf>
    <xf numFmtId="0" fontId="31" fillId="19" borderId="0" xfId="0" applyFont="1" applyFill="1" applyAlignment="1" applyProtection="1">
      <alignment wrapText="1"/>
      <protection locked="0"/>
    </xf>
    <xf numFmtId="0" fontId="31" fillId="19" borderId="0" xfId="0" applyFont="1" applyFill="1" applyAlignment="1">
      <alignment wrapText="1"/>
    </xf>
    <xf numFmtId="166" fontId="46" fillId="0" borderId="12" xfId="7" applyNumberFormat="1" applyFont="1" applyBorder="1" applyAlignment="1" applyProtection="1">
      <alignment horizontal="left"/>
      <protection hidden="1"/>
    </xf>
    <xf numFmtId="0" fontId="80" fillId="0" borderId="0" xfId="7" applyFont="1" applyAlignment="1" applyProtection="1">
      <alignment vertical="center"/>
      <protection hidden="1"/>
    </xf>
    <xf numFmtId="0" fontId="97" fillId="0" borderId="0" xfId="7" applyFont="1" applyAlignment="1" applyProtection="1">
      <alignment horizontal="right"/>
      <protection hidden="1"/>
    </xf>
    <xf numFmtId="0" fontId="97"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22" fillId="0" borderId="0" xfId="0" applyFont="1" applyAlignment="1">
      <alignment horizontal="center" vertical="center"/>
    </xf>
    <xf numFmtId="43" fontId="31" fillId="4" borderId="0" xfId="1" applyFont="1" applyFill="1" applyBorder="1" applyAlignment="1" applyProtection="1">
      <alignment horizontal="right" vertical="center" wrapText="1" indent="1"/>
      <protection hidden="1"/>
    </xf>
    <xf numFmtId="169" fontId="88" fillId="13" borderId="33" xfId="1" applyNumberFormat="1" applyFont="1" applyFill="1" applyBorder="1" applyAlignment="1" applyProtection="1">
      <alignment horizontal="center" vertical="center"/>
      <protection hidden="1"/>
    </xf>
    <xf numFmtId="9" fontId="88" fillId="13" borderId="32" xfId="4" applyFont="1" applyFill="1" applyBorder="1" applyAlignment="1" applyProtection="1">
      <alignment horizontal="center" vertical="center" wrapText="1"/>
      <protection hidden="1"/>
    </xf>
    <xf numFmtId="0" fontId="100" fillId="0" borderId="0" xfId="0" applyFont="1"/>
    <xf numFmtId="0" fontId="100" fillId="0" borderId="0" xfId="0" applyFont="1" applyAlignment="1">
      <alignment horizontal="left"/>
    </xf>
    <xf numFmtId="164" fontId="102" fillId="0" borderId="0" xfId="0" applyNumberFormat="1" applyFont="1" applyAlignment="1">
      <alignment horizontal="left" vertical="center" wrapText="1"/>
    </xf>
    <xf numFmtId="170" fontId="100" fillId="0" borderId="0" xfId="1" applyNumberFormat="1" applyFont="1" applyFill="1" applyBorder="1" applyAlignment="1" applyProtection="1">
      <alignment horizontal="left" vertical="center" wrapText="1"/>
    </xf>
    <xf numFmtId="164" fontId="100" fillId="0" borderId="0" xfId="1" applyNumberFormat="1" applyFont="1" applyFill="1" applyBorder="1" applyAlignment="1" applyProtection="1">
      <alignment horizontal="left" vertical="center" wrapText="1"/>
      <protection hidden="1"/>
    </xf>
    <xf numFmtId="0" fontId="100" fillId="0" borderId="0" xfId="0" applyFont="1" applyAlignment="1">
      <alignment horizontal="center"/>
    </xf>
    <xf numFmtId="0" fontId="103" fillId="3" borderId="0" xfId="0" applyFont="1" applyFill="1" applyAlignment="1">
      <alignment horizontal="center" vertical="center" wrapText="1"/>
    </xf>
    <xf numFmtId="0" fontId="104" fillId="3" borderId="0" xfId="0" applyFont="1" applyFill="1" applyAlignment="1">
      <alignment vertical="center"/>
    </xf>
    <xf numFmtId="0" fontId="104" fillId="0" borderId="0" xfId="0" applyFont="1" applyAlignment="1">
      <alignment vertical="center"/>
    </xf>
    <xf numFmtId="0" fontId="104" fillId="0" borderId="0" xfId="0" applyFont="1" applyAlignment="1" applyProtection="1">
      <alignment vertical="center"/>
      <protection hidden="1"/>
    </xf>
    <xf numFmtId="0" fontId="104" fillId="19" borderId="0" xfId="0" applyFont="1" applyFill="1" applyAlignment="1" applyProtection="1">
      <alignment vertical="center"/>
      <protection hidden="1"/>
    </xf>
    <xf numFmtId="0" fontId="104" fillId="19" borderId="0" xfId="0" applyFont="1" applyFill="1" applyAlignment="1">
      <alignment vertical="center"/>
    </xf>
    <xf numFmtId="0" fontId="102" fillId="6" borderId="0" xfId="0" applyFont="1" applyFill="1" applyAlignment="1" applyProtection="1">
      <alignment horizontal="center" vertical="center" wrapText="1"/>
      <protection hidden="1"/>
    </xf>
    <xf numFmtId="0" fontId="103" fillId="3" borderId="0" xfId="0" applyFont="1" applyFill="1" applyAlignment="1">
      <alignment vertical="center"/>
    </xf>
    <xf numFmtId="0" fontId="104" fillId="3" borderId="0" xfId="0" applyFont="1" applyFill="1" applyAlignment="1" applyProtection="1">
      <alignment horizontal="left" vertical="top" wrapText="1"/>
      <protection hidden="1"/>
    </xf>
    <xf numFmtId="0" fontId="103" fillId="3" borderId="0" xfId="0" applyFont="1" applyFill="1" applyAlignment="1" applyProtection="1">
      <alignment horizontal="left" vertical="top" wrapText="1"/>
      <protection hidden="1"/>
    </xf>
    <xf numFmtId="0" fontId="102" fillId="6" borderId="0" xfId="0" applyFont="1" applyFill="1" applyAlignment="1" applyProtection="1">
      <alignment vertical="center" wrapText="1"/>
      <protection hidden="1"/>
    </xf>
    <xf numFmtId="0" fontId="104" fillId="3" borderId="0" xfId="0" applyFont="1" applyFill="1" applyAlignment="1" applyProtection="1">
      <alignment vertical="top" wrapText="1"/>
      <protection hidden="1"/>
    </xf>
    <xf numFmtId="0" fontId="103" fillId="3" borderId="0" xfId="0" applyFont="1" applyFill="1" applyAlignment="1" applyProtection="1">
      <alignment vertical="top" wrapText="1"/>
      <protection hidden="1"/>
    </xf>
    <xf numFmtId="0" fontId="99" fillId="0" borderId="0" xfId="0" applyFont="1" applyAlignment="1">
      <alignment vertical="center" wrapText="1"/>
    </xf>
    <xf numFmtId="0" fontId="106" fillId="0" borderId="0" xfId="0" applyFont="1" applyAlignment="1">
      <alignment vertical="center"/>
    </xf>
    <xf numFmtId="0" fontId="107" fillId="3" borderId="0" xfId="0" applyFont="1" applyFill="1" applyAlignment="1">
      <alignment horizontal="center" vertical="center" wrapText="1"/>
    </xf>
    <xf numFmtId="0" fontId="106" fillId="3" borderId="0" xfId="0" applyFont="1" applyFill="1" applyAlignment="1">
      <alignment vertical="center"/>
    </xf>
    <xf numFmtId="0" fontId="106" fillId="0" borderId="0" xfId="0" applyFont="1"/>
    <xf numFmtId="0" fontId="106" fillId="0" borderId="0" xfId="0" applyFont="1" applyAlignment="1" applyProtection="1">
      <alignment vertical="center"/>
      <protection hidden="1"/>
    </xf>
    <xf numFmtId="0" fontId="106" fillId="19" borderId="0" xfId="0" applyFont="1" applyFill="1" applyAlignment="1">
      <alignment vertical="center"/>
    </xf>
    <xf numFmtId="0" fontId="106" fillId="19" borderId="0" xfId="0" applyFont="1" applyFill="1" applyAlignment="1" applyProtection="1">
      <alignment vertical="center"/>
      <protection hidden="1"/>
    </xf>
    <xf numFmtId="166" fontId="58" fillId="0" borderId="0" xfId="0" applyNumberFormat="1" applyFont="1" applyAlignment="1">
      <alignment horizontal="left" vertical="center"/>
    </xf>
    <xf numFmtId="49" fontId="72" fillId="0" borderId="0" xfId="7" applyNumberFormat="1" applyFont="1" applyAlignment="1" applyProtection="1">
      <alignment horizontal="center" vertical="center" wrapText="1"/>
      <protection hidden="1"/>
    </xf>
    <xf numFmtId="169" fontId="88" fillId="0" borderId="0" xfId="1" applyNumberFormat="1" applyFont="1" applyFill="1" applyBorder="1" applyAlignment="1" applyProtection="1">
      <alignment horizontal="center" vertical="center"/>
      <protection hidden="1"/>
    </xf>
    <xf numFmtId="0" fontId="84" fillId="0" borderId="0" xfId="7" applyFont="1" applyAlignment="1" applyProtection="1">
      <alignment vertical="center"/>
      <protection hidden="1"/>
    </xf>
    <xf numFmtId="0" fontId="71" fillId="0" borderId="0" xfId="7" applyFont="1" applyAlignment="1" applyProtection="1">
      <alignment horizontal="left" vertical="top"/>
      <protection hidden="1"/>
    </xf>
    <xf numFmtId="0" fontId="31" fillId="0" borderId="0" xfId="0" applyFont="1" applyAlignment="1">
      <alignment vertical="top"/>
    </xf>
    <xf numFmtId="1" fontId="22" fillId="0" borderId="22" xfId="0" applyNumberFormat="1" applyFont="1" applyBorder="1" applyAlignment="1" applyProtection="1">
      <alignment horizontal="center" vertical="center" wrapText="1"/>
      <protection locked="0"/>
    </xf>
    <xf numFmtId="169" fontId="41" fillId="0" borderId="0" xfId="1" applyNumberFormat="1" applyFont="1" applyFill="1" applyBorder="1" applyAlignment="1" applyProtection="1">
      <alignment horizontal="right" vertical="center"/>
    </xf>
    <xf numFmtId="169" fontId="32" fillId="0" borderId="0" xfId="1" applyNumberFormat="1" applyFont="1" applyAlignment="1">
      <alignment horizontal="right" vertical="center"/>
    </xf>
    <xf numFmtId="0" fontId="114" fillId="0" borderId="0" xfId="7" applyFont="1" applyAlignment="1" applyProtection="1">
      <alignment vertical="center"/>
      <protection hidden="1"/>
    </xf>
    <xf numFmtId="0" fontId="83" fillId="0" borderId="0" xfId="7" applyFont="1" applyAlignment="1" applyProtection="1">
      <alignment horizontal="left" vertical="center"/>
      <protection hidden="1"/>
    </xf>
    <xf numFmtId="0" fontId="113" fillId="0" borderId="0" xfId="0" applyFont="1" applyAlignment="1">
      <alignment wrapText="1"/>
    </xf>
    <xf numFmtId="0" fontId="119" fillId="19" borderId="0" xfId="7" applyFont="1" applyFill="1" applyAlignment="1" applyProtection="1">
      <alignment vertical="center"/>
      <protection hidden="1"/>
    </xf>
    <xf numFmtId="0" fontId="119" fillId="0" borderId="0" xfId="7" applyFont="1" applyAlignment="1" applyProtection="1">
      <alignment vertical="center"/>
      <protection hidden="1"/>
    </xf>
    <xf numFmtId="166" fontId="120" fillId="6" borderId="0" xfId="7" applyNumberFormat="1" applyFont="1" applyFill="1" applyAlignment="1" applyProtection="1">
      <alignment horizontal="left" vertical="center"/>
      <protection hidden="1"/>
    </xf>
    <xf numFmtId="166" fontId="119" fillId="6" borderId="0" xfId="7" applyNumberFormat="1" applyFont="1" applyFill="1" applyAlignment="1" applyProtection="1">
      <alignment horizontal="center"/>
      <protection hidden="1"/>
    </xf>
    <xf numFmtId="0" fontId="121" fillId="0" borderId="0" xfId="7" applyFont="1" applyAlignment="1" applyProtection="1">
      <alignment vertical="center"/>
      <protection hidden="1"/>
    </xf>
    <xf numFmtId="0" fontId="22" fillId="9" borderId="0" xfId="0" applyFont="1" applyFill="1" applyAlignment="1">
      <alignment horizontal="center"/>
    </xf>
    <xf numFmtId="166" fontId="22" fillId="9" borderId="0" xfId="0" applyNumberFormat="1" applyFont="1" applyFill="1" applyAlignment="1">
      <alignment horizontal="center"/>
    </xf>
    <xf numFmtId="0" fontId="22" fillId="9" borderId="0" xfId="0" applyFont="1" applyFill="1" applyAlignment="1">
      <alignment horizontal="left" wrapText="1"/>
    </xf>
    <xf numFmtId="1" fontId="22" fillId="9" borderId="0" xfId="0" applyNumberFormat="1" applyFont="1" applyFill="1" applyAlignment="1">
      <alignment horizontal="center"/>
    </xf>
    <xf numFmtId="166" fontId="50" fillId="9" borderId="0" xfId="0" applyNumberFormat="1" applyFont="1" applyFill="1" applyAlignment="1">
      <alignment horizontal="left"/>
    </xf>
    <xf numFmtId="0" fontId="22" fillId="9" borderId="0" xfId="0" applyFont="1" applyFill="1" applyAlignment="1">
      <alignment horizontal="left"/>
    </xf>
    <xf numFmtId="0" fontId="22" fillId="9" borderId="0" xfId="0" applyFont="1" applyFill="1" applyAlignment="1" applyProtection="1">
      <alignment horizontal="left"/>
      <protection hidden="1"/>
    </xf>
    <xf numFmtId="5" fontId="22" fillId="9" borderId="0" xfId="1" applyNumberFormat="1" applyFont="1" applyFill="1" applyProtection="1">
      <protection hidden="1"/>
    </xf>
    <xf numFmtId="164" fontId="22" fillId="9" borderId="0" xfId="0" applyNumberFormat="1" applyFont="1" applyFill="1" applyProtection="1">
      <protection hidden="1"/>
    </xf>
    <xf numFmtId="0" fontId="22" fillId="9" borderId="0" xfId="0" applyFont="1" applyFill="1"/>
    <xf numFmtId="0" fontId="31" fillId="9" borderId="0" xfId="0" applyFont="1" applyFill="1"/>
    <xf numFmtId="0" fontId="31" fillId="9" borderId="0" xfId="0" applyFont="1" applyFill="1" applyAlignment="1">
      <alignment wrapText="1"/>
    </xf>
    <xf numFmtId="0" fontId="112" fillId="20" borderId="36" xfId="0" applyFont="1" applyFill="1" applyBorder="1" applyAlignment="1">
      <alignment horizontal="center" vertical="center" wrapText="1"/>
    </xf>
    <xf numFmtId="0" fontId="124" fillId="0" borderId="0" xfId="7" applyFont="1" applyAlignment="1" applyProtection="1">
      <alignment horizontal="left" vertical="top" wrapText="1"/>
      <protection hidden="1"/>
    </xf>
    <xf numFmtId="44" fontId="41" fillId="22" borderId="23" xfId="23" applyFont="1" applyFill="1" applyBorder="1" applyAlignment="1" applyProtection="1">
      <alignment vertical="center"/>
      <protection hidden="1"/>
    </xf>
    <xf numFmtId="0" fontId="89" fillId="0" borderId="0" xfId="7" applyFont="1" applyAlignment="1" applyProtection="1">
      <alignment horizontal="left" vertical="center"/>
      <protection hidden="1"/>
    </xf>
    <xf numFmtId="0" fontId="92" fillId="0" borderId="0" xfId="7" applyFont="1" applyAlignment="1" applyProtection="1">
      <alignment vertical="center"/>
      <protection hidden="1"/>
    </xf>
    <xf numFmtId="0" fontId="90" fillId="0" borderId="0" xfId="7" applyFont="1" applyAlignment="1" applyProtection="1">
      <alignment vertical="center"/>
      <protection hidden="1"/>
    </xf>
    <xf numFmtId="9" fontId="36" fillId="19" borderId="0" xfId="4" applyFont="1" applyFill="1" applyAlignment="1" applyProtection="1">
      <alignment vertical="center"/>
      <protection hidden="1"/>
    </xf>
    <xf numFmtId="167" fontId="31" fillId="19" borderId="0" xfId="1" applyNumberFormat="1" applyFont="1" applyFill="1" applyBorder="1" applyAlignment="1" applyProtection="1">
      <alignment horizontal="right" vertical="center" wrapText="1" indent="1"/>
      <protection hidden="1"/>
    </xf>
    <xf numFmtId="0" fontId="36" fillId="19" borderId="0" xfId="26" applyFont="1" applyFill="1" applyAlignment="1" applyProtection="1">
      <alignment vertical="center"/>
      <protection hidden="1"/>
    </xf>
    <xf numFmtId="0" fontId="36" fillId="0" borderId="0" xfId="26" applyFont="1" applyAlignment="1" applyProtection="1">
      <alignment vertical="center"/>
      <protection hidden="1"/>
    </xf>
    <xf numFmtId="0" fontId="36" fillId="19" borderId="0" xfId="26" applyFont="1" applyFill="1" applyProtection="1">
      <protection hidden="1"/>
    </xf>
    <xf numFmtId="0" fontId="36" fillId="0" borderId="0" xfId="26" applyFont="1" applyProtection="1">
      <protection hidden="1"/>
    </xf>
    <xf numFmtId="0" fontId="92" fillId="0" borderId="0" xfId="26" applyFont="1" applyAlignment="1" applyProtection="1">
      <alignment vertical="center"/>
      <protection hidden="1"/>
    </xf>
    <xf numFmtId="0" fontId="92" fillId="19" borderId="0" xfId="26" applyFont="1" applyFill="1" applyAlignment="1" applyProtection="1">
      <alignment vertical="center"/>
      <protection hidden="1"/>
    </xf>
    <xf numFmtId="0" fontId="67" fillId="0" borderId="0" xfId="0" applyFont="1" applyAlignment="1" applyProtection="1">
      <alignment horizontal="left" vertical="top" wrapText="1"/>
      <protection hidden="1"/>
    </xf>
    <xf numFmtId="0" fontId="89" fillId="0" borderId="0" xfId="0" applyFont="1" applyAlignment="1" applyProtection="1">
      <alignment horizontal="left" vertical="center" wrapText="1"/>
      <protection hidden="1"/>
    </xf>
    <xf numFmtId="170" fontId="67" fillId="0" borderId="0" xfId="0" applyNumberFormat="1" applyFont="1" applyAlignment="1" applyProtection="1">
      <alignment horizontal="right" vertical="center" wrapText="1"/>
      <protection hidden="1"/>
    </xf>
    <xf numFmtId="0" fontId="89" fillId="0" borderId="0" xfId="0" applyFont="1" applyAlignment="1" applyProtection="1">
      <alignment vertical="center" wrapText="1"/>
      <protection hidden="1"/>
    </xf>
    <xf numFmtId="0" fontId="88" fillId="0" borderId="0" xfId="0" applyFont="1" applyAlignment="1" applyProtection="1">
      <alignment vertical="center" wrapText="1"/>
      <protection hidden="1"/>
    </xf>
    <xf numFmtId="0" fontId="88" fillId="19" borderId="0" xfId="0" applyFont="1" applyFill="1" applyAlignment="1" applyProtection="1">
      <alignment vertical="center" wrapText="1"/>
      <protection hidden="1"/>
    </xf>
    <xf numFmtId="0" fontId="69" fillId="0" borderId="0" xfId="26" applyFont="1" applyAlignment="1" applyProtection="1">
      <alignment vertical="center"/>
      <protection hidden="1"/>
    </xf>
    <xf numFmtId="49" fontId="96" fillId="0" borderId="0" xfId="26" applyNumberFormat="1" applyFont="1" applyAlignment="1" applyProtection="1">
      <alignment horizontal="left" vertical="center" wrapText="1"/>
      <protection hidden="1"/>
    </xf>
    <xf numFmtId="0" fontId="67" fillId="0" borderId="0" xfId="0" applyFont="1" applyAlignment="1" applyProtection="1">
      <alignment horizontal="right" vertical="center" wrapText="1"/>
      <protection hidden="1"/>
    </xf>
    <xf numFmtId="0" fontId="69" fillId="3" borderId="0" xfId="26" applyFont="1" applyFill="1" applyAlignment="1" applyProtection="1">
      <alignment vertical="center"/>
      <protection hidden="1"/>
    </xf>
    <xf numFmtId="0" fontId="90" fillId="0" borderId="0" xfId="26" applyFont="1" applyAlignment="1" applyProtection="1">
      <alignment horizontal="right" vertical="center"/>
      <protection hidden="1"/>
    </xf>
    <xf numFmtId="49" fontId="90" fillId="0" borderId="0" xfId="26" applyNumberFormat="1" applyFont="1" applyAlignment="1">
      <alignment horizontal="left" vertical="top" wrapText="1"/>
    </xf>
    <xf numFmtId="0" fontId="45" fillId="0" borderId="0" xfId="26" applyFont="1" applyAlignment="1" applyProtection="1">
      <alignment vertical="center"/>
      <protection hidden="1"/>
    </xf>
    <xf numFmtId="0" fontId="55" fillId="19" borderId="0" xfId="26" applyFont="1" applyFill="1" applyAlignment="1" applyProtection="1">
      <alignment vertical="center"/>
      <protection hidden="1"/>
    </xf>
    <xf numFmtId="0" fontId="55" fillId="0" borderId="0" xfId="26" applyFont="1" applyAlignment="1" applyProtection="1">
      <alignment vertical="center"/>
      <protection hidden="1"/>
    </xf>
    <xf numFmtId="0" fontId="36" fillId="0" borderId="0" xfId="26" applyFont="1" applyAlignment="1" applyProtection="1">
      <alignment vertical="top"/>
      <protection hidden="1"/>
    </xf>
    <xf numFmtId="0" fontId="36" fillId="19" borderId="0" xfId="26" applyFont="1" applyFill="1" applyAlignment="1" applyProtection="1">
      <alignment vertical="top"/>
      <protection hidden="1"/>
    </xf>
    <xf numFmtId="0" fontId="117" fillId="0" borderId="0" xfId="26" applyFont="1" applyAlignment="1" applyProtection="1">
      <alignment horizontal="left" vertical="center"/>
      <protection hidden="1"/>
    </xf>
    <xf numFmtId="44" fontId="41" fillId="22" borderId="13" xfId="23" applyFont="1" applyFill="1" applyBorder="1" applyAlignment="1" applyProtection="1">
      <alignment vertical="center"/>
      <protection hidden="1"/>
    </xf>
    <xf numFmtId="0" fontId="29" fillId="19" borderId="0" xfId="0" applyFont="1" applyFill="1" applyProtection="1">
      <protection hidden="1"/>
    </xf>
    <xf numFmtId="0" fontId="29" fillId="19" borderId="0" xfId="0" applyFont="1" applyFill="1" applyAlignment="1" applyProtection="1">
      <alignment horizontal="center" vertical="top"/>
      <protection hidden="1"/>
    </xf>
    <xf numFmtId="0" fontId="29" fillId="19" borderId="0" xfId="0" applyFont="1" applyFill="1" applyAlignment="1" applyProtection="1">
      <alignment vertical="top"/>
      <protection hidden="1"/>
    </xf>
    <xf numFmtId="0" fontId="30" fillId="19" borderId="0" xfId="0" applyFont="1" applyFill="1" applyAlignment="1" applyProtection="1">
      <alignment vertical="top"/>
      <protection hidden="1"/>
    </xf>
    <xf numFmtId="15" fontId="29" fillId="19" borderId="0" xfId="0" applyNumberFormat="1" applyFont="1" applyFill="1" applyAlignment="1" applyProtection="1">
      <alignment horizontal="center"/>
      <protection hidden="1"/>
    </xf>
    <xf numFmtId="0" fontId="29" fillId="5" borderId="0" xfId="0" applyFont="1" applyFill="1" applyProtection="1">
      <protection hidden="1"/>
    </xf>
    <xf numFmtId="0" fontId="29" fillId="3" borderId="0" xfId="0" applyFont="1" applyFill="1" applyProtection="1">
      <protection hidden="1"/>
    </xf>
    <xf numFmtId="0" fontId="29" fillId="3" borderId="0" xfId="0" applyFont="1" applyFill="1" applyAlignment="1" applyProtection="1">
      <alignment vertical="top"/>
      <protection hidden="1"/>
    </xf>
    <xf numFmtId="0" fontId="30" fillId="3" borderId="0" xfId="0" applyFont="1" applyFill="1" applyAlignment="1" applyProtection="1">
      <alignment vertical="top"/>
      <protection hidden="1"/>
    </xf>
    <xf numFmtId="15" fontId="29" fillId="3" borderId="0" xfId="0" applyNumberFormat="1" applyFont="1" applyFill="1" applyAlignment="1" applyProtection="1">
      <alignment horizontal="center"/>
      <protection hidden="1"/>
    </xf>
    <xf numFmtId="0" fontId="81" fillId="0" borderId="0" xfId="0" applyFont="1" applyAlignment="1" applyProtection="1">
      <alignment horizontal="left" vertical="center" wrapText="1"/>
      <protection hidden="1"/>
    </xf>
    <xf numFmtId="0" fontId="81" fillId="0" borderId="0" xfId="0" applyFont="1" applyAlignment="1" applyProtection="1">
      <alignment vertical="center"/>
      <protection hidden="1"/>
    </xf>
    <xf numFmtId="0" fontId="81" fillId="0" borderId="12" xfId="0" applyFont="1" applyBorder="1" applyAlignment="1" applyProtection="1">
      <alignment horizontal="left" vertical="center" wrapText="1"/>
      <protection hidden="1"/>
    </xf>
    <xf numFmtId="0" fontId="50" fillId="0" borderId="12" xfId="0" applyFont="1" applyBorder="1" applyAlignment="1" applyProtection="1">
      <alignment horizontal="left" vertical="center"/>
      <protection hidden="1"/>
    </xf>
    <xf numFmtId="0" fontId="111" fillId="19" borderId="0" xfId="0" applyFont="1" applyFill="1" applyProtection="1">
      <protection hidden="1"/>
    </xf>
    <xf numFmtId="0" fontId="111" fillId="3" borderId="0" xfId="0" applyFont="1" applyFill="1" applyProtection="1">
      <protection hidden="1"/>
    </xf>
    <xf numFmtId="0" fontId="58" fillId="3" borderId="0" xfId="0" applyFont="1" applyFill="1" applyAlignment="1" applyProtection="1">
      <alignment horizontal="center"/>
      <protection hidden="1"/>
    </xf>
    <xf numFmtId="0" fontId="58" fillId="19" borderId="0" xfId="0" applyFont="1" applyFill="1" applyAlignment="1" applyProtection="1">
      <alignment horizontal="center"/>
      <protection hidden="1"/>
    </xf>
    <xf numFmtId="0" fontId="111" fillId="5" borderId="0" xfId="0" applyFont="1" applyFill="1" applyProtection="1">
      <protection hidden="1"/>
    </xf>
    <xf numFmtId="0" fontId="83" fillId="0" borderId="29" xfId="0" applyFont="1" applyBorder="1" applyAlignment="1" applyProtection="1">
      <alignment horizontal="left" vertical="center" indent="1"/>
      <protection hidden="1"/>
    </xf>
    <xf numFmtId="168" fontId="84" fillId="0" borderId="31" xfId="1" applyNumberFormat="1" applyFont="1" applyBorder="1" applyAlignment="1" applyProtection="1">
      <alignment horizontal="left" vertical="center" indent="1"/>
      <protection hidden="1"/>
    </xf>
    <xf numFmtId="0" fontId="22" fillId="3" borderId="0" xfId="0" applyFont="1" applyFill="1" applyAlignment="1" applyProtection="1">
      <alignment horizontal="center"/>
      <protection hidden="1"/>
    </xf>
    <xf numFmtId="0" fontId="22" fillId="19" borderId="0" xfId="0" applyFont="1" applyFill="1" applyAlignment="1" applyProtection="1">
      <alignment horizontal="center"/>
      <protection hidden="1"/>
    </xf>
    <xf numFmtId="0" fontId="83" fillId="0" borderId="13" xfId="0" applyFont="1" applyBorder="1" applyAlignment="1" applyProtection="1">
      <alignment horizontal="left" vertical="center" indent="1"/>
      <protection hidden="1"/>
    </xf>
    <xf numFmtId="168" fontId="84" fillId="0" borderId="27" xfId="1" applyNumberFormat="1" applyFont="1" applyBorder="1" applyAlignment="1" applyProtection="1">
      <alignment horizontal="left" vertical="center" indent="1"/>
      <protection hidden="1"/>
    </xf>
    <xf numFmtId="0" fontId="29" fillId="19" borderId="0" xfId="0" applyFont="1" applyFill="1" applyAlignment="1" applyProtection="1">
      <alignment wrapText="1"/>
      <protection hidden="1"/>
    </xf>
    <xf numFmtId="0" fontId="29" fillId="3" borderId="0" xfId="0" applyFont="1" applyFill="1" applyAlignment="1" applyProtection="1">
      <alignment wrapText="1"/>
      <protection hidden="1"/>
    </xf>
    <xf numFmtId="0" fontId="29" fillId="5" borderId="0" xfId="0" applyFont="1" applyFill="1" applyAlignment="1" applyProtection="1">
      <alignment wrapText="1"/>
      <protection hidden="1"/>
    </xf>
    <xf numFmtId="168" fontId="84" fillId="0" borderId="34" xfId="1" applyNumberFormat="1" applyFont="1" applyFill="1" applyBorder="1" applyAlignment="1" applyProtection="1">
      <alignment horizontal="left" vertical="center" indent="1"/>
      <protection hidden="1"/>
    </xf>
    <xf numFmtId="0" fontId="111" fillId="19" borderId="0" xfId="0" applyFont="1" applyFill="1" applyAlignment="1" applyProtection="1">
      <alignment wrapText="1"/>
      <protection hidden="1"/>
    </xf>
    <xf numFmtId="0" fontId="111" fillId="3" borderId="0" xfId="0" applyFont="1" applyFill="1" applyAlignment="1" applyProtection="1">
      <alignment wrapText="1"/>
      <protection hidden="1"/>
    </xf>
    <xf numFmtId="0" fontId="111" fillId="5" borderId="0" xfId="0" applyFont="1" applyFill="1" applyAlignment="1" applyProtection="1">
      <alignment wrapText="1"/>
      <protection hidden="1"/>
    </xf>
    <xf numFmtId="0" fontId="83" fillId="3" borderId="13" xfId="0" applyFont="1" applyFill="1" applyBorder="1" applyAlignment="1" applyProtection="1">
      <alignment horizontal="left" vertical="center" indent="1"/>
      <protection hidden="1"/>
    </xf>
    <xf numFmtId="0" fontId="83" fillId="0" borderId="19" xfId="0" applyFont="1" applyBorder="1" applyAlignment="1" applyProtection="1">
      <alignment horizontal="left" vertical="center" indent="1"/>
      <protection hidden="1"/>
    </xf>
    <xf numFmtId="168" fontId="84" fillId="0" borderId="34" xfId="1" applyNumberFormat="1" applyFont="1" applyBorder="1" applyAlignment="1" applyProtection="1">
      <alignment horizontal="left" vertical="center" indent="1"/>
      <protection hidden="1"/>
    </xf>
    <xf numFmtId="0" fontId="83" fillId="9" borderId="13" xfId="0" applyFont="1" applyFill="1" applyBorder="1" applyAlignment="1" applyProtection="1">
      <alignment horizontal="left" vertical="center" indent="1"/>
      <protection hidden="1"/>
    </xf>
    <xf numFmtId="168" fontId="84" fillId="9" borderId="27" xfId="1" applyNumberFormat="1" applyFont="1" applyFill="1" applyBorder="1" applyAlignment="1" applyProtection="1">
      <alignment horizontal="left" vertical="center" indent="1"/>
      <protection hidden="1"/>
    </xf>
    <xf numFmtId="0" fontId="83" fillId="0" borderId="20" xfId="0" applyFont="1" applyBorder="1" applyAlignment="1" applyProtection="1">
      <alignment horizontal="left" vertical="center" indent="1"/>
      <protection hidden="1"/>
    </xf>
    <xf numFmtId="168" fontId="84" fillId="0" borderId="38" xfId="1" applyNumberFormat="1" applyFont="1" applyBorder="1" applyAlignment="1" applyProtection="1">
      <alignment horizontal="left" vertical="center" indent="1"/>
      <protection hidden="1"/>
    </xf>
    <xf numFmtId="0" fontId="83" fillId="0" borderId="29" xfId="0" applyFont="1" applyBorder="1" applyAlignment="1" applyProtection="1">
      <alignment horizontal="left" vertical="center" wrapText="1" indent="1"/>
      <protection hidden="1"/>
    </xf>
    <xf numFmtId="0" fontId="83" fillId="0" borderId="19" xfId="0" applyFont="1" applyBorder="1" applyAlignment="1" applyProtection="1">
      <alignment horizontal="left" vertical="center" wrapText="1" indent="1"/>
      <protection hidden="1"/>
    </xf>
    <xf numFmtId="0" fontId="22" fillId="3" borderId="0" xfId="0" applyFont="1" applyFill="1" applyProtection="1">
      <protection hidden="1"/>
    </xf>
    <xf numFmtId="0" fontId="22" fillId="19" borderId="0" xfId="0" applyFont="1" applyFill="1" applyProtection="1">
      <protection hidden="1"/>
    </xf>
    <xf numFmtId="0" fontId="29" fillId="5" borderId="0" xfId="0" applyFont="1" applyFill="1" applyAlignment="1" applyProtection="1">
      <alignment horizontal="center" vertical="top"/>
      <protection hidden="1"/>
    </xf>
    <xf numFmtId="0" fontId="29" fillId="5" borderId="0" xfId="0" applyFont="1" applyFill="1" applyAlignment="1" applyProtection="1">
      <alignment vertical="top"/>
      <protection hidden="1"/>
    </xf>
    <xf numFmtId="0" fontId="30" fillId="5" borderId="0" xfId="0" applyFont="1" applyFill="1" applyAlignment="1" applyProtection="1">
      <alignment vertical="top"/>
      <protection hidden="1"/>
    </xf>
    <xf numFmtId="15" fontId="29" fillId="5" borderId="0" xfId="0" applyNumberFormat="1" applyFont="1" applyFill="1" applyAlignment="1" applyProtection="1">
      <alignment horizontal="center"/>
      <protection hidden="1"/>
    </xf>
    <xf numFmtId="0" fontId="87" fillId="19" borderId="0" xfId="0" applyFont="1" applyFill="1" applyProtection="1">
      <protection hidden="1"/>
    </xf>
    <xf numFmtId="0" fontId="87" fillId="3" borderId="0" xfId="0" applyFont="1" applyFill="1" applyProtection="1">
      <protection hidden="1"/>
    </xf>
    <xf numFmtId="0" fontId="87" fillId="3" borderId="0" xfId="0" applyFont="1" applyFill="1" applyAlignment="1" applyProtection="1">
      <alignment horizontal="center"/>
      <protection hidden="1"/>
    </xf>
    <xf numFmtId="0" fontId="87" fillId="19" borderId="0" xfId="0" applyFont="1" applyFill="1" applyAlignment="1" applyProtection="1">
      <alignment horizontal="center"/>
      <protection hidden="1"/>
    </xf>
    <xf numFmtId="0" fontId="79" fillId="3" borderId="0" xfId="0" applyFont="1" applyFill="1" applyAlignment="1" applyProtection="1">
      <alignment vertical="center"/>
      <protection hidden="1"/>
    </xf>
    <xf numFmtId="0" fontId="31" fillId="0" borderId="0" xfId="0" applyFont="1" applyAlignment="1" applyProtection="1">
      <alignment horizontal="left" vertical="top"/>
      <protection hidden="1"/>
    </xf>
    <xf numFmtId="0" fontId="31" fillId="0" borderId="0" xfId="0" applyFont="1" applyAlignment="1" applyProtection="1">
      <alignment horizontal="center"/>
      <protection hidden="1"/>
    </xf>
    <xf numFmtId="0" fontId="35" fillId="0" borderId="0" xfId="0" applyFont="1" applyAlignment="1" applyProtection="1">
      <alignment horizontal="left" vertical="top"/>
      <protection hidden="1"/>
    </xf>
    <xf numFmtId="0" fontId="34" fillId="0" borderId="0" xfId="0" applyFont="1" applyAlignment="1" applyProtection="1">
      <alignment horizontal="left" vertical="center"/>
      <protection hidden="1"/>
    </xf>
    <xf numFmtId="0" fontId="34" fillId="0" borderId="0" xfId="0" applyFont="1" applyAlignment="1" applyProtection="1">
      <alignment vertical="center"/>
      <protection hidden="1"/>
    </xf>
    <xf numFmtId="2" fontId="34" fillId="0" borderId="0" xfId="0" applyNumberFormat="1" applyFont="1" applyAlignment="1" applyProtection="1">
      <alignment vertical="center"/>
      <protection hidden="1"/>
    </xf>
    <xf numFmtId="0" fontId="32" fillId="0" borderId="0" xfId="0" applyFont="1" applyAlignment="1" applyProtection="1">
      <alignment horizontal="left" vertical="top"/>
      <protection hidden="1"/>
    </xf>
    <xf numFmtId="0" fontId="31" fillId="0" borderId="0" xfId="0" applyFont="1" applyAlignment="1" applyProtection="1">
      <alignment horizontal="left"/>
      <protection hidden="1"/>
    </xf>
    <xf numFmtId="14" fontId="31" fillId="0" borderId="0" xfId="0" applyNumberFormat="1" applyFont="1" applyAlignment="1" applyProtection="1">
      <alignment horizontal="left"/>
      <protection hidden="1"/>
    </xf>
    <xf numFmtId="0" fontId="0" fillId="2" borderId="0" xfId="0" applyFill="1" applyProtection="1">
      <protection hidden="1"/>
    </xf>
    <xf numFmtId="0" fontId="0" fillId="0" borderId="0" xfId="0" applyProtection="1">
      <protection hidden="1"/>
    </xf>
    <xf numFmtId="0" fontId="36" fillId="19" borderId="0" xfId="10" applyFont="1" applyFill="1" applyProtection="1">
      <protection hidden="1"/>
    </xf>
    <xf numFmtId="0" fontId="36" fillId="2" borderId="0" xfId="10" applyFont="1" applyFill="1" applyProtection="1">
      <protection hidden="1"/>
    </xf>
    <xf numFmtId="0" fontId="36" fillId="3" borderId="0" xfId="10" applyFont="1" applyFill="1" applyProtection="1">
      <protection hidden="1"/>
    </xf>
    <xf numFmtId="0" fontId="48" fillId="3" borderId="0" xfId="10" applyFont="1" applyFill="1" applyAlignment="1" applyProtection="1">
      <alignment horizontal="left" vertical="top"/>
      <protection hidden="1"/>
    </xf>
    <xf numFmtId="0" fontId="45" fillId="3" borderId="0" xfId="10" applyFont="1" applyFill="1" applyProtection="1">
      <protection hidden="1"/>
    </xf>
    <xf numFmtId="0" fontId="22" fillId="3" borderId="0" xfId="10" applyFont="1" applyFill="1" applyAlignment="1" applyProtection="1">
      <alignment vertical="top" wrapText="1"/>
      <protection hidden="1"/>
    </xf>
    <xf numFmtId="0" fontId="69" fillId="3" borderId="0" xfId="10" applyFont="1" applyFill="1" applyProtection="1">
      <protection hidden="1"/>
    </xf>
    <xf numFmtId="0" fontId="22" fillId="3" borderId="0" xfId="10" applyFont="1" applyFill="1" applyProtection="1">
      <protection hidden="1"/>
    </xf>
    <xf numFmtId="0" fontId="49" fillId="3" borderId="0" xfId="19" applyFont="1" applyFill="1" applyBorder="1" applyAlignment="1" applyProtection="1">
      <alignment horizontal="left" vertical="top" wrapText="1"/>
      <protection locked="0" hidden="1"/>
    </xf>
    <xf numFmtId="0" fontId="36" fillId="0" borderId="0" xfId="10" applyFont="1" applyProtection="1">
      <protection hidden="1"/>
    </xf>
    <xf numFmtId="0" fontId="108" fillId="0" borderId="0" xfId="10" applyFont="1" applyAlignment="1" applyProtection="1">
      <alignment wrapText="1"/>
      <protection hidden="1"/>
    </xf>
    <xf numFmtId="0" fontId="108" fillId="0" borderId="0" xfId="10" applyFont="1" applyAlignment="1" applyProtection="1">
      <alignment horizontal="center" vertical="center" wrapText="1"/>
      <protection hidden="1"/>
    </xf>
    <xf numFmtId="0" fontId="36" fillId="3" borderId="0" xfId="10" applyFont="1" applyFill="1" applyAlignment="1" applyProtection="1">
      <alignment horizontal="center"/>
      <protection hidden="1"/>
    </xf>
    <xf numFmtId="0" fontId="36" fillId="6" borderId="0" xfId="10" applyFont="1" applyFill="1" applyAlignment="1" applyProtection="1">
      <alignment horizontal="center"/>
      <protection hidden="1"/>
    </xf>
    <xf numFmtId="0" fontId="83" fillId="0" borderId="0" xfId="10" applyFont="1" applyAlignment="1" applyProtection="1">
      <alignment vertical="top" wrapText="1"/>
      <protection hidden="1"/>
    </xf>
    <xf numFmtId="0" fontId="36" fillId="19" borderId="0" xfId="10" applyFont="1" applyFill="1" applyAlignment="1" applyProtection="1">
      <alignment horizontal="center"/>
      <protection hidden="1"/>
    </xf>
    <xf numFmtId="0" fontId="83" fillId="15" borderId="0" xfId="10" applyFont="1" applyFill="1" applyAlignment="1" applyProtection="1">
      <alignment vertical="top" wrapText="1"/>
      <protection hidden="1"/>
    </xf>
    <xf numFmtId="0" fontId="83" fillId="15" borderId="0" xfId="10" applyFont="1" applyFill="1" applyAlignment="1" applyProtection="1">
      <alignment horizontal="left" vertical="top" wrapText="1"/>
      <protection hidden="1"/>
    </xf>
    <xf numFmtId="0" fontId="57" fillId="19" borderId="0" xfId="10" applyFont="1" applyFill="1" applyAlignment="1" applyProtection="1">
      <alignment horizontal="center"/>
      <protection hidden="1"/>
    </xf>
    <xf numFmtId="0" fontId="46" fillId="3" borderId="0" xfId="10" applyFont="1" applyFill="1" applyAlignment="1" applyProtection="1">
      <alignment horizontal="left" vertical="top" wrapText="1"/>
      <protection hidden="1"/>
    </xf>
    <xf numFmtId="0" fontId="36" fillId="15" borderId="0" xfId="10" applyFont="1" applyFill="1" applyProtection="1">
      <protection hidden="1"/>
    </xf>
    <xf numFmtId="0" fontId="86" fillId="19" borderId="0" xfId="10" applyFont="1" applyFill="1" applyAlignment="1" applyProtection="1">
      <alignment horizontal="center"/>
      <protection hidden="1"/>
    </xf>
    <xf numFmtId="0" fontId="86" fillId="19" borderId="0" xfId="10" applyFont="1" applyFill="1" applyProtection="1">
      <protection hidden="1"/>
    </xf>
    <xf numFmtId="0" fontId="46" fillId="3" borderId="0" xfId="10" applyFont="1" applyFill="1" applyAlignment="1" applyProtection="1">
      <alignment horizontal="left" vertical="top" wrapText="1"/>
      <protection locked="0" hidden="1"/>
    </xf>
    <xf numFmtId="0" fontId="27" fillId="3" borderId="0" xfId="2" applyFill="1" applyBorder="1" applyAlignment="1" applyProtection="1">
      <alignment horizontal="left" vertical="top" wrapText="1"/>
      <protection hidden="1"/>
    </xf>
    <xf numFmtId="0" fontId="22" fillId="3" borderId="0" xfId="10" applyFont="1" applyFill="1" applyAlignment="1" applyProtection="1">
      <alignment horizontal="center" vertical="center" wrapText="1"/>
      <protection hidden="1"/>
    </xf>
    <xf numFmtId="0" fontId="22" fillId="3" borderId="0" xfId="10" applyFont="1" applyFill="1" applyAlignment="1" applyProtection="1">
      <alignment horizontal="left" vertical="center" wrapText="1"/>
      <protection hidden="1"/>
    </xf>
    <xf numFmtId="0" fontId="33" fillId="3" borderId="0" xfId="2" applyFont="1" applyFill="1" applyBorder="1" applyAlignment="1" applyProtection="1">
      <alignment horizontal="center" vertical="center"/>
      <protection hidden="1"/>
    </xf>
    <xf numFmtId="0" fontId="33" fillId="6" borderId="0" xfId="2" applyFont="1" applyFill="1" applyBorder="1" applyAlignment="1" applyProtection="1">
      <alignment horizontal="center" vertical="center"/>
      <protection hidden="1"/>
    </xf>
    <xf numFmtId="0" fontId="88" fillId="0" borderId="0" xfId="0" applyFont="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49" fontId="97" fillId="0" borderId="0" xfId="7" applyNumberFormat="1" applyFont="1" applyAlignment="1" applyProtection="1">
      <alignment horizontal="left" vertical="center" wrapText="1"/>
      <protection hidden="1"/>
    </xf>
    <xf numFmtId="49" fontId="97" fillId="0" borderId="0" xfId="7" applyNumberFormat="1" applyFont="1" applyAlignment="1" applyProtection="1">
      <alignment vertical="center" wrapText="1"/>
      <protection hidden="1"/>
    </xf>
    <xf numFmtId="0" fontId="58" fillId="0" borderId="0" xfId="7" applyFont="1" applyAlignment="1" applyProtection="1">
      <alignment vertical="top" wrapText="1"/>
      <protection hidden="1"/>
    </xf>
    <xf numFmtId="0" fontId="58" fillId="0" borderId="0" xfId="7" applyFont="1" applyAlignment="1" applyProtection="1">
      <alignment horizontal="center" vertical="top" wrapText="1"/>
      <protection hidden="1"/>
    </xf>
    <xf numFmtId="0" fontId="80" fillId="0" borderId="24" xfId="7" applyFont="1" applyBorder="1" applyAlignment="1" applyProtection="1">
      <alignment horizontal="center" vertical="center"/>
      <protection hidden="1"/>
    </xf>
    <xf numFmtId="49" fontId="45" fillId="0" borderId="0" xfId="7" applyNumberFormat="1" applyFont="1" applyAlignment="1" applyProtection="1">
      <alignment horizontal="left" vertical="top" wrapText="1"/>
      <protection hidden="1"/>
    </xf>
    <xf numFmtId="49" fontId="45" fillId="0" borderId="26" xfId="7" applyNumberFormat="1" applyFont="1" applyBorder="1" applyAlignment="1" applyProtection="1">
      <alignment horizontal="left" vertical="top" wrapText="1"/>
      <protection hidden="1"/>
    </xf>
    <xf numFmtId="49" fontId="109" fillId="0" borderId="0" xfId="0" applyNumberFormat="1" applyFont="1" applyAlignment="1" applyProtection="1">
      <alignment horizontal="left" vertical="center"/>
      <protection hidden="1"/>
    </xf>
    <xf numFmtId="0" fontId="88" fillId="0" borderId="0" xfId="0" applyFont="1" applyAlignment="1" applyProtection="1">
      <alignment horizontal="center" vertical="center" wrapText="1"/>
      <protection hidden="1"/>
    </xf>
    <xf numFmtId="2" fontId="88" fillId="0" borderId="0" xfId="0" applyNumberFormat="1" applyFont="1" applyAlignment="1" applyProtection="1">
      <alignment horizontal="center" vertical="center" wrapText="1"/>
      <protection hidden="1"/>
    </xf>
    <xf numFmtId="0" fontId="62" fillId="0" borderId="0" xfId="0" applyFont="1" applyAlignment="1" applyProtection="1">
      <alignment vertical="center" wrapText="1"/>
      <protection hidden="1"/>
    </xf>
    <xf numFmtId="49" fontId="88" fillId="0" borderId="0" xfId="0" applyNumberFormat="1" applyFont="1" applyAlignment="1" applyProtection="1">
      <alignment horizontal="center" vertical="center" wrapText="1"/>
      <protection hidden="1"/>
    </xf>
    <xf numFmtId="170" fontId="22" fillId="0" borderId="0" xfId="1" applyNumberFormat="1" applyFont="1" applyFill="1" applyBorder="1" applyAlignment="1" applyProtection="1">
      <alignment vertical="center" wrapText="1"/>
      <protection hidden="1"/>
    </xf>
    <xf numFmtId="0" fontId="22" fillId="0" borderId="0" xfId="0" applyFont="1" applyAlignment="1" applyProtection="1">
      <alignment vertical="center"/>
      <protection hidden="1"/>
    </xf>
    <xf numFmtId="0" fontId="63" fillId="19" borderId="1" xfId="18" applyFont="1" applyFill="1" applyBorder="1" applyAlignment="1" applyProtection="1">
      <alignment vertical="top"/>
      <protection hidden="1"/>
    </xf>
    <xf numFmtId="0" fontId="63" fillId="19" borderId="1" xfId="18" applyFont="1" applyFill="1" applyBorder="1" applyAlignment="1" applyProtection="1">
      <alignment vertical="top"/>
      <protection locked="0" hidden="1"/>
    </xf>
    <xf numFmtId="14" fontId="22" fillId="0" borderId="0" xfId="0" applyNumberFormat="1" applyFont="1" applyAlignment="1" applyProtection="1">
      <alignment horizontal="center" vertical="center" wrapText="1"/>
      <protection hidden="1"/>
    </xf>
    <xf numFmtId="170" fontId="89" fillId="3" borderId="0" xfId="0" applyNumberFormat="1" applyFont="1" applyFill="1" applyAlignment="1" applyProtection="1">
      <alignment horizontal="right" vertical="center" wrapText="1"/>
      <protection hidden="1"/>
    </xf>
    <xf numFmtId="170" fontId="89" fillId="0" borderId="0" xfId="0" applyNumberFormat="1" applyFont="1" applyAlignment="1" applyProtection="1">
      <alignment horizontal="right" vertical="center" wrapText="1"/>
      <protection hidden="1"/>
    </xf>
    <xf numFmtId="14" fontId="41" fillId="0" borderId="25" xfId="0" applyNumberFormat="1" applyFont="1" applyBorder="1" applyAlignment="1" applyProtection="1">
      <alignment horizontal="center" vertical="center" wrapText="1"/>
      <protection locked="0"/>
    </xf>
    <xf numFmtId="2" fontId="41" fillId="0" borderId="13" xfId="0" applyNumberFormat="1" applyFont="1" applyBorder="1" applyAlignment="1" applyProtection="1">
      <alignment horizontal="center" vertical="center" wrapText="1"/>
      <protection locked="0"/>
    </xf>
    <xf numFmtId="165" fontId="41" fillId="0" borderId="13" xfId="1" applyNumberFormat="1" applyFont="1" applyBorder="1" applyAlignment="1" applyProtection="1">
      <alignment horizontal="center" vertical="center" wrapText="1"/>
      <protection locked="0"/>
    </xf>
    <xf numFmtId="165" fontId="41" fillId="0" borderId="25" xfId="1" applyNumberFormat="1" applyFont="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hidden="1"/>
    </xf>
    <xf numFmtId="170" fontId="41" fillId="0" borderId="0" xfId="1" applyNumberFormat="1" applyFont="1" applyFill="1" applyBorder="1" applyAlignment="1" applyProtection="1">
      <alignment vertical="center" wrapText="1"/>
      <protection hidden="1"/>
    </xf>
    <xf numFmtId="2" fontId="41" fillId="0" borderId="23" xfId="0" applyNumberFormat="1" applyFont="1" applyBorder="1" applyAlignment="1" applyProtection="1">
      <alignment horizontal="center" vertical="center" wrapText="1"/>
      <protection locked="0"/>
    </xf>
    <xf numFmtId="0" fontId="59" fillId="0" borderId="13" xfId="7" applyFont="1" applyBorder="1" applyAlignment="1" applyProtection="1">
      <alignment horizontal="center" vertical="center"/>
      <protection locked="0" hidden="1"/>
    </xf>
    <xf numFmtId="0" fontId="59" fillId="0" borderId="13" xfId="7" applyFont="1" applyBorder="1" applyAlignment="1" applyProtection="1">
      <alignment horizontal="center" vertical="center" wrapText="1"/>
      <protection locked="0"/>
    </xf>
    <xf numFmtId="0" fontId="31" fillId="0" borderId="0" xfId="0" applyFont="1" applyAlignment="1">
      <alignment horizontal="right"/>
    </xf>
    <xf numFmtId="14" fontId="41" fillId="0" borderId="24" xfId="0" applyNumberFormat="1" applyFont="1" applyBorder="1" applyAlignment="1" applyProtection="1">
      <alignment horizontal="center" vertical="center" wrapText="1"/>
      <protection locked="0"/>
    </xf>
    <xf numFmtId="49" fontId="59" fillId="0" borderId="0" xfId="7" applyNumberFormat="1" applyFont="1" applyAlignment="1" applyProtection="1">
      <alignment horizontal="left" vertical="top" wrapText="1"/>
      <protection locked="0"/>
    </xf>
    <xf numFmtId="0" fontId="83" fillId="0" borderId="0" xfId="7" applyFont="1" applyAlignment="1" applyProtection="1">
      <alignment horizontal="left" vertical="top" wrapText="1"/>
      <protection hidden="1"/>
    </xf>
    <xf numFmtId="0" fontId="41" fillId="0" borderId="25" xfId="0" applyFont="1" applyBorder="1" applyAlignment="1" applyProtection="1">
      <alignment horizontal="center" vertical="center" wrapText="1"/>
      <protection locked="0"/>
    </xf>
    <xf numFmtId="49" fontId="41" fillId="0" borderId="13" xfId="0" applyNumberFormat="1"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58" fillId="0" borderId="0" xfId="7" applyFont="1" applyAlignment="1" applyProtection="1">
      <alignment horizontal="left" vertical="center" wrapText="1"/>
      <protection hidden="1"/>
    </xf>
    <xf numFmtId="0" fontId="32" fillId="0" borderId="0" xfId="0" applyFont="1" applyAlignment="1">
      <alignment vertical="center"/>
    </xf>
    <xf numFmtId="0" fontId="79" fillId="0" borderId="0" xfId="7" applyFont="1" applyAlignment="1" applyProtection="1">
      <alignment wrapText="1"/>
      <protection hidden="1"/>
    </xf>
    <xf numFmtId="0" fontId="79" fillId="3" borderId="0" xfId="7" applyFont="1" applyFill="1" applyAlignment="1" applyProtection="1">
      <alignment wrapText="1"/>
      <protection hidden="1"/>
    </xf>
    <xf numFmtId="0" fontId="129" fillId="3" borderId="0" xfId="1" applyNumberFormat="1" applyFont="1" applyFill="1" applyBorder="1" applyAlignment="1" applyProtection="1">
      <alignment vertical="center"/>
      <protection hidden="1"/>
    </xf>
    <xf numFmtId="0" fontId="127" fillId="0" borderId="0" xfId="7" applyFont="1" applyAlignment="1" applyProtection="1">
      <alignment horizontal="left" vertical="top" wrapText="1"/>
      <protection hidden="1"/>
    </xf>
    <xf numFmtId="0" fontId="130" fillId="0" borderId="0" xfId="7" applyFont="1" applyAlignment="1" applyProtection="1">
      <alignment vertical="center"/>
      <protection hidden="1"/>
    </xf>
    <xf numFmtId="0" fontId="118" fillId="0" borderId="0" xfId="0" applyFont="1" applyAlignment="1" applyProtection="1">
      <alignment horizontal="left" vertical="top"/>
      <protection hidden="1"/>
    </xf>
    <xf numFmtId="0" fontId="34" fillId="0" borderId="0" xfId="0" applyFont="1" applyAlignment="1" applyProtection="1">
      <alignment horizontal="center"/>
      <protection hidden="1"/>
    </xf>
    <xf numFmtId="0" fontId="34" fillId="0" borderId="0" xfId="0" applyFont="1" applyProtection="1">
      <protection hidden="1"/>
    </xf>
    <xf numFmtId="49" fontId="88" fillId="0" borderId="0" xfId="0" applyNumberFormat="1" applyFont="1" applyAlignment="1" applyProtection="1">
      <alignment vertical="center" wrapText="1"/>
      <protection hidden="1"/>
    </xf>
    <xf numFmtId="0" fontId="36" fillId="3" borderId="0" xfId="10" applyFont="1" applyFill="1" applyAlignment="1" applyProtection="1">
      <alignment horizontal="center" wrapText="1"/>
      <protection hidden="1"/>
    </xf>
    <xf numFmtId="44" fontId="0" fillId="0" borderId="0" xfId="0" applyNumberFormat="1"/>
    <xf numFmtId="0" fontId="83" fillId="0" borderId="0" xfId="7" applyFont="1" applyAlignment="1" applyProtection="1">
      <alignment vertical="top" wrapText="1"/>
      <protection hidden="1"/>
    </xf>
    <xf numFmtId="0" fontId="89" fillId="0" borderId="14" xfId="26" applyFont="1" applyBorder="1" applyAlignment="1" applyProtection="1">
      <alignment horizontal="left" vertical="top" wrapText="1"/>
      <protection hidden="1"/>
    </xf>
    <xf numFmtId="0" fontId="36" fillId="19" borderId="0" xfId="26" applyFont="1" applyFill="1" applyAlignment="1" applyProtection="1">
      <alignment wrapText="1"/>
      <protection hidden="1"/>
    </xf>
    <xf numFmtId="0" fontId="80" fillId="0" borderId="14" xfId="7" applyFont="1" applyBorder="1" applyAlignment="1" applyProtection="1">
      <alignment horizontal="center" vertical="center"/>
      <protection hidden="1"/>
    </xf>
    <xf numFmtId="0" fontId="54" fillId="19" borderId="0" xfId="7" applyFont="1" applyFill="1" applyAlignment="1" applyProtection="1">
      <alignment vertical="center"/>
      <protection hidden="1"/>
    </xf>
    <xf numFmtId="0" fontId="112" fillId="20" borderId="35" xfId="0" applyFont="1" applyFill="1" applyBorder="1" applyAlignment="1">
      <alignment horizontal="center" vertical="center" wrapText="1"/>
    </xf>
    <xf numFmtId="0" fontId="112" fillId="20" borderId="11" xfId="0" applyFont="1" applyFill="1" applyBorder="1" applyAlignment="1">
      <alignment horizontal="center" vertical="center" wrapText="1"/>
    </xf>
    <xf numFmtId="43" fontId="88" fillId="13" borderId="0" xfId="1" applyFont="1" applyFill="1" applyBorder="1" applyAlignment="1" applyProtection="1">
      <alignment horizontal="center" vertical="center"/>
      <protection hidden="1"/>
    </xf>
    <xf numFmtId="169" fontId="88" fillId="13" borderId="0" xfId="1" applyNumberFormat="1" applyFont="1" applyFill="1" applyBorder="1" applyAlignment="1" applyProtection="1">
      <alignment horizontal="center" vertical="center"/>
      <protection hidden="1"/>
    </xf>
    <xf numFmtId="0" fontId="0" fillId="0" borderId="0" xfId="0" applyAlignment="1">
      <alignment wrapText="1"/>
    </xf>
    <xf numFmtId="0" fontId="133" fillId="19" borderId="0" xfId="7" applyFont="1" applyFill="1" applyAlignment="1" applyProtection="1">
      <alignment vertical="center"/>
      <protection hidden="1"/>
    </xf>
    <xf numFmtId="0" fontId="133" fillId="0" borderId="0" xfId="7" applyFont="1" applyAlignment="1" applyProtection="1">
      <alignment vertical="center"/>
      <protection hidden="1"/>
    </xf>
    <xf numFmtId="0" fontId="41" fillId="0" borderId="42" xfId="1" applyNumberFormat="1" applyFont="1" applyBorder="1" applyAlignment="1" applyProtection="1">
      <alignment horizontal="center" vertical="center" wrapText="1"/>
      <protection locked="0"/>
    </xf>
    <xf numFmtId="0" fontId="132" fillId="0" borderId="0" xfId="7" applyFont="1" applyAlignment="1" applyProtection="1">
      <alignment vertical="center"/>
      <protection hidden="1"/>
    </xf>
    <xf numFmtId="169" fontId="34" fillId="21" borderId="0" xfId="0" applyNumberFormat="1" applyFont="1" applyFill="1" applyAlignment="1">
      <alignment vertical="center"/>
    </xf>
    <xf numFmtId="172" fontId="22" fillId="0" borderId="13" xfId="0" applyNumberFormat="1" applyFont="1" applyBorder="1" applyAlignment="1" applyProtection="1">
      <alignment horizontal="center" vertical="center" wrapText="1"/>
      <protection locked="0"/>
    </xf>
    <xf numFmtId="0" fontId="83" fillId="0" borderId="0" xfId="7" applyFont="1" applyAlignment="1" applyProtection="1">
      <alignment horizontal="left" vertical="top"/>
      <protection hidden="1"/>
    </xf>
    <xf numFmtId="0" fontId="31" fillId="0" borderId="0" xfId="0" applyFont="1" applyAlignment="1" applyProtection="1">
      <alignment vertical="top" wrapText="1"/>
      <protection locked="0" hidden="1"/>
    </xf>
    <xf numFmtId="0" fontId="31" fillId="0" borderId="0" xfId="0" applyFont="1" applyAlignment="1" applyProtection="1">
      <alignment vertical="top"/>
      <protection locked="0" hidden="1"/>
    </xf>
    <xf numFmtId="9" fontId="31" fillId="0" borderId="0" xfId="0" applyNumberFormat="1" applyFont="1" applyAlignment="1" applyProtection="1">
      <alignment vertical="top" wrapText="1"/>
      <protection locked="0" hidden="1"/>
    </xf>
    <xf numFmtId="2" fontId="31" fillId="0" borderId="0" xfId="0" applyNumberFormat="1" applyFont="1" applyAlignment="1" applyProtection="1">
      <alignment vertical="top" wrapText="1"/>
      <protection locked="0" hidden="1"/>
    </xf>
    <xf numFmtId="43" fontId="31" fillId="0" borderId="0" xfId="0" applyNumberFormat="1" applyFont="1" applyAlignment="1" applyProtection="1">
      <alignment vertical="top" wrapText="1"/>
      <protection locked="0" hidden="1"/>
    </xf>
    <xf numFmtId="0" fontId="31" fillId="0" borderId="0" xfId="0" applyFont="1" applyAlignment="1" applyProtection="1">
      <alignment horizontal="left" vertical="top" wrapText="1"/>
      <protection locked="0" hidden="1"/>
    </xf>
    <xf numFmtId="0" fontId="58" fillId="0" borderId="0" xfId="30" applyFont="1" applyAlignment="1" applyProtection="1">
      <alignment horizontal="left" vertical="top" wrapText="1"/>
      <protection hidden="1"/>
    </xf>
    <xf numFmtId="0" fontId="58" fillId="0" borderId="0" xfId="30" applyFont="1" applyAlignment="1" applyProtection="1">
      <alignment vertical="center"/>
      <protection hidden="1"/>
    </xf>
    <xf numFmtId="0" fontId="36" fillId="0" borderId="0" xfId="30" applyFont="1" applyAlignment="1" applyProtection="1">
      <alignment vertical="center"/>
      <protection hidden="1"/>
    </xf>
    <xf numFmtId="0" fontId="140" fillId="0" borderId="0" xfId="30" applyFont="1" applyAlignment="1" applyProtection="1">
      <alignment horizontal="right"/>
      <protection hidden="1"/>
    </xf>
    <xf numFmtId="1" fontId="31" fillId="26" borderId="1" xfId="1" applyNumberFormat="1" applyFont="1" applyFill="1" applyBorder="1" applyAlignment="1" applyProtection="1">
      <alignment horizontal="left" vertical="center" wrapText="1"/>
      <protection hidden="1"/>
    </xf>
    <xf numFmtId="0" fontId="29" fillId="0" borderId="0" xfId="0" applyFont="1" applyProtection="1">
      <protection hidden="1"/>
    </xf>
    <xf numFmtId="0" fontId="66" fillId="0" borderId="0" xfId="7" applyFont="1" applyAlignment="1" applyProtection="1">
      <alignment horizontal="left" vertical="center" wrapText="1"/>
      <protection hidden="1"/>
    </xf>
    <xf numFmtId="0" fontId="83" fillId="0" borderId="45" xfId="7" applyFont="1" applyBorder="1" applyAlignment="1" applyProtection="1">
      <alignment horizontal="left" vertical="top" wrapText="1"/>
      <protection hidden="1"/>
    </xf>
    <xf numFmtId="1" fontId="31" fillId="0" borderId="0" xfId="1" applyNumberFormat="1" applyFont="1" applyFill="1" applyBorder="1" applyAlignment="1" applyProtection="1">
      <alignment horizontal="left" vertical="center" wrapText="1"/>
      <protection hidden="1"/>
    </xf>
    <xf numFmtId="0" fontId="83" fillId="0" borderId="0" xfId="7" applyFont="1" applyAlignment="1" applyProtection="1">
      <alignment vertical="top"/>
      <protection hidden="1"/>
    </xf>
    <xf numFmtId="0" fontId="36" fillId="19" borderId="5" xfId="7" applyFont="1" applyFill="1" applyBorder="1" applyAlignment="1" applyProtection="1">
      <alignment vertical="center"/>
      <protection hidden="1"/>
    </xf>
    <xf numFmtId="0" fontId="40" fillId="10" borderId="2" xfId="7" applyFont="1" applyFill="1" applyBorder="1" applyAlignment="1" applyProtection="1">
      <alignment vertical="center"/>
      <protection hidden="1"/>
    </xf>
    <xf numFmtId="0" fontId="45" fillId="10" borderId="0" xfId="7" applyFont="1" applyFill="1" applyAlignment="1" applyProtection="1">
      <alignment vertical="center" wrapText="1"/>
      <protection hidden="1"/>
    </xf>
    <xf numFmtId="0" fontId="36" fillId="0" borderId="0" xfId="31" applyFont="1" applyAlignment="1" applyProtection="1">
      <alignment vertical="center"/>
      <protection hidden="1"/>
    </xf>
    <xf numFmtId="0" fontId="40" fillId="0" borderId="0" xfId="31" applyFont="1" applyAlignment="1" applyProtection="1">
      <alignment vertical="center"/>
      <protection hidden="1"/>
    </xf>
    <xf numFmtId="0" fontId="36" fillId="19" borderId="0" xfId="31" applyFont="1" applyFill="1" applyAlignment="1" applyProtection="1">
      <alignment vertical="center"/>
      <protection hidden="1"/>
    </xf>
    <xf numFmtId="0" fontId="9" fillId="19" borderId="0" xfId="31" applyFill="1" applyAlignment="1" applyProtection="1">
      <alignment vertical="center"/>
      <protection hidden="1"/>
    </xf>
    <xf numFmtId="0" fontId="40" fillId="19" borderId="0" xfId="31" applyFont="1" applyFill="1" applyAlignment="1" applyProtection="1">
      <alignment vertical="center"/>
      <protection hidden="1"/>
    </xf>
    <xf numFmtId="0" fontId="36" fillId="0" borderId="0" xfId="31" applyFont="1" applyAlignment="1" applyProtection="1">
      <alignment vertical="top"/>
      <protection hidden="1"/>
    </xf>
    <xf numFmtId="0" fontId="36" fillId="19" borderId="0" xfId="31" applyFont="1" applyFill="1" applyAlignment="1" applyProtection="1">
      <alignment vertical="top"/>
      <protection hidden="1"/>
    </xf>
    <xf numFmtId="0" fontId="22" fillId="0" borderId="0" xfId="31" applyFont="1" applyAlignment="1" applyProtection="1">
      <alignment vertical="center"/>
      <protection hidden="1"/>
    </xf>
    <xf numFmtId="0" fontId="22" fillId="0" borderId="0" xfId="31" applyFont="1" applyAlignment="1" applyProtection="1">
      <alignment horizontal="center" vertical="center"/>
      <protection hidden="1"/>
    </xf>
    <xf numFmtId="0" fontId="45" fillId="0" borderId="0" xfId="31" applyFont="1" applyAlignment="1" applyProtection="1">
      <alignment vertical="center"/>
      <protection hidden="1"/>
    </xf>
    <xf numFmtId="0" fontId="78" fillId="0" borderId="0" xfId="31" applyFont="1" applyAlignment="1" applyProtection="1">
      <alignment horizontal="left" vertical="center"/>
      <protection hidden="1"/>
    </xf>
    <xf numFmtId="0" fontId="45" fillId="0" borderId="12" xfId="31" applyFont="1" applyBorder="1" applyAlignment="1" applyProtection="1">
      <alignment vertical="center"/>
      <protection hidden="1"/>
    </xf>
    <xf numFmtId="0" fontId="78" fillId="0" borderId="12" xfId="31" applyFont="1" applyBorder="1" applyAlignment="1" applyProtection="1">
      <alignment horizontal="left" vertical="center"/>
      <protection hidden="1"/>
    </xf>
    <xf numFmtId="0" fontId="45" fillId="19" borderId="0" xfId="31" applyFont="1" applyFill="1" applyAlignment="1" applyProtection="1">
      <alignment vertical="center" wrapText="1"/>
      <protection hidden="1"/>
    </xf>
    <xf numFmtId="164" fontId="41" fillId="0" borderId="0" xfId="0" applyNumberFormat="1" applyFont="1" applyAlignment="1">
      <alignment horizontal="left"/>
    </xf>
    <xf numFmtId="0" fontId="68" fillId="0" borderId="0" xfId="10" applyFont="1" applyProtection="1">
      <protection hidden="1"/>
    </xf>
    <xf numFmtId="0" fontId="69" fillId="0" borderId="0" xfId="10" applyFont="1" applyProtection="1">
      <protection hidden="1"/>
    </xf>
    <xf numFmtId="0" fontId="22" fillId="0" borderId="0" xfId="10" applyFont="1" applyProtection="1">
      <protection hidden="1"/>
    </xf>
    <xf numFmtId="0" fontId="79" fillId="0" borderId="0" xfId="7" applyFont="1" applyAlignment="1" applyProtection="1">
      <alignment horizontal="right" wrapText="1"/>
      <protection hidden="1"/>
    </xf>
    <xf numFmtId="0" fontId="76" fillId="0" borderId="0" xfId="7" applyFont="1" applyAlignment="1" applyProtection="1">
      <alignment horizontal="left" vertical="top" wrapText="1"/>
      <protection hidden="1"/>
    </xf>
    <xf numFmtId="0" fontId="83" fillId="0" borderId="0" xfId="10" applyFont="1" applyAlignment="1" applyProtection="1">
      <alignment horizontal="left" vertical="top" wrapText="1"/>
      <protection hidden="1"/>
    </xf>
    <xf numFmtId="0" fontId="84" fillId="0" borderId="0" xfId="10" applyFont="1" applyAlignment="1" applyProtection="1">
      <alignment horizontal="left" vertical="top" wrapText="1"/>
      <protection hidden="1"/>
    </xf>
    <xf numFmtId="0" fontId="22" fillId="3" borderId="0" xfId="10" applyFont="1" applyFill="1" applyAlignment="1" applyProtection="1">
      <alignment horizontal="left" vertical="top" wrapText="1"/>
      <protection hidden="1"/>
    </xf>
    <xf numFmtId="0" fontId="22" fillId="0" borderId="0" xfId="10" applyFont="1" applyAlignment="1" applyProtection="1">
      <alignment vertical="top" wrapText="1"/>
      <protection hidden="1"/>
    </xf>
    <xf numFmtId="49" fontId="31" fillId="25" borderId="1" xfId="0" applyNumberFormat="1" applyFont="1" applyFill="1" applyBorder="1" applyAlignment="1">
      <alignment horizontal="left" vertical="top" wrapText="1"/>
    </xf>
    <xf numFmtId="1" fontId="31" fillId="25" borderId="1" xfId="0" applyNumberFormat="1" applyFont="1" applyFill="1" applyBorder="1" applyAlignment="1">
      <alignment horizontal="left" vertical="top" wrapText="1"/>
    </xf>
    <xf numFmtId="164" fontId="31" fillId="25" borderId="1" xfId="0" applyNumberFormat="1" applyFont="1" applyFill="1" applyBorder="1" applyAlignment="1">
      <alignment horizontal="left" vertical="top" wrapText="1"/>
    </xf>
    <xf numFmtId="9" fontId="31" fillId="25" borderId="1" xfId="4" applyFont="1" applyFill="1" applyBorder="1" applyAlignment="1" applyProtection="1">
      <alignment horizontal="left" vertical="top" wrapText="1"/>
    </xf>
    <xf numFmtId="0" fontId="31" fillId="25" borderId="1" xfId="4" applyNumberFormat="1" applyFont="1" applyFill="1" applyBorder="1" applyAlignment="1" applyProtection="1">
      <alignment horizontal="left" vertical="top" wrapText="1"/>
    </xf>
    <xf numFmtId="176" fontId="31" fillId="25" borderId="1" xfId="23" applyNumberFormat="1" applyFont="1" applyFill="1" applyBorder="1" applyAlignment="1" applyProtection="1">
      <alignment horizontal="left" vertical="top" wrapText="1"/>
    </xf>
    <xf numFmtId="2" fontId="31" fillId="25" borderId="1" xfId="4" applyNumberFormat="1" applyFont="1" applyFill="1" applyBorder="1" applyAlignment="1" applyProtection="1">
      <alignment horizontal="right" vertical="top" wrapText="1"/>
    </xf>
    <xf numFmtId="43" fontId="139" fillId="27" borderId="1" xfId="0" applyNumberFormat="1" applyFont="1" applyFill="1" applyBorder="1" applyAlignment="1">
      <alignment horizontal="left" vertical="top" wrapText="1"/>
    </xf>
    <xf numFmtId="43" fontId="139" fillId="25" borderId="1" xfId="0" applyNumberFormat="1" applyFont="1" applyFill="1" applyBorder="1" applyAlignment="1">
      <alignment horizontal="left" vertical="top" wrapText="1"/>
    </xf>
    <xf numFmtId="0" fontId="31" fillId="25" borderId="1" xfId="0" applyFont="1" applyFill="1" applyBorder="1" applyAlignment="1">
      <alignment horizontal="left" vertical="top" wrapText="1"/>
    </xf>
    <xf numFmtId="9" fontId="31" fillId="25" borderId="1" xfId="0" applyNumberFormat="1" applyFont="1" applyFill="1" applyBorder="1" applyAlignment="1">
      <alignment horizontal="left" vertical="top" wrapText="1"/>
    </xf>
    <xf numFmtId="170" fontId="31" fillId="25" borderId="44" xfId="5" applyNumberFormat="1" applyFont="1" applyFill="1" applyBorder="1" applyAlignment="1">
      <alignment horizontal="center" vertical="center"/>
    </xf>
    <xf numFmtId="10" fontId="88" fillId="21" borderId="0" xfId="1" applyNumberFormat="1" applyFont="1" applyFill="1" applyBorder="1" applyAlignment="1" applyProtection="1">
      <alignment horizontal="center" vertical="center"/>
      <protection hidden="1"/>
    </xf>
    <xf numFmtId="10" fontId="88" fillId="21" borderId="0" xfId="1" applyNumberFormat="1" applyFont="1" applyFill="1" applyAlignment="1" applyProtection="1">
      <alignment horizontal="center" vertical="center"/>
      <protection hidden="1"/>
    </xf>
    <xf numFmtId="0" fontId="59" fillId="0" borderId="0" xfId="7" applyFont="1" applyAlignment="1" applyProtection="1">
      <alignment horizontal="center" vertical="center"/>
      <protection hidden="1"/>
    </xf>
    <xf numFmtId="0" fontId="59" fillId="0" borderId="26" xfId="7" applyFont="1" applyBorder="1" applyAlignment="1" applyProtection="1">
      <alignment horizontal="center" vertical="center"/>
      <protection hidden="1"/>
    </xf>
    <xf numFmtId="49" fontId="90" fillId="0" borderId="0" xfId="26" applyNumberFormat="1" applyFont="1" applyAlignment="1" applyProtection="1">
      <alignment horizontal="left" vertical="top" wrapText="1"/>
      <protection hidden="1"/>
    </xf>
    <xf numFmtId="0" fontId="59" fillId="0" borderId="14" xfId="7" applyFont="1" applyBorder="1" applyAlignment="1" applyProtection="1">
      <alignment horizontal="center"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0" fillId="0" borderId="24" xfId="0" applyBorder="1" applyAlignment="1" applyProtection="1">
      <alignment horizontal="center" vertical="center"/>
      <protection hidden="1"/>
    </xf>
    <xf numFmtId="49" fontId="59" fillId="0" borderId="0" xfId="7" applyNumberFormat="1" applyFont="1" applyAlignment="1" applyProtection="1">
      <alignment horizontal="left" vertical="top" wrapText="1"/>
      <protection hidden="1"/>
    </xf>
    <xf numFmtId="0" fontId="31" fillId="0" borderId="0" xfId="0" applyFont="1" applyAlignment="1" applyProtection="1">
      <alignment vertical="top" wrapText="1"/>
      <protection hidden="1"/>
    </xf>
    <xf numFmtId="0" fontId="31" fillId="0" borderId="0" xfId="0" applyFont="1" applyAlignment="1" applyProtection="1">
      <alignment horizontal="left" vertical="top" wrapText="1"/>
      <protection hidden="1"/>
    </xf>
    <xf numFmtId="0" fontId="32" fillId="0" borderId="0" xfId="0" applyFont="1" applyAlignment="1" applyProtection="1">
      <alignment vertical="top" wrapText="1"/>
      <protection hidden="1"/>
    </xf>
    <xf numFmtId="0" fontId="137" fillId="0" borderId="0" xfId="0" applyFont="1" applyAlignment="1" applyProtection="1">
      <alignment vertical="top" wrapText="1"/>
      <protection hidden="1"/>
    </xf>
    <xf numFmtId="0" fontId="31" fillId="17" borderId="0" xfId="0" applyFont="1" applyFill="1" applyAlignment="1" applyProtection="1">
      <alignment horizontal="center" vertical="top" wrapText="1"/>
      <protection hidden="1"/>
    </xf>
    <xf numFmtId="0" fontId="31" fillId="17" borderId="0" xfId="0" applyFont="1" applyFill="1" applyAlignment="1" applyProtection="1">
      <alignment horizontal="left" vertical="top" wrapText="1"/>
      <protection hidden="1"/>
    </xf>
    <xf numFmtId="0" fontId="31" fillId="11" borderId="0" xfId="0" applyFont="1" applyFill="1" applyAlignment="1" applyProtection="1">
      <alignment horizontal="left" vertical="top" wrapText="1"/>
      <protection hidden="1"/>
    </xf>
    <xf numFmtId="0" fontId="31" fillId="11" borderId="0" xfId="0" applyFont="1" applyFill="1" applyAlignment="1" applyProtection="1">
      <alignment vertical="top" wrapText="1"/>
      <protection hidden="1"/>
    </xf>
    <xf numFmtId="0" fontId="31" fillId="12" borderId="0" xfId="0" applyFont="1" applyFill="1" applyAlignment="1" applyProtection="1">
      <alignment vertical="top"/>
      <protection hidden="1"/>
    </xf>
    <xf numFmtId="0" fontId="31" fillId="12" borderId="0" xfId="0" applyFont="1" applyFill="1" applyAlignment="1" applyProtection="1">
      <alignment vertical="top" wrapText="1"/>
      <protection hidden="1"/>
    </xf>
    <xf numFmtId="0" fontId="31" fillId="12" borderId="0" xfId="0" applyFont="1" applyFill="1" applyAlignment="1" applyProtection="1">
      <alignment horizontal="left" vertical="top" wrapText="1"/>
      <protection hidden="1"/>
    </xf>
    <xf numFmtId="0" fontId="31" fillId="12" borderId="7" xfId="0" applyFont="1" applyFill="1" applyBorder="1" applyAlignment="1" applyProtection="1">
      <alignment horizontal="left" vertical="top" wrapText="1"/>
      <protection hidden="1"/>
    </xf>
    <xf numFmtId="0" fontId="31" fillId="12" borderId="7" xfId="0" applyFont="1" applyFill="1" applyBorder="1" applyAlignment="1" applyProtection="1">
      <alignment horizontal="left" vertical="top"/>
      <protection hidden="1"/>
    </xf>
    <xf numFmtId="0" fontId="31" fillId="17" borderId="7" xfId="0" applyFont="1" applyFill="1" applyBorder="1" applyAlignment="1" applyProtection="1">
      <alignment horizontal="left" vertical="top" wrapText="1"/>
      <protection hidden="1"/>
    </xf>
    <xf numFmtId="0" fontId="31" fillId="11" borderId="7" xfId="0" applyFont="1" applyFill="1" applyBorder="1" applyAlignment="1" applyProtection="1">
      <alignment horizontal="left" vertical="top" wrapText="1"/>
      <protection hidden="1"/>
    </xf>
    <xf numFmtId="0" fontId="31" fillId="22" borderId="7" xfId="0" applyFont="1" applyFill="1" applyBorder="1" applyAlignment="1" applyProtection="1">
      <alignment horizontal="left" vertical="top" wrapText="1"/>
      <protection hidden="1"/>
    </xf>
    <xf numFmtId="0" fontId="136" fillId="24" borderId="1" xfId="0" applyFont="1" applyFill="1" applyBorder="1" applyAlignment="1" applyProtection="1">
      <alignment horizontal="left" vertical="top" wrapText="1"/>
      <protection hidden="1"/>
    </xf>
    <xf numFmtId="0" fontId="136" fillId="24" borderId="11" xfId="0" applyFont="1" applyFill="1" applyBorder="1" applyAlignment="1" applyProtection="1">
      <alignment horizontal="left" vertical="top" wrapText="1"/>
      <protection hidden="1"/>
    </xf>
    <xf numFmtId="0" fontId="138" fillId="24" borderId="1" xfId="0" applyFont="1" applyFill="1" applyBorder="1" applyAlignment="1" applyProtection="1">
      <alignment horizontal="left" vertical="top" wrapText="1"/>
      <protection hidden="1"/>
    </xf>
    <xf numFmtId="0" fontId="138" fillId="24" borderId="11" xfId="0" applyFont="1" applyFill="1" applyBorder="1" applyAlignment="1" applyProtection="1">
      <alignment horizontal="left" vertical="top" wrapText="1"/>
      <protection hidden="1"/>
    </xf>
    <xf numFmtId="9" fontId="31" fillId="0" borderId="0" xfId="0" applyNumberFormat="1" applyFont="1" applyAlignment="1" applyProtection="1">
      <alignment horizontal="left" vertical="top" wrapText="1"/>
      <protection hidden="1"/>
    </xf>
    <xf numFmtId="0" fontId="31" fillId="0" borderId="0" xfId="0" applyFont="1" applyAlignment="1" applyProtection="1">
      <alignment horizontal="center" vertical="top" wrapText="1"/>
      <protection hidden="1"/>
    </xf>
    <xf numFmtId="0" fontId="136" fillId="20" borderId="1" xfId="0" applyFont="1" applyFill="1" applyBorder="1" applyAlignment="1" applyProtection="1">
      <alignment horizontal="left" vertical="top" wrapText="1"/>
      <protection hidden="1"/>
    </xf>
    <xf numFmtId="0" fontId="31" fillId="25" borderId="1" xfId="0" applyFont="1" applyFill="1" applyBorder="1" applyAlignment="1" applyProtection="1">
      <alignment horizontal="left" vertical="top" wrapText="1"/>
      <protection hidden="1"/>
    </xf>
    <xf numFmtId="14" fontId="31" fillId="25" borderId="1" xfId="0" applyNumberFormat="1" applyFont="1" applyFill="1" applyBorder="1" applyAlignment="1" applyProtection="1">
      <alignment horizontal="left" vertical="top" wrapText="1"/>
      <protection hidden="1"/>
    </xf>
    <xf numFmtId="44" fontId="31" fillId="25" borderId="1" xfId="0" applyNumberFormat="1" applyFont="1" applyFill="1" applyBorder="1" applyAlignment="1" applyProtection="1">
      <alignment horizontal="left" vertical="top" wrapText="1"/>
      <protection hidden="1"/>
    </xf>
    <xf numFmtId="0" fontId="59" fillId="13" borderId="13" xfId="7" applyFont="1" applyFill="1" applyBorder="1" applyAlignment="1" applyProtection="1">
      <alignment horizontal="center" vertical="center" wrapText="1"/>
      <protection hidden="1"/>
    </xf>
    <xf numFmtId="0" fontId="59" fillId="13" borderId="13" xfId="23" applyNumberFormat="1" applyFont="1" applyFill="1" applyBorder="1" applyAlignment="1" applyProtection="1">
      <alignment horizontal="center" vertical="center" wrapText="1"/>
      <protection hidden="1"/>
    </xf>
    <xf numFmtId="165" fontId="41" fillId="12" borderId="25" xfId="1" applyNumberFormat="1" applyFont="1" applyFill="1" applyBorder="1" applyAlignment="1" applyProtection="1">
      <alignment horizontal="center" vertical="center" wrapText="1"/>
      <protection hidden="1"/>
    </xf>
    <xf numFmtId="0" fontId="94" fillId="12" borderId="13" xfId="0" applyFont="1" applyFill="1" applyBorder="1" applyAlignment="1" applyProtection="1">
      <alignment horizontal="center" vertical="center" wrapText="1"/>
      <protection hidden="1"/>
    </xf>
    <xf numFmtId="170" fontId="88" fillId="0" borderId="0" xfId="0" applyNumberFormat="1" applyFont="1" applyAlignment="1" applyProtection="1">
      <alignment vertical="center" wrapText="1"/>
      <protection hidden="1"/>
    </xf>
    <xf numFmtId="0" fontId="118" fillId="0" borderId="0" xfId="0" applyFont="1" applyAlignment="1" applyProtection="1">
      <alignment horizontal="center" vertical="top" wrapText="1"/>
      <protection hidden="1"/>
    </xf>
    <xf numFmtId="14" fontId="41" fillId="0" borderId="13" xfId="0" applyNumberFormat="1" applyFont="1" applyBorder="1" applyAlignment="1" applyProtection="1">
      <alignment horizontal="center" vertical="center" wrapText="1"/>
      <protection locked="0"/>
    </xf>
    <xf numFmtId="164" fontId="88" fillId="13" borderId="23" xfId="1" applyNumberFormat="1" applyFont="1" applyFill="1" applyBorder="1" applyAlignment="1" applyProtection="1">
      <alignment horizontal="center" vertical="center" wrapText="1"/>
      <protection hidden="1"/>
    </xf>
    <xf numFmtId="43" fontId="88" fillId="13" borderId="24" xfId="1" applyFont="1" applyFill="1" applyBorder="1" applyAlignment="1" applyProtection="1">
      <alignment horizontal="center" vertical="center" wrapText="1"/>
      <protection hidden="1"/>
    </xf>
    <xf numFmtId="0" fontId="59" fillId="0" borderId="13" xfId="0" applyFont="1" applyBorder="1" applyAlignment="1" applyProtection="1">
      <alignment horizontal="center" vertical="center" wrapText="1"/>
      <protection locked="0"/>
    </xf>
    <xf numFmtId="0" fontId="36" fillId="21" borderId="0" xfId="7" applyFont="1" applyFill="1" applyAlignment="1" applyProtection="1">
      <alignment vertical="center"/>
      <protection hidden="1"/>
    </xf>
    <xf numFmtId="0" fontId="36" fillId="21" borderId="0" xfId="7" quotePrefix="1" applyFont="1" applyFill="1" applyAlignment="1" applyProtection="1">
      <alignment vertical="center"/>
      <protection hidden="1"/>
    </xf>
    <xf numFmtId="0" fontId="44" fillId="0" borderId="0" xfId="7" applyFont="1" applyAlignment="1" applyProtection="1">
      <alignment vertical="center" wrapText="1"/>
      <protection hidden="1"/>
    </xf>
    <xf numFmtId="0" fontId="129" fillId="0" borderId="0" xfId="1" applyNumberFormat="1" applyFont="1" applyFill="1" applyBorder="1" applyAlignment="1" applyProtection="1">
      <alignment vertical="center"/>
      <protection hidden="1"/>
    </xf>
    <xf numFmtId="3" fontId="79" fillId="0" borderId="0" xfId="7" applyNumberFormat="1" applyFont="1" applyAlignment="1" applyProtection="1">
      <alignment wrapText="1"/>
      <protection hidden="1"/>
    </xf>
    <xf numFmtId="3" fontId="79" fillId="3" borderId="0" xfId="7" applyNumberFormat="1" applyFont="1" applyFill="1" applyAlignment="1" applyProtection="1">
      <alignment wrapText="1"/>
      <protection hidden="1"/>
    </xf>
    <xf numFmtId="0" fontId="58" fillId="19" borderId="0" xfId="7" applyFont="1" applyFill="1" applyAlignment="1" applyProtection="1">
      <alignment horizontal="left" vertical="center" wrapText="1"/>
      <protection hidden="1"/>
    </xf>
    <xf numFmtId="0" fontId="0" fillId="19" borderId="0" xfId="0" applyFill="1"/>
    <xf numFmtId="0" fontId="36" fillId="21" borderId="0" xfId="7" applyFont="1" applyFill="1" applyAlignment="1" applyProtection="1">
      <alignment vertical="center" wrapText="1"/>
      <protection hidden="1"/>
    </xf>
    <xf numFmtId="0" fontId="89" fillId="0" borderId="0" xfId="26" applyFont="1" applyAlignment="1" applyProtection="1">
      <alignment horizontal="left" vertical="top" wrapText="1"/>
      <protection hidden="1"/>
    </xf>
    <xf numFmtId="166" fontId="120" fillId="6" borderId="0" xfId="7" quotePrefix="1" applyNumberFormat="1" applyFont="1" applyFill="1" applyAlignment="1" applyProtection="1">
      <alignment horizontal="left" vertical="center"/>
      <protection hidden="1"/>
    </xf>
    <xf numFmtId="49" fontId="89" fillId="0" borderId="0" xfId="26" applyNumberFormat="1" applyFont="1" applyAlignment="1" applyProtection="1">
      <alignment horizontal="left" vertical="top" wrapText="1"/>
      <protection hidden="1"/>
    </xf>
    <xf numFmtId="0" fontId="54" fillId="19" borderId="0" xfId="26" applyFont="1" applyFill="1" applyAlignment="1" applyProtection="1">
      <alignment vertical="center"/>
      <protection hidden="1"/>
    </xf>
    <xf numFmtId="0" fontId="54" fillId="21" borderId="0" xfId="26" applyFont="1" applyFill="1" applyAlignment="1" applyProtection="1">
      <alignment vertical="center"/>
      <protection hidden="1"/>
    </xf>
    <xf numFmtId="0" fontId="41" fillId="19" borderId="0" xfId="0" applyFont="1" applyFill="1" applyAlignment="1" applyProtection="1">
      <alignment vertical="center" wrapText="1"/>
      <protection hidden="1"/>
    </xf>
    <xf numFmtId="170" fontId="88" fillId="0" borderId="0" xfId="0" applyNumberFormat="1" applyFont="1" applyAlignment="1">
      <alignment horizontal="right" vertical="center" wrapText="1"/>
    </xf>
    <xf numFmtId="9" fontId="94" fillId="0" borderId="0" xfId="4" applyFont="1" applyFill="1" applyBorder="1" applyAlignment="1" applyProtection="1">
      <alignment horizontal="center" vertical="center" wrapText="1"/>
    </xf>
    <xf numFmtId="49" fontId="115" fillId="20" borderId="13" xfId="0" applyNumberFormat="1" applyFont="1" applyFill="1" applyBorder="1" applyAlignment="1">
      <alignment vertical="center" wrapText="1"/>
    </xf>
    <xf numFmtId="9" fontId="116" fillId="0" borderId="13" xfId="4" applyFont="1" applyFill="1" applyBorder="1" applyAlignment="1" applyProtection="1">
      <alignment horizontal="center" vertical="center" wrapText="1"/>
      <protection locked="0"/>
    </xf>
    <xf numFmtId="9" fontId="116" fillId="0" borderId="13" xfId="4"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58" fillId="0" borderId="0" xfId="7" applyFont="1" applyAlignment="1" applyProtection="1">
      <alignment vertical="center"/>
      <protection hidden="1"/>
    </xf>
    <xf numFmtId="0" fontId="58" fillId="0" borderId="0" xfId="7" applyFont="1" applyAlignment="1" applyProtection="1">
      <alignment horizontal="center" vertical="center"/>
      <protection hidden="1"/>
    </xf>
    <xf numFmtId="164" fontId="59" fillId="12" borderId="13" xfId="7" applyNumberFormat="1" applyFont="1" applyFill="1" applyBorder="1" applyAlignment="1" applyProtection="1">
      <alignment horizontal="center" vertical="center" wrapText="1"/>
      <protection hidden="1"/>
    </xf>
    <xf numFmtId="170" fontId="59" fillId="3" borderId="13" xfId="0" applyNumberFormat="1" applyFont="1" applyFill="1" applyBorder="1" applyAlignment="1" applyProtection="1">
      <alignment horizontal="right" vertical="center" wrapText="1"/>
      <protection locked="0"/>
    </xf>
    <xf numFmtId="170" fontId="59" fillId="0" borderId="13" xfId="0" applyNumberFormat="1" applyFont="1" applyBorder="1" applyAlignment="1" applyProtection="1">
      <alignment horizontal="right" vertical="center" wrapText="1"/>
      <protection locked="0"/>
    </xf>
    <xf numFmtId="0" fontId="0" fillId="10" borderId="23" xfId="0" applyFill="1" applyBorder="1"/>
    <xf numFmtId="0" fontId="0" fillId="0" borderId="24" xfId="0" applyBorder="1"/>
    <xf numFmtId="0" fontId="0" fillId="0" borderId="25" xfId="0" applyBorder="1"/>
    <xf numFmtId="44" fontId="41" fillId="22" borderId="22" xfId="23" applyFont="1" applyFill="1" applyBorder="1" applyAlignment="1" applyProtection="1">
      <alignment vertical="center"/>
      <protection hidden="1"/>
    </xf>
    <xf numFmtId="0" fontId="88" fillId="0" borderId="18" xfId="0" applyFont="1" applyBorder="1" applyAlignment="1" applyProtection="1">
      <alignment horizontal="left" vertical="center" wrapText="1"/>
      <protection locked="0"/>
    </xf>
    <xf numFmtId="165" fontId="41" fillId="0" borderId="42" xfId="1" applyNumberFormat="1" applyFont="1" applyBorder="1" applyAlignment="1" applyProtection="1">
      <alignment horizontal="center" vertical="center" wrapText="1"/>
      <protection locked="0"/>
    </xf>
    <xf numFmtId="165" fontId="41" fillId="12" borderId="42" xfId="1" applyNumberFormat="1" applyFont="1" applyFill="1" applyBorder="1" applyAlignment="1" applyProtection="1">
      <alignment horizontal="center" vertical="center" wrapText="1"/>
      <protection hidden="1"/>
    </xf>
    <xf numFmtId="49" fontId="59" fillId="0" borderId="18" xfId="7" applyNumberFormat="1" applyFont="1" applyBorder="1" applyAlignment="1" applyProtection="1">
      <alignment horizontal="center" vertical="center" wrapText="1"/>
      <protection locked="0"/>
    </xf>
    <xf numFmtId="0" fontId="59" fillId="0" borderId="18" xfId="7" applyFont="1" applyBorder="1" applyAlignment="1" applyProtection="1">
      <alignment horizontal="center" vertical="center" wrapText="1"/>
      <protection locked="0"/>
    </xf>
    <xf numFmtId="0" fontId="59" fillId="13" borderId="18" xfId="7" applyFont="1" applyFill="1" applyBorder="1" applyAlignment="1" applyProtection="1">
      <alignment horizontal="center" vertical="center" wrapText="1"/>
      <protection hidden="1"/>
    </xf>
    <xf numFmtId="0" fontId="112" fillId="20" borderId="13" xfId="1" applyNumberFormat="1" applyFont="1" applyFill="1" applyBorder="1" applyAlignment="1" applyProtection="1">
      <alignment horizontal="center" vertical="center" wrapText="1"/>
      <protection hidden="1"/>
    </xf>
    <xf numFmtId="0" fontId="99" fillId="20" borderId="13" xfId="0" applyFont="1" applyFill="1" applyBorder="1" applyAlignment="1">
      <alignment horizontal="center" vertical="center" wrapText="1"/>
    </xf>
    <xf numFmtId="0" fontId="99" fillId="8" borderId="13" xfId="0" applyFont="1" applyFill="1" applyBorder="1" applyAlignment="1">
      <alignment horizontal="center" vertical="center" wrapText="1"/>
    </xf>
    <xf numFmtId="168" fontId="41" fillId="0" borderId="42" xfId="1" applyNumberFormat="1" applyFont="1" applyFill="1" applyBorder="1" applyAlignment="1" applyProtection="1">
      <alignment horizontal="center" vertical="center" wrapText="1"/>
      <protection locked="0"/>
    </xf>
    <xf numFmtId="0" fontId="0" fillId="19" borderId="53" xfId="0" applyFill="1" applyBorder="1"/>
    <xf numFmtId="0" fontId="112" fillId="0" borderId="0" xfId="1" applyNumberFormat="1" applyFont="1" applyFill="1" applyBorder="1" applyAlignment="1" applyProtection="1">
      <alignment horizontal="center" vertical="center" wrapText="1"/>
      <protection hidden="1"/>
    </xf>
    <xf numFmtId="0" fontId="22" fillId="19" borderId="0" xfId="0" applyFont="1" applyFill="1"/>
    <xf numFmtId="0" fontId="45" fillId="19" borderId="0" xfId="7" applyFont="1" applyFill="1" applyAlignment="1" applyProtection="1">
      <alignment vertical="center"/>
      <protection hidden="1"/>
    </xf>
    <xf numFmtId="166" fontId="46" fillId="6" borderId="0" xfId="7" applyNumberFormat="1" applyFont="1" applyFill="1" applyAlignment="1" applyProtection="1">
      <alignment horizontal="center"/>
      <protection hidden="1"/>
    </xf>
    <xf numFmtId="166" fontId="46" fillId="0" borderId="0" xfId="7" applyNumberFormat="1" applyFont="1" applyAlignment="1" applyProtection="1">
      <alignment horizontal="center"/>
      <protection hidden="1"/>
    </xf>
    <xf numFmtId="0" fontId="46" fillId="19" borderId="0" xfId="7" applyFont="1" applyFill="1" applyAlignment="1" applyProtection="1">
      <alignment vertical="center"/>
      <protection hidden="1"/>
    </xf>
    <xf numFmtId="166" fontId="120" fillId="15" borderId="0" xfId="7" applyNumberFormat="1" applyFont="1" applyFill="1" applyAlignment="1" applyProtection="1">
      <alignment horizontal="left" vertical="center"/>
      <protection hidden="1"/>
    </xf>
    <xf numFmtId="166" fontId="46" fillId="15" borderId="0" xfId="7" applyNumberFormat="1" applyFont="1" applyFill="1" applyAlignment="1" applyProtection="1">
      <alignment horizontal="center"/>
      <protection hidden="1"/>
    </xf>
    <xf numFmtId="0" fontId="112" fillId="20" borderId="25" xfId="1" applyNumberFormat="1" applyFont="1" applyFill="1" applyBorder="1" applyAlignment="1" applyProtection="1">
      <alignment horizontal="center" vertical="center" wrapText="1"/>
      <protection hidden="1"/>
    </xf>
    <xf numFmtId="166" fontId="120" fillId="0" borderId="0" xfId="7" applyNumberFormat="1" applyFont="1" applyAlignment="1" applyProtection="1">
      <alignment horizontal="left" vertical="center"/>
      <protection hidden="1"/>
    </xf>
    <xf numFmtId="0" fontId="22" fillId="3" borderId="0" xfId="0" applyFont="1" applyFill="1" applyAlignment="1">
      <alignment horizontal="center"/>
    </xf>
    <xf numFmtId="166" fontId="118" fillId="3" borderId="0" xfId="7" applyNumberFormat="1" applyFont="1" applyFill="1" applyAlignment="1" applyProtection="1">
      <alignment horizontal="left" vertical="center"/>
      <protection hidden="1"/>
    </xf>
    <xf numFmtId="0" fontId="88" fillId="0" borderId="0" xfId="0" applyFont="1" applyAlignment="1">
      <alignment horizontal="center" vertical="center" wrapText="1"/>
    </xf>
    <xf numFmtId="0" fontId="9" fillId="19" borderId="0" xfId="31" applyFill="1" applyAlignment="1" applyProtection="1">
      <alignment vertical="top"/>
      <protection hidden="1"/>
    </xf>
    <xf numFmtId="0" fontId="36" fillId="19" borderId="0" xfId="31" applyFont="1" applyFill="1" applyAlignment="1" applyProtection="1">
      <alignment vertical="top"/>
      <protection locked="0" hidden="1"/>
    </xf>
    <xf numFmtId="2" fontId="36" fillId="0" borderId="0" xfId="31" applyNumberFormat="1" applyFont="1" applyAlignment="1" applyProtection="1">
      <alignment vertical="top"/>
      <protection hidden="1"/>
    </xf>
    <xf numFmtId="166" fontId="118" fillId="19" borderId="0" xfId="7" applyNumberFormat="1" applyFont="1" applyFill="1" applyAlignment="1" applyProtection="1">
      <alignment horizontal="left" vertical="center"/>
      <protection hidden="1"/>
    </xf>
    <xf numFmtId="166" fontId="118" fillId="0" borderId="0" xfId="7" applyNumberFormat="1" applyFont="1" applyAlignment="1" applyProtection="1">
      <alignment horizontal="left" vertical="center"/>
      <protection hidden="1"/>
    </xf>
    <xf numFmtId="166" fontId="118" fillId="3" borderId="0" xfId="7" applyNumberFormat="1" applyFont="1" applyFill="1" applyAlignment="1" applyProtection="1">
      <alignment horizontal="center" vertical="center"/>
      <protection hidden="1"/>
    </xf>
    <xf numFmtId="0" fontId="115" fillId="20" borderId="13" xfId="1" applyNumberFormat="1" applyFont="1" applyFill="1" applyBorder="1" applyAlignment="1" applyProtection="1">
      <alignment horizontal="center" vertical="center" wrapText="1"/>
      <protection hidden="1"/>
    </xf>
    <xf numFmtId="0" fontId="112" fillId="20" borderId="16" xfId="1" applyNumberFormat="1" applyFont="1" applyFill="1" applyBorder="1" applyAlignment="1" applyProtection="1">
      <alignment horizontal="center" vertical="center" wrapText="1"/>
      <protection hidden="1"/>
    </xf>
    <xf numFmtId="0" fontId="58" fillId="3" borderId="0" xfId="7" applyFont="1" applyFill="1" applyAlignment="1" applyProtection="1">
      <alignment horizontal="left" vertical="center" wrapText="1"/>
      <protection hidden="1"/>
    </xf>
    <xf numFmtId="44" fontId="41" fillId="25" borderId="13" xfId="23" applyFont="1" applyFill="1" applyBorder="1" applyAlignment="1" applyProtection="1">
      <alignment vertical="center"/>
      <protection hidden="1"/>
    </xf>
    <xf numFmtId="44" fontId="41" fillId="25" borderId="18" xfId="23" applyFont="1" applyFill="1" applyBorder="1" applyAlignment="1" applyProtection="1">
      <alignment vertical="center"/>
      <protection hidden="1"/>
    </xf>
    <xf numFmtId="0" fontId="71" fillId="0" borderId="0" xfId="7" applyFont="1" applyAlignment="1" applyProtection="1">
      <alignment horizontal="left" vertical="center"/>
      <protection hidden="1"/>
    </xf>
    <xf numFmtId="0" fontId="83" fillId="0" borderId="13" xfId="0" applyFont="1" applyBorder="1" applyAlignment="1" applyProtection="1">
      <alignment horizontal="center" vertical="center"/>
      <protection hidden="1"/>
    </xf>
    <xf numFmtId="0" fontId="83" fillId="0" borderId="19" xfId="0" applyFont="1" applyBorder="1" applyAlignment="1" applyProtection="1">
      <alignment horizontal="center" vertical="center"/>
      <protection hidden="1"/>
    </xf>
    <xf numFmtId="0" fontId="112" fillId="6" borderId="37" xfId="0" applyFont="1" applyFill="1" applyBorder="1" applyAlignment="1" applyProtection="1">
      <alignment horizontal="left" vertical="center" indent="1"/>
      <protection hidden="1"/>
    </xf>
    <xf numFmtId="0" fontId="112" fillId="6" borderId="20" xfId="0" applyFont="1" applyFill="1" applyBorder="1" applyAlignment="1" applyProtection="1">
      <alignment horizontal="left" vertical="center" indent="1"/>
      <protection hidden="1"/>
    </xf>
    <xf numFmtId="0" fontId="112" fillId="6" borderId="20" xfId="0" applyFont="1" applyFill="1" applyBorder="1" applyAlignment="1" applyProtection="1">
      <alignment horizontal="left" vertical="center" wrapText="1" indent="1"/>
      <protection hidden="1"/>
    </xf>
    <xf numFmtId="0" fontId="112" fillId="6" borderId="38" xfId="0" applyFont="1" applyFill="1" applyBorder="1" applyAlignment="1" applyProtection="1">
      <alignment horizontal="left" vertical="center" wrapText="1" indent="1"/>
      <protection hidden="1"/>
    </xf>
    <xf numFmtId="0" fontId="83" fillId="0" borderId="29" xfId="0" applyFont="1" applyBorder="1" applyAlignment="1" applyProtection="1">
      <alignment horizontal="center" vertical="center"/>
      <protection hidden="1"/>
    </xf>
    <xf numFmtId="0" fontId="83" fillId="0" borderId="29" xfId="0" applyFont="1" applyBorder="1" applyAlignment="1" applyProtection="1">
      <alignment horizontal="center" vertical="center" wrapText="1"/>
      <protection hidden="1"/>
    </xf>
    <xf numFmtId="0" fontId="83" fillId="0" borderId="19" xfId="0" applyFont="1" applyBorder="1" applyAlignment="1" applyProtection="1">
      <alignment horizontal="center" vertical="center" wrapText="1"/>
      <protection hidden="1"/>
    </xf>
    <xf numFmtId="0" fontId="83" fillId="0" borderId="20" xfId="0" applyFont="1" applyBorder="1" applyAlignment="1" applyProtection="1">
      <alignment horizontal="center" vertical="center"/>
      <protection hidden="1"/>
    </xf>
    <xf numFmtId="170" fontId="41" fillId="0" borderId="18" xfId="1" applyNumberFormat="1" applyFont="1" applyBorder="1" applyAlignment="1" applyProtection="1">
      <alignment vertical="center" wrapText="1"/>
      <protection locked="0"/>
    </xf>
    <xf numFmtId="0" fontId="88" fillId="0" borderId="0" xfId="7" applyFont="1" applyAlignment="1" applyProtection="1">
      <alignment horizontal="left" vertical="center"/>
      <protection hidden="1"/>
    </xf>
    <xf numFmtId="0" fontId="88" fillId="0" borderId="0" xfId="7" applyFont="1" applyProtection="1">
      <protection hidden="1"/>
    </xf>
    <xf numFmtId="0" fontId="70" fillId="0" borderId="0" xfId="10" applyFont="1" applyAlignment="1" applyProtection="1">
      <alignment horizontal="left" vertical="top"/>
      <protection hidden="1"/>
    </xf>
    <xf numFmtId="0" fontId="148" fillId="0" borderId="0" xfId="0" applyFont="1"/>
    <xf numFmtId="0" fontId="0" fillId="0" borderId="54" xfId="0" applyBorder="1"/>
    <xf numFmtId="44" fontId="0" fillId="0" borderId="54" xfId="0" applyNumberFormat="1" applyBorder="1"/>
    <xf numFmtId="0" fontId="0" fillId="25" borderId="55" xfId="0" applyFill="1" applyBorder="1"/>
    <xf numFmtId="0" fontId="0" fillId="25" borderId="0" xfId="0" applyFill="1"/>
    <xf numFmtId="0" fontId="0" fillId="16" borderId="0" xfId="0" applyFill="1"/>
    <xf numFmtId="0" fontId="84" fillId="19" borderId="0" xfId="10" applyFont="1" applyFill="1" applyAlignment="1" applyProtection="1">
      <alignment horizontal="left" vertical="top" wrapText="1"/>
      <protection hidden="1"/>
    </xf>
    <xf numFmtId="0" fontId="83" fillId="19" borderId="0" xfId="10" applyFont="1" applyFill="1" applyAlignment="1" applyProtection="1">
      <alignment horizontal="left" vertical="top" wrapText="1"/>
      <protection hidden="1"/>
    </xf>
    <xf numFmtId="0" fontId="89" fillId="0" borderId="0" xfId="0" applyFont="1" applyAlignment="1" applyProtection="1">
      <alignment horizontal="left" vertical="center"/>
      <protection locked="0"/>
    </xf>
    <xf numFmtId="0" fontId="84" fillId="0" borderId="0" xfId="7" applyFont="1" applyAlignment="1" applyProtection="1">
      <alignment vertical="top"/>
      <protection hidden="1"/>
    </xf>
    <xf numFmtId="0" fontId="84" fillId="0" borderId="0" xfId="7" applyFont="1" applyAlignment="1" applyProtection="1">
      <alignment vertical="top" wrapText="1"/>
      <protection hidden="1"/>
    </xf>
    <xf numFmtId="0" fontId="59" fillId="0" borderId="0" xfId="1" applyNumberFormat="1" applyFont="1" applyFill="1" applyBorder="1" applyAlignment="1" applyProtection="1">
      <alignment vertical="center"/>
      <protection hidden="1"/>
    </xf>
    <xf numFmtId="14" fontId="41" fillId="3" borderId="0" xfId="0" applyNumberFormat="1" applyFont="1" applyFill="1" applyAlignment="1" applyProtection="1">
      <alignment horizontal="center" vertical="top"/>
      <protection hidden="1"/>
    </xf>
    <xf numFmtId="174" fontId="41" fillId="3" borderId="0" xfId="0" applyNumberFormat="1" applyFont="1" applyFill="1" applyAlignment="1" applyProtection="1">
      <alignment horizontal="center" vertical="top"/>
      <protection hidden="1"/>
    </xf>
    <xf numFmtId="0" fontId="41" fillId="3" borderId="0" xfId="0" applyFont="1" applyFill="1" applyAlignment="1" applyProtection="1">
      <alignment horizontal="left" vertical="top" wrapText="1"/>
      <protection hidden="1"/>
    </xf>
    <xf numFmtId="0" fontId="41" fillId="3" borderId="0" xfId="0" applyFont="1" applyFill="1" applyAlignment="1" applyProtection="1">
      <alignment horizontal="left" vertical="top"/>
      <protection hidden="1"/>
    </xf>
    <xf numFmtId="14" fontId="41" fillId="19" borderId="0" xfId="0" applyNumberFormat="1" applyFont="1" applyFill="1" applyAlignment="1" applyProtection="1">
      <alignment horizontal="center" vertical="top"/>
      <protection hidden="1"/>
    </xf>
    <xf numFmtId="174" fontId="41" fillId="19" borderId="0" xfId="0" applyNumberFormat="1" applyFont="1" applyFill="1" applyAlignment="1" applyProtection="1">
      <alignment horizontal="center" vertical="top"/>
      <protection hidden="1"/>
    </xf>
    <xf numFmtId="0" fontId="41" fillId="19" borderId="0" xfId="0" applyFont="1" applyFill="1" applyAlignment="1" applyProtection="1">
      <alignment horizontal="left" vertical="top" wrapText="1"/>
      <protection hidden="1"/>
    </xf>
    <xf numFmtId="0" fontId="41" fillId="19" borderId="0" xfId="0" applyFont="1" applyFill="1" applyAlignment="1" applyProtection="1">
      <alignment horizontal="left" vertical="top"/>
      <protection hidden="1"/>
    </xf>
    <xf numFmtId="0" fontId="0" fillId="19" borderId="0" xfId="0" applyFill="1" applyProtection="1">
      <protection hidden="1"/>
    </xf>
    <xf numFmtId="174" fontId="41" fillId="3" borderId="13" xfId="0" applyNumberFormat="1" applyFont="1" applyFill="1" applyBorder="1" applyAlignment="1" applyProtection="1">
      <alignment horizontal="center" vertical="top"/>
      <protection hidden="1"/>
    </xf>
    <xf numFmtId="0" fontId="41" fillId="3" borderId="13" xfId="0" applyFont="1" applyFill="1" applyBorder="1" applyAlignment="1" applyProtection="1">
      <alignment horizontal="left" vertical="top" wrapText="1"/>
      <protection hidden="1"/>
    </xf>
    <xf numFmtId="0" fontId="41" fillId="3" borderId="13" xfId="0" applyFont="1" applyFill="1" applyBorder="1" applyAlignment="1" applyProtection="1">
      <alignment horizontal="left" vertical="top"/>
      <protection hidden="1"/>
    </xf>
    <xf numFmtId="15" fontId="112" fillId="6" borderId="13" xfId="0" applyNumberFormat="1" applyFont="1" applyFill="1" applyBorder="1" applyAlignment="1" applyProtection="1">
      <alignment horizontal="center"/>
      <protection hidden="1"/>
    </xf>
    <xf numFmtId="0" fontId="112" fillId="6" borderId="13" xfId="0" applyFont="1" applyFill="1" applyBorder="1" applyAlignment="1" applyProtection="1">
      <alignment horizontal="center"/>
      <protection hidden="1"/>
    </xf>
    <xf numFmtId="0" fontId="112" fillId="6" borderId="13" xfId="0" applyFont="1" applyFill="1" applyBorder="1" applyAlignment="1" applyProtection="1">
      <alignment horizontal="left"/>
      <protection hidden="1"/>
    </xf>
    <xf numFmtId="0" fontId="0" fillId="3" borderId="0" xfId="0" applyFill="1" applyProtection="1">
      <protection hidden="1"/>
    </xf>
    <xf numFmtId="0" fontId="78" fillId="3" borderId="12" xfId="31" applyFont="1" applyFill="1" applyBorder="1" applyAlignment="1" applyProtection="1">
      <alignment horizontal="left" vertical="center"/>
      <protection hidden="1"/>
    </xf>
    <xf numFmtId="44" fontId="88" fillId="22" borderId="23" xfId="23" applyFont="1" applyFill="1" applyBorder="1" applyAlignment="1" applyProtection="1">
      <alignment vertical="center" wrapText="1"/>
      <protection hidden="1"/>
    </xf>
    <xf numFmtId="44" fontId="88" fillId="22" borderId="13" xfId="23" applyFont="1" applyFill="1" applyBorder="1" applyAlignment="1" applyProtection="1">
      <alignment vertical="center" wrapText="1"/>
      <protection hidden="1"/>
    </xf>
    <xf numFmtId="9" fontId="41" fillId="13" borderId="42" xfId="1" applyNumberFormat="1" applyFont="1" applyFill="1" applyBorder="1" applyAlignment="1" applyProtection="1">
      <alignment horizontal="center" vertical="center" wrapText="1"/>
      <protection hidden="1"/>
    </xf>
    <xf numFmtId="0" fontId="36" fillId="14" borderId="0" xfId="31" applyFont="1" applyFill="1" applyAlignment="1" applyProtection="1">
      <alignment vertical="top"/>
      <protection hidden="1"/>
    </xf>
    <xf numFmtId="0" fontId="83" fillId="0" borderId="56" xfId="7" applyFont="1" applyBorder="1" applyAlignment="1" applyProtection="1">
      <alignment horizontal="left" vertical="top" wrapText="1"/>
      <protection hidden="1"/>
    </xf>
    <xf numFmtId="0" fontId="83" fillId="0" borderId="45" xfId="7" quotePrefix="1" applyFont="1" applyBorder="1" applyAlignment="1" applyProtection="1">
      <alignment horizontal="left" vertical="top" wrapText="1"/>
      <protection hidden="1"/>
    </xf>
    <xf numFmtId="0" fontId="112" fillId="20" borderId="45" xfId="7" applyFont="1" applyFill="1" applyBorder="1" applyAlignment="1" applyProtection="1">
      <alignment horizontal="left" vertical="center" wrapText="1"/>
      <protection hidden="1"/>
    </xf>
    <xf numFmtId="0" fontId="83" fillId="0" borderId="0" xfId="7" applyFont="1" applyAlignment="1" applyProtection="1">
      <alignment horizontal="left" wrapText="1"/>
      <protection hidden="1"/>
    </xf>
    <xf numFmtId="0" fontId="89" fillId="0" borderId="0" xfId="7" applyFont="1" applyAlignment="1" applyProtection="1">
      <alignment vertical="center" wrapText="1"/>
      <protection hidden="1"/>
    </xf>
    <xf numFmtId="0" fontId="31" fillId="17" borderId="0" xfId="0" applyFont="1" applyFill="1" applyAlignment="1" applyProtection="1">
      <alignment horizontal="left" vertical="top"/>
      <protection hidden="1"/>
    </xf>
    <xf numFmtId="0" fontId="31" fillId="29" borderId="0" xfId="0" applyFont="1" applyFill="1" applyAlignment="1" applyProtection="1">
      <alignment vertical="top" wrapText="1"/>
      <protection hidden="1"/>
    </xf>
    <xf numFmtId="0" fontId="31" fillId="29" borderId="0" xfId="0" applyFont="1" applyFill="1" applyAlignment="1" applyProtection="1">
      <alignment vertical="top"/>
      <protection hidden="1"/>
    </xf>
    <xf numFmtId="14" fontId="31" fillId="25" borderId="1" xfId="0" applyNumberFormat="1" applyFont="1" applyFill="1" applyBorder="1" applyAlignment="1">
      <alignment horizontal="left" vertical="top" wrapText="1"/>
    </xf>
    <xf numFmtId="14" fontId="45" fillId="0" borderId="0" xfId="26" applyNumberFormat="1" applyFont="1" applyAlignment="1" applyProtection="1">
      <alignment vertical="center"/>
      <protection hidden="1"/>
    </xf>
    <xf numFmtId="0" fontId="31" fillId="0" borderId="0" xfId="0" applyFont="1" applyAlignment="1">
      <alignment vertical="top" wrapText="1"/>
    </xf>
    <xf numFmtId="0" fontId="147" fillId="0" borderId="0" xfId="0" applyFont="1" applyAlignment="1">
      <alignment vertical="center"/>
    </xf>
    <xf numFmtId="0" fontId="68" fillId="0" borderId="0" xfId="10" applyFont="1" applyAlignment="1" applyProtection="1">
      <alignment vertical="center"/>
      <protection hidden="1"/>
    </xf>
    <xf numFmtId="0" fontId="99" fillId="0" borderId="15" xfId="0" applyFont="1" applyBorder="1" applyAlignment="1">
      <alignment horizontal="center" vertical="center" wrapText="1"/>
    </xf>
    <xf numFmtId="0" fontId="100" fillId="14" borderId="13" xfId="0" applyFont="1" applyFill="1" applyBorder="1" applyAlignment="1">
      <alignment horizontal="center" vertical="center"/>
    </xf>
    <xf numFmtId="0" fontId="99" fillId="14" borderId="13" xfId="0" applyFont="1" applyFill="1" applyBorder="1" applyAlignment="1">
      <alignment horizontal="center" vertical="center" wrapText="1"/>
    </xf>
    <xf numFmtId="0" fontId="99" fillId="10" borderId="13" xfId="0" applyFont="1" applyFill="1" applyBorder="1" applyAlignment="1">
      <alignment horizontal="center" vertical="center" wrapText="1"/>
    </xf>
    <xf numFmtId="165" fontId="99" fillId="10" borderId="13" xfId="1" applyNumberFormat="1" applyFont="1" applyFill="1" applyBorder="1" applyAlignment="1">
      <alignment horizontal="center" vertical="center" wrapText="1"/>
    </xf>
    <xf numFmtId="0" fontId="99" fillId="10" borderId="13" xfId="0" applyFont="1" applyFill="1" applyBorder="1" applyAlignment="1" applyProtection="1">
      <alignment horizontal="center" vertical="center" wrapText="1"/>
      <protection hidden="1"/>
    </xf>
    <xf numFmtId="43" fontId="41" fillId="16" borderId="13" xfId="1" applyFont="1" applyFill="1" applyBorder="1" applyAlignment="1" applyProtection="1">
      <alignment horizontal="center" vertical="center" wrapText="1"/>
      <protection hidden="1"/>
    </xf>
    <xf numFmtId="43" fontId="51" fillId="16" borderId="13" xfId="1" applyFont="1" applyFill="1" applyBorder="1" applyAlignment="1" applyProtection="1">
      <alignment horizontal="center" vertical="center" wrapText="1"/>
      <protection hidden="1"/>
    </xf>
    <xf numFmtId="44" fontId="88" fillId="22" borderId="22" xfId="23" applyFont="1" applyFill="1" applyBorder="1" applyAlignment="1" applyProtection="1">
      <alignment vertical="center" wrapText="1"/>
      <protection hidden="1"/>
    </xf>
    <xf numFmtId="0" fontId="41" fillId="0" borderId="42" xfId="0" applyFont="1" applyBorder="1" applyAlignment="1" applyProtection="1">
      <alignment horizontal="center" vertical="center" wrapText="1"/>
      <protection locked="0"/>
    </xf>
    <xf numFmtId="2" fontId="41" fillId="0" borderId="18" xfId="0" applyNumberFormat="1" applyFont="1" applyBorder="1" applyAlignment="1" applyProtection="1">
      <alignment horizontal="center" vertical="center" wrapText="1"/>
      <protection locked="0"/>
    </xf>
    <xf numFmtId="0" fontId="105" fillId="8" borderId="13" xfId="0" applyFont="1" applyFill="1" applyBorder="1" applyAlignment="1">
      <alignment vertical="center"/>
    </xf>
    <xf numFmtId="164" fontId="99" fillId="8" borderId="13" xfId="1" applyNumberFormat="1" applyFont="1" applyFill="1" applyBorder="1" applyAlignment="1" applyProtection="1">
      <alignment horizontal="center" vertical="center" wrapText="1"/>
      <protection hidden="1"/>
    </xf>
    <xf numFmtId="0" fontId="99" fillId="8" borderId="13" xfId="0" applyFont="1" applyFill="1" applyBorder="1" applyAlignment="1" applyProtection="1">
      <alignment horizontal="center" vertical="center" wrapText="1"/>
      <protection hidden="1"/>
    </xf>
    <xf numFmtId="0" fontId="22" fillId="17" borderId="13" xfId="0" applyFont="1" applyFill="1" applyBorder="1" applyAlignment="1">
      <alignment horizontal="center" vertical="center"/>
    </xf>
    <xf numFmtId="169" fontId="88" fillId="17" borderId="13" xfId="1" applyNumberFormat="1" applyFont="1" applyFill="1" applyBorder="1" applyAlignment="1" applyProtection="1">
      <alignment horizontal="left" vertical="center"/>
      <protection hidden="1"/>
    </xf>
    <xf numFmtId="9" fontId="88" fillId="17" borderId="13" xfId="4" applyFont="1" applyFill="1" applyBorder="1" applyAlignment="1" applyProtection="1">
      <alignment horizontal="center" vertical="center" wrapText="1"/>
      <protection hidden="1"/>
    </xf>
    <xf numFmtId="164" fontId="41" fillId="0" borderId="13" xfId="1" applyNumberFormat="1" applyFont="1" applyBorder="1" applyAlignment="1" applyProtection="1">
      <alignment horizontal="center" vertical="center" wrapText="1"/>
      <protection locked="0"/>
    </xf>
    <xf numFmtId="0" fontId="94" fillId="17" borderId="13" xfId="0" applyFont="1" applyFill="1" applyBorder="1" applyAlignment="1" applyProtection="1">
      <alignment horizontal="center" vertical="center" wrapText="1"/>
      <protection hidden="1"/>
    </xf>
    <xf numFmtId="0" fontId="45" fillId="19" borderId="0" xfId="0" applyFont="1" applyFill="1" applyAlignment="1">
      <alignment vertical="center"/>
    </xf>
    <xf numFmtId="0" fontId="29" fillId="0" borderId="0" xfId="0" applyFont="1" applyAlignment="1" applyProtection="1">
      <alignment horizontal="center" vertical="top"/>
      <protection hidden="1"/>
    </xf>
    <xf numFmtId="0" fontId="29" fillId="0" borderId="0" xfId="0" applyFont="1" applyAlignment="1" applyProtection="1">
      <alignment vertical="top"/>
      <protection hidden="1"/>
    </xf>
    <xf numFmtId="0" fontId="30" fillId="0" borderId="0" xfId="0" applyFont="1" applyAlignment="1" applyProtection="1">
      <alignment vertical="top"/>
      <protection hidden="1"/>
    </xf>
    <xf numFmtId="0" fontId="112" fillId="6" borderId="13" xfId="0" applyFont="1" applyFill="1" applyBorder="1" applyAlignment="1" applyProtection="1">
      <alignment horizontal="left" vertical="center" indent="1"/>
      <protection hidden="1"/>
    </xf>
    <xf numFmtId="0" fontId="112" fillId="6" borderId="13" xfId="0" applyFont="1" applyFill="1" applyBorder="1" applyAlignment="1" applyProtection="1">
      <alignment horizontal="left" vertical="center" wrapText="1" indent="1"/>
      <protection hidden="1"/>
    </xf>
    <xf numFmtId="0" fontId="89" fillId="0" borderId="13" xfId="0" applyFont="1" applyBorder="1" applyAlignment="1" applyProtection="1">
      <alignment horizontal="left" vertical="center" indent="1"/>
      <protection hidden="1"/>
    </xf>
    <xf numFmtId="168" fontId="84" fillId="0" borderId="13" xfId="1" applyNumberFormat="1" applyFont="1" applyBorder="1" applyAlignment="1" applyProtection="1">
      <alignment horizontal="left" vertical="center" indent="1"/>
      <protection hidden="1"/>
    </xf>
    <xf numFmtId="168" fontId="84" fillId="0" borderId="13" xfId="1" applyNumberFormat="1" applyFont="1" applyFill="1" applyBorder="1" applyAlignment="1" applyProtection="1">
      <alignment horizontal="left" vertical="center" indent="1"/>
      <protection hidden="1"/>
    </xf>
    <xf numFmtId="0" fontId="81" fillId="0" borderId="12" xfId="10" applyFont="1" applyBorder="1" applyAlignment="1" applyProtection="1">
      <alignment horizontal="left" vertical="top" wrapText="1"/>
      <protection hidden="1"/>
    </xf>
    <xf numFmtId="0" fontId="81" fillId="0" borderId="0" xfId="10" applyFont="1" applyAlignment="1" applyProtection="1">
      <alignment horizontal="left" vertical="top" wrapText="1"/>
      <protection hidden="1"/>
    </xf>
    <xf numFmtId="0" fontId="48" fillId="0" borderId="12" xfId="10" applyFont="1" applyBorder="1" applyAlignment="1" applyProtection="1">
      <alignment horizontal="left" vertical="top"/>
      <protection hidden="1"/>
    </xf>
    <xf numFmtId="0" fontId="45" fillId="0" borderId="12" xfId="10" applyFont="1" applyBorder="1" applyProtection="1">
      <protection hidden="1"/>
    </xf>
    <xf numFmtId="0" fontId="81" fillId="0" borderId="21" xfId="10" applyFont="1" applyBorder="1" applyAlignment="1" applyProtection="1">
      <alignment horizontal="left" vertical="top" wrapText="1"/>
      <protection hidden="1"/>
    </xf>
    <xf numFmtId="0" fontId="48" fillId="0" borderId="0" xfId="10" applyFont="1" applyAlignment="1" applyProtection="1">
      <alignment horizontal="left" vertical="top"/>
      <protection hidden="1"/>
    </xf>
    <xf numFmtId="0" fontId="45" fillId="0" borderId="0" xfId="10" applyFont="1" applyProtection="1">
      <protection hidden="1"/>
    </xf>
    <xf numFmtId="0" fontId="37" fillId="0" borderId="0" xfId="10" applyFont="1" applyAlignment="1" applyProtection="1">
      <alignment vertical="top"/>
      <protection hidden="1"/>
    </xf>
    <xf numFmtId="0" fontId="38" fillId="0" borderId="0" xfId="10" applyFont="1" applyAlignment="1" applyProtection="1">
      <alignment horizontal="left" vertical="top"/>
      <protection hidden="1"/>
    </xf>
    <xf numFmtId="0" fontId="73" fillId="0" borderId="0" xfId="10" applyFont="1" applyAlignment="1" applyProtection="1">
      <alignment horizontal="left" vertical="top"/>
      <protection hidden="1"/>
    </xf>
    <xf numFmtId="0" fontId="58" fillId="0" borderId="0" xfId="10" applyFont="1" applyAlignment="1" applyProtection="1">
      <alignment horizontal="left" vertical="top" wrapText="1"/>
      <protection hidden="1"/>
    </xf>
    <xf numFmtId="0" fontId="22" fillId="0" borderId="0" xfId="10" applyFont="1" applyAlignment="1" applyProtection="1">
      <alignment horizontal="left" vertical="top" wrapText="1"/>
      <protection hidden="1"/>
    </xf>
    <xf numFmtId="0" fontId="74" fillId="0" borderId="0" xfId="19" applyFont="1" applyFill="1" applyBorder="1" applyAlignment="1" applyProtection="1">
      <alignment horizontal="left" vertical="top" wrapText="1"/>
      <protection locked="0" hidden="1"/>
    </xf>
    <xf numFmtId="0" fontId="58" fillId="0" borderId="0" xfId="10" applyFont="1" applyProtection="1">
      <protection hidden="1"/>
    </xf>
    <xf numFmtId="0" fontId="136" fillId="24" borderId="1" xfId="0" applyFont="1" applyFill="1" applyBorder="1" applyAlignment="1" applyProtection="1">
      <alignment vertical="top" wrapText="1"/>
      <protection locked="0"/>
    </xf>
    <xf numFmtId="0" fontId="31" fillId="0" borderId="0" xfId="0" applyFont="1" applyAlignment="1" applyProtection="1">
      <alignment vertical="top" wrapText="1"/>
      <protection locked="0"/>
    </xf>
    <xf numFmtId="1" fontId="31" fillId="0" borderId="0" xfId="0" applyNumberFormat="1" applyFont="1" applyAlignment="1" applyProtection="1">
      <alignment vertical="top" wrapText="1"/>
      <protection locked="0"/>
    </xf>
    <xf numFmtId="49" fontId="31" fillId="0" borderId="1" xfId="0" applyNumberFormat="1" applyFont="1" applyBorder="1" applyAlignment="1" applyProtection="1">
      <alignment vertical="top" wrapText="1"/>
      <protection locked="0"/>
    </xf>
    <xf numFmtId="0" fontId="112" fillId="20" borderId="23" xfId="1" applyNumberFormat="1" applyFont="1" applyFill="1" applyBorder="1" applyAlignment="1" applyProtection="1">
      <alignment horizontal="center" vertical="center" wrapText="1"/>
      <protection hidden="1"/>
    </xf>
    <xf numFmtId="164" fontId="112" fillId="15" borderId="13" xfId="0" applyNumberFormat="1" applyFont="1" applyFill="1" applyBorder="1" applyAlignment="1">
      <alignment horizontal="center" vertical="center" wrapText="1"/>
    </xf>
    <xf numFmtId="165" fontId="99" fillId="10" borderId="60" xfId="1" applyNumberFormat="1" applyFont="1" applyFill="1" applyBorder="1" applyAlignment="1">
      <alignment horizontal="center" vertical="center" wrapText="1"/>
    </xf>
    <xf numFmtId="0" fontId="46" fillId="0" borderId="0" xfId="7" applyFont="1" applyAlignment="1" applyProtection="1">
      <alignment vertical="center"/>
      <protection hidden="1"/>
    </xf>
    <xf numFmtId="2" fontId="31" fillId="4" borderId="13" xfId="1" applyNumberFormat="1" applyFont="1" applyFill="1" applyBorder="1" applyAlignment="1" applyProtection="1">
      <alignment horizontal="right" vertical="center" wrapText="1" indent="1"/>
      <protection hidden="1"/>
    </xf>
    <xf numFmtId="0" fontId="63" fillId="19" borderId="1" xfId="18" applyFont="1" applyFill="1" applyBorder="1"/>
    <xf numFmtId="5" fontId="31" fillId="19" borderId="0" xfId="1" applyNumberFormat="1" applyFont="1" applyFill="1" applyProtection="1"/>
    <xf numFmtId="0" fontId="31" fillId="19" borderId="0" xfId="0" applyFont="1" applyFill="1" applyAlignment="1">
      <alignment horizontal="right"/>
    </xf>
    <xf numFmtId="164" fontId="88" fillId="13" borderId="13" xfId="1" applyNumberFormat="1" applyFont="1" applyFill="1" applyBorder="1" applyAlignment="1" applyProtection="1">
      <alignment horizontal="center" vertical="center" wrapText="1"/>
      <protection hidden="1"/>
    </xf>
    <xf numFmtId="167" fontId="88" fillId="22" borderId="13" xfId="1" applyNumberFormat="1" applyFont="1" applyFill="1" applyBorder="1" applyAlignment="1" applyProtection="1">
      <alignment horizontal="center" vertical="center" wrapText="1"/>
      <protection hidden="1"/>
    </xf>
    <xf numFmtId="43" fontId="88" fillId="13" borderId="25" xfId="1" applyFont="1" applyFill="1" applyBorder="1" applyAlignment="1" applyProtection="1">
      <alignment horizontal="center" vertical="center" wrapText="1"/>
      <protection hidden="1"/>
    </xf>
    <xf numFmtId="164" fontId="41" fillId="0" borderId="23" xfId="1" applyNumberFormat="1" applyFont="1" applyBorder="1" applyAlignment="1" applyProtection="1">
      <alignment horizontal="center" vertical="center" wrapText="1"/>
      <protection locked="0"/>
    </xf>
    <xf numFmtId="0" fontId="94" fillId="17" borderId="25" xfId="0" applyFont="1" applyFill="1" applyBorder="1" applyAlignment="1" applyProtection="1">
      <alignment horizontal="center" vertical="center" wrapText="1"/>
      <protection hidden="1"/>
    </xf>
    <xf numFmtId="164" fontId="99" fillId="10" borderId="16" xfId="1" applyNumberFormat="1" applyFont="1" applyFill="1" applyBorder="1" applyAlignment="1" applyProtection="1">
      <alignment horizontal="center" vertical="center" wrapText="1"/>
      <protection hidden="1"/>
    </xf>
    <xf numFmtId="164" fontId="88" fillId="17" borderId="23" xfId="1" applyNumberFormat="1" applyFont="1" applyFill="1" applyBorder="1" applyAlignment="1" applyProtection="1">
      <alignment horizontal="center" vertical="center" wrapText="1"/>
      <protection hidden="1"/>
    </xf>
    <xf numFmtId="43" fontId="88" fillId="17" borderId="24" xfId="1" applyFont="1" applyFill="1" applyBorder="1" applyAlignment="1" applyProtection="1">
      <alignment horizontal="center" vertical="center" wrapText="1"/>
      <protection hidden="1"/>
    </xf>
    <xf numFmtId="43" fontId="88" fillId="17" borderId="25" xfId="1" applyFont="1" applyFill="1" applyBorder="1" applyAlignment="1" applyProtection="1">
      <alignment horizontal="center" vertical="center" wrapText="1"/>
      <protection hidden="1"/>
    </xf>
    <xf numFmtId="167" fontId="88" fillId="30" borderId="13" xfId="1" applyNumberFormat="1" applyFont="1" applyFill="1" applyBorder="1" applyAlignment="1" applyProtection="1">
      <alignment horizontal="center" vertical="center" wrapText="1"/>
      <protection hidden="1"/>
    </xf>
    <xf numFmtId="0" fontId="84" fillId="0" borderId="37" xfId="0" applyFont="1" applyBorder="1" applyAlignment="1" applyProtection="1">
      <alignment horizontal="center" vertical="center"/>
      <protection hidden="1"/>
    </xf>
    <xf numFmtId="0" fontId="136" fillId="24" borderId="13" xfId="0" applyFont="1" applyFill="1" applyBorder="1" applyAlignment="1" applyProtection="1">
      <alignment horizontal="left" vertical="top" wrapText="1"/>
      <protection hidden="1"/>
    </xf>
    <xf numFmtId="0" fontId="31" fillId="25" borderId="13" xfId="0" applyFont="1" applyFill="1" applyBorder="1" applyAlignment="1" applyProtection="1">
      <alignment horizontal="left" vertical="top" wrapText="1"/>
      <protection hidden="1"/>
    </xf>
    <xf numFmtId="1" fontId="31" fillId="17" borderId="13" xfId="0" applyNumberFormat="1" applyFont="1" applyFill="1" applyBorder="1" applyAlignment="1" applyProtection="1">
      <alignment horizontal="left" vertical="top" wrapText="1"/>
      <protection hidden="1"/>
    </xf>
    <xf numFmtId="0" fontId="83" fillId="0" borderId="16" xfId="0" applyFont="1" applyBorder="1" applyAlignment="1" applyProtection="1">
      <alignment horizontal="left" vertical="center" indent="1"/>
      <protection hidden="1"/>
    </xf>
    <xf numFmtId="168" fontId="84" fillId="0" borderId="64" xfId="1" applyNumberFormat="1" applyFont="1" applyBorder="1" applyAlignment="1" applyProtection="1">
      <alignment horizontal="left" vertical="center" indent="1"/>
      <protection hidden="1"/>
    </xf>
    <xf numFmtId="0" fontId="83" fillId="0" borderId="16" xfId="0" applyFont="1" applyBorder="1" applyAlignment="1" applyProtection="1">
      <alignment horizontal="center" vertical="center"/>
      <protection hidden="1"/>
    </xf>
    <xf numFmtId="0" fontId="83" fillId="0" borderId="0" xfId="7" applyFont="1" applyAlignment="1" applyProtection="1">
      <alignment horizontal="left" vertical="center" wrapText="1"/>
      <protection hidden="1"/>
    </xf>
    <xf numFmtId="166" fontId="22" fillId="0" borderId="0" xfId="7" applyNumberFormat="1" applyFont="1" applyAlignment="1" applyProtection="1">
      <alignment horizontal="center" vertical="center"/>
      <protection hidden="1"/>
    </xf>
    <xf numFmtId="49" fontId="45" fillId="0" borderId="14" xfId="7" applyNumberFormat="1" applyFont="1" applyBorder="1" applyAlignment="1" applyProtection="1">
      <alignment horizontal="left" vertical="center" wrapText="1"/>
      <protection hidden="1"/>
    </xf>
    <xf numFmtId="0" fontId="41" fillId="0" borderId="13" xfId="7" applyFont="1" applyBorder="1" applyAlignment="1" applyProtection="1">
      <alignment horizontal="center" vertical="center" wrapText="1"/>
      <protection locked="0" hidden="1"/>
    </xf>
    <xf numFmtId="0" fontId="79" fillId="0" borderId="0" xfId="7" applyFont="1" applyAlignment="1" applyProtection="1">
      <alignment horizontal="right" vertical="center" wrapText="1"/>
      <protection hidden="1"/>
    </xf>
    <xf numFmtId="166" fontId="22" fillId="0" borderId="12" xfId="7" applyNumberFormat="1" applyFont="1" applyBorder="1" applyAlignment="1" applyProtection="1">
      <alignment horizontal="center" vertical="center"/>
      <protection hidden="1"/>
    </xf>
    <xf numFmtId="49" fontId="90" fillId="0" borderId="0" xfId="26" applyNumberFormat="1" applyFont="1" applyAlignment="1">
      <alignment horizontal="left" vertical="center" wrapText="1"/>
    </xf>
    <xf numFmtId="49" fontId="90" fillId="0" borderId="0" xfId="26" applyNumberFormat="1" applyFont="1" applyAlignment="1" applyProtection="1">
      <alignment horizontal="left" vertical="center" wrapText="1"/>
      <protection hidden="1"/>
    </xf>
    <xf numFmtId="166" fontId="119" fillId="6" borderId="0" xfId="7" applyNumberFormat="1" applyFont="1" applyFill="1" applyAlignment="1" applyProtection="1">
      <alignment horizontal="center" vertical="center"/>
      <protection hidden="1"/>
    </xf>
    <xf numFmtId="0" fontId="124" fillId="0" borderId="0" xfId="7" applyFont="1" applyAlignment="1" applyProtection="1">
      <alignment horizontal="left" vertical="center" wrapText="1"/>
      <protection hidden="1"/>
    </xf>
    <xf numFmtId="49" fontId="45" fillId="0" borderId="0" xfId="7" applyNumberFormat="1" applyFont="1" applyAlignment="1" applyProtection="1">
      <alignment horizontal="left" vertical="center" wrapText="1"/>
      <protection hidden="1"/>
    </xf>
    <xf numFmtId="0" fontId="76" fillId="0" borderId="0" xfId="7" applyFont="1" applyAlignment="1" applyProtection="1">
      <alignment horizontal="left" vertical="center" wrapText="1"/>
      <protection hidden="1"/>
    </xf>
    <xf numFmtId="0" fontId="83" fillId="0" borderId="0" xfId="7" applyFont="1" applyAlignment="1" applyProtection="1">
      <alignment vertical="center" wrapText="1"/>
      <protection hidden="1"/>
    </xf>
    <xf numFmtId="49" fontId="59" fillId="0" borderId="0" xfId="7" applyNumberFormat="1" applyFont="1" applyAlignment="1" applyProtection="1">
      <alignment horizontal="left" vertical="center" wrapText="1"/>
      <protection hidden="1"/>
    </xf>
    <xf numFmtId="0" fontId="89" fillId="0" borderId="14" xfId="26" applyFont="1" applyBorder="1" applyAlignment="1" applyProtection="1">
      <alignment horizontal="left" vertical="center" wrapText="1"/>
      <protection hidden="1"/>
    </xf>
    <xf numFmtId="0" fontId="83" fillId="0" borderId="0" xfId="7" applyFont="1" applyAlignment="1" applyProtection="1">
      <alignment vertical="center"/>
      <protection hidden="1"/>
    </xf>
    <xf numFmtId="0" fontId="151" fillId="0" borderId="0" xfId="32" applyFont="1" applyAlignment="1" applyProtection="1">
      <alignment vertical="center"/>
      <protection hidden="1"/>
    </xf>
    <xf numFmtId="0" fontId="152" fillId="0" borderId="0" xfId="32" applyFont="1" applyAlignment="1" applyProtection="1">
      <alignment vertical="center"/>
      <protection hidden="1"/>
    </xf>
    <xf numFmtId="0" fontId="153" fillId="0" borderId="0" xfId="32" applyFont="1" applyAlignment="1" applyProtection="1">
      <alignment vertical="center"/>
      <protection hidden="1"/>
    </xf>
    <xf numFmtId="0" fontId="154" fillId="0" borderId="1" xfId="32" applyFont="1" applyBorder="1" applyAlignment="1" applyProtection="1">
      <alignment vertical="center" wrapText="1"/>
      <protection hidden="1"/>
    </xf>
    <xf numFmtId="0" fontId="155" fillId="0" borderId="0" xfId="32" applyFont="1" applyAlignment="1" applyProtection="1">
      <alignment vertical="center"/>
      <protection hidden="1"/>
    </xf>
    <xf numFmtId="164" fontId="59" fillId="0" borderId="22" xfId="7" applyNumberFormat="1" applyFont="1" applyBorder="1" applyAlignment="1" applyProtection="1">
      <alignment horizontal="center" vertical="center" wrapText="1"/>
      <protection locked="0"/>
    </xf>
    <xf numFmtId="164" fontId="59" fillId="12" borderId="22" xfId="7" applyNumberFormat="1" applyFont="1" applyFill="1" applyBorder="1" applyAlignment="1" applyProtection="1">
      <alignment horizontal="center" vertical="center" wrapText="1"/>
      <protection hidden="1"/>
    </xf>
    <xf numFmtId="0" fontId="36" fillId="0" borderId="0" xfId="33" applyFont="1" applyAlignment="1" applyProtection="1">
      <alignment vertical="center"/>
      <protection hidden="1"/>
    </xf>
    <xf numFmtId="0" fontId="40" fillId="0" borderId="0" xfId="33" applyFont="1" applyAlignment="1" applyProtection="1">
      <alignment vertical="center"/>
      <protection hidden="1"/>
    </xf>
    <xf numFmtId="0" fontId="31" fillId="0" borderId="0" xfId="33" applyFont="1" applyAlignment="1" applyProtection="1">
      <alignment vertical="center"/>
      <protection hidden="1"/>
    </xf>
    <xf numFmtId="0" fontId="62" fillId="0" borderId="0" xfId="33" applyFont="1" applyAlignment="1" applyProtection="1">
      <alignment vertical="center"/>
      <protection hidden="1"/>
    </xf>
    <xf numFmtId="0" fontId="47" fillId="0" borderId="0" xfId="33" applyFont="1" applyAlignment="1" applyProtection="1">
      <alignment vertical="center"/>
      <protection hidden="1"/>
    </xf>
    <xf numFmtId="0" fontId="22" fillId="0" borderId="0" xfId="33" applyFont="1" applyAlignment="1" applyProtection="1">
      <alignment horizontal="left" vertical="top" wrapText="1"/>
      <protection hidden="1"/>
    </xf>
    <xf numFmtId="0" fontId="22" fillId="0" borderId="0" xfId="33" applyFont="1" applyAlignment="1" applyProtection="1">
      <alignment vertical="center" wrapText="1"/>
      <protection hidden="1"/>
    </xf>
    <xf numFmtId="0" fontId="22" fillId="0" borderId="0" xfId="33" applyFont="1" applyAlignment="1" applyProtection="1">
      <alignment horizontal="left" vertical="center" wrapText="1"/>
      <protection hidden="1"/>
    </xf>
    <xf numFmtId="0" fontId="22" fillId="0" borderId="0" xfId="33" applyFont="1" applyAlignment="1" applyProtection="1">
      <alignment wrapText="1"/>
      <protection hidden="1"/>
    </xf>
    <xf numFmtId="0" fontId="55" fillId="0" borderId="0" xfId="33" applyFont="1" applyAlignment="1" applyProtection="1">
      <alignment vertical="center"/>
      <protection hidden="1"/>
    </xf>
    <xf numFmtId="0" fontId="57" fillId="0" borderId="0" xfId="33" applyFont="1" applyAlignment="1" applyProtection="1">
      <alignment vertical="center"/>
      <protection hidden="1"/>
    </xf>
    <xf numFmtId="0" fontId="22" fillId="0" borderId="0" xfId="33" applyFont="1" applyAlignment="1" applyProtection="1">
      <alignment vertical="center"/>
      <protection hidden="1"/>
    </xf>
    <xf numFmtId="0" fontId="44" fillId="7" borderId="1" xfId="15" applyFont="1" applyFill="1" applyBorder="1" applyAlignment="1" applyProtection="1">
      <alignment horizontal="center" vertical="center" wrapText="1"/>
      <protection locked="0"/>
    </xf>
    <xf numFmtId="0" fontId="22" fillId="0" borderId="0" xfId="33" applyFont="1" applyAlignment="1" applyProtection="1">
      <alignment vertical="top" wrapText="1"/>
      <protection hidden="1"/>
    </xf>
    <xf numFmtId="0" fontId="36" fillId="0" borderId="0" xfId="33" applyFont="1" applyAlignment="1" applyProtection="1">
      <alignment vertical="center" wrapText="1"/>
      <protection hidden="1"/>
    </xf>
    <xf numFmtId="0" fontId="60" fillId="0" borderId="0" xfId="33" applyFont="1" applyAlignment="1" applyProtection="1">
      <alignment vertical="center"/>
      <protection hidden="1"/>
    </xf>
    <xf numFmtId="0" fontId="36" fillId="0" borderId="0" xfId="33" applyFont="1" applyAlignment="1" applyProtection="1">
      <alignment horizontal="center" vertical="center"/>
      <protection hidden="1"/>
    </xf>
    <xf numFmtId="0" fontId="51" fillId="7" borderId="1" xfId="15" applyFont="1" applyFill="1" applyBorder="1" applyAlignment="1" applyProtection="1">
      <alignment horizontal="center" vertical="center" wrapText="1"/>
      <protection locked="0"/>
    </xf>
    <xf numFmtId="0" fontId="151" fillId="0" borderId="0" xfId="32" applyFont="1" applyAlignment="1" applyProtection="1">
      <alignment horizontal="center" vertical="center"/>
      <protection hidden="1"/>
    </xf>
    <xf numFmtId="0" fontId="59" fillId="3" borderId="0" xfId="15" applyFont="1" applyFill="1" applyAlignment="1" applyProtection="1">
      <alignment vertical="center" wrapText="1"/>
      <protection hidden="1"/>
    </xf>
    <xf numFmtId="0" fontId="44" fillId="7" borderId="2" xfId="15" applyFont="1" applyFill="1" applyBorder="1" applyAlignment="1" applyProtection="1">
      <alignment horizontal="center" vertical="center" wrapText="1"/>
      <protection locked="0"/>
    </xf>
    <xf numFmtId="0" fontId="41" fillId="3" borderId="0" xfId="15" applyFont="1" applyFill="1" applyAlignment="1" applyProtection="1">
      <alignment horizontal="left" vertical="center" wrapText="1"/>
      <protection hidden="1"/>
    </xf>
    <xf numFmtId="173" fontId="41" fillId="0" borderId="0" xfId="15" applyNumberFormat="1" applyFont="1" applyAlignment="1" applyProtection="1">
      <alignment horizontal="center" vertical="center" wrapText="1"/>
      <protection hidden="1"/>
    </xf>
    <xf numFmtId="49" fontId="22" fillId="0" borderId="0" xfId="33" applyNumberFormat="1" applyFont="1" applyAlignment="1" applyProtection="1">
      <alignment vertical="center" wrapText="1"/>
      <protection locked="0"/>
    </xf>
    <xf numFmtId="49" fontId="22" fillId="0" borderId="66" xfId="33" applyNumberFormat="1" applyFont="1" applyBorder="1" applyAlignment="1" applyProtection="1">
      <alignment vertical="center" wrapText="1"/>
      <protection locked="0"/>
    </xf>
    <xf numFmtId="0" fontId="36" fillId="0" borderId="0" xfId="33" applyFont="1" applyAlignment="1" applyProtection="1">
      <alignment horizontal="right" vertical="center"/>
      <protection hidden="1"/>
    </xf>
    <xf numFmtId="0" fontId="22" fillId="0" borderId="66" xfId="34" applyFont="1" applyBorder="1" applyAlignment="1" applyProtection="1">
      <alignment horizontal="left" vertical="center"/>
      <protection hidden="1"/>
    </xf>
    <xf numFmtId="0" fontId="154" fillId="0" borderId="67" xfId="32" applyFont="1" applyBorder="1" applyAlignment="1" applyProtection="1">
      <alignment vertical="center" wrapText="1"/>
      <protection hidden="1"/>
    </xf>
    <xf numFmtId="0" fontId="36" fillId="0" borderId="8" xfId="33" applyFont="1" applyBorder="1" applyAlignment="1" applyProtection="1">
      <alignment vertical="center"/>
      <protection hidden="1"/>
    </xf>
    <xf numFmtId="0" fontId="22" fillId="0" borderId="66" xfId="33" applyFont="1" applyBorder="1" applyAlignment="1" applyProtection="1">
      <alignment vertical="center"/>
      <protection hidden="1"/>
    </xf>
    <xf numFmtId="0" fontId="22" fillId="9" borderId="66" xfId="15" applyFont="1" applyFill="1" applyBorder="1" applyAlignment="1" applyProtection="1">
      <alignment horizontal="left" vertical="top" wrapText="1"/>
      <protection hidden="1"/>
    </xf>
    <xf numFmtId="173" fontId="44" fillId="0" borderId="0" xfId="15" applyNumberFormat="1" applyFont="1" applyAlignment="1" applyProtection="1">
      <alignment horizontal="center" vertical="center" wrapText="1"/>
      <protection hidden="1"/>
    </xf>
    <xf numFmtId="0" fontId="41" fillId="0" borderId="0" xfId="15" applyFont="1" applyAlignment="1" applyProtection="1">
      <alignment horizontal="left" vertical="top" wrapText="1"/>
      <protection hidden="1"/>
    </xf>
    <xf numFmtId="0" fontId="41" fillId="0" borderId="70" xfId="15" applyFont="1" applyBorder="1" applyAlignment="1" applyProtection="1">
      <alignment horizontal="left" vertical="top" wrapText="1"/>
      <protection hidden="1"/>
    </xf>
    <xf numFmtId="0" fontId="22" fillId="17" borderId="1" xfId="15" applyFont="1" applyFill="1" applyBorder="1" applyAlignment="1" applyProtection="1">
      <alignment vertical="top" wrapText="1"/>
      <protection hidden="1"/>
    </xf>
    <xf numFmtId="0" fontId="22" fillId="0" borderId="66" xfId="15" applyFont="1" applyBorder="1" applyAlignment="1" applyProtection="1">
      <alignment vertical="top" wrapText="1"/>
      <protection hidden="1"/>
    </xf>
    <xf numFmtId="173" fontId="51" fillId="0" borderId="0" xfId="15" applyNumberFormat="1" applyFont="1" applyAlignment="1" applyProtection="1">
      <alignment horizontal="center" vertical="center" wrapText="1"/>
      <protection locked="0"/>
    </xf>
    <xf numFmtId="49" fontId="41" fillId="0" borderId="0" xfId="15" applyNumberFormat="1" applyFont="1" applyAlignment="1" applyProtection="1">
      <alignment vertical="top" wrapText="1"/>
      <protection locked="0"/>
    </xf>
    <xf numFmtId="49" fontId="41" fillId="0" borderId="8" xfId="15" applyNumberFormat="1" applyFont="1" applyBorder="1" applyAlignment="1" applyProtection="1">
      <alignment vertical="top" wrapText="1"/>
      <protection locked="0"/>
    </xf>
    <xf numFmtId="0" fontId="40" fillId="0" borderId="66" xfId="33" applyFont="1" applyBorder="1" applyAlignment="1" applyProtection="1">
      <alignment vertical="center"/>
      <protection hidden="1"/>
    </xf>
    <xf numFmtId="0" fontId="41" fillId="0" borderId="8" xfId="15" applyFont="1" applyBorder="1" applyAlignment="1" applyProtection="1">
      <alignment horizontal="left" vertical="top" wrapText="1"/>
      <protection hidden="1"/>
    </xf>
    <xf numFmtId="0" fontId="58" fillId="0" borderId="0" xfId="33" applyFont="1" applyAlignment="1" applyProtection="1">
      <alignment horizontal="center" vertical="center"/>
      <protection hidden="1"/>
    </xf>
    <xf numFmtId="49" fontId="41" fillId="0" borderId="0" xfId="15" applyNumberFormat="1" applyFont="1" applyAlignment="1" applyProtection="1">
      <alignment horizontal="center" vertical="top" wrapText="1"/>
      <protection locked="0"/>
    </xf>
    <xf numFmtId="49" fontId="41" fillId="0" borderId="8" xfId="15" applyNumberFormat="1" applyFont="1" applyBorder="1" applyAlignment="1" applyProtection="1">
      <alignment horizontal="center" vertical="top" wrapText="1"/>
      <protection locked="0"/>
    </xf>
    <xf numFmtId="0" fontId="47" fillId="0" borderId="66" xfId="33" applyFont="1" applyBorder="1" applyAlignment="1" applyProtection="1">
      <alignment vertical="center"/>
      <protection hidden="1"/>
    </xf>
    <xf numFmtId="0" fontId="58" fillId="0" borderId="0" xfId="33" applyFont="1" applyAlignment="1" applyProtection="1">
      <alignment vertical="center"/>
      <protection hidden="1"/>
    </xf>
    <xf numFmtId="0" fontId="58" fillId="0" borderId="8" xfId="33" applyFont="1" applyBorder="1" applyAlignment="1" applyProtection="1">
      <alignment vertical="center"/>
      <protection hidden="1"/>
    </xf>
    <xf numFmtId="0" fontId="59" fillId="0" borderId="66" xfId="15" applyFont="1" applyBorder="1" applyAlignment="1" applyProtection="1">
      <alignment vertical="center" wrapText="1"/>
      <protection hidden="1"/>
    </xf>
    <xf numFmtId="0" fontId="59" fillId="3" borderId="0" xfId="15" applyFont="1" applyFill="1" applyAlignment="1" applyProtection="1">
      <alignment horizontal="center" vertical="center" wrapText="1"/>
      <protection hidden="1"/>
    </xf>
    <xf numFmtId="0" fontId="41" fillId="0" borderId="66" xfId="15" applyFont="1" applyBorder="1" applyAlignment="1" applyProtection="1">
      <alignment vertical="center" wrapText="1"/>
      <protection hidden="1"/>
    </xf>
    <xf numFmtId="0" fontId="41" fillId="3" borderId="8" xfId="15" applyFont="1" applyFill="1" applyBorder="1" applyAlignment="1" applyProtection="1">
      <alignment horizontal="left" vertical="center" wrapText="1"/>
      <protection hidden="1"/>
    </xf>
    <xf numFmtId="0" fontId="41" fillId="0" borderId="0" xfId="15" applyFont="1" applyAlignment="1" applyProtection="1">
      <alignment horizontal="center" vertical="center" wrapText="1"/>
      <protection hidden="1"/>
    </xf>
    <xf numFmtId="0" fontId="44" fillId="0" borderId="66" xfId="33" applyFont="1" applyBorder="1" applyAlignment="1" applyProtection="1">
      <alignment horizontal="right" vertical="center"/>
      <protection hidden="1"/>
    </xf>
    <xf numFmtId="0" fontId="22" fillId="0" borderId="8" xfId="33" applyFont="1" applyBorder="1" applyAlignment="1" applyProtection="1">
      <alignment vertical="center"/>
      <protection hidden="1"/>
    </xf>
    <xf numFmtId="0" fontId="22" fillId="0" borderId="0" xfId="33" applyFont="1" applyAlignment="1" applyProtection="1">
      <alignment horizontal="center" vertical="center"/>
      <protection hidden="1"/>
    </xf>
    <xf numFmtId="0" fontId="22" fillId="0" borderId="8" xfId="33" applyFont="1" applyBorder="1" applyAlignment="1" applyProtection="1">
      <alignment horizontal="right" vertical="center"/>
      <protection hidden="1"/>
    </xf>
    <xf numFmtId="0" fontId="40" fillId="6" borderId="2" xfId="33" applyFont="1" applyFill="1" applyBorder="1" applyAlignment="1" applyProtection="1">
      <alignment vertical="center"/>
      <protection hidden="1"/>
    </xf>
    <xf numFmtId="0" fontId="36" fillId="6" borderId="5" xfId="33" applyFont="1" applyFill="1" applyBorder="1" applyAlignment="1" applyProtection="1">
      <alignment horizontal="center" vertical="center"/>
      <protection hidden="1"/>
    </xf>
    <xf numFmtId="0" fontId="36" fillId="6" borderId="5" xfId="33" applyFont="1" applyFill="1" applyBorder="1" applyAlignment="1" applyProtection="1">
      <alignment vertical="center"/>
      <protection hidden="1"/>
    </xf>
    <xf numFmtId="0" fontId="36" fillId="6" borderId="4" xfId="33" applyFont="1" applyFill="1" applyBorder="1" applyAlignment="1" applyProtection="1">
      <alignment vertical="center"/>
      <protection hidden="1"/>
    </xf>
    <xf numFmtId="0" fontId="36" fillId="0" borderId="6" xfId="33" applyFont="1" applyBorder="1" applyAlignment="1" applyProtection="1">
      <alignment vertical="center"/>
      <protection hidden="1"/>
    </xf>
    <xf numFmtId="0" fontId="36" fillId="0" borderId="67" xfId="33" applyFont="1" applyBorder="1" applyAlignment="1" applyProtection="1">
      <alignment vertical="center"/>
      <protection hidden="1"/>
    </xf>
    <xf numFmtId="0" fontId="40" fillId="3" borderId="66" xfId="33" applyFont="1" applyFill="1" applyBorder="1" applyAlignment="1" applyProtection="1">
      <alignment vertical="center"/>
      <protection hidden="1"/>
    </xf>
    <xf numFmtId="0" fontId="36" fillId="3" borderId="0" xfId="33" applyFont="1" applyFill="1" applyAlignment="1" applyProtection="1">
      <alignment horizontal="center" vertical="center"/>
      <protection hidden="1"/>
    </xf>
    <xf numFmtId="0" fontId="36" fillId="3" borderId="0" xfId="33" applyFont="1" applyFill="1" applyAlignment="1" applyProtection="1">
      <alignment vertical="center"/>
      <protection hidden="1"/>
    </xf>
    <xf numFmtId="0" fontId="36" fillId="3" borderId="8" xfId="33" applyFont="1" applyFill="1" applyBorder="1" applyAlignment="1" applyProtection="1">
      <alignment vertical="center"/>
      <protection hidden="1"/>
    </xf>
    <xf numFmtId="0" fontId="45" fillId="0" borderId="0" xfId="33" applyFont="1" applyAlignment="1" applyProtection="1">
      <alignment horizontal="left" vertical="center" wrapText="1"/>
      <protection hidden="1"/>
    </xf>
    <xf numFmtId="0" fontId="45" fillId="0" borderId="8" xfId="33" applyFont="1" applyBorder="1" applyAlignment="1" applyProtection="1">
      <alignment horizontal="left" vertical="center" wrapText="1"/>
      <protection hidden="1"/>
    </xf>
    <xf numFmtId="0" fontId="22" fillId="0" borderId="66" xfId="33" applyFont="1" applyBorder="1" applyAlignment="1" applyProtection="1">
      <alignment horizontal="center" vertical="center"/>
      <protection hidden="1"/>
    </xf>
    <xf numFmtId="0" fontId="51" fillId="0" borderId="0" xfId="15" applyFont="1" applyAlignment="1" applyProtection="1">
      <alignment horizontal="center" vertical="center" wrapText="1"/>
      <protection locked="0"/>
    </xf>
    <xf numFmtId="49" fontId="58" fillId="0" borderId="66" xfId="33" applyNumberFormat="1" applyFont="1" applyBorder="1" applyAlignment="1" applyProtection="1">
      <alignment horizontal="left" vertical="top" wrapText="1"/>
      <protection locked="0"/>
    </xf>
    <xf numFmtId="49" fontId="58" fillId="0" borderId="0" xfId="33" applyNumberFormat="1" applyFont="1" applyAlignment="1" applyProtection="1">
      <alignment horizontal="left" vertical="top" wrapText="1"/>
      <protection locked="0"/>
    </xf>
    <xf numFmtId="49" fontId="58" fillId="0" borderId="8" xfId="33" applyNumberFormat="1" applyFont="1" applyBorder="1" applyAlignment="1" applyProtection="1">
      <alignment horizontal="left" vertical="top" wrapText="1"/>
      <protection locked="0"/>
    </xf>
    <xf numFmtId="14" fontId="22" fillId="0" borderId="1" xfId="34" applyNumberFormat="1" applyFont="1" applyBorder="1" applyAlignment="1" applyProtection="1">
      <alignment horizontal="left" vertical="center" wrapText="1"/>
      <protection hidden="1"/>
    </xf>
    <xf numFmtId="0" fontId="22" fillId="0" borderId="1" xfId="34" applyFont="1" applyBorder="1" applyAlignment="1" applyProtection="1">
      <alignment horizontal="left" vertical="center" wrapText="1"/>
      <protection hidden="1"/>
    </xf>
    <xf numFmtId="0" fontId="22" fillId="0" borderId="0" xfId="34" applyFont="1" applyAlignment="1" applyProtection="1">
      <alignment horizontal="left" vertical="center" wrapText="1"/>
      <protection hidden="1"/>
    </xf>
    <xf numFmtId="0" fontId="22" fillId="0" borderId="8" xfId="34" applyFont="1" applyBorder="1" applyAlignment="1" applyProtection="1">
      <alignment horizontal="left" vertical="center" wrapText="1"/>
      <protection hidden="1"/>
    </xf>
    <xf numFmtId="0" fontId="22" fillId="0" borderId="0" xfId="34" applyFont="1" applyAlignment="1" applyProtection="1">
      <alignment horizontal="left" vertical="center"/>
      <protection hidden="1"/>
    </xf>
    <xf numFmtId="0" fontId="136" fillId="31" borderId="1" xfId="0" applyFont="1" applyFill="1" applyBorder="1" applyAlignment="1" applyProtection="1">
      <alignment horizontal="left" vertical="top" wrapText="1"/>
      <protection hidden="1"/>
    </xf>
    <xf numFmtId="0" fontId="136" fillId="31" borderId="0" xfId="0" applyFont="1" applyFill="1" applyAlignment="1" applyProtection="1">
      <alignment horizontal="left" vertical="top" wrapText="1"/>
      <protection hidden="1"/>
    </xf>
    <xf numFmtId="0" fontId="31" fillId="32" borderId="0" xfId="0" applyFont="1" applyFill="1" applyAlignment="1" applyProtection="1">
      <alignment vertical="top" wrapText="1"/>
      <protection hidden="1"/>
    </xf>
    <xf numFmtId="0" fontId="31" fillId="15" borderId="0" xfId="0" applyFont="1" applyFill="1" applyAlignment="1" applyProtection="1">
      <alignment horizontal="center" vertical="top" wrapText="1"/>
      <protection hidden="1"/>
    </xf>
    <xf numFmtId="0" fontId="31" fillId="15" borderId="0" xfId="0" applyFont="1" applyFill="1" applyAlignment="1" applyProtection="1">
      <alignment horizontal="left" vertical="top" wrapText="1"/>
      <protection hidden="1"/>
    </xf>
    <xf numFmtId="0" fontId="31" fillId="15" borderId="7" xfId="0" applyFont="1" applyFill="1" applyBorder="1" applyAlignment="1" applyProtection="1">
      <alignment horizontal="center" vertical="top" wrapText="1"/>
      <protection hidden="1"/>
    </xf>
    <xf numFmtId="0" fontId="31" fillId="15" borderId="7" xfId="0" applyFont="1" applyFill="1" applyBorder="1" applyAlignment="1" applyProtection="1">
      <alignment horizontal="left" vertical="top" wrapText="1"/>
      <protection hidden="1"/>
    </xf>
    <xf numFmtId="0" fontId="43" fillId="33" borderId="0" xfId="0" applyFont="1" applyFill="1" applyAlignment="1" applyProtection="1">
      <alignment vertical="top"/>
      <protection hidden="1"/>
    </xf>
    <xf numFmtId="0" fontId="138" fillId="33" borderId="0" xfId="0" applyFont="1" applyFill="1" applyAlignment="1" applyProtection="1">
      <alignment vertical="top" wrapText="1"/>
      <protection hidden="1"/>
    </xf>
    <xf numFmtId="9" fontId="72" fillId="7" borderId="13" xfId="4" applyFont="1" applyFill="1" applyBorder="1" applyAlignment="1" applyProtection="1">
      <alignment horizontal="center" vertical="center" wrapText="1"/>
      <protection hidden="1"/>
    </xf>
    <xf numFmtId="170" fontId="41" fillId="0" borderId="13" xfId="1" applyNumberFormat="1" applyFont="1" applyFill="1" applyBorder="1" applyAlignment="1" applyProtection="1">
      <alignment horizontal="center" vertical="center" wrapText="1"/>
      <protection locked="0"/>
    </xf>
    <xf numFmtId="164" fontId="88" fillId="17" borderId="13" xfId="0" applyNumberFormat="1" applyFont="1" applyFill="1" applyBorder="1" applyAlignment="1" applyProtection="1">
      <alignment horizontal="center" vertical="center" wrapText="1"/>
      <protection hidden="1"/>
    </xf>
    <xf numFmtId="6" fontId="59" fillId="0" borderId="0" xfId="1" applyNumberFormat="1" applyFont="1" applyFill="1" applyBorder="1" applyAlignment="1" applyProtection="1">
      <alignment horizontal="center" vertical="center" wrapText="1"/>
      <protection hidden="1"/>
    </xf>
    <xf numFmtId="164" fontId="41" fillId="0" borderId="0" xfId="1" applyNumberFormat="1" applyFont="1" applyFill="1" applyBorder="1" applyAlignment="1" applyProtection="1">
      <alignment horizontal="center" vertical="center" wrapText="1"/>
      <protection hidden="1"/>
    </xf>
    <xf numFmtId="1" fontId="41" fillId="0" borderId="0" xfId="1" applyNumberFormat="1" applyFont="1" applyFill="1" applyBorder="1" applyAlignment="1" applyProtection="1">
      <alignment horizontal="center" vertical="center" wrapText="1"/>
      <protection hidden="1"/>
    </xf>
    <xf numFmtId="43" fontId="41" fillId="0" borderId="0" xfId="1" applyFont="1" applyFill="1" applyBorder="1" applyAlignment="1" applyProtection="1">
      <alignment horizontal="center" vertical="center" wrapText="1"/>
      <protection hidden="1"/>
    </xf>
    <xf numFmtId="43" fontId="51" fillId="0" borderId="0" xfId="1" applyFont="1" applyFill="1" applyBorder="1" applyAlignment="1" applyProtection="1">
      <alignment horizontal="center" vertical="center" wrapText="1"/>
      <protection hidden="1"/>
    </xf>
    <xf numFmtId="0" fontId="34" fillId="0" borderId="0" xfId="0" applyFont="1" applyAlignment="1">
      <alignment horizontal="center" vertical="center" wrapText="1"/>
    </xf>
    <xf numFmtId="9" fontId="31" fillId="0" borderId="0" xfId="0" applyNumberFormat="1" applyFont="1" applyAlignment="1">
      <alignment horizontal="center" vertical="center"/>
    </xf>
    <xf numFmtId="164" fontId="112" fillId="0" borderId="0" xfId="0" applyNumberFormat="1" applyFont="1" applyAlignment="1">
      <alignment horizontal="center" vertical="center" wrapText="1"/>
    </xf>
    <xf numFmtId="0" fontId="46" fillId="15" borderId="0" xfId="7" applyFont="1" applyFill="1" applyAlignment="1" applyProtection="1">
      <alignment vertical="center"/>
      <protection hidden="1"/>
    </xf>
    <xf numFmtId="0" fontId="136" fillId="24" borderId="25" xfId="0" applyFont="1" applyFill="1" applyBorder="1" applyAlignment="1" applyProtection="1">
      <alignment horizontal="left" vertical="top" wrapText="1"/>
      <protection hidden="1"/>
    </xf>
    <xf numFmtId="0" fontId="36" fillId="0" borderId="0" xfId="32" applyFont="1" applyAlignment="1" applyProtection="1">
      <alignment vertical="center"/>
      <protection hidden="1"/>
    </xf>
    <xf numFmtId="170" fontId="41" fillId="0" borderId="13" xfId="1" applyNumberFormat="1" applyFont="1" applyBorder="1" applyAlignment="1" applyProtection="1">
      <alignment vertical="center" wrapText="1"/>
      <protection locked="0"/>
    </xf>
    <xf numFmtId="164" fontId="41" fillId="0" borderId="26" xfId="1" applyNumberFormat="1" applyFont="1" applyFill="1" applyBorder="1" applyAlignment="1" applyProtection="1">
      <alignment vertical="center" wrapText="1"/>
      <protection hidden="1"/>
    </xf>
    <xf numFmtId="0" fontId="31" fillId="0" borderId="0" xfId="0" quotePrefix="1" applyFont="1" applyAlignment="1" applyProtection="1">
      <alignment vertical="top"/>
      <protection hidden="1"/>
    </xf>
    <xf numFmtId="0" fontId="41" fillId="0" borderId="23" xfId="0" applyFont="1" applyBorder="1" applyAlignment="1" applyProtection="1">
      <alignment horizontal="center" vertical="center" wrapText="1"/>
      <protection locked="0"/>
    </xf>
    <xf numFmtId="0" fontId="99" fillId="10" borderId="23" xfId="0" applyFont="1" applyFill="1" applyBorder="1" applyAlignment="1">
      <alignment horizontal="center" vertical="center"/>
    </xf>
    <xf numFmtId="0" fontId="99" fillId="10" borderId="23" xfId="0" applyFont="1" applyFill="1" applyBorder="1" applyAlignment="1">
      <alignment horizontal="center" vertical="center" wrapText="1"/>
    </xf>
    <xf numFmtId="165" fontId="41" fillId="0" borderId="23" xfId="1" applyNumberFormat="1" applyFont="1" applyBorder="1" applyAlignment="1" applyProtection="1">
      <alignment horizontal="center" vertical="center" wrapText="1"/>
      <protection locked="0"/>
    </xf>
    <xf numFmtId="0" fontId="99" fillId="8" borderId="23" xfId="0" applyFont="1" applyFill="1" applyBorder="1" applyAlignment="1">
      <alignment horizontal="center" vertical="center" wrapText="1"/>
    </xf>
    <xf numFmtId="0" fontId="113" fillId="0" borderId="0" xfId="0" applyFont="1" applyAlignment="1">
      <alignment horizontal="left"/>
    </xf>
    <xf numFmtId="0" fontId="71" fillId="0" borderId="0" xfId="7" applyFont="1" applyAlignment="1" applyProtection="1">
      <alignment vertical="top"/>
      <protection hidden="1"/>
    </xf>
    <xf numFmtId="5" fontId="31" fillId="0" borderId="0" xfId="1" applyNumberFormat="1" applyFont="1" applyFill="1" applyBorder="1" applyProtection="1"/>
    <xf numFmtId="0" fontId="54" fillId="0" borderId="0" xfId="7" applyFont="1" applyAlignment="1" applyProtection="1">
      <alignment vertical="center"/>
      <protection hidden="1"/>
    </xf>
    <xf numFmtId="0" fontId="89" fillId="0" borderId="0" xfId="0" applyFont="1" applyAlignment="1" applyProtection="1">
      <alignment vertical="center"/>
      <protection locked="0"/>
    </xf>
    <xf numFmtId="0" fontId="158" fillId="0" borderId="0" xfId="10" applyFont="1" applyProtection="1">
      <protection hidden="1"/>
    </xf>
    <xf numFmtId="0" fontId="136" fillId="24" borderId="2" xfId="0" applyFont="1" applyFill="1" applyBorder="1" applyAlignment="1" applyProtection="1">
      <alignment horizontal="left" vertical="top" wrapText="1"/>
      <protection hidden="1"/>
    </xf>
    <xf numFmtId="49" fontId="31" fillId="25" borderId="2" xfId="0" applyNumberFormat="1" applyFont="1" applyFill="1" applyBorder="1" applyAlignment="1">
      <alignment horizontal="left" vertical="top" wrapText="1"/>
    </xf>
    <xf numFmtId="0" fontId="136" fillId="24" borderId="72" xfId="0" applyFont="1" applyFill="1" applyBorder="1" applyAlignment="1" applyProtection="1">
      <alignment horizontal="left" vertical="top" wrapText="1"/>
      <protection hidden="1"/>
    </xf>
    <xf numFmtId="0" fontId="31" fillId="28" borderId="1" xfId="0" applyFont="1" applyFill="1" applyBorder="1" applyAlignment="1" applyProtection="1">
      <alignment vertical="top" wrapText="1"/>
      <protection hidden="1"/>
    </xf>
    <xf numFmtId="0" fontId="31" fillId="0" borderId="1" xfId="0" applyFont="1" applyBorder="1" applyAlignment="1" applyProtection="1">
      <alignment vertical="top" wrapText="1"/>
      <protection hidden="1"/>
    </xf>
    <xf numFmtId="0" fontId="58" fillId="15" borderId="0" xfId="7" applyFont="1" applyFill="1" applyAlignment="1" applyProtection="1">
      <alignment horizontal="left" vertical="center" wrapText="1"/>
      <protection hidden="1"/>
    </xf>
    <xf numFmtId="168" fontId="84" fillId="0" borderId="27" xfId="1" applyNumberFormat="1" applyFont="1" applyFill="1" applyBorder="1" applyAlignment="1" applyProtection="1">
      <alignment horizontal="left" vertical="center" indent="1"/>
      <protection hidden="1"/>
    </xf>
    <xf numFmtId="17" fontId="41" fillId="3" borderId="13" xfId="0" applyNumberFormat="1" applyFont="1" applyFill="1" applyBorder="1" applyAlignment="1" applyProtection="1">
      <alignment horizontal="center" vertical="top"/>
      <protection hidden="1"/>
    </xf>
    <xf numFmtId="9" fontId="89" fillId="7" borderId="13" xfId="4" applyFont="1" applyFill="1" applyBorder="1" applyAlignment="1" applyProtection="1">
      <alignment horizontal="center" vertical="center" wrapText="1"/>
      <protection hidden="1"/>
    </xf>
    <xf numFmtId="9" fontId="89" fillId="0" borderId="0" xfId="4" applyFont="1" applyBorder="1" applyAlignment="1" applyProtection="1">
      <alignment horizontal="center" vertical="center" wrapText="1"/>
      <protection hidden="1"/>
    </xf>
    <xf numFmtId="9" fontId="89" fillId="18" borderId="13" xfId="4" applyFont="1" applyFill="1" applyBorder="1" applyAlignment="1" applyProtection="1">
      <alignment horizontal="center" vertical="center" wrapText="1"/>
      <protection hidden="1"/>
    </xf>
    <xf numFmtId="170" fontId="90" fillId="0" borderId="0" xfId="0" applyNumberFormat="1" applyFont="1" applyAlignment="1" applyProtection="1">
      <alignment horizontal="right" vertical="center" wrapText="1"/>
      <protection hidden="1"/>
    </xf>
    <xf numFmtId="170" fontId="88" fillId="0" borderId="0" xfId="0" applyNumberFormat="1" applyFont="1" applyAlignment="1" applyProtection="1">
      <alignment vertical="top" wrapText="1"/>
      <protection hidden="1"/>
    </xf>
    <xf numFmtId="0" fontId="31" fillId="29" borderId="7" xfId="0" applyFont="1" applyFill="1" applyBorder="1" applyAlignment="1" applyProtection="1">
      <alignment horizontal="left" vertical="top" wrapText="1"/>
      <protection hidden="1"/>
    </xf>
    <xf numFmtId="44" fontId="59" fillId="0" borderId="23" xfId="23"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lignment vertical="top" wrapText="1"/>
    </xf>
    <xf numFmtId="166" fontId="99" fillId="6" borderId="13" xfId="0" applyNumberFormat="1" applyFont="1" applyFill="1" applyBorder="1" applyAlignment="1" applyProtection="1">
      <alignment horizontal="center" vertical="center" wrapText="1"/>
      <protection hidden="1"/>
    </xf>
    <xf numFmtId="164" fontId="99" fillId="15" borderId="13" xfId="0" applyNumberFormat="1" applyFont="1" applyFill="1" applyBorder="1" applyAlignment="1" applyProtection="1">
      <alignment horizontal="center" vertical="center" wrapText="1"/>
      <protection hidden="1"/>
    </xf>
    <xf numFmtId="164" fontId="112" fillId="15" borderId="13" xfId="0" applyNumberFormat="1" applyFont="1" applyFill="1" applyBorder="1" applyAlignment="1" applyProtection="1">
      <alignment horizontal="center" vertical="center" wrapText="1"/>
      <protection hidden="1"/>
    </xf>
    <xf numFmtId="0" fontId="99" fillId="14" borderId="13" xfId="0" applyFont="1" applyFill="1" applyBorder="1" applyAlignment="1" applyProtection="1">
      <alignment horizontal="left" vertical="center" wrapText="1"/>
      <protection hidden="1"/>
    </xf>
    <xf numFmtId="0" fontId="99" fillId="8" borderId="13" xfId="0" applyFont="1" applyFill="1" applyBorder="1" applyAlignment="1" applyProtection="1">
      <alignment horizontal="left" vertical="center" wrapText="1"/>
      <protection hidden="1"/>
    </xf>
    <xf numFmtId="164" fontId="99" fillId="15" borderId="18" xfId="0" applyNumberFormat="1" applyFont="1" applyFill="1" applyBorder="1" applyAlignment="1" applyProtection="1">
      <alignment horizontal="center" vertical="center" wrapText="1"/>
      <protection hidden="1"/>
    </xf>
    <xf numFmtId="0" fontId="99" fillId="15" borderId="18" xfId="0" applyFont="1" applyFill="1" applyBorder="1" applyAlignment="1" applyProtection="1">
      <alignment horizontal="center" vertical="center"/>
      <protection hidden="1"/>
    </xf>
    <xf numFmtId="0" fontId="71" fillId="0" borderId="0" xfId="7" applyFont="1" applyAlignment="1" applyProtection="1">
      <alignment vertical="top" wrapText="1"/>
      <protection hidden="1"/>
    </xf>
    <xf numFmtId="0" fontId="40" fillId="19" borderId="0" xfId="7" applyFont="1" applyFill="1" applyAlignment="1" applyProtection="1">
      <alignment vertical="center" wrapText="1"/>
      <protection hidden="1"/>
    </xf>
    <xf numFmtId="0" fontId="71" fillId="0" borderId="0" xfId="7" applyFont="1" applyAlignment="1" applyProtection="1">
      <alignment vertical="center" wrapText="1"/>
      <protection hidden="1"/>
    </xf>
    <xf numFmtId="44" fontId="59" fillId="22" borderId="23" xfId="23" applyFont="1" applyFill="1" applyBorder="1" applyAlignment="1" applyProtection="1">
      <alignment vertical="center" wrapText="1"/>
      <protection hidden="1"/>
    </xf>
    <xf numFmtId="0" fontId="40" fillId="0" borderId="0" xfId="7" applyFont="1" applyAlignment="1" applyProtection="1">
      <alignment vertical="center" wrapText="1"/>
      <protection hidden="1"/>
    </xf>
    <xf numFmtId="0" fontId="36" fillId="19" borderId="5" xfId="7" applyFont="1" applyFill="1" applyBorder="1" applyAlignment="1" applyProtection="1">
      <alignment vertical="center" wrapText="1"/>
      <protection hidden="1"/>
    </xf>
    <xf numFmtId="0" fontId="88" fillId="13" borderId="18" xfId="0" applyFont="1" applyFill="1" applyBorder="1" applyAlignment="1" applyProtection="1">
      <alignment horizontal="center" vertical="center" wrapText="1"/>
      <protection hidden="1"/>
    </xf>
    <xf numFmtId="0" fontId="88" fillId="13" borderId="18" xfId="0" applyFont="1" applyFill="1" applyBorder="1" applyAlignment="1" applyProtection="1">
      <alignment horizontal="left" vertical="center" wrapText="1"/>
      <protection hidden="1"/>
    </xf>
    <xf numFmtId="0" fontId="88" fillId="13" borderId="13" xfId="0" applyFont="1" applyFill="1" applyBorder="1" applyAlignment="1" applyProtection="1">
      <alignment horizontal="left" vertical="center" wrapText="1"/>
      <protection hidden="1"/>
    </xf>
    <xf numFmtId="44" fontId="41" fillId="0" borderId="0" xfId="23" applyFont="1" applyFill="1" applyBorder="1" applyAlignment="1" applyProtection="1">
      <alignment horizontal="center" vertical="center" wrapText="1"/>
      <protection hidden="1"/>
    </xf>
    <xf numFmtId="164" fontId="88" fillId="16" borderId="13" xfId="0" applyNumberFormat="1" applyFont="1" applyFill="1" applyBorder="1" applyAlignment="1" applyProtection="1">
      <alignment horizontal="center" vertical="center" wrapText="1"/>
      <protection hidden="1"/>
    </xf>
    <xf numFmtId="164" fontId="41" fillId="0" borderId="0" xfId="1" quotePrefix="1" applyNumberFormat="1" applyFont="1" applyFill="1" applyBorder="1" applyAlignment="1" applyProtection="1">
      <alignment horizontal="center" vertical="center"/>
      <protection hidden="1"/>
    </xf>
    <xf numFmtId="0" fontId="59" fillId="0" borderId="18" xfId="0" applyFont="1" applyBorder="1" applyAlignment="1" applyProtection="1">
      <alignment horizontal="center" vertical="center" wrapText="1"/>
      <protection locked="0"/>
    </xf>
    <xf numFmtId="169" fontId="88" fillId="17" borderId="13" xfId="1" applyNumberFormat="1" applyFont="1" applyFill="1" applyBorder="1" applyAlignment="1" applyProtection="1">
      <alignment horizontal="center" vertical="center"/>
      <protection hidden="1"/>
    </xf>
    <xf numFmtId="170" fontId="41" fillId="0" borderId="0" xfId="1" applyNumberFormat="1" applyFont="1" applyFill="1" applyBorder="1" applyAlignment="1" applyProtection="1">
      <alignment horizontal="center" vertical="center" wrapText="1"/>
      <protection hidden="1"/>
    </xf>
    <xf numFmtId="0" fontId="0" fillId="3" borderId="0" xfId="0" applyFill="1"/>
    <xf numFmtId="0" fontId="99" fillId="8" borderId="26" xfId="0" applyFont="1" applyFill="1" applyBorder="1" applyAlignment="1">
      <alignment vertical="center" wrapText="1"/>
    </xf>
    <xf numFmtId="164" fontId="88" fillId="16" borderId="13" xfId="1" applyNumberFormat="1" applyFont="1" applyFill="1" applyBorder="1" applyAlignment="1" applyProtection="1">
      <alignment horizontal="center" vertical="center" wrapText="1"/>
      <protection hidden="1"/>
    </xf>
    <xf numFmtId="6" fontId="122" fillId="0" borderId="0" xfId="1" applyNumberFormat="1" applyFont="1" applyFill="1" applyBorder="1" applyAlignment="1" applyProtection="1">
      <alignment horizontal="center" vertical="center" wrapText="1"/>
      <protection hidden="1"/>
    </xf>
    <xf numFmtId="49" fontId="115" fillId="20" borderId="13" xfId="0" applyNumberFormat="1" applyFont="1" applyFill="1" applyBorder="1" applyAlignment="1">
      <alignment horizontal="center" vertical="center" wrapText="1"/>
    </xf>
    <xf numFmtId="9" fontId="88" fillId="16" borderId="13" xfId="1" applyNumberFormat="1" applyFont="1" applyFill="1" applyBorder="1" applyAlignment="1" applyProtection="1">
      <alignment horizontal="center" vertical="center" wrapText="1"/>
      <protection hidden="1"/>
    </xf>
    <xf numFmtId="0" fontId="36" fillId="34" borderId="0" xfId="7" applyFont="1" applyFill="1" applyAlignment="1" applyProtection="1">
      <alignment vertical="center"/>
      <protection hidden="1"/>
    </xf>
    <xf numFmtId="9" fontId="88" fillId="16" borderId="13" xfId="0" applyNumberFormat="1" applyFont="1" applyFill="1" applyBorder="1" applyAlignment="1" applyProtection="1">
      <alignment horizontal="center" vertical="center" wrapText="1"/>
      <protection hidden="1"/>
    </xf>
    <xf numFmtId="0" fontId="31" fillId="17" borderId="1" xfId="0" applyFont="1" applyFill="1" applyBorder="1" applyAlignment="1" applyProtection="1">
      <alignment horizontal="left" vertical="top" wrapText="1"/>
      <protection hidden="1"/>
    </xf>
    <xf numFmtId="0" fontId="31" fillId="15" borderId="0" xfId="0" applyFont="1" applyFill="1" applyAlignment="1" applyProtection="1">
      <alignment vertical="top" wrapText="1"/>
      <protection locked="0" hidden="1"/>
    </xf>
    <xf numFmtId="0" fontId="147" fillId="0" borderId="0" xfId="0" applyFont="1" applyAlignment="1">
      <alignment vertical="center" wrapText="1"/>
    </xf>
    <xf numFmtId="177" fontId="160" fillId="0" borderId="0" xfId="1" applyNumberFormat="1" applyFont="1" applyFill="1" applyBorder="1" applyAlignment="1">
      <alignment vertical="top"/>
    </xf>
    <xf numFmtId="1" fontId="31" fillId="0" borderId="0" xfId="0" applyNumberFormat="1" applyFont="1" applyAlignment="1">
      <alignment vertical="top" wrapText="1"/>
    </xf>
    <xf numFmtId="44" fontId="34" fillId="11" borderId="0" xfId="0" applyNumberFormat="1" applyFont="1" applyFill="1" applyAlignment="1">
      <alignment vertical="top" wrapText="1"/>
    </xf>
    <xf numFmtId="0" fontId="34" fillId="11" borderId="0" xfId="0" applyFont="1" applyFill="1" applyAlignment="1" applyProtection="1">
      <alignment vertical="top" wrapText="1"/>
      <protection locked="0" hidden="1"/>
    </xf>
    <xf numFmtId="44" fontId="60" fillId="11" borderId="0" xfId="30" applyNumberFormat="1" applyFont="1" applyFill="1" applyAlignment="1" applyProtection="1">
      <alignment horizontal="left" vertical="top" wrapText="1"/>
      <protection hidden="1"/>
    </xf>
    <xf numFmtId="0" fontId="31" fillId="11" borderId="0" xfId="0" applyFont="1" applyFill="1" applyAlignment="1">
      <alignment vertical="top" wrapText="1"/>
    </xf>
    <xf numFmtId="0" fontId="136" fillId="0" borderId="1" xfId="0" applyFont="1" applyBorder="1" applyAlignment="1" applyProtection="1">
      <alignment horizontal="left" vertical="top" wrapText="1"/>
      <protection hidden="1"/>
    </xf>
    <xf numFmtId="164" fontId="31" fillId="25" borderId="1" xfId="0" applyNumberFormat="1" applyFont="1" applyFill="1" applyBorder="1" applyAlignment="1">
      <alignment vertical="top" wrapText="1"/>
    </xf>
    <xf numFmtId="0" fontId="99" fillId="6" borderId="13" xfId="0" applyFont="1" applyFill="1" applyBorder="1" applyAlignment="1">
      <alignment horizontal="center" vertical="center" wrapText="1"/>
    </xf>
    <xf numFmtId="0" fontId="112" fillId="6" borderId="13" xfId="0" applyFont="1" applyFill="1" applyBorder="1" applyAlignment="1" applyProtection="1">
      <alignment horizontal="center" vertical="center" wrapText="1"/>
      <protection hidden="1"/>
    </xf>
    <xf numFmtId="0" fontId="112" fillId="6" borderId="13" xfId="0" applyFont="1" applyFill="1" applyBorder="1" applyAlignment="1" applyProtection="1">
      <alignment vertical="center" wrapText="1"/>
      <protection hidden="1"/>
    </xf>
    <xf numFmtId="39" fontId="31" fillId="25" borderId="1" xfId="0" applyNumberFormat="1" applyFont="1" applyFill="1" applyBorder="1" applyAlignment="1">
      <alignment vertical="top" wrapText="1"/>
    </xf>
    <xf numFmtId="44" fontId="31" fillId="25" borderId="1" xfId="0" applyNumberFormat="1" applyFont="1" applyFill="1" applyBorder="1" applyAlignment="1">
      <alignment horizontal="left" vertical="top" wrapText="1"/>
    </xf>
    <xf numFmtId="0" fontId="136" fillId="36" borderId="1" xfId="0" applyFont="1" applyFill="1" applyBorder="1" applyAlignment="1" applyProtection="1">
      <alignment horizontal="left" vertical="top" wrapText="1"/>
      <protection hidden="1"/>
    </xf>
    <xf numFmtId="44" fontId="31" fillId="25" borderId="1" xfId="0" applyNumberFormat="1" applyFont="1" applyFill="1" applyBorder="1" applyAlignment="1">
      <alignment vertical="top" wrapText="1"/>
    </xf>
    <xf numFmtId="9" fontId="31" fillId="25" borderId="1" xfId="4" applyFont="1" applyFill="1" applyBorder="1" applyAlignment="1" applyProtection="1">
      <alignment vertical="top" wrapText="1"/>
    </xf>
    <xf numFmtId="0" fontId="138" fillId="24" borderId="71" xfId="0" applyFont="1" applyFill="1" applyBorder="1" applyAlignment="1" applyProtection="1">
      <alignment horizontal="left" vertical="top" wrapText="1"/>
      <protection hidden="1"/>
    </xf>
    <xf numFmtId="0" fontId="31" fillId="22" borderId="0" xfId="0" applyFont="1" applyFill="1" applyAlignment="1" applyProtection="1">
      <alignment horizontal="left" vertical="top" wrapText="1"/>
      <protection hidden="1"/>
    </xf>
    <xf numFmtId="0" fontId="31" fillId="25" borderId="1" xfId="0" applyFont="1" applyFill="1" applyBorder="1" applyAlignment="1" applyProtection="1">
      <alignment horizontal="left" vertical="top"/>
      <protection hidden="1"/>
    </xf>
    <xf numFmtId="9" fontId="31" fillId="19" borderId="0" xfId="0" applyNumberFormat="1" applyFont="1" applyFill="1" applyAlignment="1">
      <alignment vertical="center"/>
    </xf>
    <xf numFmtId="170" fontId="89" fillId="22" borderId="13" xfId="0" applyNumberFormat="1" applyFont="1" applyFill="1" applyBorder="1" applyAlignment="1" applyProtection="1">
      <alignment horizontal="right" vertical="center" wrapText="1"/>
      <protection hidden="1"/>
    </xf>
    <xf numFmtId="0" fontId="161" fillId="0" borderId="0" xfId="35" applyFill="1" applyAlignment="1" applyProtection="1">
      <alignment vertical="top" wrapText="1"/>
      <protection hidden="1"/>
    </xf>
    <xf numFmtId="0" fontId="88" fillId="0" borderId="0" xfId="0" applyFont="1" applyAlignment="1">
      <alignment horizontal="center" vertical="center"/>
    </xf>
    <xf numFmtId="0" fontId="115" fillId="15" borderId="13" xfId="1" applyNumberFormat="1" applyFont="1" applyFill="1" applyBorder="1" applyAlignment="1" applyProtection="1">
      <alignment horizontal="center" vertical="center" wrapText="1"/>
      <protection hidden="1"/>
    </xf>
    <xf numFmtId="0" fontId="72" fillId="0" borderId="0" xfId="0" applyFont="1" applyAlignment="1" applyProtection="1">
      <alignment horizontal="left" vertical="center" wrapText="1"/>
      <protection hidden="1"/>
    </xf>
    <xf numFmtId="170" fontId="31" fillId="25" borderId="1" xfId="1" applyNumberFormat="1" applyFont="1" applyFill="1" applyBorder="1" applyAlignment="1" applyProtection="1">
      <alignment vertical="top" wrapText="1"/>
    </xf>
    <xf numFmtId="0" fontId="0" fillId="0" borderId="0" xfId="0" applyAlignment="1">
      <alignment horizontal="center"/>
    </xf>
    <xf numFmtId="0" fontId="0" fillId="0" borderId="0" xfId="0" applyAlignment="1" applyProtection="1">
      <alignment horizontal="center"/>
      <protection locked="0"/>
    </xf>
    <xf numFmtId="44" fontId="41" fillId="0" borderId="22" xfId="23" applyFont="1" applyFill="1" applyBorder="1" applyAlignment="1" applyProtection="1">
      <alignment horizontal="center" vertical="center" wrapText="1"/>
      <protection locked="0"/>
    </xf>
    <xf numFmtId="44" fontId="41" fillId="0" borderId="23" xfId="23" applyFont="1" applyFill="1" applyBorder="1" applyAlignment="1" applyProtection="1">
      <alignment horizontal="center" vertical="center" wrapText="1"/>
      <protection locked="0"/>
    </xf>
    <xf numFmtId="44" fontId="41" fillId="0" borderId="0" xfId="23" applyFont="1" applyFill="1" applyBorder="1" applyAlignment="1" applyProtection="1">
      <alignment horizontal="center" vertical="center" wrapText="1"/>
      <protection locked="0"/>
    </xf>
    <xf numFmtId="170" fontId="122" fillId="0" borderId="0" xfId="0" applyNumberFormat="1" applyFont="1" applyAlignment="1" applyProtection="1">
      <alignment horizontal="right" vertical="center" wrapText="1"/>
      <protection hidden="1"/>
    </xf>
    <xf numFmtId="170" fontId="59" fillId="0" borderId="0" xfId="0" applyNumberFormat="1" applyFont="1" applyAlignment="1" applyProtection="1">
      <alignment horizontal="right" vertical="center" wrapText="1"/>
      <protection hidden="1"/>
    </xf>
    <xf numFmtId="164" fontId="90" fillId="0" borderId="0" xfId="0" applyNumberFormat="1" applyFont="1" applyAlignment="1" applyProtection="1">
      <alignment horizontal="right" vertical="center" wrapText="1"/>
      <protection hidden="1"/>
    </xf>
    <xf numFmtId="0" fontId="90" fillId="12" borderId="13" xfId="0" applyFont="1" applyFill="1" applyBorder="1" applyAlignment="1">
      <alignment horizontal="center" vertical="center" wrapText="1"/>
    </xf>
    <xf numFmtId="9" fontId="90" fillId="12" borderId="13" xfId="4" applyFont="1" applyFill="1" applyBorder="1" applyAlignment="1" applyProtection="1">
      <alignment horizontal="center" vertical="center" wrapText="1"/>
    </xf>
    <xf numFmtId="43" fontId="90" fillId="12" borderId="13" xfId="0" applyNumberFormat="1" applyFont="1" applyFill="1" applyBorder="1" applyAlignment="1">
      <alignment horizontal="center" vertical="center" wrapText="1"/>
    </xf>
    <xf numFmtId="3" fontId="90" fillId="13" borderId="13" xfId="1" applyNumberFormat="1" applyFont="1" applyFill="1" applyBorder="1" applyAlignment="1" applyProtection="1">
      <alignment horizontal="center" vertical="center"/>
      <protection hidden="1"/>
    </xf>
    <xf numFmtId="5" fontId="90" fillId="12" borderId="13" xfId="0" applyNumberFormat="1" applyFont="1" applyFill="1" applyBorder="1" applyAlignment="1">
      <alignment horizontal="right" vertical="center" wrapText="1"/>
    </xf>
    <xf numFmtId="0" fontId="31" fillId="0" borderId="1" xfId="0" applyFont="1" applyBorder="1" applyAlignment="1" applyProtection="1">
      <alignment horizontal="left" vertical="top" wrapText="1"/>
      <protection hidden="1"/>
    </xf>
    <xf numFmtId="14" fontId="31" fillId="0" borderId="1" xfId="0" applyNumberFormat="1" applyFont="1" applyBorder="1" applyAlignment="1" applyProtection="1">
      <alignment horizontal="left" vertical="top" wrapText="1"/>
      <protection hidden="1"/>
    </xf>
    <xf numFmtId="164" fontId="31" fillId="0" borderId="0" xfId="0" applyNumberFormat="1" applyFont="1" applyAlignment="1">
      <alignment vertical="top" wrapText="1"/>
    </xf>
    <xf numFmtId="39" fontId="31" fillId="0" borderId="0" xfId="0" applyNumberFormat="1" applyFont="1" applyAlignment="1">
      <alignment vertical="top" wrapText="1"/>
    </xf>
    <xf numFmtId="44" fontId="60" fillId="0" borderId="0" xfId="30" applyNumberFormat="1" applyFont="1" applyAlignment="1" applyProtection="1">
      <alignment horizontal="left" vertical="top" wrapText="1"/>
      <protection hidden="1"/>
    </xf>
    <xf numFmtId="0" fontId="22" fillId="0" borderId="0" xfId="0" applyFont="1" applyAlignment="1" applyProtection="1">
      <alignment vertical="top" wrapText="1"/>
      <protection hidden="1"/>
    </xf>
    <xf numFmtId="0" fontId="22" fillId="0" borderId="0" xfId="30" applyFont="1" applyAlignment="1" applyProtection="1">
      <alignment horizontal="left" vertical="top" wrapText="1"/>
      <protection hidden="1"/>
    </xf>
    <xf numFmtId="0" fontId="136" fillId="36" borderId="2" xfId="0" applyFont="1" applyFill="1" applyBorder="1" applyAlignment="1" applyProtection="1">
      <alignment horizontal="left" vertical="top" wrapText="1"/>
      <protection hidden="1"/>
    </xf>
    <xf numFmtId="6" fontId="118" fillId="16" borderId="13" xfId="1" applyNumberFormat="1" applyFont="1" applyFill="1" applyBorder="1" applyAlignment="1" applyProtection="1">
      <alignment horizontal="center" vertical="center" wrapText="1"/>
      <protection hidden="1"/>
    </xf>
    <xf numFmtId="9" fontId="118" fillId="16" borderId="13" xfId="1" applyNumberFormat="1" applyFont="1" applyFill="1" applyBorder="1" applyAlignment="1" applyProtection="1">
      <alignment horizontal="center" vertical="center" wrapText="1"/>
      <protection hidden="1"/>
    </xf>
    <xf numFmtId="166" fontId="102" fillId="6" borderId="13" xfId="0" applyNumberFormat="1" applyFont="1" applyFill="1" applyBorder="1" applyAlignment="1" applyProtection="1">
      <alignment horizontal="center" vertical="center" wrapText="1"/>
      <protection hidden="1"/>
    </xf>
    <xf numFmtId="0" fontId="43" fillId="6" borderId="13" xfId="0" applyFont="1" applyFill="1" applyBorder="1" applyAlignment="1" applyProtection="1">
      <alignment horizontal="center" vertical="center" wrapText="1"/>
      <protection hidden="1"/>
    </xf>
    <xf numFmtId="3" fontId="90" fillId="16" borderId="13" xfId="1" applyNumberFormat="1" applyFont="1" applyFill="1" applyBorder="1" applyAlignment="1" applyProtection="1">
      <alignment horizontal="center" vertical="center"/>
      <protection hidden="1"/>
    </xf>
    <xf numFmtId="0" fontId="92" fillId="19" borderId="0" xfId="10" applyFont="1" applyFill="1" applyProtection="1">
      <protection hidden="1"/>
    </xf>
    <xf numFmtId="3" fontId="0" fillId="0" borderId="0" xfId="0" applyNumberFormat="1" applyProtection="1">
      <protection locked="0"/>
    </xf>
    <xf numFmtId="0" fontId="89" fillId="0" borderId="0" xfId="7" applyFont="1" applyAlignment="1" applyProtection="1">
      <alignment horizontal="left" vertical="center" wrapText="1"/>
      <protection hidden="1"/>
    </xf>
    <xf numFmtId="0" fontId="89" fillId="0" borderId="0" xfId="7" applyFont="1" applyAlignment="1" applyProtection="1">
      <alignment horizontal="left" wrapText="1"/>
      <protection hidden="1"/>
    </xf>
    <xf numFmtId="0" fontId="89" fillId="0" borderId="14" xfId="7" applyFont="1" applyBorder="1" applyAlignment="1" applyProtection="1">
      <alignment horizontal="left" wrapText="1"/>
      <protection hidden="1"/>
    </xf>
    <xf numFmtId="0" fontId="72" fillId="0" borderId="0" xfId="7" applyFont="1" applyAlignment="1" applyProtection="1">
      <alignment horizontal="left" vertical="center" wrapText="1"/>
      <protection hidden="1"/>
    </xf>
    <xf numFmtId="0" fontId="36" fillId="19" borderId="0" xfId="7" applyFont="1" applyFill="1" applyAlignment="1" applyProtection="1">
      <alignment horizontal="left" vertical="center"/>
      <protection hidden="1"/>
    </xf>
    <xf numFmtId="0" fontId="36" fillId="0" borderId="0" xfId="7" applyFont="1" applyAlignment="1" applyProtection="1">
      <alignment horizontal="left" vertical="center"/>
      <protection hidden="1"/>
    </xf>
    <xf numFmtId="49" fontId="72" fillId="0" borderId="0" xfId="7" applyNumberFormat="1" applyFont="1" applyAlignment="1" applyProtection="1">
      <alignment horizontal="left"/>
      <protection hidden="1"/>
    </xf>
    <xf numFmtId="0" fontId="59" fillId="0" borderId="26" xfId="0" applyFont="1" applyBorder="1" applyAlignment="1">
      <alignment horizontal="center" vertical="center"/>
    </xf>
    <xf numFmtId="0" fontId="99" fillId="0" borderId="0" xfId="0" applyFont="1" applyAlignment="1">
      <alignment horizontal="center" vertical="center" wrapText="1"/>
    </xf>
    <xf numFmtId="0" fontId="43" fillId="8" borderId="13" xfId="9" applyFont="1" applyFill="1" applyBorder="1" applyAlignment="1" applyProtection="1">
      <alignment horizontal="center" vertical="center" wrapText="1"/>
      <protection hidden="1"/>
    </xf>
    <xf numFmtId="0" fontId="89" fillId="0" borderId="0" xfId="0" applyFont="1" applyAlignment="1" applyProtection="1">
      <alignment horizontal="left" vertical="top" wrapText="1"/>
      <protection hidden="1"/>
    </xf>
    <xf numFmtId="0" fontId="59" fillId="0" borderId="22" xfId="7" applyFont="1" applyBorder="1" applyAlignment="1" applyProtection="1">
      <alignment horizontal="center" vertical="center" wrapText="1"/>
      <protection locked="0"/>
    </xf>
    <xf numFmtId="166" fontId="118" fillId="0" borderId="0" xfId="7" applyNumberFormat="1" applyFont="1" applyAlignment="1" applyProtection="1">
      <alignment horizontal="center" vertical="center"/>
      <protection hidden="1"/>
    </xf>
    <xf numFmtId="170" fontId="31" fillId="25" borderId="2" xfId="1" applyNumberFormat="1" applyFont="1" applyFill="1" applyBorder="1" applyAlignment="1" applyProtection="1">
      <alignment vertical="top" wrapText="1"/>
    </xf>
    <xf numFmtId="0" fontId="136" fillId="36" borderId="65" xfId="0" applyFont="1" applyFill="1" applyBorder="1" applyAlignment="1" applyProtection="1">
      <alignment horizontal="left" vertical="top" wrapText="1"/>
      <protection hidden="1"/>
    </xf>
    <xf numFmtId="9" fontId="31" fillId="25" borderId="1" xfId="1" quotePrefix="1" applyNumberFormat="1" applyFont="1" applyFill="1" applyBorder="1" applyAlignment="1" applyProtection="1">
      <alignment vertical="top" wrapText="1"/>
    </xf>
    <xf numFmtId="167" fontId="31" fillId="0" borderId="0" xfId="1" applyNumberFormat="1" applyFont="1" applyFill="1" applyBorder="1" applyAlignment="1" applyProtection="1">
      <alignment horizontal="right" vertical="center" wrapText="1" indent="1"/>
      <protection hidden="1"/>
    </xf>
    <xf numFmtId="164" fontId="112" fillId="15" borderId="13" xfId="0" applyNumberFormat="1" applyFont="1" applyFill="1" applyBorder="1" applyAlignment="1">
      <alignment horizontal="left" vertical="center"/>
    </xf>
    <xf numFmtId="3" fontId="31" fillId="25" borderId="1" xfId="4" applyNumberFormat="1" applyFont="1" applyFill="1" applyBorder="1" applyAlignment="1" applyProtection="1">
      <alignment vertical="top" wrapText="1"/>
    </xf>
    <xf numFmtId="9" fontId="31" fillId="25" borderId="1" xfId="0" applyNumberFormat="1" applyFont="1" applyFill="1" applyBorder="1" applyAlignment="1">
      <alignment vertical="top" wrapText="1"/>
    </xf>
    <xf numFmtId="0" fontId="89" fillId="0" borderId="0" xfId="7" applyFont="1" applyAlignment="1" applyProtection="1">
      <alignment vertical="center"/>
      <protection hidden="1"/>
    </xf>
    <xf numFmtId="0" fontId="149" fillId="0" borderId="0" xfId="2" applyFont="1" applyAlignment="1" applyProtection="1">
      <alignment vertical="center"/>
      <protection hidden="1"/>
    </xf>
    <xf numFmtId="0" fontId="149" fillId="0" borderId="0" xfId="2" applyFont="1" applyFill="1" applyBorder="1" applyAlignment="1" applyProtection="1">
      <alignment vertical="center" wrapText="1"/>
      <protection hidden="1"/>
    </xf>
    <xf numFmtId="0" fontId="77" fillId="0" borderId="0" xfId="10" applyFont="1" applyAlignment="1" applyProtection="1">
      <alignment vertical="top"/>
      <protection hidden="1"/>
    </xf>
    <xf numFmtId="0" fontId="108" fillId="0" borderId="0" xfId="10" applyFont="1" applyAlignment="1" applyProtection="1">
      <alignment horizontal="center" wrapText="1"/>
      <protection hidden="1"/>
    </xf>
    <xf numFmtId="0" fontId="51" fillId="7" borderId="2" xfId="15" applyFont="1" applyFill="1" applyBorder="1" applyAlignment="1" applyProtection="1">
      <alignment horizontal="center" vertical="center" wrapText="1"/>
      <protection locked="0"/>
    </xf>
    <xf numFmtId="0" fontId="44" fillId="7" borderId="65" xfId="15" applyFont="1" applyFill="1" applyBorder="1" applyAlignment="1" applyProtection="1">
      <alignment horizontal="center" vertical="center" wrapText="1"/>
      <protection locked="0"/>
    </xf>
    <xf numFmtId="0" fontId="136" fillId="37" borderId="0" xfId="0" applyFont="1" applyFill="1" applyAlignment="1" applyProtection="1">
      <alignment horizontal="left" vertical="top" wrapText="1"/>
      <protection hidden="1"/>
    </xf>
    <xf numFmtId="9" fontId="139" fillId="25" borderId="1" xfId="4" applyFont="1" applyFill="1" applyBorder="1" applyAlignment="1" applyProtection="1">
      <alignment horizontal="left" vertical="top" wrapText="1"/>
    </xf>
    <xf numFmtId="9" fontId="41" fillId="13" borderId="17" xfId="1" applyNumberFormat="1" applyFont="1" applyFill="1" applyBorder="1" applyAlignment="1" applyProtection="1">
      <alignment horizontal="center" vertical="center" wrapText="1"/>
      <protection hidden="1"/>
    </xf>
    <xf numFmtId="0" fontId="31" fillId="0" borderId="0" xfId="0" applyFont="1" applyAlignment="1" applyProtection="1">
      <alignment horizontal="center" vertical="top" wrapText="1"/>
      <protection locked="0" hidden="1"/>
    </xf>
    <xf numFmtId="0" fontId="22" fillId="0" borderId="0" xfId="15" applyFont="1" applyAlignment="1" applyProtection="1">
      <alignment horizontal="center" vertical="top" wrapText="1"/>
      <protection hidden="1"/>
    </xf>
    <xf numFmtId="0" fontId="22" fillId="0" borderId="8" xfId="15" applyFont="1" applyBorder="1" applyAlignment="1" applyProtection="1">
      <alignment horizontal="center" vertical="top" wrapText="1"/>
      <protection hidden="1"/>
    </xf>
    <xf numFmtId="0" fontId="22" fillId="0" borderId="0" xfId="32" applyFont="1" applyAlignment="1" applyProtection="1">
      <alignment horizontal="left" vertical="top" wrapText="1"/>
      <protection hidden="1"/>
    </xf>
    <xf numFmtId="0" fontId="36" fillId="19" borderId="0" xfId="10" applyFont="1" applyFill="1" applyAlignment="1" applyProtection="1">
      <alignment horizontal="left" vertical="top"/>
      <protection hidden="1"/>
    </xf>
    <xf numFmtId="0" fontId="36" fillId="0" borderId="0" xfId="26" applyFont="1" applyAlignment="1" applyProtection="1">
      <alignment horizontal="left" vertical="center"/>
      <protection hidden="1"/>
    </xf>
    <xf numFmtId="0" fontId="129" fillId="3" borderId="0" xfId="1" applyNumberFormat="1" applyFont="1" applyFill="1" applyAlignment="1" applyProtection="1">
      <alignment vertical="center"/>
      <protection hidden="1"/>
    </xf>
    <xf numFmtId="0" fontId="129" fillId="0" borderId="0" xfId="1" applyNumberFormat="1" applyFont="1" applyFill="1" applyAlignment="1" applyProtection="1">
      <alignment vertical="center"/>
      <protection hidden="1"/>
    </xf>
    <xf numFmtId="0" fontId="36" fillId="21" borderId="5" xfId="7" applyFont="1" applyFill="1" applyBorder="1" applyAlignment="1" applyProtection="1">
      <alignment vertical="center"/>
      <protection hidden="1"/>
    </xf>
    <xf numFmtId="49" fontId="59" fillId="0" borderId="0" xfId="7" applyNumberFormat="1" applyFont="1" applyAlignment="1" applyProtection="1">
      <alignment vertical="center" wrapText="1"/>
      <protection locked="0"/>
    </xf>
    <xf numFmtId="0" fontId="59" fillId="0" borderId="13" xfId="7" applyFont="1" applyBorder="1" applyAlignment="1" applyProtection="1">
      <alignment vertical="center" wrapText="1"/>
      <protection locked="0"/>
    </xf>
    <xf numFmtId="14" fontId="41" fillId="16" borderId="13" xfId="1" applyNumberFormat="1" applyFont="1" applyFill="1" applyBorder="1" applyAlignment="1" applyProtection="1">
      <alignment horizontal="center" vertical="center" wrapText="1"/>
      <protection hidden="1"/>
    </xf>
    <xf numFmtId="170" fontId="118" fillId="0" borderId="26" xfId="1" applyNumberFormat="1" applyFont="1" applyBorder="1" applyAlignment="1" applyProtection="1">
      <alignment vertical="center" wrapText="1"/>
      <protection hidden="1"/>
    </xf>
    <xf numFmtId="170" fontId="51" fillId="0" borderId="0" xfId="1" applyNumberFormat="1" applyFont="1" applyFill="1" applyBorder="1" applyAlignment="1" applyProtection="1">
      <alignment horizontal="center" vertical="center" wrapText="1"/>
      <protection hidden="1"/>
    </xf>
    <xf numFmtId="9" fontId="41" fillId="0" borderId="0" xfId="1" applyNumberFormat="1" applyFont="1" applyFill="1" applyBorder="1" applyAlignment="1" applyProtection="1">
      <alignment horizontal="center" vertical="center" wrapText="1"/>
      <protection hidden="1"/>
    </xf>
    <xf numFmtId="170" fontId="118" fillId="0" borderId="0" xfId="1" applyNumberFormat="1" applyFont="1" applyFill="1" applyBorder="1" applyAlignment="1" applyProtection="1">
      <alignment vertical="top" wrapText="1"/>
      <protection hidden="1"/>
    </xf>
    <xf numFmtId="164" fontId="112" fillId="0" borderId="0" xfId="0" applyNumberFormat="1" applyFont="1" applyAlignment="1" applyProtection="1">
      <alignment horizontal="center" vertical="center" wrapText="1"/>
      <protection hidden="1"/>
    </xf>
    <xf numFmtId="14" fontId="41" fillId="0" borderId="0" xfId="1" applyNumberFormat="1" applyFont="1" applyFill="1" applyBorder="1" applyAlignment="1" applyProtection="1">
      <alignment horizontal="center" vertical="center" wrapText="1"/>
      <protection hidden="1"/>
    </xf>
    <xf numFmtId="9" fontId="94" fillId="3" borderId="0" xfId="4" applyFont="1" applyFill="1" applyBorder="1" applyAlignment="1">
      <alignment vertical="center" wrapText="1"/>
    </xf>
    <xf numFmtId="9" fontId="94" fillId="3" borderId="0" xfId="4" applyFont="1" applyFill="1" applyBorder="1" applyAlignment="1">
      <alignment vertical="top" wrapText="1"/>
    </xf>
    <xf numFmtId="177" fontId="136" fillId="0" borderId="0" xfId="1" applyNumberFormat="1" applyFont="1" applyFill="1" applyBorder="1" applyAlignment="1">
      <alignment vertical="top"/>
    </xf>
    <xf numFmtId="14" fontId="31" fillId="25" borderId="72" xfId="0" applyNumberFormat="1" applyFont="1" applyFill="1" applyBorder="1" applyAlignment="1">
      <alignment horizontal="left" vertical="top" wrapText="1"/>
    </xf>
    <xf numFmtId="1" fontId="139" fillId="27" borderId="1" xfId="0" applyNumberFormat="1" applyFont="1" applyFill="1" applyBorder="1" applyAlignment="1">
      <alignment horizontal="left" vertical="top" wrapText="1"/>
    </xf>
    <xf numFmtId="49" fontId="31" fillId="25" borderId="1" xfId="0" applyNumberFormat="1" applyFont="1" applyFill="1" applyBorder="1" applyAlignment="1" applyProtection="1">
      <alignment horizontal="left" vertical="top" wrapText="1"/>
      <protection hidden="1"/>
    </xf>
    <xf numFmtId="9" fontId="31" fillId="25" borderId="1" xfId="4" applyFont="1" applyFill="1" applyBorder="1" applyAlignment="1" applyProtection="1">
      <alignment horizontal="left" vertical="top" wrapText="1"/>
      <protection hidden="1"/>
    </xf>
    <xf numFmtId="164" fontId="31" fillId="25" borderId="1" xfId="1" applyNumberFormat="1" applyFont="1" applyFill="1" applyBorder="1" applyAlignment="1" applyProtection="1">
      <alignment horizontal="left" vertical="top" wrapText="1"/>
      <protection hidden="1"/>
    </xf>
    <xf numFmtId="0" fontId="31" fillId="25" borderId="1" xfId="1" applyNumberFormat="1" applyFont="1" applyFill="1" applyBorder="1" applyAlignment="1" applyProtection="1">
      <alignment horizontal="left" vertical="top" wrapText="1"/>
      <protection hidden="1"/>
    </xf>
    <xf numFmtId="2" fontId="31" fillId="25" borderId="1" xfId="1" applyNumberFormat="1" applyFont="1" applyFill="1" applyBorder="1" applyAlignment="1" applyProtection="1">
      <alignment horizontal="left" vertical="top" wrapText="1"/>
      <protection hidden="1"/>
    </xf>
    <xf numFmtId="43" fontId="31" fillId="25" borderId="1" xfId="1" applyFont="1" applyFill="1" applyBorder="1" applyAlignment="1" applyProtection="1">
      <alignment horizontal="left" vertical="top" wrapText="1"/>
      <protection hidden="1"/>
    </xf>
    <xf numFmtId="176" fontId="31" fillId="25" borderId="1" xfId="23" applyNumberFormat="1" applyFont="1" applyFill="1" applyBorder="1" applyAlignment="1" applyProtection="1">
      <alignment horizontal="left" vertical="top" wrapText="1"/>
      <protection hidden="1"/>
    </xf>
    <xf numFmtId="169" fontId="31" fillId="25" borderId="1" xfId="1" applyNumberFormat="1" applyFont="1" applyFill="1" applyBorder="1" applyAlignment="1" applyProtection="1">
      <alignment horizontal="left" vertical="top" wrapText="1"/>
      <protection hidden="1"/>
    </xf>
    <xf numFmtId="1" fontId="31" fillId="25" borderId="1" xfId="1" applyNumberFormat="1" applyFont="1" applyFill="1" applyBorder="1" applyAlignment="1" applyProtection="1">
      <alignment horizontal="left" vertical="top" wrapText="1"/>
      <protection hidden="1"/>
    </xf>
    <xf numFmtId="9" fontId="31" fillId="27" borderId="1" xfId="1" applyNumberFormat="1" applyFont="1" applyFill="1" applyBorder="1" applyAlignment="1" applyProtection="1">
      <alignment horizontal="left" vertical="top" wrapText="1"/>
      <protection hidden="1"/>
    </xf>
    <xf numFmtId="1" fontId="31" fillId="27" borderId="1" xfId="0" applyNumberFormat="1" applyFont="1" applyFill="1" applyBorder="1" applyAlignment="1" applyProtection="1">
      <alignment vertical="top" wrapText="1"/>
      <protection hidden="1"/>
    </xf>
    <xf numFmtId="0" fontId="31" fillId="27" borderId="1" xfId="0" applyFont="1" applyFill="1" applyBorder="1" applyAlignment="1" applyProtection="1">
      <alignment vertical="top" wrapText="1"/>
      <protection hidden="1"/>
    </xf>
    <xf numFmtId="164" fontId="31" fillId="27" borderId="1" xfId="0" applyNumberFormat="1" applyFont="1" applyFill="1" applyBorder="1" applyAlignment="1" applyProtection="1">
      <alignment vertical="top" wrapText="1"/>
      <protection hidden="1"/>
    </xf>
    <xf numFmtId="0" fontId="31" fillId="25" borderId="18" xfId="0" applyFont="1" applyFill="1" applyBorder="1" applyAlignment="1" applyProtection="1">
      <alignment horizontal="left" vertical="top" wrapText="1"/>
      <protection hidden="1"/>
    </xf>
    <xf numFmtId="2" fontId="31" fillId="25" borderId="11" xfId="1" applyNumberFormat="1" applyFont="1" applyFill="1" applyBorder="1" applyAlignment="1" applyProtection="1">
      <alignment horizontal="left" vertical="top" wrapText="1"/>
      <protection hidden="1"/>
    </xf>
    <xf numFmtId="9" fontId="31" fillId="0" borderId="1" xfId="4" applyFont="1" applyFill="1" applyBorder="1" applyAlignment="1" applyProtection="1">
      <alignment horizontal="left" vertical="top" wrapText="1"/>
      <protection hidden="1"/>
    </xf>
    <xf numFmtId="164" fontId="31" fillId="0" borderId="1" xfId="1" applyNumberFormat="1" applyFont="1" applyFill="1" applyBorder="1" applyAlignment="1" applyProtection="1">
      <alignment horizontal="left" vertical="top" wrapText="1"/>
      <protection hidden="1"/>
    </xf>
    <xf numFmtId="0" fontId="31" fillId="0" borderId="1" xfId="1" applyNumberFormat="1" applyFont="1" applyFill="1" applyBorder="1" applyAlignment="1" applyProtection="1">
      <alignment horizontal="left" vertical="top" wrapText="1"/>
      <protection hidden="1"/>
    </xf>
    <xf numFmtId="2" fontId="31" fillId="0" borderId="1" xfId="1" applyNumberFormat="1" applyFont="1" applyFill="1" applyBorder="1" applyAlignment="1" applyProtection="1">
      <alignment horizontal="left" vertical="top" wrapText="1"/>
      <protection hidden="1"/>
    </xf>
    <xf numFmtId="43" fontId="31" fillId="0" borderId="1" xfId="1" applyFont="1" applyFill="1" applyBorder="1" applyAlignment="1" applyProtection="1">
      <alignment horizontal="left" vertical="top" wrapText="1"/>
      <protection hidden="1"/>
    </xf>
    <xf numFmtId="176" fontId="31" fillId="0" borderId="1" xfId="23" applyNumberFormat="1" applyFont="1" applyFill="1" applyBorder="1" applyAlignment="1" applyProtection="1">
      <alignment horizontal="left" vertical="top" wrapText="1"/>
      <protection hidden="1"/>
    </xf>
    <xf numFmtId="169" fontId="31" fillId="0" borderId="1" xfId="1" applyNumberFormat="1" applyFont="1" applyFill="1" applyBorder="1" applyAlignment="1" applyProtection="1">
      <alignment horizontal="left" vertical="top" wrapText="1"/>
      <protection hidden="1"/>
    </xf>
    <xf numFmtId="169" fontId="31" fillId="0" borderId="0" xfId="1" applyNumberFormat="1" applyFont="1" applyFill="1" applyBorder="1" applyAlignment="1" applyProtection="1">
      <alignment horizontal="left" vertical="top" wrapText="1"/>
      <protection hidden="1"/>
    </xf>
    <xf numFmtId="2" fontId="31" fillId="0" borderId="0" xfId="1" applyNumberFormat="1" applyFont="1" applyFill="1" applyBorder="1" applyAlignment="1" applyProtection="1">
      <alignment horizontal="left" vertical="top" wrapText="1"/>
      <protection hidden="1"/>
    </xf>
    <xf numFmtId="0" fontId="31" fillId="0" borderId="0" xfId="1" applyNumberFormat="1" applyFont="1" applyFill="1" applyBorder="1" applyAlignment="1" applyProtection="1">
      <alignment horizontal="left" vertical="top" wrapText="1"/>
      <protection hidden="1"/>
    </xf>
    <xf numFmtId="1" fontId="31" fillId="0" borderId="0" xfId="1" applyNumberFormat="1" applyFont="1" applyFill="1" applyBorder="1" applyAlignment="1" applyProtection="1">
      <alignment horizontal="left" vertical="top" wrapText="1"/>
      <protection hidden="1"/>
    </xf>
    <xf numFmtId="9" fontId="31" fillId="0" borderId="0" xfId="1" applyNumberFormat="1" applyFont="1" applyFill="1" applyBorder="1" applyAlignment="1" applyProtection="1">
      <alignment horizontal="left" vertical="top" wrapText="1"/>
      <protection hidden="1"/>
    </xf>
    <xf numFmtId="1" fontId="31" fillId="0" borderId="0" xfId="0" applyNumberFormat="1" applyFont="1" applyAlignment="1" applyProtection="1">
      <alignment vertical="top" wrapText="1"/>
      <protection hidden="1"/>
    </xf>
    <xf numFmtId="164" fontId="31" fillId="0" borderId="0" xfId="0" applyNumberFormat="1" applyFont="1" applyAlignment="1" applyProtection="1">
      <alignment vertical="top" wrapText="1"/>
      <protection hidden="1"/>
    </xf>
    <xf numFmtId="0" fontId="31" fillId="0" borderId="13" xfId="0" applyFont="1" applyBorder="1" applyAlignment="1" applyProtection="1">
      <alignment horizontal="left" vertical="top" wrapText="1"/>
      <protection hidden="1"/>
    </xf>
    <xf numFmtId="1" fontId="31" fillId="17" borderId="1" xfId="1" applyNumberFormat="1" applyFont="1" applyFill="1" applyBorder="1" applyAlignment="1" applyProtection="1">
      <alignment horizontal="left" vertical="center" wrapText="1"/>
      <protection hidden="1"/>
    </xf>
    <xf numFmtId="14" fontId="31" fillId="26" borderId="1" xfId="1" applyNumberFormat="1" applyFont="1" applyFill="1" applyBorder="1" applyAlignment="1" applyProtection="1">
      <alignment horizontal="left" vertical="center" wrapText="1"/>
      <protection hidden="1"/>
    </xf>
    <xf numFmtId="49" fontId="31" fillId="26" borderId="1" xfId="1" applyNumberFormat="1" applyFont="1" applyFill="1" applyBorder="1" applyAlignment="1" applyProtection="1">
      <alignment horizontal="left" vertical="center" wrapText="1"/>
      <protection hidden="1"/>
    </xf>
    <xf numFmtId="169" fontId="31" fillId="26" borderId="1" xfId="1" applyNumberFormat="1" applyFont="1" applyFill="1" applyBorder="1" applyAlignment="1" applyProtection="1">
      <alignment horizontal="left" vertical="center" wrapText="1"/>
      <protection hidden="1"/>
    </xf>
    <xf numFmtId="9" fontId="31" fillId="26" borderId="1" xfId="4" applyFont="1" applyFill="1" applyBorder="1" applyAlignment="1" applyProtection="1">
      <alignment horizontal="left" vertical="center" wrapText="1"/>
      <protection hidden="1"/>
    </xf>
    <xf numFmtId="164" fontId="31" fillId="26" borderId="1" xfId="23" applyNumberFormat="1" applyFont="1" applyFill="1" applyBorder="1" applyAlignment="1" applyProtection="1">
      <alignment horizontal="left" vertical="center" wrapText="1"/>
      <protection hidden="1"/>
    </xf>
    <xf numFmtId="2" fontId="31" fillId="26" borderId="1" xfId="23" applyNumberFormat="1" applyFont="1" applyFill="1" applyBorder="1" applyAlignment="1" applyProtection="1">
      <alignment horizontal="left" vertical="center" wrapText="1"/>
      <protection hidden="1"/>
    </xf>
    <xf numFmtId="172" fontId="31" fillId="26" borderId="1" xfId="23" applyNumberFormat="1" applyFont="1" applyFill="1" applyBorder="1" applyAlignment="1" applyProtection="1">
      <alignment horizontal="left" vertical="center" wrapText="1"/>
      <protection hidden="1"/>
    </xf>
    <xf numFmtId="43" fontId="31" fillId="26" borderId="1" xfId="23" applyNumberFormat="1" applyFont="1" applyFill="1" applyBorder="1" applyAlignment="1" applyProtection="1">
      <alignment horizontal="left" vertical="center" wrapText="1"/>
      <protection hidden="1"/>
    </xf>
    <xf numFmtId="176" fontId="31" fillId="26" borderId="1" xfId="23" applyNumberFormat="1" applyFont="1" applyFill="1" applyBorder="1" applyAlignment="1" applyProtection="1">
      <alignment horizontal="left" vertical="center" wrapText="1"/>
      <protection hidden="1"/>
    </xf>
    <xf numFmtId="0" fontId="31" fillId="26" borderId="1" xfId="23" applyNumberFormat="1" applyFont="1" applyFill="1" applyBorder="1" applyAlignment="1" applyProtection="1">
      <alignment horizontal="left" vertical="center" wrapText="1"/>
      <protection hidden="1"/>
    </xf>
    <xf numFmtId="1" fontId="31" fillId="0" borderId="0" xfId="1" applyNumberFormat="1" applyFont="1" applyAlignment="1" applyProtection="1">
      <alignment horizontal="left" vertical="center" wrapText="1"/>
      <protection hidden="1"/>
    </xf>
    <xf numFmtId="0" fontId="31" fillId="17" borderId="13" xfId="0" applyFont="1" applyFill="1" applyBorder="1" applyAlignment="1" applyProtection="1">
      <alignment horizontal="left" vertical="top" wrapText="1"/>
      <protection hidden="1"/>
    </xf>
    <xf numFmtId="1" fontId="31" fillId="25" borderId="1" xfId="0" applyNumberFormat="1" applyFont="1" applyFill="1" applyBorder="1" applyAlignment="1" applyProtection="1">
      <alignment horizontal="left" vertical="top" wrapText="1"/>
      <protection hidden="1"/>
    </xf>
    <xf numFmtId="2" fontId="31" fillId="25" borderId="1" xfId="0" applyNumberFormat="1" applyFont="1" applyFill="1" applyBorder="1" applyAlignment="1" applyProtection="1">
      <alignment horizontal="left" vertical="top" wrapText="1"/>
      <protection hidden="1"/>
    </xf>
    <xf numFmtId="175" fontId="31" fillId="25" borderId="1" xfId="0" applyNumberFormat="1" applyFont="1" applyFill="1" applyBorder="1" applyAlignment="1" applyProtection="1">
      <alignment horizontal="left" vertical="top" wrapText="1"/>
      <protection hidden="1"/>
    </xf>
    <xf numFmtId="44" fontId="31" fillId="25" borderId="1" xfId="23" applyFont="1" applyFill="1" applyBorder="1" applyAlignment="1" applyProtection="1">
      <alignment horizontal="left" vertical="top" wrapText="1"/>
      <protection hidden="1"/>
    </xf>
    <xf numFmtId="2" fontId="31" fillId="25" borderId="1" xfId="0" applyNumberFormat="1" applyFont="1" applyFill="1" applyBorder="1" applyAlignment="1">
      <alignment horizontal="left" vertical="top" wrapText="1"/>
    </xf>
    <xf numFmtId="175" fontId="31" fillId="25" borderId="1" xfId="0" applyNumberFormat="1" applyFont="1" applyFill="1" applyBorder="1" applyAlignment="1">
      <alignment horizontal="left" vertical="top" wrapText="1"/>
    </xf>
    <xf numFmtId="0" fontId="83" fillId="0" borderId="13" xfId="0" applyFont="1" applyBorder="1" applyAlignment="1" applyProtection="1">
      <alignment horizontal="center" vertical="center" wrapText="1"/>
      <protection hidden="1"/>
    </xf>
    <xf numFmtId="0" fontId="154" fillId="0" borderId="66" xfId="33" applyFont="1" applyBorder="1" applyAlignment="1" applyProtection="1">
      <alignment vertical="center"/>
      <protection hidden="1"/>
    </xf>
    <xf numFmtId="0" fontId="155" fillId="0" borderId="0" xfId="33" applyFont="1" applyAlignment="1" applyProtection="1">
      <alignment vertical="center"/>
      <protection hidden="1"/>
    </xf>
    <xf numFmtId="0" fontId="36" fillId="0" borderId="6" xfId="32" applyFont="1" applyBorder="1" applyAlignment="1" applyProtection="1">
      <alignment vertical="center"/>
      <protection hidden="1"/>
    </xf>
    <xf numFmtId="0" fontId="36" fillId="0" borderId="67" xfId="32" applyFont="1" applyBorder="1" applyAlignment="1" applyProtection="1">
      <alignment vertical="center"/>
      <protection hidden="1"/>
    </xf>
    <xf numFmtId="0" fontId="31" fillId="0" borderId="0" xfId="32" applyFont="1" applyAlignment="1" applyProtection="1">
      <alignment vertical="center"/>
      <protection hidden="1"/>
    </xf>
    <xf numFmtId="0" fontId="36" fillId="0" borderId="8" xfId="32" applyFont="1" applyBorder="1" applyAlignment="1" applyProtection="1">
      <alignment vertical="center"/>
      <protection hidden="1"/>
    </xf>
    <xf numFmtId="0" fontId="62" fillId="0" borderId="0" xfId="32" applyFont="1" applyAlignment="1" applyProtection="1">
      <alignment vertical="center"/>
      <protection hidden="1"/>
    </xf>
    <xf numFmtId="0" fontId="36" fillId="3" borderId="0" xfId="32" applyFont="1" applyFill="1" applyAlignment="1" applyProtection="1">
      <alignment horizontal="center" vertical="center"/>
      <protection hidden="1"/>
    </xf>
    <xf numFmtId="0" fontId="36" fillId="3" borderId="0" xfId="32" applyFont="1" applyFill="1" applyAlignment="1" applyProtection="1">
      <alignment vertical="center"/>
      <protection hidden="1"/>
    </xf>
    <xf numFmtId="0" fontId="36" fillId="3" borderId="8" xfId="32" applyFont="1" applyFill="1" applyBorder="1" applyAlignment="1" applyProtection="1">
      <alignment vertical="center"/>
      <protection hidden="1"/>
    </xf>
    <xf numFmtId="0" fontId="47" fillId="0" borderId="0" xfId="32" applyFont="1" applyAlignment="1" applyProtection="1">
      <alignment vertical="center"/>
      <protection hidden="1"/>
    </xf>
    <xf numFmtId="0" fontId="36" fillId="0" borderId="7" xfId="32" applyFont="1" applyBorder="1" applyAlignment="1" applyProtection="1">
      <alignment horizontal="center" vertical="center"/>
      <protection hidden="1"/>
    </xf>
    <xf numFmtId="0" fontId="36" fillId="0" borderId="7" xfId="32" applyFont="1" applyBorder="1" applyAlignment="1" applyProtection="1">
      <alignment vertical="center"/>
      <protection hidden="1"/>
    </xf>
    <xf numFmtId="0" fontId="36" fillId="0" borderId="70" xfId="32" applyFont="1" applyBorder="1" applyAlignment="1" applyProtection="1">
      <alignment vertical="center"/>
      <protection hidden="1"/>
    </xf>
    <xf numFmtId="173" fontId="44" fillId="7" borderId="1" xfId="15" applyNumberFormat="1" applyFont="1" applyFill="1" applyBorder="1" applyAlignment="1" applyProtection="1">
      <alignment horizontal="center" vertical="center" wrapText="1"/>
      <protection locked="0"/>
    </xf>
    <xf numFmtId="0" fontId="36" fillId="0" borderId="0" xfId="32" applyFont="1" applyAlignment="1" applyProtection="1">
      <alignment horizontal="center" vertical="center"/>
      <protection hidden="1"/>
    </xf>
    <xf numFmtId="0" fontId="22" fillId="0" borderId="0" xfId="32" applyFont="1" applyAlignment="1" applyProtection="1">
      <alignment vertical="center" wrapText="1"/>
      <protection hidden="1"/>
    </xf>
    <xf numFmtId="0" fontId="22" fillId="0" borderId="0" xfId="32" applyFont="1" applyAlignment="1" applyProtection="1">
      <alignment horizontal="left" vertical="center" wrapText="1"/>
      <protection hidden="1"/>
    </xf>
    <xf numFmtId="0" fontId="22" fillId="0" borderId="0" xfId="32" applyFont="1" applyAlignment="1" applyProtection="1">
      <alignment vertical="top" wrapText="1"/>
      <protection hidden="1"/>
    </xf>
    <xf numFmtId="0" fontId="22" fillId="17" borderId="1" xfId="15" applyFont="1" applyFill="1" applyBorder="1" applyAlignment="1" applyProtection="1">
      <alignment horizontal="left" vertical="top" wrapText="1"/>
      <protection hidden="1"/>
    </xf>
    <xf numFmtId="0" fontId="55" fillId="0" borderId="0" xfId="32" applyFont="1" applyAlignment="1" applyProtection="1">
      <alignment vertical="center"/>
      <protection hidden="1"/>
    </xf>
    <xf numFmtId="0" fontId="57" fillId="0" borderId="0" xfId="32" applyFont="1" applyAlignment="1" applyProtection="1">
      <alignment vertical="center"/>
      <protection hidden="1"/>
    </xf>
    <xf numFmtId="0" fontId="58" fillId="0" borderId="0" xfId="32" applyFont="1" applyAlignment="1" applyProtection="1">
      <alignment horizontal="center" vertical="center"/>
      <protection hidden="1"/>
    </xf>
    <xf numFmtId="0" fontId="58" fillId="0" borderId="0" xfId="32" applyFont="1" applyAlignment="1" applyProtection="1">
      <alignment vertical="center"/>
      <protection hidden="1"/>
    </xf>
    <xf numFmtId="0" fontId="58" fillId="0" borderId="67" xfId="32" applyFont="1" applyBorder="1" applyAlignment="1" applyProtection="1">
      <alignment vertical="center"/>
      <protection hidden="1"/>
    </xf>
    <xf numFmtId="0" fontId="36" fillId="0" borderId="0" xfId="32" applyFont="1" applyAlignment="1" applyProtection="1">
      <alignment horizontal="left" vertical="top"/>
      <protection hidden="1"/>
    </xf>
    <xf numFmtId="0" fontId="36" fillId="0" borderId="8" xfId="32" applyFont="1" applyBorder="1" applyAlignment="1" applyProtection="1">
      <alignment horizontal="left" vertical="top"/>
      <protection hidden="1"/>
    </xf>
    <xf numFmtId="0" fontId="58" fillId="0" borderId="8" xfId="32" applyFont="1" applyBorder="1" applyAlignment="1" applyProtection="1">
      <alignment vertical="center"/>
      <protection hidden="1"/>
    </xf>
    <xf numFmtId="0" fontId="22" fillId="0" borderId="0" xfId="32" applyFont="1" applyAlignment="1" applyProtection="1">
      <alignment horizontal="left" vertical="center"/>
      <protection hidden="1"/>
    </xf>
    <xf numFmtId="0" fontId="22" fillId="0" borderId="0" xfId="32" applyFont="1" applyAlignment="1" applyProtection="1">
      <alignment vertical="center"/>
      <protection hidden="1"/>
    </xf>
    <xf numFmtId="0" fontId="41" fillId="3" borderId="5" xfId="15" applyFont="1" applyFill="1" applyBorder="1" applyAlignment="1" applyProtection="1">
      <alignment horizontal="left" vertical="center" wrapText="1"/>
      <protection hidden="1"/>
    </xf>
    <xf numFmtId="0" fontId="41" fillId="3" borderId="4" xfId="15" applyFont="1" applyFill="1" applyBorder="1" applyAlignment="1" applyProtection="1">
      <alignment horizontal="left" vertical="center" wrapText="1"/>
      <protection hidden="1"/>
    </xf>
    <xf numFmtId="0" fontId="41" fillId="0" borderId="8" xfId="15" applyFont="1" applyBorder="1" applyAlignment="1" applyProtection="1">
      <alignment horizontal="left" vertical="center" wrapText="1"/>
      <protection hidden="1"/>
    </xf>
    <xf numFmtId="0" fontId="36" fillId="0" borderId="0" xfId="32" applyFont="1" applyAlignment="1" applyProtection="1">
      <alignment vertical="center" wrapText="1"/>
      <protection hidden="1"/>
    </xf>
    <xf numFmtId="0" fontId="22" fillId="0" borderId="1" xfId="32" applyFont="1" applyBorder="1" applyAlignment="1" applyProtection="1">
      <alignment horizontal="left" vertical="center" wrapText="1"/>
      <protection hidden="1"/>
    </xf>
    <xf numFmtId="0" fontId="22" fillId="0" borderId="8" xfId="32" applyFont="1" applyBorder="1" applyAlignment="1" applyProtection="1">
      <alignment vertical="center"/>
      <protection hidden="1"/>
    </xf>
    <xf numFmtId="0" fontId="60" fillId="0" borderId="0" xfId="32" applyFont="1" applyAlignment="1" applyProtection="1">
      <alignment vertical="center"/>
      <protection hidden="1"/>
    </xf>
    <xf numFmtId="0" fontId="22" fillId="0" borderId="8" xfId="32" applyFont="1" applyBorder="1" applyAlignment="1" applyProtection="1">
      <alignment horizontal="right" vertical="center"/>
      <protection hidden="1"/>
    </xf>
    <xf numFmtId="173" fontId="36" fillId="0" borderId="0" xfId="32" applyNumberFormat="1" applyFont="1" applyAlignment="1" applyProtection="1">
      <alignment vertical="center"/>
      <protection hidden="1"/>
    </xf>
    <xf numFmtId="0" fontId="31" fillId="0" borderId="0" xfId="32" applyFont="1" applyAlignment="1">
      <alignment horizontal="center"/>
    </xf>
    <xf numFmtId="0" fontId="31" fillId="0" borderId="0" xfId="32" applyFont="1" applyAlignment="1" applyProtection="1">
      <alignment horizontal="center" vertical="top" wrapText="1"/>
      <protection locked="0" hidden="1"/>
    </xf>
    <xf numFmtId="0" fontId="154" fillId="0" borderId="1" xfId="34" applyFont="1" applyBorder="1" applyAlignment="1" applyProtection="1">
      <alignment vertical="center" wrapText="1"/>
      <protection hidden="1"/>
    </xf>
    <xf numFmtId="166" fontId="88" fillId="0" borderId="0" xfId="7" applyNumberFormat="1" applyFont="1" applyAlignment="1" applyProtection="1">
      <alignment horizontal="center" vertical="center"/>
      <protection hidden="1"/>
    </xf>
    <xf numFmtId="0" fontId="90" fillId="12" borderId="13" xfId="4" applyNumberFormat="1" applyFont="1" applyFill="1" applyBorder="1" applyAlignment="1">
      <alignment horizontal="center" vertical="top" wrapText="1"/>
    </xf>
    <xf numFmtId="9" fontId="90" fillId="12" borderId="13" xfId="4" applyFont="1" applyFill="1" applyBorder="1" applyAlignment="1">
      <alignment horizontal="center" vertical="top" wrapText="1"/>
    </xf>
    <xf numFmtId="0" fontId="90" fillId="12" borderId="13" xfId="0" applyFont="1" applyFill="1" applyBorder="1" applyAlignment="1">
      <alignment horizontal="center" vertical="top" wrapText="1"/>
    </xf>
    <xf numFmtId="2" fontId="36" fillId="0" borderId="0" xfId="31" applyNumberFormat="1" applyFont="1" applyAlignment="1" applyProtection="1">
      <alignment horizontal="center" vertical="top"/>
      <protection hidden="1"/>
    </xf>
    <xf numFmtId="0" fontId="80" fillId="3" borderId="0" xfId="11" applyFont="1" applyFill="1" applyAlignment="1" applyProtection="1">
      <alignment horizontal="left" vertical="top" wrapText="1"/>
      <protection hidden="1"/>
    </xf>
    <xf numFmtId="0" fontId="59" fillId="0" borderId="26" xfId="7" applyFont="1" applyBorder="1" applyAlignment="1" applyProtection="1">
      <alignment horizontal="center" vertical="center" wrapText="1"/>
      <protection locked="0"/>
    </xf>
    <xf numFmtId="0" fontId="59" fillId="0" borderId="24" xfId="7" applyFont="1" applyBorder="1" applyAlignment="1" applyProtection="1">
      <alignment horizontal="center" vertical="center"/>
      <protection hidden="1"/>
    </xf>
    <xf numFmtId="49" fontId="59" fillId="0" borderId="0" xfId="26" applyNumberFormat="1" applyFont="1" applyAlignment="1" applyProtection="1">
      <alignment horizontal="left" vertical="top" wrapText="1"/>
      <protection hidden="1"/>
    </xf>
    <xf numFmtId="0" fontId="58" fillId="0" borderId="0" xfId="7" applyFont="1" applyAlignment="1" applyProtection="1">
      <alignment horizontal="left" vertical="center"/>
      <protection hidden="1"/>
    </xf>
    <xf numFmtId="0" fontId="83" fillId="0" borderId="0" xfId="7" applyFont="1" applyAlignment="1" applyProtection="1">
      <alignment horizontal="center" vertical="center"/>
      <protection hidden="1"/>
    </xf>
    <xf numFmtId="0" fontId="59" fillId="0" borderId="0" xfId="7" applyFont="1" applyAlignment="1" applyProtection="1">
      <alignment vertical="top" wrapText="1"/>
      <protection hidden="1"/>
    </xf>
    <xf numFmtId="172" fontId="22" fillId="0" borderId="0" xfId="0" applyNumberFormat="1" applyFont="1" applyAlignment="1" applyProtection="1">
      <alignment horizontal="center" vertical="center" wrapText="1"/>
      <protection hidden="1"/>
    </xf>
    <xf numFmtId="1" fontId="22" fillId="0" borderId="0" xfId="0" applyNumberFormat="1" applyFont="1" applyAlignment="1" applyProtection="1">
      <alignment horizontal="center" vertical="center" wrapText="1"/>
      <protection hidden="1"/>
    </xf>
    <xf numFmtId="0" fontId="74" fillId="0" borderId="0" xfId="2" applyFont="1" applyFill="1" applyBorder="1" applyAlignment="1" applyProtection="1">
      <alignment horizontal="left" vertical="center" wrapText="1"/>
      <protection hidden="1"/>
    </xf>
    <xf numFmtId="0" fontId="34" fillId="25" borderId="0" xfId="0" applyFont="1" applyFill="1" applyAlignment="1" applyProtection="1">
      <alignment horizontal="left" vertical="center"/>
      <protection hidden="1"/>
    </xf>
    <xf numFmtId="0" fontId="34" fillId="25" borderId="0" xfId="0" applyFont="1" applyFill="1" applyAlignment="1" applyProtection="1">
      <alignment vertical="center"/>
      <protection hidden="1"/>
    </xf>
    <xf numFmtId="0" fontId="31" fillId="25" borderId="0" xfId="0" applyFont="1" applyFill="1" applyAlignment="1" applyProtection="1">
      <alignment vertical="center"/>
      <protection hidden="1"/>
    </xf>
    <xf numFmtId="0" fontId="99" fillId="10" borderId="16" xfId="0" applyFont="1" applyFill="1" applyBorder="1" applyAlignment="1" applyProtection="1">
      <alignment horizontal="center" vertical="center" wrapText="1"/>
      <protection hidden="1"/>
    </xf>
    <xf numFmtId="0" fontId="22" fillId="17" borderId="18" xfId="0" applyFont="1" applyFill="1" applyBorder="1" applyAlignment="1">
      <alignment horizontal="center" vertical="center"/>
    </xf>
    <xf numFmtId="49" fontId="41" fillId="0" borderId="18" xfId="0" applyNumberFormat="1" applyFont="1" applyBorder="1" applyAlignment="1" applyProtection="1">
      <alignment horizontal="center" vertical="center" wrapText="1"/>
      <protection locked="0"/>
    </xf>
    <xf numFmtId="14" fontId="41" fillId="0" borderId="18" xfId="0" applyNumberFormat="1" applyFont="1" applyBorder="1" applyAlignment="1" applyProtection="1">
      <alignment horizontal="center" vertical="center" wrapText="1"/>
      <protection locked="0"/>
    </xf>
    <xf numFmtId="0" fontId="41" fillId="0" borderId="18" xfId="0" applyFont="1" applyBorder="1" applyAlignment="1" applyProtection="1">
      <alignment horizontal="center" vertical="center" wrapText="1"/>
      <protection locked="0"/>
    </xf>
    <xf numFmtId="0" fontId="41" fillId="0" borderId="22" xfId="0" applyFont="1" applyBorder="1" applyAlignment="1" applyProtection="1">
      <alignment horizontal="center" vertical="center" wrapText="1"/>
      <protection locked="0"/>
    </xf>
    <xf numFmtId="165" fontId="41" fillId="0" borderId="22" xfId="1" applyNumberFormat="1" applyFont="1" applyBorder="1" applyAlignment="1" applyProtection="1">
      <alignment horizontal="center" vertical="center" wrapText="1"/>
      <protection locked="0"/>
    </xf>
    <xf numFmtId="165" fontId="41" fillId="0" borderId="18" xfId="1" applyNumberFormat="1" applyFont="1" applyBorder="1" applyAlignment="1" applyProtection="1">
      <alignment horizontal="center" vertical="center" wrapText="1"/>
      <protection locked="0"/>
    </xf>
    <xf numFmtId="169" fontId="88" fillId="17" borderId="18" xfId="1" applyNumberFormat="1" applyFont="1" applyFill="1" applyBorder="1" applyAlignment="1" applyProtection="1">
      <alignment horizontal="center" vertical="center"/>
      <protection hidden="1"/>
    </xf>
    <xf numFmtId="9" fontId="88" fillId="17" borderId="18" xfId="4" applyFont="1" applyFill="1" applyBorder="1" applyAlignment="1" applyProtection="1">
      <alignment horizontal="center" vertical="center" wrapText="1"/>
      <protection hidden="1"/>
    </xf>
    <xf numFmtId="164" fontId="41" fillId="0" borderId="18" xfId="1" applyNumberFormat="1" applyFont="1" applyBorder="1" applyAlignment="1" applyProtection="1">
      <alignment horizontal="center" vertical="center" wrapText="1"/>
      <protection locked="0"/>
    </xf>
    <xf numFmtId="164" fontId="88" fillId="17" borderId="22" xfId="1" applyNumberFormat="1" applyFont="1" applyFill="1" applyBorder="1" applyAlignment="1" applyProtection="1">
      <alignment horizontal="center" vertical="center" wrapText="1"/>
      <protection hidden="1"/>
    </xf>
    <xf numFmtId="43" fontId="88" fillId="17" borderId="14" xfId="1" applyFont="1" applyFill="1" applyBorder="1" applyAlignment="1" applyProtection="1">
      <alignment horizontal="center" vertical="center" wrapText="1"/>
      <protection hidden="1"/>
    </xf>
    <xf numFmtId="167" fontId="88" fillId="30" borderId="18" xfId="1" applyNumberFormat="1" applyFont="1" applyFill="1" applyBorder="1" applyAlignment="1" applyProtection="1">
      <alignment horizontal="center" vertical="center" wrapText="1"/>
      <protection hidden="1"/>
    </xf>
    <xf numFmtId="0" fontId="94" fillId="17" borderId="42" xfId="0" applyFont="1" applyFill="1" applyBorder="1" applyAlignment="1" applyProtection="1">
      <alignment horizontal="center" vertical="center" wrapText="1"/>
      <protection hidden="1"/>
    </xf>
    <xf numFmtId="0" fontId="83" fillId="0" borderId="52" xfId="0" applyFont="1" applyBorder="1" applyAlignment="1" applyProtection="1">
      <alignment horizontal="left" vertical="center" indent="1"/>
      <protection hidden="1"/>
    </xf>
    <xf numFmtId="0" fontId="83" fillId="0" borderId="52" xfId="0" applyFont="1" applyBorder="1" applyAlignment="1" applyProtection="1">
      <alignment horizontal="center" vertical="center"/>
      <protection hidden="1"/>
    </xf>
    <xf numFmtId="0" fontId="22" fillId="0" borderId="1" xfId="32" applyFont="1" applyBorder="1" applyAlignment="1" applyProtection="1">
      <alignment horizontal="left" vertical="center" wrapText="1"/>
      <protection locked="0"/>
    </xf>
    <xf numFmtId="0" fontId="22" fillId="0" borderId="2" xfId="32" applyFont="1" applyBorder="1" applyAlignment="1" applyProtection="1">
      <alignment horizontal="left" vertical="center" wrapText="1"/>
      <protection locked="0"/>
    </xf>
    <xf numFmtId="0" fontId="22" fillId="0" borderId="8" xfId="32" applyFont="1" applyBorder="1" applyAlignment="1" applyProtection="1">
      <alignment vertical="center"/>
      <protection locked="0"/>
    </xf>
    <xf numFmtId="0" fontId="32" fillId="0" borderId="0" xfId="0" applyFont="1" applyAlignment="1" applyProtection="1">
      <alignment horizontal="left" vertical="center"/>
      <protection hidden="1"/>
    </xf>
    <xf numFmtId="0" fontId="31" fillId="0" borderId="0" xfId="0" applyFont="1" applyAlignment="1" applyProtection="1">
      <alignment horizontal="left" vertical="center"/>
      <protection hidden="1"/>
    </xf>
    <xf numFmtId="0" fontId="0" fillId="0" borderId="0" xfId="0" applyAlignment="1">
      <alignment horizontal="left" vertical="top" wrapText="1"/>
    </xf>
    <xf numFmtId="0" fontId="0" fillId="0" borderId="24" xfId="0" applyBorder="1" applyAlignment="1">
      <alignment horizontal="left" vertical="top" wrapText="1"/>
    </xf>
    <xf numFmtId="0" fontId="0" fillId="0" borderId="0" xfId="0" applyAlignment="1">
      <alignment horizontal="left" vertical="center" wrapText="1"/>
    </xf>
    <xf numFmtId="0" fontId="89" fillId="0" borderId="26" xfId="26" applyFont="1" applyBorder="1" applyAlignment="1" applyProtection="1">
      <alignment horizontal="left" vertical="top" wrapText="1"/>
      <protection hidden="1"/>
    </xf>
    <xf numFmtId="0" fontId="58" fillId="0" borderId="47" xfId="7" applyFont="1" applyBorder="1" applyAlignment="1" applyProtection="1">
      <alignment horizontal="left" vertical="center"/>
      <protection locked="0"/>
    </xf>
    <xf numFmtId="49" fontId="58" fillId="0" borderId="87" xfId="7" applyNumberFormat="1" applyFont="1" applyBorder="1" applyAlignment="1" applyProtection="1">
      <alignment horizontal="left" vertical="center"/>
      <protection locked="0"/>
    </xf>
    <xf numFmtId="0" fontId="59" fillId="0" borderId="0" xfId="7" applyFont="1" applyAlignment="1" applyProtection="1">
      <alignment horizontal="center" vertical="center"/>
      <protection locked="0" hidden="1"/>
    </xf>
    <xf numFmtId="0" fontId="89" fillId="0" borderId="0" xfId="7" applyFont="1" applyAlignment="1" applyProtection="1">
      <alignment horizontal="left" vertical="top" wrapText="1"/>
      <protection hidden="1"/>
    </xf>
    <xf numFmtId="170" fontId="59" fillId="0" borderId="0" xfId="0" applyNumberFormat="1" applyFont="1" applyAlignment="1" applyProtection="1">
      <alignment horizontal="right" vertical="center" wrapText="1"/>
      <protection locked="0"/>
    </xf>
    <xf numFmtId="0" fontId="36" fillId="0" borderId="6" xfId="36" applyFont="1" applyBorder="1" applyAlignment="1" applyProtection="1">
      <alignment vertical="center"/>
      <protection hidden="1"/>
    </xf>
    <xf numFmtId="0" fontId="36" fillId="0" borderId="67" xfId="36" applyFont="1" applyBorder="1" applyAlignment="1" applyProtection="1">
      <alignment vertical="center"/>
      <protection hidden="1"/>
    </xf>
    <xf numFmtId="0" fontId="31" fillId="0" borderId="0" xfId="36" applyFont="1" applyAlignment="1" applyProtection="1">
      <alignment vertical="center"/>
      <protection hidden="1"/>
    </xf>
    <xf numFmtId="0" fontId="36" fillId="0" borderId="0" xfId="36" applyFont="1" applyAlignment="1" applyProtection="1">
      <alignment vertical="center"/>
      <protection hidden="1"/>
    </xf>
    <xf numFmtId="0" fontId="36" fillId="0" borderId="8" xfId="36" applyFont="1" applyBorder="1" applyAlignment="1" applyProtection="1">
      <alignment vertical="center"/>
      <protection hidden="1"/>
    </xf>
    <xf numFmtId="0" fontId="62" fillId="0" borderId="0" xfId="36" applyFont="1" applyAlignment="1" applyProtection="1">
      <alignment vertical="center"/>
      <protection hidden="1"/>
    </xf>
    <xf numFmtId="0" fontId="40" fillId="3" borderId="66" xfId="36" applyFont="1" applyFill="1" applyBorder="1" applyAlignment="1" applyProtection="1">
      <alignment vertical="center"/>
      <protection hidden="1"/>
    </xf>
    <xf numFmtId="0" fontId="36" fillId="3" borderId="0" xfId="36" applyFont="1" applyFill="1" applyAlignment="1" applyProtection="1">
      <alignment horizontal="center" vertical="center"/>
      <protection hidden="1"/>
    </xf>
    <xf numFmtId="0" fontId="36" fillId="3" borderId="0" xfId="36" applyFont="1" applyFill="1" applyAlignment="1" applyProtection="1">
      <alignment vertical="center"/>
      <protection hidden="1"/>
    </xf>
    <xf numFmtId="0" fontId="36" fillId="3" borderId="8" xfId="36" applyFont="1" applyFill="1" applyBorder="1" applyAlignment="1" applyProtection="1">
      <alignment vertical="center"/>
      <protection hidden="1"/>
    </xf>
    <xf numFmtId="0" fontId="47" fillId="0" borderId="0" xfId="36" applyFont="1" applyAlignment="1" applyProtection="1">
      <alignment vertical="center"/>
      <protection hidden="1"/>
    </xf>
    <xf numFmtId="0" fontId="154" fillId="0" borderId="66" xfId="36" applyFont="1" applyBorder="1" applyAlignment="1" applyProtection="1">
      <alignment vertical="center"/>
      <protection hidden="1"/>
    </xf>
    <xf numFmtId="0" fontId="36" fillId="0" borderId="0" xfId="36" applyFont="1" applyAlignment="1" applyProtection="1">
      <alignment horizontal="center" vertical="center"/>
      <protection hidden="1"/>
    </xf>
    <xf numFmtId="0" fontId="22" fillId="0" borderId="0" xfId="36" applyFont="1" applyAlignment="1" applyProtection="1">
      <alignment horizontal="left" vertical="top" wrapText="1"/>
      <protection hidden="1"/>
    </xf>
    <xf numFmtId="0" fontId="22" fillId="0" borderId="66" xfId="36" applyFont="1" applyBorder="1" applyAlignment="1" applyProtection="1">
      <alignment vertical="center"/>
      <protection hidden="1"/>
    </xf>
    <xf numFmtId="0" fontId="22" fillId="0" borderId="0" xfId="36" applyFont="1" applyAlignment="1" applyProtection="1">
      <alignment vertical="center" wrapText="1"/>
      <protection hidden="1"/>
    </xf>
    <xf numFmtId="0" fontId="22" fillId="0" borderId="0" xfId="36" applyFont="1" applyAlignment="1" applyProtection="1">
      <alignment horizontal="left" vertical="center" wrapText="1"/>
      <protection hidden="1"/>
    </xf>
    <xf numFmtId="0" fontId="22" fillId="0" borderId="0" xfId="36" applyFont="1" applyAlignment="1" applyProtection="1">
      <alignment wrapText="1"/>
      <protection hidden="1"/>
    </xf>
    <xf numFmtId="0" fontId="154" fillId="0" borderId="0" xfId="36" applyFont="1" applyAlignment="1" applyProtection="1">
      <alignment horizontal="center" vertical="center"/>
      <protection hidden="1"/>
    </xf>
    <xf numFmtId="0" fontId="40" fillId="0" borderId="66" xfId="36" applyFont="1" applyBorder="1" applyAlignment="1" applyProtection="1">
      <alignment vertical="center"/>
      <protection hidden="1"/>
    </xf>
    <xf numFmtId="0" fontId="55" fillId="0" borderId="0" xfId="36" applyFont="1" applyAlignment="1" applyProtection="1">
      <alignment vertical="center"/>
      <protection hidden="1"/>
    </xf>
    <xf numFmtId="0" fontId="57" fillId="0" borderId="0" xfId="36" applyFont="1" applyAlignment="1" applyProtection="1">
      <alignment vertical="center"/>
      <protection hidden="1"/>
    </xf>
    <xf numFmtId="0" fontId="22" fillId="0" borderId="0" xfId="36" applyFont="1" applyAlignment="1" applyProtection="1">
      <alignment vertical="center"/>
      <protection hidden="1"/>
    </xf>
    <xf numFmtId="0" fontId="36" fillId="0" borderId="0" xfId="36" applyFont="1" applyAlignment="1" applyProtection="1">
      <alignment vertical="center" wrapText="1"/>
      <protection hidden="1"/>
    </xf>
    <xf numFmtId="0" fontId="44" fillId="0" borderId="66" xfId="36" applyFont="1" applyBorder="1" applyAlignment="1" applyProtection="1">
      <alignment horizontal="right" vertical="center"/>
      <protection hidden="1"/>
    </xf>
    <xf numFmtId="0" fontId="22" fillId="0" borderId="8" xfId="36" applyFont="1" applyBorder="1" applyAlignment="1" applyProtection="1">
      <alignment vertical="center"/>
      <protection hidden="1"/>
    </xf>
    <xf numFmtId="0" fontId="155" fillId="0" borderId="0" xfId="36" applyFont="1" applyAlignment="1" applyProtection="1">
      <alignment vertical="center"/>
      <protection hidden="1"/>
    </xf>
    <xf numFmtId="0" fontId="22" fillId="0" borderId="0" xfId="36" applyFont="1" applyAlignment="1" applyProtection="1">
      <alignment horizontal="center" vertical="center"/>
      <protection hidden="1"/>
    </xf>
    <xf numFmtId="0" fontId="40" fillId="0" borderId="0" xfId="36" applyFont="1" applyAlignment="1" applyProtection="1">
      <alignment vertical="center"/>
      <protection hidden="1"/>
    </xf>
    <xf numFmtId="171" fontId="22" fillId="0" borderId="0" xfId="36" applyNumberFormat="1" applyFont="1" applyAlignment="1" applyProtection="1">
      <alignment horizontal="center" vertical="center" wrapText="1"/>
      <protection locked="0"/>
    </xf>
    <xf numFmtId="0" fontId="58" fillId="0" borderId="66" xfId="33" applyFont="1" applyBorder="1" applyAlignment="1" applyProtection="1">
      <alignment horizontal="left" vertical="top" wrapText="1"/>
      <protection locked="0"/>
    </xf>
    <xf numFmtId="0" fontId="58" fillId="0" borderId="0" xfId="33" applyFont="1" applyAlignment="1" applyProtection="1">
      <alignment horizontal="left" vertical="top" wrapText="1"/>
      <protection locked="0"/>
    </xf>
    <xf numFmtId="0" fontId="58" fillId="0" borderId="8" xfId="33" applyFont="1" applyBorder="1" applyAlignment="1" applyProtection="1">
      <alignment horizontal="left" vertical="top" wrapText="1"/>
      <protection locked="0"/>
    </xf>
    <xf numFmtId="0" fontId="47" fillId="0" borderId="3" xfId="33" applyFont="1" applyBorder="1" applyAlignment="1" applyProtection="1">
      <alignment vertical="center"/>
      <protection hidden="1"/>
    </xf>
    <xf numFmtId="0" fontId="58" fillId="0" borderId="7" xfId="33" applyFont="1" applyBorder="1" applyAlignment="1" applyProtection="1">
      <alignment horizontal="center" vertical="center"/>
      <protection hidden="1"/>
    </xf>
    <xf numFmtId="0" fontId="58" fillId="0" borderId="7" xfId="33" applyFont="1" applyBorder="1" applyAlignment="1" applyProtection="1">
      <alignment vertical="center"/>
      <protection hidden="1"/>
    </xf>
    <xf numFmtId="0" fontId="58" fillId="0" borderId="70" xfId="33" applyFont="1" applyBorder="1" applyAlignment="1" applyProtection="1">
      <alignment vertical="center"/>
      <protection hidden="1"/>
    </xf>
    <xf numFmtId="0" fontId="45" fillId="0" borderId="0" xfId="0" applyFont="1" applyAlignment="1" applyProtection="1">
      <alignment horizontal="center" vertical="center" wrapText="1"/>
      <protection locked="0"/>
    </xf>
    <xf numFmtId="2" fontId="22" fillId="0" borderId="0" xfId="33" applyNumberFormat="1" applyFont="1" applyAlignment="1" applyProtection="1">
      <alignment horizontal="center" vertical="center" wrapText="1"/>
      <protection locked="0"/>
    </xf>
    <xf numFmtId="2" fontId="22" fillId="0" borderId="66" xfId="33" applyNumberFormat="1" applyFont="1" applyBorder="1" applyAlignment="1" applyProtection="1">
      <alignment horizontal="left" vertical="center" wrapText="1"/>
      <protection locked="0"/>
    </xf>
    <xf numFmtId="2" fontId="22" fillId="0" borderId="2" xfId="33" applyNumberFormat="1" applyFont="1" applyBorder="1" applyAlignment="1" applyProtection="1">
      <alignment horizontal="center" vertical="center" wrapText="1"/>
      <protection locked="0"/>
    </xf>
    <xf numFmtId="2" fontId="22" fillId="0" borderId="4" xfId="33" applyNumberFormat="1" applyFont="1" applyBorder="1" applyAlignment="1" applyProtection="1">
      <alignment horizontal="center" vertical="center" wrapText="1"/>
      <protection locked="0"/>
    </xf>
    <xf numFmtId="0" fontId="83" fillId="0" borderId="0" xfId="7" applyFont="1" applyAlignment="1" applyProtection="1">
      <alignment horizontal="center" vertical="center" wrapText="1"/>
      <protection hidden="1"/>
    </xf>
    <xf numFmtId="0" fontId="83" fillId="3" borderId="0" xfId="10" applyFont="1" applyFill="1" applyAlignment="1" applyProtection="1">
      <alignment horizontal="left" vertical="top" wrapText="1"/>
      <protection hidden="1"/>
    </xf>
    <xf numFmtId="0" fontId="84" fillId="0" borderId="18" xfId="0" applyFont="1" applyBorder="1" applyAlignment="1" applyProtection="1">
      <alignment horizontal="center" vertical="center"/>
      <protection hidden="1"/>
    </xf>
    <xf numFmtId="0" fontId="84" fillId="3" borderId="0" xfId="10" applyFont="1" applyFill="1" applyAlignment="1" applyProtection="1">
      <alignment horizontal="left" vertical="top" wrapText="1"/>
      <protection hidden="1"/>
    </xf>
    <xf numFmtId="0" fontId="164" fillId="19" borderId="0" xfId="10" applyFont="1" applyFill="1" applyProtection="1">
      <protection hidden="1"/>
    </xf>
    <xf numFmtId="0" fontId="71" fillId="0" borderId="14" xfId="7" applyFont="1" applyBorder="1" applyAlignment="1" applyProtection="1">
      <alignment horizontal="left" vertical="top"/>
      <protection hidden="1"/>
    </xf>
    <xf numFmtId="166" fontId="89" fillId="0" borderId="0" xfId="0" applyNumberFormat="1" applyFont="1" applyAlignment="1">
      <alignment horizontal="left" vertical="center"/>
    </xf>
    <xf numFmtId="0" fontId="147" fillId="3" borderId="0" xfId="0" applyFont="1" applyFill="1" applyAlignment="1" applyProtection="1">
      <alignment horizontal="left" vertical="top" wrapText="1"/>
      <protection hidden="1"/>
    </xf>
    <xf numFmtId="0" fontId="34" fillId="0" borderId="0" xfId="0" applyFont="1" applyAlignment="1" applyProtection="1">
      <alignment horizontal="center" wrapText="1"/>
      <protection hidden="1"/>
    </xf>
    <xf numFmtId="0" fontId="87" fillId="0" borderId="0" xfId="0" applyFont="1" applyProtection="1">
      <protection hidden="1"/>
    </xf>
    <xf numFmtId="0" fontId="45" fillId="0" borderId="0" xfId="0" applyFont="1" applyAlignment="1">
      <alignment horizontal="left" vertical="center" wrapText="1"/>
    </xf>
    <xf numFmtId="9" fontId="116" fillId="0" borderId="0" xfId="4" applyFont="1" applyFill="1" applyBorder="1" applyAlignment="1" applyProtection="1">
      <alignment horizontal="center" vertical="center" wrapText="1"/>
      <protection locked="0"/>
    </xf>
    <xf numFmtId="0" fontId="0" fillId="3" borderId="0" xfId="0" applyFill="1" applyAlignment="1">
      <alignment horizontal="left" vertical="top" wrapText="1"/>
    </xf>
    <xf numFmtId="0" fontId="59" fillId="3" borderId="0" xfId="1" applyNumberFormat="1" applyFont="1" applyFill="1" applyBorder="1" applyAlignment="1" applyProtection="1">
      <alignment horizontal="center" vertical="center"/>
      <protection hidden="1"/>
    </xf>
    <xf numFmtId="49" fontId="59" fillId="0" borderId="0" xfId="1" applyNumberFormat="1" applyFont="1" applyFill="1" applyBorder="1" applyAlignment="1" applyProtection="1">
      <alignment horizontal="center" vertical="center"/>
      <protection locked="0"/>
    </xf>
    <xf numFmtId="0" fontId="148" fillId="0" borderId="0" xfId="0" applyFont="1" applyAlignment="1">
      <alignment horizontal="left" vertical="top" wrapText="1"/>
    </xf>
    <xf numFmtId="0" fontId="80" fillId="0" borderId="0" xfId="7" applyFont="1" applyAlignment="1" applyProtection="1">
      <alignment horizontal="center" vertical="center"/>
      <protection hidden="1"/>
    </xf>
    <xf numFmtId="1" fontId="88" fillId="16" borderId="13" xfId="1" applyNumberFormat="1" applyFont="1" applyFill="1" applyBorder="1" applyAlignment="1" applyProtection="1">
      <alignment horizontal="center" vertical="center" wrapText="1"/>
      <protection hidden="1"/>
    </xf>
    <xf numFmtId="43" fontId="88" fillId="16" borderId="13" xfId="1" applyFont="1" applyFill="1" applyBorder="1" applyAlignment="1" applyProtection="1">
      <alignment horizontal="center" vertical="center" wrapText="1"/>
      <protection hidden="1"/>
    </xf>
    <xf numFmtId="170" fontId="118" fillId="16" borderId="13" xfId="1" applyNumberFormat="1" applyFont="1" applyFill="1" applyBorder="1" applyAlignment="1" applyProtection="1">
      <alignment horizontal="center" vertical="center" wrapText="1"/>
      <protection hidden="1"/>
    </xf>
    <xf numFmtId="0" fontId="147" fillId="19" borderId="13" xfId="0" applyFont="1" applyFill="1" applyBorder="1" applyAlignment="1" applyProtection="1">
      <alignment vertical="center"/>
      <protection hidden="1"/>
    </xf>
    <xf numFmtId="0" fontId="168" fillId="39" borderId="0" xfId="39" applyFont="1" applyFill="1"/>
    <xf numFmtId="0" fontId="168" fillId="38" borderId="0" xfId="39" applyFont="1" applyFill="1"/>
    <xf numFmtId="0" fontId="3" fillId="0" borderId="0" xfId="39"/>
    <xf numFmtId="0" fontId="59" fillId="39" borderId="0" xfId="39" applyFont="1" applyFill="1"/>
    <xf numFmtId="0" fontId="169" fillId="39" borderId="0" xfId="39" applyFont="1" applyFill="1"/>
    <xf numFmtId="0" fontId="3" fillId="19" borderId="0" xfId="39" applyFill="1"/>
    <xf numFmtId="0" fontId="3" fillId="19" borderId="0" xfId="39" applyFill="1" applyProtection="1">
      <protection locked="0"/>
    </xf>
    <xf numFmtId="0" fontId="71" fillId="0" borderId="12" xfId="7" applyFont="1" applyBorder="1" applyAlignment="1" applyProtection="1">
      <alignment vertical="top"/>
      <protection hidden="1"/>
    </xf>
    <xf numFmtId="0" fontId="36" fillId="19" borderId="0" xfId="26" applyFont="1" applyFill="1" applyAlignment="1" applyProtection="1">
      <alignment horizontal="left"/>
      <protection hidden="1"/>
    </xf>
    <xf numFmtId="0" fontId="36" fillId="0" borderId="0" xfId="26" applyFont="1" applyAlignment="1" applyProtection="1">
      <alignment horizontal="left"/>
      <protection hidden="1"/>
    </xf>
    <xf numFmtId="0" fontId="72" fillId="0" borderId="0" xfId="26" applyFont="1" applyAlignment="1" applyProtection="1">
      <alignment horizontal="left" vertical="center"/>
      <protection hidden="1"/>
    </xf>
    <xf numFmtId="0" fontId="169" fillId="39" borderId="0" xfId="39" applyFont="1" applyFill="1" applyAlignment="1">
      <alignment horizontal="left"/>
    </xf>
    <xf numFmtId="0" fontId="168" fillId="39" borderId="0" xfId="39" applyFont="1" applyFill="1" applyAlignment="1">
      <alignment horizontal="left"/>
    </xf>
    <xf numFmtId="0" fontId="59" fillId="39" borderId="0" xfId="39" applyFont="1" applyFill="1" applyAlignment="1">
      <alignment horizontal="left"/>
    </xf>
    <xf numFmtId="0" fontId="168" fillId="38" borderId="0" xfId="39" applyFont="1" applyFill="1" applyAlignment="1">
      <alignment horizontal="left"/>
    </xf>
    <xf numFmtId="0" fontId="3" fillId="19" borderId="0" xfId="39" applyFill="1" applyAlignment="1">
      <alignment horizontal="left"/>
    </xf>
    <xf numFmtId="0" fontId="3" fillId="0" borderId="0" xfId="39" applyAlignment="1">
      <alignment horizontal="left"/>
    </xf>
    <xf numFmtId="0" fontId="54" fillId="19" borderId="0" xfId="7" applyFont="1" applyFill="1" applyAlignment="1" applyProtection="1">
      <alignment vertical="center" wrapText="1"/>
      <protection hidden="1"/>
    </xf>
    <xf numFmtId="0" fontId="34" fillId="0" borderId="0" xfId="32" applyFont="1" applyAlignment="1" applyProtection="1">
      <alignment horizontal="left" vertical="top" wrapText="1"/>
      <protection locked="0" hidden="1"/>
    </xf>
    <xf numFmtId="0" fontId="89" fillId="0" borderId="0" xfId="10" applyFont="1" applyAlignment="1" applyProtection="1">
      <alignment vertical="top" wrapText="1"/>
      <protection hidden="1"/>
    </xf>
    <xf numFmtId="0" fontId="112" fillId="0" borderId="0" xfId="7" applyFont="1" applyAlignment="1" applyProtection="1">
      <alignment horizontal="left" vertical="center" wrapText="1"/>
      <protection hidden="1"/>
    </xf>
    <xf numFmtId="172" fontId="63" fillId="19" borderId="2" xfId="18" applyNumberFormat="1" applyFont="1" applyFill="1" applyBorder="1" applyProtection="1">
      <protection locked="0"/>
    </xf>
    <xf numFmtId="172" fontId="63" fillId="19" borderId="4" xfId="18" applyNumberFormat="1" applyFont="1" applyFill="1" applyBorder="1" applyProtection="1">
      <protection locked="0"/>
    </xf>
    <xf numFmtId="172" fontId="63" fillId="19" borderId="1" xfId="18" applyNumberFormat="1" applyFont="1" applyFill="1" applyBorder="1" applyProtection="1">
      <protection hidden="1"/>
    </xf>
    <xf numFmtId="172" fontId="63" fillId="19" borderId="1" xfId="18" applyNumberFormat="1" applyFont="1" applyFill="1" applyBorder="1" applyProtection="1">
      <protection locked="0" hidden="1"/>
    </xf>
    <xf numFmtId="0" fontId="112" fillId="20" borderId="95" xfId="7" applyFont="1" applyFill="1" applyBorder="1" applyAlignment="1" applyProtection="1">
      <alignment horizontal="left" vertical="center" wrapText="1"/>
      <protection hidden="1"/>
    </xf>
    <xf numFmtId="0" fontId="112" fillId="20" borderId="96" xfId="7" applyFont="1" applyFill="1" applyBorder="1" applyAlignment="1" applyProtection="1">
      <alignment horizontal="left" vertical="center" wrapText="1"/>
      <protection hidden="1"/>
    </xf>
    <xf numFmtId="0" fontId="89" fillId="0" borderId="94" xfId="7" applyFont="1" applyBorder="1" applyAlignment="1" applyProtection="1">
      <alignment horizontal="left" vertical="center" wrapText="1"/>
      <protection hidden="1"/>
    </xf>
    <xf numFmtId="0" fontId="89" fillId="0" borderId="98" xfId="7" applyFont="1" applyBorder="1" applyAlignment="1" applyProtection="1">
      <alignment horizontal="left" vertical="center" wrapText="1"/>
      <protection hidden="1"/>
    </xf>
    <xf numFmtId="0" fontId="89" fillId="0" borderId="97" xfId="7" applyFont="1" applyBorder="1" applyAlignment="1" applyProtection="1">
      <alignment horizontal="left" vertical="center" wrapText="1"/>
      <protection hidden="1"/>
    </xf>
    <xf numFmtId="0" fontId="0" fillId="0" borderId="0" xfId="0" applyAlignment="1">
      <alignment vertical="center"/>
    </xf>
    <xf numFmtId="0" fontId="155" fillId="19" borderId="0" xfId="0" applyFont="1" applyFill="1" applyProtection="1">
      <protection hidden="1"/>
    </xf>
    <xf numFmtId="0" fontId="22" fillId="3" borderId="1" xfId="15" applyFont="1" applyFill="1" applyBorder="1" applyAlignment="1" applyProtection="1">
      <alignment vertical="top" wrapText="1"/>
      <protection hidden="1"/>
    </xf>
    <xf numFmtId="0" fontId="51" fillId="3" borderId="1" xfId="15" applyFont="1" applyFill="1" applyBorder="1" applyAlignment="1" applyProtection="1">
      <alignment horizontal="center" vertical="center" wrapText="1"/>
      <protection locked="0"/>
    </xf>
    <xf numFmtId="0" fontId="22" fillId="3" borderId="11" xfId="15" applyFont="1" applyFill="1" applyBorder="1" applyAlignment="1" applyProtection="1">
      <alignment vertical="top" wrapText="1"/>
      <protection hidden="1"/>
    </xf>
    <xf numFmtId="0" fontId="51" fillId="3" borderId="11" xfId="15" applyFont="1" applyFill="1" applyBorder="1" applyAlignment="1" applyProtection="1">
      <alignment horizontal="center" vertical="center" wrapText="1"/>
      <protection locked="0"/>
    </xf>
    <xf numFmtId="0" fontId="44" fillId="3" borderId="1" xfId="36" applyFont="1" applyFill="1" applyBorder="1" applyAlignment="1" applyProtection="1">
      <alignment horizontal="left" vertical="center"/>
      <protection hidden="1"/>
    </xf>
    <xf numFmtId="0" fontId="44" fillId="0" borderId="1" xfId="15" applyFont="1" applyBorder="1" applyAlignment="1" applyProtection="1">
      <alignment vertical="center" wrapText="1"/>
      <protection hidden="1"/>
    </xf>
    <xf numFmtId="0" fontId="44" fillId="0" borderId="0" xfId="36" applyFont="1" applyAlignment="1" applyProtection="1">
      <alignment horizontal="left" vertical="center"/>
      <protection hidden="1"/>
    </xf>
    <xf numFmtId="0" fontId="154" fillId="3" borderId="4" xfId="36" applyFont="1" applyFill="1" applyBorder="1" applyAlignment="1" applyProtection="1">
      <alignment horizontal="center" vertical="center"/>
      <protection hidden="1"/>
    </xf>
    <xf numFmtId="0" fontId="163" fillId="0" borderId="5" xfId="15" applyFont="1" applyBorder="1" applyAlignment="1" applyProtection="1">
      <alignment horizontal="center" vertical="center" wrapText="1"/>
      <protection locked="0"/>
    </xf>
    <xf numFmtId="0" fontId="44" fillId="0" borderId="0" xfId="36" applyFont="1" applyAlignment="1" applyProtection="1">
      <alignment vertical="center"/>
      <protection hidden="1"/>
    </xf>
    <xf numFmtId="0" fontId="70" fillId="0" borderId="65" xfId="37" applyFont="1" applyBorder="1" applyAlignment="1" applyProtection="1">
      <alignment vertical="center"/>
      <protection hidden="1"/>
    </xf>
    <xf numFmtId="173" fontId="44" fillId="7" borderId="71" xfId="15" applyNumberFormat="1" applyFont="1" applyFill="1" applyBorder="1" applyAlignment="1" applyProtection="1">
      <alignment horizontal="center" vertical="center" wrapText="1"/>
      <protection locked="0"/>
    </xf>
    <xf numFmtId="0" fontId="45" fillId="0" borderId="24" xfId="0" applyFont="1" applyBorder="1" applyAlignment="1">
      <alignment vertical="center" wrapText="1"/>
    </xf>
    <xf numFmtId="49" fontId="59" fillId="0" borderId="13" xfId="0" applyNumberFormat="1" applyFont="1" applyBorder="1" applyAlignment="1" applyProtection="1">
      <alignment horizontal="center" vertical="center" wrapText="1"/>
      <protection locked="0"/>
    </xf>
    <xf numFmtId="0" fontId="115" fillId="20" borderId="0" xfId="0" applyFont="1" applyFill="1" applyAlignment="1" applyProtection="1">
      <alignment horizontal="center" vertical="center" wrapText="1"/>
      <protection locked="0"/>
    </xf>
    <xf numFmtId="1" fontId="22" fillId="0" borderId="0" xfId="0" applyNumberFormat="1" applyFont="1" applyAlignment="1" applyProtection="1">
      <alignment horizontal="center"/>
      <protection hidden="1"/>
    </xf>
    <xf numFmtId="0" fontId="22" fillId="0" borderId="0" xfId="0" applyFont="1" applyAlignment="1" applyProtection="1">
      <alignment horizontal="left"/>
      <protection hidden="1"/>
    </xf>
    <xf numFmtId="0" fontId="22" fillId="0" borderId="0" xfId="0" applyFont="1" applyProtection="1">
      <protection hidden="1"/>
    </xf>
    <xf numFmtId="1" fontId="22" fillId="0" borderId="12" xfId="0" applyNumberFormat="1" applyFont="1" applyBorder="1" applyAlignment="1" applyProtection="1">
      <alignment horizontal="left"/>
      <protection hidden="1"/>
    </xf>
    <xf numFmtId="1" fontId="22" fillId="0" borderId="12" xfId="0" applyNumberFormat="1" applyFont="1" applyBorder="1" applyAlignment="1" applyProtection="1">
      <alignment horizontal="center"/>
      <protection hidden="1"/>
    </xf>
    <xf numFmtId="0" fontId="22" fillId="0" borderId="12" xfId="0" applyFont="1" applyBorder="1" applyAlignment="1" applyProtection="1">
      <alignment horizontal="left"/>
      <protection hidden="1"/>
    </xf>
    <xf numFmtId="0" fontId="99" fillId="20" borderId="25" xfId="0" applyFont="1" applyFill="1" applyBorder="1" applyAlignment="1" applyProtection="1">
      <alignment horizontal="center" vertical="center" wrapText="1"/>
      <protection hidden="1"/>
    </xf>
    <xf numFmtId="0" fontId="41" fillId="13" borderId="13" xfId="0" applyFont="1" applyFill="1" applyBorder="1" applyAlignment="1" applyProtection="1">
      <alignment horizontal="left" vertical="center" wrapText="1"/>
      <protection hidden="1"/>
    </xf>
    <xf numFmtId="0" fontId="41" fillId="13" borderId="13" xfId="1" applyNumberFormat="1" applyFont="1" applyFill="1" applyBorder="1" applyAlignment="1" applyProtection="1">
      <alignment horizontal="left" vertical="center" wrapText="1"/>
      <protection hidden="1"/>
    </xf>
    <xf numFmtId="3" fontId="41" fillId="13" borderId="13" xfId="1" applyNumberFormat="1" applyFont="1" applyFill="1" applyBorder="1" applyAlignment="1" applyProtection="1">
      <alignment horizontal="center" vertical="center"/>
      <protection hidden="1"/>
    </xf>
    <xf numFmtId="3" fontId="41" fillId="13" borderId="23" xfId="1" applyNumberFormat="1" applyFont="1" applyFill="1" applyBorder="1" applyAlignment="1" applyProtection="1">
      <alignment horizontal="center" vertical="center"/>
      <protection hidden="1"/>
    </xf>
    <xf numFmtId="3" fontId="41" fillId="0" borderId="0" xfId="1" applyNumberFormat="1" applyFont="1" applyFill="1" applyBorder="1" applyAlignment="1" applyProtection="1">
      <alignment horizontal="center" vertical="center"/>
      <protection hidden="1"/>
    </xf>
    <xf numFmtId="0" fontId="41" fillId="13" borderId="25" xfId="0" applyFont="1" applyFill="1" applyBorder="1" applyAlignment="1" applyProtection="1">
      <alignment horizontal="left" vertical="center"/>
      <protection hidden="1"/>
    </xf>
    <xf numFmtId="0" fontId="41" fillId="13" borderId="13" xfId="0" applyFont="1" applyFill="1" applyBorder="1" applyAlignment="1" applyProtection="1">
      <alignment horizontal="center" vertical="center"/>
      <protection hidden="1"/>
    </xf>
    <xf numFmtId="0" fontId="41" fillId="13" borderId="23" xfId="0" applyFont="1" applyFill="1" applyBorder="1" applyAlignment="1" applyProtection="1">
      <alignment horizontal="center" vertical="center"/>
      <protection hidden="1"/>
    </xf>
    <xf numFmtId="164" fontId="41" fillId="13" borderId="23" xfId="0" applyNumberFormat="1" applyFont="1" applyFill="1" applyBorder="1" applyAlignment="1" applyProtection="1">
      <alignment horizontal="center" vertical="center"/>
      <protection hidden="1"/>
    </xf>
    <xf numFmtId="164" fontId="41" fillId="13" borderId="13" xfId="0" applyNumberFormat="1" applyFont="1" applyFill="1" applyBorder="1" applyAlignment="1" applyProtection="1">
      <alignment horizontal="center" vertical="center"/>
      <protection hidden="1"/>
    </xf>
    <xf numFmtId="0" fontId="41" fillId="0" borderId="0" xfId="0" applyFont="1" applyProtection="1">
      <protection hidden="1"/>
    </xf>
    <xf numFmtId="0" fontId="41" fillId="13" borderId="42" xfId="0" applyFont="1" applyFill="1" applyBorder="1" applyAlignment="1" applyProtection="1">
      <alignment horizontal="left" vertical="top" wrapText="1"/>
      <protection hidden="1"/>
    </xf>
    <xf numFmtId="0" fontId="41" fillId="13" borderId="18" xfId="0" applyFont="1" applyFill="1" applyBorder="1" applyAlignment="1" applyProtection="1">
      <alignment horizontal="left" vertical="center" wrapText="1"/>
      <protection hidden="1"/>
    </xf>
    <xf numFmtId="0" fontId="41" fillId="13" borderId="18" xfId="0" applyFont="1" applyFill="1" applyBorder="1" applyAlignment="1" applyProtection="1">
      <alignment horizontal="center" vertical="center"/>
      <protection hidden="1"/>
    </xf>
    <xf numFmtId="9" fontId="41" fillId="13" borderId="18" xfId="4" applyFont="1" applyFill="1" applyBorder="1" applyAlignment="1" applyProtection="1">
      <alignment horizontal="center" vertical="center"/>
      <protection hidden="1"/>
    </xf>
    <xf numFmtId="164" fontId="41" fillId="13" borderId="18" xfId="0" applyNumberFormat="1" applyFont="1" applyFill="1" applyBorder="1" applyAlignment="1" applyProtection="1">
      <alignment horizontal="center" vertical="center"/>
      <protection hidden="1"/>
    </xf>
    <xf numFmtId="1" fontId="41" fillId="13" borderId="13" xfId="0" applyNumberFormat="1" applyFont="1" applyFill="1" applyBorder="1" applyAlignment="1" applyProtection="1">
      <alignment horizontal="center" vertical="center"/>
      <protection hidden="1"/>
    </xf>
    <xf numFmtId="0" fontId="41" fillId="19" borderId="0" xfId="0" applyFont="1" applyFill="1" applyProtection="1">
      <protection hidden="1"/>
    </xf>
    <xf numFmtId="1" fontId="22" fillId="0" borderId="0" xfId="0" applyNumberFormat="1" applyFont="1" applyProtection="1">
      <protection hidden="1"/>
    </xf>
    <xf numFmtId="0" fontId="22" fillId="0" borderId="0" xfId="0" applyFont="1" applyAlignment="1" applyProtection="1">
      <alignment horizontal="center"/>
      <protection hidden="1"/>
    </xf>
    <xf numFmtId="0" fontId="22" fillId="0" borderId="0" xfId="0" applyFont="1" applyAlignment="1" applyProtection="1">
      <alignment horizontal="center" vertical="center"/>
      <protection hidden="1"/>
    </xf>
    <xf numFmtId="3" fontId="41" fillId="0" borderId="0" xfId="1" applyNumberFormat="1" applyFont="1" applyFill="1" applyBorder="1" applyAlignment="1" applyProtection="1">
      <alignment horizontal="center" vertical="center" wrapText="1"/>
      <protection hidden="1"/>
    </xf>
    <xf numFmtId="3" fontId="41" fillId="13" borderId="13" xfId="0" applyNumberFormat="1" applyFont="1" applyFill="1" applyBorder="1" applyAlignment="1" applyProtection="1">
      <alignment horizontal="center" vertical="center"/>
      <protection hidden="1"/>
    </xf>
    <xf numFmtId="9" fontId="41" fillId="13" borderId="13" xfId="4" applyFont="1" applyFill="1" applyBorder="1" applyAlignment="1" applyProtection="1">
      <alignment horizontal="center" vertical="center"/>
      <protection hidden="1"/>
    </xf>
    <xf numFmtId="2" fontId="41" fillId="13" borderId="13" xfId="4" applyNumberFormat="1" applyFont="1" applyFill="1" applyBorder="1" applyAlignment="1" applyProtection="1">
      <alignment horizontal="center" vertical="center"/>
      <protection hidden="1"/>
    </xf>
    <xf numFmtId="0" fontId="41" fillId="0" borderId="0" xfId="0" applyFont="1" applyAlignment="1" applyProtection="1">
      <alignment horizontal="center" vertical="center"/>
      <protection hidden="1"/>
    </xf>
    <xf numFmtId="0" fontId="41" fillId="3" borderId="0" xfId="0" applyFont="1" applyFill="1" applyProtection="1">
      <protection hidden="1"/>
    </xf>
    <xf numFmtId="14" fontId="41" fillId="13" borderId="13" xfId="0" applyNumberFormat="1" applyFont="1" applyFill="1" applyBorder="1" applyAlignment="1" applyProtection="1">
      <alignment horizontal="left" vertical="center" wrapText="1"/>
      <protection hidden="1"/>
    </xf>
    <xf numFmtId="0" fontId="150" fillId="20" borderId="13" xfId="0" applyFont="1" applyFill="1" applyBorder="1" applyAlignment="1" applyProtection="1">
      <alignment horizontal="center" vertical="center"/>
      <protection hidden="1"/>
    </xf>
    <xf numFmtId="0" fontId="89" fillId="0" borderId="13" xfId="0" applyFont="1" applyBorder="1" applyAlignment="1" applyProtection="1">
      <alignment vertical="center"/>
      <protection hidden="1"/>
    </xf>
    <xf numFmtId="0" fontId="112" fillId="8" borderId="13" xfId="9" applyFont="1" applyFill="1" applyBorder="1" applyAlignment="1" applyProtection="1">
      <alignment horizontal="center" vertical="center" wrapText="1"/>
      <protection hidden="1"/>
    </xf>
    <xf numFmtId="164" fontId="41" fillId="0" borderId="13" xfId="0" applyNumberFormat="1" applyFont="1" applyBorder="1" applyAlignment="1" applyProtection="1">
      <alignment horizontal="center" vertical="center" wrapText="1"/>
      <protection locked="0"/>
    </xf>
    <xf numFmtId="1" fontId="139" fillId="25" borderId="1" xfId="4" applyNumberFormat="1" applyFont="1" applyFill="1" applyBorder="1" applyAlignment="1" applyProtection="1">
      <alignment horizontal="left" vertical="top" wrapText="1"/>
    </xf>
    <xf numFmtId="0" fontId="172" fillId="0" borderId="0" xfId="0" applyFont="1" applyAlignment="1">
      <alignment horizontal="center"/>
    </xf>
    <xf numFmtId="0" fontId="36" fillId="19" borderId="0" xfId="7" applyFont="1" applyFill="1" applyAlignment="1" applyProtection="1">
      <alignment vertical="top"/>
      <protection hidden="1"/>
    </xf>
    <xf numFmtId="0" fontId="36" fillId="0" borderId="0" xfId="7" applyFont="1" applyAlignment="1" applyProtection="1">
      <alignment vertical="top"/>
      <protection hidden="1"/>
    </xf>
    <xf numFmtId="0" fontId="59" fillId="0" borderId="0" xfId="7" applyFont="1" applyAlignment="1" applyProtection="1">
      <alignment horizontal="center" vertical="top"/>
      <protection hidden="1"/>
    </xf>
    <xf numFmtId="0" fontId="49" fillId="3" borderId="0" xfId="19" applyFont="1" applyFill="1" applyAlignment="1" applyProtection="1">
      <alignment horizontal="left" vertical="top" wrapText="1"/>
      <protection locked="0" hidden="1"/>
    </xf>
    <xf numFmtId="1" fontId="41" fillId="13" borderId="42" xfId="1" applyNumberFormat="1" applyFont="1" applyFill="1" applyBorder="1" applyAlignment="1" applyProtection="1">
      <alignment horizontal="center" vertical="center" wrapText="1"/>
      <protection hidden="1"/>
    </xf>
    <xf numFmtId="168" fontId="41" fillId="0" borderId="42" xfId="1" applyNumberFormat="1" applyFont="1" applyBorder="1" applyAlignment="1" applyProtection="1">
      <alignment horizontal="center" vertical="center" wrapText="1"/>
      <protection locked="0"/>
    </xf>
    <xf numFmtId="5" fontId="31" fillId="0" borderId="12" xfId="1" applyNumberFormat="1" applyFont="1" applyBorder="1"/>
    <xf numFmtId="164" fontId="31" fillId="0" borderId="12" xfId="0" applyNumberFormat="1" applyFont="1" applyBorder="1"/>
    <xf numFmtId="0" fontId="72" fillId="0" borderId="0" xfId="0" applyFont="1" applyAlignment="1">
      <alignment vertical="center" wrapText="1"/>
    </xf>
    <xf numFmtId="9" fontId="93" fillId="0" borderId="0" xfId="4" applyFont="1" applyAlignment="1">
      <alignment horizontal="center" vertical="center" wrapText="1"/>
    </xf>
    <xf numFmtId="0" fontId="67" fillId="0" borderId="51" xfId="0" applyFont="1" applyBorder="1" applyAlignment="1" applyProtection="1">
      <alignment horizontal="right" vertical="center" wrapText="1"/>
      <protection hidden="1"/>
    </xf>
    <xf numFmtId="0" fontId="58" fillId="0" borderId="6" xfId="37" applyFont="1" applyBorder="1" applyAlignment="1" applyProtection="1">
      <alignment vertical="center"/>
      <protection hidden="1"/>
    </xf>
    <xf numFmtId="0" fontId="58" fillId="0" borderId="67" xfId="37" applyFont="1" applyBorder="1" applyAlignment="1" applyProtection="1">
      <alignment vertical="center"/>
      <protection hidden="1"/>
    </xf>
    <xf numFmtId="0" fontId="58" fillId="0" borderId="0" xfId="37" applyFont="1" applyAlignment="1" applyProtection="1">
      <alignment vertical="center"/>
      <protection hidden="1"/>
    </xf>
    <xf numFmtId="0" fontId="58" fillId="0" borderId="8" xfId="37" applyFont="1" applyBorder="1" applyAlignment="1" applyProtection="1">
      <alignment vertical="center"/>
      <protection hidden="1"/>
    </xf>
    <xf numFmtId="0" fontId="22" fillId="0" borderId="8" xfId="36" applyFont="1" applyBorder="1" applyAlignment="1" applyProtection="1">
      <alignment horizontal="right" vertical="center"/>
      <protection hidden="1"/>
    </xf>
    <xf numFmtId="0" fontId="40" fillId="6" borderId="2" xfId="36" applyFont="1" applyFill="1" applyBorder="1" applyAlignment="1" applyProtection="1">
      <alignment vertical="center"/>
      <protection hidden="1"/>
    </xf>
    <xf numFmtId="0" fontId="36" fillId="6" borderId="5" xfId="36" applyFont="1" applyFill="1" applyBorder="1" applyAlignment="1" applyProtection="1">
      <alignment horizontal="center" vertical="center"/>
      <protection hidden="1"/>
    </xf>
    <xf numFmtId="0" fontId="36" fillId="6" borderId="5" xfId="36" applyFont="1" applyFill="1" applyBorder="1" applyAlignment="1" applyProtection="1">
      <alignment vertical="center"/>
      <protection hidden="1"/>
    </xf>
    <xf numFmtId="0" fontId="36" fillId="6" borderId="4" xfId="36" applyFont="1" applyFill="1" applyBorder="1" applyAlignment="1" applyProtection="1">
      <alignment vertical="center"/>
      <protection hidden="1"/>
    </xf>
    <xf numFmtId="0" fontId="44" fillId="7" borderId="11" xfId="15" applyFont="1" applyFill="1" applyBorder="1" applyAlignment="1" applyProtection="1">
      <alignment horizontal="center" vertical="center" wrapText="1"/>
      <protection locked="0"/>
    </xf>
    <xf numFmtId="0" fontId="31" fillId="29" borderId="0" xfId="0" applyFont="1" applyFill="1" applyAlignment="1" applyProtection="1">
      <alignment horizontal="left" vertical="top" wrapText="1"/>
      <protection hidden="1"/>
    </xf>
    <xf numFmtId="0" fontId="67" fillId="0" borderId="0" xfId="6" applyFont="1" applyAlignment="1" applyProtection="1">
      <alignment horizontal="left" vertical="top" wrapText="1"/>
      <protection hidden="1"/>
    </xf>
    <xf numFmtId="0" fontId="80" fillId="0" borderId="0" xfId="11" applyFont="1" applyAlignment="1" applyProtection="1">
      <alignment horizontal="left" vertical="top" wrapText="1"/>
      <protection hidden="1"/>
    </xf>
    <xf numFmtId="0" fontId="68" fillId="0" borderId="0" xfId="10" applyFont="1" applyAlignment="1" applyProtection="1">
      <alignment horizontal="left" vertical="top"/>
      <protection hidden="1"/>
    </xf>
    <xf numFmtId="14" fontId="59" fillId="3" borderId="13" xfId="7" applyNumberFormat="1" applyFont="1" applyFill="1" applyBorder="1" applyAlignment="1" applyProtection="1">
      <alignment horizontal="center" vertical="center"/>
      <protection locked="0"/>
    </xf>
    <xf numFmtId="0" fontId="59" fillId="3" borderId="13" xfId="1" applyNumberFormat="1" applyFont="1" applyFill="1" applyBorder="1" applyAlignment="1" applyProtection="1">
      <alignment horizontal="center" vertical="center"/>
      <protection locked="0"/>
    </xf>
    <xf numFmtId="0" fontId="59" fillId="3" borderId="13" xfId="7" applyFont="1" applyFill="1" applyBorder="1" applyAlignment="1" applyProtection="1">
      <alignment horizontal="center" vertical="center"/>
      <protection locked="0" hidden="1"/>
    </xf>
    <xf numFmtId="3" fontId="59" fillId="0" borderId="13" xfId="1" applyNumberFormat="1" applyFont="1" applyFill="1" applyBorder="1" applyAlignment="1" applyProtection="1">
      <alignment horizontal="center" vertical="center" wrapText="1"/>
      <protection locked="0"/>
    </xf>
    <xf numFmtId="3" fontId="59" fillId="0" borderId="13" xfId="0" applyNumberFormat="1" applyFont="1" applyBorder="1" applyAlignment="1" applyProtection="1">
      <alignment horizontal="center" vertical="center" wrapText="1"/>
      <protection locked="0"/>
    </xf>
    <xf numFmtId="165" fontId="59" fillId="0" borderId="13" xfId="1" applyNumberFormat="1" applyFont="1" applyFill="1" applyBorder="1" applyAlignment="1" applyProtection="1">
      <alignment horizontal="center" vertical="center" wrapText="1"/>
      <protection locked="0"/>
    </xf>
    <xf numFmtId="3" fontId="59" fillId="0" borderId="13" xfId="1" applyNumberFormat="1" applyFont="1" applyBorder="1" applyAlignment="1" applyProtection="1">
      <alignment horizontal="center" vertical="center" wrapText="1"/>
      <protection locked="0"/>
    </xf>
    <xf numFmtId="165" fontId="59" fillId="0" borderId="13" xfId="1" applyNumberFormat="1" applyFont="1" applyBorder="1" applyAlignment="1" applyProtection="1">
      <alignment horizontal="center" vertical="center" wrapText="1"/>
      <protection locked="0"/>
    </xf>
    <xf numFmtId="178" fontId="59" fillId="0" borderId="13" xfId="1" applyNumberFormat="1" applyFont="1" applyBorder="1" applyAlignment="1" applyProtection="1">
      <alignment horizontal="center" vertical="center" wrapText="1"/>
      <protection locked="0"/>
    </xf>
    <xf numFmtId="0" fontId="22" fillId="0" borderId="0" xfId="7" applyFont="1" applyAlignment="1" applyProtection="1">
      <alignment vertical="center" wrapText="1"/>
      <protection hidden="1"/>
    </xf>
    <xf numFmtId="0" fontId="22" fillId="0" borderId="0" xfId="7" applyFont="1" applyAlignment="1" applyProtection="1">
      <alignment horizontal="center" vertical="center" wrapText="1"/>
      <protection hidden="1"/>
    </xf>
    <xf numFmtId="0" fontId="59" fillId="3" borderId="0" xfId="0" applyFont="1" applyFill="1" applyAlignment="1" applyProtection="1">
      <alignment horizontal="center" vertical="center" wrapText="1"/>
      <protection hidden="1"/>
    </xf>
    <xf numFmtId="0" fontId="36" fillId="0" borderId="0" xfId="7" applyFont="1" applyAlignment="1" applyProtection="1">
      <alignment vertical="center" wrapText="1"/>
      <protection hidden="1"/>
    </xf>
    <xf numFmtId="0" fontId="36" fillId="19" borderId="0" xfId="40" applyFont="1" applyFill="1" applyAlignment="1" applyProtection="1">
      <alignment vertical="center"/>
      <protection hidden="1"/>
    </xf>
    <xf numFmtId="0" fontId="40" fillId="19" borderId="0" xfId="40" applyFont="1" applyFill="1" applyAlignment="1" applyProtection="1">
      <alignment vertical="center"/>
      <protection hidden="1"/>
    </xf>
    <xf numFmtId="0" fontId="54" fillId="19" borderId="0" xfId="40" applyFont="1" applyFill="1" applyAlignment="1" applyProtection="1">
      <alignment vertical="center"/>
      <protection hidden="1"/>
    </xf>
    <xf numFmtId="0" fontId="36" fillId="0" borderId="0" xfId="40" applyFont="1" applyAlignment="1" applyProtection="1">
      <alignment vertical="center"/>
      <protection hidden="1"/>
    </xf>
    <xf numFmtId="0" fontId="36" fillId="19" borderId="0" xfId="40" applyFont="1" applyFill="1" applyProtection="1">
      <protection hidden="1"/>
    </xf>
    <xf numFmtId="0" fontId="36" fillId="0" borderId="0" xfId="40" applyFont="1" applyProtection="1">
      <protection hidden="1"/>
    </xf>
    <xf numFmtId="0" fontId="36" fillId="14" borderId="0" xfId="40" applyFont="1" applyFill="1" applyProtection="1">
      <protection hidden="1"/>
    </xf>
    <xf numFmtId="0" fontId="40" fillId="19" borderId="0" xfId="40" applyFont="1" applyFill="1" applyProtection="1">
      <protection hidden="1"/>
    </xf>
    <xf numFmtId="0" fontId="90" fillId="0" borderId="0" xfId="40" applyFont="1" applyAlignment="1" applyProtection="1">
      <alignment vertical="top" wrapText="1"/>
      <protection hidden="1"/>
    </xf>
    <xf numFmtId="0" fontId="91" fillId="0" borderId="0" xfId="40" applyFont="1" applyAlignment="1">
      <alignment horizontal="left" vertical="center"/>
    </xf>
    <xf numFmtId="0" fontId="90" fillId="0" borderId="0" xfId="40" applyFont="1" applyAlignment="1" applyProtection="1">
      <alignment vertical="center"/>
      <protection hidden="1"/>
    </xf>
    <xf numFmtId="0" fontId="91" fillId="0" borderId="0" xfId="40" applyFont="1" applyAlignment="1" applyProtection="1">
      <alignment horizontal="right"/>
      <protection hidden="1"/>
    </xf>
    <xf numFmtId="0" fontId="92" fillId="0" borderId="0" xfId="40" applyFont="1" applyAlignment="1" applyProtection="1">
      <alignment vertical="center"/>
      <protection hidden="1"/>
    </xf>
    <xf numFmtId="0" fontId="92" fillId="19" borderId="0" xfId="40" applyFont="1" applyFill="1" applyAlignment="1" applyProtection="1">
      <alignment vertical="center"/>
      <protection hidden="1"/>
    </xf>
    <xf numFmtId="9" fontId="128" fillId="19" borderId="0" xfId="40" applyNumberFormat="1" applyFont="1" applyFill="1" applyAlignment="1" applyProtection="1">
      <alignment horizontal="center" vertical="center"/>
      <protection hidden="1"/>
    </xf>
    <xf numFmtId="9" fontId="128" fillId="19" borderId="0" xfId="40" applyNumberFormat="1" applyFont="1" applyFill="1" applyAlignment="1" applyProtection="1">
      <alignment vertical="center"/>
      <protection hidden="1"/>
    </xf>
    <xf numFmtId="0" fontId="95" fillId="0" borderId="0" xfId="40" applyFont="1" applyAlignment="1" applyProtection="1">
      <alignment vertical="center"/>
      <protection hidden="1"/>
    </xf>
    <xf numFmtId="0" fontId="142" fillId="0" borderId="0" xfId="41" applyFont="1" applyAlignment="1" applyProtection="1">
      <alignment vertical="center"/>
      <protection hidden="1"/>
    </xf>
    <xf numFmtId="0" fontId="22" fillId="0" borderId="0" xfId="41" applyFont="1" applyAlignment="1" applyProtection="1">
      <alignment horizontal="center" vertical="center" wrapText="1"/>
      <protection hidden="1"/>
    </xf>
    <xf numFmtId="164" fontId="45" fillId="0" borderId="0" xfId="41" applyNumberFormat="1" applyFont="1" applyAlignment="1" applyProtection="1">
      <alignment horizontal="center" vertical="center"/>
      <protection hidden="1"/>
    </xf>
    <xf numFmtId="0" fontId="69" fillId="0" borderId="0" xfId="40" applyFont="1" applyAlignment="1" applyProtection="1">
      <alignment vertical="center"/>
      <protection hidden="1"/>
    </xf>
    <xf numFmtId="49" fontId="96" fillId="0" borderId="0" xfId="40" applyNumberFormat="1" applyFont="1" applyAlignment="1" applyProtection="1">
      <alignment horizontal="left" vertical="center" wrapText="1"/>
      <protection hidden="1"/>
    </xf>
    <xf numFmtId="0" fontId="119" fillId="19" borderId="0" xfId="40" applyFont="1" applyFill="1" applyAlignment="1" applyProtection="1">
      <alignment vertical="center"/>
      <protection hidden="1"/>
    </xf>
    <xf numFmtId="0" fontId="119" fillId="0" borderId="0" xfId="40" applyFont="1" applyAlignment="1" applyProtection="1">
      <alignment vertical="center"/>
      <protection hidden="1"/>
    </xf>
    <xf numFmtId="0" fontId="41" fillId="0" borderId="13" xfId="40" applyFont="1" applyBorder="1" applyAlignment="1" applyProtection="1">
      <alignment horizontal="center" vertical="center" wrapText="1"/>
      <protection locked="0"/>
    </xf>
    <xf numFmtId="0" fontId="72" fillId="0" borderId="0" xfId="40" applyFont="1" applyAlignment="1" applyProtection="1">
      <alignment horizontal="left" vertical="center"/>
      <protection hidden="1"/>
    </xf>
    <xf numFmtId="49" fontId="58" fillId="0" borderId="87" xfId="40" applyNumberFormat="1" applyFont="1" applyBorder="1" applyAlignment="1" applyProtection="1">
      <alignment horizontal="left" vertical="center"/>
      <protection locked="0"/>
    </xf>
    <xf numFmtId="0" fontId="36" fillId="3" borderId="0" xfId="40" applyFont="1" applyFill="1" applyAlignment="1" applyProtection="1">
      <alignment vertical="center"/>
      <protection hidden="1"/>
    </xf>
    <xf numFmtId="0" fontId="58" fillId="0" borderId="0" xfId="40" applyFont="1" applyAlignment="1" applyProtection="1">
      <alignment vertical="center"/>
      <protection hidden="1"/>
    </xf>
    <xf numFmtId="0" fontId="58" fillId="0" borderId="0" xfId="40" applyFont="1" applyAlignment="1" applyProtection="1">
      <alignment horizontal="center" vertical="center"/>
      <protection hidden="1"/>
    </xf>
    <xf numFmtId="0" fontId="2" fillId="0" borderId="0" xfId="40" applyAlignment="1" applyProtection="1">
      <alignment vertical="center"/>
      <protection hidden="1"/>
    </xf>
    <xf numFmtId="49" fontId="90" fillId="0" borderId="0" xfId="40" applyNumberFormat="1" applyFont="1" applyAlignment="1">
      <alignment horizontal="left" vertical="top" wrapText="1"/>
    </xf>
    <xf numFmtId="0" fontId="69" fillId="0" borderId="0" xfId="40" applyFont="1" applyProtection="1">
      <protection hidden="1"/>
    </xf>
    <xf numFmtId="0" fontId="72" fillId="0" borderId="0" xfId="40" applyFont="1" applyProtection="1">
      <protection hidden="1"/>
    </xf>
    <xf numFmtId="0" fontId="89" fillId="0" borderId="0" xfId="40" applyFont="1" applyAlignment="1" applyProtection="1">
      <alignment horizontal="left" vertical="top" wrapText="1"/>
      <protection hidden="1"/>
    </xf>
    <xf numFmtId="0" fontId="69" fillId="0" borderId="0" xfId="40" applyFont="1" applyAlignment="1" applyProtection="1">
      <alignment horizontal="left" wrapText="1"/>
      <protection hidden="1"/>
    </xf>
    <xf numFmtId="0" fontId="52" fillId="0" borderId="0" xfId="40" applyFont="1" applyAlignment="1" applyProtection="1">
      <alignment horizontal="left" vertical="center" wrapText="1"/>
      <protection hidden="1"/>
    </xf>
    <xf numFmtId="0" fontId="45" fillId="0" borderId="0" xfId="40" applyFont="1" applyAlignment="1" applyProtection="1">
      <alignment vertical="center"/>
      <protection hidden="1"/>
    </xf>
    <xf numFmtId="0" fontId="52" fillId="3" borderId="13" xfId="40" applyFont="1" applyFill="1" applyBorder="1" applyAlignment="1" applyProtection="1">
      <alignment horizontal="center" vertical="center"/>
      <protection locked="0" hidden="1"/>
    </xf>
    <xf numFmtId="0" fontId="55" fillId="19" borderId="0" xfId="40" applyFont="1" applyFill="1" applyAlignment="1" applyProtection="1">
      <alignment vertical="center"/>
      <protection hidden="1"/>
    </xf>
    <xf numFmtId="0" fontId="55" fillId="0" borderId="0" xfId="40" applyFont="1" applyAlignment="1" applyProtection="1">
      <alignment vertical="center"/>
      <protection hidden="1"/>
    </xf>
    <xf numFmtId="14" fontId="113" fillId="0" borderId="0" xfId="40" applyNumberFormat="1" applyFont="1" applyAlignment="1" applyProtection="1">
      <alignment horizontal="center" vertical="center" wrapText="1"/>
      <protection hidden="1"/>
    </xf>
    <xf numFmtId="0" fontId="113" fillId="0" borderId="0" xfId="40" applyFont="1" applyAlignment="1" applyProtection="1">
      <alignment horizontal="left" vertical="center" wrapText="1"/>
      <protection hidden="1"/>
    </xf>
    <xf numFmtId="14" fontId="131" fillId="0" borderId="0" xfId="40" applyNumberFormat="1" applyFont="1" applyAlignment="1" applyProtection="1">
      <alignment vertical="center"/>
      <protection hidden="1"/>
    </xf>
    <xf numFmtId="0" fontId="131" fillId="0" borderId="0" xfId="40" applyFont="1" applyAlignment="1" applyProtection="1">
      <alignment vertical="center"/>
      <protection hidden="1"/>
    </xf>
    <xf numFmtId="49" fontId="131" fillId="0" borderId="0" xfId="40" applyNumberFormat="1" applyFont="1" applyAlignment="1">
      <alignment horizontal="left" vertical="top" wrapText="1"/>
    </xf>
    <xf numFmtId="0" fontId="43" fillId="8" borderId="13" xfId="41" applyFont="1" applyFill="1" applyBorder="1" applyAlignment="1" applyProtection="1">
      <alignment horizontal="center" vertical="center" wrapText="1"/>
      <protection hidden="1"/>
    </xf>
    <xf numFmtId="179" fontId="54" fillId="21" borderId="0" xfId="40" applyNumberFormat="1" applyFont="1" applyFill="1" applyAlignment="1" applyProtection="1">
      <alignment vertical="center"/>
      <protection hidden="1"/>
    </xf>
    <xf numFmtId="0" fontId="118" fillId="23" borderId="13" xfId="41" applyFont="1" applyFill="1" applyBorder="1" applyAlignment="1" applyProtection="1">
      <alignment vertical="center" wrapText="1"/>
      <protection hidden="1"/>
    </xf>
    <xf numFmtId="1" fontId="45" fillId="0" borderId="13" xfId="41" applyNumberFormat="1" applyFont="1" applyBorder="1" applyAlignment="1" applyProtection="1">
      <alignment horizontal="center" vertical="center"/>
      <protection locked="0"/>
    </xf>
    <xf numFmtId="164" fontId="45" fillId="0" borderId="13" xfId="41" applyNumberFormat="1" applyFont="1" applyBorder="1" applyAlignment="1" applyProtection="1">
      <alignment horizontal="center" vertical="center"/>
      <protection locked="0"/>
    </xf>
    <xf numFmtId="0" fontId="54" fillId="21" borderId="0" xfId="40" applyFont="1" applyFill="1" applyAlignment="1" applyProtection="1">
      <alignment vertical="center"/>
      <protection hidden="1"/>
    </xf>
    <xf numFmtId="0" fontId="118" fillId="23" borderId="13" xfId="41" applyFont="1" applyFill="1" applyBorder="1" applyAlignment="1" applyProtection="1">
      <alignment horizontal="left" vertical="center" wrapText="1"/>
      <protection hidden="1"/>
    </xf>
    <xf numFmtId="0" fontId="118" fillId="22" borderId="18" xfId="41" applyFont="1" applyFill="1" applyBorder="1" applyAlignment="1" applyProtection="1">
      <alignment vertical="center"/>
      <protection hidden="1"/>
    </xf>
    <xf numFmtId="1" fontId="90" fillId="22" borderId="18" xfId="41" applyNumberFormat="1" applyFont="1" applyFill="1" applyBorder="1" applyAlignment="1" applyProtection="1">
      <alignment horizontal="right" vertical="center"/>
      <protection hidden="1"/>
    </xf>
    <xf numFmtId="164" fontId="90" fillId="22" borderId="18" xfId="41" applyNumberFormat="1" applyFont="1" applyFill="1" applyBorder="1" applyAlignment="1" applyProtection="1">
      <alignment horizontal="right" vertical="center"/>
      <protection hidden="1"/>
    </xf>
    <xf numFmtId="0" fontId="59" fillId="0" borderId="0" xfId="40" applyFont="1" applyAlignment="1" applyProtection="1">
      <alignment horizontal="center" vertical="center"/>
      <protection hidden="1"/>
    </xf>
    <xf numFmtId="0" fontId="36" fillId="0" borderId="0" xfId="40" applyFont="1" applyAlignment="1" applyProtection="1">
      <alignment vertical="top"/>
      <protection hidden="1"/>
    </xf>
    <xf numFmtId="0" fontId="45" fillId="0" borderId="0" xfId="40" applyFont="1" applyAlignment="1" applyProtection="1">
      <alignment horizontal="left" vertical="top" wrapText="1"/>
      <protection hidden="1"/>
    </xf>
    <xf numFmtId="49" fontId="90" fillId="0" borderId="0" xfId="40" applyNumberFormat="1" applyFont="1" applyAlignment="1" applyProtection="1">
      <alignment horizontal="left" vertical="top" wrapText="1"/>
      <protection hidden="1"/>
    </xf>
    <xf numFmtId="0" fontId="45" fillId="0" borderId="13" xfId="40" applyFont="1" applyBorder="1" applyAlignment="1" applyProtection="1">
      <alignment horizontal="left" vertical="top" wrapText="1"/>
      <protection locked="0"/>
    </xf>
    <xf numFmtId="0" fontId="47" fillId="0" borderId="13" xfId="40" applyFont="1" applyBorder="1" applyAlignment="1" applyProtection="1">
      <alignment horizontal="center" vertical="center" wrapText="1"/>
      <protection locked="0"/>
    </xf>
    <xf numFmtId="0" fontId="89" fillId="0" borderId="0" xfId="40" applyFont="1" applyAlignment="1" applyProtection="1">
      <alignment horizontal="left" vertical="center"/>
      <protection hidden="1"/>
    </xf>
    <xf numFmtId="14" fontId="22" fillId="0" borderId="0" xfId="40" applyNumberFormat="1" applyFont="1" applyAlignment="1" applyProtection="1">
      <alignment horizontal="center" vertical="center"/>
      <protection hidden="1"/>
    </xf>
    <xf numFmtId="0" fontId="22" fillId="0" borderId="0" xfId="40" applyFont="1" applyAlignment="1" applyProtection="1">
      <alignment horizontal="left" vertical="center"/>
      <protection hidden="1"/>
    </xf>
    <xf numFmtId="0" fontId="45" fillId="3" borderId="0" xfId="40" applyFont="1" applyFill="1" applyAlignment="1" applyProtection="1">
      <alignment vertical="center"/>
      <protection hidden="1"/>
    </xf>
    <xf numFmtId="0" fontId="61" fillId="0" borderId="0" xfId="40" applyFont="1" applyAlignment="1" applyProtection="1">
      <alignment vertical="center"/>
      <protection hidden="1"/>
    </xf>
    <xf numFmtId="0" fontId="36" fillId="19" borderId="0" xfId="40" applyFont="1" applyFill="1" applyAlignment="1" applyProtection="1">
      <alignment vertical="top"/>
      <protection hidden="1"/>
    </xf>
    <xf numFmtId="0" fontId="54" fillId="19" borderId="0" xfId="40" applyFont="1" applyFill="1" applyAlignment="1" applyProtection="1">
      <alignment vertical="top"/>
      <protection hidden="1"/>
    </xf>
    <xf numFmtId="0" fontId="47" fillId="0" borderId="26" xfId="40" applyFont="1" applyBorder="1" applyAlignment="1" applyProtection="1">
      <alignment vertical="center"/>
      <protection hidden="1"/>
    </xf>
    <xf numFmtId="0" fontId="45" fillId="0" borderId="26" xfId="40" applyFont="1" applyBorder="1" applyAlignment="1" applyProtection="1">
      <alignment vertical="center"/>
      <protection hidden="1"/>
    </xf>
    <xf numFmtId="1" fontId="53" fillId="0" borderId="26" xfId="40" applyNumberFormat="1" applyFont="1" applyBorder="1" applyAlignment="1" applyProtection="1">
      <alignment vertical="center"/>
      <protection hidden="1"/>
    </xf>
    <xf numFmtId="0" fontId="47" fillId="0" borderId="0" xfId="40" applyFont="1" applyAlignment="1" applyProtection="1">
      <alignment vertical="center"/>
      <protection hidden="1"/>
    </xf>
    <xf numFmtId="1" fontId="53" fillId="0" borderId="0" xfId="40" applyNumberFormat="1" applyFont="1" applyAlignment="1" applyProtection="1">
      <alignment vertical="center"/>
      <protection hidden="1"/>
    </xf>
    <xf numFmtId="0" fontId="83" fillId="0" borderId="0" xfId="40" applyFont="1" applyAlignment="1" applyProtection="1">
      <alignment vertical="top" wrapText="1"/>
      <protection hidden="1"/>
    </xf>
    <xf numFmtId="0" fontId="79" fillId="0" borderId="0" xfId="40" applyFont="1" applyAlignment="1" applyProtection="1">
      <alignment horizontal="right" wrapText="1"/>
      <protection hidden="1"/>
    </xf>
    <xf numFmtId="0" fontId="40" fillId="0" borderId="0" xfId="40" applyFont="1" applyAlignment="1" applyProtection="1">
      <alignment vertical="center"/>
      <protection hidden="1"/>
    </xf>
    <xf numFmtId="0" fontId="54" fillId="0" borderId="0" xfId="40" applyFont="1" applyAlignment="1" applyProtection="1">
      <alignment vertical="center"/>
      <protection hidden="1"/>
    </xf>
    <xf numFmtId="0" fontId="159" fillId="0" borderId="0" xfId="31" applyFont="1" applyAlignment="1" applyProtection="1">
      <alignment horizontal="center" vertical="center"/>
      <protection hidden="1"/>
    </xf>
    <xf numFmtId="0" fontId="89" fillId="0" borderId="93" xfId="40" applyFont="1" applyBorder="1" applyAlignment="1" applyProtection="1">
      <alignment vertical="center"/>
      <protection locked="0"/>
    </xf>
    <xf numFmtId="49" fontId="59" fillId="0" borderId="0" xfId="26" applyNumberFormat="1" applyFont="1" applyAlignment="1" applyProtection="1">
      <alignment vertical="top" wrapText="1"/>
      <protection locked="0"/>
    </xf>
    <xf numFmtId="0" fontId="58" fillId="0" borderId="100" xfId="7" applyFont="1" applyBorder="1" applyAlignment="1" applyProtection="1">
      <alignment horizontal="center" vertical="center"/>
      <protection hidden="1"/>
    </xf>
    <xf numFmtId="1" fontId="59" fillId="0" borderId="13" xfId="0" applyNumberFormat="1" applyFont="1" applyBorder="1" applyAlignment="1" applyProtection="1">
      <alignment horizontal="center" vertical="center" wrapText="1"/>
      <protection locked="0"/>
    </xf>
    <xf numFmtId="1" fontId="59" fillId="0" borderId="25" xfId="0" applyNumberFormat="1" applyFont="1" applyBorder="1" applyAlignment="1" applyProtection="1">
      <alignment horizontal="center" vertical="center" wrapText="1"/>
      <protection locked="0"/>
    </xf>
    <xf numFmtId="1" fontId="59" fillId="0" borderId="101" xfId="0" applyNumberFormat="1" applyFont="1" applyBorder="1" applyAlignment="1" applyProtection="1">
      <alignment horizontal="center" vertical="center" wrapText="1"/>
      <protection locked="0"/>
    </xf>
    <xf numFmtId="1" fontId="59" fillId="0" borderId="102" xfId="0" applyNumberFormat="1" applyFont="1" applyBorder="1" applyAlignment="1" applyProtection="1">
      <alignment horizontal="center" vertical="center" wrapText="1"/>
      <protection locked="0"/>
    </xf>
    <xf numFmtId="1" fontId="59" fillId="0" borderId="103" xfId="0" applyNumberFormat="1" applyFont="1" applyBorder="1" applyAlignment="1" applyProtection="1">
      <alignment horizontal="center" vertical="center" wrapText="1"/>
      <protection locked="0"/>
    </xf>
    <xf numFmtId="1" fontId="59" fillId="0" borderId="105" xfId="0" applyNumberFormat="1" applyFont="1" applyBorder="1" applyAlignment="1" applyProtection="1">
      <alignment horizontal="center" vertical="center" wrapText="1"/>
      <protection locked="0"/>
    </xf>
    <xf numFmtId="1" fontId="59" fillId="0" borderId="107" xfId="0" applyNumberFormat="1" applyFont="1" applyBorder="1" applyAlignment="1" applyProtection="1">
      <alignment horizontal="center" vertical="center" wrapText="1"/>
      <protection locked="0"/>
    </xf>
    <xf numFmtId="1" fontId="59" fillId="0" borderId="108" xfId="0" applyNumberFormat="1" applyFont="1" applyBorder="1" applyAlignment="1" applyProtection="1">
      <alignment horizontal="center" vertical="center" wrapText="1"/>
      <protection locked="0"/>
    </xf>
    <xf numFmtId="1" fontId="59" fillId="0" borderId="109" xfId="0" applyNumberFormat="1" applyFont="1" applyBorder="1" applyAlignment="1" applyProtection="1">
      <alignment horizontal="center" vertical="center" wrapText="1"/>
      <protection locked="0"/>
    </xf>
    <xf numFmtId="0" fontId="112" fillId="8" borderId="16" xfId="9" applyFont="1" applyFill="1" applyBorder="1" applyAlignment="1" applyProtection="1">
      <alignment horizontal="center" vertical="center" wrapText="1"/>
      <protection hidden="1"/>
    </xf>
    <xf numFmtId="1" fontId="59" fillId="0" borderId="104" xfId="0" applyNumberFormat="1" applyFont="1" applyBorder="1" applyAlignment="1" applyProtection="1">
      <alignment horizontal="center" vertical="center" wrapText="1"/>
      <protection locked="0"/>
    </xf>
    <xf numFmtId="1" fontId="59" fillId="0" borderId="115" xfId="0" applyNumberFormat="1" applyFont="1" applyBorder="1" applyAlignment="1" applyProtection="1">
      <alignment horizontal="center" vertical="center" wrapText="1"/>
      <protection locked="0"/>
    </xf>
    <xf numFmtId="1" fontId="59" fillId="2" borderId="25" xfId="0" applyNumberFormat="1" applyFont="1" applyFill="1" applyBorder="1" applyAlignment="1" applyProtection="1">
      <alignment horizontal="center" vertical="center" wrapText="1"/>
      <protection locked="0"/>
    </xf>
    <xf numFmtId="1" fontId="59" fillId="2" borderId="13" xfId="0" applyNumberFormat="1" applyFont="1" applyFill="1" applyBorder="1" applyAlignment="1" applyProtection="1">
      <alignment horizontal="center" vertical="center" wrapText="1"/>
      <protection locked="0"/>
    </xf>
    <xf numFmtId="1" fontId="59" fillId="2" borderId="23" xfId="0" applyNumberFormat="1" applyFont="1" applyFill="1" applyBorder="1" applyAlignment="1" applyProtection="1">
      <alignment horizontal="center" vertical="center" wrapText="1"/>
      <protection locked="0"/>
    </xf>
    <xf numFmtId="0" fontId="159" fillId="0" borderId="0" xfId="31" applyFont="1" applyAlignment="1" applyProtection="1">
      <alignment horizontal="center" vertical="center"/>
      <protection locked="0"/>
    </xf>
    <xf numFmtId="0" fontId="159" fillId="0" borderId="87" xfId="31" applyFont="1" applyBorder="1" applyAlignment="1" applyProtection="1">
      <alignment horizontal="center" vertical="center"/>
      <protection locked="0"/>
    </xf>
    <xf numFmtId="0" fontId="36" fillId="3" borderId="0" xfId="32" applyFont="1" applyFill="1" applyAlignment="1" applyProtection="1">
      <alignment horizontal="left" vertical="top"/>
      <protection hidden="1"/>
    </xf>
    <xf numFmtId="0" fontId="36" fillId="0" borderId="7" xfId="32" applyFont="1" applyBorder="1" applyAlignment="1" applyProtection="1">
      <alignment horizontal="left" vertical="top"/>
      <protection hidden="1"/>
    </xf>
    <xf numFmtId="0" fontId="58" fillId="0" borderId="0" xfId="32" applyFont="1" applyAlignment="1" applyProtection="1">
      <alignment horizontal="left" vertical="top"/>
      <protection hidden="1"/>
    </xf>
    <xf numFmtId="0" fontId="31" fillId="0" borderId="0" xfId="32" applyFont="1" applyAlignment="1">
      <alignment horizontal="left" vertical="top"/>
    </xf>
    <xf numFmtId="0" fontId="151" fillId="0" borderId="0" xfId="32" applyFont="1" applyAlignment="1" applyProtection="1">
      <alignment horizontal="left" vertical="top"/>
      <protection hidden="1"/>
    </xf>
    <xf numFmtId="0" fontId="83" fillId="0" borderId="18" xfId="0" applyFont="1" applyBorder="1" applyAlignment="1" applyProtection="1">
      <alignment horizontal="left" vertical="center" indent="1"/>
      <protection hidden="1"/>
    </xf>
    <xf numFmtId="0" fontId="83" fillId="0" borderId="18" xfId="0" applyFont="1" applyBorder="1" applyAlignment="1" applyProtection="1">
      <alignment horizontal="center" vertical="center"/>
      <protection hidden="1"/>
    </xf>
    <xf numFmtId="0" fontId="112" fillId="6" borderId="118" xfId="0" applyFont="1" applyFill="1" applyBorder="1" applyAlignment="1" applyProtection="1">
      <alignment horizontal="left" vertical="center" indent="1"/>
      <protection hidden="1"/>
    </xf>
    <xf numFmtId="0" fontId="112" fillId="6" borderId="119" xfId="0" applyFont="1" applyFill="1" applyBorder="1" applyAlignment="1" applyProtection="1">
      <alignment horizontal="left" vertical="center" indent="1"/>
      <protection hidden="1"/>
    </xf>
    <xf numFmtId="0" fontId="112" fillId="6" borderId="119" xfId="0" applyFont="1" applyFill="1" applyBorder="1" applyAlignment="1" applyProtection="1">
      <alignment horizontal="left" vertical="center" wrapText="1" indent="1"/>
      <protection hidden="1"/>
    </xf>
    <xf numFmtId="0" fontId="112" fillId="6" borderId="120" xfId="0" applyFont="1" applyFill="1" applyBorder="1" applyAlignment="1" applyProtection="1">
      <alignment horizontal="left" vertical="center" wrapText="1" indent="1"/>
      <protection hidden="1"/>
    </xf>
    <xf numFmtId="168" fontId="84" fillId="0" borderId="122" xfId="1" applyNumberFormat="1" applyFont="1" applyBorder="1" applyAlignment="1" applyProtection="1">
      <alignment horizontal="left" vertical="center" indent="1"/>
      <protection hidden="1"/>
    </xf>
    <xf numFmtId="168" fontId="84" fillId="0" borderId="106" xfId="1" applyNumberFormat="1" applyFont="1" applyBorder="1" applyAlignment="1" applyProtection="1">
      <alignment horizontal="left" vertical="center" indent="1"/>
      <protection hidden="1"/>
    </xf>
    <xf numFmtId="0" fontId="83" fillId="0" borderId="106" xfId="0" applyFont="1" applyBorder="1" applyAlignment="1" applyProtection="1">
      <alignment horizontal="center" vertical="center"/>
      <protection hidden="1"/>
    </xf>
    <xf numFmtId="0" fontId="83" fillId="0" borderId="111" xfId="0" applyFont="1" applyBorder="1" applyAlignment="1" applyProtection="1">
      <alignment horizontal="center" vertical="center"/>
      <protection hidden="1"/>
    </xf>
    <xf numFmtId="0" fontId="83" fillId="0" borderId="112" xfId="0" applyFont="1" applyBorder="1" applyAlignment="1" applyProtection="1">
      <alignment horizontal="center" vertical="center"/>
      <protection hidden="1"/>
    </xf>
    <xf numFmtId="0" fontId="83" fillId="0" borderId="111" xfId="0" applyFont="1" applyBorder="1" applyAlignment="1" applyProtection="1">
      <alignment horizontal="left" vertical="center" indent="1"/>
      <protection hidden="1"/>
    </xf>
    <xf numFmtId="3" fontId="31" fillId="25" borderId="1" xfId="0" applyNumberFormat="1" applyFont="1" applyFill="1" applyBorder="1" applyAlignment="1">
      <alignment horizontal="left" vertical="top" wrapText="1"/>
    </xf>
    <xf numFmtId="3" fontId="31" fillId="25" borderId="1" xfId="1" applyNumberFormat="1" applyFont="1" applyFill="1" applyBorder="1" applyAlignment="1" applyProtection="1">
      <alignment horizontal="left" vertical="top" wrapText="1"/>
      <protection hidden="1"/>
    </xf>
    <xf numFmtId="1" fontId="59" fillId="0" borderId="113" xfId="0" applyNumberFormat="1" applyFont="1" applyBorder="1" applyAlignment="1" applyProtection="1">
      <alignment horizontal="center" vertical="center" wrapText="1"/>
      <protection locked="0"/>
    </xf>
    <xf numFmtId="1" fontId="173" fillId="0" borderId="104" xfId="0" applyNumberFormat="1" applyFont="1" applyBorder="1" applyAlignment="1" applyProtection="1">
      <alignment horizontal="center" vertical="center" wrapText="1"/>
      <protection locked="0"/>
    </xf>
    <xf numFmtId="1" fontId="59" fillId="0" borderId="114" xfId="0" applyNumberFormat="1" applyFont="1" applyBorder="1" applyAlignment="1" applyProtection="1">
      <alignment horizontal="center" vertical="center" wrapText="1"/>
      <protection locked="0"/>
    </xf>
    <xf numFmtId="1" fontId="173" fillId="0" borderId="106" xfId="0" applyNumberFormat="1" applyFont="1" applyBorder="1" applyAlignment="1" applyProtection="1">
      <alignment horizontal="center" vertical="center" wrapText="1"/>
      <protection locked="0"/>
    </xf>
    <xf numFmtId="1" fontId="174" fillId="0" borderId="106" xfId="0" applyNumberFormat="1" applyFont="1" applyBorder="1" applyAlignment="1" applyProtection="1">
      <alignment horizontal="center" vertical="center" wrapText="1"/>
      <protection locked="0"/>
    </xf>
    <xf numFmtId="1" fontId="174" fillId="2" borderId="25" xfId="0" applyNumberFormat="1" applyFont="1" applyFill="1" applyBorder="1" applyAlignment="1" applyProtection="1">
      <alignment horizontal="center" vertical="center" wrapText="1"/>
      <protection locked="0"/>
    </xf>
    <xf numFmtId="1" fontId="174" fillId="2" borderId="13" xfId="0" applyNumberFormat="1" applyFont="1" applyFill="1" applyBorder="1" applyAlignment="1" applyProtection="1">
      <alignment horizontal="center" vertical="center" wrapText="1"/>
      <protection locked="0"/>
    </xf>
    <xf numFmtId="1" fontId="174" fillId="0" borderId="109" xfId="0" applyNumberFormat="1" applyFont="1" applyBorder="1" applyAlignment="1" applyProtection="1">
      <alignment horizontal="center" vertical="center" wrapText="1"/>
      <protection locked="0"/>
    </xf>
    <xf numFmtId="1" fontId="174" fillId="0" borderId="13" xfId="0" applyNumberFormat="1" applyFont="1" applyBorder="1" applyAlignment="1" applyProtection="1">
      <alignment horizontal="center" vertical="center" wrapText="1"/>
      <protection locked="0"/>
    </xf>
    <xf numFmtId="1" fontId="59" fillId="0" borderId="116" xfId="0" applyNumberFormat="1" applyFont="1" applyBorder="1" applyAlignment="1" applyProtection="1">
      <alignment horizontal="center" vertical="center" wrapText="1"/>
      <protection locked="0"/>
    </xf>
    <xf numFmtId="1" fontId="174" fillId="0" borderId="117" xfId="0" applyNumberFormat="1" applyFont="1" applyBorder="1" applyAlignment="1" applyProtection="1">
      <alignment horizontal="center" vertical="center" wrapText="1"/>
      <protection locked="0"/>
    </xf>
    <xf numFmtId="1" fontId="174" fillId="0" borderId="110" xfId="0" applyNumberFormat="1" applyFont="1" applyBorder="1" applyAlignment="1" applyProtection="1">
      <alignment horizontal="center" vertical="center" wrapText="1"/>
      <protection locked="0"/>
    </xf>
    <xf numFmtId="1" fontId="174" fillId="0" borderId="111" xfId="0" applyNumberFormat="1" applyFont="1" applyBorder="1" applyAlignment="1" applyProtection="1">
      <alignment horizontal="center" vertical="center" wrapText="1"/>
      <protection locked="0"/>
    </xf>
    <xf numFmtId="1" fontId="173" fillId="0" borderId="112" xfId="0" applyNumberFormat="1" applyFont="1" applyBorder="1" applyAlignment="1" applyProtection="1">
      <alignment horizontal="center" vertical="center" wrapText="1"/>
      <protection locked="0"/>
    </xf>
    <xf numFmtId="1" fontId="31" fillId="25" borderId="1" xfId="4" applyNumberFormat="1" applyFont="1" applyFill="1" applyBorder="1" applyAlignment="1" applyProtection="1">
      <alignment vertical="top" wrapText="1"/>
    </xf>
    <xf numFmtId="2" fontId="41" fillId="13" borderId="13" xfId="0" applyNumberFormat="1" applyFont="1" applyFill="1" applyBorder="1" applyAlignment="1" applyProtection="1">
      <alignment horizontal="center" vertical="center"/>
      <protection hidden="1"/>
    </xf>
    <xf numFmtId="0" fontId="36" fillId="19" borderId="0" xfId="7" applyFont="1" applyFill="1" applyAlignment="1" applyProtection="1">
      <alignment vertical="center" wrapText="1"/>
      <protection hidden="1"/>
    </xf>
    <xf numFmtId="9" fontId="36" fillId="19" borderId="0" xfId="4" applyFont="1" applyFill="1" applyAlignment="1" applyProtection="1">
      <alignment vertical="center" wrapText="1"/>
      <protection hidden="1"/>
    </xf>
    <xf numFmtId="0" fontId="112" fillId="20" borderId="87" xfId="1" applyNumberFormat="1" applyFont="1" applyFill="1" applyBorder="1" applyAlignment="1" applyProtection="1">
      <alignment horizontal="center" vertical="center" wrapText="1"/>
      <protection hidden="1"/>
    </xf>
    <xf numFmtId="0" fontId="112" fillId="14" borderId="87" xfId="1" applyNumberFormat="1" applyFont="1" applyFill="1" applyBorder="1" applyAlignment="1" applyProtection="1">
      <alignment horizontal="center" vertical="center" wrapText="1"/>
      <protection hidden="1"/>
    </xf>
    <xf numFmtId="171" fontId="80" fillId="0" borderId="26" xfId="7" applyNumberFormat="1" applyFont="1" applyBorder="1" applyAlignment="1" applyProtection="1">
      <alignment horizontal="left" vertical="center"/>
      <protection hidden="1"/>
    </xf>
    <xf numFmtId="171" fontId="80" fillId="0" borderId="14" xfId="7" applyNumberFormat="1" applyFont="1" applyBorder="1" applyAlignment="1" applyProtection="1">
      <alignment horizontal="left" vertical="center"/>
      <protection hidden="1"/>
    </xf>
    <xf numFmtId="0" fontId="59" fillId="0" borderId="45" xfId="7" quotePrefix="1" applyFont="1" applyBorder="1" applyAlignment="1" applyProtection="1">
      <alignment horizontal="left" vertical="top" wrapText="1"/>
      <protection locked="0"/>
    </xf>
    <xf numFmtId="0" fontId="89" fillId="3" borderId="0" xfId="7" applyFont="1" applyFill="1" applyAlignment="1" applyProtection="1">
      <alignment horizontal="left" vertical="top"/>
      <protection hidden="1"/>
    </xf>
    <xf numFmtId="0" fontId="83" fillId="3" borderId="0" xfId="7" applyFont="1" applyFill="1" applyAlignment="1" applyProtection="1">
      <alignment horizontal="left" vertical="top" wrapText="1"/>
      <protection hidden="1"/>
    </xf>
    <xf numFmtId="49" fontId="58" fillId="3" borderId="0" xfId="7" applyNumberFormat="1" applyFont="1" applyFill="1" applyAlignment="1" applyProtection="1">
      <alignment horizontal="left" vertical="top" wrapText="1"/>
      <protection locked="0"/>
    </xf>
    <xf numFmtId="0" fontId="83" fillId="3" borderId="0" xfId="7" applyFont="1" applyFill="1" applyAlignment="1" applyProtection="1">
      <alignment horizontal="left" vertical="top"/>
      <protection hidden="1"/>
    </xf>
    <xf numFmtId="0" fontId="112" fillId="20" borderId="23" xfId="1" applyNumberFormat="1" applyFont="1" applyFill="1" applyBorder="1" applyAlignment="1" applyProtection="1">
      <alignment horizontal="left" vertical="center" wrapText="1"/>
      <protection hidden="1"/>
    </xf>
    <xf numFmtId="164" fontId="59" fillId="3" borderId="18" xfId="0" applyNumberFormat="1" applyFont="1" applyFill="1" applyBorder="1" applyAlignment="1" applyProtection="1">
      <alignment horizontal="right" vertical="center" wrapText="1"/>
      <protection locked="0"/>
    </xf>
    <xf numFmtId="164" fontId="59" fillId="3" borderId="13" xfId="0" applyNumberFormat="1" applyFont="1" applyFill="1" applyBorder="1" applyAlignment="1" applyProtection="1">
      <alignment horizontal="right" vertical="center" wrapText="1"/>
      <protection locked="0"/>
    </xf>
    <xf numFmtId="164" fontId="89" fillId="22" borderId="13" xfId="0" applyNumberFormat="1" applyFont="1" applyFill="1" applyBorder="1" applyAlignment="1" applyProtection="1">
      <alignment horizontal="right" vertical="center" wrapText="1"/>
      <protection hidden="1"/>
    </xf>
    <xf numFmtId="9" fontId="89" fillId="7" borderId="23" xfId="4" applyFont="1" applyFill="1" applyBorder="1" applyAlignment="1" applyProtection="1">
      <alignment horizontal="center" vertical="center" wrapText="1"/>
      <protection hidden="1"/>
    </xf>
    <xf numFmtId="164" fontId="59" fillId="0" borderId="18" xfId="0" applyNumberFormat="1" applyFont="1" applyBorder="1" applyAlignment="1" applyProtection="1">
      <alignment horizontal="right" vertical="center" wrapText="1"/>
      <protection locked="0"/>
    </xf>
    <xf numFmtId="164" fontId="59" fillId="0" borderId="13" xfId="0" applyNumberFormat="1" applyFont="1" applyBorder="1" applyAlignment="1" applyProtection="1">
      <alignment horizontal="right" vertical="center" wrapText="1"/>
      <protection locked="0"/>
    </xf>
    <xf numFmtId="9" fontId="72" fillId="7" borderId="23" xfId="4" applyFont="1" applyFill="1" applyBorder="1" applyAlignment="1" applyProtection="1">
      <alignment horizontal="center" vertical="center" wrapText="1"/>
      <protection hidden="1"/>
    </xf>
    <xf numFmtId="0" fontId="74" fillId="0" borderId="0" xfId="2" applyFont="1" applyAlignment="1" applyProtection="1">
      <alignment horizontal="left" vertical="top" wrapText="1"/>
      <protection hidden="1"/>
    </xf>
    <xf numFmtId="14" fontId="58" fillId="0" borderId="1" xfId="32" applyNumberFormat="1" applyFont="1" applyBorder="1" applyAlignment="1" applyProtection="1">
      <alignment vertical="center" wrapText="1"/>
      <protection locked="0"/>
    </xf>
    <xf numFmtId="0" fontId="72" fillId="0" borderId="13" xfId="1" applyNumberFormat="1" applyFont="1" applyFill="1" applyBorder="1" applyAlignment="1" applyProtection="1">
      <alignment horizontal="left" vertical="center" wrapText="1"/>
      <protection hidden="1"/>
    </xf>
    <xf numFmtId="0" fontId="90" fillId="0" borderId="23" xfId="0" applyFont="1" applyBorder="1" applyAlignment="1">
      <alignment vertical="center" wrapText="1"/>
    </xf>
    <xf numFmtId="0" fontId="1" fillId="19" borderId="0" xfId="39" applyFont="1" applyFill="1"/>
    <xf numFmtId="0" fontId="176" fillId="0" borderId="23" xfId="0" applyFont="1" applyBorder="1" applyAlignment="1">
      <alignment horizontal="left" vertical="center" wrapText="1"/>
    </xf>
    <xf numFmtId="0" fontId="72" fillId="0" borderId="0" xfId="7" applyFont="1" applyAlignment="1" applyProtection="1">
      <alignment horizontal="center" vertical="center"/>
      <protection hidden="1"/>
    </xf>
    <xf numFmtId="0" fontId="1" fillId="19" borderId="0" xfId="7" applyFont="1" applyFill="1" applyAlignment="1" applyProtection="1">
      <alignment vertical="center"/>
      <protection hidden="1"/>
    </xf>
    <xf numFmtId="0" fontId="1" fillId="0" borderId="0" xfId="7" applyFont="1" applyAlignment="1" applyProtection="1">
      <alignment vertical="center"/>
      <protection hidden="1"/>
    </xf>
    <xf numFmtId="0" fontId="89" fillId="3" borderId="0" xfId="7" applyFont="1" applyFill="1" applyAlignment="1" applyProtection="1">
      <alignment vertical="center"/>
      <protection hidden="1"/>
    </xf>
    <xf numFmtId="14" fontId="59" fillId="0" borderId="13" xfId="7" applyNumberFormat="1" applyFont="1" applyBorder="1" applyAlignment="1" applyProtection="1">
      <alignment horizontal="center" vertical="center"/>
      <protection locked="0"/>
    </xf>
    <xf numFmtId="0" fontId="1" fillId="0" borderId="47" xfId="7" applyFont="1" applyBorder="1" applyAlignment="1" applyProtection="1">
      <alignment vertical="center"/>
      <protection hidden="1"/>
    </xf>
    <xf numFmtId="0" fontId="1" fillId="0" borderId="0" xfId="7" applyFont="1" applyAlignment="1" applyProtection="1">
      <alignment vertical="top"/>
      <protection hidden="1"/>
    </xf>
    <xf numFmtId="0" fontId="1" fillId="3" borderId="0" xfId="7" applyFont="1" applyFill="1" applyAlignment="1" applyProtection="1">
      <alignment vertical="center" wrapText="1"/>
      <protection hidden="1"/>
    </xf>
    <xf numFmtId="0" fontId="1" fillId="0" borderId="0" xfId="7" applyFont="1" applyAlignment="1" applyProtection="1">
      <alignment vertical="center" wrapText="1"/>
      <protection hidden="1"/>
    </xf>
    <xf numFmtId="0" fontId="99" fillId="6" borderId="13" xfId="0" applyFont="1" applyFill="1" applyBorder="1" applyAlignment="1" applyProtection="1">
      <alignment horizontal="center" vertical="center" wrapText="1"/>
      <protection hidden="1"/>
    </xf>
    <xf numFmtId="0" fontId="88" fillId="16" borderId="23" xfId="1" applyNumberFormat="1" applyFont="1" applyFill="1" applyBorder="1" applyAlignment="1" applyProtection="1">
      <alignment horizontal="center" vertical="center" wrapText="1"/>
      <protection hidden="1"/>
    </xf>
    <xf numFmtId="0" fontId="88" fillId="16" borderId="13" xfId="1" applyNumberFormat="1" applyFont="1" applyFill="1" applyBorder="1" applyAlignment="1" applyProtection="1">
      <alignment horizontal="center" vertical="center" wrapText="1"/>
      <protection hidden="1"/>
    </xf>
    <xf numFmtId="164" fontId="89" fillId="22" borderId="13" xfId="0" applyNumberFormat="1" applyFont="1" applyFill="1" applyBorder="1" applyAlignment="1" applyProtection="1">
      <alignment horizontal="left" vertical="center" wrapText="1"/>
      <protection hidden="1"/>
    </xf>
    <xf numFmtId="9" fontId="94" fillId="0" borderId="0" xfId="4" applyFont="1" applyAlignment="1">
      <alignment horizontal="center" vertical="center" wrapText="1"/>
    </xf>
    <xf numFmtId="14" fontId="58" fillId="0" borderId="8" xfId="32" applyNumberFormat="1" applyFont="1" applyBorder="1" applyAlignment="1" applyProtection="1">
      <alignment vertical="center" wrapText="1"/>
      <protection locked="0"/>
    </xf>
    <xf numFmtId="0" fontId="89" fillId="3" borderId="0" xfId="7" applyFont="1" applyFill="1" applyAlignment="1" applyProtection="1">
      <alignment horizontal="left" vertical="center" wrapText="1"/>
      <protection hidden="1"/>
    </xf>
    <xf numFmtId="0" fontId="72" fillId="3" borderId="0" xfId="7" applyFont="1" applyFill="1" applyAlignment="1" applyProtection="1">
      <alignment horizontal="left" vertical="top" wrapText="1"/>
      <protection hidden="1"/>
    </xf>
    <xf numFmtId="0" fontId="89" fillId="3" borderId="0" xfId="7" applyFont="1" applyFill="1" applyAlignment="1" applyProtection="1">
      <alignment horizontal="left" vertical="top" wrapText="1"/>
      <protection hidden="1"/>
    </xf>
    <xf numFmtId="14" fontId="59" fillId="0" borderId="0" xfId="7" applyNumberFormat="1" applyFont="1" applyAlignment="1" applyProtection="1">
      <alignment horizontal="center" vertical="center"/>
      <protection locked="0"/>
    </xf>
    <xf numFmtId="44" fontId="89" fillId="22" borderId="23" xfId="23" applyFont="1" applyFill="1" applyBorder="1" applyAlignment="1" applyProtection="1">
      <alignment vertical="center" wrapText="1"/>
      <protection hidden="1"/>
    </xf>
    <xf numFmtId="0" fontId="31" fillId="0" borderId="1" xfId="0" applyFont="1" applyBorder="1" applyAlignment="1" applyProtection="1">
      <alignment vertical="top" wrapText="1"/>
      <protection locked="0"/>
    </xf>
    <xf numFmtId="0" fontId="44" fillId="7" borderId="3" xfId="15" applyFont="1" applyFill="1" applyBorder="1" applyAlignment="1" applyProtection="1">
      <alignment horizontal="center" vertical="center" wrapText="1"/>
      <protection locked="0"/>
    </xf>
    <xf numFmtId="0" fontId="22" fillId="0" borderId="0" xfId="32" applyFont="1" applyAlignment="1" applyProtection="1">
      <alignment horizontal="center" vertical="center"/>
      <protection locked="0"/>
    </xf>
    <xf numFmtId="0" fontId="51" fillId="7" borderId="3" xfId="15" applyFont="1" applyFill="1" applyBorder="1" applyAlignment="1" applyProtection="1">
      <alignment horizontal="center" vertical="center" wrapText="1"/>
      <protection locked="0"/>
    </xf>
    <xf numFmtId="0" fontId="44" fillId="7" borderId="4" xfId="15" applyFont="1" applyFill="1" applyBorder="1" applyAlignment="1" applyProtection="1">
      <alignment horizontal="center" vertical="center" wrapText="1"/>
      <protection locked="0"/>
    </xf>
    <xf numFmtId="0" fontId="58" fillId="0" borderId="0" xfId="32" applyFont="1" applyAlignment="1" applyProtection="1">
      <alignment horizontal="left" vertical="center"/>
      <protection hidden="1"/>
    </xf>
    <xf numFmtId="0" fontId="58" fillId="0" borderId="8" xfId="32" applyFont="1" applyBorder="1" applyAlignment="1" applyProtection="1">
      <alignment horizontal="left" vertical="center"/>
      <protection hidden="1"/>
    </xf>
    <xf numFmtId="173" fontId="44" fillId="7" borderId="4" xfId="15" applyNumberFormat="1" applyFont="1" applyFill="1" applyBorder="1" applyAlignment="1" applyProtection="1">
      <alignment horizontal="center" vertical="center" wrapText="1"/>
      <protection hidden="1"/>
    </xf>
    <xf numFmtId="173" fontId="44" fillId="7" borderId="4" xfId="15" applyNumberFormat="1" applyFont="1" applyFill="1" applyBorder="1" applyAlignment="1" applyProtection="1">
      <alignment horizontal="center" vertical="center" wrapText="1"/>
      <protection locked="0"/>
    </xf>
    <xf numFmtId="0" fontId="41" fillId="7" borderId="4" xfId="15"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hidden="1"/>
    </xf>
    <xf numFmtId="0" fontId="40" fillId="6" borderId="3" xfId="32" applyFont="1" applyFill="1" applyBorder="1" applyAlignment="1" applyProtection="1">
      <alignment vertical="center"/>
      <protection hidden="1"/>
    </xf>
    <xf numFmtId="0" fontId="36" fillId="6" borderId="7" xfId="32" applyFont="1" applyFill="1" applyBorder="1" applyAlignment="1" applyProtection="1">
      <alignment horizontal="center" vertical="center"/>
      <protection hidden="1"/>
    </xf>
    <xf numFmtId="0" fontId="36" fillId="6" borderId="7" xfId="32" applyFont="1" applyFill="1" applyBorder="1" applyAlignment="1" applyProtection="1">
      <alignment horizontal="left" vertical="top"/>
      <protection hidden="1"/>
    </xf>
    <xf numFmtId="0" fontId="36" fillId="6" borderId="7" xfId="32" applyFont="1" applyFill="1" applyBorder="1" applyAlignment="1" applyProtection="1">
      <alignment vertical="center"/>
      <protection hidden="1"/>
    </xf>
    <xf numFmtId="0" fontId="36" fillId="6" borderId="70" xfId="32" applyFont="1" applyFill="1" applyBorder="1" applyAlignment="1" applyProtection="1">
      <alignment vertical="center"/>
      <protection hidden="1"/>
    </xf>
    <xf numFmtId="0" fontId="44" fillId="0" borderId="0" xfId="32" applyFont="1" applyAlignment="1" applyProtection="1">
      <alignment vertical="center"/>
      <protection hidden="1"/>
    </xf>
    <xf numFmtId="0" fontId="22" fillId="0" borderId="0" xfId="32" applyFont="1" applyAlignment="1" applyProtection="1">
      <alignment horizontal="center" vertical="center"/>
      <protection hidden="1"/>
    </xf>
    <xf numFmtId="0" fontId="22" fillId="0" borderId="0" xfId="32" applyFont="1" applyAlignment="1" applyProtection="1">
      <alignment horizontal="left" vertical="top"/>
      <protection hidden="1"/>
    </xf>
    <xf numFmtId="49" fontId="22" fillId="0" borderId="0" xfId="32" applyNumberFormat="1" applyFont="1" applyAlignment="1" applyProtection="1">
      <alignment vertical="center" wrapText="1"/>
      <protection locked="0"/>
    </xf>
    <xf numFmtId="49" fontId="22" fillId="0" borderId="0" xfId="32" applyNumberFormat="1" applyFont="1" applyAlignment="1" applyProtection="1">
      <alignment horizontal="center" vertical="center" wrapText="1"/>
      <protection locked="0"/>
    </xf>
    <xf numFmtId="0" fontId="40" fillId="0" borderId="0" xfId="32" applyFont="1" applyAlignment="1" applyProtection="1">
      <alignment vertical="center"/>
      <protection hidden="1"/>
    </xf>
    <xf numFmtId="0" fontId="44" fillId="0" borderId="0" xfId="32" applyFont="1" applyAlignment="1" applyProtection="1">
      <alignment vertical="center"/>
      <protection locked="0"/>
    </xf>
    <xf numFmtId="0" fontId="40" fillId="6" borderId="7" xfId="32" applyFont="1" applyFill="1" applyBorder="1" applyAlignment="1" applyProtection="1">
      <alignment vertical="center"/>
      <protection hidden="1"/>
    </xf>
    <xf numFmtId="0" fontId="40" fillId="0" borderId="6" xfId="32" applyFont="1" applyBorder="1" applyAlignment="1" applyProtection="1">
      <alignment vertical="center"/>
      <protection locked="0"/>
    </xf>
    <xf numFmtId="0" fontId="36" fillId="0" borderId="6" xfId="32" applyFont="1" applyBorder="1" applyAlignment="1" applyProtection="1">
      <alignment horizontal="center" vertical="center"/>
      <protection locked="0"/>
    </xf>
    <xf numFmtId="0" fontId="36" fillId="0" borderId="6" xfId="32" applyFont="1" applyBorder="1" applyAlignment="1" applyProtection="1">
      <alignment horizontal="left" vertical="top"/>
      <protection locked="0"/>
    </xf>
    <xf numFmtId="0" fontId="36" fillId="0" borderId="6" xfId="32" applyFont="1" applyBorder="1" applyAlignment="1" applyProtection="1">
      <alignment vertical="center"/>
      <protection locked="0"/>
    </xf>
    <xf numFmtId="0" fontId="22" fillId="0" borderId="0" xfId="32" applyFont="1" applyAlignment="1" applyProtection="1">
      <alignment horizontal="left" vertical="top"/>
      <protection locked="0"/>
    </xf>
    <xf numFmtId="0" fontId="22" fillId="0" borderId="0" xfId="32" applyFont="1" applyAlignment="1" applyProtection="1">
      <alignment vertical="center"/>
      <protection locked="0"/>
    </xf>
    <xf numFmtId="0" fontId="36" fillId="6" borderId="3" xfId="32" applyFont="1" applyFill="1" applyBorder="1" applyAlignment="1" applyProtection="1">
      <alignment horizontal="left" vertical="top"/>
      <protection hidden="1"/>
    </xf>
    <xf numFmtId="0" fontId="22" fillId="0" borderId="0" xfId="15" applyFont="1" applyAlignment="1" applyProtection="1">
      <alignment horizontal="left" vertical="top" wrapText="1"/>
      <protection hidden="1"/>
    </xf>
    <xf numFmtId="173" fontId="44" fillId="0" borderId="0" xfId="15" applyNumberFormat="1" applyFont="1" applyAlignment="1" applyProtection="1">
      <alignment horizontal="center" vertical="center" wrapText="1"/>
      <protection locked="0"/>
    </xf>
    <xf numFmtId="0" fontId="36" fillId="0" borderId="66" xfId="32" applyFont="1" applyBorder="1" applyAlignment="1" applyProtection="1">
      <alignment vertical="center"/>
      <protection hidden="1"/>
    </xf>
    <xf numFmtId="0" fontId="41" fillId="0" borderId="0" xfId="15" applyFont="1" applyAlignment="1" applyProtection="1">
      <alignment horizontal="left" vertical="center" wrapText="1"/>
      <protection hidden="1"/>
    </xf>
    <xf numFmtId="0" fontId="36" fillId="0" borderId="0" xfId="32" applyFont="1" applyAlignment="1" applyProtection="1">
      <alignment vertical="center"/>
      <protection locked="0"/>
    </xf>
    <xf numFmtId="0" fontId="40" fillId="0" borderId="6" xfId="32" applyFont="1" applyBorder="1" applyAlignment="1" applyProtection="1">
      <alignment vertical="center"/>
      <protection hidden="1"/>
    </xf>
    <xf numFmtId="0" fontId="46" fillId="0" borderId="0" xfId="32" applyFont="1" applyAlignment="1" applyProtection="1">
      <alignment vertical="center" wrapText="1"/>
      <protection hidden="1"/>
    </xf>
    <xf numFmtId="0" fontId="46" fillId="0" borderId="8" xfId="32" applyFont="1" applyBorder="1" applyAlignment="1" applyProtection="1">
      <alignment vertical="center" wrapText="1"/>
      <protection hidden="1"/>
    </xf>
    <xf numFmtId="0" fontId="36" fillId="0" borderId="65" xfId="32" applyFont="1" applyBorder="1" applyAlignment="1" applyProtection="1">
      <alignment vertical="center"/>
      <protection hidden="1"/>
    </xf>
    <xf numFmtId="0" fontId="36" fillId="0" borderId="3" xfId="32" applyFont="1" applyBorder="1" applyAlignment="1" applyProtection="1">
      <alignment vertical="center"/>
      <protection hidden="1"/>
    </xf>
    <xf numFmtId="0" fontId="58" fillId="0" borderId="7" xfId="32" applyFont="1" applyBorder="1" applyAlignment="1" applyProtection="1">
      <alignment vertical="center"/>
      <protection hidden="1"/>
    </xf>
    <xf numFmtId="0" fontId="71" fillId="0" borderId="0" xfId="10" applyFont="1" applyAlignment="1" applyProtection="1">
      <alignment vertical="top" wrapText="1"/>
      <protection hidden="1"/>
    </xf>
    <xf numFmtId="0" fontId="74" fillId="0" borderId="0" xfId="2" applyFont="1" applyAlignment="1" applyProtection="1">
      <alignment horizontal="left" vertical="center"/>
      <protection hidden="1"/>
    </xf>
    <xf numFmtId="0" fontId="151" fillId="0" borderId="0" xfId="32" applyFont="1" applyAlignment="1" applyProtection="1">
      <alignment vertical="top"/>
      <protection hidden="1"/>
    </xf>
    <xf numFmtId="49" fontId="31" fillId="40" borderId="11" xfId="0" applyNumberFormat="1" applyFont="1" applyFill="1" applyBorder="1" applyAlignment="1" applyProtection="1">
      <alignment vertical="center" wrapText="1"/>
      <protection hidden="1"/>
    </xf>
    <xf numFmtId="49" fontId="31" fillId="0" borderId="0" xfId="0" applyNumberFormat="1" applyFont="1" applyAlignment="1" applyProtection="1">
      <alignment vertical="top" wrapText="1"/>
      <protection hidden="1"/>
    </xf>
    <xf numFmtId="49" fontId="31" fillId="0" borderId="65" xfId="0" applyNumberFormat="1" applyFont="1" applyBorder="1" applyAlignment="1" applyProtection="1">
      <alignment vertical="top" wrapText="1"/>
      <protection hidden="1"/>
    </xf>
    <xf numFmtId="49" fontId="31" fillId="0" borderId="6" xfId="0" applyNumberFormat="1" applyFont="1" applyBorder="1" applyAlignment="1" applyProtection="1">
      <alignment vertical="top" wrapText="1"/>
      <protection hidden="1"/>
    </xf>
    <xf numFmtId="49" fontId="31" fillId="0" borderId="67" xfId="0" applyNumberFormat="1" applyFont="1" applyBorder="1" applyAlignment="1" applyProtection="1">
      <alignment vertical="top" wrapText="1"/>
      <protection hidden="1"/>
    </xf>
    <xf numFmtId="49" fontId="31" fillId="0" borderId="66" xfId="0" applyNumberFormat="1" applyFont="1" applyBorder="1" applyAlignment="1" applyProtection="1">
      <alignment vertical="top" wrapText="1"/>
      <protection hidden="1"/>
    </xf>
    <xf numFmtId="49" fontId="31" fillId="0" borderId="3" xfId="0" applyNumberFormat="1" applyFont="1" applyBorder="1" applyAlignment="1" applyProtection="1">
      <alignment vertical="top" wrapText="1"/>
      <protection hidden="1"/>
    </xf>
    <xf numFmtId="49" fontId="31" fillId="0" borderId="7" xfId="0" applyNumberFormat="1" applyFont="1" applyBorder="1" applyAlignment="1" applyProtection="1">
      <alignment vertical="top" wrapText="1"/>
      <protection hidden="1"/>
    </xf>
    <xf numFmtId="0" fontId="22" fillId="16" borderId="1" xfId="32" applyFont="1" applyFill="1" applyBorder="1" applyAlignment="1">
      <alignment horizontal="left" vertical="center" wrapText="1"/>
    </xf>
    <xf numFmtId="0" fontId="22" fillId="16" borderId="2" xfId="32" applyFont="1" applyFill="1" applyBorder="1" applyAlignment="1">
      <alignment horizontal="left" vertical="center" wrapText="1"/>
    </xf>
    <xf numFmtId="0" fontId="40" fillId="0" borderId="0" xfId="32" applyFont="1" applyAlignment="1" applyProtection="1">
      <alignment vertical="top"/>
      <protection hidden="1"/>
    </xf>
    <xf numFmtId="0" fontId="36" fillId="0" borderId="0" xfId="32" applyFont="1" applyAlignment="1" applyProtection="1">
      <alignment horizontal="center" vertical="top"/>
      <protection hidden="1"/>
    </xf>
    <xf numFmtId="0" fontId="36" fillId="0" borderId="0" xfId="32" applyFont="1" applyAlignment="1" applyProtection="1">
      <alignment vertical="top"/>
      <protection hidden="1"/>
    </xf>
    <xf numFmtId="0" fontId="31" fillId="0" borderId="0" xfId="32" applyFont="1" applyAlignment="1" applyProtection="1">
      <alignment vertical="top"/>
      <protection hidden="1"/>
    </xf>
    <xf numFmtId="0" fontId="36" fillId="0" borderId="8" xfId="32" applyFont="1" applyBorder="1" applyAlignment="1" applyProtection="1">
      <alignment vertical="top"/>
      <protection hidden="1"/>
    </xf>
    <xf numFmtId="0" fontId="36" fillId="0" borderId="7" xfId="32" applyFont="1" applyBorder="1" applyAlignment="1" applyProtection="1">
      <alignment vertical="top"/>
      <protection hidden="1"/>
    </xf>
    <xf numFmtId="0" fontId="36" fillId="0" borderId="70" xfId="32" applyFont="1" applyBorder="1" applyAlignment="1" applyProtection="1">
      <alignment vertical="top"/>
      <protection hidden="1"/>
    </xf>
    <xf numFmtId="0" fontId="83" fillId="3" borderId="13" xfId="10" applyFont="1" applyFill="1" applyBorder="1" applyAlignment="1" applyProtection="1">
      <alignment horizontal="center" vertical="center" wrapText="1"/>
      <protection hidden="1"/>
    </xf>
    <xf numFmtId="0" fontId="83" fillId="0" borderId="13" xfId="10" applyFont="1" applyBorder="1" applyAlignment="1" applyProtection="1">
      <alignment horizontal="left" vertical="center" wrapText="1" indent="1"/>
      <protection hidden="1"/>
    </xf>
    <xf numFmtId="0" fontId="83" fillId="0" borderId="0" xfId="10" applyFont="1" applyAlignment="1" applyProtection="1">
      <alignment horizontal="left" vertical="top" wrapText="1"/>
      <protection hidden="1"/>
    </xf>
    <xf numFmtId="0" fontId="89" fillId="3" borderId="0" xfId="10" applyFont="1" applyFill="1" applyAlignment="1" applyProtection="1">
      <alignment horizontal="left" vertical="top" wrapText="1"/>
      <protection locked="0" hidden="1"/>
    </xf>
    <xf numFmtId="0" fontId="77" fillId="0" borderId="0" xfId="10" applyFont="1" applyAlignment="1" applyProtection="1">
      <alignment horizontal="left" vertical="top" wrapText="1"/>
      <protection locked="0" hidden="1"/>
    </xf>
    <xf numFmtId="0" fontId="77" fillId="0" borderId="0" xfId="10" applyFont="1" applyAlignment="1" applyProtection="1">
      <alignment horizontal="left" vertical="top" wrapText="1"/>
      <protection hidden="1"/>
    </xf>
    <xf numFmtId="0" fontId="89" fillId="0" borderId="13" xfId="10" applyFont="1" applyBorder="1" applyAlignment="1" applyProtection="1">
      <alignment horizontal="left" vertical="center" wrapText="1" indent="1"/>
      <protection hidden="1"/>
    </xf>
    <xf numFmtId="0" fontId="162" fillId="0" borderId="0" xfId="2" applyFont="1" applyFill="1" applyAlignment="1" applyProtection="1"/>
    <xf numFmtId="0" fontId="68" fillId="0" borderId="0" xfId="10" applyFont="1" applyAlignment="1" applyProtection="1">
      <alignment vertical="center" wrapText="1"/>
      <protection hidden="1"/>
    </xf>
    <xf numFmtId="0" fontId="68" fillId="0" borderId="0" xfId="10" applyFont="1" applyAlignment="1" applyProtection="1">
      <alignment vertical="center"/>
      <protection hidden="1"/>
    </xf>
    <xf numFmtId="0" fontId="27" fillId="0" borderId="0" xfId="2" applyAlignment="1" applyProtection="1">
      <alignment horizontal="left" vertical="top" wrapText="1"/>
      <protection hidden="1"/>
    </xf>
    <xf numFmtId="0" fontId="84" fillId="0" borderId="0" xfId="10" applyFont="1" applyAlignment="1" applyProtection="1">
      <alignment horizontal="left" vertical="top" wrapText="1"/>
      <protection hidden="1"/>
    </xf>
    <xf numFmtId="0" fontId="108" fillId="0" borderId="0" xfId="10" applyFont="1" applyAlignment="1" applyProtection="1">
      <alignment horizontal="center" wrapText="1"/>
      <protection hidden="1"/>
    </xf>
    <xf numFmtId="0" fontId="84" fillId="3" borderId="0" xfId="10" applyFont="1" applyFill="1" applyAlignment="1" applyProtection="1">
      <alignment horizontal="left" vertical="top" wrapText="1"/>
      <protection hidden="1"/>
    </xf>
    <xf numFmtId="0" fontId="36" fillId="0" borderId="0" xfId="10" applyFont="1" applyAlignment="1" applyProtection="1">
      <alignment horizontal="center"/>
      <protection hidden="1"/>
    </xf>
    <xf numFmtId="0" fontId="68" fillId="0" borderId="0" xfId="10" applyFont="1" applyAlignment="1" applyProtection="1">
      <alignment horizontal="left" vertical="top"/>
      <protection hidden="1"/>
    </xf>
    <xf numFmtId="0" fontId="110" fillId="0" borderId="0" xfId="10" applyFont="1" applyAlignment="1" applyProtection="1">
      <alignment horizontal="center" wrapText="1"/>
      <protection hidden="1"/>
    </xf>
    <xf numFmtId="0" fontId="89" fillId="0" borderId="97" xfId="7" applyFont="1" applyBorder="1" applyAlignment="1" applyProtection="1">
      <alignment horizontal="center" vertical="center" wrapText="1"/>
      <protection hidden="1"/>
    </xf>
    <xf numFmtId="0" fontId="89" fillId="0" borderId="98" xfId="7" applyFont="1" applyBorder="1" applyAlignment="1" applyProtection="1">
      <alignment horizontal="center" vertical="center" wrapText="1"/>
      <protection hidden="1"/>
    </xf>
    <xf numFmtId="0" fontId="89" fillId="0" borderId="99" xfId="7" applyFont="1" applyBorder="1" applyAlignment="1" applyProtection="1">
      <alignment horizontal="center" vertical="center" wrapText="1"/>
      <protection hidden="1"/>
    </xf>
    <xf numFmtId="0" fontId="82" fillId="0" borderId="0" xfId="10" applyFont="1" applyAlignment="1" applyProtection="1">
      <alignment horizontal="left" vertical="top" wrapText="1"/>
      <protection hidden="1"/>
    </xf>
    <xf numFmtId="0" fontId="71" fillId="0" borderId="0" xfId="10" applyFont="1" applyAlignment="1" applyProtection="1">
      <alignment vertical="top" wrapText="1"/>
      <protection hidden="1"/>
    </xf>
    <xf numFmtId="0" fontId="83" fillId="0" borderId="0" xfId="10" applyFont="1" applyAlignment="1">
      <alignment vertical="top" wrapText="1"/>
    </xf>
    <xf numFmtId="0" fontId="89" fillId="0" borderId="0" xfId="10" applyFont="1" applyAlignment="1" applyProtection="1">
      <alignment horizontal="left" vertical="top" wrapText="1"/>
      <protection hidden="1"/>
    </xf>
    <xf numFmtId="0" fontId="72" fillId="0" borderId="0" xfId="10" applyFont="1" applyAlignment="1" applyProtection="1">
      <alignment horizontal="left" vertical="top" wrapText="1"/>
      <protection hidden="1"/>
    </xf>
    <xf numFmtId="0" fontId="74" fillId="0" borderId="0" xfId="2" applyFont="1" applyBorder="1" applyAlignment="1" applyProtection="1">
      <alignment horizontal="left" vertical="top"/>
      <protection hidden="1"/>
    </xf>
    <xf numFmtId="0" fontId="83" fillId="3" borderId="0" xfId="10" applyFont="1" applyFill="1" applyAlignment="1" applyProtection="1">
      <alignment horizontal="left" vertical="top" wrapText="1"/>
      <protection hidden="1"/>
    </xf>
    <xf numFmtId="0" fontId="74" fillId="3" borderId="0" xfId="2" applyFont="1" applyFill="1" applyAlignment="1" applyProtection="1">
      <alignment horizontal="left" vertical="top" wrapText="1"/>
      <protection locked="0" hidden="1"/>
    </xf>
    <xf numFmtId="0" fontId="74" fillId="3" borderId="0" xfId="2" applyFont="1" applyFill="1" applyAlignment="1" applyProtection="1">
      <alignment horizontal="left" vertical="top"/>
      <protection locked="0" hidden="1"/>
    </xf>
    <xf numFmtId="0" fontId="84" fillId="0" borderId="0" xfId="10" applyFont="1" applyAlignment="1">
      <alignment vertical="top"/>
    </xf>
    <xf numFmtId="0" fontId="68" fillId="0" borderId="0" xfId="10" applyFont="1" applyAlignment="1" applyProtection="1">
      <alignment horizontal="left" vertical="center" wrapText="1"/>
      <protection hidden="1"/>
    </xf>
    <xf numFmtId="0" fontId="68" fillId="0" borderId="0" xfId="10" applyFont="1" applyAlignment="1" applyProtection="1">
      <alignment horizontal="left" vertical="center"/>
      <protection hidden="1"/>
    </xf>
    <xf numFmtId="0" fontId="89" fillId="3" borderId="0" xfId="10" applyFont="1" applyFill="1" applyAlignment="1" applyProtection="1">
      <alignment horizontal="left" vertical="top" wrapText="1"/>
      <protection hidden="1"/>
    </xf>
    <xf numFmtId="0" fontId="89" fillId="3" borderId="0" xfId="10" applyFont="1" applyFill="1" applyAlignment="1" applyProtection="1">
      <alignment horizontal="left" vertical="top"/>
      <protection hidden="1"/>
    </xf>
    <xf numFmtId="0" fontId="89" fillId="3" borderId="13" xfId="10" applyFont="1" applyFill="1" applyBorder="1" applyAlignment="1" applyProtection="1">
      <alignment horizontal="left" vertical="center" wrapText="1" indent="1"/>
      <protection hidden="1"/>
    </xf>
    <xf numFmtId="0" fontId="83" fillId="3" borderId="13" xfId="10" applyFont="1" applyFill="1" applyBorder="1" applyAlignment="1" applyProtection="1">
      <alignment horizontal="left" vertical="center" wrapText="1" indent="1"/>
      <protection hidden="1"/>
    </xf>
    <xf numFmtId="0" fontId="89" fillId="0" borderId="0" xfId="10" applyFont="1" applyAlignment="1" applyProtection="1">
      <alignment vertical="center" wrapText="1"/>
      <protection hidden="1"/>
    </xf>
    <xf numFmtId="0" fontId="83" fillId="3" borderId="0" xfId="10" applyFont="1" applyFill="1" applyAlignment="1" applyProtection="1">
      <alignment horizontal="left" vertical="top" wrapText="1"/>
      <protection locked="0" hidden="1"/>
    </xf>
    <xf numFmtId="0" fontId="68" fillId="3" borderId="0" xfId="10" applyFont="1" applyFill="1" applyAlignment="1" applyProtection="1">
      <alignment horizontal="left" vertical="top"/>
      <protection hidden="1"/>
    </xf>
    <xf numFmtId="0" fontId="77" fillId="3" borderId="8" xfId="10" applyFont="1" applyFill="1" applyBorder="1" applyAlignment="1" applyProtection="1">
      <alignment horizontal="left" vertical="center"/>
      <protection hidden="1"/>
    </xf>
    <xf numFmtId="0" fontId="77" fillId="3" borderId="0" xfId="10" applyFont="1" applyFill="1" applyAlignment="1" applyProtection="1">
      <alignment horizontal="left" vertical="center"/>
      <protection hidden="1"/>
    </xf>
    <xf numFmtId="0" fontId="77" fillId="0" borderId="0" xfId="10" applyFont="1" applyAlignment="1" applyProtection="1">
      <alignment vertical="top"/>
      <protection hidden="1"/>
    </xf>
    <xf numFmtId="0" fontId="77" fillId="3" borderId="0" xfId="10" applyFont="1" applyFill="1" applyAlignment="1" applyProtection="1">
      <alignment vertical="center" wrapText="1"/>
      <protection locked="0" hidden="1"/>
    </xf>
    <xf numFmtId="0" fontId="89" fillId="3" borderId="0" xfId="7" applyFont="1" applyFill="1" applyAlignment="1" applyProtection="1">
      <alignment horizontal="left" vertical="center"/>
      <protection hidden="1"/>
    </xf>
    <xf numFmtId="0" fontId="89" fillId="0" borderId="0" xfId="7" applyFont="1" applyAlignment="1" applyProtection="1">
      <alignment horizontal="left" vertical="top" wrapText="1"/>
      <protection hidden="1"/>
    </xf>
    <xf numFmtId="0" fontId="89" fillId="0" borderId="0" xfId="7" applyFont="1" applyAlignment="1" applyProtection="1">
      <alignment horizontal="left" vertical="center"/>
      <protection hidden="1"/>
    </xf>
    <xf numFmtId="0" fontId="89" fillId="0" borderId="17" xfId="7" applyFont="1" applyBorder="1" applyAlignment="1" applyProtection="1">
      <alignment horizontal="left" vertical="center"/>
      <protection hidden="1"/>
    </xf>
    <xf numFmtId="0" fontId="89" fillId="0" borderId="0" xfId="0" applyFont="1"/>
    <xf numFmtId="0" fontId="89" fillId="3" borderId="17" xfId="7" applyFont="1" applyFill="1" applyBorder="1" applyAlignment="1" applyProtection="1">
      <alignment horizontal="left" vertical="center"/>
      <protection hidden="1"/>
    </xf>
    <xf numFmtId="0" fontId="83" fillId="0" borderId="0" xfId="7" applyFont="1" applyAlignment="1" applyProtection="1">
      <alignment horizontal="left" vertical="center"/>
      <protection hidden="1"/>
    </xf>
    <xf numFmtId="0" fontId="89" fillId="3" borderId="0" xfId="7" applyFont="1" applyFill="1" applyAlignment="1" applyProtection="1">
      <alignment horizontal="left" vertical="top"/>
      <protection hidden="1"/>
    </xf>
    <xf numFmtId="0" fontId="89" fillId="3" borderId="0" xfId="7" applyFont="1" applyFill="1" applyAlignment="1" applyProtection="1">
      <alignment horizontal="left" vertical="top" wrapText="1"/>
      <protection hidden="1"/>
    </xf>
    <xf numFmtId="0" fontId="146" fillId="15" borderId="0" xfId="7" applyFont="1" applyFill="1" applyAlignment="1" applyProtection="1">
      <alignment horizontal="right"/>
      <protection hidden="1"/>
    </xf>
    <xf numFmtId="0" fontId="79" fillId="0" borderId="0" xfId="7" applyFont="1" applyAlignment="1" applyProtection="1">
      <alignment horizontal="right" wrapText="1"/>
      <protection hidden="1"/>
    </xf>
    <xf numFmtId="49" fontId="58" fillId="0" borderId="23" xfId="7" applyNumberFormat="1" applyFont="1" applyBorder="1" applyAlignment="1" applyProtection="1">
      <alignment horizontal="left" vertical="top" wrapText="1"/>
      <protection locked="0"/>
    </xf>
    <xf numFmtId="49" fontId="58" fillId="0" borderId="24" xfId="7" applyNumberFormat="1" applyFont="1" applyBorder="1" applyAlignment="1" applyProtection="1">
      <alignment horizontal="left" vertical="top" wrapText="1"/>
      <protection locked="0"/>
    </xf>
    <xf numFmtId="49" fontId="58" fillId="0" borderId="25" xfId="7" applyNumberFormat="1" applyFont="1" applyBorder="1" applyAlignment="1" applyProtection="1">
      <alignment horizontal="left" vertical="top" wrapText="1"/>
      <protection locked="0"/>
    </xf>
    <xf numFmtId="0" fontId="84" fillId="0" borderId="0" xfId="7" applyFont="1" applyAlignment="1" applyProtection="1">
      <alignment horizontal="left" vertical="center" wrapText="1"/>
      <protection hidden="1"/>
    </xf>
    <xf numFmtId="0" fontId="83" fillId="0" borderId="0" xfId="7" applyFont="1" applyAlignment="1" applyProtection="1">
      <alignment horizontal="left" vertical="center" wrapText="1"/>
      <protection hidden="1"/>
    </xf>
    <xf numFmtId="0" fontId="58" fillId="0" borderId="23" xfId="7" applyFont="1" applyBorder="1" applyAlignment="1" applyProtection="1">
      <alignment vertical="center"/>
      <protection locked="0"/>
    </xf>
    <xf numFmtId="0" fontId="58" fillId="0" borderId="24" xfId="0" applyFont="1" applyBorder="1" applyAlignment="1" applyProtection="1">
      <alignment vertical="center"/>
      <protection locked="0"/>
    </xf>
    <xf numFmtId="0" fontId="58" fillId="0" borderId="25" xfId="0" applyFont="1" applyBorder="1" applyAlignment="1" applyProtection="1">
      <alignment vertical="center"/>
      <protection locked="0"/>
    </xf>
    <xf numFmtId="0" fontId="0" fillId="0" borderId="0" xfId="0" applyAlignment="1">
      <alignment horizontal="left" vertical="center" wrapText="1"/>
    </xf>
    <xf numFmtId="49" fontId="58" fillId="3" borderId="23" xfId="7" applyNumberFormat="1" applyFont="1" applyFill="1" applyBorder="1" applyAlignment="1" applyProtection="1">
      <alignment horizontal="left" vertical="top" wrapText="1"/>
      <protection locked="0"/>
    </xf>
    <xf numFmtId="49" fontId="58" fillId="3" borderId="24" xfId="7" applyNumberFormat="1" applyFont="1" applyFill="1" applyBorder="1" applyAlignment="1" applyProtection="1">
      <alignment horizontal="left" vertical="top" wrapText="1"/>
      <protection locked="0"/>
    </xf>
    <xf numFmtId="49" fontId="58" fillId="3" borderId="25" xfId="7" applyNumberFormat="1" applyFont="1" applyFill="1" applyBorder="1" applyAlignment="1" applyProtection="1">
      <alignment horizontal="left" vertical="top" wrapText="1"/>
      <protection locked="0"/>
    </xf>
    <xf numFmtId="0" fontId="83" fillId="3" borderId="0" xfId="7" applyFont="1" applyFill="1" applyAlignment="1" applyProtection="1">
      <alignment horizontal="left" vertical="top" wrapText="1"/>
      <protection hidden="1"/>
    </xf>
    <xf numFmtId="0" fontId="74" fillId="3" borderId="0" xfId="2" applyFont="1" applyFill="1" applyAlignment="1" applyProtection="1">
      <alignment horizontal="center" vertical="center"/>
    </xf>
    <xf numFmtId="0" fontId="83" fillId="0" borderId="0" xfId="0" applyFont="1" applyAlignment="1">
      <alignment horizontal="left" vertical="center" wrapText="1"/>
    </xf>
    <xf numFmtId="0" fontId="0" fillId="3" borderId="0" xfId="0" applyFill="1" applyAlignment="1">
      <alignment horizontal="left" vertical="top" wrapText="1"/>
    </xf>
    <xf numFmtId="49" fontId="59" fillId="3" borderId="48" xfId="1" applyNumberFormat="1" applyFont="1" applyFill="1" applyBorder="1" applyAlignment="1" applyProtection="1">
      <alignment horizontal="left" vertical="top" wrapText="1"/>
      <protection locked="0"/>
    </xf>
    <xf numFmtId="49" fontId="59" fillId="3" borderId="50" xfId="1" applyNumberFormat="1" applyFont="1" applyFill="1" applyBorder="1" applyAlignment="1" applyProtection="1">
      <alignment horizontal="left" vertical="top" wrapText="1"/>
      <protection locked="0"/>
    </xf>
    <xf numFmtId="49" fontId="59" fillId="3" borderId="49" xfId="1" applyNumberFormat="1" applyFont="1" applyFill="1" applyBorder="1" applyAlignment="1" applyProtection="1">
      <alignment horizontal="left" vertical="top" wrapText="1"/>
      <protection locked="0"/>
    </xf>
    <xf numFmtId="49" fontId="59" fillId="3" borderId="124" xfId="1" applyNumberFormat="1" applyFont="1" applyFill="1" applyBorder="1" applyAlignment="1" applyProtection="1">
      <alignment horizontal="left" vertical="top" wrapText="1"/>
      <protection locked="0"/>
    </xf>
    <xf numFmtId="49" fontId="59" fillId="3" borderId="125" xfId="1" applyNumberFormat="1" applyFont="1" applyFill="1" applyBorder="1" applyAlignment="1" applyProtection="1">
      <alignment horizontal="left" vertical="top" wrapText="1"/>
      <protection locked="0"/>
    </xf>
    <xf numFmtId="1" fontId="41" fillId="3" borderId="48" xfId="1" applyNumberFormat="1" applyFont="1" applyFill="1" applyBorder="1" applyAlignment="1" applyProtection="1">
      <alignment horizontal="left" vertical="center"/>
      <protection locked="0"/>
    </xf>
    <xf numFmtId="1" fontId="41" fillId="3" borderId="50" xfId="1" applyNumberFormat="1" applyFont="1" applyFill="1" applyBorder="1" applyAlignment="1" applyProtection="1">
      <alignment horizontal="left" vertical="center"/>
      <protection locked="0"/>
    </xf>
    <xf numFmtId="1" fontId="41" fillId="3" borderId="49" xfId="1" applyNumberFormat="1" applyFont="1" applyFill="1" applyBorder="1" applyAlignment="1" applyProtection="1">
      <alignment horizontal="left" vertical="center"/>
      <protection locked="0"/>
    </xf>
    <xf numFmtId="49" fontId="59" fillId="0" borderId="48" xfId="1" applyNumberFormat="1" applyFont="1" applyBorder="1" applyAlignment="1" applyProtection="1">
      <alignment horizontal="left" vertical="center" wrapText="1"/>
      <protection locked="0"/>
    </xf>
    <xf numFmtId="49" fontId="59" fillId="0" borderId="50" xfId="1" applyNumberFormat="1" applyFont="1" applyBorder="1" applyAlignment="1" applyProtection="1">
      <alignment horizontal="left" vertical="center" wrapText="1"/>
      <protection locked="0"/>
    </xf>
    <xf numFmtId="0" fontId="59" fillId="3" borderId="48" xfId="7" applyFont="1" applyFill="1" applyBorder="1" applyAlignment="1" applyProtection="1">
      <alignment horizontal="left" vertical="top" wrapText="1"/>
      <protection locked="0"/>
    </xf>
    <xf numFmtId="0" fontId="59" fillId="3" borderId="49" xfId="7" applyFont="1" applyFill="1" applyBorder="1" applyAlignment="1" applyProtection="1">
      <alignment horizontal="left" vertical="top" wrapText="1"/>
      <protection locked="0"/>
    </xf>
    <xf numFmtId="0" fontId="59" fillId="3" borderId="50" xfId="7" applyFont="1" applyFill="1" applyBorder="1" applyAlignment="1" applyProtection="1">
      <alignment horizontal="left" vertical="top" wrapText="1"/>
      <protection locked="0"/>
    </xf>
    <xf numFmtId="0" fontId="68" fillId="0" borderId="0" xfId="7" applyFont="1" applyAlignment="1" applyProtection="1">
      <alignment horizontal="left" vertical="top" wrapText="1"/>
      <protection hidden="1"/>
    </xf>
    <xf numFmtId="49" fontId="59" fillId="0" borderId="49" xfId="1" applyNumberFormat="1" applyFont="1" applyBorder="1" applyAlignment="1" applyProtection="1">
      <alignment horizontal="left" vertical="center" wrapText="1"/>
      <protection locked="0"/>
    </xf>
    <xf numFmtId="49" fontId="59" fillId="0" borderId="124" xfId="1" applyNumberFormat="1" applyFont="1" applyBorder="1" applyAlignment="1" applyProtection="1">
      <alignment horizontal="left" vertical="center" wrapText="1"/>
      <protection locked="0"/>
    </xf>
    <xf numFmtId="49" fontId="59" fillId="0" borderId="126" xfId="1" applyNumberFormat="1" applyFont="1" applyBorder="1" applyAlignment="1" applyProtection="1">
      <alignment horizontal="left" vertical="center" wrapText="1"/>
      <protection locked="0"/>
    </xf>
    <xf numFmtId="1" fontId="41" fillId="0" borderId="48" xfId="1" applyNumberFormat="1" applyFont="1" applyBorder="1" applyAlignment="1" applyProtection="1">
      <alignment horizontal="left" vertical="center"/>
      <protection locked="0"/>
    </xf>
    <xf numFmtId="1" fontId="41" fillId="0" borderId="50" xfId="1" applyNumberFormat="1" applyFont="1" applyBorder="1" applyAlignment="1" applyProtection="1">
      <alignment horizontal="left" vertical="center"/>
      <protection locked="0"/>
    </xf>
    <xf numFmtId="1" fontId="41" fillId="0" borderId="49" xfId="1" applyNumberFormat="1" applyFont="1" applyBorder="1" applyAlignment="1" applyProtection="1">
      <alignment horizontal="left" vertical="center"/>
      <protection locked="0"/>
    </xf>
    <xf numFmtId="0" fontId="66" fillId="0" borderId="0" xfId="7" applyFont="1" applyAlignment="1" applyProtection="1">
      <alignment vertical="center" wrapText="1"/>
      <protection hidden="1"/>
    </xf>
    <xf numFmtId="0" fontId="179" fillId="0" borderId="0" xfId="0" applyFont="1" applyAlignment="1">
      <alignment wrapText="1"/>
    </xf>
    <xf numFmtId="49" fontId="59" fillId="3" borderId="48" xfId="7" applyNumberFormat="1" applyFont="1" applyFill="1" applyBorder="1" applyAlignment="1" applyProtection="1">
      <alignment horizontal="left" vertical="top" wrapText="1"/>
      <protection locked="0"/>
    </xf>
    <xf numFmtId="49" fontId="59" fillId="3" borderId="49" xfId="7" applyNumberFormat="1" applyFont="1" applyFill="1" applyBorder="1" applyAlignment="1" applyProtection="1">
      <alignment horizontal="left" vertical="top" wrapText="1"/>
      <protection locked="0"/>
    </xf>
    <xf numFmtId="49" fontId="59" fillId="3" borderId="50" xfId="7" applyNumberFormat="1" applyFont="1" applyFill="1" applyBorder="1" applyAlignment="1" applyProtection="1">
      <alignment horizontal="left" vertical="top" wrapText="1"/>
      <protection locked="0"/>
    </xf>
    <xf numFmtId="49" fontId="59" fillId="3" borderId="23" xfId="7" applyNumberFormat="1" applyFont="1" applyFill="1" applyBorder="1" applyAlignment="1" applyProtection="1">
      <alignment horizontal="left" vertical="center" wrapText="1"/>
      <protection locked="0"/>
    </xf>
    <xf numFmtId="49" fontId="59" fillId="3" borderId="24" xfId="7" applyNumberFormat="1" applyFont="1" applyFill="1" applyBorder="1" applyAlignment="1" applyProtection="1">
      <alignment horizontal="left" vertical="center" wrapText="1"/>
      <protection locked="0"/>
    </xf>
    <xf numFmtId="49" fontId="59" fillId="3" borderId="13" xfId="7" applyNumberFormat="1" applyFont="1" applyFill="1" applyBorder="1" applyAlignment="1" applyProtection="1">
      <alignment horizontal="left" vertical="center" wrapText="1"/>
      <protection locked="0"/>
    </xf>
    <xf numFmtId="0" fontId="71" fillId="0" borderId="0" xfId="7" applyFont="1" applyAlignment="1" applyProtection="1">
      <alignment horizontal="left" vertical="center"/>
      <protection hidden="1"/>
    </xf>
    <xf numFmtId="0" fontId="90" fillId="0" borderId="0" xfId="7" applyFont="1" applyAlignment="1" applyProtection="1">
      <alignment horizontal="left" vertical="top" wrapText="1"/>
      <protection hidden="1"/>
    </xf>
    <xf numFmtId="0" fontId="72" fillId="0" borderId="0" xfId="7" applyFont="1" applyAlignment="1" applyProtection="1">
      <alignment horizontal="left" vertical="top" wrapText="1"/>
      <protection hidden="1"/>
    </xf>
    <xf numFmtId="0" fontId="126" fillId="0" borderId="0" xfId="7" applyFont="1" applyAlignment="1" applyProtection="1">
      <alignment horizontal="left" vertical="top" wrapText="1"/>
      <protection hidden="1"/>
    </xf>
    <xf numFmtId="0" fontId="74" fillId="0" borderId="0" xfId="2" applyFont="1" applyBorder="1" applyAlignment="1" applyProtection="1">
      <alignment horizontal="center" vertical="center" wrapText="1"/>
      <protection hidden="1"/>
    </xf>
    <xf numFmtId="0" fontId="74" fillId="0" borderId="0" xfId="2" applyFont="1" applyAlignment="1" applyProtection="1">
      <alignment horizontal="center" vertical="center" wrapText="1"/>
    </xf>
    <xf numFmtId="49" fontId="59" fillId="3" borderId="23" xfId="1" applyNumberFormat="1" applyFont="1" applyFill="1" applyBorder="1" applyAlignment="1" applyProtection="1">
      <alignment horizontal="center" vertical="center"/>
      <protection locked="0"/>
    </xf>
    <xf numFmtId="0" fontId="167" fillId="3" borderId="25" xfId="0" applyFont="1" applyFill="1" applyBorder="1"/>
    <xf numFmtId="0" fontId="72" fillId="3" borderId="0" xfId="7" applyFont="1" applyFill="1" applyAlignment="1" applyProtection="1">
      <alignment horizontal="left" vertical="top" wrapText="1"/>
      <protection hidden="1"/>
    </xf>
    <xf numFmtId="0" fontId="0" fillId="0" borderId="0" xfId="0" applyAlignment="1">
      <alignment wrapText="1"/>
    </xf>
    <xf numFmtId="0" fontId="0" fillId="0" borderId="0" xfId="0"/>
    <xf numFmtId="0" fontId="59" fillId="3" borderId="23" xfId="1" applyNumberFormat="1" applyFont="1" applyFill="1" applyBorder="1" applyAlignment="1" applyProtection="1">
      <alignment horizontal="left" vertical="center" wrapText="1"/>
      <protection locked="0"/>
    </xf>
    <xf numFmtId="0" fontId="59" fillId="3" borderId="13" xfId="1" applyNumberFormat="1" applyFont="1" applyFill="1" applyBorder="1" applyAlignment="1" applyProtection="1">
      <alignment horizontal="left" vertical="center" wrapText="1"/>
      <protection locked="0"/>
    </xf>
    <xf numFmtId="0" fontId="71" fillId="0" borderId="0" xfId="7" applyFont="1" applyAlignment="1" applyProtection="1">
      <alignment wrapText="1"/>
      <protection hidden="1"/>
    </xf>
    <xf numFmtId="49" fontId="59" fillId="0" borderId="23" xfId="7" applyNumberFormat="1" applyFont="1" applyBorder="1" applyAlignment="1" applyProtection="1">
      <alignment horizontal="left" vertical="top" wrapText="1"/>
      <protection locked="0"/>
    </xf>
    <xf numFmtId="49" fontId="59" fillId="0" borderId="24" xfId="7" applyNumberFormat="1" applyFont="1" applyBorder="1" applyAlignment="1" applyProtection="1">
      <alignment horizontal="left" vertical="top" wrapText="1"/>
      <protection locked="0"/>
    </xf>
    <xf numFmtId="49" fontId="59" fillId="0" borderId="25" xfId="7" applyNumberFormat="1" applyFont="1" applyBorder="1" applyAlignment="1" applyProtection="1">
      <alignment horizontal="left" vertical="top" wrapText="1"/>
      <protection locked="0"/>
    </xf>
    <xf numFmtId="0" fontId="89" fillId="0" borderId="0" xfId="7" applyFont="1" applyAlignment="1" applyProtection="1">
      <alignment horizontal="left" vertical="center" wrapText="1"/>
      <protection hidden="1"/>
    </xf>
    <xf numFmtId="0" fontId="84" fillId="0" borderId="0" xfId="7" applyFont="1" applyAlignment="1" applyProtection="1">
      <alignment horizontal="left" vertical="top" wrapText="1"/>
      <protection hidden="1"/>
    </xf>
    <xf numFmtId="49" fontId="59" fillId="0" borderId="48" xfId="7" applyNumberFormat="1" applyFont="1" applyBorder="1" applyAlignment="1" applyProtection="1">
      <alignment horizontal="left" vertical="top" wrapText="1"/>
      <protection locked="0"/>
    </xf>
    <xf numFmtId="49" fontId="59" fillId="0" borderId="49" xfId="7" applyNumberFormat="1" applyFont="1" applyBorder="1" applyAlignment="1" applyProtection="1">
      <alignment horizontal="left" vertical="top" wrapText="1"/>
      <protection locked="0"/>
    </xf>
    <xf numFmtId="49" fontId="59" fillId="0" borderId="50" xfId="7" applyNumberFormat="1" applyFont="1" applyBorder="1" applyAlignment="1" applyProtection="1">
      <alignment horizontal="left" vertical="top" wrapText="1"/>
      <protection locked="0"/>
    </xf>
    <xf numFmtId="0" fontId="84" fillId="0" borderId="17" xfId="7" applyFont="1" applyBorder="1" applyAlignment="1" applyProtection="1">
      <alignment horizontal="left" vertical="top" wrapText="1"/>
      <protection hidden="1"/>
    </xf>
    <xf numFmtId="0" fontId="59" fillId="0" borderId="23" xfId="7" applyFont="1" applyBorder="1" applyAlignment="1" applyProtection="1">
      <alignment horizontal="center" vertical="center"/>
      <protection locked="0" hidden="1"/>
    </xf>
    <xf numFmtId="0" fontId="59" fillId="0" borderId="25" xfId="7" applyFont="1" applyBorder="1" applyAlignment="1" applyProtection="1">
      <alignment horizontal="center" vertical="center"/>
      <protection locked="0" hidden="1"/>
    </xf>
    <xf numFmtId="0" fontId="84" fillId="3" borderId="0" xfId="7" applyFont="1" applyFill="1" applyAlignment="1" applyProtection="1">
      <alignment horizontal="left" vertical="top" wrapText="1"/>
      <protection hidden="1"/>
    </xf>
    <xf numFmtId="0" fontId="146" fillId="6" borderId="0" xfId="7" applyFont="1" applyFill="1" applyAlignment="1" applyProtection="1">
      <alignment horizontal="right"/>
      <protection hidden="1"/>
    </xf>
    <xf numFmtId="0" fontId="72" fillId="0" borderId="17" xfId="7" applyFont="1" applyBorder="1" applyAlignment="1" applyProtection="1">
      <alignment horizontal="left" vertical="top" wrapText="1"/>
      <protection hidden="1"/>
    </xf>
    <xf numFmtId="0" fontId="69" fillId="0" borderId="43" xfId="7" applyFont="1" applyBorder="1" applyAlignment="1" applyProtection="1">
      <alignment horizontal="left" wrapText="1"/>
      <protection hidden="1"/>
    </xf>
    <xf numFmtId="0" fontId="83" fillId="0" borderId="0" xfId="7" applyFont="1" applyAlignment="1" applyProtection="1">
      <alignment horizontal="left" vertical="top" wrapText="1"/>
      <protection hidden="1"/>
    </xf>
    <xf numFmtId="170" fontId="59" fillId="0" borderId="23" xfId="1" applyNumberFormat="1" applyFont="1" applyBorder="1" applyAlignment="1" applyProtection="1">
      <alignment horizontal="center" vertical="center" wrapText="1"/>
      <protection locked="0"/>
    </xf>
    <xf numFmtId="170" fontId="59" fillId="0" borderId="25" xfId="1" applyNumberFormat="1" applyFont="1" applyBorder="1" applyAlignment="1" applyProtection="1">
      <alignment horizontal="center" vertical="center" wrapText="1"/>
      <protection locked="0"/>
    </xf>
    <xf numFmtId="0" fontId="59" fillId="0" borderId="23" xfId="7" applyFont="1" applyBorder="1" applyAlignment="1" applyProtection="1">
      <alignment horizontal="center" vertical="center" wrapText="1"/>
      <protection locked="0" hidden="1"/>
    </xf>
    <xf numFmtId="0" fontId="59" fillId="0" borderId="25" xfId="7" applyFont="1" applyBorder="1" applyAlignment="1" applyProtection="1">
      <alignment horizontal="center" vertical="center" wrapText="1"/>
      <protection locked="0" hidden="1"/>
    </xf>
    <xf numFmtId="0" fontId="59" fillId="0" borderId="30" xfId="7" applyFont="1" applyBorder="1" applyAlignment="1" applyProtection="1">
      <alignment horizontal="center" vertical="center" wrapText="1"/>
      <protection locked="0" hidden="1"/>
    </xf>
    <xf numFmtId="0" fontId="59" fillId="0" borderId="46" xfId="7" applyFont="1" applyBorder="1" applyAlignment="1" applyProtection="1">
      <alignment horizontal="center" vertical="center" wrapText="1"/>
      <protection locked="0" hidden="1"/>
    </xf>
    <xf numFmtId="0" fontId="59" fillId="0" borderId="18"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83" fillId="0" borderId="0" xfId="7" applyFont="1" applyAlignment="1" applyProtection="1">
      <alignment horizontal="left" vertical="top"/>
      <protection hidden="1"/>
    </xf>
    <xf numFmtId="0" fontId="59" fillId="3" borderId="13" xfId="7" applyFont="1" applyFill="1" applyBorder="1" applyAlignment="1" applyProtection="1">
      <alignment horizontal="center" vertical="center" wrapText="1"/>
      <protection locked="0"/>
    </xf>
    <xf numFmtId="0" fontId="58" fillId="0" borderId="48" xfId="7" applyFont="1" applyBorder="1" applyAlignment="1" applyProtection="1">
      <alignment horizontal="left" vertical="top" wrapText="1"/>
      <protection locked="0"/>
    </xf>
    <xf numFmtId="0" fontId="58" fillId="0" borderId="49" xfId="7" applyFont="1" applyBorder="1" applyAlignment="1" applyProtection="1">
      <alignment horizontal="left" vertical="top" wrapText="1"/>
      <protection locked="0"/>
    </xf>
    <xf numFmtId="0" fontId="58" fillId="0" borderId="50" xfId="7" applyFont="1" applyBorder="1" applyAlignment="1" applyProtection="1">
      <alignment horizontal="left" vertical="top" wrapText="1"/>
      <protection locked="0"/>
    </xf>
    <xf numFmtId="0" fontId="74" fillId="0" borderId="14" xfId="2" applyFont="1" applyFill="1" applyBorder="1" applyAlignment="1" applyProtection="1">
      <alignment horizontal="left" vertical="top" wrapText="1"/>
      <protection hidden="1"/>
    </xf>
    <xf numFmtId="0" fontId="83" fillId="0" borderId="89" xfId="7" applyFont="1" applyBorder="1" applyAlignment="1" applyProtection="1">
      <alignment horizontal="left" vertical="top"/>
      <protection hidden="1"/>
    </xf>
    <xf numFmtId="49" fontId="58" fillId="0" borderId="48" xfId="7" applyNumberFormat="1" applyFont="1" applyBorder="1" applyAlignment="1" applyProtection="1">
      <alignment horizontal="left" vertical="top" wrapText="1"/>
      <protection locked="0"/>
    </xf>
    <xf numFmtId="49" fontId="58" fillId="0" borderId="49" xfId="7" applyNumberFormat="1" applyFont="1" applyBorder="1" applyAlignment="1" applyProtection="1">
      <alignment horizontal="left" vertical="top" wrapText="1"/>
      <protection locked="0"/>
    </xf>
    <xf numFmtId="49" fontId="58" fillId="0" borderId="50" xfId="7" applyNumberFormat="1" applyFont="1" applyBorder="1" applyAlignment="1" applyProtection="1">
      <alignment horizontal="left" vertical="top" wrapText="1"/>
      <protection locked="0"/>
    </xf>
    <xf numFmtId="3" fontId="59" fillId="0" borderId="23" xfId="4" applyNumberFormat="1" applyFont="1" applyFill="1" applyBorder="1" applyAlignment="1" applyProtection="1">
      <alignment horizontal="center" vertical="center" wrapText="1"/>
      <protection locked="0"/>
    </xf>
    <xf numFmtId="3" fontId="59" fillId="0" borderId="25" xfId="4" applyNumberFormat="1" applyFont="1" applyFill="1" applyBorder="1" applyAlignment="1" applyProtection="1">
      <alignment horizontal="center" vertical="center" wrapText="1"/>
      <protection locked="0"/>
    </xf>
    <xf numFmtId="0" fontId="59" fillId="0" borderId="23" xfId="7" applyFont="1" applyBorder="1" applyAlignment="1" applyProtection="1">
      <alignment horizontal="center" vertical="center" wrapText="1"/>
      <protection locked="0"/>
    </xf>
    <xf numFmtId="0" fontId="59" fillId="0" borderId="25" xfId="7" applyFont="1" applyBorder="1" applyAlignment="1" applyProtection="1">
      <alignment horizontal="center" vertical="center" wrapText="1"/>
      <protection locked="0"/>
    </xf>
    <xf numFmtId="0" fontId="89" fillId="0" borderId="0" xfId="26" applyFont="1" applyAlignment="1" applyProtection="1">
      <alignment horizontal="left" vertical="top" wrapText="1"/>
      <protection hidden="1"/>
    </xf>
    <xf numFmtId="166" fontId="120" fillId="6" borderId="0" xfId="7" quotePrefix="1" applyNumberFormat="1" applyFont="1" applyFill="1" applyAlignment="1" applyProtection="1">
      <alignment horizontal="left" vertical="center"/>
      <protection hidden="1"/>
    </xf>
    <xf numFmtId="0" fontId="59" fillId="0" borderId="13" xfId="7" applyFont="1" applyBorder="1" applyAlignment="1" applyProtection="1">
      <alignment horizontal="center" vertical="center" wrapText="1"/>
      <protection locked="0"/>
    </xf>
    <xf numFmtId="0" fontId="59" fillId="0" borderId="13" xfId="7" applyFont="1" applyBorder="1" applyAlignment="1" applyProtection="1">
      <alignment horizontal="center" vertical="center"/>
      <protection locked="0" hidden="1"/>
    </xf>
    <xf numFmtId="0" fontId="59" fillId="0" borderId="16" xfId="0" applyFont="1" applyBorder="1" applyAlignment="1" applyProtection="1">
      <alignment horizontal="center" vertical="center"/>
      <protection locked="0"/>
    </xf>
    <xf numFmtId="0" fontId="59" fillId="0" borderId="18" xfId="7" applyFont="1" applyBorder="1" applyAlignment="1" applyProtection="1">
      <alignment horizontal="center" vertical="center" wrapText="1"/>
      <protection locked="0"/>
    </xf>
    <xf numFmtId="0" fontId="59" fillId="0" borderId="22" xfId="7" applyFont="1" applyBorder="1" applyAlignment="1" applyProtection="1">
      <alignment horizontal="center" vertical="center" wrapText="1"/>
      <protection locked="0"/>
    </xf>
    <xf numFmtId="0" fontId="59" fillId="0" borderId="42" xfId="7" applyFont="1" applyBorder="1" applyAlignment="1" applyProtection="1">
      <alignment horizontal="center" vertical="center" wrapText="1"/>
      <protection locked="0"/>
    </xf>
    <xf numFmtId="3" fontId="59" fillId="0" borderId="30" xfId="7" applyNumberFormat="1" applyFont="1" applyBorder="1" applyAlignment="1" applyProtection="1">
      <alignment horizontal="center" vertical="center" wrapText="1"/>
      <protection locked="0"/>
    </xf>
    <xf numFmtId="3" fontId="59" fillId="0" borderId="46" xfId="7" applyNumberFormat="1" applyFont="1" applyBorder="1" applyAlignment="1" applyProtection="1">
      <alignment horizontal="center" vertical="center" wrapText="1"/>
      <protection locked="0"/>
    </xf>
    <xf numFmtId="0" fontId="83" fillId="0" borderId="17" xfId="7" applyFont="1" applyBorder="1" applyAlignment="1" applyProtection="1">
      <alignment horizontal="left" vertical="center"/>
      <protection hidden="1"/>
    </xf>
    <xf numFmtId="49" fontId="59" fillId="0" borderId="13" xfId="26" applyNumberFormat="1" applyFont="1" applyBorder="1" applyAlignment="1" applyProtection="1">
      <alignment horizontal="left" vertical="top" wrapText="1"/>
      <protection locked="0"/>
    </xf>
    <xf numFmtId="49" fontId="59" fillId="0" borderId="48" xfId="26" applyNumberFormat="1" applyFont="1" applyBorder="1" applyAlignment="1" applyProtection="1">
      <alignment horizontal="left" vertical="top" wrapText="1"/>
      <protection locked="0"/>
    </xf>
    <xf numFmtId="49" fontId="59" fillId="0" borderId="49" xfId="26" applyNumberFormat="1" applyFont="1" applyBorder="1" applyAlignment="1" applyProtection="1">
      <alignment horizontal="left" vertical="top" wrapText="1"/>
      <protection locked="0"/>
    </xf>
    <xf numFmtId="49" fontId="59" fillId="0" borderId="50" xfId="26" applyNumberFormat="1" applyFont="1" applyBorder="1" applyAlignment="1" applyProtection="1">
      <alignment horizontal="left" vertical="top" wrapText="1"/>
      <protection locked="0"/>
    </xf>
    <xf numFmtId="0" fontId="88" fillId="0" borderId="0" xfId="0" applyFont="1" applyAlignment="1" applyProtection="1">
      <alignment horizontal="left" vertical="center" wrapText="1"/>
      <protection hidden="1"/>
    </xf>
    <xf numFmtId="0" fontId="83" fillId="0" borderId="17" xfId="7" applyFont="1" applyBorder="1" applyAlignment="1" applyProtection="1">
      <alignment horizontal="left" vertical="top" wrapText="1"/>
      <protection hidden="1"/>
    </xf>
    <xf numFmtId="0" fontId="0" fillId="0" borderId="0" xfId="0" applyAlignment="1">
      <alignment horizontal="left" vertical="top" wrapText="1"/>
    </xf>
    <xf numFmtId="0" fontId="83" fillId="0" borderId="24" xfId="7" applyFont="1" applyBorder="1" applyAlignment="1" applyProtection="1">
      <alignment horizontal="center" vertical="center"/>
      <protection hidden="1"/>
    </xf>
    <xf numFmtId="49" fontId="72" fillId="0" borderId="0" xfId="26" applyNumberFormat="1" applyFont="1" applyAlignment="1" applyProtection="1">
      <alignment horizontal="left" vertical="top" wrapText="1"/>
      <protection hidden="1"/>
    </xf>
    <xf numFmtId="49" fontId="89" fillId="0" borderId="0" xfId="26" applyNumberFormat="1" applyFont="1" applyAlignment="1" applyProtection="1">
      <alignment horizontal="left" vertical="top" wrapText="1"/>
      <protection hidden="1"/>
    </xf>
    <xf numFmtId="0" fontId="83" fillId="0" borderId="90" xfId="7" applyFont="1" applyBorder="1" applyAlignment="1" applyProtection="1">
      <alignment horizontal="left" vertical="top" wrapText="1"/>
      <protection locked="0"/>
    </xf>
    <xf numFmtId="0" fontId="0" fillId="0" borderId="91" xfId="0" applyBorder="1" applyProtection="1">
      <protection locked="0"/>
    </xf>
    <xf numFmtId="0" fontId="0" fillId="0" borderId="92" xfId="0" applyBorder="1" applyProtection="1">
      <protection locked="0"/>
    </xf>
    <xf numFmtId="0" fontId="0" fillId="0" borderId="0" xfId="0" applyAlignment="1">
      <alignment vertical="top" wrapText="1"/>
    </xf>
    <xf numFmtId="0" fontId="83" fillId="0" borderId="23" xfId="7" applyFont="1"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24" xfId="0" applyBorder="1" applyProtection="1">
      <protection locked="0"/>
    </xf>
    <xf numFmtId="0" fontId="0" fillId="0" borderId="25" xfId="0" applyBorder="1" applyProtection="1">
      <protection locked="0"/>
    </xf>
    <xf numFmtId="0" fontId="0" fillId="0" borderId="25" xfId="0" applyBorder="1" applyAlignment="1" applyProtection="1">
      <alignment horizontal="center" vertical="center" wrapText="1"/>
      <protection locked="0"/>
    </xf>
    <xf numFmtId="0" fontId="83" fillId="0" borderId="17" xfId="7" applyFont="1" applyBorder="1" applyAlignment="1" applyProtection="1">
      <alignment horizontal="left" vertical="top"/>
      <protection hidden="1"/>
    </xf>
    <xf numFmtId="9" fontId="59" fillId="0" borderId="23" xfId="7" applyNumberFormat="1" applyFont="1" applyBorder="1" applyAlignment="1" applyProtection="1">
      <alignment horizontal="center" vertical="center" wrapText="1"/>
      <protection locked="0"/>
    </xf>
    <xf numFmtId="9" fontId="59" fillId="0" borderId="25" xfId="7" applyNumberFormat="1" applyFont="1" applyBorder="1" applyAlignment="1" applyProtection="1">
      <alignment horizontal="center" vertical="center" wrapText="1"/>
      <protection locked="0"/>
    </xf>
    <xf numFmtId="3" fontId="59" fillId="3" borderId="30" xfId="7" applyNumberFormat="1" applyFont="1" applyFill="1" applyBorder="1" applyAlignment="1" applyProtection="1">
      <alignment horizontal="center" vertical="center" wrapText="1"/>
      <protection locked="0"/>
    </xf>
    <xf numFmtId="3" fontId="59" fillId="3" borderId="46" xfId="7" applyNumberFormat="1" applyFont="1" applyFill="1" applyBorder="1" applyAlignment="1" applyProtection="1">
      <alignment horizontal="center" vertical="center" wrapText="1"/>
      <protection locked="0"/>
    </xf>
    <xf numFmtId="0" fontId="88" fillId="0" borderId="14" xfId="0" applyFont="1" applyBorder="1" applyAlignment="1" applyProtection="1">
      <alignment horizontal="left" vertical="center" wrapText="1"/>
      <protection hidden="1"/>
    </xf>
    <xf numFmtId="0" fontId="59" fillId="0" borderId="23" xfId="7" applyFont="1" applyBorder="1" applyAlignment="1" applyProtection="1">
      <alignment horizontal="center" vertical="center"/>
      <protection locked="0"/>
    </xf>
    <xf numFmtId="0" fontId="59" fillId="0" borderId="25" xfId="7" applyFont="1" applyBorder="1" applyAlignment="1" applyProtection="1">
      <alignment horizontal="center" vertical="center"/>
      <protection locked="0"/>
    </xf>
    <xf numFmtId="0" fontId="72" fillId="3" borderId="0" xfId="26" applyFont="1" applyFill="1" applyAlignment="1" applyProtection="1">
      <alignment horizontal="left" vertical="center"/>
      <protection hidden="1"/>
    </xf>
    <xf numFmtId="0" fontId="72" fillId="3" borderId="17" xfId="26" applyFont="1" applyFill="1" applyBorder="1" applyAlignment="1" applyProtection="1">
      <alignment horizontal="left" vertical="center"/>
      <protection hidden="1"/>
    </xf>
    <xf numFmtId="0" fontId="72" fillId="0" borderId="0" xfId="7" applyFont="1" applyAlignment="1" applyProtection="1">
      <alignment horizontal="left" vertical="center" wrapText="1"/>
      <protection hidden="1"/>
    </xf>
    <xf numFmtId="0" fontId="83" fillId="0" borderId="57" xfId="7" applyFont="1" applyBorder="1" applyAlignment="1" applyProtection="1">
      <alignment horizontal="center" vertical="center" wrapText="1"/>
      <protection hidden="1"/>
    </xf>
    <xf numFmtId="0" fontId="83" fillId="0" borderId="58" xfId="7" applyFont="1" applyBorder="1" applyAlignment="1" applyProtection="1">
      <alignment horizontal="center" vertical="center" wrapText="1"/>
      <protection hidden="1"/>
    </xf>
    <xf numFmtId="0" fontId="83" fillId="0" borderId="59" xfId="7" applyFont="1" applyBorder="1" applyAlignment="1" applyProtection="1">
      <alignment horizontal="center" vertical="center" wrapText="1"/>
      <protection hidden="1"/>
    </xf>
    <xf numFmtId="0" fontId="83" fillId="0" borderId="13" xfId="7" applyFont="1" applyBorder="1" applyAlignment="1" applyProtection="1">
      <alignment horizontal="center" vertical="center" wrapText="1"/>
      <protection hidden="1"/>
    </xf>
    <xf numFmtId="0" fontId="58" fillId="0" borderId="24" xfId="7" applyFont="1" applyBorder="1" applyAlignment="1" applyProtection="1">
      <alignment vertical="center"/>
      <protection locked="0"/>
    </xf>
    <xf numFmtId="0" fontId="58" fillId="0" borderId="25" xfId="7" applyFont="1" applyBorder="1" applyAlignment="1" applyProtection="1">
      <alignment vertical="center"/>
      <protection locked="0"/>
    </xf>
    <xf numFmtId="0" fontId="72" fillId="0" borderId="0" xfId="26" applyFont="1" applyAlignment="1" applyProtection="1">
      <alignment horizontal="left" vertical="top" wrapText="1"/>
      <protection hidden="1"/>
    </xf>
    <xf numFmtId="0" fontId="59" fillId="0" borderId="23" xfId="1" applyNumberFormat="1" applyFont="1" applyBorder="1" applyAlignment="1" applyProtection="1">
      <alignment horizontal="left" vertical="top" wrapText="1"/>
      <protection locked="0"/>
    </xf>
    <xf numFmtId="0" fontId="59" fillId="0" borderId="24" xfId="1" applyNumberFormat="1" applyFont="1" applyBorder="1" applyAlignment="1" applyProtection="1">
      <alignment horizontal="left" vertical="top" wrapText="1"/>
      <protection locked="0"/>
    </xf>
    <xf numFmtId="0" fontId="59" fillId="0" borderId="25" xfId="1" applyNumberFormat="1" applyFont="1" applyBorder="1" applyAlignment="1" applyProtection="1">
      <alignment horizontal="left" vertical="top" wrapText="1"/>
      <protection locked="0"/>
    </xf>
    <xf numFmtId="0" fontId="89" fillId="0" borderId="14" xfId="26" applyFont="1" applyBorder="1" applyAlignment="1" applyProtection="1">
      <alignment horizontal="left" vertical="top" wrapText="1"/>
      <protection hidden="1"/>
    </xf>
    <xf numFmtId="0" fontId="89" fillId="0" borderId="88" xfId="26" applyFont="1" applyBorder="1" applyAlignment="1" applyProtection="1">
      <alignment horizontal="left" vertical="top" wrapText="1"/>
      <protection hidden="1"/>
    </xf>
    <xf numFmtId="0" fontId="59" fillId="0" borderId="48" xfId="26" applyFont="1" applyBorder="1" applyAlignment="1" applyProtection="1">
      <alignment horizontal="left" vertical="top" wrapText="1"/>
      <protection locked="0"/>
    </xf>
    <xf numFmtId="0" fontId="59" fillId="0" borderId="49" xfId="26" applyFont="1" applyBorder="1" applyAlignment="1" applyProtection="1">
      <alignment horizontal="left" vertical="top" wrapText="1"/>
      <protection locked="0"/>
    </xf>
    <xf numFmtId="0" fontId="59" fillId="0" borderId="50" xfId="26" applyFont="1" applyBorder="1" applyAlignment="1" applyProtection="1">
      <alignment horizontal="left" vertical="top" wrapText="1"/>
      <protection locked="0"/>
    </xf>
    <xf numFmtId="174" fontId="59" fillId="0" borderId="23" xfId="26" applyNumberFormat="1" applyFont="1" applyBorder="1" applyAlignment="1" applyProtection="1">
      <alignment horizontal="center" vertical="center" wrapText="1"/>
      <protection locked="0"/>
    </xf>
    <xf numFmtId="174" fontId="59" fillId="0" borderId="25" xfId="26" applyNumberFormat="1" applyFont="1" applyBorder="1" applyAlignment="1" applyProtection="1">
      <alignment horizontal="center" vertical="center" wrapText="1"/>
      <protection locked="0"/>
    </xf>
    <xf numFmtId="0" fontId="59" fillId="0" borderId="13" xfId="7" applyFont="1" applyBorder="1" applyAlignment="1" applyProtection="1">
      <alignment horizontal="center" vertical="center"/>
      <protection locked="0"/>
    </xf>
    <xf numFmtId="0" fontId="59" fillId="0" borderId="16" xfId="7" applyFont="1" applyBorder="1" applyAlignment="1" applyProtection="1">
      <alignment horizontal="center" vertical="center"/>
      <protection locked="0" hidden="1"/>
    </xf>
    <xf numFmtId="0" fontId="89" fillId="0" borderId="0" xfId="26" applyFont="1" applyAlignment="1" applyProtection="1">
      <alignment horizontal="left" vertical="center" wrapText="1"/>
      <protection hidden="1"/>
    </xf>
    <xf numFmtId="14" fontId="59" fillId="0" borderId="23" xfId="26" applyNumberFormat="1" applyFont="1" applyBorder="1" applyAlignment="1" applyProtection="1">
      <alignment horizontal="center" vertical="center"/>
      <protection locked="0" hidden="1"/>
    </xf>
    <xf numFmtId="14" fontId="59" fillId="0" borderId="25" xfId="26" applyNumberFormat="1" applyFont="1" applyBorder="1" applyAlignment="1" applyProtection="1">
      <alignment horizontal="center" vertical="center"/>
      <protection locked="0" hidden="1"/>
    </xf>
    <xf numFmtId="0" fontId="58" fillId="0" borderId="23" xfId="7" applyFont="1" applyBorder="1" applyAlignment="1" applyProtection="1">
      <alignment horizontal="left" vertical="top" wrapText="1"/>
      <protection locked="0"/>
    </xf>
    <xf numFmtId="0" fontId="58" fillId="0" borderId="24" xfId="7" applyFont="1" applyBorder="1" applyAlignment="1" applyProtection="1">
      <alignment horizontal="left" vertical="top" wrapText="1"/>
      <protection locked="0"/>
    </xf>
    <xf numFmtId="0" fontId="58" fillId="0" borderId="25" xfId="7" applyFont="1" applyBorder="1" applyAlignment="1" applyProtection="1">
      <alignment horizontal="left" vertical="top" wrapText="1"/>
      <protection locked="0"/>
    </xf>
    <xf numFmtId="49" fontId="89" fillId="0" borderId="26" xfId="26" applyNumberFormat="1" applyFont="1" applyBorder="1" applyAlignment="1" applyProtection="1">
      <alignment horizontal="left" vertical="top" wrapText="1"/>
      <protection hidden="1"/>
    </xf>
    <xf numFmtId="0" fontId="180" fillId="0" borderId="0" xfId="7" applyFont="1" applyAlignment="1" applyProtection="1">
      <alignment vertical="center" wrapText="1"/>
      <protection hidden="1"/>
    </xf>
    <xf numFmtId="0" fontId="146" fillId="6" borderId="0" xfId="7" applyFont="1" applyFill="1" applyAlignment="1" applyProtection="1">
      <alignment horizontal="center" wrapText="1"/>
      <protection hidden="1"/>
    </xf>
    <xf numFmtId="0" fontId="84" fillId="0" borderId="21" xfId="7" applyFont="1" applyBorder="1" applyAlignment="1" applyProtection="1">
      <alignment horizontal="left" vertical="center" wrapText="1"/>
      <protection hidden="1"/>
    </xf>
    <xf numFmtId="0" fontId="0" fillId="0" borderId="21" xfId="0" applyBorder="1" applyAlignment="1">
      <alignment vertical="center"/>
    </xf>
    <xf numFmtId="0" fontId="72" fillId="0" borderId="21" xfId="26" applyFont="1" applyBorder="1" applyAlignment="1" applyProtection="1">
      <alignment horizontal="left" vertical="center" wrapText="1"/>
      <protection hidden="1"/>
    </xf>
    <xf numFmtId="0" fontId="72" fillId="0" borderId="14" xfId="26" applyFont="1" applyBorder="1" applyAlignment="1" applyProtection="1">
      <alignment horizontal="left" vertical="center" wrapText="1"/>
      <protection hidden="1"/>
    </xf>
    <xf numFmtId="49" fontId="59" fillId="0" borderId="13" xfId="7" applyNumberFormat="1" applyFont="1" applyBorder="1" applyAlignment="1" applyProtection="1">
      <alignment horizontal="center" vertical="center" wrapText="1"/>
      <protection locked="0"/>
    </xf>
    <xf numFmtId="0" fontId="71" fillId="0" borderId="12" xfId="7" applyFont="1" applyBorder="1" applyAlignment="1" applyProtection="1">
      <alignment horizontal="left" vertical="center"/>
      <protection hidden="1"/>
    </xf>
    <xf numFmtId="49" fontId="120" fillId="20" borderId="13" xfId="0" applyNumberFormat="1" applyFont="1" applyFill="1" applyBorder="1" applyAlignment="1" applyProtection="1">
      <alignment horizontal="center" vertical="center" wrapText="1"/>
      <protection hidden="1"/>
    </xf>
    <xf numFmtId="0" fontId="69" fillId="0" borderId="0" xfId="0" applyFont="1" applyAlignment="1">
      <alignment horizontal="left" vertical="top" wrapText="1"/>
    </xf>
    <xf numFmtId="0" fontId="99" fillId="8" borderId="23" xfId="0" applyFont="1" applyFill="1" applyBorder="1" applyAlignment="1">
      <alignment horizontal="center" vertical="center" wrapText="1"/>
    </xf>
    <xf numFmtId="0" fontId="99" fillId="8" borderId="24" xfId="0" applyFont="1" applyFill="1" applyBorder="1" applyAlignment="1">
      <alignment horizontal="center" vertical="center" wrapText="1"/>
    </xf>
    <xf numFmtId="0" fontId="99" fillId="8" borderId="25" xfId="0" applyFont="1" applyFill="1" applyBorder="1" applyAlignment="1">
      <alignment horizontal="center" vertical="center" wrapText="1"/>
    </xf>
    <xf numFmtId="49" fontId="117" fillId="20" borderId="13" xfId="0" applyNumberFormat="1" applyFont="1" applyFill="1" applyBorder="1" applyAlignment="1" applyProtection="1">
      <alignment horizontal="center" vertical="center"/>
      <protection hidden="1"/>
    </xf>
    <xf numFmtId="0" fontId="112" fillId="20" borderId="51" xfId="1" applyNumberFormat="1" applyFont="1" applyFill="1" applyBorder="1" applyAlignment="1" applyProtection="1">
      <alignment horizontal="left" vertical="center" wrapText="1"/>
      <protection hidden="1"/>
    </xf>
    <xf numFmtId="0" fontId="112" fillId="20" borderId="0" xfId="1" applyNumberFormat="1" applyFont="1" applyFill="1" applyBorder="1" applyAlignment="1" applyProtection="1">
      <alignment horizontal="left" vertical="center" wrapText="1"/>
      <protection hidden="1"/>
    </xf>
    <xf numFmtId="0" fontId="89" fillId="0" borderId="0" xfId="0" applyFont="1" applyAlignment="1">
      <alignment horizontal="left" vertical="center" wrapText="1"/>
    </xf>
    <xf numFmtId="0" fontId="89" fillId="0" borderId="0" xfId="0" applyFont="1" applyAlignment="1">
      <alignment horizontal="left" vertical="top" wrapText="1"/>
    </xf>
    <xf numFmtId="0" fontId="146" fillId="6" borderId="0" xfId="7" applyFont="1" applyFill="1" applyAlignment="1" applyProtection="1">
      <alignment horizontal="center"/>
      <protection hidden="1"/>
    </xf>
    <xf numFmtId="170" fontId="118" fillId="0" borderId="26" xfId="1" applyNumberFormat="1" applyFont="1" applyFill="1" applyBorder="1" applyAlignment="1" applyProtection="1">
      <alignment horizontal="center" vertical="top" wrapText="1"/>
      <protection hidden="1"/>
    </xf>
    <xf numFmtId="170" fontId="118" fillId="0" borderId="0" xfId="1" applyNumberFormat="1" applyFont="1" applyFill="1" applyBorder="1" applyAlignment="1" applyProtection="1">
      <alignment horizontal="center" vertical="top" wrapText="1"/>
      <protection hidden="1"/>
    </xf>
    <xf numFmtId="0" fontId="115" fillId="15" borderId="13" xfId="1" applyNumberFormat="1" applyFont="1" applyFill="1" applyBorder="1" applyAlignment="1" applyProtection="1">
      <alignment horizontal="center" vertical="center" wrapText="1"/>
      <protection hidden="1"/>
    </xf>
    <xf numFmtId="3" fontId="90" fillId="16" borderId="23" xfId="1" applyNumberFormat="1" applyFont="1" applyFill="1" applyBorder="1" applyAlignment="1" applyProtection="1">
      <alignment horizontal="center" vertical="center"/>
      <protection hidden="1"/>
    </xf>
    <xf numFmtId="3" fontId="90" fillId="16" borderId="25" xfId="1" applyNumberFormat="1" applyFont="1" applyFill="1" applyBorder="1" applyAlignment="1" applyProtection="1">
      <alignment horizontal="center" vertical="center"/>
      <protection hidden="1"/>
    </xf>
    <xf numFmtId="3" fontId="88" fillId="16" borderId="23" xfId="1" applyNumberFormat="1" applyFont="1" applyFill="1" applyBorder="1" applyAlignment="1" applyProtection="1">
      <alignment horizontal="center" vertical="center" wrapText="1"/>
      <protection hidden="1"/>
    </xf>
    <xf numFmtId="3" fontId="88" fillId="16" borderId="25" xfId="1" applyNumberFormat="1" applyFont="1" applyFill="1" applyBorder="1" applyAlignment="1" applyProtection="1">
      <alignment horizontal="center" vertical="center" wrapText="1"/>
      <protection hidden="1"/>
    </xf>
    <xf numFmtId="0" fontId="88" fillId="0" borderId="26" xfId="0" applyFont="1" applyBorder="1" applyAlignment="1" applyProtection="1">
      <alignment horizontal="center" vertical="center"/>
      <protection hidden="1"/>
    </xf>
    <xf numFmtId="164" fontId="88" fillId="16" borderId="13" xfId="1" applyNumberFormat="1" applyFont="1" applyFill="1" applyBorder="1" applyAlignment="1" applyProtection="1">
      <alignment horizontal="center" vertical="center" wrapText="1"/>
      <protection hidden="1"/>
    </xf>
    <xf numFmtId="9" fontId="88" fillId="16" borderId="13" xfId="1" applyNumberFormat="1" applyFont="1" applyFill="1" applyBorder="1" applyAlignment="1" applyProtection="1">
      <alignment horizontal="center" vertical="center" wrapText="1"/>
      <protection hidden="1"/>
    </xf>
    <xf numFmtId="49" fontId="41" fillId="0" borderId="23" xfId="0" applyNumberFormat="1" applyFont="1" applyBorder="1" applyAlignment="1" applyProtection="1">
      <alignment horizontal="center" vertical="center" wrapText="1"/>
      <protection locked="0"/>
    </xf>
    <xf numFmtId="49" fontId="41" fillId="0" borderId="25" xfId="0" applyNumberFormat="1" applyFont="1" applyBorder="1" applyAlignment="1" applyProtection="1">
      <alignment horizontal="center" vertical="center" wrapText="1"/>
      <protection locked="0"/>
    </xf>
    <xf numFmtId="0" fontId="22" fillId="6" borderId="39" xfId="0" applyFont="1" applyFill="1" applyBorder="1" applyAlignment="1">
      <alignment horizontal="center"/>
    </xf>
    <xf numFmtId="0" fontId="22" fillId="6" borderId="28" xfId="0" applyFont="1" applyFill="1" applyBorder="1" applyAlignment="1">
      <alignment horizontal="center"/>
    </xf>
    <xf numFmtId="0" fontId="22" fillId="6" borderId="40" xfId="0" applyFont="1" applyFill="1" applyBorder="1" applyAlignment="1">
      <alignment horizontal="center"/>
    </xf>
    <xf numFmtId="0" fontId="69" fillId="0" borderId="21" xfId="0" applyFont="1" applyBorder="1" applyAlignment="1">
      <alignment horizontal="left" vertical="center" wrapText="1"/>
    </xf>
    <xf numFmtId="0" fontId="101" fillId="14" borderId="13" xfId="0" applyFont="1" applyFill="1" applyBorder="1" applyAlignment="1">
      <alignment horizontal="center" vertical="center" wrapText="1"/>
    </xf>
    <xf numFmtId="49" fontId="117" fillId="20" borderId="13" xfId="0" applyNumberFormat="1" applyFont="1" applyFill="1" applyBorder="1" applyAlignment="1" applyProtection="1">
      <alignment horizontal="center" vertical="center" wrapText="1"/>
      <protection hidden="1"/>
    </xf>
    <xf numFmtId="0" fontId="149" fillId="0" borderId="26" xfId="2" applyFont="1" applyFill="1" applyBorder="1" applyAlignment="1" applyProtection="1">
      <alignment horizontal="center" vertical="center" wrapText="1"/>
      <protection hidden="1"/>
    </xf>
    <xf numFmtId="0" fontId="99" fillId="0" borderId="0" xfId="0" applyFont="1" applyAlignment="1">
      <alignment horizontal="center" vertical="center" wrapText="1"/>
    </xf>
    <xf numFmtId="0" fontId="58" fillId="0" borderId="23" xfId="40" applyFont="1" applyBorder="1" applyAlignment="1" applyProtection="1">
      <alignment horizontal="left" vertical="center"/>
      <protection locked="0"/>
    </xf>
    <xf numFmtId="0" fontId="58" fillId="0" borderId="24" xfId="40" applyFont="1" applyBorder="1" applyAlignment="1" applyProtection="1">
      <alignment horizontal="left" vertical="center"/>
      <protection locked="0"/>
    </xf>
    <xf numFmtId="0" fontId="58" fillId="0" borderId="25" xfId="40" applyFont="1" applyBorder="1" applyAlignment="1" applyProtection="1">
      <alignment horizontal="left" vertical="center"/>
      <protection locked="0"/>
    </xf>
    <xf numFmtId="0" fontId="89" fillId="0" borderId="0" xfId="40" applyFont="1" applyAlignment="1" applyProtection="1">
      <alignment horizontal="left" vertical="top" wrapText="1"/>
      <protection hidden="1"/>
    </xf>
    <xf numFmtId="49" fontId="59" fillId="0" borderId="23" xfId="40" applyNumberFormat="1" applyFont="1" applyBorder="1" applyAlignment="1" applyProtection="1">
      <alignment horizontal="left" vertical="top" wrapText="1"/>
      <protection locked="0"/>
    </xf>
    <xf numFmtId="49" fontId="59" fillId="0" borderId="13" xfId="40" applyNumberFormat="1" applyFont="1" applyBorder="1" applyAlignment="1" applyProtection="1">
      <alignment horizontal="left" vertical="top" wrapText="1"/>
      <protection locked="0"/>
    </xf>
    <xf numFmtId="0" fontId="146" fillId="6" borderId="0" xfId="40" applyFont="1" applyFill="1" applyAlignment="1" applyProtection="1">
      <alignment horizontal="center"/>
      <protection hidden="1"/>
    </xf>
    <xf numFmtId="0" fontId="45" fillId="0" borderId="13" xfId="40" applyFont="1" applyBorder="1" applyAlignment="1" applyProtection="1">
      <alignment horizontal="center" vertical="center" wrapText="1"/>
      <protection locked="0"/>
    </xf>
    <xf numFmtId="0" fontId="45" fillId="0" borderId="13" xfId="40" applyFont="1" applyBorder="1" applyAlignment="1" applyProtection="1">
      <alignment horizontal="center" vertical="top" wrapText="1"/>
      <protection locked="0"/>
    </xf>
    <xf numFmtId="0" fontId="43" fillId="8" borderId="13" xfId="41" applyFont="1" applyFill="1" applyBorder="1" applyAlignment="1" applyProtection="1">
      <alignment horizontal="center" vertical="center" wrapText="1"/>
      <protection hidden="1"/>
    </xf>
    <xf numFmtId="14" fontId="59" fillId="0" borderId="23" xfId="0" applyNumberFormat="1" applyFont="1" applyBorder="1" applyAlignment="1" applyProtection="1">
      <alignment horizontal="center" vertical="center"/>
      <protection locked="0"/>
    </xf>
    <xf numFmtId="14" fontId="59" fillId="0" borderId="25" xfId="0" applyNumberFormat="1" applyFont="1" applyBorder="1" applyAlignment="1" applyProtection="1">
      <alignment horizontal="center" vertical="center"/>
      <protection locked="0"/>
    </xf>
    <xf numFmtId="0" fontId="94" fillId="0" borderId="51" xfId="40" applyFont="1" applyBorder="1" applyAlignment="1" applyProtection="1">
      <alignment horizontal="left" wrapText="1"/>
      <protection hidden="1"/>
    </xf>
    <xf numFmtId="14" fontId="90" fillId="22" borderId="22" xfId="41" applyNumberFormat="1" applyFont="1" applyFill="1" applyBorder="1" applyAlignment="1" applyProtection="1">
      <alignment horizontal="center" vertical="center"/>
      <protection hidden="1"/>
    </xf>
    <xf numFmtId="14" fontId="90" fillId="22" borderId="42" xfId="41" applyNumberFormat="1" applyFont="1" applyFill="1" applyBorder="1" applyAlignment="1" applyProtection="1">
      <alignment horizontal="center" vertical="center"/>
      <protection hidden="1"/>
    </xf>
    <xf numFmtId="0" fontId="89" fillId="3" borderId="0" xfId="40" applyFont="1" applyFill="1" applyAlignment="1" applyProtection="1">
      <alignment horizontal="left" vertical="center" wrapText="1"/>
      <protection hidden="1"/>
    </xf>
    <xf numFmtId="0" fontId="59" fillId="0" borderId="23" xfId="40" applyFont="1" applyBorder="1" applyAlignment="1" applyProtection="1">
      <alignment horizontal="left" vertical="top" wrapText="1"/>
      <protection locked="0"/>
    </xf>
    <xf numFmtId="0" fontId="59" fillId="0" borderId="24" xfId="40" applyFont="1" applyBorder="1" applyAlignment="1" applyProtection="1">
      <alignment horizontal="left" vertical="top" wrapText="1"/>
      <protection locked="0"/>
    </xf>
    <xf numFmtId="0" fontId="59" fillId="0" borderId="25" xfId="40" applyFont="1" applyBorder="1" applyAlignment="1" applyProtection="1">
      <alignment horizontal="left" vertical="top" wrapText="1"/>
      <protection locked="0"/>
    </xf>
    <xf numFmtId="0" fontId="89" fillId="0" borderId="0" xfId="40" applyFont="1" applyAlignment="1" applyProtection="1">
      <alignment horizontal="left" vertical="center" wrapText="1"/>
      <protection hidden="1"/>
    </xf>
    <xf numFmtId="0" fontId="83" fillId="3" borderId="0" xfId="40" applyFont="1" applyFill="1" applyAlignment="1" applyProtection="1">
      <alignment horizontal="left" vertical="top" wrapText="1"/>
      <protection hidden="1"/>
    </xf>
    <xf numFmtId="0" fontId="89" fillId="3" borderId="0" xfId="40" applyFont="1" applyFill="1" applyAlignment="1" applyProtection="1">
      <alignment horizontal="left" vertical="top" wrapText="1"/>
      <protection hidden="1"/>
    </xf>
    <xf numFmtId="0" fontId="43" fillId="8" borderId="23" xfId="41" applyFont="1" applyFill="1" applyBorder="1" applyAlignment="1" applyProtection="1">
      <alignment horizontal="center" vertical="center" wrapText="1"/>
      <protection hidden="1"/>
    </xf>
    <xf numFmtId="0" fontId="43" fillId="8" borderId="25" xfId="41" applyFont="1" applyFill="1" applyBorder="1" applyAlignment="1" applyProtection="1">
      <alignment horizontal="center" vertical="center" wrapText="1"/>
      <protection hidden="1"/>
    </xf>
    <xf numFmtId="0" fontId="72" fillId="0" borderId="0" xfId="40" applyFont="1" applyAlignment="1" applyProtection="1">
      <alignment horizontal="left" vertical="center" wrapText="1"/>
      <protection hidden="1"/>
    </xf>
    <xf numFmtId="0" fontId="83" fillId="0" borderId="0" xfId="40" applyFont="1" applyAlignment="1" applyProtection="1">
      <alignment horizontal="left" vertical="top" wrapText="1"/>
      <protection hidden="1"/>
    </xf>
    <xf numFmtId="0" fontId="74" fillId="0" borderId="0" xfId="2" applyFont="1" applyAlignment="1" applyProtection="1">
      <alignment horizontal="left" vertical="top" wrapText="1"/>
      <protection hidden="1"/>
    </xf>
    <xf numFmtId="0" fontId="69" fillId="0" borderId="0" xfId="40" applyFont="1" applyAlignment="1" applyProtection="1">
      <alignment horizontal="left" wrapText="1"/>
      <protection hidden="1"/>
    </xf>
    <xf numFmtId="0" fontId="89" fillId="0" borderId="0" xfId="0" applyFont="1" applyAlignment="1" applyProtection="1">
      <alignment horizontal="left" vertical="top" wrapText="1"/>
      <protection hidden="1"/>
    </xf>
    <xf numFmtId="0" fontId="94" fillId="0" borderId="51" xfId="40" applyFont="1" applyBorder="1" applyAlignment="1" applyProtection="1">
      <alignment horizontal="left" vertical="center" wrapText="1"/>
      <protection hidden="1"/>
    </xf>
    <xf numFmtId="0" fontId="94" fillId="0" borderId="0" xfId="40" applyFont="1" applyAlignment="1" applyProtection="1">
      <alignment horizontal="left" vertical="center" wrapText="1"/>
      <protection hidden="1"/>
    </xf>
    <xf numFmtId="9" fontId="94" fillId="0" borderId="51" xfId="4" applyFont="1" applyBorder="1" applyAlignment="1" applyProtection="1">
      <alignment horizontal="left" vertical="center" wrapText="1"/>
    </xf>
    <xf numFmtId="9" fontId="94" fillId="0" borderId="0" xfId="4" applyFont="1" applyBorder="1" applyAlignment="1" applyProtection="1">
      <alignment horizontal="left" vertical="center" wrapText="1"/>
    </xf>
    <xf numFmtId="0" fontId="83" fillId="0" borderId="0" xfId="40" applyFont="1" applyAlignment="1" applyProtection="1">
      <alignment horizontal="left" vertical="center" wrapText="1"/>
      <protection hidden="1"/>
    </xf>
    <xf numFmtId="0" fontId="83" fillId="0" borderId="17" xfId="40" applyFont="1" applyBorder="1" applyAlignment="1" applyProtection="1">
      <alignment horizontal="left" vertical="center" wrapText="1"/>
      <protection hidden="1"/>
    </xf>
    <xf numFmtId="9" fontId="94" fillId="0" borderId="51" xfId="4" applyFont="1" applyBorder="1" applyAlignment="1">
      <alignment horizontal="left" vertical="center" wrapText="1"/>
    </xf>
    <xf numFmtId="9" fontId="94" fillId="0" borderId="0" xfId="4" applyFont="1" applyAlignment="1">
      <alignment horizontal="left" vertical="center" wrapText="1"/>
    </xf>
    <xf numFmtId="0" fontId="180" fillId="0" borderId="0" xfId="7" applyFont="1" applyAlignment="1" applyProtection="1">
      <alignment horizontal="left" vertical="center" wrapText="1"/>
      <protection hidden="1"/>
    </xf>
    <xf numFmtId="0" fontId="89" fillId="3" borderId="26" xfId="40" applyFont="1" applyFill="1" applyBorder="1" applyAlignment="1" applyProtection="1">
      <alignment horizontal="left" vertical="center" wrapText="1"/>
      <protection hidden="1"/>
    </xf>
    <xf numFmtId="0" fontId="89" fillId="0" borderId="0" xfId="0" applyFont="1" applyAlignment="1" applyProtection="1">
      <alignment vertical="top" wrapText="1"/>
      <protection hidden="1"/>
    </xf>
    <xf numFmtId="0" fontId="71" fillId="0" borderId="0" xfId="40" applyFont="1" applyAlignment="1" applyProtection="1">
      <alignment horizontal="left" vertical="top"/>
      <protection hidden="1"/>
    </xf>
    <xf numFmtId="0" fontId="71" fillId="0" borderId="12" xfId="40" applyFont="1" applyBorder="1" applyAlignment="1" applyProtection="1">
      <alignment horizontal="left" vertical="top"/>
      <protection hidden="1"/>
    </xf>
    <xf numFmtId="0" fontId="69" fillId="0" borderId="0" xfId="0" applyFont="1" applyAlignment="1" applyProtection="1">
      <alignment horizontal="left" vertical="top" wrapText="1"/>
      <protection hidden="1"/>
    </xf>
    <xf numFmtId="0" fontId="67" fillId="0" borderId="0" xfId="0" applyFont="1" applyAlignment="1" applyProtection="1">
      <alignment horizontal="left" vertical="center" wrapText="1"/>
      <protection hidden="1"/>
    </xf>
    <xf numFmtId="9" fontId="94" fillId="3" borderId="51" xfId="4" applyFont="1" applyFill="1" applyBorder="1" applyAlignment="1">
      <alignment horizontal="left" vertical="center" wrapText="1"/>
    </xf>
    <xf numFmtId="9" fontId="94" fillId="3" borderId="0" xfId="4" applyFont="1" applyFill="1" applyBorder="1" applyAlignment="1">
      <alignment horizontal="left" vertical="center" wrapText="1"/>
    </xf>
    <xf numFmtId="0" fontId="45" fillId="0" borderId="16" xfId="0" applyFont="1" applyBorder="1" applyAlignment="1" applyProtection="1">
      <alignment horizontal="center" vertical="center" wrapText="1"/>
      <protection locked="0"/>
    </xf>
    <xf numFmtId="0" fontId="0" fillId="0" borderId="52" xfId="0" applyBorder="1" applyAlignment="1">
      <alignment horizontal="center" vertical="center" wrapText="1"/>
    </xf>
    <xf numFmtId="0" fontId="0" fillId="0" borderId="18" xfId="0" applyBorder="1" applyAlignment="1">
      <alignment horizontal="center" vertical="center" wrapText="1"/>
    </xf>
    <xf numFmtId="0" fontId="90" fillId="13" borderId="23" xfId="0" applyFont="1" applyFill="1" applyBorder="1" applyAlignment="1">
      <alignment horizontal="left" vertical="center" wrapText="1"/>
    </xf>
    <xf numFmtId="0" fontId="90" fillId="13" borderId="24" xfId="0" applyFont="1" applyFill="1" applyBorder="1" applyAlignment="1">
      <alignment horizontal="left" vertical="center" wrapText="1"/>
    </xf>
    <xf numFmtId="0" fontId="90" fillId="13" borderId="25" xfId="0" applyFont="1" applyFill="1" applyBorder="1" applyAlignment="1">
      <alignment horizontal="left" vertical="center" wrapText="1"/>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49" fontId="115" fillId="20" borderId="13" xfId="0" applyNumberFormat="1" applyFont="1" applyFill="1" applyBorder="1" applyAlignment="1">
      <alignment horizontal="left" vertical="center" wrapText="1"/>
    </xf>
    <xf numFmtId="0" fontId="89" fillId="0" borderId="30" xfId="31" applyFont="1" applyBorder="1" applyAlignment="1" applyProtection="1">
      <alignment horizontal="left" vertical="center" wrapText="1"/>
      <protection hidden="1"/>
    </xf>
    <xf numFmtId="0" fontId="175" fillId="0" borderId="26" xfId="0" applyFont="1" applyBorder="1" applyAlignment="1">
      <alignment horizontal="left" vertical="center" wrapText="1"/>
    </xf>
    <xf numFmtId="0" fontId="175" fillId="0" borderId="46" xfId="0" applyFont="1" applyBorder="1" applyAlignment="1">
      <alignment horizontal="left" vertical="center" wrapText="1"/>
    </xf>
    <xf numFmtId="0" fontId="175" fillId="0" borderId="51" xfId="0" applyFont="1" applyBorder="1" applyAlignment="1">
      <alignment horizontal="left" vertical="center" wrapText="1"/>
    </xf>
    <xf numFmtId="0" fontId="175" fillId="0" borderId="0" xfId="0" applyFont="1" applyAlignment="1">
      <alignment horizontal="left" vertical="center" wrapText="1"/>
    </xf>
    <xf numFmtId="0" fontId="175" fillId="0" borderId="17" xfId="0" applyFont="1" applyBorder="1" applyAlignment="1">
      <alignment horizontal="left" vertical="center" wrapText="1"/>
    </xf>
    <xf numFmtId="0" fontId="175" fillId="0" borderId="22" xfId="0" applyFont="1" applyBorder="1" applyAlignment="1">
      <alignment horizontal="left" vertical="center" wrapText="1"/>
    </xf>
    <xf numFmtId="0" fontId="90" fillId="0" borderId="13" xfId="0" applyFont="1" applyBorder="1" applyAlignment="1">
      <alignment horizontal="left" vertical="center" wrapText="1"/>
    </xf>
    <xf numFmtId="0" fontId="90" fillId="12" borderId="13" xfId="0" applyFont="1" applyFill="1" applyBorder="1" applyAlignment="1">
      <alignment horizontal="left" vertical="center" wrapText="1"/>
    </xf>
    <xf numFmtId="0" fontId="90" fillId="12" borderId="23" xfId="0" applyFont="1" applyFill="1" applyBorder="1" applyAlignment="1">
      <alignment horizontal="left" vertical="center" wrapText="1"/>
    </xf>
    <xf numFmtId="0" fontId="90" fillId="12" borderId="24" xfId="0" applyFont="1" applyFill="1" applyBorder="1" applyAlignment="1">
      <alignment horizontal="left" vertical="center" wrapText="1"/>
    </xf>
    <xf numFmtId="0" fontId="90" fillId="12" borderId="25" xfId="0" applyFont="1" applyFill="1" applyBorder="1" applyAlignment="1">
      <alignment horizontal="left" vertical="center" wrapText="1"/>
    </xf>
    <xf numFmtId="49" fontId="115" fillId="20" borderId="23" xfId="0" applyNumberFormat="1" applyFont="1" applyFill="1" applyBorder="1" applyAlignment="1">
      <alignment horizontal="left" vertical="center" wrapText="1"/>
    </xf>
    <xf numFmtId="49" fontId="115" fillId="20" borderId="24" xfId="0" applyNumberFormat="1" applyFont="1" applyFill="1" applyBorder="1" applyAlignment="1">
      <alignment horizontal="left" vertical="center" wrapText="1"/>
    </xf>
    <xf numFmtId="49" fontId="115" fillId="20" borderId="25" xfId="0" applyNumberFormat="1" applyFont="1" applyFill="1" applyBorder="1" applyAlignment="1">
      <alignment horizontal="left" vertical="center" wrapText="1"/>
    </xf>
    <xf numFmtId="0" fontId="88" fillId="0" borderId="26" xfId="0" applyFont="1" applyBorder="1" applyAlignment="1">
      <alignment horizontal="center" vertical="center"/>
    </xf>
    <xf numFmtId="0" fontId="115" fillId="20" borderId="13" xfId="1" applyNumberFormat="1" applyFont="1" applyFill="1" applyBorder="1" applyAlignment="1" applyProtection="1">
      <alignment horizontal="center" vertical="center" wrapText="1"/>
      <protection hidden="1"/>
    </xf>
    <xf numFmtId="0" fontId="90" fillId="0" borderId="23" xfId="0" applyFont="1" applyBorder="1" applyAlignment="1">
      <alignment horizontal="left" vertical="center" wrapText="1"/>
    </xf>
    <xf numFmtId="0" fontId="90" fillId="0" borderId="24" xfId="0" applyFont="1" applyBorder="1" applyAlignment="1">
      <alignment horizontal="left" vertical="center" wrapText="1"/>
    </xf>
    <xf numFmtId="0" fontId="90" fillId="0" borderId="25" xfId="0" applyFont="1" applyBorder="1" applyAlignment="1">
      <alignment horizontal="left" vertical="center" wrapText="1"/>
    </xf>
    <xf numFmtId="0" fontId="79" fillId="0" borderId="0" xfId="31" applyFont="1" applyAlignment="1" applyProtection="1">
      <alignment horizontal="right" vertical="top" wrapText="1"/>
      <protection hidden="1"/>
    </xf>
    <xf numFmtId="49" fontId="115" fillId="20" borderId="14" xfId="0" applyNumberFormat="1" applyFont="1" applyFill="1" applyBorder="1" applyAlignment="1">
      <alignment horizontal="left" vertical="center" wrapText="1"/>
    </xf>
    <xf numFmtId="0" fontId="159" fillId="0" borderId="0" xfId="31" applyFont="1" applyAlignment="1" applyProtection="1">
      <alignment horizontal="center" vertical="center"/>
      <protection hidden="1"/>
    </xf>
    <xf numFmtId="0" fontId="22" fillId="19" borderId="0" xfId="31" applyFont="1" applyFill="1" applyAlignment="1" applyProtection="1">
      <alignment horizontal="left" vertical="top" wrapText="1"/>
      <protection hidden="1"/>
    </xf>
    <xf numFmtId="49" fontId="58" fillId="0" borderId="0" xfId="31" applyNumberFormat="1" applyFont="1" applyAlignment="1" applyProtection="1">
      <alignment horizontal="left" vertical="top" wrapText="1"/>
      <protection hidden="1"/>
    </xf>
    <xf numFmtId="0" fontId="71" fillId="0" borderId="0" xfId="31" applyFont="1" applyAlignment="1" applyProtection="1">
      <alignment horizontal="left" vertical="center"/>
      <protection hidden="1"/>
    </xf>
    <xf numFmtId="0" fontId="84" fillId="0" borderId="0" xfId="31" applyFont="1" applyAlignment="1" applyProtection="1">
      <alignment vertical="center" wrapText="1"/>
      <protection hidden="1"/>
    </xf>
    <xf numFmtId="0" fontId="83" fillId="0" borderId="0" xfId="31" applyFont="1" applyAlignment="1" applyProtection="1">
      <alignment vertical="center" wrapText="1"/>
      <protection hidden="1"/>
    </xf>
    <xf numFmtId="0" fontId="0" fillId="0" borderId="23"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3" fontId="41" fillId="13" borderId="23" xfId="1" applyNumberFormat="1" applyFont="1" applyFill="1" applyBorder="1" applyAlignment="1" applyProtection="1">
      <alignment horizontal="center" vertical="center" wrapText="1"/>
    </xf>
    <xf numFmtId="3" fontId="41" fillId="13" borderId="25" xfId="1" applyNumberFormat="1" applyFont="1" applyFill="1" applyBorder="1" applyAlignment="1" applyProtection="1">
      <alignment horizontal="center" vertical="center" wrapText="1"/>
    </xf>
    <xf numFmtId="49" fontId="112" fillId="20" borderId="23" xfId="0" applyNumberFormat="1" applyFont="1" applyFill="1" applyBorder="1" applyAlignment="1">
      <alignment horizontal="center" vertical="center" wrapText="1"/>
    </xf>
    <xf numFmtId="49" fontId="112" fillId="20" borderId="25" xfId="0" applyNumberFormat="1" applyFont="1" applyFill="1" applyBorder="1" applyAlignment="1">
      <alignment horizontal="center" vertical="center" wrapText="1"/>
    </xf>
    <xf numFmtId="0" fontId="90" fillId="13" borderId="13" xfId="0" applyFont="1" applyFill="1" applyBorder="1" applyAlignment="1">
      <alignment horizontal="left" vertical="center" wrapText="1"/>
    </xf>
    <xf numFmtId="3" fontId="90" fillId="13" borderId="23" xfId="1" applyNumberFormat="1" applyFont="1" applyFill="1" applyBorder="1" applyAlignment="1" applyProtection="1">
      <alignment horizontal="center" vertical="center"/>
      <protection hidden="1"/>
    </xf>
    <xf numFmtId="3" fontId="90" fillId="13" borderId="25" xfId="1" applyNumberFormat="1" applyFont="1" applyFill="1" applyBorder="1" applyAlignment="1" applyProtection="1">
      <alignment horizontal="center" vertical="center"/>
      <protection hidden="1"/>
    </xf>
    <xf numFmtId="0" fontId="31" fillId="0" borderId="0" xfId="0" applyFont="1" applyAlignment="1" applyProtection="1">
      <alignment horizontal="center" vertical="center"/>
      <protection hidden="1"/>
    </xf>
    <xf numFmtId="0" fontId="46" fillId="0" borderId="66" xfId="32" applyFont="1" applyBorder="1" applyAlignment="1" applyProtection="1">
      <alignment horizontal="left" vertical="center" wrapText="1"/>
      <protection hidden="1"/>
    </xf>
    <xf numFmtId="0" fontId="46" fillId="0" borderId="0" xfId="32" applyFont="1" applyAlignment="1" applyProtection="1">
      <alignment horizontal="left" vertical="center" wrapText="1"/>
      <protection hidden="1"/>
    </xf>
    <xf numFmtId="0" fontId="36" fillId="0" borderId="1" xfId="32" applyFont="1" applyBorder="1" applyAlignment="1" applyProtection="1">
      <alignment horizontal="center" vertical="center"/>
      <protection hidden="1"/>
    </xf>
    <xf numFmtId="0" fontId="47" fillId="0" borderId="66" xfId="32" applyFont="1" applyBorder="1" applyAlignment="1" applyProtection="1">
      <alignment horizontal="left" vertical="center"/>
      <protection hidden="1"/>
    </xf>
    <xf numFmtId="0" fontId="47" fillId="0" borderId="0" xfId="32" applyFont="1" applyAlignment="1" applyProtection="1">
      <alignment horizontal="left" vertical="center"/>
      <protection hidden="1"/>
    </xf>
    <xf numFmtId="49" fontId="22" fillId="0" borderId="66" xfId="32" applyNumberFormat="1" applyFont="1" applyBorder="1" applyAlignment="1" applyProtection="1">
      <alignment horizontal="left" vertical="top" wrapText="1"/>
      <protection hidden="1"/>
    </xf>
    <xf numFmtId="49" fontId="22" fillId="0" borderId="0" xfId="32" applyNumberFormat="1" applyFont="1" applyAlignment="1" applyProtection="1">
      <alignment horizontal="left" vertical="top" wrapText="1"/>
      <protection hidden="1"/>
    </xf>
    <xf numFmtId="49" fontId="22" fillId="0" borderId="8" xfId="32" applyNumberFormat="1" applyFont="1" applyBorder="1" applyAlignment="1" applyProtection="1">
      <alignment horizontal="left" vertical="top" wrapText="1"/>
      <protection hidden="1"/>
    </xf>
    <xf numFmtId="0" fontId="41" fillId="17" borderId="1" xfId="15" applyFont="1" applyFill="1" applyBorder="1" applyAlignment="1" applyProtection="1">
      <alignment horizontal="left" vertical="top" wrapText="1"/>
      <protection hidden="1"/>
    </xf>
    <xf numFmtId="49" fontId="154" fillId="0" borderId="1" xfId="32" applyNumberFormat="1" applyFont="1" applyBorder="1" applyAlignment="1" applyProtection="1">
      <alignment horizontal="left" vertical="center" wrapText="1"/>
      <protection locked="0"/>
    </xf>
    <xf numFmtId="0" fontId="36" fillId="0" borderId="1" xfId="32" applyFont="1" applyBorder="1" applyAlignment="1" applyProtection="1">
      <alignment horizontal="left" vertical="center"/>
      <protection hidden="1"/>
    </xf>
    <xf numFmtId="0" fontId="44" fillId="17" borderId="1" xfId="15" applyFont="1" applyFill="1" applyBorder="1" applyAlignment="1" applyProtection="1">
      <alignment horizontal="left" vertical="top" wrapText="1"/>
      <protection hidden="1"/>
    </xf>
    <xf numFmtId="0" fontId="154" fillId="0" borderId="1" xfId="32" applyFont="1" applyBorder="1" applyAlignment="1" applyProtection="1">
      <alignment horizontal="center" vertical="center"/>
      <protection hidden="1"/>
    </xf>
    <xf numFmtId="0" fontId="22" fillId="17" borderId="1" xfId="15" applyFont="1" applyFill="1" applyBorder="1" applyAlignment="1" applyProtection="1">
      <alignment horizontal="left" vertical="top" wrapText="1"/>
      <protection hidden="1"/>
    </xf>
    <xf numFmtId="0" fontId="41" fillId="0" borderId="1" xfId="15" applyFont="1" applyBorder="1" applyAlignment="1" applyProtection="1">
      <alignment horizontal="left" vertical="center" wrapText="1"/>
      <protection hidden="1"/>
    </xf>
    <xf numFmtId="0" fontId="154" fillId="0" borderId="66" xfId="32" applyFont="1" applyBorder="1" applyAlignment="1" applyProtection="1">
      <alignment horizontal="left" vertical="center"/>
      <protection hidden="1"/>
    </xf>
    <xf numFmtId="0" fontId="154" fillId="0" borderId="0" xfId="32" applyFont="1" applyAlignment="1" applyProtection="1">
      <alignment horizontal="left" vertical="center"/>
      <protection hidden="1"/>
    </xf>
    <xf numFmtId="0" fontId="59" fillId="0" borderId="3" xfId="32" applyFont="1" applyBorder="1" applyAlignment="1" applyProtection="1">
      <alignment horizontal="left" vertical="center"/>
      <protection hidden="1"/>
    </xf>
    <xf numFmtId="0" fontId="59" fillId="0" borderId="7" xfId="32" applyFont="1" applyBorder="1" applyAlignment="1" applyProtection="1">
      <alignment horizontal="left" vertical="center"/>
      <protection hidden="1"/>
    </xf>
    <xf numFmtId="0" fontId="59" fillId="0" borderId="70" xfId="32" applyFont="1" applyBorder="1" applyAlignment="1" applyProtection="1">
      <alignment horizontal="left" vertical="center"/>
      <protection hidden="1"/>
    </xf>
    <xf numFmtId="49" fontId="154" fillId="0" borderId="71" xfId="32" applyNumberFormat="1" applyFont="1" applyBorder="1" applyAlignment="1" applyProtection="1">
      <alignment horizontal="left" vertical="center" wrapText="1"/>
      <protection locked="0"/>
    </xf>
    <xf numFmtId="0" fontId="22" fillId="0" borderId="1" xfId="32" applyFont="1" applyBorder="1" applyAlignment="1" applyProtection="1">
      <alignment horizontal="left" vertical="center"/>
      <protection locked="0"/>
    </xf>
    <xf numFmtId="0" fontId="22" fillId="0" borderId="2" xfId="32" applyFont="1" applyBorder="1" applyAlignment="1" applyProtection="1">
      <alignment horizontal="left" vertical="center"/>
      <protection locked="0"/>
    </xf>
    <xf numFmtId="0" fontId="36" fillId="0" borderId="2" xfId="32" applyFont="1" applyBorder="1" applyAlignment="1" applyProtection="1">
      <alignment horizontal="center" vertical="center"/>
      <protection hidden="1"/>
    </xf>
    <xf numFmtId="0" fontId="36" fillId="0" borderId="5" xfId="32" applyFont="1" applyBorder="1" applyAlignment="1" applyProtection="1">
      <alignment horizontal="center" vertical="center"/>
      <protection hidden="1"/>
    </xf>
    <xf numFmtId="0" fontId="36" fillId="0" borderId="4" xfId="32" applyFont="1" applyBorder="1" applyAlignment="1" applyProtection="1">
      <alignment horizontal="center" vertical="center"/>
      <protection hidden="1"/>
    </xf>
    <xf numFmtId="0" fontId="22" fillId="0" borderId="1" xfId="32" applyFont="1" applyBorder="1" applyAlignment="1" applyProtection="1">
      <alignment horizontal="left" vertical="top" wrapText="1"/>
      <protection locked="0"/>
    </xf>
    <xf numFmtId="0" fontId="22" fillId="16" borderId="1" xfId="32" applyFont="1" applyFill="1" applyBorder="1" applyAlignment="1">
      <alignment horizontal="left" vertical="top" wrapText="1"/>
    </xf>
    <xf numFmtId="0" fontId="22" fillId="16" borderId="2" xfId="32" applyFont="1" applyFill="1" applyBorder="1" applyAlignment="1">
      <alignment horizontal="left" vertical="top" wrapText="1"/>
    </xf>
    <xf numFmtId="0" fontId="22" fillId="16" borderId="5" xfId="32" applyFont="1" applyFill="1" applyBorder="1" applyAlignment="1">
      <alignment horizontal="left" vertical="top" wrapText="1"/>
    </xf>
    <xf numFmtId="0" fontId="22" fillId="16" borderId="4" xfId="32" applyFont="1" applyFill="1" applyBorder="1" applyAlignment="1">
      <alignment horizontal="left" vertical="top" wrapText="1"/>
    </xf>
    <xf numFmtId="0" fontId="58" fillId="0" borderId="1" xfId="32" applyFont="1" applyBorder="1" applyAlignment="1" applyProtection="1">
      <alignment horizontal="left" vertical="top"/>
      <protection locked="0"/>
    </xf>
    <xf numFmtId="0" fontId="41" fillId="3" borderId="1" xfId="15" applyFont="1" applyFill="1" applyBorder="1" applyAlignment="1" applyProtection="1">
      <alignment horizontal="left" vertical="center" wrapText="1"/>
      <protection hidden="1"/>
    </xf>
    <xf numFmtId="0" fontId="36" fillId="0" borderId="66" xfId="32" applyFont="1" applyBorder="1" applyAlignment="1" applyProtection="1">
      <alignment horizontal="center" vertical="center"/>
      <protection hidden="1"/>
    </xf>
    <xf numFmtId="0" fontId="36" fillId="0" borderId="0" xfId="32" applyFont="1" applyAlignment="1" applyProtection="1">
      <alignment horizontal="center" vertical="center"/>
      <protection hidden="1"/>
    </xf>
    <xf numFmtId="0" fontId="156" fillId="0" borderId="1" xfId="32" applyFont="1" applyBorder="1" applyAlignment="1" applyProtection="1">
      <alignment horizontal="left" vertical="center"/>
      <protection hidden="1"/>
    </xf>
    <xf numFmtId="0" fontId="154" fillId="0" borderId="1" xfId="32" applyFont="1" applyBorder="1" applyAlignment="1" applyProtection="1">
      <alignment horizontal="left" vertical="top" wrapText="1"/>
      <protection hidden="1"/>
    </xf>
    <xf numFmtId="0" fontId="154" fillId="0" borderId="2" xfId="32" applyFont="1" applyBorder="1" applyAlignment="1" applyProtection="1">
      <alignment horizontal="center" vertical="center"/>
      <protection hidden="1"/>
    </xf>
    <xf numFmtId="0" fontId="154" fillId="0" borderId="5" xfId="32" applyFont="1" applyBorder="1" applyAlignment="1" applyProtection="1">
      <alignment horizontal="center" vertical="center"/>
      <protection hidden="1"/>
    </xf>
    <xf numFmtId="0" fontId="154" fillId="0" borderId="4" xfId="32" applyFont="1" applyBorder="1" applyAlignment="1" applyProtection="1">
      <alignment horizontal="center" vertical="center"/>
      <protection hidden="1"/>
    </xf>
    <xf numFmtId="49" fontId="41" fillId="0" borderId="65" xfId="15" applyNumberFormat="1" applyFont="1" applyBorder="1" applyAlignment="1" applyProtection="1">
      <alignment horizontal="left" vertical="top" wrapText="1"/>
      <protection locked="0"/>
    </xf>
    <xf numFmtId="49" fontId="41" fillId="0" borderId="6" xfId="15" applyNumberFormat="1" applyFont="1" applyBorder="1" applyAlignment="1" applyProtection="1">
      <alignment horizontal="left" vertical="top" wrapText="1"/>
      <protection locked="0"/>
    </xf>
    <xf numFmtId="49" fontId="41" fillId="0" borderId="67" xfId="15" applyNumberFormat="1" applyFont="1" applyBorder="1" applyAlignment="1" applyProtection="1">
      <alignment horizontal="left" vertical="top" wrapText="1"/>
      <protection locked="0"/>
    </xf>
    <xf numFmtId="49" fontId="41" fillId="0" borderId="66" xfId="15" applyNumberFormat="1" applyFont="1" applyBorder="1" applyAlignment="1" applyProtection="1">
      <alignment horizontal="left" vertical="top" wrapText="1"/>
      <protection locked="0"/>
    </xf>
    <xf numFmtId="49" fontId="41" fillId="0" borderId="0" xfId="15" applyNumberFormat="1" applyFont="1" applyAlignment="1" applyProtection="1">
      <alignment horizontal="left" vertical="top" wrapText="1"/>
      <protection locked="0"/>
    </xf>
    <xf numFmtId="49" fontId="41" fillId="0" borderId="8" xfId="15" applyNumberFormat="1" applyFont="1" applyBorder="1" applyAlignment="1" applyProtection="1">
      <alignment horizontal="left" vertical="top" wrapText="1"/>
      <protection locked="0"/>
    </xf>
    <xf numFmtId="49" fontId="41" fillId="0" borderId="3" xfId="15" applyNumberFormat="1" applyFont="1" applyBorder="1" applyAlignment="1" applyProtection="1">
      <alignment horizontal="left" vertical="top" wrapText="1"/>
      <protection locked="0"/>
    </xf>
    <xf numFmtId="49" fontId="41" fillId="0" borderId="7" xfId="15" applyNumberFormat="1" applyFont="1" applyBorder="1" applyAlignment="1" applyProtection="1">
      <alignment horizontal="left" vertical="top" wrapText="1"/>
      <protection locked="0"/>
    </xf>
    <xf numFmtId="49" fontId="41" fillId="0" borderId="70" xfId="15" applyNumberFormat="1" applyFont="1" applyBorder="1" applyAlignment="1" applyProtection="1">
      <alignment horizontal="left" vertical="top" wrapText="1"/>
      <protection locked="0"/>
    </xf>
    <xf numFmtId="16" fontId="156" fillId="0" borderId="1" xfId="32" applyNumberFormat="1" applyFont="1" applyBorder="1" applyAlignment="1" applyProtection="1">
      <alignment horizontal="left" vertical="center"/>
      <protection hidden="1"/>
    </xf>
    <xf numFmtId="0" fontId="36" fillId="0" borderId="8" xfId="32" applyFont="1" applyBorder="1" applyAlignment="1" applyProtection="1">
      <alignment horizontal="center" vertical="center"/>
      <protection hidden="1"/>
    </xf>
    <xf numFmtId="0" fontId="44" fillId="17" borderId="71" xfId="32" applyFont="1" applyFill="1" applyBorder="1" applyAlignment="1" applyProtection="1">
      <alignment horizontal="left" vertical="center"/>
      <protection hidden="1"/>
    </xf>
    <xf numFmtId="0" fontId="44" fillId="17" borderId="11" xfId="32" applyFont="1" applyFill="1" applyBorder="1" applyAlignment="1" applyProtection="1">
      <alignment horizontal="left" vertical="center"/>
      <protection hidden="1"/>
    </xf>
    <xf numFmtId="0" fontId="154" fillId="0" borderId="71" xfId="32" applyFont="1" applyBorder="1" applyAlignment="1" applyProtection="1">
      <alignment horizontal="center" vertical="center"/>
      <protection hidden="1"/>
    </xf>
    <xf numFmtId="0" fontId="22" fillId="0" borderId="1" xfId="32" applyFont="1" applyBorder="1" applyAlignment="1" applyProtection="1">
      <alignment horizontal="left" vertical="center" wrapText="1"/>
      <protection locked="0"/>
    </xf>
    <xf numFmtId="0" fontId="22" fillId="0" borderId="2" xfId="32" applyFont="1" applyBorder="1" applyAlignment="1" applyProtection="1">
      <alignment horizontal="left" vertical="center" wrapText="1"/>
      <protection locked="0"/>
    </xf>
    <xf numFmtId="0" fontId="22" fillId="0" borderId="0" xfId="32" applyFont="1" applyAlignment="1" applyProtection="1">
      <alignment horizontal="left" vertical="top" wrapText="1"/>
      <protection hidden="1"/>
    </xf>
    <xf numFmtId="0" fontId="45" fillId="16" borderId="1" xfId="32" applyFont="1" applyFill="1" applyBorder="1" applyAlignment="1" applyProtection="1">
      <alignment horizontal="center" vertical="center" wrapText="1"/>
      <protection hidden="1"/>
    </xf>
    <xf numFmtId="0" fontId="22" fillId="7" borderId="1" xfId="15" applyFont="1" applyFill="1" applyBorder="1" applyAlignment="1" applyProtection="1">
      <alignment horizontal="left" vertical="center" wrapText="1"/>
      <protection hidden="1"/>
    </xf>
    <xf numFmtId="0" fontId="40" fillId="17" borderId="11" xfId="32" applyFont="1" applyFill="1" applyBorder="1" applyAlignment="1" applyProtection="1">
      <alignment horizontal="center" vertical="center"/>
      <protection hidden="1"/>
    </xf>
    <xf numFmtId="49" fontId="41" fillId="0" borderId="1" xfId="15" applyNumberFormat="1" applyFont="1" applyBorder="1" applyAlignment="1" applyProtection="1">
      <alignment horizontal="left" vertical="top" wrapText="1"/>
      <protection locked="0"/>
    </xf>
    <xf numFmtId="0" fontId="22" fillId="7" borderId="1" xfId="15" applyFont="1" applyFill="1" applyBorder="1" applyAlignment="1" applyProtection="1">
      <alignment horizontal="center" vertical="center" wrapText="1"/>
      <protection hidden="1"/>
    </xf>
    <xf numFmtId="0" fontId="22" fillId="0" borderId="11" xfId="32" applyFont="1" applyBorder="1" applyAlignment="1" applyProtection="1">
      <alignment horizontal="left" vertical="top" wrapText="1"/>
      <protection hidden="1"/>
    </xf>
    <xf numFmtId="0" fontId="157" fillId="3" borderId="1" xfId="15" applyFont="1" applyFill="1" applyBorder="1" applyAlignment="1" applyProtection="1">
      <alignment horizontal="left" vertical="center" wrapText="1"/>
      <protection hidden="1"/>
    </xf>
    <xf numFmtId="0" fontId="51" fillId="17" borderId="1" xfId="15" applyFont="1" applyFill="1" applyBorder="1" applyAlignment="1" applyProtection="1">
      <alignment horizontal="center" vertical="top" wrapText="1"/>
      <protection hidden="1"/>
    </xf>
    <xf numFmtId="0" fontId="157" fillId="3" borderId="71" xfId="15" applyFont="1" applyFill="1" applyBorder="1" applyAlignment="1" applyProtection="1">
      <alignment horizontal="left" vertical="center" wrapText="1"/>
      <protection hidden="1"/>
    </xf>
    <xf numFmtId="0" fontId="51" fillId="17" borderId="11" xfId="15" applyFont="1" applyFill="1" applyBorder="1" applyAlignment="1" applyProtection="1">
      <alignment horizontal="center" vertical="top" wrapText="1"/>
      <protection hidden="1"/>
    </xf>
    <xf numFmtId="0" fontId="40" fillId="17" borderId="1" xfId="32" applyFont="1" applyFill="1" applyBorder="1" applyAlignment="1" applyProtection="1">
      <alignment horizontal="center" vertical="center"/>
      <protection hidden="1"/>
    </xf>
    <xf numFmtId="0" fontId="22" fillId="0" borderId="65" xfId="15" applyFont="1" applyBorder="1" applyAlignment="1" applyProtection="1">
      <alignment horizontal="left" vertical="top" wrapText="1"/>
      <protection hidden="1"/>
    </xf>
    <xf numFmtId="0" fontId="22" fillId="0" borderId="11" xfId="15" applyFont="1" applyBorder="1" applyAlignment="1" applyProtection="1">
      <alignment horizontal="left" vertical="top" wrapText="1"/>
      <protection hidden="1"/>
    </xf>
    <xf numFmtId="0" fontId="22" fillId="0" borderId="2" xfId="15" applyFont="1" applyBorder="1" applyAlignment="1" applyProtection="1">
      <alignment horizontal="left" vertical="top" wrapText="1"/>
      <protection hidden="1"/>
    </xf>
    <xf numFmtId="0" fontId="22" fillId="0" borderId="1" xfId="15" applyFont="1" applyBorder="1" applyAlignment="1" applyProtection="1">
      <alignment horizontal="left" vertical="top" wrapText="1"/>
      <protection hidden="1"/>
    </xf>
    <xf numFmtId="0" fontId="22" fillId="0" borderId="66" xfId="32" applyFont="1" applyBorder="1" applyAlignment="1" applyProtection="1">
      <alignment horizontal="left" vertical="top" wrapText="1"/>
      <protection hidden="1"/>
    </xf>
    <xf numFmtId="0" fontId="22" fillId="0" borderId="66" xfId="32" applyFont="1" applyBorder="1" applyAlignment="1" applyProtection="1">
      <alignment wrapText="1"/>
      <protection hidden="1"/>
    </xf>
    <xf numFmtId="0" fontId="22" fillId="0" borderId="65" xfId="0" applyFont="1" applyBorder="1" applyAlignment="1">
      <alignment horizontal="left" vertical="top" wrapText="1"/>
    </xf>
    <xf numFmtId="0" fontId="22" fillId="0" borderId="65" xfId="0" applyFont="1" applyBorder="1" applyAlignment="1">
      <alignment vertical="top" wrapText="1"/>
    </xf>
    <xf numFmtId="0" fontId="22" fillId="0" borderId="6" xfId="15" applyFont="1" applyBorder="1" applyAlignment="1" applyProtection="1">
      <alignment horizontal="left" vertical="top" wrapText="1"/>
      <protection hidden="1"/>
    </xf>
    <xf numFmtId="0" fontId="22" fillId="0" borderId="67" xfId="15" applyFont="1" applyBorder="1" applyAlignment="1" applyProtection="1">
      <alignment horizontal="left" vertical="top" wrapText="1"/>
      <protection hidden="1"/>
    </xf>
    <xf numFmtId="0" fontId="22" fillId="0" borderId="66" xfId="15" applyFont="1" applyBorder="1" applyAlignment="1" applyProtection="1">
      <alignment horizontal="left" vertical="top" wrapText="1"/>
      <protection hidden="1"/>
    </xf>
    <xf numFmtId="0" fontId="22" fillId="0" borderId="0" xfId="15" applyFont="1" applyAlignment="1" applyProtection="1">
      <alignment horizontal="left" vertical="top" wrapText="1"/>
      <protection hidden="1"/>
    </xf>
    <xf numFmtId="0" fontId="22" fillId="0" borderId="8" xfId="15" applyFont="1" applyBorder="1" applyAlignment="1" applyProtection="1">
      <alignment horizontal="left" vertical="top" wrapText="1"/>
      <protection hidden="1"/>
    </xf>
    <xf numFmtId="0" fontId="22" fillId="0" borderId="3" xfId="15" applyFont="1" applyBorder="1" applyAlignment="1" applyProtection="1">
      <alignment horizontal="left" vertical="top" wrapText="1"/>
      <protection hidden="1"/>
    </xf>
    <xf numFmtId="0" fontId="22" fillId="0" borderId="7" xfId="15" applyFont="1" applyBorder="1" applyAlignment="1" applyProtection="1">
      <alignment horizontal="left" vertical="top" wrapText="1"/>
      <protection hidden="1"/>
    </xf>
    <xf numFmtId="0" fontId="22" fillId="0" borderId="70" xfId="15" applyFont="1" applyBorder="1" applyAlignment="1" applyProtection="1">
      <alignment horizontal="left" vertical="top" wrapText="1"/>
      <protection hidden="1"/>
    </xf>
    <xf numFmtId="0" fontId="41" fillId="0" borderId="0" xfId="0" applyFont="1" applyAlignment="1">
      <alignment vertical="top" wrapText="1"/>
    </xf>
    <xf numFmtId="0" fontId="41" fillId="0" borderId="66" xfId="32" applyFont="1" applyBorder="1" applyAlignment="1" applyProtection="1">
      <alignment vertical="top" wrapText="1"/>
      <protection hidden="1"/>
    </xf>
    <xf numFmtId="0" fontId="41" fillId="0" borderId="65" xfId="15" applyFont="1" applyBorder="1" applyAlignment="1" applyProtection="1">
      <alignment horizontal="left" vertical="top" wrapText="1"/>
      <protection hidden="1"/>
    </xf>
    <xf numFmtId="0" fontId="51" fillId="0" borderId="6" xfId="15" applyFont="1" applyBorder="1" applyAlignment="1" applyProtection="1">
      <alignment horizontal="left" vertical="top" wrapText="1"/>
      <protection hidden="1"/>
    </xf>
    <xf numFmtId="0" fontId="51" fillId="0" borderId="67" xfId="15" applyFont="1" applyBorder="1" applyAlignment="1" applyProtection="1">
      <alignment horizontal="left" vertical="top" wrapText="1"/>
      <protection hidden="1"/>
    </xf>
    <xf numFmtId="0" fontId="51" fillId="0" borderId="66" xfId="15" applyFont="1" applyBorder="1" applyAlignment="1" applyProtection="1">
      <alignment horizontal="left" vertical="top" wrapText="1"/>
      <protection hidden="1"/>
    </xf>
    <xf numFmtId="0" fontId="51" fillId="0" borderId="0" xfId="15" applyFont="1" applyAlignment="1" applyProtection="1">
      <alignment horizontal="left" vertical="top" wrapText="1"/>
      <protection hidden="1"/>
    </xf>
    <xf numFmtId="0" fontId="51" fillId="0" borderId="8" xfId="15" applyFont="1" applyBorder="1" applyAlignment="1" applyProtection="1">
      <alignment horizontal="left" vertical="top" wrapText="1"/>
      <protection hidden="1"/>
    </xf>
    <xf numFmtId="171" fontId="22" fillId="0" borderId="71" xfId="32" applyNumberFormat="1" applyFont="1" applyBorder="1" applyAlignment="1" applyProtection="1">
      <alignment horizontal="center" vertical="center" wrapText="1"/>
      <protection locked="0"/>
    </xf>
    <xf numFmtId="2" fontId="22" fillId="0" borderId="1" xfId="32" applyNumberFormat="1" applyFont="1" applyBorder="1" applyAlignment="1" applyProtection="1">
      <alignment horizontal="center" vertical="center" wrapText="1"/>
      <protection locked="0"/>
    </xf>
    <xf numFmtId="0" fontId="51" fillId="0" borderId="0" xfId="32" applyFont="1" applyAlignment="1" applyProtection="1">
      <alignment horizontal="left" vertical="center" wrapText="1"/>
      <protection hidden="1"/>
    </xf>
    <xf numFmtId="0" fontId="51" fillId="0" borderId="8" xfId="32" applyFont="1" applyBorder="1" applyAlignment="1" applyProtection="1">
      <alignment horizontal="left" vertical="center" wrapText="1"/>
      <protection hidden="1"/>
    </xf>
    <xf numFmtId="2" fontId="22" fillId="0" borderId="11" xfId="32" applyNumberFormat="1" applyFont="1" applyBorder="1" applyAlignment="1" applyProtection="1">
      <alignment horizontal="center" vertical="center" wrapText="1"/>
      <protection locked="0"/>
    </xf>
    <xf numFmtId="49" fontId="170" fillId="0" borderId="0" xfId="32" applyNumberFormat="1" applyFont="1" applyAlignment="1" applyProtection="1">
      <alignment horizontal="right" vertical="center"/>
      <protection hidden="1"/>
    </xf>
    <xf numFmtId="49" fontId="170" fillId="0" borderId="8" xfId="32" applyNumberFormat="1" applyFont="1" applyBorder="1" applyAlignment="1" applyProtection="1">
      <alignment horizontal="right" vertical="center"/>
      <protection hidden="1"/>
    </xf>
    <xf numFmtId="49" fontId="22" fillId="0" borderId="1" xfId="32" applyNumberFormat="1" applyFont="1" applyBorder="1" applyAlignment="1" applyProtection="1">
      <alignment vertical="center" wrapText="1"/>
      <protection locked="0"/>
    </xf>
    <xf numFmtId="49" fontId="22" fillId="0" borderId="1" xfId="32" applyNumberFormat="1" applyFont="1" applyBorder="1" applyAlignment="1" applyProtection="1">
      <alignment horizontal="center" vertical="center" wrapText="1"/>
      <protection locked="0"/>
    </xf>
    <xf numFmtId="0" fontId="22" fillId="0" borderId="0" xfId="32" applyFont="1" applyAlignment="1" applyProtection="1">
      <alignment horizontal="left" vertical="center" wrapText="1"/>
      <protection hidden="1"/>
    </xf>
    <xf numFmtId="0" fontId="84" fillId="0" borderId="121" xfId="0" applyFont="1" applyBorder="1" applyAlignment="1" applyProtection="1">
      <alignment horizontal="center" vertical="center"/>
      <protection hidden="1"/>
    </xf>
    <xf numFmtId="0" fontId="84" fillId="0" borderId="123" xfId="0" applyFont="1" applyBorder="1" applyAlignment="1" applyProtection="1">
      <alignment horizontal="center" vertical="center"/>
      <protection hidden="1"/>
    </xf>
    <xf numFmtId="0" fontId="81" fillId="0" borderId="0" xfId="0" applyFont="1" applyAlignment="1" applyProtection="1">
      <alignment horizontal="left" vertical="center" wrapText="1"/>
      <protection hidden="1"/>
    </xf>
    <xf numFmtId="0" fontId="81" fillId="0" borderId="12" xfId="0" applyFont="1" applyBorder="1" applyAlignment="1" applyProtection="1">
      <alignment horizontal="left" vertical="center" wrapText="1"/>
      <protection hidden="1"/>
    </xf>
    <xf numFmtId="0" fontId="80" fillId="0" borderId="21" xfId="0" applyFont="1" applyBorder="1" applyAlignment="1" applyProtection="1">
      <alignment horizontal="left" wrapText="1"/>
      <protection hidden="1"/>
    </xf>
    <xf numFmtId="0" fontId="112" fillId="6" borderId="13" xfId="0" applyFont="1" applyFill="1" applyBorder="1" applyAlignment="1" applyProtection="1">
      <alignment horizontal="left" vertical="center" wrapText="1"/>
      <protection hidden="1"/>
    </xf>
    <xf numFmtId="0" fontId="84" fillId="0" borderId="61" xfId="0" applyFont="1" applyBorder="1" applyAlignment="1" applyProtection="1">
      <alignment horizontal="center" vertical="center" wrapText="1"/>
      <protection hidden="1"/>
    </xf>
    <xf numFmtId="0" fontId="84" fillId="0" borderId="62" xfId="0" applyFont="1" applyBorder="1" applyAlignment="1" applyProtection="1">
      <alignment horizontal="center" vertical="center" wrapText="1"/>
      <protection hidden="1"/>
    </xf>
    <xf numFmtId="0" fontId="59" fillId="0" borderId="30" xfId="0" applyFont="1" applyBorder="1" applyAlignment="1" applyProtection="1">
      <alignment horizontal="left" vertical="top" wrapText="1"/>
      <protection hidden="1"/>
    </xf>
    <xf numFmtId="0" fontId="59" fillId="0" borderId="26" xfId="0" applyFont="1" applyBorder="1" applyAlignment="1" applyProtection="1">
      <alignment horizontal="left" vertical="top" wrapText="1"/>
      <protection hidden="1"/>
    </xf>
    <xf numFmtId="0" fontId="59" fillId="0" borderId="46" xfId="0" applyFont="1" applyBorder="1" applyAlignment="1" applyProtection="1">
      <alignment horizontal="left" vertical="top" wrapText="1"/>
      <protection hidden="1"/>
    </xf>
    <xf numFmtId="0" fontId="59" fillId="0" borderId="51" xfId="0" applyFont="1" applyBorder="1" applyAlignment="1" applyProtection="1">
      <alignment horizontal="left" vertical="top" wrapText="1"/>
      <protection hidden="1"/>
    </xf>
    <xf numFmtId="0" fontId="59" fillId="0" borderId="0" xfId="0" applyFont="1" applyAlignment="1" applyProtection="1">
      <alignment horizontal="left" vertical="top" wrapText="1"/>
      <protection hidden="1"/>
    </xf>
    <xf numFmtId="0" fontId="59" fillId="0" borderId="17" xfId="0" applyFont="1" applyBorder="1" applyAlignment="1" applyProtection="1">
      <alignment horizontal="left" vertical="top" wrapText="1"/>
      <protection hidden="1"/>
    </xf>
    <xf numFmtId="0" fontId="59" fillId="0" borderId="22" xfId="0" applyFont="1" applyBorder="1" applyAlignment="1" applyProtection="1">
      <alignment horizontal="left" vertical="top" wrapText="1"/>
      <protection hidden="1"/>
    </xf>
    <xf numFmtId="0" fontId="59" fillId="0" borderId="14" xfId="0" applyFont="1" applyBorder="1" applyAlignment="1" applyProtection="1">
      <alignment horizontal="left" vertical="top" wrapText="1"/>
      <protection hidden="1"/>
    </xf>
    <xf numFmtId="0" fontId="59" fillId="0" borderId="42" xfId="0" applyFont="1" applyBorder="1" applyAlignment="1" applyProtection="1">
      <alignment horizontal="left" vertical="top" wrapText="1"/>
      <protection hidden="1"/>
    </xf>
    <xf numFmtId="0" fontId="84" fillId="0" borderId="61" xfId="0" applyFont="1" applyBorder="1" applyAlignment="1" applyProtection="1">
      <alignment horizontal="center" vertical="center"/>
      <protection hidden="1"/>
    </xf>
    <xf numFmtId="0" fontId="84" fillId="0" borderId="62" xfId="0" applyFont="1" applyBorder="1" applyAlignment="1" applyProtection="1">
      <alignment horizontal="center" vertical="center"/>
      <protection hidden="1"/>
    </xf>
    <xf numFmtId="0" fontId="84" fillId="0" borderId="63" xfId="0" applyFont="1" applyBorder="1" applyAlignment="1" applyProtection="1">
      <alignment horizontal="center" vertical="center"/>
      <protection hidden="1"/>
    </xf>
    <xf numFmtId="0" fontId="84" fillId="0" borderId="16" xfId="0" applyFont="1" applyBorder="1" applyAlignment="1" applyProtection="1">
      <alignment horizontal="center" vertical="center"/>
      <protection hidden="1"/>
    </xf>
    <xf numFmtId="0" fontId="84" fillId="0" borderId="52" xfId="0" applyFont="1" applyBorder="1" applyAlignment="1" applyProtection="1">
      <alignment horizontal="center" vertical="center"/>
      <protection hidden="1"/>
    </xf>
    <xf numFmtId="0" fontId="84" fillId="9" borderId="61" xfId="0" applyFont="1" applyFill="1" applyBorder="1" applyAlignment="1" applyProtection="1">
      <alignment horizontal="center" vertical="center"/>
      <protection hidden="1"/>
    </xf>
    <xf numFmtId="0" fontId="84" fillId="9" borderId="63" xfId="0" applyFont="1" applyFill="1" applyBorder="1" applyAlignment="1" applyProtection="1">
      <alignment horizontal="center" vertical="center"/>
      <protection hidden="1"/>
    </xf>
    <xf numFmtId="0" fontId="84" fillId="9" borderId="62" xfId="0" applyFont="1" applyFill="1" applyBorder="1" applyAlignment="1" applyProtection="1">
      <alignment horizontal="center" vertical="center"/>
      <protection hidden="1"/>
    </xf>
    <xf numFmtId="0" fontId="43" fillId="15" borderId="0" xfId="0" applyFont="1" applyFill="1" applyAlignment="1" applyProtection="1">
      <alignment horizontal="center" vertical="top" wrapText="1"/>
      <protection hidden="1"/>
    </xf>
    <xf numFmtId="0" fontId="43" fillId="15" borderId="7" xfId="0" applyFont="1" applyFill="1" applyBorder="1" applyAlignment="1" applyProtection="1">
      <alignment horizontal="center" vertical="top" wrapText="1"/>
      <protection hidden="1"/>
    </xf>
    <xf numFmtId="0" fontId="112" fillId="32" borderId="7" xfId="0" applyFont="1" applyFill="1" applyBorder="1" applyAlignment="1" applyProtection="1">
      <alignment horizontal="left" vertical="center" wrapText="1"/>
      <protection hidden="1"/>
    </xf>
    <xf numFmtId="49" fontId="22" fillId="0" borderId="2" xfId="36" applyNumberFormat="1" applyFont="1" applyBorder="1" applyAlignment="1" applyProtection="1">
      <alignment horizontal="center" vertical="center" wrapText="1"/>
      <protection locked="0"/>
    </xf>
    <xf numFmtId="49" fontId="22" fillId="0" borderId="5" xfId="36" applyNumberFormat="1" applyFont="1" applyBorder="1" applyAlignment="1" applyProtection="1">
      <alignment horizontal="center" vertical="center" wrapText="1"/>
      <protection locked="0"/>
    </xf>
    <xf numFmtId="49" fontId="22" fillId="0" borderId="4" xfId="36" applyNumberFormat="1" applyFont="1" applyBorder="1" applyAlignment="1" applyProtection="1">
      <alignment horizontal="center" vertical="center" wrapText="1"/>
      <protection locked="0"/>
    </xf>
    <xf numFmtId="171" fontId="22" fillId="0" borderId="2" xfId="36" applyNumberFormat="1" applyFont="1" applyBorder="1" applyAlignment="1" applyProtection="1">
      <alignment horizontal="center" vertical="center" wrapText="1"/>
      <protection locked="0"/>
    </xf>
    <xf numFmtId="171" fontId="22" fillId="0" borderId="4" xfId="36" applyNumberFormat="1" applyFont="1" applyBorder="1" applyAlignment="1" applyProtection="1">
      <alignment horizontal="center" vertical="center" wrapText="1"/>
      <protection locked="0"/>
    </xf>
    <xf numFmtId="0" fontId="154" fillId="0" borderId="1" xfId="36" applyFont="1" applyBorder="1" applyAlignment="1" applyProtection="1">
      <alignment horizontal="center" vertical="center"/>
      <protection hidden="1"/>
    </xf>
    <xf numFmtId="0" fontId="40" fillId="17" borderId="1" xfId="36" applyFont="1" applyFill="1" applyBorder="1" applyAlignment="1" applyProtection="1">
      <alignment horizontal="center" vertical="center"/>
      <protection hidden="1"/>
    </xf>
    <xf numFmtId="0" fontId="154" fillId="3" borderId="1" xfId="36" applyFont="1" applyFill="1" applyBorder="1" applyAlignment="1" applyProtection="1">
      <alignment horizontal="center" vertical="center"/>
      <protection hidden="1"/>
    </xf>
    <xf numFmtId="0" fontId="40" fillId="17" borderId="11" xfId="36" applyFont="1" applyFill="1" applyBorder="1" applyAlignment="1" applyProtection="1">
      <alignment horizontal="center" vertical="center"/>
      <protection hidden="1"/>
    </xf>
    <xf numFmtId="49" fontId="41" fillId="0" borderId="73" xfId="15" applyNumberFormat="1" applyFont="1" applyBorder="1" applyAlignment="1" applyProtection="1">
      <alignment horizontal="left" vertical="top" wrapText="1"/>
      <protection locked="0"/>
    </xf>
    <xf numFmtId="49" fontId="41" fillId="0" borderId="74" xfId="15" applyNumberFormat="1" applyFont="1" applyBorder="1" applyAlignment="1" applyProtection="1">
      <alignment horizontal="left" vertical="top" wrapText="1"/>
      <protection locked="0"/>
    </xf>
    <xf numFmtId="49" fontId="41" fillId="0" borderId="75" xfId="15" applyNumberFormat="1" applyFont="1" applyBorder="1" applyAlignment="1" applyProtection="1">
      <alignment horizontal="left" vertical="top" wrapText="1"/>
      <protection locked="0"/>
    </xf>
    <xf numFmtId="49" fontId="41" fillId="0" borderId="76" xfId="15" applyNumberFormat="1" applyFont="1" applyBorder="1" applyAlignment="1" applyProtection="1">
      <alignment horizontal="left" vertical="top" wrapText="1"/>
      <protection locked="0"/>
    </xf>
    <xf numFmtId="49" fontId="41" fillId="0" borderId="77" xfId="15" applyNumberFormat="1" applyFont="1" applyBorder="1" applyAlignment="1" applyProtection="1">
      <alignment horizontal="left" vertical="top" wrapText="1"/>
      <protection locked="0"/>
    </xf>
    <xf numFmtId="49" fontId="41" fillId="0" borderId="78" xfId="15" applyNumberFormat="1" applyFont="1" applyBorder="1" applyAlignment="1" applyProtection="1">
      <alignment horizontal="left" vertical="top" wrapText="1"/>
      <protection locked="0"/>
    </xf>
    <xf numFmtId="49" fontId="41" fillId="0" borderId="79" xfId="15" applyNumberFormat="1" applyFont="1" applyBorder="1" applyAlignment="1" applyProtection="1">
      <alignment horizontal="left" vertical="top" wrapText="1"/>
      <protection locked="0"/>
    </xf>
    <xf numFmtId="49" fontId="41" fillId="0" borderId="80" xfId="15" applyNumberFormat="1" applyFont="1" applyBorder="1" applyAlignment="1" applyProtection="1">
      <alignment horizontal="left" vertical="top" wrapText="1"/>
      <protection locked="0"/>
    </xf>
    <xf numFmtId="0" fontId="22" fillId="0" borderId="0" xfId="36" applyFont="1" applyAlignment="1" applyProtection="1">
      <alignment horizontal="left" vertical="center" wrapText="1"/>
      <protection hidden="1"/>
    </xf>
    <xf numFmtId="0" fontId="40" fillId="0" borderId="65" xfId="36" applyFont="1" applyBorder="1" applyAlignment="1" applyProtection="1">
      <alignment horizontal="center" vertical="center"/>
      <protection hidden="1"/>
    </xf>
    <xf numFmtId="0" fontId="40" fillId="0" borderId="41" xfId="36" applyFont="1" applyBorder="1" applyAlignment="1" applyProtection="1">
      <alignment horizontal="center" vertical="center"/>
      <protection hidden="1"/>
    </xf>
    <xf numFmtId="0" fontId="40" fillId="0" borderId="68" xfId="36" applyFont="1" applyBorder="1" applyAlignment="1" applyProtection="1">
      <alignment horizontal="center" vertical="center"/>
      <protection hidden="1"/>
    </xf>
    <xf numFmtId="0" fontId="40" fillId="0" borderId="9" xfId="36" applyFont="1" applyBorder="1" applyAlignment="1" applyProtection="1">
      <alignment horizontal="center" vertical="center"/>
      <protection hidden="1"/>
    </xf>
    <xf numFmtId="0" fontId="46" fillId="0" borderId="66" xfId="36" applyFont="1" applyBorder="1" applyAlignment="1" applyProtection="1">
      <alignment horizontal="left" vertical="center" wrapText="1"/>
      <protection hidden="1"/>
    </xf>
    <xf numFmtId="0" fontId="46" fillId="0" borderId="10" xfId="36" applyFont="1" applyBorder="1" applyAlignment="1" applyProtection="1">
      <alignment horizontal="left" vertical="center" wrapText="1"/>
      <protection hidden="1"/>
    </xf>
    <xf numFmtId="0" fontId="46" fillId="0" borderId="69" xfId="36" applyFont="1" applyBorder="1" applyAlignment="1" applyProtection="1">
      <alignment horizontal="left" vertical="center" wrapText="1"/>
      <protection hidden="1"/>
    </xf>
    <xf numFmtId="0" fontId="22" fillId="0" borderId="0" xfId="36" applyFont="1" applyAlignment="1" applyProtection="1">
      <alignment horizontal="left" vertical="top" wrapText="1"/>
      <protection hidden="1"/>
    </xf>
    <xf numFmtId="0" fontId="45" fillId="16" borderId="1" xfId="36" applyFont="1" applyFill="1" applyBorder="1" applyAlignment="1" applyProtection="1">
      <alignment horizontal="left" vertical="center" wrapText="1"/>
      <protection hidden="1"/>
    </xf>
    <xf numFmtId="49" fontId="41" fillId="0" borderId="81" xfId="15" applyNumberFormat="1" applyFont="1" applyBorder="1" applyAlignment="1" applyProtection="1">
      <alignment horizontal="left" vertical="top" wrapText="1"/>
      <protection locked="0"/>
    </xf>
    <xf numFmtId="49" fontId="41" fillId="0" borderId="82" xfId="15" applyNumberFormat="1" applyFont="1" applyBorder="1" applyAlignment="1" applyProtection="1">
      <alignment horizontal="left" vertical="top" wrapText="1"/>
      <protection locked="0"/>
    </xf>
    <xf numFmtId="49" fontId="41" fillId="0" borderId="83" xfId="15" applyNumberFormat="1" applyFont="1" applyBorder="1" applyAlignment="1" applyProtection="1">
      <alignment horizontal="left" vertical="top" wrapText="1"/>
      <protection locked="0"/>
    </xf>
    <xf numFmtId="49" fontId="41" fillId="0" borderId="84" xfId="15" applyNumberFormat="1" applyFont="1" applyBorder="1" applyAlignment="1" applyProtection="1">
      <alignment horizontal="left" vertical="top" wrapText="1"/>
      <protection locked="0"/>
    </xf>
    <xf numFmtId="49" fontId="41" fillId="0" borderId="85" xfId="15" applyNumberFormat="1" applyFont="1" applyBorder="1" applyAlignment="1" applyProtection="1">
      <alignment horizontal="left" vertical="top" wrapText="1"/>
      <protection locked="0"/>
    </xf>
    <xf numFmtId="49" fontId="41" fillId="0" borderId="86" xfId="15" applyNumberFormat="1" applyFont="1" applyBorder="1" applyAlignment="1" applyProtection="1">
      <alignment horizontal="left" vertical="top" wrapText="1"/>
      <protection locked="0"/>
    </xf>
    <xf numFmtId="0" fontId="58" fillId="0" borderId="71" xfId="33" applyFont="1" applyBorder="1" applyAlignment="1" applyProtection="1">
      <alignment horizontal="left" vertical="top" wrapText="1"/>
      <protection locked="0"/>
    </xf>
    <xf numFmtId="0" fontId="157" fillId="0" borderId="1" xfId="15" applyFont="1" applyBorder="1" applyAlignment="1" applyProtection="1">
      <alignment horizontal="left" vertical="center" wrapText="1"/>
      <protection hidden="1"/>
    </xf>
    <xf numFmtId="0" fontId="44" fillId="7" borderId="65" xfId="15" applyFont="1" applyFill="1" applyBorder="1" applyAlignment="1" applyProtection="1">
      <alignment horizontal="center" vertical="center" wrapText="1"/>
      <protection locked="0"/>
    </xf>
    <xf numFmtId="0" fontId="44" fillId="7" borderId="66" xfId="15" applyFont="1" applyFill="1" applyBorder="1" applyAlignment="1" applyProtection="1">
      <alignment horizontal="center" vertical="center" wrapText="1"/>
      <protection locked="0"/>
    </xf>
    <xf numFmtId="0" fontId="44" fillId="7" borderId="3" xfId="15" applyFont="1" applyFill="1" applyBorder="1" applyAlignment="1" applyProtection="1">
      <alignment horizontal="center" vertical="center" wrapText="1"/>
      <protection locked="0"/>
    </xf>
    <xf numFmtId="0" fontId="41" fillId="3" borderId="66" xfId="15" applyFont="1" applyFill="1" applyBorder="1" applyAlignment="1" applyProtection="1">
      <alignment horizontal="center" vertical="center" wrapText="1"/>
      <protection hidden="1"/>
    </xf>
    <xf numFmtId="0" fontId="41" fillId="3" borderId="0" xfId="15" applyFont="1" applyFill="1" applyAlignment="1" applyProtection="1">
      <alignment horizontal="center" vertical="center" wrapText="1"/>
      <protection hidden="1"/>
    </xf>
    <xf numFmtId="0" fontId="41" fillId="3" borderId="8" xfId="15" applyFont="1" applyFill="1" applyBorder="1" applyAlignment="1" applyProtection="1">
      <alignment horizontal="center" vertical="center" wrapText="1"/>
      <protection hidden="1"/>
    </xf>
    <xf numFmtId="49" fontId="58" fillId="0" borderId="66" xfId="33" applyNumberFormat="1" applyFont="1" applyBorder="1" applyAlignment="1" applyProtection="1">
      <alignment horizontal="left" vertical="top" wrapText="1"/>
      <protection locked="0"/>
    </xf>
    <xf numFmtId="49" fontId="58" fillId="0" borderId="0" xfId="33" applyNumberFormat="1" applyFont="1" applyAlignment="1" applyProtection="1">
      <alignment horizontal="left" vertical="top" wrapText="1"/>
      <protection locked="0"/>
    </xf>
    <xf numFmtId="49" fontId="58" fillId="0" borderId="8" xfId="33" applyNumberFormat="1" applyFont="1" applyBorder="1" applyAlignment="1" applyProtection="1">
      <alignment horizontal="left" vertical="top" wrapText="1"/>
      <protection locked="0"/>
    </xf>
    <xf numFmtId="0" fontId="22" fillId="0" borderId="0" xfId="36" applyFont="1" applyAlignment="1" applyProtection="1">
      <alignment wrapText="1"/>
      <protection hidden="1"/>
    </xf>
    <xf numFmtId="0" fontId="40" fillId="0" borderId="65" xfId="33" applyFont="1" applyBorder="1" applyAlignment="1" applyProtection="1">
      <alignment horizontal="center" vertical="center"/>
      <protection hidden="1"/>
    </xf>
    <xf numFmtId="0" fontId="40" fillId="0" borderId="41" xfId="33" applyFont="1" applyBorder="1" applyAlignment="1" applyProtection="1">
      <alignment horizontal="center" vertical="center"/>
      <protection hidden="1"/>
    </xf>
    <xf numFmtId="0" fontId="40" fillId="0" borderId="68" xfId="33" applyFont="1" applyBorder="1" applyAlignment="1" applyProtection="1">
      <alignment horizontal="center" vertical="center"/>
      <protection hidden="1"/>
    </xf>
    <xf numFmtId="0" fontId="40" fillId="0" borderId="9" xfId="33" applyFont="1" applyBorder="1" applyAlignment="1" applyProtection="1">
      <alignment horizontal="center" vertical="center"/>
      <protection hidden="1"/>
    </xf>
    <xf numFmtId="0" fontId="46" fillId="0" borderId="66" xfId="33" applyFont="1" applyBorder="1" applyAlignment="1" applyProtection="1">
      <alignment horizontal="left" vertical="center" wrapText="1"/>
      <protection hidden="1"/>
    </xf>
    <xf numFmtId="0" fontId="46" fillId="0" borderId="10" xfId="33" applyFont="1" applyBorder="1" applyAlignment="1" applyProtection="1">
      <alignment horizontal="left" vertical="center" wrapText="1"/>
      <protection hidden="1"/>
    </xf>
    <xf numFmtId="0" fontId="46" fillId="0" borderId="69" xfId="33" applyFont="1" applyBorder="1" applyAlignment="1" applyProtection="1">
      <alignment horizontal="left" vertical="center" wrapText="1"/>
      <protection hidden="1"/>
    </xf>
    <xf numFmtId="0" fontId="45" fillId="16" borderId="1" xfId="33" applyFont="1" applyFill="1" applyBorder="1" applyAlignment="1" applyProtection="1">
      <alignment horizontal="left" vertical="center" wrapText="1"/>
      <protection hidden="1"/>
    </xf>
    <xf numFmtId="0" fontId="22" fillId="0" borderId="65" xfId="33" applyFont="1" applyBorder="1" applyAlignment="1" applyProtection="1">
      <alignment horizontal="center" vertical="center"/>
      <protection hidden="1"/>
    </xf>
    <xf numFmtId="0" fontId="22" fillId="0" borderId="6" xfId="33" applyFont="1" applyBorder="1" applyAlignment="1" applyProtection="1">
      <alignment horizontal="center" vertical="center"/>
      <protection hidden="1"/>
    </xf>
    <xf numFmtId="0" fontId="22" fillId="0" borderId="67" xfId="33" applyFont="1" applyBorder="1" applyAlignment="1" applyProtection="1">
      <alignment horizontal="center" vertical="center"/>
      <protection hidden="1"/>
    </xf>
    <xf numFmtId="0" fontId="22" fillId="0" borderId="66" xfId="33" applyFont="1" applyBorder="1" applyAlignment="1" applyProtection="1">
      <alignment horizontal="center" vertical="center"/>
      <protection hidden="1"/>
    </xf>
    <xf numFmtId="0" fontId="22" fillId="0" borderId="0" xfId="33" applyFont="1" applyAlignment="1" applyProtection="1">
      <alignment horizontal="center" vertical="center"/>
      <protection hidden="1"/>
    </xf>
    <xf numFmtId="0" fontId="22" fillId="0" borderId="8" xfId="33" applyFont="1" applyBorder="1" applyAlignment="1" applyProtection="1">
      <alignment horizontal="center" vertical="center"/>
      <protection hidden="1"/>
    </xf>
    <xf numFmtId="0" fontId="22" fillId="0" borderId="3" xfId="33" applyFont="1" applyBorder="1" applyAlignment="1" applyProtection="1">
      <alignment horizontal="center" vertical="center"/>
      <protection hidden="1"/>
    </xf>
    <xf numFmtId="0" fontId="22" fillId="0" borderId="7" xfId="33" applyFont="1" applyBorder="1" applyAlignment="1" applyProtection="1">
      <alignment horizontal="center" vertical="center"/>
      <protection hidden="1"/>
    </xf>
    <xf numFmtId="0" fontId="22" fillId="0" borderId="70" xfId="33" applyFont="1" applyBorder="1" applyAlignment="1" applyProtection="1">
      <alignment horizontal="center" vertical="center"/>
      <protection hidden="1"/>
    </xf>
    <xf numFmtId="49" fontId="113" fillId="0" borderId="4" xfId="15" applyNumberFormat="1" applyFont="1" applyBorder="1" applyAlignment="1" applyProtection="1">
      <alignment horizontal="center" vertical="top" wrapText="1"/>
      <protection locked="0"/>
    </xf>
    <xf numFmtId="49" fontId="113" fillId="0" borderId="1" xfId="15" applyNumberFormat="1" applyFont="1" applyBorder="1" applyAlignment="1" applyProtection="1">
      <alignment horizontal="center" vertical="top" wrapText="1"/>
      <protection locked="0"/>
    </xf>
    <xf numFmtId="0" fontId="154" fillId="0" borderId="1" xfId="33" applyFont="1" applyBorder="1" applyAlignment="1" applyProtection="1">
      <alignment horizontal="center" vertical="center"/>
      <protection hidden="1"/>
    </xf>
    <xf numFmtId="0" fontId="40" fillId="17" borderId="1" xfId="33" applyFont="1" applyFill="1" applyBorder="1" applyAlignment="1" applyProtection="1">
      <alignment horizontal="center" vertical="center"/>
      <protection hidden="1"/>
    </xf>
    <xf numFmtId="49" fontId="41" fillId="0" borderId="65" xfId="15" applyNumberFormat="1" applyFont="1" applyBorder="1" applyAlignment="1" applyProtection="1">
      <alignment horizontal="center" vertical="top" wrapText="1"/>
      <protection locked="0"/>
    </xf>
    <xf numFmtId="49" fontId="41" fillId="0" borderId="6" xfId="15" applyNumberFormat="1" applyFont="1" applyBorder="1" applyAlignment="1" applyProtection="1">
      <alignment horizontal="center" vertical="top" wrapText="1"/>
      <protection locked="0"/>
    </xf>
    <xf numFmtId="49" fontId="41" fillId="0" borderId="67" xfId="15" applyNumberFormat="1" applyFont="1" applyBorder="1" applyAlignment="1" applyProtection="1">
      <alignment horizontal="center" vertical="top" wrapText="1"/>
      <protection locked="0"/>
    </xf>
    <xf numFmtId="49" fontId="41" fillId="0" borderId="66" xfId="15" applyNumberFormat="1" applyFont="1" applyBorder="1" applyAlignment="1" applyProtection="1">
      <alignment horizontal="center" vertical="top" wrapText="1"/>
      <protection locked="0"/>
    </xf>
    <xf numFmtId="49" fontId="41" fillId="0" borderId="0" xfId="15" applyNumberFormat="1" applyFont="1" applyAlignment="1" applyProtection="1">
      <alignment horizontal="center" vertical="top" wrapText="1"/>
      <protection locked="0"/>
    </xf>
    <xf numFmtId="49" fontId="41" fillId="0" borderId="8" xfId="15" applyNumberFormat="1" applyFont="1" applyBorder="1" applyAlignment="1" applyProtection="1">
      <alignment horizontal="center" vertical="top" wrapText="1"/>
      <protection locked="0"/>
    </xf>
    <xf numFmtId="0" fontId="22" fillId="0" borderId="65" xfId="15" applyFont="1" applyBorder="1" applyAlignment="1" applyProtection="1">
      <alignment horizontal="center" vertical="top" wrapText="1"/>
      <protection hidden="1"/>
    </xf>
    <xf numFmtId="0" fontId="22" fillId="0" borderId="6" xfId="15" applyFont="1" applyBorder="1" applyAlignment="1" applyProtection="1">
      <alignment horizontal="center" vertical="top" wrapText="1"/>
      <protection hidden="1"/>
    </xf>
    <xf numFmtId="0" fontId="22" fillId="0" borderId="67" xfId="15" applyFont="1" applyBorder="1" applyAlignment="1" applyProtection="1">
      <alignment horizontal="center" vertical="top" wrapText="1"/>
      <protection hidden="1"/>
    </xf>
    <xf numFmtId="0" fontId="22" fillId="0" borderId="1" xfId="34" applyFont="1" applyBorder="1" applyAlignment="1" applyProtection="1">
      <alignment horizontal="left" vertical="center"/>
      <protection hidden="1"/>
    </xf>
    <xf numFmtId="49" fontId="58" fillId="0" borderId="1" xfId="33" applyNumberFormat="1" applyFont="1" applyBorder="1" applyAlignment="1" applyProtection="1">
      <alignment horizontal="left" vertical="top" wrapText="1"/>
      <protection locked="0"/>
    </xf>
    <xf numFmtId="49" fontId="58" fillId="0" borderId="2" xfId="33" applyNumberFormat="1" applyFont="1" applyBorder="1" applyAlignment="1" applyProtection="1">
      <alignment horizontal="left" vertical="top" wrapText="1"/>
      <protection locked="0"/>
    </xf>
    <xf numFmtId="49" fontId="58" fillId="0" borderId="5" xfId="33" applyNumberFormat="1" applyFont="1" applyBorder="1" applyAlignment="1" applyProtection="1">
      <alignment horizontal="left" vertical="top" wrapText="1"/>
      <protection locked="0"/>
    </xf>
    <xf numFmtId="49" fontId="58" fillId="0" borderId="4" xfId="33" applyNumberFormat="1" applyFont="1" applyBorder="1" applyAlignment="1" applyProtection="1">
      <alignment horizontal="left" vertical="top" wrapText="1"/>
      <protection locked="0"/>
    </xf>
    <xf numFmtId="0" fontId="154" fillId="0" borderId="2" xfId="34" applyFont="1" applyBorder="1" applyAlignment="1" applyProtection="1">
      <alignment horizontal="left" vertical="center"/>
      <protection hidden="1"/>
    </xf>
    <xf numFmtId="0" fontId="154" fillId="0" borderId="5" xfId="34" applyFont="1" applyBorder="1" applyAlignment="1" applyProtection="1">
      <alignment horizontal="left" vertical="center"/>
      <protection hidden="1"/>
    </xf>
    <xf numFmtId="0" fontId="154" fillId="0" borderId="4" xfId="34" applyFont="1" applyBorder="1" applyAlignment="1" applyProtection="1">
      <alignment horizontal="left" vertical="center"/>
      <protection hidden="1"/>
    </xf>
    <xf numFmtId="0" fontId="154" fillId="0" borderId="2" xfId="34" applyFont="1" applyBorder="1" applyAlignment="1" applyProtection="1">
      <alignment horizontal="center" vertical="center"/>
      <protection hidden="1"/>
    </xf>
    <xf numFmtId="0" fontId="154" fillId="0" borderId="5" xfId="34" applyFont="1" applyBorder="1" applyAlignment="1" applyProtection="1">
      <alignment horizontal="center" vertical="center"/>
      <protection hidden="1"/>
    </xf>
    <xf numFmtId="0" fontId="154" fillId="0" borderId="4" xfId="34" applyFont="1" applyBorder="1" applyAlignment="1" applyProtection="1">
      <alignment horizontal="center" vertical="center"/>
      <protection hidden="1"/>
    </xf>
    <xf numFmtId="0" fontId="22" fillId="0" borderId="0" xfId="33" applyFont="1" applyAlignment="1" applyProtection="1">
      <alignment horizontal="left" vertical="top" wrapText="1"/>
      <protection hidden="1"/>
    </xf>
    <xf numFmtId="171" fontId="22" fillId="0" borderId="2" xfId="33" applyNumberFormat="1" applyFont="1" applyBorder="1" applyAlignment="1" applyProtection="1">
      <alignment horizontal="center" vertical="center" wrapText="1"/>
      <protection locked="0"/>
    </xf>
    <xf numFmtId="171" fontId="22" fillId="0" borderId="4" xfId="33" applyNumberFormat="1" applyFont="1" applyBorder="1" applyAlignment="1" applyProtection="1">
      <alignment horizontal="center" vertical="center" wrapText="1"/>
      <protection locked="0"/>
    </xf>
    <xf numFmtId="0" fontId="22" fillId="0" borderId="53" xfId="34" applyFont="1" applyBorder="1" applyAlignment="1" applyProtection="1">
      <alignment horizontal="left" vertical="center"/>
      <protection hidden="1"/>
    </xf>
    <xf numFmtId="0" fontId="22" fillId="0" borderId="66" xfId="34" applyFont="1" applyBorder="1" applyAlignment="1" applyProtection="1">
      <alignment horizontal="left" vertical="center"/>
      <protection hidden="1"/>
    </xf>
    <xf numFmtId="0" fontId="22" fillId="0" borderId="0" xfId="34" applyFont="1" applyAlignment="1" applyProtection="1">
      <alignment horizontal="left" vertical="center"/>
      <protection hidden="1"/>
    </xf>
    <xf numFmtId="2" fontId="22" fillId="0" borderId="1" xfId="33" applyNumberFormat="1" applyFont="1" applyBorder="1" applyAlignment="1" applyProtection="1">
      <alignment horizontal="center" vertical="center" wrapText="1"/>
      <protection locked="0"/>
    </xf>
    <xf numFmtId="49" fontId="22" fillId="0" borderId="3" xfId="33" applyNumberFormat="1" applyFont="1" applyBorder="1" applyAlignment="1" applyProtection="1">
      <alignment horizontal="center" vertical="center" wrapText="1"/>
      <protection locked="0"/>
    </xf>
    <xf numFmtId="49" fontId="22" fillId="0" borderId="7" xfId="33" applyNumberFormat="1" applyFont="1" applyBorder="1" applyAlignment="1" applyProtection="1">
      <alignment horizontal="center" vertical="center" wrapText="1"/>
      <protection locked="0"/>
    </xf>
    <xf numFmtId="49" fontId="22" fillId="0" borderId="2" xfId="33" applyNumberFormat="1" applyFont="1" applyBorder="1" applyAlignment="1" applyProtection="1">
      <alignment horizontal="center" vertical="center" wrapText="1"/>
      <protection locked="0"/>
    </xf>
    <xf numFmtId="49" fontId="22" fillId="0" borderId="5" xfId="33" applyNumberFormat="1" applyFont="1" applyBorder="1" applyAlignment="1" applyProtection="1">
      <alignment horizontal="center" vertical="center" wrapText="1"/>
      <protection locked="0"/>
    </xf>
    <xf numFmtId="49" fontId="22" fillId="0" borderId="4" xfId="33" applyNumberFormat="1" applyFont="1" applyBorder="1" applyAlignment="1" applyProtection="1">
      <alignment horizontal="center" vertical="center" wrapText="1"/>
      <protection locked="0"/>
    </xf>
    <xf numFmtId="0" fontId="0" fillId="0" borderId="0" xfId="0" applyAlignment="1">
      <alignment horizontal="center" wrapText="1"/>
    </xf>
    <xf numFmtId="0" fontId="118" fillId="3" borderId="23" xfId="0" applyFont="1" applyFill="1" applyBorder="1" applyAlignment="1" applyProtection="1">
      <alignment horizontal="center"/>
      <protection hidden="1"/>
    </xf>
    <xf numFmtId="0" fontId="118" fillId="3" borderId="24" xfId="0" applyFont="1" applyFill="1" applyBorder="1" applyAlignment="1" applyProtection="1">
      <alignment horizontal="center"/>
      <protection hidden="1"/>
    </xf>
    <xf numFmtId="0" fontId="118" fillId="3" borderId="25" xfId="0" applyFont="1" applyFill="1" applyBorder="1" applyAlignment="1" applyProtection="1">
      <alignment horizontal="center"/>
      <protection hidden="1"/>
    </xf>
    <xf numFmtId="0" fontId="71" fillId="0" borderId="0" xfId="7" applyFont="1" applyAlignment="1" applyProtection="1">
      <alignment horizontal="left"/>
      <protection hidden="1"/>
    </xf>
    <xf numFmtId="3" fontId="41" fillId="3" borderId="23" xfId="1" applyNumberFormat="1" applyFont="1" applyFill="1" applyBorder="1" applyAlignment="1" applyProtection="1">
      <alignment horizontal="center" vertical="center"/>
      <protection hidden="1"/>
    </xf>
    <xf numFmtId="3" fontId="41" fillId="3" borderId="25" xfId="1" applyNumberFormat="1" applyFont="1" applyFill="1" applyBorder="1" applyAlignment="1" applyProtection="1">
      <alignment horizontal="center" vertical="center"/>
      <protection hidden="1"/>
    </xf>
    <xf numFmtId="0" fontId="112" fillId="20" borderId="23" xfId="1" applyNumberFormat="1" applyFont="1" applyFill="1" applyBorder="1" applyAlignment="1" applyProtection="1">
      <alignment horizontal="center" vertical="center" wrapText="1"/>
      <protection hidden="1"/>
    </xf>
    <xf numFmtId="0" fontId="112" fillId="20" borderId="25" xfId="1" applyNumberFormat="1" applyFont="1" applyFill="1" applyBorder="1" applyAlignment="1" applyProtection="1">
      <alignment horizontal="center" vertical="center" wrapText="1"/>
      <protection hidden="1"/>
    </xf>
    <xf numFmtId="3" fontId="41" fillId="3" borderId="23" xfId="1" applyNumberFormat="1" applyFont="1" applyFill="1" applyBorder="1" applyAlignment="1" applyProtection="1">
      <alignment horizontal="center" vertical="center" wrapText="1"/>
      <protection hidden="1"/>
    </xf>
    <xf numFmtId="3" fontId="41" fillId="3" borderId="25" xfId="1" applyNumberFormat="1" applyFont="1" applyFill="1" applyBorder="1" applyAlignment="1" applyProtection="1">
      <alignment horizontal="center" vertical="center" wrapText="1"/>
      <protection hidden="1"/>
    </xf>
    <xf numFmtId="0" fontId="112" fillId="20" borderId="13" xfId="1" applyNumberFormat="1" applyFont="1" applyFill="1" applyBorder="1" applyAlignment="1" applyProtection="1">
      <alignment horizontal="center" vertical="center" wrapText="1"/>
      <protection hidden="1"/>
    </xf>
    <xf numFmtId="3" fontId="41" fillId="13" borderId="13" xfId="1" applyNumberFormat="1" applyFont="1" applyFill="1" applyBorder="1" applyAlignment="1" applyProtection="1">
      <alignment horizontal="center" vertical="center"/>
      <protection hidden="1"/>
    </xf>
    <xf numFmtId="0" fontId="88" fillId="0" borderId="0" xfId="0" applyFont="1" applyAlignment="1" applyProtection="1">
      <alignment horizontal="center" vertical="center" wrapText="1"/>
      <protection hidden="1"/>
    </xf>
    <xf numFmtId="0" fontId="88" fillId="0" borderId="14" xfId="0" applyFont="1" applyBorder="1" applyAlignment="1" applyProtection="1">
      <alignment horizontal="center" vertical="center" wrapText="1"/>
      <protection hidden="1"/>
    </xf>
    <xf numFmtId="0" fontId="22" fillId="0" borderId="24" xfId="0" applyFont="1" applyBorder="1" applyAlignment="1" applyProtection="1">
      <alignment horizontal="center"/>
      <protection hidden="1"/>
    </xf>
    <xf numFmtId="0" fontId="89" fillId="0" borderId="13" xfId="0" applyFont="1" applyBorder="1" applyAlignment="1" applyProtection="1">
      <alignment horizontal="center" vertical="center"/>
      <protection hidden="1"/>
    </xf>
    <xf numFmtId="0" fontId="112" fillId="0" borderId="0" xfId="1" applyNumberFormat="1" applyFont="1" applyFill="1" applyBorder="1" applyAlignment="1" applyProtection="1">
      <alignment horizontal="center" vertical="center" wrapText="1"/>
      <protection hidden="1"/>
    </xf>
    <xf numFmtId="0" fontId="112" fillId="20" borderId="26" xfId="1" applyNumberFormat="1" applyFont="1" applyFill="1" applyBorder="1" applyAlignment="1" applyProtection="1">
      <alignment horizontal="center" vertical="center" wrapText="1"/>
      <protection hidden="1"/>
    </xf>
    <xf numFmtId="0" fontId="112" fillId="20" borderId="46" xfId="1" applyNumberFormat="1" applyFont="1" applyFill="1" applyBorder="1" applyAlignment="1" applyProtection="1">
      <alignment horizontal="center" vertical="center" wrapText="1"/>
      <protection hidden="1"/>
    </xf>
    <xf numFmtId="0" fontId="112" fillId="20" borderId="0" xfId="1" applyNumberFormat="1" applyFont="1" applyFill="1" applyBorder="1" applyAlignment="1" applyProtection="1">
      <alignment horizontal="center" vertical="center" wrapText="1"/>
      <protection hidden="1"/>
    </xf>
  </cellXfs>
  <cellStyles count="42">
    <cellStyle name="Comma" xfId="1" builtinId="3"/>
    <cellStyle name="Comma 2" xfId="14" xr:uid="{198090A5-DB3D-4717-AFBE-53328CBC628A}"/>
    <cellStyle name="Currency" xfId="23" builtinId="4"/>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2" xfId="3" xr:uid="{00000000-0005-0000-0000-000003000000}"/>
    <cellStyle name="Normal 2 2" xfId="6" xr:uid="{00000000-0005-0000-0000-000004000000}"/>
    <cellStyle name="Normal 2 2 2" xfId="11" xr:uid="{D7299017-8753-4546-985F-A1108D118940}"/>
    <cellStyle name="Normal 2 3" xfId="10" xr:uid="{E9AE6938-9A56-45E5-B27C-239626E232AD}"/>
    <cellStyle name="Normal 2 3 2" xfId="15" xr:uid="{9898A57F-9442-4A6A-A2DC-39406613008F}"/>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3" xfId="33" xr:uid="{81FBD4A0-F3F1-45AA-9A09-2D6447BD02BA}"/>
    <cellStyle name="Normal 3 2 2 2 2 2 2 3 2" xfId="36" xr:uid="{A91EF074-3F0B-424E-BA85-037E5D666185}"/>
    <cellStyle name="Normal 3 2 2 2 2 2 2 4" xfId="37" xr:uid="{DAD210F7-71C2-47C5-9635-897055089BFB}"/>
    <cellStyle name="Normal 3 2 3" xfId="41" xr:uid="{8D2CAA0E-63AF-4A25-BA77-9E3C39DF1D8E}"/>
    <cellStyle name="Normal 4" xfId="7" xr:uid="{3004391E-675B-4EBB-9A84-B2A10F374D8B}"/>
    <cellStyle name="Normal 4 2" xfId="21" xr:uid="{B490FCD6-D76A-41C0-857B-315CF4E234A4}"/>
    <cellStyle name="Normal 4 2 2" xfId="26" xr:uid="{6D5D5866-CD2C-4F19-A52F-85E8AE68B029}"/>
    <cellStyle name="Normal 4 2 2 2" xfId="40" xr:uid="{4C4EAF15-8AAC-4CB7-8F46-8FBC0D74A0D4}"/>
    <cellStyle name="Normal 4 3" xfId="28" xr:uid="{67BC2913-1F2C-4907-BC00-116523C1BE64}"/>
    <cellStyle name="Normal 4 4" xfId="29" xr:uid="{AF2E001D-C832-4815-A625-F1DACE64A0DA}"/>
    <cellStyle name="Normal 4 4 2" xfId="30" xr:uid="{43FF2226-D287-4762-8C9E-798D50C7ADB3}"/>
    <cellStyle name="Normal 4 5" xfId="31" xr:uid="{40274BC0-D86D-497A-ACF6-F62BDE8AE5C0}"/>
    <cellStyle name="Normal 5" xfId="13" xr:uid="{BD987027-1EEC-41E5-A101-4A319B25DB25}"/>
    <cellStyle name="Normal 6" xfId="38" xr:uid="{2B82058D-C8E8-43B6-8FA4-868A4CD64C37}"/>
    <cellStyle name="Normal 7" xfId="39" xr:uid="{6FDAD8FE-07A4-477D-860E-A780D9C6D476}"/>
    <cellStyle name="Percent" xfId="4" builtinId="5"/>
    <cellStyle name="Percent 2" xfId="8" xr:uid="{3AF66880-2D5A-4E2F-8A9E-A611934A3AE5}"/>
    <cellStyle name="Percent 2 2" xfId="17" xr:uid="{A0F6A9E6-31E8-4C8F-B638-71CF6CA58089}"/>
  </cellStyles>
  <dxfs count="291">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FFD44B"/>
        </patternFill>
      </fill>
    </dxf>
    <dxf>
      <font>
        <strike/>
        <color rgb="FFFF0000"/>
      </font>
      <fill>
        <patternFill patternType="lightDown">
          <bgColor theme="5" tint="0.79998168889431442"/>
        </patternFill>
      </fill>
    </dxf>
    <dxf>
      <font>
        <b val="0"/>
        <i val="0"/>
        <strike val="0"/>
      </font>
      <fill>
        <patternFill>
          <bgColor rgb="FFFFC000"/>
        </patternFill>
      </fill>
    </dxf>
    <dxf>
      <fill>
        <patternFill>
          <bgColor theme="4" tint="0.79998168889431442"/>
        </patternFill>
      </fill>
    </dxf>
    <dxf>
      <fill>
        <patternFill>
          <bgColor rgb="FFFF0000"/>
        </patternFill>
      </fill>
    </dxf>
    <dxf>
      <fill>
        <patternFill>
          <bgColor rgb="FFFFCC00"/>
        </patternFill>
      </fill>
    </dxf>
    <dxf>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9933"/>
        </patternFill>
      </fill>
    </dxf>
    <dxf>
      <font>
        <color rgb="FF9C0006"/>
      </font>
      <fill>
        <patternFill>
          <bgColor rgb="FFFFC7CE"/>
        </patternFill>
      </fill>
    </dxf>
    <dxf>
      <font>
        <b val="0"/>
        <i val="0"/>
        <color theme="0"/>
      </font>
      <fill>
        <patternFill>
          <bgColor rgb="FFFF0000"/>
        </patternFill>
      </fill>
    </dxf>
    <dxf>
      <fill>
        <patternFill>
          <bgColor rgb="FF00B050"/>
        </patternFill>
      </fill>
    </dxf>
    <dxf>
      <font>
        <b val="0"/>
        <i val="0"/>
        <color theme="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FF0000"/>
      </font>
      <fill>
        <patternFill>
          <bgColor rgb="FFFF0000"/>
        </patternFill>
      </fill>
    </dxf>
    <dxf>
      <font>
        <color rgb="FF00B050"/>
      </font>
      <fill>
        <patternFill>
          <bgColor rgb="FF00B05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ill>
        <patternFill>
          <bgColor theme="4" tint="0.59996337778862885"/>
        </patternFill>
      </fill>
    </dxf>
    <dxf>
      <fill>
        <patternFill>
          <bgColor theme="4" tint="0.59996337778862885"/>
        </patternFill>
      </fill>
    </dxf>
    <dxf>
      <font>
        <color rgb="FFFF0000"/>
      </font>
    </dxf>
    <dxf>
      <font>
        <color rgb="FFFF0000"/>
      </font>
    </dxf>
    <dxf>
      <font>
        <color rgb="FFFF0000"/>
      </font>
    </dxf>
    <dxf>
      <font>
        <color rgb="FFFF0000"/>
      </font>
    </dxf>
    <dxf>
      <font>
        <color rgb="FFFF0000"/>
      </font>
    </dxf>
    <dxf>
      <font>
        <color rgb="FFFF0000"/>
      </font>
    </dxf>
    <dxf>
      <font>
        <b val="0"/>
        <i val="0"/>
        <strike val="0"/>
      </font>
      <fill>
        <patternFill>
          <bgColor rgb="FFFFC000"/>
        </patternFill>
      </fill>
    </dxf>
    <dxf>
      <fill>
        <patternFill>
          <bgColor theme="4" tint="0.79998168889431442"/>
        </patternFill>
      </fill>
    </dxf>
    <dxf>
      <font>
        <color rgb="FFFF0000"/>
      </font>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C0504D"/>
        </patternFill>
      </fill>
    </dxf>
    <dxf>
      <font>
        <color theme="0"/>
      </font>
      <fill>
        <patternFill>
          <bgColor rgb="FFF79646"/>
        </patternFill>
      </fill>
    </dxf>
    <dxf>
      <font>
        <color theme="0"/>
      </font>
      <fill>
        <patternFill>
          <bgColor rgb="FF9BBB59"/>
        </patternFill>
      </fill>
    </dxf>
    <dxf>
      <font>
        <color theme="0"/>
      </font>
      <fill>
        <patternFill>
          <bgColor rgb="FFE26B0A"/>
        </patternFill>
      </fill>
    </dxf>
    <dxf>
      <fill>
        <patternFill patternType="none">
          <bgColor auto="1"/>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79998168889431442"/>
        </patternFill>
      </fill>
    </dxf>
    <dxf>
      <font>
        <b val="0"/>
        <i val="0"/>
        <strike val="0"/>
        <color rgb="FFFF0000"/>
      </font>
      <fill>
        <patternFill>
          <bgColor theme="5" tint="0.79998168889431442"/>
        </patternFill>
      </fill>
    </dxf>
    <dxf>
      <font>
        <color rgb="FFFF0000"/>
      </font>
      <fill>
        <patternFill>
          <bgColor theme="5" tint="0.79998168889431442"/>
        </patternFill>
      </fill>
    </dxf>
    <dxf>
      <font>
        <b val="0"/>
        <i val="0"/>
        <strike val="0"/>
        <color rgb="FFFF0000"/>
      </font>
      <fill>
        <patternFill>
          <bgColor theme="5" tint="0.79998168889431442"/>
        </patternFill>
      </fill>
    </dxf>
    <dxf>
      <font>
        <color theme="0"/>
      </font>
      <fill>
        <patternFill>
          <bgColor rgb="FFC00000"/>
        </patternFill>
      </fill>
    </dxf>
    <dxf>
      <font>
        <color theme="0"/>
      </font>
      <fill>
        <patternFill>
          <bgColor rgb="FFC00000"/>
        </patternFill>
      </fill>
    </dxf>
    <dxf>
      <fill>
        <patternFill>
          <bgColor rgb="FFFFCC99"/>
        </patternFill>
      </fill>
    </dxf>
    <dxf>
      <font>
        <color theme="0"/>
      </font>
      <fill>
        <patternFill>
          <bgColor rgb="FFC00000"/>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9C0006"/>
      </font>
      <fill>
        <patternFill>
          <bgColor rgb="FFFFC7CE"/>
        </patternFill>
      </fill>
    </dxf>
    <dxf>
      <fill>
        <patternFill>
          <bgColor rgb="FFF2F0FA"/>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strike/>
        <color rgb="FFFF0000"/>
      </font>
      <fill>
        <patternFill patternType="lightDown">
          <bgColor theme="5" tint="0.79998168889431442"/>
        </patternFill>
      </fill>
    </dxf>
    <dxf>
      <fill>
        <patternFill>
          <bgColor rgb="FFFFCC99"/>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b val="0"/>
        <i val="0"/>
        <strike val="0"/>
      </font>
      <fill>
        <patternFill>
          <bgColor rgb="FFFFC000"/>
        </patternFill>
      </fill>
    </dxf>
    <dxf>
      <fill>
        <patternFill>
          <bgColor theme="4"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solid">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solid">
          <bgColor rgb="FFC00000"/>
        </patternFill>
      </fill>
    </dxf>
    <dxf>
      <fill>
        <patternFill patternType="solid">
          <bgColor theme="0"/>
        </patternFill>
      </fill>
    </dxf>
    <dxf>
      <fill>
        <patternFill>
          <bgColor rgb="FFC00000"/>
        </patternFill>
      </fill>
    </dxf>
    <dxf>
      <fill>
        <patternFill>
          <bgColor rgb="FFC00000"/>
        </patternFill>
      </fill>
    </dxf>
    <dxf>
      <fill>
        <patternFill>
          <bgColor rgb="FFC00000"/>
        </patternFill>
      </fill>
    </dxf>
    <dxf>
      <fill>
        <patternFill patternType="solid">
          <bgColor rgb="FFC00000"/>
        </patternFill>
      </fill>
    </dxf>
    <dxf>
      <fill>
        <patternFill>
          <bgColor theme="0"/>
        </patternFill>
      </fill>
    </dxf>
    <dxf>
      <fill>
        <patternFill>
          <bgColor rgb="FFC00000"/>
        </patternFill>
      </fill>
    </dxf>
    <dxf>
      <fill>
        <patternFill>
          <bgColor rgb="FFC00000"/>
        </patternFill>
      </fill>
    </dxf>
    <dxf>
      <fill>
        <patternFill>
          <bgColor rgb="FFFFFFFF"/>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bgColor rgb="FFFFFFFF"/>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ont>
        <b val="0"/>
        <i val="0"/>
        <strike val="0"/>
        <condense val="0"/>
        <extend val="0"/>
        <outline val="0"/>
        <shadow val="0"/>
        <u val="none"/>
        <vertAlign val="baseline"/>
        <sz val="12"/>
        <color theme="1"/>
        <name val="Calibri"/>
        <family val="2"/>
        <scheme val="minor"/>
      </font>
      <alignment horizontal="general" vertical="center" textRotation="0" wrapText="0" indent="0" justifyLastLine="0" shrinkToFit="0" readingOrder="0"/>
      <protection locked="1" hidden="1"/>
    </dxf>
    <dxf>
      <font>
        <b val="0"/>
        <i val="0"/>
        <strike val="0"/>
        <condense val="0"/>
        <extend val="0"/>
        <outline val="0"/>
        <shadow val="0"/>
        <u val="none"/>
        <vertAlign val="baseline"/>
        <sz val="10"/>
        <color theme="1"/>
        <name val="Calibri"/>
        <family val="2"/>
        <scheme val="minor"/>
      </font>
      <alignment horizontal="left" vertical="top" textRotation="0" indent="0" justifyLastLine="0" shrinkToFit="0" readingOrder="0"/>
    </dxf>
    <dxf>
      <font>
        <b val="0"/>
        <i val="0"/>
        <strike val="0"/>
        <condense val="0"/>
        <extend val="0"/>
        <outline val="0"/>
        <shadow val="0"/>
        <u val="none"/>
        <vertAlign val="baseline"/>
        <sz val="10"/>
        <color theme="1"/>
        <name val="Calibri"/>
        <family val="2"/>
        <scheme val="minor"/>
      </font>
      <alignment horizontal="center" textRotation="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64" formatCode="&quot;£&quot;#,##0"/>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vertical/>
        <horizontal/>
      </border>
      <protection locked="0" hidden="0"/>
    </dxf>
    <dxf>
      <font>
        <b val="0"/>
        <i val="0"/>
        <strike val="0"/>
        <condense val="0"/>
        <extend val="0"/>
        <outline val="0"/>
        <shadow val="0"/>
        <u val="none"/>
        <vertAlign val="baseline"/>
        <sz val="11"/>
        <color auto="1"/>
        <name val="Verdana"/>
        <family val="2"/>
        <scheme val="minor"/>
      </font>
      <fill>
        <patternFill patternType="none">
          <fgColor indexed="64"/>
          <bgColor auto="1"/>
        </patternFill>
      </fill>
      <alignment horizontal="center" vertical="center" textRotation="0" wrapText="1" indent="0" justifyLastLine="0" shrinkToFit="0" readingOrder="0"/>
      <protection locked="0" hidden="0"/>
    </dxf>
    <dxf>
      <border outline="0">
        <bottom style="thin">
          <color theme="2" tint="-0.249977111117893"/>
        </bottom>
      </border>
    </dxf>
    <dxf>
      <font>
        <b/>
        <i val="0"/>
        <strike val="0"/>
        <condense val="0"/>
        <extend val="0"/>
        <outline val="0"/>
        <shadow val="0"/>
        <u val="none"/>
        <vertAlign val="baseline"/>
        <sz val="10"/>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medium">
          <color indexed="64"/>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medium">
          <color theme="0" tint="-0.34998626667073579"/>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right style="thin">
          <color theme="2" tint="-0.249977111117893"/>
        </right>
        <top style="thin">
          <color theme="2" tint="-0.249977111117893"/>
        </top>
        <bottom/>
      </border>
      <protection locked="0" hidden="0"/>
    </dxf>
    <dxf>
      <font>
        <b val="0"/>
        <i val="0"/>
        <strike val="0"/>
        <condense val="0"/>
        <extend val="0"/>
        <outline val="0"/>
        <shadow val="0"/>
        <u val="none"/>
        <vertAlign val="baseline"/>
        <sz val="11"/>
        <color auto="1"/>
        <name val="Verdana"/>
        <family val="2"/>
        <scheme val="minor"/>
      </font>
      <numFmt numFmtId="35" formatCode="_-* #,##0.00_-;\-* #,##0.00_-;_-* &quot;-&quot;??_-;_-@_-"/>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1" hidden="0"/>
    </dxf>
    <dxf>
      <font>
        <b val="0"/>
        <i val="0"/>
        <strike val="0"/>
        <condense val="0"/>
        <extend val="0"/>
        <outline val="0"/>
        <shadow val="0"/>
        <u val="none"/>
        <vertAlign val="baseline"/>
        <sz val="11"/>
        <color auto="1"/>
        <name val="Calibri"/>
        <family val="2"/>
        <scheme val="none"/>
      </font>
      <fill>
        <patternFill patternType="none">
          <fgColor rgb="FF000000"/>
          <bgColor auto="1"/>
        </patternFill>
      </fill>
      <alignment horizontal="center" vertical="center" textRotation="0" wrapText="1" indent="0" justifyLastLine="0" shrinkToFit="0" readingOrder="0"/>
      <protection locked="0" hidden="0"/>
    </dxf>
    <dxf>
      <border outline="0">
        <bottom style="thin">
          <color rgb="FFAEAAAA"/>
        </bottom>
      </border>
    </dxf>
    <dxf>
      <font>
        <b/>
        <i val="0"/>
        <strike val="0"/>
        <condense val="0"/>
        <extend val="0"/>
        <outline val="0"/>
        <shadow val="0"/>
        <u val="none"/>
        <vertAlign val="baseline"/>
        <sz val="11"/>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s>
  <tableStyles count="0" defaultTableStyle="TableStyleMedium9" defaultPivotStyle="PivotStyleLight16"/>
  <colors>
    <mruColors>
      <color rgb="FFF4FFF5"/>
      <color rgb="FFE4DFF5"/>
      <color rgb="FFF19D51"/>
      <color rgb="FFFF0000"/>
      <color rgb="FFFF9933"/>
      <color rgb="FFAEAAAA"/>
      <color rgb="FFC00000"/>
      <color rgb="FFFF7C80"/>
      <color rgb="FFFF9999"/>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06/relationships/rdRichValue" Target="richData/rdrichvalue.xml"/><Relationship Id="rId30"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K$35" noThreeD="1"/>
</file>

<file path=xl/ctrlProps/ctrlProp10.xml><?xml version="1.0" encoding="utf-8"?>
<formControlPr xmlns="http://schemas.microsoft.com/office/spreadsheetml/2009/9/main" objectType="CheckBox" fmlaLink="$K$12" noThreeD="1"/>
</file>

<file path=xl/ctrlProps/ctrlProp11.xml><?xml version="1.0" encoding="utf-8"?>
<formControlPr xmlns="http://schemas.microsoft.com/office/spreadsheetml/2009/9/main" objectType="CheckBox" fmlaLink="$K$44" lockText="1" noThreeD="1"/>
</file>

<file path=xl/ctrlProps/ctrlProp12.xml><?xml version="1.0" encoding="utf-8"?>
<formControlPr xmlns="http://schemas.microsoft.com/office/spreadsheetml/2009/9/main" objectType="CheckBox" fmlaLink="$K$20" noThreeD="1"/>
</file>

<file path=xl/ctrlProps/ctrlProp13.xml><?xml version="1.0" encoding="utf-8"?>
<formControlPr xmlns="http://schemas.microsoft.com/office/spreadsheetml/2009/9/main" objectType="CheckBox" fmlaLink="$K$40" lockText="1" noThreeD="1"/>
</file>

<file path=xl/ctrlProps/ctrlProp14.xml><?xml version="1.0" encoding="utf-8"?>
<formControlPr xmlns="http://schemas.microsoft.com/office/spreadsheetml/2009/9/main" objectType="CheckBox" fmlaLink="$K$1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K$43" lockText="1" noThreeD="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fmlaLink="$K$36"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K$37" noThreeD="1"/>
</file>

<file path=xl/ctrlProps/ctrlProp4.xml><?xml version="1.0" encoding="utf-8"?>
<formControlPr xmlns="http://schemas.microsoft.com/office/spreadsheetml/2009/9/main" objectType="CheckBox" fmlaLink="$K$38" lockText="1" noThreeD="1"/>
</file>

<file path=xl/ctrlProps/ctrlProp5.xml><?xml version="1.0" encoding="utf-8"?>
<formControlPr xmlns="http://schemas.microsoft.com/office/spreadsheetml/2009/9/main" objectType="CheckBox" fmlaLink="$K$39" lockText="1" noThreeD="1"/>
</file>

<file path=xl/ctrlProps/ctrlProp6.xml><?xml version="1.0" encoding="utf-8"?>
<formControlPr xmlns="http://schemas.microsoft.com/office/spreadsheetml/2009/9/main" objectType="CheckBox" fmlaLink="$K$41" lockText="1" noThreeD="1"/>
</file>

<file path=xl/ctrlProps/ctrlProp7.xml><?xml version="1.0" encoding="utf-8"?>
<formControlPr xmlns="http://schemas.microsoft.com/office/spreadsheetml/2009/9/main" objectType="CheckBox" fmlaLink="$K$8" noThreeD="1"/>
</file>

<file path=xl/ctrlProps/ctrlProp8.xml><?xml version="1.0" encoding="utf-8"?>
<formControlPr xmlns="http://schemas.microsoft.com/office/spreadsheetml/2009/9/main" objectType="CheckBox" fmlaLink="$K$9" noThreeD="1"/>
</file>

<file path=xl/ctrlProps/ctrlProp9.xml><?xml version="1.0" encoding="utf-8"?>
<formControlPr xmlns="http://schemas.microsoft.com/office/spreadsheetml/2009/9/main" objectType="CheckBox" fmlaLink="$K$10"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3"/>
        </a:solidFill>
      </dgm:spPr>
      <dgm:t>
        <a:bodyPr/>
        <a:lstStyle/>
        <a:p>
          <a:endParaRPr lang="en-GB"/>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2.1 Existing Heating</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dgm:t>
        <a:bodyPr/>
        <a:lstStyle/>
        <a:p>
          <a:endParaRPr lang="en-GB"/>
        </a:p>
      </dgm:t>
    </dgm:pt>
    <dgm:pt modelId="{CC9B1791-C267-4053-B70E-DD4A946861DF}">
      <dgm:prSet phldrT="[Text]" custT="1"/>
      <dgm:spPr>
        <a:solidFill>
          <a:schemeClr val="accent3"/>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2.2 Project Design</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1"/>
        </a:solidFill>
      </dgm:spPr>
      <dgm:t>
        <a:bodyPr/>
        <a:lstStyle/>
        <a:p>
          <a:endParaRPr lang="en-GB"/>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Concept design outlining low carbon measures and whole building approach taken.</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3.1/3.2 Site Details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812F2B82-0F4C-4B3B-A12C-D9AD14A9E503}">
      <dgm:prSet phldrT="[Text]" custT="1">
        <dgm:style>
          <a:lnRef idx="2">
            <a:schemeClr val="accent1"/>
          </a:lnRef>
          <a:fillRef idx="1">
            <a:schemeClr val="lt1"/>
          </a:fillRef>
          <a:effectRef idx="0">
            <a:schemeClr val="accent1"/>
          </a:effectRef>
          <a:fontRef idx="minor">
            <a:schemeClr val="dk1"/>
          </a:fontRef>
        </dgm:style>
      </dgm:prSet>
      <dgm:spPr/>
      <dgm:t>
        <a:bodyPr/>
        <a:lstStyle/>
        <a:p>
          <a:r>
            <a:rPr lang="en-GB" sz="1200">
              <a:latin typeface="Verdana" panose="020B0604030504040204" pitchFamily="34" charset="0"/>
              <a:ea typeface="Verdana" panose="020B0604030504040204" pitchFamily="34" charset="0"/>
            </a:rPr>
            <a:t> Provide details of the site and buildings where measures are to be installed.</a:t>
          </a:r>
          <a:endParaRPr lang="en-GB" sz="1200">
            <a:latin typeface="Verdana" panose="020B0604030504040204" pitchFamily="34" charset="0"/>
            <a:ea typeface="Verdana" panose="020B0604030504040204" pitchFamily="34" charset="0"/>
            <a:cs typeface="Verdana" panose="020B0604030504040204" pitchFamily="34" charset="0"/>
          </a:endParaRPr>
        </a:p>
      </dgm:t>
    </dgm:pt>
    <dgm:pt modelId="{6F40C092-AA14-40AA-AA6E-E671E27315E8}" type="parTrans" cxnId="{AB01BC2B-36CC-482D-945B-478B8B5BA160}">
      <dgm:prSet/>
      <dgm:spPr/>
      <dgm:t>
        <a:bodyPr/>
        <a:lstStyle/>
        <a:p>
          <a:endParaRPr lang="en-GB"/>
        </a:p>
      </dgm:t>
    </dgm:pt>
    <dgm:pt modelId="{EF7E8C7E-1E7A-4E93-A981-041E5243BEC6}" type="sibTrans" cxnId="{AB01BC2B-36CC-482D-945B-478B8B5BA160}">
      <dgm:prSet/>
      <dgm:spPr/>
      <dgm:t>
        <a:bodyPr/>
        <a:lstStyle/>
        <a:p>
          <a:endParaRPr lang="en-GB"/>
        </a:p>
      </dgm:t>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AB01BC2B-36CC-482D-945B-478B8B5BA160}" srcId="{A1EF31CB-D8C2-447B-A16E-6B5369F6649B}" destId="{812F2B82-0F4C-4B3B-A12C-D9AD14A9E503}" srcOrd="0" destOrd="0" parTransId="{6F40C092-AA14-40AA-AA6E-E671E27315E8}" sibTransId="{EF7E8C7E-1E7A-4E93-A981-041E5243BEC6}"/>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DFB7FBD8-E126-4E9E-AA6C-83D97A3EBC15}" type="presOf" srcId="{812F2B82-0F4C-4B3B-A12C-D9AD14A9E503}" destId="{1DC0DC95-B3D6-4CA4-A866-60AC7BB1759E}" srcOrd="0" destOrd="1" presId="urn:microsoft.com/office/officeart/2005/8/layout/process1"/>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3.3 Heating System</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1"/>
        </a:solidFill>
      </dgm:spPr>
      <dgm:t>
        <a:bodyPr/>
        <a:lstStyle/>
        <a:p>
          <a:endParaRPr lang="en-GB"/>
        </a:p>
      </dgm:t>
    </dgm:pt>
    <dgm:pt modelId="{5E4E1038-1939-4D85-90BC-C0F32A73A390}">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4 Support Tool</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a:solidFill>
          <a:schemeClr val="accent2"/>
        </a:solidFill>
      </dgm:spPr>
      <dgm:t>
        <a:bodyPr/>
        <a:lstStyle/>
        <a:p>
          <a:endParaRPr lang="en-GB"/>
        </a:p>
      </dgm:t>
    </dgm:pt>
    <dgm:pt modelId="{7E674142-31E1-4ABB-BCBF-4A7636C264E8}">
      <dgm:prSet phldrT="[Text]" custT="1"/>
      <dgm:spPr>
        <a:ln>
          <a:solidFill>
            <a:schemeClr val="accent1"/>
          </a:solidFill>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latin typeface="Verdana" panose="020B0604030504040204" pitchFamily="34" charset="0"/>
              <a:ea typeface="Verdana" panose="020B0604030504040204" pitchFamily="34" charset="0"/>
              <a:cs typeface="Verdana" panose="020B0604030504040204" pitchFamily="34" charset="0"/>
            </a:rPr>
            <a:t>Tool</a:t>
          </a:r>
          <a:r>
            <a:rPr lang="en-GB" sz="1200" baseline="0">
              <a:latin typeface="Verdana" panose="020B0604030504040204" pitchFamily="34" charset="0"/>
              <a:ea typeface="Verdana" panose="020B0604030504040204" pitchFamily="34" charset="0"/>
              <a:cs typeface="Verdana" panose="020B0604030504040204" pitchFamily="34" charset="0"/>
            </a:rPr>
            <a:t> to input savings for each measure and check compliance.</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5CFDF7E7-2847-42C1-BE56-A4463C9ABC68}" type="parTrans" cxnId="{BFC216A5-2907-4EBE-AF02-E689AD53AA58}">
      <dgm:prSet/>
      <dgm:spPr/>
      <dgm:t>
        <a:bodyPr/>
        <a:lstStyle/>
        <a:p>
          <a:endParaRPr lang="en-GB"/>
        </a:p>
      </dgm:t>
    </dgm:pt>
    <dgm:pt modelId="{48EA62B0-9617-4031-A3E5-C3975AD9DF10}" type="sibTrans" cxnId="{BFC216A5-2907-4EBE-AF02-E689AD53AA58}">
      <dgm:prSet/>
      <dgm:spPr/>
      <dgm:t>
        <a:bodyPr/>
        <a:lstStyle/>
        <a:p>
          <a:endParaRPr lang="en-GB"/>
        </a:p>
      </dgm:t>
    </dgm:pt>
    <dgm:pt modelId="{CC9B1791-C267-4053-B70E-DD4A946861DF}">
      <dgm:prSet phldrT="[Text]" custT="1"/>
      <dgm:spPr>
        <a:solidFill>
          <a:schemeClr val="accent2"/>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3"/>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a:solidFill>
              <a:schemeClr val="bg1"/>
            </a:solidFill>
            <a:latin typeface="Verdana" panose="020B060403050404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61C9EA5B-691B-4446-A6F8-3055CBC51EDF}">
      <dgm:prSet phldrT="[Text]" custT="1">
        <dgm:style>
          <a:lnRef idx="2">
            <a:schemeClr val="accent1"/>
          </a:lnRef>
          <a:fillRef idx="1">
            <a:schemeClr val="lt1"/>
          </a:fillRef>
          <a:effectRef idx="0">
            <a:schemeClr val="accent1"/>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rPr>
            <a:t> </a:t>
          </a:r>
          <a:r>
            <a:rPr lang="en-GB" sz="1200">
              <a:latin typeface="Verdana" panose="020B0604030504040204" pitchFamily="34" charset="0"/>
              <a:ea typeface="Verdana" panose="020B0604030504040204" pitchFamily="34" charset="0"/>
            </a:rPr>
            <a:t>Input details of current and proposed heating systems. </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C388581C-AE79-438D-83E3-68AA2990B5D4}" type="parTrans" cxnId="{79DA4E75-C3D7-4A39-AEF8-B1C037D57B29}">
      <dgm:prSet/>
      <dgm:spPr/>
      <dgm:t>
        <a:bodyPr/>
        <a:lstStyle/>
        <a:p>
          <a:endParaRPr lang="en-GB"/>
        </a:p>
      </dgm:t>
    </dgm:pt>
    <dgm:pt modelId="{CD482E16-1E18-4B23-A2B0-D5F5FB8CDF5E}" type="sibTrans" cxnId="{79DA4E75-C3D7-4A39-AEF8-B1C037D57B29}">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chemeClr val="accent3"/>
        </a:solidFill>
        <a:ln>
          <a:solidFill>
            <a:schemeClr val="bg1"/>
          </a:solidFill>
        </a:ln>
      </dgm:spPr>
      <dgm:t>
        <a:bodyPr/>
        <a:lstStyle/>
        <a:p>
          <a:r>
            <a:rPr lang="en-GB" sz="14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ln/>
      </dgm:spPr>
      <dgm:t>
        <a:bodyPr/>
        <a:lstStyle/>
        <a:p>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B8F6E42B-A834-4303-A91A-950D315FF8A0}">
      <dgm:prSet phldrT="[Text]" custT="1"/>
      <dgm:spPr>
        <a:ln>
          <a:solidFill>
            <a:schemeClr val="accent1"/>
          </a:solidFill>
        </a:ln>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Please complete previous Steps before completing Step 4.</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641EA7-E606-4ABC-94B3-EFF5BB93B971}" type="parTrans" cxnId="{9037207A-808E-45B7-9AD1-907B2786A2A6}">
      <dgm:prSet/>
      <dgm:spPr/>
      <dgm:t>
        <a:bodyPr/>
        <a:lstStyle/>
        <a:p>
          <a:endParaRPr lang="en-GB"/>
        </a:p>
      </dgm:t>
    </dgm:pt>
    <dgm:pt modelId="{52401A28-5F97-4BAD-95F2-212865A10A6C}" type="sibTrans" cxnId="{9037207A-808E-45B7-9AD1-907B2786A2A6}">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7D680522-2A10-43A6-AD69-BE3A86C7D821}" type="presOf" srcId="{61C9EA5B-691B-4446-A6F8-3055CBC51EDF}" destId="{35FF8F15-B3D1-486F-AF78-1B7539B1709C}" srcOrd="0" destOrd="1"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79DA4E75-C3D7-4A39-AEF8-B1C037D57B29}" srcId="{93ACC327-5768-4C2F-AFD8-72C91E1DB359}" destId="{61C9EA5B-691B-4446-A6F8-3055CBC51EDF}" srcOrd="0" destOrd="0" parTransId="{C388581C-AE79-438D-83E3-68AA2990B5D4}" sibTransId="{CD482E16-1E18-4B23-A2B0-D5F5FB8CDF5E}"/>
    <dgm:cxn modelId="{9037207A-808E-45B7-9AD1-907B2786A2A6}" srcId="{5E4E1038-1939-4D85-90BC-C0F32A73A390}" destId="{B8F6E42B-A834-4303-A91A-950D315FF8A0}" srcOrd="1" destOrd="0" parTransId="{B2641EA7-E606-4ABC-94B3-EFF5BB93B971}" sibTransId="{52401A28-5F97-4BAD-95F2-212865A10A6C}"/>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AE75C58D-7FD9-4009-89F4-F1409EE2B50D}" type="presOf" srcId="{B8F6E42B-A834-4303-A91A-950D315FF8A0}" destId="{618C4240-E334-4786-9599-D196890A132B}" srcOrd="0" destOrd="2" presId="urn:microsoft.com/office/officeart/2005/8/layout/process1"/>
    <dgm:cxn modelId="{B57F049E-6B51-46C5-B99F-E5EDA764B9D4}" srcId="{D8A740A2-4008-4F2D-9BC8-7C06DFEB3161}" destId="{F4B9C34F-6291-43EC-8242-A526874FCE8E}" srcOrd="3" destOrd="0" parTransId="{D8680730-989E-421E-9EA8-9B91B2C3DCA9}" sibTransId="{B82135B7-3052-4F01-82B1-91F66555D68E}"/>
    <dgm:cxn modelId="{BFC216A5-2907-4EBE-AF02-E689AD53AA58}" srcId="{5E4E1038-1939-4D85-90BC-C0F32A73A390}" destId="{7E674142-31E1-4ABB-BCBF-4A7636C264E8}" srcOrd="0" destOrd="0" parTransId="{5CFDF7E7-2847-42C1-BE56-A4463C9ABC68}" sibTransId="{48EA62B0-9617-4031-A3E5-C3975AD9DF10}"/>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FCE45AC9-7ABE-4600-BBB9-A412F9E0B179}" type="presOf" srcId="{7E674142-31E1-4ABB-BCBF-4A7636C264E8}" destId="{618C4240-E334-4786-9599-D196890A132B}"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2"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6828" y="396283"/>
          <a:ext cx="2985537" cy="1791322"/>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 Introduction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9294" y="448749"/>
        <a:ext cx="2880605" cy="1686390"/>
      </dsp:txXfrm>
    </dsp:sp>
    <dsp:sp modelId="{81BDB9DE-B151-4B8D-8E36-B433BA68D8D5}">
      <dsp:nvSpPr>
        <dsp:cNvPr id="0" name=""/>
        <dsp:cNvSpPr/>
      </dsp:nvSpPr>
      <dsp:spPr>
        <a:xfrm>
          <a:off x="3290919" y="921738"/>
          <a:ext cx="632933" cy="740413"/>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3290919" y="1069821"/>
        <a:ext cx="443053" cy="444247"/>
      </dsp:txXfrm>
    </dsp:sp>
    <dsp:sp modelId="{8F654C4C-17EE-4AF5-8827-B8B653193ACE}">
      <dsp:nvSpPr>
        <dsp:cNvPr id="0" name=""/>
        <dsp:cNvSpPr/>
      </dsp:nvSpPr>
      <dsp:spPr>
        <a:xfrm>
          <a:off x="4186580" y="396283"/>
          <a:ext cx="2985537" cy="1791322"/>
        </a:xfrm>
        <a:prstGeom prst="roundRect">
          <a:avLst>
            <a:gd name="adj" fmla="val 10000"/>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2.1 Existing Heating</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sp:txBody>
      <dsp:txXfrm>
        <a:off x="4239046" y="448749"/>
        <a:ext cx="2880605" cy="1686390"/>
      </dsp:txXfrm>
    </dsp:sp>
    <dsp:sp modelId="{318341F5-B7DC-45D7-A51D-6EC19C6F3CB0}">
      <dsp:nvSpPr>
        <dsp:cNvPr id="0" name=""/>
        <dsp:cNvSpPr/>
      </dsp:nvSpPr>
      <dsp:spPr>
        <a:xfrm>
          <a:off x="7470671" y="921738"/>
          <a:ext cx="632933" cy="740413"/>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0671" y="1069821"/>
        <a:ext cx="443053" cy="444247"/>
      </dsp:txXfrm>
    </dsp:sp>
    <dsp:sp modelId="{03393DBF-BCC4-4AD7-A5DC-A051A3BD9D67}">
      <dsp:nvSpPr>
        <dsp:cNvPr id="0" name=""/>
        <dsp:cNvSpPr/>
      </dsp:nvSpPr>
      <dsp:spPr>
        <a:xfrm>
          <a:off x="8366332" y="396283"/>
          <a:ext cx="2985537" cy="1791322"/>
        </a:xfrm>
        <a:prstGeom prst="roundRect">
          <a:avLst>
            <a:gd name="adj" fmla="val 10000"/>
          </a:avLst>
        </a:prstGeom>
        <a:solidFill>
          <a:schemeClr val="accent3"/>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2.2 Project Design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Concept design outlining low carbon measures and whole building approach taken.</a:t>
          </a:r>
        </a:p>
      </dsp:txBody>
      <dsp:txXfrm>
        <a:off x="8418798" y="448749"/>
        <a:ext cx="2880605" cy="1686390"/>
      </dsp:txXfrm>
    </dsp:sp>
    <dsp:sp modelId="{7ACE760A-CC8D-4264-95B8-5FBA35CE6B0F}">
      <dsp:nvSpPr>
        <dsp:cNvPr id="0" name=""/>
        <dsp:cNvSpPr/>
      </dsp:nvSpPr>
      <dsp:spPr>
        <a:xfrm>
          <a:off x="11652130" y="921738"/>
          <a:ext cx="636552" cy="740413"/>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11652130" y="1069821"/>
        <a:ext cx="445586" cy="444247"/>
      </dsp:txXfrm>
    </dsp:sp>
    <dsp:sp modelId="{1DC0DC95-B3D6-4CA4-A866-60AC7BB1759E}">
      <dsp:nvSpPr>
        <dsp:cNvPr id="0" name=""/>
        <dsp:cNvSpPr/>
      </dsp:nvSpPr>
      <dsp:spPr>
        <a:xfrm>
          <a:off x="12552912" y="396283"/>
          <a:ext cx="2985537" cy="1791322"/>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3.1/3.2 Site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rPr>
            <a:t> Provide details of the site and buildings where measures are to be installed.</a:t>
          </a:r>
          <a:endParaRPr lang="en-GB" sz="1200" kern="1200">
            <a:latin typeface="Verdana" panose="020B0604030504040204" pitchFamily="34" charset="0"/>
            <a:ea typeface="Verdana" panose="020B0604030504040204" pitchFamily="34" charset="0"/>
            <a:cs typeface="Verdana" panose="020B0604030504040204" pitchFamily="34" charset="0"/>
          </a:endParaRPr>
        </a:p>
      </dsp:txBody>
      <dsp:txXfrm>
        <a:off x="12605378" y="448749"/>
        <a:ext cx="2880605" cy="168639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277360"/>
          <a:ext cx="2985070" cy="1791042"/>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3.3 Heating System</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rPr>
            <a:t> </a:t>
          </a:r>
          <a:r>
            <a:rPr lang="en-GB" sz="1200" kern="1200">
              <a:latin typeface="Verdana" panose="020B0604030504040204" pitchFamily="34" charset="0"/>
              <a:ea typeface="Verdana" panose="020B0604030504040204" pitchFamily="34" charset="0"/>
            </a:rPr>
            <a:t>Input details of current and proposed heating systems. </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2458" y="329818"/>
        <a:ext cx="2880154" cy="1686126"/>
      </dsp:txXfrm>
    </dsp:sp>
    <dsp:sp modelId="{3C7EDFAF-7F2B-4EE6-A385-664C904C6F65}">
      <dsp:nvSpPr>
        <dsp:cNvPr id="0" name=""/>
        <dsp:cNvSpPr/>
      </dsp:nvSpPr>
      <dsp:spPr>
        <a:xfrm>
          <a:off x="3285284" y="802733"/>
          <a:ext cx="636453" cy="740297"/>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3285284" y="950792"/>
        <a:ext cx="445517" cy="444179"/>
      </dsp:txXfrm>
    </dsp:sp>
    <dsp:sp modelId="{618C4240-E334-4786-9599-D196890A132B}">
      <dsp:nvSpPr>
        <dsp:cNvPr id="0" name=""/>
        <dsp:cNvSpPr/>
      </dsp:nvSpPr>
      <dsp:spPr>
        <a:xfrm>
          <a:off x="4185925" y="277360"/>
          <a:ext cx="2985070" cy="1791042"/>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4 Support Tool</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latin typeface="Verdana" panose="020B0604030504040204" pitchFamily="34" charset="0"/>
              <a:ea typeface="Verdana" panose="020B0604030504040204" pitchFamily="34" charset="0"/>
              <a:cs typeface="Verdana" panose="020B0604030504040204" pitchFamily="34" charset="0"/>
            </a:rPr>
            <a:t>Tool</a:t>
          </a:r>
          <a:r>
            <a:rPr lang="en-GB" sz="1200" kern="1200" baseline="0">
              <a:latin typeface="Verdana" panose="020B0604030504040204" pitchFamily="34" charset="0"/>
              <a:ea typeface="Verdana" panose="020B0604030504040204" pitchFamily="34" charset="0"/>
              <a:cs typeface="Verdana" panose="020B0604030504040204" pitchFamily="34" charset="0"/>
            </a:rPr>
            <a:t> to input savings for each measure and check compliance.</a:t>
          </a:r>
          <a:endParaRPr lang="en-GB" sz="1400" kern="1200">
            <a:latin typeface="Verdana" panose="020B0604030504040204" pitchFamily="34" charset="0"/>
            <a:ea typeface="Verdana" panose="020B0604030504040204" pitchFamily="34" charset="0"/>
            <a:cs typeface="Verdana" panose="020B0604030504040204" pitchFamily="34" charset="0"/>
          </a:endParaRP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Please complete previous Steps before completing Step 4.</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4238383" y="329818"/>
        <a:ext cx="2880154" cy="1686126"/>
      </dsp:txXfrm>
    </dsp:sp>
    <dsp:sp modelId="{C2C84DD4-09E7-4783-A634-5E4DF4A800A1}">
      <dsp:nvSpPr>
        <dsp:cNvPr id="0" name=""/>
        <dsp:cNvSpPr/>
      </dsp:nvSpPr>
      <dsp:spPr>
        <a:xfrm>
          <a:off x="7469503" y="802733"/>
          <a:ext cx="632834" cy="740297"/>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69503" y="950792"/>
        <a:ext cx="442984" cy="444179"/>
      </dsp:txXfrm>
    </dsp:sp>
    <dsp:sp modelId="{941090BD-3C89-450F-BC00-E222F8140701}">
      <dsp:nvSpPr>
        <dsp:cNvPr id="0" name=""/>
        <dsp:cNvSpPr/>
      </dsp:nvSpPr>
      <dsp:spPr>
        <a:xfrm>
          <a:off x="8365024" y="277360"/>
          <a:ext cx="2985070" cy="1791042"/>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5 Project Governance</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endParaRPr>
        </a:p>
      </dsp:txBody>
      <dsp:txXfrm>
        <a:off x="8417482" y="329818"/>
        <a:ext cx="2880154" cy="1686126"/>
      </dsp:txXfrm>
    </dsp:sp>
    <dsp:sp modelId="{314EE879-ED6D-4FE2-AB8F-8C75C52E1E9C}">
      <dsp:nvSpPr>
        <dsp:cNvPr id="0" name=""/>
        <dsp:cNvSpPr/>
      </dsp:nvSpPr>
      <dsp:spPr>
        <a:xfrm>
          <a:off x="11648602" y="802733"/>
          <a:ext cx="632834" cy="740297"/>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11648602" y="950792"/>
        <a:ext cx="442984" cy="444179"/>
      </dsp:txXfrm>
    </dsp:sp>
    <dsp:sp modelId="{6BC1E657-2476-4976-B817-87E549F6E951}">
      <dsp:nvSpPr>
        <dsp:cNvPr id="0" name=""/>
        <dsp:cNvSpPr/>
      </dsp:nvSpPr>
      <dsp:spPr>
        <a:xfrm>
          <a:off x="12544123" y="277360"/>
          <a:ext cx="2985070" cy="1791042"/>
        </a:xfrm>
        <a:prstGeom prst="roundRect">
          <a:avLst>
            <a:gd name="adj" fmla="val 10000"/>
          </a:avLst>
        </a:prstGeom>
        <a:solidFill>
          <a:schemeClr val="accent3"/>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a:p>
          <a:pPr marL="114300" lvl="1" indent="-114300" algn="l" defTabSz="533400">
            <a:lnSpc>
              <a:spcPct val="90000"/>
            </a:lnSpc>
            <a:spcBef>
              <a:spcPct val="0"/>
            </a:spcBef>
            <a:spcAft>
              <a:spcPct val="15000"/>
            </a:spcAft>
            <a:buChar char="•"/>
          </a:pP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12596581" y="329818"/>
        <a:ext cx="2880154" cy="1686126"/>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18" Type="http://schemas.openxmlformats.org/officeDocument/2006/relationships/diagramData" Target="../diagrams/data2.xml"/><Relationship Id="rId3" Type="http://schemas.openxmlformats.org/officeDocument/2006/relationships/diagramQuickStyle" Target="../diagrams/quickStyle1.xml"/><Relationship Id="rId21" Type="http://schemas.openxmlformats.org/officeDocument/2006/relationships/diagramColors" Target="../diagrams/colors2.xml"/><Relationship Id="rId7" Type="http://schemas.openxmlformats.org/officeDocument/2006/relationships/image" Target="../media/image2.png"/><Relationship Id="rId12" Type="http://schemas.openxmlformats.org/officeDocument/2006/relationships/image" Target="../media/image7.png"/><Relationship Id="rId17" Type="http://schemas.openxmlformats.org/officeDocument/2006/relationships/image" Target="../media/image12.png"/><Relationship Id="rId25" Type="http://schemas.openxmlformats.org/officeDocument/2006/relationships/image" Target="../media/image15.png"/><Relationship Id="rId2" Type="http://schemas.openxmlformats.org/officeDocument/2006/relationships/diagramLayout" Target="../diagrams/layout1.xml"/><Relationship Id="rId16" Type="http://schemas.openxmlformats.org/officeDocument/2006/relationships/image" Target="../media/image11.png"/><Relationship Id="rId20" Type="http://schemas.openxmlformats.org/officeDocument/2006/relationships/diagramQuickStyle" Target="../diagrams/quickStyle2.xml"/><Relationship Id="rId1" Type="http://schemas.openxmlformats.org/officeDocument/2006/relationships/diagramData" Target="../diagrams/data1.xml"/><Relationship Id="rId6" Type="http://schemas.openxmlformats.org/officeDocument/2006/relationships/image" Target="../media/image1.png"/><Relationship Id="rId11" Type="http://schemas.openxmlformats.org/officeDocument/2006/relationships/image" Target="../media/image6.png"/><Relationship Id="rId24" Type="http://schemas.openxmlformats.org/officeDocument/2006/relationships/image" Target="../media/image14.png"/><Relationship Id="rId5" Type="http://schemas.microsoft.com/office/2007/relationships/diagramDrawing" Target="../diagrams/drawing1.xml"/><Relationship Id="rId15" Type="http://schemas.openxmlformats.org/officeDocument/2006/relationships/image" Target="../media/image10.png"/><Relationship Id="rId23" Type="http://schemas.openxmlformats.org/officeDocument/2006/relationships/image" Target="../media/image13.png"/><Relationship Id="rId10" Type="http://schemas.openxmlformats.org/officeDocument/2006/relationships/image" Target="../media/image5.svg"/><Relationship Id="rId19" Type="http://schemas.openxmlformats.org/officeDocument/2006/relationships/diagramLayout" Target="../diagrams/layout2.xml"/><Relationship Id="rId4" Type="http://schemas.openxmlformats.org/officeDocument/2006/relationships/diagramColors" Target="../diagrams/colors1.xml"/><Relationship Id="rId9" Type="http://schemas.openxmlformats.org/officeDocument/2006/relationships/image" Target="../media/image4.png"/><Relationship Id="rId14" Type="http://schemas.openxmlformats.org/officeDocument/2006/relationships/image" Target="../media/image9.png"/><Relationship Id="rId22" Type="http://schemas.microsoft.com/office/2007/relationships/diagramDrawing" Target="../diagrams/drawing2.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Guidan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Guidance!A1"/><Relationship Id="rId1" Type="http://schemas.openxmlformats.org/officeDocument/2006/relationships/hyperlink" Target="#'Step 2.1 Existing Heating'!A1"/></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Guidance!A1"/><Relationship Id="rId1" Type="http://schemas.openxmlformats.org/officeDocument/2006/relationships/hyperlink" Target="#'Step 2.2 Project Design'!A1"/></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Guidance!A1"/><Relationship Id="rId1" Type="http://schemas.openxmlformats.org/officeDocument/2006/relationships/hyperlink" Target="#'Step 3.1 Site Details'!A1"/></Relationships>
</file>

<file path=xl/drawings/_rels/drawing5.xml.rels><?xml version="1.0" encoding="UTF-8" standalone="yes"?>
<Relationships xmlns="http://schemas.openxmlformats.org/package/2006/relationships"><Relationship Id="rId1" Type="http://schemas.openxmlformats.org/officeDocument/2006/relationships/hyperlink" Target="#'Step 3.2 Building Details'!A1"/></Relationships>
</file>

<file path=xl/drawings/_rels/drawing6.xml.rels><?xml version="1.0" encoding="UTF-8" standalone="yes"?>
<Relationships xmlns="http://schemas.openxmlformats.org/package/2006/relationships"><Relationship Id="rId1" Type="http://schemas.openxmlformats.org/officeDocument/2006/relationships/hyperlink" Target="#'Step 3.3 Heating System'!A1"/></Relationships>
</file>

<file path=xl/drawings/_rels/drawing7.xml.rels><?xml version="1.0" encoding="UTF-8" standalone="yes"?>
<Relationships xmlns="http://schemas.openxmlformats.org/package/2006/relationships"><Relationship Id="rId1" Type="http://schemas.openxmlformats.org/officeDocument/2006/relationships/hyperlink" Target="#'Step 4 Support Tool'!A1"/></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Guidance!A1"/><Relationship Id="rId1" Type="http://schemas.openxmlformats.org/officeDocument/2006/relationships/hyperlink" Target="#'Step 5 Project Governance'!A1"/></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Guidance!A1"/><Relationship Id="rId1" Type="http://schemas.openxmlformats.org/officeDocument/2006/relationships/hyperlink" Target="#'Step 6 Submit Application'!Print_Area"/></Relationships>
</file>

<file path=xl/drawings/drawing1.xml><?xml version="1.0" encoding="utf-8"?>
<xdr:wsDr xmlns:xdr="http://schemas.openxmlformats.org/drawingml/2006/spreadsheetDrawing" xmlns:a="http://schemas.openxmlformats.org/drawingml/2006/main">
  <xdr:twoCellAnchor>
    <xdr:from>
      <xdr:col>2</xdr:col>
      <xdr:colOff>0</xdr:colOff>
      <xdr:row>23</xdr:row>
      <xdr:rowOff>46990</xdr:rowOff>
    </xdr:from>
    <xdr:to>
      <xdr:col>18</xdr:col>
      <xdr:colOff>0</xdr:colOff>
      <xdr:row>24</xdr:row>
      <xdr:rowOff>8330</xdr:rowOff>
    </xdr:to>
    <xdr:graphicFrame macro="">
      <xdr:nvGraphicFramePr>
        <xdr:cNvPr id="16" name="Diagram 12">
          <a:extLst>
            <a:ext uri="{FF2B5EF4-FFF2-40B4-BE49-F238E27FC236}">
              <a16:creationId xmlns:a16="http://schemas.microsoft.com/office/drawing/2014/main" id="{00000000-0008-0000-0100-000010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15</xdr:col>
      <xdr:colOff>1108075</xdr:colOff>
      <xdr:row>1</xdr:row>
      <xdr:rowOff>412750</xdr:rowOff>
    </xdr:from>
    <xdr:ext cx="1706343" cy="885229"/>
    <xdr:pic>
      <xdr:nvPicPr>
        <xdr:cNvPr id="5" name="Picture 6">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10366375" y="367030"/>
          <a:ext cx="1706343" cy="885229"/>
        </a:xfrm>
        <a:prstGeom prst="rect">
          <a:avLst/>
        </a:prstGeom>
      </xdr:spPr>
    </xdr:pic>
    <xdr:clientData/>
  </xdr:oneCellAnchor>
  <xdr:oneCellAnchor>
    <xdr:from>
      <xdr:col>3</xdr:col>
      <xdr:colOff>696453</xdr:colOff>
      <xdr:row>124</xdr:row>
      <xdr:rowOff>753063</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75149" y="100862193"/>
          <a:ext cx="4339053" cy="876190"/>
        </a:xfrm>
        <a:prstGeom prst="rect">
          <a:avLst/>
        </a:prstGeom>
      </xdr:spPr>
    </xdr:pic>
    <xdr:clientData/>
  </xdr:oneCellAnchor>
  <xdr:oneCellAnchor>
    <xdr:from>
      <xdr:col>10</xdr:col>
      <xdr:colOff>55154</xdr:colOff>
      <xdr:row>124</xdr:row>
      <xdr:rowOff>811814</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8"/>
        <a:stretch>
          <a:fillRect/>
        </a:stretch>
      </xdr:blipFill>
      <xdr:spPr>
        <a:xfrm>
          <a:off x="9707154" y="100920944"/>
          <a:ext cx="3476739" cy="849523"/>
        </a:xfrm>
        <a:prstGeom prst="rect">
          <a:avLst/>
        </a:prstGeom>
      </xdr:spPr>
    </xdr:pic>
    <xdr:clientData/>
  </xdr:oneCellAnchor>
  <xdr:oneCellAnchor>
    <xdr:from>
      <xdr:col>8</xdr:col>
      <xdr:colOff>306194</xdr:colOff>
      <xdr:row>124</xdr:row>
      <xdr:rowOff>821541</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8632977" y="100930671"/>
          <a:ext cx="932906" cy="909229"/>
        </a:xfrm>
        <a:prstGeom prst="rect">
          <a:avLst/>
        </a:prstGeom>
      </xdr:spPr>
    </xdr:pic>
    <xdr:clientData/>
  </xdr:oneCellAnchor>
  <xdr:oneCellAnchor>
    <xdr:from>
      <xdr:col>10</xdr:col>
      <xdr:colOff>553954</xdr:colOff>
      <xdr:row>68</xdr:row>
      <xdr:rowOff>3039395</xdr:rowOff>
    </xdr:from>
    <xdr:ext cx="4381996" cy="3133188"/>
    <xdr:pic>
      <xdr:nvPicPr>
        <xdr:cNvPr id="123" name="Picture 3">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11"/>
        <a:stretch>
          <a:fillRect/>
        </a:stretch>
      </xdr:blipFill>
      <xdr:spPr>
        <a:xfrm>
          <a:off x="10179217" y="51477641"/>
          <a:ext cx="4381996" cy="3133188"/>
        </a:xfrm>
        <a:prstGeom prst="rect">
          <a:avLst/>
        </a:prstGeom>
      </xdr:spPr>
    </xdr:pic>
    <xdr:clientData/>
  </xdr:oneCellAnchor>
  <xdr:twoCellAnchor editAs="oneCell">
    <xdr:from>
      <xdr:col>5</xdr:col>
      <xdr:colOff>41207</xdr:colOff>
      <xdr:row>116</xdr:row>
      <xdr:rowOff>97677</xdr:rowOff>
    </xdr:from>
    <xdr:to>
      <xdr:col>9</xdr:col>
      <xdr:colOff>255766</xdr:colOff>
      <xdr:row>117</xdr:row>
      <xdr:rowOff>713121</xdr:rowOff>
    </xdr:to>
    <xdr:pic>
      <xdr:nvPicPr>
        <xdr:cNvPr id="8" name="Picture 3">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2"/>
        <a:stretch>
          <a:fillRect/>
        </a:stretch>
      </xdr:blipFill>
      <xdr:spPr>
        <a:xfrm>
          <a:off x="6089582" y="89175477"/>
          <a:ext cx="2843459" cy="882144"/>
        </a:xfrm>
        <a:prstGeom prst="rect">
          <a:avLst/>
        </a:prstGeom>
      </xdr:spPr>
    </xdr:pic>
    <xdr:clientData/>
  </xdr:twoCellAnchor>
  <xdr:twoCellAnchor editAs="oneCell">
    <xdr:from>
      <xdr:col>1</xdr:col>
      <xdr:colOff>197921</xdr:colOff>
      <xdr:row>119</xdr:row>
      <xdr:rowOff>709125</xdr:rowOff>
    </xdr:from>
    <xdr:to>
      <xdr:col>13</xdr:col>
      <xdr:colOff>599343</xdr:colOff>
      <xdr:row>119</xdr:row>
      <xdr:rowOff>1522992</xdr:rowOff>
    </xdr:to>
    <xdr:pic>
      <xdr:nvPicPr>
        <xdr:cNvPr id="125" name="Picture 9">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3"/>
        <a:stretch>
          <a:fillRect/>
        </a:stretch>
      </xdr:blipFill>
      <xdr:spPr>
        <a:xfrm>
          <a:off x="424140" y="82338375"/>
          <a:ext cx="11263891" cy="817042"/>
        </a:xfrm>
        <a:prstGeom prst="rect">
          <a:avLst/>
        </a:prstGeom>
      </xdr:spPr>
    </xdr:pic>
    <xdr:clientData/>
  </xdr:twoCellAnchor>
  <xdr:twoCellAnchor editAs="oneCell">
    <xdr:from>
      <xdr:col>7</xdr:col>
      <xdr:colOff>17655</xdr:colOff>
      <xdr:row>121</xdr:row>
      <xdr:rowOff>415181</xdr:rowOff>
    </xdr:from>
    <xdr:to>
      <xdr:col>13</xdr:col>
      <xdr:colOff>27217</xdr:colOff>
      <xdr:row>121</xdr:row>
      <xdr:rowOff>1323129</xdr:rowOff>
    </xdr:to>
    <xdr:pic>
      <xdr:nvPicPr>
        <xdr:cNvPr id="126" name="Picture 14">
          <a:extLst>
            <a:ext uri="{FF2B5EF4-FFF2-40B4-BE49-F238E27FC236}">
              <a16:creationId xmlns:a16="http://schemas.microsoft.com/office/drawing/2014/main" id="{00000000-0008-0000-0100-00007E000000}"/>
            </a:ext>
          </a:extLst>
        </xdr:cNvPr>
        <xdr:cNvPicPr>
          <a:picLocks noChangeAspect="1"/>
        </xdr:cNvPicPr>
      </xdr:nvPicPr>
      <xdr:blipFill rotWithShape="1">
        <a:blip xmlns:r="http://schemas.openxmlformats.org/officeDocument/2006/relationships" r:embed="rId14"/>
        <a:srcRect r="20605"/>
        <a:stretch/>
      </xdr:blipFill>
      <xdr:spPr>
        <a:xfrm>
          <a:off x="3836726" y="77676538"/>
          <a:ext cx="3975137" cy="904773"/>
        </a:xfrm>
        <a:prstGeom prst="rect">
          <a:avLst/>
        </a:prstGeom>
      </xdr:spPr>
    </xdr:pic>
    <xdr:clientData/>
  </xdr:twoCellAnchor>
  <xdr:twoCellAnchor editAs="oneCell">
    <xdr:from>
      <xdr:col>1</xdr:col>
      <xdr:colOff>76200</xdr:colOff>
      <xdr:row>122</xdr:row>
      <xdr:rowOff>1015999</xdr:rowOff>
    </xdr:from>
    <xdr:to>
      <xdr:col>12</xdr:col>
      <xdr:colOff>149226</xdr:colOff>
      <xdr:row>122</xdr:row>
      <xdr:rowOff>2037291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5"/>
        <a:srcRect r="39844" b="1313"/>
        <a:stretch/>
      </xdr:blipFill>
      <xdr:spPr>
        <a:xfrm>
          <a:off x="313267" y="61933666"/>
          <a:ext cx="10684933" cy="1024467"/>
        </a:xfrm>
        <a:prstGeom prst="rect">
          <a:avLst/>
        </a:prstGeom>
      </xdr:spPr>
    </xdr:pic>
    <xdr:clientData/>
  </xdr:twoCellAnchor>
  <xdr:twoCellAnchor editAs="oneCell">
    <xdr:from>
      <xdr:col>8</xdr:col>
      <xdr:colOff>229659</xdr:colOff>
      <xdr:row>122</xdr:row>
      <xdr:rowOff>2040733</xdr:rowOff>
    </xdr:from>
    <xdr:to>
      <xdr:col>17</xdr:col>
      <xdr:colOff>618121</xdr:colOff>
      <xdr:row>122</xdr:row>
      <xdr:rowOff>3094621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6"/>
        <a:srcRect r="47312" b="-1022"/>
        <a:stretch/>
      </xdr:blipFill>
      <xdr:spPr>
        <a:xfrm>
          <a:off x="4492097" y="88396764"/>
          <a:ext cx="7142480" cy="1047538"/>
        </a:xfrm>
        <a:prstGeom prst="rect">
          <a:avLst/>
        </a:prstGeom>
      </xdr:spPr>
    </xdr:pic>
    <xdr:clientData/>
  </xdr:twoCellAnchor>
  <xdr:twoCellAnchor editAs="oneCell">
    <xdr:from>
      <xdr:col>9</xdr:col>
      <xdr:colOff>41077</xdr:colOff>
      <xdr:row>127</xdr:row>
      <xdr:rowOff>41292</xdr:rowOff>
    </xdr:from>
    <xdr:to>
      <xdr:col>12</xdr:col>
      <xdr:colOff>135605</xdr:colOff>
      <xdr:row>127</xdr:row>
      <xdr:rowOff>1008419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7"/>
        <a:srcRect b="4020"/>
        <a:stretch/>
      </xdr:blipFill>
      <xdr:spPr>
        <a:xfrm>
          <a:off x="4994077" y="75333616"/>
          <a:ext cx="2036732" cy="974747"/>
        </a:xfrm>
        <a:prstGeom prst="rect">
          <a:avLst/>
        </a:prstGeom>
      </xdr:spPr>
    </xdr:pic>
    <xdr:clientData/>
  </xdr:twoCellAnchor>
  <xdr:twoCellAnchor>
    <xdr:from>
      <xdr:col>2</xdr:col>
      <xdr:colOff>0</xdr:colOff>
      <xdr:row>23</xdr:row>
      <xdr:rowOff>2562786</xdr:rowOff>
    </xdr:from>
    <xdr:to>
      <xdr:col>17</xdr:col>
      <xdr:colOff>657971</xdr:colOff>
      <xdr:row>25</xdr:row>
      <xdr:rowOff>0</xdr:rowOff>
    </xdr:to>
    <xdr:graphicFrame macro="">
      <xdr:nvGraphicFramePr>
        <xdr:cNvPr id="121" name="Diagram 12">
          <a:extLst>
            <a:ext uri="{FF2B5EF4-FFF2-40B4-BE49-F238E27FC236}">
              <a16:creationId xmlns:a16="http://schemas.microsoft.com/office/drawing/2014/main" id="{00000000-0008-0000-0100-000079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8" r:lo="rId19" r:qs="rId20" r:cs="rId21"/>
        </a:graphicData>
      </a:graphic>
    </xdr:graphicFrame>
    <xdr:clientData/>
  </xdr:twoCellAnchor>
  <xdr:twoCellAnchor editAs="oneCell">
    <xdr:from>
      <xdr:col>3</xdr:col>
      <xdr:colOff>130885</xdr:colOff>
      <xdr:row>126</xdr:row>
      <xdr:rowOff>205517</xdr:rowOff>
    </xdr:from>
    <xdr:to>
      <xdr:col>15</xdr:col>
      <xdr:colOff>8008</xdr:colOff>
      <xdr:row>126</xdr:row>
      <xdr:rowOff>1735002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3"/>
        <a:stretch>
          <a:fillRect/>
        </a:stretch>
      </xdr:blipFill>
      <xdr:spPr>
        <a:xfrm>
          <a:off x="1184238" y="73189429"/>
          <a:ext cx="9227933" cy="1519960"/>
        </a:xfrm>
        <a:prstGeom prst="rect">
          <a:avLst/>
        </a:prstGeom>
      </xdr:spPr>
    </xdr:pic>
    <xdr:clientData/>
  </xdr:twoCellAnchor>
  <xdr:twoCellAnchor>
    <xdr:from>
      <xdr:col>2</xdr:col>
      <xdr:colOff>333375</xdr:colOff>
      <xdr:row>176</xdr:row>
      <xdr:rowOff>154780</xdr:rowOff>
    </xdr:from>
    <xdr:to>
      <xdr:col>16</xdr:col>
      <xdr:colOff>241094</xdr:colOff>
      <xdr:row>178</xdr:row>
      <xdr:rowOff>32542</xdr:rowOff>
    </xdr:to>
    <xdr:pic>
      <xdr:nvPicPr>
        <xdr:cNvPr id="128" name="Picture 16">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3438" y="99810093"/>
          <a:ext cx="10206625" cy="639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335758</xdr:colOff>
      <xdr:row>1</xdr:row>
      <xdr:rowOff>62707</xdr:rowOff>
    </xdr:from>
    <xdr:to>
      <xdr:col>15</xdr:col>
      <xdr:colOff>1022350</xdr:colOff>
      <xdr:row>2</xdr:row>
      <xdr:rowOff>904184</xdr:rowOff>
    </xdr:to>
    <xdr:pic>
      <xdr:nvPicPr>
        <xdr:cNvPr id="21" name="Picture 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5"/>
        <a:stretch>
          <a:fillRect/>
        </a:stretch>
      </xdr:blipFill>
      <xdr:spPr>
        <a:xfrm>
          <a:off x="11908633" y="277020"/>
          <a:ext cx="2004217" cy="10510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609600</xdr:colOff>
          <xdr:row>34</xdr:row>
          <xdr:rowOff>38100</xdr:rowOff>
        </xdr:from>
        <xdr:to>
          <xdr:col>8</xdr:col>
          <xdr:colOff>914400</xdr:colOff>
          <xdr:row>34</xdr:row>
          <xdr:rowOff>304800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35</xdr:row>
          <xdr:rowOff>38100</xdr:rowOff>
        </xdr:from>
        <xdr:to>
          <xdr:col>8</xdr:col>
          <xdr:colOff>914400</xdr:colOff>
          <xdr:row>35</xdr:row>
          <xdr:rowOff>304800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A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36</xdr:row>
          <xdr:rowOff>38100</xdr:rowOff>
        </xdr:from>
        <xdr:to>
          <xdr:col>8</xdr:col>
          <xdr:colOff>914400</xdr:colOff>
          <xdr:row>36</xdr:row>
          <xdr:rowOff>304800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37</xdr:row>
          <xdr:rowOff>38100</xdr:rowOff>
        </xdr:from>
        <xdr:to>
          <xdr:col>8</xdr:col>
          <xdr:colOff>914400</xdr:colOff>
          <xdr:row>37</xdr:row>
          <xdr:rowOff>304800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38</xdr:row>
          <xdr:rowOff>38100</xdr:rowOff>
        </xdr:from>
        <xdr:to>
          <xdr:col>8</xdr:col>
          <xdr:colOff>914400</xdr:colOff>
          <xdr:row>38</xdr:row>
          <xdr:rowOff>304800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40</xdr:row>
          <xdr:rowOff>38100</xdr:rowOff>
        </xdr:from>
        <xdr:to>
          <xdr:col>8</xdr:col>
          <xdr:colOff>914400</xdr:colOff>
          <xdr:row>40</xdr:row>
          <xdr:rowOff>304800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A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7</xdr:col>
      <xdr:colOff>1082387</xdr:colOff>
      <xdr:row>1</xdr:row>
      <xdr:rowOff>119062</xdr:rowOff>
    </xdr:from>
    <xdr:ext cx="1689974" cy="899298"/>
    <xdr:pic>
      <xdr:nvPicPr>
        <xdr:cNvPr id="8" name="Picture 7">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5181947" y="286702"/>
          <a:ext cx="1689974" cy="89929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609600</xdr:colOff>
          <xdr:row>7</xdr:row>
          <xdr:rowOff>38100</xdr:rowOff>
        </xdr:from>
        <xdr:to>
          <xdr:col>8</xdr:col>
          <xdr:colOff>914400</xdr:colOff>
          <xdr:row>7</xdr:row>
          <xdr:rowOff>266700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A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8</xdr:row>
          <xdr:rowOff>38100</xdr:rowOff>
        </xdr:from>
        <xdr:to>
          <xdr:col>8</xdr:col>
          <xdr:colOff>914400</xdr:colOff>
          <xdr:row>8</xdr:row>
          <xdr:rowOff>266700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A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9</xdr:row>
          <xdr:rowOff>38100</xdr:rowOff>
        </xdr:from>
        <xdr:to>
          <xdr:col>8</xdr:col>
          <xdr:colOff>914400</xdr:colOff>
          <xdr:row>9</xdr:row>
          <xdr:rowOff>266700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A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11</xdr:row>
          <xdr:rowOff>38100</xdr:rowOff>
        </xdr:from>
        <xdr:to>
          <xdr:col>8</xdr:col>
          <xdr:colOff>914400</xdr:colOff>
          <xdr:row>11</xdr:row>
          <xdr:rowOff>266700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0A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43</xdr:row>
          <xdr:rowOff>0</xdr:rowOff>
        </xdr:from>
        <xdr:to>
          <xdr:col>8</xdr:col>
          <xdr:colOff>914400</xdr:colOff>
          <xdr:row>43</xdr:row>
          <xdr:rowOff>266700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0A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19</xdr:row>
          <xdr:rowOff>38100</xdr:rowOff>
        </xdr:from>
        <xdr:to>
          <xdr:col>8</xdr:col>
          <xdr:colOff>914400</xdr:colOff>
          <xdr:row>19</xdr:row>
          <xdr:rowOff>266700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A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39</xdr:row>
          <xdr:rowOff>38100</xdr:rowOff>
        </xdr:from>
        <xdr:to>
          <xdr:col>8</xdr:col>
          <xdr:colOff>914400</xdr:colOff>
          <xdr:row>39</xdr:row>
          <xdr:rowOff>304800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0A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10</xdr:row>
          <xdr:rowOff>38100</xdr:rowOff>
        </xdr:from>
        <xdr:to>
          <xdr:col>8</xdr:col>
          <xdr:colOff>914400</xdr:colOff>
          <xdr:row>10</xdr:row>
          <xdr:rowOff>266700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0A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41</xdr:row>
          <xdr:rowOff>38100</xdr:rowOff>
        </xdr:from>
        <xdr:to>
          <xdr:col>8</xdr:col>
          <xdr:colOff>908050</xdr:colOff>
          <xdr:row>41</xdr:row>
          <xdr:rowOff>298450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A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42</xdr:row>
          <xdr:rowOff>38100</xdr:rowOff>
        </xdr:from>
        <xdr:to>
          <xdr:col>8</xdr:col>
          <xdr:colOff>914400</xdr:colOff>
          <xdr:row>42</xdr:row>
          <xdr:rowOff>304800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A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14</xdr:row>
          <xdr:rowOff>38100</xdr:rowOff>
        </xdr:from>
        <xdr:to>
          <xdr:col>4</xdr:col>
          <xdr:colOff>914400</xdr:colOff>
          <xdr:row>14</xdr:row>
          <xdr:rowOff>266700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A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15</xdr:row>
          <xdr:rowOff>38100</xdr:rowOff>
        </xdr:from>
        <xdr:to>
          <xdr:col>4</xdr:col>
          <xdr:colOff>914400</xdr:colOff>
          <xdr:row>15</xdr:row>
          <xdr:rowOff>266700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A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16</xdr:row>
          <xdr:rowOff>38100</xdr:rowOff>
        </xdr:from>
        <xdr:to>
          <xdr:col>4</xdr:col>
          <xdr:colOff>914400</xdr:colOff>
          <xdr:row>16</xdr:row>
          <xdr:rowOff>266700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A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666750</xdr:colOff>
          <xdr:row>51</xdr:row>
          <xdr:rowOff>266700</xdr:rowOff>
        </xdr:from>
        <xdr:to>
          <xdr:col>8</xdr:col>
          <xdr:colOff>1041400</xdr:colOff>
          <xdr:row>52</xdr:row>
          <xdr:rowOff>222250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A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666750</xdr:colOff>
          <xdr:row>55</xdr:row>
          <xdr:rowOff>133350</xdr:rowOff>
        </xdr:from>
        <xdr:to>
          <xdr:col>8</xdr:col>
          <xdr:colOff>1041400</xdr:colOff>
          <xdr:row>55</xdr:row>
          <xdr:rowOff>361950</xdr:rowOff>
        </xdr:to>
        <xdr:sp macro="" textlink="">
          <xdr:nvSpPr>
            <xdr:cNvPr id="38962" name="Check Box 50" hidden="1">
              <a:extLst>
                <a:ext uri="{63B3BB69-23CF-44E3-9099-C40C66FF867C}">
                  <a14:compatExt spid="_x0000_s38962"/>
                </a:ext>
                <a:ext uri="{FF2B5EF4-FFF2-40B4-BE49-F238E27FC236}">
                  <a16:creationId xmlns:a16="http://schemas.microsoft.com/office/drawing/2014/main" id="{00000000-0008-0000-0A00-00003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7</xdr:col>
      <xdr:colOff>266700</xdr:colOff>
      <xdr:row>1</xdr:row>
      <xdr:rowOff>114300</xdr:rowOff>
    </xdr:from>
    <xdr:ext cx="1736725" cy="824177"/>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2249150" y="323850"/>
          <a:ext cx="1736725" cy="82417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5</xdr:col>
      <xdr:colOff>1007985</xdr:colOff>
      <xdr:row>1</xdr:row>
      <xdr:rowOff>203446</xdr:rowOff>
    </xdr:from>
    <xdr:to>
      <xdr:col>6</xdr:col>
      <xdr:colOff>1275194</xdr:colOff>
      <xdr:row>3</xdr:row>
      <xdr:rowOff>440494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9802427" y="416140"/>
          <a:ext cx="1678832" cy="8939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6</xdr:col>
      <xdr:colOff>1007534</xdr:colOff>
      <xdr:row>1</xdr:row>
      <xdr:rowOff>169335</xdr:rowOff>
    </xdr:from>
    <xdr:ext cx="1736725" cy="824177"/>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2837584" y="366185"/>
          <a:ext cx="1736725" cy="82417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xdr:col>
      <xdr:colOff>1007534</xdr:colOff>
      <xdr:row>1</xdr:row>
      <xdr:rowOff>169335</xdr:rowOff>
    </xdr:from>
    <xdr:ext cx="1736725" cy="824177"/>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2862984" y="372535"/>
          <a:ext cx="1736725" cy="82417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4</xdr:col>
      <xdr:colOff>4819650</xdr:colOff>
      <xdr:row>1</xdr:row>
      <xdr:rowOff>133350</xdr:rowOff>
    </xdr:from>
    <xdr:ext cx="1085850" cy="577821"/>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7362825" y="304800"/>
          <a:ext cx="1085850" cy="57782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24</xdr:col>
      <xdr:colOff>622118</xdr:colOff>
      <xdr:row>1</xdr:row>
      <xdr:rowOff>31024</xdr:rowOff>
    </xdr:from>
    <xdr:ext cx="1085850" cy="577821"/>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24506464" y="151583"/>
          <a:ext cx="1085850" cy="577821"/>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xdr:col>
      <xdr:colOff>11108055</xdr:colOff>
      <xdr:row>1</xdr:row>
      <xdr:rowOff>255270</xdr:rowOff>
    </xdr:from>
    <xdr:to>
      <xdr:col>3</xdr:col>
      <xdr:colOff>2432</xdr:colOff>
      <xdr:row>2</xdr:row>
      <xdr:rowOff>631648</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11650980" y="455295"/>
          <a:ext cx="1686452" cy="8977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504825</xdr:colOff>
      <xdr:row>113</xdr:row>
      <xdr:rowOff>0</xdr:rowOff>
    </xdr:from>
    <xdr:to>
      <xdr:col>8</xdr:col>
      <xdr:colOff>1019175</xdr:colOff>
      <xdr:row>122</xdr:row>
      <xdr:rowOff>122331</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400175" y="13468350"/>
          <a:ext cx="11553825" cy="192255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2.1 </a:t>
          </a:r>
        </a:p>
      </xdr:txBody>
    </xdr:sp>
    <xdr:clientData/>
  </xdr:twoCellAnchor>
  <xdr:twoCellAnchor editAs="oneCell">
    <xdr:from>
      <xdr:col>8</xdr:col>
      <xdr:colOff>2380</xdr:colOff>
      <xdr:row>1</xdr:row>
      <xdr:rowOff>216694</xdr:rowOff>
    </xdr:from>
    <xdr:to>
      <xdr:col>8</xdr:col>
      <xdr:colOff>1326075</xdr:colOff>
      <xdr:row>3</xdr:row>
      <xdr:rowOff>166763</xdr:rowOff>
    </xdr:to>
    <xdr:pic>
      <xdr:nvPicPr>
        <xdr:cNvPr id="5" name="Picture 3">
          <a:hlinkClick xmlns:r="http://schemas.openxmlformats.org/officeDocument/2006/relationships" r:id="rId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11765755" y="416719"/>
          <a:ext cx="1320520" cy="7152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602835</xdr:colOff>
      <xdr:row>41</xdr:row>
      <xdr:rowOff>121477</xdr:rowOff>
    </xdr:from>
    <xdr:to>
      <xdr:col>7</xdr:col>
      <xdr:colOff>931333</xdr:colOff>
      <xdr:row>52</xdr:row>
      <xdr:rowOff>36286</xdr:rowOff>
    </xdr:to>
    <xdr:sp macro="" textlink="">
      <xdr:nvSpPr>
        <xdr:cNvPr id="2" name="Arrow: Right 2">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691406" y="12978715"/>
          <a:ext cx="7404213" cy="2043571"/>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2.2 </a:t>
          </a:r>
        </a:p>
      </xdr:txBody>
    </xdr:sp>
    <xdr:clientData/>
  </xdr:twoCellAnchor>
  <xdr:twoCellAnchor editAs="oneCell">
    <xdr:from>
      <xdr:col>8</xdr:col>
      <xdr:colOff>95530</xdr:colOff>
      <xdr:row>1</xdr:row>
      <xdr:rowOff>104509</xdr:rowOff>
    </xdr:from>
    <xdr:to>
      <xdr:col>9</xdr:col>
      <xdr:colOff>19050</xdr:colOff>
      <xdr:row>3</xdr:row>
      <xdr:rowOff>245078</xdr:rowOff>
    </xdr:to>
    <xdr:pic>
      <xdr:nvPicPr>
        <xdr:cNvPr id="5" name="Picture 3">
          <a:hlinkClick xmlns:r="http://schemas.openxmlformats.org/officeDocument/2006/relationships" r:id="rId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9830080" y="304534"/>
          <a:ext cx="1304645" cy="698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514350</xdr:colOff>
      <xdr:row>171</xdr:row>
      <xdr:rowOff>0</xdr:rowOff>
    </xdr:from>
    <xdr:to>
      <xdr:col>8</xdr:col>
      <xdr:colOff>1011555</xdr:colOff>
      <xdr:row>180</xdr:row>
      <xdr:rowOff>126776</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990600" y="61817250"/>
          <a:ext cx="11498580" cy="1927001"/>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a:t>
          </a:r>
          <a:r>
            <a:rPr lang="en-GB" sz="2800" baseline="0">
              <a:latin typeface="Verdana" panose="020B0604030504040204" pitchFamily="34" charset="0"/>
              <a:ea typeface="Verdana" panose="020B0604030504040204" pitchFamily="34" charset="0"/>
              <a:cs typeface="Verdana" panose="020B0604030504040204" pitchFamily="34" charset="0"/>
            </a:rPr>
            <a:t> 3.1</a:t>
          </a:r>
        </a:p>
      </xdr:txBody>
    </xdr:sp>
    <xdr:clientData/>
  </xdr:twoCellAnchor>
  <xdr:twoCellAnchor editAs="oneCell">
    <xdr:from>
      <xdr:col>7</xdr:col>
      <xdr:colOff>771797</xdr:colOff>
      <xdr:row>1</xdr:row>
      <xdr:rowOff>143718</xdr:rowOff>
    </xdr:from>
    <xdr:to>
      <xdr:col>8</xdr:col>
      <xdr:colOff>1351735</xdr:colOff>
      <xdr:row>3</xdr:row>
      <xdr:rowOff>307910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10974977" y="341838"/>
          <a:ext cx="1690553" cy="8690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1350818</xdr:colOff>
      <xdr:row>116</xdr:row>
      <xdr:rowOff>44450</xdr:rowOff>
    </xdr:from>
    <xdr:to>
      <xdr:col>20</xdr:col>
      <xdr:colOff>0</xdr:colOff>
      <xdr:row>130</xdr:row>
      <xdr:rowOff>142875</xdr:rowOff>
    </xdr:to>
    <xdr:sp macro="" textlink="">
      <xdr:nvSpPr>
        <xdr:cNvPr id="2" name="Arrow: Right 7">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3.2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733425</xdr:colOff>
      <xdr:row>67</xdr:row>
      <xdr:rowOff>69851</xdr:rowOff>
    </xdr:from>
    <xdr:to>
      <xdr:col>10</xdr:col>
      <xdr:colOff>549275</xdr:colOff>
      <xdr:row>75</xdr:row>
      <xdr:rowOff>104776</xdr:rowOff>
    </xdr:to>
    <xdr:sp macro="" textlink="">
      <xdr:nvSpPr>
        <xdr:cNvPr id="2" name="Arrow: Right 7">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2955925" y="11849101"/>
          <a:ext cx="5022850" cy="1660525"/>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3.3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1037820</xdr:colOff>
      <xdr:row>224</xdr:row>
      <xdr:rowOff>101707</xdr:rowOff>
    </xdr:from>
    <xdr:to>
      <xdr:col>15</xdr:col>
      <xdr:colOff>0</xdr:colOff>
      <xdr:row>234</xdr:row>
      <xdr:rowOff>105504</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1882713" y="20716528"/>
          <a:ext cx="7493858" cy="177272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876300</xdr:colOff>
      <xdr:row>329</xdr:row>
      <xdr:rowOff>19050</xdr:rowOff>
    </xdr:from>
    <xdr:to>
      <xdr:col>10</xdr:col>
      <xdr:colOff>945151</xdr:colOff>
      <xdr:row>336</xdr:row>
      <xdr:rowOff>40858</xdr:rowOff>
    </xdr:to>
    <xdr:sp macro="" textlink="">
      <xdr:nvSpPr>
        <xdr:cNvPr id="5" name="Arrow: Right 2">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7099300" y="18322925"/>
          <a:ext cx="10879726" cy="170455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editAs="oneCell">
    <xdr:from>
      <xdr:col>19</xdr:col>
      <xdr:colOff>1122874</xdr:colOff>
      <xdr:row>3</xdr:row>
      <xdr:rowOff>36450</xdr:rowOff>
    </xdr:from>
    <xdr:to>
      <xdr:col>20</xdr:col>
      <xdr:colOff>1467826</xdr:colOff>
      <xdr:row>4</xdr:row>
      <xdr:rowOff>431625</xdr:rowOff>
    </xdr:to>
    <xdr:pic>
      <xdr:nvPicPr>
        <xdr:cNvPr id="18" name="Picture 4">
          <a:hlinkClick xmlns:r="http://schemas.openxmlformats.org/officeDocument/2006/relationships" r:id="rId2"/>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3"/>
        <a:stretch>
          <a:fillRect/>
        </a:stretch>
      </xdr:blipFill>
      <xdr:spPr>
        <a:xfrm>
          <a:off x="24200588" y="240557"/>
          <a:ext cx="1703852" cy="9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115065</xdr:colOff>
      <xdr:row>124</xdr:row>
      <xdr:rowOff>65221</xdr:rowOff>
    </xdr:from>
    <xdr:to>
      <xdr:col>10</xdr:col>
      <xdr:colOff>64869</xdr:colOff>
      <xdr:row>133</xdr:row>
      <xdr:rowOff>192679</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91315" y="49779371"/>
          <a:ext cx="13040329" cy="192450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6 </a:t>
          </a:r>
        </a:p>
      </xdr:txBody>
    </xdr:sp>
    <xdr:clientData/>
  </xdr:twoCellAnchor>
  <xdr:oneCellAnchor>
    <xdr:from>
      <xdr:col>8</xdr:col>
      <xdr:colOff>1080549</xdr:colOff>
      <xdr:row>2</xdr:row>
      <xdr:rowOff>217059</xdr:rowOff>
    </xdr:from>
    <xdr:ext cx="1689974" cy="899298"/>
    <xdr:pic>
      <xdr:nvPicPr>
        <xdr:cNvPr id="3" name="Picture 2">
          <a:hlinkClick xmlns:r="http://schemas.openxmlformats.org/officeDocument/2006/relationships" r:id="rId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11735849" y="420259"/>
          <a:ext cx="1689974" cy="899298"/>
        </a:xfrm>
        <a:prstGeom prst="rect">
          <a:avLst/>
        </a:prstGeom>
      </xdr:spPr>
    </xdr:pic>
    <xdr:clientData/>
  </xdr:one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1A6E287-3327-4602-B216-744C05E2DEB0}" name="Table34" displayName="Table34" ref="C7:O63" totalsRowShown="0" headerRowDxfId="290" dataDxfId="288" headerRowBorderDxfId="289" headerRowCellStyle="Normal 3 2">
  <autoFilter ref="C7:O63"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371463A0-9585-4367-9ED1-DAA6EB6EF088}" name="Building Name" dataDxfId="287">
      <calculatedColumnFormula>IF('Step 3.1 Site Details'!D10="","",'Step 3.1 Site Details'!D10)</calculatedColumnFormula>
    </tableColumn>
    <tableColumn id="10" xr3:uid="{69ABAC38-9FB5-46FC-8A77-1D9003992FF1}" name="UPRN 1" dataDxfId="286"/>
    <tableColumn id="2" xr3:uid="{AF2351A5-5511-43CB-8BC7-0ED6418CAF34}" name="UPRN 2" dataDxfId="285"/>
    <tableColumn id="9" xr3:uid="{0FB3EECB-B08D-47C8-B1E5-ED4BE19BBC54}" name="MPRN 1" dataDxfId="284"/>
    <tableColumn id="4" xr3:uid="{B7173F50-46BB-4C72-A140-0B8318B54F23}" name="MPRN 2" dataDxfId="283"/>
    <tableColumn id="5" xr3:uid="{6EB671D1-326A-43FA-B281-8480106BE514}" name="MPRN 3" dataDxfId="282"/>
    <tableColumn id="11" xr3:uid="{4E9DC6D1-828A-4DF9-9736-23F710D3CD9A}" name="MPRN 4" dataDxfId="281"/>
    <tableColumn id="12" xr3:uid="{6E3BA6FD-5C6B-424F-AA53-B66F215FE331}" name="MPRN 5" dataDxfId="280"/>
    <tableColumn id="3" xr3:uid="{88487C67-0257-40C9-994B-E1E9394AFC86}" name="MPAN 1" dataDxfId="279"/>
    <tableColumn id="6" xr3:uid="{4AF72132-9F00-46F3-BB8A-3061733DCA43}" name="MPAN 2" dataDxfId="278"/>
    <tableColumn id="7" xr3:uid="{EA236E3F-149F-4106-963A-3C659D6A29D4}" name="MPAN 3" dataDxfId="277"/>
    <tableColumn id="8" xr3:uid="{9EA8408D-7906-4B00-ACB7-1076B6BBE401}" name="MPAN 4" dataDxfId="276"/>
    <tableColumn id="13" xr3:uid="{32AEAEED-39D1-42E4-B296-1DB97B01E038}" name="MPAN 5" dataDxfId="275"/>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6146F63-4C1B-46AF-9D74-7139B4C8CA1C}" name="Table3" displayName="Table3" ref="C6:K150" totalsRowShown="0" headerRowDxfId="274" dataDxfId="272" headerRowBorderDxfId="273" headerRowCellStyle="Normal 3 2">
  <autoFilter ref="C6:K150"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3E7996-D18F-482B-A39B-0FD002E2060F}" name="Organisation Name" dataDxfId="271"/>
    <tableColumn id="2" xr3:uid="{7273B9A5-CB13-432C-A3D8-FF4359F6847D}" name="Sector" dataDxfId="270"/>
    <tableColumn id="9" xr3:uid="{EE0B7C95-1B49-499A-9434-2F13D654642D}" name="Grant value (£)" dataDxfId="269"/>
    <tableColumn id="3" xr3:uid="{F78BB8B7-C0A2-4D5F-B587-FF67698355F6}" name="Main Contact Name" dataDxfId="268"/>
    <tableColumn id="4" xr3:uid="{63E28FBA-3B1F-45CD-AD53-F2288D962F15}" name="Email" dataDxfId="267"/>
    <tableColumn id="5" xr3:uid="{0936FF63-64AC-4C4D-AF96-41AC983BBC16}" name="Address line 1" dataDxfId="266"/>
    <tableColumn id="6" xr3:uid="{A45C004A-C160-46E4-B76C-4FE3E84950DE}" name="Address line 2" dataDxfId="265"/>
    <tableColumn id="7" xr3:uid="{19F88556-A6C4-4D9E-9BF1-171EA95D7337}" name="Postcode" dataDxfId="264"/>
    <tableColumn id="8" xr3:uid="{CC72E2F3-B2B3-4EA8-9383-5C712C842536}" name="School URN (if applicable)" dataDxfId="263"/>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3AE425-D10E-4578-86B8-9FC778B04D79}" name="Table1452" displayName="Table1452" ref="C188:F192" totalsRowShown="0" headerRowDxfId="262" dataDxfId="261">
  <autoFilter ref="C188:F192" xr:uid="{A77F3BE6-C876-414D-A18B-E1B99532233B}"/>
  <tableColumns count="4">
    <tableColumn id="1" xr3:uid="{ABEFA5EC-B361-492B-877C-87845B03297D}" name="Column1" dataDxfId="260"/>
    <tableColumn id="2" xr3:uid="{71E61A70-D61D-4BA9-90C3-88BB3AE741A6}" name="Scoring " dataDxfId="259"/>
    <tableColumn id="3" xr3:uid="{3E4E958D-97CC-4D75-A609-634CA8215DC2}" name="Number of score" dataDxfId="258"/>
    <tableColumn id="4" xr3:uid="{35FD9188-0F15-45BD-BA7B-29688BF4821A}" name="Column2" dataDxfId="257"/>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salixfinance.co.uk/sites/default/files/2023-02/M%26V%20Guidance%20for%20Phase%203B_0.pdf"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0.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9.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1.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18.bin"/><Relationship Id="rId1" Type="http://schemas.microsoft.com/office/2006/relationships/xlExternalLinkPath/xlPathMissing" Target="Phase%203B%20PSDS%20Application%20Form%20V0.7.xlsx"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find-energy-certificate" TargetMode="External"/><Relationship Id="rId13" Type="http://schemas.openxmlformats.org/officeDocument/2006/relationships/hyperlink" Target="https://www.youtube.com/watch?v=pWg72M-_oWw&amp;t=32" TargetMode="External"/><Relationship Id="rId3" Type="http://schemas.openxmlformats.org/officeDocument/2006/relationships/hyperlink" Target="https://www.salixfinance.co.uk/P3_PSDS_support_resources" TargetMode="External"/><Relationship Id="rId7" Type="http://schemas.openxmlformats.org/officeDocument/2006/relationships/hyperlink" Target="https://www.gov.uk/find-energy-certificate" TargetMode="External"/><Relationship Id="rId12" Type="http://schemas.openxmlformats.org/officeDocument/2006/relationships/hyperlink" Target="https://www.findmyaddress.co.uk/" TargetMode="External"/><Relationship Id="rId2" Type="http://schemas.openxmlformats.org/officeDocument/2006/relationships/hyperlink" Target="https://mcscertified.com/mcs-launches-new-biomass-maintenance-standard/" TargetMode="External"/><Relationship Id="rId16" Type="http://schemas.openxmlformats.org/officeDocument/2006/relationships/drawing" Target="../drawings/drawing1.xml"/><Relationship Id="rId1" Type="http://schemas.openxmlformats.org/officeDocument/2006/relationships/hyperlink" Target="https://biomass-suppliers-list.service.gov.uk/find-a-fuel" TargetMode="External"/><Relationship Id="rId6" Type="http://schemas.openxmlformats.org/officeDocument/2006/relationships/hyperlink" Target="https://www.salixfinance.co.uk/P3_PSDS_support_resources" TargetMode="External"/><Relationship Id="rId11" Type="http://schemas.openxmlformats.org/officeDocument/2006/relationships/hyperlink" Target="https://www.salixfinance.co.uk/P3_PSDS_support_resources" TargetMode="External"/><Relationship Id="rId5" Type="http://schemas.openxmlformats.org/officeDocument/2006/relationships/hyperlink" Target="https://www.salixfinance.co.uk/sites/default/files/2023-02/M%26V%20Guidance%20for%20Phase%203B_0.pdf" TargetMode="External"/><Relationship Id="rId15" Type="http://schemas.openxmlformats.org/officeDocument/2006/relationships/customProperty" Target="../customProperty2.bin"/><Relationship Id="rId10" Type="http://schemas.openxmlformats.org/officeDocument/2006/relationships/hyperlink" Target="https://www.gov.uk/find-energy-certificate" TargetMode="External"/><Relationship Id="rId4" Type="http://schemas.openxmlformats.org/officeDocument/2006/relationships/hyperlink" Target="https://www.salixfinance.co.uk/Phase3bPSDS" TargetMode="External"/><Relationship Id="rId9" Type="http://schemas.openxmlformats.org/officeDocument/2006/relationships/hyperlink" Target="https://www.gov.uk/find-energy-certificate"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4.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5.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6.bin"/><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1117122/uk-subsidy-control-statutory-guidance.pdf" TargetMode="External"/><Relationship Id="rId2" Type="http://schemas.openxmlformats.org/officeDocument/2006/relationships/hyperlink" Target="https://www.gov.uk/government/collections/subsidy-control-regime" TargetMode="External"/><Relationship Id="rId1" Type="http://schemas.openxmlformats.org/officeDocument/2006/relationships/hyperlink" Target="https://www.legislation.gov.uk/ukpga/2022/23/enacted" TargetMode="External"/><Relationship Id="rId6" Type="http://schemas.openxmlformats.org/officeDocument/2006/relationships/drawing" Target="../drawings/drawing2.xml"/><Relationship Id="rId5" Type="http://schemas.openxmlformats.org/officeDocument/2006/relationships/customProperty" Target="../customProperty3.bin"/><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alixfinance.co.uk/knowledge-share" TargetMode="External"/><Relationship Id="rId7" Type="http://schemas.openxmlformats.org/officeDocument/2006/relationships/drawing" Target="../drawings/drawing4.xm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6" Type="http://schemas.openxmlformats.org/officeDocument/2006/relationships/customProperty" Target="../customProperty5.bin"/><Relationship Id="rId5" Type="http://schemas.openxmlformats.org/officeDocument/2006/relationships/printerSettings" Target="../printerSettings/printerSettings5.bin"/><Relationship Id="rId4" Type="http://schemas.openxmlformats.org/officeDocument/2006/relationships/hyperlink" Target="https://www.salixfinance.co.uk/insights/tools-and-resource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53125" defaultRowHeight="12.5" x14ac:dyDescent="0.25"/>
  <sheetData>
    <row r="1" spans="22:22" x14ac:dyDescent="0.25">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CC44-E8BF-4CE8-A8E1-AB5677EB6B67}">
  <sheetPr codeName="Sheet14">
    <tabColor theme="5"/>
    <pageSetUpPr fitToPage="1"/>
  </sheetPr>
  <dimension ref="A1:DX218"/>
  <sheetViews>
    <sheetView showGridLines="0" showRowColHeaders="0" showRuler="0" topLeftCell="A84" zoomScale="70" zoomScaleNormal="70" workbookViewId="0">
      <selection activeCell="D84" sqref="D84:E84"/>
    </sheetView>
  </sheetViews>
  <sheetFormatPr defaultColWidth="9.453125" defaultRowHeight="15.5" x14ac:dyDescent="0.25"/>
  <cols>
    <col min="1" max="2" width="3.453125" style="1285" customWidth="1"/>
    <col min="3" max="3" width="42.453125" style="1358" customWidth="1"/>
    <col min="4" max="4" width="35.453125" style="1285" customWidth="1"/>
    <col min="5" max="5" width="6.54296875" style="1285" customWidth="1"/>
    <col min="6" max="9" width="20.453125" style="1285" customWidth="1"/>
    <col min="10" max="10" width="21.1796875" style="1285" customWidth="1"/>
    <col min="11" max="11" width="3.54296875" style="1285" customWidth="1"/>
    <col min="12" max="12" width="11.81640625" style="1282" hidden="1" customWidth="1"/>
    <col min="13" max="13" width="9.26953125" style="1359" hidden="1" customWidth="1"/>
    <col min="14" max="16" width="15.54296875" style="1285" customWidth="1"/>
    <col min="17" max="17" width="19" style="1285" customWidth="1"/>
    <col min="18" max="19" width="15.54296875" style="1285" hidden="1" customWidth="1"/>
    <col min="20" max="28" width="9.453125" style="1285" hidden="1" customWidth="1"/>
    <col min="29" max="38" width="9.453125" style="1285"/>
    <col min="39" max="128" width="9.453125" style="1282"/>
    <col min="129" max="16384" width="9.453125" style="1285"/>
  </cols>
  <sheetData>
    <row r="1" spans="1:128" s="1282" customFormat="1" ht="26.5" customHeight="1" x14ac:dyDescent="0.25">
      <c r="V1" s="1282" t="s">
        <v>1036</v>
      </c>
      <c r="W1" s="1282" t="s">
        <v>1037</v>
      </c>
    </row>
    <row r="2" spans="1:128" ht="44.5" customHeight="1" x14ac:dyDescent="0.25">
      <c r="A2" s="1282"/>
      <c r="C2" s="1816" t="s">
        <v>334</v>
      </c>
      <c r="D2" s="1816"/>
      <c r="E2" s="1816"/>
      <c r="F2" s="1816"/>
      <c r="G2" s="1816"/>
      <c r="H2" s="1816"/>
      <c r="I2" s="351"/>
      <c r="J2" s="351"/>
      <c r="K2" s="351"/>
      <c r="M2" s="1284"/>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row>
    <row r="3" spans="1:128" ht="40.5" customHeight="1" x14ac:dyDescent="0.25">
      <c r="A3" s="1282"/>
      <c r="C3" s="1816"/>
      <c r="D3" s="1816"/>
      <c r="E3" s="1816"/>
      <c r="F3" s="1816"/>
      <c r="G3" s="1816"/>
      <c r="H3" s="1816"/>
      <c r="I3" s="351"/>
      <c r="J3" s="351"/>
      <c r="K3" s="351"/>
      <c r="M3" s="1284"/>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row>
    <row r="4" spans="1:128" ht="15.75" customHeight="1" x14ac:dyDescent="0.35">
      <c r="A4" s="1282"/>
      <c r="C4" s="1819" t="s">
        <v>1038</v>
      </c>
      <c r="D4" s="1819"/>
      <c r="E4" s="1819"/>
      <c r="F4" s="1819"/>
      <c r="G4" s="1819"/>
      <c r="H4" s="1819"/>
      <c r="I4" s="1819"/>
      <c r="J4" s="1819"/>
      <c r="M4" s="1282"/>
      <c r="N4" s="1282"/>
      <c r="O4" s="1282"/>
      <c r="P4" s="1282"/>
      <c r="Q4" s="1282"/>
      <c r="R4" s="1282"/>
      <c r="S4" s="1282"/>
      <c r="T4" s="1282"/>
      <c r="U4" s="1282"/>
      <c r="V4" s="1282"/>
      <c r="W4" s="1282"/>
      <c r="X4" s="1282"/>
      <c r="Y4" s="1282"/>
      <c r="Z4" s="1282"/>
      <c r="AA4" s="1282"/>
      <c r="AB4" s="1282"/>
      <c r="AC4" s="1282"/>
      <c r="AD4" s="1286"/>
      <c r="AE4" s="1286"/>
      <c r="AF4" s="1286"/>
      <c r="AG4" s="1286"/>
      <c r="AH4" s="1286"/>
      <c r="AI4" s="1286"/>
      <c r="AJ4" s="1286"/>
      <c r="AK4" s="1286"/>
      <c r="AL4" s="1286"/>
    </row>
    <row r="5" spans="1:128" s="1287" customFormat="1" ht="36.75" customHeight="1" x14ac:dyDescent="0.35">
      <c r="A5" s="1286"/>
      <c r="C5" s="1820" t="s">
        <v>1039</v>
      </c>
      <c r="D5" s="1820"/>
      <c r="E5" s="1820"/>
      <c r="F5" s="1820"/>
      <c r="G5" s="1820"/>
      <c r="H5" s="1820"/>
      <c r="I5" s="1820"/>
      <c r="J5" s="1820"/>
      <c r="L5" s="1286"/>
      <c r="M5" s="1282"/>
      <c r="N5" s="1282"/>
      <c r="O5" s="1282"/>
      <c r="P5" s="1282"/>
      <c r="Q5" s="1289"/>
      <c r="S5" s="1286"/>
      <c r="T5" s="1286"/>
      <c r="V5" s="1286"/>
      <c r="W5" s="1286"/>
      <c r="X5" s="1286"/>
      <c r="Y5" s="1286"/>
      <c r="AA5" s="1286"/>
      <c r="AC5" s="1286"/>
      <c r="AD5" s="1282"/>
      <c r="AE5" s="1282"/>
      <c r="AF5" s="1282"/>
      <c r="AG5" s="1282"/>
      <c r="AH5" s="1282"/>
      <c r="AI5" s="1282"/>
      <c r="AJ5" s="1282"/>
      <c r="AK5" s="1282"/>
      <c r="AL5" s="1282"/>
      <c r="AM5" s="1286"/>
      <c r="AN5" s="1286"/>
      <c r="AO5" s="1286"/>
      <c r="AP5" s="1286"/>
      <c r="AQ5" s="1286"/>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86"/>
      <c r="CN5" s="1286"/>
      <c r="CO5" s="1286"/>
      <c r="CP5" s="1286"/>
      <c r="CQ5" s="1286"/>
      <c r="CR5" s="1286"/>
      <c r="CS5" s="1286"/>
      <c r="CT5" s="1286"/>
      <c r="CU5" s="1286"/>
      <c r="CV5" s="1286"/>
      <c r="CW5" s="1286"/>
      <c r="CX5" s="1286"/>
      <c r="CY5" s="1286"/>
      <c r="CZ5" s="1286"/>
      <c r="DA5" s="1286"/>
      <c r="DB5" s="1286"/>
      <c r="DC5" s="1286"/>
      <c r="DD5" s="1286"/>
      <c r="DE5" s="1286"/>
      <c r="DF5" s="1286"/>
      <c r="DG5" s="1286"/>
      <c r="DH5" s="1286"/>
      <c r="DI5" s="1286"/>
      <c r="DJ5" s="1286"/>
      <c r="DK5" s="1286"/>
      <c r="DL5" s="1286"/>
      <c r="DM5" s="1286"/>
      <c r="DN5" s="1286"/>
      <c r="DO5" s="1286"/>
      <c r="DP5" s="1286"/>
      <c r="DQ5" s="1286"/>
      <c r="DR5" s="1286"/>
      <c r="DS5" s="1286"/>
      <c r="DT5" s="1286"/>
      <c r="DU5" s="1286"/>
      <c r="DV5" s="1286"/>
      <c r="DW5" s="1286"/>
      <c r="DX5" s="1286"/>
    </row>
    <row r="6" spans="1:128" ht="19.5" x14ac:dyDescent="0.35">
      <c r="A6" s="1282"/>
      <c r="C6" s="1290"/>
      <c r="D6" s="1291"/>
      <c r="E6" s="1291"/>
      <c r="F6" s="1292"/>
      <c r="G6" s="1293"/>
      <c r="H6" s="1292"/>
      <c r="I6" s="1292"/>
      <c r="J6" s="1292"/>
      <c r="K6" s="1294"/>
      <c r="M6" s="1295"/>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c r="AL6" s="1282"/>
    </row>
    <row r="7" spans="1:128" ht="17.5" x14ac:dyDescent="0.35">
      <c r="A7" s="1282"/>
      <c r="C7" s="1821" t="s">
        <v>1040</v>
      </c>
      <c r="D7" s="1821"/>
      <c r="E7" s="181"/>
      <c r="F7" s="64"/>
      <c r="G7" s="1822"/>
      <c r="H7" s="1822"/>
      <c r="I7" s="293"/>
      <c r="J7" s="1292"/>
      <c r="K7" s="1294"/>
      <c r="M7" s="1288">
        <f>SUM(M8:M118)</f>
        <v>36</v>
      </c>
      <c r="N7" s="1282"/>
      <c r="O7" s="1282"/>
      <c r="P7" s="1282"/>
      <c r="Q7" s="1282"/>
      <c r="R7" s="1282"/>
      <c r="S7" s="1282"/>
      <c r="T7" s="1282"/>
      <c r="U7" s="1282"/>
      <c r="V7" s="1282"/>
      <c r="W7" s="1282"/>
      <c r="X7" s="1282"/>
      <c r="Y7" s="1282"/>
      <c r="Z7" s="1282"/>
      <c r="AA7" s="1282"/>
      <c r="AB7" s="1282"/>
      <c r="AC7" s="1282"/>
      <c r="AD7" s="1282"/>
      <c r="AE7" s="1282"/>
      <c r="AF7" s="1282"/>
      <c r="AG7" s="1282"/>
      <c r="AH7" s="1282"/>
      <c r="AI7" s="1282"/>
      <c r="AJ7" s="1282"/>
      <c r="AK7" s="1282"/>
      <c r="AL7" s="1282"/>
    </row>
    <row r="8" spans="1:128" ht="46.5" customHeight="1" x14ac:dyDescent="0.25">
      <c r="A8" s="1282"/>
      <c r="C8" s="1807" t="s">
        <v>1041</v>
      </c>
      <c r="D8" s="1807"/>
      <c r="E8" s="1807"/>
      <c r="F8" s="1807"/>
      <c r="G8" s="1807"/>
      <c r="H8" s="1807"/>
      <c r="I8" s="1807"/>
      <c r="J8" s="1807"/>
      <c r="K8" s="1294"/>
      <c r="M8" s="1295"/>
      <c r="N8" s="1282"/>
      <c r="O8" s="1282"/>
      <c r="P8" s="1282"/>
      <c r="Q8" s="1295"/>
      <c r="R8" s="1295"/>
      <c r="S8" s="1295"/>
      <c r="T8" s="1295"/>
      <c r="U8" s="1295"/>
      <c r="V8" s="1295"/>
      <c r="W8" s="1295"/>
      <c r="X8" s="1295"/>
      <c r="Y8" s="1295"/>
      <c r="Z8" s="1295"/>
      <c r="AA8" s="1282"/>
      <c r="AB8" s="1282"/>
      <c r="AC8" s="1282"/>
      <c r="AD8" s="1295"/>
      <c r="AE8" s="1282"/>
      <c r="AF8" s="1295"/>
      <c r="AG8" s="1282"/>
      <c r="AH8" s="1295"/>
      <c r="AI8" s="1282"/>
      <c r="AJ8" s="1295"/>
      <c r="AK8" s="1282"/>
      <c r="AL8" s="1295"/>
    </row>
    <row r="9" spans="1:128" ht="20.25" customHeight="1" x14ac:dyDescent="0.25">
      <c r="A9" s="1282"/>
      <c r="C9" s="182" t="s">
        <v>1042</v>
      </c>
      <c r="D9" s="484"/>
      <c r="E9" s="311"/>
      <c r="F9" s="65"/>
      <c r="G9" s="803" t="str">
        <f>IFERROR(D9/D27,"")</f>
        <v/>
      </c>
      <c r="H9" s="66"/>
      <c r="I9" s="67"/>
      <c r="J9" s="183"/>
      <c r="K9" s="1294"/>
      <c r="M9" s="1295"/>
      <c r="N9" s="1282"/>
      <c r="O9" s="1282"/>
      <c r="P9" s="1282"/>
      <c r="Q9" s="1295"/>
      <c r="R9" s="1295"/>
      <c r="S9" s="1295"/>
      <c r="T9" s="1295"/>
      <c r="U9" s="1295"/>
      <c r="V9" s="1295"/>
      <c r="W9" s="1295"/>
      <c r="X9" s="1295"/>
      <c r="Y9" s="1295"/>
      <c r="Z9" s="1295"/>
      <c r="AA9" s="1295"/>
      <c r="AB9" s="1295"/>
      <c r="AC9" s="1282"/>
      <c r="AD9" s="1282"/>
      <c r="AE9" s="1282"/>
      <c r="AF9" s="1282"/>
      <c r="AG9" s="1282"/>
      <c r="AH9" s="1282"/>
      <c r="AI9" s="1282"/>
      <c r="AJ9" s="1282"/>
      <c r="AK9" s="1282"/>
      <c r="AL9" s="1282"/>
    </row>
    <row r="10" spans="1:128" ht="20.25" customHeight="1" x14ac:dyDescent="0.25">
      <c r="A10" s="1282"/>
      <c r="C10" s="182"/>
      <c r="D10" s="876"/>
      <c r="E10" s="68"/>
      <c r="F10" s="65"/>
      <c r="G10" s="804"/>
      <c r="H10" s="66"/>
      <c r="I10" s="67"/>
      <c r="J10" s="183"/>
      <c r="K10" s="1294"/>
      <c r="M10" s="1295"/>
      <c r="N10" s="1282"/>
      <c r="O10" s="1282"/>
      <c r="P10" s="1282"/>
      <c r="Q10" s="1282"/>
      <c r="R10" s="1282"/>
      <c r="S10" s="1282"/>
      <c r="T10" s="1282"/>
      <c r="U10" s="1282"/>
      <c r="V10" s="1282"/>
      <c r="W10" s="1282"/>
      <c r="X10" s="1282"/>
      <c r="Y10" s="1282"/>
      <c r="Z10" s="1282"/>
      <c r="AA10" s="1282"/>
      <c r="AB10" s="1282"/>
      <c r="AC10" s="1282"/>
      <c r="AD10" s="1282"/>
      <c r="AE10" s="1282"/>
      <c r="AF10" s="1282"/>
      <c r="AG10" s="1282"/>
      <c r="AH10" s="1282"/>
      <c r="AI10" s="1282"/>
      <c r="AJ10" s="1282"/>
      <c r="AK10" s="1282"/>
      <c r="AL10" s="1282"/>
    </row>
    <row r="11" spans="1:128" ht="20.25" customHeight="1" x14ac:dyDescent="0.25">
      <c r="A11" s="1282"/>
      <c r="C11" s="184" t="s">
        <v>1043</v>
      </c>
      <c r="D11" s="484"/>
      <c r="E11" s="312"/>
      <c r="F11" s="65"/>
      <c r="G11" s="803" t="str">
        <f>IFERROR(D11/D27,"")</f>
        <v/>
      </c>
      <c r="H11" s="66"/>
      <c r="I11" s="292"/>
      <c r="J11" s="72"/>
      <c r="K11" s="1294"/>
      <c r="M11" s="1295">
        <f>IF(D11="",1,0)</f>
        <v>1</v>
      </c>
      <c r="N11" s="1282"/>
      <c r="O11" s="1282"/>
      <c r="P11" s="1282"/>
      <c r="Q11" s="1282"/>
      <c r="R11" s="1282"/>
      <c r="S11" s="1282"/>
      <c r="T11" s="1282"/>
      <c r="U11" s="1282"/>
      <c r="V11" s="1282"/>
      <c r="W11" s="1282"/>
      <c r="X11" s="1282"/>
      <c r="Y11" s="1282"/>
      <c r="Z11" s="1282"/>
      <c r="AA11" s="1282"/>
      <c r="AB11" s="1282"/>
      <c r="AC11" s="1282"/>
      <c r="AD11" s="1282"/>
      <c r="AE11" s="1282"/>
      <c r="AF11" s="1282"/>
      <c r="AG11" s="1282"/>
      <c r="AH11" s="1282"/>
      <c r="AI11" s="1282"/>
      <c r="AJ11" s="1282"/>
      <c r="AK11" s="1282"/>
      <c r="AL11" s="1282"/>
    </row>
    <row r="12" spans="1:128" ht="20.149999999999999" customHeight="1" x14ac:dyDescent="0.25">
      <c r="A12" s="1282"/>
      <c r="C12" s="292"/>
      <c r="D12" s="876"/>
      <c r="E12" s="68"/>
      <c r="F12" s="65"/>
      <c r="G12" s="804"/>
      <c r="H12" s="66"/>
      <c r="I12" s="69"/>
      <c r="J12" s="183"/>
      <c r="K12" s="1294"/>
      <c r="M12" s="1295"/>
      <c r="N12" s="1282"/>
      <c r="O12" s="1282"/>
      <c r="P12" s="1282"/>
      <c r="Q12" s="1282"/>
      <c r="R12" s="1282"/>
      <c r="S12" s="1282"/>
      <c r="T12" s="1282"/>
      <c r="U12" s="1282"/>
      <c r="V12" s="1282"/>
      <c r="W12" s="1282"/>
      <c r="X12" s="1282"/>
      <c r="Y12" s="1282"/>
      <c r="Z12" s="1282"/>
      <c r="AA12" s="1282"/>
      <c r="AB12" s="1282"/>
      <c r="AC12" s="1282"/>
      <c r="AD12" s="1282"/>
      <c r="AE12" s="1282"/>
      <c r="AF12" s="1282"/>
      <c r="AG12" s="1282"/>
      <c r="AH12" s="1282"/>
      <c r="AI12" s="1282"/>
      <c r="AJ12" s="1282"/>
      <c r="AK12" s="1282"/>
      <c r="AL12" s="1282"/>
    </row>
    <row r="13" spans="1:128" ht="21.65" customHeight="1" x14ac:dyDescent="0.25">
      <c r="A13" s="1282"/>
      <c r="C13" s="1807" t="s">
        <v>1044</v>
      </c>
      <c r="D13" s="484"/>
      <c r="E13" s="312"/>
      <c r="F13" s="65"/>
      <c r="G13" s="803" t="str">
        <f>IFERROR(D13/$D$27,"")</f>
        <v/>
      </c>
      <c r="H13" s="66"/>
      <c r="I13" s="292"/>
      <c r="J13" s="72"/>
      <c r="K13" s="1294"/>
      <c r="M13" s="1295">
        <f>IF(D13="",1,0)</f>
        <v>1</v>
      </c>
      <c r="N13" s="1284"/>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c r="AK13" s="1282"/>
      <c r="AL13" s="1282"/>
    </row>
    <row r="14" spans="1:128" ht="20.25" customHeight="1" x14ac:dyDescent="0.25">
      <c r="A14" s="1282"/>
      <c r="C14" s="1807"/>
      <c r="D14" s="876"/>
      <c r="E14" s="68"/>
      <c r="F14" s="65"/>
      <c r="G14" s="804"/>
      <c r="H14" s="66"/>
      <c r="I14" s="67"/>
      <c r="J14" s="183"/>
      <c r="K14" s="1294"/>
      <c r="M14" s="1295"/>
      <c r="N14" s="1284"/>
      <c r="O14" s="1282"/>
      <c r="P14" s="1282"/>
      <c r="Q14" s="1282"/>
      <c r="R14" s="1282"/>
      <c r="S14" s="1282"/>
      <c r="T14" s="1282"/>
      <c r="U14" s="1282"/>
      <c r="V14" s="1282"/>
      <c r="W14" s="1282"/>
      <c r="X14" s="1282"/>
      <c r="Y14" s="1282"/>
      <c r="Z14" s="1282"/>
      <c r="AA14" s="1282"/>
      <c r="AB14" s="1282"/>
      <c r="AC14" s="1282"/>
      <c r="AD14" s="1282"/>
      <c r="AE14" s="1282"/>
      <c r="AF14" s="1282"/>
      <c r="AG14" s="1282"/>
      <c r="AH14" s="1282"/>
      <c r="AI14" s="1282"/>
      <c r="AJ14" s="1282"/>
      <c r="AK14" s="1282"/>
      <c r="AL14" s="1282"/>
    </row>
    <row r="15" spans="1:128" ht="20.25" customHeight="1" x14ac:dyDescent="0.25">
      <c r="A15" s="1282"/>
      <c r="C15" s="1807" t="s">
        <v>1045</v>
      </c>
      <c r="D15" s="484"/>
      <c r="E15" s="312"/>
      <c r="F15" s="70"/>
      <c r="G15" s="805" t="str">
        <f>IFERROR(D15/$D$27,"")</f>
        <v/>
      </c>
      <c r="H15" s="66"/>
      <c r="I15" s="1294"/>
      <c r="J15" s="72"/>
      <c r="K15" s="185"/>
      <c r="M15" s="1295"/>
      <c r="N15" s="474"/>
      <c r="O15" s="186"/>
      <c r="P15" s="1296"/>
      <c r="Q15" s="1282"/>
      <c r="R15" s="1282"/>
      <c r="S15" s="1282"/>
      <c r="T15" s="1282"/>
      <c r="U15" s="1282"/>
      <c r="V15" s="1282"/>
      <c r="W15" s="1282"/>
      <c r="X15" s="1282"/>
      <c r="Y15" s="1282"/>
      <c r="Z15" s="1282"/>
      <c r="AA15" s="1282"/>
      <c r="AB15" s="1282"/>
      <c r="AC15" s="1282"/>
      <c r="AD15" s="1282"/>
      <c r="AE15" s="1282"/>
      <c r="AF15" s="1282"/>
      <c r="AG15" s="1282"/>
      <c r="AH15" s="1282"/>
      <c r="AI15" s="1282"/>
      <c r="AJ15" s="1282"/>
      <c r="AK15" s="1282"/>
      <c r="AL15" s="1282"/>
    </row>
    <row r="16" spans="1:128" ht="20.25" customHeight="1" x14ac:dyDescent="0.25">
      <c r="A16" s="1282"/>
      <c r="C16" s="1807"/>
      <c r="D16" s="876"/>
      <c r="E16" s="68"/>
      <c r="F16" s="65"/>
      <c r="G16" s="804"/>
      <c r="H16" s="66"/>
      <c r="I16" s="67"/>
      <c r="J16" s="183"/>
      <c r="K16" s="1294"/>
      <c r="M16" s="1295"/>
      <c r="N16" s="1284"/>
      <c r="O16" s="1297"/>
      <c r="P16" s="1295"/>
      <c r="Q16" s="1282"/>
      <c r="R16" s="1282"/>
      <c r="S16" s="1282"/>
      <c r="T16" s="1282"/>
      <c r="U16" s="1282"/>
      <c r="V16" s="1282"/>
      <c r="W16" s="1282"/>
      <c r="X16" s="1282"/>
      <c r="Y16" s="1282"/>
      <c r="Z16" s="1282"/>
      <c r="AA16" s="1282"/>
      <c r="AB16" s="1282"/>
      <c r="AC16" s="1282"/>
      <c r="AD16" s="1282"/>
      <c r="AE16" s="1282"/>
      <c r="AF16" s="1282"/>
      <c r="AG16" s="1282"/>
      <c r="AH16" s="1282"/>
      <c r="AI16" s="1282"/>
      <c r="AJ16" s="1282"/>
      <c r="AK16" s="1282"/>
      <c r="AL16" s="1282"/>
    </row>
    <row r="17" spans="1:128" ht="20.25" customHeight="1" x14ac:dyDescent="0.25">
      <c r="A17" s="1282"/>
      <c r="C17" s="184" t="s">
        <v>1046</v>
      </c>
      <c r="D17" s="484"/>
      <c r="E17" s="312"/>
      <c r="F17" s="65"/>
      <c r="G17" s="803" t="str">
        <f>IFERROR(D17/$D$27,"")</f>
        <v/>
      </c>
      <c r="H17" s="66"/>
      <c r="I17" s="292"/>
      <c r="J17" s="72"/>
      <c r="K17" s="1294"/>
      <c r="M17" s="1295"/>
      <c r="N17" s="1284"/>
      <c r="O17" s="1295"/>
      <c r="P17" s="1295"/>
      <c r="Q17" s="1282"/>
      <c r="R17" s="1282"/>
      <c r="S17" s="1282"/>
      <c r="T17" s="1282"/>
      <c r="U17" s="1282"/>
      <c r="V17" s="1282"/>
      <c r="W17" s="1282"/>
      <c r="X17" s="1282"/>
      <c r="Y17" s="1282"/>
      <c r="Z17" s="1282"/>
      <c r="AA17" s="1282"/>
      <c r="AB17" s="1282"/>
      <c r="AC17" s="1282"/>
      <c r="AD17" s="1282"/>
      <c r="AE17" s="1282"/>
      <c r="AF17" s="1282"/>
      <c r="AG17" s="1282"/>
      <c r="AH17" s="1282"/>
      <c r="AI17" s="1282"/>
      <c r="AJ17" s="1282"/>
      <c r="AK17" s="1282"/>
      <c r="AL17" s="1282"/>
    </row>
    <row r="18" spans="1:128" ht="18" customHeight="1" x14ac:dyDescent="0.25">
      <c r="A18" s="1282"/>
      <c r="C18" s="184"/>
      <c r="D18" s="1092"/>
      <c r="E18" s="312"/>
      <c r="F18" s="65"/>
      <c r="G18" s="1253"/>
      <c r="H18" s="66"/>
      <c r="I18" s="292"/>
      <c r="J18" s="72"/>
      <c r="K18" s="1294"/>
      <c r="M18" s="1295"/>
      <c r="N18" s="1284"/>
      <c r="O18" s="1295"/>
      <c r="P18" s="1295"/>
      <c r="Q18" s="1282"/>
      <c r="R18" s="1282"/>
      <c r="S18" s="1282"/>
      <c r="T18" s="1282"/>
      <c r="U18" s="1282"/>
      <c r="V18" s="1282"/>
      <c r="W18" s="1282"/>
      <c r="X18" s="1282"/>
      <c r="Y18" s="1282"/>
      <c r="Z18" s="1282"/>
      <c r="AA18" s="1282"/>
      <c r="AB18" s="1282"/>
      <c r="AC18" s="1282"/>
      <c r="AD18" s="1282"/>
      <c r="AE18" s="1282"/>
      <c r="AF18" s="1282"/>
      <c r="AG18" s="1282"/>
      <c r="AH18" s="1282"/>
      <c r="AI18" s="1282"/>
      <c r="AJ18" s="1282"/>
      <c r="AK18" s="1282"/>
      <c r="AL18" s="1282"/>
    </row>
    <row r="19" spans="1:128" ht="21" customHeight="1" x14ac:dyDescent="0.25">
      <c r="A19" s="1282"/>
      <c r="C19" s="1818" t="s">
        <v>1047</v>
      </c>
      <c r="D19" s="484"/>
      <c r="E19" s="312"/>
      <c r="F19" s="65"/>
      <c r="G19" s="803" t="str">
        <f>IFERROR(D19/$D$27,"")</f>
        <v/>
      </c>
      <c r="H19" s="66"/>
      <c r="I19" s="292"/>
      <c r="J19" s="72"/>
      <c r="K19" s="1294"/>
      <c r="M19" s="1295"/>
      <c r="N19" s="1284"/>
      <c r="O19" s="1295"/>
      <c r="P19" s="1295"/>
      <c r="Q19" s="1282"/>
      <c r="R19" s="1282"/>
      <c r="S19" s="1282"/>
      <c r="T19" s="1282"/>
      <c r="U19" s="1282"/>
      <c r="V19" s="1282"/>
      <c r="W19" s="1282"/>
      <c r="X19" s="1282"/>
      <c r="Y19" s="1282"/>
      <c r="Z19" s="1282"/>
      <c r="AA19" s="1282"/>
      <c r="AB19" s="1282"/>
      <c r="AC19" s="1282"/>
      <c r="AD19" s="1282"/>
      <c r="AE19" s="1282"/>
      <c r="AF19" s="1282"/>
      <c r="AG19" s="1282"/>
      <c r="AH19" s="1282"/>
      <c r="AI19" s="1282"/>
      <c r="AJ19" s="1282"/>
      <c r="AK19" s="1282"/>
      <c r="AL19" s="1282"/>
    </row>
    <row r="20" spans="1:128" ht="27.75" customHeight="1" x14ac:dyDescent="0.25">
      <c r="A20" s="1282"/>
      <c r="C20" s="1697"/>
      <c r="D20" s="877"/>
      <c r="E20" s="71"/>
      <c r="F20" s="65"/>
      <c r="G20" s="804"/>
      <c r="H20" s="66"/>
      <c r="J20" s="72"/>
      <c r="K20" s="1294"/>
      <c r="M20" s="1295"/>
      <c r="N20" s="1284"/>
      <c r="O20" s="1295"/>
      <c r="P20" s="1295"/>
      <c r="Q20" s="1282"/>
      <c r="R20" s="1282"/>
      <c r="S20" s="1282"/>
      <c r="T20" s="1282"/>
      <c r="U20" s="1282"/>
      <c r="V20" s="1282"/>
      <c r="W20" s="1282"/>
      <c r="X20" s="1282"/>
      <c r="Y20" s="1282"/>
      <c r="Z20" s="1282"/>
      <c r="AA20" s="1282"/>
      <c r="AB20" s="1282"/>
      <c r="AC20" s="1282"/>
      <c r="AD20" s="1282"/>
      <c r="AE20" s="1282"/>
      <c r="AF20" s="1282"/>
      <c r="AG20" s="1282"/>
      <c r="AH20" s="1282"/>
      <c r="AI20" s="1282"/>
      <c r="AJ20" s="1282"/>
      <c r="AK20" s="1282"/>
      <c r="AL20" s="1282"/>
    </row>
    <row r="21" spans="1:128" ht="20.25" customHeight="1" x14ac:dyDescent="0.25">
      <c r="A21" s="1282"/>
      <c r="C21" s="1807" t="s">
        <v>1048</v>
      </c>
      <c r="D21" s="484"/>
      <c r="E21" s="312"/>
      <c r="F21" s="65"/>
      <c r="G21" s="803" t="str">
        <f>IFERROR(D21/$D$27,"")</f>
        <v/>
      </c>
      <c r="H21" s="66"/>
      <c r="J21" s="72"/>
      <c r="K21" s="1294"/>
      <c r="M21" s="1295"/>
      <c r="N21" s="1284"/>
      <c r="O21" s="1295"/>
      <c r="P21" s="1295"/>
      <c r="Q21" s="1282"/>
      <c r="R21" s="1282"/>
      <c r="S21" s="1282"/>
      <c r="T21" s="1282"/>
      <c r="U21" s="1282"/>
      <c r="V21" s="1282"/>
      <c r="W21" s="1282"/>
      <c r="X21" s="1282"/>
      <c r="Y21" s="1282"/>
      <c r="Z21" s="1282"/>
      <c r="AA21" s="1282"/>
      <c r="AB21" s="1282"/>
      <c r="AC21" s="1282"/>
      <c r="AD21" s="1282"/>
      <c r="AE21" s="1282"/>
      <c r="AF21" s="1282"/>
      <c r="AG21" s="1282"/>
      <c r="AH21" s="1282"/>
      <c r="AI21" s="1282"/>
      <c r="AJ21" s="1282"/>
      <c r="AK21" s="1282"/>
      <c r="AL21" s="1282"/>
    </row>
    <row r="22" spans="1:128" ht="20.25" customHeight="1" x14ac:dyDescent="0.25">
      <c r="A22" s="1282"/>
      <c r="C22" s="1807"/>
      <c r="D22" s="877"/>
      <c r="E22" s="71"/>
      <c r="F22" s="71"/>
      <c r="G22" s="312"/>
      <c r="H22" s="72"/>
      <c r="J22" s="72"/>
      <c r="K22" s="1294"/>
      <c r="M22" s="1295"/>
      <c r="N22" s="1284"/>
      <c r="O22" s="1295"/>
      <c r="P22" s="1295"/>
      <c r="Q22" s="1282"/>
      <c r="R22" s="1282"/>
      <c r="S22" s="1282"/>
      <c r="T22" s="1282"/>
      <c r="U22" s="1282"/>
      <c r="V22" s="1282"/>
      <c r="W22" s="1282"/>
      <c r="X22" s="1282"/>
      <c r="Y22" s="1282"/>
      <c r="Z22" s="1282"/>
      <c r="AA22" s="1282"/>
      <c r="AB22" s="1282"/>
      <c r="AC22" s="1282"/>
      <c r="AD22" s="1282"/>
      <c r="AE22" s="1282"/>
      <c r="AF22" s="1282"/>
      <c r="AG22" s="1282"/>
      <c r="AH22" s="1282"/>
      <c r="AI22" s="1282"/>
      <c r="AJ22" s="1282"/>
      <c r="AK22" s="1282"/>
      <c r="AL22" s="1282"/>
    </row>
    <row r="23" spans="1:128" ht="20.25" customHeight="1" x14ac:dyDescent="0.25">
      <c r="A23" s="1282"/>
      <c r="C23" s="182" t="s">
        <v>1049</v>
      </c>
      <c r="D23" s="485"/>
      <c r="E23" s="71"/>
      <c r="F23" s="71"/>
      <c r="G23" s="806"/>
      <c r="H23" s="72"/>
      <c r="J23" s="72"/>
      <c r="K23" s="1294"/>
      <c r="M23" s="1295">
        <f>IF(D23="",1,0)</f>
        <v>1</v>
      </c>
      <c r="N23" s="1284"/>
      <c r="O23" s="1295"/>
      <c r="P23" s="1295"/>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row>
    <row r="24" spans="1:128" ht="20.25" customHeight="1" x14ac:dyDescent="0.25">
      <c r="A24" s="1282"/>
      <c r="C24" s="909"/>
      <c r="D24" s="877"/>
      <c r="E24" s="71"/>
      <c r="F24" s="71"/>
      <c r="G24" s="312"/>
      <c r="H24" s="72"/>
      <c r="I24" s="292"/>
      <c r="J24" s="72"/>
      <c r="K24" s="1294"/>
      <c r="M24" s="1295"/>
      <c r="N24" s="1284"/>
      <c r="O24" s="1295"/>
      <c r="P24" s="1295"/>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row>
    <row r="25" spans="1:128" ht="20.25" customHeight="1" x14ac:dyDescent="0.25">
      <c r="A25" s="1282"/>
      <c r="C25" s="1807" t="s">
        <v>1050</v>
      </c>
      <c r="D25" s="485"/>
      <c r="E25" s="312"/>
      <c r="F25" s="65"/>
      <c r="G25" s="803" t="str">
        <f>IFERROR(D25/$D$27,"")</f>
        <v/>
      </c>
      <c r="H25" s="66"/>
      <c r="I25" s="292"/>
      <c r="J25" s="72"/>
      <c r="K25" s="1294"/>
      <c r="M25" s="1295"/>
      <c r="N25" s="1284"/>
      <c r="O25" s="1284"/>
      <c r="P25" s="1295"/>
      <c r="Q25" s="1282"/>
      <c r="R25" s="1282"/>
      <c r="S25" s="1282"/>
      <c r="T25" s="1282"/>
      <c r="U25" s="1282"/>
      <c r="V25" s="1282"/>
      <c r="W25" s="1282"/>
      <c r="X25" s="1282"/>
      <c r="Y25" s="1282"/>
      <c r="Z25" s="1282"/>
      <c r="AA25" s="1282"/>
      <c r="AB25" s="1282"/>
      <c r="AC25" s="1282"/>
      <c r="AD25" s="1282"/>
      <c r="AE25" s="1282"/>
      <c r="AF25" s="1282"/>
      <c r="AG25" s="1282"/>
      <c r="AH25" s="1282"/>
      <c r="AI25" s="1282"/>
      <c r="AJ25" s="1282"/>
      <c r="AK25" s="1282"/>
      <c r="AL25" s="1282"/>
    </row>
    <row r="26" spans="1:128" ht="25.5" customHeight="1" x14ac:dyDescent="0.25">
      <c r="A26" s="1282"/>
      <c r="C26" s="1807"/>
      <c r="D26" s="878"/>
      <c r="E26" s="72"/>
      <c r="F26" s="74"/>
      <c r="G26" s="807"/>
      <c r="I26" s="947"/>
      <c r="J26" s="475"/>
      <c r="K26" s="1294"/>
      <c r="M26" s="1295"/>
      <c r="N26" s="1284"/>
      <c r="O26" s="1295"/>
      <c r="P26" s="1295"/>
      <c r="Q26" s="1282"/>
      <c r="R26" s="1282"/>
      <c r="S26" s="1282"/>
      <c r="T26" s="1282"/>
      <c r="U26" s="1282"/>
      <c r="V26" s="1282"/>
      <c r="W26" s="1282"/>
      <c r="X26" s="1282"/>
      <c r="Y26" s="1282"/>
      <c r="Z26" s="1282"/>
      <c r="AA26" s="1282"/>
      <c r="AB26" s="1282"/>
      <c r="AC26" s="1282"/>
      <c r="AD26" s="1282"/>
      <c r="AE26" s="1282"/>
      <c r="AF26" s="1282"/>
      <c r="AG26" s="1282"/>
      <c r="AH26" s="1282"/>
      <c r="AI26" s="1282"/>
      <c r="AJ26" s="1282"/>
      <c r="AK26" s="1282"/>
      <c r="AL26" s="1282"/>
    </row>
    <row r="27" spans="1:128" ht="23.9" customHeight="1" x14ac:dyDescent="0.25">
      <c r="A27" s="1282"/>
      <c r="C27" s="184" t="s">
        <v>1051</v>
      </c>
      <c r="D27" s="865" t="str">
        <f>'Step 4 Support Tool'!$O$9</f>
        <v/>
      </c>
      <c r="E27" s="312"/>
      <c r="F27" s="73"/>
      <c r="G27" s="767" t="str">
        <f>IF(SUM(G9:G25)=0,"",SUM(G9:G25))</f>
        <v/>
      </c>
      <c r="H27" s="1823" t="str">
        <f>IF($G$27="","Please enter project cost breakdown",IF(D17="","Please enter contingency costs",IF(SUM($D$9:$D$25)=$D$27,"","Project cost breakdown does not sum to equal the total project cost stated in the Step 4 - Support Tool")))</f>
        <v>Please enter project cost breakdown</v>
      </c>
      <c r="I27" s="1824"/>
      <c r="J27" s="1824"/>
      <c r="K27" s="1294"/>
      <c r="M27" s="1295">
        <f>IF(G27=100%,0,1)</f>
        <v>1</v>
      </c>
      <c r="N27" s="1284"/>
      <c r="O27" s="1295"/>
      <c r="P27" s="1295"/>
      <c r="Q27" s="1282"/>
      <c r="R27" s="1282"/>
      <c r="S27" s="1282"/>
      <c r="T27" s="1282"/>
      <c r="U27" s="1282"/>
      <c r="V27" s="1282"/>
      <c r="W27" s="1282"/>
      <c r="X27" s="1282"/>
      <c r="Y27" s="1282"/>
      <c r="Z27" s="1282"/>
      <c r="AA27" s="1282"/>
      <c r="AB27" s="1282"/>
      <c r="AC27" s="1282"/>
      <c r="AD27" s="1282"/>
      <c r="AE27" s="1282"/>
      <c r="AF27" s="1282"/>
      <c r="AG27" s="1282"/>
      <c r="AH27" s="1282"/>
      <c r="AI27" s="1282"/>
      <c r="AJ27" s="1282"/>
      <c r="AK27" s="1282"/>
      <c r="AL27" s="1282"/>
    </row>
    <row r="28" spans="1:128" ht="25.5" customHeight="1" x14ac:dyDescent="0.25">
      <c r="A28" s="1282"/>
      <c r="C28" s="1298"/>
      <c r="D28" s="72"/>
      <c r="E28" s="72"/>
      <c r="F28" s="74"/>
      <c r="G28" s="74"/>
      <c r="H28" s="948"/>
      <c r="I28" s="74"/>
      <c r="J28" s="475"/>
      <c r="K28" s="1294"/>
      <c r="M28" s="1295"/>
      <c r="N28" s="1284"/>
      <c r="O28" s="1295"/>
      <c r="P28" s="1295"/>
      <c r="Q28" s="1282"/>
      <c r="R28" s="1282"/>
      <c r="S28" s="1282"/>
      <c r="T28" s="1282"/>
      <c r="U28" s="1282"/>
      <c r="V28" s="1282"/>
      <c r="W28" s="1282"/>
      <c r="X28" s="1282"/>
      <c r="Y28" s="1282"/>
      <c r="Z28" s="1282"/>
      <c r="AA28" s="1282"/>
      <c r="AB28" s="1282"/>
      <c r="AC28" s="1282"/>
      <c r="AD28" s="1282"/>
      <c r="AE28" s="1282"/>
      <c r="AF28" s="1282"/>
      <c r="AG28" s="1282"/>
      <c r="AH28" s="1282"/>
      <c r="AI28" s="1282"/>
      <c r="AJ28" s="1282"/>
      <c r="AK28" s="1282"/>
      <c r="AL28" s="1282"/>
    </row>
    <row r="29" spans="1:128" ht="17.5" x14ac:dyDescent="0.25">
      <c r="A29" s="1282"/>
      <c r="C29" s="1821" t="s">
        <v>1052</v>
      </c>
      <c r="D29" s="1821"/>
      <c r="E29" s="181"/>
      <c r="F29" s="64"/>
      <c r="G29" s="1822"/>
      <c r="H29" s="1822"/>
      <c r="I29" s="293"/>
      <c r="J29" s="1292"/>
      <c r="K29" s="1294"/>
      <c r="M29" s="1295"/>
      <c r="N29" s="1284"/>
      <c r="O29" s="1282"/>
      <c r="P29" s="1282"/>
      <c r="Q29" s="1282"/>
      <c r="R29" s="1282"/>
      <c r="S29" s="1282"/>
      <c r="T29" s="1282"/>
      <c r="U29" s="1282"/>
      <c r="V29" s="1282"/>
      <c r="W29" s="1282"/>
      <c r="X29" s="1282"/>
      <c r="Y29" s="1282"/>
      <c r="Z29" s="1282"/>
      <c r="AA29" s="1282"/>
      <c r="AB29" s="1282"/>
      <c r="AC29" s="1282"/>
      <c r="AD29" s="1282"/>
      <c r="AE29" s="1282"/>
      <c r="AF29" s="1282"/>
      <c r="AG29" s="1282"/>
      <c r="AH29" s="1282"/>
      <c r="AI29" s="1282"/>
      <c r="AJ29" s="1282"/>
      <c r="AK29" s="1282"/>
      <c r="AL29" s="1282"/>
    </row>
    <row r="30" spans="1:128" x14ac:dyDescent="0.25">
      <c r="A30" s="1282"/>
      <c r="C30" s="1807" t="s">
        <v>1053</v>
      </c>
      <c r="D30" s="1807"/>
      <c r="E30" s="1807"/>
      <c r="F30" s="1807"/>
      <c r="G30" s="1807"/>
      <c r="H30" s="1807"/>
      <c r="I30" s="1807"/>
      <c r="J30" s="1807"/>
      <c r="K30" s="1294"/>
      <c r="M30" s="1295"/>
      <c r="N30" s="1284"/>
      <c r="O30" s="1282"/>
      <c r="P30" s="1282"/>
      <c r="Q30" s="1282"/>
      <c r="R30" s="1282"/>
      <c r="S30" s="1282"/>
      <c r="T30" s="1282"/>
      <c r="U30" s="1282"/>
      <c r="V30" s="1282"/>
      <c r="W30" s="1282"/>
      <c r="X30" s="1282"/>
      <c r="Y30" s="1282"/>
      <c r="Z30" s="1282"/>
      <c r="AA30" s="1282"/>
      <c r="AB30" s="1282"/>
      <c r="AC30" s="1282"/>
      <c r="AD30" s="1282"/>
      <c r="AE30" s="1282"/>
      <c r="AF30" s="1282"/>
      <c r="AG30" s="1282"/>
      <c r="AH30" s="1282"/>
      <c r="AI30" s="1282"/>
      <c r="AJ30" s="1282"/>
      <c r="AK30" s="1282"/>
      <c r="AL30" s="1282"/>
    </row>
    <row r="31" spans="1:128" ht="20.149999999999999" customHeight="1" x14ac:dyDescent="0.25">
      <c r="A31" s="1282"/>
      <c r="C31" s="1427" t="s">
        <v>1054</v>
      </c>
      <c r="D31" s="632" t="s">
        <v>1055</v>
      </c>
      <c r="K31" s="1294"/>
      <c r="M31" s="1295"/>
      <c r="N31" s="1284"/>
      <c r="O31" s="1282"/>
      <c r="P31" s="1282"/>
      <c r="Q31" s="1282"/>
      <c r="R31" s="1282"/>
      <c r="S31" s="1282"/>
      <c r="T31" s="1282"/>
      <c r="U31" s="1282"/>
      <c r="V31" s="1282"/>
      <c r="W31" s="1282"/>
      <c r="X31" s="1282"/>
      <c r="Y31" s="1282"/>
      <c r="Z31" s="1282"/>
      <c r="AA31" s="1282"/>
      <c r="AB31" s="1282"/>
      <c r="AC31" s="1282"/>
      <c r="AD31" s="1282"/>
      <c r="AE31" s="1282"/>
      <c r="AF31" s="1282"/>
      <c r="AG31" s="1282"/>
      <c r="AH31" s="1282"/>
      <c r="AI31" s="1282"/>
      <c r="AJ31" s="1282"/>
      <c r="AK31" s="1282"/>
      <c r="AL31" s="1282"/>
    </row>
    <row r="32" spans="1:128" ht="20.149999999999999" customHeight="1" x14ac:dyDescent="0.25">
      <c r="A32" s="1282"/>
      <c r="C32" s="1437" t="s">
        <v>1056</v>
      </c>
      <c r="D32" s="1428"/>
      <c r="G32" s="1431" t="str">
        <f>IFERROR(D32/$D$34,"")</f>
        <v/>
      </c>
      <c r="H32" s="1808"/>
      <c r="I32" s="1809"/>
      <c r="J32" s="1809"/>
      <c r="M32" s="1282"/>
      <c r="N32" s="1284"/>
      <c r="O32" s="1282"/>
      <c r="P32" s="1282"/>
      <c r="Q32" s="1282"/>
      <c r="R32" s="1282"/>
      <c r="S32" s="1282"/>
      <c r="T32" s="1282"/>
      <c r="U32" s="1282"/>
      <c r="V32" s="1282"/>
      <c r="W32" s="1282"/>
      <c r="X32" s="1282"/>
      <c r="Y32" s="1282"/>
      <c r="Z32" s="1282"/>
      <c r="AA32" s="1282"/>
      <c r="AB32" s="1282"/>
      <c r="AC32" s="1282"/>
      <c r="AD32" s="1282"/>
      <c r="AE32" s="1282"/>
      <c r="AF32" s="1282"/>
      <c r="AG32" s="1282"/>
      <c r="AH32" s="1282"/>
      <c r="AI32" s="1282"/>
      <c r="AJ32" s="1282"/>
      <c r="AK32" s="1282"/>
      <c r="AL32" s="1282"/>
      <c r="DU32" s="1285"/>
      <c r="DV32" s="1285"/>
      <c r="DW32" s="1285"/>
      <c r="DX32" s="1285"/>
    </row>
    <row r="33" spans="1:128" ht="20.149999999999999" customHeight="1" x14ac:dyDescent="0.25">
      <c r="A33" s="1282"/>
      <c r="C33" s="1437" t="s">
        <v>1057</v>
      </c>
      <c r="D33" s="1429"/>
      <c r="G33" s="1431" t="str">
        <f>IFERROR(D33/$D$34,"")</f>
        <v/>
      </c>
      <c r="H33" s="1808"/>
      <c r="I33" s="1809"/>
      <c r="J33" s="1809"/>
      <c r="M33" s="1282"/>
      <c r="N33" s="1284"/>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c r="AL33" s="1282"/>
      <c r="DU33" s="1285"/>
      <c r="DV33" s="1285"/>
      <c r="DW33" s="1285"/>
      <c r="DX33" s="1285"/>
    </row>
    <row r="34" spans="1:128" ht="25" customHeight="1" x14ac:dyDescent="0.25">
      <c r="A34" s="1282"/>
      <c r="C34" s="1453" t="s">
        <v>1058</v>
      </c>
      <c r="D34" s="1430">
        <f>'Step 4 Support Tool'!K9</f>
        <v>0</v>
      </c>
      <c r="G34" s="1434" t="str">
        <f>IF(SUM(G32:G33)=0,"",SUM(G32:G33))</f>
        <v/>
      </c>
      <c r="H34" s="1810" t="str">
        <f>IF(G34="","Please enter grant request yearly split",IF(SUM(D32:D33)='Step 4 Support Tool'!$K$9,"","Grant value split does not match requested value in the Step 4 - Support Tool"))</f>
        <v>Please enter grant request yearly split</v>
      </c>
      <c r="I34" s="1811"/>
      <c r="J34" s="1811"/>
      <c r="M34" s="1282">
        <f>IF(G34=1,0,1)</f>
        <v>1</v>
      </c>
      <c r="N34" s="1284"/>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82"/>
      <c r="AL34" s="1282"/>
      <c r="DU34" s="1285"/>
      <c r="DV34" s="1285"/>
      <c r="DW34" s="1285"/>
      <c r="DX34" s="1285"/>
    </row>
    <row r="35" spans="1:128" ht="19.5" customHeight="1" x14ac:dyDescent="0.25">
      <c r="A35" s="1282"/>
      <c r="C35" s="1299"/>
      <c r="D35" s="1300"/>
      <c r="E35" s="1300"/>
      <c r="F35" s="1300"/>
      <c r="G35" s="1300"/>
      <c r="H35" s="1301"/>
      <c r="I35" s="476"/>
      <c r="M35" s="1282"/>
      <c r="N35" s="1284"/>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c r="AL35" s="1282"/>
    </row>
    <row r="36" spans="1:128" ht="19.5" customHeight="1" x14ac:dyDescent="0.25">
      <c r="A36" s="1282"/>
      <c r="C36" s="1807" t="s">
        <v>1059</v>
      </c>
      <c r="D36" s="1807"/>
      <c r="E36" s="1807"/>
      <c r="F36" s="1807"/>
      <c r="G36" s="1807"/>
      <c r="H36" s="1807"/>
      <c r="I36" s="1807"/>
      <c r="M36" s="1282"/>
      <c r="N36" s="1284"/>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c r="AK36" s="1282"/>
      <c r="AL36" s="1282"/>
    </row>
    <row r="37" spans="1:128" ht="19.5" customHeight="1" x14ac:dyDescent="0.25">
      <c r="A37" s="1282"/>
      <c r="C37" s="1427" t="s">
        <v>343</v>
      </c>
      <c r="D37" s="632" t="s">
        <v>1055</v>
      </c>
      <c r="E37" s="1150"/>
      <c r="F37" s="1150"/>
      <c r="G37" s="1150"/>
      <c r="H37" s="1150"/>
      <c r="I37" s="1150"/>
      <c r="M37" s="1282"/>
      <c r="N37" s="1284"/>
      <c r="O37" s="1282"/>
      <c r="P37" s="1282"/>
      <c r="Q37" s="1282"/>
      <c r="R37" s="1282"/>
      <c r="S37" s="1282"/>
      <c r="T37" s="1282"/>
      <c r="U37" s="1282"/>
      <c r="V37" s="1282"/>
      <c r="W37" s="1282"/>
      <c r="X37" s="1282"/>
      <c r="Y37" s="1282"/>
      <c r="Z37" s="1282"/>
      <c r="AA37" s="1282"/>
      <c r="AB37" s="1282"/>
      <c r="AC37" s="1282"/>
      <c r="AD37" s="1282"/>
      <c r="AE37" s="1282"/>
      <c r="AF37" s="1282"/>
      <c r="AG37" s="1282"/>
      <c r="AH37" s="1282"/>
      <c r="AI37" s="1282"/>
      <c r="AJ37" s="1282"/>
      <c r="AK37" s="1282"/>
      <c r="AL37" s="1282"/>
    </row>
    <row r="38" spans="1:128" ht="19.5" customHeight="1" x14ac:dyDescent="0.25">
      <c r="A38" s="1282"/>
      <c r="C38" s="1437" t="s">
        <v>1060</v>
      </c>
      <c r="D38" s="1432"/>
      <c r="E38" s="1150"/>
      <c r="F38" s="1150"/>
      <c r="G38" s="1431" t="str">
        <f>IFERROR(D38/$D$40,"")</f>
        <v/>
      </c>
      <c r="H38" s="1808" t="str">
        <f>IF(AND('Step 1 Introduction'!I49="Yes",D38&gt;0),"Check funding route option and grant yearly split align","")</f>
        <v/>
      </c>
      <c r="I38" s="1809"/>
      <c r="J38" s="1809"/>
      <c r="M38" s="1282"/>
      <c r="N38" s="1284"/>
      <c r="O38" s="1282"/>
      <c r="P38" s="1282"/>
      <c r="Q38" s="1282"/>
      <c r="R38" s="1282"/>
      <c r="S38" s="1282"/>
      <c r="T38" s="1282"/>
      <c r="U38" s="1282"/>
      <c r="V38" s="1282"/>
      <c r="W38" s="1282"/>
      <c r="X38" s="1282"/>
      <c r="Y38" s="1282"/>
      <c r="Z38" s="1282"/>
      <c r="AA38" s="1282"/>
      <c r="AB38" s="1282"/>
      <c r="AC38" s="1282"/>
      <c r="AD38" s="1282"/>
      <c r="AE38" s="1282"/>
      <c r="AF38" s="1282"/>
      <c r="AG38" s="1282"/>
      <c r="AH38" s="1282"/>
      <c r="AI38" s="1282"/>
      <c r="AJ38" s="1282"/>
      <c r="AK38" s="1282"/>
      <c r="AL38" s="1282"/>
    </row>
    <row r="39" spans="1:128" ht="19.5" customHeight="1" x14ac:dyDescent="0.25">
      <c r="A39" s="1282"/>
      <c r="C39" s="1437" t="s">
        <v>140</v>
      </c>
      <c r="D39" s="1433"/>
      <c r="E39" s="1300"/>
      <c r="F39" s="1300"/>
      <c r="G39" s="1431" t="str">
        <f>IFERROR(D39/$D$40,"")</f>
        <v/>
      </c>
      <c r="H39" s="1808"/>
      <c r="I39" s="1809"/>
      <c r="J39" s="1809"/>
      <c r="M39" s="1282"/>
      <c r="N39" s="1284"/>
      <c r="O39" s="1282"/>
      <c r="P39" s="1282"/>
      <c r="Q39" s="1282"/>
      <c r="R39" s="1282"/>
      <c r="S39" s="1282"/>
      <c r="T39" s="1282"/>
      <c r="U39" s="1282"/>
      <c r="V39" s="1282"/>
      <c r="W39" s="1282"/>
      <c r="X39" s="1282"/>
      <c r="Y39" s="1282"/>
      <c r="Z39" s="1282"/>
      <c r="AA39" s="1282"/>
      <c r="AB39" s="1282"/>
      <c r="AC39" s="1282"/>
      <c r="AD39" s="1282"/>
      <c r="AE39" s="1282"/>
      <c r="AF39" s="1282"/>
      <c r="AG39" s="1282"/>
      <c r="AH39" s="1282"/>
      <c r="AI39" s="1282"/>
      <c r="AJ39" s="1282"/>
      <c r="AK39" s="1282"/>
      <c r="AL39" s="1282"/>
    </row>
    <row r="40" spans="1:128" ht="19.5" customHeight="1" x14ac:dyDescent="0.25">
      <c r="A40" s="1282"/>
      <c r="C40" s="1453" t="s">
        <v>1058</v>
      </c>
      <c r="D40" s="1430">
        <f>'Step 4 Support Tool'!K9</f>
        <v>0</v>
      </c>
      <c r="E40" s="1300"/>
      <c r="F40" s="1300"/>
      <c r="G40" s="1434" t="str">
        <f>IF(SUM(G38:G39)=0,"",SUM(G38:G39))</f>
        <v/>
      </c>
      <c r="H40" s="1814" t="str">
        <f>IF(SUM(D38:D39)='Step 4 Support Tool'!$K$9,"","Grant value split does not match requested value in the Step 4 - Support Tool")</f>
        <v/>
      </c>
      <c r="I40" s="1815"/>
      <c r="J40" s="1815"/>
      <c r="M40" s="1282"/>
      <c r="N40" s="1284"/>
      <c r="O40" s="1282"/>
      <c r="P40" s="1282"/>
      <c r="Q40" s="1282"/>
      <c r="R40" s="1282"/>
      <c r="S40" s="1282"/>
      <c r="T40" s="1282"/>
      <c r="U40" s="1282"/>
      <c r="V40" s="1282"/>
      <c r="W40" s="1282"/>
      <c r="X40" s="1282"/>
      <c r="Y40" s="1282"/>
      <c r="Z40" s="1282"/>
      <c r="AA40" s="1282"/>
      <c r="AB40" s="1282"/>
      <c r="AC40" s="1282"/>
      <c r="AD40" s="1282"/>
      <c r="AE40" s="1282"/>
      <c r="AF40" s="1282"/>
      <c r="AG40" s="1282"/>
      <c r="AH40" s="1282"/>
      <c r="AI40" s="1282"/>
      <c r="AJ40" s="1282"/>
      <c r="AK40" s="1282"/>
      <c r="AL40" s="1282"/>
    </row>
    <row r="41" spans="1:128" ht="19.5" customHeight="1" x14ac:dyDescent="0.25">
      <c r="A41" s="1282"/>
      <c r="C41" s="1299"/>
      <c r="D41" s="1300"/>
      <c r="E41" s="1300"/>
      <c r="F41" s="1300"/>
      <c r="G41" s="1300"/>
      <c r="H41" s="1301"/>
      <c r="I41" s="1454"/>
      <c r="M41" s="1282"/>
      <c r="N41" s="1284"/>
      <c r="O41" s="1282"/>
      <c r="P41" s="1282"/>
      <c r="Q41" s="1282"/>
      <c r="R41" s="1282"/>
      <c r="S41" s="1282"/>
      <c r="T41" s="1282"/>
      <c r="U41" s="1282"/>
      <c r="V41" s="1282"/>
      <c r="W41" s="1282"/>
      <c r="X41" s="1282"/>
      <c r="Y41" s="1282"/>
      <c r="Z41" s="1282"/>
      <c r="AA41" s="1282"/>
      <c r="AB41" s="1282"/>
      <c r="AC41" s="1282"/>
      <c r="AD41" s="1282"/>
      <c r="AE41" s="1282"/>
      <c r="AF41" s="1282"/>
      <c r="AG41" s="1282"/>
      <c r="AH41" s="1282"/>
      <c r="AI41" s="1282"/>
      <c r="AJ41" s="1282"/>
      <c r="AK41" s="1282"/>
      <c r="AL41" s="1282"/>
    </row>
    <row r="42" spans="1:128" ht="15.75" customHeight="1" x14ac:dyDescent="0.25">
      <c r="A42" s="1282"/>
      <c r="C42" s="1302" t="s">
        <v>1061</v>
      </c>
      <c r="D42" s="1303"/>
      <c r="E42" s="1303"/>
      <c r="F42" s="1303"/>
      <c r="G42" s="189"/>
      <c r="H42" s="292"/>
      <c r="I42" s="292"/>
      <c r="J42" s="189"/>
      <c r="K42" s="1294"/>
      <c r="M42" s="1295"/>
      <c r="N42" s="1284"/>
      <c r="O42" s="1295"/>
      <c r="P42" s="1295"/>
      <c r="Q42" s="1282"/>
      <c r="R42" s="1282"/>
      <c r="S42" s="1282"/>
      <c r="T42" s="1282"/>
      <c r="U42" s="1282"/>
      <c r="V42" s="1282"/>
      <c r="W42" s="1282"/>
      <c r="X42" s="1282"/>
      <c r="Y42" s="1282"/>
      <c r="Z42" s="1282"/>
      <c r="AA42" s="1282"/>
      <c r="AB42" s="1282"/>
      <c r="AC42" s="1282"/>
      <c r="AD42" s="1282"/>
      <c r="AE42" s="1282"/>
      <c r="AF42" s="1282"/>
      <c r="AG42" s="1282"/>
      <c r="AH42" s="1282"/>
      <c r="AI42" s="1282"/>
      <c r="AJ42" s="1282"/>
      <c r="AK42" s="1282"/>
      <c r="AL42" s="1282"/>
    </row>
    <row r="43" spans="1:128" s="1305" customFormat="1" ht="25.5" customHeight="1" x14ac:dyDescent="0.25">
      <c r="A43" s="1304"/>
      <c r="C43" s="1812" t="s">
        <v>1062</v>
      </c>
      <c r="D43" s="1812"/>
      <c r="E43" s="1812"/>
      <c r="F43" s="1812"/>
      <c r="G43" s="1812"/>
      <c r="H43" s="1813"/>
      <c r="I43" s="1306"/>
      <c r="J43" s="1285"/>
      <c r="L43" s="1282" t="b">
        <f>IF(I43="",FALSE,TRUE)</f>
        <v>0</v>
      </c>
      <c r="M43" s="1282">
        <f>IF(L43=TRUE,0,1)</f>
        <v>1</v>
      </c>
      <c r="N43" s="1284"/>
      <c r="O43" s="1304"/>
      <c r="P43" s="1304"/>
      <c r="Q43" s="1304"/>
      <c r="R43" s="1304"/>
      <c r="S43" s="1304"/>
      <c r="T43" s="1304"/>
      <c r="U43" s="1304"/>
      <c r="V43" s="1304"/>
      <c r="W43" s="1304"/>
      <c r="X43" s="1282"/>
      <c r="Y43" s="1282"/>
      <c r="Z43" s="1282"/>
      <c r="AA43" s="1282"/>
      <c r="AB43" s="1282"/>
      <c r="AC43" s="1282"/>
      <c r="AD43" s="1282"/>
      <c r="AE43" s="1282"/>
      <c r="AF43" s="1282"/>
      <c r="AG43" s="1282"/>
      <c r="AH43" s="1282"/>
      <c r="AI43" s="1282"/>
      <c r="AJ43" s="1282"/>
      <c r="AK43" s="1282"/>
      <c r="AL43" s="1282"/>
      <c r="AM43" s="1282"/>
      <c r="AN43" s="1304"/>
      <c r="AO43" s="1304"/>
      <c r="AP43" s="1304"/>
      <c r="AQ43" s="1304"/>
      <c r="AR43" s="1304"/>
      <c r="AS43" s="1304"/>
      <c r="AT43" s="1304"/>
      <c r="AU43" s="1304"/>
      <c r="AV43" s="1304"/>
      <c r="AW43" s="1304"/>
      <c r="AX43" s="1304"/>
      <c r="AY43" s="1304"/>
      <c r="AZ43" s="1304"/>
      <c r="BA43" s="1304"/>
      <c r="BB43" s="1304"/>
      <c r="BC43" s="1304"/>
      <c r="BD43" s="1304"/>
      <c r="BE43" s="1304"/>
      <c r="BF43" s="1304"/>
      <c r="BG43" s="1304"/>
      <c r="BH43" s="1304"/>
      <c r="BI43" s="1304"/>
      <c r="BJ43" s="1304"/>
      <c r="BK43" s="1304"/>
      <c r="BL43" s="1304"/>
      <c r="BM43" s="1304"/>
      <c r="BN43" s="1304"/>
      <c r="BO43" s="1304"/>
      <c r="BP43" s="1304"/>
      <c r="BQ43" s="1304"/>
      <c r="BR43" s="1304"/>
      <c r="BS43" s="1304"/>
      <c r="BT43" s="1304"/>
      <c r="BU43" s="1304"/>
      <c r="BV43" s="1304"/>
      <c r="BW43" s="1304"/>
      <c r="BX43" s="1304"/>
      <c r="BY43" s="1304"/>
      <c r="BZ43" s="1304"/>
      <c r="CA43" s="1304"/>
      <c r="CB43" s="1304"/>
      <c r="CC43" s="1304"/>
      <c r="CD43" s="1304"/>
      <c r="CE43" s="1304"/>
      <c r="CF43" s="1304"/>
      <c r="CG43" s="1304"/>
      <c r="CH43" s="1304"/>
      <c r="CI43" s="1304"/>
      <c r="CJ43" s="1304"/>
      <c r="CK43" s="1304"/>
      <c r="CL43" s="1304"/>
      <c r="CM43" s="1304"/>
      <c r="CN43" s="1304"/>
      <c r="CO43" s="1304"/>
      <c r="CP43" s="1304"/>
      <c r="CQ43" s="1304"/>
      <c r="CR43" s="1304"/>
      <c r="CS43" s="1304"/>
      <c r="CT43" s="1304"/>
      <c r="CU43" s="1304"/>
      <c r="CV43" s="1304"/>
      <c r="CW43" s="1304"/>
      <c r="CX43" s="1304"/>
      <c r="CY43" s="1304"/>
      <c r="CZ43" s="1304"/>
      <c r="DA43" s="1304"/>
      <c r="DB43" s="1304"/>
      <c r="DC43" s="1304"/>
      <c r="DD43" s="1304"/>
      <c r="DE43" s="1304"/>
      <c r="DF43" s="1304"/>
      <c r="DG43" s="1304"/>
      <c r="DH43" s="1304"/>
      <c r="DI43" s="1304"/>
      <c r="DJ43" s="1304"/>
      <c r="DK43" s="1304"/>
      <c r="DL43" s="1304"/>
      <c r="DM43" s="1304"/>
      <c r="DN43" s="1304"/>
      <c r="DO43" s="1304"/>
      <c r="DP43" s="1304"/>
    </row>
    <row r="44" spans="1:128" s="1305" customFormat="1" ht="26.9" customHeight="1" x14ac:dyDescent="0.25">
      <c r="A44" s="1304"/>
      <c r="C44" s="1812" t="s">
        <v>1063</v>
      </c>
      <c r="D44" s="1812"/>
      <c r="E44" s="1812"/>
      <c r="F44" s="1812"/>
      <c r="G44" s="1812"/>
      <c r="H44" s="1813"/>
      <c r="I44" s="1306"/>
      <c r="J44" s="1285"/>
      <c r="L44" s="1282" t="b">
        <f>IF(I44="",FALSE,TRUE)</f>
        <v>0</v>
      </c>
      <c r="M44" s="1282">
        <f>IF(L44=TRUE,0,1)</f>
        <v>1</v>
      </c>
      <c r="N44" s="1284"/>
      <c r="O44" s="1304"/>
      <c r="P44" s="1304"/>
      <c r="Q44" s="1304"/>
      <c r="R44" s="1304"/>
      <c r="S44" s="1304"/>
      <c r="T44" s="1304"/>
      <c r="U44" s="1304"/>
      <c r="V44" s="1304"/>
      <c r="W44" s="1304"/>
      <c r="X44" s="1282"/>
      <c r="Y44" s="1282"/>
      <c r="Z44" s="1282"/>
      <c r="AA44" s="1282"/>
      <c r="AB44" s="1282"/>
      <c r="AC44" s="1282"/>
      <c r="AD44" s="1282"/>
      <c r="AE44" s="1282"/>
      <c r="AF44" s="1282"/>
      <c r="AG44" s="1282"/>
      <c r="AH44" s="1282"/>
      <c r="AI44" s="1282"/>
      <c r="AJ44" s="1282"/>
      <c r="AK44" s="1282"/>
      <c r="AL44" s="1282"/>
      <c r="AM44" s="1282"/>
      <c r="AN44" s="1304"/>
      <c r="AO44" s="1304"/>
      <c r="AP44" s="1304"/>
      <c r="AQ44" s="1304"/>
      <c r="AR44" s="1304"/>
      <c r="AS44" s="1304"/>
      <c r="AT44" s="1304"/>
      <c r="AU44" s="1304"/>
      <c r="AV44" s="1304"/>
      <c r="AW44" s="1304"/>
      <c r="AX44" s="1304"/>
      <c r="AY44" s="1304"/>
      <c r="AZ44" s="1304"/>
      <c r="BA44" s="1304"/>
      <c r="BB44" s="1304"/>
      <c r="BC44" s="1304"/>
      <c r="BD44" s="1304"/>
      <c r="BE44" s="1304"/>
      <c r="BF44" s="1304"/>
      <c r="BG44" s="1304"/>
      <c r="BH44" s="1304"/>
      <c r="BI44" s="1304"/>
      <c r="BJ44" s="1304"/>
      <c r="BK44" s="1304"/>
      <c r="BL44" s="1304"/>
      <c r="BM44" s="1304"/>
      <c r="BN44" s="1304"/>
      <c r="BO44" s="1304"/>
      <c r="BP44" s="1304"/>
      <c r="BQ44" s="1304"/>
      <c r="BR44" s="1304"/>
      <c r="BS44" s="1304"/>
      <c r="BT44" s="1304"/>
      <c r="BU44" s="1304"/>
      <c r="BV44" s="1304"/>
      <c r="BW44" s="1304"/>
      <c r="BX44" s="1304"/>
      <c r="BY44" s="1304"/>
      <c r="BZ44" s="1304"/>
      <c r="CA44" s="1304"/>
      <c r="CB44" s="1304"/>
      <c r="CC44" s="1304"/>
      <c r="CD44" s="1304"/>
      <c r="CE44" s="1304"/>
      <c r="CF44" s="1304"/>
      <c r="CG44" s="1304"/>
      <c r="CH44" s="1304"/>
      <c r="CI44" s="1304"/>
      <c r="CJ44" s="1304"/>
      <c r="CK44" s="1304"/>
      <c r="CL44" s="1304"/>
      <c r="CM44" s="1304"/>
      <c r="CN44" s="1304"/>
      <c r="CO44" s="1304"/>
      <c r="CP44" s="1304"/>
      <c r="CQ44" s="1304"/>
      <c r="CR44" s="1304"/>
      <c r="CS44" s="1304"/>
      <c r="CT44" s="1304"/>
      <c r="CU44" s="1304"/>
      <c r="CV44" s="1304"/>
      <c r="CW44" s="1304"/>
      <c r="CX44" s="1304"/>
      <c r="CY44" s="1304"/>
      <c r="CZ44" s="1304"/>
      <c r="DA44" s="1304"/>
      <c r="DB44" s="1304"/>
      <c r="DC44" s="1304"/>
      <c r="DD44" s="1304"/>
      <c r="DE44" s="1304"/>
      <c r="DF44" s="1304"/>
      <c r="DG44" s="1304"/>
      <c r="DH44" s="1304"/>
      <c r="DI44" s="1304"/>
      <c r="DJ44" s="1304"/>
      <c r="DK44" s="1304"/>
      <c r="DL44" s="1304"/>
      <c r="DM44" s="1304"/>
      <c r="DN44" s="1304"/>
      <c r="DO44" s="1304"/>
      <c r="DP44" s="1304"/>
    </row>
    <row r="45" spans="1:128" ht="130.5" customHeight="1" x14ac:dyDescent="0.25">
      <c r="A45" s="1282"/>
      <c r="C45" s="1798" t="s">
        <v>1064</v>
      </c>
      <c r="D45" s="1798"/>
      <c r="E45" s="1798"/>
      <c r="F45" s="1798"/>
      <c r="G45" s="1798"/>
      <c r="H45" s="1798"/>
      <c r="I45" s="1798"/>
      <c r="J45" s="1798"/>
      <c r="K45" s="1294"/>
      <c r="M45" s="1295"/>
      <c r="N45" s="1284"/>
      <c r="O45" s="1295"/>
      <c r="P45" s="1295"/>
      <c r="Q45" s="1282"/>
      <c r="R45" s="1282"/>
      <c r="S45" s="1282"/>
      <c r="T45" s="1282"/>
      <c r="U45" s="1282"/>
      <c r="V45" s="1282"/>
      <c r="W45" s="1282"/>
      <c r="X45" s="1282"/>
      <c r="Y45" s="1282"/>
      <c r="Z45" s="1282"/>
      <c r="AA45" s="1282"/>
      <c r="AB45" s="1282"/>
      <c r="AC45" s="1282"/>
      <c r="AD45" s="1282"/>
      <c r="AE45" s="1282"/>
      <c r="AF45" s="1282"/>
      <c r="AG45" s="1282"/>
      <c r="AH45" s="1282"/>
      <c r="AI45" s="1282"/>
      <c r="AJ45" s="1282"/>
      <c r="AK45" s="1282"/>
      <c r="AL45" s="1282"/>
    </row>
    <row r="46" spans="1:128" s="1282" customFormat="1" ht="18.75" customHeight="1" x14ac:dyDescent="0.25">
      <c r="B46" s="1285"/>
      <c r="C46" s="1307" t="s">
        <v>1065</v>
      </c>
      <c r="D46" s="1779"/>
      <c r="E46" s="1780"/>
      <c r="F46" s="1780"/>
      <c r="G46" s="1781"/>
      <c r="H46" s="1254"/>
      <c r="I46" s="1307" t="s">
        <v>203</v>
      </c>
      <c r="J46" s="1308"/>
      <c r="K46" s="1309"/>
      <c r="L46" s="1282" t="b">
        <f>IF(SUBSTITUTE(D46," ","")="",FALSE,TRUE)</f>
        <v>0</v>
      </c>
      <c r="M46" s="1282">
        <f>IF(L46=TRUE,0,1)</f>
        <v>1</v>
      </c>
    </row>
    <row r="47" spans="1:128" s="1282" customFormat="1" ht="18.75" customHeight="1" x14ac:dyDescent="0.25">
      <c r="B47" s="1285"/>
      <c r="C47" s="1307"/>
      <c r="D47" s="1285"/>
      <c r="E47" s="1310"/>
      <c r="F47" s="1311"/>
      <c r="G47" s="1311"/>
      <c r="H47" s="1311"/>
      <c r="I47" s="1311"/>
      <c r="J47" s="1312"/>
      <c r="K47" s="1309"/>
      <c r="M47" s="1283"/>
    </row>
    <row r="48" spans="1:128" ht="131.9" customHeight="1" x14ac:dyDescent="0.25">
      <c r="A48" s="1282"/>
      <c r="C48" s="1795"/>
      <c r="D48" s="1796"/>
      <c r="E48" s="1796"/>
      <c r="F48" s="1796"/>
      <c r="G48" s="1796"/>
      <c r="H48" s="1796"/>
      <c r="I48" s="1796"/>
      <c r="J48" s="1797"/>
      <c r="K48" s="1294"/>
      <c r="L48" s="1282" t="b">
        <f>IF(SUBSTITUTE(C48," ","")="",FALSE,TRUE)</f>
        <v>0</v>
      </c>
      <c r="M48" s="1282">
        <f>IF(L48=TRUE,0,1)</f>
        <v>1</v>
      </c>
      <c r="N48" s="1284"/>
      <c r="O48" s="1295"/>
      <c r="P48" s="1295"/>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row>
    <row r="49" spans="1:38" ht="15" customHeight="1" x14ac:dyDescent="0.25">
      <c r="A49" s="1282"/>
      <c r="C49" s="1313"/>
      <c r="D49" s="1313"/>
      <c r="E49" s="1313"/>
      <c r="F49" s="1313"/>
      <c r="G49" s="1313"/>
      <c r="H49" s="1313"/>
      <c r="I49" s="1313"/>
      <c r="J49" s="1313"/>
      <c r="K49" s="1294"/>
      <c r="M49" s="1295"/>
      <c r="N49" s="1284"/>
      <c r="O49" s="1295"/>
      <c r="P49" s="1295"/>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row>
    <row r="50" spans="1:38" ht="17.5" x14ac:dyDescent="0.35">
      <c r="A50" s="1282"/>
      <c r="C50" s="1314" t="s">
        <v>1066</v>
      </c>
      <c r="D50" s="1292"/>
      <c r="E50" s="1292"/>
      <c r="F50" s="1292"/>
      <c r="G50" s="1292"/>
      <c r="H50" s="1292"/>
      <c r="I50" s="1292"/>
      <c r="J50" s="1292"/>
      <c r="K50" s="1294"/>
      <c r="M50" s="1295"/>
      <c r="N50" s="1284"/>
      <c r="O50" s="1295"/>
      <c r="P50" s="1295"/>
      <c r="Q50" s="1282"/>
      <c r="R50" s="1282"/>
      <c r="S50" s="1282"/>
      <c r="T50" s="1282"/>
      <c r="U50" s="1282"/>
      <c r="V50" s="1282"/>
      <c r="W50" s="1282"/>
      <c r="X50" s="1282"/>
      <c r="Y50" s="1282"/>
      <c r="Z50" s="1282"/>
      <c r="AA50" s="1282"/>
      <c r="AB50" s="1282"/>
      <c r="AC50" s="1282"/>
      <c r="AD50" s="1282"/>
      <c r="AE50" s="1282"/>
      <c r="AF50" s="1282"/>
      <c r="AG50" s="1282"/>
      <c r="AH50" s="1282"/>
      <c r="AI50" s="1282"/>
      <c r="AJ50" s="1282"/>
      <c r="AK50" s="1282"/>
      <c r="AL50" s="1282"/>
    </row>
    <row r="51" spans="1:38" ht="18" customHeight="1" x14ac:dyDescent="0.25">
      <c r="A51" s="1282"/>
      <c r="C51" s="1315" t="s">
        <v>1067</v>
      </c>
      <c r="D51" s="1292"/>
      <c r="E51" s="1292"/>
      <c r="F51" s="1292"/>
      <c r="G51" s="1292"/>
      <c r="H51" s="1292"/>
      <c r="I51" s="1292"/>
      <c r="J51" s="1361"/>
      <c r="K51" s="1294"/>
      <c r="M51" s="1295"/>
      <c r="N51" s="1284"/>
      <c r="O51" s="1295"/>
      <c r="P51" s="1295"/>
      <c r="Q51" s="1282"/>
      <c r="R51" s="1282"/>
      <c r="S51" s="1282"/>
      <c r="T51" s="1282"/>
      <c r="U51" s="1282"/>
      <c r="V51" s="1282"/>
      <c r="W51" s="1282"/>
      <c r="X51" s="1282"/>
      <c r="Y51" s="1282"/>
      <c r="Z51" s="1282"/>
      <c r="AA51" s="1282"/>
      <c r="AB51" s="1282"/>
      <c r="AC51" s="1282"/>
      <c r="AD51" s="1282"/>
      <c r="AE51" s="1282"/>
      <c r="AF51" s="1282"/>
      <c r="AG51" s="1282"/>
      <c r="AH51" s="1282"/>
      <c r="AI51" s="1282"/>
      <c r="AJ51" s="1282"/>
      <c r="AK51" s="1282"/>
      <c r="AL51" s="1282"/>
    </row>
    <row r="52" spans="1:38" ht="105" customHeight="1" x14ac:dyDescent="0.25">
      <c r="A52" s="1282"/>
      <c r="C52" s="1804" t="s">
        <v>1068</v>
      </c>
      <c r="D52" s="1690"/>
      <c r="E52" s="1690"/>
      <c r="F52" s="1690"/>
      <c r="G52" s="1690"/>
      <c r="H52" s="1690"/>
      <c r="I52" s="1316"/>
      <c r="J52" s="1316"/>
      <c r="M52" s="1282"/>
      <c r="N52" s="1284"/>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282"/>
      <c r="AL52" s="1282"/>
    </row>
    <row r="53" spans="1:38" ht="20.149999999999999" customHeight="1" x14ac:dyDescent="0.25">
      <c r="A53" s="1282"/>
      <c r="C53" s="1805" t="s">
        <v>77</v>
      </c>
      <c r="D53" s="1805"/>
      <c r="E53" s="1805"/>
      <c r="F53" s="1805"/>
      <c r="G53" s="1805"/>
      <c r="H53" s="1084"/>
      <c r="I53" s="1316"/>
      <c r="J53" s="1316"/>
      <c r="M53" s="1282"/>
      <c r="N53" s="1284"/>
      <c r="O53" s="1282"/>
      <c r="P53" s="1282"/>
      <c r="Q53" s="1282"/>
      <c r="R53" s="1282"/>
      <c r="S53" s="1282"/>
      <c r="T53" s="1282"/>
      <c r="U53" s="1282"/>
      <c r="V53" s="1282"/>
      <c r="W53" s="1282"/>
      <c r="X53" s="1282"/>
      <c r="Y53" s="1282"/>
      <c r="Z53" s="1282"/>
      <c r="AA53" s="1282"/>
      <c r="AB53" s="1282"/>
      <c r="AC53" s="1282"/>
      <c r="AD53" s="1282"/>
      <c r="AE53" s="1282"/>
      <c r="AF53" s="1282"/>
      <c r="AG53" s="1282"/>
      <c r="AH53" s="1282"/>
      <c r="AI53" s="1282"/>
      <c r="AJ53" s="1282"/>
      <c r="AK53" s="1282"/>
      <c r="AL53" s="1282"/>
    </row>
    <row r="54" spans="1:38" s="1282" customFormat="1" ht="18.75" customHeight="1" x14ac:dyDescent="0.25">
      <c r="B54" s="1285"/>
      <c r="C54" s="1307" t="s">
        <v>1065</v>
      </c>
      <c r="D54" s="1779"/>
      <c r="E54" s="1780"/>
      <c r="F54" s="1780"/>
      <c r="G54" s="1781"/>
      <c r="H54" s="1254"/>
      <c r="I54" s="1307" t="s">
        <v>203</v>
      </c>
      <c r="J54" s="1308"/>
      <c r="K54" s="1309"/>
      <c r="L54" s="1282" t="b">
        <f>IF(SUBSTITUTE(D54," ","")="",FALSE,TRUE)</f>
        <v>0</v>
      </c>
      <c r="M54" s="1282">
        <f>IF(L54=TRUE,0,1)</f>
        <v>1</v>
      </c>
    </row>
    <row r="55" spans="1:38" s="1282" customFormat="1" ht="18.75" customHeight="1" x14ac:dyDescent="0.25">
      <c r="B55" s="1285"/>
      <c r="C55" s="1307"/>
      <c r="D55" s="1285"/>
      <c r="E55" s="1310"/>
      <c r="F55" s="1311"/>
      <c r="G55" s="1311"/>
      <c r="H55" s="1311"/>
      <c r="I55" s="1311"/>
      <c r="J55" s="1312"/>
      <c r="K55" s="1309"/>
      <c r="M55" s="1283"/>
    </row>
    <row r="56" spans="1:38" ht="115.5" customHeight="1" x14ac:dyDescent="0.25">
      <c r="A56" s="1282"/>
      <c r="C56" s="1783"/>
      <c r="D56" s="1783"/>
      <c r="E56" s="1783"/>
      <c r="F56" s="1783"/>
      <c r="G56" s="1783"/>
      <c r="H56" s="1783"/>
      <c r="I56" s="1783"/>
      <c r="J56" s="1784"/>
      <c r="L56" s="1282" t="b">
        <f>IF(SUBSTITUTE(C56," ","")="",FALSE,TRUE)</f>
        <v>0</v>
      </c>
      <c r="M56" s="1282">
        <f>IF(L56=TRUE,0,1)</f>
        <v>1</v>
      </c>
      <c r="N56" s="1284"/>
      <c r="O56" s="1282"/>
      <c r="P56" s="1282"/>
      <c r="Q56" s="1282"/>
      <c r="R56" s="1282"/>
      <c r="S56" s="1282"/>
      <c r="T56" s="1282"/>
      <c r="U56" s="1282"/>
      <c r="V56" s="1282"/>
      <c r="W56" s="1282"/>
      <c r="X56" s="1282"/>
      <c r="Y56" s="1282"/>
      <c r="Z56" s="1282"/>
      <c r="AA56" s="1282"/>
      <c r="AB56" s="1282"/>
      <c r="AC56" s="1282"/>
      <c r="AD56" s="1282"/>
      <c r="AE56" s="1282"/>
      <c r="AF56" s="1282"/>
      <c r="AG56" s="1282"/>
      <c r="AH56" s="1282"/>
      <c r="AI56" s="1282"/>
      <c r="AJ56" s="1282"/>
      <c r="AK56" s="1282"/>
      <c r="AL56" s="1282"/>
    </row>
    <row r="57" spans="1:38" ht="15" customHeight="1" x14ac:dyDescent="0.25">
      <c r="A57" s="1282"/>
      <c r="C57" s="1313"/>
      <c r="D57" s="1313"/>
      <c r="E57" s="1313"/>
      <c r="F57" s="1313"/>
      <c r="G57" s="1313"/>
      <c r="H57" s="1313"/>
      <c r="I57" s="1313"/>
      <c r="J57" s="1313"/>
      <c r="K57" s="1294"/>
      <c r="M57" s="1295"/>
      <c r="N57" s="1284"/>
      <c r="O57" s="1295"/>
      <c r="P57" s="1295"/>
      <c r="Q57" s="1282"/>
      <c r="R57" s="1282"/>
      <c r="S57" s="1282"/>
      <c r="T57" s="1282"/>
      <c r="U57" s="1282"/>
      <c r="V57" s="1282"/>
      <c r="W57" s="1282"/>
      <c r="X57" s="1282"/>
      <c r="Y57" s="1282"/>
      <c r="Z57" s="1282"/>
      <c r="AA57" s="1282"/>
      <c r="AB57" s="1282"/>
      <c r="AC57" s="1282"/>
      <c r="AD57" s="1282"/>
      <c r="AE57" s="1282"/>
      <c r="AF57" s="1282"/>
      <c r="AG57" s="1282"/>
      <c r="AH57" s="1282"/>
      <c r="AI57" s="1282"/>
      <c r="AJ57" s="1282"/>
      <c r="AK57" s="1282"/>
      <c r="AL57" s="1282"/>
    </row>
    <row r="58" spans="1:38" ht="17.5" x14ac:dyDescent="0.35">
      <c r="A58" s="1282"/>
      <c r="C58" s="1806" t="s">
        <v>1069</v>
      </c>
      <c r="D58" s="1806"/>
      <c r="E58" s="1317"/>
      <c r="F58" s="1318"/>
      <c r="G58" s="1318"/>
      <c r="H58" s="1318"/>
      <c r="I58" s="1319"/>
      <c r="J58" s="1319"/>
      <c r="M58" s="1282"/>
      <c r="N58" s="1284"/>
      <c r="O58" s="1282"/>
      <c r="P58" s="1282"/>
      <c r="Q58" s="1282"/>
      <c r="R58" s="1282"/>
      <c r="S58" s="1282"/>
      <c r="T58" s="1282"/>
      <c r="U58" s="1282"/>
      <c r="V58" s="1282"/>
      <c r="W58" s="1282"/>
      <c r="X58" s="1282"/>
      <c r="Y58" s="1282"/>
      <c r="Z58" s="1282"/>
      <c r="AA58" s="1282"/>
      <c r="AB58" s="1282"/>
      <c r="AC58" s="1282"/>
      <c r="AD58" s="1282"/>
      <c r="AE58" s="1282"/>
      <c r="AF58" s="1282"/>
      <c r="AG58" s="1282"/>
      <c r="AH58" s="1282"/>
      <c r="AI58" s="1282"/>
      <c r="AJ58" s="1282"/>
      <c r="AK58" s="1282"/>
      <c r="AL58" s="1282"/>
    </row>
    <row r="59" spans="1:38" ht="103.5" customHeight="1" x14ac:dyDescent="0.25">
      <c r="A59" s="1282"/>
      <c r="C59" s="1798" t="s">
        <v>1070</v>
      </c>
      <c r="D59" s="1798"/>
      <c r="E59" s="1798"/>
      <c r="F59" s="1798"/>
      <c r="G59" s="1798"/>
      <c r="H59" s="1798"/>
      <c r="I59" s="1798"/>
      <c r="J59" s="1798"/>
      <c r="M59" s="1282"/>
      <c r="N59" s="1284"/>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c r="AK59" s="1282"/>
      <c r="AL59" s="1282"/>
    </row>
    <row r="60" spans="1:38" s="1282" customFormat="1" ht="18.75" customHeight="1" x14ac:dyDescent="0.25">
      <c r="B60" s="1285"/>
      <c r="C60" s="1307" t="s">
        <v>1065</v>
      </c>
      <c r="D60" s="1779"/>
      <c r="E60" s="1780"/>
      <c r="F60" s="1780"/>
      <c r="G60" s="1781"/>
      <c r="H60" s="1254"/>
      <c r="I60" s="1307" t="s">
        <v>203</v>
      </c>
      <c r="J60" s="1308"/>
      <c r="K60" s="1309"/>
      <c r="L60" s="1282" t="b">
        <f>IF(SUBSTITUTE(D60," ","")="",FALSE,TRUE)</f>
        <v>0</v>
      </c>
      <c r="M60" s="1282">
        <f>IF(L60=TRUE,0,1)</f>
        <v>1</v>
      </c>
    </row>
    <row r="61" spans="1:38" s="1282" customFormat="1" ht="18.75" customHeight="1" x14ac:dyDescent="0.25">
      <c r="B61" s="1285"/>
      <c r="C61" s="1307"/>
      <c r="D61" s="1285"/>
      <c r="E61" s="1310"/>
      <c r="F61" s="1311"/>
      <c r="G61" s="1311"/>
      <c r="H61" s="1311"/>
      <c r="I61" s="1311"/>
      <c r="J61" s="1312"/>
      <c r="K61" s="1309"/>
      <c r="M61" s="1283"/>
    </row>
    <row r="62" spans="1:38" ht="115.5" customHeight="1" x14ac:dyDescent="0.25">
      <c r="A62" s="1282"/>
      <c r="C62" s="1783"/>
      <c r="D62" s="1783"/>
      <c r="E62" s="1783"/>
      <c r="F62" s="1783"/>
      <c r="G62" s="1783"/>
      <c r="H62" s="1783"/>
      <c r="I62" s="1783"/>
      <c r="J62" s="1784"/>
      <c r="L62" s="1282" t="b">
        <f>IF(SUBSTITUTE(C62," ","")="",FALSE,TRUE)</f>
        <v>0</v>
      </c>
      <c r="M62" s="1282">
        <f>IF(L62=TRUE,0,1)</f>
        <v>1</v>
      </c>
      <c r="N62" s="1284"/>
      <c r="O62" s="1282"/>
      <c r="P62" s="1282"/>
      <c r="Q62" s="1282"/>
      <c r="R62" s="1282"/>
      <c r="S62" s="1282"/>
      <c r="T62" s="1282"/>
      <c r="U62" s="1282"/>
      <c r="V62" s="1282"/>
      <c r="W62" s="1282"/>
      <c r="X62" s="1282"/>
      <c r="Y62" s="1282"/>
      <c r="Z62" s="1282"/>
      <c r="AA62" s="1282"/>
      <c r="AB62" s="1282"/>
      <c r="AC62" s="1282"/>
      <c r="AD62" s="1282"/>
      <c r="AE62" s="1282"/>
      <c r="AF62" s="1282"/>
      <c r="AG62" s="1282"/>
      <c r="AH62" s="1282"/>
      <c r="AI62" s="1282"/>
      <c r="AJ62" s="1282"/>
      <c r="AK62" s="1282"/>
      <c r="AL62" s="1282"/>
    </row>
    <row r="63" spans="1:38" ht="15" customHeight="1" x14ac:dyDescent="0.25">
      <c r="A63" s="1282"/>
      <c r="C63" s="1313"/>
      <c r="D63" s="1313"/>
      <c r="E63" s="1313"/>
      <c r="F63" s="1313"/>
      <c r="G63" s="1313"/>
      <c r="H63" s="1313"/>
      <c r="I63" s="1313"/>
      <c r="J63" s="1313"/>
      <c r="K63" s="1294"/>
      <c r="M63" s="1295"/>
      <c r="N63" s="1284"/>
      <c r="O63" s="1295"/>
      <c r="P63" s="1295"/>
      <c r="Q63" s="1282"/>
      <c r="R63" s="1282"/>
      <c r="S63" s="1282"/>
      <c r="T63" s="1282"/>
      <c r="U63" s="1282"/>
      <c r="V63" s="1282"/>
      <c r="W63" s="1282"/>
      <c r="X63" s="1282"/>
      <c r="Y63" s="1282"/>
      <c r="Z63" s="1282"/>
      <c r="AA63" s="1282"/>
      <c r="AB63" s="1282"/>
      <c r="AC63" s="1282"/>
      <c r="AD63" s="1282"/>
      <c r="AE63" s="1282"/>
      <c r="AF63" s="1282"/>
      <c r="AG63" s="1282"/>
      <c r="AH63" s="1282"/>
      <c r="AI63" s="1282"/>
      <c r="AJ63" s="1282"/>
      <c r="AK63" s="1282"/>
      <c r="AL63" s="1282"/>
    </row>
    <row r="64" spans="1:38" ht="16.5" customHeight="1" x14ac:dyDescent="0.35">
      <c r="A64" s="1282"/>
      <c r="C64" s="1314" t="s">
        <v>1071</v>
      </c>
      <c r="D64" s="1319"/>
      <c r="E64" s="1319"/>
      <c r="F64" s="1319"/>
      <c r="G64" s="1319"/>
      <c r="H64" s="1319"/>
      <c r="I64" s="1319"/>
      <c r="J64" s="1319"/>
      <c r="M64" s="1282"/>
      <c r="N64" s="1284"/>
      <c r="O64" s="1282"/>
      <c r="P64" s="1282"/>
      <c r="Q64" s="1282"/>
      <c r="R64" s="1282"/>
      <c r="S64" s="1282"/>
      <c r="T64" s="1282"/>
      <c r="U64" s="1282"/>
      <c r="V64" s="1282"/>
      <c r="W64" s="1282"/>
      <c r="X64" s="1282"/>
      <c r="Y64" s="1282"/>
      <c r="Z64" s="1282"/>
      <c r="AA64" s="1282"/>
      <c r="AB64" s="1282"/>
      <c r="AC64" s="1282"/>
      <c r="AD64" s="1282"/>
      <c r="AE64" s="1282"/>
      <c r="AF64" s="1282"/>
      <c r="AG64" s="1282"/>
      <c r="AH64" s="1282"/>
      <c r="AI64" s="1282"/>
      <c r="AJ64" s="1282"/>
      <c r="AK64" s="1282"/>
      <c r="AL64" s="1282"/>
    </row>
    <row r="65" spans="1:38" ht="60.65" customHeight="1" x14ac:dyDescent="0.25">
      <c r="A65" s="1282"/>
      <c r="C65" s="1803" t="s">
        <v>1072</v>
      </c>
      <c r="D65" s="1798"/>
      <c r="E65" s="1798"/>
      <c r="F65" s="1798"/>
      <c r="G65" s="1798"/>
      <c r="H65" s="1798"/>
      <c r="I65" s="1798"/>
      <c r="J65" s="1798"/>
      <c r="M65" s="1282"/>
      <c r="N65" s="1284"/>
      <c r="O65" s="1282"/>
      <c r="P65" s="1282"/>
      <c r="Q65" s="1282"/>
      <c r="R65" s="1282"/>
      <c r="S65" s="1282"/>
      <c r="T65" s="1282"/>
      <c r="U65" s="1282"/>
      <c r="V65" s="1282"/>
      <c r="W65" s="1282"/>
      <c r="X65" s="1282"/>
      <c r="Y65" s="1282"/>
      <c r="Z65" s="1282"/>
      <c r="AA65" s="1282"/>
      <c r="AB65" s="1282"/>
      <c r="AC65" s="1282"/>
      <c r="AD65" s="1282"/>
      <c r="AE65" s="1282"/>
      <c r="AF65" s="1282"/>
      <c r="AG65" s="1282"/>
      <c r="AH65" s="1282"/>
      <c r="AI65" s="1282"/>
      <c r="AJ65" s="1282"/>
      <c r="AK65" s="1282"/>
      <c r="AL65" s="1282"/>
    </row>
    <row r="66" spans="1:38" s="1282" customFormat="1" ht="18.75" customHeight="1" x14ac:dyDescent="0.25">
      <c r="B66" s="1285"/>
      <c r="C66" s="1307" t="s">
        <v>1065</v>
      </c>
      <c r="D66" s="1779"/>
      <c r="E66" s="1780"/>
      <c r="F66" s="1780"/>
      <c r="G66" s="1781"/>
      <c r="H66" s="1254"/>
      <c r="I66" s="1307" t="s">
        <v>203</v>
      </c>
      <c r="J66" s="1308"/>
      <c r="K66" s="1309"/>
      <c r="L66" s="1282" t="b">
        <f>IF(SUBSTITUTE(D66," ","")="",FALSE,TRUE)</f>
        <v>0</v>
      </c>
      <c r="M66" s="1282">
        <f>IF(L66=TRUE,0,1)</f>
        <v>1</v>
      </c>
      <c r="N66" s="1284"/>
    </row>
    <row r="67" spans="1:38" s="1282" customFormat="1" ht="18.75" customHeight="1" x14ac:dyDescent="0.25">
      <c r="B67" s="1285"/>
      <c r="C67" s="1307"/>
      <c r="D67" s="1285"/>
      <c r="E67" s="1310"/>
      <c r="F67" s="1311"/>
      <c r="G67" s="1311"/>
      <c r="H67" s="1311"/>
      <c r="I67" s="1311"/>
      <c r="J67" s="1312"/>
      <c r="K67" s="1309"/>
      <c r="M67" s="1283"/>
    </row>
    <row r="68" spans="1:38" ht="115.5" customHeight="1" x14ac:dyDescent="0.25">
      <c r="A68" s="1282"/>
      <c r="C68" s="1783"/>
      <c r="D68" s="1783"/>
      <c r="E68" s="1783"/>
      <c r="F68" s="1783"/>
      <c r="G68" s="1783"/>
      <c r="H68" s="1783"/>
      <c r="I68" s="1783"/>
      <c r="J68" s="1784"/>
      <c r="L68" s="1282" t="b">
        <f>IF(SUBSTITUTE(C68," ","")="",FALSE,TRUE)</f>
        <v>0</v>
      </c>
      <c r="M68" s="1282">
        <f>IF(L68=TRUE,0,1)</f>
        <v>1</v>
      </c>
      <c r="N68" s="1284"/>
      <c r="O68" s="1282"/>
      <c r="P68" s="1282"/>
      <c r="Q68" s="1282"/>
      <c r="R68" s="1282"/>
      <c r="S68" s="1282"/>
      <c r="T68" s="1282"/>
      <c r="U68" s="1282"/>
      <c r="V68" s="1282"/>
      <c r="W68" s="1282"/>
      <c r="X68" s="1282"/>
      <c r="Y68" s="1282"/>
      <c r="Z68" s="1282"/>
      <c r="AA68" s="1282"/>
      <c r="AB68" s="1282"/>
      <c r="AC68" s="1282"/>
      <c r="AD68" s="1282"/>
      <c r="AE68" s="1282"/>
      <c r="AF68" s="1282"/>
      <c r="AG68" s="1282"/>
      <c r="AH68" s="1282"/>
      <c r="AI68" s="1282"/>
      <c r="AJ68" s="1282"/>
      <c r="AK68" s="1282"/>
      <c r="AL68" s="1282"/>
    </row>
    <row r="69" spans="1:38" ht="15" customHeight="1" x14ac:dyDescent="0.25">
      <c r="A69" s="1282"/>
      <c r="C69" s="1313"/>
      <c r="D69" s="1313"/>
      <c r="E69" s="1313"/>
      <c r="F69" s="1313"/>
      <c r="G69" s="1313"/>
      <c r="H69" s="1313"/>
      <c r="I69" s="1313"/>
      <c r="J69" s="1313"/>
      <c r="K69" s="1294"/>
      <c r="M69" s="1295"/>
      <c r="N69" s="1284"/>
      <c r="O69" s="1295"/>
      <c r="P69" s="1295"/>
      <c r="Q69" s="1282"/>
      <c r="R69" s="1282"/>
      <c r="S69" s="1282"/>
      <c r="T69" s="1282"/>
      <c r="U69" s="1282"/>
      <c r="V69" s="1282"/>
      <c r="W69" s="1282"/>
      <c r="X69" s="1282"/>
      <c r="Y69" s="1282"/>
      <c r="Z69" s="1282"/>
      <c r="AA69" s="1282"/>
      <c r="AB69" s="1282"/>
      <c r="AC69" s="1282"/>
      <c r="AD69" s="1282"/>
      <c r="AE69" s="1282"/>
      <c r="AF69" s="1282"/>
      <c r="AG69" s="1282"/>
      <c r="AH69" s="1282"/>
      <c r="AI69" s="1282"/>
      <c r="AJ69" s="1282"/>
      <c r="AK69" s="1282"/>
      <c r="AL69" s="1282"/>
    </row>
    <row r="70" spans="1:38" ht="17.5" x14ac:dyDescent="0.35">
      <c r="A70" s="1282"/>
      <c r="C70" s="1314" t="s">
        <v>1073</v>
      </c>
      <c r="D70" s="1319"/>
      <c r="E70" s="1319"/>
      <c r="F70" s="1319"/>
      <c r="G70" s="1319"/>
      <c r="H70" s="1319"/>
      <c r="I70" s="1319"/>
      <c r="J70" s="1319"/>
      <c r="M70" s="1282"/>
      <c r="N70" s="1284"/>
      <c r="O70" s="1282"/>
      <c r="P70" s="1282"/>
      <c r="Q70" s="1282"/>
      <c r="R70" s="1282"/>
      <c r="S70" s="1282"/>
      <c r="T70" s="1282"/>
      <c r="U70" s="1282"/>
      <c r="V70" s="1282"/>
      <c r="W70" s="1282"/>
      <c r="X70" s="1282"/>
      <c r="Y70" s="1282"/>
      <c r="Z70" s="1282"/>
      <c r="AA70" s="1282"/>
      <c r="AB70" s="1282"/>
      <c r="AC70" s="1282"/>
      <c r="AD70" s="1282"/>
      <c r="AE70" s="1282"/>
      <c r="AF70" s="1282"/>
      <c r="AG70" s="1282"/>
      <c r="AH70" s="1282"/>
      <c r="AI70" s="1282"/>
      <c r="AJ70" s="1282"/>
      <c r="AK70" s="1282"/>
      <c r="AL70" s="1282"/>
    </row>
    <row r="71" spans="1:38" ht="117.75" customHeight="1" x14ac:dyDescent="0.25">
      <c r="A71" s="1282"/>
      <c r="C71" s="1798" t="s">
        <v>1074</v>
      </c>
      <c r="D71" s="1798"/>
      <c r="E71" s="1798"/>
      <c r="F71" s="1798"/>
      <c r="G71" s="1798"/>
      <c r="H71" s="1798"/>
      <c r="I71" s="1798"/>
      <c r="J71" s="1798"/>
      <c r="M71" s="1282"/>
      <c r="N71" s="1284"/>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c r="AL71" s="1282"/>
    </row>
    <row r="72" spans="1:38" s="1282" customFormat="1" ht="18.75" customHeight="1" x14ac:dyDescent="0.25">
      <c r="B72" s="1285"/>
      <c r="C72" s="1307" t="s">
        <v>1065</v>
      </c>
      <c r="D72" s="1779"/>
      <c r="E72" s="1780"/>
      <c r="F72" s="1780"/>
      <c r="G72" s="1781"/>
      <c r="H72" s="1254"/>
      <c r="I72" s="1307" t="s">
        <v>203</v>
      </c>
      <c r="J72" s="1308"/>
      <c r="K72" s="1309"/>
      <c r="L72" s="1282" t="b">
        <f>IF(SUBSTITUTE(D72," ","")="",FALSE,TRUE)</f>
        <v>0</v>
      </c>
      <c r="M72" s="1282">
        <f>IF(L72=TRUE,0,1)</f>
        <v>1</v>
      </c>
    </row>
    <row r="73" spans="1:38" s="1282" customFormat="1" ht="18.75" customHeight="1" x14ac:dyDescent="0.25">
      <c r="B73" s="1285"/>
      <c r="C73" s="1307"/>
      <c r="D73" s="1285"/>
      <c r="E73" s="1310"/>
      <c r="F73" s="1311"/>
      <c r="G73" s="1311"/>
      <c r="H73" s="1311"/>
      <c r="I73" s="1311"/>
      <c r="J73" s="1312"/>
      <c r="K73" s="1309"/>
      <c r="M73" s="1283"/>
    </row>
    <row r="74" spans="1:38" ht="115.5" customHeight="1" x14ac:dyDescent="0.25">
      <c r="A74" s="1282"/>
      <c r="C74" s="1783"/>
      <c r="D74" s="1783"/>
      <c r="E74" s="1783"/>
      <c r="F74" s="1783"/>
      <c r="G74" s="1783"/>
      <c r="H74" s="1783"/>
      <c r="I74" s="1783"/>
      <c r="J74" s="1784"/>
      <c r="L74" s="1282" t="b">
        <f>IF(SUBSTITUTE(C74," ","")="",FALSE,TRUE)</f>
        <v>0</v>
      </c>
      <c r="M74" s="1282">
        <f>IF(L74=TRUE,0,1)</f>
        <v>1</v>
      </c>
      <c r="N74" s="1284"/>
      <c r="O74" s="1282"/>
      <c r="P74" s="1282"/>
      <c r="Q74" s="1282"/>
      <c r="R74" s="1282"/>
      <c r="S74" s="1282"/>
      <c r="T74" s="1282"/>
      <c r="U74" s="1282"/>
      <c r="V74" s="1282"/>
      <c r="W74" s="1282"/>
      <c r="X74" s="1282"/>
      <c r="Y74" s="1282"/>
      <c r="Z74" s="1282"/>
      <c r="AA74" s="1282"/>
      <c r="AB74" s="1282"/>
      <c r="AC74" s="1282"/>
      <c r="AD74" s="1282"/>
      <c r="AE74" s="1282"/>
      <c r="AF74" s="1282"/>
      <c r="AG74" s="1282"/>
      <c r="AH74" s="1282"/>
      <c r="AI74" s="1282"/>
      <c r="AJ74" s="1282"/>
      <c r="AK74" s="1282"/>
      <c r="AL74" s="1282"/>
    </row>
    <row r="75" spans="1:38" ht="15" customHeight="1" x14ac:dyDescent="0.25">
      <c r="A75" s="1282"/>
      <c r="C75" s="1313"/>
      <c r="D75" s="1313"/>
      <c r="E75" s="1313"/>
      <c r="F75" s="1313"/>
      <c r="G75" s="1313"/>
      <c r="H75" s="1313"/>
      <c r="I75" s="1313"/>
      <c r="J75" s="1313"/>
      <c r="K75" s="1294"/>
      <c r="M75" s="1295"/>
      <c r="N75" s="1284"/>
      <c r="O75" s="1295"/>
      <c r="P75" s="1295"/>
      <c r="Q75" s="1282"/>
      <c r="R75" s="1282"/>
      <c r="S75" s="1282"/>
      <c r="T75" s="1282"/>
      <c r="U75" s="1282"/>
      <c r="V75" s="1282"/>
      <c r="W75" s="1282"/>
      <c r="X75" s="1282"/>
      <c r="Y75" s="1282"/>
      <c r="Z75" s="1282"/>
      <c r="AA75" s="1282"/>
      <c r="AB75" s="1282"/>
      <c r="AC75" s="1282"/>
      <c r="AD75" s="1282"/>
      <c r="AE75" s="1282"/>
      <c r="AF75" s="1282"/>
      <c r="AG75" s="1282"/>
      <c r="AH75" s="1282"/>
      <c r="AI75" s="1282"/>
      <c r="AJ75" s="1282"/>
      <c r="AK75" s="1282"/>
      <c r="AL75" s="1282"/>
    </row>
    <row r="76" spans="1:38" ht="17.5" x14ac:dyDescent="0.35">
      <c r="A76" s="1282"/>
      <c r="C76" s="1314" t="s">
        <v>1075</v>
      </c>
      <c r="D76" s="1319"/>
      <c r="E76" s="1319"/>
      <c r="F76" s="1319"/>
      <c r="G76" s="1319"/>
      <c r="H76" s="1319"/>
      <c r="I76" s="1319"/>
      <c r="J76" s="1319"/>
      <c r="M76" s="1282"/>
      <c r="N76" s="1284"/>
      <c r="O76" s="1282"/>
      <c r="P76" s="1282"/>
      <c r="Q76" s="1282"/>
      <c r="R76" s="1282"/>
      <c r="S76" s="1282"/>
      <c r="T76" s="1282"/>
      <c r="U76" s="1282"/>
      <c r="V76" s="1282"/>
      <c r="W76" s="1282"/>
      <c r="X76" s="1282"/>
      <c r="Y76" s="1282"/>
      <c r="Z76" s="1282"/>
      <c r="AA76" s="1282"/>
      <c r="AB76" s="1282"/>
      <c r="AC76" s="1282"/>
      <c r="AD76" s="1282"/>
      <c r="AE76" s="1282"/>
      <c r="AF76" s="1282"/>
      <c r="AG76" s="1282"/>
      <c r="AH76" s="1282"/>
      <c r="AI76" s="1282"/>
      <c r="AJ76" s="1282"/>
      <c r="AK76" s="1282"/>
      <c r="AL76" s="1282"/>
    </row>
    <row r="77" spans="1:38" ht="20.5" customHeight="1" x14ac:dyDescent="0.25">
      <c r="A77" s="1282"/>
      <c r="C77" s="1798" t="s">
        <v>1076</v>
      </c>
      <c r="D77" s="1798"/>
      <c r="E77" s="1798"/>
      <c r="F77" s="1798"/>
      <c r="G77" s="1798"/>
      <c r="H77" s="1798"/>
      <c r="J77" s="1320"/>
      <c r="L77" s="1282" t="b">
        <f>IF(SUBSTITUTE(J77," ","")="",FALSE,TRUE)</f>
        <v>0</v>
      </c>
      <c r="M77" s="1282">
        <f>IF(J77="",1,0)</f>
        <v>1</v>
      </c>
      <c r="N77" s="1284"/>
      <c r="O77" s="1282"/>
      <c r="P77" s="1282"/>
      <c r="Q77" s="1282"/>
      <c r="R77" s="1282"/>
      <c r="S77" s="1282"/>
      <c r="T77" s="1282"/>
      <c r="U77" s="1282"/>
      <c r="V77" s="1282"/>
      <c r="W77" s="1282"/>
      <c r="X77" s="1282"/>
      <c r="Y77" s="1282"/>
      <c r="Z77" s="1282"/>
      <c r="AA77" s="1282"/>
      <c r="AB77" s="1282"/>
      <c r="AC77" s="1282"/>
      <c r="AD77" s="1282"/>
      <c r="AE77" s="1282"/>
      <c r="AF77" s="1282"/>
      <c r="AG77" s="1282"/>
      <c r="AH77" s="1282"/>
      <c r="AI77" s="1282"/>
      <c r="AJ77" s="1282"/>
      <c r="AK77" s="1282"/>
      <c r="AL77" s="1282"/>
    </row>
    <row r="78" spans="1:38" ht="45" customHeight="1" x14ac:dyDescent="0.25">
      <c r="A78" s="1282"/>
      <c r="C78" s="1798" t="s">
        <v>1077</v>
      </c>
      <c r="D78" s="1798"/>
      <c r="E78" s="1798"/>
      <c r="F78" s="1798"/>
      <c r="G78" s="1798"/>
      <c r="H78" s="1798"/>
      <c r="I78" s="1798"/>
      <c r="J78" s="1798"/>
      <c r="M78" s="1282"/>
      <c r="N78" s="1284"/>
      <c r="O78" s="1282"/>
      <c r="P78" s="1282"/>
      <c r="Q78" s="1282"/>
      <c r="R78" s="1282"/>
      <c r="S78" s="1282"/>
      <c r="T78" s="1282"/>
      <c r="U78" s="1282"/>
      <c r="V78" s="1282"/>
      <c r="W78" s="1282"/>
      <c r="X78" s="1282"/>
      <c r="Y78" s="1282"/>
      <c r="Z78" s="1282"/>
      <c r="AA78" s="1282"/>
      <c r="AB78" s="1282"/>
      <c r="AC78" s="1282"/>
      <c r="AD78" s="1282"/>
      <c r="AE78" s="1282"/>
      <c r="AF78" s="1282"/>
      <c r="AG78" s="1282"/>
      <c r="AH78" s="1282"/>
      <c r="AI78" s="1282"/>
      <c r="AJ78" s="1282"/>
      <c r="AK78" s="1282"/>
      <c r="AL78" s="1282"/>
    </row>
    <row r="79" spans="1:38" ht="115.5" customHeight="1" x14ac:dyDescent="0.25">
      <c r="A79" s="1282"/>
      <c r="C79" s="1783"/>
      <c r="D79" s="1783"/>
      <c r="E79" s="1783"/>
      <c r="F79" s="1783"/>
      <c r="G79" s="1783"/>
      <c r="H79" s="1783"/>
      <c r="I79" s="1783"/>
      <c r="J79" s="1784"/>
      <c r="L79" s="1282" t="b">
        <f>IF(SUBSTITUTE(C79," ","")="",FALSE,TRUE)</f>
        <v>0</v>
      </c>
      <c r="M79" s="1282">
        <f>IF(L79=TRUE,0,1)</f>
        <v>1</v>
      </c>
      <c r="N79" s="1284"/>
      <c r="O79" s="1282"/>
      <c r="P79" s="1282"/>
      <c r="Q79" s="1282"/>
      <c r="R79" s="1282"/>
      <c r="S79" s="1282"/>
      <c r="T79" s="1282"/>
      <c r="U79" s="1282"/>
      <c r="V79" s="1282"/>
      <c r="W79" s="1282"/>
      <c r="X79" s="1282"/>
      <c r="Y79" s="1282"/>
      <c r="Z79" s="1282"/>
      <c r="AA79" s="1282"/>
      <c r="AB79" s="1282"/>
      <c r="AC79" s="1282"/>
      <c r="AD79" s="1282"/>
      <c r="AE79" s="1282"/>
      <c r="AF79" s="1282"/>
      <c r="AG79" s="1282"/>
      <c r="AH79" s="1282"/>
      <c r="AI79" s="1282"/>
      <c r="AJ79" s="1282"/>
      <c r="AK79" s="1282"/>
      <c r="AL79" s="1282"/>
    </row>
    <row r="80" spans="1:38" ht="15" customHeight="1" x14ac:dyDescent="0.25">
      <c r="A80" s="1282"/>
      <c r="C80" s="1313"/>
      <c r="D80" s="1313"/>
      <c r="E80" s="1313"/>
      <c r="F80" s="1313"/>
      <c r="G80" s="1313"/>
      <c r="H80" s="1313"/>
      <c r="I80" s="1313"/>
      <c r="J80" s="1313"/>
      <c r="K80" s="1294"/>
      <c r="M80" s="1295"/>
      <c r="N80" s="1284"/>
      <c r="O80" s="1295"/>
      <c r="P80" s="1295"/>
      <c r="Q80" s="1282"/>
      <c r="R80" s="1282"/>
      <c r="S80" s="1282"/>
      <c r="T80" s="1282"/>
      <c r="U80" s="1282"/>
      <c r="V80" s="1282"/>
      <c r="W80" s="1282"/>
      <c r="X80" s="1282"/>
      <c r="Y80" s="1282"/>
      <c r="Z80" s="1282"/>
      <c r="AA80" s="1282"/>
      <c r="AB80" s="1282"/>
      <c r="AC80" s="1282"/>
      <c r="AD80" s="1321"/>
      <c r="AE80" s="1321"/>
      <c r="AF80" s="1321"/>
      <c r="AG80" s="1321"/>
      <c r="AH80" s="1321"/>
      <c r="AI80" s="1321"/>
      <c r="AJ80" s="1321"/>
      <c r="AK80" s="1321"/>
      <c r="AL80" s="1321"/>
    </row>
    <row r="81" spans="1:128" s="1322" customFormat="1" ht="17.5" x14ac:dyDescent="0.25">
      <c r="A81" s="1321"/>
      <c r="C81" s="1302" t="s">
        <v>1078</v>
      </c>
      <c r="D81" s="1323"/>
      <c r="E81" s="1323"/>
      <c r="F81" s="1324"/>
      <c r="G81" s="1325"/>
      <c r="I81" s="1326"/>
      <c r="J81" s="1326"/>
      <c r="L81" s="1321"/>
      <c r="M81" s="1321"/>
      <c r="N81" s="1284"/>
      <c r="O81" s="1321"/>
      <c r="P81" s="1321"/>
      <c r="Q81" s="1321"/>
      <c r="R81" s="1321"/>
      <c r="S81" s="1321"/>
      <c r="T81" s="1321"/>
      <c r="U81" s="1321"/>
      <c r="V81" s="1321"/>
      <c r="W81" s="1321"/>
      <c r="X81" s="1321"/>
      <c r="Y81" s="1321"/>
      <c r="Z81" s="1321"/>
      <c r="AA81" s="1321"/>
      <c r="AB81" s="1321"/>
      <c r="AC81" s="1321"/>
      <c r="AD81" s="1282"/>
      <c r="AE81" s="1282"/>
      <c r="AF81" s="1282"/>
      <c r="AG81" s="1282"/>
      <c r="AH81" s="1282"/>
      <c r="AI81" s="1282"/>
      <c r="AJ81" s="1282"/>
      <c r="AK81" s="1282"/>
      <c r="AL81" s="1282"/>
      <c r="AM81" s="1321"/>
      <c r="AN81" s="1321"/>
      <c r="AO81" s="1321"/>
      <c r="AP81" s="1321"/>
      <c r="AQ81" s="1321"/>
      <c r="AR81" s="1321"/>
      <c r="AS81" s="1321"/>
      <c r="AT81" s="1321"/>
      <c r="AU81" s="1321"/>
      <c r="AV81" s="1321"/>
      <c r="AW81" s="1321"/>
      <c r="AX81" s="1321"/>
      <c r="AY81" s="1321"/>
      <c r="AZ81" s="1321"/>
      <c r="BA81" s="1321"/>
      <c r="BB81" s="1321"/>
      <c r="BC81" s="1321"/>
      <c r="BD81" s="1321"/>
      <c r="BE81" s="1321"/>
      <c r="BF81" s="1321"/>
      <c r="BG81" s="1321"/>
      <c r="BH81" s="1321"/>
      <c r="BI81" s="1321"/>
      <c r="BJ81" s="1321"/>
      <c r="BK81" s="1321"/>
      <c r="BL81" s="1321"/>
      <c r="BM81" s="1321"/>
      <c r="BN81" s="1321"/>
      <c r="BO81" s="1321"/>
      <c r="BP81" s="1321"/>
      <c r="BQ81" s="1321"/>
      <c r="BR81" s="1321"/>
      <c r="BS81" s="1321"/>
      <c r="BT81" s="1321"/>
      <c r="BU81" s="1321"/>
      <c r="BV81" s="1321"/>
      <c r="BW81" s="1321"/>
      <c r="BX81" s="1321"/>
      <c r="BY81" s="1321"/>
      <c r="BZ81" s="1321"/>
      <c r="CA81" s="1321"/>
      <c r="CB81" s="1321"/>
      <c r="CC81" s="1321"/>
      <c r="CD81" s="1321"/>
      <c r="CE81" s="1321"/>
      <c r="CF81" s="1321"/>
      <c r="CG81" s="1321"/>
      <c r="CH81" s="1321"/>
      <c r="CI81" s="1321"/>
      <c r="CJ81" s="1321"/>
      <c r="CK81" s="1321"/>
      <c r="CL81" s="1321"/>
      <c r="CM81" s="1321"/>
      <c r="CN81" s="1321"/>
      <c r="CO81" s="1321"/>
      <c r="CP81" s="1321"/>
      <c r="CQ81" s="1321"/>
      <c r="CR81" s="1321"/>
      <c r="CS81" s="1321"/>
      <c r="CT81" s="1321"/>
      <c r="CU81" s="1321"/>
      <c r="CV81" s="1321"/>
      <c r="CW81" s="1321"/>
      <c r="CX81" s="1321"/>
      <c r="CY81" s="1321"/>
      <c r="CZ81" s="1321"/>
      <c r="DA81" s="1321"/>
      <c r="DB81" s="1321"/>
      <c r="DC81" s="1321"/>
      <c r="DD81" s="1321"/>
      <c r="DE81" s="1321"/>
      <c r="DF81" s="1321"/>
      <c r="DG81" s="1321"/>
      <c r="DH81" s="1321"/>
      <c r="DI81" s="1321"/>
      <c r="DJ81" s="1321"/>
      <c r="DK81" s="1321"/>
      <c r="DL81" s="1321"/>
      <c r="DM81" s="1321"/>
      <c r="DN81" s="1321"/>
      <c r="DO81" s="1321"/>
      <c r="DP81" s="1321"/>
      <c r="DQ81" s="1321"/>
      <c r="DR81" s="1321"/>
      <c r="DS81" s="1321"/>
      <c r="DT81" s="1321"/>
      <c r="DU81" s="1321"/>
      <c r="DV81" s="1321"/>
      <c r="DW81" s="1321"/>
      <c r="DX81" s="1321"/>
    </row>
    <row r="82" spans="1:128" ht="32.15" customHeight="1" x14ac:dyDescent="0.25">
      <c r="A82" s="1282"/>
      <c r="C82" s="1799" t="s">
        <v>1079</v>
      </c>
      <c r="D82" s="1800"/>
      <c r="E82" s="1800"/>
      <c r="F82" s="1800"/>
      <c r="G82" s="1800"/>
      <c r="H82" s="1800"/>
      <c r="I82" s="1800"/>
      <c r="J82" s="1800"/>
      <c r="K82" s="1294"/>
      <c r="M82" s="1295"/>
      <c r="N82" s="1284"/>
      <c r="O82" s="1282"/>
      <c r="P82" s="1282"/>
      <c r="Q82" s="1282"/>
      <c r="R82" s="1282"/>
      <c r="S82" s="1282"/>
      <c r="T82" s="1282"/>
      <c r="U82" s="1282"/>
      <c r="V82" s="1282"/>
      <c r="W82" s="1282"/>
      <c r="X82" s="1282"/>
      <c r="Y82" s="1282"/>
      <c r="Z82" s="1282"/>
      <c r="AA82" s="1282"/>
      <c r="AB82" s="1282"/>
      <c r="AC82" s="1282"/>
      <c r="AD82" s="1282"/>
      <c r="AE82" s="1282"/>
      <c r="AF82" s="1282"/>
      <c r="AG82" s="1282"/>
      <c r="AH82" s="1282"/>
      <c r="AI82" s="1282"/>
      <c r="AJ82" s="1282"/>
      <c r="AK82" s="1282"/>
      <c r="AL82" s="1282"/>
    </row>
    <row r="83" spans="1:128" ht="15" customHeight="1" x14ac:dyDescent="0.25">
      <c r="A83" s="1282"/>
      <c r="C83" s="1327"/>
      <c r="D83" s="1313"/>
      <c r="E83" s="1313"/>
      <c r="F83" s="1313"/>
      <c r="G83" s="1313"/>
      <c r="H83" s="1313"/>
      <c r="I83" s="1313"/>
      <c r="J83" s="1313"/>
      <c r="K83" s="1294"/>
      <c r="M83" s="1295"/>
      <c r="N83" s="1284"/>
      <c r="O83" s="1295"/>
      <c r="P83" s="1295"/>
      <c r="Q83" s="1282"/>
      <c r="R83" s="1282"/>
      <c r="S83" s="1282"/>
      <c r="T83" s="1282"/>
      <c r="U83" s="1282"/>
      <c r="V83" s="1282"/>
      <c r="W83" s="1282"/>
      <c r="X83" s="1282"/>
      <c r="Y83" s="1282"/>
      <c r="Z83" s="1282"/>
      <c r="AA83" s="1282"/>
      <c r="AB83" s="1282"/>
      <c r="AC83" s="1282"/>
      <c r="AD83" s="1282"/>
      <c r="AE83" s="1282"/>
      <c r="AF83" s="1282"/>
      <c r="AG83" s="1282"/>
      <c r="AH83" s="1282"/>
      <c r="AI83" s="1282"/>
      <c r="AJ83" s="1282"/>
      <c r="AK83" s="1282"/>
      <c r="AL83" s="1282"/>
    </row>
    <row r="84" spans="1:128" ht="57" customHeight="1" x14ac:dyDescent="0.25">
      <c r="A84" s="1282"/>
      <c r="C84" s="1328" t="s">
        <v>1080</v>
      </c>
      <c r="D84" s="1801" t="s">
        <v>762</v>
      </c>
      <c r="E84" s="1802"/>
      <c r="F84" s="1328" t="s">
        <v>1081</v>
      </c>
      <c r="G84" s="1328" t="s">
        <v>1082</v>
      </c>
      <c r="J84" s="1294"/>
      <c r="L84" s="1329">
        <v>45383</v>
      </c>
      <c r="M84" s="1295"/>
      <c r="N84" s="1282"/>
      <c r="O84" s="1282"/>
      <c r="P84" s="1282"/>
      <c r="Q84" s="1282"/>
      <c r="R84" s="1282"/>
      <c r="S84" s="1282"/>
      <c r="T84" s="1282"/>
      <c r="U84" s="1282"/>
      <c r="V84" s="1282"/>
      <c r="W84" s="1282"/>
      <c r="X84" s="1282"/>
      <c r="Y84" s="1282"/>
      <c r="Z84" s="1282"/>
      <c r="AA84" s="1282"/>
      <c r="AB84" s="1282"/>
      <c r="AC84" s="1282"/>
      <c r="AD84" s="1282"/>
      <c r="AE84" s="1282"/>
      <c r="AF84" s="1282"/>
      <c r="AG84" s="1282"/>
      <c r="AH84" s="1282"/>
      <c r="AI84" s="1282"/>
      <c r="AJ84" s="1282"/>
      <c r="AK84" s="1282"/>
      <c r="AL84" s="1282"/>
      <c r="DX84" s="1285"/>
    </row>
    <row r="85" spans="1:128" ht="19.5" customHeight="1" x14ac:dyDescent="0.25">
      <c r="A85" s="1282"/>
      <c r="C85" s="1330" t="s">
        <v>1083</v>
      </c>
      <c r="D85" s="1789"/>
      <c r="E85" s="1790"/>
      <c r="F85" s="1331"/>
      <c r="G85" s="1332"/>
      <c r="J85" s="1294"/>
      <c r="L85" s="1282" t="b">
        <f t="shared" ref="L85:L93" si="0">IF(SUBSTITUTE(D85," ","")="",FALSE,TRUE)</f>
        <v>0</v>
      </c>
      <c r="M85" s="1333">
        <f>IF(D85="",1,IF(D85&gt;=($L$84),0,1))</f>
        <v>1</v>
      </c>
      <c r="N85" s="1282"/>
      <c r="O85" s="1282"/>
      <c r="P85" s="1282"/>
      <c r="Q85" s="1282"/>
      <c r="R85" s="1282"/>
      <c r="S85" s="1282"/>
      <c r="T85" s="1282"/>
      <c r="U85" s="1282"/>
      <c r="V85" s="1282"/>
      <c r="W85" s="1282"/>
      <c r="X85" s="1282"/>
      <c r="Y85" s="1282"/>
      <c r="Z85" s="1282"/>
      <c r="AA85" s="1282"/>
      <c r="AB85" s="1282"/>
      <c r="AC85" s="1282"/>
      <c r="AD85" s="1282"/>
      <c r="AE85" s="1282"/>
      <c r="AF85" s="1282"/>
      <c r="AG85" s="1282"/>
      <c r="AH85" s="1282"/>
      <c r="AI85" s="1282"/>
      <c r="AJ85" s="1282"/>
      <c r="AK85" s="1282"/>
      <c r="AL85" s="1282"/>
      <c r="DX85" s="1285"/>
    </row>
    <row r="86" spans="1:128" ht="19.5" customHeight="1" x14ac:dyDescent="0.25">
      <c r="A86" s="1282"/>
      <c r="C86" s="1330" t="s">
        <v>1084</v>
      </c>
      <c r="D86" s="1789"/>
      <c r="E86" s="1790"/>
      <c r="F86" s="1331"/>
      <c r="G86" s="1332"/>
      <c r="J86" s="1294"/>
      <c r="L86" s="1282" t="b">
        <f t="shared" si="0"/>
        <v>0</v>
      </c>
      <c r="M86" s="1333">
        <f t="shared" ref="M86:M93" si="1">IF(D86="",1,IF(D86&gt;=($L$84),0,1))</f>
        <v>1</v>
      </c>
      <c r="N86" s="1282"/>
      <c r="O86" s="1282"/>
      <c r="P86" s="1282"/>
      <c r="Q86" s="1282"/>
      <c r="R86" s="1282"/>
      <c r="S86" s="1282"/>
      <c r="T86" s="1282"/>
      <c r="U86" s="1282"/>
      <c r="V86" s="1282"/>
      <c r="W86" s="1282"/>
      <c r="X86" s="1282"/>
      <c r="Y86" s="1282"/>
      <c r="Z86" s="1282"/>
      <c r="AA86" s="1282"/>
      <c r="AB86" s="1282"/>
      <c r="AC86" s="1282"/>
      <c r="AD86" s="1282"/>
      <c r="AE86" s="1282"/>
      <c r="AF86" s="1282"/>
      <c r="AG86" s="1282"/>
      <c r="AH86" s="1282"/>
      <c r="AI86" s="1282"/>
      <c r="AJ86" s="1282"/>
      <c r="AK86" s="1282"/>
      <c r="AL86" s="1282"/>
      <c r="DX86" s="1285"/>
    </row>
    <row r="87" spans="1:128" ht="19.5" customHeight="1" x14ac:dyDescent="0.25">
      <c r="A87" s="1282"/>
      <c r="C87" s="1330" t="s">
        <v>1085</v>
      </c>
      <c r="D87" s="1789"/>
      <c r="E87" s="1790"/>
      <c r="F87" s="1331"/>
      <c r="G87" s="1332"/>
      <c r="J87" s="1294"/>
      <c r="L87" s="1282" t="b">
        <f t="shared" si="0"/>
        <v>0</v>
      </c>
      <c r="M87" s="1333">
        <f t="shared" si="1"/>
        <v>1</v>
      </c>
      <c r="N87" s="1282"/>
      <c r="O87" s="1282"/>
      <c r="P87" s="1282"/>
      <c r="Q87" s="1282"/>
      <c r="R87" s="1282"/>
      <c r="S87" s="1282"/>
      <c r="T87" s="1282"/>
      <c r="U87" s="1282"/>
      <c r="V87" s="1282"/>
      <c r="W87" s="1282"/>
      <c r="X87" s="1282"/>
      <c r="Y87" s="1282"/>
      <c r="Z87" s="1282"/>
      <c r="AA87" s="1282"/>
      <c r="AB87" s="1282"/>
      <c r="AC87" s="1282"/>
      <c r="AD87" s="1282"/>
      <c r="AE87" s="1282"/>
      <c r="AF87" s="1282"/>
      <c r="AG87" s="1282"/>
      <c r="AH87" s="1282"/>
      <c r="AI87" s="1282"/>
      <c r="AJ87" s="1282"/>
      <c r="AK87" s="1282"/>
      <c r="AL87" s="1282"/>
      <c r="DX87" s="1285"/>
    </row>
    <row r="88" spans="1:128" ht="19.5" customHeight="1" x14ac:dyDescent="0.25">
      <c r="A88" s="1282"/>
      <c r="C88" s="1330" t="s">
        <v>1086</v>
      </c>
      <c r="D88" s="1789"/>
      <c r="E88" s="1790"/>
      <c r="F88" s="1331"/>
      <c r="G88" s="1332"/>
      <c r="J88" s="1294"/>
      <c r="L88" s="1282" t="b">
        <f t="shared" si="0"/>
        <v>0</v>
      </c>
      <c r="M88" s="1333">
        <f t="shared" si="1"/>
        <v>1</v>
      </c>
      <c r="N88" s="1282"/>
      <c r="O88" s="1282"/>
      <c r="P88" s="1282"/>
      <c r="Q88" s="1282"/>
      <c r="R88" s="1282"/>
      <c r="S88" s="1282"/>
      <c r="T88" s="1282"/>
      <c r="U88" s="1282"/>
      <c r="V88" s="1282"/>
      <c r="W88" s="1282"/>
      <c r="X88" s="1282"/>
      <c r="Y88" s="1282"/>
      <c r="Z88" s="1282"/>
      <c r="AA88" s="1282"/>
      <c r="AB88" s="1282"/>
      <c r="AC88" s="1282"/>
      <c r="AD88" s="1282"/>
      <c r="AE88" s="1282"/>
      <c r="AF88" s="1282"/>
      <c r="AG88" s="1282"/>
      <c r="AH88" s="1282"/>
      <c r="AI88" s="1282"/>
      <c r="AJ88" s="1282"/>
      <c r="AK88" s="1282"/>
      <c r="AL88" s="1282"/>
      <c r="DX88" s="1285"/>
    </row>
    <row r="89" spans="1:128" ht="19.5" customHeight="1" x14ac:dyDescent="0.25">
      <c r="A89" s="1282"/>
      <c r="C89" s="1330" t="s">
        <v>1087</v>
      </c>
      <c r="D89" s="1789"/>
      <c r="E89" s="1790"/>
      <c r="F89" s="1331"/>
      <c r="G89" s="1332"/>
      <c r="J89" s="1294"/>
      <c r="L89" s="1282" t="b">
        <f t="shared" si="0"/>
        <v>0</v>
      </c>
      <c r="M89" s="1333">
        <f t="shared" si="1"/>
        <v>1</v>
      </c>
      <c r="N89" s="1282"/>
      <c r="O89" s="1282"/>
      <c r="P89" s="1282"/>
      <c r="Q89" s="1282"/>
      <c r="R89" s="1282"/>
      <c r="S89" s="1282"/>
      <c r="T89" s="1282"/>
      <c r="U89" s="1282"/>
      <c r="V89" s="1282"/>
      <c r="W89" s="1282"/>
      <c r="X89" s="1282"/>
      <c r="Y89" s="1282"/>
      <c r="Z89" s="1282"/>
      <c r="AA89" s="1282"/>
      <c r="AB89" s="1282"/>
      <c r="AC89" s="1282"/>
      <c r="AD89" s="1282"/>
      <c r="AE89" s="1282"/>
      <c r="AF89" s="1282"/>
      <c r="AG89" s="1282"/>
      <c r="AH89" s="1282"/>
      <c r="AI89" s="1282"/>
      <c r="AJ89" s="1282"/>
      <c r="AK89" s="1282"/>
      <c r="AL89" s="1282"/>
      <c r="DX89" s="1285"/>
    </row>
    <row r="90" spans="1:128" ht="19.5" customHeight="1" x14ac:dyDescent="0.25">
      <c r="A90" s="1282"/>
      <c r="C90" s="1330" t="s">
        <v>1088</v>
      </c>
      <c r="D90" s="1789"/>
      <c r="E90" s="1790"/>
      <c r="F90" s="1331"/>
      <c r="G90" s="1332"/>
      <c r="J90" s="1294"/>
      <c r="L90" s="1282" t="b">
        <f t="shared" si="0"/>
        <v>0</v>
      </c>
      <c r="M90" s="1333">
        <f t="shared" si="1"/>
        <v>1</v>
      </c>
      <c r="N90" s="1282"/>
      <c r="O90" s="1282"/>
      <c r="P90" s="1282"/>
      <c r="Q90" s="1282"/>
      <c r="R90" s="1282"/>
      <c r="S90" s="1282"/>
      <c r="T90" s="1282"/>
      <c r="U90" s="1282"/>
      <c r="V90" s="1282"/>
      <c r="W90" s="1282"/>
      <c r="X90" s="1282"/>
      <c r="Y90" s="1282"/>
      <c r="Z90" s="1282"/>
      <c r="AA90" s="1282"/>
      <c r="AB90" s="1282"/>
      <c r="AC90" s="1282"/>
      <c r="AD90" s="1282"/>
      <c r="AE90" s="1282"/>
      <c r="AF90" s="1282"/>
      <c r="AG90" s="1282"/>
      <c r="AH90" s="1282"/>
      <c r="AI90" s="1282"/>
      <c r="AJ90" s="1282"/>
      <c r="AK90" s="1282"/>
      <c r="AL90" s="1282"/>
      <c r="DX90" s="1285"/>
    </row>
    <row r="91" spans="1:128" ht="19.5" customHeight="1" x14ac:dyDescent="0.25">
      <c r="A91" s="1282"/>
      <c r="C91" s="1330" t="s">
        <v>1089</v>
      </c>
      <c r="D91" s="1789"/>
      <c r="E91" s="1790"/>
      <c r="F91" s="1331"/>
      <c r="G91" s="1332"/>
      <c r="H91" s="1791" t="str">
        <f>IF($G$94=0,"Input payment schedule",IF(SUM($G$85:$G$93)=$D$34,"","Anticipated grant payments do not sum to grant value requested in the Step 4 - Suppoort Tool"))</f>
        <v/>
      </c>
      <c r="J91" s="1294"/>
      <c r="L91" s="1282" t="b">
        <f t="shared" si="0"/>
        <v>0</v>
      </c>
      <c r="M91" s="1333">
        <f t="shared" si="1"/>
        <v>1</v>
      </c>
      <c r="N91" s="1282"/>
      <c r="O91" s="1282"/>
      <c r="P91" s="1282"/>
      <c r="Q91" s="1282"/>
      <c r="R91" s="1282"/>
      <c r="S91" s="1282"/>
      <c r="T91" s="1282"/>
      <c r="U91" s="1282"/>
      <c r="V91" s="1282"/>
      <c r="W91" s="1282"/>
      <c r="X91" s="1282"/>
      <c r="Y91" s="1282"/>
      <c r="Z91" s="1282"/>
      <c r="AA91" s="1282"/>
      <c r="AB91" s="1282"/>
      <c r="AC91" s="1282"/>
      <c r="AD91" s="1282"/>
      <c r="AE91" s="1282"/>
      <c r="AF91" s="1282"/>
      <c r="AG91" s="1282"/>
      <c r="AH91" s="1282"/>
      <c r="AI91" s="1282"/>
      <c r="AJ91" s="1282"/>
      <c r="AK91" s="1282"/>
      <c r="AL91" s="1282"/>
      <c r="DX91" s="1285"/>
    </row>
    <row r="92" spans="1:128" ht="19.5" customHeight="1" x14ac:dyDescent="0.25">
      <c r="A92" s="1282"/>
      <c r="C92" s="1334" t="s">
        <v>1090</v>
      </c>
      <c r="D92" s="1789"/>
      <c r="E92" s="1790"/>
      <c r="F92" s="1331"/>
      <c r="G92" s="1332"/>
      <c r="H92" s="1791"/>
      <c r="J92" s="1294"/>
      <c r="L92" s="1282" t="b">
        <f t="shared" si="0"/>
        <v>0</v>
      </c>
      <c r="M92" s="1333">
        <f t="shared" si="1"/>
        <v>1</v>
      </c>
      <c r="N92" s="1282"/>
      <c r="O92" s="1282"/>
      <c r="P92" s="1282"/>
      <c r="Q92" s="1282"/>
      <c r="R92" s="1282"/>
      <c r="S92" s="1282"/>
      <c r="T92" s="1282"/>
      <c r="U92" s="1282"/>
      <c r="V92" s="1282"/>
      <c r="W92" s="1282"/>
      <c r="X92" s="1282"/>
      <c r="Y92" s="1282"/>
      <c r="Z92" s="1282"/>
      <c r="AA92" s="1282"/>
      <c r="AB92" s="1282"/>
      <c r="AC92" s="1282"/>
      <c r="AD92" s="1282"/>
      <c r="AE92" s="1282"/>
      <c r="AF92" s="1282"/>
      <c r="AG92" s="1282"/>
      <c r="AH92" s="1282"/>
      <c r="AI92" s="1282"/>
      <c r="AJ92" s="1282"/>
      <c r="AK92" s="1282"/>
      <c r="AL92" s="1282"/>
      <c r="DX92" s="1285"/>
    </row>
    <row r="93" spans="1:128" ht="19.5" customHeight="1" x14ac:dyDescent="0.25">
      <c r="A93" s="1282"/>
      <c r="C93" s="1334" t="s">
        <v>1091</v>
      </c>
      <c r="D93" s="1789"/>
      <c r="E93" s="1790"/>
      <c r="F93" s="1331"/>
      <c r="G93" s="1332"/>
      <c r="H93" s="1791"/>
      <c r="L93" s="1282" t="b">
        <f t="shared" si="0"/>
        <v>0</v>
      </c>
      <c r="M93" s="1333">
        <f t="shared" si="1"/>
        <v>1</v>
      </c>
      <c r="N93" s="1282"/>
      <c r="O93" s="1282"/>
      <c r="P93" s="1282"/>
      <c r="Q93" s="1282"/>
      <c r="R93" s="1282"/>
      <c r="S93" s="1282"/>
      <c r="T93" s="1282"/>
      <c r="U93" s="1282"/>
      <c r="V93" s="1282"/>
      <c r="W93" s="1282"/>
      <c r="X93" s="1282"/>
      <c r="Y93" s="1282"/>
      <c r="Z93" s="1282"/>
      <c r="AA93" s="1282"/>
      <c r="AB93" s="1282"/>
      <c r="AC93" s="1282"/>
      <c r="AD93" s="1282"/>
      <c r="AE93" s="1282"/>
      <c r="AF93" s="1282"/>
      <c r="AG93" s="1282"/>
      <c r="AH93" s="1282"/>
      <c r="AI93" s="1282"/>
      <c r="AJ93" s="1282"/>
      <c r="AK93" s="1282"/>
      <c r="AL93" s="1282"/>
      <c r="DX93" s="1285"/>
    </row>
    <row r="94" spans="1:128" ht="19.5" customHeight="1" x14ac:dyDescent="0.25">
      <c r="A94" s="1282"/>
      <c r="C94" s="1335" t="s">
        <v>1092</v>
      </c>
      <c r="D94" s="1792" t="str">
        <f>IF('Step 4 Support Tool'!AJ10="","",'Step 4 Support Tool'!AJ10)</f>
        <v/>
      </c>
      <c r="E94" s="1793"/>
      <c r="F94" s="1336" t="str">
        <f>IF(SUM(F85:F93)=0,"",SUM(F85:F93))</f>
        <v/>
      </c>
      <c r="G94" s="1337" t="str">
        <f>IF(COUNT($G$85:$G$93)=0,"",SUM($G$85:$G$93))</f>
        <v/>
      </c>
      <c r="H94" s="1791"/>
      <c r="M94" s="1333"/>
      <c r="N94" s="1282"/>
      <c r="O94" s="1282"/>
      <c r="P94" s="1282"/>
      <c r="Q94" s="1282"/>
      <c r="R94" s="1282"/>
      <c r="S94" s="1282"/>
      <c r="T94" s="1282"/>
      <c r="U94" s="1282"/>
      <c r="V94" s="1282"/>
      <c r="W94" s="1282"/>
      <c r="X94" s="1282"/>
      <c r="Y94" s="1282"/>
      <c r="Z94" s="1282"/>
      <c r="AA94" s="1282"/>
      <c r="AB94" s="1282"/>
      <c r="AC94" s="1282"/>
      <c r="AD94" s="1282"/>
      <c r="AE94" s="1282"/>
      <c r="AF94" s="1282"/>
      <c r="AG94" s="1282"/>
      <c r="AH94" s="1282"/>
      <c r="AI94" s="1282"/>
      <c r="AJ94" s="1282"/>
      <c r="AK94" s="1282"/>
      <c r="AL94" s="1282"/>
      <c r="DX94" s="1285"/>
    </row>
    <row r="95" spans="1:128" ht="14.15" customHeight="1" x14ac:dyDescent="0.25">
      <c r="A95" s="1282"/>
      <c r="C95" s="1782"/>
      <c r="D95" s="1782"/>
      <c r="E95" s="1782"/>
      <c r="F95" s="1782"/>
      <c r="G95" s="1782"/>
      <c r="H95" s="1782"/>
      <c r="I95" s="1338"/>
      <c r="M95" s="1282"/>
      <c r="N95" s="1284"/>
      <c r="O95" s="1282"/>
      <c r="P95" s="1282"/>
      <c r="Q95" s="1282"/>
      <c r="R95" s="1282"/>
      <c r="S95" s="1282"/>
      <c r="T95" s="1282"/>
      <c r="U95" s="1282"/>
      <c r="V95" s="1282"/>
      <c r="W95" s="1282"/>
      <c r="X95" s="1282"/>
      <c r="Y95" s="1282"/>
      <c r="Z95" s="1282"/>
      <c r="AA95" s="1282"/>
      <c r="AB95" s="1282"/>
      <c r="AC95" s="1282"/>
      <c r="AD95" s="1282"/>
      <c r="AE95" s="1282"/>
      <c r="AF95" s="1282"/>
      <c r="AG95" s="1282"/>
      <c r="AH95" s="1282"/>
      <c r="AI95" s="1282"/>
      <c r="AJ95" s="1282"/>
      <c r="AK95" s="1282"/>
      <c r="AL95" s="1282"/>
    </row>
    <row r="96" spans="1:128" ht="64.400000000000006" customHeight="1" x14ac:dyDescent="0.25">
      <c r="A96" s="1282"/>
      <c r="C96" s="1794" t="s">
        <v>1093</v>
      </c>
      <c r="D96" s="1794"/>
      <c r="E96" s="1794"/>
      <c r="F96" s="1794"/>
      <c r="G96" s="1794"/>
      <c r="H96" s="1794"/>
      <c r="I96" s="1794"/>
      <c r="J96" s="1794"/>
      <c r="M96" s="1282"/>
      <c r="N96" s="1284"/>
      <c r="O96" s="1282"/>
      <c r="P96" s="1282"/>
      <c r="Q96" s="1282"/>
      <c r="R96" s="1282"/>
      <c r="S96" s="1282"/>
      <c r="T96" s="1282"/>
      <c r="U96" s="1282"/>
      <c r="V96" s="1282"/>
      <c r="W96" s="1282"/>
      <c r="X96" s="1282"/>
      <c r="Y96" s="1282"/>
      <c r="Z96" s="1282"/>
      <c r="AA96" s="1282"/>
      <c r="AB96" s="1282"/>
      <c r="AC96" s="1282"/>
      <c r="AD96" s="1282"/>
      <c r="AE96" s="1282"/>
      <c r="AF96" s="1282"/>
      <c r="AG96" s="1282"/>
      <c r="AH96" s="1282"/>
      <c r="AI96" s="1282"/>
      <c r="AJ96" s="1282"/>
      <c r="AK96" s="1282"/>
      <c r="AL96" s="1282"/>
    </row>
    <row r="97" spans="1:128" s="1282" customFormat="1" ht="18.75" customHeight="1" x14ac:dyDescent="0.25">
      <c r="B97" s="1285"/>
      <c r="C97" s="1307" t="s">
        <v>1065</v>
      </c>
      <c r="D97" s="1779"/>
      <c r="E97" s="1780"/>
      <c r="F97" s="1780"/>
      <c r="G97" s="1781"/>
      <c r="H97" s="1254"/>
      <c r="I97" s="1307" t="s">
        <v>203</v>
      </c>
      <c r="J97" s="1308"/>
      <c r="K97" s="1309"/>
      <c r="L97" s="1282" t="b">
        <f>IF(SUBSTITUTE(D97," ","")="",FALSE,TRUE)</f>
        <v>0</v>
      </c>
      <c r="M97" s="1282">
        <f>IF(L97=TRUE,0,1)</f>
        <v>1</v>
      </c>
    </row>
    <row r="98" spans="1:128" s="1282" customFormat="1" ht="18.75" customHeight="1" x14ac:dyDescent="0.25">
      <c r="B98" s="1285"/>
      <c r="C98" s="1307"/>
      <c r="D98" s="1285"/>
      <c r="E98" s="1310"/>
      <c r="F98" s="1311"/>
      <c r="G98" s="1311"/>
      <c r="H98" s="1311"/>
      <c r="I98" s="1311"/>
      <c r="J98" s="1312"/>
      <c r="K98" s="1309"/>
      <c r="M98" s="1283"/>
    </row>
    <row r="99" spans="1:128" ht="115.5" customHeight="1" x14ac:dyDescent="0.25">
      <c r="A99" s="1282"/>
      <c r="B99" s="1339"/>
      <c r="C99" s="1795"/>
      <c r="D99" s="1796"/>
      <c r="E99" s="1796"/>
      <c r="F99" s="1796"/>
      <c r="G99" s="1796"/>
      <c r="H99" s="1796"/>
      <c r="I99" s="1796"/>
      <c r="J99" s="1797"/>
      <c r="L99" s="1282" t="b">
        <f>IF(SUBSTITUTE(C99," ","")="",FALSE,TRUE)</f>
        <v>0</v>
      </c>
      <c r="M99" s="1282">
        <f>IF(L99=TRUE,0,1)</f>
        <v>1</v>
      </c>
      <c r="N99" s="1284"/>
      <c r="O99" s="1282"/>
      <c r="P99" s="1282"/>
      <c r="Q99" s="1282"/>
      <c r="R99" s="1282"/>
      <c r="S99" s="1282"/>
      <c r="T99" s="1282"/>
      <c r="U99" s="1282"/>
      <c r="V99" s="1282"/>
      <c r="W99" s="1282"/>
      <c r="X99" s="1282"/>
      <c r="Y99" s="1282"/>
      <c r="Z99" s="1282"/>
      <c r="AA99" s="1282"/>
      <c r="AB99" s="1282"/>
      <c r="AC99" s="1282"/>
      <c r="AD99" s="1282"/>
      <c r="AE99" s="1282"/>
      <c r="AF99" s="1282"/>
      <c r="AG99" s="1282"/>
      <c r="AH99" s="1282"/>
      <c r="AI99" s="1282"/>
      <c r="AJ99" s="1282"/>
      <c r="AK99" s="1282"/>
      <c r="AL99" s="1282"/>
    </row>
    <row r="100" spans="1:128" ht="19.5" customHeight="1" x14ac:dyDescent="0.25">
      <c r="A100" s="1282"/>
      <c r="C100" s="1817" t="s">
        <v>1094</v>
      </c>
      <c r="D100" s="1817"/>
      <c r="E100" s="1817"/>
      <c r="F100" s="1817"/>
      <c r="G100" s="1817"/>
      <c r="H100" s="1817"/>
      <c r="I100" s="1817"/>
      <c r="J100" s="1817"/>
      <c r="K100" s="1340"/>
      <c r="M100" s="1295"/>
      <c r="N100" s="1284"/>
      <c r="O100" s="1282"/>
      <c r="P100" s="1282"/>
      <c r="Q100" s="1282"/>
      <c r="R100" s="1282"/>
      <c r="S100" s="1282"/>
      <c r="T100" s="1282"/>
      <c r="U100" s="1282"/>
      <c r="V100" s="1282"/>
      <c r="W100" s="1282"/>
      <c r="X100" s="1282"/>
      <c r="Y100" s="1282"/>
      <c r="Z100" s="1282"/>
      <c r="AA100" s="1282"/>
      <c r="AB100" s="1282"/>
      <c r="AC100" s="1282"/>
      <c r="AD100" s="1282"/>
      <c r="AE100" s="1282"/>
      <c r="AF100" s="1282"/>
      <c r="AG100" s="1282"/>
      <c r="AH100" s="1282"/>
      <c r="AI100" s="1282"/>
      <c r="AJ100" s="1282"/>
      <c r="AK100" s="1282"/>
      <c r="AL100" s="1282"/>
    </row>
    <row r="101" spans="1:128" ht="15" customHeight="1" x14ac:dyDescent="0.25">
      <c r="A101" s="1282"/>
      <c r="C101" s="1794"/>
      <c r="D101" s="1794"/>
      <c r="E101" s="1794"/>
      <c r="F101" s="1794"/>
      <c r="G101" s="1794"/>
      <c r="H101" s="1794"/>
      <c r="I101" s="1794"/>
      <c r="J101" s="1794"/>
      <c r="K101" s="1294"/>
      <c r="M101" s="1295"/>
      <c r="N101" s="1284"/>
      <c r="O101" s="1295"/>
      <c r="P101" s="1295"/>
      <c r="Q101" s="1282"/>
      <c r="R101" s="1282"/>
      <c r="S101" s="1282"/>
      <c r="T101" s="1282"/>
      <c r="U101" s="1282"/>
      <c r="V101" s="1282"/>
      <c r="W101" s="1282"/>
      <c r="X101" s="1282"/>
      <c r="Y101" s="1282"/>
      <c r="Z101" s="1282"/>
      <c r="AA101" s="1282"/>
      <c r="AB101" s="1282"/>
      <c r="AC101" s="1282"/>
      <c r="AD101" s="1282"/>
      <c r="AE101" s="1282"/>
      <c r="AF101" s="1282"/>
      <c r="AG101" s="1282"/>
      <c r="AH101" s="1282"/>
      <c r="AI101" s="1282"/>
      <c r="AJ101" s="1282"/>
      <c r="AK101" s="1282"/>
      <c r="AL101" s="1282"/>
    </row>
    <row r="102" spans="1:128" ht="14.15" customHeight="1" x14ac:dyDescent="0.25">
      <c r="A102" s="1282"/>
      <c r="C102" s="1782"/>
      <c r="D102" s="1782"/>
      <c r="E102" s="1782"/>
      <c r="F102" s="1782"/>
      <c r="G102" s="1782"/>
      <c r="H102" s="1782"/>
      <c r="I102" s="1338"/>
      <c r="M102" s="1282"/>
      <c r="N102" s="1284"/>
      <c r="O102" s="1282"/>
      <c r="P102" s="1282"/>
      <c r="Q102" s="1282"/>
      <c r="R102" s="1282"/>
      <c r="S102" s="1282"/>
      <c r="T102" s="1282"/>
      <c r="U102" s="1282"/>
      <c r="V102" s="1282"/>
      <c r="W102" s="1282"/>
      <c r="X102" s="1282"/>
      <c r="Y102" s="1282"/>
      <c r="Z102" s="1282"/>
      <c r="AA102" s="1282"/>
      <c r="AB102" s="1282"/>
      <c r="AC102" s="1282"/>
      <c r="AD102" s="1282"/>
      <c r="AE102" s="1282"/>
      <c r="AF102" s="1282"/>
      <c r="AG102" s="1282"/>
      <c r="AH102" s="1282"/>
      <c r="AI102" s="1282"/>
      <c r="AJ102" s="1282"/>
      <c r="AK102" s="1282"/>
      <c r="AL102" s="1282"/>
    </row>
    <row r="103" spans="1:128" ht="17.5" x14ac:dyDescent="0.25">
      <c r="A103" s="1282"/>
      <c r="C103" s="1302" t="s">
        <v>1095</v>
      </c>
      <c r="D103" s="1319"/>
      <c r="E103" s="1319"/>
      <c r="F103" s="1319"/>
      <c r="G103" s="1319"/>
      <c r="H103" s="1319"/>
      <c r="I103" s="1319"/>
      <c r="J103" s="1319"/>
      <c r="M103" s="1282"/>
      <c r="N103" s="1284"/>
      <c r="O103" s="1282"/>
      <c r="P103" s="1282"/>
      <c r="Q103" s="1282"/>
      <c r="R103" s="1282"/>
      <c r="S103" s="1282"/>
      <c r="T103" s="1282"/>
      <c r="U103" s="1282"/>
      <c r="V103" s="1282"/>
      <c r="W103" s="1282"/>
      <c r="X103" s="1282"/>
      <c r="Y103" s="1282"/>
      <c r="Z103" s="1282"/>
      <c r="AA103" s="1282"/>
      <c r="AB103" s="1282"/>
      <c r="AC103" s="1282"/>
      <c r="AD103" s="1282"/>
      <c r="AE103" s="1282"/>
      <c r="AF103" s="1282"/>
      <c r="AG103" s="1282"/>
      <c r="AH103" s="1282"/>
      <c r="AI103" s="1282"/>
      <c r="AJ103" s="1282"/>
      <c r="AK103" s="1282"/>
      <c r="AL103" s="1282"/>
    </row>
    <row r="104" spans="1:128" s="1322" customFormat="1" ht="8.9" hidden="1" customHeight="1" x14ac:dyDescent="0.25">
      <c r="A104" s="1321"/>
      <c r="C104" s="1302"/>
      <c r="D104" s="1323"/>
      <c r="E104" s="1323"/>
      <c r="F104" s="1324"/>
      <c r="G104" s="1325"/>
      <c r="I104" s="1326"/>
      <c r="J104" s="1326"/>
      <c r="L104" s="1321"/>
      <c r="M104" s="1321"/>
      <c r="N104" s="1284"/>
      <c r="O104" s="1321"/>
      <c r="P104" s="1321"/>
      <c r="Q104" s="1321"/>
      <c r="R104" s="1321"/>
      <c r="S104" s="1321"/>
      <c r="T104" s="1321"/>
      <c r="U104" s="1321"/>
      <c r="V104" s="1321"/>
      <c r="W104" s="1321"/>
      <c r="X104" s="1321"/>
      <c r="Y104" s="1321"/>
      <c r="Z104" s="1321"/>
      <c r="AA104" s="1321"/>
      <c r="AB104" s="1321"/>
      <c r="AC104" s="1321"/>
      <c r="AD104" s="1282"/>
      <c r="AE104" s="1282"/>
      <c r="AF104" s="1282"/>
      <c r="AG104" s="1282"/>
      <c r="AH104" s="1282"/>
      <c r="AI104" s="1282"/>
      <c r="AJ104" s="1282"/>
      <c r="AK104" s="1282"/>
      <c r="AL104" s="1282"/>
      <c r="AM104" s="1321"/>
      <c r="AN104" s="1321"/>
      <c r="AO104" s="1321"/>
      <c r="AP104" s="1321"/>
      <c r="AQ104" s="1321"/>
      <c r="AR104" s="1321"/>
      <c r="AS104" s="1321"/>
      <c r="AT104" s="1321"/>
      <c r="AU104" s="1321"/>
      <c r="AV104" s="1321"/>
      <c r="AW104" s="1321"/>
      <c r="AX104" s="1321"/>
      <c r="AY104" s="1321"/>
      <c r="AZ104" s="1321"/>
      <c r="BA104" s="1321"/>
      <c r="BB104" s="1321"/>
      <c r="BC104" s="1321"/>
      <c r="BD104" s="1321"/>
      <c r="BE104" s="1321"/>
      <c r="BF104" s="1321"/>
      <c r="BG104" s="1321"/>
      <c r="BH104" s="1321"/>
      <c r="BI104" s="1321"/>
      <c r="BJ104" s="1321"/>
      <c r="BK104" s="1321"/>
      <c r="BL104" s="1321"/>
      <c r="BM104" s="1321"/>
      <c r="BN104" s="1321"/>
      <c r="BO104" s="1321"/>
      <c r="BP104" s="1321"/>
      <c r="BQ104" s="1321"/>
      <c r="BR104" s="1321"/>
      <c r="BS104" s="1321"/>
      <c r="BT104" s="1321"/>
      <c r="BU104" s="1321"/>
      <c r="BV104" s="1321"/>
      <c r="BW104" s="1321"/>
      <c r="BX104" s="1321"/>
      <c r="BY104" s="1321"/>
      <c r="BZ104" s="1321"/>
      <c r="CA104" s="1321"/>
      <c r="CB104" s="1321"/>
      <c r="CC104" s="1321"/>
      <c r="CD104" s="1321"/>
      <c r="CE104" s="1321"/>
      <c r="CF104" s="1321"/>
      <c r="CG104" s="1321"/>
      <c r="CH104" s="1321"/>
      <c r="CI104" s="1321"/>
      <c r="CJ104" s="1321"/>
      <c r="CK104" s="1321"/>
      <c r="CL104" s="1321"/>
      <c r="CM104" s="1321"/>
      <c r="CN104" s="1321"/>
      <c r="CO104" s="1321"/>
      <c r="CP104" s="1321"/>
      <c r="CQ104" s="1321"/>
      <c r="CR104" s="1321"/>
      <c r="CS104" s="1321"/>
      <c r="CT104" s="1321"/>
      <c r="CU104" s="1321"/>
      <c r="CV104" s="1321"/>
      <c r="CW104" s="1321"/>
      <c r="CX104" s="1321"/>
      <c r="CY104" s="1321"/>
      <c r="CZ104" s="1321"/>
      <c r="DA104" s="1321"/>
      <c r="DB104" s="1321"/>
      <c r="DC104" s="1321"/>
      <c r="DD104" s="1321"/>
      <c r="DE104" s="1321"/>
      <c r="DF104" s="1321"/>
      <c r="DG104" s="1321"/>
      <c r="DH104" s="1321"/>
      <c r="DI104" s="1321"/>
      <c r="DJ104" s="1321"/>
      <c r="DK104" s="1321"/>
      <c r="DL104" s="1321"/>
      <c r="DM104" s="1321"/>
      <c r="DN104" s="1321"/>
      <c r="DO104" s="1321"/>
      <c r="DP104" s="1321"/>
      <c r="DQ104" s="1321"/>
      <c r="DR104" s="1321"/>
      <c r="DS104" s="1321"/>
      <c r="DT104" s="1321"/>
      <c r="DU104" s="1321"/>
      <c r="DV104" s="1321"/>
      <c r="DW104" s="1321"/>
      <c r="DX104" s="1321"/>
    </row>
    <row r="105" spans="1:128" ht="72.75" customHeight="1" x14ac:dyDescent="0.25">
      <c r="A105" s="1282"/>
      <c r="C105" s="1798" t="s">
        <v>1096</v>
      </c>
      <c r="D105" s="1798"/>
      <c r="E105" s="1798"/>
      <c r="F105" s="1798"/>
      <c r="G105" s="1798"/>
      <c r="H105" s="1798"/>
      <c r="I105" s="1798"/>
      <c r="J105" s="1798"/>
      <c r="M105" s="1282"/>
      <c r="N105" s="1284"/>
      <c r="O105" s="1282"/>
      <c r="P105" s="1282"/>
      <c r="Q105" s="1282"/>
      <c r="R105" s="1282"/>
      <c r="S105" s="1282"/>
      <c r="T105" s="1282"/>
      <c r="U105" s="1282"/>
      <c r="V105" s="1282"/>
      <c r="W105" s="1282"/>
      <c r="X105" s="1282"/>
      <c r="Y105" s="1282"/>
      <c r="Z105" s="1282"/>
      <c r="AA105" s="1282"/>
      <c r="AB105" s="1282"/>
      <c r="AC105" s="1282"/>
      <c r="AD105" s="1282"/>
      <c r="AE105" s="1282"/>
      <c r="AF105" s="1282"/>
      <c r="AG105" s="1282"/>
      <c r="AH105" s="1282"/>
      <c r="AI105" s="1282"/>
      <c r="AJ105" s="1282"/>
      <c r="AK105" s="1282"/>
      <c r="AL105" s="1282"/>
    </row>
    <row r="106" spans="1:128" x14ac:dyDescent="0.25">
      <c r="A106" s="1282"/>
      <c r="C106" s="1341"/>
      <c r="D106" s="1341"/>
      <c r="E106" s="1341"/>
      <c r="F106" s="1341"/>
      <c r="G106" s="1341"/>
      <c r="H106" s="1341"/>
      <c r="I106" s="1341"/>
      <c r="J106" s="1341"/>
      <c r="K106" s="1294"/>
      <c r="M106" s="1282"/>
      <c r="N106" s="1284"/>
      <c r="O106" s="1295"/>
      <c r="P106" s="1295"/>
      <c r="Q106" s="1282"/>
      <c r="R106" s="1282"/>
      <c r="S106" s="1282"/>
      <c r="T106" s="1282"/>
      <c r="U106" s="1282"/>
      <c r="V106" s="1282"/>
      <c r="W106" s="1282"/>
      <c r="X106" s="1282"/>
      <c r="Y106" s="1282"/>
      <c r="Z106" s="1282"/>
      <c r="AA106" s="1282"/>
      <c r="AB106" s="1282"/>
      <c r="AC106" s="1282"/>
      <c r="AD106" s="1282"/>
      <c r="AE106" s="1282"/>
      <c r="AF106" s="1282"/>
      <c r="AG106" s="1282"/>
      <c r="AH106" s="1282"/>
      <c r="AI106" s="1282"/>
      <c r="AJ106" s="1282"/>
      <c r="AK106" s="1282"/>
      <c r="AL106" s="1282"/>
    </row>
    <row r="107" spans="1:128" ht="41.25" customHeight="1" x14ac:dyDescent="0.25">
      <c r="A107" s="1321"/>
      <c r="C107" s="1328" t="s">
        <v>1097</v>
      </c>
      <c r="D107" s="1328" t="s">
        <v>1098</v>
      </c>
      <c r="E107" s="1788" t="s">
        <v>1099</v>
      </c>
      <c r="F107" s="1788"/>
      <c r="G107" s="1788" t="s">
        <v>1100</v>
      </c>
      <c r="H107" s="1788"/>
      <c r="I107" s="1788"/>
      <c r="J107" s="1788"/>
      <c r="M107" s="1282"/>
      <c r="N107" s="1284"/>
      <c r="O107" s="1321"/>
      <c r="P107" s="1321"/>
      <c r="Q107" s="1321"/>
      <c r="R107" s="1321"/>
      <c r="S107" s="1321"/>
      <c r="T107" s="1321"/>
      <c r="U107" s="1321"/>
      <c r="V107" s="1321"/>
      <c r="W107" s="1321"/>
      <c r="X107" s="1321"/>
      <c r="Y107" s="1321"/>
      <c r="Z107" s="1321"/>
      <c r="AA107" s="1321"/>
      <c r="AB107" s="1321"/>
      <c r="AC107" s="1321"/>
      <c r="AD107" s="1282"/>
      <c r="AE107" s="1282"/>
      <c r="AF107" s="1282"/>
      <c r="AG107" s="1282"/>
      <c r="AH107" s="1282"/>
      <c r="AI107" s="1282"/>
      <c r="AJ107" s="1282"/>
      <c r="AK107" s="1282"/>
      <c r="AL107" s="1282"/>
    </row>
    <row r="108" spans="1:128" ht="40.5" customHeight="1" x14ac:dyDescent="0.25">
      <c r="A108" s="1321"/>
      <c r="C108" s="1342"/>
      <c r="D108" s="1343"/>
      <c r="E108" s="1786"/>
      <c r="F108" s="1786"/>
      <c r="G108" s="1787"/>
      <c r="H108" s="1787"/>
      <c r="I108" s="1787"/>
      <c r="J108" s="1787"/>
      <c r="M108" s="1282">
        <f>IF(C108="",1,0)</f>
        <v>1</v>
      </c>
      <c r="N108" s="1284"/>
      <c r="O108" s="1321"/>
      <c r="P108" s="1321"/>
      <c r="Q108" s="1321"/>
      <c r="R108" s="1321"/>
      <c r="S108" s="1321"/>
      <c r="T108" s="1321"/>
      <c r="U108" s="1321"/>
      <c r="V108" s="1321"/>
      <c r="W108" s="1321"/>
      <c r="X108" s="1321"/>
      <c r="Y108" s="1321"/>
      <c r="Z108" s="1321"/>
      <c r="AA108" s="1321"/>
      <c r="AB108" s="1321"/>
      <c r="AC108" s="1321"/>
      <c r="AD108" s="1282"/>
      <c r="AE108" s="1282"/>
      <c r="AF108" s="1282"/>
      <c r="AG108" s="1282"/>
      <c r="AH108" s="1282"/>
      <c r="AI108" s="1282"/>
      <c r="AJ108" s="1282"/>
      <c r="AK108" s="1282"/>
      <c r="AL108" s="1282"/>
    </row>
    <row r="109" spans="1:128" ht="40.5" customHeight="1" x14ac:dyDescent="0.25">
      <c r="A109" s="1321"/>
      <c r="C109" s="1342"/>
      <c r="D109" s="1343"/>
      <c r="E109" s="1786"/>
      <c r="F109" s="1786"/>
      <c r="G109" s="1787"/>
      <c r="H109" s="1787"/>
      <c r="I109" s="1787"/>
      <c r="J109" s="1787"/>
      <c r="M109" s="1282">
        <f t="shared" ref="M109:M110" si="2">IF(C109="",1,0)</f>
        <v>1</v>
      </c>
      <c r="N109" s="1284"/>
      <c r="O109" s="1321"/>
      <c r="P109" s="1321"/>
      <c r="Q109" s="1321"/>
      <c r="R109" s="1321"/>
      <c r="S109" s="1321"/>
      <c r="T109" s="1321"/>
      <c r="U109" s="1321"/>
      <c r="V109" s="1321"/>
      <c r="W109" s="1321"/>
      <c r="X109" s="1321"/>
      <c r="Y109" s="1321"/>
      <c r="Z109" s="1321"/>
      <c r="AA109" s="1321"/>
      <c r="AB109" s="1321"/>
      <c r="AC109" s="1321"/>
      <c r="AD109" s="1282"/>
      <c r="AE109" s="1282"/>
      <c r="AF109" s="1282"/>
      <c r="AG109" s="1282"/>
      <c r="AH109" s="1282"/>
      <c r="AI109" s="1282"/>
      <c r="AJ109" s="1282"/>
      <c r="AK109" s="1282"/>
      <c r="AL109" s="1282"/>
    </row>
    <row r="110" spans="1:128" ht="40.5" customHeight="1" x14ac:dyDescent="0.25">
      <c r="A110" s="1321"/>
      <c r="C110" s="1342"/>
      <c r="D110" s="1343"/>
      <c r="E110" s="1786"/>
      <c r="F110" s="1786"/>
      <c r="G110" s="1787"/>
      <c r="H110" s="1787"/>
      <c r="I110" s="1787"/>
      <c r="J110" s="1787"/>
      <c r="M110" s="1282">
        <f t="shared" si="2"/>
        <v>1</v>
      </c>
      <c r="N110" s="1284"/>
      <c r="O110" s="1321"/>
      <c r="P110" s="1321"/>
      <c r="Q110" s="1321"/>
      <c r="R110" s="1321"/>
      <c r="S110" s="1321"/>
      <c r="T110" s="1321"/>
      <c r="U110" s="1321"/>
      <c r="V110" s="1321"/>
      <c r="W110" s="1321"/>
      <c r="X110" s="1321"/>
      <c r="Y110" s="1321"/>
      <c r="Z110" s="1321"/>
      <c r="AA110" s="1321"/>
      <c r="AB110" s="1321"/>
      <c r="AC110" s="1321"/>
      <c r="AD110" s="1282"/>
      <c r="AE110" s="1282"/>
      <c r="AF110" s="1282"/>
      <c r="AG110" s="1282"/>
      <c r="AH110" s="1282"/>
      <c r="AI110" s="1282"/>
      <c r="AJ110" s="1282"/>
      <c r="AK110" s="1282"/>
      <c r="AL110" s="1282"/>
    </row>
    <row r="111" spans="1:128" ht="15" customHeight="1" x14ac:dyDescent="0.25">
      <c r="A111" s="1282"/>
      <c r="C111" s="1341"/>
      <c r="D111" s="1341"/>
      <c r="E111" s="1341"/>
      <c r="F111" s="1341"/>
      <c r="G111" s="1341"/>
      <c r="H111" s="1341"/>
      <c r="I111" s="1341"/>
      <c r="J111" s="1341"/>
      <c r="K111" s="1294"/>
      <c r="M111" s="1295"/>
      <c r="N111" s="1284"/>
      <c r="O111" s="1295"/>
      <c r="P111" s="1295"/>
      <c r="Q111" s="1282"/>
      <c r="R111" s="1282"/>
      <c r="S111" s="1282"/>
      <c r="T111" s="1282"/>
      <c r="U111" s="1282"/>
      <c r="V111" s="1282"/>
      <c r="W111" s="1282"/>
      <c r="X111" s="1282"/>
      <c r="Y111" s="1282"/>
      <c r="Z111" s="1282"/>
      <c r="AA111" s="1282"/>
      <c r="AB111" s="1282"/>
      <c r="AC111" s="1282"/>
      <c r="AD111" s="1282"/>
      <c r="AE111" s="1282"/>
      <c r="AF111" s="1282"/>
      <c r="AG111" s="1282"/>
      <c r="AH111" s="1282"/>
      <c r="AI111" s="1282"/>
      <c r="AJ111" s="1282"/>
      <c r="AK111" s="1282"/>
      <c r="AL111" s="1282"/>
    </row>
    <row r="112" spans="1:128" ht="19.5" customHeight="1" x14ac:dyDescent="0.25">
      <c r="A112" s="1282"/>
      <c r="C112" s="1344" t="s">
        <v>1101</v>
      </c>
      <c r="D112" s="1345"/>
      <c r="E112" s="1345"/>
      <c r="F112" s="1346"/>
      <c r="G112" s="1347"/>
      <c r="J112" s="1320"/>
      <c r="M112" s="1295">
        <f>IF(J112="",1,0)</f>
        <v>1</v>
      </c>
      <c r="N112" s="1284"/>
      <c r="O112" s="1282"/>
      <c r="P112" s="1282"/>
      <c r="Q112" s="1282"/>
      <c r="R112" s="1282"/>
      <c r="S112" s="1282"/>
      <c r="T112" s="1282"/>
      <c r="U112" s="1282"/>
      <c r="V112" s="1282"/>
      <c r="W112" s="1282"/>
      <c r="X112" s="1282"/>
      <c r="Y112" s="1282"/>
      <c r="Z112" s="1282"/>
      <c r="AA112" s="1282"/>
      <c r="AB112" s="1282"/>
      <c r="AC112" s="1282"/>
      <c r="AD112" s="1282"/>
      <c r="AE112" s="1282"/>
      <c r="AF112" s="1282"/>
      <c r="AG112" s="1282"/>
      <c r="AH112" s="1282"/>
      <c r="AI112" s="1282"/>
      <c r="AJ112" s="1282"/>
      <c r="AK112" s="1282"/>
      <c r="AL112" s="1282"/>
    </row>
    <row r="113" spans="1:128" ht="15" customHeight="1" x14ac:dyDescent="0.25">
      <c r="A113" s="1282"/>
      <c r="C113" s="1341"/>
      <c r="D113" s="1341"/>
      <c r="E113" s="1341"/>
      <c r="F113" s="1341"/>
      <c r="G113" s="1341"/>
      <c r="H113" s="1341"/>
      <c r="I113" s="1341"/>
      <c r="J113" s="1341"/>
      <c r="K113" s="1294"/>
      <c r="L113" s="1295"/>
      <c r="M113" s="1284"/>
      <c r="N113" s="1284"/>
      <c r="O113" s="1295"/>
      <c r="P113" s="1295"/>
      <c r="Q113" s="1282"/>
      <c r="R113" s="1282"/>
      <c r="S113" s="1282"/>
      <c r="T113" s="1282"/>
      <c r="U113" s="1282"/>
      <c r="V113" s="1282"/>
      <c r="W113" s="1282"/>
      <c r="X113" s="1282"/>
      <c r="Y113" s="1282"/>
      <c r="Z113" s="1282"/>
      <c r="AA113" s="1282"/>
      <c r="AB113" s="1282"/>
      <c r="AC113" s="1282"/>
      <c r="AD113" s="1282"/>
      <c r="AE113" s="1282"/>
      <c r="AF113" s="1282"/>
      <c r="AG113" s="1282"/>
      <c r="AH113" s="1282"/>
      <c r="AI113" s="1282"/>
      <c r="AJ113" s="1282"/>
      <c r="AK113" s="1282"/>
      <c r="AL113" s="1282"/>
    </row>
    <row r="114" spans="1:128" s="1282" customFormat="1" ht="18.75" customHeight="1" x14ac:dyDescent="0.25">
      <c r="B114" s="1285"/>
      <c r="C114" s="1307" t="s">
        <v>1065</v>
      </c>
      <c r="D114" s="1779"/>
      <c r="E114" s="1780"/>
      <c r="F114" s="1780"/>
      <c r="G114" s="1781"/>
      <c r="H114" s="1254"/>
      <c r="I114" s="1307" t="s">
        <v>203</v>
      </c>
      <c r="J114" s="1308"/>
      <c r="K114" s="1309"/>
      <c r="L114" s="1282" t="b">
        <f>IF(SUBSTITUTE(D114," ","")="",FALSE,TRUE)</f>
        <v>0</v>
      </c>
      <c r="M114" s="1282">
        <f>IF(L114=TRUE,0,1)</f>
        <v>1</v>
      </c>
      <c r="N114" s="1284"/>
    </row>
    <row r="115" spans="1:128" ht="15" customHeight="1" x14ac:dyDescent="0.25">
      <c r="A115" s="1282"/>
      <c r="C115" s="1341"/>
      <c r="D115" s="1341"/>
      <c r="E115" s="1341"/>
      <c r="F115" s="1341"/>
      <c r="G115" s="1341"/>
      <c r="H115" s="1341"/>
      <c r="I115" s="1341"/>
      <c r="J115" s="1341"/>
      <c r="K115" s="1294"/>
      <c r="L115" s="1295"/>
      <c r="M115" s="1284"/>
      <c r="N115" s="1284"/>
      <c r="O115" s="1295"/>
      <c r="P115" s="1295"/>
      <c r="Q115" s="1282"/>
      <c r="R115" s="1282"/>
      <c r="S115" s="1282"/>
      <c r="T115" s="1282"/>
      <c r="U115" s="1282"/>
      <c r="V115" s="1282"/>
      <c r="W115" s="1282"/>
      <c r="X115" s="1282"/>
      <c r="Y115" s="1282"/>
      <c r="Z115" s="1282"/>
      <c r="AA115" s="1282"/>
      <c r="AB115" s="1282"/>
      <c r="AC115" s="1282"/>
      <c r="AD115" s="1282"/>
      <c r="AE115" s="1282"/>
      <c r="AF115" s="1282"/>
      <c r="AG115" s="1282"/>
      <c r="AH115" s="1282"/>
      <c r="AI115" s="1282"/>
      <c r="AJ115" s="1282"/>
      <c r="AK115" s="1282"/>
      <c r="AL115" s="1282"/>
    </row>
    <row r="116" spans="1:128" ht="25.5" customHeight="1" x14ac:dyDescent="0.25">
      <c r="A116" s="1282"/>
      <c r="C116" s="1302" t="s">
        <v>1102</v>
      </c>
      <c r="D116" s="1348"/>
      <c r="E116" s="1348"/>
      <c r="F116" s="1319"/>
      <c r="G116" s="1319"/>
      <c r="H116" s="1319"/>
      <c r="I116" s="1319"/>
      <c r="J116" s="1319"/>
      <c r="M116" s="1284"/>
      <c r="N116" s="1282"/>
      <c r="O116" s="1282"/>
      <c r="P116" s="1282"/>
      <c r="Q116" s="1282"/>
      <c r="R116" s="1282"/>
      <c r="S116" s="1282"/>
      <c r="T116" s="1282"/>
      <c r="U116" s="1282"/>
      <c r="V116" s="1282"/>
      <c r="W116" s="1282"/>
      <c r="X116" s="1282"/>
      <c r="Y116" s="1282"/>
      <c r="Z116" s="1282"/>
      <c r="AA116" s="1282"/>
      <c r="AB116" s="1282"/>
      <c r="AC116" s="1282"/>
      <c r="AD116" s="1349"/>
      <c r="AE116" s="1349"/>
      <c r="AF116" s="1349"/>
      <c r="AG116" s="1349"/>
      <c r="AH116" s="1349"/>
      <c r="AI116" s="1349"/>
      <c r="AJ116" s="1349"/>
      <c r="AK116" s="1349"/>
      <c r="AL116" s="1349"/>
    </row>
    <row r="117" spans="1:128" s="1339" customFormat="1" ht="66" customHeight="1" x14ac:dyDescent="0.25">
      <c r="A117" s="1349"/>
      <c r="C117" s="1782" t="s">
        <v>1103</v>
      </c>
      <c r="D117" s="1782"/>
      <c r="E117" s="1782"/>
      <c r="F117" s="1782"/>
      <c r="G117" s="1782"/>
      <c r="H117" s="1782"/>
      <c r="I117" s="1782"/>
      <c r="J117" s="1782"/>
      <c r="L117" s="1349"/>
      <c r="M117" s="1350"/>
      <c r="N117" s="1349"/>
      <c r="O117" s="1349"/>
      <c r="P117" s="1349"/>
      <c r="Q117" s="1349"/>
      <c r="R117" s="1349"/>
      <c r="S117" s="1349"/>
      <c r="T117" s="1349"/>
      <c r="U117" s="1349"/>
      <c r="V117" s="1349"/>
      <c r="W117" s="1349"/>
      <c r="X117" s="1349"/>
      <c r="Y117" s="1349"/>
      <c r="Z117" s="1349"/>
      <c r="AA117" s="1349"/>
      <c r="AB117" s="1349"/>
      <c r="AC117" s="1349"/>
      <c r="AD117" s="1282"/>
      <c r="AE117" s="1282"/>
      <c r="AF117" s="1282"/>
      <c r="AG117" s="1282"/>
      <c r="AH117" s="1282"/>
      <c r="AI117" s="1282"/>
      <c r="AJ117" s="1282"/>
      <c r="AK117" s="1282"/>
      <c r="AL117" s="1282"/>
      <c r="AM117" s="1349"/>
      <c r="AN117" s="1349"/>
      <c r="AO117" s="1349"/>
      <c r="AP117" s="1349"/>
      <c r="AQ117" s="1349"/>
      <c r="AR117" s="1349"/>
      <c r="AS117" s="1349"/>
      <c r="AT117" s="1349"/>
      <c r="AU117" s="1349"/>
      <c r="AV117" s="1349"/>
      <c r="AW117" s="1349"/>
      <c r="AX117" s="1349"/>
      <c r="AY117" s="1349"/>
      <c r="AZ117" s="1349"/>
      <c r="BA117" s="1349"/>
      <c r="BB117" s="1349"/>
      <c r="BC117" s="1349"/>
      <c r="BD117" s="1349"/>
      <c r="BE117" s="1349"/>
      <c r="BF117" s="1349"/>
      <c r="BG117" s="1349"/>
      <c r="BH117" s="1349"/>
      <c r="BI117" s="1349"/>
      <c r="BJ117" s="1349"/>
      <c r="BK117" s="1349"/>
      <c r="BL117" s="1349"/>
      <c r="BM117" s="1349"/>
      <c r="BN117" s="1349"/>
      <c r="BO117" s="1349"/>
      <c r="BP117" s="1349"/>
      <c r="BQ117" s="1349"/>
      <c r="BR117" s="1349"/>
      <c r="BS117" s="1349"/>
      <c r="BT117" s="1349"/>
      <c r="BU117" s="1349"/>
      <c r="BV117" s="1349"/>
      <c r="BW117" s="1349"/>
      <c r="BX117" s="1349"/>
      <c r="BY117" s="1349"/>
      <c r="BZ117" s="1349"/>
      <c r="CA117" s="1349"/>
      <c r="CB117" s="1349"/>
      <c r="CC117" s="1349"/>
      <c r="CD117" s="1349"/>
      <c r="CE117" s="1349"/>
      <c r="CF117" s="1349"/>
      <c r="CG117" s="1349"/>
      <c r="CH117" s="1349"/>
      <c r="CI117" s="1349"/>
      <c r="CJ117" s="1349"/>
      <c r="CK117" s="1349"/>
      <c r="CL117" s="1349"/>
      <c r="CM117" s="1349"/>
      <c r="CN117" s="1349"/>
      <c r="CO117" s="1349"/>
      <c r="CP117" s="1349"/>
      <c r="CQ117" s="1349"/>
      <c r="CR117" s="1349"/>
      <c r="CS117" s="1349"/>
      <c r="CT117" s="1349"/>
      <c r="CU117" s="1349"/>
      <c r="CV117" s="1349"/>
      <c r="CW117" s="1349"/>
      <c r="CX117" s="1349"/>
      <c r="CY117" s="1349"/>
      <c r="CZ117" s="1349"/>
      <c r="DA117" s="1349"/>
      <c r="DB117" s="1349"/>
      <c r="DC117" s="1349"/>
      <c r="DD117" s="1349"/>
      <c r="DE117" s="1349"/>
      <c r="DF117" s="1349"/>
      <c r="DG117" s="1349"/>
      <c r="DH117" s="1349"/>
      <c r="DI117" s="1349"/>
      <c r="DJ117" s="1349"/>
      <c r="DK117" s="1349"/>
      <c r="DL117" s="1349"/>
      <c r="DM117" s="1349"/>
      <c r="DN117" s="1349"/>
      <c r="DO117" s="1349"/>
      <c r="DP117" s="1349"/>
      <c r="DQ117" s="1349"/>
      <c r="DR117" s="1349"/>
      <c r="DS117" s="1349"/>
      <c r="DT117" s="1349"/>
      <c r="DU117" s="1349"/>
      <c r="DV117" s="1349"/>
      <c r="DW117" s="1349"/>
      <c r="DX117" s="1349"/>
    </row>
    <row r="118" spans="1:128" ht="115.5" customHeight="1" x14ac:dyDescent="0.25">
      <c r="A118" s="1282"/>
      <c r="B118" s="1339"/>
      <c r="C118" s="1783"/>
      <c r="D118" s="1783"/>
      <c r="E118" s="1783"/>
      <c r="F118" s="1783"/>
      <c r="G118" s="1783"/>
      <c r="H118" s="1783"/>
      <c r="I118" s="1783"/>
      <c r="J118" s="1784"/>
      <c r="L118" s="1282" t="b">
        <f>IF(SUBSTITUTE(C118," ","")="",FALSE,TRUE)</f>
        <v>0</v>
      </c>
      <c r="M118" s="1282">
        <f>IF(L118=TRUE,0,1)</f>
        <v>1</v>
      </c>
      <c r="N118" s="1282"/>
      <c r="O118" s="1282"/>
      <c r="P118" s="1282"/>
      <c r="Q118" s="1282"/>
      <c r="R118" s="1282"/>
      <c r="S118" s="1282"/>
      <c r="T118" s="1282"/>
      <c r="U118" s="1282"/>
      <c r="V118" s="1282"/>
      <c r="W118" s="1282"/>
      <c r="X118" s="1282"/>
      <c r="Y118" s="1282"/>
      <c r="Z118" s="1282"/>
      <c r="AA118" s="1282"/>
      <c r="AB118" s="1282"/>
      <c r="AC118" s="1282"/>
      <c r="AD118" s="1282"/>
      <c r="AE118" s="1282"/>
      <c r="AF118" s="1282"/>
      <c r="AG118" s="1282"/>
      <c r="AH118" s="1282"/>
      <c r="AI118" s="1282"/>
      <c r="AJ118" s="1282"/>
      <c r="AK118" s="1282"/>
      <c r="AL118" s="1282"/>
    </row>
    <row r="119" spans="1:128" x14ac:dyDescent="0.25">
      <c r="A119" s="1282"/>
      <c r="C119" s="1351"/>
      <c r="D119" s="1352"/>
      <c r="E119" s="1352"/>
      <c r="F119" s="1352"/>
      <c r="G119" s="1352"/>
      <c r="H119" s="1353"/>
      <c r="I119" s="1352"/>
      <c r="J119" s="1352"/>
      <c r="M119" s="1284"/>
      <c r="N119" s="1282"/>
      <c r="O119" s="1282"/>
      <c r="P119" s="1282"/>
      <c r="Q119" s="1282"/>
      <c r="R119" s="1282"/>
      <c r="S119" s="1282"/>
      <c r="T119" s="1282"/>
      <c r="U119" s="1282"/>
      <c r="V119" s="1282"/>
      <c r="W119" s="1282"/>
      <c r="X119" s="1282"/>
      <c r="Y119" s="1282"/>
      <c r="Z119" s="1282"/>
      <c r="AA119" s="1282"/>
      <c r="AB119" s="1282"/>
      <c r="AC119" s="1282"/>
      <c r="AD119" s="1282"/>
      <c r="AE119" s="1282"/>
      <c r="AF119" s="1282"/>
      <c r="AG119" s="1282"/>
      <c r="AH119" s="1282"/>
      <c r="AI119" s="1282"/>
      <c r="AJ119" s="1282"/>
      <c r="AK119" s="1282"/>
      <c r="AL119" s="1282"/>
    </row>
    <row r="120" spans="1:128" x14ac:dyDescent="0.25">
      <c r="A120" s="1282"/>
      <c r="C120" s="1354"/>
      <c r="D120" s="1319"/>
      <c r="E120" s="1319"/>
      <c r="F120" s="1319"/>
      <c r="G120" s="1319"/>
      <c r="H120" s="1355"/>
      <c r="I120" s="1319"/>
      <c r="J120" s="1319"/>
      <c r="M120" s="1284"/>
      <c r="N120" s="1282"/>
      <c r="O120" s="1282"/>
      <c r="P120" s="1282"/>
      <c r="Q120" s="1282"/>
      <c r="R120" s="1282"/>
      <c r="S120" s="1282"/>
      <c r="T120" s="1282"/>
      <c r="U120" s="1282"/>
      <c r="V120" s="1282"/>
      <c r="W120" s="1282"/>
      <c r="X120" s="1282"/>
      <c r="Y120" s="1282"/>
      <c r="Z120" s="1282"/>
      <c r="AA120" s="1282"/>
      <c r="AB120" s="1282"/>
      <c r="AC120" s="1282"/>
      <c r="AD120" s="1282"/>
      <c r="AE120" s="1282"/>
      <c r="AF120" s="1282"/>
      <c r="AG120" s="1282"/>
      <c r="AH120" s="1282"/>
      <c r="AI120" s="1282"/>
      <c r="AJ120" s="1282"/>
      <c r="AK120" s="1282"/>
      <c r="AL120" s="1282"/>
    </row>
    <row r="121" spans="1:128" ht="17.25" customHeight="1" x14ac:dyDescent="0.3">
      <c r="A121" s="1282"/>
      <c r="C121" s="1356"/>
      <c r="D121" s="1356"/>
      <c r="E121" s="1356"/>
      <c r="F121" s="1356"/>
      <c r="G121" s="1356"/>
      <c r="H121" s="1356"/>
      <c r="I121" s="1357"/>
      <c r="J121" s="1357" t="str">
        <f ca="1">"© Salix "&amp;YEAR(NOW())</f>
        <v>© Salix 2023</v>
      </c>
      <c r="M121" s="1284"/>
      <c r="N121" s="1282"/>
      <c r="O121" s="1282"/>
      <c r="P121" s="1282"/>
      <c r="Q121" s="1282"/>
      <c r="R121" s="1282"/>
      <c r="S121" s="1282"/>
      <c r="T121" s="1282"/>
      <c r="U121" s="1282"/>
      <c r="V121" s="1282"/>
      <c r="W121" s="1282"/>
      <c r="X121" s="1282"/>
      <c r="Y121" s="1282"/>
      <c r="Z121" s="1282"/>
      <c r="AA121" s="1282"/>
      <c r="AB121" s="1282"/>
      <c r="AC121" s="1282"/>
      <c r="AD121" s="1282"/>
      <c r="AE121" s="1282"/>
      <c r="AF121" s="1282"/>
      <c r="AG121" s="1282"/>
      <c r="AH121" s="1282"/>
      <c r="AI121" s="1282"/>
      <c r="AJ121" s="1282"/>
      <c r="AK121" s="1282"/>
      <c r="AL121" s="1282"/>
    </row>
    <row r="122" spans="1:128" x14ac:dyDescent="0.15">
      <c r="A122" s="1282"/>
      <c r="C122" s="1785">
        <f>M7</f>
        <v>36</v>
      </c>
      <c r="D122" s="1785"/>
      <c r="E122" s="1785"/>
      <c r="F122" s="1785"/>
      <c r="G122" s="1785"/>
      <c r="H122" s="1785"/>
      <c r="I122" s="1785"/>
      <c r="J122" s="1785"/>
      <c r="M122" s="1284"/>
      <c r="N122" s="1282"/>
      <c r="O122" s="1282"/>
      <c r="P122" s="1282"/>
      <c r="Q122" s="1282"/>
      <c r="R122" s="1282"/>
      <c r="S122" s="1282"/>
      <c r="T122" s="1282"/>
      <c r="U122" s="1282"/>
      <c r="V122" s="1282"/>
      <c r="W122" s="1282"/>
      <c r="X122" s="1282"/>
      <c r="Y122" s="1282"/>
      <c r="Z122" s="1282"/>
      <c r="AA122" s="1282"/>
      <c r="AB122" s="1282"/>
      <c r="AC122" s="1282"/>
      <c r="AD122" s="1282"/>
      <c r="AE122" s="1282"/>
      <c r="AF122" s="1282"/>
      <c r="AG122" s="1282"/>
      <c r="AH122" s="1282"/>
      <c r="AI122" s="1282"/>
      <c r="AJ122" s="1282"/>
      <c r="AK122" s="1282"/>
      <c r="AL122" s="1282"/>
    </row>
    <row r="123" spans="1:128" x14ac:dyDescent="0.25">
      <c r="A123" s="1282"/>
      <c r="J123" s="1312"/>
      <c r="M123" s="1284"/>
      <c r="N123" s="1282"/>
      <c r="O123" s="1282"/>
      <c r="P123" s="1282"/>
      <c r="Q123" s="1282"/>
      <c r="R123" s="1282"/>
      <c r="S123" s="1282"/>
      <c r="T123" s="1282"/>
      <c r="U123" s="1282"/>
      <c r="V123" s="1282"/>
      <c r="W123" s="1282"/>
      <c r="X123" s="1282"/>
      <c r="Y123" s="1282"/>
      <c r="Z123" s="1282"/>
      <c r="AA123" s="1282"/>
      <c r="AB123" s="1282"/>
      <c r="AC123" s="1282"/>
      <c r="AD123" s="1282"/>
      <c r="AE123" s="1282"/>
      <c r="AF123" s="1282"/>
      <c r="AG123" s="1282"/>
      <c r="AH123" s="1282"/>
      <c r="AI123" s="1282"/>
      <c r="AJ123" s="1282"/>
      <c r="AK123" s="1282"/>
      <c r="AL123" s="1282"/>
    </row>
    <row r="124" spans="1:128" x14ac:dyDescent="0.25">
      <c r="A124" s="1282"/>
      <c r="B124" s="1282"/>
      <c r="C124" s="1283"/>
      <c r="D124" s="1282"/>
      <c r="E124" s="1282"/>
      <c r="F124" s="1282"/>
      <c r="G124" s="1282"/>
      <c r="H124" s="1282"/>
      <c r="I124" s="1282"/>
      <c r="J124" s="1282"/>
      <c r="K124" s="1282"/>
      <c r="M124" s="1284"/>
      <c r="N124" s="1282"/>
      <c r="O124" s="1282"/>
      <c r="P124" s="1282"/>
      <c r="Q124" s="1282"/>
      <c r="R124" s="1282"/>
      <c r="S124" s="1282"/>
      <c r="T124" s="1282"/>
      <c r="U124" s="1282"/>
      <c r="V124" s="1282"/>
      <c r="W124" s="1282"/>
      <c r="X124" s="1282"/>
      <c r="Y124" s="1282"/>
      <c r="Z124" s="1282"/>
      <c r="AA124" s="1282"/>
      <c r="AB124" s="1282"/>
      <c r="AC124" s="1282"/>
      <c r="AD124" s="1282"/>
      <c r="AE124" s="1282"/>
      <c r="AF124" s="1282"/>
      <c r="AG124" s="1282"/>
      <c r="AH124" s="1282"/>
      <c r="AI124" s="1282"/>
      <c r="AJ124" s="1282"/>
      <c r="AK124" s="1282"/>
      <c r="AL124" s="1282"/>
    </row>
    <row r="125" spans="1:128" x14ac:dyDescent="0.25">
      <c r="A125" s="1282"/>
      <c r="B125" s="1282"/>
      <c r="C125" s="1283"/>
      <c r="D125" s="1282"/>
      <c r="E125" s="1282"/>
      <c r="F125" s="1282"/>
      <c r="G125" s="1282"/>
      <c r="H125" s="1282"/>
      <c r="I125" s="1282"/>
      <c r="J125" s="1282"/>
      <c r="K125" s="1282"/>
      <c r="M125" s="1284"/>
      <c r="N125" s="1282"/>
      <c r="O125" s="1282"/>
      <c r="P125" s="1282"/>
      <c r="Q125" s="1282"/>
      <c r="R125" s="1282"/>
      <c r="S125" s="1282"/>
      <c r="T125" s="1282"/>
      <c r="U125" s="1282"/>
      <c r="V125" s="1282"/>
      <c r="W125" s="1282"/>
      <c r="X125" s="1282"/>
      <c r="Y125" s="1282"/>
      <c r="Z125" s="1282"/>
      <c r="AA125" s="1282"/>
      <c r="AB125" s="1282"/>
      <c r="AC125" s="1282"/>
      <c r="AD125" s="1282"/>
      <c r="AE125" s="1282"/>
      <c r="AF125" s="1282"/>
      <c r="AG125" s="1282"/>
      <c r="AH125" s="1282"/>
      <c r="AI125" s="1282"/>
      <c r="AJ125" s="1282"/>
      <c r="AK125" s="1282"/>
      <c r="AL125" s="1282"/>
    </row>
    <row r="126" spans="1:128" x14ac:dyDescent="0.25">
      <c r="A126" s="1282"/>
      <c r="B126" s="1282"/>
      <c r="C126" s="1283"/>
      <c r="D126" s="1282"/>
      <c r="E126" s="1282"/>
      <c r="F126" s="1282"/>
      <c r="G126" s="1282"/>
      <c r="H126" s="1282"/>
      <c r="I126" s="1282"/>
      <c r="J126" s="1282"/>
      <c r="K126" s="1282"/>
      <c r="M126" s="1284"/>
      <c r="N126" s="1282"/>
      <c r="O126" s="1282"/>
      <c r="P126" s="1282"/>
      <c r="Q126" s="1282"/>
      <c r="R126" s="1282"/>
      <c r="S126" s="1282"/>
      <c r="T126" s="1282"/>
      <c r="U126" s="1282"/>
      <c r="V126" s="1282"/>
      <c r="W126" s="1282"/>
      <c r="X126" s="1282"/>
      <c r="Y126" s="1282"/>
      <c r="Z126" s="1282"/>
      <c r="AA126" s="1282"/>
      <c r="AB126" s="1282"/>
      <c r="AC126" s="1282"/>
      <c r="AD126" s="1282"/>
      <c r="AE126" s="1282"/>
      <c r="AF126" s="1282"/>
      <c r="AG126" s="1282"/>
      <c r="AH126" s="1282"/>
      <c r="AI126" s="1282"/>
      <c r="AJ126" s="1282"/>
      <c r="AK126" s="1282"/>
      <c r="AL126" s="1282"/>
    </row>
    <row r="127" spans="1:128" x14ac:dyDescent="0.25">
      <c r="A127" s="1282"/>
      <c r="B127" s="1282"/>
      <c r="C127" s="1283"/>
      <c r="D127" s="1282"/>
      <c r="E127" s="1282"/>
      <c r="F127" s="1282"/>
      <c r="G127" s="1282"/>
      <c r="H127" s="1282"/>
      <c r="I127" s="1282"/>
      <c r="J127" s="1282"/>
      <c r="K127" s="1282"/>
      <c r="M127" s="1284"/>
      <c r="N127" s="1282"/>
      <c r="O127" s="1282"/>
      <c r="P127" s="1282"/>
      <c r="Q127" s="1282"/>
      <c r="R127" s="1282"/>
      <c r="S127" s="1282"/>
      <c r="T127" s="1282"/>
      <c r="U127" s="1282"/>
      <c r="V127" s="1282"/>
      <c r="W127" s="1282"/>
      <c r="X127" s="1282"/>
      <c r="Y127" s="1282"/>
      <c r="Z127" s="1282"/>
      <c r="AA127" s="1282"/>
      <c r="AB127" s="1282"/>
      <c r="AC127" s="1282"/>
      <c r="AD127" s="1282"/>
      <c r="AE127" s="1282"/>
      <c r="AF127" s="1282"/>
      <c r="AG127" s="1282"/>
      <c r="AH127" s="1282"/>
      <c r="AI127" s="1282"/>
      <c r="AJ127" s="1282"/>
      <c r="AK127" s="1282"/>
      <c r="AL127" s="1282"/>
    </row>
    <row r="128" spans="1:128" x14ac:dyDescent="0.25">
      <c r="A128" s="1282"/>
      <c r="B128" s="1282"/>
      <c r="C128" s="1283"/>
      <c r="D128" s="1282"/>
      <c r="E128" s="1282"/>
      <c r="F128" s="1282"/>
      <c r="G128" s="1282"/>
      <c r="H128" s="1282"/>
      <c r="I128" s="1282"/>
      <c r="J128" s="1282"/>
      <c r="K128" s="1282"/>
      <c r="M128" s="1284"/>
      <c r="N128" s="1282"/>
      <c r="O128" s="1282"/>
      <c r="P128" s="1282"/>
      <c r="Q128" s="1282"/>
      <c r="R128" s="1282"/>
      <c r="S128" s="1282"/>
      <c r="T128" s="1282"/>
      <c r="U128" s="1282"/>
      <c r="V128" s="1282"/>
      <c r="W128" s="1282"/>
      <c r="X128" s="1282"/>
      <c r="Y128" s="1282"/>
      <c r="Z128" s="1282"/>
      <c r="AA128" s="1282"/>
      <c r="AB128" s="1282"/>
      <c r="AC128" s="1282"/>
      <c r="AD128" s="1282"/>
      <c r="AE128" s="1282"/>
      <c r="AF128" s="1282"/>
      <c r="AG128" s="1282"/>
      <c r="AH128" s="1282"/>
      <c r="AI128" s="1282"/>
      <c r="AJ128" s="1282"/>
      <c r="AK128" s="1282"/>
      <c r="AL128" s="1282"/>
    </row>
    <row r="129" spans="1:38" x14ac:dyDescent="0.25">
      <c r="A129" s="1282"/>
      <c r="B129" s="1282"/>
      <c r="C129" s="1283"/>
      <c r="D129" s="1282"/>
      <c r="E129" s="1282"/>
      <c r="F129" s="1282"/>
      <c r="G129" s="1282"/>
      <c r="H129" s="1282"/>
      <c r="I129" s="1282"/>
      <c r="J129" s="1282"/>
      <c r="K129" s="1282"/>
      <c r="M129" s="1284"/>
      <c r="N129" s="1282"/>
      <c r="O129" s="1282"/>
      <c r="P129" s="1282"/>
      <c r="Q129" s="1282"/>
      <c r="R129" s="1282"/>
      <c r="S129" s="1282"/>
      <c r="T129" s="1282"/>
      <c r="U129" s="1282"/>
      <c r="V129" s="1282"/>
      <c r="W129" s="1282"/>
      <c r="X129" s="1282"/>
      <c r="Y129" s="1282"/>
      <c r="Z129" s="1282"/>
      <c r="AA129" s="1282"/>
      <c r="AB129" s="1282"/>
      <c r="AC129" s="1282"/>
      <c r="AD129" s="1282"/>
      <c r="AE129" s="1282"/>
      <c r="AF129" s="1282"/>
      <c r="AG129" s="1282"/>
      <c r="AH129" s="1282"/>
      <c r="AI129" s="1282"/>
      <c r="AJ129" s="1282"/>
      <c r="AK129" s="1282"/>
      <c r="AL129" s="1282"/>
    </row>
    <row r="130" spans="1:38" x14ac:dyDescent="0.25">
      <c r="A130" s="1282"/>
      <c r="B130" s="1282"/>
      <c r="C130" s="1283"/>
      <c r="D130" s="1282"/>
      <c r="E130" s="1282"/>
      <c r="F130" s="1282"/>
      <c r="G130" s="1282"/>
      <c r="H130" s="1282"/>
      <c r="I130" s="1282"/>
      <c r="J130" s="1282"/>
      <c r="K130" s="1282"/>
      <c r="M130" s="1284"/>
      <c r="N130" s="1282"/>
      <c r="O130" s="1282"/>
      <c r="P130" s="1282"/>
      <c r="Q130" s="1282"/>
      <c r="R130" s="1282"/>
      <c r="S130" s="1282"/>
      <c r="T130" s="1282"/>
      <c r="U130" s="1282"/>
      <c r="V130" s="1282"/>
      <c r="W130" s="1282"/>
      <c r="X130" s="1282"/>
      <c r="Y130" s="1282"/>
      <c r="Z130" s="1282"/>
      <c r="AA130" s="1282"/>
      <c r="AB130" s="1282"/>
      <c r="AC130" s="1282"/>
      <c r="AD130" s="1282"/>
      <c r="AE130" s="1282"/>
      <c r="AF130" s="1282"/>
      <c r="AG130" s="1282"/>
      <c r="AH130" s="1282"/>
      <c r="AI130" s="1282"/>
      <c r="AJ130" s="1282"/>
      <c r="AK130" s="1282"/>
      <c r="AL130" s="1282"/>
    </row>
    <row r="131" spans="1:38" x14ac:dyDescent="0.25">
      <c r="A131" s="1282"/>
      <c r="B131" s="1282"/>
      <c r="C131" s="1283"/>
      <c r="D131" s="1282"/>
      <c r="E131" s="1282"/>
      <c r="F131" s="1282"/>
      <c r="G131" s="1282"/>
      <c r="H131" s="1282"/>
      <c r="I131" s="1282"/>
      <c r="J131" s="1282"/>
      <c r="K131" s="1282"/>
      <c r="M131" s="1284"/>
      <c r="N131" s="1282"/>
      <c r="O131" s="1282"/>
      <c r="P131" s="1282"/>
      <c r="Q131" s="1282"/>
      <c r="R131" s="1282"/>
      <c r="S131" s="1282"/>
      <c r="T131" s="1282"/>
      <c r="U131" s="1282"/>
      <c r="V131" s="1282"/>
      <c r="W131" s="1282"/>
      <c r="X131" s="1282"/>
      <c r="Y131" s="1282"/>
      <c r="Z131" s="1282"/>
      <c r="AA131" s="1282"/>
      <c r="AB131" s="1282"/>
      <c r="AC131" s="1282"/>
      <c r="AD131" s="1282"/>
      <c r="AE131" s="1282"/>
      <c r="AF131" s="1282"/>
      <c r="AG131" s="1282"/>
      <c r="AH131" s="1282"/>
      <c r="AI131" s="1282"/>
      <c r="AJ131" s="1282"/>
      <c r="AK131" s="1282"/>
      <c r="AL131" s="1282"/>
    </row>
    <row r="132" spans="1:38" x14ac:dyDescent="0.25">
      <c r="A132" s="1282"/>
      <c r="B132" s="1282"/>
      <c r="C132" s="1283"/>
      <c r="D132" s="1282"/>
      <c r="E132" s="1282"/>
      <c r="F132" s="1282"/>
      <c r="G132" s="1282"/>
      <c r="H132" s="1282"/>
      <c r="I132" s="1282"/>
      <c r="J132" s="1282"/>
      <c r="K132" s="1282"/>
      <c r="M132" s="1284"/>
      <c r="N132" s="1282"/>
      <c r="O132" s="1282"/>
      <c r="P132" s="1282"/>
      <c r="Q132" s="1282"/>
      <c r="R132" s="1282"/>
      <c r="S132" s="1282"/>
      <c r="T132" s="1282"/>
      <c r="U132" s="1282"/>
      <c r="V132" s="1282"/>
      <c r="W132" s="1282"/>
      <c r="X132" s="1282"/>
      <c r="Y132" s="1282"/>
      <c r="Z132" s="1282"/>
      <c r="AA132" s="1282"/>
      <c r="AB132" s="1282"/>
      <c r="AC132" s="1282"/>
      <c r="AD132" s="1282"/>
      <c r="AE132" s="1282"/>
      <c r="AF132" s="1282"/>
      <c r="AG132" s="1282"/>
      <c r="AH132" s="1282"/>
      <c r="AI132" s="1282"/>
      <c r="AJ132" s="1282"/>
      <c r="AK132" s="1282"/>
      <c r="AL132" s="1282"/>
    </row>
    <row r="133" spans="1:38" x14ac:dyDescent="0.25">
      <c r="A133" s="1282"/>
      <c r="B133" s="1282"/>
      <c r="C133" s="1283"/>
      <c r="D133" s="1282"/>
      <c r="E133" s="1282"/>
      <c r="F133" s="1282"/>
      <c r="G133" s="1282"/>
      <c r="H133" s="1282"/>
      <c r="I133" s="1282"/>
      <c r="J133" s="1282"/>
      <c r="K133" s="1282"/>
      <c r="M133" s="1284"/>
      <c r="N133" s="1282"/>
      <c r="O133" s="1282"/>
      <c r="P133" s="1282"/>
      <c r="Q133" s="1282"/>
      <c r="R133" s="1282"/>
      <c r="S133" s="1282"/>
      <c r="T133" s="1282"/>
      <c r="U133" s="1282"/>
      <c r="V133" s="1282"/>
      <c r="W133" s="1282"/>
      <c r="X133" s="1282"/>
      <c r="Y133" s="1282"/>
      <c r="Z133" s="1282"/>
      <c r="AA133" s="1282"/>
      <c r="AB133" s="1282"/>
      <c r="AC133" s="1282"/>
      <c r="AD133" s="1282"/>
      <c r="AE133" s="1282"/>
      <c r="AF133" s="1282"/>
      <c r="AG133" s="1282"/>
      <c r="AH133" s="1282"/>
      <c r="AI133" s="1282"/>
      <c r="AJ133" s="1282"/>
      <c r="AK133" s="1282"/>
      <c r="AL133" s="1282"/>
    </row>
    <row r="134" spans="1:38" x14ac:dyDescent="0.25">
      <c r="A134" s="1282"/>
      <c r="B134" s="1282"/>
      <c r="C134" s="1283"/>
      <c r="D134" s="1282"/>
      <c r="E134" s="1282"/>
      <c r="F134" s="1282"/>
      <c r="G134" s="1282"/>
      <c r="H134" s="1282"/>
      <c r="I134" s="1282"/>
      <c r="J134" s="1282"/>
      <c r="K134" s="1282"/>
      <c r="M134" s="1284"/>
      <c r="N134" s="1282"/>
      <c r="O134" s="1282"/>
      <c r="P134" s="1282"/>
      <c r="Q134" s="1282"/>
      <c r="R134" s="1282"/>
      <c r="S134" s="1282"/>
      <c r="T134" s="1282"/>
      <c r="U134" s="1282"/>
      <c r="V134" s="1282"/>
      <c r="W134" s="1282"/>
      <c r="X134" s="1282"/>
      <c r="Y134" s="1282"/>
      <c r="Z134" s="1282"/>
      <c r="AA134" s="1282"/>
      <c r="AB134" s="1282"/>
      <c r="AC134" s="1282"/>
      <c r="AD134" s="1282"/>
      <c r="AE134" s="1282"/>
      <c r="AF134" s="1282"/>
      <c r="AG134" s="1282"/>
      <c r="AH134" s="1282"/>
      <c r="AI134" s="1282"/>
      <c r="AJ134" s="1282"/>
      <c r="AK134" s="1282"/>
      <c r="AL134" s="1282"/>
    </row>
    <row r="135" spans="1:38" x14ac:dyDescent="0.25">
      <c r="A135" s="1282"/>
      <c r="B135" s="1282"/>
      <c r="C135" s="1283"/>
      <c r="D135" s="1282"/>
      <c r="E135" s="1282"/>
      <c r="F135" s="1282"/>
      <c r="G135" s="1282"/>
      <c r="H135" s="1282"/>
      <c r="I135" s="1282"/>
      <c r="J135" s="1282"/>
      <c r="K135" s="1282"/>
      <c r="M135" s="1284"/>
      <c r="N135" s="1282"/>
      <c r="O135" s="1282"/>
      <c r="P135" s="1282"/>
      <c r="Q135" s="1282"/>
      <c r="R135" s="1282"/>
      <c r="S135" s="1282"/>
      <c r="T135" s="1282"/>
      <c r="U135" s="1282"/>
      <c r="V135" s="1282"/>
      <c r="W135" s="1282"/>
      <c r="X135" s="1282"/>
      <c r="Y135" s="1282"/>
      <c r="Z135" s="1282"/>
      <c r="AA135" s="1282"/>
      <c r="AB135" s="1282"/>
      <c r="AC135" s="1282"/>
      <c r="AD135" s="1282"/>
      <c r="AE135" s="1282"/>
      <c r="AF135" s="1282"/>
      <c r="AG135" s="1282"/>
      <c r="AH135" s="1282"/>
      <c r="AI135" s="1282"/>
      <c r="AJ135" s="1282"/>
      <c r="AK135" s="1282"/>
      <c r="AL135" s="1282"/>
    </row>
    <row r="136" spans="1:38" x14ac:dyDescent="0.25">
      <c r="A136" s="1282"/>
      <c r="B136" s="1282"/>
      <c r="C136" s="1283"/>
      <c r="D136" s="1282"/>
      <c r="E136" s="1282"/>
      <c r="F136" s="1282"/>
      <c r="G136" s="1282"/>
      <c r="H136" s="1282"/>
      <c r="I136" s="1282"/>
      <c r="J136" s="1282"/>
      <c r="K136" s="1282"/>
      <c r="M136" s="1284"/>
      <c r="N136" s="1282"/>
      <c r="O136" s="1282"/>
      <c r="P136" s="1282"/>
      <c r="Q136" s="1282"/>
      <c r="R136" s="1282"/>
      <c r="S136" s="1282"/>
      <c r="T136" s="1282"/>
      <c r="U136" s="1282"/>
      <c r="V136" s="1282"/>
      <c r="W136" s="1282"/>
      <c r="X136" s="1282"/>
      <c r="Y136" s="1282"/>
      <c r="Z136" s="1282"/>
      <c r="AA136" s="1282"/>
      <c r="AB136" s="1282"/>
      <c r="AC136" s="1282"/>
      <c r="AD136" s="1282"/>
      <c r="AE136" s="1282"/>
      <c r="AF136" s="1282"/>
      <c r="AG136" s="1282"/>
      <c r="AH136" s="1282"/>
      <c r="AI136" s="1282"/>
      <c r="AJ136" s="1282"/>
      <c r="AK136" s="1282"/>
      <c r="AL136" s="1282"/>
    </row>
    <row r="137" spans="1:38" x14ac:dyDescent="0.25">
      <c r="A137" s="1282"/>
      <c r="B137" s="1282"/>
      <c r="C137" s="1283"/>
      <c r="D137" s="1282"/>
      <c r="E137" s="1282"/>
      <c r="F137" s="1282"/>
      <c r="G137" s="1282"/>
      <c r="H137" s="1282"/>
      <c r="I137" s="1282"/>
      <c r="J137" s="1282"/>
      <c r="K137" s="1282"/>
      <c r="M137" s="1284"/>
      <c r="N137" s="1282"/>
      <c r="O137" s="1282"/>
      <c r="P137" s="1282"/>
      <c r="Q137" s="1282"/>
      <c r="R137" s="1282"/>
      <c r="S137" s="1282"/>
      <c r="T137" s="1282"/>
      <c r="U137" s="1282"/>
      <c r="V137" s="1282"/>
      <c r="W137" s="1282"/>
      <c r="X137" s="1282"/>
      <c r="Y137" s="1282"/>
      <c r="Z137" s="1282"/>
      <c r="AA137" s="1282"/>
      <c r="AB137" s="1282"/>
      <c r="AC137" s="1282"/>
      <c r="AD137" s="1282"/>
      <c r="AE137" s="1282"/>
      <c r="AF137" s="1282"/>
      <c r="AG137" s="1282"/>
      <c r="AH137" s="1282"/>
      <c r="AI137" s="1282"/>
      <c r="AJ137" s="1282"/>
      <c r="AK137" s="1282"/>
      <c r="AL137" s="1282"/>
    </row>
    <row r="138" spans="1:38" x14ac:dyDescent="0.25">
      <c r="A138" s="1282"/>
      <c r="B138" s="1282"/>
      <c r="C138" s="1283"/>
      <c r="D138" s="1282"/>
      <c r="E138" s="1282"/>
      <c r="F138" s="1282"/>
      <c r="G138" s="1282"/>
      <c r="H138" s="1282"/>
      <c r="I138" s="1282"/>
      <c r="J138" s="1282"/>
      <c r="K138" s="1282"/>
      <c r="M138" s="1284"/>
      <c r="N138" s="1282"/>
      <c r="O138" s="1282"/>
      <c r="P138" s="1282"/>
      <c r="Q138" s="1282"/>
      <c r="R138" s="1282"/>
      <c r="S138" s="1282"/>
      <c r="T138" s="1282"/>
      <c r="U138" s="1282"/>
      <c r="V138" s="1282"/>
      <c r="W138" s="1282"/>
      <c r="X138" s="1282"/>
      <c r="Y138" s="1282"/>
      <c r="Z138" s="1282"/>
      <c r="AA138" s="1282"/>
      <c r="AB138" s="1282"/>
      <c r="AC138" s="1282"/>
      <c r="AD138" s="1282"/>
      <c r="AE138" s="1282"/>
      <c r="AF138" s="1282"/>
      <c r="AG138" s="1282"/>
      <c r="AH138" s="1282"/>
      <c r="AI138" s="1282"/>
      <c r="AJ138" s="1282"/>
      <c r="AK138" s="1282"/>
      <c r="AL138" s="1282"/>
    </row>
    <row r="139" spans="1:38" x14ac:dyDescent="0.25">
      <c r="A139" s="1282"/>
      <c r="B139" s="1282"/>
      <c r="C139" s="1283"/>
      <c r="D139" s="1282"/>
      <c r="E139" s="1282"/>
      <c r="F139" s="1282"/>
      <c r="G139" s="1282"/>
      <c r="H139" s="1282"/>
      <c r="I139" s="1282"/>
      <c r="J139" s="1282"/>
      <c r="K139" s="1282"/>
      <c r="M139" s="1284"/>
      <c r="N139" s="1282"/>
      <c r="O139" s="1282"/>
      <c r="P139" s="1282"/>
      <c r="Q139" s="1282"/>
      <c r="R139" s="1282"/>
      <c r="S139" s="1282"/>
      <c r="T139" s="1282"/>
      <c r="U139" s="1282"/>
      <c r="V139" s="1282"/>
      <c r="W139" s="1282"/>
      <c r="X139" s="1282"/>
      <c r="Y139" s="1282"/>
      <c r="Z139" s="1282"/>
      <c r="AA139" s="1282"/>
      <c r="AB139" s="1282"/>
      <c r="AC139" s="1282"/>
      <c r="AD139" s="1282"/>
      <c r="AE139" s="1282"/>
      <c r="AF139" s="1282"/>
      <c r="AG139" s="1282"/>
      <c r="AH139" s="1282"/>
      <c r="AI139" s="1282"/>
      <c r="AJ139" s="1282"/>
      <c r="AK139" s="1282"/>
      <c r="AL139" s="1282"/>
    </row>
    <row r="140" spans="1:38" x14ac:dyDescent="0.25">
      <c r="A140" s="1282"/>
      <c r="B140" s="1282"/>
      <c r="C140" s="1283"/>
      <c r="D140" s="1282"/>
      <c r="E140" s="1282"/>
      <c r="F140" s="1282"/>
      <c r="G140" s="1282"/>
      <c r="H140" s="1282"/>
      <c r="I140" s="1282"/>
      <c r="J140" s="1282"/>
      <c r="K140" s="1282"/>
      <c r="M140" s="1284"/>
      <c r="N140" s="1282"/>
      <c r="O140" s="1282"/>
      <c r="P140" s="1282"/>
      <c r="Q140" s="1282"/>
      <c r="R140" s="1282"/>
      <c r="S140" s="1282"/>
      <c r="T140" s="1282"/>
      <c r="U140" s="1282"/>
      <c r="V140" s="1282"/>
      <c r="W140" s="1282"/>
      <c r="X140" s="1282"/>
      <c r="Y140" s="1282"/>
      <c r="Z140" s="1282"/>
      <c r="AA140" s="1282"/>
      <c r="AB140" s="1282"/>
      <c r="AC140" s="1282"/>
      <c r="AD140" s="1282"/>
      <c r="AE140" s="1282"/>
      <c r="AF140" s="1282"/>
      <c r="AG140" s="1282"/>
      <c r="AH140" s="1282"/>
      <c r="AI140" s="1282"/>
      <c r="AJ140" s="1282"/>
      <c r="AK140" s="1282"/>
      <c r="AL140" s="1282"/>
    </row>
    <row r="141" spans="1:38" x14ac:dyDescent="0.25">
      <c r="A141" s="1282"/>
      <c r="B141" s="1282"/>
      <c r="C141" s="1283"/>
      <c r="D141" s="1282"/>
      <c r="E141" s="1282"/>
      <c r="F141" s="1282"/>
      <c r="G141" s="1282"/>
      <c r="H141" s="1282"/>
      <c r="I141" s="1282"/>
      <c r="J141" s="1282"/>
      <c r="K141" s="1282"/>
      <c r="M141" s="1284"/>
      <c r="N141" s="1282"/>
      <c r="O141" s="1282"/>
      <c r="P141" s="1282"/>
      <c r="Q141" s="1282"/>
      <c r="R141" s="1282"/>
      <c r="S141" s="1282"/>
      <c r="T141" s="1282"/>
      <c r="U141" s="1282"/>
      <c r="V141" s="1282"/>
      <c r="W141" s="1282"/>
      <c r="X141" s="1282"/>
      <c r="Y141" s="1282"/>
      <c r="Z141" s="1282"/>
      <c r="AA141" s="1282"/>
      <c r="AB141" s="1282"/>
      <c r="AC141" s="1282"/>
      <c r="AD141" s="1282"/>
      <c r="AE141" s="1282"/>
      <c r="AF141" s="1282"/>
      <c r="AG141" s="1282"/>
      <c r="AH141" s="1282"/>
      <c r="AI141" s="1282"/>
      <c r="AJ141" s="1282"/>
      <c r="AK141" s="1282"/>
      <c r="AL141" s="1282"/>
    </row>
    <row r="142" spans="1:38" x14ac:dyDescent="0.25">
      <c r="A142" s="1282"/>
      <c r="B142" s="1282"/>
      <c r="C142" s="1283"/>
      <c r="D142" s="1282"/>
      <c r="E142" s="1282"/>
      <c r="F142" s="1282"/>
      <c r="G142" s="1282"/>
      <c r="H142" s="1282"/>
      <c r="I142" s="1282"/>
      <c r="J142" s="1282"/>
      <c r="K142" s="1282"/>
      <c r="M142" s="1284"/>
      <c r="N142" s="1282"/>
      <c r="O142" s="1282"/>
      <c r="P142" s="1282"/>
      <c r="Q142" s="1282"/>
      <c r="R142" s="1282"/>
      <c r="S142" s="1282"/>
      <c r="T142" s="1282"/>
      <c r="U142" s="1282"/>
      <c r="V142" s="1282"/>
      <c r="W142" s="1282"/>
      <c r="X142" s="1282"/>
      <c r="Y142" s="1282"/>
      <c r="Z142" s="1282"/>
      <c r="AA142" s="1282"/>
      <c r="AB142" s="1282"/>
      <c r="AC142" s="1282"/>
      <c r="AD142" s="1282"/>
      <c r="AE142" s="1282"/>
      <c r="AF142" s="1282"/>
      <c r="AG142" s="1282"/>
      <c r="AH142" s="1282"/>
      <c r="AI142" s="1282"/>
      <c r="AJ142" s="1282"/>
      <c r="AK142" s="1282"/>
      <c r="AL142" s="1282"/>
    </row>
    <row r="143" spans="1:38" x14ac:dyDescent="0.25">
      <c r="A143" s="1282"/>
      <c r="B143" s="1282"/>
      <c r="C143" s="1283"/>
      <c r="D143" s="1282"/>
      <c r="E143" s="1282"/>
      <c r="F143" s="1282"/>
      <c r="G143" s="1282"/>
      <c r="H143" s="1282"/>
      <c r="I143" s="1282"/>
      <c r="J143" s="1282"/>
      <c r="K143" s="1282"/>
      <c r="M143" s="1284"/>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c r="AJ143" s="1282"/>
      <c r="AK143" s="1282"/>
      <c r="AL143" s="1282"/>
    </row>
    <row r="144" spans="1:38" x14ac:dyDescent="0.25">
      <c r="A144" s="1282"/>
      <c r="B144" s="1282"/>
      <c r="C144" s="1283"/>
      <c r="D144" s="1282"/>
      <c r="E144" s="1282"/>
      <c r="F144" s="1282"/>
      <c r="G144" s="1282"/>
      <c r="H144" s="1282"/>
      <c r="I144" s="1282"/>
      <c r="J144" s="1282"/>
      <c r="K144" s="1282"/>
      <c r="M144" s="1284"/>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c r="AJ144" s="1282"/>
      <c r="AK144" s="1282"/>
      <c r="AL144" s="1282"/>
    </row>
    <row r="145" spans="1:38" x14ac:dyDescent="0.25">
      <c r="A145" s="1282"/>
      <c r="B145" s="1282"/>
      <c r="C145" s="1283"/>
      <c r="D145" s="1282"/>
      <c r="E145" s="1282"/>
      <c r="F145" s="1282"/>
      <c r="G145" s="1282"/>
      <c r="H145" s="1282"/>
      <c r="I145" s="1282"/>
      <c r="J145" s="1282"/>
      <c r="K145" s="1282"/>
      <c r="M145" s="1284"/>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c r="AJ145" s="1282"/>
      <c r="AK145" s="1282"/>
      <c r="AL145" s="1282"/>
    </row>
    <row r="146" spans="1:38" x14ac:dyDescent="0.25">
      <c r="A146" s="1282"/>
      <c r="B146" s="1282"/>
      <c r="C146" s="1283"/>
      <c r="D146" s="1282"/>
      <c r="E146" s="1282"/>
      <c r="F146" s="1282"/>
      <c r="G146" s="1282"/>
      <c r="H146" s="1282"/>
      <c r="I146" s="1282"/>
      <c r="J146" s="1282"/>
      <c r="K146" s="1282"/>
      <c r="M146" s="1284"/>
      <c r="N146" s="1282"/>
      <c r="O146" s="1282"/>
      <c r="P146" s="1282"/>
      <c r="Q146" s="1282"/>
      <c r="R146" s="1282"/>
      <c r="S146" s="1282"/>
      <c r="T146" s="1282"/>
      <c r="U146" s="1282"/>
      <c r="V146" s="1282"/>
      <c r="W146" s="1282"/>
      <c r="X146" s="1282"/>
      <c r="Y146" s="1282"/>
      <c r="Z146" s="1282"/>
      <c r="AA146" s="1282"/>
      <c r="AB146" s="1282"/>
      <c r="AC146" s="1282"/>
      <c r="AD146" s="1282"/>
      <c r="AE146" s="1282"/>
      <c r="AF146" s="1282"/>
      <c r="AG146" s="1282"/>
      <c r="AH146" s="1282"/>
      <c r="AI146" s="1282"/>
      <c r="AJ146" s="1282"/>
      <c r="AK146" s="1282"/>
      <c r="AL146" s="1282"/>
    </row>
    <row r="147" spans="1:38" x14ac:dyDescent="0.25">
      <c r="A147" s="1282"/>
      <c r="B147" s="1282"/>
      <c r="C147" s="1283"/>
      <c r="D147" s="1282"/>
      <c r="E147" s="1282"/>
      <c r="F147" s="1282"/>
      <c r="G147" s="1282"/>
      <c r="H147" s="1282"/>
      <c r="I147" s="1282"/>
      <c r="J147" s="1282"/>
      <c r="K147" s="1282"/>
      <c r="M147" s="1284"/>
      <c r="N147" s="1282"/>
      <c r="O147" s="1282"/>
      <c r="P147" s="1282"/>
      <c r="Q147" s="1282"/>
      <c r="R147" s="1282"/>
      <c r="S147" s="1282"/>
      <c r="T147" s="1282"/>
      <c r="U147" s="1282"/>
      <c r="V147" s="1282"/>
      <c r="W147" s="1282"/>
      <c r="X147" s="1282"/>
      <c r="Y147" s="1282"/>
      <c r="Z147" s="1282"/>
      <c r="AA147" s="1282"/>
      <c r="AB147" s="1282"/>
      <c r="AC147" s="1282"/>
      <c r="AD147" s="1282"/>
      <c r="AE147" s="1282"/>
      <c r="AF147" s="1282"/>
      <c r="AG147" s="1282"/>
      <c r="AH147" s="1282"/>
      <c r="AI147" s="1282"/>
      <c r="AJ147" s="1282"/>
      <c r="AK147" s="1282"/>
      <c r="AL147" s="1282"/>
    </row>
    <row r="148" spans="1:38" x14ac:dyDescent="0.25">
      <c r="A148" s="1282"/>
      <c r="B148" s="1282"/>
      <c r="C148" s="1283"/>
      <c r="D148" s="1282"/>
      <c r="E148" s="1282"/>
      <c r="F148" s="1282"/>
      <c r="G148" s="1282"/>
      <c r="H148" s="1282"/>
      <c r="I148" s="1282"/>
      <c r="J148" s="1282"/>
      <c r="K148" s="1282"/>
      <c r="M148" s="1284"/>
      <c r="N148" s="1282"/>
      <c r="O148" s="1282"/>
      <c r="P148" s="1282"/>
      <c r="Q148" s="1282"/>
      <c r="R148" s="1282"/>
      <c r="S148" s="1282"/>
      <c r="T148" s="1282"/>
      <c r="U148" s="1282"/>
      <c r="V148" s="1282"/>
      <c r="W148" s="1282"/>
      <c r="X148" s="1282"/>
      <c r="Y148" s="1282"/>
      <c r="Z148" s="1282"/>
      <c r="AA148" s="1282"/>
      <c r="AB148" s="1282"/>
      <c r="AC148" s="1282"/>
      <c r="AD148" s="1282"/>
      <c r="AE148" s="1282"/>
      <c r="AF148" s="1282"/>
      <c r="AG148" s="1282"/>
      <c r="AH148" s="1282"/>
      <c r="AI148" s="1282"/>
      <c r="AJ148" s="1282"/>
      <c r="AK148" s="1282"/>
      <c r="AL148" s="1282"/>
    </row>
    <row r="149" spans="1:38" x14ac:dyDescent="0.25">
      <c r="A149" s="1282"/>
      <c r="B149" s="1282"/>
      <c r="C149" s="1283"/>
      <c r="D149" s="1282"/>
      <c r="E149" s="1282"/>
      <c r="F149" s="1282"/>
      <c r="G149" s="1282"/>
      <c r="H149" s="1282"/>
      <c r="I149" s="1282"/>
      <c r="J149" s="1282"/>
      <c r="K149" s="1282"/>
      <c r="M149" s="1284"/>
      <c r="N149" s="1282"/>
      <c r="O149" s="1282"/>
      <c r="P149" s="1282"/>
      <c r="Q149" s="1282"/>
      <c r="R149" s="1282"/>
      <c r="S149" s="1282"/>
      <c r="T149" s="1282"/>
      <c r="U149" s="1282"/>
      <c r="V149" s="1282"/>
      <c r="W149" s="1282"/>
      <c r="X149" s="1282"/>
      <c r="Y149" s="1282"/>
      <c r="Z149" s="1282"/>
      <c r="AA149" s="1282"/>
      <c r="AB149" s="1282"/>
      <c r="AC149" s="1282"/>
      <c r="AD149" s="1282"/>
      <c r="AE149" s="1282"/>
      <c r="AF149" s="1282"/>
      <c r="AG149" s="1282"/>
      <c r="AH149" s="1282"/>
      <c r="AI149" s="1282"/>
      <c r="AJ149" s="1282"/>
      <c r="AK149" s="1282"/>
      <c r="AL149" s="1282"/>
    </row>
    <row r="150" spans="1:38" x14ac:dyDescent="0.25">
      <c r="A150" s="1282"/>
      <c r="B150" s="1282"/>
      <c r="C150" s="1283"/>
      <c r="D150" s="1282"/>
      <c r="E150" s="1282"/>
      <c r="F150" s="1282"/>
      <c r="G150" s="1282"/>
      <c r="H150" s="1282"/>
      <c r="I150" s="1282"/>
      <c r="J150" s="1282"/>
      <c r="K150" s="1282"/>
      <c r="M150" s="1284"/>
      <c r="N150" s="1282"/>
      <c r="O150" s="1282"/>
      <c r="P150" s="1282"/>
      <c r="Q150" s="1282"/>
      <c r="R150" s="1282"/>
      <c r="S150" s="1282"/>
      <c r="T150" s="1282"/>
      <c r="U150" s="1282"/>
      <c r="V150" s="1282"/>
      <c r="W150" s="1282"/>
      <c r="X150" s="1282"/>
      <c r="Y150" s="1282"/>
      <c r="Z150" s="1282"/>
      <c r="AA150" s="1282"/>
      <c r="AB150" s="1282"/>
      <c r="AC150" s="1282"/>
      <c r="AD150" s="1282"/>
      <c r="AE150" s="1282"/>
      <c r="AF150" s="1282"/>
      <c r="AG150" s="1282"/>
      <c r="AH150" s="1282"/>
      <c r="AI150" s="1282"/>
      <c r="AJ150" s="1282"/>
      <c r="AK150" s="1282"/>
      <c r="AL150" s="1282"/>
    </row>
    <row r="151" spans="1:38" x14ac:dyDescent="0.25">
      <c r="A151" s="1282"/>
      <c r="B151" s="1282"/>
      <c r="C151" s="1283"/>
      <c r="D151" s="1282"/>
      <c r="E151" s="1282"/>
      <c r="F151" s="1282"/>
      <c r="G151" s="1282"/>
      <c r="H151" s="1282"/>
      <c r="I151" s="1282"/>
      <c r="J151" s="1282"/>
      <c r="K151" s="1282"/>
      <c r="M151" s="1284"/>
      <c r="N151" s="1282"/>
      <c r="O151" s="1282"/>
      <c r="P151" s="1282"/>
      <c r="Q151" s="1282"/>
      <c r="R151" s="1282"/>
      <c r="S151" s="1282"/>
      <c r="T151" s="1282"/>
      <c r="U151" s="1282"/>
      <c r="V151" s="1282"/>
      <c r="W151" s="1282"/>
      <c r="X151" s="1282"/>
      <c r="Y151" s="1282"/>
      <c r="Z151" s="1282"/>
      <c r="AA151" s="1282"/>
      <c r="AB151" s="1282"/>
      <c r="AC151" s="1282"/>
      <c r="AD151" s="1282"/>
      <c r="AE151" s="1282"/>
      <c r="AF151" s="1282"/>
      <c r="AG151" s="1282"/>
      <c r="AH151" s="1282"/>
      <c r="AI151" s="1282"/>
      <c r="AJ151" s="1282"/>
      <c r="AK151" s="1282"/>
      <c r="AL151" s="1282"/>
    </row>
    <row r="152" spans="1:38" x14ac:dyDescent="0.25">
      <c r="A152" s="1282"/>
      <c r="B152" s="1282"/>
      <c r="C152" s="1283"/>
      <c r="D152" s="1282"/>
      <c r="E152" s="1282"/>
      <c r="F152" s="1282"/>
      <c r="G152" s="1282"/>
      <c r="H152" s="1282"/>
      <c r="I152" s="1282"/>
      <c r="J152" s="1282"/>
      <c r="K152" s="1282"/>
      <c r="M152" s="1284"/>
      <c r="N152" s="1282"/>
      <c r="O152" s="1282"/>
      <c r="P152" s="1282"/>
      <c r="Q152" s="1282"/>
      <c r="R152" s="1282"/>
      <c r="S152" s="1282"/>
      <c r="T152" s="1282"/>
      <c r="U152" s="1282"/>
      <c r="V152" s="1282"/>
      <c r="W152" s="1282"/>
      <c r="X152" s="1282"/>
      <c r="Y152" s="1282"/>
      <c r="Z152" s="1282"/>
      <c r="AA152" s="1282"/>
      <c r="AB152" s="1282"/>
      <c r="AC152" s="1282"/>
      <c r="AD152" s="1282"/>
      <c r="AE152" s="1282"/>
      <c r="AF152" s="1282"/>
      <c r="AG152" s="1282"/>
      <c r="AH152" s="1282"/>
      <c r="AI152" s="1282"/>
      <c r="AJ152" s="1282"/>
      <c r="AK152" s="1282"/>
      <c r="AL152" s="1282"/>
    </row>
    <row r="153" spans="1:38" x14ac:dyDescent="0.25">
      <c r="A153" s="1282"/>
      <c r="B153" s="1282"/>
      <c r="C153" s="1283"/>
      <c r="D153" s="1282"/>
      <c r="E153" s="1282"/>
      <c r="F153" s="1282"/>
      <c r="G153" s="1282"/>
      <c r="H153" s="1282"/>
      <c r="I153" s="1282"/>
      <c r="J153" s="1282"/>
      <c r="K153" s="1282"/>
      <c r="M153" s="1284"/>
      <c r="N153" s="1282"/>
      <c r="O153" s="1282"/>
      <c r="P153" s="1282"/>
      <c r="Q153" s="1282"/>
      <c r="R153" s="1282"/>
      <c r="S153" s="1282"/>
      <c r="T153" s="1282"/>
      <c r="U153" s="1282"/>
      <c r="V153" s="1282"/>
      <c r="W153" s="1282"/>
      <c r="X153" s="1282"/>
      <c r="Y153" s="1282"/>
      <c r="Z153" s="1282"/>
      <c r="AA153" s="1282"/>
      <c r="AB153" s="1282"/>
      <c r="AC153" s="1282"/>
      <c r="AD153" s="1282"/>
      <c r="AE153" s="1282"/>
      <c r="AF153" s="1282"/>
      <c r="AG153" s="1282"/>
      <c r="AH153" s="1282"/>
      <c r="AI153" s="1282"/>
      <c r="AJ153" s="1282"/>
      <c r="AK153" s="1282"/>
      <c r="AL153" s="1282"/>
    </row>
    <row r="154" spans="1:38" x14ac:dyDescent="0.25">
      <c r="A154" s="1282"/>
      <c r="B154" s="1282"/>
      <c r="C154" s="1283"/>
      <c r="D154" s="1282"/>
      <c r="E154" s="1282"/>
      <c r="F154" s="1282"/>
      <c r="G154" s="1282"/>
      <c r="H154" s="1282"/>
      <c r="I154" s="1282"/>
      <c r="J154" s="1282"/>
      <c r="K154" s="1282"/>
      <c r="M154" s="1284"/>
      <c r="N154" s="1282"/>
      <c r="O154" s="1282"/>
      <c r="P154" s="1282"/>
      <c r="Q154" s="1282"/>
      <c r="R154" s="1282"/>
      <c r="S154" s="1282"/>
      <c r="T154" s="1282"/>
      <c r="U154" s="1282"/>
      <c r="V154" s="1282"/>
      <c r="W154" s="1282"/>
      <c r="X154" s="1282"/>
      <c r="Y154" s="1282"/>
      <c r="Z154" s="1282"/>
      <c r="AA154" s="1282"/>
      <c r="AB154" s="1282"/>
      <c r="AC154" s="1282"/>
      <c r="AD154" s="1282"/>
      <c r="AE154" s="1282"/>
      <c r="AF154" s="1282"/>
      <c r="AG154" s="1282"/>
      <c r="AH154" s="1282"/>
      <c r="AI154" s="1282"/>
      <c r="AJ154" s="1282"/>
      <c r="AK154" s="1282"/>
      <c r="AL154" s="1282"/>
    </row>
    <row r="155" spans="1:38" x14ac:dyDescent="0.25">
      <c r="A155" s="1282"/>
      <c r="B155" s="1282"/>
      <c r="C155" s="1283"/>
      <c r="D155" s="1282"/>
      <c r="E155" s="1282"/>
      <c r="F155" s="1282"/>
      <c r="G155" s="1282"/>
      <c r="H155" s="1282"/>
      <c r="I155" s="1282"/>
      <c r="J155" s="1282"/>
      <c r="K155" s="1282"/>
      <c r="M155" s="1284"/>
      <c r="N155" s="1282"/>
      <c r="O155" s="1282"/>
      <c r="P155" s="1282"/>
      <c r="Q155" s="1282"/>
      <c r="R155" s="1282"/>
      <c r="S155" s="1282"/>
      <c r="T155" s="1282"/>
      <c r="U155" s="1282"/>
      <c r="V155" s="1282"/>
      <c r="W155" s="1282"/>
      <c r="X155" s="1282"/>
      <c r="Y155" s="1282"/>
      <c r="Z155" s="1282"/>
      <c r="AA155" s="1282"/>
      <c r="AB155" s="1282"/>
      <c r="AC155" s="1282"/>
      <c r="AD155" s="1282"/>
      <c r="AE155" s="1282"/>
      <c r="AF155" s="1282"/>
      <c r="AG155" s="1282"/>
      <c r="AH155" s="1282"/>
      <c r="AI155" s="1282"/>
      <c r="AJ155" s="1282"/>
      <c r="AK155" s="1282"/>
      <c r="AL155" s="1282"/>
    </row>
    <row r="156" spans="1:38" x14ac:dyDescent="0.25">
      <c r="A156" s="1282"/>
      <c r="B156" s="1282"/>
      <c r="C156" s="1283"/>
      <c r="D156" s="1282"/>
      <c r="E156" s="1282"/>
      <c r="F156" s="1282"/>
      <c r="G156" s="1282"/>
      <c r="H156" s="1282"/>
      <c r="I156" s="1282"/>
      <c r="J156" s="1282"/>
      <c r="K156" s="1282"/>
      <c r="M156" s="1284"/>
      <c r="N156" s="1282"/>
      <c r="O156" s="1282"/>
      <c r="P156" s="1282"/>
      <c r="Q156" s="1282"/>
      <c r="R156" s="1282"/>
      <c r="S156" s="1282"/>
      <c r="T156" s="1282"/>
      <c r="U156" s="1282"/>
      <c r="V156" s="1282"/>
      <c r="W156" s="1282"/>
      <c r="X156" s="1282"/>
      <c r="Y156" s="1282"/>
      <c r="Z156" s="1282"/>
      <c r="AA156" s="1282"/>
      <c r="AB156" s="1282"/>
      <c r="AC156" s="1282"/>
      <c r="AD156" s="1282"/>
      <c r="AE156" s="1282"/>
      <c r="AF156" s="1282"/>
      <c r="AG156" s="1282"/>
      <c r="AH156" s="1282"/>
      <c r="AI156" s="1282"/>
      <c r="AJ156" s="1282"/>
      <c r="AK156" s="1282"/>
      <c r="AL156" s="1282"/>
    </row>
    <row r="157" spans="1:38" x14ac:dyDescent="0.25">
      <c r="A157" s="1282"/>
      <c r="B157" s="1282"/>
      <c r="C157" s="1283"/>
      <c r="D157" s="1282"/>
      <c r="E157" s="1282"/>
      <c r="F157" s="1282"/>
      <c r="G157" s="1282"/>
      <c r="H157" s="1282"/>
      <c r="I157" s="1282"/>
      <c r="J157" s="1282"/>
      <c r="K157" s="1282"/>
      <c r="M157" s="1284"/>
      <c r="N157" s="1282"/>
      <c r="O157" s="1282"/>
      <c r="P157" s="1282"/>
      <c r="Q157" s="1282"/>
      <c r="R157" s="1282"/>
      <c r="S157" s="1282"/>
      <c r="T157" s="1282"/>
      <c r="U157" s="1282"/>
      <c r="V157" s="1282"/>
      <c r="W157" s="1282"/>
      <c r="X157" s="1282"/>
      <c r="Y157" s="1282"/>
      <c r="Z157" s="1282"/>
      <c r="AA157" s="1282"/>
      <c r="AB157" s="1282"/>
      <c r="AC157" s="1282"/>
      <c r="AD157" s="1282"/>
      <c r="AE157" s="1282"/>
      <c r="AF157" s="1282"/>
      <c r="AG157" s="1282"/>
      <c r="AH157" s="1282"/>
      <c r="AI157" s="1282"/>
      <c r="AJ157" s="1282"/>
      <c r="AK157" s="1282"/>
      <c r="AL157" s="1282"/>
    </row>
    <row r="158" spans="1:38" x14ac:dyDescent="0.25">
      <c r="A158" s="1282"/>
      <c r="B158" s="1282"/>
      <c r="C158" s="1283"/>
      <c r="D158" s="1282"/>
      <c r="E158" s="1282"/>
      <c r="F158" s="1282"/>
      <c r="G158" s="1282"/>
      <c r="H158" s="1282"/>
      <c r="I158" s="1282"/>
      <c r="J158" s="1282"/>
      <c r="K158" s="1282"/>
      <c r="M158" s="1284"/>
      <c r="N158" s="1282"/>
      <c r="O158" s="1282"/>
      <c r="P158" s="1282"/>
      <c r="Q158" s="1282"/>
      <c r="R158" s="1282"/>
      <c r="S158" s="1282"/>
      <c r="T158" s="1282"/>
      <c r="U158" s="1282"/>
      <c r="V158" s="1282"/>
      <c r="W158" s="1282"/>
      <c r="X158" s="1282"/>
      <c r="Y158" s="1282"/>
      <c r="Z158" s="1282"/>
      <c r="AA158" s="1282"/>
      <c r="AB158" s="1282"/>
      <c r="AC158" s="1282"/>
      <c r="AD158" s="1282"/>
      <c r="AE158" s="1282"/>
      <c r="AF158" s="1282"/>
      <c r="AG158" s="1282"/>
      <c r="AH158" s="1282"/>
      <c r="AI158" s="1282"/>
      <c r="AJ158" s="1282"/>
      <c r="AK158" s="1282"/>
      <c r="AL158" s="1282"/>
    </row>
    <row r="159" spans="1:38" x14ac:dyDescent="0.25">
      <c r="A159" s="1282"/>
      <c r="B159" s="1282"/>
      <c r="C159" s="1283"/>
      <c r="D159" s="1282"/>
      <c r="E159" s="1282"/>
      <c r="F159" s="1282"/>
      <c r="G159" s="1282"/>
      <c r="H159" s="1282"/>
      <c r="I159" s="1282"/>
      <c r="J159" s="1282"/>
      <c r="K159" s="1282"/>
      <c r="M159" s="1284"/>
      <c r="N159" s="1282"/>
      <c r="O159" s="1282"/>
      <c r="P159" s="1282"/>
      <c r="Q159" s="1282"/>
      <c r="R159" s="1282"/>
      <c r="S159" s="1282"/>
      <c r="T159" s="1282"/>
      <c r="U159" s="1282"/>
      <c r="V159" s="1282"/>
      <c r="W159" s="1282"/>
      <c r="X159" s="1282"/>
      <c r="Y159" s="1282"/>
      <c r="Z159" s="1282"/>
      <c r="AA159" s="1282"/>
      <c r="AB159" s="1282"/>
      <c r="AC159" s="1282"/>
      <c r="AD159" s="1282"/>
      <c r="AE159" s="1282"/>
      <c r="AF159" s="1282"/>
      <c r="AG159" s="1282"/>
      <c r="AH159" s="1282"/>
      <c r="AI159" s="1282"/>
      <c r="AJ159" s="1282"/>
      <c r="AK159" s="1282"/>
      <c r="AL159" s="1282"/>
    </row>
    <row r="160" spans="1:38" x14ac:dyDescent="0.25">
      <c r="A160" s="1282"/>
      <c r="B160" s="1282"/>
      <c r="C160" s="1283"/>
      <c r="D160" s="1282"/>
      <c r="E160" s="1282"/>
      <c r="F160" s="1282"/>
      <c r="G160" s="1282"/>
      <c r="H160" s="1282"/>
      <c r="I160" s="1282"/>
      <c r="J160" s="1282"/>
      <c r="K160" s="1282"/>
      <c r="M160" s="1284"/>
      <c r="N160" s="1282"/>
      <c r="O160" s="1282"/>
      <c r="P160" s="1282"/>
      <c r="Q160" s="1282"/>
      <c r="R160" s="1282"/>
      <c r="S160" s="1282"/>
      <c r="T160" s="1282"/>
      <c r="U160" s="1282"/>
      <c r="V160" s="1282"/>
      <c r="W160" s="1282"/>
      <c r="X160" s="1282"/>
      <c r="Y160" s="1282"/>
      <c r="Z160" s="1282"/>
      <c r="AA160" s="1282"/>
      <c r="AB160" s="1282"/>
      <c r="AC160" s="1282"/>
      <c r="AD160" s="1282"/>
      <c r="AE160" s="1282"/>
      <c r="AF160" s="1282"/>
      <c r="AG160" s="1282"/>
      <c r="AH160" s="1282"/>
      <c r="AI160" s="1282"/>
      <c r="AJ160" s="1282"/>
      <c r="AK160" s="1282"/>
      <c r="AL160" s="1282"/>
    </row>
    <row r="161" spans="1:38" x14ac:dyDescent="0.25">
      <c r="A161" s="1282"/>
      <c r="B161" s="1282"/>
      <c r="C161" s="1283"/>
      <c r="D161" s="1282"/>
      <c r="E161" s="1282"/>
      <c r="F161" s="1282"/>
      <c r="G161" s="1282"/>
      <c r="H161" s="1282"/>
      <c r="I161" s="1282"/>
      <c r="J161" s="1282"/>
      <c r="K161" s="1282"/>
      <c r="M161" s="1284"/>
      <c r="N161" s="1282"/>
      <c r="O161" s="1282"/>
      <c r="P161" s="1282"/>
      <c r="Q161" s="1282"/>
      <c r="R161" s="1282"/>
      <c r="S161" s="1282"/>
      <c r="T161" s="1282"/>
      <c r="U161" s="1282"/>
      <c r="V161" s="1282"/>
      <c r="W161" s="1282"/>
      <c r="X161" s="1282"/>
      <c r="Y161" s="1282"/>
      <c r="Z161" s="1282"/>
      <c r="AA161" s="1282"/>
      <c r="AB161" s="1282"/>
      <c r="AC161" s="1282"/>
      <c r="AD161" s="1282"/>
      <c r="AE161" s="1282"/>
      <c r="AF161" s="1282"/>
      <c r="AG161" s="1282"/>
      <c r="AH161" s="1282"/>
      <c r="AI161" s="1282"/>
      <c r="AJ161" s="1282"/>
      <c r="AK161" s="1282"/>
      <c r="AL161" s="1282"/>
    </row>
    <row r="162" spans="1:38" x14ac:dyDescent="0.25">
      <c r="A162" s="1282"/>
      <c r="B162" s="1282"/>
      <c r="C162" s="1283"/>
      <c r="D162" s="1282"/>
      <c r="E162" s="1282"/>
      <c r="F162" s="1282"/>
      <c r="G162" s="1282"/>
      <c r="H162" s="1282"/>
      <c r="I162" s="1282"/>
      <c r="J162" s="1282"/>
      <c r="K162" s="1282"/>
      <c r="M162" s="1284"/>
      <c r="N162" s="1282"/>
      <c r="O162" s="1282"/>
      <c r="P162" s="1282"/>
      <c r="Q162" s="1282"/>
      <c r="R162" s="1282"/>
      <c r="S162" s="1282"/>
      <c r="T162" s="1282"/>
      <c r="U162" s="1282"/>
      <c r="V162" s="1282"/>
      <c r="W162" s="1282"/>
      <c r="X162" s="1282"/>
      <c r="Y162" s="1282"/>
      <c r="Z162" s="1282"/>
      <c r="AA162" s="1282"/>
      <c r="AB162" s="1282"/>
      <c r="AC162" s="1282"/>
      <c r="AD162" s="1282"/>
      <c r="AE162" s="1282"/>
      <c r="AF162" s="1282"/>
      <c r="AG162" s="1282"/>
      <c r="AH162" s="1282"/>
      <c r="AI162" s="1282"/>
      <c r="AJ162" s="1282"/>
      <c r="AK162" s="1282"/>
      <c r="AL162" s="1282"/>
    </row>
    <row r="163" spans="1:38" x14ac:dyDescent="0.25">
      <c r="A163" s="1282"/>
      <c r="B163" s="1282"/>
      <c r="C163" s="1283"/>
      <c r="D163" s="1282"/>
      <c r="E163" s="1282"/>
      <c r="F163" s="1282"/>
      <c r="G163" s="1282"/>
      <c r="H163" s="1282"/>
      <c r="I163" s="1282"/>
      <c r="J163" s="1282"/>
      <c r="K163" s="1282"/>
      <c r="M163" s="1284"/>
      <c r="N163" s="1282"/>
      <c r="O163" s="1282"/>
      <c r="P163" s="1282"/>
      <c r="Q163" s="1282"/>
      <c r="R163" s="1282"/>
      <c r="S163" s="1282"/>
      <c r="T163" s="1282"/>
      <c r="U163" s="1282"/>
      <c r="V163" s="1282"/>
      <c r="W163" s="1282"/>
      <c r="X163" s="1282"/>
      <c r="Y163" s="1282"/>
      <c r="Z163" s="1282"/>
      <c r="AA163" s="1282"/>
      <c r="AB163" s="1282"/>
      <c r="AC163" s="1282"/>
      <c r="AD163" s="1282"/>
      <c r="AE163" s="1282"/>
      <c r="AF163" s="1282"/>
      <c r="AG163" s="1282"/>
      <c r="AH163" s="1282"/>
      <c r="AI163" s="1282"/>
      <c r="AJ163" s="1282"/>
      <c r="AK163" s="1282"/>
      <c r="AL163" s="1282"/>
    </row>
    <row r="164" spans="1:38" x14ac:dyDescent="0.25">
      <c r="A164" s="1282"/>
      <c r="B164" s="1282"/>
      <c r="C164" s="1283"/>
      <c r="D164" s="1282"/>
      <c r="E164" s="1282"/>
      <c r="F164" s="1282"/>
      <c r="G164" s="1282"/>
      <c r="H164" s="1282"/>
      <c r="I164" s="1282"/>
      <c r="J164" s="1282"/>
      <c r="K164" s="1282"/>
      <c r="M164" s="1284"/>
      <c r="N164" s="1282"/>
      <c r="O164" s="1282"/>
      <c r="P164" s="1282"/>
      <c r="Q164" s="1282"/>
      <c r="R164" s="1282"/>
      <c r="S164" s="1282"/>
      <c r="T164" s="1282"/>
      <c r="U164" s="1282"/>
      <c r="V164" s="1282"/>
      <c r="W164" s="1282"/>
      <c r="X164" s="1282"/>
      <c r="Y164" s="1282"/>
      <c r="Z164" s="1282"/>
      <c r="AA164" s="1282"/>
      <c r="AB164" s="1282"/>
      <c r="AC164" s="1282"/>
      <c r="AD164" s="1282"/>
      <c r="AE164" s="1282"/>
      <c r="AF164" s="1282"/>
      <c r="AG164" s="1282"/>
      <c r="AH164" s="1282"/>
      <c r="AI164" s="1282"/>
      <c r="AJ164" s="1282"/>
      <c r="AK164" s="1282"/>
      <c r="AL164" s="1282"/>
    </row>
    <row r="165" spans="1:38" x14ac:dyDescent="0.25">
      <c r="A165" s="1282"/>
      <c r="B165" s="1282"/>
      <c r="C165" s="1283"/>
      <c r="D165" s="1282"/>
      <c r="E165" s="1282"/>
      <c r="F165" s="1282"/>
      <c r="G165" s="1282"/>
      <c r="H165" s="1282"/>
      <c r="I165" s="1282"/>
      <c r="J165" s="1282"/>
      <c r="K165" s="1282"/>
      <c r="M165" s="1284"/>
      <c r="N165" s="1282"/>
      <c r="O165" s="1282"/>
      <c r="P165" s="1282"/>
      <c r="Q165" s="1282"/>
      <c r="R165" s="1282"/>
      <c r="S165" s="1282"/>
      <c r="T165" s="1282"/>
      <c r="U165" s="1282"/>
      <c r="V165" s="1282"/>
      <c r="W165" s="1282"/>
      <c r="X165" s="1282"/>
      <c r="Y165" s="1282"/>
      <c r="Z165" s="1282"/>
      <c r="AA165" s="1282"/>
      <c r="AB165" s="1282"/>
      <c r="AC165" s="1282"/>
      <c r="AD165" s="1282"/>
      <c r="AE165" s="1282"/>
      <c r="AF165" s="1282"/>
      <c r="AG165" s="1282"/>
      <c r="AH165" s="1282"/>
      <c r="AI165" s="1282"/>
      <c r="AJ165" s="1282"/>
      <c r="AK165" s="1282"/>
      <c r="AL165" s="1282"/>
    </row>
    <row r="166" spans="1:38" s="1282" customFormat="1" x14ac:dyDescent="0.25">
      <c r="C166" s="1283"/>
      <c r="M166" s="1284"/>
    </row>
    <row r="167" spans="1:38" s="1282" customFormat="1" x14ac:dyDescent="0.25">
      <c r="C167" s="1283"/>
      <c r="M167" s="1284"/>
    </row>
    <row r="168" spans="1:38" s="1282" customFormat="1" x14ac:dyDescent="0.25">
      <c r="C168" s="1283"/>
      <c r="M168" s="1284"/>
    </row>
    <row r="169" spans="1:38" s="1282" customFormat="1" x14ac:dyDescent="0.25">
      <c r="C169" s="1283"/>
      <c r="M169" s="1284"/>
    </row>
    <row r="170" spans="1:38" s="1282" customFormat="1" x14ac:dyDescent="0.25">
      <c r="C170" s="1283"/>
      <c r="M170" s="1284"/>
    </row>
    <row r="171" spans="1:38" s="1282" customFormat="1" x14ac:dyDescent="0.25">
      <c r="C171" s="1283"/>
      <c r="M171" s="1284"/>
    </row>
    <row r="172" spans="1:38" s="1282" customFormat="1" x14ac:dyDescent="0.25">
      <c r="C172" s="1283"/>
      <c r="M172" s="1284"/>
    </row>
    <row r="173" spans="1:38" s="1282" customFormat="1" x14ac:dyDescent="0.25">
      <c r="C173" s="1283"/>
      <c r="M173" s="1284"/>
    </row>
    <row r="174" spans="1:38" s="1282" customFormat="1" x14ac:dyDescent="0.25">
      <c r="C174" s="1283"/>
      <c r="M174" s="1284"/>
    </row>
    <row r="175" spans="1:38" s="1282" customFormat="1" x14ac:dyDescent="0.25">
      <c r="C175" s="1283"/>
      <c r="M175" s="1284"/>
    </row>
    <row r="176" spans="1:38" s="1282" customFormat="1" x14ac:dyDescent="0.25">
      <c r="C176" s="1283"/>
      <c r="M176" s="1284"/>
    </row>
    <row r="177" spans="3:13" s="1282" customFormat="1" x14ac:dyDescent="0.25">
      <c r="C177" s="1283"/>
      <c r="M177" s="1284"/>
    </row>
    <row r="178" spans="3:13" s="1282" customFormat="1" x14ac:dyDescent="0.25">
      <c r="C178" s="1283"/>
      <c r="M178" s="1284"/>
    </row>
    <row r="179" spans="3:13" s="1282" customFormat="1" x14ac:dyDescent="0.25">
      <c r="C179" s="1283"/>
      <c r="M179" s="1284"/>
    </row>
    <row r="180" spans="3:13" s="1282" customFormat="1" x14ac:dyDescent="0.25">
      <c r="C180" s="1283"/>
      <c r="M180" s="1284"/>
    </row>
    <row r="181" spans="3:13" s="1282" customFormat="1" x14ac:dyDescent="0.25">
      <c r="C181" s="1283"/>
      <c r="M181" s="1284"/>
    </row>
    <row r="182" spans="3:13" s="1282" customFormat="1" x14ac:dyDescent="0.25">
      <c r="C182" s="1283"/>
      <c r="M182" s="1284"/>
    </row>
    <row r="183" spans="3:13" s="1282" customFormat="1" x14ac:dyDescent="0.25">
      <c r="C183" s="1283"/>
      <c r="M183" s="1284"/>
    </row>
    <row r="184" spans="3:13" s="1282" customFormat="1" x14ac:dyDescent="0.25">
      <c r="C184" s="1283"/>
      <c r="M184" s="1284"/>
    </row>
    <row r="185" spans="3:13" s="1282" customFormat="1" x14ac:dyDescent="0.25">
      <c r="C185" s="1283"/>
      <c r="M185" s="1284"/>
    </row>
    <row r="186" spans="3:13" s="1282" customFormat="1" x14ac:dyDescent="0.25">
      <c r="C186" s="1283"/>
      <c r="M186" s="1284"/>
    </row>
    <row r="187" spans="3:13" s="1282" customFormat="1" x14ac:dyDescent="0.25">
      <c r="C187" s="1283"/>
      <c r="M187" s="1284"/>
    </row>
    <row r="188" spans="3:13" s="1282" customFormat="1" x14ac:dyDescent="0.25">
      <c r="C188" s="1283"/>
      <c r="M188" s="1284"/>
    </row>
    <row r="189" spans="3:13" s="1282" customFormat="1" x14ac:dyDescent="0.25">
      <c r="C189" s="1283"/>
      <c r="M189" s="1284"/>
    </row>
    <row r="190" spans="3:13" s="1282" customFormat="1" x14ac:dyDescent="0.25">
      <c r="C190" s="1283"/>
      <c r="M190" s="1284"/>
    </row>
    <row r="191" spans="3:13" s="1282" customFormat="1" x14ac:dyDescent="0.25">
      <c r="C191" s="1283"/>
      <c r="M191" s="1284"/>
    </row>
    <row r="192" spans="3:13" s="1282" customFormat="1" x14ac:dyDescent="0.25">
      <c r="C192" s="1283"/>
      <c r="M192" s="1284"/>
    </row>
    <row r="193" spans="3:13" s="1282" customFormat="1" x14ac:dyDescent="0.25">
      <c r="C193" s="1283"/>
      <c r="M193" s="1284"/>
    </row>
    <row r="194" spans="3:13" s="1282" customFormat="1" x14ac:dyDescent="0.25">
      <c r="C194" s="1283"/>
      <c r="M194" s="1284"/>
    </row>
    <row r="195" spans="3:13" s="1282" customFormat="1" x14ac:dyDescent="0.25">
      <c r="C195" s="1283"/>
      <c r="M195" s="1284"/>
    </row>
    <row r="196" spans="3:13" s="1282" customFormat="1" x14ac:dyDescent="0.25">
      <c r="C196" s="1283"/>
      <c r="M196" s="1284"/>
    </row>
    <row r="197" spans="3:13" s="1282" customFormat="1" x14ac:dyDescent="0.25">
      <c r="C197" s="1283"/>
      <c r="M197" s="1284"/>
    </row>
    <row r="198" spans="3:13" s="1282" customFormat="1" x14ac:dyDescent="0.25">
      <c r="C198" s="1283"/>
      <c r="M198" s="1284"/>
    </row>
    <row r="199" spans="3:13" s="1282" customFormat="1" x14ac:dyDescent="0.25">
      <c r="C199" s="1283"/>
      <c r="M199" s="1284"/>
    </row>
    <row r="200" spans="3:13" s="1282" customFormat="1" x14ac:dyDescent="0.25">
      <c r="C200" s="1283"/>
      <c r="M200" s="1284"/>
    </row>
    <row r="201" spans="3:13" s="1282" customFormat="1" x14ac:dyDescent="0.25">
      <c r="C201" s="1283"/>
      <c r="M201" s="1284"/>
    </row>
    <row r="202" spans="3:13" s="1282" customFormat="1" x14ac:dyDescent="0.25">
      <c r="C202" s="1283"/>
      <c r="M202" s="1284"/>
    </row>
    <row r="203" spans="3:13" s="1282" customFormat="1" x14ac:dyDescent="0.25">
      <c r="C203" s="1283"/>
      <c r="M203" s="1284"/>
    </row>
    <row r="204" spans="3:13" s="1282" customFormat="1" x14ac:dyDescent="0.25">
      <c r="C204" s="1283"/>
      <c r="M204" s="1284"/>
    </row>
    <row r="205" spans="3:13" s="1282" customFormat="1" x14ac:dyDescent="0.25">
      <c r="C205" s="1283"/>
      <c r="M205" s="1284"/>
    </row>
    <row r="206" spans="3:13" s="1282" customFormat="1" x14ac:dyDescent="0.25">
      <c r="C206" s="1283"/>
      <c r="M206" s="1284"/>
    </row>
    <row r="207" spans="3:13" s="1282" customFormat="1" x14ac:dyDescent="0.25">
      <c r="C207" s="1283"/>
      <c r="M207" s="1284"/>
    </row>
    <row r="208" spans="3:13" s="1282" customFormat="1" x14ac:dyDescent="0.25">
      <c r="C208" s="1283"/>
      <c r="M208" s="1284"/>
    </row>
    <row r="209" spans="3:13" s="1282" customFormat="1" x14ac:dyDescent="0.25">
      <c r="C209" s="1283"/>
      <c r="M209" s="1284"/>
    </row>
    <row r="210" spans="3:13" s="1282" customFormat="1" x14ac:dyDescent="0.25">
      <c r="C210" s="1283"/>
      <c r="M210" s="1284"/>
    </row>
    <row r="211" spans="3:13" s="1282" customFormat="1" x14ac:dyDescent="0.25">
      <c r="C211" s="1283"/>
      <c r="M211" s="1284"/>
    </row>
    <row r="212" spans="3:13" s="1282" customFormat="1" x14ac:dyDescent="0.25">
      <c r="C212" s="1283"/>
      <c r="M212" s="1284"/>
    </row>
    <row r="213" spans="3:13" s="1282" customFormat="1" x14ac:dyDescent="0.25">
      <c r="C213" s="1283"/>
      <c r="M213" s="1284"/>
    </row>
    <row r="214" spans="3:13" s="1282" customFormat="1" x14ac:dyDescent="0.25">
      <c r="C214" s="1283"/>
      <c r="M214" s="1284"/>
    </row>
    <row r="215" spans="3:13" s="1282" customFormat="1" x14ac:dyDescent="0.25">
      <c r="C215" s="1283"/>
      <c r="M215" s="1284"/>
    </row>
    <row r="216" spans="3:13" s="1282" customFormat="1" x14ac:dyDescent="0.25">
      <c r="C216" s="1283"/>
      <c r="M216" s="1284"/>
    </row>
    <row r="217" spans="3:13" s="1282" customFormat="1" x14ac:dyDescent="0.25">
      <c r="C217" s="1283"/>
      <c r="M217" s="1284"/>
    </row>
    <row r="218" spans="3:13" s="1282" customFormat="1" x14ac:dyDescent="0.25">
      <c r="C218" s="1283"/>
      <c r="M218" s="1284"/>
    </row>
  </sheetData>
  <sheetProtection algorithmName="SHA-512" hashValue="h2/bpEw/Gq4mdESaQBZ+75W9I1HZYDbowCpXLdVVJMYT69HhuA6jzOIcueyBDUbqrkZtSLxpyeapYZrNYaPp3w==" saltValue="MTWhTi2knnGyFAJg5wC4Xw==" spinCount="100000" sheet="1"/>
  <mergeCells count="73">
    <mergeCell ref="C2:H3"/>
    <mergeCell ref="C100:J101"/>
    <mergeCell ref="C102:H102"/>
    <mergeCell ref="C19:C20"/>
    <mergeCell ref="C4:J5"/>
    <mergeCell ref="C7:D7"/>
    <mergeCell ref="G7:H7"/>
    <mergeCell ref="C8:J8"/>
    <mergeCell ref="C15:C16"/>
    <mergeCell ref="C13:C14"/>
    <mergeCell ref="C44:H44"/>
    <mergeCell ref="C21:C22"/>
    <mergeCell ref="C25:C26"/>
    <mergeCell ref="H27:J27"/>
    <mergeCell ref="C29:D29"/>
    <mergeCell ref="G29:H29"/>
    <mergeCell ref="C30:J30"/>
    <mergeCell ref="H32:J33"/>
    <mergeCell ref="H34:J34"/>
    <mergeCell ref="C36:I36"/>
    <mergeCell ref="C43:H43"/>
    <mergeCell ref="H38:J39"/>
    <mergeCell ref="H40:J40"/>
    <mergeCell ref="C65:J65"/>
    <mergeCell ref="C45:J45"/>
    <mergeCell ref="D46:G46"/>
    <mergeCell ref="C48:J48"/>
    <mergeCell ref="C52:H52"/>
    <mergeCell ref="C53:G53"/>
    <mergeCell ref="D54:G54"/>
    <mergeCell ref="C56:J56"/>
    <mergeCell ref="C58:D58"/>
    <mergeCell ref="C59:J59"/>
    <mergeCell ref="D60:G60"/>
    <mergeCell ref="C62:J62"/>
    <mergeCell ref="D86:E86"/>
    <mergeCell ref="D66:G66"/>
    <mergeCell ref="C68:J68"/>
    <mergeCell ref="C71:J71"/>
    <mergeCell ref="D72:G72"/>
    <mergeCell ref="C74:J74"/>
    <mergeCell ref="C77:H77"/>
    <mergeCell ref="C78:J78"/>
    <mergeCell ref="C79:J79"/>
    <mergeCell ref="C82:J82"/>
    <mergeCell ref="D84:E84"/>
    <mergeCell ref="D85:E85"/>
    <mergeCell ref="E107:F107"/>
    <mergeCell ref="G107:J107"/>
    <mergeCell ref="D87:E87"/>
    <mergeCell ref="D88:E88"/>
    <mergeCell ref="D89:E89"/>
    <mergeCell ref="D90:E90"/>
    <mergeCell ref="D91:E91"/>
    <mergeCell ref="H91:H94"/>
    <mergeCell ref="D92:E92"/>
    <mergeCell ref="D93:E93"/>
    <mergeCell ref="D94:E94"/>
    <mergeCell ref="C95:H95"/>
    <mergeCell ref="C96:J96"/>
    <mergeCell ref="D97:G97"/>
    <mergeCell ref="C99:J99"/>
    <mergeCell ref="C105:J105"/>
    <mergeCell ref="D114:G114"/>
    <mergeCell ref="C117:J117"/>
    <mergeCell ref="C118:J118"/>
    <mergeCell ref="C122:J122"/>
    <mergeCell ref="E108:F108"/>
    <mergeCell ref="G108:J108"/>
    <mergeCell ref="E109:F109"/>
    <mergeCell ref="G109:J109"/>
    <mergeCell ref="E110:F110"/>
    <mergeCell ref="G110:J110"/>
  </mergeCells>
  <conditionalFormatting sqref="C122">
    <cfRule type="dataBar" priority="20">
      <dataBar>
        <cfvo type="num" val="0"/>
        <cfvo type="formula" val="COUNT($M$8:$M$118)"/>
        <color rgb="FFFFB628"/>
      </dataBar>
      <extLst>
        <ext xmlns:x14="http://schemas.microsoft.com/office/spreadsheetml/2009/9/main" uri="{B025F937-C7B1-47D3-B67F-A62EFF666E3E}">
          <x14:id>{C1D82946-B34E-43DB-8FE9-2C826159A710}</x14:id>
        </ext>
      </extLst>
    </cfRule>
  </conditionalFormatting>
  <conditionalFormatting sqref="D85:D93">
    <cfRule type="expression" dxfId="103" priority="3" stopIfTrue="1">
      <formula>$M85=1</formula>
    </cfRule>
    <cfRule type="notContainsBlanks" dxfId="102" priority="4">
      <formula>LEN(TRIM(D85))&gt;0</formula>
    </cfRule>
  </conditionalFormatting>
  <conditionalFormatting sqref="D108:D110">
    <cfRule type="containsText" dxfId="101" priority="25" operator="containsText" text="High">
      <formula>NOT(ISERROR(SEARCH("High",D108)))</formula>
    </cfRule>
    <cfRule type="containsText" dxfId="100" priority="26" operator="containsText" text="Minor">
      <formula>NOT(ISERROR(SEARCH("Minor",D108)))</formula>
    </cfRule>
    <cfRule type="containsText" dxfId="99" priority="27" operator="containsText" text="Moderate">
      <formula>NOT(ISERROR(SEARCH("Moderate",D108)))</formula>
    </cfRule>
    <cfRule type="containsText" dxfId="98" priority="28" operator="containsText" text="Critical">
      <formula>NOT(ISERROR(SEARCH("Critical",D108)))</formula>
    </cfRule>
  </conditionalFormatting>
  <conditionalFormatting sqref="G27">
    <cfRule type="cellIs" dxfId="97" priority="23" operator="lessThan">
      <formula>0.99</formula>
    </cfRule>
    <cfRule type="cellIs" dxfId="96" priority="24" operator="greaterThan">
      <formula>1.01</formula>
    </cfRule>
  </conditionalFormatting>
  <conditionalFormatting sqref="G34">
    <cfRule type="cellIs" dxfId="95" priority="21" operator="lessThan">
      <formula>0.99</formula>
    </cfRule>
    <cfRule type="cellIs" dxfId="94" priority="22" operator="greaterThan">
      <formula>1.01</formula>
    </cfRule>
  </conditionalFormatting>
  <conditionalFormatting sqref="G40">
    <cfRule type="cellIs" dxfId="93" priority="1" operator="lessThan">
      <formula>0.99</formula>
    </cfRule>
    <cfRule type="cellIs" dxfId="92" priority="2" operator="greaterThan">
      <formula>1.01</formula>
    </cfRule>
  </conditionalFormatting>
  <conditionalFormatting sqref="J46">
    <cfRule type="notContainsBlanks" dxfId="91" priority="18">
      <formula>LEN(TRIM(J46))&gt;0</formula>
    </cfRule>
    <cfRule type="expression" dxfId="90" priority="19">
      <formula>D46&lt;&gt;""</formula>
    </cfRule>
  </conditionalFormatting>
  <conditionalFormatting sqref="J51">
    <cfRule type="containsText" dxfId="89" priority="5" operator="containsText" text="No">
      <formula>NOT(ISERROR(SEARCH("No",J51)))</formula>
    </cfRule>
  </conditionalFormatting>
  <conditionalFormatting sqref="J54">
    <cfRule type="notContainsBlanks" dxfId="88" priority="16">
      <formula>LEN(TRIM(J54))&gt;0</formula>
    </cfRule>
    <cfRule type="expression" dxfId="87" priority="17">
      <formula>D54&lt;&gt;""</formula>
    </cfRule>
  </conditionalFormatting>
  <conditionalFormatting sqref="J60">
    <cfRule type="notContainsBlanks" dxfId="86" priority="14">
      <formula>LEN(TRIM(J60))&gt;0</formula>
    </cfRule>
    <cfRule type="expression" dxfId="85" priority="15">
      <formula>D60&lt;&gt;""</formula>
    </cfRule>
  </conditionalFormatting>
  <conditionalFormatting sqref="J66">
    <cfRule type="notContainsBlanks" dxfId="84" priority="12">
      <formula>LEN(TRIM(J66))&gt;0</formula>
    </cfRule>
    <cfRule type="expression" dxfId="83" priority="13">
      <formula>D66&lt;&gt;""</formula>
    </cfRule>
  </conditionalFormatting>
  <conditionalFormatting sqref="J72">
    <cfRule type="notContainsBlanks" dxfId="82" priority="10">
      <formula>LEN(TRIM(J72))&gt;0</formula>
    </cfRule>
    <cfRule type="expression" dxfId="81" priority="11">
      <formula>D72&lt;&gt;""</formula>
    </cfRule>
  </conditionalFormatting>
  <conditionalFormatting sqref="J97">
    <cfRule type="notContainsBlanks" dxfId="80" priority="8">
      <formula>LEN(TRIM(J97))&gt;0</formula>
    </cfRule>
    <cfRule type="expression" dxfId="79" priority="9">
      <formula>D97&lt;&gt;""</formula>
    </cfRule>
  </conditionalFormatting>
  <conditionalFormatting sqref="J114">
    <cfRule type="notContainsBlanks" dxfId="78" priority="6">
      <formula>LEN(TRIM(J114))&gt;0</formula>
    </cfRule>
    <cfRule type="expression" dxfId="77" priority="7">
      <formula>D114&lt;&gt;""</formula>
    </cfRule>
  </conditionalFormatting>
  <dataValidations xWindow="690" yWindow="1582" count="30">
    <dataValidation type="date" operator="greaterThanOrEqual" allowBlank="1" showInputMessage="1" showErrorMessage="1" prompt="The equipment has been tested and works as per its design. All final snagging works have completed, and the technology is operational. " sqref="C93" xr:uid="{8E096990-7903-487A-9249-BFF4280CC0EF}">
      <formula1>45352</formula1>
    </dataValidation>
    <dataValidation type="date" operator="greaterThanOrEqual" allowBlank="1" showInputMessage="1" showErrorMessage="1" prompt="All equipment related to the application is installed and the equipment can now be tested for its operational features." sqref="C92" xr:uid="{E5F9D840-1AA7-4D5F-AA8C-B7B0FA769BC6}">
      <formula1>45352</formula1>
    </dataValidation>
    <dataValidation type="date" operator="greaterThanOrEqual" allowBlank="1" showInputMessage="1" showErrorMessage="1" prompt="All necessary equipment for installation is on site and contractors are in the process of installing it." sqref="C91" xr:uid="{04B27CF3-1334-4CBE-AB36-32945C14A737}">
      <formula1>45352</formula1>
    </dataValidation>
    <dataValidation type="date" operator="greaterThanOrEqual" allowBlank="1" showInputMessage="1" showErrorMessage="1" prompt="The contractor has placed orders." sqref="C90" xr:uid="{4A165F54-A2DF-4815-BB37-FBE0C3024E6C}">
      <formula1>45352</formula1>
    </dataValidation>
    <dataValidation type="date" operator="greaterThanOrEqual" allowBlank="1" showInputMessage="1" showErrorMessage="1" prompt="Tender has ended and bids have been evaluated. The chosen contractor and the firm costs have been approved, and the contract has been awarded." sqref="C89" xr:uid="{692FE428-19FE-4CE8-B070-3B50F132CE37}">
      <formula1>45352</formula1>
    </dataValidation>
    <dataValidation type="date" operator="greaterThanOrEqual" allowBlank="1" showInputMessage="1" showErrorMessage="1" prompt="Tenders have been submitted and contractors are in the process of bidding. Note that this can be in the form of different types of procurement routes." sqref="C88" xr:uid="{97E6C75F-10AA-4411-86AE-FB6ED94732A7}">
      <formula1>45352</formula1>
    </dataValidation>
    <dataValidation operator="greaterThanOrEqual" allowBlank="1" showInputMessage="1" showErrorMessage="1" prompt="Final detailed design is fully completed, including details of equipment size, performance and cost.  " sqref="C87" xr:uid="{7A5CF3F9-CB4C-4D9E-9331-2710C04AA1C8}"/>
    <dataValidation operator="greaterThanOrEqual" allowBlank="1" showInputMessage="1" showErrorMessage="1" prompt="The concept design is complete, spatial coordination is underway and detailed designs are being prepared." sqref="C86" xr:uid="{82764528-BC4B-45B5-9A2F-E27B4A6EADA9}"/>
    <dataValidation type="date" operator="greaterThanOrEqual" allowBlank="1" showInputMessage="1" showErrorMessage="1" prompt="Board, Finance, PFI and all other necessary internal approvals have been obtained.  " sqref="C85" xr:uid="{5DB32ABE-A540-42DC-92E1-9EDD940E6832}">
      <formula1>45352</formula1>
    </dataValidation>
    <dataValidation type="list" operator="greaterThanOrEqual" allowBlank="1" showInputMessage="1" showErrorMessage="1" sqref="D23" xr:uid="{5EBED8C6-5F4C-4379-8457-AEA91D9984AD}">
      <formula1>"Yes,No"</formula1>
    </dataValidation>
    <dataValidation type="whole" allowBlank="1" showInputMessage="1" showErrorMessage="1" sqref="D38:D39" xr:uid="{8766D678-E359-4628-8628-06E055E8EDEF}">
      <formula1>0</formula1>
      <formula2>100000000</formula2>
    </dataValidation>
    <dataValidation type="list" allowBlank="1" showInputMessage="1" showErrorMessage="1" sqref="J51 J77 J112" xr:uid="{CD7B766C-4352-4760-AEA1-E457C2D1EBE1}">
      <formula1>"Yes, No"</formula1>
    </dataValidation>
    <dataValidation operator="greaterThan" allowBlank="1" showInputMessage="1" showErrorMessage="1" sqref="D31" xr:uid="{43DC52AD-D6FA-4155-A137-58E6E8FC0742}"/>
    <dataValidation type="whole" operator="greaterThanOrEqual" allowBlank="1" showInputMessage="1" showErrorMessage="1" prompt="Number of working days" sqref="F85:F93" xr:uid="{CED52DF9-D193-4E8A-A713-84F18CDFF9B6}">
      <formula1>0</formula1>
    </dataValidation>
    <dataValidation type="list" allowBlank="1" showInputMessage="1" showErrorMessage="1" sqref="I43:I44" xr:uid="{0ACE85FC-E420-48A1-BD7B-9E0AE31E5390}">
      <formula1>"Previous Project, Quantity Surveyor Estimate, Quote, Contractor Estimate, Other (list in commentary)"</formula1>
    </dataValidation>
    <dataValidation operator="greaterThanOrEqual" allowBlank="1" showInputMessage="1" showErrorMessage="1" sqref="D94" xr:uid="{0D1F0552-4A43-4A07-B85E-7B2E659A8759}"/>
    <dataValidation allowBlank="1" showInputMessage="1" showErrorMessage="1" prompt="Please provide all relevant file names and page number" sqref="D46:D47 D54:D55 D60:D61 D66:D67 D72:D73 D97:D98 D114" xr:uid="{A141608D-2CE9-430B-BF9F-FE0BCA2540EF}"/>
    <dataValidation type="whole" operator="greaterThanOrEqual" allowBlank="1" showInputMessage="1" showErrorMessage="1" sqref="D32:D33" xr:uid="{66AD52DD-6600-4FA8-95F6-03FD1154738C}">
      <formula1>0</formula1>
    </dataValidation>
    <dataValidation allowBlank="1" showErrorMessage="1" sqref="G34 G40" xr:uid="{D41A966A-C357-4A7D-94A8-1299EA7ED59C}"/>
    <dataValidation type="list" operator="greaterThan" allowBlank="1" showInputMessage="1" showErrorMessage="1" errorTitle="Date" error="Please enter a value in a valid date format_x000a__x000a_E.g. dd/mm/yyyy" sqref="D108:D110" xr:uid="{39D5102A-B06F-4E10-86EF-58CC34638796}">
      <formula1>"Low, Moderate, High, Very High"</formula1>
    </dataValidation>
    <dataValidation allowBlank="1" showInputMessage="1" showErrorMessage="1" prompt="This figure is the 'Total Project Costs' in placed in Step 4" sqref="D27" xr:uid="{425033BD-483B-44FF-95B7-610CC0D26106}"/>
    <dataValidation type="list" allowBlank="1" showInputMessage="1" showErrorMessage="1" sqref="D108:D110" xr:uid="{CF1DABDE-F720-44E0-B89F-64761A0C0231}">
      <formula1>"Minor,Moderate,High,Critical"</formula1>
    </dataValidation>
    <dataValidation type="date" operator="greaterThan" allowBlank="1" showInputMessage="1" showErrorMessage="1" errorTitle="Date" error="Please enter a value in a valid date format_x000a__x000a_E.g. dd/mm/yyyy" sqref="D80 D111:D113 D103:D107" xr:uid="{3D09CF3D-C8F7-4366-8473-B609FB0D6AA9}">
      <formula1>42736</formula1>
    </dataValidation>
    <dataValidation allowBlank="1" showInputMessage="1" showErrorMessage="1" prompt="Please attach evidence and further breakdown of these costs." sqref="J11" xr:uid="{790ED98B-DE02-4B24-ABD4-B787E7D713B4}"/>
    <dataValidation allowBlank="1" showInputMessage="1" showErrorMessage="1" prompt="If this figure is less than 100% please ensure all additional costs have been listed in breakdown_x000a_" sqref="G27" xr:uid="{2A22A257-17FE-4145-B44E-6F6A62F6E5F8}"/>
    <dataValidation allowBlank="1" showInputMessage="1" showErrorMessage="1" prompt="Percentage of total project costs_x000a_" sqref="G25 G21 G17:G19 G15 G13 G9 G11" xr:uid="{1F8A0FC4-87E3-4ADE-B1DD-CF0E4ED3FE2F}"/>
    <dataValidation allowBlank="1" showErrorMessage="1" prompt="_x000a_" sqref="F9:F25 F27" xr:uid="{0BF7E857-0E55-4167-8AD5-6EE5F77870E7}"/>
    <dataValidation allowBlank="1" showErrorMessage="1" prompt="Percentage of total project costs_x000a_" sqref="H9:H25 H27" xr:uid="{D78EC51B-7D5B-4B5A-980A-E3BC8D255F82}"/>
    <dataValidation type="decimal" operator="greaterThanOrEqual" allowBlank="1" showInputMessage="1" showErrorMessage="1" sqref="D9:E9 G85:G93 D17:E19 D11:E11 D13:E13 D15:E15 D25:E25 D21:E21" xr:uid="{2F57028E-E827-4932-9436-10A84B69A4F7}">
      <formula1>0</formula1>
    </dataValidation>
    <dataValidation type="date" operator="greaterThanOrEqual" allowBlank="1" showInputMessage="1" showErrorMessage="1" prompt="Board, Finance, PFI and all other necessary internal approvals have been obtained.  " sqref="D85:E93" xr:uid="{FB7E1887-194B-4429-8B03-AB0FD1D5BDF2}">
      <formula1>45231</formula1>
    </dataValidation>
  </dataValidations>
  <hyperlinks>
    <hyperlink ref="C53:G53" r:id="rId1" display="Measurement and Verification Guidance" xr:uid="{C525B46D-A5F7-4EFE-AE2D-5B193A02A656}"/>
  </hyperlinks>
  <pageMargins left="0.70866141732283472" right="0.70866141732283472" top="0.74803149606299213" bottom="0.74803149606299213" header="0.31496062992125984" footer="0.31496062992125984"/>
  <pageSetup paperSize="8" scale="71" fitToHeight="0" orientation="portrait" r:id="rId2"/>
  <drawing r:id="rId3"/>
  <extLst>
    <ext xmlns:x14="http://schemas.microsoft.com/office/spreadsheetml/2009/9/main" uri="{78C0D931-6437-407d-A8EE-F0AAD7539E65}">
      <x14:conditionalFormattings>
        <x14:conditionalFormatting xmlns:xm="http://schemas.microsoft.com/office/excel/2006/main">
          <x14:cfRule type="dataBar" id="{C1D82946-B34E-43DB-8FE9-2C826159A710}">
            <x14:dataBar minLength="0" maxLength="100" gradient="0" direction="rightToLeft">
              <x14:cfvo type="num">
                <xm:f>0</xm:f>
              </x14:cfvo>
              <x14:cfvo type="formula">
                <xm:f>COUNT($M$8:$M$118)</xm:f>
              </x14:cfvo>
              <x14:negativeFillColor rgb="FFFF0000"/>
              <x14:axisColor rgb="FF000000"/>
            </x14:dataBar>
          </x14:cfRule>
          <xm:sqref>C122</xm:sqref>
        </x14:conditionalFormatting>
      </x14:conditionalFormattings>
    </ext>
    <ext xmlns:x14="http://schemas.microsoft.com/office/spreadsheetml/2009/9/main" uri="{CCE6A557-97BC-4b89-ADB6-D9C93CAAB3DF}">
      <x14:dataValidations xmlns:xm="http://schemas.microsoft.com/office/excel/2006/main" xWindow="690" yWindow="1582" count="1">
        <x14:dataValidation type="list" allowBlank="1" showInputMessage="1" showErrorMessage="1" xr:uid="{867AC861-BE16-4D79-9247-15DEF1AE30CD}">
          <x14:formula1>
            <xm:f>'Extra look-up'!$A$33:$A$41</xm:f>
          </x14:formula1>
          <xm:sqref>E108:F110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theme="6"/>
    <pageSetUpPr fitToPage="1"/>
  </sheetPr>
  <dimension ref="A1:CD309"/>
  <sheetViews>
    <sheetView showGridLines="0" showRowColHeaders="0" zoomScale="70" zoomScaleNormal="70" workbookViewId="0"/>
  </sheetViews>
  <sheetFormatPr defaultColWidth="9.453125" defaultRowHeight="15.5" x14ac:dyDescent="0.25"/>
  <cols>
    <col min="1" max="1" width="3.1796875" style="380" customWidth="1"/>
    <col min="2" max="2" width="3.453125" style="378" customWidth="1"/>
    <col min="3" max="3" width="41" style="379" customWidth="1"/>
    <col min="4" max="4" width="34.453125" style="378" bestFit="1" customWidth="1"/>
    <col min="5" max="9" width="20.453125" style="378" customWidth="1"/>
    <col min="10" max="10" width="3.453125" style="378" customWidth="1"/>
    <col min="11" max="12" width="9.453125" style="380" hidden="1" customWidth="1"/>
    <col min="13" max="13" width="3.81640625" style="381" customWidth="1"/>
    <col min="14" max="22" width="9.453125" style="378" customWidth="1"/>
    <col min="23" max="16384" width="9.453125" style="378"/>
  </cols>
  <sheetData>
    <row r="1" spans="1:57" ht="16.5" customHeight="1" x14ac:dyDescent="0.25">
      <c r="B1" s="380"/>
      <c r="C1" s="1858"/>
      <c r="D1" s="1858"/>
      <c r="E1" s="1858"/>
      <c r="F1" s="1858"/>
      <c r="G1" s="1858"/>
      <c r="H1" s="1858"/>
      <c r="I1" s="1858"/>
      <c r="J1" s="380"/>
      <c r="M1" s="48"/>
      <c r="N1" s="391"/>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row>
    <row r="2" spans="1:57" ht="40.5" customHeight="1" x14ac:dyDescent="0.25">
      <c r="C2" s="1859"/>
      <c r="D2" s="1859"/>
      <c r="E2" s="1859"/>
      <c r="F2" s="1859"/>
      <c r="G2" s="1859"/>
      <c r="H2" s="1859"/>
      <c r="I2" s="1859"/>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row>
    <row r="3" spans="1:57" ht="35.25" customHeight="1" x14ac:dyDescent="0.25">
      <c r="C3" s="1860" t="s">
        <v>1104</v>
      </c>
      <c r="D3" s="1860"/>
      <c r="E3" s="1860"/>
      <c r="F3" s="1860"/>
      <c r="G3" s="1860"/>
      <c r="H3" s="1860"/>
      <c r="I3" s="387"/>
      <c r="L3" s="572">
        <f>SUM(L8:L56)</f>
        <v>27</v>
      </c>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row>
    <row r="4" spans="1:57" ht="10.5" customHeight="1" x14ac:dyDescent="0.25">
      <c r="C4" s="390"/>
      <c r="D4" s="390"/>
      <c r="E4" s="390"/>
      <c r="F4" s="390"/>
      <c r="G4" s="390"/>
      <c r="H4" s="390"/>
      <c r="I4" s="389"/>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row>
    <row r="5" spans="1:57" ht="2.9" customHeight="1" x14ac:dyDescent="0.25">
      <c r="C5" s="388"/>
      <c r="D5" s="388"/>
      <c r="E5" s="388"/>
      <c r="F5" s="388"/>
      <c r="G5" s="388"/>
      <c r="H5" s="388"/>
      <c r="I5" s="387"/>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row>
    <row r="6" spans="1:57" s="383" customFormat="1" ht="54" customHeight="1" x14ac:dyDescent="0.25">
      <c r="A6" s="384"/>
      <c r="C6" s="1861" t="s">
        <v>1105</v>
      </c>
      <c r="D6" s="1862"/>
      <c r="E6" s="1862"/>
      <c r="F6" s="1862"/>
      <c r="G6" s="1862"/>
      <c r="H6" s="1862"/>
      <c r="I6" s="1862"/>
      <c r="K6" s="384"/>
      <c r="L6" s="384"/>
      <c r="M6" s="51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row>
    <row r="7" spans="1:57" s="383" customFormat="1" ht="40.4" customHeight="1" x14ac:dyDescent="0.25">
      <c r="A7" s="384"/>
      <c r="C7" s="1834" t="s">
        <v>1106</v>
      </c>
      <c r="D7" s="1834"/>
      <c r="E7" s="1834"/>
      <c r="F7" s="1834"/>
      <c r="G7" s="1834"/>
      <c r="H7" s="477" t="s">
        <v>1107</v>
      </c>
      <c r="I7" s="838" t="s">
        <v>1108</v>
      </c>
      <c r="K7" s="384"/>
      <c r="L7" s="384"/>
      <c r="M7" s="51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row>
    <row r="8" spans="1:57" s="383" customFormat="1" ht="21.75" customHeight="1" x14ac:dyDescent="0.25">
      <c r="A8" s="384"/>
      <c r="C8" s="1842" t="s">
        <v>1109</v>
      </c>
      <c r="D8" s="1842"/>
      <c r="E8" s="1842"/>
      <c r="F8" s="1842"/>
      <c r="G8" s="1842"/>
      <c r="H8" s="879">
        <f>SUM('Step 3.3 Heating System'!J12:J111)</f>
        <v>0</v>
      </c>
      <c r="I8" s="479"/>
      <c r="K8" s="515" t="b">
        <v>0</v>
      </c>
      <c r="L8" s="384">
        <f>IFERROR(IF(K8=TRUE,0,1),"")</f>
        <v>1</v>
      </c>
      <c r="M8" s="51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row>
    <row r="9" spans="1:57" s="383" customFormat="1" ht="21.75" customHeight="1" x14ac:dyDescent="0.25">
      <c r="A9" s="384"/>
      <c r="C9" s="1842" t="s">
        <v>1110</v>
      </c>
      <c r="D9" s="1842"/>
      <c r="E9" s="1842"/>
      <c r="F9" s="1842"/>
      <c r="G9" s="1842"/>
      <c r="H9" s="879">
        <f>SUM('Step 3.3 Heating System'!K120:K129)</f>
        <v>0</v>
      </c>
      <c r="I9" s="480"/>
      <c r="K9" s="515" t="b">
        <v>0</v>
      </c>
      <c r="L9" s="384">
        <f t="shared" ref="L9:L12" si="0">IF(K9=TRUE,0,1)</f>
        <v>1</v>
      </c>
      <c r="M9" s="51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row>
    <row r="10" spans="1:57" s="383" customFormat="1" ht="21.75" customHeight="1" x14ac:dyDescent="0.25">
      <c r="A10" s="384"/>
      <c r="C10" s="1842" t="s">
        <v>1111</v>
      </c>
      <c r="D10" s="1842"/>
      <c r="E10" s="1842"/>
      <c r="F10" s="1842"/>
      <c r="G10" s="1842"/>
      <c r="H10" s="883">
        <f>'Step 4 Support Tool'!T12</f>
        <v>0</v>
      </c>
      <c r="I10" s="480"/>
      <c r="K10" s="515" t="b">
        <v>0</v>
      </c>
      <c r="L10" s="384">
        <f t="shared" si="0"/>
        <v>1</v>
      </c>
      <c r="M10" s="51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row>
    <row r="11" spans="1:57" s="383" customFormat="1" ht="21.75" customHeight="1" x14ac:dyDescent="0.25">
      <c r="A11" s="384"/>
      <c r="C11" s="1852" t="s">
        <v>1112</v>
      </c>
      <c r="D11" s="1853"/>
      <c r="E11" s="1853"/>
      <c r="F11" s="1853"/>
      <c r="G11" s="1854"/>
      <c r="H11" s="883" t="str">
        <f>'Step 4 Support Tool'!O9</f>
        <v/>
      </c>
      <c r="I11" s="479"/>
      <c r="K11" s="515" t="b">
        <v>0</v>
      </c>
      <c r="L11" s="384">
        <f t="shared" si="0"/>
        <v>1</v>
      </c>
      <c r="M11" s="51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row>
    <row r="12" spans="1:57" s="383" customFormat="1" ht="21.75" customHeight="1" x14ac:dyDescent="0.25">
      <c r="A12" s="384"/>
      <c r="C12" s="1842" t="s">
        <v>1113</v>
      </c>
      <c r="D12" s="1842"/>
      <c r="E12" s="1842"/>
      <c r="F12" s="1842"/>
      <c r="G12" s="1842"/>
      <c r="H12" s="883">
        <f>'Step 4 Support Tool'!K9</f>
        <v>0</v>
      </c>
      <c r="I12" s="478"/>
      <c r="K12" s="515" t="b">
        <v>0</v>
      </c>
      <c r="L12" s="384">
        <f t="shared" si="0"/>
        <v>1</v>
      </c>
      <c r="M12" s="514"/>
      <c r="N12" s="384"/>
      <c r="O12" s="384"/>
      <c r="P12" s="384"/>
      <c r="Q12" s="384"/>
      <c r="R12" s="384"/>
      <c r="S12" s="384"/>
      <c r="T12" s="384"/>
      <c r="U12" s="384"/>
      <c r="V12" s="384"/>
      <c r="W12" s="384"/>
      <c r="X12" s="384"/>
      <c r="Y12" s="384"/>
      <c r="Z12" s="384"/>
      <c r="AA12" s="384"/>
      <c r="AB12" s="384"/>
      <c r="AC12" s="384"/>
      <c r="AD12" s="384"/>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row>
    <row r="13" spans="1:57" s="383" customFormat="1" ht="21.75" customHeight="1" x14ac:dyDescent="0.25">
      <c r="A13" s="384"/>
      <c r="C13" s="1145"/>
      <c r="D13" s="1145"/>
      <c r="E13" s="1145"/>
      <c r="F13" s="1145"/>
      <c r="G13" s="1145"/>
      <c r="H13"/>
      <c r="I13" s="1146"/>
      <c r="K13" s="515"/>
      <c r="L13" s="384"/>
      <c r="M13" s="51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row>
    <row r="14" spans="1:57" s="383" customFormat="1" ht="49" customHeight="1" x14ac:dyDescent="0.25">
      <c r="A14" s="384"/>
      <c r="C14" s="1868" t="s">
        <v>1114</v>
      </c>
      <c r="D14" s="1869"/>
      <c r="E14" s="838" t="s">
        <v>1108</v>
      </c>
      <c r="F14" s="1145"/>
      <c r="G14" s="1145"/>
      <c r="H14" s="1145"/>
      <c r="I14" s="1145"/>
      <c r="K14" s="515"/>
      <c r="L14" s="384"/>
      <c r="M14" s="51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384"/>
      <c r="AK14" s="384"/>
      <c r="AL14" s="384"/>
      <c r="AM14" s="384"/>
      <c r="AN14" s="384"/>
      <c r="AO14" s="384"/>
      <c r="AP14" s="384"/>
      <c r="AQ14" s="384"/>
      <c r="AR14" s="384"/>
      <c r="AS14" s="384"/>
      <c r="AT14" s="384"/>
      <c r="AU14" s="384"/>
      <c r="AV14" s="384"/>
      <c r="AW14" s="384"/>
      <c r="AX14" s="384"/>
      <c r="AY14" s="384"/>
      <c r="AZ14" s="384"/>
      <c r="BA14" s="384"/>
      <c r="BB14" s="384"/>
      <c r="BC14" s="384"/>
      <c r="BD14" s="384"/>
      <c r="BE14" s="384"/>
    </row>
    <row r="15" spans="1:57" s="383" customFormat="1" ht="21.75" customHeight="1" x14ac:dyDescent="0.25">
      <c r="A15" s="384"/>
      <c r="C15" s="1438" t="s">
        <v>103</v>
      </c>
      <c r="D15" s="1200"/>
      <c r="E15" s="480"/>
      <c r="F15" s="1145"/>
      <c r="G15" s="1145"/>
      <c r="H15" s="1145"/>
      <c r="I15" s="1145"/>
      <c r="K15" s="515"/>
      <c r="L15" s="384"/>
      <c r="M15" s="51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384"/>
      <c r="AK15" s="384"/>
      <c r="AL15" s="384"/>
      <c r="AM15" s="384"/>
      <c r="AN15" s="384"/>
      <c r="AO15" s="384"/>
      <c r="AP15" s="384"/>
      <c r="AQ15" s="384"/>
      <c r="AR15" s="384"/>
      <c r="AS15" s="384"/>
      <c r="AT15" s="384"/>
      <c r="AU15" s="384"/>
      <c r="AV15" s="384"/>
      <c r="AW15" s="384"/>
      <c r="AX15" s="384"/>
      <c r="AY15" s="384"/>
      <c r="AZ15" s="384"/>
      <c r="BA15" s="384"/>
      <c r="BB15" s="384"/>
      <c r="BC15" s="384"/>
      <c r="BD15" s="384"/>
      <c r="BE15" s="384"/>
    </row>
    <row r="16" spans="1:57" s="383" customFormat="1" ht="21.75" customHeight="1" x14ac:dyDescent="0.25">
      <c r="A16" s="384"/>
      <c r="C16" s="1438" t="s">
        <v>1115</v>
      </c>
      <c r="D16" s="1200"/>
      <c r="E16" s="480"/>
      <c r="F16" s="1145"/>
      <c r="G16" s="1145"/>
      <c r="H16" s="1145"/>
      <c r="I16" s="1145"/>
      <c r="K16" s="515"/>
      <c r="L16" s="384"/>
      <c r="M16" s="514"/>
      <c r="N16" s="384"/>
      <c r="O16" s="384"/>
      <c r="P16" s="384"/>
      <c r="Q16" s="384"/>
      <c r="R16" s="384"/>
      <c r="S16" s="384"/>
      <c r="T16" s="384"/>
      <c r="U16" s="384"/>
      <c r="V16" s="384"/>
      <c r="W16" s="384"/>
      <c r="X16" s="384"/>
      <c r="Y16" s="384"/>
      <c r="Z16" s="384"/>
      <c r="AA16" s="384"/>
      <c r="AB16" s="384"/>
      <c r="AC16" s="384"/>
      <c r="AD16" s="384"/>
      <c r="AE16" s="384"/>
      <c r="AF16" s="384"/>
      <c r="AG16" s="384"/>
      <c r="AH16" s="384"/>
      <c r="AI16" s="384"/>
      <c r="AJ16" s="384"/>
      <c r="AK16" s="384"/>
      <c r="AL16" s="384"/>
      <c r="AM16" s="384"/>
      <c r="AN16" s="384"/>
      <c r="AO16" s="384"/>
      <c r="AP16" s="384"/>
      <c r="AQ16" s="384"/>
      <c r="AR16" s="384"/>
      <c r="AS16" s="384"/>
      <c r="AT16" s="384"/>
      <c r="AU16" s="384"/>
      <c r="AV16" s="384"/>
      <c r="AW16" s="384"/>
      <c r="AX16" s="384"/>
      <c r="AY16" s="384"/>
      <c r="AZ16" s="384"/>
      <c r="BA16" s="384"/>
      <c r="BB16" s="384"/>
      <c r="BC16" s="384"/>
      <c r="BD16" s="384"/>
      <c r="BE16" s="384"/>
    </row>
    <row r="17" spans="1:82" s="383" customFormat="1" ht="21.75" customHeight="1" x14ac:dyDescent="0.25">
      <c r="A17" s="384"/>
      <c r="C17" s="1438" t="s">
        <v>1116</v>
      </c>
      <c r="D17" s="1200"/>
      <c r="E17" s="480"/>
      <c r="F17" s="1145"/>
      <c r="G17" s="1145"/>
      <c r="H17" s="1145"/>
      <c r="I17" s="1145"/>
      <c r="K17" s="515"/>
      <c r="L17" s="384"/>
      <c r="M17" s="514"/>
      <c r="N17" s="384"/>
      <c r="O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row>
    <row r="18" spans="1:82" s="383" customFormat="1" ht="11.15" customHeight="1" x14ac:dyDescent="0.25">
      <c r="A18" s="384"/>
      <c r="C18" s="516"/>
      <c r="D18" s="516"/>
      <c r="E18" s="516"/>
      <c r="F18" s="516"/>
      <c r="G18" s="516"/>
      <c r="H18" s="516"/>
      <c r="I18" s="516"/>
      <c r="K18" s="515"/>
      <c r="L18" s="384"/>
      <c r="M18" s="384"/>
      <c r="N18" s="384"/>
      <c r="O18" s="514"/>
      <c r="P18" s="384"/>
      <c r="Q18" s="384"/>
      <c r="R18" s="38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row>
    <row r="19" spans="1:82" s="383" customFormat="1" ht="47.9" customHeight="1" x14ac:dyDescent="0.25">
      <c r="A19" s="384"/>
      <c r="C19" s="520" t="s">
        <v>1017</v>
      </c>
      <c r="D19" s="520" t="s">
        <v>1018</v>
      </c>
      <c r="E19" s="1851" t="s">
        <v>1117</v>
      </c>
      <c r="F19" s="1851"/>
      <c r="G19" s="1851" t="s">
        <v>1016</v>
      </c>
      <c r="H19" s="1851"/>
      <c r="I19" s="838" t="s">
        <v>1108</v>
      </c>
      <c r="K19" s="384"/>
      <c r="L19" s="384"/>
      <c r="M19" s="384"/>
      <c r="N19" s="384"/>
      <c r="O19" s="51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row>
    <row r="20" spans="1:82" s="383" customFormat="1" ht="31.5" customHeight="1" x14ac:dyDescent="0.25">
      <c r="A20" s="384"/>
      <c r="C20" s="882">
        <f>'Data Outputs'!$A$115</f>
        <v>0</v>
      </c>
      <c r="D20" s="882">
        <f>'Data Outputs'!$C$115</f>
        <v>0</v>
      </c>
      <c r="E20" s="1871">
        <f>'Data Outputs'!$E$115</f>
        <v>0</v>
      </c>
      <c r="F20" s="1872"/>
      <c r="G20" s="1866" t="str">
        <f>'Data Outputs'!$G$115</f>
        <v/>
      </c>
      <c r="H20" s="1867"/>
      <c r="I20" s="479"/>
      <c r="K20" s="515" t="b">
        <v>0</v>
      </c>
      <c r="L20" s="384">
        <f>IF(K20=TRUE,0,1)</f>
        <v>1</v>
      </c>
      <c r="M20" s="384"/>
      <c r="N20" s="384"/>
      <c r="O20" s="51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row>
    <row r="21" spans="1:82" s="38" customFormat="1" ht="40.5" x14ac:dyDescent="0.3">
      <c r="A21" s="517"/>
      <c r="B21" s="518"/>
      <c r="C21" s="519" t="s">
        <v>1118</v>
      </c>
      <c r="D21" s="513" t="s">
        <v>1022</v>
      </c>
      <c r="E21" s="1850" t="s">
        <v>1023</v>
      </c>
      <c r="F21" s="1850"/>
      <c r="G21" s="511"/>
      <c r="H21" s="511"/>
      <c r="J21" s="518"/>
      <c r="K21" s="502"/>
      <c r="L21" s="502"/>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502"/>
      <c r="BC21" s="502"/>
      <c r="BD21" s="502"/>
      <c r="BE21" s="502"/>
      <c r="BF21" s="502"/>
      <c r="BG21" s="502"/>
      <c r="BH21" s="502"/>
      <c r="BI21" s="502"/>
      <c r="BJ21" s="502"/>
      <c r="BK21" s="502"/>
      <c r="BL21" s="502"/>
      <c r="BM21" s="502"/>
      <c r="BN21" s="502"/>
      <c r="BO21" s="502"/>
      <c r="BP21" s="502"/>
      <c r="BQ21" s="502"/>
      <c r="BR21" s="502"/>
      <c r="BS21" s="502"/>
      <c r="BT21" s="502"/>
      <c r="BU21" s="502"/>
      <c r="BV21" s="502"/>
      <c r="BW21" s="502"/>
      <c r="BX21" s="502"/>
      <c r="BY21" s="502"/>
      <c r="BZ21" s="502"/>
      <c r="CA21" s="502"/>
      <c r="CB21" s="502"/>
      <c r="CC21" s="502"/>
      <c r="CD21" s="502"/>
    </row>
    <row r="22" spans="1:82" s="383" customFormat="1" ht="11.15" customHeight="1" x14ac:dyDescent="0.25">
      <c r="A22" s="384"/>
      <c r="C22" s="516"/>
      <c r="D22" s="516"/>
      <c r="E22" s="516"/>
      <c r="F22" s="516"/>
      <c r="G22" s="516"/>
      <c r="H22" s="516"/>
      <c r="I22" s="1048"/>
      <c r="K22" s="515"/>
      <c r="L22" s="384"/>
      <c r="M22" s="384"/>
      <c r="N22" s="384"/>
      <c r="O22" s="51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c r="BK22" s="384"/>
      <c r="BL22" s="384"/>
    </row>
    <row r="23" spans="1:82" s="383" customFormat="1" ht="40.4" customHeight="1" x14ac:dyDescent="0.25">
      <c r="A23" s="384"/>
      <c r="C23" s="1834" t="s">
        <v>1119</v>
      </c>
      <c r="D23" s="1834"/>
      <c r="E23" s="1834"/>
      <c r="F23" s="1834"/>
      <c r="G23" s="1834"/>
      <c r="H23" s="1834"/>
      <c r="I23" s="838" t="s">
        <v>1120</v>
      </c>
      <c r="K23" s="384"/>
      <c r="L23" s="384"/>
      <c r="M23" s="51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4"/>
      <c r="BG23" s="384"/>
      <c r="BH23" s="384"/>
      <c r="BI23" s="384"/>
      <c r="BJ23" s="384"/>
      <c r="BK23" s="384"/>
      <c r="BL23" s="384"/>
    </row>
    <row r="24" spans="1:82" s="383" customFormat="1" ht="21.75" customHeight="1" x14ac:dyDescent="0.25">
      <c r="A24" s="384"/>
      <c r="C24" s="1870" t="s">
        <v>1121</v>
      </c>
      <c r="D24" s="1870"/>
      <c r="E24" s="1870"/>
      <c r="F24" s="1870"/>
      <c r="G24" s="1870"/>
      <c r="H24" s="1870"/>
      <c r="I24" s="880" t="str">
        <f>IF('Step 1 Introduction'!$L$7=0,"Complete","Incomplete")</f>
        <v>Incomplete</v>
      </c>
      <c r="K24" s="384"/>
      <c r="L24" s="384">
        <f>IF(I24="Complete",0,1)</f>
        <v>1</v>
      </c>
      <c r="M24" s="51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row>
    <row r="25" spans="1:82" s="383" customFormat="1" ht="21.75" customHeight="1" x14ac:dyDescent="0.25">
      <c r="A25" s="384"/>
      <c r="C25" s="1843" t="s">
        <v>1122</v>
      </c>
      <c r="D25" s="1843"/>
      <c r="E25" s="1843"/>
      <c r="F25" s="1843"/>
      <c r="G25" s="1843"/>
      <c r="H25" s="1843"/>
      <c r="I25" s="880" t="str">
        <f>IF('Step 2.1 Existing Heating'!$L$7=0,"Complete","Incomplete")</f>
        <v>Incomplete</v>
      </c>
      <c r="K25" s="384"/>
      <c r="L25" s="384">
        <f>IF(I25="Complete",0,1)</f>
        <v>1</v>
      </c>
      <c r="M25" s="51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E25" s="384"/>
    </row>
    <row r="26" spans="1:82" s="383" customFormat="1" ht="21.75" customHeight="1" x14ac:dyDescent="0.25">
      <c r="A26" s="384"/>
      <c r="C26" s="1843" t="s">
        <v>16</v>
      </c>
      <c r="D26" s="1843"/>
      <c r="E26" s="1843"/>
      <c r="F26" s="1843"/>
      <c r="G26" s="1843"/>
      <c r="H26" s="1843"/>
      <c r="I26" s="880" t="str">
        <f>IF('Step 2.2 Project Design'!$L$21=0,"Complete","Incomplete")</f>
        <v>Incomplete</v>
      </c>
      <c r="K26" s="384"/>
      <c r="L26" s="384">
        <f>IF(I26="Complete",0,1)</f>
        <v>1</v>
      </c>
      <c r="M26" s="51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E26" s="384"/>
    </row>
    <row r="27" spans="1:82" s="383" customFormat="1" ht="21.75" customHeight="1" x14ac:dyDescent="0.25">
      <c r="A27" s="384"/>
      <c r="C27" s="1843" t="s">
        <v>1123</v>
      </c>
      <c r="D27" s="1843"/>
      <c r="E27" s="1843"/>
      <c r="F27" s="1843"/>
      <c r="G27" s="1843"/>
      <c r="H27" s="1843"/>
      <c r="I27" s="880" t="str">
        <f>IF('Step 3.1 Site Details'!$A$115=0,"Complete","Incomplete")</f>
        <v>Incomplete</v>
      </c>
      <c r="K27" s="384"/>
      <c r="L27" s="384">
        <f>IF(I27="Complete",0,1)</f>
        <v>1</v>
      </c>
      <c r="M27" s="51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row>
    <row r="28" spans="1:82" s="383" customFormat="1" ht="21.75" customHeight="1" x14ac:dyDescent="0.25">
      <c r="A28" s="384"/>
      <c r="C28" s="1843" t="s">
        <v>48</v>
      </c>
      <c r="D28" s="1843"/>
      <c r="E28" s="1843"/>
      <c r="F28" s="1843"/>
      <c r="G28" s="1843"/>
      <c r="H28" s="1843"/>
      <c r="I28" s="880" t="str">
        <f>IF('Step 3.2 Building Details'!C65=0,"Complete","Incomplete")</f>
        <v>Incomplete</v>
      </c>
      <c r="K28" s="384"/>
      <c r="L28" s="384"/>
      <c r="M28" s="51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4"/>
      <c r="BB28" s="384"/>
      <c r="BC28" s="384"/>
      <c r="BD28" s="384"/>
      <c r="BE28" s="384"/>
    </row>
    <row r="29" spans="1:82" s="383" customFormat="1" ht="21.75" customHeight="1" x14ac:dyDescent="0.25">
      <c r="A29" s="384"/>
      <c r="C29" s="1843" t="s">
        <v>1124</v>
      </c>
      <c r="D29" s="1843"/>
      <c r="E29" s="1843"/>
      <c r="F29" s="1843"/>
      <c r="G29" s="1843"/>
      <c r="H29" s="1843"/>
      <c r="I29" s="880" t="str">
        <f>IF('Step 3.3 Heating System'!$A$222+'Step 3.3 Heating System'!$A$114=0,"Complete","Incomplete")</f>
        <v>Incomplete</v>
      </c>
      <c r="K29" s="384"/>
      <c r="L29" s="384">
        <f>IF(I29="Complete",0,1)</f>
        <v>1</v>
      </c>
      <c r="M29" s="51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c r="BB29" s="384"/>
      <c r="BC29" s="384"/>
      <c r="BD29" s="384"/>
      <c r="BE29" s="384"/>
    </row>
    <row r="30" spans="1:82" s="383" customFormat="1" ht="21.75" customHeight="1" x14ac:dyDescent="0.25">
      <c r="A30" s="384"/>
      <c r="C30" s="1843" t="s">
        <v>1125</v>
      </c>
      <c r="D30" s="1843"/>
      <c r="E30" s="1843"/>
      <c r="F30" s="1843"/>
      <c r="G30" s="1843"/>
      <c r="H30" s="1843"/>
      <c r="I30" s="881" t="str">
        <f>IF('Step 4 Support Tool'!U9="Compliant","Compliant",IF('Step 4 Support Tool'!U9="Check work type details","Incomplete","Non Compliant"))</f>
        <v>Non Compliant</v>
      </c>
      <c r="K30" s="384"/>
      <c r="L30" s="384">
        <f>IF(I30="Compliant",0,1)</f>
        <v>1</v>
      </c>
      <c r="M30" s="51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384"/>
      <c r="BE30" s="384"/>
    </row>
    <row r="31" spans="1:82" s="383" customFormat="1" ht="21.75" customHeight="1" x14ac:dyDescent="0.25">
      <c r="A31" s="384"/>
      <c r="C31" s="1844" t="s">
        <v>1126</v>
      </c>
      <c r="D31" s="1845"/>
      <c r="E31" s="1845"/>
      <c r="F31" s="1845"/>
      <c r="G31" s="1845"/>
      <c r="H31" s="1846"/>
      <c r="I31" s="881" t="str">
        <f>IF(OR('Step 5 Project Governance'!D33="",'Step 5 Project Governance'!D32="",'Step 5 Project Governance'!D31=""),"Incomplete","Complete")</f>
        <v>Incomplete</v>
      </c>
      <c r="K31" s="384"/>
      <c r="L31" s="384">
        <f>IF(I31="Complete",0,1)</f>
        <v>1</v>
      </c>
      <c r="M31" s="51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row>
    <row r="32" spans="1:82" s="383" customFormat="1" ht="21.75" customHeight="1" x14ac:dyDescent="0.25">
      <c r="A32" s="384"/>
      <c r="C32" s="1843" t="s">
        <v>75</v>
      </c>
      <c r="D32" s="1843"/>
      <c r="E32" s="1843"/>
      <c r="F32" s="1843"/>
      <c r="G32" s="1843"/>
      <c r="H32" s="1843"/>
      <c r="I32" s="881" t="str">
        <f>IF('Step 5 Project Governance'!M7=0,"Complete","Incomplete")</f>
        <v>Incomplete</v>
      </c>
      <c r="K32" s="384"/>
      <c r="L32" s="384">
        <f>IF(I32="Complete",0,1)</f>
        <v>1</v>
      </c>
      <c r="M32" s="51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384"/>
      <c r="AL32" s="384"/>
      <c r="AM32" s="384"/>
      <c r="AN32" s="384"/>
      <c r="AO32" s="384"/>
      <c r="AP32" s="384"/>
      <c r="AQ32" s="384"/>
      <c r="AR32" s="384"/>
      <c r="AS32" s="384"/>
      <c r="AT32" s="384"/>
      <c r="AU32" s="384"/>
      <c r="AV32" s="384"/>
      <c r="AW32" s="384"/>
      <c r="AX32" s="384"/>
      <c r="AY32" s="384"/>
      <c r="AZ32" s="384"/>
      <c r="BA32" s="384"/>
      <c r="BB32" s="384"/>
      <c r="BC32" s="384"/>
      <c r="BD32" s="384"/>
      <c r="BE32" s="384"/>
    </row>
    <row r="33" spans="1:64" s="383" customFormat="1" ht="11.15" customHeight="1" x14ac:dyDescent="0.25">
      <c r="A33" s="384"/>
      <c r="C33" s="516"/>
      <c r="D33" s="516"/>
      <c r="E33" s="516"/>
      <c r="F33" s="516"/>
      <c r="G33" s="516"/>
      <c r="H33" s="516"/>
      <c r="I33" s="516"/>
      <c r="K33" s="515"/>
      <c r="L33" s="384"/>
      <c r="M33" s="384"/>
      <c r="N33" s="384"/>
      <c r="O33" s="51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c r="BB33" s="384"/>
      <c r="BC33" s="384"/>
      <c r="BD33" s="384"/>
      <c r="BE33" s="384"/>
      <c r="BF33" s="384"/>
      <c r="BG33" s="384"/>
      <c r="BH33" s="384"/>
      <c r="BI33" s="384"/>
      <c r="BJ33" s="384"/>
      <c r="BK33" s="384"/>
      <c r="BL33" s="384"/>
    </row>
    <row r="34" spans="1:64" s="383" customFormat="1" ht="40.4" customHeight="1" x14ac:dyDescent="0.25">
      <c r="A34" s="384"/>
      <c r="C34" s="1847" t="s">
        <v>1127</v>
      </c>
      <c r="D34" s="1848"/>
      <c r="E34" s="1849"/>
      <c r="F34" s="1847" t="s">
        <v>1128</v>
      </c>
      <c r="G34" s="1848"/>
      <c r="H34" s="1849"/>
      <c r="I34" s="838" t="s">
        <v>1108</v>
      </c>
      <c r="K34" s="384"/>
      <c r="L34" s="384"/>
      <c r="M34" s="51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384"/>
      <c r="BJ34" s="384"/>
      <c r="BK34" s="384"/>
      <c r="BL34" s="384"/>
    </row>
    <row r="35" spans="1:64" s="383" customFormat="1" ht="35.15" customHeight="1" x14ac:dyDescent="0.25">
      <c r="A35" s="384"/>
      <c r="C35" s="1828" t="s">
        <v>1129</v>
      </c>
      <c r="D35" s="1829"/>
      <c r="E35" s="1830"/>
      <c r="F35" s="1831"/>
      <c r="G35" s="1832"/>
      <c r="H35" s="1833"/>
      <c r="I35" s="479"/>
      <c r="K35" s="515" t="b">
        <v>0</v>
      </c>
      <c r="L35" s="384">
        <f>IF(K35=TRUE,0,1)</f>
        <v>1</v>
      </c>
      <c r="M35" s="51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row>
    <row r="36" spans="1:64" s="383" customFormat="1" ht="35.15" customHeight="1" x14ac:dyDescent="0.25">
      <c r="A36" s="384"/>
      <c r="C36" s="1828" t="s">
        <v>1130</v>
      </c>
      <c r="D36" s="1829"/>
      <c r="E36" s="1830"/>
      <c r="F36" s="1831"/>
      <c r="G36" s="1832"/>
      <c r="H36" s="1833"/>
      <c r="I36" s="480"/>
      <c r="K36" s="515" t="b">
        <v>0</v>
      </c>
      <c r="L36" s="384">
        <f t="shared" ref="L36:L44" si="1">IF(K36=TRUE,0,1)</f>
        <v>1</v>
      </c>
      <c r="M36" s="51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row>
    <row r="37" spans="1:64" s="383" customFormat="1" ht="35.15" customHeight="1" x14ac:dyDescent="0.25">
      <c r="A37" s="384"/>
      <c r="C37" s="1828" t="s">
        <v>1131</v>
      </c>
      <c r="D37" s="1829"/>
      <c r="E37" s="1830"/>
      <c r="F37" s="1831"/>
      <c r="G37" s="1832"/>
      <c r="H37" s="1833"/>
      <c r="I37" s="480"/>
      <c r="K37" s="515" t="b">
        <v>0</v>
      </c>
      <c r="L37" s="384">
        <f t="shared" si="1"/>
        <v>1</v>
      </c>
      <c r="M37" s="51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384"/>
      <c r="AL37" s="384"/>
      <c r="AM37" s="384"/>
      <c r="AN37" s="384"/>
      <c r="AO37" s="384"/>
      <c r="AP37" s="384"/>
      <c r="AQ37" s="384"/>
      <c r="AR37" s="384"/>
      <c r="AS37" s="384"/>
      <c r="AT37" s="384"/>
      <c r="AU37" s="384"/>
      <c r="AV37" s="384"/>
      <c r="AW37" s="384"/>
      <c r="AX37" s="384"/>
      <c r="AY37" s="384"/>
      <c r="AZ37" s="384"/>
      <c r="BA37" s="384"/>
      <c r="BB37" s="384"/>
      <c r="BC37" s="384"/>
      <c r="BD37" s="384"/>
      <c r="BE37" s="384"/>
    </row>
    <row r="38" spans="1:64" s="383" customFormat="1" ht="35.15" customHeight="1" x14ac:dyDescent="0.25">
      <c r="A38" s="384"/>
      <c r="C38" s="1828" t="s">
        <v>1132</v>
      </c>
      <c r="D38" s="1829"/>
      <c r="E38" s="1830"/>
      <c r="F38" s="1831"/>
      <c r="G38" s="1832"/>
      <c r="H38" s="1833"/>
      <c r="I38" s="480"/>
      <c r="K38" s="515" t="b">
        <v>0</v>
      </c>
      <c r="L38" s="384">
        <f t="shared" si="1"/>
        <v>1</v>
      </c>
      <c r="M38" s="51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384"/>
      <c r="AL38" s="384"/>
      <c r="AM38" s="384"/>
      <c r="AN38" s="384"/>
      <c r="AO38" s="384"/>
      <c r="AP38" s="384"/>
      <c r="AQ38" s="384"/>
      <c r="AR38" s="384"/>
      <c r="AS38" s="384"/>
      <c r="AT38" s="384"/>
      <c r="AU38" s="384"/>
      <c r="AV38" s="384"/>
      <c r="AW38" s="384"/>
      <c r="AX38" s="384"/>
      <c r="AY38" s="384"/>
      <c r="AZ38" s="384"/>
      <c r="BA38" s="384"/>
      <c r="BB38" s="384"/>
      <c r="BC38" s="384"/>
      <c r="BD38" s="384"/>
      <c r="BE38" s="384"/>
    </row>
    <row r="39" spans="1:64" s="383" customFormat="1" ht="35.15" customHeight="1" x14ac:dyDescent="0.25">
      <c r="A39" s="384"/>
      <c r="C39" s="1828" t="s">
        <v>1133</v>
      </c>
      <c r="D39" s="1829"/>
      <c r="E39" s="1830"/>
      <c r="F39" s="1831"/>
      <c r="G39" s="1832"/>
      <c r="H39" s="1833"/>
      <c r="I39" s="480"/>
      <c r="K39" s="515" t="b">
        <v>0</v>
      </c>
      <c r="L39" s="384">
        <f t="shared" si="1"/>
        <v>1</v>
      </c>
      <c r="M39" s="51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384"/>
      <c r="AL39" s="384"/>
      <c r="AM39" s="384"/>
      <c r="AN39" s="384"/>
      <c r="AO39" s="384"/>
      <c r="AP39" s="384"/>
      <c r="AQ39" s="384"/>
      <c r="AR39" s="384"/>
      <c r="AS39" s="384"/>
      <c r="AT39" s="384"/>
      <c r="AU39" s="384"/>
      <c r="AV39" s="384"/>
      <c r="AW39" s="384"/>
      <c r="AX39" s="384"/>
      <c r="AY39" s="384"/>
      <c r="AZ39" s="384"/>
      <c r="BA39" s="384"/>
      <c r="BB39" s="384"/>
      <c r="BC39" s="384"/>
      <c r="BD39" s="384"/>
      <c r="BE39" s="384"/>
    </row>
    <row r="40" spans="1:64" s="383" customFormat="1" ht="35.15" customHeight="1" x14ac:dyDescent="0.25">
      <c r="A40" s="384"/>
      <c r="C40" s="1828" t="s">
        <v>1134</v>
      </c>
      <c r="D40" s="1829"/>
      <c r="E40" s="1830"/>
      <c r="F40" s="1831"/>
      <c r="G40" s="1832"/>
      <c r="H40" s="1833"/>
      <c r="I40" s="480"/>
      <c r="K40" s="515" t="b">
        <v>0</v>
      </c>
      <c r="L40" s="384">
        <f>IF(K40=TRUE,0,1)</f>
        <v>1</v>
      </c>
      <c r="M40" s="51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4"/>
      <c r="AN40" s="384"/>
      <c r="AO40" s="384"/>
      <c r="AP40" s="384"/>
      <c r="AQ40" s="384"/>
      <c r="AR40" s="384"/>
      <c r="AS40" s="384"/>
      <c r="AT40" s="384"/>
      <c r="AU40" s="384"/>
      <c r="AV40" s="384"/>
      <c r="AW40" s="384"/>
      <c r="AX40" s="384"/>
      <c r="AY40" s="384"/>
      <c r="AZ40" s="384"/>
      <c r="BA40" s="384"/>
      <c r="BB40" s="384"/>
      <c r="BC40" s="384"/>
      <c r="BD40" s="384"/>
      <c r="BE40" s="384"/>
    </row>
    <row r="41" spans="1:64" s="383" customFormat="1" ht="35.15" customHeight="1" x14ac:dyDescent="0.25">
      <c r="A41" s="384"/>
      <c r="C41" s="1828" t="s">
        <v>1135</v>
      </c>
      <c r="D41" s="1829"/>
      <c r="E41" s="1830"/>
      <c r="F41" s="1831"/>
      <c r="G41" s="1832"/>
      <c r="H41" s="1833"/>
      <c r="I41" s="480"/>
      <c r="K41" s="515" t="b">
        <v>0</v>
      </c>
      <c r="L41" s="384">
        <f t="shared" si="1"/>
        <v>1</v>
      </c>
      <c r="M41" s="51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4"/>
      <c r="AN41" s="384"/>
      <c r="AO41" s="384"/>
      <c r="AP41" s="384"/>
      <c r="AQ41" s="384"/>
      <c r="AR41" s="384"/>
      <c r="AS41" s="384"/>
      <c r="AT41" s="384"/>
      <c r="AU41" s="384"/>
      <c r="AV41" s="384"/>
      <c r="AW41" s="384"/>
      <c r="AX41" s="384"/>
      <c r="AY41" s="384"/>
      <c r="AZ41" s="384"/>
      <c r="BA41" s="384"/>
      <c r="BB41" s="384"/>
      <c r="BC41" s="384"/>
      <c r="BD41" s="384"/>
      <c r="BE41" s="384"/>
    </row>
    <row r="42" spans="1:64" s="383" customFormat="1" ht="35.15" customHeight="1" x14ac:dyDescent="0.25">
      <c r="A42" s="384"/>
      <c r="C42" s="1828" t="s">
        <v>1136</v>
      </c>
      <c r="D42" s="1829"/>
      <c r="E42" s="1830"/>
      <c r="F42" s="1831"/>
      <c r="G42" s="1832"/>
      <c r="H42" s="1833"/>
      <c r="I42" s="480"/>
      <c r="J42" s="1130"/>
      <c r="K42" s="515"/>
      <c r="L42" s="384"/>
      <c r="M42" s="51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row>
    <row r="43" spans="1:64" s="383" customFormat="1" ht="35.15" customHeight="1" x14ac:dyDescent="0.25">
      <c r="A43" s="384"/>
      <c r="C43" s="1828" t="s">
        <v>1137</v>
      </c>
      <c r="D43" s="1829"/>
      <c r="E43" s="1830"/>
      <c r="F43" s="1831"/>
      <c r="G43" s="1832"/>
      <c r="H43" s="1833"/>
      <c r="I43" s="480"/>
      <c r="J43" s="1130"/>
      <c r="K43" s="515" t="b">
        <v>0</v>
      </c>
      <c r="L43" s="384">
        <f>IF(K43=TRUE,0,1)</f>
        <v>1</v>
      </c>
      <c r="M43" s="51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c r="AW43" s="384"/>
      <c r="AX43" s="384"/>
      <c r="AY43" s="384"/>
      <c r="AZ43" s="384"/>
      <c r="BA43" s="384"/>
      <c r="BB43" s="384"/>
      <c r="BC43" s="384"/>
      <c r="BD43" s="384"/>
      <c r="BE43" s="384"/>
    </row>
    <row r="44" spans="1:64" s="383" customFormat="1" ht="35.15" customHeight="1" x14ac:dyDescent="0.25">
      <c r="A44" s="384"/>
      <c r="C44" s="1828" t="s">
        <v>1138</v>
      </c>
      <c r="D44" s="1829"/>
      <c r="E44" s="1830"/>
      <c r="F44" s="1831"/>
      <c r="G44" s="1832"/>
      <c r="H44" s="1833"/>
      <c r="I44" s="480"/>
      <c r="K44" s="515" t="b">
        <v>0</v>
      </c>
      <c r="L44" s="384">
        <f t="shared" si="1"/>
        <v>1</v>
      </c>
      <c r="M44" s="51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row>
    <row r="45" spans="1:64" s="383" customFormat="1" ht="11.15" customHeight="1" x14ac:dyDescent="0.25">
      <c r="A45" s="384"/>
      <c r="C45" s="516"/>
      <c r="D45" s="516"/>
      <c r="E45" s="516"/>
      <c r="F45" s="516"/>
      <c r="G45" s="516"/>
      <c r="H45" s="516"/>
      <c r="I45" s="516"/>
      <c r="K45" s="515"/>
      <c r="L45" s="384"/>
      <c r="M45" s="384"/>
      <c r="N45" s="384"/>
      <c r="O45" s="51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c r="BB45" s="384"/>
      <c r="BC45" s="384"/>
      <c r="BD45" s="384"/>
      <c r="BE45" s="384"/>
      <c r="BF45" s="384"/>
      <c r="BG45" s="384"/>
      <c r="BH45" s="384"/>
      <c r="BI45" s="384"/>
      <c r="BJ45" s="384"/>
      <c r="BK45" s="384"/>
      <c r="BL45" s="384"/>
    </row>
    <row r="46" spans="1:64" s="383" customFormat="1" ht="40.4" customHeight="1" x14ac:dyDescent="0.25">
      <c r="A46" s="384"/>
      <c r="C46" s="1834" t="s">
        <v>1139</v>
      </c>
      <c r="D46" s="1834"/>
      <c r="E46" s="1834"/>
      <c r="F46" s="1834"/>
      <c r="G46" s="1834"/>
      <c r="H46" s="1834"/>
      <c r="I46" s="838" t="s">
        <v>1120</v>
      </c>
      <c r="K46" s="384"/>
      <c r="L46" s="384"/>
      <c r="M46" s="51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384"/>
      <c r="AL46" s="384"/>
      <c r="AM46" s="384"/>
      <c r="AN46" s="384"/>
      <c r="AO46" s="384"/>
      <c r="AP46" s="384"/>
      <c r="AQ46" s="384"/>
      <c r="AR46" s="384"/>
      <c r="AS46" s="384"/>
      <c r="AT46" s="384"/>
      <c r="AU46" s="384"/>
      <c r="AV46" s="384"/>
      <c r="AW46" s="384"/>
      <c r="AX46" s="384"/>
      <c r="AY46" s="384"/>
      <c r="AZ46" s="384"/>
      <c r="BA46" s="384"/>
      <c r="BB46" s="384"/>
      <c r="BC46" s="384"/>
      <c r="BD46" s="384"/>
      <c r="BE46" s="384"/>
    </row>
    <row r="47" spans="1:64" s="383" customFormat="1" ht="21.65" customHeight="1" x14ac:dyDescent="0.25">
      <c r="A47" s="384"/>
      <c r="C47" s="1843" t="s">
        <v>1140</v>
      </c>
      <c r="D47" s="1843"/>
      <c r="E47" s="1843"/>
      <c r="F47" s="1843"/>
      <c r="G47" s="1843"/>
      <c r="H47" s="1843"/>
      <c r="I47" s="1045" t="str">
        <f>IF('Step 2.1 Existing Heating'!L7&lt;&gt;0,"Incomplete",'Step 2.1 Existing Heating'!$I$9)</f>
        <v>Incomplete</v>
      </c>
      <c r="K47" s="384" t="b">
        <f>IF(I47&lt;&gt;"incomplete",TRUE,FALSE)</f>
        <v>0</v>
      </c>
      <c r="L47" s="384">
        <f>IF(K47=TRUE,0,1)</f>
        <v>1</v>
      </c>
      <c r="M47" s="51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row>
    <row r="48" spans="1:64" s="383" customFormat="1" ht="21.75" customHeight="1" x14ac:dyDescent="0.25">
      <c r="A48" s="384"/>
      <c r="C48" s="1843" t="s">
        <v>1141</v>
      </c>
      <c r="D48" s="1843"/>
      <c r="E48" s="1843"/>
      <c r="F48" s="1843"/>
      <c r="G48" s="1843"/>
      <c r="H48" s="1843"/>
      <c r="I48" s="1046" t="str">
        <f>IF('Step 2.1 Existing Heating'!H19="","Incomplete",'Step 2.1 Existing Heating'!H19)</f>
        <v>Incomplete</v>
      </c>
      <c r="K48" s="384" t="b">
        <f>IF(I48&lt;&gt;"incomplete",TRUE,FALSE)</f>
        <v>0</v>
      </c>
      <c r="L48" s="384">
        <f>IF(K48=TRUE,0,1)</f>
        <v>1</v>
      </c>
      <c r="M48" s="51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row>
    <row r="49" spans="1:57" s="383" customFormat="1" ht="21.75" customHeight="1" x14ac:dyDescent="0.25">
      <c r="A49" s="384"/>
      <c r="C49" s="1843" t="s">
        <v>1142</v>
      </c>
      <c r="D49" s="1843"/>
      <c r="E49" s="1843"/>
      <c r="F49" s="1843"/>
      <c r="G49" s="1843"/>
      <c r="H49" s="1843"/>
      <c r="I49" s="1047" t="str">
        <f>IF(SUM('Step 4 Support Tool'!N222:N231)=0,"Incomplete","Complete")</f>
        <v>Incomplete</v>
      </c>
      <c r="K49" s="384" t="b">
        <f>IF(I49="Complete",TRUE,FALSE)</f>
        <v>0</v>
      </c>
      <c r="L49" s="384">
        <f>IF(K49=TRUE,0,1)</f>
        <v>1</v>
      </c>
      <c r="M49" s="51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row>
    <row r="50" spans="1:57" s="383" customFormat="1" ht="21.65" customHeight="1" x14ac:dyDescent="0.25">
      <c r="A50" s="384"/>
      <c r="C50" s="1360"/>
      <c r="D50" s="1360"/>
      <c r="E50" s="1360"/>
      <c r="F50" s="1360"/>
      <c r="G50" s="1360"/>
      <c r="H50" s="1360"/>
      <c r="I50" s="1360"/>
      <c r="K50" s="384"/>
      <c r="L50" s="384"/>
      <c r="M50" s="514"/>
      <c r="N50" s="384"/>
      <c r="O50" s="384"/>
      <c r="P50" s="605"/>
      <c r="Q50" s="605"/>
      <c r="R50" s="605"/>
      <c r="S50" s="605"/>
      <c r="T50" s="605"/>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row>
    <row r="51" spans="1:57" x14ac:dyDescent="0.25">
      <c r="C51" s="1834"/>
      <c r="D51" s="1834"/>
      <c r="E51" s="1834"/>
      <c r="F51" s="1834"/>
      <c r="G51" s="1834"/>
      <c r="H51" s="1834"/>
      <c r="I51" s="1202"/>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384"/>
      <c r="AL51" s="384"/>
      <c r="AM51" s="384"/>
      <c r="AN51" s="384"/>
      <c r="AO51" s="384"/>
      <c r="AP51" s="384"/>
      <c r="AQ51" s="384"/>
      <c r="AR51" s="384"/>
      <c r="AS51" s="384"/>
      <c r="AT51" s="384"/>
      <c r="AU51" s="384"/>
      <c r="AV51" s="384"/>
      <c r="AW51" s="384"/>
      <c r="AX51" s="384"/>
      <c r="AY51" s="384"/>
      <c r="AZ51" s="384"/>
      <c r="BA51" s="384"/>
      <c r="BB51" s="384"/>
      <c r="BC51" s="384"/>
      <c r="BD51" s="384"/>
      <c r="BE51" s="384"/>
    </row>
    <row r="52" spans="1:57" s="383" customFormat="1" ht="21.65" customHeight="1" x14ac:dyDescent="0.25">
      <c r="A52" s="384"/>
      <c r="C52" s="1835" t="s">
        <v>1143</v>
      </c>
      <c r="D52" s="1836"/>
      <c r="E52" s="1836"/>
      <c r="F52" s="1836"/>
      <c r="G52" s="1836"/>
      <c r="H52" s="1837"/>
      <c r="I52" s="1825"/>
      <c r="K52" s="384"/>
      <c r="L52" s="384"/>
      <c r="M52" s="514"/>
      <c r="N52" s="384"/>
      <c r="O52" s="384"/>
      <c r="P52" s="605"/>
      <c r="Q52" s="605"/>
      <c r="R52" s="605"/>
      <c r="S52" s="605"/>
      <c r="T52" s="605"/>
      <c r="U52" s="384"/>
      <c r="V52" s="384"/>
      <c r="W52" s="384"/>
      <c r="X52" s="384"/>
      <c r="Y52" s="384"/>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row>
    <row r="53" spans="1:57" s="383" customFormat="1" ht="21.65" customHeight="1" x14ac:dyDescent="0.25">
      <c r="A53" s="384"/>
      <c r="C53" s="1838"/>
      <c r="D53" s="1839"/>
      <c r="E53" s="1839"/>
      <c r="F53" s="1839"/>
      <c r="G53" s="1839"/>
      <c r="H53" s="1840"/>
      <c r="I53" s="1826"/>
      <c r="K53" s="384"/>
      <c r="L53" s="384"/>
      <c r="M53" s="514"/>
      <c r="N53" s="384"/>
      <c r="O53" s="384"/>
      <c r="P53" s="605"/>
      <c r="Q53" s="605"/>
      <c r="R53" s="605"/>
      <c r="S53" s="605"/>
      <c r="T53" s="605"/>
      <c r="U53" s="384"/>
      <c r="V53" s="384"/>
      <c r="W53" s="384"/>
      <c r="X53" s="384"/>
      <c r="Y53" s="384"/>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84"/>
      <c r="AY53" s="384"/>
      <c r="AZ53" s="384"/>
      <c r="BA53" s="384"/>
      <c r="BB53" s="384"/>
      <c r="BC53" s="384"/>
      <c r="BD53" s="384"/>
      <c r="BE53" s="384"/>
    </row>
    <row r="54" spans="1:57" s="383" customFormat="1" ht="21.65" customHeight="1" x14ac:dyDescent="0.25">
      <c r="A54" s="384"/>
      <c r="C54" s="1841"/>
      <c r="D54" s="1839"/>
      <c r="E54" s="1839"/>
      <c r="F54" s="1839"/>
      <c r="G54" s="1839"/>
      <c r="H54" s="1840"/>
      <c r="I54" s="1827"/>
      <c r="K54" s="384"/>
      <c r="L54" s="384"/>
      <c r="M54" s="514"/>
      <c r="N54" s="384"/>
      <c r="O54" s="384"/>
      <c r="P54" s="605"/>
      <c r="Q54" s="605"/>
      <c r="R54" s="605"/>
      <c r="S54" s="605"/>
      <c r="T54" s="605"/>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c r="BE54" s="384"/>
    </row>
    <row r="55" spans="1:57" s="383" customFormat="1" ht="42.75" customHeight="1" x14ac:dyDescent="0.25">
      <c r="A55" s="384"/>
      <c r="C55" s="1440" t="s">
        <v>1144</v>
      </c>
      <c r="D55" s="1863"/>
      <c r="E55" s="1864"/>
      <c r="F55" s="1864"/>
      <c r="G55" s="1864"/>
      <c r="H55" s="1865"/>
      <c r="I55" s="1379"/>
      <c r="K55" s="384"/>
      <c r="L55" s="384"/>
      <c r="M55" s="514"/>
      <c r="N55" s="384"/>
      <c r="O55" s="384"/>
      <c r="P55" s="605"/>
      <c r="Q55" s="605"/>
      <c r="R55" s="605"/>
      <c r="S55" s="605"/>
      <c r="T55" s="605"/>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row>
    <row r="56" spans="1:57" s="383" customFormat="1" ht="40.4" customHeight="1" x14ac:dyDescent="0.25">
      <c r="A56" s="384"/>
      <c r="C56" s="1847" t="s">
        <v>1145</v>
      </c>
      <c r="D56" s="1856"/>
      <c r="E56" s="1856"/>
      <c r="F56" s="1856"/>
      <c r="G56" s="1856"/>
      <c r="H56" s="1856"/>
      <c r="I56" s="1380"/>
      <c r="K56" s="384" t="b">
        <v>0</v>
      </c>
      <c r="L56" s="384">
        <f>IF(K56=TRUE,0,1)</f>
        <v>1</v>
      </c>
      <c r="M56" s="51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row>
    <row r="57" spans="1:57" s="383" customFormat="1" ht="19.5" customHeight="1" x14ac:dyDescent="0.25">
      <c r="A57" s="384"/>
      <c r="C57" s="1857" t="str">
        <f>IF(L3=0,"You are ready to submit your application to the portal","")</f>
        <v/>
      </c>
      <c r="D57" s="1857"/>
      <c r="E57" s="1857"/>
      <c r="F57" s="1857"/>
      <c r="G57" s="1857"/>
      <c r="H57" s="1857"/>
      <c r="I57" s="1857"/>
      <c r="K57" s="384"/>
      <c r="L57" s="384"/>
      <c r="M57" s="51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384"/>
      <c r="AL57" s="384"/>
      <c r="AM57" s="384"/>
      <c r="AN57" s="384"/>
      <c r="AO57" s="384"/>
      <c r="AP57" s="384"/>
      <c r="AQ57" s="384"/>
      <c r="AR57" s="384"/>
      <c r="AS57" s="384"/>
      <c r="AT57" s="384"/>
      <c r="AU57" s="384"/>
      <c r="AV57" s="384"/>
      <c r="AW57" s="384"/>
      <c r="AX57" s="384"/>
      <c r="AY57" s="384"/>
      <c r="AZ57" s="384"/>
      <c r="BA57" s="384"/>
      <c r="BB57" s="384"/>
      <c r="BC57" s="384"/>
      <c r="BD57" s="384"/>
      <c r="BE57" s="384"/>
    </row>
    <row r="58" spans="1:57" s="383" customFormat="1" ht="19.5" customHeight="1" x14ac:dyDescent="0.25">
      <c r="A58" s="384"/>
      <c r="C58" s="1857"/>
      <c r="D58" s="1857"/>
      <c r="E58" s="1857"/>
      <c r="F58" s="1857"/>
      <c r="G58" s="1857"/>
      <c r="H58" s="1857"/>
      <c r="I58" s="1857"/>
      <c r="K58" s="384"/>
      <c r="L58" s="384"/>
      <c r="M58" s="51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row>
    <row r="59" spans="1:57" s="383" customFormat="1" ht="19.5" customHeight="1" x14ac:dyDescent="0.25">
      <c r="A59" s="384"/>
      <c r="C59" s="1857"/>
      <c r="D59" s="1857"/>
      <c r="E59" s="1857"/>
      <c r="F59" s="1857"/>
      <c r="G59" s="1857"/>
      <c r="H59" s="1857"/>
      <c r="I59" s="1857"/>
      <c r="K59" s="384"/>
      <c r="L59" s="384"/>
      <c r="M59" s="51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row>
    <row r="60" spans="1:57" s="383" customFormat="1" ht="19.5" customHeight="1" x14ac:dyDescent="0.25">
      <c r="A60" s="384"/>
      <c r="D60" s="385"/>
      <c r="E60" s="386"/>
      <c r="F60" s="45"/>
      <c r="G60" s="385"/>
      <c r="H60" s="1855" t="str">
        <f ca="1">"© Salix "&amp;YEAR(NOW())</f>
        <v>© Salix 2023</v>
      </c>
      <c r="I60" s="1855"/>
      <c r="K60" s="384"/>
      <c r="L60" s="384"/>
      <c r="M60" s="51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384"/>
      <c r="AZ60" s="384"/>
      <c r="BA60" s="384"/>
      <c r="BB60" s="384"/>
      <c r="BC60" s="384"/>
      <c r="BD60" s="384"/>
      <c r="BE60" s="384"/>
    </row>
    <row r="61" spans="1:57" s="383" customFormat="1" ht="19.5" customHeight="1" x14ac:dyDescent="0.15">
      <c r="A61" s="384"/>
      <c r="C61" s="1758">
        <f>L3</f>
        <v>27</v>
      </c>
      <c r="D61" s="1758"/>
      <c r="E61" s="1758"/>
      <c r="F61" s="1758"/>
      <c r="G61" s="1758"/>
      <c r="H61" s="1758"/>
      <c r="I61" s="1758"/>
      <c r="K61" s="384"/>
      <c r="L61" s="384"/>
      <c r="M61" s="514"/>
      <c r="N61" s="384"/>
      <c r="O61" s="384"/>
      <c r="P61" s="384"/>
      <c r="Q61" s="384"/>
      <c r="R61" s="384"/>
      <c r="S61" s="384"/>
      <c r="T61" s="384"/>
      <c r="U61" s="384"/>
      <c r="V61" s="384"/>
      <c r="W61" s="384"/>
      <c r="X61" s="384"/>
      <c r="Y61" s="384"/>
      <c r="Z61" s="384"/>
      <c r="AA61" s="384"/>
      <c r="AB61" s="384"/>
      <c r="AC61" s="384"/>
      <c r="AD61" s="384"/>
      <c r="AE61" s="384"/>
      <c r="AF61" s="384"/>
      <c r="AG61" s="384"/>
      <c r="AH61" s="384"/>
      <c r="AI61" s="384"/>
      <c r="AJ61" s="384"/>
      <c r="AK61" s="384"/>
      <c r="AL61" s="384"/>
      <c r="AM61" s="384"/>
      <c r="AN61" s="384"/>
      <c r="AO61" s="384"/>
      <c r="AP61" s="384"/>
      <c r="AQ61" s="384"/>
      <c r="AR61" s="384"/>
      <c r="AS61" s="384"/>
      <c r="AT61" s="384"/>
      <c r="AU61" s="384"/>
      <c r="AV61" s="384"/>
      <c r="AW61" s="384"/>
      <c r="AX61" s="384"/>
      <c r="AY61" s="384"/>
      <c r="AZ61" s="384"/>
      <c r="BA61" s="384"/>
      <c r="BB61" s="384"/>
      <c r="BC61" s="384"/>
      <c r="BD61" s="384"/>
      <c r="BE61" s="384"/>
    </row>
    <row r="62" spans="1:57" s="383" customFormat="1" ht="19.5" customHeight="1" x14ac:dyDescent="0.25">
      <c r="A62" s="384"/>
      <c r="C62" s="379"/>
      <c r="D62" s="378"/>
      <c r="E62" s="378"/>
      <c r="F62" s="378"/>
      <c r="G62" s="378"/>
      <c r="H62" s="378"/>
      <c r="I62" s="378"/>
      <c r="K62" s="384"/>
      <c r="L62" s="384"/>
      <c r="M62" s="514"/>
      <c r="N62" s="384"/>
      <c r="O62" s="384"/>
      <c r="P62" s="384"/>
      <c r="Q62" s="384"/>
      <c r="R62" s="384"/>
      <c r="S62" s="384"/>
      <c r="T62" s="384"/>
      <c r="U62" s="384"/>
      <c r="V62" s="384"/>
      <c r="W62" s="384"/>
      <c r="X62" s="384"/>
      <c r="Y62" s="384"/>
      <c r="Z62" s="384"/>
      <c r="AA62" s="3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84"/>
      <c r="AY62" s="384"/>
      <c r="AZ62" s="384"/>
      <c r="BA62" s="384"/>
      <c r="BB62" s="384"/>
      <c r="BC62" s="384"/>
      <c r="BD62" s="384"/>
      <c r="BE62" s="384"/>
    </row>
    <row r="63" spans="1:57" x14ac:dyDescent="0.25">
      <c r="B63" s="380"/>
      <c r="C63" s="382"/>
      <c r="D63" s="380"/>
      <c r="E63" s="380"/>
      <c r="F63" s="380"/>
      <c r="G63" s="380"/>
      <c r="H63" s="380"/>
      <c r="I63" s="380"/>
      <c r="J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0"/>
      <c r="AW63" s="380"/>
      <c r="AX63" s="380"/>
      <c r="AY63" s="380"/>
      <c r="AZ63" s="380"/>
      <c r="BA63" s="380"/>
      <c r="BB63" s="380"/>
      <c r="BC63" s="380"/>
      <c r="BD63" s="380"/>
      <c r="BE63" s="380"/>
    </row>
    <row r="64" spans="1:57" ht="15.75" customHeight="1" x14ac:dyDescent="0.25">
      <c r="B64" s="380"/>
      <c r="C64" s="382"/>
      <c r="D64" s="380"/>
      <c r="E64" s="380"/>
      <c r="F64" s="380"/>
      <c r="G64" s="380"/>
      <c r="H64" s="380"/>
      <c r="I64" s="380"/>
      <c r="J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0"/>
      <c r="AW64" s="380"/>
      <c r="AX64" s="380"/>
      <c r="AY64" s="380"/>
      <c r="AZ64" s="380"/>
      <c r="BA64" s="380"/>
      <c r="BB64" s="380"/>
      <c r="BC64" s="380"/>
      <c r="BD64" s="380"/>
      <c r="BE64" s="380"/>
    </row>
    <row r="65" spans="2:57" ht="15.75" customHeight="1" x14ac:dyDescent="0.25">
      <c r="B65" s="380"/>
      <c r="C65" s="382"/>
      <c r="D65" s="380"/>
      <c r="E65" s="380"/>
      <c r="F65" s="380"/>
      <c r="G65" s="380"/>
      <c r="H65" s="380"/>
      <c r="I65" s="380"/>
      <c r="J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0"/>
      <c r="AW65" s="380"/>
      <c r="AX65" s="380"/>
      <c r="AY65" s="380"/>
      <c r="AZ65" s="380"/>
      <c r="BA65" s="380"/>
      <c r="BB65" s="380"/>
      <c r="BC65" s="380"/>
      <c r="BD65" s="380"/>
      <c r="BE65" s="380"/>
    </row>
    <row r="66" spans="2:57" x14ac:dyDescent="0.25">
      <c r="B66" s="380"/>
      <c r="C66" s="382"/>
      <c r="D66" s="380"/>
      <c r="E66" s="380"/>
      <c r="F66" s="380"/>
      <c r="G66" s="380"/>
      <c r="H66" s="380"/>
      <c r="I66" s="380"/>
      <c r="J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L66" s="380"/>
      <c r="AM66" s="380"/>
      <c r="AN66" s="380"/>
      <c r="AO66" s="380"/>
      <c r="AP66" s="380"/>
      <c r="AQ66" s="380"/>
      <c r="AR66" s="380"/>
      <c r="AS66" s="380"/>
      <c r="AT66" s="380"/>
      <c r="AU66" s="380"/>
      <c r="AV66" s="380"/>
      <c r="AW66" s="380"/>
      <c r="AX66" s="380"/>
      <c r="AY66" s="380"/>
      <c r="AZ66" s="380"/>
      <c r="BA66" s="380"/>
      <c r="BB66" s="380"/>
      <c r="BC66" s="380"/>
      <c r="BD66" s="380"/>
      <c r="BE66" s="380"/>
    </row>
    <row r="67" spans="2:57" x14ac:dyDescent="0.25">
      <c r="B67" s="380"/>
      <c r="C67" s="382"/>
      <c r="D67" s="380"/>
      <c r="E67" s="380"/>
      <c r="F67" s="380"/>
      <c r="G67" s="380"/>
      <c r="H67" s="380"/>
      <c r="I67" s="380"/>
      <c r="J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K67" s="380"/>
      <c r="AL67" s="380"/>
      <c r="AM67" s="380"/>
      <c r="AN67" s="380"/>
      <c r="AO67" s="380"/>
      <c r="AP67" s="380"/>
      <c r="AQ67" s="380"/>
      <c r="AR67" s="380"/>
      <c r="AS67" s="380"/>
      <c r="AT67" s="380"/>
      <c r="AU67" s="380"/>
      <c r="AV67" s="380"/>
      <c r="AW67" s="380"/>
      <c r="AX67" s="380"/>
      <c r="AY67" s="380"/>
      <c r="AZ67" s="380"/>
      <c r="BA67" s="380"/>
      <c r="BB67" s="380"/>
      <c r="BC67" s="380"/>
      <c r="BD67" s="380"/>
      <c r="BE67" s="380"/>
    </row>
    <row r="68" spans="2:57" ht="15.75" customHeight="1" x14ac:dyDescent="0.25">
      <c r="B68" s="380"/>
      <c r="C68" s="382"/>
      <c r="D68" s="380"/>
      <c r="E68" s="380"/>
      <c r="F68" s="380"/>
      <c r="G68" s="380"/>
      <c r="H68" s="380"/>
      <c r="I68" s="380"/>
      <c r="J68" s="380"/>
      <c r="N68" s="380"/>
      <c r="O68" s="380"/>
      <c r="P68" s="380"/>
      <c r="Q68" s="380"/>
      <c r="R68" s="380"/>
      <c r="S68" s="380"/>
      <c r="T68" s="380"/>
      <c r="U68" s="380"/>
      <c r="V68" s="380"/>
      <c r="W68" s="380"/>
      <c r="X68" s="380"/>
      <c r="Y68" s="380"/>
      <c r="Z68" s="380"/>
      <c r="AA68" s="380"/>
      <c r="AB68" s="380"/>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380"/>
      <c r="BA68" s="380"/>
      <c r="BB68" s="380"/>
      <c r="BC68" s="380"/>
      <c r="BD68" s="380"/>
      <c r="BE68" s="380"/>
    </row>
    <row r="69" spans="2:57" x14ac:dyDescent="0.25">
      <c r="B69" s="380"/>
      <c r="C69" s="382"/>
      <c r="D69" s="380"/>
      <c r="E69" s="380"/>
      <c r="F69" s="380"/>
      <c r="G69" s="380"/>
      <c r="H69" s="380"/>
      <c r="I69" s="380"/>
      <c r="J69" s="380"/>
      <c r="N69" s="380"/>
      <c r="O69" s="380"/>
      <c r="P69" s="380"/>
      <c r="Q69" s="380"/>
      <c r="R69" s="380"/>
      <c r="S69" s="380"/>
      <c r="T69" s="380"/>
      <c r="U69" s="380"/>
      <c r="V69" s="380"/>
      <c r="W69" s="380"/>
      <c r="X69" s="380"/>
      <c r="Y69" s="380"/>
      <c r="Z69" s="380"/>
      <c r="AA69" s="380"/>
      <c r="AB69" s="380"/>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380"/>
      <c r="BB69" s="380"/>
      <c r="BC69" s="380"/>
      <c r="BD69" s="380"/>
      <c r="BE69" s="380"/>
    </row>
    <row r="70" spans="2:57" x14ac:dyDescent="0.25">
      <c r="B70" s="380"/>
      <c r="C70" s="382"/>
      <c r="D70" s="380"/>
      <c r="E70" s="380"/>
      <c r="F70" s="380"/>
      <c r="G70" s="380"/>
      <c r="H70" s="380"/>
      <c r="I70" s="380"/>
      <c r="J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380"/>
      <c r="AZ70" s="380"/>
      <c r="BA70" s="380"/>
      <c r="BB70" s="380"/>
      <c r="BC70" s="380"/>
      <c r="BD70" s="380"/>
      <c r="BE70" s="380"/>
    </row>
    <row r="71" spans="2:57" x14ac:dyDescent="0.25">
      <c r="B71" s="380"/>
      <c r="C71" s="382"/>
      <c r="D71" s="380"/>
      <c r="E71" s="380"/>
      <c r="F71" s="380"/>
      <c r="G71" s="380"/>
      <c r="H71" s="380"/>
      <c r="I71" s="380"/>
      <c r="J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380"/>
      <c r="AZ71" s="380"/>
      <c r="BA71" s="380"/>
      <c r="BB71" s="380"/>
      <c r="BC71" s="380"/>
      <c r="BD71" s="380"/>
      <c r="BE71" s="380"/>
    </row>
    <row r="72" spans="2:57" x14ac:dyDescent="0.25">
      <c r="B72" s="380"/>
      <c r="C72" s="382"/>
      <c r="D72" s="380"/>
      <c r="E72" s="380"/>
      <c r="F72" s="380"/>
      <c r="G72" s="380"/>
      <c r="H72" s="380"/>
      <c r="I72" s="380"/>
      <c r="J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row>
    <row r="73" spans="2:57" x14ac:dyDescent="0.25">
      <c r="B73" s="380"/>
      <c r="C73" s="382"/>
      <c r="D73" s="380"/>
      <c r="E73" s="380"/>
      <c r="F73" s="380"/>
      <c r="G73" s="380"/>
      <c r="H73" s="380"/>
      <c r="I73" s="380"/>
      <c r="J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380"/>
      <c r="AK73" s="380"/>
      <c r="AL73" s="380"/>
      <c r="AM73" s="380"/>
      <c r="AN73" s="380"/>
      <c r="AO73" s="380"/>
      <c r="AP73" s="380"/>
      <c r="AQ73" s="380"/>
      <c r="AR73" s="380"/>
      <c r="AS73" s="380"/>
      <c r="AT73" s="380"/>
      <c r="AU73" s="380"/>
      <c r="AV73" s="380"/>
      <c r="AW73" s="380"/>
      <c r="AX73" s="380"/>
      <c r="AY73" s="380"/>
      <c r="AZ73" s="380"/>
      <c r="BA73" s="380"/>
      <c r="BB73" s="380"/>
      <c r="BC73" s="380"/>
      <c r="BD73" s="380"/>
      <c r="BE73" s="380"/>
    </row>
    <row r="74" spans="2:57" x14ac:dyDescent="0.25">
      <c r="B74" s="380"/>
      <c r="C74" s="382"/>
      <c r="D74" s="380"/>
      <c r="E74" s="380"/>
      <c r="F74" s="380"/>
      <c r="G74" s="380"/>
      <c r="H74" s="380"/>
      <c r="I74" s="380"/>
      <c r="J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80"/>
      <c r="BD74" s="380"/>
      <c r="BE74" s="380"/>
    </row>
    <row r="75" spans="2:57" x14ac:dyDescent="0.25">
      <c r="B75" s="380"/>
      <c r="C75" s="382"/>
      <c r="D75" s="380"/>
      <c r="E75" s="380"/>
      <c r="F75" s="380"/>
      <c r="G75" s="380"/>
      <c r="H75" s="380"/>
      <c r="I75" s="380"/>
      <c r="J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380"/>
      <c r="AX75" s="380"/>
      <c r="AY75" s="380"/>
      <c r="AZ75" s="380"/>
      <c r="BA75" s="380"/>
      <c r="BB75" s="380"/>
      <c r="BC75" s="380"/>
      <c r="BD75" s="380"/>
      <c r="BE75" s="380"/>
    </row>
    <row r="76" spans="2:57" x14ac:dyDescent="0.25">
      <c r="B76" s="380"/>
      <c r="C76" s="382"/>
      <c r="D76" s="380"/>
      <c r="E76" s="380"/>
      <c r="F76" s="380"/>
      <c r="G76" s="380"/>
      <c r="H76" s="380"/>
      <c r="I76" s="380"/>
      <c r="J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380"/>
      <c r="AZ76" s="380"/>
      <c r="BA76" s="380"/>
      <c r="BB76" s="380"/>
      <c r="BC76" s="380"/>
      <c r="BD76" s="380"/>
      <c r="BE76" s="380"/>
    </row>
    <row r="77" spans="2:57" x14ac:dyDescent="0.25">
      <c r="B77" s="380"/>
      <c r="C77" s="382"/>
      <c r="D77" s="380"/>
      <c r="E77" s="380"/>
      <c r="F77" s="380"/>
      <c r="G77" s="380"/>
      <c r="H77" s="380"/>
      <c r="I77" s="380"/>
      <c r="J77" s="380"/>
      <c r="N77" s="380"/>
      <c r="O77" s="380"/>
      <c r="P77" s="380"/>
      <c r="Q77" s="380"/>
      <c r="R77" s="380"/>
      <c r="S77" s="380"/>
      <c r="T77" s="380"/>
      <c r="U77" s="380"/>
      <c r="V77" s="380"/>
      <c r="W77" s="380"/>
      <c r="X77" s="380"/>
      <c r="Y77" s="380"/>
      <c r="Z77" s="380"/>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380"/>
      <c r="AX77" s="380"/>
      <c r="AY77" s="380"/>
      <c r="AZ77" s="380"/>
      <c r="BA77" s="380"/>
      <c r="BB77" s="380"/>
      <c r="BC77" s="380"/>
      <c r="BD77" s="380"/>
      <c r="BE77" s="380"/>
    </row>
    <row r="78" spans="2:57" x14ac:dyDescent="0.25">
      <c r="B78" s="380"/>
      <c r="C78" s="382"/>
      <c r="D78" s="380"/>
      <c r="E78" s="380"/>
      <c r="F78" s="380"/>
      <c r="G78" s="380"/>
      <c r="H78" s="380"/>
      <c r="I78" s="380"/>
      <c r="J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380"/>
      <c r="AX78" s="380"/>
      <c r="AY78" s="380"/>
      <c r="AZ78" s="380"/>
      <c r="BA78" s="380"/>
      <c r="BB78" s="380"/>
      <c r="BC78" s="380"/>
      <c r="BD78" s="380"/>
      <c r="BE78" s="380"/>
    </row>
    <row r="79" spans="2:57" x14ac:dyDescent="0.25">
      <c r="B79" s="380"/>
      <c r="C79" s="382"/>
      <c r="D79" s="380"/>
      <c r="E79" s="380"/>
      <c r="F79" s="380"/>
      <c r="G79" s="380"/>
      <c r="H79" s="380"/>
      <c r="I79" s="380"/>
      <c r="J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380"/>
      <c r="AW79" s="380"/>
      <c r="AX79" s="380"/>
      <c r="AY79" s="380"/>
      <c r="AZ79" s="380"/>
      <c r="BA79" s="380"/>
      <c r="BB79" s="380"/>
      <c r="BC79" s="380"/>
      <c r="BD79" s="380"/>
      <c r="BE79" s="380"/>
    </row>
    <row r="80" spans="2:57" x14ac:dyDescent="0.25">
      <c r="B80" s="380"/>
      <c r="C80" s="382"/>
      <c r="D80" s="380"/>
      <c r="E80" s="380"/>
      <c r="F80" s="380"/>
      <c r="G80" s="380"/>
      <c r="H80" s="380"/>
      <c r="I80" s="380"/>
      <c r="J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380"/>
      <c r="AW80" s="380"/>
      <c r="AX80" s="380"/>
      <c r="AY80" s="380"/>
      <c r="AZ80" s="380"/>
      <c r="BA80" s="380"/>
      <c r="BB80" s="380"/>
      <c r="BC80" s="380"/>
      <c r="BD80" s="380"/>
      <c r="BE80" s="380"/>
    </row>
    <row r="81" spans="2:57" x14ac:dyDescent="0.25">
      <c r="B81" s="380"/>
      <c r="C81" s="382"/>
      <c r="D81" s="380"/>
      <c r="E81" s="380"/>
      <c r="F81" s="380"/>
      <c r="G81" s="380"/>
      <c r="H81" s="380"/>
      <c r="I81" s="380"/>
      <c r="J81" s="380"/>
      <c r="N81" s="380"/>
      <c r="O81" s="380"/>
      <c r="P81" s="380"/>
      <c r="Q81" s="380"/>
      <c r="R81" s="380"/>
      <c r="S81" s="380"/>
      <c r="T81" s="380"/>
      <c r="U81" s="380"/>
      <c r="V81" s="380"/>
      <c r="W81" s="380"/>
      <c r="X81" s="380"/>
      <c r="Y81" s="380"/>
      <c r="Z81" s="380"/>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380"/>
      <c r="AW81" s="380"/>
      <c r="AX81" s="380"/>
      <c r="AY81" s="380"/>
      <c r="AZ81" s="380"/>
      <c r="BA81" s="380"/>
      <c r="BB81" s="380"/>
      <c r="BC81" s="380"/>
      <c r="BD81" s="380"/>
      <c r="BE81" s="380"/>
    </row>
    <row r="82" spans="2:57" x14ac:dyDescent="0.25">
      <c r="B82" s="380"/>
      <c r="C82" s="382"/>
      <c r="D82" s="380"/>
      <c r="E82" s="380"/>
      <c r="F82" s="380"/>
      <c r="G82" s="380"/>
      <c r="H82" s="380"/>
      <c r="I82" s="380"/>
      <c r="J82" s="380"/>
      <c r="N82" s="380"/>
      <c r="O82" s="380"/>
      <c r="P82" s="380"/>
      <c r="Q82" s="380"/>
      <c r="R82" s="380"/>
      <c r="S82" s="380"/>
      <c r="T82" s="380"/>
      <c r="U82" s="380"/>
      <c r="V82" s="380"/>
      <c r="W82" s="380"/>
      <c r="X82" s="380"/>
      <c r="Y82" s="380"/>
      <c r="Z82" s="380"/>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380"/>
      <c r="AW82" s="380"/>
      <c r="AX82" s="380"/>
      <c r="AY82" s="380"/>
      <c r="AZ82" s="380"/>
      <c r="BA82" s="380"/>
      <c r="BB82" s="380"/>
      <c r="BC82" s="380"/>
      <c r="BD82" s="380"/>
      <c r="BE82" s="380"/>
    </row>
    <row r="83" spans="2:57" x14ac:dyDescent="0.25">
      <c r="B83" s="380"/>
      <c r="C83" s="382"/>
      <c r="D83" s="380"/>
      <c r="E83" s="380"/>
      <c r="F83" s="380"/>
      <c r="G83" s="380"/>
      <c r="H83" s="380"/>
      <c r="I83" s="380"/>
      <c r="J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380"/>
      <c r="AZ83" s="380"/>
      <c r="BA83" s="380"/>
      <c r="BB83" s="380"/>
      <c r="BC83" s="380"/>
      <c r="BD83" s="380"/>
      <c r="BE83" s="380"/>
    </row>
    <row r="84" spans="2:57" x14ac:dyDescent="0.25">
      <c r="B84" s="380"/>
      <c r="C84" s="382"/>
      <c r="D84" s="380"/>
      <c r="E84" s="380"/>
      <c r="F84" s="380"/>
      <c r="G84" s="380"/>
      <c r="H84" s="380"/>
      <c r="I84" s="380"/>
      <c r="J84" s="380"/>
      <c r="N84" s="380"/>
      <c r="O84" s="380"/>
      <c r="P84" s="380"/>
      <c r="Q84" s="380"/>
      <c r="R84" s="380"/>
      <c r="S84" s="380"/>
      <c r="T84" s="380"/>
      <c r="U84" s="380"/>
      <c r="V84" s="380"/>
      <c r="W84" s="380"/>
      <c r="X84" s="380"/>
      <c r="Y84" s="380"/>
      <c r="Z84" s="380"/>
      <c r="AA84" s="380"/>
      <c r="AB84" s="380"/>
      <c r="AC84" s="380"/>
      <c r="AD84" s="380"/>
      <c r="AE84" s="380"/>
      <c r="AF84" s="380"/>
      <c r="AG84" s="380"/>
      <c r="AH84" s="380"/>
      <c r="AI84" s="380"/>
      <c r="AJ84" s="380"/>
      <c r="AK84" s="380"/>
      <c r="AL84" s="380"/>
      <c r="AM84" s="380"/>
      <c r="AN84" s="380"/>
      <c r="AO84" s="380"/>
      <c r="AP84" s="380"/>
      <c r="AQ84" s="380"/>
      <c r="AR84" s="380"/>
      <c r="AS84" s="380"/>
      <c r="AT84" s="380"/>
      <c r="AU84" s="380"/>
      <c r="AV84" s="380"/>
      <c r="AW84" s="380"/>
      <c r="AX84" s="380"/>
      <c r="AY84" s="380"/>
      <c r="AZ84" s="380"/>
      <c r="BA84" s="380"/>
      <c r="BB84" s="380"/>
      <c r="BC84" s="380"/>
      <c r="BD84" s="380"/>
      <c r="BE84" s="380"/>
    </row>
    <row r="85" spans="2:57" x14ac:dyDescent="0.25">
      <c r="B85" s="380"/>
      <c r="C85" s="382"/>
      <c r="D85" s="380"/>
      <c r="E85" s="380"/>
      <c r="F85" s="380"/>
      <c r="G85" s="380"/>
      <c r="H85" s="380"/>
      <c r="I85" s="380"/>
      <c r="J85" s="380"/>
      <c r="N85" s="380"/>
      <c r="O85" s="380"/>
      <c r="P85" s="380"/>
      <c r="Q85" s="380"/>
      <c r="R85" s="380"/>
      <c r="S85" s="380"/>
      <c r="T85" s="380"/>
      <c r="U85" s="380"/>
      <c r="V85" s="380"/>
      <c r="W85" s="380"/>
      <c r="X85" s="380"/>
      <c r="Y85" s="380"/>
      <c r="Z85" s="380"/>
      <c r="AA85" s="380"/>
      <c r="AB85" s="380"/>
      <c r="AC85" s="380"/>
      <c r="AD85" s="380"/>
      <c r="AE85" s="380"/>
      <c r="AF85" s="380"/>
      <c r="AG85" s="380"/>
      <c r="AH85" s="380"/>
      <c r="AI85" s="380"/>
      <c r="AJ85" s="380"/>
      <c r="AK85" s="380"/>
      <c r="AL85" s="380"/>
      <c r="AM85" s="380"/>
      <c r="AN85" s="380"/>
      <c r="AO85" s="380"/>
      <c r="AP85" s="380"/>
      <c r="AQ85" s="380"/>
      <c r="AR85" s="380"/>
      <c r="AS85" s="380"/>
      <c r="AT85" s="380"/>
      <c r="AU85" s="380"/>
      <c r="AV85" s="380"/>
      <c r="AW85" s="380"/>
      <c r="AX85" s="380"/>
      <c r="AY85" s="380"/>
      <c r="AZ85" s="380"/>
      <c r="BA85" s="380"/>
      <c r="BB85" s="380"/>
      <c r="BC85" s="380"/>
      <c r="BD85" s="380"/>
      <c r="BE85" s="380"/>
    </row>
    <row r="86" spans="2:57" x14ac:dyDescent="0.25">
      <c r="B86" s="380"/>
      <c r="C86" s="382"/>
      <c r="D86" s="380"/>
      <c r="E86" s="380"/>
      <c r="F86" s="380"/>
      <c r="G86" s="380"/>
      <c r="H86" s="380"/>
      <c r="I86" s="380"/>
      <c r="J86" s="380"/>
      <c r="N86" s="380"/>
      <c r="O86" s="380"/>
      <c r="P86" s="380"/>
      <c r="Q86" s="380"/>
      <c r="R86" s="380"/>
      <c r="S86" s="380"/>
      <c r="T86" s="380"/>
      <c r="U86" s="380"/>
      <c r="V86" s="380"/>
      <c r="W86" s="380"/>
      <c r="X86" s="380"/>
      <c r="Y86" s="380"/>
      <c r="Z86" s="380"/>
      <c r="AA86" s="380"/>
      <c r="AB86" s="380"/>
      <c r="AC86" s="380"/>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380"/>
      <c r="BA86" s="380"/>
      <c r="BB86" s="380"/>
      <c r="BC86" s="380"/>
      <c r="BD86" s="380"/>
      <c r="BE86" s="380"/>
    </row>
    <row r="87" spans="2:57" x14ac:dyDescent="0.25">
      <c r="B87" s="380"/>
      <c r="C87" s="382"/>
      <c r="D87" s="380"/>
      <c r="E87" s="380"/>
      <c r="F87" s="380"/>
      <c r="G87" s="380"/>
      <c r="H87" s="380"/>
      <c r="I87" s="380"/>
      <c r="J87" s="380"/>
      <c r="N87" s="380"/>
      <c r="O87" s="380"/>
      <c r="P87" s="380"/>
      <c r="Q87" s="380"/>
      <c r="R87" s="380"/>
      <c r="S87" s="380"/>
      <c r="T87" s="380"/>
      <c r="U87" s="380"/>
      <c r="V87" s="380"/>
      <c r="W87" s="380"/>
      <c r="X87" s="380"/>
      <c r="Y87" s="380"/>
      <c r="Z87" s="380"/>
      <c r="AA87" s="380"/>
      <c r="AB87" s="380"/>
      <c r="AC87" s="380"/>
      <c r="AD87" s="380"/>
      <c r="AE87" s="380"/>
      <c r="AF87" s="380"/>
      <c r="AG87" s="380"/>
      <c r="AH87" s="380"/>
      <c r="AI87" s="380"/>
      <c r="AJ87" s="380"/>
      <c r="AK87" s="380"/>
      <c r="AL87" s="380"/>
      <c r="AM87" s="380"/>
      <c r="AN87" s="380"/>
      <c r="AO87" s="380"/>
      <c r="AP87" s="380"/>
      <c r="AQ87" s="380"/>
      <c r="AR87" s="380"/>
      <c r="AS87" s="380"/>
      <c r="AT87" s="380"/>
      <c r="AU87" s="380"/>
      <c r="AV87" s="380"/>
      <c r="AW87" s="380"/>
      <c r="AX87" s="380"/>
      <c r="AY87" s="380"/>
      <c r="AZ87" s="380"/>
      <c r="BA87" s="380"/>
      <c r="BB87" s="380"/>
      <c r="BC87" s="380"/>
      <c r="BD87" s="380"/>
      <c r="BE87" s="380"/>
    </row>
    <row r="88" spans="2:57" x14ac:dyDescent="0.25">
      <c r="B88" s="380"/>
      <c r="C88" s="382"/>
      <c r="D88" s="380"/>
      <c r="E88" s="380"/>
      <c r="F88" s="380"/>
      <c r="G88" s="380"/>
      <c r="H88" s="380"/>
      <c r="I88" s="380"/>
      <c r="J88" s="380"/>
      <c r="N88" s="380"/>
      <c r="O88" s="380"/>
      <c r="P88" s="380"/>
      <c r="Q88" s="380"/>
      <c r="R88" s="380"/>
      <c r="S88" s="380"/>
      <c r="T88" s="380"/>
      <c r="U88" s="380"/>
      <c r="V88" s="380"/>
      <c r="W88" s="380"/>
      <c r="X88" s="380"/>
      <c r="Y88" s="380"/>
      <c r="Z88" s="380"/>
      <c r="AA88" s="380"/>
      <c r="AB88" s="380"/>
      <c r="AC88" s="380"/>
      <c r="AD88" s="380"/>
      <c r="AE88" s="380"/>
      <c r="AF88" s="380"/>
      <c r="AG88" s="380"/>
      <c r="AH88" s="380"/>
      <c r="AI88" s="380"/>
      <c r="AJ88" s="380"/>
      <c r="AK88" s="380"/>
      <c r="AL88" s="380"/>
      <c r="AM88" s="380"/>
      <c r="AN88" s="380"/>
      <c r="AO88" s="380"/>
      <c r="AP88" s="380"/>
      <c r="AQ88" s="380"/>
      <c r="AR88" s="380"/>
      <c r="AS88" s="380"/>
      <c r="AT88" s="380"/>
      <c r="AU88" s="380"/>
      <c r="AV88" s="380"/>
      <c r="AW88" s="380"/>
      <c r="AX88" s="380"/>
      <c r="AY88" s="380"/>
      <c r="AZ88" s="380"/>
      <c r="BA88" s="380"/>
      <c r="BB88" s="380"/>
      <c r="BC88" s="380"/>
      <c r="BD88" s="380"/>
      <c r="BE88" s="380"/>
    </row>
    <row r="89" spans="2:57" x14ac:dyDescent="0.25">
      <c r="B89" s="380"/>
      <c r="C89" s="382"/>
      <c r="D89" s="380"/>
      <c r="E89" s="380"/>
      <c r="F89" s="380"/>
      <c r="G89" s="380"/>
      <c r="H89" s="380"/>
      <c r="I89" s="380"/>
      <c r="J89" s="380"/>
      <c r="N89" s="380"/>
      <c r="O89" s="380"/>
      <c r="P89" s="380"/>
      <c r="Q89" s="380"/>
      <c r="R89" s="380"/>
      <c r="S89" s="380"/>
      <c r="T89" s="380"/>
      <c r="U89" s="380"/>
      <c r="V89" s="380"/>
      <c r="W89" s="380"/>
      <c r="X89" s="380"/>
      <c r="Y89" s="380"/>
      <c r="Z89" s="380"/>
      <c r="AA89" s="380"/>
      <c r="AB89" s="380"/>
      <c r="AC89" s="380"/>
      <c r="AD89" s="380"/>
      <c r="AE89" s="380"/>
      <c r="AF89" s="380"/>
      <c r="AG89" s="380"/>
      <c r="AH89" s="380"/>
      <c r="AI89" s="380"/>
      <c r="AJ89" s="380"/>
      <c r="AK89" s="380"/>
      <c r="AL89" s="380"/>
      <c r="AM89" s="380"/>
      <c r="AN89" s="380"/>
      <c r="AO89" s="380"/>
      <c r="AP89" s="380"/>
      <c r="AQ89" s="380"/>
      <c r="AR89" s="380"/>
      <c r="AS89" s="380"/>
      <c r="AT89" s="380"/>
      <c r="AU89" s="380"/>
      <c r="AV89" s="380"/>
      <c r="AW89" s="380"/>
      <c r="AX89" s="380"/>
      <c r="AY89" s="380"/>
      <c r="AZ89" s="380"/>
      <c r="BA89" s="380"/>
      <c r="BB89" s="380"/>
      <c r="BC89" s="380"/>
      <c r="BD89" s="380"/>
      <c r="BE89" s="380"/>
    </row>
    <row r="90" spans="2:57" x14ac:dyDescent="0.25">
      <c r="B90" s="380"/>
      <c r="C90" s="382"/>
      <c r="D90" s="380"/>
      <c r="E90" s="380"/>
      <c r="F90" s="380"/>
      <c r="G90" s="380"/>
      <c r="H90" s="380"/>
      <c r="I90" s="380"/>
      <c r="J90" s="380"/>
      <c r="N90" s="380"/>
      <c r="O90" s="380"/>
      <c r="P90" s="380"/>
      <c r="Q90" s="380"/>
      <c r="R90" s="380"/>
      <c r="S90" s="380"/>
      <c r="T90" s="380"/>
      <c r="U90" s="380"/>
      <c r="V90" s="380"/>
      <c r="W90" s="380"/>
      <c r="X90" s="380"/>
      <c r="Y90" s="380"/>
      <c r="Z90" s="380"/>
      <c r="AA90" s="380"/>
      <c r="AB90" s="380"/>
      <c r="AC90" s="380"/>
      <c r="AD90" s="380"/>
      <c r="AE90" s="380"/>
      <c r="AF90" s="380"/>
      <c r="AG90" s="380"/>
      <c r="AH90" s="380"/>
      <c r="AI90" s="380"/>
      <c r="AJ90" s="380"/>
      <c r="AK90" s="380"/>
      <c r="AL90" s="380"/>
      <c r="AM90" s="380"/>
      <c r="AN90" s="380"/>
      <c r="AO90" s="380"/>
      <c r="AP90" s="380"/>
      <c r="AQ90" s="380"/>
      <c r="AR90" s="380"/>
      <c r="AS90" s="380"/>
      <c r="AT90" s="380"/>
      <c r="AU90" s="380"/>
      <c r="AV90" s="380"/>
      <c r="AW90" s="380"/>
      <c r="AX90" s="380"/>
      <c r="AY90" s="380"/>
      <c r="AZ90" s="380"/>
      <c r="BA90" s="380"/>
      <c r="BB90" s="380"/>
      <c r="BC90" s="380"/>
      <c r="BD90" s="380"/>
      <c r="BE90" s="380"/>
    </row>
    <row r="91" spans="2:57" x14ac:dyDescent="0.25">
      <c r="B91" s="380"/>
      <c r="C91" s="382"/>
      <c r="D91" s="380"/>
      <c r="E91" s="380"/>
      <c r="F91" s="380"/>
      <c r="G91" s="380"/>
      <c r="H91" s="380"/>
      <c r="I91" s="380"/>
      <c r="J91" s="380"/>
      <c r="N91" s="380"/>
      <c r="O91" s="380"/>
      <c r="P91" s="380"/>
      <c r="Q91" s="380"/>
      <c r="R91" s="380"/>
      <c r="S91" s="380"/>
      <c r="T91" s="380"/>
      <c r="U91" s="380"/>
      <c r="V91" s="380"/>
      <c r="W91" s="380"/>
      <c r="X91" s="380"/>
      <c r="Y91" s="380"/>
      <c r="Z91" s="380"/>
      <c r="AA91" s="380"/>
      <c r="AB91" s="380"/>
      <c r="AC91" s="380"/>
      <c r="AD91" s="380"/>
      <c r="AE91" s="380"/>
      <c r="AF91" s="380"/>
      <c r="AG91" s="380"/>
      <c r="AH91" s="380"/>
      <c r="AI91" s="380"/>
      <c r="AJ91" s="380"/>
      <c r="AK91" s="380"/>
      <c r="AL91" s="380"/>
      <c r="AM91" s="380"/>
      <c r="AN91" s="380"/>
      <c r="AO91" s="380"/>
      <c r="AP91" s="380"/>
      <c r="AQ91" s="380"/>
      <c r="AR91" s="380"/>
      <c r="AS91" s="380"/>
      <c r="AT91" s="380"/>
      <c r="AU91" s="380"/>
      <c r="AV91" s="380"/>
      <c r="AW91" s="380"/>
      <c r="AX91" s="380"/>
      <c r="AY91" s="380"/>
      <c r="AZ91" s="380"/>
      <c r="BA91" s="380"/>
      <c r="BB91" s="380"/>
      <c r="BC91" s="380"/>
      <c r="BD91" s="380"/>
      <c r="BE91" s="380"/>
    </row>
    <row r="92" spans="2:57" x14ac:dyDescent="0.25">
      <c r="B92" s="380"/>
      <c r="C92" s="382"/>
      <c r="D92" s="380"/>
      <c r="E92" s="380"/>
      <c r="F92" s="380"/>
      <c r="G92" s="380"/>
      <c r="H92" s="380"/>
      <c r="I92" s="380"/>
      <c r="J92" s="380"/>
      <c r="N92" s="380"/>
      <c r="O92" s="380"/>
      <c r="P92" s="380"/>
      <c r="Q92" s="380"/>
      <c r="R92" s="380"/>
      <c r="S92" s="380"/>
      <c r="T92" s="380"/>
      <c r="U92" s="380"/>
      <c r="V92" s="380"/>
      <c r="W92" s="380"/>
      <c r="X92" s="380"/>
      <c r="Y92" s="380"/>
      <c r="Z92" s="380"/>
      <c r="AA92" s="380"/>
      <c r="AB92" s="380"/>
      <c r="AC92" s="380"/>
      <c r="AD92" s="380"/>
      <c r="AE92" s="380"/>
      <c r="AF92" s="380"/>
      <c r="AG92" s="380"/>
      <c r="AH92" s="380"/>
      <c r="AI92" s="380"/>
      <c r="AJ92" s="380"/>
      <c r="AK92" s="380"/>
      <c r="AL92" s="380"/>
      <c r="AM92" s="380"/>
      <c r="AN92" s="380"/>
      <c r="AO92" s="380"/>
      <c r="AP92" s="380"/>
      <c r="AQ92" s="380"/>
      <c r="AR92" s="380"/>
      <c r="AS92" s="380"/>
      <c r="AT92" s="380"/>
      <c r="AU92" s="380"/>
      <c r="AV92" s="380"/>
      <c r="AW92" s="380"/>
      <c r="AX92" s="380"/>
      <c r="AY92" s="380"/>
      <c r="AZ92" s="380"/>
      <c r="BA92" s="380"/>
      <c r="BB92" s="380"/>
      <c r="BC92" s="380"/>
      <c r="BD92" s="380"/>
      <c r="BE92" s="380"/>
    </row>
    <row r="93" spans="2:57" x14ac:dyDescent="0.25">
      <c r="B93" s="380"/>
      <c r="C93" s="382"/>
      <c r="D93" s="380"/>
      <c r="E93" s="380"/>
      <c r="F93" s="380"/>
      <c r="G93" s="380"/>
      <c r="H93" s="380"/>
      <c r="I93" s="380"/>
      <c r="J93" s="380"/>
      <c r="N93" s="380"/>
      <c r="O93" s="380"/>
      <c r="P93" s="380"/>
      <c r="Q93" s="380"/>
      <c r="R93" s="380"/>
      <c r="S93" s="380"/>
      <c r="T93" s="380"/>
      <c r="U93" s="380"/>
      <c r="V93" s="380"/>
      <c r="W93" s="380"/>
      <c r="X93" s="380"/>
      <c r="Y93" s="380"/>
      <c r="Z93" s="380"/>
      <c r="AA93" s="380"/>
      <c r="AB93" s="380"/>
      <c r="AC93" s="380"/>
      <c r="AD93" s="380"/>
      <c r="AE93" s="380"/>
      <c r="AF93" s="380"/>
      <c r="AG93" s="380"/>
      <c r="AH93" s="380"/>
      <c r="AI93" s="380"/>
      <c r="AJ93" s="380"/>
      <c r="AK93" s="380"/>
      <c r="AL93" s="380"/>
      <c r="AM93" s="380"/>
      <c r="AN93" s="380"/>
      <c r="AO93" s="380"/>
      <c r="AP93" s="380"/>
      <c r="AQ93" s="380"/>
      <c r="AR93" s="380"/>
      <c r="AS93" s="380"/>
      <c r="AT93" s="380"/>
      <c r="AU93" s="380"/>
      <c r="AV93" s="380"/>
      <c r="AW93" s="380"/>
      <c r="AX93" s="380"/>
      <c r="AY93" s="380"/>
      <c r="AZ93" s="380"/>
      <c r="BA93" s="380"/>
      <c r="BB93" s="380"/>
      <c r="BC93" s="380"/>
      <c r="BD93" s="380"/>
      <c r="BE93" s="380"/>
    </row>
    <row r="94" spans="2:57" x14ac:dyDescent="0.25">
      <c r="B94" s="380"/>
      <c r="C94" s="382"/>
      <c r="D94" s="380"/>
      <c r="E94" s="380"/>
      <c r="F94" s="380"/>
      <c r="G94" s="380"/>
      <c r="H94" s="380"/>
      <c r="I94" s="380"/>
      <c r="J94" s="380"/>
      <c r="N94" s="380"/>
      <c r="O94" s="380"/>
      <c r="P94" s="380"/>
      <c r="Q94" s="380"/>
      <c r="R94" s="380"/>
      <c r="S94" s="380"/>
      <c r="T94" s="380"/>
      <c r="U94" s="380"/>
      <c r="V94" s="380"/>
      <c r="W94" s="380"/>
      <c r="X94" s="380"/>
      <c r="Y94" s="380"/>
      <c r="Z94" s="380"/>
      <c r="AA94" s="380"/>
      <c r="AB94" s="380"/>
      <c r="AC94" s="380"/>
      <c r="AD94" s="380"/>
      <c r="AE94" s="380"/>
      <c r="AF94" s="380"/>
      <c r="AG94" s="380"/>
      <c r="AH94" s="380"/>
      <c r="AI94" s="380"/>
      <c r="AJ94" s="380"/>
      <c r="AK94" s="380"/>
      <c r="AL94" s="380"/>
      <c r="AM94" s="380"/>
      <c r="AN94" s="380"/>
      <c r="AO94" s="380"/>
      <c r="AP94" s="380"/>
      <c r="AQ94" s="380"/>
      <c r="AR94" s="380"/>
      <c r="AS94" s="380"/>
      <c r="AT94" s="380"/>
      <c r="AU94" s="380"/>
      <c r="AV94" s="380"/>
      <c r="AW94" s="380"/>
      <c r="AX94" s="380"/>
      <c r="AY94" s="380"/>
      <c r="AZ94" s="380"/>
      <c r="BA94" s="380"/>
      <c r="BB94" s="380"/>
      <c r="BC94" s="380"/>
      <c r="BD94" s="380"/>
      <c r="BE94" s="380"/>
    </row>
    <row r="95" spans="2:57" x14ac:dyDescent="0.25">
      <c r="B95" s="380"/>
      <c r="C95" s="382"/>
      <c r="D95" s="380"/>
      <c r="E95" s="380"/>
      <c r="F95" s="380"/>
      <c r="G95" s="380"/>
      <c r="H95" s="380"/>
      <c r="I95" s="380"/>
      <c r="J95" s="380"/>
      <c r="N95" s="380"/>
      <c r="O95" s="380"/>
      <c r="P95" s="380"/>
      <c r="Q95" s="380"/>
      <c r="R95" s="380"/>
      <c r="S95" s="380"/>
      <c r="T95" s="380"/>
      <c r="U95" s="380"/>
      <c r="V95" s="380"/>
      <c r="W95" s="380"/>
      <c r="X95" s="380"/>
      <c r="Y95" s="380"/>
      <c r="Z95" s="380"/>
      <c r="AA95" s="380"/>
      <c r="AB95" s="380"/>
      <c r="AC95" s="380"/>
      <c r="AD95" s="380"/>
      <c r="AE95" s="380"/>
      <c r="AF95" s="380"/>
      <c r="AG95" s="380"/>
      <c r="AH95" s="380"/>
      <c r="AI95" s="380"/>
      <c r="AJ95" s="380"/>
      <c r="AK95" s="380"/>
      <c r="AL95" s="380"/>
      <c r="AM95" s="380"/>
      <c r="AN95" s="380"/>
      <c r="AO95" s="380"/>
      <c r="AP95" s="380"/>
      <c r="AQ95" s="380"/>
      <c r="AR95" s="380"/>
      <c r="AS95" s="380"/>
      <c r="AT95" s="380"/>
      <c r="AU95" s="380"/>
      <c r="AV95" s="380"/>
      <c r="AW95" s="380"/>
      <c r="AX95" s="380"/>
      <c r="AY95" s="380"/>
      <c r="AZ95" s="380"/>
      <c r="BA95" s="380"/>
      <c r="BB95" s="380"/>
      <c r="BC95" s="380"/>
      <c r="BD95" s="380"/>
      <c r="BE95" s="380"/>
    </row>
    <row r="96" spans="2:57" x14ac:dyDescent="0.25">
      <c r="B96" s="380"/>
      <c r="C96" s="382"/>
      <c r="D96" s="380"/>
      <c r="E96" s="380"/>
      <c r="F96" s="380"/>
      <c r="G96" s="380"/>
      <c r="H96" s="380"/>
      <c r="I96" s="380"/>
      <c r="J96" s="380"/>
      <c r="N96" s="380"/>
      <c r="O96" s="380"/>
      <c r="P96" s="380"/>
      <c r="Q96" s="380"/>
      <c r="R96" s="380"/>
      <c r="S96" s="380"/>
      <c r="T96" s="380"/>
      <c r="U96" s="380"/>
      <c r="V96" s="380"/>
      <c r="W96" s="380"/>
      <c r="X96" s="380"/>
      <c r="Y96" s="380"/>
      <c r="Z96" s="380"/>
      <c r="AA96" s="380"/>
      <c r="AB96" s="380"/>
      <c r="AC96" s="380"/>
      <c r="AD96" s="380"/>
      <c r="AE96" s="380"/>
      <c r="AF96" s="380"/>
      <c r="AG96" s="380"/>
      <c r="AH96" s="380"/>
      <c r="AI96" s="380"/>
      <c r="AJ96" s="380"/>
      <c r="AK96" s="380"/>
      <c r="AL96" s="380"/>
      <c r="AM96" s="380"/>
      <c r="AN96" s="380"/>
      <c r="AO96" s="380"/>
      <c r="AP96" s="380"/>
      <c r="AQ96" s="380"/>
      <c r="AR96" s="380"/>
      <c r="AS96" s="380"/>
      <c r="AT96" s="380"/>
      <c r="AU96" s="380"/>
      <c r="AV96" s="380"/>
      <c r="AW96" s="380"/>
      <c r="AX96" s="380"/>
      <c r="AY96" s="380"/>
      <c r="AZ96" s="380"/>
      <c r="BA96" s="380"/>
      <c r="BB96" s="380"/>
      <c r="BC96" s="380"/>
      <c r="BD96" s="380"/>
      <c r="BE96" s="380"/>
    </row>
    <row r="97" spans="2:57" x14ac:dyDescent="0.25">
      <c r="B97" s="380"/>
      <c r="C97" s="382"/>
      <c r="D97" s="380"/>
      <c r="E97" s="380"/>
      <c r="F97" s="380"/>
      <c r="G97" s="380"/>
      <c r="H97" s="380"/>
      <c r="I97" s="380"/>
      <c r="J97" s="380"/>
      <c r="N97" s="380"/>
      <c r="O97" s="380"/>
      <c r="P97" s="380"/>
      <c r="Q97" s="380"/>
      <c r="R97" s="380"/>
      <c r="S97" s="380"/>
      <c r="T97" s="380"/>
      <c r="U97" s="380"/>
      <c r="V97" s="380"/>
      <c r="W97" s="380"/>
      <c r="X97" s="380"/>
      <c r="Y97" s="380"/>
      <c r="Z97" s="380"/>
      <c r="AA97" s="380"/>
      <c r="AB97" s="380"/>
      <c r="AC97" s="380"/>
      <c r="AD97" s="380"/>
      <c r="AE97" s="380"/>
      <c r="AF97" s="380"/>
      <c r="AG97" s="380"/>
      <c r="AH97" s="380"/>
      <c r="AI97" s="380"/>
      <c r="AJ97" s="380"/>
      <c r="AK97" s="380"/>
      <c r="AL97" s="380"/>
      <c r="AM97" s="380"/>
      <c r="AN97" s="380"/>
      <c r="AO97" s="380"/>
      <c r="AP97" s="380"/>
      <c r="AQ97" s="380"/>
      <c r="AR97" s="380"/>
      <c r="AS97" s="380"/>
      <c r="AT97" s="380"/>
      <c r="AU97" s="380"/>
      <c r="AV97" s="380"/>
      <c r="AW97" s="380"/>
      <c r="AX97" s="380"/>
      <c r="AY97" s="380"/>
      <c r="AZ97" s="380"/>
      <c r="BA97" s="380"/>
      <c r="BB97" s="380"/>
      <c r="BC97" s="380"/>
      <c r="BD97" s="380"/>
      <c r="BE97" s="380"/>
    </row>
    <row r="98" spans="2:57" x14ac:dyDescent="0.25">
      <c r="B98" s="380"/>
      <c r="C98" s="382"/>
      <c r="D98" s="380"/>
      <c r="E98" s="380"/>
      <c r="F98" s="380"/>
      <c r="G98" s="380"/>
      <c r="H98" s="380"/>
      <c r="I98" s="380"/>
      <c r="J98" s="380"/>
      <c r="N98" s="380"/>
      <c r="O98" s="380"/>
      <c r="P98" s="380"/>
      <c r="Q98" s="380"/>
      <c r="R98" s="380"/>
      <c r="S98" s="380"/>
      <c r="T98" s="380"/>
      <c r="U98" s="380"/>
      <c r="V98" s="380"/>
      <c r="W98" s="380"/>
      <c r="X98" s="380"/>
      <c r="Y98" s="380"/>
      <c r="Z98" s="380"/>
      <c r="AA98" s="380"/>
      <c r="AB98" s="380"/>
      <c r="AC98" s="380"/>
      <c r="AD98" s="380"/>
      <c r="AE98" s="380"/>
      <c r="AF98" s="380"/>
      <c r="AG98" s="380"/>
      <c r="AH98" s="380"/>
      <c r="AI98" s="380"/>
      <c r="AJ98" s="380"/>
      <c r="AK98" s="380"/>
      <c r="AL98" s="380"/>
      <c r="AM98" s="380"/>
      <c r="AN98" s="380"/>
      <c r="AO98" s="380"/>
      <c r="AP98" s="380"/>
      <c r="AQ98" s="380"/>
      <c r="AR98" s="380"/>
      <c r="AS98" s="380"/>
      <c r="AT98" s="380"/>
      <c r="AU98" s="380"/>
      <c r="AV98" s="380"/>
      <c r="AW98" s="380"/>
      <c r="AX98" s="380"/>
      <c r="AY98" s="380"/>
      <c r="AZ98" s="380"/>
      <c r="BA98" s="380"/>
      <c r="BB98" s="380"/>
      <c r="BC98" s="380"/>
      <c r="BD98" s="380"/>
      <c r="BE98" s="380"/>
    </row>
    <row r="99" spans="2:57" x14ac:dyDescent="0.25">
      <c r="B99" s="380"/>
      <c r="C99" s="382"/>
      <c r="D99" s="380"/>
      <c r="E99" s="380"/>
      <c r="F99" s="380"/>
      <c r="G99" s="380"/>
      <c r="H99" s="380"/>
      <c r="I99" s="380"/>
      <c r="J99" s="380"/>
      <c r="N99" s="380"/>
      <c r="O99" s="380"/>
      <c r="P99" s="380"/>
      <c r="Q99" s="380"/>
      <c r="R99" s="380"/>
      <c r="S99" s="380"/>
      <c r="T99" s="380"/>
      <c r="U99" s="380"/>
      <c r="V99" s="380"/>
      <c r="W99" s="380"/>
      <c r="X99" s="380"/>
      <c r="Y99" s="380"/>
      <c r="Z99" s="380"/>
      <c r="AA99" s="380"/>
      <c r="AB99" s="380"/>
      <c r="AC99" s="380"/>
      <c r="AD99" s="380"/>
      <c r="AE99" s="380"/>
      <c r="AF99" s="380"/>
      <c r="AG99" s="380"/>
      <c r="AH99" s="380"/>
      <c r="AI99" s="380"/>
      <c r="AJ99" s="380"/>
      <c r="AK99" s="380"/>
      <c r="AL99" s="380"/>
      <c r="AM99" s="380"/>
      <c r="AN99" s="380"/>
      <c r="AO99" s="380"/>
      <c r="AP99" s="380"/>
      <c r="AQ99" s="380"/>
      <c r="AR99" s="380"/>
      <c r="AS99" s="380"/>
      <c r="AT99" s="380"/>
      <c r="AU99" s="380"/>
      <c r="AV99" s="380"/>
      <c r="AW99" s="380"/>
      <c r="AX99" s="380"/>
      <c r="AY99" s="380"/>
      <c r="AZ99" s="380"/>
      <c r="BA99" s="380"/>
      <c r="BB99" s="380"/>
      <c r="BC99" s="380"/>
      <c r="BD99" s="380"/>
      <c r="BE99" s="380"/>
    </row>
    <row r="100" spans="2:57" x14ac:dyDescent="0.25">
      <c r="B100" s="380"/>
      <c r="C100" s="382"/>
      <c r="D100" s="380"/>
      <c r="E100" s="380"/>
      <c r="F100" s="380"/>
      <c r="G100" s="380"/>
      <c r="H100" s="380"/>
      <c r="I100" s="380"/>
      <c r="J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380"/>
      <c r="AJ100" s="380"/>
      <c r="AK100" s="380"/>
      <c r="AL100" s="380"/>
      <c r="AM100" s="380"/>
      <c r="AN100" s="380"/>
      <c r="AO100" s="380"/>
      <c r="AP100" s="380"/>
      <c r="AQ100" s="380"/>
      <c r="AR100" s="380"/>
      <c r="AS100" s="380"/>
      <c r="AT100" s="380"/>
      <c r="AU100" s="380"/>
      <c r="AV100" s="380"/>
      <c r="AW100" s="380"/>
      <c r="AX100" s="380"/>
      <c r="AY100" s="380"/>
      <c r="AZ100" s="380"/>
      <c r="BA100" s="380"/>
      <c r="BB100" s="380"/>
      <c r="BC100" s="380"/>
      <c r="BD100" s="380"/>
      <c r="BE100" s="380"/>
    </row>
    <row r="101" spans="2:57" x14ac:dyDescent="0.25">
      <c r="B101" s="380"/>
      <c r="C101" s="382"/>
      <c r="D101" s="380"/>
      <c r="E101" s="380"/>
      <c r="F101" s="380"/>
      <c r="G101" s="380"/>
      <c r="H101" s="380"/>
      <c r="I101" s="380"/>
      <c r="J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380"/>
      <c r="AJ101" s="380"/>
      <c r="AK101" s="380"/>
      <c r="AL101" s="380"/>
      <c r="AM101" s="380"/>
      <c r="AN101" s="380"/>
      <c r="AO101" s="380"/>
      <c r="AP101" s="380"/>
      <c r="AQ101" s="380"/>
      <c r="AR101" s="380"/>
      <c r="AS101" s="380"/>
      <c r="AT101" s="380"/>
      <c r="AU101" s="380"/>
      <c r="AV101" s="380"/>
      <c r="AW101" s="380"/>
      <c r="AX101" s="380"/>
      <c r="AY101" s="380"/>
      <c r="AZ101" s="380"/>
      <c r="BA101" s="380"/>
      <c r="BB101" s="380"/>
      <c r="BC101" s="380"/>
      <c r="BD101" s="380"/>
      <c r="BE101" s="380"/>
    </row>
    <row r="102" spans="2:57" x14ac:dyDescent="0.25">
      <c r="B102" s="380"/>
      <c r="C102" s="382"/>
      <c r="D102" s="380"/>
      <c r="E102" s="380"/>
      <c r="F102" s="380"/>
      <c r="G102" s="380"/>
      <c r="H102" s="380"/>
      <c r="I102" s="380"/>
      <c r="J102" s="380"/>
      <c r="N102" s="380"/>
      <c r="O102" s="380"/>
      <c r="P102" s="380"/>
      <c r="Q102" s="380"/>
      <c r="R102" s="380"/>
      <c r="S102" s="380"/>
      <c r="T102" s="380"/>
      <c r="U102" s="380"/>
      <c r="V102" s="380"/>
      <c r="W102" s="380"/>
      <c r="X102" s="380"/>
      <c r="Y102" s="380"/>
      <c r="Z102" s="380"/>
      <c r="AA102" s="380"/>
      <c r="AB102" s="380"/>
      <c r="AC102" s="380"/>
      <c r="AD102" s="380"/>
      <c r="AE102" s="380"/>
      <c r="AF102" s="380"/>
      <c r="AG102" s="380"/>
      <c r="AH102" s="380"/>
      <c r="AI102" s="380"/>
      <c r="AJ102" s="380"/>
      <c r="AK102" s="380"/>
      <c r="AL102" s="380"/>
      <c r="AM102" s="380"/>
      <c r="AN102" s="380"/>
      <c r="AO102" s="380"/>
      <c r="AP102" s="380"/>
      <c r="AQ102" s="380"/>
      <c r="AR102" s="380"/>
      <c r="AS102" s="380"/>
      <c r="AT102" s="380"/>
      <c r="AU102" s="380"/>
      <c r="AV102" s="380"/>
      <c r="AW102" s="380"/>
      <c r="AX102" s="380"/>
      <c r="AY102" s="380"/>
      <c r="AZ102" s="380"/>
      <c r="BA102" s="380"/>
      <c r="BB102" s="380"/>
      <c r="BC102" s="380"/>
      <c r="BD102" s="380"/>
      <c r="BE102" s="380"/>
    </row>
    <row r="103" spans="2:57" x14ac:dyDescent="0.25">
      <c r="B103" s="380"/>
      <c r="C103" s="382"/>
      <c r="D103" s="380"/>
      <c r="E103" s="380"/>
      <c r="F103" s="380"/>
      <c r="G103" s="380"/>
      <c r="H103" s="380"/>
      <c r="I103" s="380"/>
      <c r="J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380"/>
      <c r="AJ103" s="380"/>
      <c r="AK103" s="380"/>
      <c r="AL103" s="380"/>
      <c r="AM103" s="380"/>
      <c r="AN103" s="380"/>
      <c r="AO103" s="380"/>
      <c r="AP103" s="380"/>
      <c r="AQ103" s="380"/>
      <c r="AR103" s="380"/>
      <c r="AS103" s="380"/>
      <c r="AT103" s="380"/>
      <c r="AU103" s="380"/>
      <c r="AV103" s="380"/>
      <c r="AW103" s="380"/>
      <c r="AX103" s="380"/>
      <c r="AY103" s="380"/>
      <c r="AZ103" s="380"/>
      <c r="BA103" s="380"/>
      <c r="BB103" s="380"/>
      <c r="BC103" s="380"/>
      <c r="BD103" s="380"/>
      <c r="BE103" s="380"/>
    </row>
    <row r="104" spans="2:57" x14ac:dyDescent="0.25">
      <c r="B104" s="380"/>
      <c r="C104" s="382"/>
      <c r="D104" s="380"/>
      <c r="E104" s="380"/>
      <c r="F104" s="380"/>
      <c r="G104" s="380"/>
      <c r="H104" s="380"/>
      <c r="I104" s="380"/>
      <c r="J104" s="380"/>
      <c r="N104" s="380"/>
      <c r="O104" s="380"/>
      <c r="P104" s="380"/>
      <c r="Q104" s="380"/>
      <c r="R104" s="380"/>
      <c r="S104" s="380"/>
      <c r="T104" s="380"/>
      <c r="U104" s="380"/>
      <c r="V104" s="380"/>
      <c r="W104" s="380"/>
      <c r="X104" s="380"/>
      <c r="Y104" s="380"/>
      <c r="Z104" s="380"/>
      <c r="AA104" s="380"/>
      <c r="AB104" s="380"/>
      <c r="AC104" s="380"/>
      <c r="AD104" s="380"/>
      <c r="AE104" s="380"/>
      <c r="AF104" s="380"/>
      <c r="AG104" s="380"/>
      <c r="AH104" s="380"/>
      <c r="AI104" s="380"/>
      <c r="AJ104" s="380"/>
      <c r="AK104" s="380"/>
      <c r="AL104" s="380"/>
      <c r="AM104" s="380"/>
      <c r="AN104" s="380"/>
      <c r="AO104" s="380"/>
      <c r="AP104" s="380"/>
      <c r="AQ104" s="380"/>
      <c r="AR104" s="380"/>
      <c r="AS104" s="380"/>
      <c r="AT104" s="380"/>
      <c r="AU104" s="380"/>
      <c r="AV104" s="380"/>
      <c r="AW104" s="380"/>
      <c r="AX104" s="380"/>
      <c r="AY104" s="380"/>
      <c r="AZ104" s="380"/>
      <c r="BA104" s="380"/>
      <c r="BB104" s="380"/>
      <c r="BC104" s="380"/>
      <c r="BD104" s="380"/>
      <c r="BE104" s="380"/>
    </row>
    <row r="105" spans="2:57" x14ac:dyDescent="0.25">
      <c r="B105" s="380"/>
      <c r="C105" s="382"/>
      <c r="D105" s="380"/>
      <c r="E105" s="380"/>
      <c r="F105" s="380"/>
      <c r="G105" s="380"/>
      <c r="H105" s="380"/>
      <c r="I105" s="380"/>
      <c r="J105" s="380"/>
      <c r="N105" s="380"/>
      <c r="O105" s="380"/>
      <c r="P105" s="380"/>
      <c r="Q105" s="380"/>
      <c r="R105" s="380"/>
      <c r="S105" s="380"/>
      <c r="T105" s="380"/>
      <c r="U105" s="380"/>
      <c r="V105" s="380"/>
      <c r="W105" s="380"/>
      <c r="X105" s="380"/>
      <c r="Y105" s="380"/>
      <c r="Z105" s="380"/>
      <c r="AA105" s="380"/>
      <c r="AB105" s="380"/>
      <c r="AC105" s="380"/>
      <c r="AD105" s="380"/>
      <c r="AE105" s="380"/>
      <c r="AF105" s="380"/>
      <c r="AG105" s="380"/>
      <c r="AH105" s="380"/>
      <c r="AI105" s="380"/>
      <c r="AJ105" s="380"/>
      <c r="AK105" s="380"/>
      <c r="AL105" s="380"/>
      <c r="AM105" s="380"/>
      <c r="AN105" s="380"/>
      <c r="AO105" s="380"/>
      <c r="AP105" s="380"/>
      <c r="AQ105" s="380"/>
      <c r="AR105" s="380"/>
      <c r="AS105" s="380"/>
      <c r="AT105" s="380"/>
      <c r="AU105" s="380"/>
      <c r="AV105" s="380"/>
      <c r="AW105" s="380"/>
      <c r="AX105" s="380"/>
      <c r="AY105" s="380"/>
      <c r="AZ105" s="380"/>
      <c r="BA105" s="380"/>
      <c r="BB105" s="380"/>
      <c r="BC105" s="380"/>
      <c r="BD105" s="380"/>
      <c r="BE105" s="380"/>
    </row>
    <row r="106" spans="2:57" x14ac:dyDescent="0.25">
      <c r="B106" s="380"/>
      <c r="C106" s="382"/>
      <c r="D106" s="380"/>
      <c r="E106" s="380"/>
      <c r="F106" s="380"/>
      <c r="G106" s="380"/>
      <c r="H106" s="380"/>
      <c r="I106" s="380"/>
      <c r="J106" s="380"/>
      <c r="N106" s="380"/>
      <c r="O106" s="380"/>
      <c r="P106" s="380"/>
      <c r="Q106" s="380"/>
      <c r="R106" s="380"/>
      <c r="S106" s="380"/>
      <c r="T106" s="380"/>
      <c r="U106" s="380"/>
      <c r="V106" s="380"/>
      <c r="W106" s="380"/>
      <c r="X106" s="380"/>
      <c r="Y106" s="380"/>
      <c r="Z106" s="380"/>
      <c r="AA106" s="380"/>
      <c r="AB106" s="380"/>
      <c r="AC106" s="380"/>
      <c r="AD106" s="380"/>
      <c r="AE106" s="380"/>
      <c r="AF106" s="380"/>
      <c r="AG106" s="380"/>
      <c r="AH106" s="380"/>
      <c r="AI106" s="380"/>
      <c r="AJ106" s="380"/>
      <c r="AK106" s="380"/>
      <c r="AL106" s="380"/>
      <c r="AM106" s="380"/>
      <c r="AN106" s="380"/>
      <c r="AO106" s="380"/>
      <c r="AP106" s="380"/>
      <c r="AQ106" s="380"/>
      <c r="AR106" s="380"/>
      <c r="AS106" s="380"/>
      <c r="AT106" s="380"/>
      <c r="AU106" s="380"/>
      <c r="AV106" s="380"/>
      <c r="AW106" s="380"/>
      <c r="AX106" s="380"/>
      <c r="AY106" s="380"/>
      <c r="AZ106" s="380"/>
      <c r="BA106" s="380"/>
      <c r="BB106" s="380"/>
      <c r="BC106" s="380"/>
      <c r="BD106" s="380"/>
      <c r="BE106" s="380"/>
    </row>
    <row r="107" spans="2:57" x14ac:dyDescent="0.25">
      <c r="B107" s="380"/>
      <c r="C107" s="382"/>
      <c r="D107" s="380"/>
      <c r="E107" s="380"/>
      <c r="F107" s="380"/>
      <c r="G107" s="380"/>
      <c r="H107" s="380"/>
      <c r="I107" s="380"/>
      <c r="J107" s="380"/>
      <c r="N107" s="380"/>
      <c r="O107" s="380"/>
      <c r="P107" s="380"/>
      <c r="Q107" s="380"/>
      <c r="R107" s="380"/>
      <c r="S107" s="380"/>
      <c r="T107" s="380"/>
      <c r="U107" s="380"/>
      <c r="V107" s="380"/>
      <c r="W107" s="380"/>
      <c r="X107" s="380"/>
      <c r="Y107" s="380"/>
      <c r="Z107" s="380"/>
      <c r="AA107" s="380"/>
      <c r="AB107" s="380"/>
      <c r="AC107" s="380"/>
      <c r="AD107" s="380"/>
      <c r="AE107" s="380"/>
      <c r="AF107" s="380"/>
      <c r="AG107" s="380"/>
      <c r="AH107" s="380"/>
      <c r="AI107" s="380"/>
      <c r="AJ107" s="380"/>
      <c r="AK107" s="380"/>
      <c r="AL107" s="380"/>
      <c r="AM107" s="380"/>
      <c r="AN107" s="380"/>
      <c r="AO107" s="380"/>
      <c r="AP107" s="380"/>
      <c r="AQ107" s="380"/>
      <c r="AR107" s="380"/>
      <c r="AS107" s="380"/>
      <c r="AT107" s="380"/>
      <c r="AU107" s="380"/>
      <c r="AV107" s="380"/>
      <c r="AW107" s="380"/>
      <c r="AX107" s="380"/>
      <c r="AY107" s="380"/>
      <c r="AZ107" s="380"/>
      <c r="BA107" s="380"/>
      <c r="BB107" s="380"/>
      <c r="BC107" s="380"/>
      <c r="BD107" s="380"/>
      <c r="BE107" s="380"/>
    </row>
    <row r="108" spans="2:57" x14ac:dyDescent="0.25">
      <c r="B108" s="380"/>
      <c r="C108" s="382"/>
      <c r="D108" s="380"/>
      <c r="E108" s="380"/>
      <c r="F108" s="380"/>
      <c r="G108" s="380"/>
      <c r="H108" s="380"/>
      <c r="I108" s="380"/>
      <c r="J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380"/>
      <c r="AJ108" s="380"/>
      <c r="AK108" s="380"/>
      <c r="AL108" s="380"/>
      <c r="AM108" s="380"/>
      <c r="AN108" s="380"/>
      <c r="AO108" s="380"/>
      <c r="AP108" s="380"/>
      <c r="AQ108" s="380"/>
      <c r="AR108" s="380"/>
      <c r="AS108" s="380"/>
      <c r="AT108" s="380"/>
      <c r="AU108" s="380"/>
      <c r="AV108" s="380"/>
      <c r="AW108" s="380"/>
      <c r="AX108" s="380"/>
      <c r="AY108" s="380"/>
      <c r="AZ108" s="380"/>
      <c r="BA108" s="380"/>
      <c r="BB108" s="380"/>
      <c r="BC108" s="380"/>
      <c r="BD108" s="380"/>
      <c r="BE108" s="380"/>
    </row>
    <row r="109" spans="2:57" x14ac:dyDescent="0.25">
      <c r="B109" s="380"/>
      <c r="C109" s="382"/>
      <c r="D109" s="380"/>
      <c r="E109" s="380"/>
      <c r="F109" s="380"/>
      <c r="G109" s="380"/>
      <c r="H109" s="380"/>
      <c r="I109" s="380"/>
      <c r="J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380"/>
      <c r="AJ109" s="380"/>
      <c r="AK109" s="380"/>
      <c r="AL109" s="380"/>
      <c r="AM109" s="380"/>
      <c r="AN109" s="380"/>
      <c r="AO109" s="380"/>
      <c r="AP109" s="380"/>
      <c r="AQ109" s="380"/>
      <c r="AR109" s="380"/>
      <c r="AS109" s="380"/>
      <c r="AT109" s="380"/>
      <c r="AU109" s="380"/>
      <c r="AV109" s="380"/>
      <c r="AW109" s="380"/>
      <c r="AX109" s="380"/>
      <c r="AY109" s="380"/>
      <c r="AZ109" s="380"/>
      <c r="BA109" s="380"/>
      <c r="BB109" s="380"/>
      <c r="BC109" s="380"/>
      <c r="BD109" s="380"/>
      <c r="BE109" s="380"/>
    </row>
    <row r="110" spans="2:57" x14ac:dyDescent="0.25">
      <c r="B110" s="380"/>
      <c r="C110" s="382"/>
      <c r="D110" s="380"/>
      <c r="E110" s="380"/>
      <c r="F110" s="380"/>
      <c r="G110" s="380"/>
      <c r="H110" s="380"/>
      <c r="I110" s="380"/>
      <c r="J110" s="380"/>
      <c r="N110" s="380"/>
      <c r="O110" s="380"/>
      <c r="P110" s="380"/>
      <c r="Q110" s="380"/>
      <c r="R110" s="380"/>
      <c r="S110" s="380"/>
      <c r="T110" s="380"/>
      <c r="U110" s="380"/>
      <c r="V110" s="380"/>
      <c r="W110" s="380"/>
      <c r="X110" s="380"/>
      <c r="Y110" s="380"/>
      <c r="Z110" s="380"/>
      <c r="AA110" s="380"/>
      <c r="AB110" s="380"/>
      <c r="AC110" s="380"/>
      <c r="AD110" s="380"/>
      <c r="AE110" s="380"/>
      <c r="AF110" s="380"/>
      <c r="AG110" s="380"/>
      <c r="AH110" s="380"/>
      <c r="AI110" s="380"/>
      <c r="AJ110" s="380"/>
      <c r="AK110" s="380"/>
      <c r="AL110" s="380"/>
      <c r="AM110" s="380"/>
      <c r="AN110" s="380"/>
      <c r="AO110" s="380"/>
      <c r="AP110" s="380"/>
      <c r="AQ110" s="380"/>
      <c r="AR110" s="380"/>
      <c r="AS110" s="380"/>
      <c r="AT110" s="380"/>
      <c r="AU110" s="380"/>
      <c r="AV110" s="380"/>
      <c r="AW110" s="380"/>
      <c r="AX110" s="380"/>
      <c r="AY110" s="380"/>
      <c r="AZ110" s="380"/>
      <c r="BA110" s="380"/>
      <c r="BB110" s="380"/>
      <c r="BC110" s="380"/>
      <c r="BD110" s="380"/>
      <c r="BE110" s="380"/>
    </row>
    <row r="111" spans="2:57" x14ac:dyDescent="0.25">
      <c r="B111" s="380"/>
      <c r="C111" s="382"/>
      <c r="D111" s="380"/>
      <c r="E111" s="380"/>
      <c r="F111" s="380"/>
      <c r="G111" s="380"/>
      <c r="H111" s="380"/>
      <c r="I111" s="380"/>
      <c r="J111" s="380"/>
      <c r="N111" s="380"/>
      <c r="O111" s="380"/>
      <c r="P111" s="380"/>
      <c r="Q111" s="380"/>
      <c r="R111" s="380"/>
      <c r="S111" s="380"/>
      <c r="T111" s="380"/>
      <c r="U111" s="380"/>
      <c r="V111" s="380"/>
      <c r="W111" s="380"/>
      <c r="X111" s="380"/>
      <c r="Y111" s="380"/>
      <c r="Z111" s="380"/>
      <c r="AA111" s="380"/>
      <c r="AB111" s="380"/>
      <c r="AC111" s="380"/>
      <c r="AD111" s="380"/>
      <c r="AE111" s="380"/>
      <c r="AF111" s="380"/>
      <c r="AG111" s="380"/>
      <c r="AH111" s="380"/>
      <c r="AI111" s="380"/>
      <c r="AJ111" s="380"/>
      <c r="AK111" s="380"/>
      <c r="AL111" s="380"/>
      <c r="AM111" s="380"/>
      <c r="AN111" s="380"/>
      <c r="AO111" s="380"/>
      <c r="AP111" s="380"/>
      <c r="AQ111" s="380"/>
      <c r="AR111" s="380"/>
      <c r="AS111" s="380"/>
      <c r="AT111" s="380"/>
      <c r="AU111" s="380"/>
      <c r="AV111" s="380"/>
      <c r="AW111" s="380"/>
      <c r="AX111" s="380"/>
      <c r="AY111" s="380"/>
      <c r="AZ111" s="380"/>
      <c r="BA111" s="380"/>
      <c r="BB111" s="380"/>
      <c r="BC111" s="380"/>
      <c r="BD111" s="380"/>
      <c r="BE111" s="380"/>
    </row>
    <row r="112" spans="2:57" x14ac:dyDescent="0.25">
      <c r="B112" s="380"/>
      <c r="C112" s="382"/>
      <c r="D112" s="380"/>
      <c r="E112" s="380"/>
      <c r="F112" s="380"/>
      <c r="G112" s="380"/>
      <c r="H112" s="380"/>
      <c r="I112" s="380"/>
      <c r="J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380"/>
      <c r="AJ112" s="380"/>
      <c r="AK112" s="380"/>
      <c r="AL112" s="380"/>
      <c r="AM112" s="380"/>
      <c r="AN112" s="380"/>
      <c r="AO112" s="380"/>
      <c r="AP112" s="380"/>
      <c r="AQ112" s="380"/>
      <c r="AR112" s="380"/>
      <c r="AS112" s="380"/>
      <c r="AT112" s="380"/>
      <c r="AU112" s="380"/>
      <c r="AV112" s="380"/>
      <c r="AW112" s="380"/>
      <c r="AX112" s="380"/>
      <c r="AY112" s="380"/>
      <c r="AZ112" s="380"/>
      <c r="BA112" s="380"/>
      <c r="BB112" s="380"/>
      <c r="BC112" s="380"/>
      <c r="BD112" s="380"/>
      <c r="BE112" s="380"/>
    </row>
    <row r="113" spans="2:57" x14ac:dyDescent="0.25">
      <c r="B113" s="380"/>
      <c r="C113" s="382"/>
      <c r="D113" s="380"/>
      <c r="E113" s="380"/>
      <c r="F113" s="380"/>
      <c r="G113" s="380"/>
      <c r="H113" s="380"/>
      <c r="I113" s="380"/>
      <c r="J113" s="380"/>
      <c r="N113" s="380"/>
      <c r="O113" s="380"/>
      <c r="P113" s="380"/>
      <c r="Q113" s="380"/>
      <c r="R113" s="380"/>
      <c r="S113" s="380"/>
      <c r="T113" s="380"/>
      <c r="U113" s="380"/>
      <c r="V113" s="380"/>
      <c r="W113" s="380"/>
      <c r="X113" s="380"/>
      <c r="Y113" s="380"/>
      <c r="Z113" s="380"/>
      <c r="AA113" s="380"/>
      <c r="AB113" s="380"/>
      <c r="AC113" s="380"/>
      <c r="AD113" s="380"/>
      <c r="AE113" s="380"/>
      <c r="AF113" s="380"/>
      <c r="AG113" s="380"/>
      <c r="AH113" s="380"/>
      <c r="AI113" s="380"/>
      <c r="AJ113" s="380"/>
      <c r="AK113" s="380"/>
      <c r="AL113" s="380"/>
      <c r="AM113" s="380"/>
      <c r="AN113" s="380"/>
      <c r="AO113" s="380"/>
      <c r="AP113" s="380"/>
      <c r="AQ113" s="380"/>
      <c r="AR113" s="380"/>
      <c r="AS113" s="380"/>
      <c r="AT113" s="380"/>
      <c r="AU113" s="380"/>
      <c r="AV113" s="380"/>
      <c r="AW113" s="380"/>
      <c r="AX113" s="380"/>
      <c r="AY113" s="380"/>
      <c r="AZ113" s="380"/>
      <c r="BA113" s="380"/>
      <c r="BB113" s="380"/>
      <c r="BC113" s="380"/>
      <c r="BD113" s="380"/>
      <c r="BE113" s="380"/>
    </row>
    <row r="114" spans="2:57" x14ac:dyDescent="0.25">
      <c r="B114" s="380"/>
      <c r="C114" s="382"/>
      <c r="D114" s="380"/>
      <c r="E114" s="380"/>
      <c r="F114" s="380"/>
      <c r="G114" s="380"/>
      <c r="H114" s="380"/>
      <c r="I114" s="380"/>
      <c r="J114" s="380"/>
      <c r="N114" s="380"/>
      <c r="O114" s="380"/>
      <c r="P114" s="380"/>
      <c r="Q114" s="380"/>
      <c r="R114" s="380"/>
      <c r="S114" s="380"/>
      <c r="T114" s="380"/>
      <c r="U114" s="380"/>
      <c r="V114" s="380"/>
      <c r="W114" s="380"/>
      <c r="X114" s="380"/>
      <c r="Y114" s="380"/>
      <c r="Z114" s="380"/>
      <c r="AA114" s="380"/>
      <c r="AB114" s="380"/>
      <c r="AC114" s="380"/>
      <c r="AD114" s="380"/>
      <c r="AE114" s="380"/>
      <c r="AF114" s="380"/>
      <c r="AG114" s="380"/>
      <c r="AH114" s="380"/>
      <c r="AI114" s="380"/>
      <c r="AJ114" s="380"/>
      <c r="AK114" s="380"/>
      <c r="AL114" s="380"/>
      <c r="AM114" s="380"/>
      <c r="AN114" s="380"/>
      <c r="AO114" s="380"/>
      <c r="AP114" s="380"/>
      <c r="AQ114" s="380"/>
      <c r="AR114" s="380"/>
      <c r="AS114" s="380"/>
      <c r="AT114" s="380"/>
      <c r="AU114" s="380"/>
      <c r="AV114" s="380"/>
      <c r="AW114" s="380"/>
      <c r="AX114" s="380"/>
      <c r="AY114" s="380"/>
      <c r="AZ114" s="380"/>
      <c r="BA114" s="380"/>
      <c r="BB114" s="380"/>
      <c r="BC114" s="380"/>
      <c r="BD114" s="380"/>
      <c r="BE114" s="380"/>
    </row>
    <row r="115" spans="2:57" x14ac:dyDescent="0.25">
      <c r="B115" s="380"/>
      <c r="C115" s="382"/>
      <c r="D115" s="380"/>
      <c r="E115" s="380"/>
      <c r="F115" s="380"/>
      <c r="G115" s="380"/>
      <c r="H115" s="380"/>
      <c r="I115" s="380"/>
      <c r="J115" s="380"/>
      <c r="N115" s="380"/>
      <c r="O115" s="380"/>
      <c r="P115" s="380"/>
      <c r="Q115" s="380"/>
      <c r="R115" s="380"/>
      <c r="S115" s="380"/>
      <c r="T115" s="380"/>
      <c r="U115" s="380"/>
      <c r="V115" s="380"/>
      <c r="W115" s="380"/>
      <c r="X115" s="380"/>
      <c r="Y115" s="380"/>
      <c r="Z115" s="380"/>
      <c r="AA115" s="380"/>
      <c r="AB115" s="380"/>
      <c r="AC115" s="380"/>
      <c r="AD115" s="380"/>
      <c r="AE115" s="380"/>
      <c r="AF115" s="380"/>
      <c r="AG115" s="380"/>
      <c r="AH115" s="380"/>
      <c r="AI115" s="380"/>
      <c r="AJ115" s="380"/>
      <c r="AK115" s="380"/>
      <c r="AL115" s="380"/>
      <c r="AM115" s="380"/>
      <c r="AN115" s="380"/>
      <c r="AO115" s="380"/>
      <c r="AP115" s="380"/>
      <c r="AQ115" s="380"/>
      <c r="AR115" s="380"/>
      <c r="AS115" s="380"/>
      <c r="AT115" s="380"/>
      <c r="AU115" s="380"/>
      <c r="AV115" s="380"/>
      <c r="AW115" s="380"/>
      <c r="AX115" s="380"/>
      <c r="AY115" s="380"/>
      <c r="AZ115" s="380"/>
      <c r="BA115" s="380"/>
      <c r="BB115" s="380"/>
      <c r="BC115" s="380"/>
      <c r="BD115" s="380"/>
      <c r="BE115" s="380"/>
    </row>
    <row r="116" spans="2:57" x14ac:dyDescent="0.25">
      <c r="B116" s="380"/>
      <c r="C116" s="382"/>
      <c r="D116" s="380"/>
      <c r="E116" s="380"/>
      <c r="F116" s="380"/>
      <c r="G116" s="380"/>
      <c r="H116" s="380"/>
      <c r="I116" s="380"/>
      <c r="J116" s="380"/>
      <c r="N116" s="380"/>
      <c r="O116" s="380"/>
      <c r="P116" s="380"/>
      <c r="Q116" s="380"/>
      <c r="R116" s="380"/>
      <c r="S116" s="380"/>
      <c r="T116" s="380"/>
      <c r="U116" s="380"/>
      <c r="V116" s="380"/>
      <c r="W116" s="380"/>
      <c r="X116" s="380"/>
      <c r="Y116" s="380"/>
      <c r="Z116" s="380"/>
      <c r="AA116" s="380"/>
      <c r="AB116" s="380"/>
      <c r="AC116" s="380"/>
      <c r="AD116" s="380"/>
      <c r="AE116" s="380"/>
      <c r="AF116" s="380"/>
      <c r="AG116" s="380"/>
      <c r="AH116" s="380"/>
      <c r="AI116" s="380"/>
      <c r="AJ116" s="380"/>
      <c r="AK116" s="380"/>
      <c r="AL116" s="380"/>
      <c r="AM116" s="380"/>
      <c r="AN116" s="380"/>
      <c r="AO116" s="380"/>
      <c r="AP116" s="380"/>
      <c r="AQ116" s="380"/>
      <c r="AR116" s="380"/>
      <c r="AS116" s="380"/>
      <c r="AT116" s="380"/>
      <c r="AU116" s="380"/>
      <c r="AV116" s="380"/>
      <c r="AW116" s="380"/>
      <c r="AX116" s="380"/>
      <c r="AY116" s="380"/>
      <c r="AZ116" s="380"/>
      <c r="BA116" s="380"/>
      <c r="BB116" s="380"/>
      <c r="BC116" s="380"/>
      <c r="BD116" s="380"/>
      <c r="BE116" s="380"/>
    </row>
    <row r="117" spans="2:57" x14ac:dyDescent="0.25">
      <c r="B117" s="380"/>
      <c r="C117" s="382"/>
      <c r="D117" s="380"/>
      <c r="E117" s="380"/>
      <c r="F117" s="380"/>
      <c r="G117" s="380"/>
      <c r="H117" s="380"/>
      <c r="I117" s="380"/>
      <c r="J117" s="380"/>
      <c r="N117" s="380"/>
      <c r="O117" s="380"/>
      <c r="P117" s="380"/>
      <c r="Q117" s="380"/>
      <c r="R117" s="380"/>
      <c r="S117" s="380"/>
      <c r="T117" s="380"/>
      <c r="U117" s="380"/>
      <c r="V117" s="380"/>
      <c r="W117" s="380"/>
      <c r="X117" s="380"/>
      <c r="Y117" s="380"/>
      <c r="Z117" s="380"/>
      <c r="AA117" s="380"/>
      <c r="AB117" s="380"/>
      <c r="AC117" s="380"/>
      <c r="AD117" s="380"/>
      <c r="AE117" s="380"/>
      <c r="AF117" s="380"/>
      <c r="AG117" s="380"/>
      <c r="AH117" s="380"/>
      <c r="AI117" s="380"/>
      <c r="AJ117" s="380"/>
      <c r="AK117" s="380"/>
      <c r="AL117" s="380"/>
      <c r="AM117" s="380"/>
      <c r="AN117" s="380"/>
      <c r="AO117" s="380"/>
      <c r="AP117" s="380"/>
      <c r="AQ117" s="380"/>
      <c r="AR117" s="380"/>
      <c r="AS117" s="380"/>
      <c r="AT117" s="380"/>
      <c r="AU117" s="380"/>
      <c r="AV117" s="380"/>
      <c r="AW117" s="380"/>
      <c r="AX117" s="380"/>
      <c r="AY117" s="380"/>
      <c r="AZ117" s="380"/>
      <c r="BA117" s="380"/>
      <c r="BB117" s="380"/>
      <c r="BC117" s="380"/>
      <c r="BD117" s="380"/>
      <c r="BE117" s="380"/>
    </row>
    <row r="118" spans="2:57" x14ac:dyDescent="0.25">
      <c r="B118" s="380"/>
      <c r="C118" s="382"/>
      <c r="D118" s="380"/>
      <c r="E118" s="380"/>
      <c r="F118" s="380"/>
      <c r="G118" s="380"/>
      <c r="H118" s="380"/>
      <c r="I118" s="380"/>
      <c r="J118" s="380"/>
      <c r="N118" s="380"/>
      <c r="O118" s="380"/>
      <c r="P118" s="380"/>
      <c r="Q118" s="380"/>
      <c r="R118" s="380"/>
      <c r="S118" s="380"/>
      <c r="T118" s="380"/>
      <c r="U118" s="380"/>
      <c r="V118" s="380"/>
      <c r="W118" s="380"/>
      <c r="X118" s="380"/>
      <c r="Y118" s="380"/>
      <c r="Z118" s="380"/>
      <c r="AA118" s="380"/>
      <c r="AB118" s="380"/>
      <c r="AC118" s="380"/>
      <c r="AD118" s="380"/>
      <c r="AE118" s="380"/>
      <c r="AF118" s="380"/>
      <c r="AG118" s="380"/>
      <c r="AH118" s="380"/>
      <c r="AI118" s="380"/>
      <c r="AJ118" s="380"/>
      <c r="AK118" s="380"/>
      <c r="AL118" s="380"/>
      <c r="AM118" s="380"/>
      <c r="AN118" s="380"/>
      <c r="AO118" s="380"/>
      <c r="AP118" s="380"/>
      <c r="AQ118" s="380"/>
      <c r="AR118" s="380"/>
      <c r="AS118" s="380"/>
      <c r="AT118" s="380"/>
      <c r="AU118" s="380"/>
      <c r="AV118" s="380"/>
      <c r="AW118" s="380"/>
      <c r="AX118" s="380"/>
      <c r="AY118" s="380"/>
      <c r="AZ118" s="380"/>
      <c r="BA118" s="380"/>
      <c r="BB118" s="380"/>
      <c r="BC118" s="380"/>
      <c r="BD118" s="380"/>
      <c r="BE118" s="380"/>
    </row>
    <row r="119" spans="2:57" x14ac:dyDescent="0.25">
      <c r="B119" s="380"/>
      <c r="C119" s="382"/>
      <c r="D119" s="380"/>
      <c r="E119" s="380"/>
      <c r="F119" s="380"/>
      <c r="G119" s="380"/>
      <c r="H119" s="380"/>
      <c r="I119" s="380"/>
      <c r="J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0"/>
      <c r="AQ119" s="380"/>
      <c r="AR119" s="380"/>
      <c r="AS119" s="380"/>
      <c r="AT119" s="380"/>
      <c r="AU119" s="380"/>
      <c r="AV119" s="380"/>
      <c r="AW119" s="380"/>
      <c r="AX119" s="380"/>
      <c r="AY119" s="380"/>
      <c r="AZ119" s="380"/>
      <c r="BA119" s="380"/>
      <c r="BB119" s="380"/>
      <c r="BC119" s="380"/>
      <c r="BD119" s="380"/>
      <c r="BE119" s="380"/>
    </row>
    <row r="120" spans="2:57" x14ac:dyDescent="0.25">
      <c r="B120" s="380"/>
      <c r="C120" s="382"/>
      <c r="D120" s="380"/>
      <c r="E120" s="380"/>
      <c r="F120" s="380"/>
      <c r="G120" s="380"/>
      <c r="H120" s="380"/>
      <c r="I120" s="380"/>
      <c r="J120" s="380"/>
      <c r="N120" s="380"/>
      <c r="O120" s="380"/>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L120" s="380"/>
      <c r="AM120" s="380"/>
      <c r="AN120" s="380"/>
      <c r="AO120" s="380"/>
      <c r="AP120" s="380"/>
      <c r="AQ120" s="380"/>
      <c r="AR120" s="380"/>
      <c r="AS120" s="380"/>
      <c r="AT120" s="380"/>
      <c r="AU120" s="380"/>
      <c r="AV120" s="380"/>
      <c r="AW120" s="380"/>
      <c r="AX120" s="380"/>
      <c r="AY120" s="380"/>
      <c r="AZ120" s="380"/>
      <c r="BA120" s="380"/>
      <c r="BB120" s="380"/>
      <c r="BC120" s="380"/>
      <c r="BD120" s="380"/>
      <c r="BE120" s="380"/>
    </row>
    <row r="121" spans="2:57" x14ac:dyDescent="0.25">
      <c r="B121" s="380"/>
      <c r="C121" s="382"/>
      <c r="D121" s="380"/>
      <c r="E121" s="380"/>
      <c r="F121" s="380"/>
      <c r="G121" s="380"/>
      <c r="H121" s="380"/>
      <c r="I121" s="380"/>
      <c r="J121" s="380"/>
      <c r="N121" s="380"/>
      <c r="O121" s="380"/>
      <c r="P121" s="380"/>
      <c r="Q121" s="380"/>
      <c r="R121" s="380"/>
      <c r="S121" s="380"/>
      <c r="T121" s="380"/>
      <c r="U121" s="380"/>
      <c r="V121" s="380"/>
      <c r="W121" s="380"/>
      <c r="X121" s="380"/>
      <c r="Y121" s="380"/>
      <c r="Z121" s="380"/>
      <c r="AA121" s="380"/>
      <c r="AB121" s="380"/>
      <c r="AC121" s="380"/>
      <c r="AD121" s="380"/>
      <c r="AE121" s="380"/>
      <c r="AF121" s="380"/>
      <c r="AG121" s="380"/>
      <c r="AH121" s="380"/>
      <c r="AI121" s="380"/>
      <c r="AJ121" s="380"/>
      <c r="AK121" s="380"/>
      <c r="AL121" s="380"/>
      <c r="AM121" s="380"/>
      <c r="AN121" s="380"/>
      <c r="AO121" s="380"/>
      <c r="AP121" s="380"/>
      <c r="AQ121" s="380"/>
      <c r="AR121" s="380"/>
      <c r="AS121" s="380"/>
      <c r="AT121" s="380"/>
      <c r="AU121" s="380"/>
      <c r="AV121" s="380"/>
      <c r="AW121" s="380"/>
      <c r="AX121" s="380"/>
      <c r="AY121" s="380"/>
      <c r="AZ121" s="380"/>
      <c r="BA121" s="380"/>
      <c r="BB121" s="380"/>
      <c r="BC121" s="380"/>
      <c r="BD121" s="380"/>
      <c r="BE121" s="380"/>
    </row>
    <row r="122" spans="2:57" x14ac:dyDescent="0.25">
      <c r="B122" s="380"/>
      <c r="C122" s="382"/>
      <c r="D122" s="380"/>
      <c r="E122" s="380"/>
      <c r="F122" s="380"/>
      <c r="G122" s="380"/>
      <c r="H122" s="380"/>
      <c r="I122" s="380"/>
      <c r="J122" s="380"/>
      <c r="N122" s="380"/>
      <c r="O122" s="380"/>
      <c r="P122" s="380"/>
      <c r="Q122" s="380"/>
      <c r="R122" s="380"/>
      <c r="S122" s="380"/>
      <c r="T122" s="380"/>
      <c r="U122" s="380"/>
      <c r="V122" s="380"/>
      <c r="W122" s="380"/>
      <c r="X122" s="380"/>
      <c r="Y122" s="380"/>
      <c r="Z122" s="380"/>
      <c r="AA122" s="380"/>
      <c r="AB122" s="380"/>
      <c r="AC122" s="380"/>
      <c r="AD122" s="380"/>
      <c r="AE122" s="380"/>
      <c r="AF122" s="380"/>
      <c r="AG122" s="380"/>
      <c r="AH122" s="380"/>
      <c r="AI122" s="380"/>
      <c r="AJ122" s="380"/>
      <c r="AK122" s="380"/>
      <c r="AL122" s="380"/>
      <c r="AM122" s="380"/>
      <c r="AN122" s="380"/>
      <c r="AO122" s="380"/>
      <c r="AP122" s="380"/>
      <c r="AQ122" s="380"/>
      <c r="AR122" s="380"/>
      <c r="AS122" s="380"/>
      <c r="AT122" s="380"/>
      <c r="AU122" s="380"/>
      <c r="AV122" s="380"/>
      <c r="AW122" s="380"/>
      <c r="AX122" s="380"/>
      <c r="AY122" s="380"/>
      <c r="AZ122" s="380"/>
      <c r="BA122" s="380"/>
      <c r="BB122" s="380"/>
      <c r="BC122" s="380"/>
      <c r="BD122" s="380"/>
      <c r="BE122" s="380"/>
    </row>
    <row r="123" spans="2:57" x14ac:dyDescent="0.25">
      <c r="B123" s="380"/>
      <c r="C123" s="382"/>
      <c r="D123" s="380"/>
      <c r="E123" s="380"/>
      <c r="F123" s="380"/>
      <c r="G123" s="380"/>
      <c r="H123" s="380"/>
      <c r="I123" s="380"/>
      <c r="J123" s="380"/>
      <c r="N123" s="380"/>
      <c r="O123" s="380"/>
      <c r="P123" s="380"/>
      <c r="Q123" s="380"/>
      <c r="R123" s="380"/>
      <c r="S123" s="380"/>
      <c r="T123" s="380"/>
      <c r="U123" s="380"/>
      <c r="V123" s="380"/>
      <c r="W123" s="380"/>
      <c r="X123" s="380"/>
      <c r="Y123" s="380"/>
      <c r="Z123" s="380"/>
      <c r="AA123" s="380"/>
      <c r="AB123" s="380"/>
      <c r="AC123" s="380"/>
      <c r="AD123" s="380"/>
      <c r="AE123" s="380"/>
      <c r="AF123" s="380"/>
      <c r="AG123" s="380"/>
      <c r="AH123" s="380"/>
      <c r="AI123" s="380"/>
      <c r="AJ123" s="380"/>
      <c r="AK123" s="380"/>
      <c r="AL123" s="380"/>
      <c r="AM123" s="380"/>
      <c r="AN123" s="380"/>
      <c r="AO123" s="380"/>
      <c r="AP123" s="380"/>
      <c r="AQ123" s="380"/>
      <c r="AR123" s="380"/>
      <c r="AS123" s="380"/>
      <c r="AT123" s="380"/>
      <c r="AU123" s="380"/>
      <c r="AV123" s="380"/>
      <c r="AW123" s="380"/>
      <c r="AX123" s="380"/>
      <c r="AY123" s="380"/>
      <c r="AZ123" s="380"/>
      <c r="BA123" s="380"/>
      <c r="BB123" s="380"/>
      <c r="BC123" s="380"/>
      <c r="BD123" s="380"/>
      <c r="BE123" s="380"/>
    </row>
    <row r="124" spans="2:57" x14ac:dyDescent="0.25">
      <c r="B124" s="380"/>
      <c r="C124" s="382"/>
      <c r="D124" s="380"/>
      <c r="E124" s="380"/>
      <c r="F124" s="380"/>
      <c r="G124" s="380"/>
      <c r="H124" s="380"/>
      <c r="I124" s="380"/>
      <c r="J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c r="AI124" s="380"/>
      <c r="AJ124" s="380"/>
      <c r="AK124" s="380"/>
      <c r="AL124" s="380"/>
      <c r="AM124" s="380"/>
      <c r="AN124" s="380"/>
      <c r="AO124" s="380"/>
      <c r="AP124" s="380"/>
      <c r="AQ124" s="380"/>
      <c r="AR124" s="380"/>
      <c r="AS124" s="380"/>
      <c r="AT124" s="380"/>
      <c r="AU124" s="380"/>
      <c r="AV124" s="380"/>
      <c r="AW124" s="380"/>
      <c r="AX124" s="380"/>
      <c r="AY124" s="380"/>
      <c r="AZ124" s="380"/>
      <c r="BA124" s="380"/>
      <c r="BB124" s="380"/>
      <c r="BC124" s="380"/>
      <c r="BD124" s="380"/>
      <c r="BE124" s="380"/>
    </row>
    <row r="125" spans="2:57" x14ac:dyDescent="0.25">
      <c r="B125" s="380"/>
      <c r="C125" s="382"/>
      <c r="D125" s="380"/>
      <c r="E125" s="380"/>
      <c r="F125" s="380"/>
      <c r="G125" s="380"/>
      <c r="H125" s="380"/>
      <c r="I125" s="380"/>
      <c r="J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row>
    <row r="126" spans="2:57" x14ac:dyDescent="0.25">
      <c r="B126" s="380"/>
      <c r="C126" s="382"/>
      <c r="D126" s="380"/>
      <c r="E126" s="380"/>
      <c r="F126" s="380"/>
      <c r="G126" s="380"/>
      <c r="H126" s="380"/>
      <c r="I126" s="380"/>
      <c r="J126" s="380"/>
      <c r="N126" s="380"/>
      <c r="O126" s="380"/>
      <c r="P126" s="380"/>
      <c r="Q126" s="380"/>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0"/>
      <c r="AN126" s="380"/>
      <c r="AO126" s="380"/>
      <c r="AP126" s="380"/>
      <c r="AQ126" s="380"/>
      <c r="AR126" s="380"/>
      <c r="AS126" s="380"/>
      <c r="AT126" s="380"/>
      <c r="AU126" s="380"/>
      <c r="AV126" s="380"/>
      <c r="AW126" s="380"/>
      <c r="AX126" s="380"/>
      <c r="AY126" s="380"/>
      <c r="AZ126" s="380"/>
      <c r="BA126" s="380"/>
      <c r="BB126" s="380"/>
      <c r="BC126" s="380"/>
      <c r="BD126" s="380"/>
      <c r="BE126" s="380"/>
    </row>
    <row r="127" spans="2:57" x14ac:dyDescent="0.25">
      <c r="B127" s="380"/>
      <c r="C127" s="382"/>
      <c r="D127" s="380"/>
      <c r="E127" s="380"/>
      <c r="F127" s="380"/>
      <c r="G127" s="380"/>
      <c r="H127" s="380"/>
      <c r="I127" s="380"/>
      <c r="J127" s="380"/>
      <c r="N127" s="380"/>
      <c r="O127" s="380"/>
      <c r="P127" s="380"/>
      <c r="Q127" s="380"/>
      <c r="R127" s="380"/>
      <c r="S127" s="380"/>
      <c r="T127" s="380"/>
      <c r="U127" s="380"/>
      <c r="V127" s="380"/>
      <c r="W127" s="380"/>
      <c r="X127" s="380"/>
      <c r="Y127" s="380"/>
      <c r="Z127" s="380"/>
      <c r="AA127" s="380"/>
      <c r="AB127" s="380"/>
      <c r="AC127" s="380"/>
      <c r="AD127" s="380"/>
      <c r="AE127" s="380"/>
      <c r="AF127" s="380"/>
      <c r="AG127" s="380"/>
      <c r="AH127" s="380"/>
      <c r="AI127" s="380"/>
      <c r="AJ127" s="380"/>
      <c r="AK127" s="380"/>
      <c r="AL127" s="380"/>
      <c r="AM127" s="380"/>
      <c r="AN127" s="380"/>
      <c r="AO127" s="380"/>
      <c r="AP127" s="380"/>
      <c r="AQ127" s="380"/>
      <c r="AR127" s="380"/>
      <c r="AS127" s="380"/>
      <c r="AT127" s="380"/>
      <c r="AU127" s="380"/>
      <c r="AV127" s="380"/>
      <c r="AW127" s="380"/>
      <c r="AX127" s="380"/>
      <c r="AY127" s="380"/>
      <c r="AZ127" s="380"/>
      <c r="BA127" s="380"/>
      <c r="BB127" s="380"/>
      <c r="BC127" s="380"/>
      <c r="BD127" s="380"/>
      <c r="BE127" s="380"/>
    </row>
    <row r="128" spans="2:57" x14ac:dyDescent="0.25">
      <c r="B128" s="380"/>
      <c r="C128" s="382"/>
      <c r="D128" s="380"/>
      <c r="E128" s="380"/>
      <c r="F128" s="380"/>
      <c r="G128" s="380"/>
      <c r="H128" s="380"/>
      <c r="I128" s="380"/>
      <c r="J128" s="380"/>
      <c r="N128" s="380"/>
      <c r="O128" s="380"/>
      <c r="P128" s="380"/>
      <c r="Q128" s="380"/>
      <c r="R128" s="380"/>
      <c r="S128" s="380"/>
      <c r="T128" s="380"/>
      <c r="U128" s="380"/>
      <c r="V128" s="380"/>
      <c r="W128" s="380"/>
      <c r="X128" s="380"/>
      <c r="Y128" s="380"/>
      <c r="Z128" s="380"/>
      <c r="AA128" s="380"/>
      <c r="AB128" s="380"/>
      <c r="AC128" s="380"/>
      <c r="AD128" s="380"/>
      <c r="AE128" s="380"/>
      <c r="AF128" s="380"/>
      <c r="AG128" s="380"/>
      <c r="AH128" s="380"/>
      <c r="AI128" s="380"/>
      <c r="AJ128" s="380"/>
      <c r="AK128" s="380"/>
      <c r="AL128" s="380"/>
      <c r="AM128" s="380"/>
      <c r="AN128" s="380"/>
      <c r="AO128" s="380"/>
      <c r="AP128" s="380"/>
      <c r="AQ128" s="380"/>
      <c r="AR128" s="380"/>
      <c r="AS128" s="380"/>
      <c r="AT128" s="380"/>
      <c r="AU128" s="380"/>
      <c r="AV128" s="380"/>
      <c r="AW128" s="380"/>
      <c r="AX128" s="380"/>
      <c r="AY128" s="380"/>
      <c r="AZ128" s="380"/>
      <c r="BA128" s="380"/>
      <c r="BB128" s="380"/>
      <c r="BC128" s="380"/>
      <c r="BD128" s="380"/>
      <c r="BE128" s="380"/>
    </row>
    <row r="129" spans="2:57" x14ac:dyDescent="0.25">
      <c r="B129" s="380"/>
      <c r="C129" s="382"/>
      <c r="D129" s="380"/>
      <c r="E129" s="380"/>
      <c r="F129" s="380"/>
      <c r="G129" s="380"/>
      <c r="H129" s="380"/>
      <c r="I129" s="380"/>
      <c r="J129" s="380"/>
      <c r="N129" s="380"/>
      <c r="O129" s="380"/>
      <c r="P129" s="380"/>
      <c r="Q129" s="380"/>
      <c r="R129" s="380"/>
      <c r="S129" s="380"/>
      <c r="T129" s="380"/>
      <c r="U129" s="380"/>
      <c r="V129" s="380"/>
      <c r="W129" s="380"/>
      <c r="X129" s="380"/>
      <c r="Y129" s="380"/>
      <c r="Z129" s="380"/>
      <c r="AA129" s="380"/>
      <c r="AB129" s="380"/>
      <c r="AC129" s="380"/>
      <c r="AD129" s="380"/>
      <c r="AE129" s="380"/>
      <c r="AF129" s="380"/>
      <c r="AG129" s="380"/>
      <c r="AH129" s="380"/>
      <c r="AI129" s="380"/>
      <c r="AJ129" s="380"/>
      <c r="AK129" s="380"/>
      <c r="AL129" s="380"/>
      <c r="AM129" s="380"/>
      <c r="AN129" s="380"/>
      <c r="AO129" s="380"/>
      <c r="AP129" s="380"/>
      <c r="AQ129" s="380"/>
      <c r="AR129" s="380"/>
      <c r="AS129" s="380"/>
      <c r="AT129" s="380"/>
      <c r="AU129" s="380"/>
      <c r="AV129" s="380"/>
      <c r="AW129" s="380"/>
      <c r="AX129" s="380"/>
      <c r="AY129" s="380"/>
      <c r="AZ129" s="380"/>
      <c r="BA129" s="380"/>
      <c r="BB129" s="380"/>
      <c r="BC129" s="380"/>
      <c r="BD129" s="380"/>
      <c r="BE129" s="380"/>
    </row>
    <row r="130" spans="2:57" x14ac:dyDescent="0.25">
      <c r="B130" s="380"/>
      <c r="C130" s="382"/>
      <c r="D130" s="380"/>
      <c r="E130" s="380"/>
      <c r="F130" s="380"/>
      <c r="G130" s="380"/>
      <c r="H130" s="380"/>
      <c r="I130" s="380"/>
      <c r="J130" s="380"/>
      <c r="N130" s="380"/>
      <c r="O130" s="380"/>
      <c r="P130" s="380"/>
      <c r="Q130" s="380"/>
      <c r="R130" s="380"/>
      <c r="S130" s="380"/>
      <c r="T130" s="380"/>
      <c r="U130" s="380"/>
      <c r="V130" s="380"/>
      <c r="W130" s="380"/>
      <c r="X130" s="380"/>
      <c r="Y130" s="380"/>
      <c r="Z130" s="380"/>
      <c r="AA130" s="380"/>
      <c r="AB130" s="380"/>
      <c r="AC130" s="380"/>
      <c r="AD130" s="380"/>
      <c r="AE130" s="380"/>
      <c r="AF130" s="380"/>
      <c r="AG130" s="380"/>
      <c r="AH130" s="380"/>
      <c r="AI130" s="380"/>
      <c r="AJ130" s="380"/>
      <c r="AK130" s="380"/>
      <c r="AL130" s="380"/>
      <c r="AM130" s="380"/>
      <c r="AN130" s="380"/>
      <c r="AO130" s="380"/>
      <c r="AP130" s="380"/>
      <c r="AQ130" s="380"/>
      <c r="AR130" s="380"/>
      <c r="AS130" s="380"/>
      <c r="AT130" s="380"/>
      <c r="AU130" s="380"/>
      <c r="AV130" s="380"/>
      <c r="AW130" s="380"/>
      <c r="AX130" s="380"/>
      <c r="AY130" s="380"/>
      <c r="AZ130" s="380"/>
      <c r="BA130" s="380"/>
      <c r="BB130" s="380"/>
      <c r="BC130" s="380"/>
      <c r="BD130" s="380"/>
      <c r="BE130" s="380"/>
    </row>
    <row r="131" spans="2:57" x14ac:dyDescent="0.25">
      <c r="B131" s="380"/>
      <c r="C131" s="382"/>
      <c r="D131" s="380"/>
      <c r="E131" s="380"/>
      <c r="F131" s="380"/>
      <c r="G131" s="380"/>
      <c r="H131" s="380"/>
      <c r="I131" s="380"/>
      <c r="J131" s="380"/>
      <c r="N131" s="380"/>
      <c r="O131" s="380"/>
      <c r="P131" s="380"/>
      <c r="Q131" s="380"/>
      <c r="R131" s="380"/>
      <c r="S131" s="380"/>
      <c r="T131" s="380"/>
      <c r="U131" s="380"/>
      <c r="V131" s="380"/>
      <c r="W131" s="380"/>
      <c r="X131" s="380"/>
      <c r="Y131" s="380"/>
      <c r="Z131" s="380"/>
      <c r="AA131" s="380"/>
      <c r="AB131" s="380"/>
      <c r="AC131" s="380"/>
      <c r="AD131" s="380"/>
      <c r="AE131" s="380"/>
      <c r="AF131" s="380"/>
      <c r="AG131" s="380"/>
      <c r="AH131" s="380"/>
      <c r="AI131" s="380"/>
      <c r="AJ131" s="380"/>
      <c r="AK131" s="380"/>
      <c r="AL131" s="380"/>
      <c r="AM131" s="380"/>
      <c r="AN131" s="380"/>
      <c r="AO131" s="380"/>
      <c r="AP131" s="380"/>
      <c r="AQ131" s="380"/>
      <c r="AR131" s="380"/>
      <c r="AS131" s="380"/>
      <c r="AT131" s="380"/>
      <c r="AU131" s="380"/>
      <c r="AV131" s="380"/>
      <c r="AW131" s="380"/>
      <c r="AX131" s="380"/>
      <c r="AY131" s="380"/>
      <c r="AZ131" s="380"/>
      <c r="BA131" s="380"/>
      <c r="BB131" s="380"/>
      <c r="BC131" s="380"/>
      <c r="BD131" s="380"/>
      <c r="BE131" s="380"/>
    </row>
    <row r="132" spans="2:57" x14ac:dyDescent="0.25">
      <c r="B132" s="380"/>
      <c r="C132" s="382"/>
      <c r="D132" s="380"/>
      <c r="E132" s="380"/>
      <c r="F132" s="380"/>
      <c r="G132" s="380"/>
      <c r="H132" s="380"/>
      <c r="I132" s="380"/>
      <c r="J132" s="380"/>
      <c r="N132" s="380"/>
      <c r="O132" s="380"/>
      <c r="P132" s="380"/>
      <c r="Q132" s="380"/>
      <c r="R132" s="380"/>
      <c r="S132" s="380"/>
      <c r="T132" s="380"/>
      <c r="U132" s="380"/>
      <c r="V132" s="380"/>
      <c r="W132" s="380"/>
      <c r="X132" s="380"/>
      <c r="Y132" s="380"/>
      <c r="Z132" s="380"/>
      <c r="AA132" s="380"/>
      <c r="AB132" s="380"/>
      <c r="AC132" s="380"/>
      <c r="AD132" s="380"/>
      <c r="AE132" s="380"/>
      <c r="AF132" s="380"/>
      <c r="AG132" s="380"/>
      <c r="AH132" s="380"/>
      <c r="AI132" s="380"/>
      <c r="AJ132" s="380"/>
      <c r="AK132" s="380"/>
      <c r="AL132" s="380"/>
      <c r="AM132" s="380"/>
      <c r="AN132" s="380"/>
      <c r="AO132" s="380"/>
      <c r="AP132" s="380"/>
      <c r="AQ132" s="380"/>
      <c r="AR132" s="380"/>
      <c r="AS132" s="380"/>
      <c r="AT132" s="380"/>
      <c r="AU132" s="380"/>
      <c r="AV132" s="380"/>
      <c r="AW132" s="380"/>
      <c r="AX132" s="380"/>
      <c r="AY132" s="380"/>
      <c r="AZ132" s="380"/>
      <c r="BA132" s="380"/>
      <c r="BB132" s="380"/>
      <c r="BC132" s="380"/>
      <c r="BD132" s="380"/>
      <c r="BE132" s="380"/>
    </row>
    <row r="133" spans="2:57" x14ac:dyDescent="0.25">
      <c r="B133" s="380"/>
      <c r="C133" s="382"/>
      <c r="D133" s="380"/>
      <c r="E133" s="380"/>
      <c r="F133" s="380"/>
      <c r="G133" s="380"/>
      <c r="H133" s="380"/>
      <c r="I133" s="380"/>
      <c r="J133" s="380"/>
      <c r="N133" s="380"/>
      <c r="O133" s="380"/>
      <c r="P133" s="380"/>
      <c r="Q133" s="380"/>
      <c r="R133" s="380"/>
      <c r="S133" s="380"/>
      <c r="T133" s="380"/>
      <c r="U133" s="380"/>
      <c r="V133" s="380"/>
      <c r="W133" s="380"/>
      <c r="X133" s="380"/>
      <c r="Y133" s="380"/>
      <c r="Z133" s="380"/>
      <c r="AA133" s="380"/>
      <c r="AB133" s="380"/>
      <c r="AC133" s="380"/>
      <c r="AD133" s="380"/>
      <c r="AE133" s="380"/>
      <c r="AF133" s="380"/>
      <c r="AG133" s="380"/>
      <c r="AH133" s="380"/>
      <c r="AI133" s="380"/>
      <c r="AJ133" s="380"/>
      <c r="AK133" s="380"/>
      <c r="AL133" s="380"/>
      <c r="AM133" s="380"/>
      <c r="AN133" s="380"/>
      <c r="AO133" s="380"/>
      <c r="AP133" s="380"/>
      <c r="AQ133" s="380"/>
      <c r="AR133" s="380"/>
      <c r="AS133" s="380"/>
      <c r="AT133" s="380"/>
      <c r="AU133" s="380"/>
      <c r="AV133" s="380"/>
      <c r="AW133" s="380"/>
      <c r="AX133" s="380"/>
      <c r="AY133" s="380"/>
      <c r="AZ133" s="380"/>
      <c r="BA133" s="380"/>
      <c r="BB133" s="380"/>
      <c r="BC133" s="380"/>
      <c r="BD133" s="380"/>
      <c r="BE133" s="380"/>
    </row>
    <row r="134" spans="2:57" x14ac:dyDescent="0.25">
      <c r="B134" s="380"/>
      <c r="C134" s="382"/>
      <c r="D134" s="380"/>
      <c r="E134" s="380"/>
      <c r="F134" s="380"/>
      <c r="G134" s="380"/>
      <c r="H134" s="380"/>
      <c r="I134" s="380"/>
      <c r="J134" s="380"/>
      <c r="N134" s="380"/>
      <c r="O134" s="380"/>
      <c r="P134" s="380"/>
      <c r="Q134" s="380"/>
      <c r="R134" s="380"/>
      <c r="S134" s="380"/>
      <c r="T134" s="380"/>
      <c r="U134" s="380"/>
      <c r="V134" s="380"/>
      <c r="W134" s="380"/>
      <c r="X134" s="380"/>
      <c r="Y134" s="380"/>
      <c r="Z134" s="380"/>
      <c r="AA134" s="380"/>
      <c r="AB134" s="380"/>
      <c r="AC134" s="380"/>
      <c r="AD134" s="380"/>
      <c r="AE134" s="380"/>
      <c r="AF134" s="380"/>
      <c r="AG134" s="380"/>
      <c r="AH134" s="380"/>
      <c r="AI134" s="380"/>
      <c r="AJ134" s="380"/>
      <c r="AK134" s="380"/>
      <c r="AL134" s="380"/>
      <c r="AM134" s="380"/>
      <c r="AN134" s="380"/>
      <c r="AO134" s="380"/>
      <c r="AP134" s="380"/>
      <c r="AQ134" s="380"/>
      <c r="AR134" s="380"/>
      <c r="AS134" s="380"/>
      <c r="AT134" s="380"/>
      <c r="AU134" s="380"/>
      <c r="AV134" s="380"/>
      <c r="AW134" s="380"/>
      <c r="AX134" s="380"/>
      <c r="AY134" s="380"/>
      <c r="AZ134" s="380"/>
      <c r="BA134" s="380"/>
      <c r="BB134" s="380"/>
      <c r="BC134" s="380"/>
      <c r="BD134" s="380"/>
      <c r="BE134" s="380"/>
    </row>
    <row r="135" spans="2:57" x14ac:dyDescent="0.25">
      <c r="B135" s="380"/>
      <c r="C135" s="382"/>
      <c r="D135" s="380"/>
      <c r="E135" s="380"/>
      <c r="F135" s="380"/>
      <c r="G135" s="380"/>
      <c r="H135" s="380"/>
      <c r="I135" s="380"/>
      <c r="J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L135" s="380"/>
      <c r="AM135" s="380"/>
      <c r="AN135" s="380"/>
      <c r="AO135" s="380"/>
      <c r="AP135" s="380"/>
      <c r="AQ135" s="380"/>
      <c r="AR135" s="380"/>
      <c r="AS135" s="380"/>
      <c r="AT135" s="380"/>
      <c r="AU135" s="380"/>
      <c r="AV135" s="380"/>
      <c r="AW135" s="380"/>
      <c r="AX135" s="380"/>
      <c r="AY135" s="380"/>
      <c r="AZ135" s="380"/>
      <c r="BA135" s="380"/>
      <c r="BB135" s="380"/>
      <c r="BC135" s="380"/>
      <c r="BD135" s="380"/>
      <c r="BE135" s="380"/>
    </row>
    <row r="136" spans="2:57" x14ac:dyDescent="0.25">
      <c r="B136" s="380"/>
      <c r="C136" s="382"/>
      <c r="D136" s="380"/>
      <c r="E136" s="380"/>
      <c r="F136" s="380"/>
      <c r="G136" s="380"/>
      <c r="H136" s="380"/>
      <c r="I136" s="380"/>
      <c r="J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c r="AN136" s="380"/>
      <c r="AO136" s="380"/>
      <c r="AP136" s="380"/>
      <c r="AQ136" s="380"/>
      <c r="AR136" s="380"/>
      <c r="AS136" s="380"/>
      <c r="AT136" s="380"/>
      <c r="AU136" s="380"/>
      <c r="AV136" s="380"/>
      <c r="AW136" s="380"/>
      <c r="AX136" s="380"/>
      <c r="AY136" s="380"/>
      <c r="AZ136" s="380"/>
      <c r="BA136" s="380"/>
      <c r="BB136" s="380"/>
      <c r="BC136" s="380"/>
      <c r="BD136" s="380"/>
      <c r="BE136" s="380"/>
    </row>
    <row r="137" spans="2:57" x14ac:dyDescent="0.25">
      <c r="B137" s="380"/>
      <c r="C137" s="382"/>
      <c r="D137" s="380"/>
      <c r="E137" s="380"/>
      <c r="F137" s="380"/>
      <c r="G137" s="380"/>
      <c r="H137" s="380"/>
      <c r="I137" s="380"/>
      <c r="J137" s="380"/>
      <c r="N137" s="380"/>
      <c r="O137" s="380"/>
      <c r="P137" s="380"/>
      <c r="Q137" s="380"/>
      <c r="R137" s="380"/>
      <c r="S137" s="380"/>
      <c r="T137" s="380"/>
      <c r="U137" s="380"/>
      <c r="V137" s="380"/>
      <c r="W137" s="380"/>
      <c r="X137" s="380"/>
      <c r="Y137" s="380"/>
      <c r="Z137" s="380"/>
      <c r="AA137" s="380"/>
      <c r="AB137" s="380"/>
      <c r="AC137" s="380"/>
      <c r="AD137" s="380"/>
      <c r="AE137" s="380"/>
      <c r="AF137" s="380"/>
      <c r="AG137" s="380"/>
      <c r="AH137" s="380"/>
      <c r="AI137" s="380"/>
      <c r="AJ137" s="380"/>
      <c r="AK137" s="380"/>
      <c r="AL137" s="380"/>
      <c r="AM137" s="380"/>
      <c r="AN137" s="380"/>
      <c r="AO137" s="380"/>
      <c r="AP137" s="380"/>
      <c r="AQ137" s="380"/>
      <c r="AR137" s="380"/>
      <c r="AS137" s="380"/>
      <c r="AT137" s="380"/>
      <c r="AU137" s="380"/>
      <c r="AV137" s="380"/>
      <c r="AW137" s="380"/>
      <c r="AX137" s="380"/>
      <c r="AY137" s="380"/>
      <c r="AZ137" s="380"/>
      <c r="BA137" s="380"/>
      <c r="BB137" s="380"/>
      <c r="BC137" s="380"/>
      <c r="BD137" s="380"/>
      <c r="BE137" s="380"/>
    </row>
    <row r="138" spans="2:57" x14ac:dyDescent="0.25">
      <c r="B138" s="380"/>
      <c r="C138" s="382"/>
      <c r="D138" s="380"/>
      <c r="E138" s="380"/>
      <c r="F138" s="380"/>
      <c r="G138" s="380"/>
      <c r="H138" s="380"/>
      <c r="I138" s="380"/>
      <c r="J138" s="380"/>
      <c r="N138" s="380"/>
      <c r="O138" s="380"/>
      <c r="P138" s="380"/>
      <c r="Q138" s="380"/>
      <c r="R138" s="380"/>
      <c r="S138" s="380"/>
      <c r="T138" s="380"/>
      <c r="U138" s="380"/>
      <c r="V138" s="380"/>
      <c r="W138" s="380"/>
      <c r="X138" s="380"/>
      <c r="Y138" s="380"/>
      <c r="Z138" s="380"/>
      <c r="AA138" s="380"/>
      <c r="AB138" s="380"/>
      <c r="AC138" s="380"/>
      <c r="AD138" s="380"/>
      <c r="AE138" s="380"/>
      <c r="AF138" s="380"/>
      <c r="AG138" s="380"/>
      <c r="AH138" s="380"/>
      <c r="AI138" s="380"/>
      <c r="AJ138" s="380"/>
      <c r="AK138" s="380"/>
      <c r="AL138" s="380"/>
      <c r="AM138" s="380"/>
      <c r="AN138" s="380"/>
      <c r="AO138" s="380"/>
      <c r="AP138" s="380"/>
      <c r="AQ138" s="380"/>
      <c r="AR138" s="380"/>
      <c r="AS138" s="380"/>
      <c r="AT138" s="380"/>
      <c r="AU138" s="380"/>
      <c r="AV138" s="380"/>
      <c r="AW138" s="380"/>
      <c r="AX138" s="380"/>
      <c r="AY138" s="380"/>
      <c r="AZ138" s="380"/>
      <c r="BA138" s="380"/>
      <c r="BB138" s="380"/>
      <c r="BC138" s="380"/>
      <c r="BD138" s="380"/>
      <c r="BE138" s="380"/>
    </row>
    <row r="139" spans="2:57" x14ac:dyDescent="0.25">
      <c r="B139" s="380"/>
      <c r="C139" s="382"/>
      <c r="D139" s="380"/>
      <c r="E139" s="380"/>
      <c r="F139" s="380"/>
      <c r="G139" s="380"/>
      <c r="H139" s="380"/>
      <c r="I139" s="380"/>
      <c r="J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c r="AM139" s="380"/>
      <c r="AN139" s="380"/>
      <c r="AO139" s="380"/>
      <c r="AP139" s="380"/>
      <c r="AQ139" s="380"/>
      <c r="AR139" s="380"/>
      <c r="AS139" s="380"/>
      <c r="AT139" s="380"/>
      <c r="AU139" s="380"/>
      <c r="AV139" s="380"/>
      <c r="AW139" s="380"/>
      <c r="AX139" s="380"/>
      <c r="AY139" s="380"/>
      <c r="AZ139" s="380"/>
      <c r="BA139" s="380"/>
      <c r="BB139" s="380"/>
      <c r="BC139" s="380"/>
      <c r="BD139" s="380"/>
      <c r="BE139" s="380"/>
    </row>
    <row r="140" spans="2:57" x14ac:dyDescent="0.25">
      <c r="B140" s="380"/>
      <c r="C140" s="382"/>
      <c r="D140" s="380"/>
      <c r="E140" s="380"/>
      <c r="F140" s="380"/>
      <c r="G140" s="380"/>
      <c r="H140" s="380"/>
      <c r="I140" s="380"/>
      <c r="J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L140" s="380"/>
      <c r="AM140" s="380"/>
      <c r="AN140" s="380"/>
      <c r="AO140" s="380"/>
      <c r="AP140" s="380"/>
      <c r="AQ140" s="380"/>
      <c r="AR140" s="380"/>
      <c r="AS140" s="380"/>
      <c r="AT140" s="380"/>
      <c r="AU140" s="380"/>
      <c r="AV140" s="380"/>
      <c r="AW140" s="380"/>
      <c r="AX140" s="380"/>
      <c r="AY140" s="380"/>
      <c r="AZ140" s="380"/>
      <c r="BA140" s="380"/>
      <c r="BB140" s="380"/>
      <c r="BC140" s="380"/>
      <c r="BD140" s="380"/>
      <c r="BE140" s="380"/>
    </row>
    <row r="141" spans="2:57" x14ac:dyDescent="0.25">
      <c r="B141" s="380"/>
      <c r="C141" s="382"/>
      <c r="D141" s="380"/>
      <c r="E141" s="380"/>
      <c r="F141" s="380"/>
      <c r="G141" s="380"/>
      <c r="H141" s="380"/>
      <c r="I141" s="380"/>
      <c r="J141" s="380"/>
      <c r="N141" s="380"/>
      <c r="O141" s="380"/>
      <c r="P141" s="380"/>
      <c r="Q141" s="380"/>
      <c r="R141" s="380"/>
      <c r="S141" s="380"/>
      <c r="T141" s="380"/>
      <c r="U141" s="380"/>
      <c r="V141" s="380"/>
      <c r="W141" s="380"/>
      <c r="X141" s="380"/>
      <c r="Y141" s="380"/>
      <c r="Z141" s="380"/>
      <c r="AA141" s="380"/>
      <c r="AB141" s="380"/>
      <c r="AC141" s="380"/>
      <c r="AD141" s="380"/>
      <c r="AE141" s="380"/>
      <c r="AF141" s="380"/>
      <c r="AG141" s="380"/>
      <c r="AH141" s="380"/>
      <c r="AI141" s="380"/>
      <c r="AJ141" s="380"/>
      <c r="AK141" s="380"/>
      <c r="AL141" s="380"/>
      <c r="AM141" s="380"/>
      <c r="AN141" s="380"/>
      <c r="AO141" s="380"/>
      <c r="AP141" s="380"/>
      <c r="AQ141" s="380"/>
      <c r="AR141" s="380"/>
      <c r="AS141" s="380"/>
      <c r="AT141" s="380"/>
      <c r="AU141" s="380"/>
      <c r="AV141" s="380"/>
      <c r="AW141" s="380"/>
      <c r="AX141" s="380"/>
      <c r="AY141" s="380"/>
      <c r="AZ141" s="380"/>
      <c r="BA141" s="380"/>
      <c r="BB141" s="380"/>
      <c r="BC141" s="380"/>
      <c r="BD141" s="380"/>
      <c r="BE141" s="380"/>
    </row>
    <row r="142" spans="2:57" x14ac:dyDescent="0.25">
      <c r="B142" s="380"/>
      <c r="C142" s="382"/>
      <c r="D142" s="380"/>
      <c r="E142" s="380"/>
      <c r="F142" s="380"/>
      <c r="G142" s="380"/>
      <c r="H142" s="380"/>
      <c r="I142" s="380"/>
      <c r="J142" s="380"/>
      <c r="N142" s="380"/>
      <c r="O142" s="380"/>
      <c r="P142" s="380"/>
      <c r="Q142" s="380"/>
      <c r="R142" s="380"/>
      <c r="S142" s="380"/>
      <c r="T142" s="380"/>
      <c r="U142" s="380"/>
      <c r="V142" s="380"/>
      <c r="W142" s="380"/>
      <c r="X142" s="380"/>
      <c r="Y142" s="380"/>
      <c r="Z142" s="380"/>
      <c r="AA142" s="380"/>
      <c r="AB142" s="380"/>
      <c r="AC142" s="380"/>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c r="AZ142" s="380"/>
      <c r="BA142" s="380"/>
      <c r="BB142" s="380"/>
      <c r="BC142" s="380"/>
      <c r="BD142" s="380"/>
      <c r="BE142" s="380"/>
    </row>
    <row r="143" spans="2:57" x14ac:dyDescent="0.25">
      <c r="B143" s="380"/>
      <c r="C143" s="382"/>
      <c r="D143" s="380"/>
      <c r="E143" s="380"/>
      <c r="F143" s="380"/>
      <c r="G143" s="380"/>
      <c r="H143" s="380"/>
      <c r="I143" s="380"/>
      <c r="J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L143" s="380"/>
      <c r="AM143" s="380"/>
      <c r="AN143" s="380"/>
      <c r="AO143" s="380"/>
      <c r="AP143" s="380"/>
      <c r="AQ143" s="380"/>
      <c r="AR143" s="380"/>
      <c r="AS143" s="380"/>
      <c r="AT143" s="380"/>
      <c r="AU143" s="380"/>
      <c r="AV143" s="380"/>
      <c r="AW143" s="380"/>
      <c r="AX143" s="380"/>
      <c r="AY143" s="380"/>
      <c r="AZ143" s="380"/>
      <c r="BA143" s="380"/>
      <c r="BB143" s="380"/>
      <c r="BC143" s="380"/>
      <c r="BD143" s="380"/>
      <c r="BE143" s="380"/>
    </row>
    <row r="144" spans="2:57" x14ac:dyDescent="0.25">
      <c r="B144" s="380"/>
      <c r="C144" s="382"/>
      <c r="D144" s="380"/>
      <c r="E144" s="380"/>
      <c r="F144" s="380"/>
      <c r="G144" s="380"/>
      <c r="H144" s="380"/>
      <c r="I144" s="380"/>
      <c r="J144" s="380"/>
      <c r="N144" s="380"/>
      <c r="O144" s="380"/>
      <c r="P144" s="380"/>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L144" s="380"/>
      <c r="AM144" s="380"/>
      <c r="AN144" s="380"/>
      <c r="AO144" s="380"/>
      <c r="AP144" s="380"/>
      <c r="AQ144" s="380"/>
      <c r="AR144" s="380"/>
      <c r="AS144" s="380"/>
      <c r="AT144" s="380"/>
      <c r="AU144" s="380"/>
      <c r="AV144" s="380"/>
      <c r="AW144" s="380"/>
      <c r="AX144" s="380"/>
      <c r="AY144" s="380"/>
      <c r="AZ144" s="380"/>
      <c r="BA144" s="380"/>
      <c r="BB144" s="380"/>
      <c r="BC144" s="380"/>
      <c r="BD144" s="380"/>
      <c r="BE144" s="380"/>
    </row>
    <row r="145" spans="2:57" x14ac:dyDescent="0.25">
      <c r="B145" s="380"/>
      <c r="C145" s="382"/>
      <c r="D145" s="380"/>
      <c r="E145" s="380"/>
      <c r="F145" s="380"/>
      <c r="G145" s="380"/>
      <c r="H145" s="380"/>
      <c r="I145" s="380"/>
      <c r="J145" s="380"/>
      <c r="N145" s="380"/>
      <c r="O145" s="380"/>
      <c r="P145" s="380"/>
      <c r="Q145" s="380"/>
      <c r="R145" s="380"/>
      <c r="S145" s="380"/>
      <c r="T145" s="380"/>
      <c r="U145" s="380"/>
      <c r="V145" s="380"/>
      <c r="W145" s="380"/>
      <c r="X145" s="380"/>
      <c r="Y145" s="380"/>
      <c r="Z145" s="380"/>
      <c r="AA145" s="380"/>
      <c r="AB145" s="380"/>
      <c r="AC145" s="380"/>
      <c r="AD145" s="380"/>
      <c r="AE145" s="380"/>
      <c r="AF145" s="380"/>
      <c r="AG145" s="380"/>
      <c r="AH145" s="380"/>
      <c r="AI145" s="380"/>
      <c r="AJ145" s="380"/>
      <c r="AK145" s="380"/>
      <c r="AL145" s="380"/>
      <c r="AM145" s="380"/>
      <c r="AN145" s="380"/>
      <c r="AO145" s="380"/>
      <c r="AP145" s="380"/>
      <c r="AQ145" s="380"/>
      <c r="AR145" s="380"/>
      <c r="AS145" s="380"/>
      <c r="AT145" s="380"/>
      <c r="AU145" s="380"/>
      <c r="AV145" s="380"/>
      <c r="AW145" s="380"/>
      <c r="AX145" s="380"/>
      <c r="AY145" s="380"/>
      <c r="AZ145" s="380"/>
      <c r="BA145" s="380"/>
      <c r="BB145" s="380"/>
      <c r="BC145" s="380"/>
      <c r="BD145" s="380"/>
      <c r="BE145" s="380"/>
    </row>
    <row r="146" spans="2:57" x14ac:dyDescent="0.25">
      <c r="B146" s="380"/>
      <c r="C146" s="382"/>
      <c r="D146" s="380"/>
      <c r="E146" s="380"/>
      <c r="F146" s="380"/>
      <c r="G146" s="380"/>
      <c r="H146" s="380"/>
      <c r="I146" s="380"/>
      <c r="J146" s="380"/>
      <c r="N146" s="380"/>
      <c r="O146" s="380"/>
      <c r="P146" s="380"/>
      <c r="Q146" s="380"/>
      <c r="R146" s="380"/>
      <c r="S146" s="380"/>
      <c r="T146" s="380"/>
      <c r="U146" s="380"/>
      <c r="V146" s="380"/>
      <c r="W146" s="380"/>
      <c r="X146" s="380"/>
      <c r="Y146" s="380"/>
      <c r="Z146" s="380"/>
      <c r="AA146" s="380"/>
      <c r="AB146" s="380"/>
      <c r="AC146" s="380"/>
      <c r="AD146" s="380"/>
      <c r="AE146" s="380"/>
      <c r="AF146" s="380"/>
      <c r="AG146" s="380"/>
      <c r="AH146" s="380"/>
      <c r="AI146" s="380"/>
      <c r="AJ146" s="380"/>
      <c r="AK146" s="380"/>
      <c r="AL146" s="380"/>
      <c r="AM146" s="380"/>
      <c r="AN146" s="380"/>
      <c r="AO146" s="380"/>
      <c r="AP146" s="380"/>
      <c r="AQ146" s="380"/>
      <c r="AR146" s="380"/>
      <c r="AS146" s="380"/>
      <c r="AT146" s="380"/>
      <c r="AU146" s="380"/>
      <c r="AV146" s="380"/>
      <c r="AW146" s="380"/>
      <c r="AX146" s="380"/>
      <c r="AY146" s="380"/>
      <c r="AZ146" s="380"/>
      <c r="BA146" s="380"/>
      <c r="BB146" s="380"/>
      <c r="BC146" s="380"/>
      <c r="BD146" s="380"/>
      <c r="BE146" s="380"/>
    </row>
    <row r="147" spans="2:57" x14ac:dyDescent="0.25">
      <c r="B147" s="380"/>
      <c r="C147" s="382"/>
      <c r="D147" s="380"/>
      <c r="E147" s="380"/>
      <c r="F147" s="380"/>
      <c r="G147" s="380"/>
      <c r="H147" s="380"/>
      <c r="I147" s="380"/>
      <c r="J147" s="380"/>
      <c r="N147" s="380"/>
      <c r="O147" s="380"/>
      <c r="P147" s="380"/>
      <c r="Q147" s="380"/>
      <c r="R147" s="380"/>
      <c r="S147" s="380"/>
      <c r="T147" s="380"/>
      <c r="U147" s="380"/>
      <c r="V147" s="380"/>
      <c r="W147" s="380"/>
      <c r="X147" s="380"/>
      <c r="Y147" s="380"/>
      <c r="Z147" s="380"/>
      <c r="AA147" s="380"/>
      <c r="AB147" s="380"/>
      <c r="AC147" s="380"/>
      <c r="AD147" s="380"/>
      <c r="AE147" s="380"/>
      <c r="AF147" s="380"/>
      <c r="AG147" s="380"/>
      <c r="AH147" s="380"/>
      <c r="AI147" s="380"/>
      <c r="AJ147" s="380"/>
      <c r="AK147" s="380"/>
      <c r="AL147" s="380"/>
      <c r="AM147" s="380"/>
      <c r="AN147" s="380"/>
      <c r="AO147" s="380"/>
      <c r="AP147" s="380"/>
      <c r="AQ147" s="380"/>
      <c r="AR147" s="380"/>
      <c r="AS147" s="380"/>
      <c r="AT147" s="380"/>
      <c r="AU147" s="380"/>
      <c r="AV147" s="380"/>
      <c r="AW147" s="380"/>
      <c r="AX147" s="380"/>
      <c r="AY147" s="380"/>
      <c r="AZ147" s="380"/>
      <c r="BA147" s="380"/>
      <c r="BB147" s="380"/>
      <c r="BC147" s="380"/>
      <c r="BD147" s="380"/>
      <c r="BE147" s="380"/>
    </row>
    <row r="148" spans="2:57" x14ac:dyDescent="0.25">
      <c r="B148" s="380"/>
      <c r="C148" s="382"/>
      <c r="D148" s="380"/>
      <c r="E148" s="380"/>
      <c r="F148" s="380"/>
      <c r="G148" s="380"/>
      <c r="H148" s="380"/>
      <c r="I148" s="380"/>
      <c r="J148" s="380"/>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c r="AI148" s="380"/>
      <c r="AJ148" s="380"/>
      <c r="AK148" s="380"/>
      <c r="AL148" s="380"/>
      <c r="AM148" s="380"/>
      <c r="AN148" s="380"/>
      <c r="AO148" s="380"/>
      <c r="AP148" s="380"/>
      <c r="AQ148" s="380"/>
      <c r="AR148" s="380"/>
      <c r="AS148" s="380"/>
      <c r="AT148" s="380"/>
      <c r="AU148" s="380"/>
      <c r="AV148" s="380"/>
      <c r="AW148" s="380"/>
      <c r="AX148" s="380"/>
      <c r="AY148" s="380"/>
      <c r="AZ148" s="380"/>
      <c r="BA148" s="380"/>
      <c r="BB148" s="380"/>
      <c r="BC148" s="380"/>
      <c r="BD148" s="380"/>
      <c r="BE148" s="380"/>
    </row>
    <row r="149" spans="2:57" x14ac:dyDescent="0.25">
      <c r="B149" s="380"/>
      <c r="C149" s="382"/>
      <c r="D149" s="380"/>
      <c r="E149" s="380"/>
      <c r="F149" s="380"/>
      <c r="G149" s="380"/>
      <c r="H149" s="380"/>
      <c r="I149" s="380"/>
      <c r="J149" s="380"/>
      <c r="N149" s="380"/>
      <c r="O149" s="380"/>
      <c r="P149" s="380"/>
      <c r="Q149" s="380"/>
      <c r="R149" s="380"/>
      <c r="S149" s="380"/>
      <c r="T149" s="380"/>
      <c r="U149" s="380"/>
      <c r="V149" s="380"/>
      <c r="W149" s="380"/>
      <c r="X149" s="380"/>
      <c r="Y149" s="380"/>
      <c r="Z149" s="380"/>
      <c r="AA149" s="380"/>
      <c r="AB149" s="380"/>
      <c r="AC149" s="380"/>
      <c r="AD149" s="380"/>
      <c r="AE149" s="380"/>
      <c r="AF149" s="380"/>
      <c r="AG149" s="380"/>
      <c r="AH149" s="380"/>
      <c r="AI149" s="380"/>
      <c r="AJ149" s="380"/>
      <c r="AK149" s="380"/>
      <c r="AL149" s="380"/>
      <c r="AM149" s="380"/>
      <c r="AN149" s="380"/>
      <c r="AO149" s="380"/>
      <c r="AP149" s="380"/>
      <c r="AQ149" s="380"/>
      <c r="AR149" s="380"/>
      <c r="AS149" s="380"/>
      <c r="AT149" s="380"/>
      <c r="AU149" s="380"/>
      <c r="AV149" s="380"/>
      <c r="AW149" s="380"/>
      <c r="AX149" s="380"/>
      <c r="AY149" s="380"/>
      <c r="AZ149" s="380"/>
      <c r="BA149" s="380"/>
      <c r="BB149" s="380"/>
      <c r="BC149" s="380"/>
      <c r="BD149" s="380"/>
      <c r="BE149" s="380"/>
    </row>
    <row r="150" spans="2:57" x14ac:dyDescent="0.25">
      <c r="B150" s="380"/>
      <c r="C150" s="382"/>
      <c r="D150" s="380"/>
      <c r="E150" s="380"/>
      <c r="F150" s="380"/>
      <c r="G150" s="380"/>
      <c r="H150" s="380"/>
      <c r="I150" s="380"/>
      <c r="J150" s="380"/>
      <c r="N150" s="380"/>
      <c r="O150" s="380"/>
      <c r="P150" s="380"/>
      <c r="Q150" s="380"/>
      <c r="R150" s="380"/>
      <c r="S150" s="380"/>
      <c r="T150" s="380"/>
      <c r="U150" s="380"/>
      <c r="V150" s="380"/>
      <c r="W150" s="380"/>
      <c r="X150" s="380"/>
      <c r="Y150" s="380"/>
      <c r="Z150" s="380"/>
      <c r="AA150" s="380"/>
      <c r="AB150" s="380"/>
      <c r="AC150" s="380"/>
      <c r="AD150" s="380"/>
      <c r="AE150" s="380"/>
      <c r="AF150" s="380"/>
      <c r="AG150" s="380"/>
      <c r="AH150" s="380"/>
      <c r="AI150" s="380"/>
      <c r="AJ150" s="380"/>
      <c r="AK150" s="380"/>
      <c r="AL150" s="380"/>
      <c r="AM150" s="380"/>
      <c r="AN150" s="380"/>
      <c r="AO150" s="380"/>
      <c r="AP150" s="380"/>
      <c r="AQ150" s="380"/>
      <c r="AR150" s="380"/>
      <c r="AS150" s="380"/>
      <c r="AT150" s="380"/>
      <c r="AU150" s="380"/>
      <c r="AV150" s="380"/>
      <c r="AW150" s="380"/>
      <c r="AX150" s="380"/>
      <c r="AY150" s="380"/>
      <c r="AZ150" s="380"/>
      <c r="BA150" s="380"/>
      <c r="BB150" s="380"/>
      <c r="BC150" s="380"/>
      <c r="BD150" s="380"/>
      <c r="BE150" s="380"/>
    </row>
    <row r="151" spans="2:57" x14ac:dyDescent="0.25">
      <c r="B151" s="380"/>
      <c r="C151" s="382"/>
      <c r="D151" s="380"/>
      <c r="E151" s="380"/>
      <c r="F151" s="380"/>
      <c r="G151" s="380"/>
      <c r="H151" s="380"/>
      <c r="I151" s="380"/>
      <c r="J151" s="380"/>
      <c r="N151" s="380"/>
      <c r="O151" s="380"/>
      <c r="P151" s="380"/>
      <c r="Q151" s="380"/>
      <c r="R151" s="380"/>
      <c r="S151" s="380"/>
      <c r="T151" s="380"/>
      <c r="U151" s="380"/>
      <c r="V151" s="380"/>
      <c r="W151" s="380"/>
      <c r="X151" s="380"/>
      <c r="Y151" s="380"/>
      <c r="Z151" s="380"/>
      <c r="AA151" s="380"/>
      <c r="AB151" s="380"/>
      <c r="AC151" s="380"/>
      <c r="AD151" s="380"/>
      <c r="AE151" s="380"/>
      <c r="AF151" s="380"/>
      <c r="AG151" s="380"/>
      <c r="AH151" s="380"/>
      <c r="AI151" s="380"/>
      <c r="AJ151" s="380"/>
      <c r="AK151" s="380"/>
      <c r="AL151" s="380"/>
      <c r="AM151" s="380"/>
      <c r="AN151" s="380"/>
      <c r="AO151" s="380"/>
      <c r="AP151" s="380"/>
      <c r="AQ151" s="380"/>
      <c r="AR151" s="380"/>
      <c r="AS151" s="380"/>
      <c r="AT151" s="380"/>
      <c r="AU151" s="380"/>
      <c r="AV151" s="380"/>
      <c r="AW151" s="380"/>
      <c r="AX151" s="380"/>
      <c r="AY151" s="380"/>
      <c r="AZ151" s="380"/>
      <c r="BA151" s="380"/>
      <c r="BB151" s="380"/>
      <c r="BC151" s="380"/>
      <c r="BD151" s="380"/>
      <c r="BE151" s="380"/>
    </row>
    <row r="152" spans="2:57" x14ac:dyDescent="0.25">
      <c r="B152" s="380"/>
      <c r="C152" s="382"/>
      <c r="D152" s="380"/>
      <c r="E152" s="380"/>
      <c r="F152" s="380"/>
      <c r="G152" s="380"/>
      <c r="H152" s="380"/>
      <c r="I152" s="380"/>
      <c r="J152" s="380"/>
      <c r="N152" s="380"/>
      <c r="O152" s="380"/>
      <c r="P152" s="380"/>
      <c r="Q152" s="380"/>
      <c r="R152" s="380"/>
      <c r="S152" s="380"/>
      <c r="T152" s="380"/>
      <c r="U152" s="380"/>
      <c r="V152" s="380"/>
      <c r="W152" s="380"/>
      <c r="X152" s="380"/>
      <c r="Y152" s="380"/>
      <c r="Z152" s="380"/>
      <c r="AA152" s="380"/>
      <c r="AB152" s="380"/>
      <c r="AC152" s="380"/>
      <c r="AD152" s="380"/>
      <c r="AE152" s="380"/>
      <c r="AF152" s="380"/>
      <c r="AG152" s="380"/>
      <c r="AH152" s="380"/>
      <c r="AI152" s="380"/>
      <c r="AJ152" s="380"/>
      <c r="AK152" s="380"/>
      <c r="AL152" s="380"/>
      <c r="AM152" s="380"/>
      <c r="AN152" s="380"/>
      <c r="AO152" s="380"/>
      <c r="AP152" s="380"/>
      <c r="AQ152" s="380"/>
      <c r="AR152" s="380"/>
      <c r="AS152" s="380"/>
      <c r="AT152" s="380"/>
      <c r="AU152" s="380"/>
      <c r="AV152" s="380"/>
      <c r="AW152" s="380"/>
      <c r="AX152" s="380"/>
      <c r="AY152" s="380"/>
      <c r="AZ152" s="380"/>
      <c r="BA152" s="380"/>
      <c r="BB152" s="380"/>
      <c r="BC152" s="380"/>
      <c r="BD152" s="380"/>
      <c r="BE152" s="380"/>
    </row>
    <row r="153" spans="2:57" x14ac:dyDescent="0.25">
      <c r="B153" s="380"/>
      <c r="C153" s="382"/>
      <c r="D153" s="380"/>
      <c r="E153" s="380"/>
      <c r="F153" s="380"/>
      <c r="G153" s="380"/>
      <c r="H153" s="380"/>
      <c r="I153" s="380"/>
      <c r="J153" s="380"/>
      <c r="N153" s="380"/>
      <c r="O153" s="380"/>
      <c r="P153" s="380"/>
      <c r="Q153" s="380"/>
      <c r="R153" s="380"/>
      <c r="S153" s="380"/>
      <c r="T153" s="380"/>
      <c r="U153" s="380"/>
      <c r="V153" s="380"/>
      <c r="W153" s="380"/>
      <c r="X153" s="380"/>
      <c r="Y153" s="380"/>
      <c r="Z153" s="380"/>
      <c r="AA153" s="380"/>
      <c r="AB153" s="380"/>
      <c r="AC153" s="380"/>
      <c r="AD153" s="380"/>
      <c r="AE153" s="380"/>
      <c r="AF153" s="380"/>
      <c r="AG153" s="380"/>
      <c r="AH153" s="380"/>
      <c r="AI153" s="380"/>
      <c r="AJ153" s="380"/>
      <c r="AK153" s="380"/>
      <c r="AL153" s="380"/>
      <c r="AM153" s="380"/>
      <c r="AN153" s="380"/>
      <c r="AO153" s="380"/>
      <c r="AP153" s="380"/>
      <c r="AQ153" s="380"/>
      <c r="AR153" s="380"/>
      <c r="AS153" s="380"/>
      <c r="AT153" s="380"/>
      <c r="AU153" s="380"/>
      <c r="AV153" s="380"/>
      <c r="AW153" s="380"/>
      <c r="AX153" s="380"/>
      <c r="AY153" s="380"/>
      <c r="AZ153" s="380"/>
      <c r="BA153" s="380"/>
      <c r="BB153" s="380"/>
      <c r="BC153" s="380"/>
      <c r="BD153" s="380"/>
      <c r="BE153" s="380"/>
    </row>
    <row r="154" spans="2:57" x14ac:dyDescent="0.25">
      <c r="B154" s="380"/>
      <c r="C154" s="382"/>
      <c r="D154" s="380"/>
      <c r="E154" s="380"/>
      <c r="F154" s="380"/>
      <c r="G154" s="380"/>
      <c r="H154" s="380"/>
      <c r="I154" s="380"/>
      <c r="J154" s="380"/>
      <c r="N154" s="380"/>
      <c r="O154" s="380"/>
      <c r="P154" s="380"/>
      <c r="Q154" s="380"/>
      <c r="R154" s="380"/>
      <c r="S154" s="380"/>
      <c r="T154" s="380"/>
      <c r="U154" s="380"/>
      <c r="V154" s="380"/>
      <c r="W154" s="380"/>
      <c r="X154" s="380"/>
      <c r="Y154" s="380"/>
      <c r="Z154" s="380"/>
      <c r="AA154" s="380"/>
      <c r="AB154" s="380"/>
      <c r="AC154" s="380"/>
      <c r="AD154" s="380"/>
      <c r="AE154" s="380"/>
      <c r="AF154" s="380"/>
      <c r="AG154" s="380"/>
      <c r="AH154" s="380"/>
      <c r="AI154" s="380"/>
      <c r="AJ154" s="380"/>
      <c r="AK154" s="380"/>
      <c r="AL154" s="380"/>
      <c r="AM154" s="380"/>
      <c r="AN154" s="380"/>
      <c r="AO154" s="380"/>
      <c r="AP154" s="380"/>
      <c r="AQ154" s="380"/>
      <c r="AR154" s="380"/>
      <c r="AS154" s="380"/>
      <c r="AT154" s="380"/>
      <c r="AU154" s="380"/>
      <c r="AV154" s="380"/>
      <c r="AW154" s="380"/>
      <c r="AX154" s="380"/>
      <c r="AY154" s="380"/>
      <c r="AZ154" s="380"/>
      <c r="BA154" s="380"/>
      <c r="BB154" s="380"/>
      <c r="BC154" s="380"/>
      <c r="BD154" s="380"/>
      <c r="BE154" s="380"/>
    </row>
    <row r="155" spans="2:57" x14ac:dyDescent="0.25">
      <c r="B155" s="380"/>
      <c r="C155" s="382"/>
      <c r="D155" s="380"/>
      <c r="E155" s="380"/>
      <c r="F155" s="380"/>
      <c r="G155" s="380"/>
      <c r="H155" s="380"/>
      <c r="I155" s="380"/>
      <c r="J155" s="380"/>
      <c r="N155" s="380"/>
      <c r="O155" s="380"/>
      <c r="P155" s="380"/>
      <c r="Q155" s="380"/>
      <c r="R155" s="380"/>
      <c r="S155" s="380"/>
      <c r="T155" s="380"/>
      <c r="U155" s="380"/>
      <c r="V155" s="380"/>
      <c r="W155" s="380"/>
      <c r="X155" s="380"/>
      <c r="Y155" s="380"/>
      <c r="Z155" s="380"/>
      <c r="AA155" s="380"/>
      <c r="AB155" s="380"/>
      <c r="AC155" s="380"/>
      <c r="AD155" s="380"/>
      <c r="AE155" s="380"/>
      <c r="AF155" s="380"/>
      <c r="AG155" s="380"/>
      <c r="AH155" s="380"/>
      <c r="AI155" s="380"/>
      <c r="AJ155" s="380"/>
      <c r="AK155" s="380"/>
      <c r="AL155" s="380"/>
      <c r="AM155" s="380"/>
      <c r="AN155" s="380"/>
      <c r="AO155" s="380"/>
      <c r="AP155" s="380"/>
      <c r="AQ155" s="380"/>
      <c r="AR155" s="380"/>
      <c r="AS155" s="380"/>
      <c r="AT155" s="380"/>
      <c r="AU155" s="380"/>
      <c r="AV155" s="380"/>
      <c r="AW155" s="380"/>
      <c r="AX155" s="380"/>
      <c r="AY155" s="380"/>
      <c r="AZ155" s="380"/>
      <c r="BA155" s="380"/>
      <c r="BB155" s="380"/>
      <c r="BC155" s="380"/>
      <c r="BD155" s="380"/>
      <c r="BE155" s="380"/>
    </row>
    <row r="156" spans="2:57" x14ac:dyDescent="0.25">
      <c r="B156" s="380"/>
      <c r="C156" s="382"/>
      <c r="D156" s="380"/>
      <c r="E156" s="380"/>
      <c r="F156" s="380"/>
      <c r="G156" s="380"/>
      <c r="H156" s="380"/>
      <c r="I156" s="380"/>
      <c r="J156" s="380"/>
      <c r="N156" s="380"/>
      <c r="O156" s="380"/>
      <c r="P156" s="380"/>
      <c r="Q156" s="380"/>
      <c r="R156" s="380"/>
      <c r="S156" s="380"/>
      <c r="T156" s="380"/>
      <c r="U156" s="380"/>
      <c r="V156" s="380"/>
      <c r="W156" s="380"/>
      <c r="X156" s="380"/>
      <c r="Y156" s="380"/>
      <c r="Z156" s="380"/>
      <c r="AA156" s="380"/>
      <c r="AB156" s="380"/>
      <c r="AC156" s="380"/>
      <c r="AD156" s="380"/>
      <c r="AE156" s="380"/>
      <c r="AF156" s="380"/>
      <c r="AG156" s="380"/>
      <c r="AH156" s="380"/>
      <c r="AI156" s="380"/>
      <c r="AJ156" s="380"/>
      <c r="AK156" s="380"/>
      <c r="AL156" s="380"/>
      <c r="AM156" s="380"/>
      <c r="AN156" s="380"/>
      <c r="AO156" s="380"/>
      <c r="AP156" s="380"/>
      <c r="AQ156" s="380"/>
      <c r="AR156" s="380"/>
      <c r="AS156" s="380"/>
      <c r="AT156" s="380"/>
      <c r="AU156" s="380"/>
      <c r="AV156" s="380"/>
      <c r="AW156" s="380"/>
      <c r="AX156" s="380"/>
      <c r="AY156" s="380"/>
      <c r="AZ156" s="380"/>
      <c r="BA156" s="380"/>
      <c r="BB156" s="380"/>
      <c r="BC156" s="380"/>
      <c r="BD156" s="380"/>
      <c r="BE156" s="380"/>
    </row>
    <row r="157" spans="2:57" x14ac:dyDescent="0.25">
      <c r="B157" s="380"/>
      <c r="C157" s="382"/>
      <c r="D157" s="380"/>
      <c r="E157" s="380"/>
      <c r="F157" s="380"/>
      <c r="G157" s="380"/>
      <c r="H157" s="380"/>
      <c r="I157" s="380"/>
      <c r="J157" s="380"/>
      <c r="N157" s="380"/>
      <c r="O157" s="380"/>
      <c r="P157" s="380"/>
      <c r="Q157" s="380"/>
      <c r="R157" s="380"/>
      <c r="S157" s="380"/>
      <c r="T157" s="380"/>
      <c r="U157" s="380"/>
      <c r="V157" s="380"/>
      <c r="W157" s="380"/>
      <c r="X157" s="380"/>
      <c r="Y157" s="380"/>
      <c r="Z157" s="380"/>
      <c r="AA157" s="380"/>
      <c r="AB157" s="380"/>
      <c r="AC157" s="380"/>
      <c r="AD157" s="380"/>
      <c r="AE157" s="380"/>
      <c r="AF157" s="380"/>
      <c r="AG157" s="380"/>
      <c r="AH157" s="380"/>
      <c r="AI157" s="380"/>
      <c r="AJ157" s="380"/>
      <c r="AK157" s="380"/>
      <c r="AL157" s="380"/>
      <c r="AM157" s="380"/>
      <c r="AN157" s="380"/>
      <c r="AO157" s="380"/>
      <c r="AP157" s="380"/>
      <c r="AQ157" s="380"/>
      <c r="AR157" s="380"/>
      <c r="AS157" s="380"/>
      <c r="AT157" s="380"/>
      <c r="AU157" s="380"/>
      <c r="AV157" s="380"/>
      <c r="AW157" s="380"/>
      <c r="AX157" s="380"/>
      <c r="AY157" s="380"/>
      <c r="AZ157" s="380"/>
      <c r="BA157" s="380"/>
      <c r="BB157" s="380"/>
      <c r="BC157" s="380"/>
      <c r="BD157" s="380"/>
      <c r="BE157" s="380"/>
    </row>
    <row r="158" spans="2:57" x14ac:dyDescent="0.25">
      <c r="B158" s="380"/>
      <c r="C158" s="382"/>
      <c r="D158" s="380"/>
      <c r="E158" s="380"/>
      <c r="F158" s="380"/>
      <c r="G158" s="380"/>
      <c r="H158" s="380"/>
      <c r="I158" s="380"/>
      <c r="J158" s="380"/>
      <c r="N158" s="380"/>
      <c r="O158" s="380"/>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L158" s="380"/>
      <c r="AM158" s="380"/>
      <c r="AN158" s="380"/>
      <c r="AO158" s="380"/>
      <c r="AP158" s="380"/>
      <c r="AQ158" s="380"/>
      <c r="AR158" s="380"/>
      <c r="AS158" s="380"/>
      <c r="AT158" s="380"/>
      <c r="AU158" s="380"/>
      <c r="AV158" s="380"/>
      <c r="AW158" s="380"/>
      <c r="AX158" s="380"/>
      <c r="AY158" s="380"/>
      <c r="AZ158" s="380"/>
      <c r="BA158" s="380"/>
      <c r="BB158" s="380"/>
      <c r="BC158" s="380"/>
      <c r="BD158" s="380"/>
      <c r="BE158" s="380"/>
    </row>
    <row r="159" spans="2:57" x14ac:dyDescent="0.25">
      <c r="B159" s="380"/>
      <c r="C159" s="382"/>
      <c r="D159" s="380"/>
      <c r="E159" s="380"/>
      <c r="F159" s="380"/>
      <c r="G159" s="380"/>
      <c r="H159" s="380"/>
      <c r="I159" s="380"/>
      <c r="J159" s="380"/>
      <c r="N159" s="380"/>
      <c r="O159" s="380"/>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L159" s="380"/>
      <c r="AM159" s="380"/>
      <c r="AN159" s="380"/>
      <c r="AO159" s="380"/>
      <c r="AP159" s="380"/>
      <c r="AQ159" s="380"/>
      <c r="AR159" s="380"/>
      <c r="AS159" s="380"/>
      <c r="AT159" s="380"/>
      <c r="AU159" s="380"/>
      <c r="AV159" s="380"/>
      <c r="AW159" s="380"/>
      <c r="AX159" s="380"/>
      <c r="AY159" s="380"/>
      <c r="AZ159" s="380"/>
      <c r="BA159" s="380"/>
      <c r="BB159" s="380"/>
      <c r="BC159" s="380"/>
      <c r="BD159" s="380"/>
      <c r="BE159" s="380"/>
    </row>
    <row r="160" spans="2:57" x14ac:dyDescent="0.25">
      <c r="B160" s="380"/>
      <c r="C160" s="382"/>
      <c r="D160" s="380"/>
      <c r="E160" s="380"/>
      <c r="F160" s="380"/>
      <c r="G160" s="380"/>
      <c r="H160" s="380"/>
      <c r="I160" s="380"/>
      <c r="J160" s="380"/>
      <c r="N160" s="380"/>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K160" s="380"/>
      <c r="AL160" s="380"/>
      <c r="AM160" s="380"/>
      <c r="AN160" s="380"/>
      <c r="AO160" s="380"/>
      <c r="AP160" s="380"/>
      <c r="AQ160" s="380"/>
      <c r="AR160" s="380"/>
      <c r="AS160" s="380"/>
      <c r="AT160" s="380"/>
      <c r="AU160" s="380"/>
      <c r="AV160" s="380"/>
      <c r="AW160" s="380"/>
      <c r="AX160" s="380"/>
      <c r="AY160" s="380"/>
      <c r="AZ160" s="380"/>
      <c r="BA160" s="380"/>
      <c r="BB160" s="380"/>
      <c r="BC160" s="380"/>
      <c r="BD160" s="380"/>
      <c r="BE160" s="380"/>
    </row>
    <row r="161" spans="2:57" x14ac:dyDescent="0.25">
      <c r="B161" s="380"/>
      <c r="C161" s="382"/>
      <c r="D161" s="380"/>
      <c r="E161" s="380"/>
      <c r="F161" s="380"/>
      <c r="G161" s="380"/>
      <c r="H161" s="380"/>
      <c r="I161" s="380"/>
      <c r="J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L161" s="380"/>
      <c r="AM161" s="380"/>
      <c r="AN161" s="380"/>
      <c r="AO161" s="380"/>
      <c r="AP161" s="380"/>
      <c r="AQ161" s="380"/>
      <c r="AR161" s="380"/>
      <c r="AS161" s="380"/>
      <c r="AT161" s="380"/>
      <c r="AU161" s="380"/>
      <c r="AV161" s="380"/>
      <c r="AW161" s="380"/>
      <c r="AX161" s="380"/>
      <c r="AY161" s="380"/>
      <c r="AZ161" s="380"/>
      <c r="BA161" s="380"/>
      <c r="BB161" s="380"/>
      <c r="BC161" s="380"/>
      <c r="BD161" s="380"/>
      <c r="BE161" s="380"/>
    </row>
    <row r="162" spans="2:57" x14ac:dyDescent="0.25">
      <c r="B162" s="380"/>
      <c r="C162" s="382"/>
      <c r="D162" s="380"/>
      <c r="E162" s="380"/>
      <c r="F162" s="380"/>
      <c r="G162" s="380"/>
      <c r="H162" s="380"/>
      <c r="I162" s="380"/>
      <c r="J162" s="380"/>
      <c r="N162" s="380"/>
      <c r="O162" s="380"/>
      <c r="P162" s="380"/>
      <c r="Q162" s="380"/>
      <c r="R162" s="380"/>
      <c r="S162" s="380"/>
      <c r="T162" s="380"/>
      <c r="U162" s="380"/>
      <c r="V162" s="380"/>
      <c r="W162" s="380"/>
      <c r="X162" s="380"/>
      <c r="Y162" s="380"/>
      <c r="Z162" s="380"/>
      <c r="AA162" s="380"/>
      <c r="AB162" s="380"/>
      <c r="AC162" s="380"/>
      <c r="AD162" s="380"/>
      <c r="AE162" s="380"/>
      <c r="AF162" s="380"/>
      <c r="AG162" s="380"/>
      <c r="AH162" s="380"/>
      <c r="AI162" s="380"/>
      <c r="AJ162" s="380"/>
      <c r="AK162" s="380"/>
      <c r="AL162" s="380"/>
      <c r="AM162" s="380"/>
      <c r="AN162" s="380"/>
      <c r="AO162" s="380"/>
      <c r="AP162" s="380"/>
      <c r="AQ162" s="380"/>
      <c r="AR162" s="380"/>
      <c r="AS162" s="380"/>
      <c r="AT162" s="380"/>
      <c r="AU162" s="380"/>
      <c r="AV162" s="380"/>
      <c r="AW162" s="380"/>
      <c r="AX162" s="380"/>
      <c r="AY162" s="380"/>
      <c r="AZ162" s="380"/>
      <c r="BA162" s="380"/>
      <c r="BB162" s="380"/>
      <c r="BC162" s="380"/>
      <c r="BD162" s="380"/>
      <c r="BE162" s="380"/>
    </row>
    <row r="163" spans="2:57" x14ac:dyDescent="0.25">
      <c r="B163" s="380"/>
      <c r="C163" s="382"/>
      <c r="D163" s="380"/>
      <c r="E163" s="380"/>
      <c r="F163" s="380"/>
      <c r="G163" s="380"/>
      <c r="H163" s="380"/>
      <c r="I163" s="380"/>
      <c r="J163" s="380"/>
      <c r="N163" s="380"/>
      <c r="O163" s="380"/>
      <c r="P163" s="380"/>
      <c r="Q163" s="380"/>
      <c r="R163" s="380"/>
      <c r="S163" s="380"/>
      <c r="T163" s="380"/>
      <c r="U163" s="380"/>
      <c r="V163" s="380"/>
      <c r="W163" s="380"/>
      <c r="X163" s="380"/>
      <c r="Y163" s="380"/>
      <c r="Z163" s="380"/>
      <c r="AA163" s="380"/>
      <c r="AB163" s="380"/>
      <c r="AC163" s="380"/>
      <c r="AD163" s="380"/>
      <c r="AE163" s="380"/>
      <c r="AF163" s="380"/>
      <c r="AG163" s="380"/>
      <c r="AH163" s="380"/>
      <c r="AI163" s="380"/>
      <c r="AJ163" s="380"/>
      <c r="AK163" s="380"/>
      <c r="AL163" s="380"/>
      <c r="AM163" s="380"/>
      <c r="AN163" s="380"/>
      <c r="AO163" s="380"/>
      <c r="AP163" s="380"/>
      <c r="AQ163" s="380"/>
      <c r="AR163" s="380"/>
      <c r="AS163" s="380"/>
      <c r="AT163" s="380"/>
      <c r="AU163" s="380"/>
      <c r="AV163" s="380"/>
      <c r="AW163" s="380"/>
      <c r="AX163" s="380"/>
      <c r="AY163" s="380"/>
      <c r="AZ163" s="380"/>
      <c r="BA163" s="380"/>
      <c r="BB163" s="380"/>
      <c r="BC163" s="380"/>
      <c r="BD163" s="380"/>
      <c r="BE163" s="380"/>
    </row>
    <row r="164" spans="2:57" x14ac:dyDescent="0.25">
      <c r="B164" s="380"/>
      <c r="C164" s="382"/>
      <c r="D164" s="380"/>
      <c r="E164" s="380"/>
      <c r="F164" s="380"/>
      <c r="G164" s="380"/>
      <c r="H164" s="380"/>
      <c r="I164" s="380"/>
      <c r="J164" s="380"/>
      <c r="N164" s="380"/>
      <c r="O164" s="380"/>
      <c r="P164" s="380"/>
      <c r="Q164" s="380"/>
      <c r="R164" s="380"/>
      <c r="S164" s="380"/>
      <c r="T164" s="380"/>
      <c r="U164" s="380"/>
      <c r="V164" s="380"/>
      <c r="W164" s="380"/>
      <c r="X164" s="380"/>
      <c r="Y164" s="380"/>
      <c r="Z164" s="380"/>
      <c r="AA164" s="380"/>
      <c r="AB164" s="380"/>
      <c r="AC164" s="380"/>
      <c r="AD164" s="380"/>
      <c r="AE164" s="380"/>
      <c r="AF164" s="380"/>
      <c r="AG164" s="380"/>
      <c r="AH164" s="380"/>
      <c r="AI164" s="380"/>
      <c r="AJ164" s="380"/>
      <c r="AK164" s="380"/>
      <c r="AL164" s="380"/>
      <c r="AM164" s="380"/>
      <c r="AN164" s="380"/>
      <c r="AO164" s="380"/>
      <c r="AP164" s="380"/>
      <c r="AQ164" s="380"/>
      <c r="AR164" s="380"/>
      <c r="AS164" s="380"/>
      <c r="AT164" s="380"/>
      <c r="AU164" s="380"/>
      <c r="AV164" s="380"/>
      <c r="AW164" s="380"/>
      <c r="AX164" s="380"/>
      <c r="AY164" s="380"/>
      <c r="AZ164" s="380"/>
      <c r="BA164" s="380"/>
      <c r="BB164" s="380"/>
      <c r="BC164" s="380"/>
      <c r="BD164" s="380"/>
      <c r="BE164" s="380"/>
    </row>
    <row r="165" spans="2:57" x14ac:dyDescent="0.25">
      <c r="B165" s="380"/>
      <c r="C165" s="382"/>
      <c r="D165" s="380"/>
      <c r="E165" s="380"/>
      <c r="F165" s="380"/>
      <c r="G165" s="380"/>
      <c r="H165" s="380"/>
      <c r="I165" s="380"/>
      <c r="J165" s="380"/>
      <c r="N165" s="380"/>
      <c r="O165" s="380"/>
      <c r="P165" s="380"/>
      <c r="Q165" s="380"/>
      <c r="R165" s="380"/>
      <c r="S165" s="380"/>
      <c r="T165" s="380"/>
      <c r="U165" s="380"/>
      <c r="V165" s="380"/>
      <c r="W165" s="380"/>
      <c r="X165" s="380"/>
      <c r="Y165" s="380"/>
      <c r="Z165" s="380"/>
      <c r="AA165" s="380"/>
      <c r="AB165" s="380"/>
      <c r="AC165" s="380"/>
      <c r="AD165" s="380"/>
      <c r="AE165" s="380"/>
      <c r="AF165" s="380"/>
      <c r="AG165" s="380"/>
      <c r="AH165" s="380"/>
      <c r="AI165" s="380"/>
      <c r="AJ165" s="380"/>
      <c r="AK165" s="380"/>
      <c r="AL165" s="380"/>
      <c r="AM165" s="380"/>
      <c r="AN165" s="380"/>
      <c r="AO165" s="380"/>
      <c r="AP165" s="380"/>
      <c r="AQ165" s="380"/>
      <c r="AR165" s="380"/>
      <c r="AS165" s="380"/>
      <c r="AT165" s="380"/>
      <c r="AU165" s="380"/>
      <c r="AV165" s="380"/>
      <c r="AW165" s="380"/>
      <c r="AX165" s="380"/>
      <c r="AY165" s="380"/>
      <c r="AZ165" s="380"/>
      <c r="BA165" s="380"/>
      <c r="BB165" s="380"/>
      <c r="BC165" s="380"/>
      <c r="BD165" s="380"/>
      <c r="BE165" s="380"/>
    </row>
    <row r="166" spans="2:57" x14ac:dyDescent="0.25">
      <c r="B166" s="380"/>
      <c r="C166" s="382"/>
      <c r="D166" s="380"/>
      <c r="E166" s="380"/>
      <c r="F166" s="380"/>
      <c r="G166" s="380"/>
      <c r="H166" s="380"/>
      <c r="I166" s="380"/>
      <c r="J166" s="380"/>
      <c r="N166" s="380"/>
      <c r="O166" s="380"/>
      <c r="P166" s="380"/>
      <c r="Q166" s="380"/>
      <c r="R166" s="380"/>
      <c r="S166" s="380"/>
      <c r="T166" s="380"/>
      <c r="U166" s="380"/>
      <c r="V166" s="380"/>
      <c r="W166" s="380"/>
      <c r="X166" s="380"/>
      <c r="Y166" s="380"/>
      <c r="Z166" s="380"/>
      <c r="AA166" s="380"/>
      <c r="AB166" s="380"/>
      <c r="AC166" s="380"/>
      <c r="AD166" s="380"/>
      <c r="AE166" s="380"/>
      <c r="AF166" s="380"/>
      <c r="AG166" s="380"/>
      <c r="AH166" s="380"/>
      <c r="AI166" s="380"/>
      <c r="AJ166" s="380"/>
      <c r="AK166" s="380"/>
      <c r="AL166" s="380"/>
      <c r="AM166" s="380"/>
      <c r="AN166" s="380"/>
      <c r="AO166" s="380"/>
      <c r="AP166" s="380"/>
      <c r="AQ166" s="380"/>
      <c r="AR166" s="380"/>
      <c r="AS166" s="380"/>
      <c r="AT166" s="380"/>
      <c r="AU166" s="380"/>
      <c r="AV166" s="380"/>
      <c r="AW166" s="380"/>
      <c r="AX166" s="380"/>
      <c r="AY166" s="380"/>
      <c r="AZ166" s="380"/>
      <c r="BA166" s="380"/>
      <c r="BB166" s="380"/>
      <c r="BC166" s="380"/>
      <c r="BD166" s="380"/>
      <c r="BE166" s="380"/>
    </row>
    <row r="167" spans="2:57" x14ac:dyDescent="0.25">
      <c r="B167" s="380"/>
      <c r="C167" s="382"/>
      <c r="D167" s="380"/>
      <c r="E167" s="380"/>
      <c r="F167" s="380"/>
      <c r="G167" s="380"/>
      <c r="H167" s="380"/>
      <c r="I167" s="380"/>
      <c r="J167" s="380"/>
      <c r="N167" s="380"/>
      <c r="O167" s="380"/>
      <c r="P167" s="380"/>
      <c r="Q167" s="380"/>
      <c r="R167" s="380"/>
      <c r="S167" s="380"/>
      <c r="T167" s="380"/>
      <c r="U167" s="380"/>
      <c r="V167" s="380"/>
      <c r="W167" s="380"/>
      <c r="X167" s="380"/>
      <c r="Y167" s="380"/>
      <c r="Z167" s="380"/>
      <c r="AA167" s="380"/>
      <c r="AB167" s="380"/>
      <c r="AC167" s="380"/>
      <c r="AD167" s="380"/>
      <c r="AE167" s="380"/>
      <c r="AF167" s="380"/>
      <c r="AG167" s="380"/>
      <c r="AH167" s="380"/>
      <c r="AI167" s="380"/>
      <c r="AJ167" s="380"/>
      <c r="AK167" s="380"/>
      <c r="AL167" s="380"/>
      <c r="AM167" s="380"/>
      <c r="AN167" s="380"/>
      <c r="AO167" s="380"/>
      <c r="AP167" s="380"/>
      <c r="AQ167" s="380"/>
      <c r="AR167" s="380"/>
      <c r="AS167" s="380"/>
      <c r="AT167" s="380"/>
      <c r="AU167" s="380"/>
      <c r="AV167" s="380"/>
      <c r="AW167" s="380"/>
      <c r="AX167" s="380"/>
      <c r="AY167" s="380"/>
      <c r="AZ167" s="380"/>
      <c r="BA167" s="380"/>
      <c r="BB167" s="380"/>
      <c r="BC167" s="380"/>
      <c r="BD167" s="380"/>
      <c r="BE167" s="380"/>
    </row>
    <row r="168" spans="2:57" x14ac:dyDescent="0.25">
      <c r="B168" s="380"/>
      <c r="C168" s="382"/>
      <c r="D168" s="380"/>
      <c r="E168" s="380"/>
      <c r="F168" s="380"/>
      <c r="G168" s="380"/>
      <c r="H168" s="380"/>
      <c r="I168" s="380"/>
      <c r="J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L168" s="380"/>
      <c r="AM168" s="380"/>
      <c r="AN168" s="380"/>
      <c r="AO168" s="380"/>
      <c r="AP168" s="380"/>
      <c r="AQ168" s="380"/>
      <c r="AR168" s="380"/>
      <c r="AS168" s="380"/>
      <c r="AT168" s="380"/>
      <c r="AU168" s="380"/>
      <c r="AV168" s="380"/>
      <c r="AW168" s="380"/>
      <c r="AX168" s="380"/>
      <c r="AY168" s="380"/>
      <c r="AZ168" s="380"/>
      <c r="BA168" s="380"/>
      <c r="BB168" s="380"/>
      <c r="BC168" s="380"/>
      <c r="BD168" s="380"/>
      <c r="BE168" s="380"/>
    </row>
    <row r="169" spans="2:57" x14ac:dyDescent="0.25">
      <c r="B169" s="380"/>
      <c r="C169" s="382"/>
      <c r="D169" s="380"/>
      <c r="E169" s="380"/>
      <c r="F169" s="380"/>
      <c r="G169" s="380"/>
      <c r="H169" s="380"/>
      <c r="I169" s="380"/>
      <c r="J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c r="AZ169" s="380"/>
      <c r="BA169" s="380"/>
      <c r="BB169" s="380"/>
      <c r="BC169" s="380"/>
      <c r="BD169" s="380"/>
      <c r="BE169" s="380"/>
    </row>
    <row r="170" spans="2:57" x14ac:dyDescent="0.25">
      <c r="B170" s="380"/>
      <c r="C170" s="382"/>
      <c r="D170" s="380"/>
      <c r="E170" s="380"/>
      <c r="F170" s="380"/>
      <c r="G170" s="380"/>
      <c r="H170" s="380"/>
      <c r="I170" s="380"/>
      <c r="J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row>
    <row r="171" spans="2:57" x14ac:dyDescent="0.25">
      <c r="B171" s="380"/>
      <c r="C171" s="382"/>
      <c r="D171" s="380"/>
      <c r="E171" s="380"/>
      <c r="F171" s="380"/>
      <c r="G171" s="380"/>
      <c r="H171" s="380"/>
      <c r="I171" s="380"/>
      <c r="J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row>
    <row r="172" spans="2:57" x14ac:dyDescent="0.25">
      <c r="B172" s="380"/>
      <c r="C172" s="382"/>
      <c r="D172" s="380"/>
      <c r="E172" s="380"/>
      <c r="F172" s="380"/>
      <c r="G172" s="380"/>
      <c r="H172" s="380"/>
      <c r="I172" s="380"/>
      <c r="J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c r="AL172" s="380"/>
      <c r="AM172" s="380"/>
      <c r="AN172" s="380"/>
      <c r="AO172" s="380"/>
      <c r="AP172" s="380"/>
      <c r="AQ172" s="380"/>
      <c r="AR172" s="380"/>
      <c r="AS172" s="380"/>
      <c r="AT172" s="380"/>
      <c r="AU172" s="380"/>
      <c r="AV172" s="380"/>
      <c r="AW172" s="380"/>
      <c r="AX172" s="380"/>
      <c r="AY172" s="380"/>
      <c r="AZ172" s="380"/>
      <c r="BA172" s="380"/>
      <c r="BB172" s="380"/>
      <c r="BC172" s="380"/>
      <c r="BD172" s="380"/>
      <c r="BE172" s="380"/>
    </row>
    <row r="173" spans="2:57" x14ac:dyDescent="0.25">
      <c r="B173" s="380"/>
      <c r="C173" s="382"/>
      <c r="D173" s="380"/>
      <c r="E173" s="380"/>
      <c r="F173" s="380"/>
      <c r="G173" s="380"/>
      <c r="H173" s="380"/>
      <c r="I173" s="380"/>
      <c r="J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c r="AL173" s="380"/>
      <c r="AM173" s="380"/>
      <c r="AN173" s="380"/>
      <c r="AO173" s="380"/>
      <c r="AP173" s="380"/>
      <c r="AQ173" s="380"/>
      <c r="AR173" s="380"/>
      <c r="AS173" s="380"/>
      <c r="AT173" s="380"/>
      <c r="AU173" s="380"/>
      <c r="AV173" s="380"/>
      <c r="AW173" s="380"/>
      <c r="AX173" s="380"/>
      <c r="AY173" s="380"/>
      <c r="AZ173" s="380"/>
      <c r="BA173" s="380"/>
      <c r="BB173" s="380"/>
      <c r="BC173" s="380"/>
      <c r="BD173" s="380"/>
      <c r="BE173" s="380"/>
    </row>
    <row r="174" spans="2:57" x14ac:dyDescent="0.25">
      <c r="B174" s="380"/>
      <c r="C174" s="382"/>
      <c r="D174" s="380"/>
      <c r="E174" s="380"/>
      <c r="F174" s="380"/>
      <c r="G174" s="380"/>
      <c r="H174" s="380"/>
      <c r="I174" s="380"/>
      <c r="J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c r="AL174" s="380"/>
      <c r="AM174" s="380"/>
      <c r="AN174" s="380"/>
      <c r="AO174" s="380"/>
      <c r="AP174" s="380"/>
      <c r="AQ174" s="380"/>
      <c r="AR174" s="380"/>
      <c r="AS174" s="380"/>
      <c r="AT174" s="380"/>
      <c r="AU174" s="380"/>
      <c r="AV174" s="380"/>
      <c r="AW174" s="380"/>
      <c r="AX174" s="380"/>
      <c r="AY174" s="380"/>
      <c r="AZ174" s="380"/>
      <c r="BA174" s="380"/>
      <c r="BB174" s="380"/>
      <c r="BC174" s="380"/>
      <c r="BD174" s="380"/>
      <c r="BE174" s="380"/>
    </row>
    <row r="175" spans="2:57" x14ac:dyDescent="0.25">
      <c r="B175" s="380"/>
      <c r="C175" s="382"/>
      <c r="D175" s="380"/>
      <c r="E175" s="380"/>
      <c r="F175" s="380"/>
      <c r="G175" s="380"/>
      <c r="H175" s="380"/>
      <c r="I175" s="380"/>
      <c r="J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c r="AZ175" s="380"/>
      <c r="BA175" s="380"/>
      <c r="BB175" s="380"/>
      <c r="BC175" s="380"/>
      <c r="BD175" s="380"/>
      <c r="BE175" s="380"/>
    </row>
    <row r="176" spans="2:57" x14ac:dyDescent="0.25">
      <c r="B176" s="380"/>
      <c r="C176" s="382"/>
      <c r="D176" s="380"/>
      <c r="E176" s="380"/>
      <c r="F176" s="380"/>
      <c r="G176" s="380"/>
      <c r="H176" s="380"/>
      <c r="I176" s="380"/>
      <c r="J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c r="AL176" s="380"/>
      <c r="AM176" s="380"/>
      <c r="AN176" s="380"/>
      <c r="AO176" s="380"/>
      <c r="AP176" s="380"/>
      <c r="AQ176" s="380"/>
      <c r="AR176" s="380"/>
      <c r="AS176" s="380"/>
      <c r="AT176" s="380"/>
      <c r="AU176" s="380"/>
      <c r="AV176" s="380"/>
      <c r="AW176" s="380"/>
      <c r="AX176" s="380"/>
      <c r="AY176" s="380"/>
      <c r="AZ176" s="380"/>
      <c r="BA176" s="380"/>
      <c r="BB176" s="380"/>
      <c r="BC176" s="380"/>
      <c r="BD176" s="380"/>
      <c r="BE176" s="380"/>
    </row>
    <row r="177" spans="2:57" x14ac:dyDescent="0.25">
      <c r="B177" s="380"/>
      <c r="C177" s="382"/>
      <c r="D177" s="380"/>
      <c r="E177" s="380"/>
      <c r="F177" s="380"/>
      <c r="G177" s="380"/>
      <c r="H177" s="380"/>
      <c r="I177" s="380"/>
      <c r="J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c r="AL177" s="380"/>
      <c r="AM177" s="380"/>
      <c r="AN177" s="380"/>
      <c r="AO177" s="380"/>
      <c r="AP177" s="380"/>
      <c r="AQ177" s="380"/>
      <c r="AR177" s="380"/>
      <c r="AS177" s="380"/>
      <c r="AT177" s="380"/>
      <c r="AU177" s="380"/>
      <c r="AV177" s="380"/>
      <c r="AW177" s="380"/>
      <c r="AX177" s="380"/>
      <c r="AY177" s="380"/>
      <c r="AZ177" s="380"/>
      <c r="BA177" s="380"/>
      <c r="BB177" s="380"/>
      <c r="BC177" s="380"/>
      <c r="BD177" s="380"/>
      <c r="BE177" s="380"/>
    </row>
    <row r="178" spans="2:57" x14ac:dyDescent="0.25">
      <c r="B178" s="380"/>
      <c r="C178" s="382"/>
      <c r="D178" s="380"/>
      <c r="E178" s="380"/>
      <c r="F178" s="380"/>
      <c r="G178" s="380"/>
      <c r="H178" s="380"/>
      <c r="I178" s="380"/>
      <c r="J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c r="AL178" s="380"/>
      <c r="AM178" s="380"/>
      <c r="AN178" s="380"/>
      <c r="AO178" s="380"/>
      <c r="AP178" s="380"/>
      <c r="AQ178" s="380"/>
      <c r="AR178" s="380"/>
      <c r="AS178" s="380"/>
      <c r="AT178" s="380"/>
      <c r="AU178" s="380"/>
      <c r="AV178" s="380"/>
      <c r="AW178" s="380"/>
      <c r="AX178" s="380"/>
      <c r="AY178" s="380"/>
      <c r="AZ178" s="380"/>
      <c r="BA178" s="380"/>
      <c r="BB178" s="380"/>
      <c r="BC178" s="380"/>
      <c r="BD178" s="380"/>
      <c r="BE178" s="380"/>
    </row>
    <row r="179" spans="2:57" x14ac:dyDescent="0.25">
      <c r="B179" s="380"/>
      <c r="C179" s="382"/>
      <c r="D179" s="380"/>
      <c r="E179" s="380"/>
      <c r="F179" s="380"/>
      <c r="G179" s="380"/>
      <c r="H179" s="380"/>
      <c r="I179" s="380"/>
      <c r="J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c r="AL179" s="380"/>
      <c r="AM179" s="380"/>
      <c r="AN179" s="380"/>
      <c r="AO179" s="380"/>
      <c r="AP179" s="380"/>
      <c r="AQ179" s="380"/>
      <c r="AR179" s="380"/>
      <c r="AS179" s="380"/>
      <c r="AT179" s="380"/>
      <c r="AU179" s="380"/>
      <c r="AV179" s="380"/>
      <c r="AW179" s="380"/>
      <c r="AX179" s="380"/>
      <c r="AY179" s="380"/>
      <c r="AZ179" s="380"/>
      <c r="BA179" s="380"/>
      <c r="BB179" s="380"/>
      <c r="BC179" s="380"/>
      <c r="BD179" s="380"/>
      <c r="BE179" s="380"/>
    </row>
    <row r="180" spans="2:57" x14ac:dyDescent="0.25">
      <c r="B180" s="380"/>
      <c r="C180" s="382"/>
      <c r="D180" s="380"/>
      <c r="E180" s="380"/>
      <c r="F180" s="380"/>
      <c r="G180" s="380"/>
      <c r="H180" s="380"/>
      <c r="I180" s="380"/>
      <c r="J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c r="AL180" s="380"/>
      <c r="AM180" s="380"/>
      <c r="AN180" s="380"/>
      <c r="AO180" s="380"/>
      <c r="AP180" s="380"/>
      <c r="AQ180" s="380"/>
      <c r="AR180" s="380"/>
      <c r="AS180" s="380"/>
      <c r="AT180" s="380"/>
      <c r="AU180" s="380"/>
      <c r="AV180" s="380"/>
      <c r="AW180" s="380"/>
      <c r="AX180" s="380"/>
      <c r="AY180" s="380"/>
      <c r="AZ180" s="380"/>
      <c r="BA180" s="380"/>
      <c r="BB180" s="380"/>
      <c r="BC180" s="380"/>
      <c r="BD180" s="380"/>
      <c r="BE180" s="380"/>
    </row>
    <row r="181" spans="2:57" x14ac:dyDescent="0.25">
      <c r="B181" s="380"/>
      <c r="C181" s="382"/>
      <c r="D181" s="380"/>
      <c r="E181" s="380"/>
      <c r="F181" s="380"/>
      <c r="G181" s="380"/>
      <c r="H181" s="380"/>
      <c r="I181" s="380"/>
      <c r="J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c r="AM181" s="380"/>
      <c r="AN181" s="380"/>
      <c r="AO181" s="380"/>
      <c r="AP181" s="380"/>
      <c r="AQ181" s="380"/>
      <c r="AR181" s="380"/>
      <c r="AS181" s="380"/>
      <c r="AT181" s="380"/>
      <c r="AU181" s="380"/>
      <c r="AV181" s="380"/>
      <c r="AW181" s="380"/>
      <c r="AX181" s="380"/>
      <c r="AY181" s="380"/>
      <c r="AZ181" s="380"/>
      <c r="BA181" s="380"/>
      <c r="BB181" s="380"/>
      <c r="BC181" s="380"/>
      <c r="BD181" s="380"/>
      <c r="BE181" s="380"/>
    </row>
    <row r="182" spans="2:57" x14ac:dyDescent="0.25">
      <c r="B182" s="380"/>
      <c r="C182" s="382"/>
      <c r="D182" s="380"/>
      <c r="E182" s="380"/>
      <c r="F182" s="380"/>
      <c r="G182" s="380"/>
      <c r="H182" s="380"/>
      <c r="I182" s="380"/>
      <c r="J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c r="AM182" s="380"/>
      <c r="AN182" s="380"/>
      <c r="AO182" s="380"/>
      <c r="AP182" s="380"/>
      <c r="AQ182" s="380"/>
      <c r="AR182" s="380"/>
      <c r="AS182" s="380"/>
      <c r="AT182" s="380"/>
      <c r="AU182" s="380"/>
      <c r="AV182" s="380"/>
      <c r="AW182" s="380"/>
      <c r="AX182" s="380"/>
      <c r="AY182" s="380"/>
      <c r="AZ182" s="380"/>
      <c r="BA182" s="380"/>
      <c r="BB182" s="380"/>
      <c r="BC182" s="380"/>
      <c r="BD182" s="380"/>
      <c r="BE182" s="380"/>
    </row>
    <row r="183" spans="2:57" x14ac:dyDescent="0.25">
      <c r="B183" s="380"/>
      <c r="C183" s="382"/>
      <c r="D183" s="380"/>
      <c r="E183" s="380"/>
      <c r="F183" s="380"/>
      <c r="G183" s="380"/>
      <c r="H183" s="380"/>
      <c r="I183" s="380"/>
      <c r="J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L183" s="380"/>
      <c r="AM183" s="380"/>
      <c r="AN183" s="380"/>
      <c r="AO183" s="380"/>
      <c r="AP183" s="380"/>
      <c r="AQ183" s="380"/>
      <c r="AR183" s="380"/>
      <c r="AS183" s="380"/>
      <c r="AT183" s="380"/>
      <c r="AU183" s="380"/>
      <c r="AV183" s="380"/>
      <c r="AW183" s="380"/>
      <c r="AX183" s="380"/>
      <c r="AY183" s="380"/>
      <c r="AZ183" s="380"/>
      <c r="BA183" s="380"/>
      <c r="BB183" s="380"/>
      <c r="BC183" s="380"/>
      <c r="BD183" s="380"/>
      <c r="BE183" s="380"/>
    </row>
    <row r="184" spans="2:57" x14ac:dyDescent="0.25">
      <c r="B184" s="380"/>
      <c r="C184" s="382"/>
      <c r="D184" s="380"/>
      <c r="E184" s="380"/>
      <c r="F184" s="380"/>
      <c r="G184" s="380"/>
      <c r="H184" s="380"/>
      <c r="I184" s="380"/>
      <c r="J184" s="380"/>
      <c r="N184" s="380"/>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0"/>
      <c r="AK184" s="380"/>
      <c r="AL184" s="380"/>
      <c r="AM184" s="380"/>
      <c r="AN184" s="380"/>
      <c r="AO184" s="380"/>
      <c r="AP184" s="380"/>
      <c r="AQ184" s="380"/>
      <c r="AR184" s="380"/>
      <c r="AS184" s="380"/>
      <c r="AT184" s="380"/>
      <c r="AU184" s="380"/>
      <c r="AV184" s="380"/>
      <c r="AW184" s="380"/>
      <c r="AX184" s="380"/>
      <c r="AY184" s="380"/>
      <c r="AZ184" s="380"/>
      <c r="BA184" s="380"/>
      <c r="BB184" s="380"/>
      <c r="BC184" s="380"/>
      <c r="BD184" s="380"/>
      <c r="BE184" s="380"/>
    </row>
    <row r="185" spans="2:57" x14ac:dyDescent="0.25">
      <c r="B185" s="380"/>
      <c r="C185" s="382"/>
      <c r="D185" s="380"/>
      <c r="E185" s="380"/>
      <c r="F185" s="380"/>
      <c r="G185" s="380"/>
      <c r="H185" s="380"/>
      <c r="I185" s="380"/>
      <c r="J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380"/>
      <c r="AL185" s="380"/>
      <c r="AM185" s="380"/>
      <c r="AN185" s="380"/>
      <c r="AO185" s="380"/>
      <c r="AP185" s="380"/>
      <c r="AQ185" s="380"/>
      <c r="AR185" s="380"/>
      <c r="AS185" s="380"/>
      <c r="AT185" s="380"/>
      <c r="AU185" s="380"/>
      <c r="AV185" s="380"/>
      <c r="AW185" s="380"/>
      <c r="AX185" s="380"/>
      <c r="AY185" s="380"/>
      <c r="AZ185" s="380"/>
      <c r="BA185" s="380"/>
      <c r="BB185" s="380"/>
      <c r="BC185" s="380"/>
      <c r="BD185" s="380"/>
      <c r="BE185" s="380"/>
    </row>
    <row r="186" spans="2:57" x14ac:dyDescent="0.25">
      <c r="B186" s="380"/>
      <c r="C186" s="382"/>
      <c r="D186" s="380"/>
      <c r="E186" s="380"/>
      <c r="F186" s="380"/>
      <c r="G186" s="380"/>
      <c r="H186" s="380"/>
      <c r="I186" s="380"/>
      <c r="J186" s="380"/>
      <c r="N186" s="380"/>
      <c r="O186" s="380"/>
      <c r="P186" s="380"/>
      <c r="Q186" s="380"/>
      <c r="R186" s="380"/>
      <c r="S186" s="380"/>
      <c r="T186" s="380"/>
      <c r="U186" s="380"/>
      <c r="V186" s="380"/>
      <c r="W186" s="380"/>
      <c r="X186" s="380"/>
      <c r="Y186" s="380"/>
      <c r="Z186" s="380"/>
      <c r="AA186" s="380"/>
      <c r="AB186" s="380"/>
      <c r="AC186" s="380"/>
      <c r="AD186" s="380"/>
      <c r="AE186" s="380"/>
      <c r="AF186" s="380"/>
      <c r="AG186" s="380"/>
      <c r="AH186" s="380"/>
      <c r="AI186" s="380"/>
      <c r="AJ186" s="380"/>
      <c r="AK186" s="380"/>
      <c r="AL186" s="380"/>
      <c r="AM186" s="380"/>
      <c r="AN186" s="380"/>
      <c r="AO186" s="380"/>
      <c r="AP186" s="380"/>
      <c r="AQ186" s="380"/>
      <c r="AR186" s="380"/>
      <c r="AS186" s="380"/>
      <c r="AT186" s="380"/>
      <c r="AU186" s="380"/>
      <c r="AV186" s="380"/>
      <c r="AW186" s="380"/>
      <c r="AX186" s="380"/>
      <c r="AY186" s="380"/>
      <c r="AZ186" s="380"/>
      <c r="BA186" s="380"/>
      <c r="BB186" s="380"/>
      <c r="BC186" s="380"/>
      <c r="BD186" s="380"/>
      <c r="BE186" s="380"/>
    </row>
    <row r="187" spans="2:57" x14ac:dyDescent="0.25">
      <c r="B187" s="380"/>
      <c r="C187" s="382"/>
      <c r="D187" s="380"/>
      <c r="E187" s="380"/>
      <c r="F187" s="380"/>
      <c r="G187" s="380"/>
      <c r="H187" s="380"/>
      <c r="I187" s="380"/>
      <c r="J187" s="380"/>
      <c r="N187" s="380"/>
      <c r="O187" s="380"/>
      <c r="P187" s="380"/>
      <c r="Q187" s="380"/>
      <c r="R187" s="380"/>
      <c r="S187" s="380"/>
      <c r="T187" s="380"/>
      <c r="U187" s="380"/>
      <c r="V187" s="380"/>
      <c r="W187" s="380"/>
      <c r="X187" s="380"/>
      <c r="Y187" s="380"/>
      <c r="Z187" s="380"/>
      <c r="AA187" s="380"/>
      <c r="AB187" s="380"/>
      <c r="AC187" s="380"/>
      <c r="AD187" s="380"/>
      <c r="AE187" s="380"/>
      <c r="AF187" s="380"/>
      <c r="AG187" s="380"/>
      <c r="AH187" s="380"/>
      <c r="AI187" s="380"/>
      <c r="AJ187" s="380"/>
      <c r="AK187" s="380"/>
      <c r="AL187" s="380"/>
      <c r="AM187" s="380"/>
      <c r="AN187" s="380"/>
      <c r="AO187" s="380"/>
      <c r="AP187" s="380"/>
      <c r="AQ187" s="380"/>
      <c r="AR187" s="380"/>
      <c r="AS187" s="380"/>
      <c r="AT187" s="380"/>
      <c r="AU187" s="380"/>
      <c r="AV187" s="380"/>
      <c r="AW187" s="380"/>
      <c r="AX187" s="380"/>
      <c r="AY187" s="380"/>
      <c r="AZ187" s="380"/>
      <c r="BA187" s="380"/>
      <c r="BB187" s="380"/>
      <c r="BC187" s="380"/>
      <c r="BD187" s="380"/>
      <c r="BE187" s="380"/>
    </row>
    <row r="188" spans="2:57" x14ac:dyDescent="0.25">
      <c r="B188" s="380"/>
      <c r="C188" s="382"/>
      <c r="D188" s="380"/>
      <c r="E188" s="380"/>
      <c r="F188" s="380"/>
      <c r="G188" s="380"/>
      <c r="H188" s="380"/>
      <c r="I188" s="380"/>
      <c r="J188" s="380"/>
      <c r="N188" s="380"/>
      <c r="O188" s="380"/>
      <c r="P188" s="380"/>
      <c r="Q188" s="380"/>
      <c r="R188" s="380"/>
      <c r="S188" s="380"/>
      <c r="T188" s="380"/>
      <c r="U188" s="380"/>
      <c r="V188" s="380"/>
      <c r="W188" s="380"/>
      <c r="X188" s="380"/>
      <c r="Y188" s="380"/>
      <c r="Z188" s="380"/>
      <c r="AA188" s="380"/>
      <c r="AB188" s="380"/>
      <c r="AC188" s="380"/>
      <c r="AD188" s="380"/>
      <c r="AE188" s="380"/>
      <c r="AF188" s="380"/>
      <c r="AG188" s="380"/>
      <c r="AH188" s="380"/>
      <c r="AI188" s="380"/>
      <c r="AJ188" s="380"/>
      <c r="AK188" s="380"/>
      <c r="AL188" s="380"/>
      <c r="AM188" s="380"/>
      <c r="AN188" s="380"/>
      <c r="AO188" s="380"/>
      <c r="AP188" s="380"/>
      <c r="AQ188" s="380"/>
      <c r="AR188" s="380"/>
      <c r="AS188" s="380"/>
      <c r="AT188" s="380"/>
      <c r="AU188" s="380"/>
      <c r="AV188" s="380"/>
      <c r="AW188" s="380"/>
      <c r="AX188" s="380"/>
      <c r="AY188" s="380"/>
      <c r="AZ188" s="380"/>
      <c r="BA188" s="380"/>
      <c r="BB188" s="380"/>
      <c r="BC188" s="380"/>
      <c r="BD188" s="380"/>
      <c r="BE188" s="380"/>
    </row>
    <row r="189" spans="2:57" x14ac:dyDescent="0.25">
      <c r="B189" s="380"/>
      <c r="C189" s="382"/>
      <c r="D189" s="380"/>
      <c r="E189" s="380"/>
      <c r="F189" s="380"/>
      <c r="G189" s="380"/>
      <c r="H189" s="380"/>
      <c r="I189" s="380"/>
      <c r="J189" s="380"/>
      <c r="N189" s="380"/>
      <c r="O189" s="380"/>
      <c r="P189" s="380"/>
      <c r="Q189" s="380"/>
      <c r="R189" s="380"/>
      <c r="S189" s="380"/>
      <c r="T189" s="380"/>
      <c r="U189" s="380"/>
      <c r="V189" s="380"/>
      <c r="W189" s="380"/>
      <c r="X189" s="380"/>
      <c r="Y189" s="380"/>
      <c r="Z189" s="380"/>
      <c r="AA189" s="380"/>
      <c r="AB189" s="380"/>
      <c r="AC189" s="380"/>
      <c r="AD189" s="380"/>
      <c r="AE189" s="380"/>
      <c r="AF189" s="380"/>
      <c r="AG189" s="380"/>
      <c r="AH189" s="380"/>
      <c r="AI189" s="380"/>
      <c r="AJ189" s="380"/>
      <c r="AK189" s="380"/>
      <c r="AL189" s="380"/>
      <c r="AM189" s="380"/>
      <c r="AN189" s="380"/>
      <c r="AO189" s="380"/>
      <c r="AP189" s="380"/>
      <c r="AQ189" s="380"/>
      <c r="AR189" s="380"/>
      <c r="AS189" s="380"/>
      <c r="AT189" s="380"/>
      <c r="AU189" s="380"/>
      <c r="AV189" s="380"/>
      <c r="AW189" s="380"/>
      <c r="AX189" s="380"/>
      <c r="AY189" s="380"/>
      <c r="AZ189" s="380"/>
      <c r="BA189" s="380"/>
      <c r="BB189" s="380"/>
      <c r="BC189" s="380"/>
      <c r="BD189" s="380"/>
      <c r="BE189" s="380"/>
    </row>
    <row r="190" spans="2:57" x14ac:dyDescent="0.25">
      <c r="B190" s="380"/>
      <c r="C190" s="382"/>
      <c r="D190" s="380"/>
      <c r="E190" s="380"/>
      <c r="F190" s="380"/>
      <c r="G190" s="380"/>
      <c r="H190" s="380"/>
      <c r="I190" s="380"/>
      <c r="J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0"/>
      <c r="AN190" s="380"/>
      <c r="AO190" s="380"/>
      <c r="AP190" s="380"/>
      <c r="AQ190" s="380"/>
      <c r="AR190" s="380"/>
      <c r="AS190" s="380"/>
      <c r="AT190" s="380"/>
      <c r="AU190" s="380"/>
      <c r="AV190" s="380"/>
      <c r="AW190" s="380"/>
      <c r="AX190" s="380"/>
      <c r="AY190" s="380"/>
      <c r="AZ190" s="380"/>
      <c r="BA190" s="380"/>
      <c r="BB190" s="380"/>
      <c r="BC190" s="380"/>
      <c r="BD190" s="380"/>
      <c r="BE190" s="380"/>
    </row>
    <row r="191" spans="2:57" x14ac:dyDescent="0.25">
      <c r="B191" s="380"/>
      <c r="C191" s="382"/>
      <c r="D191" s="380"/>
      <c r="E191" s="380"/>
      <c r="F191" s="380"/>
      <c r="G191" s="380"/>
      <c r="H191" s="380"/>
      <c r="I191" s="380"/>
      <c r="J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c r="AZ191" s="380"/>
      <c r="BA191" s="380"/>
      <c r="BB191" s="380"/>
      <c r="BC191" s="380"/>
      <c r="BD191" s="380"/>
      <c r="BE191" s="380"/>
    </row>
    <row r="192" spans="2:57" x14ac:dyDescent="0.25">
      <c r="B192" s="380"/>
      <c r="C192" s="382"/>
      <c r="D192" s="380"/>
      <c r="E192" s="380"/>
      <c r="F192" s="380"/>
      <c r="G192" s="380"/>
      <c r="H192" s="380"/>
      <c r="I192" s="380"/>
      <c r="J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c r="AY192" s="380"/>
      <c r="AZ192" s="380"/>
      <c r="BA192" s="380"/>
      <c r="BB192" s="380"/>
      <c r="BC192" s="380"/>
      <c r="BD192" s="380"/>
      <c r="BE192" s="380"/>
    </row>
    <row r="193" spans="2:57" x14ac:dyDescent="0.25">
      <c r="B193" s="380"/>
      <c r="C193" s="382"/>
      <c r="D193" s="380"/>
      <c r="E193" s="380"/>
      <c r="F193" s="380"/>
      <c r="G193" s="380"/>
      <c r="H193" s="380"/>
      <c r="I193" s="380"/>
      <c r="J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row>
    <row r="194" spans="2:57" x14ac:dyDescent="0.25">
      <c r="B194" s="380"/>
      <c r="C194" s="382"/>
      <c r="D194" s="380"/>
      <c r="E194" s="380"/>
      <c r="F194" s="380"/>
      <c r="G194" s="380"/>
      <c r="H194" s="380"/>
      <c r="I194" s="380"/>
      <c r="J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row>
    <row r="195" spans="2:57" x14ac:dyDescent="0.25">
      <c r="B195" s="380"/>
      <c r="C195" s="382"/>
      <c r="D195" s="380"/>
      <c r="E195" s="380"/>
      <c r="F195" s="380"/>
      <c r="G195" s="380"/>
      <c r="H195" s="380"/>
      <c r="I195" s="380"/>
      <c r="J195" s="380"/>
      <c r="N195" s="380"/>
      <c r="O195" s="380"/>
      <c r="P195" s="380"/>
      <c r="Q195" s="380"/>
      <c r="R195" s="380"/>
      <c r="S195" s="380"/>
      <c r="T195" s="380"/>
      <c r="U195" s="380"/>
      <c r="V195" s="380"/>
      <c r="W195" s="380"/>
      <c r="X195" s="380"/>
      <c r="Y195" s="380"/>
      <c r="Z195" s="380"/>
      <c r="AA195" s="380"/>
      <c r="AB195" s="380"/>
      <c r="AC195" s="380"/>
      <c r="AD195" s="380"/>
      <c r="AE195" s="380"/>
      <c r="AF195" s="380"/>
      <c r="AG195" s="380"/>
      <c r="AH195" s="380"/>
      <c r="AI195" s="380"/>
      <c r="AJ195" s="380"/>
      <c r="AK195" s="380"/>
      <c r="AL195" s="380"/>
      <c r="AM195" s="380"/>
      <c r="AN195" s="380"/>
      <c r="AO195" s="380"/>
      <c r="AP195" s="380"/>
      <c r="AQ195" s="380"/>
      <c r="AR195" s="380"/>
      <c r="AS195" s="380"/>
      <c r="AT195" s="380"/>
      <c r="AU195" s="380"/>
      <c r="AV195" s="380"/>
      <c r="AW195" s="380"/>
      <c r="AX195" s="380"/>
      <c r="AY195" s="380"/>
      <c r="AZ195" s="380"/>
      <c r="BA195" s="380"/>
      <c r="BB195" s="380"/>
      <c r="BC195" s="380"/>
      <c r="BD195" s="380"/>
      <c r="BE195" s="380"/>
    </row>
    <row r="196" spans="2:57" x14ac:dyDescent="0.25">
      <c r="B196" s="380"/>
      <c r="C196" s="382"/>
      <c r="D196" s="380"/>
      <c r="E196" s="380"/>
      <c r="F196" s="380"/>
      <c r="G196" s="380"/>
      <c r="H196" s="380"/>
      <c r="I196" s="380"/>
      <c r="J196" s="380"/>
      <c r="N196" s="380"/>
      <c r="O196" s="380"/>
      <c r="P196" s="380"/>
      <c r="Q196" s="380"/>
      <c r="R196" s="380"/>
      <c r="S196" s="380"/>
      <c r="T196" s="380"/>
      <c r="U196" s="380"/>
      <c r="V196" s="380"/>
      <c r="W196" s="380"/>
      <c r="X196" s="380"/>
      <c r="Y196" s="380"/>
      <c r="Z196" s="380"/>
      <c r="AA196" s="380"/>
      <c r="AB196" s="380"/>
      <c r="AC196" s="380"/>
      <c r="AD196" s="380"/>
      <c r="AE196" s="380"/>
      <c r="AF196" s="380"/>
      <c r="AG196" s="380"/>
      <c r="AH196" s="380"/>
      <c r="AI196" s="380"/>
      <c r="AJ196" s="380"/>
      <c r="AK196" s="380"/>
      <c r="AL196" s="380"/>
      <c r="AM196" s="380"/>
      <c r="AN196" s="380"/>
      <c r="AO196" s="380"/>
      <c r="AP196" s="380"/>
      <c r="AQ196" s="380"/>
      <c r="AR196" s="380"/>
      <c r="AS196" s="380"/>
      <c r="AT196" s="380"/>
      <c r="AU196" s="380"/>
      <c r="AV196" s="380"/>
      <c r="AW196" s="380"/>
      <c r="AX196" s="380"/>
      <c r="AY196" s="380"/>
      <c r="AZ196" s="380"/>
      <c r="BA196" s="380"/>
      <c r="BB196" s="380"/>
      <c r="BC196" s="380"/>
      <c r="BD196" s="380"/>
      <c r="BE196" s="380"/>
    </row>
    <row r="197" spans="2:57" x14ac:dyDescent="0.25">
      <c r="B197" s="380"/>
      <c r="C197" s="382"/>
      <c r="D197" s="380"/>
      <c r="E197" s="380"/>
      <c r="F197" s="380"/>
      <c r="G197" s="380"/>
      <c r="H197" s="380"/>
      <c r="I197" s="380"/>
      <c r="J197" s="380"/>
      <c r="N197" s="380"/>
      <c r="O197" s="380"/>
      <c r="P197" s="380"/>
      <c r="Q197" s="380"/>
      <c r="R197" s="380"/>
      <c r="S197" s="380"/>
      <c r="T197" s="380"/>
      <c r="U197" s="380"/>
      <c r="V197" s="380"/>
      <c r="W197" s="380"/>
      <c r="X197" s="380"/>
      <c r="Y197" s="380"/>
      <c r="Z197" s="380"/>
      <c r="AA197" s="380"/>
      <c r="AB197" s="380"/>
      <c r="AC197" s="380"/>
      <c r="AD197" s="380"/>
      <c r="AE197" s="380"/>
      <c r="AF197" s="380"/>
      <c r="AG197" s="380"/>
      <c r="AH197" s="380"/>
      <c r="AI197" s="380"/>
      <c r="AJ197" s="380"/>
      <c r="AK197" s="380"/>
      <c r="AL197" s="380"/>
      <c r="AM197" s="380"/>
      <c r="AN197" s="380"/>
      <c r="AO197" s="380"/>
      <c r="AP197" s="380"/>
      <c r="AQ197" s="380"/>
      <c r="AR197" s="380"/>
      <c r="AS197" s="380"/>
      <c r="AT197" s="380"/>
      <c r="AU197" s="380"/>
      <c r="AV197" s="380"/>
      <c r="AW197" s="380"/>
      <c r="AX197" s="380"/>
      <c r="AY197" s="380"/>
      <c r="AZ197" s="380"/>
      <c r="BA197" s="380"/>
      <c r="BB197" s="380"/>
      <c r="BC197" s="380"/>
      <c r="BD197" s="380"/>
      <c r="BE197" s="380"/>
    </row>
    <row r="198" spans="2:57" x14ac:dyDescent="0.25">
      <c r="B198" s="380"/>
      <c r="C198" s="382"/>
      <c r="D198" s="380"/>
      <c r="E198" s="380"/>
      <c r="F198" s="380"/>
      <c r="G198" s="380"/>
      <c r="H198" s="380"/>
      <c r="I198" s="380"/>
      <c r="J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L198" s="380"/>
      <c r="AM198" s="380"/>
      <c r="AN198" s="380"/>
      <c r="AO198" s="380"/>
      <c r="AP198" s="380"/>
      <c r="AQ198" s="380"/>
      <c r="AR198" s="380"/>
      <c r="AS198" s="380"/>
      <c r="AT198" s="380"/>
      <c r="AU198" s="380"/>
      <c r="AV198" s="380"/>
      <c r="AW198" s="380"/>
      <c r="AX198" s="380"/>
      <c r="AY198" s="380"/>
      <c r="AZ198" s="380"/>
      <c r="BA198" s="380"/>
      <c r="BB198" s="380"/>
      <c r="BC198" s="380"/>
      <c r="BD198" s="380"/>
      <c r="BE198" s="380"/>
    </row>
    <row r="199" spans="2:57" x14ac:dyDescent="0.25">
      <c r="B199" s="380"/>
      <c r="C199" s="382"/>
      <c r="D199" s="380"/>
      <c r="E199" s="380"/>
      <c r="F199" s="380"/>
      <c r="G199" s="380"/>
      <c r="H199" s="380"/>
      <c r="I199" s="380"/>
      <c r="J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80"/>
      <c r="AL199" s="380"/>
      <c r="AM199" s="380"/>
      <c r="AN199" s="380"/>
      <c r="AO199" s="380"/>
      <c r="AP199" s="380"/>
      <c r="AQ199" s="380"/>
      <c r="AR199" s="380"/>
      <c r="AS199" s="380"/>
      <c r="AT199" s="380"/>
      <c r="AU199" s="380"/>
      <c r="AV199" s="380"/>
      <c r="AW199" s="380"/>
      <c r="AX199" s="380"/>
      <c r="AY199" s="380"/>
      <c r="AZ199" s="380"/>
      <c r="BA199" s="380"/>
      <c r="BB199" s="380"/>
      <c r="BC199" s="380"/>
      <c r="BD199" s="380"/>
      <c r="BE199" s="380"/>
    </row>
    <row r="200" spans="2:57" x14ac:dyDescent="0.25">
      <c r="B200" s="380"/>
      <c r="C200" s="382"/>
      <c r="D200" s="380"/>
      <c r="E200" s="380"/>
      <c r="F200" s="380"/>
      <c r="G200" s="380"/>
      <c r="H200" s="380"/>
      <c r="I200" s="380"/>
      <c r="J200" s="380"/>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L200" s="380"/>
      <c r="AM200" s="380"/>
      <c r="AN200" s="380"/>
      <c r="AO200" s="380"/>
      <c r="AP200" s="380"/>
      <c r="AQ200" s="380"/>
      <c r="AR200" s="380"/>
      <c r="AS200" s="380"/>
      <c r="AT200" s="380"/>
      <c r="AU200" s="380"/>
      <c r="AV200" s="380"/>
      <c r="AW200" s="380"/>
      <c r="AX200" s="380"/>
      <c r="AY200" s="380"/>
      <c r="AZ200" s="380"/>
      <c r="BA200" s="380"/>
      <c r="BB200" s="380"/>
      <c r="BC200" s="380"/>
      <c r="BD200" s="380"/>
      <c r="BE200" s="380"/>
    </row>
    <row r="201" spans="2:57" x14ac:dyDescent="0.25">
      <c r="B201" s="380"/>
      <c r="C201" s="382"/>
      <c r="D201" s="380"/>
      <c r="E201" s="380"/>
      <c r="F201" s="380"/>
      <c r="G201" s="380"/>
      <c r="H201" s="380"/>
      <c r="I201" s="380"/>
      <c r="J201" s="380"/>
      <c r="N201" s="380"/>
      <c r="O201" s="380"/>
      <c r="P201" s="380"/>
      <c r="Q201" s="380"/>
      <c r="R201" s="380"/>
      <c r="S201" s="380"/>
      <c r="T201" s="380"/>
      <c r="U201" s="380"/>
      <c r="V201" s="380"/>
      <c r="W201" s="380"/>
      <c r="X201" s="380"/>
      <c r="Y201" s="380"/>
      <c r="Z201" s="380"/>
      <c r="AA201" s="380"/>
      <c r="AB201" s="380"/>
      <c r="AC201" s="380"/>
      <c r="AD201" s="380"/>
      <c r="AE201" s="380"/>
      <c r="AF201" s="380"/>
      <c r="AG201" s="380"/>
      <c r="AH201" s="380"/>
      <c r="AI201" s="380"/>
      <c r="AJ201" s="380"/>
      <c r="AK201" s="380"/>
      <c r="AL201" s="380"/>
      <c r="AM201" s="380"/>
      <c r="AN201" s="380"/>
      <c r="AO201" s="380"/>
      <c r="AP201" s="380"/>
      <c r="AQ201" s="380"/>
      <c r="AR201" s="380"/>
      <c r="AS201" s="380"/>
      <c r="AT201" s="380"/>
      <c r="AU201" s="380"/>
      <c r="AV201" s="380"/>
      <c r="AW201" s="380"/>
      <c r="AX201" s="380"/>
      <c r="AY201" s="380"/>
      <c r="AZ201" s="380"/>
      <c r="BA201" s="380"/>
      <c r="BB201" s="380"/>
      <c r="BC201" s="380"/>
      <c r="BD201" s="380"/>
      <c r="BE201" s="380"/>
    </row>
    <row r="202" spans="2:57" x14ac:dyDescent="0.25">
      <c r="B202" s="380"/>
      <c r="C202" s="382"/>
      <c r="D202" s="380"/>
      <c r="E202" s="380"/>
      <c r="F202" s="380"/>
      <c r="G202" s="380"/>
      <c r="H202" s="380"/>
      <c r="I202" s="380"/>
      <c r="J202" s="380"/>
      <c r="N202" s="380"/>
      <c r="O202" s="380"/>
      <c r="P202" s="380"/>
      <c r="Q202" s="380"/>
      <c r="R202" s="380"/>
      <c r="S202" s="380"/>
      <c r="T202" s="380"/>
      <c r="U202" s="380"/>
      <c r="V202" s="380"/>
      <c r="W202" s="380"/>
      <c r="X202" s="380"/>
      <c r="Y202" s="380"/>
      <c r="Z202" s="380"/>
      <c r="AA202" s="380"/>
      <c r="AB202" s="380"/>
      <c r="AC202" s="380"/>
      <c r="AD202" s="380"/>
      <c r="AE202" s="380"/>
      <c r="AF202" s="380"/>
      <c r="AG202" s="380"/>
      <c r="AH202" s="380"/>
      <c r="AI202" s="380"/>
      <c r="AJ202" s="380"/>
      <c r="AK202" s="380"/>
      <c r="AL202" s="380"/>
      <c r="AM202" s="380"/>
      <c r="AN202" s="380"/>
      <c r="AO202" s="380"/>
      <c r="AP202" s="380"/>
      <c r="AQ202" s="380"/>
      <c r="AR202" s="380"/>
      <c r="AS202" s="380"/>
      <c r="AT202" s="380"/>
      <c r="AU202" s="380"/>
      <c r="AV202" s="380"/>
      <c r="AW202" s="380"/>
      <c r="AX202" s="380"/>
      <c r="AY202" s="380"/>
      <c r="AZ202" s="380"/>
      <c r="BA202" s="380"/>
      <c r="BB202" s="380"/>
      <c r="BC202" s="380"/>
      <c r="BD202" s="380"/>
      <c r="BE202" s="380"/>
    </row>
    <row r="203" spans="2:57" x14ac:dyDescent="0.25">
      <c r="B203" s="380"/>
      <c r="C203" s="382"/>
      <c r="D203" s="380"/>
      <c r="E203" s="380"/>
      <c r="F203" s="380"/>
      <c r="G203" s="380"/>
      <c r="H203" s="380"/>
      <c r="I203" s="380"/>
      <c r="J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L203" s="380"/>
      <c r="AM203" s="380"/>
      <c r="AN203" s="380"/>
      <c r="AO203" s="380"/>
      <c r="AP203" s="380"/>
      <c r="AQ203" s="380"/>
      <c r="AR203" s="380"/>
      <c r="AS203" s="380"/>
      <c r="AT203" s="380"/>
      <c r="AU203" s="380"/>
      <c r="AV203" s="380"/>
      <c r="AW203" s="380"/>
      <c r="AX203" s="380"/>
      <c r="AY203" s="380"/>
      <c r="AZ203" s="380"/>
      <c r="BA203" s="380"/>
      <c r="BB203" s="380"/>
      <c r="BC203" s="380"/>
      <c r="BD203" s="380"/>
      <c r="BE203" s="380"/>
    </row>
    <row r="204" spans="2:57" x14ac:dyDescent="0.25">
      <c r="B204" s="380"/>
      <c r="C204" s="382"/>
      <c r="D204" s="380"/>
      <c r="E204" s="380"/>
      <c r="F204" s="380"/>
      <c r="G204" s="380"/>
      <c r="H204" s="380"/>
      <c r="I204" s="380"/>
      <c r="J204" s="380"/>
      <c r="N204" s="380"/>
      <c r="O204" s="380"/>
      <c r="P204" s="380"/>
      <c r="Q204" s="380"/>
      <c r="R204" s="380"/>
      <c r="S204" s="380"/>
      <c r="T204" s="380"/>
      <c r="U204" s="380"/>
      <c r="V204" s="380"/>
      <c r="W204" s="380"/>
      <c r="X204" s="380"/>
      <c r="Y204" s="380"/>
      <c r="Z204" s="380"/>
      <c r="AA204" s="380"/>
      <c r="AB204" s="380"/>
      <c r="AC204" s="380"/>
      <c r="AD204" s="380"/>
      <c r="AE204" s="380"/>
      <c r="AF204" s="380"/>
      <c r="AG204" s="380"/>
      <c r="AH204" s="380"/>
      <c r="AI204" s="380"/>
      <c r="AJ204" s="380"/>
      <c r="AK204" s="380"/>
      <c r="AL204" s="380"/>
      <c r="AM204" s="380"/>
      <c r="AN204" s="380"/>
      <c r="AO204" s="380"/>
      <c r="AP204" s="380"/>
      <c r="AQ204" s="380"/>
      <c r="AR204" s="380"/>
      <c r="AS204" s="380"/>
      <c r="AT204" s="380"/>
      <c r="AU204" s="380"/>
      <c r="AV204" s="380"/>
      <c r="AW204" s="380"/>
      <c r="AX204" s="380"/>
      <c r="AY204" s="380"/>
      <c r="AZ204" s="380"/>
      <c r="BA204" s="380"/>
      <c r="BB204" s="380"/>
      <c r="BC204" s="380"/>
      <c r="BD204" s="380"/>
      <c r="BE204" s="380"/>
    </row>
    <row r="205" spans="2:57" x14ac:dyDescent="0.25">
      <c r="B205" s="380"/>
      <c r="C205" s="382"/>
      <c r="D205" s="380"/>
      <c r="E205" s="380"/>
      <c r="F205" s="380"/>
      <c r="G205" s="380"/>
      <c r="H205" s="380"/>
      <c r="I205" s="380"/>
      <c r="J205" s="380"/>
      <c r="N205" s="380"/>
      <c r="O205" s="380"/>
      <c r="P205" s="380"/>
      <c r="Q205" s="380"/>
      <c r="R205" s="380"/>
      <c r="S205" s="380"/>
      <c r="T205" s="380"/>
      <c r="U205" s="380"/>
      <c r="V205" s="380"/>
      <c r="W205" s="380"/>
      <c r="X205" s="380"/>
      <c r="Y205" s="380"/>
      <c r="Z205" s="380"/>
      <c r="AA205" s="380"/>
      <c r="AB205" s="380"/>
      <c r="AC205" s="380"/>
      <c r="AD205" s="380"/>
      <c r="AE205" s="380"/>
      <c r="AF205" s="380"/>
      <c r="AG205" s="380"/>
      <c r="AH205" s="380"/>
      <c r="AI205" s="380"/>
      <c r="AJ205" s="380"/>
      <c r="AK205" s="380"/>
      <c r="AL205" s="380"/>
      <c r="AM205" s="380"/>
      <c r="AN205" s="380"/>
      <c r="AO205" s="380"/>
      <c r="AP205" s="380"/>
      <c r="AQ205" s="380"/>
      <c r="AR205" s="380"/>
      <c r="AS205" s="380"/>
      <c r="AT205" s="380"/>
      <c r="AU205" s="380"/>
      <c r="AV205" s="380"/>
      <c r="AW205" s="380"/>
      <c r="AX205" s="380"/>
      <c r="AY205" s="380"/>
      <c r="AZ205" s="380"/>
      <c r="BA205" s="380"/>
      <c r="BB205" s="380"/>
      <c r="BC205" s="380"/>
      <c r="BD205" s="380"/>
      <c r="BE205" s="380"/>
    </row>
    <row r="206" spans="2:57" x14ac:dyDescent="0.25">
      <c r="B206" s="380"/>
      <c r="C206" s="382"/>
      <c r="D206" s="380"/>
      <c r="E206" s="380"/>
      <c r="F206" s="380"/>
      <c r="G206" s="380"/>
      <c r="H206" s="380"/>
      <c r="I206" s="380"/>
      <c r="J206" s="380"/>
      <c r="N206" s="380"/>
      <c r="O206" s="380"/>
      <c r="P206" s="380"/>
      <c r="Q206" s="380"/>
      <c r="R206" s="380"/>
      <c r="S206" s="380"/>
      <c r="T206" s="380"/>
      <c r="U206" s="380"/>
      <c r="V206" s="380"/>
      <c r="W206" s="380"/>
      <c r="X206" s="380"/>
      <c r="Y206" s="380"/>
      <c r="Z206" s="380"/>
      <c r="AA206" s="380"/>
      <c r="AB206" s="380"/>
      <c r="AC206" s="380"/>
      <c r="AD206" s="380"/>
      <c r="AE206" s="380"/>
      <c r="AF206" s="380"/>
      <c r="AG206" s="380"/>
      <c r="AH206" s="380"/>
      <c r="AI206" s="380"/>
      <c r="AJ206" s="380"/>
      <c r="AK206" s="380"/>
      <c r="AL206" s="380"/>
      <c r="AM206" s="380"/>
      <c r="AN206" s="380"/>
      <c r="AO206" s="380"/>
      <c r="AP206" s="380"/>
      <c r="AQ206" s="380"/>
      <c r="AR206" s="380"/>
      <c r="AS206" s="380"/>
      <c r="AT206" s="380"/>
      <c r="AU206" s="380"/>
      <c r="AV206" s="380"/>
      <c r="AW206" s="380"/>
      <c r="AX206" s="380"/>
      <c r="AY206" s="380"/>
      <c r="AZ206" s="380"/>
      <c r="BA206" s="380"/>
      <c r="BB206" s="380"/>
      <c r="BC206" s="380"/>
      <c r="BD206" s="380"/>
      <c r="BE206" s="380"/>
    </row>
    <row r="207" spans="2:57" x14ac:dyDescent="0.25">
      <c r="B207" s="380"/>
      <c r="C207" s="382"/>
      <c r="D207" s="380"/>
      <c r="E207" s="380"/>
      <c r="F207" s="380"/>
      <c r="G207" s="380"/>
      <c r="H207" s="380"/>
      <c r="I207" s="380"/>
      <c r="J207" s="380"/>
      <c r="N207" s="380"/>
      <c r="O207" s="380"/>
      <c r="P207" s="380"/>
      <c r="Q207" s="380"/>
      <c r="R207" s="380"/>
      <c r="S207" s="380"/>
      <c r="T207" s="380"/>
      <c r="U207" s="380"/>
      <c r="V207" s="380"/>
      <c r="W207" s="380"/>
      <c r="X207" s="380"/>
      <c r="Y207" s="380"/>
      <c r="Z207" s="380"/>
      <c r="AA207" s="380"/>
      <c r="AB207" s="380"/>
      <c r="AC207" s="380"/>
      <c r="AD207" s="380"/>
      <c r="AE207" s="380"/>
      <c r="AF207" s="380"/>
      <c r="AG207" s="380"/>
      <c r="AH207" s="380"/>
      <c r="AI207" s="380"/>
      <c r="AJ207" s="380"/>
      <c r="AK207" s="380"/>
      <c r="AL207" s="380"/>
      <c r="AM207" s="380"/>
      <c r="AN207" s="380"/>
      <c r="AO207" s="380"/>
      <c r="AP207" s="380"/>
      <c r="AQ207" s="380"/>
      <c r="AR207" s="380"/>
      <c r="AS207" s="380"/>
      <c r="AT207" s="380"/>
      <c r="AU207" s="380"/>
      <c r="AV207" s="380"/>
      <c r="AW207" s="380"/>
      <c r="AX207" s="380"/>
      <c r="AY207" s="380"/>
      <c r="AZ207" s="380"/>
      <c r="BA207" s="380"/>
      <c r="BB207" s="380"/>
      <c r="BC207" s="380"/>
      <c r="BD207" s="380"/>
      <c r="BE207" s="380"/>
    </row>
    <row r="208" spans="2:57" x14ac:dyDescent="0.25">
      <c r="B208" s="380"/>
      <c r="C208" s="382"/>
      <c r="D208" s="380"/>
      <c r="E208" s="380"/>
      <c r="F208" s="380"/>
      <c r="G208" s="380"/>
      <c r="H208" s="380"/>
      <c r="I208" s="380"/>
      <c r="J208" s="380"/>
      <c r="N208" s="380"/>
      <c r="O208" s="380"/>
      <c r="P208" s="380"/>
      <c r="Q208" s="380"/>
      <c r="R208" s="380"/>
      <c r="S208" s="380"/>
      <c r="T208" s="380"/>
      <c r="U208" s="380"/>
      <c r="V208" s="380"/>
      <c r="W208" s="380"/>
      <c r="X208" s="380"/>
      <c r="Y208" s="380"/>
      <c r="Z208" s="380"/>
      <c r="AA208" s="380"/>
      <c r="AB208" s="380"/>
      <c r="AC208" s="380"/>
      <c r="AD208" s="380"/>
      <c r="AE208" s="380"/>
      <c r="AF208" s="380"/>
      <c r="AG208" s="380"/>
      <c r="AH208" s="380"/>
      <c r="AI208" s="380"/>
      <c r="AJ208" s="380"/>
      <c r="AK208" s="380"/>
      <c r="AL208" s="380"/>
      <c r="AM208" s="380"/>
      <c r="AN208" s="380"/>
      <c r="AO208" s="380"/>
      <c r="AP208" s="380"/>
      <c r="AQ208" s="380"/>
      <c r="AR208" s="380"/>
      <c r="AS208" s="380"/>
      <c r="AT208" s="380"/>
      <c r="AU208" s="380"/>
      <c r="AV208" s="380"/>
      <c r="AW208" s="380"/>
      <c r="AX208" s="380"/>
      <c r="AY208" s="380"/>
      <c r="AZ208" s="380"/>
      <c r="BA208" s="380"/>
      <c r="BB208" s="380"/>
      <c r="BC208" s="380"/>
      <c r="BD208" s="380"/>
      <c r="BE208" s="380"/>
    </row>
    <row r="209" spans="2:57" x14ac:dyDescent="0.25">
      <c r="B209" s="380"/>
      <c r="C209" s="382"/>
      <c r="D209" s="380"/>
      <c r="E209" s="380"/>
      <c r="F209" s="380"/>
      <c r="G209" s="380"/>
      <c r="H209" s="380"/>
      <c r="I209" s="380"/>
      <c r="J209" s="380"/>
      <c r="N209" s="380"/>
      <c r="O209" s="380"/>
      <c r="P209" s="380"/>
      <c r="Q209" s="380"/>
      <c r="R209" s="380"/>
      <c r="S209" s="380"/>
      <c r="T209" s="380"/>
      <c r="U209" s="380"/>
      <c r="V209" s="380"/>
      <c r="W209" s="380"/>
      <c r="X209" s="380"/>
      <c r="Y209" s="380"/>
      <c r="Z209" s="380"/>
      <c r="AA209" s="380"/>
      <c r="AB209" s="380"/>
      <c r="AC209" s="380"/>
      <c r="AD209" s="380"/>
      <c r="AE209" s="380"/>
      <c r="AF209" s="380"/>
      <c r="AG209" s="380"/>
      <c r="AH209" s="380"/>
      <c r="AI209" s="380"/>
      <c r="AJ209" s="380"/>
      <c r="AK209" s="380"/>
      <c r="AL209" s="380"/>
      <c r="AM209" s="380"/>
      <c r="AN209" s="380"/>
      <c r="AO209" s="380"/>
      <c r="AP209" s="380"/>
      <c r="AQ209" s="380"/>
      <c r="AR209" s="380"/>
      <c r="AS209" s="380"/>
      <c r="AT209" s="380"/>
      <c r="AU209" s="380"/>
      <c r="AV209" s="380"/>
      <c r="AW209" s="380"/>
      <c r="AX209" s="380"/>
      <c r="AY209" s="380"/>
      <c r="AZ209" s="380"/>
      <c r="BA209" s="380"/>
      <c r="BB209" s="380"/>
      <c r="BC209" s="380"/>
      <c r="BD209" s="380"/>
      <c r="BE209" s="380"/>
    </row>
    <row r="210" spans="2:57" x14ac:dyDescent="0.25">
      <c r="B210" s="380"/>
      <c r="C210" s="382"/>
      <c r="D210" s="380"/>
      <c r="E210" s="380"/>
      <c r="F210" s="380"/>
      <c r="G210" s="380"/>
      <c r="H210" s="380"/>
      <c r="I210" s="380"/>
      <c r="J210" s="380"/>
      <c r="N210" s="380"/>
      <c r="O210" s="380"/>
      <c r="P210" s="380"/>
      <c r="Q210" s="380"/>
      <c r="R210" s="380"/>
      <c r="S210" s="380"/>
      <c r="T210" s="380"/>
      <c r="U210" s="380"/>
      <c r="V210" s="380"/>
      <c r="W210" s="380"/>
      <c r="X210" s="380"/>
      <c r="Y210" s="380"/>
      <c r="Z210" s="380"/>
      <c r="AA210" s="380"/>
      <c r="AB210" s="380"/>
      <c r="AC210" s="380"/>
      <c r="AD210" s="380"/>
      <c r="AE210" s="380"/>
      <c r="AF210" s="380"/>
      <c r="AG210" s="380"/>
      <c r="AH210" s="380"/>
      <c r="AI210" s="380"/>
      <c r="AJ210" s="380"/>
      <c r="AK210" s="380"/>
      <c r="AL210" s="380"/>
      <c r="AM210" s="380"/>
      <c r="AN210" s="380"/>
      <c r="AO210" s="380"/>
      <c r="AP210" s="380"/>
      <c r="AQ210" s="380"/>
      <c r="AR210" s="380"/>
      <c r="AS210" s="380"/>
      <c r="AT210" s="380"/>
      <c r="AU210" s="380"/>
      <c r="AV210" s="380"/>
      <c r="AW210" s="380"/>
      <c r="AX210" s="380"/>
      <c r="AY210" s="380"/>
      <c r="AZ210" s="380"/>
      <c r="BA210" s="380"/>
      <c r="BB210" s="380"/>
      <c r="BC210" s="380"/>
      <c r="BD210" s="380"/>
      <c r="BE210" s="380"/>
    </row>
    <row r="211" spans="2:57" x14ac:dyDescent="0.25">
      <c r="B211" s="380"/>
      <c r="C211" s="382"/>
      <c r="D211" s="380"/>
      <c r="E211" s="380"/>
      <c r="F211" s="380"/>
      <c r="G211" s="380"/>
      <c r="H211" s="380"/>
      <c r="I211" s="380"/>
      <c r="J211" s="380"/>
      <c r="N211" s="380"/>
      <c r="O211" s="380"/>
      <c r="P211" s="380"/>
      <c r="Q211" s="380"/>
      <c r="R211" s="380"/>
      <c r="S211" s="380"/>
      <c r="T211" s="380"/>
      <c r="U211" s="380"/>
      <c r="V211" s="380"/>
      <c r="W211" s="380"/>
      <c r="X211" s="380"/>
      <c r="Y211" s="380"/>
      <c r="Z211" s="380"/>
      <c r="AA211" s="380"/>
      <c r="AB211" s="380"/>
      <c r="AC211" s="380"/>
      <c r="AD211" s="380"/>
      <c r="AE211" s="380"/>
      <c r="AF211" s="380"/>
      <c r="AG211" s="380"/>
      <c r="AH211" s="380"/>
      <c r="AI211" s="380"/>
      <c r="AJ211" s="380"/>
      <c r="AK211" s="380"/>
      <c r="AL211" s="380"/>
      <c r="AM211" s="380"/>
      <c r="AN211" s="380"/>
      <c r="AO211" s="380"/>
      <c r="AP211" s="380"/>
      <c r="AQ211" s="380"/>
      <c r="AR211" s="380"/>
      <c r="AS211" s="380"/>
      <c r="AT211" s="380"/>
      <c r="AU211" s="380"/>
      <c r="AV211" s="380"/>
      <c r="AW211" s="380"/>
      <c r="AX211" s="380"/>
      <c r="AY211" s="380"/>
      <c r="AZ211" s="380"/>
      <c r="BA211" s="380"/>
      <c r="BB211" s="380"/>
      <c r="BC211" s="380"/>
      <c r="BD211" s="380"/>
      <c r="BE211" s="380"/>
    </row>
    <row r="212" spans="2:57" x14ac:dyDescent="0.25">
      <c r="B212" s="380"/>
      <c r="C212" s="382"/>
      <c r="D212" s="380"/>
      <c r="E212" s="380"/>
      <c r="F212" s="380"/>
      <c r="G212" s="380"/>
      <c r="H212" s="380"/>
      <c r="I212" s="380"/>
      <c r="J212" s="380"/>
      <c r="N212" s="380"/>
      <c r="O212" s="380"/>
      <c r="P212" s="380"/>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L212" s="380"/>
      <c r="AM212" s="380"/>
      <c r="AN212" s="380"/>
      <c r="AO212" s="380"/>
      <c r="AP212" s="380"/>
      <c r="AQ212" s="380"/>
      <c r="AR212" s="380"/>
      <c r="AS212" s="380"/>
      <c r="AT212" s="380"/>
      <c r="AU212" s="380"/>
      <c r="AV212" s="380"/>
      <c r="AW212" s="380"/>
      <c r="AX212" s="380"/>
      <c r="AY212" s="380"/>
      <c r="AZ212" s="380"/>
      <c r="BA212" s="380"/>
      <c r="BB212" s="380"/>
      <c r="BC212" s="380"/>
      <c r="BD212" s="380"/>
      <c r="BE212" s="380"/>
    </row>
    <row r="213" spans="2:57" x14ac:dyDescent="0.25">
      <c r="B213" s="380"/>
      <c r="C213" s="382"/>
      <c r="D213" s="380"/>
      <c r="E213" s="380"/>
      <c r="F213" s="380"/>
      <c r="G213" s="380"/>
      <c r="H213" s="380"/>
      <c r="I213" s="380"/>
      <c r="J213" s="380"/>
      <c r="N213" s="380"/>
      <c r="O213" s="380"/>
      <c r="P213" s="380"/>
      <c r="Q213" s="380"/>
      <c r="R213" s="380"/>
      <c r="S213" s="380"/>
      <c r="T213" s="380"/>
      <c r="U213" s="380"/>
      <c r="V213" s="380"/>
      <c r="W213" s="380"/>
      <c r="X213" s="380"/>
      <c r="Y213" s="380"/>
      <c r="Z213" s="380"/>
      <c r="AA213" s="380"/>
      <c r="AB213" s="380"/>
      <c r="AC213" s="380"/>
      <c r="AD213" s="380"/>
      <c r="AE213" s="380"/>
      <c r="AF213" s="380"/>
      <c r="AG213" s="380"/>
      <c r="AH213" s="380"/>
      <c r="AI213" s="380"/>
      <c r="AJ213" s="380"/>
      <c r="AK213" s="380"/>
      <c r="AL213" s="380"/>
      <c r="AM213" s="380"/>
      <c r="AN213" s="380"/>
      <c r="AO213" s="380"/>
      <c r="AP213" s="380"/>
      <c r="AQ213" s="380"/>
      <c r="AR213" s="380"/>
      <c r="AS213" s="380"/>
      <c r="AT213" s="380"/>
      <c r="AU213" s="380"/>
      <c r="AV213" s="380"/>
      <c r="AW213" s="380"/>
      <c r="AX213" s="380"/>
      <c r="AY213" s="380"/>
      <c r="AZ213" s="380"/>
      <c r="BA213" s="380"/>
      <c r="BB213" s="380"/>
      <c r="BC213" s="380"/>
      <c r="BD213" s="380"/>
      <c r="BE213" s="380"/>
    </row>
    <row r="214" spans="2:57" x14ac:dyDescent="0.25">
      <c r="B214" s="380"/>
      <c r="C214" s="382"/>
      <c r="D214" s="380"/>
      <c r="E214" s="380"/>
      <c r="F214" s="380"/>
      <c r="G214" s="380"/>
      <c r="H214" s="380"/>
      <c r="I214" s="380"/>
      <c r="J214" s="380"/>
      <c r="N214" s="380"/>
      <c r="O214" s="380"/>
      <c r="P214" s="380"/>
      <c r="Q214" s="380"/>
      <c r="R214" s="380"/>
      <c r="S214" s="380"/>
      <c r="T214" s="380"/>
      <c r="U214" s="380"/>
      <c r="V214" s="380"/>
      <c r="W214" s="380"/>
      <c r="X214" s="380"/>
      <c r="Y214" s="380"/>
      <c r="Z214" s="380"/>
      <c r="AA214" s="380"/>
      <c r="AB214" s="380"/>
      <c r="AC214" s="380"/>
      <c r="AD214" s="380"/>
      <c r="AE214" s="380"/>
      <c r="AF214" s="380"/>
      <c r="AG214" s="380"/>
      <c r="AH214" s="380"/>
      <c r="AI214" s="380"/>
      <c r="AJ214" s="380"/>
      <c r="AK214" s="380"/>
      <c r="AL214" s="380"/>
      <c r="AM214" s="380"/>
      <c r="AN214" s="380"/>
      <c r="AO214" s="380"/>
      <c r="AP214" s="380"/>
      <c r="AQ214" s="380"/>
      <c r="AR214" s="380"/>
      <c r="AS214" s="380"/>
      <c r="AT214" s="380"/>
      <c r="AU214" s="380"/>
      <c r="AV214" s="380"/>
      <c r="AW214" s="380"/>
      <c r="AX214" s="380"/>
      <c r="AY214" s="380"/>
      <c r="AZ214" s="380"/>
      <c r="BA214" s="380"/>
      <c r="BB214" s="380"/>
      <c r="BC214" s="380"/>
      <c r="BD214" s="380"/>
      <c r="BE214" s="380"/>
    </row>
    <row r="215" spans="2:57" x14ac:dyDescent="0.25">
      <c r="B215" s="380"/>
      <c r="C215" s="382"/>
      <c r="D215" s="380"/>
      <c r="E215" s="380"/>
      <c r="F215" s="380"/>
      <c r="G215" s="380"/>
      <c r="H215" s="380"/>
      <c r="I215" s="380"/>
      <c r="J215" s="380"/>
      <c r="N215" s="380"/>
      <c r="O215" s="380"/>
      <c r="P215" s="380"/>
      <c r="Q215" s="380"/>
      <c r="R215" s="380"/>
      <c r="S215" s="380"/>
      <c r="T215" s="380"/>
      <c r="U215" s="380"/>
      <c r="V215" s="380"/>
      <c r="W215" s="380"/>
      <c r="X215" s="380"/>
      <c r="Y215" s="380"/>
      <c r="Z215" s="380"/>
      <c r="AA215" s="380"/>
      <c r="AB215" s="380"/>
      <c r="AC215" s="380"/>
      <c r="AD215" s="380"/>
      <c r="AE215" s="380"/>
      <c r="AF215" s="380"/>
      <c r="AG215" s="380"/>
      <c r="AH215" s="380"/>
      <c r="AI215" s="380"/>
      <c r="AJ215" s="380"/>
      <c r="AK215" s="380"/>
      <c r="AL215" s="380"/>
      <c r="AM215" s="380"/>
      <c r="AN215" s="380"/>
      <c r="AO215" s="380"/>
      <c r="AP215" s="380"/>
      <c r="AQ215" s="380"/>
      <c r="AR215" s="380"/>
      <c r="AS215" s="380"/>
      <c r="AT215" s="380"/>
      <c r="AU215" s="380"/>
      <c r="AV215" s="380"/>
      <c r="AW215" s="380"/>
      <c r="AX215" s="380"/>
      <c r="AY215" s="380"/>
      <c r="AZ215" s="380"/>
      <c r="BA215" s="380"/>
      <c r="BB215" s="380"/>
      <c r="BC215" s="380"/>
      <c r="BD215" s="380"/>
      <c r="BE215" s="380"/>
    </row>
    <row r="216" spans="2:57" x14ac:dyDescent="0.25">
      <c r="B216" s="380"/>
      <c r="C216" s="382"/>
      <c r="D216" s="380"/>
      <c r="E216" s="380"/>
      <c r="F216" s="380"/>
      <c r="G216" s="380"/>
      <c r="H216" s="380"/>
      <c r="I216" s="380"/>
      <c r="J216" s="380"/>
      <c r="N216" s="380"/>
      <c r="O216" s="380"/>
      <c r="P216" s="380"/>
      <c r="Q216" s="380"/>
      <c r="R216" s="380"/>
      <c r="S216" s="380"/>
      <c r="T216" s="380"/>
      <c r="U216" s="380"/>
      <c r="V216" s="380"/>
      <c r="W216" s="380"/>
      <c r="X216" s="380"/>
      <c r="Y216" s="380"/>
      <c r="Z216" s="380"/>
      <c r="AA216" s="380"/>
      <c r="AB216" s="380"/>
      <c r="AC216" s="380"/>
      <c r="AD216" s="380"/>
      <c r="AE216" s="380"/>
      <c r="AF216" s="380"/>
      <c r="AG216" s="380"/>
      <c r="AH216" s="380"/>
      <c r="AI216" s="380"/>
      <c r="AJ216" s="380"/>
      <c r="AK216" s="380"/>
      <c r="AL216" s="380"/>
      <c r="AM216" s="380"/>
      <c r="AN216" s="380"/>
      <c r="AO216" s="380"/>
      <c r="AP216" s="380"/>
      <c r="AQ216" s="380"/>
      <c r="AR216" s="380"/>
      <c r="AS216" s="380"/>
      <c r="AT216" s="380"/>
      <c r="AU216" s="380"/>
      <c r="AV216" s="380"/>
      <c r="AW216" s="380"/>
      <c r="AX216" s="380"/>
      <c r="AY216" s="380"/>
      <c r="AZ216" s="380"/>
      <c r="BA216" s="380"/>
      <c r="BB216" s="380"/>
      <c r="BC216" s="380"/>
      <c r="BD216" s="380"/>
      <c r="BE216" s="380"/>
    </row>
    <row r="217" spans="2:57" x14ac:dyDescent="0.25">
      <c r="B217" s="380"/>
      <c r="C217" s="382"/>
      <c r="D217" s="380"/>
      <c r="E217" s="380"/>
      <c r="F217" s="380"/>
      <c r="G217" s="380"/>
      <c r="H217" s="380"/>
      <c r="I217" s="380"/>
      <c r="J217" s="380"/>
      <c r="N217" s="380"/>
      <c r="O217" s="380"/>
      <c r="P217" s="380"/>
      <c r="Q217" s="380"/>
      <c r="R217" s="380"/>
      <c r="S217" s="380"/>
      <c r="T217" s="380"/>
      <c r="U217" s="380"/>
      <c r="V217" s="380"/>
      <c r="W217" s="380"/>
      <c r="X217" s="380"/>
      <c r="Y217" s="380"/>
      <c r="Z217" s="380"/>
      <c r="AA217" s="380"/>
      <c r="AB217" s="380"/>
      <c r="AC217" s="380"/>
      <c r="AD217" s="380"/>
      <c r="AE217" s="380"/>
      <c r="AF217" s="380"/>
      <c r="AG217" s="380"/>
      <c r="AH217" s="380"/>
      <c r="AI217" s="380"/>
      <c r="AJ217" s="380"/>
      <c r="AK217" s="380"/>
      <c r="AL217" s="380"/>
      <c r="AM217" s="380"/>
      <c r="AN217" s="380"/>
      <c r="AO217" s="380"/>
      <c r="AP217" s="380"/>
      <c r="AQ217" s="380"/>
      <c r="AR217" s="380"/>
      <c r="AS217" s="380"/>
      <c r="AT217" s="380"/>
      <c r="AU217" s="380"/>
      <c r="AV217" s="380"/>
      <c r="AW217" s="380"/>
      <c r="AX217" s="380"/>
      <c r="AY217" s="380"/>
      <c r="AZ217" s="380"/>
      <c r="BA217" s="380"/>
      <c r="BB217" s="380"/>
      <c r="BC217" s="380"/>
      <c r="BD217" s="380"/>
      <c r="BE217" s="380"/>
    </row>
    <row r="218" spans="2:57" x14ac:dyDescent="0.25">
      <c r="B218" s="380"/>
      <c r="C218" s="382"/>
      <c r="D218" s="380"/>
      <c r="E218" s="380"/>
      <c r="F218" s="380"/>
      <c r="G218" s="380"/>
      <c r="H218" s="380"/>
      <c r="I218" s="380"/>
      <c r="J218" s="380"/>
      <c r="N218" s="380"/>
      <c r="O218" s="380"/>
      <c r="P218" s="380"/>
      <c r="Q218" s="380"/>
      <c r="R218" s="380"/>
      <c r="S218" s="380"/>
      <c r="T218" s="380"/>
      <c r="U218" s="380"/>
      <c r="V218" s="380"/>
      <c r="W218" s="380"/>
      <c r="X218" s="380"/>
      <c r="Y218" s="380"/>
      <c r="Z218" s="380"/>
      <c r="AA218" s="380"/>
      <c r="AB218" s="380"/>
      <c r="AC218" s="380"/>
      <c r="AD218" s="380"/>
      <c r="AE218" s="380"/>
      <c r="AF218" s="380"/>
      <c r="AG218" s="380"/>
      <c r="AH218" s="380"/>
      <c r="AI218" s="380"/>
      <c r="AJ218" s="380"/>
      <c r="AK218" s="380"/>
      <c r="AL218" s="380"/>
      <c r="AM218" s="380"/>
      <c r="AN218" s="380"/>
      <c r="AO218" s="380"/>
      <c r="AP218" s="380"/>
      <c r="AQ218" s="380"/>
      <c r="AR218" s="380"/>
      <c r="AS218" s="380"/>
      <c r="AT218" s="380"/>
      <c r="AU218" s="380"/>
      <c r="AV218" s="380"/>
      <c r="AW218" s="380"/>
      <c r="AX218" s="380"/>
      <c r="AY218" s="380"/>
      <c r="AZ218" s="380"/>
      <c r="BA218" s="380"/>
      <c r="BB218" s="380"/>
      <c r="BC218" s="380"/>
      <c r="BD218" s="380"/>
      <c r="BE218" s="380"/>
    </row>
    <row r="219" spans="2:57" x14ac:dyDescent="0.25">
      <c r="B219" s="380"/>
      <c r="C219" s="382"/>
      <c r="D219" s="380"/>
      <c r="E219" s="380"/>
      <c r="F219" s="380"/>
      <c r="G219" s="380"/>
      <c r="H219" s="380"/>
      <c r="I219" s="380"/>
      <c r="J219" s="380"/>
      <c r="N219" s="380"/>
      <c r="O219" s="380"/>
      <c r="P219" s="380"/>
      <c r="Q219" s="380"/>
      <c r="R219" s="380"/>
      <c r="S219" s="380"/>
      <c r="T219" s="380"/>
      <c r="U219" s="380"/>
      <c r="V219" s="380"/>
      <c r="W219" s="380"/>
      <c r="X219" s="380"/>
      <c r="Y219" s="380"/>
      <c r="Z219" s="380"/>
      <c r="AA219" s="380"/>
      <c r="AB219" s="380"/>
      <c r="AC219" s="380"/>
      <c r="AD219" s="380"/>
      <c r="AE219" s="380"/>
      <c r="AF219" s="380"/>
      <c r="AG219" s="380"/>
      <c r="AH219" s="380"/>
      <c r="AI219" s="380"/>
      <c r="AJ219" s="380"/>
      <c r="AK219" s="380"/>
      <c r="AL219" s="380"/>
      <c r="AM219" s="380"/>
      <c r="AN219" s="380"/>
      <c r="AO219" s="380"/>
      <c r="AP219" s="380"/>
      <c r="AQ219" s="380"/>
      <c r="AR219" s="380"/>
      <c r="AS219" s="380"/>
      <c r="AT219" s="380"/>
      <c r="AU219" s="380"/>
      <c r="AV219" s="380"/>
      <c r="AW219" s="380"/>
      <c r="AX219" s="380"/>
      <c r="AY219" s="380"/>
      <c r="AZ219" s="380"/>
      <c r="BA219" s="380"/>
      <c r="BB219" s="380"/>
      <c r="BC219" s="380"/>
      <c r="BD219" s="380"/>
      <c r="BE219" s="380"/>
    </row>
    <row r="220" spans="2:57" x14ac:dyDescent="0.25">
      <c r="B220" s="380"/>
      <c r="C220" s="382"/>
      <c r="D220" s="380"/>
      <c r="E220" s="380"/>
      <c r="F220" s="380"/>
      <c r="G220" s="380"/>
      <c r="H220" s="380"/>
      <c r="I220" s="380"/>
      <c r="J220" s="380"/>
      <c r="N220" s="380"/>
      <c r="O220" s="380"/>
      <c r="P220" s="380"/>
      <c r="Q220" s="380"/>
      <c r="R220" s="380"/>
      <c r="S220" s="380"/>
      <c r="T220" s="380"/>
      <c r="U220" s="380"/>
      <c r="V220" s="380"/>
      <c r="W220" s="380"/>
      <c r="X220" s="380"/>
      <c r="Y220" s="380"/>
      <c r="Z220" s="380"/>
      <c r="AA220" s="380"/>
      <c r="AB220" s="380"/>
      <c r="AC220" s="380"/>
      <c r="AD220" s="380"/>
      <c r="AE220" s="380"/>
      <c r="AF220" s="380"/>
      <c r="AG220" s="380"/>
      <c r="AH220" s="380"/>
      <c r="AI220" s="380"/>
      <c r="AJ220" s="380"/>
      <c r="AK220" s="380"/>
      <c r="AL220" s="380"/>
      <c r="AM220" s="380"/>
      <c r="AN220" s="380"/>
      <c r="AO220" s="380"/>
      <c r="AP220" s="380"/>
      <c r="AQ220" s="380"/>
      <c r="AR220" s="380"/>
      <c r="AS220" s="380"/>
      <c r="AT220" s="380"/>
      <c r="AU220" s="380"/>
      <c r="AV220" s="380"/>
      <c r="AW220" s="380"/>
      <c r="AX220" s="380"/>
      <c r="AY220" s="380"/>
      <c r="AZ220" s="380"/>
      <c r="BA220" s="380"/>
      <c r="BB220" s="380"/>
      <c r="BC220" s="380"/>
      <c r="BD220" s="380"/>
      <c r="BE220" s="380"/>
    </row>
    <row r="221" spans="2:57" x14ac:dyDescent="0.25">
      <c r="B221" s="380"/>
      <c r="C221" s="382"/>
      <c r="D221" s="380"/>
      <c r="E221" s="380"/>
      <c r="F221" s="380"/>
      <c r="G221" s="380"/>
      <c r="H221" s="380"/>
      <c r="I221" s="380"/>
      <c r="J221" s="380"/>
      <c r="N221" s="380"/>
      <c r="O221" s="380"/>
      <c r="P221" s="380"/>
      <c r="Q221" s="380"/>
      <c r="R221" s="380"/>
      <c r="S221" s="380"/>
      <c r="T221" s="380"/>
      <c r="U221" s="380"/>
      <c r="V221" s="380"/>
      <c r="W221" s="380"/>
      <c r="X221" s="380"/>
      <c r="Y221" s="380"/>
      <c r="Z221" s="380"/>
      <c r="AA221" s="380"/>
      <c r="AB221" s="380"/>
      <c r="AC221" s="380"/>
      <c r="AD221" s="380"/>
      <c r="AE221" s="380"/>
      <c r="AF221" s="380"/>
      <c r="AG221" s="380"/>
      <c r="AH221" s="380"/>
      <c r="AI221" s="380"/>
      <c r="AJ221" s="380"/>
      <c r="AK221" s="380"/>
      <c r="AL221" s="380"/>
      <c r="AM221" s="380"/>
      <c r="AN221" s="380"/>
      <c r="AO221" s="380"/>
      <c r="AP221" s="380"/>
      <c r="AQ221" s="380"/>
      <c r="AR221" s="380"/>
      <c r="AS221" s="380"/>
      <c r="AT221" s="380"/>
      <c r="AU221" s="380"/>
      <c r="AV221" s="380"/>
      <c r="AW221" s="380"/>
      <c r="AX221" s="380"/>
      <c r="AY221" s="380"/>
      <c r="AZ221" s="380"/>
      <c r="BA221" s="380"/>
      <c r="BB221" s="380"/>
      <c r="BC221" s="380"/>
      <c r="BD221" s="380"/>
      <c r="BE221" s="380"/>
    </row>
    <row r="222" spans="2:57" x14ac:dyDescent="0.25">
      <c r="B222" s="380"/>
      <c r="C222" s="382"/>
      <c r="D222" s="380"/>
      <c r="E222" s="380"/>
      <c r="F222" s="380"/>
      <c r="G222" s="380"/>
      <c r="H222" s="380"/>
      <c r="I222" s="380"/>
      <c r="J222" s="380"/>
      <c r="N222" s="380"/>
      <c r="O222" s="380"/>
      <c r="P222" s="380"/>
      <c r="Q222" s="380"/>
      <c r="R222" s="380"/>
      <c r="S222" s="380"/>
      <c r="T222" s="380"/>
      <c r="U222" s="380"/>
      <c r="V222" s="380"/>
      <c r="W222" s="380"/>
      <c r="X222" s="380"/>
      <c r="Y222" s="380"/>
      <c r="Z222" s="380"/>
      <c r="AA222" s="380"/>
      <c r="AB222" s="380"/>
      <c r="AC222" s="380"/>
      <c r="AD222" s="380"/>
      <c r="AE222" s="380"/>
      <c r="AF222" s="380"/>
      <c r="AG222" s="380"/>
      <c r="AH222" s="380"/>
      <c r="AI222" s="380"/>
      <c r="AJ222" s="380"/>
      <c r="AK222" s="380"/>
      <c r="AL222" s="380"/>
      <c r="AM222" s="380"/>
      <c r="AN222" s="380"/>
      <c r="AO222" s="380"/>
      <c r="AP222" s="380"/>
      <c r="AQ222" s="380"/>
      <c r="AR222" s="380"/>
      <c r="AS222" s="380"/>
      <c r="AT222" s="380"/>
      <c r="AU222" s="380"/>
      <c r="AV222" s="380"/>
      <c r="AW222" s="380"/>
      <c r="AX222" s="380"/>
      <c r="AY222" s="380"/>
      <c r="AZ222" s="380"/>
      <c r="BA222" s="380"/>
      <c r="BB222" s="380"/>
      <c r="BC222" s="380"/>
      <c r="BD222" s="380"/>
      <c r="BE222" s="380"/>
    </row>
    <row r="223" spans="2:57" x14ac:dyDescent="0.25">
      <c r="B223" s="380"/>
      <c r="C223" s="382"/>
      <c r="D223" s="380"/>
      <c r="E223" s="380"/>
      <c r="F223" s="380"/>
      <c r="G223" s="380"/>
      <c r="H223" s="380"/>
      <c r="I223" s="380"/>
      <c r="J223" s="380"/>
      <c r="N223" s="380"/>
      <c r="O223" s="380"/>
      <c r="P223" s="380"/>
      <c r="Q223" s="380"/>
      <c r="R223" s="380"/>
      <c r="S223" s="380"/>
      <c r="T223" s="380"/>
      <c r="U223" s="380"/>
      <c r="V223" s="380"/>
      <c r="W223" s="380"/>
      <c r="X223" s="380"/>
      <c r="Y223" s="380"/>
      <c r="Z223" s="380"/>
      <c r="AA223" s="380"/>
      <c r="AB223" s="380"/>
      <c r="AC223" s="380"/>
      <c r="AD223" s="380"/>
      <c r="AE223" s="380"/>
      <c r="AF223" s="380"/>
      <c r="AG223" s="380"/>
      <c r="AH223" s="380"/>
      <c r="AI223" s="380"/>
      <c r="AJ223" s="380"/>
      <c r="AK223" s="380"/>
      <c r="AL223" s="380"/>
      <c r="AM223" s="380"/>
      <c r="AN223" s="380"/>
      <c r="AO223" s="380"/>
      <c r="AP223" s="380"/>
      <c r="AQ223" s="380"/>
      <c r="AR223" s="380"/>
      <c r="AS223" s="380"/>
      <c r="AT223" s="380"/>
      <c r="AU223" s="380"/>
      <c r="AV223" s="380"/>
      <c r="AW223" s="380"/>
      <c r="AX223" s="380"/>
      <c r="AY223" s="380"/>
      <c r="AZ223" s="380"/>
      <c r="BA223" s="380"/>
      <c r="BB223" s="380"/>
      <c r="BC223" s="380"/>
      <c r="BD223" s="380"/>
      <c r="BE223" s="380"/>
    </row>
    <row r="224" spans="2:57" x14ac:dyDescent="0.25">
      <c r="B224" s="380"/>
      <c r="C224" s="382"/>
      <c r="D224" s="380"/>
      <c r="E224" s="380"/>
      <c r="F224" s="380"/>
      <c r="G224" s="380"/>
      <c r="H224" s="380"/>
      <c r="I224" s="380"/>
      <c r="J224" s="380"/>
      <c r="N224" s="380"/>
      <c r="O224" s="380"/>
      <c r="P224" s="380"/>
      <c r="Q224" s="380"/>
      <c r="R224" s="380"/>
      <c r="S224" s="380"/>
      <c r="T224" s="380"/>
      <c r="U224" s="380"/>
      <c r="V224" s="380"/>
      <c r="W224" s="380"/>
      <c r="X224" s="380"/>
      <c r="Y224" s="380"/>
      <c r="Z224" s="380"/>
      <c r="AA224" s="380"/>
      <c r="AB224" s="380"/>
      <c r="AC224" s="380"/>
      <c r="AD224" s="380"/>
      <c r="AE224" s="380"/>
      <c r="AF224" s="380"/>
      <c r="AG224" s="380"/>
      <c r="AH224" s="380"/>
      <c r="AI224" s="380"/>
      <c r="AJ224" s="380"/>
      <c r="AK224" s="380"/>
      <c r="AL224" s="380"/>
      <c r="AM224" s="380"/>
      <c r="AN224" s="380"/>
      <c r="AO224" s="380"/>
      <c r="AP224" s="380"/>
      <c r="AQ224" s="380"/>
      <c r="AR224" s="380"/>
      <c r="AS224" s="380"/>
      <c r="AT224" s="380"/>
      <c r="AU224" s="380"/>
      <c r="AV224" s="380"/>
      <c r="AW224" s="380"/>
      <c r="AX224" s="380"/>
      <c r="AY224" s="380"/>
      <c r="AZ224" s="380"/>
      <c r="BA224" s="380"/>
      <c r="BB224" s="380"/>
      <c r="BC224" s="380"/>
      <c r="BD224" s="380"/>
      <c r="BE224" s="380"/>
    </row>
    <row r="225" spans="2:57" x14ac:dyDescent="0.25">
      <c r="B225" s="380"/>
      <c r="C225" s="382"/>
      <c r="D225" s="380"/>
      <c r="E225" s="380"/>
      <c r="F225" s="380"/>
      <c r="G225" s="380"/>
      <c r="H225" s="380"/>
      <c r="I225" s="380"/>
      <c r="J225" s="380"/>
      <c r="N225" s="380"/>
      <c r="O225" s="380"/>
      <c r="P225" s="380"/>
      <c r="Q225" s="380"/>
      <c r="R225" s="380"/>
      <c r="S225" s="380"/>
      <c r="T225" s="380"/>
      <c r="U225" s="380"/>
      <c r="V225" s="380"/>
      <c r="W225" s="380"/>
      <c r="X225" s="380"/>
      <c r="Y225" s="380"/>
      <c r="Z225" s="380"/>
      <c r="AA225" s="380"/>
      <c r="AB225" s="380"/>
      <c r="AC225" s="380"/>
      <c r="AD225" s="380"/>
      <c r="AE225" s="380"/>
      <c r="AF225" s="380"/>
      <c r="AG225" s="380"/>
      <c r="AH225" s="380"/>
      <c r="AI225" s="380"/>
      <c r="AJ225" s="380"/>
      <c r="AK225" s="380"/>
      <c r="AL225" s="380"/>
      <c r="AM225" s="380"/>
      <c r="AN225" s="380"/>
      <c r="AO225" s="380"/>
      <c r="AP225" s="380"/>
      <c r="AQ225" s="380"/>
      <c r="AR225" s="380"/>
      <c r="AS225" s="380"/>
      <c r="AT225" s="380"/>
      <c r="AU225" s="380"/>
      <c r="AV225" s="380"/>
      <c r="AW225" s="380"/>
      <c r="AX225" s="380"/>
      <c r="AY225" s="380"/>
      <c r="AZ225" s="380"/>
      <c r="BA225" s="380"/>
      <c r="BB225" s="380"/>
      <c r="BC225" s="380"/>
      <c r="BD225" s="380"/>
      <c r="BE225" s="380"/>
    </row>
    <row r="226" spans="2:57" x14ac:dyDescent="0.25">
      <c r="B226" s="380"/>
      <c r="C226" s="382"/>
      <c r="D226" s="380"/>
      <c r="E226" s="380"/>
      <c r="F226" s="380"/>
      <c r="G226" s="380"/>
      <c r="H226" s="380"/>
      <c r="I226" s="380"/>
      <c r="J226" s="380"/>
      <c r="N226" s="380"/>
      <c r="O226" s="380"/>
      <c r="P226" s="380"/>
      <c r="Q226" s="380"/>
      <c r="R226" s="380"/>
      <c r="S226" s="380"/>
      <c r="T226" s="380"/>
      <c r="U226" s="380"/>
      <c r="V226" s="380"/>
      <c r="W226" s="380"/>
      <c r="X226" s="380"/>
      <c r="Y226" s="380"/>
      <c r="Z226" s="380"/>
      <c r="AA226" s="380"/>
      <c r="AB226" s="380"/>
      <c r="AC226" s="380"/>
      <c r="AD226" s="380"/>
      <c r="AE226" s="380"/>
      <c r="AF226" s="380"/>
      <c r="AG226" s="380"/>
      <c r="AH226" s="380"/>
      <c r="AI226" s="380"/>
      <c r="AJ226" s="380"/>
      <c r="AK226" s="380"/>
      <c r="AL226" s="380"/>
      <c r="AM226" s="380"/>
      <c r="AN226" s="380"/>
      <c r="AO226" s="380"/>
      <c r="AP226" s="380"/>
      <c r="AQ226" s="380"/>
      <c r="AR226" s="380"/>
      <c r="AS226" s="380"/>
      <c r="AT226" s="380"/>
      <c r="AU226" s="380"/>
      <c r="AV226" s="380"/>
      <c r="AW226" s="380"/>
      <c r="AX226" s="380"/>
      <c r="AY226" s="380"/>
      <c r="AZ226" s="380"/>
      <c r="BA226" s="380"/>
      <c r="BB226" s="380"/>
      <c r="BC226" s="380"/>
      <c r="BD226" s="380"/>
      <c r="BE226" s="380"/>
    </row>
    <row r="227" spans="2:57" x14ac:dyDescent="0.25">
      <c r="B227" s="380"/>
      <c r="C227" s="382"/>
      <c r="D227" s="380"/>
      <c r="E227" s="380"/>
      <c r="F227" s="380"/>
      <c r="G227" s="380"/>
      <c r="H227" s="380"/>
      <c r="I227" s="380"/>
      <c r="J227" s="380"/>
      <c r="N227" s="380"/>
      <c r="O227" s="380"/>
      <c r="P227" s="380"/>
      <c r="Q227" s="380"/>
      <c r="R227" s="380"/>
      <c r="S227" s="380"/>
      <c r="T227" s="380"/>
      <c r="U227" s="380"/>
      <c r="V227" s="380"/>
      <c r="W227" s="380"/>
      <c r="X227" s="380"/>
      <c r="Y227" s="380"/>
      <c r="Z227" s="380"/>
      <c r="AA227" s="380"/>
      <c r="AB227" s="380"/>
      <c r="AC227" s="380"/>
      <c r="AD227" s="380"/>
      <c r="AE227" s="380"/>
      <c r="AF227" s="380"/>
      <c r="AG227" s="380"/>
      <c r="AH227" s="380"/>
      <c r="AI227" s="380"/>
      <c r="AJ227" s="380"/>
      <c r="AK227" s="380"/>
      <c r="AL227" s="380"/>
      <c r="AM227" s="380"/>
      <c r="AN227" s="380"/>
      <c r="AO227" s="380"/>
      <c r="AP227" s="380"/>
      <c r="AQ227" s="380"/>
      <c r="AR227" s="380"/>
      <c r="AS227" s="380"/>
      <c r="AT227" s="380"/>
      <c r="AU227" s="380"/>
      <c r="AV227" s="380"/>
      <c r="AW227" s="380"/>
      <c r="AX227" s="380"/>
      <c r="AY227" s="380"/>
      <c r="AZ227" s="380"/>
      <c r="BA227" s="380"/>
      <c r="BB227" s="380"/>
      <c r="BC227" s="380"/>
      <c r="BD227" s="380"/>
      <c r="BE227" s="380"/>
    </row>
    <row r="228" spans="2:57" x14ac:dyDescent="0.25">
      <c r="B228" s="380"/>
      <c r="C228" s="382"/>
      <c r="D228" s="380"/>
      <c r="E228" s="380"/>
      <c r="F228" s="380"/>
      <c r="G228" s="380"/>
      <c r="H228" s="380"/>
      <c r="I228" s="380"/>
      <c r="J228" s="380"/>
      <c r="N228" s="380"/>
      <c r="O228" s="380"/>
      <c r="P228" s="380"/>
      <c r="Q228" s="380"/>
      <c r="R228" s="380"/>
      <c r="S228" s="380"/>
      <c r="T228" s="380"/>
      <c r="U228" s="380"/>
      <c r="V228" s="380"/>
      <c r="W228" s="380"/>
      <c r="X228" s="380"/>
      <c r="Y228" s="380"/>
      <c r="Z228" s="380"/>
      <c r="AA228" s="380"/>
      <c r="AB228" s="380"/>
      <c r="AC228" s="380"/>
      <c r="AD228" s="380"/>
      <c r="AE228" s="380"/>
      <c r="AF228" s="380"/>
      <c r="AG228" s="380"/>
      <c r="AH228" s="380"/>
      <c r="AI228" s="380"/>
      <c r="AJ228" s="380"/>
      <c r="AK228" s="380"/>
      <c r="AL228" s="380"/>
      <c r="AM228" s="380"/>
      <c r="AN228" s="380"/>
      <c r="AO228" s="380"/>
      <c r="AP228" s="380"/>
      <c r="AQ228" s="380"/>
      <c r="AR228" s="380"/>
      <c r="AS228" s="380"/>
      <c r="AT228" s="380"/>
      <c r="AU228" s="380"/>
      <c r="AV228" s="380"/>
      <c r="AW228" s="380"/>
      <c r="AX228" s="380"/>
      <c r="AY228" s="380"/>
      <c r="AZ228" s="380"/>
      <c r="BA228" s="380"/>
      <c r="BB228" s="380"/>
      <c r="BC228" s="380"/>
      <c r="BD228" s="380"/>
      <c r="BE228" s="380"/>
    </row>
    <row r="229" spans="2:57" x14ac:dyDescent="0.25">
      <c r="B229" s="380"/>
      <c r="C229" s="382"/>
      <c r="D229" s="380"/>
      <c r="E229" s="380"/>
      <c r="F229" s="380"/>
      <c r="G229" s="380"/>
      <c r="H229" s="380"/>
      <c r="I229" s="380"/>
      <c r="J229" s="380"/>
      <c r="N229" s="380"/>
      <c r="O229" s="380"/>
      <c r="P229" s="380"/>
      <c r="Q229" s="380"/>
      <c r="R229" s="380"/>
      <c r="S229" s="380"/>
      <c r="T229" s="380"/>
      <c r="U229" s="380"/>
      <c r="V229" s="380"/>
      <c r="W229" s="380"/>
      <c r="X229" s="380"/>
      <c r="Y229" s="380"/>
      <c r="Z229" s="380"/>
      <c r="AA229" s="380"/>
      <c r="AB229" s="380"/>
      <c r="AC229" s="380"/>
      <c r="AD229" s="380"/>
      <c r="AE229" s="380"/>
      <c r="AF229" s="380"/>
      <c r="AG229" s="380"/>
      <c r="AH229" s="380"/>
      <c r="AI229" s="380"/>
      <c r="AJ229" s="380"/>
      <c r="AK229" s="380"/>
      <c r="AL229" s="380"/>
      <c r="AM229" s="380"/>
      <c r="AN229" s="380"/>
      <c r="AO229" s="380"/>
      <c r="AP229" s="380"/>
      <c r="AQ229" s="380"/>
      <c r="AR229" s="380"/>
      <c r="AS229" s="380"/>
      <c r="AT229" s="380"/>
      <c r="AU229" s="380"/>
      <c r="AV229" s="380"/>
      <c r="AW229" s="380"/>
      <c r="AX229" s="380"/>
      <c r="AY229" s="380"/>
      <c r="AZ229" s="380"/>
      <c r="BA229" s="380"/>
      <c r="BB229" s="380"/>
      <c r="BC229" s="380"/>
      <c r="BD229" s="380"/>
      <c r="BE229" s="380"/>
    </row>
    <row r="230" spans="2:57" x14ac:dyDescent="0.25">
      <c r="B230" s="380"/>
      <c r="C230" s="382"/>
      <c r="D230" s="380"/>
      <c r="E230" s="380"/>
      <c r="F230" s="380"/>
      <c r="G230" s="380"/>
      <c r="H230" s="380"/>
      <c r="I230" s="380"/>
      <c r="J230" s="380"/>
      <c r="N230" s="380"/>
      <c r="O230" s="380"/>
      <c r="P230" s="380"/>
      <c r="Q230" s="380"/>
      <c r="R230" s="380"/>
      <c r="S230" s="380"/>
      <c r="T230" s="380"/>
      <c r="U230" s="380"/>
      <c r="V230" s="380"/>
      <c r="W230" s="380"/>
      <c r="X230" s="380"/>
      <c r="Y230" s="380"/>
      <c r="Z230" s="380"/>
      <c r="AA230" s="380"/>
      <c r="AB230" s="380"/>
      <c r="AC230" s="380"/>
      <c r="AD230" s="380"/>
      <c r="AE230" s="380"/>
      <c r="AF230" s="380"/>
      <c r="AG230" s="380"/>
      <c r="AH230" s="380"/>
      <c r="AI230" s="380"/>
      <c r="AJ230" s="380"/>
      <c r="AK230" s="380"/>
      <c r="AL230" s="380"/>
      <c r="AM230" s="380"/>
      <c r="AN230" s="380"/>
      <c r="AO230" s="380"/>
      <c r="AP230" s="380"/>
      <c r="AQ230" s="380"/>
      <c r="AR230" s="380"/>
      <c r="AS230" s="380"/>
      <c r="AT230" s="380"/>
      <c r="AU230" s="380"/>
      <c r="AV230" s="380"/>
      <c r="AW230" s="380"/>
      <c r="AX230" s="380"/>
      <c r="AY230" s="380"/>
      <c r="AZ230" s="380"/>
      <c r="BA230" s="380"/>
      <c r="BB230" s="380"/>
      <c r="BC230" s="380"/>
      <c r="BD230" s="380"/>
      <c r="BE230" s="380"/>
    </row>
    <row r="231" spans="2:57" x14ac:dyDescent="0.25">
      <c r="B231" s="380"/>
      <c r="C231" s="382"/>
      <c r="D231" s="380"/>
      <c r="E231" s="380"/>
      <c r="F231" s="380"/>
      <c r="G231" s="380"/>
      <c r="H231" s="380"/>
      <c r="I231" s="380"/>
      <c r="J231" s="380"/>
      <c r="N231" s="380"/>
      <c r="O231" s="380"/>
      <c r="P231" s="380"/>
      <c r="Q231" s="380"/>
      <c r="R231" s="380"/>
      <c r="S231" s="380"/>
      <c r="T231" s="380"/>
      <c r="U231" s="380"/>
      <c r="V231" s="380"/>
      <c r="W231" s="380"/>
      <c r="X231" s="380"/>
      <c r="Y231" s="380"/>
      <c r="Z231" s="380"/>
      <c r="AA231" s="380"/>
      <c r="AB231" s="380"/>
      <c r="AC231" s="380"/>
      <c r="AD231" s="380"/>
      <c r="AE231" s="380"/>
      <c r="AF231" s="380"/>
      <c r="AG231" s="380"/>
      <c r="AH231" s="380"/>
      <c r="AI231" s="380"/>
      <c r="AJ231" s="380"/>
      <c r="AK231" s="380"/>
      <c r="AL231" s="380"/>
      <c r="AM231" s="380"/>
      <c r="AN231" s="380"/>
      <c r="AO231" s="380"/>
      <c r="AP231" s="380"/>
      <c r="AQ231" s="380"/>
      <c r="AR231" s="380"/>
      <c r="AS231" s="380"/>
      <c r="AT231" s="380"/>
      <c r="AU231" s="380"/>
      <c r="AV231" s="380"/>
      <c r="AW231" s="380"/>
      <c r="AX231" s="380"/>
      <c r="AY231" s="380"/>
      <c r="AZ231" s="380"/>
      <c r="BA231" s="380"/>
      <c r="BB231" s="380"/>
      <c r="BC231" s="380"/>
      <c r="BD231" s="380"/>
      <c r="BE231" s="380"/>
    </row>
    <row r="232" spans="2:57" x14ac:dyDescent="0.25">
      <c r="B232" s="380"/>
      <c r="C232" s="382"/>
      <c r="D232" s="380"/>
      <c r="E232" s="380"/>
      <c r="F232" s="380"/>
      <c r="G232" s="380"/>
      <c r="H232" s="380"/>
      <c r="I232" s="380"/>
      <c r="J232" s="380"/>
      <c r="N232" s="380"/>
      <c r="O232" s="380"/>
      <c r="P232" s="380"/>
      <c r="Q232" s="380"/>
      <c r="R232" s="380"/>
      <c r="S232" s="380"/>
      <c r="T232" s="380"/>
      <c r="U232" s="380"/>
      <c r="V232" s="380"/>
      <c r="W232" s="380"/>
      <c r="X232" s="380"/>
      <c r="Y232" s="380"/>
      <c r="Z232" s="380"/>
      <c r="AA232" s="380"/>
      <c r="AB232" s="380"/>
      <c r="AC232" s="380"/>
      <c r="AD232" s="380"/>
      <c r="AE232" s="380"/>
      <c r="AF232" s="380"/>
      <c r="AG232" s="380"/>
      <c r="AH232" s="380"/>
      <c r="AI232" s="380"/>
      <c r="AJ232" s="380"/>
      <c r="AK232" s="380"/>
      <c r="AL232" s="380"/>
      <c r="AM232" s="380"/>
      <c r="AN232" s="380"/>
      <c r="AO232" s="380"/>
      <c r="AP232" s="380"/>
      <c r="AQ232" s="380"/>
      <c r="AR232" s="380"/>
      <c r="AS232" s="380"/>
      <c r="AT232" s="380"/>
      <c r="AU232" s="380"/>
      <c r="AV232" s="380"/>
      <c r="AW232" s="380"/>
      <c r="AX232" s="380"/>
      <c r="AY232" s="380"/>
      <c r="AZ232" s="380"/>
      <c r="BA232" s="380"/>
      <c r="BB232" s="380"/>
      <c r="BC232" s="380"/>
      <c r="BD232" s="380"/>
      <c r="BE232" s="380"/>
    </row>
    <row r="233" spans="2:57" x14ac:dyDescent="0.25">
      <c r="B233" s="380"/>
      <c r="C233" s="382"/>
      <c r="D233" s="380"/>
      <c r="E233" s="380"/>
      <c r="F233" s="380"/>
      <c r="G233" s="380"/>
      <c r="H233" s="380"/>
      <c r="I233" s="380"/>
      <c r="J233" s="380"/>
      <c r="N233" s="380"/>
      <c r="O233" s="380"/>
      <c r="P233" s="380"/>
      <c r="Q233" s="380"/>
      <c r="R233" s="380"/>
      <c r="S233" s="380"/>
      <c r="T233" s="380"/>
      <c r="U233" s="380"/>
      <c r="V233" s="380"/>
      <c r="W233" s="380"/>
      <c r="X233" s="380"/>
      <c r="Y233" s="380"/>
      <c r="Z233" s="380"/>
      <c r="AA233" s="380"/>
      <c r="AB233" s="380"/>
      <c r="AC233" s="380"/>
      <c r="AD233" s="380"/>
      <c r="AE233" s="380"/>
      <c r="AF233" s="380"/>
      <c r="AG233" s="380"/>
      <c r="AH233" s="380"/>
      <c r="AI233" s="380"/>
      <c r="AJ233" s="380"/>
      <c r="AK233" s="380"/>
      <c r="AL233" s="380"/>
      <c r="AM233" s="380"/>
      <c r="AN233" s="380"/>
      <c r="AO233" s="380"/>
      <c r="AP233" s="380"/>
      <c r="AQ233" s="380"/>
      <c r="AR233" s="380"/>
      <c r="AS233" s="380"/>
      <c r="AT233" s="380"/>
      <c r="AU233" s="380"/>
      <c r="AV233" s="380"/>
      <c r="AW233" s="380"/>
      <c r="AX233" s="380"/>
      <c r="AY233" s="380"/>
      <c r="AZ233" s="380"/>
      <c r="BA233" s="380"/>
      <c r="BB233" s="380"/>
      <c r="BC233" s="380"/>
      <c r="BD233" s="380"/>
      <c r="BE233" s="380"/>
    </row>
    <row r="234" spans="2:57" x14ac:dyDescent="0.25">
      <c r="B234" s="380"/>
      <c r="C234" s="382"/>
      <c r="D234" s="380"/>
      <c r="E234" s="380"/>
      <c r="F234" s="380"/>
      <c r="G234" s="380"/>
      <c r="H234" s="380"/>
      <c r="I234" s="380"/>
      <c r="J234" s="380"/>
      <c r="N234" s="380"/>
      <c r="O234" s="380"/>
      <c r="P234" s="380"/>
      <c r="Q234" s="380"/>
      <c r="R234" s="380"/>
      <c r="S234" s="380"/>
      <c r="T234" s="380"/>
      <c r="U234" s="380"/>
      <c r="V234" s="380"/>
      <c r="W234" s="380"/>
      <c r="X234" s="380"/>
      <c r="Y234" s="380"/>
      <c r="Z234" s="380"/>
      <c r="AA234" s="380"/>
      <c r="AB234" s="380"/>
      <c r="AC234" s="380"/>
      <c r="AD234" s="380"/>
      <c r="AE234" s="380"/>
      <c r="AF234" s="380"/>
      <c r="AG234" s="380"/>
      <c r="AH234" s="380"/>
      <c r="AI234" s="380"/>
      <c r="AJ234" s="380"/>
      <c r="AK234" s="380"/>
      <c r="AL234" s="380"/>
      <c r="AM234" s="380"/>
      <c r="AN234" s="380"/>
      <c r="AO234" s="380"/>
      <c r="AP234" s="380"/>
      <c r="AQ234" s="380"/>
      <c r="AR234" s="380"/>
      <c r="AS234" s="380"/>
      <c r="AT234" s="380"/>
      <c r="AU234" s="380"/>
      <c r="AV234" s="380"/>
      <c r="AW234" s="380"/>
      <c r="AX234" s="380"/>
      <c r="AY234" s="380"/>
      <c r="AZ234" s="380"/>
      <c r="BA234" s="380"/>
      <c r="BB234" s="380"/>
      <c r="BC234" s="380"/>
      <c r="BD234" s="380"/>
      <c r="BE234" s="380"/>
    </row>
    <row r="235" spans="2:57" x14ac:dyDescent="0.25">
      <c r="B235" s="380"/>
      <c r="C235" s="382"/>
      <c r="D235" s="380"/>
      <c r="E235" s="380"/>
      <c r="F235" s="380"/>
      <c r="G235" s="380"/>
      <c r="H235" s="380"/>
      <c r="I235" s="380"/>
      <c r="J235" s="380"/>
      <c r="N235" s="380"/>
      <c r="O235" s="380"/>
      <c r="P235" s="380"/>
      <c r="Q235" s="380"/>
      <c r="R235" s="380"/>
      <c r="S235" s="380"/>
      <c r="T235" s="380"/>
      <c r="U235" s="380"/>
      <c r="V235" s="380"/>
      <c r="W235" s="380"/>
      <c r="X235" s="380"/>
      <c r="Y235" s="380"/>
      <c r="Z235" s="380"/>
      <c r="AA235" s="380"/>
      <c r="AB235" s="380"/>
      <c r="AC235" s="380"/>
      <c r="AD235" s="380"/>
      <c r="AE235" s="380"/>
      <c r="AF235" s="380"/>
      <c r="AG235" s="380"/>
      <c r="AH235" s="380"/>
      <c r="AI235" s="380"/>
      <c r="AJ235" s="380"/>
      <c r="AK235" s="380"/>
      <c r="AL235" s="380"/>
      <c r="AM235" s="380"/>
      <c r="AN235" s="380"/>
      <c r="AO235" s="380"/>
      <c r="AP235" s="380"/>
      <c r="AQ235" s="380"/>
      <c r="AR235" s="380"/>
      <c r="AS235" s="380"/>
      <c r="AT235" s="380"/>
      <c r="AU235" s="380"/>
      <c r="AV235" s="380"/>
      <c r="AW235" s="380"/>
      <c r="AX235" s="380"/>
      <c r="AY235" s="380"/>
      <c r="AZ235" s="380"/>
      <c r="BA235" s="380"/>
      <c r="BB235" s="380"/>
      <c r="BC235" s="380"/>
      <c r="BD235" s="380"/>
      <c r="BE235" s="380"/>
    </row>
    <row r="236" spans="2:57" x14ac:dyDescent="0.25">
      <c r="B236" s="380"/>
      <c r="C236" s="382"/>
      <c r="D236" s="380"/>
      <c r="E236" s="380"/>
      <c r="F236" s="380"/>
      <c r="G236" s="380"/>
      <c r="H236" s="380"/>
      <c r="I236" s="380"/>
      <c r="J236" s="380"/>
      <c r="N236" s="380"/>
      <c r="O236" s="380"/>
      <c r="P236" s="380"/>
      <c r="Q236" s="380"/>
      <c r="R236" s="380"/>
      <c r="S236" s="380"/>
      <c r="T236" s="380"/>
      <c r="U236" s="380"/>
      <c r="V236" s="380"/>
      <c r="W236" s="380"/>
      <c r="X236" s="380"/>
      <c r="Y236" s="380"/>
      <c r="Z236" s="380"/>
      <c r="AA236" s="380"/>
      <c r="AB236" s="380"/>
      <c r="AC236" s="380"/>
      <c r="AD236" s="380"/>
      <c r="AE236" s="380"/>
      <c r="AF236" s="380"/>
      <c r="AG236" s="380"/>
      <c r="AH236" s="380"/>
      <c r="AI236" s="380"/>
      <c r="AJ236" s="380"/>
      <c r="AK236" s="380"/>
      <c r="AL236" s="380"/>
      <c r="AM236" s="380"/>
      <c r="AN236" s="380"/>
      <c r="AO236" s="380"/>
      <c r="AP236" s="380"/>
      <c r="AQ236" s="380"/>
      <c r="AR236" s="380"/>
      <c r="AS236" s="380"/>
      <c r="AT236" s="380"/>
      <c r="AU236" s="380"/>
      <c r="AV236" s="380"/>
      <c r="AW236" s="380"/>
      <c r="AX236" s="380"/>
      <c r="AY236" s="380"/>
      <c r="AZ236" s="380"/>
      <c r="BA236" s="380"/>
      <c r="BB236" s="380"/>
      <c r="BC236" s="380"/>
      <c r="BD236" s="380"/>
      <c r="BE236" s="380"/>
    </row>
    <row r="237" spans="2:57" x14ac:dyDescent="0.25">
      <c r="B237" s="380"/>
      <c r="C237" s="382"/>
      <c r="D237" s="380"/>
      <c r="E237" s="380"/>
      <c r="F237" s="380"/>
      <c r="G237" s="380"/>
      <c r="H237" s="380"/>
      <c r="I237" s="380"/>
      <c r="J237" s="380"/>
      <c r="N237" s="380"/>
      <c r="O237" s="380"/>
      <c r="P237" s="380"/>
      <c r="Q237" s="380"/>
      <c r="R237" s="380"/>
      <c r="S237" s="380"/>
      <c r="T237" s="380"/>
      <c r="U237" s="380"/>
      <c r="V237" s="380"/>
      <c r="W237" s="380"/>
      <c r="X237" s="380"/>
      <c r="Y237" s="380"/>
      <c r="Z237" s="380"/>
      <c r="AA237" s="380"/>
      <c r="AB237" s="380"/>
      <c r="AC237" s="380"/>
      <c r="AD237" s="380"/>
      <c r="AE237" s="380"/>
      <c r="AF237" s="380"/>
      <c r="AG237" s="380"/>
      <c r="AH237" s="380"/>
      <c r="AI237" s="380"/>
      <c r="AJ237" s="380"/>
      <c r="AK237" s="380"/>
      <c r="AL237" s="380"/>
      <c r="AM237" s="380"/>
      <c r="AN237" s="380"/>
      <c r="AO237" s="380"/>
      <c r="AP237" s="380"/>
      <c r="AQ237" s="380"/>
      <c r="AR237" s="380"/>
      <c r="AS237" s="380"/>
      <c r="AT237" s="380"/>
      <c r="AU237" s="380"/>
      <c r="AV237" s="380"/>
      <c r="AW237" s="380"/>
      <c r="AX237" s="380"/>
      <c r="AY237" s="380"/>
      <c r="AZ237" s="380"/>
      <c r="BA237" s="380"/>
      <c r="BB237" s="380"/>
      <c r="BC237" s="380"/>
      <c r="BD237" s="380"/>
      <c r="BE237" s="380"/>
    </row>
    <row r="238" spans="2:57" x14ac:dyDescent="0.25">
      <c r="B238" s="380"/>
      <c r="C238" s="382"/>
      <c r="D238" s="380"/>
      <c r="E238" s="380"/>
      <c r="F238" s="380"/>
      <c r="G238" s="380"/>
      <c r="H238" s="380"/>
      <c r="I238" s="380"/>
      <c r="J238" s="380"/>
      <c r="N238" s="380"/>
      <c r="O238" s="380"/>
      <c r="P238" s="380"/>
      <c r="Q238" s="380"/>
      <c r="R238" s="380"/>
      <c r="S238" s="380"/>
      <c r="T238" s="380"/>
      <c r="U238" s="380"/>
      <c r="V238" s="380"/>
      <c r="W238" s="380"/>
      <c r="X238" s="380"/>
      <c r="Y238" s="380"/>
      <c r="Z238" s="380"/>
      <c r="AA238" s="380"/>
      <c r="AB238" s="380"/>
      <c r="AC238" s="380"/>
      <c r="AD238" s="380"/>
      <c r="AE238" s="380"/>
      <c r="AF238" s="380"/>
      <c r="AG238" s="380"/>
      <c r="AH238" s="380"/>
      <c r="AI238" s="380"/>
      <c r="AJ238" s="380"/>
      <c r="AK238" s="380"/>
      <c r="AL238" s="380"/>
      <c r="AM238" s="380"/>
      <c r="AN238" s="380"/>
      <c r="AO238" s="380"/>
      <c r="AP238" s="380"/>
      <c r="AQ238" s="380"/>
      <c r="AR238" s="380"/>
      <c r="AS238" s="380"/>
      <c r="AT238" s="380"/>
      <c r="AU238" s="380"/>
      <c r="AV238" s="380"/>
      <c r="AW238" s="380"/>
      <c r="AX238" s="380"/>
      <c r="AY238" s="380"/>
      <c r="AZ238" s="380"/>
      <c r="BA238" s="380"/>
      <c r="BB238" s="380"/>
      <c r="BC238" s="380"/>
      <c r="BD238" s="380"/>
      <c r="BE238" s="380"/>
    </row>
    <row r="239" spans="2:57" x14ac:dyDescent="0.25">
      <c r="B239" s="380"/>
      <c r="C239" s="382"/>
      <c r="D239" s="380"/>
      <c r="E239" s="380"/>
      <c r="F239" s="380"/>
      <c r="G239" s="380"/>
      <c r="H239" s="380"/>
      <c r="I239" s="380"/>
      <c r="J239" s="380"/>
      <c r="N239" s="380"/>
      <c r="O239" s="380"/>
      <c r="P239" s="380"/>
      <c r="Q239" s="380"/>
      <c r="R239" s="380"/>
      <c r="S239" s="380"/>
      <c r="T239" s="380"/>
      <c r="U239" s="380"/>
      <c r="V239" s="380"/>
      <c r="W239" s="380"/>
      <c r="X239" s="380"/>
      <c r="Y239" s="380"/>
      <c r="Z239" s="380"/>
      <c r="AA239" s="380"/>
      <c r="AB239" s="380"/>
      <c r="AC239" s="380"/>
      <c r="AD239" s="380"/>
      <c r="AE239" s="380"/>
      <c r="AF239" s="380"/>
      <c r="AG239" s="380"/>
      <c r="AH239" s="380"/>
      <c r="AI239" s="380"/>
      <c r="AJ239" s="380"/>
      <c r="AK239" s="380"/>
      <c r="AL239" s="380"/>
      <c r="AM239" s="380"/>
      <c r="AN239" s="380"/>
      <c r="AO239" s="380"/>
      <c r="AP239" s="380"/>
      <c r="AQ239" s="380"/>
      <c r="AR239" s="380"/>
      <c r="AS239" s="380"/>
      <c r="AT239" s="380"/>
      <c r="AU239" s="380"/>
      <c r="AV239" s="380"/>
      <c r="AW239" s="380"/>
      <c r="AX239" s="380"/>
      <c r="AY239" s="380"/>
      <c r="AZ239" s="380"/>
      <c r="BA239" s="380"/>
      <c r="BB239" s="380"/>
      <c r="BC239" s="380"/>
      <c r="BD239" s="380"/>
      <c r="BE239" s="380"/>
    </row>
    <row r="240" spans="2:57" x14ac:dyDescent="0.25">
      <c r="B240" s="380"/>
      <c r="C240" s="382"/>
      <c r="D240" s="380"/>
      <c r="E240" s="380"/>
      <c r="F240" s="380"/>
      <c r="G240" s="380"/>
      <c r="H240" s="380"/>
      <c r="I240" s="380"/>
      <c r="J240" s="380"/>
      <c r="N240" s="380"/>
      <c r="O240" s="380"/>
      <c r="P240" s="380"/>
      <c r="Q240" s="380"/>
      <c r="R240" s="380"/>
      <c r="S240" s="380"/>
      <c r="T240" s="380"/>
      <c r="U240" s="380"/>
      <c r="V240" s="380"/>
      <c r="W240" s="380"/>
      <c r="X240" s="380"/>
      <c r="Y240" s="380"/>
      <c r="Z240" s="380"/>
      <c r="AA240" s="380"/>
      <c r="AB240" s="380"/>
      <c r="AC240" s="380"/>
      <c r="AD240" s="380"/>
      <c r="AE240" s="380"/>
      <c r="AF240" s="380"/>
      <c r="AG240" s="380"/>
      <c r="AH240" s="380"/>
      <c r="AI240" s="380"/>
      <c r="AJ240" s="380"/>
      <c r="AK240" s="380"/>
      <c r="AL240" s="380"/>
      <c r="AM240" s="380"/>
      <c r="AN240" s="380"/>
      <c r="AO240" s="380"/>
      <c r="AP240" s="380"/>
      <c r="AQ240" s="380"/>
      <c r="AR240" s="380"/>
      <c r="AS240" s="380"/>
      <c r="AT240" s="380"/>
      <c r="AU240" s="380"/>
      <c r="AV240" s="380"/>
      <c r="AW240" s="380"/>
      <c r="AX240" s="380"/>
      <c r="AY240" s="380"/>
      <c r="AZ240" s="380"/>
      <c r="BA240" s="380"/>
      <c r="BB240" s="380"/>
      <c r="BC240" s="380"/>
      <c r="BD240" s="380"/>
      <c r="BE240" s="380"/>
    </row>
    <row r="241" spans="2:57" x14ac:dyDescent="0.25">
      <c r="B241" s="380"/>
      <c r="C241" s="382"/>
      <c r="D241" s="380"/>
      <c r="E241" s="380"/>
      <c r="F241" s="380"/>
      <c r="G241" s="380"/>
      <c r="H241" s="380"/>
      <c r="I241" s="380"/>
      <c r="J241" s="380"/>
      <c r="N241" s="380"/>
      <c r="O241" s="380"/>
      <c r="P241" s="380"/>
      <c r="Q241" s="380"/>
      <c r="R241" s="380"/>
      <c r="S241" s="380"/>
      <c r="T241" s="380"/>
      <c r="U241" s="380"/>
      <c r="V241" s="380"/>
      <c r="W241" s="380"/>
      <c r="X241" s="380"/>
      <c r="Y241" s="380"/>
      <c r="Z241" s="380"/>
      <c r="AA241" s="380"/>
      <c r="AB241" s="380"/>
      <c r="AC241" s="380"/>
      <c r="AD241" s="380"/>
      <c r="AE241" s="380"/>
      <c r="AF241" s="380"/>
      <c r="AG241" s="380"/>
      <c r="AH241" s="380"/>
      <c r="AI241" s="380"/>
      <c r="AJ241" s="380"/>
      <c r="AK241" s="380"/>
      <c r="AL241" s="380"/>
      <c r="AM241" s="380"/>
      <c r="AN241" s="380"/>
      <c r="AO241" s="380"/>
      <c r="AP241" s="380"/>
      <c r="AQ241" s="380"/>
      <c r="AR241" s="380"/>
      <c r="AS241" s="380"/>
      <c r="AT241" s="380"/>
      <c r="AU241" s="380"/>
      <c r="AV241" s="380"/>
      <c r="AW241" s="380"/>
      <c r="AX241" s="380"/>
      <c r="AY241" s="380"/>
      <c r="AZ241" s="380"/>
      <c r="BA241" s="380"/>
      <c r="BB241" s="380"/>
      <c r="BC241" s="380"/>
      <c r="BD241" s="380"/>
      <c r="BE241" s="380"/>
    </row>
    <row r="242" spans="2:57" x14ac:dyDescent="0.25">
      <c r="B242" s="380"/>
      <c r="C242" s="382"/>
      <c r="D242" s="380"/>
      <c r="E242" s="380"/>
      <c r="F242" s="380"/>
      <c r="G242" s="380"/>
      <c r="H242" s="380"/>
      <c r="I242" s="380"/>
      <c r="J242" s="380"/>
      <c r="N242" s="380"/>
      <c r="O242" s="380"/>
      <c r="P242" s="380"/>
      <c r="Q242" s="380"/>
      <c r="R242" s="380"/>
      <c r="S242" s="380"/>
      <c r="T242" s="380"/>
      <c r="U242" s="380"/>
      <c r="V242" s="380"/>
      <c r="W242" s="380"/>
      <c r="X242" s="380"/>
      <c r="Y242" s="380"/>
      <c r="Z242" s="380"/>
      <c r="AA242" s="380"/>
      <c r="AB242" s="380"/>
      <c r="AC242" s="380"/>
      <c r="AD242" s="380"/>
      <c r="AE242" s="380"/>
      <c r="AF242" s="380"/>
      <c r="AG242" s="380"/>
      <c r="AH242" s="380"/>
      <c r="AI242" s="380"/>
      <c r="AJ242" s="380"/>
      <c r="AK242" s="380"/>
      <c r="AL242" s="380"/>
      <c r="AM242" s="380"/>
      <c r="AN242" s="380"/>
      <c r="AO242" s="380"/>
      <c r="AP242" s="380"/>
      <c r="AQ242" s="380"/>
      <c r="AR242" s="380"/>
      <c r="AS242" s="380"/>
      <c r="AT242" s="380"/>
      <c r="AU242" s="380"/>
      <c r="AV242" s="380"/>
      <c r="AW242" s="380"/>
      <c r="AX242" s="380"/>
      <c r="AY242" s="380"/>
      <c r="AZ242" s="380"/>
      <c r="BA242" s="380"/>
      <c r="BB242" s="380"/>
      <c r="BC242" s="380"/>
      <c r="BD242" s="380"/>
      <c r="BE242" s="380"/>
    </row>
    <row r="243" spans="2:57" x14ac:dyDescent="0.25">
      <c r="B243" s="380"/>
      <c r="C243" s="382"/>
      <c r="D243" s="380"/>
      <c r="E243" s="380"/>
      <c r="F243" s="380"/>
      <c r="G243" s="380"/>
      <c r="H243" s="380"/>
      <c r="I243" s="380"/>
      <c r="J243" s="380"/>
      <c r="N243" s="380"/>
      <c r="O243" s="380"/>
      <c r="P243" s="380"/>
      <c r="Q243" s="380"/>
      <c r="R243" s="380"/>
      <c r="S243" s="380"/>
      <c r="T243" s="380"/>
      <c r="U243" s="380"/>
      <c r="V243" s="380"/>
      <c r="W243" s="380"/>
      <c r="X243" s="380"/>
      <c r="Y243" s="380"/>
      <c r="Z243" s="380"/>
      <c r="AA243" s="380"/>
      <c r="AB243" s="380"/>
      <c r="AC243" s="380"/>
      <c r="AD243" s="380"/>
      <c r="AE243" s="380"/>
      <c r="AF243" s="380"/>
      <c r="AG243" s="380"/>
      <c r="AH243" s="380"/>
      <c r="AI243" s="380"/>
      <c r="AJ243" s="380"/>
      <c r="AK243" s="380"/>
      <c r="AL243" s="380"/>
      <c r="AM243" s="380"/>
      <c r="AN243" s="380"/>
      <c r="AO243" s="380"/>
      <c r="AP243" s="380"/>
      <c r="AQ243" s="380"/>
      <c r="AR243" s="380"/>
      <c r="AS243" s="380"/>
      <c r="AT243" s="380"/>
      <c r="AU243" s="380"/>
      <c r="AV243" s="380"/>
      <c r="AW243" s="380"/>
      <c r="AX243" s="380"/>
      <c r="AY243" s="380"/>
      <c r="AZ243" s="380"/>
      <c r="BA243" s="380"/>
      <c r="BB243" s="380"/>
      <c r="BC243" s="380"/>
      <c r="BD243" s="380"/>
      <c r="BE243" s="380"/>
    </row>
    <row r="244" spans="2:57" x14ac:dyDescent="0.25">
      <c r="B244" s="380"/>
      <c r="C244" s="382"/>
      <c r="D244" s="380"/>
      <c r="E244" s="380"/>
      <c r="F244" s="380"/>
      <c r="G244" s="380"/>
      <c r="H244" s="380"/>
      <c r="I244" s="380"/>
      <c r="J244" s="380"/>
      <c r="N244" s="380"/>
      <c r="O244" s="380"/>
      <c r="P244" s="380"/>
      <c r="Q244" s="380"/>
      <c r="R244" s="380"/>
      <c r="S244" s="380"/>
      <c r="T244" s="380"/>
      <c r="U244" s="380"/>
      <c r="V244" s="380"/>
      <c r="W244" s="380"/>
      <c r="X244" s="380"/>
      <c r="Y244" s="380"/>
      <c r="Z244" s="380"/>
      <c r="AA244" s="380"/>
      <c r="AB244" s="380"/>
      <c r="AC244" s="380"/>
      <c r="AD244" s="380"/>
      <c r="AE244" s="380"/>
      <c r="AF244" s="380"/>
      <c r="AG244" s="380"/>
      <c r="AH244" s="380"/>
      <c r="AI244" s="380"/>
      <c r="AJ244" s="380"/>
      <c r="AK244" s="380"/>
      <c r="AL244" s="380"/>
      <c r="AM244" s="380"/>
      <c r="AN244" s="380"/>
      <c r="AO244" s="380"/>
      <c r="AP244" s="380"/>
      <c r="AQ244" s="380"/>
      <c r="AR244" s="380"/>
      <c r="AS244" s="380"/>
      <c r="AT244" s="380"/>
      <c r="AU244" s="380"/>
      <c r="AV244" s="380"/>
      <c r="AW244" s="380"/>
      <c r="AX244" s="380"/>
      <c r="AY244" s="380"/>
      <c r="AZ244" s="380"/>
      <c r="BA244" s="380"/>
      <c r="BB244" s="380"/>
      <c r="BC244" s="380"/>
      <c r="BD244" s="380"/>
      <c r="BE244" s="380"/>
    </row>
    <row r="245" spans="2:57" x14ac:dyDescent="0.25">
      <c r="B245" s="380"/>
      <c r="C245" s="382"/>
      <c r="D245" s="380"/>
      <c r="E245" s="380"/>
      <c r="F245" s="380"/>
      <c r="G245" s="380"/>
      <c r="H245" s="380"/>
      <c r="I245" s="380"/>
      <c r="J245" s="380"/>
      <c r="N245" s="380"/>
      <c r="O245" s="380"/>
      <c r="P245" s="380"/>
      <c r="Q245" s="380"/>
      <c r="R245" s="380"/>
      <c r="S245" s="380"/>
      <c r="T245" s="380"/>
      <c r="U245" s="380"/>
      <c r="V245" s="380"/>
      <c r="W245" s="380"/>
      <c r="X245" s="380"/>
      <c r="Y245" s="380"/>
      <c r="Z245" s="380"/>
      <c r="AA245" s="380"/>
      <c r="AB245" s="380"/>
      <c r="AC245" s="380"/>
      <c r="AD245" s="380"/>
      <c r="AE245" s="380"/>
      <c r="AF245" s="380"/>
      <c r="AG245" s="380"/>
      <c r="AH245" s="380"/>
      <c r="AI245" s="380"/>
      <c r="AJ245" s="380"/>
      <c r="AK245" s="380"/>
      <c r="AL245" s="380"/>
      <c r="AM245" s="380"/>
      <c r="AN245" s="380"/>
      <c r="AO245" s="380"/>
      <c r="AP245" s="380"/>
      <c r="AQ245" s="380"/>
      <c r="AR245" s="380"/>
      <c r="AS245" s="380"/>
      <c r="AT245" s="380"/>
      <c r="AU245" s="380"/>
      <c r="AV245" s="380"/>
      <c r="AW245" s="380"/>
      <c r="AX245" s="380"/>
      <c r="AY245" s="380"/>
      <c r="AZ245" s="380"/>
      <c r="BA245" s="380"/>
      <c r="BB245" s="380"/>
      <c r="BC245" s="380"/>
      <c r="BD245" s="380"/>
      <c r="BE245" s="380"/>
    </row>
    <row r="246" spans="2:57" x14ac:dyDescent="0.25">
      <c r="B246" s="380"/>
      <c r="C246" s="382"/>
      <c r="D246" s="380"/>
      <c r="E246" s="380"/>
      <c r="F246" s="380"/>
      <c r="G246" s="380"/>
      <c r="H246" s="380"/>
      <c r="I246" s="380"/>
      <c r="J246" s="380"/>
      <c r="N246" s="380"/>
      <c r="O246" s="380"/>
      <c r="P246" s="380"/>
      <c r="Q246" s="380"/>
      <c r="R246" s="380"/>
      <c r="S246" s="380"/>
      <c r="T246" s="380"/>
      <c r="U246" s="380"/>
      <c r="V246" s="380"/>
      <c r="W246" s="380"/>
      <c r="X246" s="380"/>
      <c r="Y246" s="380"/>
      <c r="Z246" s="380"/>
      <c r="AA246" s="380"/>
      <c r="AB246" s="380"/>
      <c r="AC246" s="380"/>
      <c r="AD246" s="380"/>
      <c r="AE246" s="380"/>
      <c r="AF246" s="380"/>
      <c r="AG246" s="380"/>
      <c r="AH246" s="380"/>
      <c r="AI246" s="380"/>
      <c r="AJ246" s="380"/>
      <c r="AK246" s="380"/>
      <c r="AL246" s="380"/>
      <c r="AM246" s="380"/>
      <c r="AN246" s="380"/>
      <c r="AO246" s="380"/>
      <c r="AP246" s="380"/>
      <c r="AQ246" s="380"/>
      <c r="AR246" s="380"/>
      <c r="AS246" s="380"/>
      <c r="AT246" s="380"/>
      <c r="AU246" s="380"/>
      <c r="AV246" s="380"/>
      <c r="AW246" s="380"/>
      <c r="AX246" s="380"/>
      <c r="AY246" s="380"/>
      <c r="AZ246" s="380"/>
      <c r="BA246" s="380"/>
      <c r="BB246" s="380"/>
      <c r="BC246" s="380"/>
      <c r="BD246" s="380"/>
      <c r="BE246" s="380"/>
    </row>
    <row r="247" spans="2:57" x14ac:dyDescent="0.25">
      <c r="B247" s="380"/>
      <c r="C247" s="382"/>
      <c r="D247" s="380"/>
      <c r="E247" s="380"/>
      <c r="F247" s="380"/>
      <c r="G247" s="380"/>
      <c r="H247" s="380"/>
      <c r="I247" s="380"/>
      <c r="J247" s="380"/>
      <c r="N247" s="380"/>
      <c r="O247" s="380"/>
      <c r="P247" s="380"/>
      <c r="Q247" s="380"/>
      <c r="R247" s="380"/>
      <c r="S247" s="380"/>
      <c r="T247" s="380"/>
      <c r="U247" s="380"/>
      <c r="V247" s="380"/>
      <c r="W247" s="380"/>
      <c r="X247" s="380"/>
      <c r="Y247" s="380"/>
      <c r="Z247" s="380"/>
      <c r="AA247" s="380"/>
      <c r="AB247" s="380"/>
      <c r="AC247" s="380"/>
      <c r="AD247" s="380"/>
      <c r="AE247" s="380"/>
      <c r="AF247" s="380"/>
      <c r="AG247" s="380"/>
      <c r="AH247" s="380"/>
      <c r="AI247" s="380"/>
      <c r="AJ247" s="380"/>
      <c r="AK247" s="380"/>
      <c r="AL247" s="380"/>
      <c r="AM247" s="380"/>
      <c r="AN247" s="380"/>
      <c r="AO247" s="380"/>
      <c r="AP247" s="380"/>
      <c r="AQ247" s="380"/>
      <c r="AR247" s="380"/>
      <c r="AS247" s="380"/>
      <c r="AT247" s="380"/>
      <c r="AU247" s="380"/>
      <c r="AV247" s="380"/>
      <c r="AW247" s="380"/>
      <c r="AX247" s="380"/>
      <c r="AY247" s="380"/>
      <c r="AZ247" s="380"/>
      <c r="BA247" s="380"/>
      <c r="BB247" s="380"/>
      <c r="BC247" s="380"/>
      <c r="BD247" s="380"/>
      <c r="BE247" s="380"/>
    </row>
    <row r="248" spans="2:57" x14ac:dyDescent="0.25">
      <c r="B248" s="380"/>
      <c r="C248" s="382"/>
      <c r="D248" s="380"/>
      <c r="E248" s="380"/>
      <c r="F248" s="380"/>
      <c r="G248" s="380"/>
      <c r="H248" s="380"/>
      <c r="I248" s="380"/>
      <c r="J248" s="380"/>
      <c r="N248" s="380"/>
      <c r="O248" s="380"/>
      <c r="P248" s="380"/>
      <c r="Q248" s="380"/>
      <c r="R248" s="380"/>
      <c r="S248" s="380"/>
      <c r="T248" s="380"/>
      <c r="U248" s="380"/>
      <c r="V248" s="380"/>
      <c r="W248" s="380"/>
      <c r="X248" s="380"/>
      <c r="Y248" s="380"/>
      <c r="Z248" s="380"/>
      <c r="AA248" s="380"/>
      <c r="AB248" s="380"/>
      <c r="AC248" s="380"/>
      <c r="AD248" s="380"/>
      <c r="AE248" s="380"/>
      <c r="AF248" s="380"/>
      <c r="AG248" s="380"/>
      <c r="AH248" s="380"/>
      <c r="AI248" s="380"/>
      <c r="AJ248" s="380"/>
      <c r="AK248" s="380"/>
      <c r="AL248" s="380"/>
      <c r="AM248" s="380"/>
      <c r="AN248" s="380"/>
      <c r="AO248" s="380"/>
      <c r="AP248" s="380"/>
      <c r="AQ248" s="380"/>
      <c r="AR248" s="380"/>
      <c r="AS248" s="380"/>
      <c r="AT248" s="380"/>
      <c r="AU248" s="380"/>
      <c r="AV248" s="380"/>
      <c r="AW248" s="380"/>
      <c r="AX248" s="380"/>
      <c r="AY248" s="380"/>
      <c r="AZ248" s="380"/>
      <c r="BA248" s="380"/>
      <c r="BB248" s="380"/>
      <c r="BC248" s="380"/>
      <c r="BD248" s="380"/>
      <c r="BE248" s="380"/>
    </row>
    <row r="249" spans="2:57" x14ac:dyDescent="0.25">
      <c r="B249" s="380"/>
      <c r="C249" s="382"/>
      <c r="D249" s="380"/>
      <c r="E249" s="380"/>
      <c r="F249" s="380"/>
      <c r="G249" s="380"/>
      <c r="H249" s="380"/>
      <c r="I249" s="380"/>
      <c r="J249" s="380"/>
      <c r="N249" s="380"/>
      <c r="O249" s="380"/>
      <c r="P249" s="380"/>
      <c r="Q249" s="380"/>
      <c r="R249" s="380"/>
      <c r="S249" s="380"/>
      <c r="T249" s="380"/>
      <c r="U249" s="380"/>
      <c r="V249" s="380"/>
      <c r="W249" s="380"/>
      <c r="X249" s="380"/>
      <c r="Y249" s="380"/>
      <c r="Z249" s="380"/>
      <c r="AA249" s="380"/>
      <c r="AB249" s="380"/>
      <c r="AC249" s="380"/>
      <c r="AD249" s="380"/>
      <c r="AE249" s="380"/>
      <c r="AF249" s="380"/>
      <c r="AG249" s="380"/>
      <c r="AH249" s="380"/>
      <c r="AI249" s="380"/>
      <c r="AJ249" s="380"/>
      <c r="AK249" s="380"/>
      <c r="AL249" s="380"/>
      <c r="AM249" s="380"/>
      <c r="AN249" s="380"/>
      <c r="AO249" s="380"/>
      <c r="AP249" s="380"/>
      <c r="AQ249" s="380"/>
      <c r="AR249" s="380"/>
      <c r="AS249" s="380"/>
      <c r="AT249" s="380"/>
      <c r="AU249" s="380"/>
      <c r="AV249" s="380"/>
      <c r="AW249" s="380"/>
      <c r="AX249" s="380"/>
      <c r="AY249" s="380"/>
      <c r="AZ249" s="380"/>
      <c r="BA249" s="380"/>
      <c r="BB249" s="380"/>
      <c r="BC249" s="380"/>
      <c r="BD249" s="380"/>
      <c r="BE249" s="380"/>
    </row>
    <row r="250" spans="2:57" x14ac:dyDescent="0.25">
      <c r="B250" s="380"/>
      <c r="C250" s="382"/>
      <c r="D250" s="380"/>
      <c r="E250" s="380"/>
      <c r="F250" s="380"/>
      <c r="G250" s="380"/>
      <c r="H250" s="380"/>
      <c r="I250" s="380"/>
      <c r="J250" s="380"/>
      <c r="N250" s="380"/>
      <c r="O250" s="380"/>
      <c r="P250" s="380"/>
      <c r="Q250" s="380"/>
      <c r="R250" s="380"/>
      <c r="S250" s="380"/>
      <c r="T250" s="380"/>
      <c r="U250" s="380"/>
      <c r="V250" s="380"/>
      <c r="W250" s="380"/>
      <c r="X250" s="380"/>
      <c r="Y250" s="380"/>
      <c r="Z250" s="380"/>
      <c r="AA250" s="380"/>
      <c r="AB250" s="380"/>
      <c r="AC250" s="380"/>
      <c r="AD250" s="380"/>
      <c r="AE250" s="380"/>
      <c r="AF250" s="380"/>
      <c r="AG250" s="380"/>
      <c r="AH250" s="380"/>
      <c r="AI250" s="380"/>
      <c r="AJ250" s="380"/>
      <c r="AK250" s="380"/>
      <c r="AL250" s="380"/>
      <c r="AM250" s="380"/>
      <c r="AN250" s="380"/>
      <c r="AO250" s="380"/>
      <c r="AP250" s="380"/>
      <c r="AQ250" s="380"/>
      <c r="AR250" s="380"/>
      <c r="AS250" s="380"/>
      <c r="AT250" s="380"/>
      <c r="AU250" s="380"/>
      <c r="AV250" s="380"/>
      <c r="AW250" s="380"/>
      <c r="AX250" s="380"/>
      <c r="AY250" s="380"/>
      <c r="AZ250" s="380"/>
      <c r="BA250" s="380"/>
      <c r="BB250" s="380"/>
      <c r="BC250" s="380"/>
      <c r="BD250" s="380"/>
      <c r="BE250" s="380"/>
    </row>
    <row r="251" spans="2:57" x14ac:dyDescent="0.25">
      <c r="B251" s="380"/>
      <c r="C251" s="382"/>
      <c r="D251" s="380"/>
      <c r="E251" s="380"/>
      <c r="F251" s="380"/>
      <c r="G251" s="380"/>
      <c r="H251" s="380"/>
      <c r="I251" s="380"/>
      <c r="J251" s="380"/>
      <c r="N251" s="380"/>
      <c r="O251" s="380"/>
      <c r="P251" s="380"/>
      <c r="Q251" s="380"/>
      <c r="R251" s="380"/>
      <c r="S251" s="380"/>
      <c r="T251" s="380"/>
      <c r="U251" s="380"/>
      <c r="V251" s="380"/>
      <c r="W251" s="380"/>
      <c r="X251" s="380"/>
      <c r="Y251" s="380"/>
      <c r="Z251" s="380"/>
      <c r="AA251" s="380"/>
      <c r="AB251" s="380"/>
      <c r="AC251" s="380"/>
      <c r="AD251" s="380"/>
      <c r="AE251" s="380"/>
      <c r="AF251" s="380"/>
      <c r="AG251" s="380"/>
      <c r="AH251" s="380"/>
      <c r="AI251" s="380"/>
      <c r="AJ251" s="380"/>
      <c r="AK251" s="380"/>
      <c r="AL251" s="380"/>
      <c r="AM251" s="380"/>
      <c r="AN251" s="380"/>
      <c r="AO251" s="380"/>
      <c r="AP251" s="380"/>
      <c r="AQ251" s="380"/>
      <c r="AR251" s="380"/>
      <c r="AS251" s="380"/>
      <c r="AT251" s="380"/>
      <c r="AU251" s="380"/>
      <c r="AV251" s="380"/>
      <c r="AW251" s="380"/>
      <c r="AX251" s="380"/>
      <c r="AY251" s="380"/>
      <c r="AZ251" s="380"/>
      <c r="BA251" s="380"/>
      <c r="BB251" s="380"/>
      <c r="BC251" s="380"/>
      <c r="BD251" s="380"/>
      <c r="BE251" s="380"/>
    </row>
    <row r="252" spans="2:57" x14ac:dyDescent="0.25">
      <c r="B252" s="380"/>
      <c r="C252" s="382"/>
      <c r="D252" s="380"/>
      <c r="E252" s="380"/>
      <c r="F252" s="380"/>
      <c r="G252" s="380"/>
      <c r="H252" s="380"/>
      <c r="I252" s="380"/>
      <c r="J252" s="380"/>
      <c r="N252" s="380"/>
      <c r="O252" s="380"/>
      <c r="P252" s="380"/>
      <c r="Q252" s="380"/>
      <c r="R252" s="380"/>
      <c r="S252" s="380"/>
      <c r="T252" s="380"/>
      <c r="U252" s="380"/>
      <c r="V252" s="380"/>
      <c r="W252" s="380"/>
      <c r="X252" s="380"/>
      <c r="Y252" s="380"/>
      <c r="Z252" s="380"/>
      <c r="AA252" s="380"/>
      <c r="AB252" s="380"/>
      <c r="AC252" s="380"/>
      <c r="AD252" s="380"/>
      <c r="AE252" s="380"/>
      <c r="AF252" s="380"/>
      <c r="AG252" s="380"/>
      <c r="AH252" s="380"/>
      <c r="AI252" s="380"/>
      <c r="AJ252" s="380"/>
      <c r="AK252" s="380"/>
      <c r="AL252" s="380"/>
      <c r="AM252" s="380"/>
      <c r="AN252" s="380"/>
      <c r="AO252" s="380"/>
      <c r="AP252" s="380"/>
      <c r="AQ252" s="380"/>
      <c r="AR252" s="380"/>
      <c r="AS252" s="380"/>
      <c r="AT252" s="380"/>
      <c r="AU252" s="380"/>
      <c r="AV252" s="380"/>
      <c r="AW252" s="380"/>
      <c r="AX252" s="380"/>
      <c r="AY252" s="380"/>
      <c r="AZ252" s="380"/>
      <c r="BA252" s="380"/>
      <c r="BB252" s="380"/>
      <c r="BC252" s="380"/>
      <c r="BD252" s="380"/>
      <c r="BE252" s="380"/>
    </row>
    <row r="253" spans="2:57" x14ac:dyDescent="0.25">
      <c r="B253" s="380"/>
      <c r="C253" s="382"/>
      <c r="D253" s="380"/>
      <c r="E253" s="380"/>
      <c r="F253" s="380"/>
      <c r="G253" s="380"/>
      <c r="H253" s="380"/>
      <c r="I253" s="380"/>
      <c r="J253" s="380"/>
      <c r="N253" s="380"/>
      <c r="O253" s="380"/>
      <c r="P253" s="380"/>
      <c r="Q253" s="380"/>
      <c r="R253" s="380"/>
      <c r="S253" s="380"/>
      <c r="T253" s="380"/>
      <c r="U253" s="380"/>
      <c r="V253" s="380"/>
      <c r="W253" s="380"/>
      <c r="X253" s="380"/>
      <c r="Y253" s="380"/>
      <c r="Z253" s="380"/>
      <c r="AA253" s="380"/>
      <c r="AB253" s="380"/>
      <c r="AC253" s="380"/>
      <c r="AD253" s="380"/>
      <c r="AE253" s="380"/>
      <c r="AF253" s="380"/>
      <c r="AG253" s="380"/>
      <c r="AH253" s="380"/>
      <c r="AI253" s="380"/>
      <c r="AJ253" s="380"/>
      <c r="AK253" s="380"/>
      <c r="AL253" s="380"/>
      <c r="AM253" s="380"/>
      <c r="AN253" s="380"/>
      <c r="AO253" s="380"/>
      <c r="AP253" s="380"/>
      <c r="AQ253" s="380"/>
      <c r="AR253" s="380"/>
      <c r="AS253" s="380"/>
      <c r="AT253" s="380"/>
      <c r="AU253" s="380"/>
      <c r="AV253" s="380"/>
      <c r="AW253" s="380"/>
      <c r="AX253" s="380"/>
      <c r="AY253" s="380"/>
      <c r="AZ253" s="380"/>
      <c r="BA253" s="380"/>
      <c r="BB253" s="380"/>
      <c r="BC253" s="380"/>
      <c r="BD253" s="380"/>
      <c r="BE253" s="380"/>
    </row>
    <row r="254" spans="2:57" x14ac:dyDescent="0.25">
      <c r="B254" s="380"/>
      <c r="C254" s="382"/>
      <c r="D254" s="380"/>
      <c r="E254" s="380"/>
      <c r="F254" s="380"/>
      <c r="G254" s="380"/>
      <c r="H254" s="380"/>
      <c r="I254" s="380"/>
      <c r="J254" s="380"/>
      <c r="N254" s="380"/>
      <c r="O254" s="380"/>
      <c r="P254" s="380"/>
      <c r="Q254" s="380"/>
      <c r="R254" s="380"/>
      <c r="S254" s="380"/>
      <c r="T254" s="380"/>
      <c r="U254" s="380"/>
      <c r="V254" s="380"/>
      <c r="W254" s="380"/>
      <c r="X254" s="380"/>
      <c r="Y254" s="380"/>
      <c r="Z254" s="380"/>
      <c r="AA254" s="380"/>
      <c r="AB254" s="380"/>
      <c r="AC254" s="380"/>
      <c r="AD254" s="380"/>
      <c r="AE254" s="380"/>
      <c r="AF254" s="380"/>
      <c r="AG254" s="380"/>
      <c r="AH254" s="380"/>
      <c r="AI254" s="380"/>
      <c r="AJ254" s="380"/>
      <c r="AK254" s="380"/>
      <c r="AL254" s="380"/>
      <c r="AM254" s="380"/>
      <c r="AN254" s="380"/>
      <c r="AO254" s="380"/>
      <c r="AP254" s="380"/>
      <c r="AQ254" s="380"/>
      <c r="AR254" s="380"/>
      <c r="AS254" s="380"/>
      <c r="AT254" s="380"/>
      <c r="AU254" s="380"/>
      <c r="AV254" s="380"/>
      <c r="AW254" s="380"/>
      <c r="AX254" s="380"/>
      <c r="AY254" s="380"/>
      <c r="AZ254" s="380"/>
      <c r="BA254" s="380"/>
      <c r="BB254" s="380"/>
      <c r="BC254" s="380"/>
      <c r="BD254" s="380"/>
      <c r="BE254" s="380"/>
    </row>
    <row r="255" spans="2:57" x14ac:dyDescent="0.25">
      <c r="B255" s="380"/>
      <c r="C255" s="382"/>
      <c r="D255" s="380"/>
      <c r="E255" s="380"/>
      <c r="F255" s="380"/>
      <c r="G255" s="380"/>
      <c r="H255" s="380"/>
      <c r="I255" s="380"/>
      <c r="J255" s="380"/>
      <c r="N255" s="380"/>
      <c r="O255" s="380"/>
      <c r="P255" s="380"/>
      <c r="Q255" s="380"/>
      <c r="R255" s="380"/>
      <c r="S255" s="380"/>
      <c r="T255" s="380"/>
      <c r="U255" s="380"/>
      <c r="V255" s="380"/>
      <c r="W255" s="380"/>
      <c r="X255" s="380"/>
      <c r="Y255" s="380"/>
      <c r="Z255" s="380"/>
      <c r="AA255" s="380"/>
      <c r="AB255" s="380"/>
      <c r="AC255" s="380"/>
      <c r="AD255" s="380"/>
      <c r="AE255" s="380"/>
      <c r="AF255" s="380"/>
      <c r="AG255" s="380"/>
      <c r="AH255" s="380"/>
      <c r="AI255" s="380"/>
      <c r="AJ255" s="380"/>
      <c r="AK255" s="380"/>
      <c r="AL255" s="380"/>
      <c r="AM255" s="380"/>
      <c r="AN255" s="380"/>
      <c r="AO255" s="380"/>
      <c r="AP255" s="380"/>
      <c r="AQ255" s="380"/>
      <c r="AR255" s="380"/>
      <c r="AS255" s="380"/>
      <c r="AT255" s="380"/>
      <c r="AU255" s="380"/>
      <c r="AV255" s="380"/>
      <c r="AW255" s="380"/>
      <c r="AX255" s="380"/>
      <c r="AY255" s="380"/>
      <c r="AZ255" s="380"/>
      <c r="BA255" s="380"/>
      <c r="BB255" s="380"/>
      <c r="BC255" s="380"/>
      <c r="BD255" s="380"/>
      <c r="BE255" s="380"/>
    </row>
    <row r="256" spans="2:57" x14ac:dyDescent="0.25">
      <c r="B256" s="380"/>
      <c r="C256" s="382"/>
      <c r="D256" s="380"/>
      <c r="E256" s="380"/>
      <c r="F256" s="380"/>
      <c r="G256" s="380"/>
      <c r="H256" s="380"/>
      <c r="I256" s="380"/>
      <c r="J256" s="380"/>
      <c r="N256" s="380"/>
      <c r="O256" s="380"/>
      <c r="P256" s="380"/>
      <c r="Q256" s="380"/>
      <c r="R256" s="380"/>
      <c r="S256" s="380"/>
      <c r="T256" s="380"/>
      <c r="U256" s="380"/>
      <c r="V256" s="380"/>
      <c r="W256" s="380"/>
      <c r="X256" s="380"/>
      <c r="Y256" s="380"/>
      <c r="Z256" s="380"/>
      <c r="AA256" s="380"/>
      <c r="AB256" s="380"/>
      <c r="AC256" s="380"/>
      <c r="AD256" s="380"/>
      <c r="AE256" s="380"/>
      <c r="AF256" s="380"/>
      <c r="AG256" s="380"/>
      <c r="AH256" s="380"/>
      <c r="AI256" s="380"/>
      <c r="AJ256" s="380"/>
      <c r="AK256" s="380"/>
      <c r="AL256" s="380"/>
      <c r="AM256" s="380"/>
      <c r="AN256" s="380"/>
      <c r="AO256" s="380"/>
      <c r="AP256" s="380"/>
      <c r="AQ256" s="380"/>
      <c r="AR256" s="380"/>
      <c r="AS256" s="380"/>
      <c r="AT256" s="380"/>
      <c r="AU256" s="380"/>
      <c r="AV256" s="380"/>
      <c r="AW256" s="380"/>
      <c r="AX256" s="380"/>
      <c r="AY256" s="380"/>
      <c r="AZ256" s="380"/>
      <c r="BA256" s="380"/>
      <c r="BB256" s="380"/>
      <c r="BC256" s="380"/>
      <c r="BD256" s="380"/>
      <c r="BE256" s="380"/>
    </row>
    <row r="257" spans="2:57" x14ac:dyDescent="0.25">
      <c r="B257" s="380"/>
      <c r="C257" s="382"/>
      <c r="D257" s="380"/>
      <c r="E257" s="380"/>
      <c r="F257" s="380"/>
      <c r="G257" s="380"/>
      <c r="H257" s="380"/>
      <c r="I257" s="380"/>
      <c r="J257" s="380"/>
      <c r="N257" s="380"/>
      <c r="O257" s="380"/>
      <c r="P257" s="380"/>
      <c r="Q257" s="380"/>
      <c r="R257" s="380"/>
      <c r="S257" s="380"/>
      <c r="T257" s="380"/>
      <c r="U257" s="380"/>
      <c r="V257" s="380"/>
      <c r="W257" s="380"/>
      <c r="X257" s="380"/>
      <c r="Y257" s="380"/>
      <c r="Z257" s="380"/>
      <c r="AA257" s="380"/>
      <c r="AB257" s="380"/>
      <c r="AC257" s="380"/>
      <c r="AD257" s="380"/>
      <c r="AE257" s="380"/>
      <c r="AF257" s="380"/>
      <c r="AG257" s="380"/>
      <c r="AH257" s="380"/>
      <c r="AI257" s="380"/>
      <c r="AJ257" s="380"/>
      <c r="AK257" s="380"/>
      <c r="AL257" s="380"/>
      <c r="AM257" s="380"/>
      <c r="AN257" s="380"/>
      <c r="AO257" s="380"/>
      <c r="AP257" s="380"/>
      <c r="AQ257" s="380"/>
      <c r="AR257" s="380"/>
      <c r="AS257" s="380"/>
      <c r="AT257" s="380"/>
      <c r="AU257" s="380"/>
      <c r="AV257" s="380"/>
      <c r="AW257" s="380"/>
      <c r="AX257" s="380"/>
      <c r="AY257" s="380"/>
      <c r="AZ257" s="380"/>
      <c r="BA257" s="380"/>
      <c r="BB257" s="380"/>
      <c r="BC257" s="380"/>
      <c r="BD257" s="380"/>
      <c r="BE257" s="380"/>
    </row>
    <row r="258" spans="2:57" x14ac:dyDescent="0.25">
      <c r="B258" s="380"/>
      <c r="C258" s="382"/>
      <c r="D258" s="380"/>
      <c r="E258" s="380"/>
      <c r="F258" s="380"/>
      <c r="G258" s="380"/>
      <c r="H258" s="380"/>
      <c r="I258" s="380"/>
      <c r="J258" s="380"/>
      <c r="N258" s="380"/>
      <c r="O258" s="380"/>
      <c r="P258" s="380"/>
      <c r="Q258" s="380"/>
      <c r="R258" s="380"/>
      <c r="S258" s="380"/>
      <c r="T258" s="380"/>
      <c r="U258" s="380"/>
      <c r="V258" s="380"/>
      <c r="W258" s="380"/>
      <c r="X258" s="380"/>
      <c r="Y258" s="380"/>
      <c r="Z258" s="380"/>
      <c r="AA258" s="380"/>
      <c r="AB258" s="380"/>
      <c r="AC258" s="380"/>
      <c r="AD258" s="380"/>
      <c r="AE258" s="380"/>
      <c r="AF258" s="380"/>
      <c r="AG258" s="380"/>
      <c r="AH258" s="380"/>
      <c r="AI258" s="380"/>
      <c r="AJ258" s="380"/>
      <c r="AK258" s="380"/>
      <c r="AL258" s="380"/>
      <c r="AM258" s="380"/>
      <c r="AN258" s="380"/>
      <c r="AO258" s="380"/>
      <c r="AP258" s="380"/>
      <c r="AQ258" s="380"/>
      <c r="AR258" s="380"/>
      <c r="AS258" s="380"/>
      <c r="AT258" s="380"/>
      <c r="AU258" s="380"/>
      <c r="AV258" s="380"/>
      <c r="AW258" s="380"/>
      <c r="AX258" s="380"/>
      <c r="AY258" s="380"/>
      <c r="AZ258" s="380"/>
      <c r="BA258" s="380"/>
      <c r="BB258" s="380"/>
      <c r="BC258" s="380"/>
      <c r="BD258" s="380"/>
      <c r="BE258" s="380"/>
    </row>
    <row r="259" spans="2:57" x14ac:dyDescent="0.25">
      <c r="B259" s="380"/>
      <c r="C259" s="382"/>
      <c r="D259" s="380"/>
      <c r="E259" s="380"/>
      <c r="F259" s="380"/>
      <c r="G259" s="380"/>
      <c r="H259" s="380"/>
      <c r="I259" s="380"/>
      <c r="J259" s="380"/>
      <c r="N259" s="380"/>
      <c r="O259" s="380"/>
      <c r="P259" s="380"/>
      <c r="Q259" s="380"/>
      <c r="R259" s="380"/>
      <c r="S259" s="380"/>
      <c r="T259" s="380"/>
      <c r="U259" s="380"/>
      <c r="V259" s="380"/>
      <c r="W259" s="380"/>
      <c r="X259" s="380"/>
      <c r="Y259" s="380"/>
      <c r="Z259" s="380"/>
      <c r="AA259" s="380"/>
      <c r="AB259" s="380"/>
      <c r="AC259" s="380"/>
      <c r="AD259" s="380"/>
      <c r="AE259" s="380"/>
      <c r="AF259" s="380"/>
      <c r="AG259" s="380"/>
      <c r="AH259" s="380"/>
      <c r="AI259" s="380"/>
      <c r="AJ259" s="380"/>
      <c r="AK259" s="380"/>
      <c r="AL259" s="380"/>
      <c r="AM259" s="380"/>
      <c r="AN259" s="380"/>
      <c r="AO259" s="380"/>
      <c r="AP259" s="380"/>
      <c r="AQ259" s="380"/>
      <c r="AR259" s="380"/>
      <c r="AS259" s="380"/>
      <c r="AT259" s="380"/>
      <c r="AU259" s="380"/>
      <c r="AV259" s="380"/>
      <c r="AW259" s="380"/>
      <c r="AX259" s="380"/>
      <c r="AY259" s="380"/>
      <c r="AZ259" s="380"/>
      <c r="BA259" s="380"/>
      <c r="BB259" s="380"/>
      <c r="BC259" s="380"/>
      <c r="BD259" s="380"/>
      <c r="BE259" s="380"/>
    </row>
    <row r="260" spans="2:57" x14ac:dyDescent="0.25">
      <c r="B260" s="380"/>
      <c r="C260" s="382"/>
      <c r="D260" s="380"/>
      <c r="E260" s="380"/>
      <c r="F260" s="380"/>
      <c r="G260" s="380"/>
      <c r="H260" s="380"/>
      <c r="I260" s="380"/>
      <c r="J260" s="380"/>
      <c r="N260" s="380"/>
      <c r="O260" s="380"/>
      <c r="P260" s="380"/>
      <c r="Q260" s="380"/>
      <c r="R260" s="380"/>
      <c r="S260" s="380"/>
      <c r="T260" s="380"/>
      <c r="U260" s="380"/>
      <c r="V260" s="380"/>
      <c r="W260" s="380"/>
      <c r="X260" s="380"/>
      <c r="Y260" s="380"/>
      <c r="Z260" s="380"/>
      <c r="AA260" s="380"/>
      <c r="AB260" s="380"/>
      <c r="AC260" s="380"/>
      <c r="AD260" s="380"/>
      <c r="AE260" s="380"/>
      <c r="AF260" s="380"/>
      <c r="AG260" s="380"/>
      <c r="AH260" s="380"/>
      <c r="AI260" s="380"/>
      <c r="AJ260" s="380"/>
      <c r="AK260" s="380"/>
      <c r="AL260" s="380"/>
      <c r="AM260" s="380"/>
      <c r="AN260" s="380"/>
      <c r="AO260" s="380"/>
      <c r="AP260" s="380"/>
      <c r="AQ260" s="380"/>
      <c r="AR260" s="380"/>
      <c r="AS260" s="380"/>
      <c r="AT260" s="380"/>
      <c r="AU260" s="380"/>
      <c r="AV260" s="380"/>
      <c r="AW260" s="380"/>
      <c r="AX260" s="380"/>
      <c r="AY260" s="380"/>
      <c r="AZ260" s="380"/>
      <c r="BA260" s="380"/>
      <c r="BB260" s="380"/>
      <c r="BC260" s="380"/>
      <c r="BD260" s="380"/>
      <c r="BE260" s="380"/>
    </row>
    <row r="261" spans="2:57" x14ac:dyDescent="0.25">
      <c r="B261" s="380"/>
      <c r="C261" s="382"/>
      <c r="D261" s="380"/>
      <c r="E261" s="380"/>
      <c r="F261" s="380"/>
      <c r="G261" s="380"/>
      <c r="H261" s="380"/>
      <c r="I261" s="380"/>
      <c r="J261" s="380"/>
      <c r="N261" s="380"/>
      <c r="O261" s="380"/>
      <c r="P261" s="380"/>
      <c r="Q261" s="380"/>
      <c r="R261" s="380"/>
      <c r="S261" s="380"/>
      <c r="T261" s="380"/>
      <c r="U261" s="380"/>
      <c r="V261" s="380"/>
      <c r="W261" s="380"/>
      <c r="X261" s="380"/>
      <c r="Y261" s="380"/>
      <c r="Z261" s="380"/>
      <c r="AA261" s="380"/>
      <c r="AB261" s="380"/>
      <c r="AC261" s="380"/>
      <c r="AD261" s="380"/>
      <c r="AE261" s="380"/>
      <c r="AF261" s="380"/>
      <c r="AG261" s="380"/>
      <c r="AH261" s="380"/>
      <c r="AI261" s="380"/>
      <c r="AJ261" s="380"/>
      <c r="AK261" s="380"/>
      <c r="AL261" s="380"/>
      <c r="AM261" s="380"/>
      <c r="AN261" s="380"/>
      <c r="AO261" s="380"/>
      <c r="AP261" s="380"/>
      <c r="AQ261" s="380"/>
      <c r="AR261" s="380"/>
      <c r="AS261" s="380"/>
      <c r="AT261" s="380"/>
      <c r="AU261" s="380"/>
      <c r="AV261" s="380"/>
      <c r="AW261" s="380"/>
      <c r="AX261" s="380"/>
      <c r="AY261" s="380"/>
      <c r="AZ261" s="380"/>
      <c r="BA261" s="380"/>
      <c r="BB261" s="380"/>
      <c r="BC261" s="380"/>
      <c r="BD261" s="380"/>
      <c r="BE261" s="380"/>
    </row>
    <row r="262" spans="2:57" x14ac:dyDescent="0.25">
      <c r="B262" s="380"/>
      <c r="C262" s="382"/>
      <c r="D262" s="380"/>
      <c r="E262" s="380"/>
      <c r="F262" s="380"/>
      <c r="G262" s="380"/>
      <c r="H262" s="380"/>
      <c r="I262" s="380"/>
      <c r="J262" s="380"/>
      <c r="N262" s="380"/>
      <c r="O262" s="380"/>
      <c r="P262" s="380"/>
      <c r="Q262" s="380"/>
      <c r="R262" s="380"/>
      <c r="S262" s="380"/>
      <c r="T262" s="380"/>
      <c r="U262" s="380"/>
      <c r="V262" s="380"/>
      <c r="W262" s="380"/>
      <c r="X262" s="380"/>
      <c r="Y262" s="380"/>
      <c r="Z262" s="380"/>
      <c r="AA262" s="380"/>
      <c r="AB262" s="380"/>
      <c r="AC262" s="380"/>
      <c r="AD262" s="380"/>
      <c r="AE262" s="380"/>
      <c r="AF262" s="380"/>
      <c r="AG262" s="380"/>
      <c r="AH262" s="380"/>
      <c r="AI262" s="380"/>
      <c r="AJ262" s="380"/>
      <c r="AK262" s="380"/>
      <c r="AL262" s="380"/>
      <c r="AM262" s="380"/>
      <c r="AN262" s="380"/>
      <c r="AO262" s="380"/>
      <c r="AP262" s="380"/>
      <c r="AQ262" s="380"/>
      <c r="AR262" s="380"/>
      <c r="AS262" s="380"/>
      <c r="AT262" s="380"/>
      <c r="AU262" s="380"/>
      <c r="AV262" s="380"/>
      <c r="AW262" s="380"/>
      <c r="AX262" s="380"/>
      <c r="AY262" s="380"/>
      <c r="AZ262" s="380"/>
      <c r="BA262" s="380"/>
      <c r="BB262" s="380"/>
      <c r="BC262" s="380"/>
      <c r="BD262" s="380"/>
      <c r="BE262" s="380"/>
    </row>
    <row r="263" spans="2:57" x14ac:dyDescent="0.25">
      <c r="B263" s="380"/>
      <c r="C263" s="382"/>
      <c r="D263" s="380"/>
      <c r="E263" s="380"/>
      <c r="F263" s="380"/>
      <c r="G263" s="380"/>
      <c r="H263" s="380"/>
      <c r="I263" s="380"/>
      <c r="J263" s="380"/>
      <c r="N263" s="380"/>
      <c r="O263" s="380"/>
      <c r="P263" s="380"/>
      <c r="Q263" s="380"/>
      <c r="R263" s="380"/>
      <c r="S263" s="380"/>
      <c r="T263" s="380"/>
      <c r="U263" s="380"/>
      <c r="V263" s="380"/>
      <c r="W263" s="380"/>
      <c r="X263" s="380"/>
      <c r="Y263" s="380"/>
      <c r="Z263" s="380"/>
      <c r="AA263" s="380"/>
      <c r="AB263" s="380"/>
      <c r="AC263" s="380"/>
      <c r="AD263" s="380"/>
      <c r="AE263" s="380"/>
      <c r="AF263" s="380"/>
      <c r="AG263" s="380"/>
      <c r="AH263" s="380"/>
      <c r="AI263" s="380"/>
      <c r="AJ263" s="380"/>
      <c r="AK263" s="380"/>
      <c r="AL263" s="380"/>
      <c r="AM263" s="380"/>
      <c r="AN263" s="380"/>
      <c r="AO263" s="380"/>
      <c r="AP263" s="380"/>
      <c r="AQ263" s="380"/>
      <c r="AR263" s="380"/>
      <c r="AS263" s="380"/>
      <c r="AT263" s="380"/>
      <c r="AU263" s="380"/>
      <c r="AV263" s="380"/>
      <c r="AW263" s="380"/>
      <c r="AX263" s="380"/>
      <c r="AY263" s="380"/>
      <c r="AZ263" s="380"/>
      <c r="BA263" s="380"/>
      <c r="BB263" s="380"/>
      <c r="BC263" s="380"/>
      <c r="BD263" s="380"/>
      <c r="BE263" s="380"/>
    </row>
    <row r="264" spans="2:57" x14ac:dyDescent="0.25">
      <c r="B264" s="380"/>
      <c r="C264" s="382"/>
      <c r="D264" s="380"/>
      <c r="E264" s="380"/>
      <c r="F264" s="380"/>
      <c r="G264" s="380"/>
      <c r="H264" s="380"/>
      <c r="I264" s="380"/>
      <c r="J264" s="380"/>
      <c r="N264" s="380"/>
      <c r="O264" s="380"/>
      <c r="P264" s="380"/>
      <c r="Q264" s="380"/>
      <c r="R264" s="380"/>
      <c r="S264" s="380"/>
      <c r="T264" s="380"/>
      <c r="U264" s="380"/>
      <c r="V264" s="380"/>
      <c r="W264" s="380"/>
      <c r="X264" s="380"/>
      <c r="Y264" s="380"/>
      <c r="Z264" s="380"/>
      <c r="AA264" s="380"/>
      <c r="AB264" s="380"/>
      <c r="AC264" s="380"/>
      <c r="AD264" s="380"/>
      <c r="AE264" s="380"/>
      <c r="AF264" s="380"/>
      <c r="AG264" s="380"/>
      <c r="AH264" s="380"/>
      <c r="AI264" s="380"/>
      <c r="AJ264" s="380"/>
      <c r="AK264" s="380"/>
      <c r="AL264" s="380"/>
      <c r="AM264" s="380"/>
      <c r="AN264" s="380"/>
      <c r="AO264" s="380"/>
      <c r="AP264" s="380"/>
      <c r="AQ264" s="380"/>
      <c r="AR264" s="380"/>
      <c r="AS264" s="380"/>
      <c r="AT264" s="380"/>
      <c r="AU264" s="380"/>
      <c r="AV264" s="380"/>
      <c r="AW264" s="380"/>
      <c r="AX264" s="380"/>
      <c r="AY264" s="380"/>
      <c r="AZ264" s="380"/>
      <c r="BA264" s="380"/>
      <c r="BB264" s="380"/>
      <c r="BC264" s="380"/>
      <c r="BD264" s="380"/>
      <c r="BE264" s="380"/>
    </row>
    <row r="265" spans="2:57" x14ac:dyDescent="0.25">
      <c r="B265" s="380"/>
      <c r="C265" s="382"/>
      <c r="D265" s="380"/>
      <c r="E265" s="380"/>
      <c r="F265" s="380"/>
      <c r="G265" s="380"/>
      <c r="H265" s="380"/>
      <c r="I265" s="380"/>
      <c r="J265" s="380"/>
      <c r="N265" s="380"/>
      <c r="O265" s="380"/>
      <c r="P265" s="380"/>
      <c r="Q265" s="380"/>
      <c r="R265" s="380"/>
      <c r="S265" s="380"/>
      <c r="T265" s="380"/>
      <c r="U265" s="380"/>
      <c r="V265" s="380"/>
      <c r="W265" s="380"/>
      <c r="X265" s="380"/>
      <c r="Y265" s="380"/>
      <c r="Z265" s="380"/>
      <c r="AA265" s="380"/>
      <c r="AB265" s="380"/>
      <c r="AC265" s="380"/>
      <c r="AD265" s="380"/>
      <c r="AE265" s="380"/>
      <c r="AF265" s="380"/>
      <c r="AG265" s="380"/>
      <c r="AH265" s="380"/>
      <c r="AI265" s="380"/>
      <c r="AJ265" s="380"/>
      <c r="AK265" s="380"/>
      <c r="AL265" s="380"/>
      <c r="AM265" s="380"/>
      <c r="AN265" s="380"/>
      <c r="AO265" s="380"/>
      <c r="AP265" s="380"/>
      <c r="AQ265" s="380"/>
      <c r="AR265" s="380"/>
      <c r="AS265" s="380"/>
      <c r="AT265" s="380"/>
      <c r="AU265" s="380"/>
      <c r="AV265" s="380"/>
      <c r="AW265" s="380"/>
      <c r="AX265" s="380"/>
      <c r="AY265" s="380"/>
      <c r="AZ265" s="380"/>
      <c r="BA265" s="380"/>
      <c r="BB265" s="380"/>
      <c r="BC265" s="380"/>
      <c r="BD265" s="380"/>
      <c r="BE265" s="380"/>
    </row>
    <row r="266" spans="2:57" x14ac:dyDescent="0.25">
      <c r="B266" s="380"/>
      <c r="C266" s="382"/>
      <c r="D266" s="380"/>
      <c r="E266" s="380"/>
      <c r="F266" s="380"/>
      <c r="G266" s="380"/>
      <c r="H266" s="380"/>
      <c r="I266" s="380"/>
      <c r="J266" s="380"/>
      <c r="N266" s="380"/>
      <c r="O266" s="380"/>
      <c r="P266" s="380"/>
      <c r="Q266" s="380"/>
      <c r="R266" s="380"/>
      <c r="S266" s="380"/>
      <c r="T266" s="380"/>
      <c r="U266" s="380"/>
      <c r="V266" s="380"/>
      <c r="W266" s="380"/>
      <c r="X266" s="380"/>
      <c r="Y266" s="380"/>
      <c r="Z266" s="380"/>
      <c r="AA266" s="380"/>
      <c r="AB266" s="380"/>
      <c r="AC266" s="380"/>
      <c r="AD266" s="380"/>
      <c r="AE266" s="380"/>
      <c r="AF266" s="380"/>
      <c r="AG266" s="380"/>
      <c r="AH266" s="380"/>
      <c r="AI266" s="380"/>
      <c r="AJ266" s="380"/>
      <c r="AK266" s="380"/>
      <c r="AL266" s="380"/>
      <c r="AM266" s="380"/>
      <c r="AN266" s="380"/>
      <c r="AO266" s="380"/>
      <c r="AP266" s="380"/>
      <c r="AQ266" s="380"/>
      <c r="AR266" s="380"/>
      <c r="AS266" s="380"/>
      <c r="AT266" s="380"/>
      <c r="AU266" s="380"/>
      <c r="AV266" s="380"/>
      <c r="AW266" s="380"/>
      <c r="AX266" s="380"/>
      <c r="AY266" s="380"/>
      <c r="AZ266" s="380"/>
      <c r="BA266" s="380"/>
      <c r="BB266" s="380"/>
      <c r="BC266" s="380"/>
      <c r="BD266" s="380"/>
      <c r="BE266" s="380"/>
    </row>
    <row r="267" spans="2:57" x14ac:dyDescent="0.25">
      <c r="B267" s="380"/>
      <c r="C267" s="382"/>
      <c r="D267" s="380"/>
      <c r="E267" s="380"/>
      <c r="F267" s="380"/>
      <c r="G267" s="380"/>
      <c r="H267" s="380"/>
      <c r="I267" s="380"/>
      <c r="J267" s="380"/>
      <c r="N267" s="380"/>
      <c r="O267" s="380"/>
      <c r="P267" s="380"/>
      <c r="Q267" s="380"/>
      <c r="R267" s="380"/>
      <c r="S267" s="380"/>
      <c r="T267" s="380"/>
      <c r="U267" s="380"/>
      <c r="V267" s="380"/>
      <c r="W267" s="380"/>
      <c r="X267" s="380"/>
      <c r="Y267" s="380"/>
      <c r="Z267" s="380"/>
      <c r="AA267" s="380"/>
      <c r="AB267" s="380"/>
      <c r="AC267" s="380"/>
      <c r="AD267" s="380"/>
      <c r="AE267" s="380"/>
      <c r="AF267" s="380"/>
      <c r="AG267" s="380"/>
      <c r="AH267" s="380"/>
      <c r="AI267" s="380"/>
      <c r="AJ267" s="380"/>
      <c r="AK267" s="380"/>
      <c r="AL267" s="380"/>
      <c r="AM267" s="380"/>
      <c r="AN267" s="380"/>
      <c r="AO267" s="380"/>
      <c r="AP267" s="380"/>
      <c r="AQ267" s="380"/>
      <c r="AR267" s="380"/>
      <c r="AS267" s="380"/>
      <c r="AT267" s="380"/>
      <c r="AU267" s="380"/>
      <c r="AV267" s="380"/>
      <c r="AW267" s="380"/>
      <c r="AX267" s="380"/>
      <c r="AY267" s="380"/>
      <c r="AZ267" s="380"/>
      <c r="BA267" s="380"/>
      <c r="BB267" s="380"/>
      <c r="BC267" s="380"/>
      <c r="BD267" s="380"/>
      <c r="BE267" s="380"/>
    </row>
    <row r="268" spans="2:57" x14ac:dyDescent="0.25">
      <c r="B268" s="380"/>
      <c r="C268" s="382"/>
      <c r="D268" s="380"/>
      <c r="E268" s="380"/>
      <c r="F268" s="380"/>
      <c r="G268" s="380"/>
      <c r="H268" s="380"/>
      <c r="I268" s="380"/>
      <c r="J268" s="380"/>
      <c r="N268" s="380"/>
      <c r="O268" s="380"/>
      <c r="P268" s="380"/>
      <c r="Q268" s="380"/>
      <c r="R268" s="380"/>
      <c r="S268" s="380"/>
      <c r="T268" s="380"/>
      <c r="U268" s="380"/>
      <c r="V268" s="380"/>
      <c r="W268" s="380"/>
      <c r="X268" s="380"/>
      <c r="Y268" s="380"/>
      <c r="Z268" s="380"/>
      <c r="AA268" s="380"/>
      <c r="AB268" s="380"/>
      <c r="AC268" s="380"/>
      <c r="AD268" s="380"/>
      <c r="AE268" s="380"/>
      <c r="AF268" s="380"/>
      <c r="AG268" s="380"/>
      <c r="AH268" s="380"/>
      <c r="AI268" s="380"/>
      <c r="AJ268" s="380"/>
      <c r="AK268" s="380"/>
      <c r="AL268" s="380"/>
      <c r="AM268" s="380"/>
      <c r="AN268" s="380"/>
      <c r="AO268" s="380"/>
      <c r="AP268" s="380"/>
      <c r="AQ268" s="380"/>
      <c r="AR268" s="380"/>
      <c r="AS268" s="380"/>
      <c r="AT268" s="380"/>
      <c r="AU268" s="380"/>
      <c r="AV268" s="380"/>
      <c r="AW268" s="380"/>
      <c r="AX268" s="380"/>
      <c r="AY268" s="380"/>
      <c r="AZ268" s="380"/>
      <c r="BA268" s="380"/>
      <c r="BB268" s="380"/>
      <c r="BC268" s="380"/>
      <c r="BD268" s="380"/>
      <c r="BE268" s="380"/>
    </row>
    <row r="269" spans="2:57" x14ac:dyDescent="0.25">
      <c r="B269" s="380"/>
      <c r="C269" s="382"/>
      <c r="D269" s="380"/>
      <c r="E269" s="380"/>
      <c r="F269" s="380"/>
      <c r="G269" s="380"/>
      <c r="H269" s="380"/>
      <c r="I269" s="380"/>
      <c r="J269" s="380"/>
      <c r="N269" s="380"/>
      <c r="O269" s="380"/>
      <c r="P269" s="380"/>
      <c r="Q269" s="380"/>
      <c r="R269" s="380"/>
      <c r="S269" s="380"/>
      <c r="T269" s="380"/>
      <c r="U269" s="380"/>
      <c r="V269" s="380"/>
      <c r="W269" s="380"/>
      <c r="X269" s="380"/>
      <c r="Y269" s="380"/>
      <c r="Z269" s="380"/>
      <c r="AA269" s="380"/>
      <c r="AB269" s="380"/>
      <c r="AC269" s="380"/>
      <c r="AD269" s="380"/>
      <c r="AE269" s="380"/>
      <c r="AF269" s="380"/>
      <c r="AG269" s="380"/>
      <c r="AH269" s="380"/>
      <c r="AI269" s="380"/>
      <c r="AJ269" s="380"/>
      <c r="AK269" s="380"/>
      <c r="AL269" s="380"/>
      <c r="AM269" s="380"/>
      <c r="AN269" s="380"/>
      <c r="AO269" s="380"/>
      <c r="AP269" s="380"/>
      <c r="AQ269" s="380"/>
      <c r="AR269" s="380"/>
      <c r="AS269" s="380"/>
      <c r="AT269" s="380"/>
      <c r="AU269" s="380"/>
      <c r="AV269" s="380"/>
      <c r="AW269" s="380"/>
      <c r="AX269" s="380"/>
      <c r="AY269" s="380"/>
      <c r="AZ269" s="380"/>
      <c r="BA269" s="380"/>
      <c r="BB269" s="380"/>
      <c r="BC269" s="380"/>
      <c r="BD269" s="380"/>
      <c r="BE269" s="380"/>
    </row>
    <row r="270" spans="2:57" x14ac:dyDescent="0.25">
      <c r="B270" s="380"/>
      <c r="C270" s="382"/>
      <c r="D270" s="380"/>
      <c r="E270" s="380"/>
      <c r="F270" s="380"/>
      <c r="G270" s="380"/>
      <c r="H270" s="380"/>
      <c r="I270" s="380"/>
      <c r="J270" s="380"/>
      <c r="N270" s="380"/>
      <c r="O270" s="380"/>
      <c r="P270" s="380"/>
      <c r="Q270" s="380"/>
      <c r="R270" s="380"/>
      <c r="S270" s="380"/>
      <c r="T270" s="380"/>
      <c r="U270" s="380"/>
      <c r="V270" s="380"/>
      <c r="W270" s="380"/>
      <c r="X270" s="380"/>
      <c r="Y270" s="380"/>
      <c r="Z270" s="380"/>
      <c r="AA270" s="380"/>
      <c r="AB270" s="380"/>
      <c r="AC270" s="380"/>
      <c r="AD270" s="380"/>
      <c r="AE270" s="380"/>
      <c r="AF270" s="380"/>
      <c r="AG270" s="380"/>
      <c r="AH270" s="380"/>
      <c r="AI270" s="380"/>
      <c r="AJ270" s="380"/>
      <c r="AK270" s="380"/>
      <c r="AL270" s="380"/>
      <c r="AM270" s="380"/>
      <c r="AN270" s="380"/>
      <c r="AO270" s="380"/>
      <c r="AP270" s="380"/>
      <c r="AQ270" s="380"/>
      <c r="AR270" s="380"/>
      <c r="AS270" s="380"/>
      <c r="AT270" s="380"/>
      <c r="AU270" s="380"/>
      <c r="AV270" s="380"/>
      <c r="AW270" s="380"/>
      <c r="AX270" s="380"/>
      <c r="AY270" s="380"/>
      <c r="AZ270" s="380"/>
      <c r="BA270" s="380"/>
      <c r="BB270" s="380"/>
      <c r="BC270" s="380"/>
      <c r="BD270" s="380"/>
      <c r="BE270" s="380"/>
    </row>
    <row r="271" spans="2:57" x14ac:dyDescent="0.25">
      <c r="B271" s="380"/>
      <c r="C271" s="382"/>
      <c r="D271" s="380"/>
      <c r="E271" s="380"/>
      <c r="F271" s="380"/>
      <c r="G271" s="380"/>
      <c r="H271" s="380"/>
      <c r="I271" s="380"/>
      <c r="J271" s="380"/>
      <c r="N271" s="380"/>
      <c r="O271" s="380"/>
      <c r="P271" s="380"/>
      <c r="Q271" s="380"/>
      <c r="R271" s="380"/>
      <c r="S271" s="380"/>
      <c r="T271" s="380"/>
      <c r="U271" s="380"/>
      <c r="V271" s="380"/>
      <c r="W271" s="380"/>
      <c r="X271" s="380"/>
      <c r="Y271" s="380"/>
      <c r="Z271" s="380"/>
      <c r="AA271" s="380"/>
      <c r="AB271" s="380"/>
      <c r="AC271" s="380"/>
      <c r="AD271" s="380"/>
      <c r="AE271" s="380"/>
      <c r="AF271" s="380"/>
      <c r="AG271" s="380"/>
      <c r="AH271" s="380"/>
      <c r="AI271" s="380"/>
      <c r="AJ271" s="380"/>
      <c r="AK271" s="380"/>
      <c r="AL271" s="380"/>
      <c r="AM271" s="380"/>
      <c r="AN271" s="380"/>
      <c r="AO271" s="380"/>
      <c r="AP271" s="380"/>
      <c r="AQ271" s="380"/>
      <c r="AR271" s="380"/>
      <c r="AS271" s="380"/>
      <c r="AT271" s="380"/>
      <c r="AU271" s="380"/>
      <c r="AV271" s="380"/>
      <c r="AW271" s="380"/>
      <c r="AX271" s="380"/>
      <c r="AY271" s="380"/>
      <c r="AZ271" s="380"/>
      <c r="BA271" s="380"/>
      <c r="BB271" s="380"/>
      <c r="BC271" s="380"/>
      <c r="BD271" s="380"/>
      <c r="BE271" s="380"/>
    </row>
    <row r="272" spans="2:57" x14ac:dyDescent="0.25">
      <c r="B272" s="380"/>
      <c r="C272" s="382"/>
      <c r="D272" s="380"/>
      <c r="E272" s="380"/>
      <c r="F272" s="380"/>
      <c r="G272" s="380"/>
      <c r="H272" s="380"/>
      <c r="I272" s="380"/>
      <c r="J272" s="380"/>
      <c r="N272" s="380"/>
      <c r="O272" s="380"/>
      <c r="P272" s="380"/>
      <c r="Q272" s="380"/>
      <c r="R272" s="380"/>
      <c r="S272" s="380"/>
      <c r="T272" s="380"/>
      <c r="U272" s="380"/>
      <c r="V272" s="380"/>
      <c r="W272" s="380"/>
      <c r="X272" s="380"/>
      <c r="Y272" s="380"/>
      <c r="Z272" s="380"/>
      <c r="AA272" s="380"/>
      <c r="AB272" s="380"/>
      <c r="AC272" s="380"/>
      <c r="AD272" s="380"/>
      <c r="AE272" s="380"/>
      <c r="AF272" s="380"/>
      <c r="AG272" s="380"/>
      <c r="AH272" s="380"/>
      <c r="AI272" s="380"/>
      <c r="AJ272" s="380"/>
      <c r="AK272" s="380"/>
      <c r="AL272" s="380"/>
      <c r="AM272" s="380"/>
      <c r="AN272" s="380"/>
      <c r="AO272" s="380"/>
      <c r="AP272" s="380"/>
      <c r="AQ272" s="380"/>
      <c r="AR272" s="380"/>
      <c r="AS272" s="380"/>
      <c r="AT272" s="380"/>
      <c r="AU272" s="380"/>
      <c r="AV272" s="380"/>
      <c r="AW272" s="380"/>
      <c r="AX272" s="380"/>
      <c r="AY272" s="380"/>
      <c r="AZ272" s="380"/>
      <c r="BA272" s="380"/>
      <c r="BB272" s="380"/>
      <c r="BC272" s="380"/>
      <c r="BD272" s="380"/>
      <c r="BE272" s="380"/>
    </row>
    <row r="273" spans="2:57" x14ac:dyDescent="0.25">
      <c r="B273" s="380"/>
      <c r="C273" s="382"/>
      <c r="D273" s="380"/>
      <c r="E273" s="380"/>
      <c r="F273" s="380"/>
      <c r="G273" s="380"/>
      <c r="H273" s="380"/>
      <c r="I273" s="380"/>
      <c r="J273" s="380"/>
      <c r="N273" s="380"/>
      <c r="O273" s="380"/>
      <c r="P273" s="380"/>
      <c r="Q273" s="380"/>
      <c r="R273" s="380"/>
      <c r="S273" s="380"/>
      <c r="T273" s="380"/>
      <c r="U273" s="380"/>
      <c r="V273" s="380"/>
      <c r="W273" s="380"/>
      <c r="X273" s="380"/>
      <c r="Y273" s="380"/>
      <c r="Z273" s="380"/>
      <c r="AA273" s="380"/>
      <c r="AB273" s="380"/>
      <c r="AC273" s="380"/>
      <c r="AD273" s="380"/>
      <c r="AE273" s="380"/>
      <c r="AF273" s="380"/>
      <c r="AG273" s="380"/>
      <c r="AH273" s="380"/>
      <c r="AI273" s="380"/>
      <c r="AJ273" s="380"/>
      <c r="AK273" s="380"/>
      <c r="AL273" s="380"/>
      <c r="AM273" s="380"/>
      <c r="AN273" s="380"/>
      <c r="AO273" s="380"/>
      <c r="AP273" s="380"/>
      <c r="AQ273" s="380"/>
      <c r="AR273" s="380"/>
      <c r="AS273" s="380"/>
      <c r="AT273" s="380"/>
      <c r="AU273" s="380"/>
      <c r="AV273" s="380"/>
      <c r="AW273" s="380"/>
      <c r="AX273" s="380"/>
      <c r="AY273" s="380"/>
      <c r="AZ273" s="380"/>
      <c r="BA273" s="380"/>
      <c r="BB273" s="380"/>
      <c r="BC273" s="380"/>
      <c r="BD273" s="380"/>
      <c r="BE273" s="380"/>
    </row>
    <row r="274" spans="2:57" x14ac:dyDescent="0.25">
      <c r="B274" s="380"/>
      <c r="C274" s="382"/>
      <c r="D274" s="380"/>
      <c r="E274" s="380"/>
      <c r="F274" s="380"/>
      <c r="G274" s="380"/>
      <c r="H274" s="380"/>
      <c r="I274" s="380"/>
      <c r="J274" s="380"/>
      <c r="N274" s="380"/>
      <c r="O274" s="380"/>
      <c r="P274" s="380"/>
      <c r="Q274" s="380"/>
      <c r="R274" s="380"/>
      <c r="S274" s="380"/>
      <c r="T274" s="380"/>
      <c r="U274" s="380"/>
      <c r="V274" s="380"/>
      <c r="W274" s="380"/>
      <c r="X274" s="380"/>
      <c r="Y274" s="380"/>
      <c r="Z274" s="380"/>
      <c r="AA274" s="380"/>
      <c r="AB274" s="380"/>
      <c r="AC274" s="380"/>
      <c r="AD274" s="380"/>
      <c r="AE274" s="380"/>
      <c r="AF274" s="380"/>
      <c r="AG274" s="380"/>
      <c r="AH274" s="380"/>
      <c r="AI274" s="380"/>
      <c r="AJ274" s="380"/>
      <c r="AK274" s="380"/>
      <c r="AL274" s="380"/>
      <c r="AM274" s="380"/>
      <c r="AN274" s="380"/>
      <c r="AO274" s="380"/>
      <c r="AP274" s="380"/>
      <c r="AQ274" s="380"/>
      <c r="AR274" s="380"/>
      <c r="AS274" s="380"/>
      <c r="AT274" s="380"/>
      <c r="AU274" s="380"/>
      <c r="AV274" s="380"/>
      <c r="AW274" s="380"/>
      <c r="AX274" s="380"/>
      <c r="AY274" s="380"/>
      <c r="AZ274" s="380"/>
      <c r="BA274" s="380"/>
      <c r="BB274" s="380"/>
      <c r="BC274" s="380"/>
      <c r="BD274" s="380"/>
      <c r="BE274" s="380"/>
    </row>
    <row r="275" spans="2:57" x14ac:dyDescent="0.25">
      <c r="B275" s="380"/>
      <c r="C275" s="382"/>
      <c r="D275" s="380"/>
      <c r="E275" s="380"/>
      <c r="F275" s="380"/>
      <c r="G275" s="380"/>
      <c r="H275" s="380"/>
      <c r="I275" s="380"/>
      <c r="J275" s="380"/>
      <c r="N275" s="380"/>
      <c r="O275" s="380"/>
      <c r="P275" s="380"/>
      <c r="Q275" s="380"/>
      <c r="R275" s="380"/>
      <c r="S275" s="380"/>
      <c r="T275" s="380"/>
      <c r="U275" s="380"/>
      <c r="V275" s="380"/>
      <c r="W275" s="380"/>
      <c r="X275" s="380"/>
      <c r="Y275" s="380"/>
      <c r="Z275" s="380"/>
      <c r="AA275" s="380"/>
      <c r="AB275" s="380"/>
      <c r="AC275" s="380"/>
      <c r="AD275" s="380"/>
      <c r="AE275" s="380"/>
      <c r="AF275" s="380"/>
      <c r="AG275" s="380"/>
      <c r="AH275" s="380"/>
      <c r="AI275" s="380"/>
      <c r="AJ275" s="380"/>
      <c r="AK275" s="380"/>
      <c r="AL275" s="380"/>
      <c r="AM275" s="380"/>
      <c r="AN275" s="380"/>
      <c r="AO275" s="380"/>
      <c r="AP275" s="380"/>
      <c r="AQ275" s="380"/>
      <c r="AR275" s="380"/>
      <c r="AS275" s="380"/>
      <c r="AT275" s="380"/>
      <c r="AU275" s="380"/>
      <c r="AV275" s="380"/>
      <c r="AW275" s="380"/>
      <c r="AX275" s="380"/>
      <c r="AY275" s="380"/>
      <c r="AZ275" s="380"/>
      <c r="BA275" s="380"/>
      <c r="BB275" s="380"/>
      <c r="BC275" s="380"/>
      <c r="BD275" s="380"/>
      <c r="BE275" s="380"/>
    </row>
    <row r="276" spans="2:57" x14ac:dyDescent="0.25">
      <c r="B276" s="380"/>
      <c r="C276" s="382"/>
      <c r="D276" s="380"/>
      <c r="E276" s="380"/>
      <c r="F276" s="380"/>
      <c r="G276" s="380"/>
      <c r="H276" s="380"/>
      <c r="I276" s="380"/>
      <c r="J276" s="380"/>
      <c r="N276" s="380"/>
      <c r="O276" s="380"/>
      <c r="P276" s="380"/>
      <c r="Q276" s="380"/>
      <c r="R276" s="380"/>
      <c r="S276" s="380"/>
      <c r="T276" s="380"/>
      <c r="U276" s="380"/>
      <c r="V276" s="380"/>
      <c r="W276" s="380"/>
      <c r="X276" s="380"/>
      <c r="Y276" s="380"/>
      <c r="Z276" s="380"/>
      <c r="AA276" s="380"/>
      <c r="AB276" s="380"/>
      <c r="AC276" s="380"/>
      <c r="AD276" s="380"/>
      <c r="AE276" s="380"/>
      <c r="AF276" s="380"/>
      <c r="AG276" s="380"/>
      <c r="AH276" s="380"/>
      <c r="AI276" s="380"/>
      <c r="AJ276" s="380"/>
      <c r="AK276" s="380"/>
      <c r="AL276" s="380"/>
      <c r="AM276" s="380"/>
      <c r="AN276" s="380"/>
      <c r="AO276" s="380"/>
      <c r="AP276" s="380"/>
      <c r="AQ276" s="380"/>
      <c r="AR276" s="380"/>
      <c r="AS276" s="380"/>
      <c r="AT276" s="380"/>
      <c r="AU276" s="380"/>
      <c r="AV276" s="380"/>
      <c r="AW276" s="380"/>
      <c r="AX276" s="380"/>
      <c r="AY276" s="380"/>
      <c r="AZ276" s="380"/>
      <c r="BA276" s="380"/>
      <c r="BB276" s="380"/>
      <c r="BC276" s="380"/>
      <c r="BD276" s="380"/>
      <c r="BE276" s="380"/>
    </row>
    <row r="277" spans="2:57" x14ac:dyDescent="0.25">
      <c r="B277" s="380"/>
      <c r="C277" s="382"/>
      <c r="D277" s="380"/>
      <c r="E277" s="380"/>
      <c r="F277" s="380"/>
      <c r="G277" s="380"/>
      <c r="H277" s="380"/>
      <c r="I277" s="380"/>
      <c r="J277" s="380"/>
      <c r="N277" s="380"/>
      <c r="O277" s="380"/>
      <c r="P277" s="380"/>
      <c r="Q277" s="380"/>
      <c r="R277" s="380"/>
      <c r="S277" s="380"/>
      <c r="T277" s="380"/>
      <c r="U277" s="380"/>
      <c r="V277" s="380"/>
      <c r="W277" s="380"/>
      <c r="X277" s="380"/>
      <c r="Y277" s="380"/>
      <c r="Z277" s="380"/>
      <c r="AA277" s="380"/>
      <c r="AB277" s="380"/>
      <c r="AC277" s="380"/>
      <c r="AD277" s="380"/>
      <c r="AE277" s="380"/>
      <c r="AF277" s="380"/>
      <c r="AG277" s="380"/>
      <c r="AH277" s="380"/>
      <c r="AI277" s="380"/>
      <c r="AJ277" s="380"/>
      <c r="AK277" s="380"/>
      <c r="AL277" s="380"/>
      <c r="AM277" s="380"/>
      <c r="AN277" s="380"/>
      <c r="AO277" s="380"/>
      <c r="AP277" s="380"/>
      <c r="AQ277" s="380"/>
      <c r="AR277" s="380"/>
      <c r="AS277" s="380"/>
      <c r="AT277" s="380"/>
      <c r="AU277" s="380"/>
      <c r="AV277" s="380"/>
      <c r="AW277" s="380"/>
      <c r="AX277" s="380"/>
      <c r="AY277" s="380"/>
      <c r="AZ277" s="380"/>
      <c r="BA277" s="380"/>
      <c r="BB277" s="380"/>
      <c r="BC277" s="380"/>
      <c r="BD277" s="380"/>
      <c r="BE277" s="380"/>
    </row>
    <row r="278" spans="2:57" x14ac:dyDescent="0.25">
      <c r="B278" s="380"/>
      <c r="C278" s="382"/>
      <c r="D278" s="380"/>
      <c r="E278" s="380"/>
      <c r="F278" s="380"/>
      <c r="G278" s="380"/>
      <c r="H278" s="380"/>
      <c r="I278" s="380"/>
      <c r="J278" s="380"/>
      <c r="N278" s="380"/>
      <c r="O278" s="380"/>
      <c r="P278" s="380"/>
      <c r="Q278" s="380"/>
      <c r="R278" s="380"/>
      <c r="S278" s="380"/>
      <c r="T278" s="380"/>
      <c r="U278" s="380"/>
      <c r="V278" s="380"/>
      <c r="W278" s="380"/>
      <c r="X278" s="380"/>
      <c r="Y278" s="380"/>
      <c r="Z278" s="380"/>
      <c r="AA278" s="380"/>
      <c r="AB278" s="380"/>
      <c r="AC278" s="380"/>
      <c r="AD278" s="380"/>
      <c r="AE278" s="380"/>
      <c r="AF278" s="380"/>
      <c r="AG278" s="380"/>
      <c r="AH278" s="380"/>
      <c r="AI278" s="380"/>
      <c r="AJ278" s="380"/>
      <c r="AK278" s="380"/>
      <c r="AL278" s="380"/>
      <c r="AM278" s="380"/>
      <c r="AN278" s="380"/>
      <c r="AO278" s="380"/>
      <c r="AP278" s="380"/>
      <c r="AQ278" s="380"/>
      <c r="AR278" s="380"/>
      <c r="AS278" s="380"/>
      <c r="AT278" s="380"/>
      <c r="AU278" s="380"/>
      <c r="AV278" s="380"/>
      <c r="AW278" s="380"/>
      <c r="AX278" s="380"/>
      <c r="AY278" s="380"/>
      <c r="AZ278" s="380"/>
      <c r="BA278" s="380"/>
      <c r="BB278" s="380"/>
      <c r="BC278" s="380"/>
      <c r="BD278" s="380"/>
      <c r="BE278" s="380"/>
    </row>
    <row r="279" spans="2:57" x14ac:dyDescent="0.25">
      <c r="B279" s="380"/>
      <c r="C279" s="382"/>
      <c r="D279" s="380"/>
      <c r="E279" s="380"/>
      <c r="F279" s="380"/>
      <c r="G279" s="380"/>
      <c r="H279" s="380"/>
      <c r="I279" s="380"/>
      <c r="J279" s="380"/>
      <c r="N279" s="380"/>
      <c r="O279" s="380"/>
      <c r="P279" s="380"/>
      <c r="Q279" s="380"/>
      <c r="R279" s="380"/>
      <c r="S279" s="380"/>
      <c r="T279" s="380"/>
      <c r="U279" s="380"/>
      <c r="V279" s="380"/>
      <c r="W279" s="380"/>
      <c r="X279" s="380"/>
      <c r="Y279" s="380"/>
      <c r="Z279" s="380"/>
      <c r="AA279" s="380"/>
      <c r="AB279" s="380"/>
      <c r="AC279" s="380"/>
      <c r="AD279" s="380"/>
      <c r="AE279" s="380"/>
      <c r="AF279" s="380"/>
      <c r="AG279" s="380"/>
      <c r="AH279" s="380"/>
      <c r="AI279" s="380"/>
      <c r="AJ279" s="380"/>
      <c r="AK279" s="380"/>
      <c r="AL279" s="380"/>
      <c r="AM279" s="380"/>
      <c r="AN279" s="380"/>
      <c r="AO279" s="380"/>
      <c r="AP279" s="380"/>
      <c r="AQ279" s="380"/>
      <c r="AR279" s="380"/>
      <c r="AS279" s="380"/>
      <c r="AT279" s="380"/>
      <c r="AU279" s="380"/>
      <c r="AV279" s="380"/>
      <c r="AW279" s="380"/>
      <c r="AX279" s="380"/>
      <c r="AY279" s="380"/>
      <c r="AZ279" s="380"/>
      <c r="BA279" s="380"/>
      <c r="BB279" s="380"/>
      <c r="BC279" s="380"/>
      <c r="BD279" s="380"/>
      <c r="BE279" s="380"/>
    </row>
    <row r="280" spans="2:57" x14ac:dyDescent="0.25">
      <c r="B280" s="380"/>
      <c r="C280" s="382"/>
      <c r="D280" s="380"/>
      <c r="E280" s="380"/>
      <c r="F280" s="380"/>
      <c r="G280" s="380"/>
      <c r="H280" s="380"/>
      <c r="I280" s="380"/>
      <c r="J280" s="380"/>
      <c r="N280" s="380"/>
      <c r="O280" s="380"/>
      <c r="P280" s="380"/>
      <c r="Q280" s="380"/>
      <c r="R280" s="380"/>
      <c r="S280" s="380"/>
      <c r="T280" s="380"/>
      <c r="U280" s="380"/>
      <c r="V280" s="380"/>
      <c r="W280" s="380"/>
      <c r="X280" s="380"/>
      <c r="Y280" s="380"/>
      <c r="Z280" s="380"/>
      <c r="AA280" s="380"/>
      <c r="AB280" s="380"/>
      <c r="AC280" s="380"/>
      <c r="AD280" s="380"/>
      <c r="AE280" s="380"/>
      <c r="AF280" s="380"/>
      <c r="AG280" s="380"/>
      <c r="AH280" s="380"/>
      <c r="AI280" s="380"/>
      <c r="AJ280" s="380"/>
      <c r="AK280" s="380"/>
      <c r="AL280" s="380"/>
      <c r="AM280" s="380"/>
      <c r="AN280" s="380"/>
      <c r="AO280" s="380"/>
      <c r="AP280" s="380"/>
      <c r="AQ280" s="380"/>
      <c r="AR280" s="380"/>
      <c r="AS280" s="380"/>
      <c r="AT280" s="380"/>
      <c r="AU280" s="380"/>
      <c r="AV280" s="380"/>
      <c r="AW280" s="380"/>
      <c r="AX280" s="380"/>
      <c r="AY280" s="380"/>
      <c r="AZ280" s="380"/>
      <c r="BA280" s="380"/>
      <c r="BB280" s="380"/>
      <c r="BC280" s="380"/>
      <c r="BD280" s="380"/>
      <c r="BE280" s="380"/>
    </row>
    <row r="281" spans="2:57" x14ac:dyDescent="0.25">
      <c r="B281" s="380"/>
      <c r="C281" s="382"/>
      <c r="D281" s="380"/>
      <c r="E281" s="380"/>
      <c r="F281" s="380"/>
      <c r="G281" s="380"/>
      <c r="H281" s="380"/>
      <c r="I281" s="380"/>
      <c r="J281" s="380"/>
      <c r="N281" s="380"/>
      <c r="O281" s="380"/>
      <c r="P281" s="380"/>
      <c r="Q281" s="380"/>
      <c r="R281" s="380"/>
      <c r="S281" s="380"/>
      <c r="T281" s="380"/>
      <c r="U281" s="380"/>
      <c r="V281" s="380"/>
      <c r="W281" s="380"/>
      <c r="X281" s="380"/>
      <c r="Y281" s="380"/>
      <c r="Z281" s="380"/>
      <c r="AA281" s="380"/>
      <c r="AB281" s="380"/>
      <c r="AC281" s="380"/>
      <c r="AD281" s="380"/>
      <c r="AE281" s="380"/>
      <c r="AF281" s="380"/>
      <c r="AG281" s="380"/>
      <c r="AH281" s="380"/>
      <c r="AI281" s="380"/>
      <c r="AJ281" s="380"/>
      <c r="AK281" s="380"/>
      <c r="AL281" s="380"/>
      <c r="AM281" s="380"/>
      <c r="AN281" s="380"/>
      <c r="AO281" s="380"/>
      <c r="AP281" s="380"/>
      <c r="AQ281" s="380"/>
      <c r="AR281" s="380"/>
      <c r="AS281" s="380"/>
      <c r="AT281" s="380"/>
      <c r="AU281" s="380"/>
      <c r="AV281" s="380"/>
      <c r="AW281" s="380"/>
      <c r="AX281" s="380"/>
      <c r="AY281" s="380"/>
      <c r="AZ281" s="380"/>
      <c r="BA281" s="380"/>
      <c r="BB281" s="380"/>
      <c r="BC281" s="380"/>
      <c r="BD281" s="380"/>
      <c r="BE281" s="380"/>
    </row>
    <row r="282" spans="2:57" x14ac:dyDescent="0.25">
      <c r="B282" s="380"/>
      <c r="C282" s="382"/>
      <c r="D282" s="380"/>
      <c r="E282" s="380"/>
      <c r="F282" s="380"/>
      <c r="G282" s="380"/>
      <c r="H282" s="380"/>
      <c r="I282" s="380"/>
      <c r="J282" s="380"/>
      <c r="N282" s="380"/>
      <c r="O282" s="380"/>
      <c r="P282" s="380"/>
      <c r="Q282" s="380"/>
      <c r="R282" s="380"/>
      <c r="S282" s="380"/>
      <c r="T282" s="380"/>
      <c r="U282" s="380"/>
      <c r="V282" s="380"/>
      <c r="W282" s="380"/>
      <c r="X282" s="380"/>
      <c r="Y282" s="380"/>
      <c r="Z282" s="380"/>
      <c r="AA282" s="380"/>
      <c r="AB282" s="380"/>
      <c r="AC282" s="380"/>
      <c r="AD282" s="380"/>
      <c r="AE282" s="380"/>
      <c r="AF282" s="380"/>
      <c r="AG282" s="380"/>
      <c r="AH282" s="380"/>
      <c r="AI282" s="380"/>
      <c r="AJ282" s="380"/>
      <c r="AK282" s="380"/>
      <c r="AL282" s="380"/>
      <c r="AM282" s="380"/>
      <c r="AN282" s="380"/>
      <c r="AO282" s="380"/>
      <c r="AP282" s="380"/>
      <c r="AQ282" s="380"/>
      <c r="AR282" s="380"/>
      <c r="AS282" s="380"/>
      <c r="AT282" s="380"/>
      <c r="AU282" s="380"/>
      <c r="AV282" s="380"/>
      <c r="AW282" s="380"/>
      <c r="AX282" s="380"/>
      <c r="AY282" s="380"/>
      <c r="AZ282" s="380"/>
      <c r="BA282" s="380"/>
      <c r="BB282" s="380"/>
      <c r="BC282" s="380"/>
      <c r="BD282" s="380"/>
      <c r="BE282" s="380"/>
    </row>
    <row r="283" spans="2:57" x14ac:dyDescent="0.25">
      <c r="B283" s="380"/>
      <c r="C283" s="382"/>
      <c r="D283" s="380"/>
      <c r="E283" s="380"/>
      <c r="F283" s="380"/>
      <c r="G283" s="380"/>
      <c r="H283" s="380"/>
      <c r="I283" s="380"/>
      <c r="J283" s="380"/>
      <c r="N283" s="380"/>
      <c r="O283" s="380"/>
      <c r="P283" s="380"/>
      <c r="Q283" s="380"/>
      <c r="R283" s="380"/>
      <c r="S283" s="380"/>
      <c r="T283" s="380"/>
      <c r="U283" s="380"/>
      <c r="V283" s="380"/>
      <c r="W283" s="380"/>
      <c r="X283" s="380"/>
      <c r="Y283" s="380"/>
      <c r="Z283" s="380"/>
      <c r="AA283" s="380"/>
      <c r="AB283" s="380"/>
      <c r="AC283" s="380"/>
      <c r="AD283" s="380"/>
      <c r="AE283" s="380"/>
      <c r="AF283" s="380"/>
      <c r="AG283" s="380"/>
      <c r="AH283" s="380"/>
      <c r="AI283" s="380"/>
      <c r="AJ283" s="380"/>
      <c r="AK283" s="380"/>
      <c r="AL283" s="380"/>
      <c r="AM283" s="380"/>
      <c r="AN283" s="380"/>
      <c r="AO283" s="380"/>
      <c r="AP283" s="380"/>
      <c r="AQ283" s="380"/>
      <c r="AR283" s="380"/>
      <c r="AS283" s="380"/>
      <c r="AT283" s="380"/>
      <c r="AU283" s="380"/>
      <c r="AV283" s="380"/>
      <c r="AW283" s="380"/>
      <c r="AX283" s="380"/>
      <c r="AY283" s="380"/>
      <c r="AZ283" s="380"/>
      <c r="BA283" s="380"/>
      <c r="BB283" s="380"/>
      <c r="BC283" s="380"/>
      <c r="BD283" s="380"/>
      <c r="BE283" s="380"/>
    </row>
    <row r="284" spans="2:57" x14ac:dyDescent="0.25">
      <c r="B284" s="380"/>
      <c r="C284" s="382"/>
      <c r="D284" s="380"/>
      <c r="E284" s="380"/>
      <c r="F284" s="380"/>
      <c r="G284" s="380"/>
      <c r="H284" s="380"/>
      <c r="I284" s="380"/>
      <c r="J284" s="380"/>
      <c r="N284" s="380"/>
      <c r="O284" s="380"/>
      <c r="P284" s="380"/>
      <c r="Q284" s="380"/>
      <c r="R284" s="380"/>
      <c r="S284" s="380"/>
      <c r="T284" s="380"/>
      <c r="U284" s="380"/>
      <c r="V284" s="380"/>
      <c r="W284" s="380"/>
      <c r="X284" s="380"/>
      <c r="Y284" s="380"/>
      <c r="Z284" s="380"/>
      <c r="AA284" s="380"/>
      <c r="AB284" s="380"/>
      <c r="AC284" s="380"/>
      <c r="AD284" s="380"/>
      <c r="AE284" s="380"/>
      <c r="AF284" s="380"/>
      <c r="AG284" s="380"/>
      <c r="AH284" s="380"/>
      <c r="AI284" s="380"/>
      <c r="AJ284" s="380"/>
      <c r="AK284" s="380"/>
      <c r="AL284" s="380"/>
      <c r="AM284" s="380"/>
      <c r="AN284" s="380"/>
      <c r="AO284" s="380"/>
      <c r="AP284" s="380"/>
      <c r="AQ284" s="380"/>
      <c r="AR284" s="380"/>
      <c r="AS284" s="380"/>
      <c r="AT284" s="380"/>
      <c r="AU284" s="380"/>
      <c r="AV284" s="380"/>
      <c r="AW284" s="380"/>
      <c r="AX284" s="380"/>
      <c r="AY284" s="380"/>
      <c r="AZ284" s="380"/>
      <c r="BA284" s="380"/>
      <c r="BB284" s="380"/>
      <c r="BC284" s="380"/>
      <c r="BD284" s="380"/>
      <c r="BE284" s="380"/>
    </row>
    <row r="285" spans="2:57" x14ac:dyDescent="0.25">
      <c r="B285" s="380"/>
      <c r="C285" s="382"/>
      <c r="D285" s="380"/>
      <c r="E285" s="380"/>
      <c r="F285" s="380"/>
      <c r="G285" s="380"/>
      <c r="H285" s="380"/>
      <c r="I285" s="380"/>
      <c r="J285" s="380"/>
      <c r="N285" s="380"/>
      <c r="O285" s="380"/>
      <c r="P285" s="380"/>
      <c r="Q285" s="380"/>
      <c r="R285" s="380"/>
      <c r="S285" s="380"/>
      <c r="T285" s="380"/>
      <c r="U285" s="380"/>
      <c r="V285" s="380"/>
      <c r="W285" s="380"/>
      <c r="X285" s="380"/>
      <c r="Y285" s="380"/>
      <c r="Z285" s="380"/>
      <c r="AA285" s="380"/>
      <c r="AB285" s="380"/>
      <c r="AC285" s="380"/>
      <c r="AD285" s="380"/>
      <c r="AE285" s="380"/>
      <c r="AF285" s="380"/>
      <c r="AG285" s="380"/>
      <c r="AH285" s="380"/>
      <c r="AI285" s="380"/>
      <c r="AJ285" s="380"/>
      <c r="AK285" s="380"/>
      <c r="AL285" s="380"/>
      <c r="AM285" s="380"/>
      <c r="AN285" s="380"/>
      <c r="AO285" s="380"/>
      <c r="AP285" s="380"/>
      <c r="AQ285" s="380"/>
      <c r="AR285" s="380"/>
      <c r="AS285" s="380"/>
      <c r="AT285" s="380"/>
      <c r="AU285" s="380"/>
      <c r="AV285" s="380"/>
      <c r="AW285" s="380"/>
      <c r="AX285" s="380"/>
      <c r="AY285" s="380"/>
      <c r="AZ285" s="380"/>
      <c r="BA285" s="380"/>
      <c r="BB285" s="380"/>
      <c r="BC285" s="380"/>
      <c r="BD285" s="380"/>
      <c r="BE285" s="380"/>
    </row>
    <row r="286" spans="2:57" x14ac:dyDescent="0.25">
      <c r="B286" s="380"/>
      <c r="C286" s="382"/>
      <c r="D286" s="380"/>
      <c r="E286" s="380"/>
      <c r="F286" s="380"/>
      <c r="G286" s="380"/>
      <c r="H286" s="380"/>
      <c r="I286" s="380"/>
      <c r="J286" s="380"/>
      <c r="N286" s="380"/>
      <c r="O286" s="380"/>
      <c r="P286" s="380"/>
      <c r="Q286" s="380"/>
      <c r="R286" s="380"/>
      <c r="S286" s="380"/>
      <c r="T286" s="380"/>
      <c r="U286" s="380"/>
      <c r="V286" s="380"/>
      <c r="W286" s="380"/>
      <c r="X286" s="380"/>
      <c r="Y286" s="380"/>
      <c r="Z286" s="380"/>
      <c r="AA286" s="380"/>
      <c r="AB286" s="380"/>
      <c r="AC286" s="380"/>
      <c r="AD286" s="380"/>
      <c r="AE286" s="380"/>
      <c r="AF286" s="380"/>
      <c r="AG286" s="380"/>
      <c r="AH286" s="380"/>
      <c r="AI286" s="380"/>
      <c r="AJ286" s="380"/>
      <c r="AK286" s="380"/>
      <c r="AL286" s="380"/>
      <c r="AM286" s="380"/>
      <c r="AN286" s="380"/>
      <c r="AO286" s="380"/>
      <c r="AP286" s="380"/>
      <c r="AQ286" s="380"/>
      <c r="AR286" s="380"/>
      <c r="AS286" s="380"/>
      <c r="AT286" s="380"/>
      <c r="AU286" s="380"/>
      <c r="AV286" s="380"/>
      <c r="AW286" s="380"/>
      <c r="AX286" s="380"/>
      <c r="AY286" s="380"/>
      <c r="AZ286" s="380"/>
      <c r="BA286" s="380"/>
      <c r="BB286" s="380"/>
      <c r="BC286" s="380"/>
      <c r="BD286" s="380"/>
      <c r="BE286" s="380"/>
    </row>
    <row r="287" spans="2:57" x14ac:dyDescent="0.25">
      <c r="B287" s="380"/>
      <c r="C287" s="382"/>
      <c r="D287" s="380"/>
      <c r="E287" s="380"/>
      <c r="F287" s="380"/>
      <c r="G287" s="380"/>
      <c r="H287" s="380"/>
      <c r="I287" s="380"/>
      <c r="J287" s="380"/>
      <c r="N287" s="380"/>
      <c r="O287" s="380"/>
      <c r="P287" s="380"/>
      <c r="Q287" s="380"/>
      <c r="R287" s="380"/>
      <c r="S287" s="380"/>
      <c r="T287" s="380"/>
      <c r="U287" s="380"/>
      <c r="V287" s="380"/>
      <c r="W287" s="380"/>
      <c r="X287" s="380"/>
      <c r="Y287" s="380"/>
      <c r="Z287" s="380"/>
      <c r="AA287" s="380"/>
      <c r="AB287" s="380"/>
      <c r="AC287" s="380"/>
      <c r="AD287" s="380"/>
      <c r="AE287" s="380"/>
      <c r="AF287" s="380"/>
      <c r="AG287" s="380"/>
      <c r="AH287" s="380"/>
      <c r="AI287" s="380"/>
      <c r="AJ287" s="380"/>
      <c r="AK287" s="380"/>
      <c r="AL287" s="380"/>
      <c r="AM287" s="380"/>
      <c r="AN287" s="380"/>
      <c r="AO287" s="380"/>
      <c r="AP287" s="380"/>
      <c r="AQ287" s="380"/>
      <c r="AR287" s="380"/>
      <c r="AS287" s="380"/>
      <c r="AT287" s="380"/>
      <c r="AU287" s="380"/>
      <c r="AV287" s="380"/>
      <c r="AW287" s="380"/>
      <c r="AX287" s="380"/>
      <c r="AY287" s="380"/>
      <c r="AZ287" s="380"/>
      <c r="BA287" s="380"/>
      <c r="BB287" s="380"/>
      <c r="BC287" s="380"/>
      <c r="BD287" s="380"/>
      <c r="BE287" s="380"/>
    </row>
    <row r="288" spans="2:57" x14ac:dyDescent="0.25">
      <c r="B288" s="380"/>
      <c r="C288" s="382"/>
      <c r="D288" s="380"/>
      <c r="E288" s="380"/>
      <c r="F288" s="380"/>
      <c r="G288" s="380"/>
      <c r="H288" s="380"/>
      <c r="I288" s="380"/>
      <c r="J288" s="380"/>
      <c r="N288" s="380"/>
      <c r="O288" s="380"/>
      <c r="P288" s="380"/>
      <c r="Q288" s="380"/>
      <c r="R288" s="380"/>
      <c r="S288" s="380"/>
      <c r="T288" s="380"/>
      <c r="U288" s="380"/>
      <c r="V288" s="380"/>
      <c r="W288" s="380"/>
      <c r="X288" s="380"/>
      <c r="Y288" s="380"/>
      <c r="Z288" s="380"/>
      <c r="AA288" s="380"/>
      <c r="AB288" s="380"/>
      <c r="AC288" s="380"/>
      <c r="AD288" s="380"/>
      <c r="AE288" s="380"/>
      <c r="AF288" s="380"/>
      <c r="AG288" s="380"/>
      <c r="AH288" s="380"/>
      <c r="AI288" s="380"/>
      <c r="AJ288" s="380"/>
      <c r="AK288" s="380"/>
      <c r="AL288" s="380"/>
      <c r="AM288" s="380"/>
      <c r="AN288" s="380"/>
      <c r="AO288" s="380"/>
      <c r="AP288" s="380"/>
      <c r="AQ288" s="380"/>
      <c r="AR288" s="380"/>
      <c r="AS288" s="380"/>
      <c r="AT288" s="380"/>
      <c r="AU288" s="380"/>
      <c r="AV288" s="380"/>
      <c r="AW288" s="380"/>
      <c r="AX288" s="380"/>
      <c r="AY288" s="380"/>
      <c r="AZ288" s="380"/>
      <c r="BA288" s="380"/>
      <c r="BB288" s="380"/>
      <c r="BC288" s="380"/>
      <c r="BD288" s="380"/>
      <c r="BE288" s="380"/>
    </row>
    <row r="289" spans="2:57" x14ac:dyDescent="0.25">
      <c r="B289" s="380"/>
      <c r="C289" s="382"/>
      <c r="D289" s="380"/>
      <c r="E289" s="380"/>
      <c r="F289" s="380"/>
      <c r="G289" s="380"/>
      <c r="H289" s="380"/>
      <c r="I289" s="380"/>
      <c r="J289" s="380"/>
      <c r="N289" s="380"/>
      <c r="O289" s="380"/>
      <c r="P289" s="380"/>
      <c r="Q289" s="380"/>
      <c r="R289" s="380"/>
      <c r="S289" s="380"/>
      <c r="T289" s="380"/>
      <c r="U289" s="380"/>
      <c r="V289" s="380"/>
      <c r="W289" s="380"/>
      <c r="X289" s="380"/>
      <c r="Y289" s="380"/>
      <c r="Z289" s="380"/>
      <c r="AA289" s="380"/>
      <c r="AB289" s="380"/>
      <c r="AC289" s="380"/>
      <c r="AD289" s="380"/>
      <c r="AE289" s="380"/>
      <c r="AF289" s="380"/>
      <c r="AG289" s="380"/>
      <c r="AH289" s="380"/>
      <c r="AI289" s="380"/>
      <c r="AJ289" s="380"/>
      <c r="AK289" s="380"/>
      <c r="AL289" s="380"/>
      <c r="AM289" s="380"/>
      <c r="AN289" s="380"/>
      <c r="AO289" s="380"/>
      <c r="AP289" s="380"/>
      <c r="AQ289" s="380"/>
      <c r="AR289" s="380"/>
      <c r="AS289" s="380"/>
      <c r="AT289" s="380"/>
      <c r="AU289" s="380"/>
      <c r="AV289" s="380"/>
      <c r="AW289" s="380"/>
      <c r="AX289" s="380"/>
      <c r="AY289" s="380"/>
      <c r="AZ289" s="380"/>
      <c r="BA289" s="380"/>
      <c r="BB289" s="380"/>
      <c r="BC289" s="380"/>
      <c r="BD289" s="380"/>
      <c r="BE289" s="380"/>
    </row>
    <row r="290" spans="2:57" x14ac:dyDescent="0.25">
      <c r="B290" s="380"/>
      <c r="C290" s="382"/>
      <c r="D290" s="380"/>
      <c r="E290" s="380"/>
      <c r="F290" s="380"/>
      <c r="G290" s="380"/>
      <c r="H290" s="380"/>
      <c r="I290" s="380"/>
      <c r="J290" s="380"/>
      <c r="N290" s="380"/>
      <c r="O290" s="380"/>
      <c r="P290" s="380"/>
      <c r="Q290" s="380"/>
      <c r="R290" s="380"/>
      <c r="S290" s="380"/>
      <c r="T290" s="380"/>
      <c r="U290" s="380"/>
      <c r="V290" s="380"/>
      <c r="W290" s="380"/>
      <c r="X290" s="380"/>
      <c r="Y290" s="380"/>
      <c r="Z290" s="380"/>
      <c r="AA290" s="380"/>
      <c r="AB290" s="380"/>
      <c r="AC290" s="380"/>
      <c r="AD290" s="380"/>
      <c r="AE290" s="380"/>
      <c r="AF290" s="380"/>
      <c r="AG290" s="380"/>
      <c r="AH290" s="380"/>
      <c r="AI290" s="380"/>
      <c r="AJ290" s="380"/>
      <c r="AK290" s="380"/>
      <c r="AL290" s="380"/>
      <c r="AM290" s="380"/>
      <c r="AN290" s="380"/>
      <c r="AO290" s="380"/>
      <c r="AP290" s="380"/>
      <c r="AQ290" s="380"/>
      <c r="AR290" s="380"/>
      <c r="AS290" s="380"/>
      <c r="AT290" s="380"/>
      <c r="AU290" s="380"/>
      <c r="AV290" s="380"/>
      <c r="AW290" s="380"/>
      <c r="AX290" s="380"/>
      <c r="AY290" s="380"/>
      <c r="AZ290" s="380"/>
      <c r="BA290" s="380"/>
      <c r="BB290" s="380"/>
      <c r="BC290" s="380"/>
      <c r="BD290" s="380"/>
      <c r="BE290" s="380"/>
    </row>
    <row r="291" spans="2:57" x14ac:dyDescent="0.25">
      <c r="B291" s="380"/>
      <c r="C291" s="382"/>
      <c r="D291" s="380"/>
      <c r="E291" s="380"/>
      <c r="F291" s="380"/>
      <c r="G291" s="380"/>
      <c r="H291" s="380"/>
      <c r="I291" s="380"/>
      <c r="J291" s="380"/>
      <c r="N291" s="380"/>
      <c r="O291" s="380"/>
      <c r="P291" s="380"/>
      <c r="Q291" s="380"/>
      <c r="R291" s="380"/>
      <c r="S291" s="380"/>
      <c r="T291" s="380"/>
      <c r="U291" s="380"/>
      <c r="V291" s="380"/>
      <c r="W291" s="380"/>
      <c r="X291" s="380"/>
      <c r="Y291" s="380"/>
      <c r="Z291" s="380"/>
      <c r="AA291" s="380"/>
      <c r="AB291" s="380"/>
      <c r="AC291" s="380"/>
      <c r="AD291" s="380"/>
      <c r="AE291" s="380"/>
      <c r="AF291" s="380"/>
      <c r="AG291" s="380"/>
      <c r="AH291" s="380"/>
      <c r="AI291" s="380"/>
      <c r="AJ291" s="380"/>
      <c r="AK291" s="380"/>
      <c r="AL291" s="380"/>
      <c r="AM291" s="380"/>
      <c r="AN291" s="380"/>
      <c r="AO291" s="380"/>
      <c r="AP291" s="380"/>
      <c r="AQ291" s="380"/>
      <c r="AR291" s="380"/>
      <c r="AS291" s="380"/>
      <c r="AT291" s="380"/>
      <c r="AU291" s="380"/>
      <c r="AV291" s="380"/>
      <c r="AW291" s="380"/>
      <c r="AX291" s="380"/>
      <c r="AY291" s="380"/>
      <c r="AZ291" s="380"/>
      <c r="BA291" s="380"/>
      <c r="BB291" s="380"/>
      <c r="BC291" s="380"/>
      <c r="BD291" s="380"/>
      <c r="BE291" s="380"/>
    </row>
    <row r="292" spans="2:57" x14ac:dyDescent="0.25">
      <c r="B292" s="380"/>
      <c r="C292" s="382"/>
      <c r="D292" s="380"/>
      <c r="E292" s="380"/>
      <c r="F292" s="380"/>
      <c r="G292" s="380"/>
      <c r="H292" s="380"/>
      <c r="I292" s="380"/>
      <c r="J292" s="380"/>
      <c r="N292" s="380"/>
      <c r="O292" s="380"/>
      <c r="P292" s="380"/>
      <c r="Q292" s="380"/>
      <c r="R292" s="380"/>
      <c r="S292" s="380"/>
      <c r="T292" s="380"/>
      <c r="U292" s="380"/>
      <c r="V292" s="380"/>
      <c r="W292" s="380"/>
      <c r="X292" s="380"/>
      <c r="Y292" s="380"/>
      <c r="Z292" s="380"/>
      <c r="AA292" s="380"/>
      <c r="AB292" s="380"/>
      <c r="AC292" s="380"/>
      <c r="AD292" s="380"/>
      <c r="AE292" s="380"/>
      <c r="AF292" s="380"/>
      <c r="AG292" s="380"/>
      <c r="AH292" s="380"/>
      <c r="AI292" s="380"/>
      <c r="AJ292" s="380"/>
      <c r="AK292" s="380"/>
      <c r="AL292" s="380"/>
      <c r="AM292" s="380"/>
      <c r="AN292" s="380"/>
      <c r="AO292" s="380"/>
      <c r="AP292" s="380"/>
      <c r="AQ292" s="380"/>
      <c r="AR292" s="380"/>
      <c r="AS292" s="380"/>
      <c r="AT292" s="380"/>
      <c r="AU292" s="380"/>
      <c r="AV292" s="380"/>
      <c r="AW292" s="380"/>
      <c r="AX292" s="380"/>
      <c r="AY292" s="380"/>
      <c r="AZ292" s="380"/>
      <c r="BA292" s="380"/>
      <c r="BB292" s="380"/>
      <c r="BC292" s="380"/>
      <c r="BD292" s="380"/>
      <c r="BE292" s="380"/>
    </row>
    <row r="293" spans="2:57" x14ac:dyDescent="0.25">
      <c r="B293" s="380"/>
      <c r="C293" s="382"/>
      <c r="D293" s="380"/>
      <c r="E293" s="380"/>
      <c r="F293" s="380"/>
      <c r="G293" s="380"/>
      <c r="H293" s="380"/>
      <c r="I293" s="380"/>
      <c r="J293" s="380"/>
      <c r="N293" s="380"/>
      <c r="O293" s="380"/>
      <c r="P293" s="380"/>
      <c r="Q293" s="380"/>
      <c r="R293" s="380"/>
      <c r="S293" s="380"/>
      <c r="T293" s="380"/>
      <c r="U293" s="380"/>
      <c r="V293" s="380"/>
      <c r="W293" s="380"/>
      <c r="X293" s="380"/>
      <c r="Y293" s="380"/>
      <c r="Z293" s="380"/>
      <c r="AA293" s="380"/>
      <c r="AB293" s="380"/>
      <c r="AC293" s="380"/>
      <c r="AD293" s="380"/>
      <c r="AE293" s="380"/>
      <c r="AF293" s="380"/>
      <c r="AG293" s="380"/>
      <c r="AH293" s="380"/>
      <c r="AI293" s="380"/>
      <c r="AJ293" s="380"/>
      <c r="AK293" s="380"/>
      <c r="AL293" s="380"/>
      <c r="AM293" s="380"/>
      <c r="AN293" s="380"/>
      <c r="AO293" s="380"/>
      <c r="AP293" s="380"/>
      <c r="AQ293" s="380"/>
      <c r="AR293" s="380"/>
      <c r="AS293" s="380"/>
      <c r="AT293" s="380"/>
      <c r="AU293" s="380"/>
      <c r="AV293" s="380"/>
      <c r="AW293" s="380"/>
      <c r="AX293" s="380"/>
      <c r="AY293" s="380"/>
      <c r="AZ293" s="380"/>
      <c r="BA293" s="380"/>
      <c r="BB293" s="380"/>
      <c r="BC293" s="380"/>
      <c r="BD293" s="380"/>
      <c r="BE293" s="380"/>
    </row>
    <row r="294" spans="2:57" x14ac:dyDescent="0.25">
      <c r="B294" s="380"/>
      <c r="C294" s="382"/>
      <c r="D294" s="380"/>
      <c r="E294" s="380"/>
      <c r="F294" s="380"/>
      <c r="G294" s="380"/>
      <c r="H294" s="380"/>
      <c r="I294" s="380"/>
      <c r="J294" s="380"/>
      <c r="N294" s="380"/>
      <c r="O294" s="380"/>
      <c r="P294" s="380"/>
      <c r="Q294" s="380"/>
      <c r="R294" s="380"/>
      <c r="S294" s="380"/>
      <c r="T294" s="380"/>
      <c r="U294" s="380"/>
      <c r="V294" s="380"/>
      <c r="W294" s="380"/>
      <c r="X294" s="380"/>
      <c r="Y294" s="380"/>
      <c r="Z294" s="380"/>
      <c r="AA294" s="380"/>
      <c r="AB294" s="380"/>
      <c r="AC294" s="380"/>
      <c r="AD294" s="380"/>
      <c r="AE294" s="380"/>
      <c r="AF294" s="380"/>
      <c r="AG294" s="380"/>
      <c r="AH294" s="380"/>
      <c r="AI294" s="380"/>
      <c r="AJ294" s="380"/>
      <c r="AK294" s="380"/>
      <c r="AL294" s="380"/>
      <c r="AM294" s="380"/>
      <c r="AN294" s="380"/>
      <c r="AO294" s="380"/>
      <c r="AP294" s="380"/>
      <c r="AQ294" s="380"/>
      <c r="AR294" s="380"/>
      <c r="AS294" s="380"/>
      <c r="AT294" s="380"/>
      <c r="AU294" s="380"/>
      <c r="AV294" s="380"/>
      <c r="AW294" s="380"/>
      <c r="AX294" s="380"/>
      <c r="AY294" s="380"/>
      <c r="AZ294" s="380"/>
      <c r="BA294" s="380"/>
      <c r="BB294" s="380"/>
      <c r="BC294" s="380"/>
      <c r="BD294" s="380"/>
      <c r="BE294" s="380"/>
    </row>
    <row r="295" spans="2:57" x14ac:dyDescent="0.25">
      <c r="B295" s="380"/>
      <c r="C295" s="382"/>
      <c r="D295" s="380"/>
      <c r="E295" s="380"/>
      <c r="F295" s="380"/>
      <c r="G295" s="380"/>
      <c r="H295" s="380"/>
      <c r="I295" s="380"/>
      <c r="J295" s="380"/>
      <c r="N295" s="380"/>
      <c r="O295" s="380"/>
      <c r="P295" s="380"/>
      <c r="Q295" s="380"/>
      <c r="R295" s="380"/>
      <c r="S295" s="380"/>
      <c r="T295" s="380"/>
      <c r="U295" s="380"/>
      <c r="V295" s="380"/>
      <c r="W295" s="380"/>
      <c r="X295" s="380"/>
      <c r="Y295" s="380"/>
      <c r="Z295" s="380"/>
      <c r="AA295" s="380"/>
      <c r="AB295" s="380"/>
      <c r="AC295" s="380"/>
      <c r="AD295" s="380"/>
      <c r="AE295" s="380"/>
      <c r="AF295" s="380"/>
      <c r="AG295" s="380"/>
      <c r="AH295" s="380"/>
      <c r="AI295" s="380"/>
      <c r="AJ295" s="380"/>
      <c r="AK295" s="380"/>
      <c r="AL295" s="380"/>
      <c r="AM295" s="380"/>
      <c r="AN295" s="380"/>
      <c r="AO295" s="380"/>
      <c r="AP295" s="380"/>
      <c r="AQ295" s="380"/>
      <c r="AR295" s="380"/>
      <c r="AS295" s="380"/>
      <c r="AT295" s="380"/>
      <c r="AU295" s="380"/>
      <c r="AV295" s="380"/>
      <c r="AW295" s="380"/>
      <c r="AX295" s="380"/>
      <c r="AY295" s="380"/>
      <c r="AZ295" s="380"/>
      <c r="BA295" s="380"/>
      <c r="BB295" s="380"/>
      <c r="BC295" s="380"/>
      <c r="BD295" s="380"/>
      <c r="BE295" s="380"/>
    </row>
    <row r="296" spans="2:57" x14ac:dyDescent="0.25">
      <c r="B296" s="380"/>
      <c r="C296" s="382"/>
      <c r="D296" s="380"/>
      <c r="E296" s="380"/>
      <c r="F296" s="380"/>
      <c r="G296" s="380"/>
      <c r="H296" s="380"/>
      <c r="I296" s="380"/>
      <c r="J296" s="380"/>
      <c r="N296" s="380"/>
      <c r="O296" s="380"/>
      <c r="P296" s="380"/>
      <c r="Q296" s="380"/>
      <c r="R296" s="380"/>
      <c r="S296" s="380"/>
      <c r="T296" s="380"/>
      <c r="U296" s="380"/>
      <c r="V296" s="380"/>
      <c r="W296" s="380"/>
      <c r="X296" s="380"/>
      <c r="Y296" s="380"/>
      <c r="Z296" s="380"/>
      <c r="AA296" s="380"/>
      <c r="AB296" s="380"/>
      <c r="AC296" s="380"/>
      <c r="AD296" s="380"/>
      <c r="AE296" s="380"/>
      <c r="AF296" s="380"/>
      <c r="AG296" s="380"/>
      <c r="AH296" s="380"/>
      <c r="AI296" s="380"/>
      <c r="AJ296" s="380"/>
      <c r="AK296" s="380"/>
      <c r="AL296" s="380"/>
      <c r="AM296" s="380"/>
      <c r="AN296" s="380"/>
      <c r="AO296" s="380"/>
      <c r="AP296" s="380"/>
      <c r="AQ296" s="380"/>
      <c r="AR296" s="380"/>
      <c r="AS296" s="380"/>
      <c r="AT296" s="380"/>
      <c r="AU296" s="380"/>
      <c r="AV296" s="380"/>
      <c r="AW296" s="380"/>
      <c r="AX296" s="380"/>
      <c r="AY296" s="380"/>
      <c r="AZ296" s="380"/>
      <c r="BA296" s="380"/>
      <c r="BB296" s="380"/>
      <c r="BC296" s="380"/>
      <c r="BD296" s="380"/>
      <c r="BE296" s="380"/>
    </row>
    <row r="297" spans="2:57" x14ac:dyDescent="0.25">
      <c r="B297" s="380"/>
      <c r="C297" s="382"/>
      <c r="D297" s="380"/>
      <c r="E297" s="380"/>
      <c r="F297" s="380"/>
      <c r="G297" s="380"/>
      <c r="H297" s="380"/>
      <c r="I297" s="380"/>
      <c r="J297" s="380"/>
      <c r="N297" s="380"/>
      <c r="O297" s="380"/>
      <c r="P297" s="380"/>
      <c r="Q297" s="380"/>
      <c r="R297" s="380"/>
      <c r="S297" s="380"/>
      <c r="T297" s="380"/>
      <c r="U297" s="380"/>
      <c r="V297" s="380"/>
      <c r="W297" s="380"/>
      <c r="X297" s="380"/>
      <c r="Y297" s="380"/>
      <c r="Z297" s="380"/>
      <c r="AA297" s="380"/>
      <c r="AB297" s="380"/>
      <c r="AC297" s="380"/>
      <c r="AD297" s="380"/>
      <c r="AE297" s="380"/>
      <c r="AF297" s="380"/>
      <c r="AG297" s="380"/>
      <c r="AH297" s="380"/>
      <c r="AI297" s="380"/>
      <c r="AJ297" s="380"/>
      <c r="AK297" s="380"/>
      <c r="AL297" s="380"/>
      <c r="AM297" s="380"/>
      <c r="AN297" s="380"/>
      <c r="AO297" s="380"/>
      <c r="AP297" s="380"/>
      <c r="AQ297" s="380"/>
      <c r="AR297" s="380"/>
      <c r="AS297" s="380"/>
      <c r="AT297" s="380"/>
      <c r="AU297" s="380"/>
      <c r="AV297" s="380"/>
      <c r="AW297" s="380"/>
      <c r="AX297" s="380"/>
      <c r="AY297" s="380"/>
      <c r="AZ297" s="380"/>
      <c r="BA297" s="380"/>
      <c r="BB297" s="380"/>
      <c r="BC297" s="380"/>
      <c r="BD297" s="380"/>
      <c r="BE297" s="380"/>
    </row>
    <row r="298" spans="2:57" x14ac:dyDescent="0.25">
      <c r="B298" s="380"/>
      <c r="C298" s="382"/>
      <c r="D298" s="380"/>
      <c r="E298" s="380"/>
      <c r="F298" s="380"/>
      <c r="G298" s="380"/>
      <c r="H298" s="380"/>
      <c r="I298" s="380"/>
      <c r="J298" s="380"/>
      <c r="N298" s="380"/>
      <c r="O298" s="380"/>
      <c r="P298" s="380"/>
      <c r="Q298" s="380"/>
      <c r="R298" s="380"/>
      <c r="S298" s="380"/>
      <c r="T298" s="380"/>
      <c r="U298" s="380"/>
      <c r="V298" s="380"/>
      <c r="W298" s="380"/>
      <c r="X298" s="380"/>
      <c r="Y298" s="380"/>
      <c r="Z298" s="380"/>
      <c r="AA298" s="380"/>
      <c r="AB298" s="380"/>
      <c r="AC298" s="380"/>
      <c r="AD298" s="380"/>
      <c r="AE298" s="380"/>
      <c r="AF298" s="380"/>
      <c r="AG298" s="380"/>
      <c r="AH298" s="380"/>
      <c r="AI298" s="380"/>
      <c r="AJ298" s="380"/>
      <c r="AK298" s="380"/>
      <c r="AL298" s="380"/>
      <c r="AM298" s="380"/>
      <c r="AN298" s="380"/>
      <c r="AO298" s="380"/>
      <c r="AP298" s="380"/>
      <c r="AQ298" s="380"/>
      <c r="AR298" s="380"/>
      <c r="AS298" s="380"/>
      <c r="AT298" s="380"/>
      <c r="AU298" s="380"/>
      <c r="AV298" s="380"/>
      <c r="AW298" s="380"/>
      <c r="AX298" s="380"/>
      <c r="AY298" s="380"/>
      <c r="AZ298" s="380"/>
      <c r="BA298" s="380"/>
      <c r="BB298" s="380"/>
      <c r="BC298" s="380"/>
      <c r="BD298" s="380"/>
      <c r="BE298" s="380"/>
    </row>
    <row r="299" spans="2:57" x14ac:dyDescent="0.25">
      <c r="B299" s="380"/>
      <c r="C299" s="382"/>
      <c r="D299" s="380"/>
      <c r="E299" s="380"/>
      <c r="F299" s="380"/>
      <c r="G299" s="380"/>
      <c r="H299" s="380"/>
      <c r="I299" s="380"/>
      <c r="J299" s="380"/>
      <c r="N299" s="380"/>
      <c r="O299" s="380"/>
      <c r="P299" s="380"/>
      <c r="Q299" s="380"/>
      <c r="R299" s="380"/>
      <c r="S299" s="380"/>
      <c r="T299" s="380"/>
      <c r="U299" s="380"/>
      <c r="V299" s="380"/>
      <c r="W299" s="380"/>
      <c r="X299" s="380"/>
      <c r="Y299" s="380"/>
      <c r="Z299" s="380"/>
      <c r="AA299" s="380"/>
      <c r="AB299" s="380"/>
      <c r="AC299" s="380"/>
      <c r="AD299" s="380"/>
      <c r="AE299" s="380"/>
      <c r="AF299" s="380"/>
      <c r="AG299" s="380"/>
      <c r="AH299" s="380"/>
      <c r="AI299" s="380"/>
      <c r="AJ299" s="380"/>
      <c r="AK299" s="380"/>
      <c r="AL299" s="380"/>
      <c r="AM299" s="380"/>
      <c r="AN299" s="380"/>
      <c r="AO299" s="380"/>
      <c r="AP299" s="380"/>
      <c r="AQ299" s="380"/>
      <c r="AR299" s="380"/>
      <c r="AS299" s="380"/>
      <c r="AT299" s="380"/>
      <c r="AU299" s="380"/>
      <c r="AV299" s="380"/>
      <c r="AW299" s="380"/>
      <c r="AX299" s="380"/>
      <c r="AY299" s="380"/>
      <c r="AZ299" s="380"/>
      <c r="BA299" s="380"/>
      <c r="BB299" s="380"/>
      <c r="BC299" s="380"/>
      <c r="BD299" s="380"/>
      <c r="BE299" s="380"/>
    </row>
    <row r="300" spans="2:57" x14ac:dyDescent="0.25">
      <c r="B300" s="380"/>
      <c r="C300" s="382"/>
      <c r="D300" s="380"/>
      <c r="E300" s="380"/>
      <c r="F300" s="380"/>
      <c r="G300" s="380"/>
      <c r="H300" s="380"/>
      <c r="I300" s="380"/>
      <c r="J300" s="380"/>
      <c r="N300" s="380"/>
      <c r="O300" s="380"/>
      <c r="P300" s="380"/>
      <c r="Q300" s="380"/>
      <c r="R300" s="380"/>
      <c r="S300" s="380"/>
      <c r="T300" s="380"/>
      <c r="U300" s="380"/>
      <c r="V300" s="380"/>
      <c r="W300" s="380"/>
      <c r="X300" s="380"/>
      <c r="Y300" s="380"/>
      <c r="Z300" s="380"/>
      <c r="AA300" s="380"/>
      <c r="AB300" s="380"/>
      <c r="AC300" s="380"/>
      <c r="AD300" s="380"/>
      <c r="AE300" s="380"/>
      <c r="AF300" s="380"/>
      <c r="AG300" s="380"/>
      <c r="AH300" s="380"/>
      <c r="AI300" s="380"/>
      <c r="AJ300" s="380"/>
      <c r="AK300" s="380"/>
      <c r="AL300" s="380"/>
      <c r="AM300" s="380"/>
      <c r="AN300" s="380"/>
      <c r="AO300" s="380"/>
      <c r="AP300" s="380"/>
      <c r="AQ300" s="380"/>
      <c r="AR300" s="380"/>
      <c r="AS300" s="380"/>
      <c r="AT300" s="380"/>
      <c r="AU300" s="380"/>
      <c r="AV300" s="380"/>
      <c r="AW300" s="380"/>
      <c r="AX300" s="380"/>
      <c r="AY300" s="380"/>
      <c r="AZ300" s="380"/>
      <c r="BA300" s="380"/>
      <c r="BB300" s="380"/>
      <c r="BC300" s="380"/>
      <c r="BD300" s="380"/>
      <c r="BE300" s="380"/>
    </row>
    <row r="301" spans="2:57" x14ac:dyDescent="0.25">
      <c r="B301" s="380"/>
      <c r="C301" s="382"/>
      <c r="D301" s="380"/>
      <c r="E301" s="380"/>
      <c r="F301" s="380"/>
      <c r="G301" s="380"/>
      <c r="H301" s="380"/>
      <c r="I301" s="380"/>
      <c r="J301" s="380"/>
      <c r="N301" s="380"/>
      <c r="O301" s="380"/>
      <c r="P301" s="380"/>
      <c r="Q301" s="380"/>
      <c r="R301" s="380"/>
      <c r="S301" s="380"/>
      <c r="T301" s="380"/>
      <c r="U301" s="380"/>
      <c r="V301" s="380"/>
      <c r="W301" s="380"/>
      <c r="X301" s="380"/>
      <c r="Y301" s="380"/>
      <c r="Z301" s="380"/>
      <c r="AA301" s="380"/>
      <c r="AB301" s="380"/>
      <c r="AC301" s="380"/>
      <c r="AD301" s="380"/>
      <c r="AE301" s="380"/>
      <c r="AF301" s="380"/>
      <c r="AG301" s="380"/>
      <c r="AH301" s="380"/>
      <c r="AI301" s="380"/>
      <c r="AJ301" s="380"/>
      <c r="AK301" s="380"/>
      <c r="AL301" s="380"/>
      <c r="AM301" s="380"/>
      <c r="AN301" s="380"/>
      <c r="AO301" s="380"/>
      <c r="AP301" s="380"/>
      <c r="AQ301" s="380"/>
      <c r="AR301" s="380"/>
      <c r="AS301" s="380"/>
      <c r="AT301" s="380"/>
      <c r="AU301" s="380"/>
      <c r="AV301" s="380"/>
      <c r="AW301" s="380"/>
      <c r="AX301" s="380"/>
      <c r="AY301" s="380"/>
      <c r="AZ301" s="380"/>
      <c r="BA301" s="380"/>
      <c r="BB301" s="380"/>
      <c r="BC301" s="380"/>
      <c r="BD301" s="380"/>
      <c r="BE301" s="380"/>
    </row>
    <row r="302" spans="2:57" x14ac:dyDescent="0.25">
      <c r="B302" s="380"/>
      <c r="C302" s="382"/>
      <c r="D302" s="380"/>
      <c r="E302" s="380"/>
      <c r="F302" s="380"/>
      <c r="G302" s="380"/>
      <c r="H302" s="380"/>
      <c r="I302" s="380"/>
      <c r="J302" s="380"/>
      <c r="N302" s="380"/>
      <c r="O302" s="380"/>
      <c r="P302" s="380"/>
      <c r="Q302" s="380"/>
      <c r="R302" s="380"/>
      <c r="S302" s="380"/>
      <c r="T302" s="380"/>
      <c r="U302" s="380"/>
      <c r="V302" s="380"/>
      <c r="W302" s="380"/>
      <c r="X302" s="380"/>
      <c r="Y302" s="380"/>
      <c r="Z302" s="380"/>
      <c r="AA302" s="380"/>
      <c r="AB302" s="380"/>
      <c r="AC302" s="380"/>
      <c r="AD302" s="380"/>
      <c r="AE302" s="380"/>
      <c r="AF302" s="380"/>
      <c r="AG302" s="380"/>
      <c r="AH302" s="380"/>
      <c r="AI302" s="380"/>
      <c r="AJ302" s="380"/>
      <c r="AK302" s="380"/>
      <c r="AL302" s="380"/>
      <c r="AM302" s="380"/>
      <c r="AN302" s="380"/>
      <c r="AO302" s="380"/>
      <c r="AP302" s="380"/>
      <c r="AQ302" s="380"/>
      <c r="AR302" s="380"/>
      <c r="AS302" s="380"/>
      <c r="AT302" s="380"/>
      <c r="AU302" s="380"/>
      <c r="AV302" s="380"/>
      <c r="AW302" s="380"/>
      <c r="AX302" s="380"/>
      <c r="AY302" s="380"/>
      <c r="AZ302" s="380"/>
      <c r="BA302" s="380"/>
      <c r="BB302" s="380"/>
      <c r="BC302" s="380"/>
      <c r="BD302" s="380"/>
      <c r="BE302" s="380"/>
    </row>
    <row r="303" spans="2:57" x14ac:dyDescent="0.25">
      <c r="B303" s="380"/>
      <c r="C303" s="382"/>
      <c r="D303" s="380"/>
      <c r="E303" s="380"/>
      <c r="F303" s="380"/>
      <c r="G303" s="380"/>
      <c r="H303" s="380"/>
      <c r="I303" s="380"/>
      <c r="J303" s="380"/>
      <c r="N303" s="380"/>
      <c r="O303" s="380"/>
      <c r="P303" s="380"/>
      <c r="Q303" s="380"/>
      <c r="R303" s="380"/>
      <c r="S303" s="380"/>
      <c r="T303" s="380"/>
      <c r="U303" s="380"/>
      <c r="V303" s="380"/>
      <c r="W303" s="380"/>
      <c r="X303" s="380"/>
      <c r="Y303" s="380"/>
      <c r="Z303" s="380"/>
      <c r="AA303" s="380"/>
      <c r="AB303" s="380"/>
      <c r="AC303" s="380"/>
      <c r="AD303" s="380"/>
      <c r="AE303" s="380"/>
      <c r="AF303" s="380"/>
      <c r="AG303" s="380"/>
      <c r="AH303" s="380"/>
      <c r="AI303" s="380"/>
      <c r="AJ303" s="380"/>
      <c r="AK303" s="380"/>
      <c r="AL303" s="380"/>
      <c r="AM303" s="380"/>
      <c r="AN303" s="380"/>
      <c r="AO303" s="380"/>
      <c r="AP303" s="380"/>
      <c r="AQ303" s="380"/>
      <c r="AR303" s="380"/>
      <c r="AS303" s="380"/>
      <c r="AT303" s="380"/>
      <c r="AU303" s="380"/>
      <c r="AV303" s="380"/>
      <c r="AW303" s="380"/>
      <c r="AX303" s="380"/>
      <c r="AY303" s="380"/>
      <c r="AZ303" s="380"/>
      <c r="BA303" s="380"/>
      <c r="BB303" s="380"/>
      <c r="BC303" s="380"/>
      <c r="BD303" s="380"/>
      <c r="BE303" s="380"/>
    </row>
    <row r="304" spans="2:57" x14ac:dyDescent="0.25">
      <c r="B304" s="380"/>
      <c r="C304" s="382"/>
      <c r="D304" s="380"/>
      <c r="E304" s="380"/>
      <c r="F304" s="380"/>
      <c r="G304" s="380"/>
      <c r="H304" s="380"/>
      <c r="I304" s="380"/>
      <c r="J304" s="380"/>
      <c r="N304" s="380"/>
      <c r="O304" s="380"/>
      <c r="P304" s="380"/>
      <c r="Q304" s="380"/>
      <c r="R304" s="380"/>
      <c r="S304" s="380"/>
      <c r="T304" s="380"/>
      <c r="U304" s="380"/>
      <c r="V304" s="380"/>
      <c r="W304" s="380"/>
      <c r="X304" s="380"/>
      <c r="Y304" s="380"/>
      <c r="Z304" s="380"/>
      <c r="AA304" s="380"/>
      <c r="AB304" s="380"/>
      <c r="AC304" s="380"/>
      <c r="AD304" s="380"/>
      <c r="AE304" s="380"/>
      <c r="AF304" s="380"/>
      <c r="AG304" s="380"/>
      <c r="AH304" s="380"/>
      <c r="AI304" s="380"/>
      <c r="AJ304" s="380"/>
      <c r="AK304" s="380"/>
      <c r="AL304" s="380"/>
      <c r="AM304" s="380"/>
      <c r="AN304" s="380"/>
      <c r="AO304" s="380"/>
      <c r="AP304" s="380"/>
      <c r="AQ304" s="380"/>
      <c r="AR304" s="380"/>
      <c r="AS304" s="380"/>
      <c r="AT304" s="380"/>
      <c r="AU304" s="380"/>
      <c r="AV304" s="380"/>
      <c r="AW304" s="380"/>
      <c r="AX304" s="380"/>
      <c r="AY304" s="380"/>
      <c r="AZ304" s="380"/>
      <c r="BA304" s="380"/>
      <c r="BB304" s="380"/>
      <c r="BC304" s="380"/>
      <c r="BD304" s="380"/>
      <c r="BE304" s="380"/>
    </row>
    <row r="305" spans="2:57" x14ac:dyDescent="0.25">
      <c r="B305" s="380"/>
      <c r="C305" s="382"/>
      <c r="D305" s="380"/>
      <c r="E305" s="380"/>
      <c r="F305" s="380"/>
      <c r="G305" s="380"/>
      <c r="H305" s="380"/>
      <c r="I305" s="380"/>
      <c r="J305" s="380"/>
      <c r="N305" s="380"/>
      <c r="O305" s="380"/>
      <c r="P305" s="380"/>
      <c r="Q305" s="380"/>
      <c r="R305" s="380"/>
      <c r="S305" s="380"/>
      <c r="T305" s="380"/>
      <c r="U305" s="380"/>
      <c r="V305" s="380"/>
      <c r="W305" s="380"/>
      <c r="X305" s="380"/>
      <c r="Y305" s="380"/>
      <c r="Z305" s="380"/>
      <c r="AA305" s="380"/>
      <c r="AB305" s="380"/>
      <c r="AC305" s="380"/>
      <c r="AD305" s="380"/>
      <c r="AE305" s="380"/>
      <c r="AF305" s="380"/>
      <c r="AG305" s="380"/>
      <c r="AH305" s="380"/>
      <c r="AI305" s="380"/>
      <c r="AJ305" s="380"/>
      <c r="AK305" s="380"/>
      <c r="AL305" s="380"/>
      <c r="AM305" s="380"/>
      <c r="AN305" s="380"/>
      <c r="AO305" s="380"/>
      <c r="AP305" s="380"/>
      <c r="AQ305" s="380"/>
      <c r="AR305" s="380"/>
      <c r="AS305" s="380"/>
      <c r="AT305" s="380"/>
      <c r="AU305" s="380"/>
      <c r="AV305" s="380"/>
      <c r="AW305" s="380"/>
      <c r="AX305" s="380"/>
      <c r="AY305" s="380"/>
      <c r="AZ305" s="380"/>
      <c r="BA305" s="380"/>
      <c r="BB305" s="380"/>
      <c r="BC305" s="380"/>
      <c r="BD305" s="380"/>
      <c r="BE305" s="380"/>
    </row>
    <row r="306" spans="2:57" x14ac:dyDescent="0.25">
      <c r="B306" s="380"/>
      <c r="C306" s="382"/>
      <c r="D306" s="380"/>
      <c r="E306" s="380"/>
      <c r="F306" s="380"/>
      <c r="G306" s="380"/>
      <c r="H306" s="380"/>
      <c r="I306" s="380"/>
      <c r="J306" s="380"/>
      <c r="N306" s="380"/>
      <c r="O306" s="380"/>
      <c r="P306" s="380"/>
      <c r="Q306" s="380"/>
      <c r="R306" s="380"/>
      <c r="S306" s="380"/>
      <c r="T306" s="380"/>
      <c r="U306" s="380"/>
      <c r="V306" s="380"/>
      <c r="W306" s="380"/>
      <c r="X306" s="380"/>
      <c r="Y306" s="380"/>
      <c r="Z306" s="380"/>
      <c r="AA306" s="380"/>
      <c r="AB306" s="380"/>
      <c r="AC306" s="380"/>
      <c r="AD306" s="380"/>
      <c r="AE306" s="380"/>
      <c r="AF306" s="380"/>
      <c r="AG306" s="380"/>
      <c r="AH306" s="380"/>
      <c r="AI306" s="380"/>
      <c r="AJ306" s="380"/>
      <c r="AK306" s="380"/>
      <c r="AL306" s="380"/>
      <c r="AM306" s="380"/>
      <c r="AN306" s="380"/>
      <c r="AO306" s="380"/>
      <c r="AP306" s="380"/>
      <c r="AQ306" s="380"/>
      <c r="AR306" s="380"/>
      <c r="AS306" s="380"/>
      <c r="AT306" s="380"/>
      <c r="AU306" s="380"/>
      <c r="AV306" s="380"/>
      <c r="AW306" s="380"/>
      <c r="AX306" s="380"/>
      <c r="AY306" s="380"/>
      <c r="AZ306" s="380"/>
      <c r="BA306" s="380"/>
      <c r="BB306" s="380"/>
      <c r="BC306" s="380"/>
      <c r="BD306" s="380"/>
      <c r="BE306" s="380"/>
    </row>
    <row r="307" spans="2:57" x14ac:dyDescent="0.25">
      <c r="B307" s="380"/>
      <c r="C307" s="382"/>
      <c r="D307" s="380"/>
      <c r="E307" s="380"/>
      <c r="F307" s="380"/>
      <c r="G307" s="380"/>
      <c r="H307" s="380"/>
      <c r="I307" s="380"/>
      <c r="J307" s="380"/>
      <c r="N307" s="380"/>
      <c r="O307" s="380"/>
      <c r="P307" s="380"/>
      <c r="Q307" s="380"/>
      <c r="R307" s="380"/>
      <c r="S307" s="380"/>
      <c r="T307" s="380"/>
      <c r="U307" s="380"/>
      <c r="V307" s="380"/>
      <c r="W307" s="380"/>
      <c r="X307" s="380"/>
      <c r="Y307" s="380"/>
      <c r="Z307" s="380"/>
      <c r="AA307" s="380"/>
      <c r="AB307" s="380"/>
      <c r="AC307" s="380"/>
      <c r="AD307" s="380"/>
      <c r="AE307" s="380"/>
      <c r="AF307" s="380"/>
      <c r="AG307" s="380"/>
      <c r="AH307" s="380"/>
      <c r="AI307" s="380"/>
      <c r="AJ307" s="380"/>
      <c r="AK307" s="380"/>
      <c r="AL307" s="380"/>
      <c r="AM307" s="380"/>
      <c r="AN307" s="380"/>
      <c r="AO307" s="380"/>
      <c r="AP307" s="380"/>
      <c r="AQ307" s="380"/>
      <c r="AR307" s="380"/>
      <c r="AS307" s="380"/>
      <c r="AT307" s="380"/>
      <c r="AU307" s="380"/>
      <c r="AV307" s="380"/>
      <c r="AW307" s="380"/>
      <c r="AX307" s="380"/>
      <c r="AY307" s="380"/>
      <c r="AZ307" s="380"/>
      <c r="BA307" s="380"/>
      <c r="BB307" s="380"/>
      <c r="BC307" s="380"/>
      <c r="BD307" s="380"/>
      <c r="BE307" s="380"/>
    </row>
    <row r="308" spans="2:57" x14ac:dyDescent="0.25">
      <c r="B308" s="380"/>
      <c r="C308" s="382"/>
      <c r="D308" s="380"/>
      <c r="E308" s="380"/>
      <c r="F308" s="380"/>
      <c r="G308" s="380"/>
      <c r="H308" s="380"/>
      <c r="I308" s="380"/>
      <c r="J308" s="380"/>
      <c r="N308" s="380"/>
      <c r="O308" s="380"/>
      <c r="P308" s="380"/>
      <c r="Q308" s="380"/>
      <c r="R308" s="380"/>
      <c r="S308" s="380"/>
      <c r="T308" s="380"/>
      <c r="U308" s="380"/>
      <c r="V308" s="380"/>
      <c r="W308" s="380"/>
      <c r="X308" s="380"/>
      <c r="Y308" s="380"/>
      <c r="Z308" s="380"/>
      <c r="AA308" s="380"/>
      <c r="AB308" s="380"/>
      <c r="AC308" s="380"/>
      <c r="AD308" s="380"/>
      <c r="AE308" s="380"/>
      <c r="AF308" s="380"/>
      <c r="AG308" s="380"/>
      <c r="AH308" s="380"/>
      <c r="AI308" s="380"/>
      <c r="AJ308" s="380"/>
      <c r="AK308" s="380"/>
      <c r="AL308" s="380"/>
      <c r="AM308" s="380"/>
      <c r="AN308" s="380"/>
      <c r="AO308" s="380"/>
      <c r="AP308" s="380"/>
      <c r="AQ308" s="380"/>
      <c r="AR308" s="380"/>
      <c r="AS308" s="380"/>
      <c r="AT308" s="380"/>
      <c r="AU308" s="380"/>
      <c r="AV308" s="380"/>
      <c r="AW308" s="380"/>
      <c r="AX308" s="380"/>
      <c r="AY308" s="380"/>
      <c r="AZ308" s="380"/>
      <c r="BA308" s="380"/>
      <c r="BB308" s="380"/>
      <c r="BC308" s="380"/>
      <c r="BD308" s="380"/>
      <c r="BE308" s="380"/>
    </row>
    <row r="309" spans="2:57" x14ac:dyDescent="0.25">
      <c r="B309" s="380"/>
      <c r="C309" s="382"/>
      <c r="D309" s="380"/>
      <c r="E309" s="380"/>
      <c r="F309" s="380"/>
      <c r="G309" s="380"/>
      <c r="H309" s="380"/>
      <c r="I309" s="380"/>
      <c r="J309" s="380"/>
      <c r="N309" s="380"/>
      <c r="O309" s="380"/>
      <c r="P309" s="380"/>
      <c r="Q309" s="380"/>
      <c r="R309" s="380"/>
      <c r="S309" s="380"/>
      <c r="T309" s="380"/>
      <c r="U309" s="380"/>
      <c r="V309" s="380"/>
      <c r="W309" s="380"/>
      <c r="X309" s="380"/>
      <c r="Y309" s="380"/>
      <c r="Z309" s="380"/>
      <c r="AA309" s="380"/>
      <c r="AB309" s="380"/>
      <c r="AC309" s="380"/>
      <c r="AD309" s="380"/>
      <c r="AE309" s="380"/>
      <c r="AF309" s="380"/>
      <c r="AG309" s="380"/>
      <c r="AH309" s="380"/>
      <c r="AI309" s="380"/>
      <c r="AJ309" s="380"/>
      <c r="AK309" s="380"/>
      <c r="AL309" s="380"/>
      <c r="AM309" s="380"/>
      <c r="AN309" s="380"/>
      <c r="AO309" s="380"/>
      <c r="AP309" s="380"/>
      <c r="AQ309" s="380"/>
      <c r="AR309" s="380"/>
      <c r="AS309" s="380"/>
      <c r="AT309" s="380"/>
      <c r="AU309" s="380"/>
      <c r="AV309" s="380"/>
      <c r="AW309" s="380"/>
      <c r="AX309" s="380"/>
      <c r="AY309" s="380"/>
      <c r="AZ309" s="380"/>
      <c r="BA309" s="380"/>
      <c r="BB309" s="380"/>
      <c r="BC309" s="380"/>
      <c r="BD309" s="380"/>
      <c r="BE309" s="380"/>
    </row>
  </sheetData>
  <sheetProtection algorithmName="SHA-512" hashValue="Wic7TvR2/gYrUIUDk3UT+WMImRYAPlogleH1dx1VzU5KPOHNpdQ1mZ2e4hOpOuV9QiDEuVGTolrocGhYx+VQbw==" saltValue="JpwJYarcGsNsLQcrGH3jWA==" spinCount="100000" sheet="1" objects="1" scenarios="1"/>
  <mergeCells count="60">
    <mergeCell ref="D55:H55"/>
    <mergeCell ref="G19:H19"/>
    <mergeCell ref="G20:H20"/>
    <mergeCell ref="C28:H28"/>
    <mergeCell ref="C14:D14"/>
    <mergeCell ref="C23:H23"/>
    <mergeCell ref="C24:H24"/>
    <mergeCell ref="C25:H25"/>
    <mergeCell ref="C26:H26"/>
    <mergeCell ref="E20:F20"/>
    <mergeCell ref="F34:H34"/>
    <mergeCell ref="F39:H39"/>
    <mergeCell ref="C40:E40"/>
    <mergeCell ref="F35:H35"/>
    <mergeCell ref="C1:I1"/>
    <mergeCell ref="C2:I2"/>
    <mergeCell ref="C3:H3"/>
    <mergeCell ref="C6:I6"/>
    <mergeCell ref="C9:G9"/>
    <mergeCell ref="C7:G7"/>
    <mergeCell ref="C8:G8"/>
    <mergeCell ref="C61:I61"/>
    <mergeCell ref="C37:E37"/>
    <mergeCell ref="C38:E38"/>
    <mergeCell ref="C39:E39"/>
    <mergeCell ref="C41:E41"/>
    <mergeCell ref="C44:E44"/>
    <mergeCell ref="H60:I60"/>
    <mergeCell ref="F44:H44"/>
    <mergeCell ref="C49:H49"/>
    <mergeCell ref="C48:H48"/>
    <mergeCell ref="C47:H47"/>
    <mergeCell ref="C56:H56"/>
    <mergeCell ref="C42:E42"/>
    <mergeCell ref="F42:H42"/>
    <mergeCell ref="C57:I59"/>
    <mergeCell ref="C46:H46"/>
    <mergeCell ref="C10:G10"/>
    <mergeCell ref="C12:G12"/>
    <mergeCell ref="C32:H32"/>
    <mergeCell ref="C35:E35"/>
    <mergeCell ref="C31:H31"/>
    <mergeCell ref="C34:E34"/>
    <mergeCell ref="C30:H30"/>
    <mergeCell ref="E21:F21"/>
    <mergeCell ref="E19:F19"/>
    <mergeCell ref="C29:H29"/>
    <mergeCell ref="C27:H27"/>
    <mergeCell ref="C11:G11"/>
    <mergeCell ref="I52:I54"/>
    <mergeCell ref="C43:E43"/>
    <mergeCell ref="F43:H43"/>
    <mergeCell ref="C36:E36"/>
    <mergeCell ref="F37:H37"/>
    <mergeCell ref="C51:H51"/>
    <mergeCell ref="C52:H54"/>
    <mergeCell ref="F41:H41"/>
    <mergeCell ref="F38:H38"/>
    <mergeCell ref="F36:H36"/>
    <mergeCell ref="F40:H40"/>
  </mergeCells>
  <conditionalFormatting sqref="C61">
    <cfRule type="dataBar" priority="3">
      <dataBar>
        <cfvo type="num" val="0"/>
        <cfvo type="formula" val="COUNT($L$6:$L$128)"/>
        <color rgb="FFFFB628"/>
      </dataBar>
      <extLst>
        <ext xmlns:x14="http://schemas.microsoft.com/office/spreadsheetml/2009/9/main" uri="{B025F937-C7B1-47D3-B67F-A62EFF666E3E}">
          <x14:id>{4E2A74C2-B145-4EAE-A070-E18EA76D3833}</x14:id>
        </ext>
      </extLst>
    </cfRule>
  </conditionalFormatting>
  <conditionalFormatting sqref="E15:E17">
    <cfRule type="containsText" dxfId="76" priority="1" operator="containsText" text="Not">
      <formula>NOT(ISERROR(SEARCH("Not",E15)))</formula>
    </cfRule>
  </conditionalFormatting>
  <conditionalFormatting sqref="G20:H20">
    <cfRule type="containsText" dxfId="75" priority="4" operator="containsText" text="correct">
      <formula>NOT(ISERROR(SEARCH("correct",G20)))</formula>
    </cfRule>
    <cfRule type="containsText" dxfId="74" priority="5" operator="containsText" text="Savings Greater than">
      <formula>NOT(ISERROR(SEARCH("Savings Greater than",G20)))</formula>
    </cfRule>
  </conditionalFormatting>
  <conditionalFormatting sqref="I8">
    <cfRule type="containsText" dxfId="73" priority="12" operator="containsText" text="Not">
      <formula>NOT(ISERROR(SEARCH("Not",I8)))</formula>
    </cfRule>
  </conditionalFormatting>
  <conditionalFormatting sqref="I11:I13">
    <cfRule type="containsText" dxfId="72" priority="18" operator="containsText" text="Not">
      <formula>NOT(ISERROR(SEARCH("Not",I11)))</formula>
    </cfRule>
  </conditionalFormatting>
  <conditionalFormatting sqref="I20">
    <cfRule type="containsText" dxfId="71" priority="6" operator="containsText" text="Not">
      <formula>NOT(ISERROR(SEARCH("Not",I20)))</formula>
    </cfRule>
  </conditionalFormatting>
  <conditionalFormatting sqref="I24:I29">
    <cfRule type="containsText" dxfId="70" priority="2" operator="containsText" text="Not">
      <formula>NOT(ISERROR(SEARCH("Not",I24)))</formula>
    </cfRule>
  </conditionalFormatting>
  <conditionalFormatting sqref="I35">
    <cfRule type="containsText" dxfId="69" priority="25" operator="containsText" text="Not">
      <formula>NOT(ISERROR(SEARCH("Not",I35)))</formula>
    </cfRule>
  </conditionalFormatting>
  <conditionalFormatting sqref="I47:I48">
    <cfRule type="containsText" dxfId="68" priority="23" operator="containsText" text="Not">
      <formula>NOT(ISERROR(SEARCH("Not",I47)))</formula>
    </cfRule>
  </conditionalFormatting>
  <pageMargins left="0.7" right="0.7" top="0.75" bottom="0.75" header="0.3" footer="0.3"/>
  <pageSetup paperSize="8" scale="71"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Check Box 1">
              <controlPr locked="0" defaultSize="0" autoFill="0" autoLine="0" autoPict="0">
                <anchor moveWithCells="1">
                  <from>
                    <xdr:col>8</xdr:col>
                    <xdr:colOff>609600</xdr:colOff>
                    <xdr:row>34</xdr:row>
                    <xdr:rowOff>38100</xdr:rowOff>
                  </from>
                  <to>
                    <xdr:col>8</xdr:col>
                    <xdr:colOff>914400</xdr:colOff>
                    <xdr:row>34</xdr:row>
                    <xdr:rowOff>304800</xdr:rowOff>
                  </to>
                </anchor>
              </controlPr>
            </control>
          </mc:Choice>
        </mc:AlternateContent>
        <mc:AlternateContent xmlns:mc="http://schemas.openxmlformats.org/markup-compatibility/2006">
          <mc:Choice Requires="x14">
            <control shapeId="38914" r:id="rId6" name="Check Box 2">
              <controlPr locked="0" defaultSize="0" autoFill="0" autoLine="0" autoPict="0">
                <anchor moveWithCells="1">
                  <from>
                    <xdr:col>8</xdr:col>
                    <xdr:colOff>609600</xdr:colOff>
                    <xdr:row>35</xdr:row>
                    <xdr:rowOff>38100</xdr:rowOff>
                  </from>
                  <to>
                    <xdr:col>8</xdr:col>
                    <xdr:colOff>914400</xdr:colOff>
                    <xdr:row>35</xdr:row>
                    <xdr:rowOff>304800</xdr:rowOff>
                  </to>
                </anchor>
              </controlPr>
            </control>
          </mc:Choice>
        </mc:AlternateContent>
        <mc:AlternateContent xmlns:mc="http://schemas.openxmlformats.org/markup-compatibility/2006">
          <mc:Choice Requires="x14">
            <control shapeId="38915" r:id="rId7" name="Check Box 3">
              <controlPr locked="0" defaultSize="0" autoFill="0" autoLine="0" autoPict="0">
                <anchor moveWithCells="1">
                  <from>
                    <xdr:col>8</xdr:col>
                    <xdr:colOff>609600</xdr:colOff>
                    <xdr:row>36</xdr:row>
                    <xdr:rowOff>38100</xdr:rowOff>
                  </from>
                  <to>
                    <xdr:col>8</xdr:col>
                    <xdr:colOff>914400</xdr:colOff>
                    <xdr:row>36</xdr:row>
                    <xdr:rowOff>304800</xdr:rowOff>
                  </to>
                </anchor>
              </controlPr>
            </control>
          </mc:Choice>
        </mc:AlternateContent>
        <mc:AlternateContent xmlns:mc="http://schemas.openxmlformats.org/markup-compatibility/2006">
          <mc:Choice Requires="x14">
            <control shapeId="38916" r:id="rId8" name="Check Box 4">
              <controlPr locked="0" defaultSize="0" autoFill="0" autoLine="0" autoPict="0">
                <anchor moveWithCells="1">
                  <from>
                    <xdr:col>8</xdr:col>
                    <xdr:colOff>609600</xdr:colOff>
                    <xdr:row>37</xdr:row>
                    <xdr:rowOff>38100</xdr:rowOff>
                  </from>
                  <to>
                    <xdr:col>8</xdr:col>
                    <xdr:colOff>914400</xdr:colOff>
                    <xdr:row>37</xdr:row>
                    <xdr:rowOff>304800</xdr:rowOff>
                  </to>
                </anchor>
              </controlPr>
            </control>
          </mc:Choice>
        </mc:AlternateContent>
        <mc:AlternateContent xmlns:mc="http://schemas.openxmlformats.org/markup-compatibility/2006">
          <mc:Choice Requires="x14">
            <control shapeId="38917" r:id="rId9" name="Check Box 5">
              <controlPr locked="0" defaultSize="0" autoFill="0" autoLine="0" autoPict="0">
                <anchor moveWithCells="1">
                  <from>
                    <xdr:col>8</xdr:col>
                    <xdr:colOff>609600</xdr:colOff>
                    <xdr:row>38</xdr:row>
                    <xdr:rowOff>38100</xdr:rowOff>
                  </from>
                  <to>
                    <xdr:col>8</xdr:col>
                    <xdr:colOff>914400</xdr:colOff>
                    <xdr:row>38</xdr:row>
                    <xdr:rowOff>304800</xdr:rowOff>
                  </to>
                </anchor>
              </controlPr>
            </control>
          </mc:Choice>
        </mc:AlternateContent>
        <mc:AlternateContent xmlns:mc="http://schemas.openxmlformats.org/markup-compatibility/2006">
          <mc:Choice Requires="x14">
            <control shapeId="38918" r:id="rId10" name="Check Box 6">
              <controlPr locked="0" defaultSize="0" autoFill="0" autoLine="0" autoPict="0">
                <anchor moveWithCells="1">
                  <from>
                    <xdr:col>8</xdr:col>
                    <xdr:colOff>609600</xdr:colOff>
                    <xdr:row>40</xdr:row>
                    <xdr:rowOff>38100</xdr:rowOff>
                  </from>
                  <to>
                    <xdr:col>8</xdr:col>
                    <xdr:colOff>914400</xdr:colOff>
                    <xdr:row>40</xdr:row>
                    <xdr:rowOff>304800</xdr:rowOff>
                  </to>
                </anchor>
              </controlPr>
            </control>
          </mc:Choice>
        </mc:AlternateContent>
        <mc:AlternateContent xmlns:mc="http://schemas.openxmlformats.org/markup-compatibility/2006">
          <mc:Choice Requires="x14">
            <control shapeId="38927" r:id="rId11" name="Check Box 15">
              <controlPr locked="0" defaultSize="0" autoFill="0" autoLine="0" autoPict="0">
                <anchor moveWithCells="1">
                  <from>
                    <xdr:col>8</xdr:col>
                    <xdr:colOff>609600</xdr:colOff>
                    <xdr:row>7</xdr:row>
                    <xdr:rowOff>38100</xdr:rowOff>
                  </from>
                  <to>
                    <xdr:col>8</xdr:col>
                    <xdr:colOff>914400</xdr:colOff>
                    <xdr:row>7</xdr:row>
                    <xdr:rowOff>266700</xdr:rowOff>
                  </to>
                </anchor>
              </controlPr>
            </control>
          </mc:Choice>
        </mc:AlternateContent>
        <mc:AlternateContent xmlns:mc="http://schemas.openxmlformats.org/markup-compatibility/2006">
          <mc:Choice Requires="x14">
            <control shapeId="38928" r:id="rId12" name="Check Box 16">
              <controlPr locked="0" defaultSize="0" autoFill="0" autoLine="0" autoPict="0">
                <anchor moveWithCells="1">
                  <from>
                    <xdr:col>8</xdr:col>
                    <xdr:colOff>609600</xdr:colOff>
                    <xdr:row>8</xdr:row>
                    <xdr:rowOff>38100</xdr:rowOff>
                  </from>
                  <to>
                    <xdr:col>8</xdr:col>
                    <xdr:colOff>914400</xdr:colOff>
                    <xdr:row>8</xdr:row>
                    <xdr:rowOff>266700</xdr:rowOff>
                  </to>
                </anchor>
              </controlPr>
            </control>
          </mc:Choice>
        </mc:AlternateContent>
        <mc:AlternateContent xmlns:mc="http://schemas.openxmlformats.org/markup-compatibility/2006">
          <mc:Choice Requires="x14">
            <control shapeId="38929" r:id="rId13" name="Check Box 17">
              <controlPr locked="0" defaultSize="0" autoFill="0" autoLine="0" autoPict="0">
                <anchor moveWithCells="1">
                  <from>
                    <xdr:col>8</xdr:col>
                    <xdr:colOff>609600</xdr:colOff>
                    <xdr:row>9</xdr:row>
                    <xdr:rowOff>38100</xdr:rowOff>
                  </from>
                  <to>
                    <xdr:col>8</xdr:col>
                    <xdr:colOff>914400</xdr:colOff>
                    <xdr:row>9</xdr:row>
                    <xdr:rowOff>266700</xdr:rowOff>
                  </to>
                </anchor>
              </controlPr>
            </control>
          </mc:Choice>
        </mc:AlternateContent>
        <mc:AlternateContent xmlns:mc="http://schemas.openxmlformats.org/markup-compatibility/2006">
          <mc:Choice Requires="x14">
            <control shapeId="38931" r:id="rId14" name="Check Box 19">
              <controlPr locked="0" defaultSize="0" autoFill="0" autoLine="0" autoPict="0">
                <anchor moveWithCells="1">
                  <from>
                    <xdr:col>8</xdr:col>
                    <xdr:colOff>609600</xdr:colOff>
                    <xdr:row>11</xdr:row>
                    <xdr:rowOff>38100</xdr:rowOff>
                  </from>
                  <to>
                    <xdr:col>8</xdr:col>
                    <xdr:colOff>914400</xdr:colOff>
                    <xdr:row>11</xdr:row>
                    <xdr:rowOff>266700</xdr:rowOff>
                  </to>
                </anchor>
              </controlPr>
            </control>
          </mc:Choice>
        </mc:AlternateContent>
        <mc:AlternateContent xmlns:mc="http://schemas.openxmlformats.org/markup-compatibility/2006">
          <mc:Choice Requires="x14">
            <control shapeId="38932" r:id="rId15" name="Check Box 20">
              <controlPr locked="0" defaultSize="0" autoFill="0" autoLine="0" autoPict="0">
                <anchor moveWithCells="1">
                  <from>
                    <xdr:col>8</xdr:col>
                    <xdr:colOff>609600</xdr:colOff>
                    <xdr:row>43</xdr:row>
                    <xdr:rowOff>0</xdr:rowOff>
                  </from>
                  <to>
                    <xdr:col>8</xdr:col>
                    <xdr:colOff>914400</xdr:colOff>
                    <xdr:row>43</xdr:row>
                    <xdr:rowOff>266700</xdr:rowOff>
                  </to>
                </anchor>
              </controlPr>
            </control>
          </mc:Choice>
        </mc:AlternateContent>
        <mc:AlternateContent xmlns:mc="http://schemas.openxmlformats.org/markup-compatibility/2006">
          <mc:Choice Requires="x14">
            <control shapeId="38945" r:id="rId16" name="Check Box 33">
              <controlPr locked="0" defaultSize="0" autoFill="0" autoLine="0" autoPict="0">
                <anchor moveWithCells="1">
                  <from>
                    <xdr:col>8</xdr:col>
                    <xdr:colOff>609600</xdr:colOff>
                    <xdr:row>19</xdr:row>
                    <xdr:rowOff>38100</xdr:rowOff>
                  </from>
                  <to>
                    <xdr:col>8</xdr:col>
                    <xdr:colOff>914400</xdr:colOff>
                    <xdr:row>19</xdr:row>
                    <xdr:rowOff>266700</xdr:rowOff>
                  </to>
                </anchor>
              </controlPr>
            </control>
          </mc:Choice>
        </mc:AlternateContent>
        <mc:AlternateContent xmlns:mc="http://schemas.openxmlformats.org/markup-compatibility/2006">
          <mc:Choice Requires="x14">
            <control shapeId="38946" r:id="rId17" name="Check Box 34">
              <controlPr locked="0" defaultSize="0" autoFill="0" autoLine="0" autoPict="0">
                <anchor moveWithCells="1">
                  <from>
                    <xdr:col>8</xdr:col>
                    <xdr:colOff>609600</xdr:colOff>
                    <xdr:row>39</xdr:row>
                    <xdr:rowOff>38100</xdr:rowOff>
                  </from>
                  <to>
                    <xdr:col>8</xdr:col>
                    <xdr:colOff>914400</xdr:colOff>
                    <xdr:row>39</xdr:row>
                    <xdr:rowOff>304800</xdr:rowOff>
                  </to>
                </anchor>
              </controlPr>
            </control>
          </mc:Choice>
        </mc:AlternateContent>
        <mc:AlternateContent xmlns:mc="http://schemas.openxmlformats.org/markup-compatibility/2006">
          <mc:Choice Requires="x14">
            <control shapeId="38947" r:id="rId18" name="Check Box 35">
              <controlPr locked="0" defaultSize="0" autoFill="0" autoLine="0" autoPict="0">
                <anchor moveWithCells="1">
                  <from>
                    <xdr:col>8</xdr:col>
                    <xdr:colOff>609600</xdr:colOff>
                    <xdr:row>10</xdr:row>
                    <xdr:rowOff>38100</xdr:rowOff>
                  </from>
                  <to>
                    <xdr:col>8</xdr:col>
                    <xdr:colOff>914400</xdr:colOff>
                    <xdr:row>10</xdr:row>
                    <xdr:rowOff>266700</xdr:rowOff>
                  </to>
                </anchor>
              </controlPr>
            </control>
          </mc:Choice>
        </mc:AlternateContent>
        <mc:AlternateContent xmlns:mc="http://schemas.openxmlformats.org/markup-compatibility/2006">
          <mc:Choice Requires="x14">
            <control shapeId="38949" r:id="rId19" name="Check Box 37">
              <controlPr locked="0" defaultSize="0" autoFill="0" autoLine="0" autoPict="0">
                <anchor moveWithCells="1">
                  <from>
                    <xdr:col>8</xdr:col>
                    <xdr:colOff>609600</xdr:colOff>
                    <xdr:row>41</xdr:row>
                    <xdr:rowOff>38100</xdr:rowOff>
                  </from>
                  <to>
                    <xdr:col>8</xdr:col>
                    <xdr:colOff>908050</xdr:colOff>
                    <xdr:row>41</xdr:row>
                    <xdr:rowOff>298450</xdr:rowOff>
                  </to>
                </anchor>
              </controlPr>
            </control>
          </mc:Choice>
        </mc:AlternateContent>
        <mc:AlternateContent xmlns:mc="http://schemas.openxmlformats.org/markup-compatibility/2006">
          <mc:Choice Requires="x14">
            <control shapeId="38950" r:id="rId20" name="Check Box 38">
              <controlPr locked="0" defaultSize="0" autoFill="0" autoLine="0" autoPict="0">
                <anchor moveWithCells="1">
                  <from>
                    <xdr:col>8</xdr:col>
                    <xdr:colOff>609600</xdr:colOff>
                    <xdr:row>42</xdr:row>
                    <xdr:rowOff>38100</xdr:rowOff>
                  </from>
                  <to>
                    <xdr:col>8</xdr:col>
                    <xdr:colOff>914400</xdr:colOff>
                    <xdr:row>42</xdr:row>
                    <xdr:rowOff>304800</xdr:rowOff>
                  </to>
                </anchor>
              </controlPr>
            </control>
          </mc:Choice>
        </mc:AlternateContent>
        <mc:AlternateContent xmlns:mc="http://schemas.openxmlformats.org/markup-compatibility/2006">
          <mc:Choice Requires="x14">
            <control shapeId="38954" r:id="rId21" name="Check Box 42">
              <controlPr locked="0" defaultSize="0" autoFill="0" autoLine="0" autoPict="0">
                <anchor moveWithCells="1">
                  <from>
                    <xdr:col>4</xdr:col>
                    <xdr:colOff>609600</xdr:colOff>
                    <xdr:row>14</xdr:row>
                    <xdr:rowOff>38100</xdr:rowOff>
                  </from>
                  <to>
                    <xdr:col>4</xdr:col>
                    <xdr:colOff>914400</xdr:colOff>
                    <xdr:row>14</xdr:row>
                    <xdr:rowOff>266700</xdr:rowOff>
                  </to>
                </anchor>
              </controlPr>
            </control>
          </mc:Choice>
        </mc:AlternateContent>
        <mc:AlternateContent xmlns:mc="http://schemas.openxmlformats.org/markup-compatibility/2006">
          <mc:Choice Requires="x14">
            <control shapeId="38955" r:id="rId22" name="Check Box 43">
              <controlPr locked="0" defaultSize="0" autoFill="0" autoLine="0" autoPict="0">
                <anchor moveWithCells="1">
                  <from>
                    <xdr:col>4</xdr:col>
                    <xdr:colOff>609600</xdr:colOff>
                    <xdr:row>15</xdr:row>
                    <xdr:rowOff>38100</xdr:rowOff>
                  </from>
                  <to>
                    <xdr:col>4</xdr:col>
                    <xdr:colOff>914400</xdr:colOff>
                    <xdr:row>15</xdr:row>
                    <xdr:rowOff>266700</xdr:rowOff>
                  </to>
                </anchor>
              </controlPr>
            </control>
          </mc:Choice>
        </mc:AlternateContent>
        <mc:AlternateContent xmlns:mc="http://schemas.openxmlformats.org/markup-compatibility/2006">
          <mc:Choice Requires="x14">
            <control shapeId="38956" r:id="rId23" name="Check Box 44">
              <controlPr locked="0" defaultSize="0" autoFill="0" autoLine="0" autoPict="0">
                <anchor moveWithCells="1">
                  <from>
                    <xdr:col>4</xdr:col>
                    <xdr:colOff>609600</xdr:colOff>
                    <xdr:row>16</xdr:row>
                    <xdr:rowOff>38100</xdr:rowOff>
                  </from>
                  <to>
                    <xdr:col>4</xdr:col>
                    <xdr:colOff>914400</xdr:colOff>
                    <xdr:row>16</xdr:row>
                    <xdr:rowOff>266700</xdr:rowOff>
                  </to>
                </anchor>
              </controlPr>
            </control>
          </mc:Choice>
        </mc:AlternateContent>
        <mc:AlternateContent xmlns:mc="http://schemas.openxmlformats.org/markup-compatibility/2006">
          <mc:Choice Requires="x14">
            <control shapeId="38958" r:id="rId24" name="Check Box 46">
              <controlPr defaultSize="0" autoFill="0" autoLine="0" autoPict="0">
                <anchor moveWithCells="1">
                  <from>
                    <xdr:col>8</xdr:col>
                    <xdr:colOff>666750</xdr:colOff>
                    <xdr:row>51</xdr:row>
                    <xdr:rowOff>266700</xdr:rowOff>
                  </from>
                  <to>
                    <xdr:col>8</xdr:col>
                    <xdr:colOff>1041400</xdr:colOff>
                    <xdr:row>52</xdr:row>
                    <xdr:rowOff>222250</xdr:rowOff>
                  </to>
                </anchor>
              </controlPr>
            </control>
          </mc:Choice>
        </mc:AlternateContent>
        <mc:AlternateContent xmlns:mc="http://schemas.openxmlformats.org/markup-compatibility/2006">
          <mc:Choice Requires="x14">
            <control shapeId="38962" r:id="rId25" name="Check Box 50">
              <controlPr defaultSize="0" autoFill="0" autoLine="0" autoPict="0">
                <anchor moveWithCells="1">
                  <from>
                    <xdr:col>8</xdr:col>
                    <xdr:colOff>666750</xdr:colOff>
                    <xdr:row>55</xdr:row>
                    <xdr:rowOff>133350</xdr:rowOff>
                  </from>
                  <to>
                    <xdr:col>8</xdr:col>
                    <xdr:colOff>1041400</xdr:colOff>
                    <xdr:row>55</xdr:row>
                    <xdr:rowOff>361950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COUNT($L$6:$L$128)</xm:f>
              </x14:cfvo>
              <x14:negativeFillColor rgb="FFFF0000"/>
              <x14:axisColor rgb="FF000000"/>
            </x14:dataBar>
          </x14:cfRule>
          <xm:sqref>C61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38B3-86AA-440E-A873-6202DE1B459F}">
  <sheetPr codeName="Sheet21">
    <tabColor theme="5" tint="0.59999389629810485"/>
  </sheetPr>
  <dimension ref="A1:BC170"/>
  <sheetViews>
    <sheetView showGridLines="0" showRowColHeaders="0" zoomScale="70" zoomScaleNormal="70" workbookViewId="0">
      <selection activeCell="H3" sqref="H3"/>
    </sheetView>
  </sheetViews>
  <sheetFormatPr defaultColWidth="9.1796875" defaultRowHeight="15.5" x14ac:dyDescent="0.35"/>
  <cols>
    <col min="1" max="2" width="3.453125" style="176" customWidth="1"/>
    <col min="3" max="3" width="26.453125" style="1158" customWidth="1"/>
    <col min="4" max="5" width="20.1796875" style="1158" customWidth="1"/>
    <col min="6" max="6" width="24.81640625" style="1158" customWidth="1"/>
    <col min="7" max="7" width="22.7265625" style="1158" customWidth="1"/>
    <col min="8" max="8" width="18.81640625" style="1158" customWidth="1"/>
    <col min="9" max="9" width="23.81640625" style="1158" customWidth="1"/>
    <col min="10" max="10" width="22.1796875" style="1158" customWidth="1"/>
    <col min="11" max="11" width="20.54296875" style="1158" customWidth="1"/>
    <col min="12" max="12" width="3.453125" style="176" customWidth="1"/>
    <col min="13" max="16384" width="9.1796875" style="1158"/>
  </cols>
  <sheetData>
    <row r="1" spans="1:55" x14ac:dyDescent="0.35">
      <c r="A1" s="175"/>
      <c r="B1" s="175"/>
      <c r="C1" s="1157"/>
      <c r="D1" s="1157"/>
      <c r="E1" s="1157"/>
      <c r="F1" s="1157"/>
      <c r="G1" s="1157"/>
      <c r="H1" s="1157"/>
      <c r="I1" s="1157"/>
      <c r="J1" s="1157"/>
      <c r="K1" s="1157"/>
      <c r="L1" s="175"/>
      <c r="M1" s="1157"/>
      <c r="N1" s="1157"/>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1161"/>
      <c r="AO1" s="1161"/>
      <c r="AP1" s="1161"/>
      <c r="AQ1" s="1161"/>
      <c r="AR1" s="1161"/>
      <c r="AS1" s="1161"/>
      <c r="AT1" s="1161"/>
      <c r="AU1" s="1161"/>
      <c r="AV1" s="1161"/>
      <c r="AW1" s="1161"/>
      <c r="AX1" s="1161"/>
      <c r="AY1" s="1161"/>
      <c r="AZ1" s="1161"/>
      <c r="BA1" s="1161"/>
      <c r="BB1" s="1161"/>
      <c r="BC1" s="1161"/>
    </row>
    <row r="2" spans="1:55" x14ac:dyDescent="0.35">
      <c r="A2" s="175"/>
      <c r="C2" s="1156"/>
      <c r="D2" s="1156"/>
      <c r="E2" s="1156"/>
      <c r="F2" s="1156"/>
      <c r="G2" s="1156"/>
      <c r="H2" s="1156"/>
      <c r="I2" s="1156"/>
      <c r="J2" s="1156"/>
      <c r="K2" s="1159"/>
      <c r="L2" s="1159"/>
      <c r="M2" s="1157"/>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1161"/>
      <c r="AZ2" s="1161"/>
      <c r="BA2" s="1161"/>
      <c r="BB2" s="1161"/>
      <c r="BC2" s="1161"/>
    </row>
    <row r="3" spans="1:55" ht="38.25" customHeight="1" x14ac:dyDescent="0.35">
      <c r="A3" s="175"/>
      <c r="C3" s="1163" t="s">
        <v>1146</v>
      </c>
      <c r="D3" s="1163"/>
      <c r="E3" s="1163"/>
      <c r="F3" s="1163"/>
      <c r="G3" s="1163"/>
      <c r="H3" s="1163"/>
      <c r="I3" s="1163"/>
      <c r="J3" s="1163"/>
      <c r="K3" s="1163"/>
      <c r="M3" s="1157"/>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1161"/>
      <c r="AZ3" s="1161"/>
      <c r="BA3" s="1161"/>
      <c r="BB3" s="1161"/>
      <c r="BC3" s="1161"/>
    </row>
    <row r="4" spans="1:55" s="1172" customFormat="1" ht="19.5" customHeight="1" x14ac:dyDescent="0.35">
      <c r="A4" s="1164"/>
      <c r="B4" s="1165"/>
      <c r="C4" s="1166" t="s">
        <v>1147</v>
      </c>
      <c r="D4" s="1167"/>
      <c r="E4" s="1167"/>
      <c r="F4" s="1167"/>
      <c r="G4" s="1167"/>
      <c r="H4" s="1168"/>
      <c r="I4" s="1168"/>
      <c r="J4" s="1168"/>
      <c r="K4" s="1169"/>
      <c r="L4" s="1165"/>
      <c r="M4" s="1170"/>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1"/>
      <c r="BB4" s="1171"/>
      <c r="BC4" s="1171"/>
    </row>
    <row r="5" spans="1:55" x14ac:dyDescent="0.35">
      <c r="A5" s="175"/>
      <c r="C5" s="1156"/>
      <c r="D5" s="1156"/>
      <c r="E5" s="1156"/>
      <c r="F5" s="1156"/>
      <c r="G5" s="1156"/>
      <c r="H5" s="1160"/>
      <c r="I5" s="1160"/>
      <c r="J5" s="1160"/>
      <c r="K5" s="1159"/>
      <c r="M5" s="1157"/>
      <c r="N5" s="1161"/>
      <c r="O5" s="1161"/>
      <c r="P5" s="1161"/>
      <c r="Q5" s="1161"/>
      <c r="R5" s="1161"/>
      <c r="S5" s="1161"/>
      <c r="T5" s="1161"/>
      <c r="U5" s="1161"/>
      <c r="V5" s="1161"/>
      <c r="W5" s="1161"/>
      <c r="X5" s="1161"/>
      <c r="Y5" s="1161"/>
      <c r="Z5" s="1161"/>
      <c r="AA5" s="1161"/>
      <c r="AB5" s="1161"/>
      <c r="AC5" s="1161"/>
      <c r="AD5" s="1161"/>
      <c r="AE5" s="1161"/>
      <c r="AF5" s="1161"/>
      <c r="AG5" s="1161"/>
      <c r="AH5" s="1161"/>
      <c r="AI5" s="1161"/>
      <c r="AJ5" s="1161"/>
      <c r="AK5" s="1161"/>
      <c r="AL5" s="1161"/>
      <c r="AM5" s="1161"/>
      <c r="AN5" s="1161"/>
      <c r="AO5" s="1161"/>
      <c r="AP5" s="1161"/>
      <c r="AQ5" s="1161"/>
      <c r="AR5" s="1161"/>
      <c r="AS5" s="1161"/>
      <c r="AT5" s="1161"/>
      <c r="AU5" s="1161"/>
      <c r="AV5" s="1161"/>
      <c r="AW5" s="1161"/>
      <c r="AX5" s="1161"/>
      <c r="AY5" s="1161"/>
      <c r="AZ5" s="1161"/>
      <c r="BA5" s="1161"/>
      <c r="BB5" s="1161"/>
      <c r="BC5" s="1161"/>
    </row>
    <row r="6" spans="1:55" ht="45" customHeight="1" x14ac:dyDescent="0.35">
      <c r="A6" s="175"/>
      <c r="C6" s="908" t="s">
        <v>1148</v>
      </c>
      <c r="D6" s="908" t="s">
        <v>1149</v>
      </c>
      <c r="E6" s="908" t="s">
        <v>1150</v>
      </c>
      <c r="F6" s="908" t="s">
        <v>1151</v>
      </c>
      <c r="G6" s="908" t="s">
        <v>1152</v>
      </c>
      <c r="H6" s="908" t="s">
        <v>1153</v>
      </c>
      <c r="I6" s="908" t="s">
        <v>1154</v>
      </c>
      <c r="J6" s="908" t="s">
        <v>347</v>
      </c>
      <c r="K6" s="908" t="s">
        <v>1155</v>
      </c>
      <c r="M6" s="1157"/>
      <c r="N6" s="1161"/>
      <c r="O6" s="1161"/>
      <c r="P6" s="1161"/>
      <c r="Q6" s="1161"/>
      <c r="R6" s="1161"/>
      <c r="S6" s="1161"/>
      <c r="T6" s="1161"/>
      <c r="U6" s="1161"/>
      <c r="V6" s="1161"/>
      <c r="W6" s="1161"/>
      <c r="X6" s="1161"/>
      <c r="Y6" s="1161"/>
      <c r="Z6" s="1161"/>
      <c r="AA6" s="1161"/>
      <c r="AB6" s="1161"/>
      <c r="AC6" s="1161"/>
      <c r="AD6" s="1161"/>
      <c r="AE6" s="1161"/>
      <c r="AF6" s="1161"/>
      <c r="AG6" s="1161"/>
      <c r="AH6" s="1161"/>
      <c r="AI6" s="1161"/>
      <c r="AJ6" s="1161"/>
      <c r="AK6" s="1161"/>
      <c r="AL6" s="1161"/>
      <c r="AM6" s="1161"/>
      <c r="AN6" s="1161"/>
      <c r="AO6" s="1161"/>
      <c r="AP6" s="1161"/>
      <c r="AQ6" s="1161"/>
      <c r="AR6" s="1161"/>
      <c r="AS6" s="1161"/>
      <c r="AT6" s="1161"/>
      <c r="AU6" s="1161"/>
      <c r="AV6" s="1161"/>
      <c r="AW6" s="1161"/>
      <c r="AX6" s="1161"/>
      <c r="AY6" s="1161"/>
      <c r="AZ6" s="1161"/>
      <c r="BA6" s="1161"/>
      <c r="BB6" s="1161"/>
      <c r="BC6" s="1161"/>
    </row>
    <row r="7" spans="1:55" x14ac:dyDescent="0.35">
      <c r="A7" s="175"/>
      <c r="C7" s="328"/>
      <c r="D7" s="456"/>
      <c r="E7" s="1241"/>
      <c r="F7" s="327"/>
      <c r="G7" s="456"/>
      <c r="H7" s="328"/>
      <c r="I7" s="328"/>
      <c r="J7" s="328"/>
      <c r="K7" s="328"/>
      <c r="M7" s="1157"/>
      <c r="N7" s="1161"/>
      <c r="O7" s="1161"/>
      <c r="P7" s="1161"/>
      <c r="Q7" s="1161"/>
      <c r="R7" s="1161"/>
      <c r="S7" s="1161"/>
      <c r="T7" s="1161"/>
      <c r="U7" s="1161"/>
      <c r="V7" s="1161"/>
      <c r="W7" s="1161"/>
      <c r="X7" s="1161"/>
      <c r="Y7" s="1161"/>
      <c r="Z7" s="1161"/>
      <c r="AA7" s="1161"/>
      <c r="AB7" s="1161"/>
      <c r="AC7" s="1161"/>
      <c r="AD7" s="1161"/>
      <c r="AE7" s="1161"/>
      <c r="AF7" s="1161"/>
      <c r="AG7" s="1161"/>
      <c r="AH7" s="1161"/>
      <c r="AI7" s="1161"/>
      <c r="AJ7" s="1161"/>
      <c r="AK7" s="1161"/>
      <c r="AL7" s="1161"/>
      <c r="AM7" s="1161"/>
      <c r="AN7" s="1161"/>
      <c r="AO7" s="1161"/>
      <c r="AP7" s="1161"/>
      <c r="AQ7" s="1161"/>
      <c r="AR7" s="1161"/>
      <c r="AS7" s="1161"/>
      <c r="AT7" s="1161"/>
      <c r="AU7" s="1161"/>
      <c r="AV7" s="1161"/>
      <c r="AW7" s="1161"/>
      <c r="AX7" s="1161"/>
      <c r="AY7" s="1161"/>
      <c r="AZ7" s="1161"/>
      <c r="BA7" s="1161"/>
      <c r="BB7" s="1161"/>
      <c r="BC7" s="1161"/>
    </row>
    <row r="8" spans="1:55" x14ac:dyDescent="0.35">
      <c r="A8" s="175"/>
      <c r="C8" s="328"/>
      <c r="D8" s="456"/>
      <c r="E8" s="1241"/>
      <c r="F8" s="327"/>
      <c r="G8" s="456"/>
      <c r="H8" s="328"/>
      <c r="I8" s="328"/>
      <c r="J8" s="328"/>
      <c r="K8" s="328"/>
      <c r="M8" s="1157"/>
      <c r="N8" s="1161"/>
      <c r="O8" s="1161"/>
      <c r="P8" s="1161"/>
      <c r="Q8" s="1161"/>
      <c r="R8" s="1161"/>
      <c r="S8" s="1161"/>
      <c r="T8" s="1161"/>
      <c r="U8" s="1161"/>
      <c r="V8" s="1161"/>
      <c r="W8" s="1161"/>
      <c r="X8" s="1161"/>
      <c r="Y8" s="1161"/>
      <c r="Z8" s="1161"/>
      <c r="AA8" s="1161"/>
      <c r="AB8" s="1161"/>
      <c r="AC8" s="1161"/>
      <c r="AD8" s="1161"/>
      <c r="AE8" s="1161"/>
      <c r="AF8" s="1161"/>
      <c r="AG8" s="1161"/>
      <c r="AH8" s="1161"/>
      <c r="AI8" s="1161"/>
      <c r="AJ8" s="1161"/>
      <c r="AK8" s="1161"/>
      <c r="AL8" s="1161"/>
      <c r="AM8" s="1161"/>
      <c r="AN8" s="1161"/>
      <c r="AO8" s="1161"/>
      <c r="AP8" s="1161"/>
      <c r="AQ8" s="1161"/>
      <c r="AR8" s="1161"/>
      <c r="AS8" s="1161"/>
      <c r="AT8" s="1161"/>
      <c r="AU8" s="1161"/>
      <c r="AV8" s="1161"/>
      <c r="AW8" s="1161"/>
      <c r="AX8" s="1161"/>
      <c r="AY8" s="1161"/>
      <c r="AZ8" s="1161"/>
      <c r="BA8" s="1161"/>
      <c r="BB8" s="1161"/>
      <c r="BC8" s="1161"/>
    </row>
    <row r="9" spans="1:55" x14ac:dyDescent="0.35">
      <c r="A9" s="175"/>
      <c r="C9" s="328"/>
      <c r="D9" s="456"/>
      <c r="E9" s="1241"/>
      <c r="F9" s="327"/>
      <c r="G9" s="456"/>
      <c r="H9" s="328"/>
      <c r="I9" s="328"/>
      <c r="J9" s="328"/>
      <c r="K9" s="328"/>
      <c r="M9" s="1157"/>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row>
    <row r="10" spans="1:55" x14ac:dyDescent="0.35">
      <c r="A10" s="175"/>
      <c r="C10" s="328"/>
      <c r="D10" s="456"/>
      <c r="E10" s="1241"/>
      <c r="F10" s="327"/>
      <c r="G10" s="456"/>
      <c r="H10" s="328"/>
      <c r="I10" s="328"/>
      <c r="J10" s="328"/>
      <c r="K10" s="328"/>
      <c r="M10" s="1157"/>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row>
    <row r="11" spans="1:55" x14ac:dyDescent="0.35">
      <c r="A11" s="175"/>
      <c r="C11" s="328"/>
      <c r="D11" s="456"/>
      <c r="E11" s="1241"/>
      <c r="F11" s="327"/>
      <c r="G11" s="456"/>
      <c r="H11" s="328"/>
      <c r="I11" s="328"/>
      <c r="J11" s="328"/>
      <c r="K11" s="328"/>
      <c r="M11" s="1157"/>
      <c r="N11" s="1161"/>
      <c r="O11" s="1161"/>
      <c r="P11" s="1161"/>
      <c r="Q11" s="1161"/>
      <c r="R11" s="1161"/>
      <c r="S11" s="1161"/>
      <c r="T11" s="1161"/>
      <c r="U11" s="1161"/>
      <c r="V11" s="1161"/>
      <c r="W11" s="1161"/>
      <c r="X11" s="1161"/>
      <c r="Y11" s="1161"/>
      <c r="Z11" s="1161"/>
      <c r="AA11" s="1161"/>
      <c r="AB11" s="1161"/>
      <c r="AC11" s="1161"/>
      <c r="AD11" s="1161"/>
      <c r="AE11" s="1161"/>
      <c r="AF11" s="1161"/>
      <c r="AG11" s="1161"/>
      <c r="AH11" s="1161"/>
      <c r="AI11" s="1161"/>
      <c r="AJ11" s="1161"/>
      <c r="AK11" s="1161"/>
      <c r="AL11" s="1161"/>
      <c r="AM11" s="1161"/>
      <c r="AN11" s="1161"/>
      <c r="AO11" s="1161"/>
      <c r="AP11" s="1161"/>
      <c r="AQ11" s="1161"/>
      <c r="AR11" s="1161"/>
      <c r="AS11" s="1161"/>
      <c r="AT11" s="1161"/>
      <c r="AU11" s="1161"/>
      <c r="AV11" s="1161"/>
      <c r="AW11" s="1161"/>
      <c r="AX11" s="1161"/>
      <c r="AY11" s="1161"/>
      <c r="AZ11" s="1161"/>
      <c r="BA11" s="1161"/>
      <c r="BB11" s="1161"/>
      <c r="BC11" s="1161"/>
    </row>
    <row r="12" spans="1:55" x14ac:dyDescent="0.35">
      <c r="A12" s="175"/>
      <c r="C12" s="328"/>
      <c r="D12" s="456"/>
      <c r="E12" s="1241"/>
      <c r="F12" s="327"/>
      <c r="G12" s="456"/>
      <c r="H12" s="328"/>
      <c r="I12" s="328"/>
      <c r="J12" s="328"/>
      <c r="K12" s="328"/>
      <c r="M12" s="1157"/>
      <c r="N12" s="1161"/>
      <c r="O12" s="1161"/>
      <c r="P12" s="1161"/>
      <c r="Q12" s="1161"/>
      <c r="R12" s="1161"/>
      <c r="S12" s="1161"/>
      <c r="T12" s="1161"/>
      <c r="U12" s="1161"/>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row>
    <row r="13" spans="1:55" x14ac:dyDescent="0.35">
      <c r="A13" s="175"/>
      <c r="C13" s="328"/>
      <c r="D13" s="456"/>
      <c r="E13" s="1241"/>
      <c r="F13" s="327"/>
      <c r="G13" s="456"/>
      <c r="H13" s="328"/>
      <c r="I13" s="328"/>
      <c r="J13" s="328"/>
      <c r="K13" s="328"/>
      <c r="M13" s="1157"/>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row>
    <row r="14" spans="1:55" x14ac:dyDescent="0.35">
      <c r="A14" s="175"/>
      <c r="C14" s="328"/>
      <c r="D14" s="456"/>
      <c r="E14" s="1241"/>
      <c r="F14" s="327"/>
      <c r="G14" s="456"/>
      <c r="H14" s="328"/>
      <c r="I14" s="328"/>
      <c r="J14" s="328"/>
      <c r="K14" s="328"/>
      <c r="M14" s="1157"/>
      <c r="N14" s="1161"/>
      <c r="O14" s="1161"/>
      <c r="P14" s="1161"/>
      <c r="Q14" s="1161"/>
      <c r="R14" s="1161"/>
      <c r="S14" s="1161"/>
      <c r="T14" s="1161"/>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row>
    <row r="15" spans="1:55" x14ac:dyDescent="0.35">
      <c r="A15" s="175"/>
      <c r="C15" s="328"/>
      <c r="D15" s="456"/>
      <c r="E15" s="1241"/>
      <c r="F15" s="327"/>
      <c r="G15" s="456"/>
      <c r="H15" s="328"/>
      <c r="I15" s="328"/>
      <c r="J15" s="328"/>
      <c r="K15" s="328"/>
      <c r="M15" s="1157"/>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row>
    <row r="16" spans="1:55" x14ac:dyDescent="0.35">
      <c r="A16" s="175"/>
      <c r="C16" s="328"/>
      <c r="D16" s="456"/>
      <c r="E16" s="1241"/>
      <c r="F16" s="327"/>
      <c r="G16" s="456"/>
      <c r="H16" s="328"/>
      <c r="I16" s="328"/>
      <c r="J16" s="328"/>
      <c r="K16" s="328"/>
      <c r="M16" s="1157"/>
      <c r="N16" s="1161"/>
      <c r="O16" s="1161"/>
      <c r="P16" s="1161"/>
      <c r="Q16" s="1161"/>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row>
    <row r="17" spans="1:55" x14ac:dyDescent="0.35">
      <c r="A17" s="175"/>
      <c r="C17" s="328"/>
      <c r="D17" s="456"/>
      <c r="E17" s="1241"/>
      <c r="F17" s="327"/>
      <c r="G17" s="456"/>
      <c r="H17" s="328"/>
      <c r="I17" s="328"/>
      <c r="J17" s="328"/>
      <c r="K17" s="328"/>
      <c r="M17" s="1157"/>
      <c r="N17" s="1161"/>
      <c r="O17" s="1161"/>
      <c r="P17" s="1161"/>
      <c r="Q17" s="1161"/>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61"/>
      <c r="AS17" s="1161"/>
      <c r="AT17" s="1161"/>
      <c r="AU17" s="1161"/>
      <c r="AV17" s="1161"/>
      <c r="AW17" s="1161"/>
      <c r="AX17" s="1161"/>
      <c r="AY17" s="1161"/>
      <c r="AZ17" s="1161"/>
      <c r="BA17" s="1161"/>
      <c r="BB17" s="1161"/>
      <c r="BC17" s="1161"/>
    </row>
    <row r="18" spans="1:55" x14ac:dyDescent="0.35">
      <c r="A18" s="175"/>
      <c r="C18" s="328"/>
      <c r="D18" s="456"/>
      <c r="E18" s="1241"/>
      <c r="F18" s="327"/>
      <c r="G18" s="456"/>
      <c r="H18" s="328"/>
      <c r="I18" s="328"/>
      <c r="J18" s="328"/>
      <c r="K18" s="328"/>
      <c r="M18" s="1157"/>
      <c r="N18" s="1161"/>
      <c r="O18" s="1161"/>
      <c r="P18" s="1161"/>
      <c r="Q18" s="1161"/>
      <c r="R18" s="1161"/>
      <c r="S18" s="1161"/>
      <c r="T18" s="1161"/>
      <c r="U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61"/>
      <c r="AS18" s="1161"/>
      <c r="AT18" s="1161"/>
      <c r="AU18" s="1161"/>
      <c r="AV18" s="1161"/>
      <c r="AW18" s="1161"/>
      <c r="AX18" s="1161"/>
      <c r="AY18" s="1161"/>
      <c r="AZ18" s="1161"/>
      <c r="BA18" s="1161"/>
      <c r="BB18" s="1161"/>
      <c r="BC18" s="1161"/>
    </row>
    <row r="19" spans="1:55" x14ac:dyDescent="0.35">
      <c r="A19" s="175"/>
      <c r="C19" s="328"/>
      <c r="D19" s="456"/>
      <c r="E19" s="1241"/>
      <c r="F19" s="327"/>
      <c r="G19" s="456"/>
      <c r="H19" s="328"/>
      <c r="I19" s="328"/>
      <c r="J19" s="328"/>
      <c r="K19" s="328"/>
      <c r="M19" s="1157"/>
      <c r="N19" s="1161"/>
      <c r="O19" s="1161"/>
      <c r="P19" s="1161"/>
      <c r="Q19" s="1161"/>
      <c r="R19" s="1161"/>
      <c r="S19" s="1161"/>
      <c r="T19" s="1161"/>
      <c r="U19" s="1161"/>
      <c r="V19" s="1161"/>
      <c r="W19" s="1161"/>
      <c r="X19" s="1161"/>
      <c r="Y19" s="1161"/>
      <c r="Z19" s="1161"/>
      <c r="AA19" s="1161"/>
      <c r="AB19" s="1161"/>
      <c r="AC19" s="1161"/>
      <c r="AD19" s="1161"/>
      <c r="AE19" s="1161"/>
      <c r="AF19" s="1161"/>
      <c r="AG19" s="1161"/>
      <c r="AH19" s="1161"/>
      <c r="AI19" s="1161"/>
      <c r="AJ19" s="1161"/>
      <c r="AK19" s="1161"/>
      <c r="AL19" s="1161"/>
      <c r="AM19" s="1161"/>
      <c r="AN19" s="1161"/>
      <c r="AO19" s="1161"/>
      <c r="AP19" s="1161"/>
      <c r="AQ19" s="1161"/>
      <c r="AR19" s="1161"/>
      <c r="AS19" s="1161"/>
      <c r="AT19" s="1161"/>
      <c r="AU19" s="1161"/>
      <c r="AV19" s="1161"/>
      <c r="AW19" s="1161"/>
      <c r="AX19" s="1161"/>
      <c r="AY19" s="1161"/>
      <c r="AZ19" s="1161"/>
      <c r="BA19" s="1161"/>
      <c r="BB19" s="1161"/>
      <c r="BC19" s="1161"/>
    </row>
    <row r="20" spans="1:55" x14ac:dyDescent="0.35">
      <c r="A20" s="175"/>
      <c r="C20" s="328"/>
      <c r="D20" s="456"/>
      <c r="E20" s="1241"/>
      <c r="F20" s="327"/>
      <c r="G20" s="456"/>
      <c r="H20" s="328"/>
      <c r="I20" s="328"/>
      <c r="J20" s="328"/>
      <c r="K20" s="328"/>
      <c r="M20" s="1157"/>
      <c r="N20" s="1161"/>
      <c r="O20" s="1161"/>
      <c r="P20" s="1161"/>
      <c r="Q20" s="1161"/>
      <c r="R20" s="1161"/>
      <c r="S20" s="1161"/>
      <c r="T20" s="1161"/>
      <c r="U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row>
    <row r="21" spans="1:55" x14ac:dyDescent="0.35">
      <c r="A21" s="175"/>
      <c r="C21" s="328"/>
      <c r="D21" s="456"/>
      <c r="E21" s="1241"/>
      <c r="F21" s="327"/>
      <c r="G21" s="456"/>
      <c r="H21" s="328"/>
      <c r="I21" s="328"/>
      <c r="J21" s="328"/>
      <c r="K21" s="328"/>
      <c r="M21" s="1157"/>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row>
    <row r="22" spans="1:55" x14ac:dyDescent="0.35">
      <c r="A22" s="175"/>
      <c r="C22" s="328"/>
      <c r="D22" s="456"/>
      <c r="E22" s="1241"/>
      <c r="F22" s="327"/>
      <c r="G22" s="456"/>
      <c r="H22" s="328"/>
      <c r="I22" s="328"/>
      <c r="J22" s="328"/>
      <c r="K22" s="328"/>
      <c r="M22" s="1157"/>
      <c r="N22" s="1161"/>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row>
    <row r="23" spans="1:55" x14ac:dyDescent="0.35">
      <c r="A23" s="175"/>
      <c r="C23" s="328"/>
      <c r="D23" s="456"/>
      <c r="E23" s="1241"/>
      <c r="F23" s="327"/>
      <c r="G23" s="456"/>
      <c r="H23" s="328"/>
      <c r="I23" s="328"/>
      <c r="J23" s="328"/>
      <c r="K23" s="328"/>
      <c r="M23" s="1157"/>
      <c r="N23" s="1161"/>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row>
    <row r="24" spans="1:55" x14ac:dyDescent="0.35">
      <c r="A24" s="175"/>
      <c r="C24" s="328"/>
      <c r="D24" s="456"/>
      <c r="E24" s="1241"/>
      <c r="F24" s="327"/>
      <c r="G24" s="456"/>
      <c r="H24" s="328"/>
      <c r="I24" s="328"/>
      <c r="J24" s="328"/>
      <c r="K24" s="328"/>
      <c r="M24" s="1157"/>
      <c r="N24" s="1161"/>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row>
    <row r="25" spans="1:55" x14ac:dyDescent="0.35">
      <c r="A25" s="175"/>
      <c r="C25" s="328"/>
      <c r="D25" s="456"/>
      <c r="E25" s="1241"/>
      <c r="F25" s="327"/>
      <c r="G25" s="456"/>
      <c r="H25" s="328"/>
      <c r="I25" s="328"/>
      <c r="J25" s="328"/>
      <c r="K25" s="328"/>
      <c r="M25" s="1157"/>
      <c r="N25" s="1161"/>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row>
    <row r="26" spans="1:55" x14ac:dyDescent="0.35">
      <c r="A26" s="175"/>
      <c r="C26" s="328"/>
      <c r="D26" s="456"/>
      <c r="E26" s="1241"/>
      <c r="F26" s="327"/>
      <c r="G26" s="456"/>
      <c r="H26" s="328"/>
      <c r="I26" s="328"/>
      <c r="J26" s="328"/>
      <c r="K26" s="328"/>
      <c r="M26" s="1157"/>
      <c r="N26" s="1161"/>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row>
    <row r="27" spans="1:55" x14ac:dyDescent="0.35">
      <c r="A27" s="175"/>
      <c r="C27" s="328"/>
      <c r="D27" s="456"/>
      <c r="E27" s="1241"/>
      <c r="F27" s="327"/>
      <c r="G27" s="456"/>
      <c r="H27" s="328"/>
      <c r="I27" s="328"/>
      <c r="J27" s="328"/>
      <c r="K27" s="328"/>
      <c r="M27" s="1157"/>
      <c r="N27" s="1161"/>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row>
    <row r="28" spans="1:55" x14ac:dyDescent="0.35">
      <c r="A28" s="175"/>
      <c r="C28" s="328"/>
      <c r="D28" s="456"/>
      <c r="E28" s="1241"/>
      <c r="F28" s="327"/>
      <c r="G28" s="456"/>
      <c r="H28" s="328"/>
      <c r="I28" s="328"/>
      <c r="J28" s="328"/>
      <c r="K28" s="328"/>
      <c r="M28" s="1157"/>
      <c r="N28" s="1161"/>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row>
    <row r="29" spans="1:55" x14ac:dyDescent="0.35">
      <c r="A29" s="175"/>
      <c r="C29" s="328"/>
      <c r="D29" s="456"/>
      <c r="E29" s="1241"/>
      <c r="F29" s="327"/>
      <c r="G29" s="456"/>
      <c r="H29" s="328"/>
      <c r="I29" s="328"/>
      <c r="J29" s="328"/>
      <c r="K29" s="328"/>
      <c r="M29" s="1157"/>
      <c r="N29" s="1161"/>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row>
    <row r="30" spans="1:55" x14ac:dyDescent="0.35">
      <c r="A30" s="175"/>
      <c r="C30" s="328"/>
      <c r="D30" s="456"/>
      <c r="E30" s="1241"/>
      <c r="F30" s="327"/>
      <c r="G30" s="456"/>
      <c r="H30" s="328"/>
      <c r="I30" s="328"/>
      <c r="J30" s="328"/>
      <c r="K30" s="328"/>
      <c r="M30" s="1157"/>
      <c r="N30" s="1161"/>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row>
    <row r="31" spans="1:55" x14ac:dyDescent="0.35">
      <c r="A31" s="175"/>
      <c r="C31" s="328"/>
      <c r="D31" s="456"/>
      <c r="E31" s="1241"/>
      <c r="F31" s="327"/>
      <c r="G31" s="456"/>
      <c r="H31" s="328"/>
      <c r="I31" s="328"/>
      <c r="J31" s="328"/>
      <c r="K31" s="328"/>
      <c r="M31" s="1157"/>
      <c r="N31" s="1161"/>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row>
    <row r="32" spans="1:55" x14ac:dyDescent="0.35">
      <c r="A32" s="175"/>
      <c r="B32" s="11"/>
      <c r="C32" s="328"/>
      <c r="D32" s="456"/>
      <c r="E32" s="1241"/>
      <c r="F32" s="327"/>
      <c r="G32" s="456"/>
      <c r="H32" s="328"/>
      <c r="I32" s="328"/>
      <c r="J32" s="328"/>
      <c r="K32" s="328"/>
      <c r="L32" s="11"/>
      <c r="M32" s="1157"/>
      <c r="N32" s="1161"/>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row>
    <row r="33" spans="1:55" x14ac:dyDescent="0.35">
      <c r="A33" s="175"/>
      <c r="B33" s="11"/>
      <c r="C33" s="328"/>
      <c r="D33" s="456"/>
      <c r="E33" s="1241"/>
      <c r="F33" s="327"/>
      <c r="G33" s="456"/>
      <c r="H33" s="328"/>
      <c r="I33" s="328"/>
      <c r="J33" s="328"/>
      <c r="K33" s="328"/>
      <c r="L33" s="11"/>
      <c r="M33" s="1157"/>
      <c r="N33" s="1161"/>
      <c r="O33" s="1161"/>
      <c r="P33" s="1161"/>
      <c r="Q33" s="1161"/>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row>
    <row r="34" spans="1:55" x14ac:dyDescent="0.35">
      <c r="A34" s="175"/>
      <c r="B34" s="11"/>
      <c r="C34" s="328"/>
      <c r="D34" s="456"/>
      <c r="E34" s="1241"/>
      <c r="F34" s="327"/>
      <c r="G34" s="456"/>
      <c r="H34" s="328"/>
      <c r="I34" s="328"/>
      <c r="J34" s="328"/>
      <c r="K34" s="328"/>
      <c r="L34" s="11"/>
      <c r="M34" s="1157"/>
      <c r="N34" s="1161"/>
      <c r="O34" s="1161"/>
      <c r="P34" s="1161"/>
      <c r="Q34" s="1161"/>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row>
    <row r="35" spans="1:55" x14ac:dyDescent="0.35">
      <c r="A35" s="175"/>
      <c r="B35" s="11"/>
      <c r="C35" s="328"/>
      <c r="D35" s="456"/>
      <c r="E35" s="1241"/>
      <c r="F35" s="327"/>
      <c r="G35" s="456"/>
      <c r="H35" s="328"/>
      <c r="I35" s="328"/>
      <c r="J35" s="328"/>
      <c r="K35" s="328"/>
      <c r="L35" s="11"/>
      <c r="M35" s="1157"/>
      <c r="N35" s="1161"/>
      <c r="O35" s="1161"/>
      <c r="P35" s="1161"/>
      <c r="Q35" s="1161"/>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row>
    <row r="36" spans="1:55" x14ac:dyDescent="0.35">
      <c r="A36" s="175"/>
      <c r="B36" s="11"/>
      <c r="C36" s="328"/>
      <c r="D36" s="456"/>
      <c r="E36" s="1241"/>
      <c r="F36" s="327"/>
      <c r="G36" s="456"/>
      <c r="H36" s="328"/>
      <c r="I36" s="328"/>
      <c r="J36" s="328"/>
      <c r="K36" s="328"/>
      <c r="L36" s="11"/>
      <c r="M36" s="1157"/>
      <c r="N36" s="1161"/>
      <c r="O36" s="1161"/>
      <c r="P36" s="1161"/>
      <c r="Q36" s="1161"/>
      <c r="R36" s="1161"/>
      <c r="S36" s="1161"/>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row>
    <row r="37" spans="1:55" x14ac:dyDescent="0.35">
      <c r="A37" s="175"/>
      <c r="B37" s="11"/>
      <c r="C37" s="328"/>
      <c r="D37" s="456"/>
      <c r="E37" s="1241"/>
      <c r="F37" s="327"/>
      <c r="G37" s="456"/>
      <c r="H37" s="328"/>
      <c r="I37" s="328"/>
      <c r="J37" s="328"/>
      <c r="K37" s="328"/>
      <c r="L37" s="11"/>
      <c r="M37" s="1157"/>
      <c r="N37" s="1161"/>
      <c r="O37" s="1161"/>
      <c r="P37" s="1161"/>
      <c r="Q37" s="1161"/>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row>
    <row r="38" spans="1:55" x14ac:dyDescent="0.35">
      <c r="A38" s="175"/>
      <c r="B38" s="11"/>
      <c r="C38" s="328"/>
      <c r="D38" s="456"/>
      <c r="E38" s="1241"/>
      <c r="F38" s="327"/>
      <c r="G38" s="456"/>
      <c r="H38" s="328"/>
      <c r="I38" s="328"/>
      <c r="J38" s="328"/>
      <c r="K38" s="328"/>
      <c r="L38" s="11"/>
      <c r="M38" s="1157"/>
      <c r="N38" s="1161"/>
      <c r="O38" s="1161"/>
      <c r="P38" s="1161"/>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row>
    <row r="39" spans="1:55" x14ac:dyDescent="0.35">
      <c r="A39" s="175"/>
      <c r="B39" s="11"/>
      <c r="C39" s="328"/>
      <c r="D39" s="456"/>
      <c r="E39" s="1241"/>
      <c r="F39" s="327"/>
      <c r="G39" s="456"/>
      <c r="H39" s="328"/>
      <c r="I39" s="328"/>
      <c r="J39" s="328"/>
      <c r="K39" s="328"/>
      <c r="L39" s="11"/>
      <c r="M39" s="1157"/>
      <c r="N39" s="1161"/>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row>
    <row r="40" spans="1:55" x14ac:dyDescent="0.35">
      <c r="A40" s="175"/>
      <c r="B40" s="11"/>
      <c r="C40" s="328"/>
      <c r="D40" s="456"/>
      <c r="E40" s="1241"/>
      <c r="F40" s="327"/>
      <c r="G40" s="456"/>
      <c r="H40" s="328"/>
      <c r="I40" s="328"/>
      <c r="J40" s="328"/>
      <c r="K40" s="328"/>
      <c r="L40" s="11"/>
      <c r="M40" s="1157"/>
      <c r="N40" s="1161"/>
      <c r="O40" s="1161"/>
      <c r="P40" s="1161"/>
      <c r="Q40" s="1161"/>
      <c r="R40" s="1161"/>
      <c r="S40" s="1161"/>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row>
    <row r="41" spans="1:55" x14ac:dyDescent="0.35">
      <c r="A41" s="175"/>
      <c r="B41" s="11"/>
      <c r="C41" s="328"/>
      <c r="D41" s="456"/>
      <c r="E41" s="1241"/>
      <c r="F41" s="327"/>
      <c r="G41" s="456"/>
      <c r="H41" s="328"/>
      <c r="I41" s="328"/>
      <c r="J41" s="328"/>
      <c r="K41" s="328"/>
      <c r="L41" s="11"/>
      <c r="M41" s="1157"/>
      <c r="N41" s="1161"/>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row>
    <row r="42" spans="1:55" x14ac:dyDescent="0.35">
      <c r="A42" s="175"/>
      <c r="C42" s="328"/>
      <c r="D42" s="456"/>
      <c r="E42" s="1241"/>
      <c r="F42" s="327"/>
      <c r="G42" s="456"/>
      <c r="H42" s="328"/>
      <c r="I42" s="328"/>
      <c r="J42" s="328"/>
      <c r="K42" s="328"/>
      <c r="M42" s="1157"/>
      <c r="N42" s="1161"/>
      <c r="O42" s="1161"/>
      <c r="P42" s="1161"/>
      <c r="Q42" s="1161"/>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row>
    <row r="43" spans="1:55" ht="21" x14ac:dyDescent="0.35">
      <c r="A43" s="150"/>
      <c r="B43" s="151"/>
      <c r="C43" s="328"/>
      <c r="D43" s="456"/>
      <c r="E43" s="1241"/>
      <c r="F43" s="327"/>
      <c r="G43" s="456"/>
      <c r="H43" s="328"/>
      <c r="I43" s="328"/>
      <c r="J43" s="328"/>
      <c r="K43" s="328"/>
      <c r="L43" s="151"/>
      <c r="M43" s="1157"/>
      <c r="N43" s="1161"/>
      <c r="O43" s="1161"/>
      <c r="P43" s="1161"/>
      <c r="Q43" s="1161"/>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row>
    <row r="44" spans="1:55" ht="21" x14ac:dyDescent="0.35">
      <c r="A44" s="150"/>
      <c r="B44" s="151"/>
      <c r="C44" s="328"/>
      <c r="D44" s="456"/>
      <c r="E44" s="1241"/>
      <c r="F44" s="327"/>
      <c r="G44" s="456"/>
      <c r="H44" s="328"/>
      <c r="I44" s="328"/>
      <c r="J44" s="328"/>
      <c r="K44" s="328"/>
      <c r="L44" s="151"/>
      <c r="M44" s="1157"/>
      <c r="N44" s="1161"/>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row>
    <row r="45" spans="1:55" x14ac:dyDescent="0.35">
      <c r="A45" s="175"/>
      <c r="C45" s="328"/>
      <c r="D45" s="456"/>
      <c r="E45" s="1241"/>
      <c r="F45" s="327"/>
      <c r="G45" s="456"/>
      <c r="H45" s="328"/>
      <c r="I45" s="328"/>
      <c r="J45" s="328"/>
      <c r="K45" s="328"/>
      <c r="M45" s="1157"/>
      <c r="N45" s="1161"/>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row>
    <row r="46" spans="1:55" x14ac:dyDescent="0.35">
      <c r="A46" s="41"/>
      <c r="B46" s="11"/>
      <c r="C46" s="328"/>
      <c r="D46" s="456"/>
      <c r="E46" s="1241"/>
      <c r="F46" s="327"/>
      <c r="G46" s="456"/>
      <c r="H46" s="328"/>
      <c r="I46" s="328"/>
      <c r="J46" s="328"/>
      <c r="K46" s="328"/>
      <c r="L46" s="11"/>
      <c r="M46" s="1157"/>
      <c r="N46" s="1161"/>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row>
    <row r="47" spans="1:55" x14ac:dyDescent="0.35">
      <c r="A47" s="41"/>
      <c r="B47" s="11"/>
      <c r="C47" s="328"/>
      <c r="D47" s="456"/>
      <c r="E47" s="1241"/>
      <c r="F47" s="327"/>
      <c r="G47" s="456"/>
      <c r="H47" s="328"/>
      <c r="I47" s="328"/>
      <c r="J47" s="328"/>
      <c r="K47" s="328"/>
      <c r="L47" s="11"/>
      <c r="M47" s="1161"/>
      <c r="N47" s="1161"/>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row>
    <row r="48" spans="1:55" x14ac:dyDescent="0.35">
      <c r="A48" s="175"/>
      <c r="C48" s="328"/>
      <c r="D48" s="456"/>
      <c r="E48" s="1241"/>
      <c r="F48" s="327"/>
      <c r="G48" s="456"/>
      <c r="H48" s="328"/>
      <c r="I48" s="328"/>
      <c r="J48" s="328"/>
      <c r="K48" s="328"/>
      <c r="M48" s="1161"/>
      <c r="N48" s="1161"/>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row>
    <row r="49" spans="1:55" x14ac:dyDescent="0.35">
      <c r="A49" s="175"/>
      <c r="C49" s="328"/>
      <c r="D49" s="456"/>
      <c r="E49" s="1241"/>
      <c r="F49" s="327"/>
      <c r="G49" s="456"/>
      <c r="H49" s="328"/>
      <c r="I49" s="328"/>
      <c r="J49" s="328"/>
      <c r="K49" s="328"/>
      <c r="M49" s="1161"/>
      <c r="N49" s="1161"/>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row>
    <row r="50" spans="1:55" x14ac:dyDescent="0.35">
      <c r="A50" s="175"/>
      <c r="C50" s="328"/>
      <c r="D50" s="456"/>
      <c r="E50" s="1241"/>
      <c r="F50" s="327"/>
      <c r="G50" s="456"/>
      <c r="H50" s="328"/>
      <c r="I50" s="328"/>
      <c r="J50" s="328"/>
      <c r="K50" s="328"/>
      <c r="M50" s="1161"/>
      <c r="N50" s="1161"/>
      <c r="O50" s="1161"/>
      <c r="P50" s="1161"/>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row>
    <row r="51" spans="1:55" x14ac:dyDescent="0.35">
      <c r="A51" s="175"/>
      <c r="C51" s="328"/>
      <c r="D51" s="456"/>
      <c r="E51" s="1241"/>
      <c r="F51" s="327"/>
      <c r="G51" s="456"/>
      <c r="H51" s="328"/>
      <c r="I51" s="328"/>
      <c r="J51" s="328"/>
      <c r="K51" s="328"/>
      <c r="M51" s="1161"/>
      <c r="N51" s="1161"/>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row>
    <row r="52" spans="1:55" x14ac:dyDescent="0.35">
      <c r="A52" s="175"/>
      <c r="C52" s="328"/>
      <c r="D52" s="456"/>
      <c r="E52" s="1241"/>
      <c r="F52" s="327"/>
      <c r="G52" s="456"/>
      <c r="H52" s="328"/>
      <c r="I52" s="328"/>
      <c r="J52" s="328"/>
      <c r="K52" s="328"/>
      <c r="M52" s="1161"/>
      <c r="N52" s="1161"/>
      <c r="O52" s="1161"/>
      <c r="P52" s="1161"/>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row>
    <row r="53" spans="1:55" x14ac:dyDescent="0.35">
      <c r="A53" s="175"/>
      <c r="C53" s="328"/>
      <c r="D53" s="456"/>
      <c r="E53" s="1241"/>
      <c r="F53" s="327"/>
      <c r="G53" s="456"/>
      <c r="H53" s="328"/>
      <c r="I53" s="328"/>
      <c r="J53" s="328"/>
      <c r="K53" s="328"/>
      <c r="M53" s="1161"/>
      <c r="N53" s="1161"/>
      <c r="O53" s="1161"/>
      <c r="P53" s="1161"/>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row>
    <row r="54" spans="1:55" x14ac:dyDescent="0.35">
      <c r="A54" s="41"/>
      <c r="B54" s="11"/>
      <c r="C54" s="328"/>
      <c r="D54" s="456"/>
      <c r="E54" s="1241"/>
      <c r="F54" s="327"/>
      <c r="G54" s="456"/>
      <c r="H54" s="328"/>
      <c r="I54" s="328"/>
      <c r="J54" s="328"/>
      <c r="K54" s="328"/>
      <c r="L54" s="11"/>
      <c r="M54" s="1161"/>
      <c r="N54" s="1161"/>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row>
    <row r="55" spans="1:55" x14ac:dyDescent="0.35">
      <c r="A55" s="41"/>
      <c r="B55" s="11"/>
      <c r="C55" s="328"/>
      <c r="D55" s="456"/>
      <c r="E55" s="1241"/>
      <c r="F55" s="327"/>
      <c r="G55" s="456"/>
      <c r="H55" s="328"/>
      <c r="I55" s="328"/>
      <c r="J55" s="328"/>
      <c r="K55" s="328"/>
      <c r="L55" s="11"/>
      <c r="M55" s="1161"/>
      <c r="N55" s="1161"/>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row>
    <row r="56" spans="1:55" x14ac:dyDescent="0.35">
      <c r="A56" s="175"/>
      <c r="C56" s="328"/>
      <c r="D56" s="456"/>
      <c r="E56" s="1241"/>
      <c r="F56" s="327"/>
      <c r="G56" s="456"/>
      <c r="H56" s="328"/>
      <c r="I56" s="328"/>
      <c r="J56" s="328"/>
      <c r="K56" s="328"/>
      <c r="M56" s="1161"/>
      <c r="N56" s="1161"/>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row>
    <row r="57" spans="1:55" x14ac:dyDescent="0.35">
      <c r="A57" s="175"/>
      <c r="C57" s="328"/>
      <c r="D57" s="456"/>
      <c r="E57" s="1241"/>
      <c r="F57" s="327"/>
      <c r="G57" s="456"/>
      <c r="H57" s="328"/>
      <c r="I57" s="328"/>
      <c r="J57" s="328"/>
      <c r="K57" s="328"/>
      <c r="M57" s="1161"/>
      <c r="N57" s="1161"/>
      <c r="O57" s="1161"/>
      <c r="P57" s="1161"/>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row>
    <row r="58" spans="1:55" x14ac:dyDescent="0.35">
      <c r="A58" s="175"/>
      <c r="C58" s="328"/>
      <c r="D58" s="456"/>
      <c r="E58" s="1241"/>
      <c r="F58" s="327"/>
      <c r="G58" s="456"/>
      <c r="H58" s="328"/>
      <c r="I58" s="328"/>
      <c r="J58" s="328"/>
      <c r="K58" s="328"/>
      <c r="M58" s="1161"/>
      <c r="N58" s="1161"/>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row>
    <row r="59" spans="1:55" x14ac:dyDescent="0.35">
      <c r="A59" s="175"/>
      <c r="C59" s="328"/>
      <c r="D59" s="456"/>
      <c r="E59" s="1241"/>
      <c r="F59" s="327"/>
      <c r="G59" s="456"/>
      <c r="H59" s="328"/>
      <c r="I59" s="328"/>
      <c r="J59" s="328"/>
      <c r="K59" s="328"/>
      <c r="M59" s="1161"/>
      <c r="N59" s="1161"/>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row>
    <row r="60" spans="1:55" x14ac:dyDescent="0.35">
      <c r="A60" s="41"/>
      <c r="B60" s="11"/>
      <c r="C60" s="328"/>
      <c r="D60" s="456"/>
      <c r="E60" s="1241"/>
      <c r="F60" s="327"/>
      <c r="G60" s="456"/>
      <c r="H60" s="328"/>
      <c r="I60" s="328"/>
      <c r="J60" s="328"/>
      <c r="K60" s="328"/>
      <c r="L60" s="11"/>
      <c r="M60" s="1161"/>
      <c r="N60" s="1161"/>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row>
    <row r="61" spans="1:55" x14ac:dyDescent="0.35">
      <c r="A61" s="41"/>
      <c r="B61" s="11"/>
      <c r="C61" s="328"/>
      <c r="D61" s="456"/>
      <c r="E61" s="1241"/>
      <c r="F61" s="327"/>
      <c r="G61" s="456"/>
      <c r="H61" s="328"/>
      <c r="I61" s="328"/>
      <c r="J61" s="328"/>
      <c r="K61" s="328"/>
      <c r="L61" s="11"/>
      <c r="M61" s="1161"/>
      <c r="N61" s="1161"/>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row>
    <row r="62" spans="1:55" x14ac:dyDescent="0.35">
      <c r="A62" s="175"/>
      <c r="C62" s="328"/>
      <c r="D62" s="456"/>
      <c r="E62" s="1241"/>
      <c r="F62" s="327"/>
      <c r="G62" s="456"/>
      <c r="H62" s="328"/>
      <c r="I62" s="328"/>
      <c r="J62" s="328"/>
      <c r="K62" s="328"/>
      <c r="M62" s="1161"/>
      <c r="N62" s="1161"/>
      <c r="O62" s="1161"/>
      <c r="P62" s="1161"/>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row>
    <row r="63" spans="1:55" x14ac:dyDescent="0.35">
      <c r="A63" s="175"/>
      <c r="C63" s="328"/>
      <c r="D63" s="456"/>
      <c r="E63" s="1241"/>
      <c r="F63" s="327"/>
      <c r="G63" s="456"/>
      <c r="H63" s="328"/>
      <c r="I63" s="328"/>
      <c r="J63" s="328"/>
      <c r="K63" s="328"/>
      <c r="M63" s="1161"/>
      <c r="N63" s="1161"/>
      <c r="O63" s="1161"/>
      <c r="P63" s="1161"/>
      <c r="Q63" s="1161"/>
      <c r="R63" s="1161"/>
      <c r="S63" s="1161"/>
      <c r="T63" s="1161"/>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row>
    <row r="64" spans="1:55" x14ac:dyDescent="0.35">
      <c r="A64" s="175"/>
      <c r="C64" s="328"/>
      <c r="D64" s="456"/>
      <c r="E64" s="1241"/>
      <c r="F64" s="327"/>
      <c r="G64" s="456"/>
      <c r="H64" s="328"/>
      <c r="I64" s="328"/>
      <c r="J64" s="328"/>
      <c r="K64" s="328"/>
      <c r="M64" s="1161"/>
      <c r="N64" s="1161"/>
      <c r="O64" s="1161"/>
      <c r="P64" s="1161"/>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row>
    <row r="65" spans="1:55" x14ac:dyDescent="0.35">
      <c r="A65" s="175"/>
      <c r="C65" s="328"/>
      <c r="D65" s="456"/>
      <c r="E65" s="1241"/>
      <c r="F65" s="327"/>
      <c r="G65" s="456"/>
      <c r="H65" s="328"/>
      <c r="I65" s="328"/>
      <c r="J65" s="328"/>
      <c r="K65" s="328"/>
      <c r="M65" s="1161"/>
      <c r="N65" s="1161"/>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row>
    <row r="66" spans="1:55" x14ac:dyDescent="0.35">
      <c r="A66" s="41"/>
      <c r="B66" s="11"/>
      <c r="C66" s="328"/>
      <c r="D66" s="456"/>
      <c r="E66" s="1241"/>
      <c r="F66" s="327"/>
      <c r="G66" s="456"/>
      <c r="H66" s="328"/>
      <c r="I66" s="328"/>
      <c r="J66" s="328"/>
      <c r="K66" s="328"/>
      <c r="L66" s="11"/>
      <c r="M66" s="1161"/>
      <c r="N66" s="1161"/>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row>
    <row r="67" spans="1:55" x14ac:dyDescent="0.35">
      <c r="A67" s="41"/>
      <c r="B67" s="11"/>
      <c r="C67" s="328"/>
      <c r="D67" s="456"/>
      <c r="E67" s="1241"/>
      <c r="F67" s="327"/>
      <c r="G67" s="456"/>
      <c r="H67" s="328"/>
      <c r="I67" s="328"/>
      <c r="J67" s="328"/>
      <c r="K67" s="328"/>
      <c r="L67" s="11"/>
      <c r="M67" s="1161"/>
      <c r="N67" s="1161"/>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row>
    <row r="68" spans="1:55" x14ac:dyDescent="0.35">
      <c r="A68" s="175"/>
      <c r="C68" s="328"/>
      <c r="D68" s="456"/>
      <c r="E68" s="1241"/>
      <c r="F68" s="327"/>
      <c r="G68" s="456"/>
      <c r="H68" s="328"/>
      <c r="I68" s="328"/>
      <c r="J68" s="328"/>
      <c r="K68" s="328"/>
      <c r="M68" s="1161"/>
      <c r="N68" s="1161"/>
      <c r="O68" s="1161"/>
      <c r="P68" s="1161"/>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row>
    <row r="69" spans="1:55" x14ac:dyDescent="0.35">
      <c r="A69" s="175"/>
      <c r="C69" s="328"/>
      <c r="D69" s="456"/>
      <c r="E69" s="1241"/>
      <c r="F69" s="327"/>
      <c r="G69" s="456"/>
      <c r="H69" s="328"/>
      <c r="I69" s="328"/>
      <c r="J69" s="328"/>
      <c r="K69" s="328"/>
      <c r="M69" s="1161"/>
      <c r="N69" s="1161"/>
      <c r="O69" s="1161"/>
      <c r="P69" s="1161"/>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row>
    <row r="70" spans="1:55" x14ac:dyDescent="0.35">
      <c r="A70" s="175"/>
      <c r="C70" s="328"/>
      <c r="D70" s="456"/>
      <c r="E70" s="1241"/>
      <c r="F70" s="327"/>
      <c r="G70" s="456"/>
      <c r="H70" s="328"/>
      <c r="I70" s="328"/>
      <c r="J70" s="328"/>
      <c r="K70" s="328"/>
      <c r="M70" s="1161"/>
      <c r="N70" s="1161"/>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row>
    <row r="71" spans="1:55" x14ac:dyDescent="0.35">
      <c r="A71" s="175"/>
      <c r="C71" s="328"/>
      <c r="D71" s="456"/>
      <c r="E71" s="1241"/>
      <c r="F71" s="327"/>
      <c r="G71" s="456"/>
      <c r="H71" s="328"/>
      <c r="I71" s="328"/>
      <c r="J71" s="328"/>
      <c r="K71" s="328"/>
      <c r="M71" s="1161"/>
      <c r="N71" s="1161"/>
      <c r="O71" s="1161"/>
      <c r="P71" s="1161"/>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row>
    <row r="72" spans="1:55" x14ac:dyDescent="0.35">
      <c r="A72" s="41"/>
      <c r="B72" s="11"/>
      <c r="C72" s="328"/>
      <c r="D72" s="456"/>
      <c r="E72" s="1241"/>
      <c r="F72" s="327"/>
      <c r="G72" s="456"/>
      <c r="H72" s="328"/>
      <c r="I72" s="328"/>
      <c r="J72" s="328"/>
      <c r="K72" s="328"/>
      <c r="L72" s="11"/>
      <c r="M72" s="1161"/>
      <c r="N72" s="1161"/>
      <c r="O72" s="1161"/>
      <c r="P72" s="1161"/>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row>
    <row r="73" spans="1:55" x14ac:dyDescent="0.35">
      <c r="A73" s="41"/>
      <c r="B73" s="11"/>
      <c r="C73" s="328"/>
      <c r="D73" s="456"/>
      <c r="E73" s="1241"/>
      <c r="F73" s="327"/>
      <c r="G73" s="456"/>
      <c r="H73" s="328"/>
      <c r="I73" s="328"/>
      <c r="J73" s="328"/>
      <c r="K73" s="328"/>
      <c r="L73" s="11"/>
      <c r="M73" s="1161"/>
      <c r="N73" s="1161"/>
      <c r="O73" s="1161"/>
      <c r="P73" s="1161"/>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row>
    <row r="74" spans="1:55" x14ac:dyDescent="0.35">
      <c r="A74" s="175"/>
      <c r="C74" s="328"/>
      <c r="D74" s="456"/>
      <c r="E74" s="1241"/>
      <c r="F74" s="327"/>
      <c r="G74" s="456"/>
      <c r="H74" s="328"/>
      <c r="I74" s="328"/>
      <c r="J74" s="328"/>
      <c r="K74" s="328"/>
      <c r="M74" s="1161"/>
      <c r="N74" s="1161"/>
      <c r="O74" s="1161"/>
      <c r="P74" s="1161"/>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row>
    <row r="75" spans="1:55" x14ac:dyDescent="0.35">
      <c r="A75" s="175"/>
      <c r="C75" s="328"/>
      <c r="D75" s="456"/>
      <c r="E75" s="1241"/>
      <c r="F75" s="327"/>
      <c r="G75" s="456"/>
      <c r="H75" s="328"/>
      <c r="I75" s="328"/>
      <c r="J75" s="328"/>
      <c r="K75" s="328"/>
      <c r="M75" s="1161"/>
      <c r="N75" s="1161"/>
      <c r="O75" s="1161"/>
      <c r="P75" s="1161"/>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row>
    <row r="76" spans="1:55" x14ac:dyDescent="0.35">
      <c r="A76" s="175"/>
      <c r="C76" s="328"/>
      <c r="D76" s="456"/>
      <c r="E76" s="1241"/>
      <c r="F76" s="327"/>
      <c r="G76" s="456"/>
      <c r="H76" s="328"/>
      <c r="I76" s="328"/>
      <c r="J76" s="328"/>
      <c r="K76" s="328"/>
      <c r="M76" s="1161"/>
      <c r="N76" s="1161"/>
      <c r="O76" s="1161"/>
      <c r="P76" s="1161"/>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row>
    <row r="77" spans="1:55" x14ac:dyDescent="0.35">
      <c r="A77" s="175"/>
      <c r="C77" s="328"/>
      <c r="D77" s="456"/>
      <c r="E77" s="1241"/>
      <c r="F77" s="327"/>
      <c r="G77" s="456"/>
      <c r="H77" s="328"/>
      <c r="I77" s="328"/>
      <c r="J77" s="328"/>
      <c r="K77" s="328"/>
      <c r="M77" s="1161"/>
      <c r="N77" s="1161"/>
      <c r="O77" s="1161"/>
      <c r="P77" s="1161"/>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row>
    <row r="78" spans="1:55" x14ac:dyDescent="0.35">
      <c r="A78" s="175"/>
      <c r="C78" s="328"/>
      <c r="D78" s="456"/>
      <c r="E78" s="1241"/>
      <c r="F78" s="327"/>
      <c r="G78" s="456"/>
      <c r="H78" s="328"/>
      <c r="I78" s="328"/>
      <c r="J78" s="328"/>
      <c r="K78" s="328"/>
      <c r="M78" s="1161"/>
      <c r="N78" s="1161"/>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row>
    <row r="79" spans="1:55" x14ac:dyDescent="0.35">
      <c r="A79" s="175"/>
      <c r="C79" s="328"/>
      <c r="D79" s="456"/>
      <c r="E79" s="1241"/>
      <c r="F79" s="327"/>
      <c r="G79" s="456"/>
      <c r="H79" s="328"/>
      <c r="I79" s="328"/>
      <c r="J79" s="328"/>
      <c r="K79" s="328"/>
      <c r="M79" s="1161"/>
      <c r="N79" s="1161"/>
      <c r="O79" s="1161"/>
      <c r="P79" s="1161"/>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row>
    <row r="80" spans="1:55" x14ac:dyDescent="0.35">
      <c r="A80" s="175"/>
      <c r="C80" s="328"/>
      <c r="D80" s="456"/>
      <c r="E80" s="1241"/>
      <c r="F80" s="327"/>
      <c r="G80" s="456"/>
      <c r="H80" s="328"/>
      <c r="I80" s="328"/>
      <c r="J80" s="328"/>
      <c r="K80" s="328"/>
      <c r="M80" s="1161"/>
      <c r="N80" s="1161"/>
      <c r="O80" s="1161"/>
      <c r="P80" s="1161"/>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row>
    <row r="81" spans="1:55" x14ac:dyDescent="0.35">
      <c r="A81" s="194"/>
      <c r="B81" s="195"/>
      <c r="C81" s="328"/>
      <c r="D81" s="456"/>
      <c r="E81" s="1241"/>
      <c r="F81" s="327"/>
      <c r="G81" s="456"/>
      <c r="H81" s="328"/>
      <c r="I81" s="328"/>
      <c r="J81" s="328"/>
      <c r="K81" s="328"/>
      <c r="L81" s="195"/>
      <c r="M81" s="1161"/>
      <c r="N81" s="1161"/>
      <c r="O81" s="1161"/>
      <c r="P81" s="1161"/>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row>
    <row r="82" spans="1:55" x14ac:dyDescent="0.35">
      <c r="A82" s="175"/>
      <c r="C82" s="328"/>
      <c r="D82" s="456"/>
      <c r="E82" s="1241"/>
      <c r="F82" s="327"/>
      <c r="G82" s="456"/>
      <c r="H82" s="328"/>
      <c r="I82" s="328"/>
      <c r="J82" s="328"/>
      <c r="K82" s="328"/>
      <c r="M82" s="1161"/>
      <c r="N82" s="1161"/>
      <c r="O82" s="1161"/>
      <c r="P82" s="1161"/>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row>
    <row r="83" spans="1:55" x14ac:dyDescent="0.35">
      <c r="A83" s="175"/>
      <c r="C83" s="328"/>
      <c r="D83" s="456"/>
      <c r="E83" s="1241"/>
      <c r="F83" s="327"/>
      <c r="G83" s="456"/>
      <c r="H83" s="328"/>
      <c r="I83" s="328"/>
      <c r="J83" s="328"/>
      <c r="K83" s="328"/>
      <c r="M83" s="1161"/>
      <c r="N83" s="1161"/>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row>
    <row r="84" spans="1:55" x14ac:dyDescent="0.35">
      <c r="A84" s="175"/>
      <c r="B84" s="11"/>
      <c r="C84" s="328"/>
      <c r="D84" s="456"/>
      <c r="E84" s="1241"/>
      <c r="F84" s="327"/>
      <c r="G84" s="456"/>
      <c r="H84" s="328"/>
      <c r="I84" s="328"/>
      <c r="J84" s="328"/>
      <c r="K84" s="328"/>
      <c r="L84" s="11"/>
      <c r="M84" s="1161"/>
      <c r="N84" s="1161"/>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row>
    <row r="85" spans="1:55" x14ac:dyDescent="0.35">
      <c r="A85" s="175"/>
      <c r="B85" s="11"/>
      <c r="C85" s="328"/>
      <c r="D85" s="456"/>
      <c r="E85" s="1241"/>
      <c r="F85" s="327"/>
      <c r="G85" s="456"/>
      <c r="H85" s="328"/>
      <c r="I85" s="328"/>
      <c r="J85" s="328"/>
      <c r="K85" s="328"/>
      <c r="L85" s="11"/>
      <c r="M85" s="1161"/>
      <c r="N85" s="1161"/>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row>
    <row r="86" spans="1:55" x14ac:dyDescent="0.35">
      <c r="A86" s="175"/>
      <c r="B86" s="11"/>
      <c r="C86" s="328"/>
      <c r="D86" s="456"/>
      <c r="E86" s="1241"/>
      <c r="F86" s="327"/>
      <c r="G86" s="456"/>
      <c r="H86" s="328"/>
      <c r="I86" s="328"/>
      <c r="J86" s="328"/>
      <c r="K86" s="328"/>
      <c r="L86" s="11"/>
      <c r="M86" s="1161"/>
      <c r="N86" s="1161"/>
      <c r="O86" s="1161"/>
      <c r="P86" s="1161"/>
      <c r="Q86" s="1161"/>
      <c r="R86" s="1161"/>
      <c r="S86" s="1161"/>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row>
    <row r="87" spans="1:55" x14ac:dyDescent="0.35">
      <c r="A87" s="175"/>
      <c r="B87" s="11"/>
      <c r="C87" s="328"/>
      <c r="D87" s="456"/>
      <c r="E87" s="1241"/>
      <c r="F87" s="327"/>
      <c r="G87" s="456"/>
      <c r="H87" s="328"/>
      <c r="I87" s="328"/>
      <c r="J87" s="328"/>
      <c r="K87" s="328"/>
      <c r="L87" s="11"/>
      <c r="M87" s="1161"/>
      <c r="N87" s="1161"/>
      <c r="O87" s="1161"/>
      <c r="P87" s="1161"/>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row>
    <row r="88" spans="1:55" x14ac:dyDescent="0.35">
      <c r="A88" s="175"/>
      <c r="B88" s="11"/>
      <c r="C88" s="328"/>
      <c r="D88" s="456"/>
      <c r="E88" s="1241"/>
      <c r="F88" s="327"/>
      <c r="G88" s="456"/>
      <c r="H88" s="328"/>
      <c r="I88" s="328"/>
      <c r="J88" s="328"/>
      <c r="K88" s="328"/>
      <c r="L88" s="11"/>
      <c r="M88" s="1161"/>
      <c r="N88" s="1161"/>
      <c r="O88" s="1161"/>
      <c r="P88" s="1161"/>
      <c r="Q88" s="1161"/>
      <c r="R88" s="1161"/>
      <c r="S88" s="1161"/>
      <c r="T88" s="1161"/>
      <c r="U88" s="1161"/>
      <c r="V88" s="1161"/>
      <c r="W88" s="1161"/>
      <c r="X88" s="1161"/>
      <c r="Y88" s="1161"/>
      <c r="Z88" s="1161"/>
      <c r="AA88" s="1161"/>
      <c r="AB88" s="1161"/>
      <c r="AC88" s="1161"/>
      <c r="AD88" s="1161"/>
      <c r="AE88" s="1161"/>
      <c r="AF88" s="1161"/>
      <c r="AG88" s="1161"/>
      <c r="AH88" s="1161"/>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row>
    <row r="89" spans="1:55" x14ac:dyDescent="0.35">
      <c r="A89" s="175"/>
      <c r="B89" s="11"/>
      <c r="C89" s="328"/>
      <c r="D89" s="456"/>
      <c r="E89" s="1241"/>
      <c r="F89" s="327"/>
      <c r="G89" s="456"/>
      <c r="H89" s="328"/>
      <c r="I89" s="328"/>
      <c r="J89" s="328"/>
      <c r="K89" s="328"/>
      <c r="L89" s="11"/>
      <c r="M89" s="1161"/>
      <c r="N89" s="1161"/>
      <c r="O89" s="1161"/>
      <c r="P89" s="1161"/>
      <c r="Q89" s="1161"/>
      <c r="R89" s="1161"/>
      <c r="S89" s="1161"/>
      <c r="T89" s="1161"/>
      <c r="U89" s="1161"/>
      <c r="V89" s="1161"/>
      <c r="W89" s="1161"/>
      <c r="X89" s="1161"/>
      <c r="Y89" s="1161"/>
      <c r="Z89" s="1161"/>
      <c r="AA89" s="1161"/>
      <c r="AB89" s="1161"/>
      <c r="AC89" s="1161"/>
      <c r="AD89" s="1161"/>
      <c r="AE89" s="1161"/>
      <c r="AF89" s="1161"/>
      <c r="AG89" s="1161"/>
      <c r="AH89" s="1161"/>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row>
    <row r="90" spans="1:55" x14ac:dyDescent="0.35">
      <c r="A90" s="175"/>
      <c r="B90" s="11"/>
      <c r="C90" s="328"/>
      <c r="D90" s="456"/>
      <c r="E90" s="1241"/>
      <c r="F90" s="327"/>
      <c r="G90" s="456"/>
      <c r="H90" s="328"/>
      <c r="I90" s="328"/>
      <c r="J90" s="328"/>
      <c r="K90" s="328"/>
      <c r="L90" s="11"/>
      <c r="M90" s="1161"/>
      <c r="N90" s="1161"/>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row>
    <row r="91" spans="1:55" x14ac:dyDescent="0.35">
      <c r="A91" s="175"/>
      <c r="B91" s="11"/>
      <c r="C91" s="328"/>
      <c r="D91" s="456"/>
      <c r="E91" s="1241"/>
      <c r="F91" s="327"/>
      <c r="G91" s="456"/>
      <c r="H91" s="328"/>
      <c r="I91" s="328"/>
      <c r="J91" s="328"/>
      <c r="K91" s="328"/>
      <c r="L91" s="11"/>
      <c r="M91" s="1161"/>
      <c r="N91" s="1161"/>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row>
    <row r="92" spans="1:55" x14ac:dyDescent="0.35">
      <c r="A92" s="175"/>
      <c r="B92" s="11"/>
      <c r="C92" s="328"/>
      <c r="D92" s="456"/>
      <c r="E92" s="1241"/>
      <c r="F92" s="327"/>
      <c r="G92" s="456"/>
      <c r="H92" s="328"/>
      <c r="I92" s="328"/>
      <c r="J92" s="328"/>
      <c r="K92" s="328"/>
      <c r="L92" s="11"/>
      <c r="M92" s="1161"/>
      <c r="N92" s="1161"/>
      <c r="O92" s="1161"/>
      <c r="P92" s="1161"/>
      <c r="Q92" s="1161"/>
      <c r="R92" s="1161"/>
      <c r="S92" s="1161"/>
      <c r="T92" s="1161"/>
      <c r="U92" s="1161"/>
      <c r="V92" s="1161"/>
      <c r="W92" s="1161"/>
      <c r="X92" s="1161"/>
      <c r="Y92" s="1161"/>
      <c r="Z92" s="1161"/>
      <c r="AA92" s="1161"/>
      <c r="AB92" s="1161"/>
      <c r="AC92" s="1161"/>
      <c r="AD92" s="1161"/>
      <c r="AE92" s="1161"/>
      <c r="AF92" s="1161"/>
      <c r="AG92" s="1161"/>
      <c r="AH92" s="1161"/>
      <c r="AI92" s="1161"/>
      <c r="AJ92" s="1161"/>
      <c r="AK92" s="1161"/>
      <c r="AL92" s="1161"/>
      <c r="AM92" s="1161"/>
      <c r="AN92" s="1161"/>
      <c r="AO92" s="1161"/>
      <c r="AP92" s="1161"/>
      <c r="AQ92" s="1161"/>
      <c r="AR92" s="1161"/>
      <c r="AS92" s="1161"/>
      <c r="AT92" s="1161"/>
      <c r="AU92" s="1161"/>
      <c r="AV92" s="1161"/>
      <c r="AW92" s="1161"/>
      <c r="AX92" s="1161"/>
      <c r="AY92" s="1161"/>
      <c r="AZ92" s="1161"/>
      <c r="BA92" s="1161"/>
      <c r="BB92" s="1161"/>
      <c r="BC92" s="1161"/>
    </row>
    <row r="93" spans="1:55" x14ac:dyDescent="0.35">
      <c r="A93" s="175"/>
      <c r="B93" s="11"/>
      <c r="C93" s="328"/>
      <c r="D93" s="456"/>
      <c r="E93" s="1241"/>
      <c r="F93" s="327"/>
      <c r="G93" s="456"/>
      <c r="H93" s="328"/>
      <c r="I93" s="328"/>
      <c r="J93" s="328"/>
      <c r="K93" s="328"/>
      <c r="L93" s="11"/>
      <c r="M93" s="1161"/>
      <c r="N93" s="1161"/>
      <c r="O93" s="1161"/>
      <c r="P93" s="1161"/>
      <c r="Q93" s="1161"/>
      <c r="R93" s="1161"/>
      <c r="S93" s="1161"/>
      <c r="T93" s="1161"/>
      <c r="U93" s="1161"/>
      <c r="V93" s="1161"/>
      <c r="W93" s="1161"/>
      <c r="X93" s="1161"/>
      <c r="Y93" s="1161"/>
      <c r="Z93" s="1161"/>
      <c r="AA93" s="1161"/>
      <c r="AB93" s="1161"/>
      <c r="AC93" s="1161"/>
      <c r="AD93" s="1161"/>
      <c r="AE93" s="1161"/>
      <c r="AF93" s="1161"/>
      <c r="AG93" s="1161"/>
      <c r="AH93" s="1161"/>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row>
    <row r="94" spans="1:55" x14ac:dyDescent="0.35">
      <c r="A94" s="175"/>
      <c r="B94" s="11"/>
      <c r="C94" s="328"/>
      <c r="D94" s="456"/>
      <c r="E94" s="1241"/>
      <c r="F94" s="327"/>
      <c r="G94" s="456"/>
      <c r="H94" s="328"/>
      <c r="I94" s="328"/>
      <c r="J94" s="328"/>
      <c r="K94" s="328"/>
      <c r="L94" s="11"/>
      <c r="M94" s="1161"/>
      <c r="N94" s="1161"/>
      <c r="O94" s="1161"/>
      <c r="P94" s="1161"/>
      <c r="Q94" s="1161"/>
      <c r="R94" s="1161"/>
      <c r="S94" s="1161"/>
      <c r="T94" s="1161"/>
      <c r="U94" s="1161"/>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row>
    <row r="95" spans="1:55" x14ac:dyDescent="0.35">
      <c r="A95" s="175"/>
      <c r="B95" s="11"/>
      <c r="C95" s="328"/>
      <c r="D95" s="456"/>
      <c r="E95" s="1241"/>
      <c r="F95" s="327"/>
      <c r="G95" s="456"/>
      <c r="H95" s="328"/>
      <c r="I95" s="328"/>
      <c r="J95" s="328"/>
      <c r="K95" s="328"/>
      <c r="L95" s="11"/>
      <c r="M95" s="1161"/>
      <c r="N95" s="1161"/>
      <c r="O95" s="1161"/>
      <c r="P95" s="1161"/>
      <c r="Q95" s="1161"/>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row>
    <row r="96" spans="1:55" x14ac:dyDescent="0.35">
      <c r="A96" s="175"/>
      <c r="B96" s="11"/>
      <c r="C96" s="328"/>
      <c r="D96" s="456"/>
      <c r="E96" s="1241"/>
      <c r="F96" s="327"/>
      <c r="G96" s="456"/>
      <c r="H96" s="328"/>
      <c r="I96" s="328"/>
      <c r="J96" s="328"/>
      <c r="K96" s="328"/>
      <c r="L96" s="11"/>
      <c r="M96" s="1161"/>
      <c r="N96" s="1161"/>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row>
    <row r="97" spans="1:55" x14ac:dyDescent="0.35">
      <c r="A97" s="175"/>
      <c r="C97" s="328"/>
      <c r="D97" s="456"/>
      <c r="E97" s="1241"/>
      <c r="F97" s="327"/>
      <c r="G97" s="456"/>
      <c r="H97" s="328"/>
      <c r="I97" s="328"/>
      <c r="J97" s="328"/>
      <c r="K97" s="328"/>
      <c r="M97" s="1161"/>
      <c r="N97" s="1161"/>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row>
    <row r="98" spans="1:55" x14ac:dyDescent="0.35">
      <c r="A98" s="41"/>
      <c r="B98" s="11"/>
      <c r="C98" s="328"/>
      <c r="D98" s="456"/>
      <c r="E98" s="1241"/>
      <c r="F98" s="327"/>
      <c r="G98" s="456"/>
      <c r="H98" s="328"/>
      <c r="I98" s="328"/>
      <c r="J98" s="328"/>
      <c r="K98" s="328"/>
      <c r="L98" s="11"/>
      <c r="M98" s="1161"/>
      <c r="N98" s="1161"/>
      <c r="O98" s="1161"/>
      <c r="P98" s="1161"/>
      <c r="Q98" s="1161"/>
      <c r="R98" s="1161"/>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row>
    <row r="99" spans="1:55" x14ac:dyDescent="0.35">
      <c r="A99" s="41"/>
      <c r="B99" s="11"/>
      <c r="C99" s="328"/>
      <c r="D99" s="456"/>
      <c r="E99" s="1241"/>
      <c r="F99" s="327"/>
      <c r="G99" s="456"/>
      <c r="H99" s="328"/>
      <c r="I99" s="328"/>
      <c r="J99" s="328"/>
      <c r="K99" s="328"/>
      <c r="L99" s="11"/>
      <c r="M99" s="1161"/>
      <c r="N99" s="1161"/>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row>
    <row r="100" spans="1:55" x14ac:dyDescent="0.35">
      <c r="A100" s="175"/>
      <c r="B100" s="196"/>
      <c r="C100" s="328"/>
      <c r="D100" s="456"/>
      <c r="E100" s="1241"/>
      <c r="F100" s="327"/>
      <c r="G100" s="456"/>
      <c r="H100" s="328"/>
      <c r="I100" s="328"/>
      <c r="J100" s="328"/>
      <c r="K100" s="328"/>
      <c r="L100" s="196"/>
      <c r="M100" s="1161"/>
      <c r="N100" s="1161"/>
      <c r="O100" s="1161"/>
      <c r="P100" s="1161"/>
      <c r="Q100" s="1161"/>
      <c r="R100" s="1161"/>
      <c r="S100" s="1161"/>
      <c r="T100" s="1161"/>
      <c r="U100" s="1161"/>
      <c r="V100" s="1161"/>
      <c r="W100" s="1161"/>
      <c r="X100" s="1161"/>
      <c r="Y100" s="1161"/>
      <c r="Z100" s="1161"/>
      <c r="AA100" s="1161"/>
      <c r="AB100" s="1161"/>
      <c r="AC100" s="1161"/>
      <c r="AD100" s="1161"/>
      <c r="AE100" s="1161"/>
      <c r="AF100" s="1161"/>
      <c r="AG100" s="1161"/>
      <c r="AH100" s="1161"/>
      <c r="AI100" s="1161"/>
      <c r="AJ100" s="1161"/>
      <c r="AK100" s="1161"/>
      <c r="AL100" s="1161"/>
      <c r="AM100" s="1161"/>
      <c r="AN100" s="1161"/>
      <c r="AO100" s="1161"/>
      <c r="AP100" s="1161"/>
      <c r="AQ100" s="1161"/>
      <c r="AR100" s="1161"/>
      <c r="AS100" s="1161"/>
      <c r="AT100" s="1161"/>
      <c r="AU100" s="1161"/>
      <c r="AV100" s="1161"/>
      <c r="AW100" s="1161"/>
      <c r="AX100" s="1161"/>
      <c r="AY100" s="1161"/>
      <c r="AZ100" s="1161"/>
      <c r="BA100" s="1161"/>
      <c r="BB100" s="1161"/>
      <c r="BC100" s="1161"/>
    </row>
    <row r="101" spans="1:55" x14ac:dyDescent="0.35">
      <c r="A101" s="175"/>
      <c r="C101" s="328"/>
      <c r="D101" s="456"/>
      <c r="E101" s="1241"/>
      <c r="F101" s="327"/>
      <c r="G101" s="456"/>
      <c r="H101" s="328"/>
      <c r="I101" s="328"/>
      <c r="J101" s="328"/>
      <c r="K101" s="328"/>
      <c r="M101" s="1161"/>
      <c r="N101" s="1161"/>
      <c r="O101" s="1161"/>
      <c r="P101" s="1161"/>
      <c r="Q101" s="1161"/>
      <c r="R101" s="1161"/>
      <c r="S101" s="1161"/>
      <c r="T101" s="1161"/>
      <c r="U101" s="1161"/>
      <c r="V101" s="1161"/>
      <c r="W101" s="1161"/>
      <c r="X101" s="1161"/>
      <c r="Y101" s="1161"/>
      <c r="Z101" s="1161"/>
      <c r="AA101" s="1161"/>
      <c r="AB101" s="1161"/>
      <c r="AC101" s="1161"/>
      <c r="AD101" s="1161"/>
      <c r="AE101" s="1161"/>
      <c r="AF101" s="1161"/>
      <c r="AG101" s="1161"/>
      <c r="AH101" s="1161"/>
      <c r="AI101" s="1161"/>
      <c r="AJ101" s="1161"/>
      <c r="AK101" s="1161"/>
      <c r="AL101" s="1161"/>
      <c r="AM101" s="1161"/>
      <c r="AN101" s="1161"/>
      <c r="AO101" s="1161"/>
      <c r="AP101" s="1161"/>
      <c r="AQ101" s="1161"/>
      <c r="AR101" s="1161"/>
      <c r="AS101" s="1161"/>
      <c r="AT101" s="1161"/>
      <c r="AU101" s="1161"/>
      <c r="AV101" s="1161"/>
      <c r="AW101" s="1161"/>
      <c r="AX101" s="1161"/>
      <c r="AY101" s="1161"/>
      <c r="AZ101" s="1161"/>
      <c r="BA101" s="1161"/>
      <c r="BB101" s="1161"/>
      <c r="BC101" s="1161"/>
    </row>
    <row r="102" spans="1:55" x14ac:dyDescent="0.35">
      <c r="A102" s="175"/>
      <c r="C102" s="328"/>
      <c r="D102" s="456"/>
      <c r="E102" s="1241"/>
      <c r="F102" s="327"/>
      <c r="G102" s="456"/>
      <c r="H102" s="328"/>
      <c r="I102" s="328"/>
      <c r="J102" s="328"/>
      <c r="K102" s="328"/>
      <c r="M102" s="1161"/>
      <c r="N102" s="1161"/>
      <c r="O102" s="1161"/>
      <c r="P102" s="1161"/>
      <c r="Q102" s="1161"/>
      <c r="R102" s="1161"/>
      <c r="S102" s="1161"/>
      <c r="T102" s="1161"/>
      <c r="U102" s="1161"/>
      <c r="V102" s="1161"/>
      <c r="W102" s="1161"/>
      <c r="X102" s="1161"/>
      <c r="Y102" s="1161"/>
      <c r="Z102" s="1161"/>
      <c r="AA102" s="1161"/>
      <c r="AB102" s="1161"/>
      <c r="AC102" s="1161"/>
      <c r="AD102" s="1161"/>
      <c r="AE102" s="1161"/>
      <c r="AF102" s="1161"/>
      <c r="AG102" s="1161"/>
      <c r="AH102" s="1161"/>
      <c r="AI102" s="1161"/>
      <c r="AJ102" s="1161"/>
      <c r="AK102" s="1161"/>
      <c r="AL102" s="1161"/>
      <c r="AM102" s="1161"/>
      <c r="AN102" s="1161"/>
      <c r="AO102" s="1161"/>
      <c r="AP102" s="1161"/>
      <c r="AQ102" s="1161"/>
      <c r="AR102" s="1161"/>
      <c r="AS102" s="1161"/>
      <c r="AT102" s="1161"/>
      <c r="AU102" s="1161"/>
      <c r="AV102" s="1161"/>
      <c r="AW102" s="1161"/>
      <c r="AX102" s="1161"/>
      <c r="AY102" s="1161"/>
      <c r="AZ102" s="1161"/>
      <c r="BA102" s="1161"/>
      <c r="BB102" s="1161"/>
      <c r="BC102" s="1161"/>
    </row>
    <row r="103" spans="1:55" x14ac:dyDescent="0.35">
      <c r="A103" s="175"/>
      <c r="C103" s="328"/>
      <c r="D103" s="456"/>
      <c r="E103" s="1241"/>
      <c r="F103" s="327"/>
      <c r="G103" s="456"/>
      <c r="H103" s="328"/>
      <c r="I103" s="328"/>
      <c r="J103" s="328"/>
      <c r="K103" s="328"/>
      <c r="M103" s="1161"/>
      <c r="N103" s="1161"/>
      <c r="O103" s="1161"/>
      <c r="P103" s="1161"/>
      <c r="Q103" s="1161"/>
      <c r="R103" s="1161"/>
      <c r="S103" s="1161"/>
      <c r="T103" s="1161"/>
      <c r="U103" s="1161"/>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row>
    <row r="104" spans="1:55" x14ac:dyDescent="0.35">
      <c r="A104" s="194"/>
      <c r="B104" s="195"/>
      <c r="C104" s="328"/>
      <c r="D104" s="456"/>
      <c r="E104" s="1241"/>
      <c r="F104" s="327"/>
      <c r="G104" s="456"/>
      <c r="H104" s="328"/>
      <c r="I104" s="328"/>
      <c r="J104" s="328"/>
      <c r="K104" s="328"/>
      <c r="L104" s="195"/>
      <c r="M104" s="1161"/>
      <c r="N104" s="1161"/>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row>
    <row r="105" spans="1:55" x14ac:dyDescent="0.35">
      <c r="A105" s="175"/>
      <c r="C105" s="328"/>
      <c r="D105" s="456"/>
      <c r="E105" s="1241"/>
      <c r="F105" s="327"/>
      <c r="G105" s="456"/>
      <c r="H105" s="328"/>
      <c r="I105" s="328"/>
      <c r="J105" s="328"/>
      <c r="K105" s="328"/>
      <c r="M105" s="1161"/>
      <c r="N105" s="1161"/>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row>
    <row r="106" spans="1:55" x14ac:dyDescent="0.35">
      <c r="A106" s="175"/>
      <c r="C106" s="328"/>
      <c r="D106" s="456"/>
      <c r="E106" s="1241"/>
      <c r="F106" s="327"/>
      <c r="G106" s="456"/>
      <c r="H106" s="328"/>
      <c r="I106" s="328"/>
      <c r="J106" s="328"/>
      <c r="K106" s="328"/>
      <c r="M106" s="1161"/>
      <c r="N106" s="1161"/>
      <c r="O106" s="1161"/>
      <c r="P106" s="1161"/>
      <c r="Q106" s="1161"/>
      <c r="R106" s="1161"/>
      <c r="S106" s="1161"/>
      <c r="T106" s="1161"/>
      <c r="U106" s="1161"/>
      <c r="V106" s="1161"/>
      <c r="W106" s="1161"/>
      <c r="X106" s="1161"/>
      <c r="Y106" s="1161"/>
      <c r="Z106" s="1161"/>
      <c r="AA106" s="1161"/>
      <c r="AB106" s="1161"/>
      <c r="AC106" s="1161"/>
      <c r="AD106" s="1161"/>
      <c r="AE106" s="1161"/>
      <c r="AF106" s="1161"/>
      <c r="AG106" s="1161"/>
      <c r="AH106" s="1161"/>
      <c r="AI106" s="1161"/>
      <c r="AJ106" s="1161"/>
      <c r="AK106" s="1161"/>
      <c r="AL106" s="1161"/>
      <c r="AM106" s="1161"/>
      <c r="AN106" s="1161"/>
      <c r="AO106" s="1161"/>
      <c r="AP106" s="1161"/>
      <c r="AQ106" s="1161"/>
      <c r="AR106" s="1161"/>
      <c r="AS106" s="1161"/>
      <c r="AT106" s="1161"/>
      <c r="AU106" s="1161"/>
      <c r="AV106" s="1161"/>
      <c r="AW106" s="1161"/>
      <c r="AX106" s="1161"/>
      <c r="AY106" s="1161"/>
      <c r="AZ106" s="1161"/>
      <c r="BA106" s="1161"/>
      <c r="BB106" s="1161"/>
      <c r="BC106" s="1161"/>
    </row>
    <row r="107" spans="1:55" x14ac:dyDescent="0.35">
      <c r="A107" s="194"/>
      <c r="B107" s="11"/>
      <c r="C107" s="328"/>
      <c r="D107" s="456"/>
      <c r="E107" s="1241"/>
      <c r="F107" s="327"/>
      <c r="G107" s="456"/>
      <c r="H107" s="328"/>
      <c r="I107" s="328"/>
      <c r="J107" s="328"/>
      <c r="K107" s="328"/>
      <c r="L107" s="11"/>
      <c r="M107" s="1161"/>
      <c r="N107" s="1161"/>
      <c r="O107" s="1161"/>
      <c r="P107" s="1161"/>
      <c r="Q107" s="1161"/>
      <c r="R107" s="1161"/>
      <c r="S107" s="1161"/>
      <c r="T107" s="1161"/>
      <c r="U107" s="1161"/>
      <c r="V107" s="1161"/>
      <c r="W107" s="1161"/>
      <c r="X107" s="1161"/>
      <c r="Y107" s="1161"/>
      <c r="Z107" s="1161"/>
      <c r="AA107" s="1161"/>
      <c r="AB107" s="1161"/>
      <c r="AC107" s="1161"/>
      <c r="AD107" s="1161"/>
      <c r="AE107" s="1161"/>
      <c r="AF107" s="1161"/>
      <c r="AG107" s="1161"/>
      <c r="AH107" s="1161"/>
      <c r="AI107" s="1161"/>
      <c r="AJ107" s="1161"/>
      <c r="AK107" s="1161"/>
      <c r="AL107" s="1161"/>
      <c r="AM107" s="1161"/>
      <c r="AN107" s="1161"/>
      <c r="AO107" s="1161"/>
      <c r="AP107" s="1161"/>
      <c r="AQ107" s="1161"/>
      <c r="AR107" s="1161"/>
      <c r="AS107" s="1161"/>
      <c r="AT107" s="1161"/>
      <c r="AU107" s="1161"/>
      <c r="AV107" s="1161"/>
      <c r="AW107" s="1161"/>
      <c r="AX107" s="1161"/>
      <c r="AY107" s="1161"/>
      <c r="AZ107" s="1161"/>
      <c r="BA107" s="1161"/>
      <c r="BB107" s="1161"/>
      <c r="BC107" s="1161"/>
    </row>
    <row r="108" spans="1:55" x14ac:dyDescent="0.35">
      <c r="A108" s="194"/>
      <c r="B108" s="11"/>
      <c r="C108" s="328"/>
      <c r="D108" s="456"/>
      <c r="E108" s="1241"/>
      <c r="F108" s="327"/>
      <c r="G108" s="456"/>
      <c r="H108" s="328"/>
      <c r="I108" s="328"/>
      <c r="J108" s="328"/>
      <c r="K108" s="328"/>
      <c r="L108" s="11"/>
      <c r="M108" s="1161"/>
      <c r="N108" s="1161"/>
      <c r="O108" s="1161"/>
      <c r="P108" s="1161"/>
      <c r="Q108" s="1161"/>
      <c r="R108" s="1161"/>
      <c r="S108" s="1161"/>
      <c r="T108" s="1161"/>
      <c r="U108" s="1161"/>
      <c r="V108" s="1161"/>
      <c r="W108" s="1161"/>
      <c r="X108" s="1161"/>
      <c r="Y108" s="1161"/>
      <c r="Z108" s="1161"/>
      <c r="AA108" s="1161"/>
      <c r="AB108" s="1161"/>
      <c r="AC108" s="1161"/>
      <c r="AD108" s="1161"/>
      <c r="AE108" s="1161"/>
      <c r="AF108" s="1161"/>
      <c r="AG108" s="1161"/>
      <c r="AH108" s="1161"/>
      <c r="AI108" s="1161"/>
      <c r="AJ108" s="1161"/>
      <c r="AK108" s="1161"/>
      <c r="AL108" s="1161"/>
      <c r="AM108" s="1161"/>
      <c r="AN108" s="1161"/>
      <c r="AO108" s="1161"/>
      <c r="AP108" s="1161"/>
      <c r="AQ108" s="1161"/>
      <c r="AR108" s="1161"/>
      <c r="AS108" s="1161"/>
      <c r="AT108" s="1161"/>
      <c r="AU108" s="1161"/>
      <c r="AV108" s="1161"/>
      <c r="AW108" s="1161"/>
      <c r="AX108" s="1161"/>
      <c r="AY108" s="1161"/>
      <c r="AZ108" s="1161"/>
      <c r="BA108" s="1161"/>
      <c r="BB108" s="1161"/>
      <c r="BC108" s="1161"/>
    </row>
    <row r="109" spans="1:55" x14ac:dyDescent="0.35">
      <c r="A109" s="194"/>
      <c r="B109" s="11"/>
      <c r="C109" s="328"/>
      <c r="D109" s="456"/>
      <c r="E109" s="1241"/>
      <c r="F109" s="327"/>
      <c r="G109" s="456"/>
      <c r="H109" s="328"/>
      <c r="I109" s="328"/>
      <c r="J109" s="328"/>
      <c r="K109" s="328"/>
      <c r="L109" s="11"/>
      <c r="M109" s="1161"/>
      <c r="N109" s="1161"/>
      <c r="O109" s="1161"/>
      <c r="P109" s="1161"/>
      <c r="Q109" s="1161"/>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row>
    <row r="110" spans="1:55" x14ac:dyDescent="0.35">
      <c r="A110" s="194"/>
      <c r="B110" s="11"/>
      <c r="C110" s="328"/>
      <c r="D110" s="456"/>
      <c r="E110" s="1241"/>
      <c r="F110" s="327"/>
      <c r="G110" s="456"/>
      <c r="H110" s="328"/>
      <c r="I110" s="328"/>
      <c r="J110" s="328"/>
      <c r="K110" s="328"/>
      <c r="L110" s="11"/>
      <c r="M110" s="1161"/>
      <c r="N110" s="1161"/>
      <c r="O110" s="1161"/>
      <c r="P110" s="1161"/>
      <c r="Q110" s="1161"/>
      <c r="R110" s="1161"/>
      <c r="S110" s="1161"/>
      <c r="T110" s="1161"/>
      <c r="U110" s="1161"/>
      <c r="V110" s="1161"/>
      <c r="W110" s="1161"/>
      <c r="X110" s="1161"/>
      <c r="Y110" s="1161"/>
      <c r="Z110" s="1161"/>
      <c r="AA110" s="1161"/>
      <c r="AB110" s="1161"/>
      <c r="AC110" s="1161"/>
      <c r="AD110" s="1161"/>
      <c r="AE110" s="1161"/>
      <c r="AF110" s="1161"/>
      <c r="AG110" s="1161"/>
      <c r="AH110" s="1161"/>
      <c r="AI110" s="1161"/>
      <c r="AJ110" s="1161"/>
      <c r="AK110" s="1161"/>
      <c r="AL110" s="1161"/>
      <c r="AM110" s="1161"/>
      <c r="AN110" s="1161"/>
      <c r="AO110" s="1161"/>
      <c r="AP110" s="1161"/>
      <c r="AQ110" s="1161"/>
      <c r="AR110" s="1161"/>
      <c r="AS110" s="1161"/>
      <c r="AT110" s="1161"/>
      <c r="AU110" s="1161"/>
      <c r="AV110" s="1161"/>
      <c r="AW110" s="1161"/>
      <c r="AX110" s="1161"/>
      <c r="AY110" s="1161"/>
      <c r="AZ110" s="1161"/>
      <c r="BA110" s="1161"/>
      <c r="BB110" s="1161"/>
      <c r="BC110" s="1161"/>
    </row>
    <row r="111" spans="1:55" x14ac:dyDescent="0.35">
      <c r="A111" s="175"/>
      <c r="C111" s="328"/>
      <c r="D111" s="456"/>
      <c r="E111" s="1241"/>
      <c r="F111" s="327"/>
      <c r="G111" s="456"/>
      <c r="H111" s="328"/>
      <c r="I111" s="328"/>
      <c r="J111" s="328"/>
      <c r="K111" s="328"/>
      <c r="M111" s="1161"/>
      <c r="N111" s="1161"/>
      <c r="O111" s="1161"/>
      <c r="P111" s="1161"/>
      <c r="Q111" s="1161"/>
      <c r="R111" s="1161"/>
      <c r="S111" s="1161"/>
      <c r="T111" s="1161"/>
      <c r="U111" s="1161"/>
      <c r="V111" s="1161"/>
      <c r="W111" s="1161"/>
      <c r="X111" s="1161"/>
      <c r="Y111" s="1161"/>
      <c r="Z111" s="1161"/>
      <c r="AA111" s="1161"/>
      <c r="AB111" s="1161"/>
      <c r="AC111" s="1161"/>
      <c r="AD111" s="1161"/>
      <c r="AE111" s="1161"/>
      <c r="AF111" s="1161"/>
      <c r="AG111" s="1161"/>
      <c r="AH111" s="1161"/>
      <c r="AI111" s="1161"/>
      <c r="AJ111" s="1161"/>
      <c r="AK111" s="1161"/>
      <c r="AL111" s="1161"/>
      <c r="AM111" s="1161"/>
      <c r="AN111" s="1161"/>
      <c r="AO111" s="1161"/>
      <c r="AP111" s="1161"/>
      <c r="AQ111" s="1161"/>
      <c r="AR111" s="1161"/>
      <c r="AS111" s="1161"/>
      <c r="AT111" s="1161"/>
      <c r="AU111" s="1161"/>
      <c r="AV111" s="1161"/>
      <c r="AW111" s="1161"/>
      <c r="AX111" s="1161"/>
      <c r="AY111" s="1161"/>
      <c r="AZ111" s="1161"/>
      <c r="BA111" s="1161"/>
      <c r="BB111" s="1161"/>
      <c r="BC111" s="1161"/>
    </row>
    <row r="112" spans="1:55" x14ac:dyDescent="0.35">
      <c r="A112" s="175"/>
      <c r="C112" s="328"/>
      <c r="D112" s="456"/>
      <c r="E112" s="1241"/>
      <c r="F112" s="327"/>
      <c r="G112" s="456"/>
      <c r="H112" s="328"/>
      <c r="I112" s="328"/>
      <c r="J112" s="328"/>
      <c r="K112" s="328"/>
      <c r="M112" s="1161"/>
      <c r="N112" s="1161"/>
      <c r="O112" s="1161"/>
      <c r="P112" s="1161"/>
      <c r="Q112" s="1161"/>
      <c r="R112" s="1161"/>
      <c r="S112" s="1161"/>
      <c r="T112" s="1161"/>
      <c r="U112" s="1161"/>
      <c r="V112" s="1161"/>
      <c r="W112" s="1161"/>
      <c r="X112" s="1161"/>
      <c r="Y112" s="1161"/>
      <c r="Z112" s="1161"/>
      <c r="AA112" s="1161"/>
      <c r="AB112" s="1161"/>
      <c r="AC112" s="1161"/>
      <c r="AD112" s="1161"/>
      <c r="AE112" s="1161"/>
      <c r="AF112" s="1161"/>
      <c r="AG112" s="1161"/>
      <c r="AH112" s="1161"/>
      <c r="AI112" s="1161"/>
      <c r="AJ112" s="1161"/>
      <c r="AK112" s="1161"/>
      <c r="AL112" s="1161"/>
      <c r="AM112" s="1161"/>
      <c r="AN112" s="1161"/>
      <c r="AO112" s="1161"/>
      <c r="AP112" s="1161"/>
      <c r="AQ112" s="1161"/>
      <c r="AR112" s="1161"/>
      <c r="AS112" s="1161"/>
      <c r="AT112" s="1161"/>
      <c r="AU112" s="1161"/>
      <c r="AV112" s="1161"/>
      <c r="AW112" s="1161"/>
      <c r="AX112" s="1161"/>
      <c r="AY112" s="1161"/>
      <c r="AZ112" s="1161"/>
      <c r="BA112" s="1161"/>
      <c r="BB112" s="1161"/>
      <c r="BC112" s="1161"/>
    </row>
    <row r="113" spans="1:55" x14ac:dyDescent="0.35">
      <c r="A113" s="175"/>
      <c r="C113" s="328"/>
      <c r="D113" s="456"/>
      <c r="E113" s="1241"/>
      <c r="F113" s="327"/>
      <c r="G113" s="456"/>
      <c r="H113" s="328"/>
      <c r="I113" s="328"/>
      <c r="J113" s="328"/>
      <c r="K113" s="328"/>
      <c r="M113" s="1161"/>
      <c r="N113" s="1161"/>
      <c r="O113" s="1161"/>
      <c r="P113" s="1161"/>
      <c r="Q113" s="1161"/>
      <c r="R113" s="1161"/>
      <c r="S113" s="1161"/>
      <c r="T113" s="1161"/>
      <c r="U113" s="1161"/>
      <c r="V113" s="1161"/>
      <c r="W113" s="1161"/>
      <c r="X113" s="1161"/>
      <c r="Y113" s="1161"/>
      <c r="Z113" s="1161"/>
      <c r="AA113" s="1161"/>
      <c r="AB113" s="1161"/>
      <c r="AC113" s="1161"/>
      <c r="AD113" s="1161"/>
      <c r="AE113" s="1161"/>
      <c r="AF113" s="1161"/>
      <c r="AG113" s="1161"/>
      <c r="AH113" s="1161"/>
      <c r="AI113" s="1161"/>
      <c r="AJ113" s="1161"/>
      <c r="AK113" s="1161"/>
      <c r="AL113" s="1161"/>
      <c r="AM113" s="1161"/>
      <c r="AN113" s="1161"/>
      <c r="AO113" s="1161"/>
      <c r="AP113" s="1161"/>
      <c r="AQ113" s="1161"/>
      <c r="AR113" s="1161"/>
      <c r="AS113" s="1161"/>
      <c r="AT113" s="1161"/>
      <c r="AU113" s="1161"/>
      <c r="AV113" s="1161"/>
      <c r="AW113" s="1161"/>
      <c r="AX113" s="1161"/>
      <c r="AY113" s="1161"/>
      <c r="AZ113" s="1161"/>
      <c r="BA113" s="1161"/>
      <c r="BB113" s="1161"/>
      <c r="BC113" s="1161"/>
    </row>
    <row r="114" spans="1:55" x14ac:dyDescent="0.35">
      <c r="A114" s="41"/>
      <c r="C114" s="328"/>
      <c r="D114" s="456"/>
      <c r="E114" s="1241"/>
      <c r="F114" s="327"/>
      <c r="G114" s="456"/>
      <c r="H114" s="328"/>
      <c r="I114" s="328"/>
      <c r="J114" s="328"/>
      <c r="K114" s="328"/>
      <c r="L114" s="11"/>
      <c r="M114" s="1161"/>
      <c r="N114" s="1161"/>
      <c r="O114" s="1161"/>
      <c r="P114" s="1161"/>
      <c r="Q114" s="1161"/>
      <c r="R114" s="1161"/>
      <c r="S114" s="1161"/>
      <c r="T114" s="1161"/>
      <c r="U114" s="1161"/>
      <c r="V114" s="1161"/>
      <c r="W114" s="1161"/>
      <c r="X114" s="1161"/>
      <c r="Y114" s="1161"/>
      <c r="Z114" s="1161"/>
      <c r="AA114" s="1161"/>
      <c r="AB114" s="1161"/>
      <c r="AC114" s="1161"/>
      <c r="AD114" s="1161"/>
      <c r="AE114" s="1161"/>
      <c r="AF114" s="1161"/>
      <c r="AG114" s="1161"/>
      <c r="AH114" s="1161"/>
      <c r="AI114" s="1161"/>
      <c r="AJ114" s="1161"/>
      <c r="AK114" s="1161"/>
      <c r="AL114" s="1161"/>
      <c r="AM114" s="1161"/>
      <c r="AN114" s="1161"/>
      <c r="AO114" s="1161"/>
      <c r="AP114" s="1161"/>
      <c r="AQ114" s="1161"/>
      <c r="AR114" s="1161"/>
      <c r="AS114" s="1161"/>
      <c r="AT114" s="1161"/>
      <c r="AU114" s="1161"/>
      <c r="AV114" s="1161"/>
      <c r="AW114" s="1161"/>
      <c r="AX114" s="1161"/>
      <c r="AY114" s="1161"/>
      <c r="AZ114" s="1161"/>
      <c r="BA114" s="1161"/>
      <c r="BB114" s="1161"/>
      <c r="BC114" s="1161"/>
    </row>
    <row r="115" spans="1:55" x14ac:dyDescent="0.35">
      <c r="A115" s="41"/>
      <c r="C115" s="328"/>
      <c r="D115" s="456"/>
      <c r="E115" s="1241"/>
      <c r="F115" s="327"/>
      <c r="G115" s="456"/>
      <c r="H115" s="328"/>
      <c r="I115" s="328"/>
      <c r="J115" s="328"/>
      <c r="K115" s="328"/>
      <c r="L115" s="11"/>
      <c r="M115" s="1161"/>
      <c r="N115" s="1161"/>
      <c r="O115" s="1161"/>
      <c r="P115" s="1161"/>
      <c r="Q115" s="1161"/>
      <c r="R115" s="1161"/>
      <c r="S115" s="1161"/>
      <c r="T115" s="1161"/>
      <c r="U115" s="1161"/>
      <c r="V115" s="1161"/>
      <c r="W115" s="1161"/>
      <c r="X115" s="1161"/>
      <c r="Y115" s="1161"/>
      <c r="Z115" s="1161"/>
      <c r="AA115" s="1161"/>
      <c r="AB115" s="1161"/>
      <c r="AC115" s="1161"/>
      <c r="AD115" s="1161"/>
      <c r="AE115" s="1161"/>
      <c r="AF115" s="1161"/>
      <c r="AG115" s="1161"/>
      <c r="AH115" s="1161"/>
      <c r="AI115" s="1161"/>
      <c r="AJ115" s="1161"/>
      <c r="AK115" s="1161"/>
      <c r="AL115" s="1161"/>
      <c r="AM115" s="1161"/>
      <c r="AN115" s="1161"/>
      <c r="AO115" s="1161"/>
      <c r="AP115" s="1161"/>
      <c r="AQ115" s="1161"/>
      <c r="AR115" s="1161"/>
      <c r="AS115" s="1161"/>
      <c r="AT115" s="1161"/>
      <c r="AU115" s="1161"/>
      <c r="AV115" s="1161"/>
      <c r="AW115" s="1161"/>
      <c r="AX115" s="1161"/>
      <c r="AY115" s="1161"/>
      <c r="AZ115" s="1161"/>
      <c r="BA115" s="1161"/>
      <c r="BB115" s="1161"/>
      <c r="BC115" s="1161"/>
    </row>
    <row r="116" spans="1:55" x14ac:dyDescent="0.35">
      <c r="A116" s="175"/>
      <c r="C116" s="328"/>
      <c r="D116" s="456"/>
      <c r="E116" s="1241"/>
      <c r="F116" s="327"/>
      <c r="G116" s="456"/>
      <c r="H116" s="328"/>
      <c r="I116" s="328"/>
      <c r="J116" s="328"/>
      <c r="K116" s="328"/>
      <c r="M116" s="1161"/>
      <c r="N116" s="1161"/>
      <c r="O116" s="1161"/>
      <c r="P116" s="1161"/>
      <c r="Q116" s="1161"/>
      <c r="R116" s="1161"/>
      <c r="S116" s="1161"/>
      <c r="T116" s="1161"/>
      <c r="U116" s="1161"/>
      <c r="V116" s="1161"/>
      <c r="W116" s="1161"/>
      <c r="X116" s="1161"/>
      <c r="Y116" s="1161"/>
      <c r="Z116" s="1161"/>
      <c r="AA116" s="1161"/>
      <c r="AB116" s="1161"/>
      <c r="AC116" s="1161"/>
      <c r="AD116" s="1161"/>
      <c r="AE116" s="1161"/>
      <c r="AF116" s="1161"/>
      <c r="AG116" s="1161"/>
      <c r="AH116" s="1161"/>
      <c r="AI116" s="1161"/>
      <c r="AJ116" s="1161"/>
      <c r="AK116" s="1161"/>
      <c r="AL116" s="1161"/>
      <c r="AM116" s="1161"/>
      <c r="AN116" s="1161"/>
      <c r="AO116" s="1161"/>
      <c r="AP116" s="1161"/>
      <c r="AQ116" s="1161"/>
      <c r="AR116" s="1161"/>
      <c r="AS116" s="1161"/>
      <c r="AT116" s="1161"/>
      <c r="AU116" s="1161"/>
      <c r="AV116" s="1161"/>
      <c r="AW116" s="1161"/>
      <c r="AX116" s="1161"/>
      <c r="AY116" s="1161"/>
      <c r="AZ116" s="1161"/>
      <c r="BA116" s="1161"/>
      <c r="BB116" s="1161"/>
      <c r="BC116" s="1161"/>
    </row>
    <row r="117" spans="1:55" x14ac:dyDescent="0.35">
      <c r="A117" s="175"/>
      <c r="C117" s="328"/>
      <c r="D117" s="456"/>
      <c r="E117" s="1241"/>
      <c r="F117" s="327"/>
      <c r="G117" s="456"/>
      <c r="H117" s="328"/>
      <c r="I117" s="328"/>
      <c r="J117" s="328"/>
      <c r="K117" s="328"/>
      <c r="M117" s="1161"/>
      <c r="N117" s="1161"/>
      <c r="O117" s="1161"/>
      <c r="P117" s="1161"/>
      <c r="Q117" s="1161"/>
      <c r="R117" s="1161"/>
      <c r="S117" s="1161"/>
      <c r="T117" s="1161"/>
      <c r="U117" s="1161"/>
      <c r="V117" s="1161"/>
      <c r="W117" s="1161"/>
      <c r="X117" s="1161"/>
      <c r="Y117" s="1161"/>
      <c r="Z117" s="1161"/>
      <c r="AA117" s="1161"/>
      <c r="AB117" s="1161"/>
      <c r="AC117" s="1161"/>
      <c r="AD117" s="1161"/>
      <c r="AE117" s="1161"/>
      <c r="AF117" s="1161"/>
      <c r="AG117" s="1161"/>
      <c r="AH117" s="1161"/>
      <c r="AI117" s="1161"/>
      <c r="AJ117" s="1161"/>
      <c r="AK117" s="1161"/>
      <c r="AL117" s="1161"/>
      <c r="AM117" s="1161"/>
      <c r="AN117" s="1161"/>
      <c r="AO117" s="1161"/>
      <c r="AP117" s="1161"/>
      <c r="AQ117" s="1161"/>
      <c r="AR117" s="1161"/>
      <c r="AS117" s="1161"/>
      <c r="AT117" s="1161"/>
      <c r="AU117" s="1161"/>
      <c r="AV117" s="1161"/>
      <c r="AW117" s="1161"/>
      <c r="AX117" s="1161"/>
      <c r="AY117" s="1161"/>
      <c r="AZ117" s="1161"/>
      <c r="BA117" s="1161"/>
      <c r="BB117" s="1161"/>
      <c r="BC117" s="1161"/>
    </row>
    <row r="118" spans="1:55" x14ac:dyDescent="0.35">
      <c r="A118" s="197"/>
      <c r="C118" s="328"/>
      <c r="D118" s="456"/>
      <c r="E118" s="1241"/>
      <c r="F118" s="327"/>
      <c r="G118" s="456"/>
      <c r="H118" s="328"/>
      <c r="I118" s="328"/>
      <c r="J118" s="328"/>
      <c r="K118" s="328"/>
      <c r="L118" s="196"/>
      <c r="M118" s="1161"/>
      <c r="N118" s="1161"/>
      <c r="O118" s="1161"/>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1161"/>
      <c r="AM118" s="1161"/>
      <c r="AN118" s="1161"/>
      <c r="AO118" s="1161"/>
      <c r="AP118" s="1161"/>
      <c r="AQ118" s="1161"/>
      <c r="AR118" s="1161"/>
      <c r="AS118" s="1161"/>
      <c r="AT118" s="1161"/>
      <c r="AU118" s="1161"/>
      <c r="AV118" s="1161"/>
      <c r="AW118" s="1161"/>
      <c r="AX118" s="1161"/>
      <c r="AY118" s="1161"/>
      <c r="AZ118" s="1161"/>
      <c r="BA118" s="1161"/>
      <c r="BB118" s="1161"/>
      <c r="BC118" s="1161"/>
    </row>
    <row r="119" spans="1:55" x14ac:dyDescent="0.35">
      <c r="A119" s="175"/>
      <c r="C119" s="328"/>
      <c r="D119" s="456"/>
      <c r="E119" s="1241"/>
      <c r="F119" s="327"/>
      <c r="G119" s="456"/>
      <c r="H119" s="328"/>
      <c r="I119" s="328"/>
      <c r="J119" s="328"/>
      <c r="K119" s="328"/>
      <c r="L119" s="196"/>
      <c r="M119" s="1161"/>
      <c r="N119" s="1161"/>
      <c r="O119" s="1161"/>
      <c r="P119" s="1161"/>
      <c r="Q119" s="1161"/>
      <c r="R119" s="1161"/>
      <c r="S119" s="1161"/>
      <c r="T119" s="1161"/>
      <c r="U119" s="1161"/>
      <c r="V119" s="1161"/>
      <c r="W119" s="1161"/>
      <c r="X119" s="1161"/>
      <c r="Y119" s="1161"/>
      <c r="Z119" s="1161"/>
      <c r="AA119" s="1161"/>
      <c r="AB119" s="1161"/>
      <c r="AC119" s="1161"/>
      <c r="AD119" s="1161"/>
      <c r="AE119" s="1161"/>
      <c r="AF119" s="1161"/>
      <c r="AG119" s="1161"/>
      <c r="AH119" s="1161"/>
      <c r="AI119" s="1161"/>
      <c r="AJ119" s="1161"/>
      <c r="AK119" s="1161"/>
      <c r="AL119" s="1161"/>
      <c r="AM119" s="1161"/>
      <c r="AN119" s="1161"/>
      <c r="AO119" s="1161"/>
      <c r="AP119" s="1161"/>
      <c r="AQ119" s="1161"/>
      <c r="AR119" s="1161"/>
      <c r="AS119" s="1161"/>
      <c r="AT119" s="1161"/>
      <c r="AU119" s="1161"/>
      <c r="AV119" s="1161"/>
      <c r="AW119" s="1161"/>
      <c r="AX119" s="1161"/>
      <c r="AY119" s="1161"/>
      <c r="AZ119" s="1161"/>
      <c r="BA119" s="1161"/>
      <c r="BB119" s="1161"/>
      <c r="BC119" s="1161"/>
    </row>
    <row r="120" spans="1:55" x14ac:dyDescent="0.35">
      <c r="A120" s="175"/>
      <c r="C120" s="328"/>
      <c r="D120" s="456"/>
      <c r="E120" s="1241"/>
      <c r="F120" s="327"/>
      <c r="G120" s="456"/>
      <c r="H120" s="328"/>
      <c r="I120" s="328"/>
      <c r="J120" s="328"/>
      <c r="K120" s="328"/>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1"/>
      <c r="AL120" s="1161"/>
      <c r="AM120" s="1161"/>
      <c r="AN120" s="1161"/>
      <c r="AO120" s="1161"/>
      <c r="AP120" s="1161"/>
      <c r="AQ120" s="1161"/>
      <c r="AR120" s="1161"/>
      <c r="AS120" s="1161"/>
      <c r="AT120" s="1161"/>
      <c r="AU120" s="1161"/>
      <c r="AV120" s="1161"/>
      <c r="AW120" s="1161"/>
      <c r="AX120" s="1161"/>
      <c r="AY120" s="1161"/>
      <c r="AZ120" s="1161"/>
      <c r="BA120" s="1161"/>
      <c r="BB120" s="1161"/>
      <c r="BC120" s="1161"/>
    </row>
    <row r="121" spans="1:55" x14ac:dyDescent="0.35">
      <c r="A121" s="175"/>
      <c r="C121" s="328"/>
      <c r="D121" s="456"/>
      <c r="E121" s="1241"/>
      <c r="F121" s="327"/>
      <c r="G121" s="456"/>
      <c r="H121" s="328"/>
      <c r="I121" s="328"/>
      <c r="J121" s="328"/>
      <c r="K121" s="328"/>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1"/>
      <c r="AL121" s="1161"/>
      <c r="AM121" s="1161"/>
      <c r="AN121" s="1161"/>
      <c r="AO121" s="1161"/>
      <c r="AP121" s="1161"/>
      <c r="AQ121" s="1161"/>
      <c r="AR121" s="1161"/>
      <c r="AS121" s="1161"/>
      <c r="AT121" s="1161"/>
      <c r="AU121" s="1161"/>
      <c r="AV121" s="1161"/>
      <c r="AW121" s="1161"/>
      <c r="AX121" s="1161"/>
      <c r="AY121" s="1161"/>
      <c r="AZ121" s="1161"/>
      <c r="BA121" s="1161"/>
      <c r="BB121" s="1161"/>
      <c r="BC121" s="1161"/>
    </row>
    <row r="122" spans="1:55" x14ac:dyDescent="0.35">
      <c r="A122" s="41"/>
      <c r="C122" s="328"/>
      <c r="D122" s="456"/>
      <c r="E122" s="1241"/>
      <c r="F122" s="327"/>
      <c r="G122" s="456"/>
      <c r="H122" s="328"/>
      <c r="I122" s="328"/>
      <c r="J122" s="328"/>
      <c r="K122" s="328"/>
      <c r="L122" s="11"/>
      <c r="M122" s="1161"/>
      <c r="N122" s="1161"/>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row>
    <row r="123" spans="1:55" x14ac:dyDescent="0.35">
      <c r="A123" s="41"/>
      <c r="C123" s="328"/>
      <c r="D123" s="456"/>
      <c r="E123" s="1241"/>
      <c r="F123" s="327"/>
      <c r="G123" s="456"/>
      <c r="H123" s="328"/>
      <c r="I123" s="328"/>
      <c r="J123" s="328"/>
      <c r="K123" s="328"/>
      <c r="L123" s="11"/>
      <c r="M123" s="1161"/>
      <c r="N123" s="1161"/>
      <c r="O123" s="1161"/>
      <c r="P123" s="1161"/>
      <c r="Q123" s="1161"/>
      <c r="R123" s="1161"/>
      <c r="S123" s="1161"/>
      <c r="T123" s="1161"/>
      <c r="U123" s="1161"/>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161"/>
      <c r="AQ123" s="1161"/>
      <c r="AR123" s="1161"/>
      <c r="AS123" s="1161"/>
      <c r="AT123" s="1161"/>
      <c r="AU123" s="1161"/>
      <c r="AV123" s="1161"/>
      <c r="AW123" s="1161"/>
      <c r="AX123" s="1161"/>
      <c r="AY123" s="1161"/>
      <c r="AZ123" s="1161"/>
      <c r="BA123" s="1161"/>
      <c r="BB123" s="1161"/>
      <c r="BC123" s="1161"/>
    </row>
    <row r="124" spans="1:55" x14ac:dyDescent="0.35">
      <c r="A124" s="41"/>
      <c r="C124" s="328"/>
      <c r="D124" s="456"/>
      <c r="E124" s="1241"/>
      <c r="F124" s="327"/>
      <c r="G124" s="456"/>
      <c r="H124" s="328"/>
      <c r="I124" s="328"/>
      <c r="J124" s="328"/>
      <c r="K124" s="328"/>
      <c r="L124" s="11"/>
      <c r="M124" s="1161"/>
      <c r="N124" s="1161"/>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row>
    <row r="125" spans="1:55" x14ac:dyDescent="0.35">
      <c r="A125" s="175"/>
      <c r="C125" s="328"/>
      <c r="D125" s="456"/>
      <c r="E125" s="1241"/>
      <c r="F125" s="327"/>
      <c r="G125" s="456"/>
      <c r="H125" s="328"/>
      <c r="I125" s="328"/>
      <c r="J125" s="328"/>
      <c r="K125" s="328"/>
      <c r="L125" s="11"/>
      <c r="M125" s="1161"/>
      <c r="N125" s="1161"/>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1"/>
      <c r="AN125" s="1161"/>
      <c r="AO125" s="1161"/>
      <c r="AP125" s="1161"/>
      <c r="AQ125" s="1161"/>
      <c r="AR125" s="1161"/>
      <c r="AS125" s="1161"/>
      <c r="AT125" s="1161"/>
      <c r="AU125" s="1161"/>
      <c r="AV125" s="1161"/>
      <c r="AW125" s="1161"/>
      <c r="AX125" s="1161"/>
      <c r="AY125" s="1161"/>
      <c r="AZ125" s="1161"/>
      <c r="BA125" s="1161"/>
      <c r="BB125" s="1161"/>
      <c r="BC125" s="1161"/>
    </row>
    <row r="126" spans="1:55" x14ac:dyDescent="0.35">
      <c r="A126" s="175"/>
      <c r="C126" s="328"/>
      <c r="D126" s="456"/>
      <c r="E126" s="1241"/>
      <c r="F126" s="327"/>
      <c r="G126" s="456"/>
      <c r="H126" s="328"/>
      <c r="I126" s="328"/>
      <c r="J126" s="328"/>
      <c r="K126" s="328"/>
      <c r="L126" s="11"/>
      <c r="M126" s="1161"/>
      <c r="N126" s="1161"/>
      <c r="O126" s="1161"/>
      <c r="P126" s="1161"/>
      <c r="Q126" s="1161"/>
      <c r="R126" s="1161"/>
      <c r="S126" s="1161"/>
      <c r="T126" s="1161"/>
      <c r="U126" s="1161"/>
      <c r="V126" s="1161"/>
      <c r="W126" s="1161"/>
      <c r="X126" s="1161"/>
      <c r="Y126" s="1161"/>
      <c r="Z126" s="1161"/>
      <c r="AA126" s="1161"/>
      <c r="AB126" s="1161"/>
      <c r="AC126" s="1161"/>
      <c r="AD126" s="1161"/>
      <c r="AE126" s="1161"/>
      <c r="AF126" s="1161"/>
      <c r="AG126" s="1161"/>
      <c r="AH126" s="1161"/>
      <c r="AI126" s="1161"/>
      <c r="AJ126" s="1161"/>
      <c r="AK126" s="1161"/>
      <c r="AL126" s="1161"/>
      <c r="AM126" s="1161"/>
      <c r="AN126" s="1161"/>
      <c r="AO126" s="1161"/>
      <c r="AP126" s="1161"/>
      <c r="AQ126" s="1161"/>
      <c r="AR126" s="1161"/>
      <c r="AS126" s="1161"/>
      <c r="AT126" s="1161"/>
      <c r="AU126" s="1161"/>
      <c r="AV126" s="1161"/>
      <c r="AW126" s="1161"/>
      <c r="AX126" s="1161"/>
      <c r="AY126" s="1161"/>
      <c r="AZ126" s="1161"/>
      <c r="BA126" s="1161"/>
      <c r="BB126" s="1161"/>
      <c r="BC126" s="1161"/>
    </row>
    <row r="127" spans="1:55" x14ac:dyDescent="0.35">
      <c r="A127" s="175"/>
      <c r="C127" s="328"/>
      <c r="D127" s="456"/>
      <c r="E127" s="1241"/>
      <c r="F127" s="327"/>
      <c r="G127" s="456"/>
      <c r="H127" s="328"/>
      <c r="I127" s="328"/>
      <c r="J127" s="328"/>
      <c r="K127" s="328"/>
      <c r="L127" s="11"/>
      <c r="M127" s="1161"/>
      <c r="N127" s="1161"/>
      <c r="O127" s="1161"/>
      <c r="P127" s="1161"/>
      <c r="Q127" s="1161"/>
      <c r="R127" s="1161"/>
      <c r="S127" s="1161"/>
      <c r="T127" s="1161"/>
      <c r="U127" s="1161"/>
      <c r="V127" s="1161"/>
      <c r="W127" s="1161"/>
      <c r="X127" s="1161"/>
      <c r="Y127" s="1161"/>
      <c r="Z127" s="1161"/>
      <c r="AA127" s="1161"/>
      <c r="AB127" s="1161"/>
      <c r="AC127" s="1161"/>
      <c r="AD127" s="1161"/>
      <c r="AE127" s="1161"/>
      <c r="AF127" s="1161"/>
      <c r="AG127" s="1161"/>
      <c r="AH127" s="1161"/>
      <c r="AI127" s="1161"/>
      <c r="AJ127" s="1161"/>
      <c r="AK127" s="1161"/>
      <c r="AL127" s="1161"/>
      <c r="AM127" s="1161"/>
      <c r="AN127" s="1161"/>
      <c r="AO127" s="1161"/>
      <c r="AP127" s="1161"/>
      <c r="AQ127" s="1161"/>
      <c r="AR127" s="1161"/>
      <c r="AS127" s="1161"/>
      <c r="AT127" s="1161"/>
      <c r="AU127" s="1161"/>
      <c r="AV127" s="1161"/>
      <c r="AW127" s="1161"/>
      <c r="AX127" s="1161"/>
      <c r="AY127" s="1161"/>
      <c r="AZ127" s="1161"/>
      <c r="BA127" s="1161"/>
      <c r="BB127" s="1161"/>
      <c r="BC127" s="1161"/>
    </row>
    <row r="128" spans="1:55" x14ac:dyDescent="0.35">
      <c r="A128" s="175"/>
      <c r="C128" s="328"/>
      <c r="D128" s="456"/>
      <c r="E128" s="1241"/>
      <c r="F128" s="327"/>
      <c r="G128" s="456"/>
      <c r="H128" s="328"/>
      <c r="I128" s="328"/>
      <c r="J128" s="328"/>
      <c r="K128" s="328"/>
      <c r="L128" s="11"/>
      <c r="M128" s="1161"/>
      <c r="N128" s="1161"/>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row>
    <row r="129" spans="1:55" x14ac:dyDescent="0.35">
      <c r="A129" s="175"/>
      <c r="C129" s="328"/>
      <c r="D129" s="456"/>
      <c r="E129" s="1241"/>
      <c r="F129" s="327"/>
      <c r="G129" s="456"/>
      <c r="H129" s="328"/>
      <c r="I129" s="328"/>
      <c r="J129" s="328"/>
      <c r="K129" s="328"/>
      <c r="L129" s="11"/>
      <c r="M129" s="1161"/>
      <c r="N129" s="1161"/>
      <c r="O129" s="1161"/>
      <c r="P129" s="1161"/>
      <c r="Q129" s="1161"/>
      <c r="R129" s="1161"/>
      <c r="S129" s="1161"/>
      <c r="T129" s="1161"/>
      <c r="U129" s="1161"/>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row>
    <row r="130" spans="1:55" x14ac:dyDescent="0.35">
      <c r="A130" s="175"/>
      <c r="C130" s="328"/>
      <c r="D130" s="456"/>
      <c r="E130" s="1241"/>
      <c r="F130" s="327"/>
      <c r="G130" s="456"/>
      <c r="H130" s="328"/>
      <c r="I130" s="328"/>
      <c r="J130" s="328"/>
      <c r="K130" s="328"/>
      <c r="L130" s="11"/>
      <c r="M130" s="1161"/>
      <c r="N130" s="1161"/>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row>
    <row r="131" spans="1:55" x14ac:dyDescent="0.35">
      <c r="A131" s="175"/>
      <c r="C131" s="328"/>
      <c r="D131" s="456"/>
      <c r="E131" s="1241"/>
      <c r="F131" s="327"/>
      <c r="G131" s="456"/>
      <c r="H131" s="328"/>
      <c r="I131" s="328"/>
      <c r="J131" s="328"/>
      <c r="K131" s="328"/>
      <c r="L131" s="11"/>
      <c r="M131" s="1161"/>
      <c r="N131" s="1161"/>
      <c r="O131" s="1161"/>
      <c r="P131" s="1161"/>
      <c r="Q131" s="1161"/>
      <c r="R131" s="1161"/>
      <c r="S131" s="1161"/>
      <c r="T131" s="1161"/>
      <c r="U131" s="1161"/>
      <c r="V131" s="1161"/>
      <c r="W131" s="1161"/>
      <c r="X131" s="1161"/>
      <c r="Y131" s="1161"/>
      <c r="Z131" s="1161"/>
      <c r="AA131" s="1161"/>
      <c r="AB131" s="1161"/>
      <c r="AC131" s="1161"/>
      <c r="AD131" s="1161"/>
      <c r="AE131" s="1161"/>
      <c r="AF131" s="1161"/>
      <c r="AG131" s="1161"/>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row>
    <row r="132" spans="1:55" x14ac:dyDescent="0.35">
      <c r="A132" s="175"/>
      <c r="C132" s="328"/>
      <c r="D132" s="456"/>
      <c r="E132" s="1241"/>
      <c r="F132" s="327"/>
      <c r="G132" s="456"/>
      <c r="H132" s="328"/>
      <c r="I132" s="328"/>
      <c r="J132" s="328"/>
      <c r="K132" s="328"/>
      <c r="L132" s="11"/>
      <c r="M132" s="1161"/>
      <c r="N132" s="1161"/>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row>
    <row r="133" spans="1:55" x14ac:dyDescent="0.35">
      <c r="A133" s="175"/>
      <c r="C133" s="328"/>
      <c r="D133" s="456"/>
      <c r="E133" s="1241"/>
      <c r="F133" s="327"/>
      <c r="G133" s="456"/>
      <c r="H133" s="328"/>
      <c r="I133" s="328"/>
      <c r="J133" s="328"/>
      <c r="K133" s="328"/>
      <c r="L133" s="11"/>
      <c r="M133" s="1161"/>
      <c r="N133" s="1161"/>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1"/>
      <c r="AN133" s="1161"/>
      <c r="AO133" s="1161"/>
      <c r="AP133" s="1161"/>
      <c r="AQ133" s="1161"/>
      <c r="AR133" s="1161"/>
      <c r="AS133" s="1161"/>
      <c r="AT133" s="1161"/>
      <c r="AU133" s="1161"/>
      <c r="AV133" s="1161"/>
      <c r="AW133" s="1161"/>
      <c r="AX133" s="1161"/>
      <c r="AY133" s="1161"/>
      <c r="AZ133" s="1161"/>
      <c r="BA133" s="1161"/>
      <c r="BB133" s="1161"/>
      <c r="BC133" s="1161"/>
    </row>
    <row r="134" spans="1:55" x14ac:dyDescent="0.35">
      <c r="A134" s="175"/>
      <c r="C134" s="328"/>
      <c r="D134" s="456"/>
      <c r="E134" s="1241"/>
      <c r="F134" s="327"/>
      <c r="G134" s="456"/>
      <c r="H134" s="328"/>
      <c r="I134" s="328"/>
      <c r="J134" s="328"/>
      <c r="K134" s="328"/>
      <c r="L134" s="11"/>
      <c r="M134" s="1161"/>
      <c r="N134" s="1161"/>
      <c r="O134" s="1161"/>
      <c r="P134" s="1161"/>
      <c r="Q134" s="1161"/>
      <c r="R134" s="1161"/>
      <c r="S134" s="1161"/>
      <c r="T134" s="1161"/>
      <c r="U134" s="1161"/>
      <c r="V134" s="1161"/>
      <c r="W134" s="1161"/>
      <c r="X134" s="1161"/>
      <c r="Y134" s="1161"/>
      <c r="Z134" s="1161"/>
      <c r="AA134" s="1161"/>
      <c r="AB134" s="1161"/>
      <c r="AC134" s="1161"/>
      <c r="AD134" s="1161"/>
      <c r="AE134" s="1161"/>
      <c r="AF134" s="1161"/>
      <c r="AG134" s="1161"/>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row>
    <row r="135" spans="1:55" x14ac:dyDescent="0.35">
      <c r="A135" s="175"/>
      <c r="C135" s="328"/>
      <c r="D135" s="456"/>
      <c r="E135" s="1241"/>
      <c r="F135" s="327"/>
      <c r="G135" s="456"/>
      <c r="H135" s="328"/>
      <c r="I135" s="328"/>
      <c r="J135" s="328"/>
      <c r="K135" s="328"/>
      <c r="L135" s="11"/>
      <c r="M135" s="1161"/>
      <c r="N135" s="1161"/>
      <c r="O135" s="1161"/>
      <c r="P135" s="1161"/>
      <c r="Q135" s="1161"/>
      <c r="R135" s="1161"/>
      <c r="S135" s="1161"/>
      <c r="T135" s="1161"/>
      <c r="U135" s="1161"/>
      <c r="V135" s="1161"/>
      <c r="W135" s="1161"/>
      <c r="X135" s="1161"/>
      <c r="Y135" s="1161"/>
      <c r="Z135" s="1161"/>
      <c r="AA135" s="1161"/>
      <c r="AB135" s="1161"/>
      <c r="AC135" s="1161"/>
      <c r="AD135" s="1161"/>
      <c r="AE135" s="1161"/>
      <c r="AF135" s="1161"/>
      <c r="AG135" s="1161"/>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row>
    <row r="136" spans="1:55" x14ac:dyDescent="0.35">
      <c r="A136" s="175"/>
      <c r="C136" s="328"/>
      <c r="D136" s="456"/>
      <c r="E136" s="1241"/>
      <c r="F136" s="327"/>
      <c r="G136" s="456"/>
      <c r="H136" s="328"/>
      <c r="I136" s="328"/>
      <c r="J136" s="328"/>
      <c r="K136" s="328"/>
      <c r="L136" s="11"/>
      <c r="M136" s="1161"/>
      <c r="N136" s="1161"/>
      <c r="O136" s="1161"/>
      <c r="P136" s="1161"/>
      <c r="Q136" s="1161"/>
      <c r="R136" s="1161"/>
      <c r="S136" s="1161"/>
      <c r="T136" s="1161"/>
      <c r="U136" s="1161"/>
      <c r="V136" s="1161"/>
      <c r="W136" s="1161"/>
      <c r="X136" s="1161"/>
      <c r="Y136" s="1161"/>
      <c r="Z136" s="1161"/>
      <c r="AA136" s="1161"/>
      <c r="AB136" s="1161"/>
      <c r="AC136" s="1161"/>
      <c r="AD136" s="1161"/>
      <c r="AE136" s="1161"/>
      <c r="AF136" s="1161"/>
      <c r="AG136" s="1161"/>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row>
    <row r="137" spans="1:55" x14ac:dyDescent="0.35">
      <c r="A137" s="175"/>
      <c r="C137" s="328"/>
      <c r="D137" s="456"/>
      <c r="E137" s="1241"/>
      <c r="F137" s="327"/>
      <c r="G137" s="456"/>
      <c r="H137" s="328"/>
      <c r="I137" s="328"/>
      <c r="J137" s="328"/>
      <c r="K137" s="328"/>
      <c r="L137" s="11"/>
      <c r="M137" s="1161"/>
      <c r="N137" s="1161"/>
      <c r="O137" s="1161"/>
      <c r="P137" s="1161"/>
      <c r="Q137" s="1161"/>
      <c r="R137" s="1161"/>
      <c r="S137" s="1161"/>
      <c r="T137" s="1161"/>
      <c r="U137" s="1161"/>
      <c r="V137" s="1161"/>
      <c r="W137" s="1161"/>
      <c r="X137" s="1161"/>
      <c r="Y137" s="1161"/>
      <c r="Z137" s="1161"/>
      <c r="AA137" s="1161"/>
      <c r="AB137" s="1161"/>
      <c r="AC137" s="1161"/>
      <c r="AD137" s="1161"/>
      <c r="AE137" s="1161"/>
      <c r="AF137" s="1161"/>
      <c r="AG137" s="1161"/>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row>
    <row r="138" spans="1:55" x14ac:dyDescent="0.35">
      <c r="A138" s="175"/>
      <c r="C138" s="328"/>
      <c r="D138" s="456"/>
      <c r="E138" s="1241"/>
      <c r="F138" s="327"/>
      <c r="G138" s="456"/>
      <c r="H138" s="328"/>
      <c r="I138" s="328"/>
      <c r="J138" s="328"/>
      <c r="K138" s="328"/>
      <c r="L138" s="11"/>
      <c r="M138" s="1161"/>
      <c r="N138" s="1161"/>
      <c r="O138" s="1161"/>
      <c r="P138" s="1161"/>
      <c r="Q138" s="1161"/>
      <c r="R138" s="1161"/>
      <c r="S138" s="1161"/>
      <c r="T138" s="1161"/>
      <c r="U138" s="1161"/>
      <c r="V138" s="1161"/>
      <c r="W138" s="1161"/>
      <c r="X138" s="1161"/>
      <c r="Y138" s="1161"/>
      <c r="Z138" s="1161"/>
      <c r="AA138" s="1161"/>
      <c r="AB138" s="1161"/>
      <c r="AC138" s="1161"/>
      <c r="AD138" s="1161"/>
      <c r="AE138" s="1161"/>
      <c r="AF138" s="1161"/>
      <c r="AG138" s="1161"/>
      <c r="AH138" s="1161"/>
      <c r="AI138" s="1161"/>
      <c r="AJ138" s="1161"/>
      <c r="AK138" s="1161"/>
      <c r="AL138" s="1161"/>
      <c r="AM138" s="1161"/>
      <c r="AN138" s="1161"/>
      <c r="AO138" s="1161"/>
      <c r="AP138" s="1161"/>
      <c r="AQ138" s="1161"/>
      <c r="AR138" s="1161"/>
      <c r="AS138" s="1161"/>
      <c r="AT138" s="1161"/>
      <c r="AU138" s="1161"/>
      <c r="AV138" s="1161"/>
      <c r="AW138" s="1161"/>
      <c r="AX138" s="1161"/>
      <c r="AY138" s="1161"/>
      <c r="AZ138" s="1161"/>
      <c r="BA138" s="1161"/>
      <c r="BB138" s="1161"/>
      <c r="BC138" s="1161"/>
    </row>
    <row r="139" spans="1:55" x14ac:dyDescent="0.35">
      <c r="A139" s="175"/>
      <c r="C139" s="328"/>
      <c r="D139" s="456"/>
      <c r="E139" s="1241"/>
      <c r="F139" s="327"/>
      <c r="G139" s="456"/>
      <c r="H139" s="328"/>
      <c r="I139" s="328"/>
      <c r="J139" s="328"/>
      <c r="K139" s="328"/>
      <c r="L139" s="11"/>
      <c r="M139" s="1161"/>
      <c r="N139" s="1161"/>
      <c r="O139" s="1161"/>
      <c r="P139" s="1161"/>
      <c r="Q139" s="1161"/>
      <c r="R139" s="1161"/>
      <c r="S139" s="1161"/>
      <c r="T139" s="1161"/>
      <c r="U139" s="1161"/>
      <c r="V139" s="1161"/>
      <c r="W139" s="1161"/>
      <c r="X139" s="1161"/>
      <c r="Y139" s="1161"/>
      <c r="Z139" s="1161"/>
      <c r="AA139" s="1161"/>
      <c r="AB139" s="1161"/>
      <c r="AC139" s="1161"/>
      <c r="AD139" s="1161"/>
      <c r="AE139" s="1161"/>
      <c r="AF139" s="1161"/>
      <c r="AG139" s="1161"/>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row>
    <row r="140" spans="1:55" x14ac:dyDescent="0.35">
      <c r="A140" s="175"/>
      <c r="C140" s="328"/>
      <c r="D140" s="456"/>
      <c r="E140" s="1241"/>
      <c r="F140" s="327"/>
      <c r="G140" s="456"/>
      <c r="H140" s="328"/>
      <c r="I140" s="328"/>
      <c r="J140" s="328"/>
      <c r="K140" s="328"/>
      <c r="L140" s="11"/>
      <c r="M140" s="1161"/>
      <c r="N140" s="1161"/>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row>
    <row r="141" spans="1:55" x14ac:dyDescent="0.35">
      <c r="A141" s="175"/>
      <c r="C141" s="328"/>
      <c r="D141" s="456"/>
      <c r="E141" s="1241"/>
      <c r="F141" s="327"/>
      <c r="G141" s="456"/>
      <c r="H141" s="328"/>
      <c r="I141" s="328"/>
      <c r="J141" s="328"/>
      <c r="K141" s="328"/>
      <c r="L141" s="11"/>
      <c r="M141" s="1161"/>
      <c r="N141" s="1161"/>
      <c r="O141" s="1161"/>
      <c r="P141" s="1161"/>
      <c r="Q141" s="1161"/>
      <c r="R141" s="1161"/>
      <c r="S141" s="1161"/>
      <c r="T141" s="1161"/>
      <c r="U141" s="1161"/>
      <c r="V141" s="1161"/>
      <c r="W141" s="1161"/>
      <c r="X141" s="1161"/>
      <c r="Y141" s="1161"/>
      <c r="Z141" s="1161"/>
      <c r="AA141" s="1161"/>
      <c r="AB141" s="1161"/>
      <c r="AC141" s="1161"/>
      <c r="AD141" s="1161"/>
      <c r="AE141" s="1161"/>
      <c r="AF141" s="1161"/>
      <c r="AG141" s="1161"/>
      <c r="AH141" s="1161"/>
      <c r="AI141" s="1161"/>
      <c r="AJ141" s="1161"/>
      <c r="AK141" s="1161"/>
      <c r="AL141" s="1161"/>
      <c r="AM141" s="1161"/>
      <c r="AN141" s="1161"/>
      <c r="AO141" s="1161"/>
      <c r="AP141" s="1161"/>
      <c r="AQ141" s="1161"/>
      <c r="AR141" s="1161"/>
      <c r="AS141" s="1161"/>
      <c r="AT141" s="1161"/>
      <c r="AU141" s="1161"/>
      <c r="AV141" s="1161"/>
      <c r="AW141" s="1161"/>
      <c r="AX141" s="1161"/>
      <c r="AY141" s="1161"/>
      <c r="AZ141" s="1161"/>
      <c r="BA141" s="1161"/>
      <c r="BB141" s="1161"/>
      <c r="BC141" s="1161"/>
    </row>
    <row r="142" spans="1:55" x14ac:dyDescent="0.35">
      <c r="A142" s="175"/>
      <c r="C142" s="328"/>
      <c r="D142" s="456"/>
      <c r="E142" s="1241"/>
      <c r="F142" s="327"/>
      <c r="G142" s="456"/>
      <c r="H142" s="328"/>
      <c r="I142" s="328"/>
      <c r="J142" s="328"/>
      <c r="K142" s="328"/>
      <c r="L142" s="11"/>
      <c r="M142" s="1161"/>
      <c r="N142" s="1161"/>
      <c r="O142" s="1161"/>
      <c r="P142" s="1161"/>
      <c r="Q142" s="1161"/>
      <c r="R142" s="1161"/>
      <c r="S142" s="1161"/>
      <c r="T142" s="1161"/>
      <c r="U142" s="1161"/>
      <c r="V142" s="1161"/>
      <c r="W142" s="1161"/>
      <c r="X142" s="1161"/>
      <c r="Y142" s="1161"/>
      <c r="Z142" s="1161"/>
      <c r="AA142" s="1161"/>
      <c r="AB142" s="1161"/>
      <c r="AC142" s="1161"/>
      <c r="AD142" s="1161"/>
      <c r="AE142" s="1161"/>
      <c r="AF142" s="1161"/>
      <c r="AG142" s="1161"/>
      <c r="AH142" s="1161"/>
      <c r="AI142" s="1161"/>
      <c r="AJ142" s="1161"/>
      <c r="AK142" s="1161"/>
      <c r="AL142" s="1161"/>
      <c r="AM142" s="1161"/>
      <c r="AN142" s="1161"/>
      <c r="AO142" s="1161"/>
      <c r="AP142" s="1161"/>
      <c r="AQ142" s="1161"/>
      <c r="AR142" s="1161"/>
      <c r="AS142" s="1161"/>
      <c r="AT142" s="1161"/>
      <c r="AU142" s="1161"/>
      <c r="AV142" s="1161"/>
      <c r="AW142" s="1161"/>
      <c r="AX142" s="1161"/>
      <c r="AY142" s="1161"/>
      <c r="AZ142" s="1161"/>
      <c r="BA142" s="1161"/>
      <c r="BB142" s="1161"/>
      <c r="BC142" s="1161"/>
    </row>
    <row r="143" spans="1:55" x14ac:dyDescent="0.35">
      <c r="A143" s="175"/>
      <c r="C143" s="328"/>
      <c r="D143" s="456"/>
      <c r="E143" s="1241"/>
      <c r="F143" s="327"/>
      <c r="G143" s="456"/>
      <c r="H143" s="328"/>
      <c r="I143" s="328"/>
      <c r="J143" s="328"/>
      <c r="K143" s="328"/>
      <c r="L143" s="11"/>
      <c r="M143" s="1161"/>
      <c r="N143" s="1161"/>
      <c r="O143" s="1161"/>
      <c r="P143" s="1161"/>
      <c r="Q143" s="1161"/>
      <c r="R143" s="1161"/>
      <c r="S143" s="1161"/>
      <c r="T143" s="1161"/>
      <c r="U143" s="1161"/>
      <c r="V143" s="1161"/>
      <c r="W143" s="1161"/>
      <c r="X143" s="1161"/>
      <c r="Y143" s="1161"/>
      <c r="Z143" s="1161"/>
      <c r="AA143" s="1161"/>
      <c r="AB143" s="1161"/>
      <c r="AC143" s="1161"/>
      <c r="AD143" s="1161"/>
      <c r="AE143" s="1161"/>
      <c r="AF143" s="1161"/>
      <c r="AG143" s="1161"/>
      <c r="AH143" s="1161"/>
      <c r="AI143" s="1161"/>
      <c r="AJ143" s="1161"/>
      <c r="AK143" s="1161"/>
      <c r="AL143" s="1161"/>
      <c r="AM143" s="1161"/>
      <c r="AN143" s="1161"/>
      <c r="AO143" s="1161"/>
      <c r="AP143" s="1161"/>
      <c r="AQ143" s="1161"/>
      <c r="AR143" s="1161"/>
      <c r="AS143" s="1161"/>
      <c r="AT143" s="1161"/>
      <c r="AU143" s="1161"/>
      <c r="AV143" s="1161"/>
      <c r="AW143" s="1161"/>
      <c r="AX143" s="1161"/>
      <c r="AY143" s="1161"/>
      <c r="AZ143" s="1161"/>
      <c r="BA143" s="1161"/>
      <c r="BB143" s="1161"/>
      <c r="BC143" s="1161"/>
    </row>
    <row r="144" spans="1:55" x14ac:dyDescent="0.35">
      <c r="A144" s="175"/>
      <c r="C144" s="328"/>
      <c r="D144" s="456"/>
      <c r="E144" s="1241"/>
      <c r="F144" s="327"/>
      <c r="G144" s="456"/>
      <c r="H144" s="328"/>
      <c r="I144" s="328"/>
      <c r="J144" s="328"/>
      <c r="K144" s="328"/>
      <c r="L144" s="11"/>
      <c r="M144" s="1161"/>
      <c r="N144" s="1161"/>
      <c r="O144" s="1161"/>
      <c r="P144" s="1161"/>
      <c r="Q144" s="1161"/>
      <c r="R144" s="1161"/>
      <c r="S144" s="1161"/>
      <c r="T144" s="1161"/>
      <c r="U144" s="1161"/>
      <c r="V144" s="1161"/>
      <c r="W144" s="1161"/>
      <c r="X144" s="1161"/>
      <c r="Y144" s="1161"/>
      <c r="Z144" s="1161"/>
      <c r="AA144" s="1161"/>
      <c r="AB144" s="1161"/>
      <c r="AC144" s="1161"/>
      <c r="AD144" s="1161"/>
      <c r="AE144" s="1161"/>
      <c r="AF144" s="1161"/>
      <c r="AG144" s="1161"/>
      <c r="AH144" s="1161"/>
      <c r="AI144" s="1161"/>
      <c r="AJ144" s="1161"/>
      <c r="AK144" s="1161"/>
      <c r="AL144" s="1161"/>
      <c r="AM144" s="1161"/>
      <c r="AN144" s="1161"/>
      <c r="AO144" s="1161"/>
      <c r="AP144" s="1161"/>
      <c r="AQ144" s="1161"/>
      <c r="AR144" s="1161"/>
      <c r="AS144" s="1161"/>
      <c r="AT144" s="1161"/>
      <c r="AU144" s="1161"/>
      <c r="AV144" s="1161"/>
      <c r="AW144" s="1161"/>
      <c r="AX144" s="1161"/>
      <c r="AY144" s="1161"/>
      <c r="AZ144" s="1161"/>
      <c r="BA144" s="1161"/>
      <c r="BB144" s="1161"/>
      <c r="BC144" s="1161"/>
    </row>
    <row r="145" spans="1:55" x14ac:dyDescent="0.35">
      <c r="A145" s="175"/>
      <c r="C145" s="328"/>
      <c r="D145" s="456"/>
      <c r="E145" s="1241"/>
      <c r="F145" s="327"/>
      <c r="G145" s="456"/>
      <c r="H145" s="328"/>
      <c r="I145" s="328"/>
      <c r="J145" s="328"/>
      <c r="K145" s="328"/>
      <c r="L145" s="11"/>
      <c r="M145" s="1161"/>
      <c r="N145" s="1161"/>
      <c r="O145" s="1161"/>
      <c r="P145" s="1161"/>
      <c r="Q145" s="1161"/>
      <c r="R145" s="1161"/>
      <c r="S145" s="1161"/>
      <c r="T145" s="1161"/>
      <c r="U145" s="1161"/>
      <c r="V145" s="1161"/>
      <c r="W145" s="1161"/>
      <c r="X145" s="1161"/>
      <c r="Y145" s="1161"/>
      <c r="Z145" s="1161"/>
      <c r="AA145" s="1161"/>
      <c r="AB145" s="1161"/>
      <c r="AC145" s="1161"/>
      <c r="AD145" s="1161"/>
      <c r="AE145" s="1161"/>
      <c r="AF145" s="1161"/>
      <c r="AG145" s="1161"/>
      <c r="AH145" s="1161"/>
      <c r="AI145" s="1161"/>
      <c r="AJ145" s="1161"/>
      <c r="AK145" s="1161"/>
      <c r="AL145" s="1161"/>
      <c r="AM145" s="1161"/>
      <c r="AN145" s="1161"/>
      <c r="AO145" s="1161"/>
      <c r="AP145" s="1161"/>
      <c r="AQ145" s="1161"/>
      <c r="AR145" s="1161"/>
      <c r="AS145" s="1161"/>
      <c r="AT145" s="1161"/>
      <c r="AU145" s="1161"/>
      <c r="AV145" s="1161"/>
      <c r="AW145" s="1161"/>
      <c r="AX145" s="1161"/>
      <c r="AY145" s="1161"/>
      <c r="AZ145" s="1161"/>
      <c r="BA145" s="1161"/>
      <c r="BB145" s="1161"/>
      <c r="BC145" s="1161"/>
    </row>
    <row r="146" spans="1:55" x14ac:dyDescent="0.35">
      <c r="A146" s="175"/>
      <c r="C146" s="328"/>
      <c r="D146" s="456"/>
      <c r="E146" s="1241"/>
      <c r="F146" s="327"/>
      <c r="G146" s="456"/>
      <c r="H146" s="328"/>
      <c r="I146" s="328"/>
      <c r="J146" s="328"/>
      <c r="K146" s="328"/>
      <c r="L146" s="11"/>
      <c r="M146" s="1161"/>
      <c r="N146" s="1161"/>
      <c r="O146" s="1161"/>
      <c r="P146" s="1161"/>
      <c r="Q146" s="1161"/>
      <c r="R146" s="1161"/>
      <c r="S146" s="1161"/>
      <c r="T146" s="1161"/>
      <c r="U146" s="1161"/>
      <c r="V146" s="1161"/>
      <c r="W146" s="1161"/>
      <c r="X146" s="1161"/>
      <c r="Y146" s="1161"/>
      <c r="Z146" s="1161"/>
      <c r="AA146" s="1161"/>
      <c r="AB146" s="1161"/>
      <c r="AC146" s="1161"/>
      <c r="AD146" s="1161"/>
      <c r="AE146" s="1161"/>
      <c r="AF146" s="1161"/>
      <c r="AG146" s="1161"/>
      <c r="AH146" s="1161"/>
      <c r="AI146" s="1161"/>
      <c r="AJ146" s="1161"/>
      <c r="AK146" s="1161"/>
      <c r="AL146" s="1161"/>
      <c r="AM146" s="1161"/>
      <c r="AN146" s="1161"/>
      <c r="AO146" s="1161"/>
      <c r="AP146" s="1161"/>
      <c r="AQ146" s="1161"/>
      <c r="AR146" s="1161"/>
      <c r="AS146" s="1161"/>
      <c r="AT146" s="1161"/>
      <c r="AU146" s="1161"/>
      <c r="AV146" s="1161"/>
      <c r="AW146" s="1161"/>
      <c r="AX146" s="1161"/>
      <c r="AY146" s="1161"/>
      <c r="AZ146" s="1161"/>
      <c r="BA146" s="1161"/>
      <c r="BB146" s="1161"/>
      <c r="BC146" s="1161"/>
    </row>
    <row r="147" spans="1:55" x14ac:dyDescent="0.35">
      <c r="A147" s="175"/>
      <c r="C147" s="328"/>
      <c r="D147" s="456"/>
      <c r="E147" s="1241"/>
      <c r="F147" s="327"/>
      <c r="G147" s="456"/>
      <c r="H147" s="328"/>
      <c r="I147" s="328"/>
      <c r="J147" s="328"/>
      <c r="K147" s="328"/>
      <c r="L147" s="11"/>
      <c r="M147" s="1161"/>
      <c r="N147" s="1161"/>
      <c r="O147" s="1161"/>
      <c r="P147" s="1161"/>
      <c r="Q147" s="1161"/>
      <c r="R147" s="1161"/>
      <c r="S147" s="1161"/>
      <c r="T147" s="1161"/>
      <c r="U147" s="1161"/>
      <c r="V147" s="1161"/>
      <c r="W147" s="1161"/>
      <c r="X147" s="1161"/>
      <c r="Y147" s="1161"/>
      <c r="Z147" s="1161"/>
      <c r="AA147" s="1161"/>
      <c r="AB147" s="1161"/>
      <c r="AC147" s="1161"/>
      <c r="AD147" s="1161"/>
      <c r="AE147" s="1161"/>
      <c r="AF147" s="1161"/>
      <c r="AG147" s="1161"/>
      <c r="AH147" s="1161"/>
      <c r="AI147" s="1161"/>
      <c r="AJ147" s="1161"/>
      <c r="AK147" s="1161"/>
      <c r="AL147" s="1161"/>
      <c r="AM147" s="1161"/>
      <c r="AN147" s="1161"/>
      <c r="AO147" s="1161"/>
      <c r="AP147" s="1161"/>
      <c r="AQ147" s="1161"/>
      <c r="AR147" s="1161"/>
      <c r="AS147" s="1161"/>
      <c r="AT147" s="1161"/>
      <c r="AU147" s="1161"/>
      <c r="AV147" s="1161"/>
      <c r="AW147" s="1161"/>
      <c r="AX147" s="1161"/>
      <c r="AY147" s="1161"/>
      <c r="AZ147" s="1161"/>
      <c r="BA147" s="1161"/>
      <c r="BB147" s="1161"/>
      <c r="BC147" s="1161"/>
    </row>
    <row r="148" spans="1:55" x14ac:dyDescent="0.35">
      <c r="A148" s="175"/>
      <c r="C148" s="328"/>
      <c r="D148" s="456"/>
      <c r="E148" s="1241"/>
      <c r="F148" s="327"/>
      <c r="G148" s="456"/>
      <c r="H148" s="328"/>
      <c r="I148" s="328"/>
      <c r="J148" s="328"/>
      <c r="K148" s="328"/>
      <c r="L148" s="11"/>
      <c r="M148" s="1161"/>
      <c r="N148" s="1161"/>
      <c r="O148" s="1161"/>
      <c r="P148" s="1161"/>
      <c r="Q148" s="1161"/>
      <c r="R148" s="1161"/>
      <c r="S148" s="1161"/>
      <c r="T148" s="1161"/>
      <c r="U148" s="1161"/>
      <c r="V148" s="1161"/>
      <c r="W148" s="1161"/>
      <c r="X148" s="1161"/>
      <c r="Y148" s="1161"/>
      <c r="Z148" s="1161"/>
      <c r="AA148" s="1161"/>
      <c r="AB148" s="1161"/>
      <c r="AC148" s="1161"/>
      <c r="AD148" s="1161"/>
      <c r="AE148" s="1161"/>
      <c r="AF148" s="1161"/>
      <c r="AG148" s="1161"/>
      <c r="AH148" s="1161"/>
      <c r="AI148" s="1161"/>
      <c r="AJ148" s="1161"/>
      <c r="AK148" s="1161"/>
      <c r="AL148" s="1161"/>
      <c r="AM148" s="1161"/>
      <c r="AN148" s="1161"/>
      <c r="AO148" s="1161"/>
      <c r="AP148" s="1161"/>
      <c r="AQ148" s="1161"/>
      <c r="AR148" s="1161"/>
      <c r="AS148" s="1161"/>
      <c r="AT148" s="1161"/>
      <c r="AU148" s="1161"/>
      <c r="AV148" s="1161"/>
      <c r="AW148" s="1161"/>
      <c r="AX148" s="1161"/>
      <c r="AY148" s="1161"/>
      <c r="AZ148" s="1161"/>
      <c r="BA148" s="1161"/>
      <c r="BB148" s="1161"/>
      <c r="BC148" s="1161"/>
    </row>
    <row r="149" spans="1:55" x14ac:dyDescent="0.35">
      <c r="A149" s="175"/>
      <c r="C149" s="328"/>
      <c r="D149" s="456"/>
      <c r="E149" s="1241"/>
      <c r="F149" s="327"/>
      <c r="G149" s="456"/>
      <c r="H149" s="328"/>
      <c r="I149" s="328"/>
      <c r="J149" s="328"/>
      <c r="K149" s="328"/>
      <c r="L149" s="11"/>
      <c r="M149" s="1161"/>
      <c r="N149" s="1161"/>
      <c r="O149" s="1161"/>
      <c r="P149" s="1161"/>
      <c r="Q149" s="1161"/>
      <c r="R149" s="1161"/>
      <c r="S149" s="1161"/>
      <c r="T149" s="1161"/>
      <c r="U149" s="1161"/>
      <c r="V149" s="1161"/>
      <c r="W149" s="1161"/>
      <c r="X149" s="1161"/>
      <c r="Y149" s="1161"/>
      <c r="Z149" s="1161"/>
      <c r="AA149" s="1161"/>
      <c r="AB149" s="1161"/>
      <c r="AC149" s="1161"/>
      <c r="AD149" s="1161"/>
      <c r="AE149" s="1161"/>
      <c r="AF149" s="1161"/>
      <c r="AG149" s="1161"/>
      <c r="AH149" s="1161"/>
      <c r="AI149" s="1161"/>
      <c r="AJ149" s="1161"/>
      <c r="AK149" s="1161"/>
      <c r="AL149" s="1161"/>
      <c r="AM149" s="1161"/>
      <c r="AN149" s="1161"/>
      <c r="AO149" s="1161"/>
      <c r="AP149" s="1161"/>
      <c r="AQ149" s="1161"/>
      <c r="AR149" s="1161"/>
      <c r="AS149" s="1161"/>
      <c r="AT149" s="1161"/>
      <c r="AU149" s="1161"/>
      <c r="AV149" s="1161"/>
      <c r="AW149" s="1161"/>
      <c r="AX149" s="1161"/>
      <c r="AY149" s="1161"/>
      <c r="AZ149" s="1161"/>
      <c r="BA149" s="1161"/>
      <c r="BB149" s="1161"/>
      <c r="BC149" s="1161"/>
    </row>
    <row r="150" spans="1:55" x14ac:dyDescent="0.35">
      <c r="A150" s="175"/>
      <c r="C150" s="328"/>
      <c r="D150" s="456"/>
      <c r="E150" s="1241"/>
      <c r="F150" s="327"/>
      <c r="G150" s="456"/>
      <c r="H150" s="328"/>
      <c r="I150" s="328"/>
      <c r="J150" s="328"/>
      <c r="K150" s="328"/>
      <c r="L150" s="11"/>
      <c r="M150" s="1161"/>
      <c r="N150" s="1161"/>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row>
    <row r="151" spans="1:55" x14ac:dyDescent="0.35">
      <c r="A151" s="175"/>
      <c r="C151" s="1156"/>
      <c r="D151" s="1156"/>
      <c r="E151" s="1156"/>
      <c r="F151" s="1156"/>
      <c r="G151" s="1156"/>
      <c r="H151" s="1156"/>
      <c r="I151" s="1156"/>
      <c r="J151" s="1156"/>
      <c r="K151" s="1156"/>
      <c r="L151" s="11"/>
      <c r="M151" s="1161"/>
      <c r="N151" s="1161"/>
      <c r="O151" s="1161"/>
      <c r="P151" s="1161"/>
      <c r="Q151" s="1161"/>
      <c r="R151" s="1161"/>
      <c r="S151" s="1161"/>
      <c r="T151" s="1161"/>
      <c r="U151" s="1161"/>
      <c r="V151" s="1161"/>
      <c r="W151" s="1161"/>
      <c r="X151" s="1161"/>
      <c r="Y151" s="1161"/>
      <c r="Z151" s="1161"/>
      <c r="AA151" s="1161"/>
      <c r="AB151" s="1161"/>
      <c r="AC151" s="1161"/>
      <c r="AD151" s="1161"/>
      <c r="AE151" s="1161"/>
      <c r="AF151" s="1161"/>
      <c r="AG151" s="1161"/>
      <c r="AH151" s="1161"/>
      <c r="AI151" s="1161"/>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row>
    <row r="152" spans="1:55" x14ac:dyDescent="0.35">
      <c r="A152" s="175"/>
      <c r="B152" s="1162"/>
      <c r="C152" s="1162"/>
      <c r="D152" s="1162"/>
      <c r="E152" s="1162"/>
      <c r="F152" s="1162"/>
      <c r="G152" s="1162"/>
      <c r="H152" s="1162"/>
      <c r="I152" s="1162"/>
      <c r="J152" s="1162"/>
      <c r="K152" s="1162"/>
      <c r="L152" s="175"/>
      <c r="M152" s="1161"/>
      <c r="N152" s="1161"/>
      <c r="O152" s="1161"/>
      <c r="P152" s="1161"/>
      <c r="Q152" s="1161"/>
      <c r="R152" s="1161"/>
      <c r="S152" s="1161"/>
      <c r="T152" s="1161"/>
      <c r="U152" s="1161"/>
      <c r="V152" s="1161"/>
      <c r="W152" s="1161"/>
      <c r="X152" s="1161"/>
      <c r="Y152" s="1161"/>
      <c r="Z152" s="1161"/>
      <c r="AA152" s="1161"/>
      <c r="AB152" s="1161"/>
      <c r="AC152" s="1161"/>
      <c r="AD152" s="1161"/>
      <c r="AE152" s="1161"/>
      <c r="AF152" s="1161"/>
      <c r="AG152" s="1161"/>
      <c r="AH152" s="1161"/>
      <c r="AI152" s="1161"/>
      <c r="AJ152" s="1161"/>
      <c r="AK152" s="1161"/>
      <c r="AL152" s="1161"/>
      <c r="AM152" s="1161"/>
      <c r="AN152" s="1161"/>
      <c r="AO152" s="1161"/>
      <c r="AP152" s="1161"/>
      <c r="AQ152" s="1161"/>
      <c r="AR152" s="1161"/>
      <c r="AS152" s="1161"/>
      <c r="AT152" s="1161"/>
      <c r="AU152" s="1161"/>
      <c r="AV152" s="1161"/>
      <c r="AW152" s="1161"/>
      <c r="AX152" s="1161"/>
      <c r="AY152" s="1161"/>
      <c r="AZ152" s="1161"/>
      <c r="BA152" s="1161"/>
      <c r="BB152" s="1161"/>
      <c r="BC152" s="1161"/>
    </row>
    <row r="153" spans="1:55" x14ac:dyDescent="0.35">
      <c r="A153" s="175"/>
      <c r="B153" s="1162"/>
      <c r="C153" s="1162"/>
      <c r="D153" s="1162"/>
      <c r="E153" s="1162"/>
      <c r="F153" s="1162"/>
      <c r="G153" s="1162"/>
      <c r="H153" s="1162"/>
      <c r="I153" s="1162"/>
      <c r="J153" s="1162"/>
      <c r="K153" s="1162"/>
      <c r="L153" s="175"/>
      <c r="M153" s="1161"/>
      <c r="N153" s="1161"/>
      <c r="O153" s="1161"/>
      <c r="P153" s="1161"/>
      <c r="Q153" s="1161"/>
      <c r="R153" s="1161"/>
      <c r="S153" s="1161"/>
      <c r="T153" s="1161"/>
      <c r="U153" s="1161"/>
      <c r="V153" s="1161"/>
      <c r="W153" s="1161"/>
      <c r="X153" s="1161"/>
      <c r="Y153" s="1161"/>
      <c r="Z153" s="1161"/>
      <c r="AA153" s="1161"/>
      <c r="AB153" s="1161"/>
      <c r="AC153" s="1161"/>
      <c r="AD153" s="1161"/>
      <c r="AE153" s="1161"/>
      <c r="AF153" s="1161"/>
      <c r="AG153" s="1161"/>
      <c r="AH153" s="1161"/>
      <c r="AI153" s="1161"/>
      <c r="AJ153" s="1161"/>
      <c r="AK153" s="1161"/>
      <c r="AL153" s="1161"/>
      <c r="AM153" s="1161"/>
      <c r="AN153" s="1161"/>
      <c r="AO153" s="1161"/>
      <c r="AP153" s="1161"/>
      <c r="AQ153" s="1161"/>
      <c r="AR153" s="1161"/>
      <c r="AS153" s="1161"/>
      <c r="AT153" s="1161"/>
      <c r="AU153" s="1161"/>
      <c r="AV153" s="1161"/>
      <c r="AW153" s="1161"/>
      <c r="AX153" s="1161"/>
      <c r="AY153" s="1161"/>
      <c r="AZ153" s="1161"/>
      <c r="BA153" s="1161"/>
      <c r="BB153" s="1161"/>
      <c r="BC153" s="1161"/>
    </row>
    <row r="154" spans="1:55" x14ac:dyDescent="0.35">
      <c r="A154" s="175"/>
      <c r="B154" s="1162"/>
      <c r="C154" s="1162"/>
      <c r="D154" s="1162"/>
      <c r="E154" s="1162"/>
      <c r="F154" s="1162"/>
      <c r="G154" s="1162"/>
      <c r="H154" s="1162"/>
      <c r="I154" s="1162"/>
      <c r="J154" s="1162"/>
      <c r="K154" s="1162"/>
      <c r="L154" s="175"/>
      <c r="M154" s="1161"/>
      <c r="N154" s="1161"/>
      <c r="O154" s="1161"/>
      <c r="P154" s="1161"/>
      <c r="Q154" s="1161"/>
      <c r="R154" s="1161"/>
      <c r="S154" s="1161"/>
      <c r="T154" s="1161"/>
      <c r="U154" s="1161"/>
      <c r="V154" s="1161"/>
      <c r="W154" s="1161"/>
      <c r="X154" s="1161"/>
      <c r="Y154" s="1161"/>
      <c r="Z154" s="1161"/>
      <c r="AA154" s="1161"/>
      <c r="AB154" s="1161"/>
      <c r="AC154" s="1161"/>
      <c r="AD154" s="1161"/>
      <c r="AE154" s="1161"/>
      <c r="AF154" s="1161"/>
      <c r="AG154" s="1161"/>
      <c r="AH154" s="1161"/>
      <c r="AI154" s="1161"/>
      <c r="AJ154" s="1161"/>
      <c r="AK154" s="1161"/>
      <c r="AL154" s="1161"/>
      <c r="AM154" s="1161"/>
      <c r="AN154" s="1161"/>
      <c r="AO154" s="1161"/>
      <c r="AP154" s="1161"/>
      <c r="AQ154" s="1161"/>
      <c r="AR154" s="1161"/>
      <c r="AS154" s="1161"/>
      <c r="AT154" s="1161"/>
      <c r="AU154" s="1161"/>
      <c r="AV154" s="1161"/>
      <c r="AW154" s="1161"/>
      <c r="AX154" s="1161"/>
      <c r="AY154" s="1161"/>
      <c r="AZ154" s="1161"/>
      <c r="BA154" s="1161"/>
      <c r="BB154" s="1161"/>
      <c r="BC154" s="1161"/>
    </row>
    <row r="155" spans="1:55" x14ac:dyDescent="0.35">
      <c r="A155" s="175"/>
      <c r="B155" s="1162"/>
      <c r="C155" s="1162"/>
      <c r="D155" s="1162"/>
      <c r="E155" s="1162"/>
      <c r="F155" s="1162"/>
      <c r="G155" s="1162"/>
      <c r="H155" s="1162"/>
      <c r="I155" s="1162"/>
      <c r="J155" s="1162"/>
      <c r="K155" s="1162"/>
      <c r="L155" s="175"/>
      <c r="M155" s="1161"/>
      <c r="N155" s="1161"/>
      <c r="O155" s="1161"/>
      <c r="P155" s="1161"/>
      <c r="Q155" s="1161"/>
      <c r="R155" s="1161"/>
      <c r="S155" s="1161"/>
      <c r="T155" s="1161"/>
      <c r="U155" s="1161"/>
      <c r="V155" s="1161"/>
      <c r="W155" s="1161"/>
      <c r="X155" s="1161"/>
      <c r="Y155" s="1161"/>
      <c r="Z155" s="1161"/>
      <c r="AA155" s="1161"/>
      <c r="AB155" s="1161"/>
      <c r="AC155" s="1161"/>
      <c r="AD155" s="1161"/>
      <c r="AE155" s="1161"/>
      <c r="AF155" s="1161"/>
      <c r="AG155" s="1161"/>
      <c r="AH155" s="1161"/>
      <c r="AI155" s="1161"/>
      <c r="AJ155" s="1161"/>
      <c r="AK155" s="1161"/>
      <c r="AL155" s="1161"/>
      <c r="AM155" s="1161"/>
      <c r="AN155" s="1161"/>
      <c r="AO155" s="1161"/>
      <c r="AP155" s="1161"/>
      <c r="AQ155" s="1161"/>
      <c r="AR155" s="1161"/>
      <c r="AS155" s="1161"/>
      <c r="AT155" s="1161"/>
      <c r="AU155" s="1161"/>
      <c r="AV155" s="1161"/>
      <c r="AW155" s="1161"/>
      <c r="AX155" s="1161"/>
      <c r="AY155" s="1161"/>
      <c r="AZ155" s="1161"/>
      <c r="BA155" s="1161"/>
      <c r="BB155" s="1161"/>
      <c r="BC155" s="1161"/>
    </row>
    <row r="156" spans="1:55" x14ac:dyDescent="0.35">
      <c r="A156" s="175"/>
      <c r="B156" s="1162"/>
      <c r="C156" s="1162"/>
      <c r="D156" s="1162"/>
      <c r="E156" s="1162"/>
      <c r="F156" s="1162"/>
      <c r="G156" s="1162"/>
      <c r="H156" s="1162"/>
      <c r="I156" s="1162"/>
      <c r="J156" s="1162"/>
      <c r="K156" s="1162"/>
      <c r="L156" s="175"/>
      <c r="M156" s="1161"/>
      <c r="N156" s="1161"/>
      <c r="O156" s="1161"/>
      <c r="P156" s="1161"/>
      <c r="Q156" s="1161"/>
      <c r="R156" s="1161"/>
      <c r="S156" s="1161"/>
      <c r="T156" s="1161"/>
      <c r="U156" s="1161"/>
      <c r="V156" s="1161"/>
      <c r="W156" s="1161"/>
      <c r="X156" s="1161"/>
      <c r="Y156" s="1161"/>
      <c r="Z156" s="1161"/>
      <c r="AA156" s="1161"/>
      <c r="AB156" s="1161"/>
      <c r="AC156" s="1161"/>
      <c r="AD156" s="1161"/>
      <c r="AE156" s="1161"/>
      <c r="AF156" s="1161"/>
      <c r="AG156" s="1161"/>
      <c r="AH156" s="1161"/>
      <c r="AI156" s="1161"/>
      <c r="AJ156" s="1161"/>
      <c r="AK156" s="1161"/>
      <c r="AL156" s="1161"/>
      <c r="AM156" s="1161"/>
      <c r="AN156" s="1161"/>
      <c r="AO156" s="1161"/>
      <c r="AP156" s="1161"/>
      <c r="AQ156" s="1161"/>
      <c r="AR156" s="1161"/>
      <c r="AS156" s="1161"/>
      <c r="AT156" s="1161"/>
      <c r="AU156" s="1161"/>
      <c r="AV156" s="1161"/>
      <c r="AW156" s="1161"/>
      <c r="AX156" s="1161"/>
      <c r="AY156" s="1161"/>
      <c r="AZ156" s="1161"/>
      <c r="BA156" s="1161"/>
      <c r="BB156" s="1161"/>
      <c r="BC156" s="1161"/>
    </row>
    <row r="157" spans="1:55" x14ac:dyDescent="0.35">
      <c r="A157" s="1162"/>
      <c r="B157" s="1162"/>
      <c r="C157" s="1162"/>
      <c r="D157" s="1162"/>
      <c r="E157" s="1162"/>
      <c r="F157" s="1162"/>
      <c r="G157" s="1162"/>
      <c r="H157" s="1162"/>
      <c r="I157" s="1162"/>
      <c r="J157" s="1162"/>
      <c r="K157" s="1162"/>
      <c r="L157" s="175"/>
      <c r="M157" s="1161"/>
      <c r="N157" s="1161"/>
      <c r="O157" s="1161"/>
      <c r="P157" s="1161"/>
      <c r="Q157" s="1161"/>
      <c r="R157" s="1161"/>
      <c r="S157" s="1161"/>
      <c r="T157" s="1161"/>
      <c r="U157" s="1161"/>
      <c r="V157" s="1161"/>
      <c r="W157" s="1161"/>
      <c r="X157" s="1161"/>
      <c r="Y157" s="1161"/>
      <c r="Z157" s="1161"/>
      <c r="AA157" s="1161"/>
      <c r="AB157" s="1161"/>
      <c r="AC157" s="1161"/>
      <c r="AD157" s="1161"/>
      <c r="AE157" s="1161"/>
      <c r="AF157" s="1161"/>
      <c r="AG157" s="1161"/>
      <c r="AH157" s="1161"/>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row>
    <row r="158" spans="1:55" x14ac:dyDescent="0.35">
      <c r="A158" s="1162"/>
      <c r="B158" s="1162"/>
      <c r="C158" s="1162"/>
      <c r="D158" s="1162"/>
      <c r="E158" s="1162"/>
      <c r="F158" s="1162"/>
      <c r="G158" s="1162"/>
      <c r="H158" s="1162"/>
      <c r="I158" s="1162"/>
      <c r="J158" s="1162"/>
      <c r="K158" s="1162"/>
      <c r="L158" s="175"/>
      <c r="M158" s="1161"/>
      <c r="N158" s="1161"/>
      <c r="O158" s="1161"/>
      <c r="P158" s="1161"/>
      <c r="Q158" s="1161"/>
      <c r="R158" s="1161"/>
      <c r="S158" s="1161"/>
      <c r="T158" s="1161"/>
      <c r="U158" s="1161"/>
      <c r="V158" s="1161"/>
      <c r="W158" s="1161"/>
      <c r="X158" s="1161"/>
      <c r="Y158" s="1161"/>
      <c r="Z158" s="1161"/>
      <c r="AA158" s="1161"/>
      <c r="AB158" s="1161"/>
      <c r="AC158" s="1161"/>
      <c r="AD158" s="1161"/>
      <c r="AE158" s="1161"/>
      <c r="AF158" s="1161"/>
      <c r="AG158" s="1161"/>
      <c r="AH158" s="1161"/>
      <c r="AI158" s="1161"/>
      <c r="AJ158" s="1161"/>
      <c r="AK158" s="1161"/>
      <c r="AL158" s="1161"/>
      <c r="AM158" s="1161"/>
      <c r="AN158" s="1161"/>
      <c r="AO158" s="1161"/>
      <c r="AP158" s="1161"/>
      <c r="AQ158" s="1161"/>
      <c r="AR158" s="1161"/>
      <c r="AS158" s="1161"/>
      <c r="AT158" s="1161"/>
      <c r="AU158" s="1161"/>
      <c r="AV158" s="1161"/>
      <c r="AW158" s="1161"/>
      <c r="AX158" s="1161"/>
      <c r="AY158" s="1161"/>
      <c r="AZ158" s="1161"/>
      <c r="BA158" s="1161"/>
      <c r="BB158" s="1161"/>
      <c r="BC158" s="1161"/>
    </row>
    <row r="159" spans="1:55" x14ac:dyDescent="0.35">
      <c r="A159" s="1162"/>
      <c r="B159" s="1162"/>
      <c r="C159" s="1162"/>
      <c r="D159" s="1162"/>
      <c r="E159" s="1162"/>
      <c r="F159" s="1162"/>
      <c r="G159" s="1162"/>
      <c r="H159" s="1162"/>
      <c r="I159" s="1162"/>
      <c r="J159" s="1162"/>
      <c r="K159" s="1162"/>
      <c r="L159" s="175"/>
      <c r="M159" s="1161"/>
      <c r="N159" s="1161"/>
      <c r="O159" s="1161"/>
      <c r="P159" s="1161"/>
      <c r="Q159" s="1161"/>
      <c r="R159" s="1161"/>
      <c r="S159" s="1161"/>
      <c r="T159" s="1161"/>
      <c r="U159" s="1161"/>
      <c r="V159" s="1161"/>
      <c r="W159" s="1161"/>
      <c r="X159" s="1161"/>
      <c r="Y159" s="1161"/>
      <c r="Z159" s="1161"/>
      <c r="AA159" s="1161"/>
      <c r="AB159" s="1161"/>
      <c r="AC159" s="1161"/>
      <c r="AD159" s="1161"/>
      <c r="AE159" s="11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row>
    <row r="160" spans="1:55" x14ac:dyDescent="0.35">
      <c r="A160" s="1162"/>
      <c r="B160" s="1162"/>
      <c r="C160" s="1162"/>
      <c r="D160" s="1162"/>
      <c r="E160" s="1162"/>
      <c r="F160" s="1162"/>
      <c r="G160" s="1162"/>
      <c r="H160" s="1162"/>
      <c r="I160" s="1162"/>
      <c r="J160" s="1162"/>
      <c r="K160" s="1162"/>
      <c r="L160" s="175"/>
      <c r="M160" s="1161"/>
      <c r="N160" s="1161"/>
      <c r="O160" s="1161"/>
      <c r="P160" s="1161"/>
      <c r="Q160" s="1161"/>
      <c r="R160" s="1161"/>
      <c r="S160" s="1161"/>
      <c r="T160" s="1161"/>
      <c r="U160" s="1161"/>
      <c r="V160" s="1161"/>
      <c r="W160" s="1161"/>
      <c r="X160" s="1161"/>
      <c r="Y160" s="1161"/>
      <c r="Z160" s="1161"/>
      <c r="AA160" s="1161"/>
      <c r="AB160" s="1161"/>
      <c r="AC160" s="1161"/>
      <c r="AD160" s="1161"/>
      <c r="AE160" s="1161"/>
      <c r="AF160" s="1161"/>
      <c r="AG160" s="1161"/>
      <c r="AH160" s="1161"/>
      <c r="AI160" s="1161"/>
      <c r="AJ160" s="1161"/>
      <c r="AK160" s="1161"/>
      <c r="AL160" s="1161"/>
      <c r="AM160" s="1161"/>
      <c r="AN160" s="1161"/>
      <c r="AO160" s="1161"/>
      <c r="AP160" s="1161"/>
      <c r="AQ160" s="1161"/>
      <c r="AR160" s="1161"/>
      <c r="AS160" s="1161"/>
      <c r="AT160" s="1161"/>
      <c r="AU160" s="1161"/>
      <c r="AV160" s="1161"/>
      <c r="AW160" s="1161"/>
      <c r="AX160" s="1161"/>
      <c r="AY160" s="1161"/>
      <c r="AZ160" s="1161"/>
      <c r="BA160" s="1161"/>
      <c r="BB160" s="1161"/>
      <c r="BC160" s="1161"/>
    </row>
    <row r="161" spans="1:55" x14ac:dyDescent="0.35">
      <c r="A161" s="1162"/>
      <c r="B161" s="1162"/>
      <c r="C161" s="1162"/>
      <c r="D161" s="1162"/>
      <c r="E161" s="1162"/>
      <c r="F161" s="1162"/>
      <c r="G161" s="1162"/>
      <c r="H161" s="1162"/>
      <c r="I161" s="1162"/>
      <c r="J161" s="1162"/>
      <c r="K161" s="1162"/>
      <c r="L161" s="175"/>
      <c r="M161" s="1161"/>
      <c r="N161" s="1161"/>
      <c r="O161" s="1161"/>
      <c r="P161" s="1161"/>
      <c r="Q161" s="1161"/>
      <c r="R161" s="1161"/>
      <c r="S161" s="1161"/>
      <c r="T161" s="1161"/>
      <c r="U161" s="1161"/>
      <c r="V161" s="1161"/>
      <c r="W161" s="1161"/>
      <c r="X161" s="1161"/>
      <c r="Y161" s="1161"/>
      <c r="Z161" s="1161"/>
      <c r="AA161" s="1161"/>
      <c r="AB161" s="1161"/>
      <c r="AC161" s="1161"/>
      <c r="AD161" s="1161"/>
      <c r="AE161" s="1161"/>
      <c r="AF161" s="1161"/>
      <c r="AG161" s="1161"/>
      <c r="AH161" s="1161"/>
      <c r="AI161" s="1161"/>
      <c r="AJ161" s="1161"/>
      <c r="AK161" s="1161"/>
      <c r="AL161" s="1161"/>
      <c r="AM161" s="1161"/>
      <c r="AN161" s="1161"/>
      <c r="AO161" s="1161"/>
      <c r="AP161" s="1161"/>
      <c r="AQ161" s="1161"/>
      <c r="AR161" s="1161"/>
      <c r="AS161" s="1161"/>
      <c r="AT161" s="1161"/>
      <c r="AU161" s="1161"/>
      <c r="AV161" s="1161"/>
      <c r="AW161" s="1161"/>
      <c r="AX161" s="1161"/>
      <c r="AY161" s="1161"/>
      <c r="AZ161" s="1161"/>
      <c r="BA161" s="1161"/>
      <c r="BB161" s="1161"/>
      <c r="BC161" s="1161"/>
    </row>
    <row r="162" spans="1:55" x14ac:dyDescent="0.35">
      <c r="A162" s="1162"/>
      <c r="B162" s="1162"/>
      <c r="C162" s="1162"/>
      <c r="D162" s="1162"/>
      <c r="E162" s="1162"/>
      <c r="F162" s="1162"/>
      <c r="G162" s="1162"/>
      <c r="H162" s="1162"/>
      <c r="I162" s="1162"/>
      <c r="J162" s="1162"/>
      <c r="K162" s="1162"/>
      <c r="L162" s="175"/>
      <c r="M162" s="1161"/>
      <c r="N162" s="1161"/>
      <c r="O162" s="1161"/>
      <c r="P162" s="1161"/>
      <c r="Q162" s="1161"/>
      <c r="R162" s="1161"/>
      <c r="S162" s="1161"/>
      <c r="T162" s="1161"/>
      <c r="U162" s="1161"/>
      <c r="V162" s="1161"/>
      <c r="W162" s="1161"/>
      <c r="X162" s="1161"/>
      <c r="Y162" s="1161"/>
      <c r="Z162" s="1161"/>
      <c r="AA162" s="1161"/>
      <c r="AB162" s="1161"/>
      <c r="AC162" s="1161"/>
      <c r="AD162" s="1161"/>
      <c r="AE162" s="1161"/>
      <c r="AF162" s="1161"/>
      <c r="AG162" s="1161"/>
      <c r="AH162" s="1161"/>
      <c r="AI162" s="1161"/>
      <c r="AJ162" s="1161"/>
      <c r="AK162" s="1161"/>
      <c r="AL162" s="1161"/>
      <c r="AM162" s="1161"/>
      <c r="AN162" s="1161"/>
      <c r="AO162" s="1161"/>
      <c r="AP162" s="1161"/>
      <c r="AQ162" s="1161"/>
      <c r="AR162" s="1161"/>
      <c r="AS162" s="1161"/>
      <c r="AT162" s="1161"/>
      <c r="AU162" s="1161"/>
      <c r="AV162" s="1161"/>
      <c r="AW162" s="1161"/>
      <c r="AX162" s="1161"/>
      <c r="AY162" s="1161"/>
      <c r="AZ162" s="1161"/>
      <c r="BA162" s="1161"/>
      <c r="BB162" s="1161"/>
      <c r="BC162" s="1161"/>
    </row>
    <row r="163" spans="1:55" x14ac:dyDescent="0.35">
      <c r="A163" s="1162"/>
      <c r="B163" s="1162"/>
      <c r="C163" s="1162"/>
      <c r="D163" s="1162"/>
      <c r="E163" s="1162"/>
      <c r="F163" s="1162"/>
      <c r="G163" s="1162"/>
      <c r="H163" s="1162"/>
      <c r="I163" s="1162"/>
      <c r="J163" s="1162"/>
      <c r="K163" s="1162"/>
      <c r="L163" s="175"/>
      <c r="M163" s="1161"/>
      <c r="N163" s="1161"/>
      <c r="O163" s="1161"/>
      <c r="P163" s="1161"/>
      <c r="Q163" s="1161"/>
      <c r="R163" s="1161"/>
      <c r="S163" s="1161"/>
      <c r="T163" s="1161"/>
      <c r="U163" s="1161"/>
      <c r="V163" s="1161"/>
      <c r="W163" s="1161"/>
      <c r="X163" s="1161"/>
      <c r="Y163" s="1161"/>
      <c r="Z163" s="1161"/>
      <c r="AA163" s="1161"/>
      <c r="AB163" s="1161"/>
      <c r="AC163" s="1161"/>
      <c r="AD163" s="1161"/>
      <c r="AE163" s="1161"/>
      <c r="AF163" s="1161"/>
      <c r="AG163" s="1161"/>
      <c r="AH163" s="1161"/>
      <c r="AI163" s="1161"/>
      <c r="AJ163" s="1161"/>
      <c r="AK163" s="1161"/>
      <c r="AL163" s="1161"/>
      <c r="AM163" s="1161"/>
      <c r="AN163" s="1161"/>
      <c r="AO163" s="1161"/>
      <c r="AP163" s="1161"/>
      <c r="AQ163" s="1161"/>
      <c r="AR163" s="1161"/>
      <c r="AS163" s="1161"/>
      <c r="AT163" s="1161"/>
      <c r="AU163" s="1161"/>
      <c r="AV163" s="1161"/>
      <c r="AW163" s="1161"/>
      <c r="AX163" s="1161"/>
      <c r="AY163" s="1161"/>
      <c r="AZ163" s="1161"/>
      <c r="BA163" s="1161"/>
      <c r="BB163" s="1161"/>
      <c r="BC163" s="1161"/>
    </row>
    <row r="164" spans="1:55" x14ac:dyDescent="0.35">
      <c r="A164" s="1162"/>
      <c r="B164" s="1162"/>
      <c r="C164" s="1162"/>
      <c r="D164" s="1162"/>
      <c r="E164" s="1162"/>
      <c r="F164" s="1162"/>
      <c r="G164" s="1162"/>
      <c r="H164" s="1162"/>
      <c r="I164" s="1162"/>
      <c r="J164" s="1162"/>
      <c r="K164" s="1162"/>
      <c r="L164" s="175"/>
      <c r="M164" s="1161"/>
      <c r="N164" s="1161"/>
      <c r="O164" s="1161"/>
      <c r="P164" s="1161"/>
      <c r="Q164" s="1161"/>
      <c r="R164" s="1161"/>
      <c r="S164" s="1161"/>
      <c r="T164" s="1161"/>
      <c r="U164" s="1161"/>
      <c r="V164" s="1161"/>
      <c r="W164" s="1161"/>
      <c r="X164" s="1161"/>
      <c r="Y164" s="1161"/>
      <c r="Z164" s="1161"/>
      <c r="AA164" s="1161"/>
      <c r="AB164" s="1161"/>
      <c r="AC164" s="1161"/>
      <c r="AD164" s="1161"/>
      <c r="AE164" s="1161"/>
      <c r="AF164" s="1161"/>
      <c r="AG164" s="1161"/>
      <c r="AH164" s="1161"/>
      <c r="AI164" s="1161"/>
      <c r="AJ164" s="1161"/>
      <c r="AK164" s="1161"/>
      <c r="AL164" s="1161"/>
      <c r="AM164" s="1161"/>
      <c r="AN164" s="1161"/>
      <c r="AO164" s="1161"/>
      <c r="AP164" s="1161"/>
      <c r="AQ164" s="1161"/>
      <c r="AR164" s="1161"/>
      <c r="AS164" s="1161"/>
      <c r="AT164" s="1161"/>
      <c r="AU164" s="1161"/>
      <c r="AV164" s="1161"/>
      <c r="AW164" s="1161"/>
      <c r="AX164" s="1161"/>
      <c r="AY164" s="1161"/>
      <c r="AZ164" s="1161"/>
      <c r="BA164" s="1161"/>
      <c r="BB164" s="1161"/>
      <c r="BC164" s="1161"/>
    </row>
    <row r="165" spans="1:55" x14ac:dyDescent="0.35">
      <c r="A165" s="1162"/>
      <c r="B165" s="1162"/>
      <c r="C165" s="1162"/>
      <c r="D165" s="1162"/>
      <c r="E165" s="1162"/>
      <c r="F165" s="1162"/>
      <c r="G165" s="1162"/>
      <c r="H165" s="1162"/>
      <c r="I165" s="1162"/>
      <c r="J165" s="1162"/>
      <c r="K165" s="1162"/>
      <c r="L165" s="175"/>
      <c r="M165" s="1161"/>
      <c r="N165" s="1161"/>
      <c r="O165" s="1161"/>
      <c r="P165" s="1161"/>
      <c r="Q165" s="1161"/>
      <c r="R165" s="1161"/>
      <c r="S165" s="1161"/>
      <c r="T165" s="1161"/>
      <c r="U165" s="1161"/>
      <c r="V165" s="1161"/>
      <c r="W165" s="1161"/>
      <c r="X165" s="1161"/>
      <c r="Y165" s="1161"/>
      <c r="Z165" s="1161"/>
      <c r="AA165" s="1161"/>
      <c r="AB165" s="1161"/>
      <c r="AC165" s="1161"/>
      <c r="AD165" s="1161"/>
      <c r="AE165" s="1161"/>
      <c r="AF165" s="1161"/>
      <c r="AG165" s="1161"/>
      <c r="AH165" s="1161"/>
      <c r="AI165" s="1161"/>
      <c r="AJ165" s="1161"/>
      <c r="AK165" s="1161"/>
      <c r="AL165" s="1161"/>
      <c r="AM165" s="1161"/>
      <c r="AN165" s="1161"/>
      <c r="AO165" s="1161"/>
      <c r="AP165" s="1161"/>
      <c r="AQ165" s="1161"/>
      <c r="AR165" s="1161"/>
      <c r="AS165" s="1161"/>
      <c r="AT165" s="1161"/>
      <c r="AU165" s="1161"/>
      <c r="AV165" s="1161"/>
      <c r="AW165" s="1161"/>
      <c r="AX165" s="1161"/>
      <c r="AY165" s="1161"/>
      <c r="AZ165" s="1161"/>
      <c r="BA165" s="1161"/>
      <c r="BB165" s="1161"/>
      <c r="BC165" s="1161"/>
    </row>
    <row r="166" spans="1:55" x14ac:dyDescent="0.35">
      <c r="A166" s="1162"/>
      <c r="B166" s="1162"/>
      <c r="C166" s="1162"/>
      <c r="D166" s="1162"/>
      <c r="E166" s="1162"/>
      <c r="F166" s="1162"/>
      <c r="G166" s="1162"/>
      <c r="H166" s="1162"/>
      <c r="I166" s="1162"/>
      <c r="J166" s="1162"/>
      <c r="K166" s="1162"/>
      <c r="L166" s="175"/>
      <c r="M166" s="1161"/>
      <c r="N166" s="1161"/>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1161"/>
      <c r="AI166" s="1161"/>
      <c r="AJ166" s="1161"/>
      <c r="AK166" s="1161"/>
      <c r="AL166" s="1161"/>
      <c r="AM166" s="1161"/>
      <c r="AN166" s="1161"/>
      <c r="AO166" s="1161"/>
      <c r="AP166" s="1161"/>
      <c r="AQ166" s="1161"/>
      <c r="AR166" s="1161"/>
      <c r="AS166" s="1161"/>
      <c r="AT166" s="1161"/>
      <c r="AU166" s="1161"/>
      <c r="AV166" s="1161"/>
      <c r="AW166" s="1161"/>
      <c r="AX166" s="1161"/>
      <c r="AY166" s="1161"/>
      <c r="AZ166" s="1161"/>
      <c r="BA166" s="1161"/>
      <c r="BB166" s="1161"/>
      <c r="BC166" s="1161"/>
    </row>
    <row r="167" spans="1:55" x14ac:dyDescent="0.35">
      <c r="A167" s="1162"/>
      <c r="B167" s="1162"/>
      <c r="C167" s="1162"/>
      <c r="D167" s="1162"/>
      <c r="E167" s="1162"/>
      <c r="F167" s="1162"/>
      <c r="G167" s="1162"/>
      <c r="H167" s="1162"/>
      <c r="I167" s="1162"/>
      <c r="J167" s="1162"/>
      <c r="K167" s="1162"/>
      <c r="L167" s="175"/>
      <c r="M167" s="1161"/>
      <c r="N167" s="1161"/>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row>
    <row r="168" spans="1:55" x14ac:dyDescent="0.35">
      <c r="A168" s="1162"/>
      <c r="B168" s="1162"/>
      <c r="C168" s="1162"/>
      <c r="D168" s="1162"/>
      <c r="E168" s="1162"/>
      <c r="F168" s="1162"/>
      <c r="G168" s="1162"/>
      <c r="H168" s="1162"/>
      <c r="I168" s="1162"/>
      <c r="J168" s="1162"/>
      <c r="K168" s="1162"/>
      <c r="L168" s="175"/>
      <c r="M168" s="1161"/>
      <c r="N168" s="1161"/>
      <c r="O168" s="1161"/>
      <c r="P168" s="1161"/>
      <c r="Q168" s="1161"/>
      <c r="R168" s="1161"/>
      <c r="S168" s="1161"/>
      <c r="T168" s="1161"/>
      <c r="U168" s="1161"/>
      <c r="V168" s="1161"/>
      <c r="W168" s="1161"/>
      <c r="X168" s="1161"/>
      <c r="Y168" s="1161"/>
      <c r="Z168" s="1161"/>
      <c r="AA168" s="1161"/>
      <c r="AB168" s="1161"/>
      <c r="AC168" s="1161"/>
      <c r="AD168" s="1161"/>
      <c r="AE168" s="1161"/>
      <c r="AF168" s="1161"/>
      <c r="AG168" s="1161"/>
      <c r="AH168" s="1161"/>
      <c r="AI168" s="1161"/>
      <c r="AJ168" s="1161"/>
      <c r="AK168" s="1161"/>
      <c r="AL168" s="1161"/>
      <c r="AM168" s="1161"/>
      <c r="AN168" s="1161"/>
      <c r="AO168" s="1161"/>
      <c r="AP168" s="1161"/>
      <c r="AQ168" s="1161"/>
      <c r="AR168" s="1161"/>
      <c r="AS168" s="1161"/>
      <c r="AT168" s="1161"/>
      <c r="AU168" s="1161"/>
      <c r="AV168" s="1161"/>
      <c r="AW168" s="1161"/>
      <c r="AX168" s="1161"/>
      <c r="AY168" s="1161"/>
      <c r="AZ168" s="1161"/>
      <c r="BA168" s="1161"/>
      <c r="BB168" s="1161"/>
      <c r="BC168" s="1161"/>
    </row>
    <row r="169" spans="1:55" x14ac:dyDescent="0.35">
      <c r="A169" s="1162"/>
      <c r="B169" s="1162"/>
      <c r="C169" s="1162"/>
      <c r="D169" s="1162"/>
      <c r="E169" s="1162"/>
      <c r="F169" s="1162"/>
      <c r="G169" s="1162"/>
      <c r="H169" s="1162"/>
      <c r="I169" s="1162"/>
      <c r="J169" s="1162"/>
      <c r="K169" s="1162"/>
      <c r="L169" s="175"/>
      <c r="M169" s="1161"/>
      <c r="N169" s="1161"/>
      <c r="O169" s="1161"/>
      <c r="P169" s="1161"/>
      <c r="Q169" s="1161"/>
      <c r="R169" s="1161"/>
      <c r="S169" s="1161"/>
      <c r="T169" s="1161"/>
      <c r="U169" s="1161"/>
      <c r="V169" s="1161"/>
      <c r="W169" s="1161"/>
      <c r="X169" s="1161"/>
      <c r="Y169" s="1161"/>
      <c r="Z169" s="1161"/>
      <c r="AA169" s="1161"/>
      <c r="AB169" s="1161"/>
      <c r="AC169" s="1161"/>
      <c r="AD169" s="1161"/>
      <c r="AE169" s="1161"/>
      <c r="AF169" s="1161"/>
      <c r="AG169" s="1161"/>
      <c r="AH169" s="1161"/>
      <c r="AI169" s="1161"/>
      <c r="AJ169" s="1161"/>
      <c r="AK169" s="1161"/>
      <c r="AL169" s="1161"/>
      <c r="AM169" s="1161"/>
      <c r="AN169" s="1161"/>
      <c r="AO169" s="1161"/>
      <c r="AP169" s="1161"/>
      <c r="AQ169" s="1161"/>
      <c r="AR169" s="1161"/>
      <c r="AS169" s="1161"/>
      <c r="AT169" s="1161"/>
      <c r="AU169" s="1161"/>
      <c r="AV169" s="1161"/>
      <c r="AW169" s="1161"/>
      <c r="AX169" s="1161"/>
      <c r="AY169" s="1161"/>
      <c r="AZ169" s="1161"/>
      <c r="BA169" s="1161"/>
      <c r="BB169" s="1161"/>
      <c r="BC169" s="1161"/>
    </row>
    <row r="170" spans="1:55" x14ac:dyDescent="0.35">
      <c r="A170" s="1162"/>
      <c r="B170" s="1162"/>
      <c r="C170" s="1162"/>
      <c r="D170" s="1162"/>
      <c r="E170" s="1162"/>
      <c r="F170" s="1162"/>
      <c r="G170" s="1162"/>
      <c r="H170" s="1162"/>
      <c r="I170" s="1162"/>
      <c r="J170" s="1162"/>
      <c r="K170" s="1162"/>
      <c r="L170" s="175"/>
      <c r="M170" s="1161"/>
      <c r="N170" s="1161"/>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1161"/>
      <c r="AN170" s="1161"/>
      <c r="AO170" s="1161"/>
      <c r="AP170" s="1161"/>
      <c r="AQ170" s="1161"/>
      <c r="AR170" s="1161"/>
      <c r="AS170" s="1161"/>
      <c r="AT170" s="1161"/>
      <c r="AU170" s="1161"/>
      <c r="AV170" s="1161"/>
      <c r="AW170" s="1161"/>
      <c r="AX170" s="1161"/>
      <c r="AY170" s="1161"/>
      <c r="AZ170" s="1161"/>
      <c r="BA170" s="1161"/>
      <c r="BB170" s="1161"/>
      <c r="BC170" s="1161"/>
    </row>
  </sheetData>
  <sheetProtection algorithmName="SHA-512" hashValue="3wrtiEmx06zL7MCcTNZKHjyt8eR5qV0mE32ppy/MwnwmnKAhBwkuBHxWxwqkViN/pF+VDav+tU3tKbcVZ136tw==" saltValue="u1coYAnhMyH6fpY2G0k6rg==" spinCount="100000" sheet="1" objects="1" scenarios="1"/>
  <dataValidations count="1">
    <dataValidation type="whole" operator="greaterThan" allowBlank="1" showInputMessage="1" showErrorMessage="1" sqref="E7:E150" xr:uid="{08A59F92-2FC7-4B47-AEAD-3A5102DCFC6F}">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5F5D10DE-842D-499D-8CE9-FCB42949F040}">
          <x14:formula1>
            <xm:f>'Extra look-up'!$C$68:$C$82</xm:f>
          </x14:formula1>
          <xm:sqref>D7:D150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15"/>
  <sheetViews>
    <sheetView zoomScale="70" zoomScaleNormal="70" workbookViewId="0">
      <selection activeCell="K99" sqref="K99:S117"/>
    </sheetView>
  </sheetViews>
  <sheetFormatPr defaultColWidth="9.453125" defaultRowHeight="13" x14ac:dyDescent="0.3"/>
  <cols>
    <col min="1" max="1" width="27.453125" style="253" bestFit="1" customWidth="1"/>
    <col min="2" max="3" width="27.453125" style="15" customWidth="1"/>
    <col min="4" max="4" width="22.453125" style="253" bestFit="1" customWidth="1"/>
    <col min="5" max="5" width="29.453125" style="15" bestFit="1" customWidth="1"/>
    <col min="6" max="6" width="30.453125" style="15" bestFit="1" customWidth="1"/>
    <col min="7" max="7" width="43.453125" style="15" customWidth="1"/>
    <col min="8" max="8" width="22.453125" style="15" customWidth="1"/>
    <col min="9" max="9" width="48" style="15" bestFit="1" customWidth="1"/>
    <col min="10" max="10" width="41.453125" style="15" bestFit="1" customWidth="1"/>
    <col min="11" max="11" width="27.453125" style="15" customWidth="1"/>
    <col min="12" max="12" width="37.1796875" style="15" customWidth="1"/>
    <col min="13" max="13" width="32.453125" style="17" bestFit="1" customWidth="1"/>
    <col min="14" max="14" width="31.453125" style="15" bestFit="1" customWidth="1"/>
    <col min="15" max="15" width="32.453125" style="15" bestFit="1" customWidth="1"/>
    <col min="16" max="16" width="22.453125" style="15" bestFit="1" customWidth="1"/>
    <col min="17" max="17" width="24.453125" style="15" bestFit="1" customWidth="1"/>
    <col min="18" max="18" width="24.453125" style="15" customWidth="1"/>
    <col min="19" max="19" width="31.453125" style="15" customWidth="1"/>
    <col min="20" max="16384" width="9.453125" style="15"/>
  </cols>
  <sheetData>
    <row r="1" spans="1:14" x14ac:dyDescent="0.3">
      <c r="A1" s="252"/>
      <c r="B1" s="252"/>
    </row>
    <row r="2" spans="1:14" s="90" customFormat="1" ht="21" customHeight="1" x14ac:dyDescent="0.25">
      <c r="A2" s="254" t="s">
        <v>783</v>
      </c>
      <c r="B2" s="254" t="s">
        <v>1156</v>
      </c>
      <c r="D2" s="255"/>
      <c r="E2" s="256"/>
      <c r="F2" s="256"/>
      <c r="G2" s="256"/>
      <c r="H2" s="256"/>
      <c r="K2" s="256"/>
      <c r="L2" s="256"/>
      <c r="M2" s="257"/>
      <c r="N2" s="256"/>
    </row>
    <row r="3" spans="1:14" ht="18.75" customHeight="1" x14ac:dyDescent="0.3">
      <c r="A3" s="1082" t="s">
        <v>1157</v>
      </c>
      <c r="B3" s="1083" t="s">
        <v>1158</v>
      </c>
      <c r="D3" s="15" t="s">
        <v>1159</v>
      </c>
      <c r="F3" s="253"/>
      <c r="G3" s="17"/>
    </row>
    <row r="4" spans="1:14" ht="18.75" customHeight="1" x14ac:dyDescent="0.3">
      <c r="A4" s="1082" t="s">
        <v>1160</v>
      </c>
      <c r="B4" s="1083" t="s">
        <v>1160</v>
      </c>
      <c r="D4" s="15" t="s">
        <v>1161</v>
      </c>
      <c r="E4" s="15" t="s">
        <v>1162</v>
      </c>
      <c r="F4" s="259" t="s">
        <v>1163</v>
      </c>
      <c r="G4" s="17"/>
    </row>
    <row r="5" spans="1:14" ht="18.75" customHeight="1" x14ac:dyDescent="0.35">
      <c r="A5" s="1082" t="s">
        <v>1164</v>
      </c>
      <c r="B5" s="1083" t="s">
        <v>1165</v>
      </c>
      <c r="D5" s="15" t="s">
        <v>1166</v>
      </c>
      <c r="E5" s="15" t="s">
        <v>1167</v>
      </c>
      <c r="F5" s="259" t="s">
        <v>1168</v>
      </c>
      <c r="G5" s="13" t="s">
        <v>1169</v>
      </c>
      <c r="H5" s="14" t="s">
        <v>1170</v>
      </c>
      <c r="I5" s="14" t="s">
        <v>1171</v>
      </c>
    </row>
    <row r="6" spans="1:14" ht="18.75" customHeight="1" x14ac:dyDescent="0.3">
      <c r="A6" s="1082" t="s">
        <v>1172</v>
      </c>
      <c r="B6" s="1083" t="s">
        <v>1173</v>
      </c>
      <c r="D6" s="15" t="s">
        <v>1174</v>
      </c>
      <c r="E6" s="15" t="s">
        <v>1175</v>
      </c>
      <c r="F6" s="260" t="s">
        <v>1176</v>
      </c>
      <c r="G6" s="253" t="s">
        <v>1177</v>
      </c>
      <c r="H6" s="16" t="s">
        <v>1174</v>
      </c>
      <c r="I6" s="16">
        <v>325</v>
      </c>
    </row>
    <row r="7" spans="1:14" ht="18.75" customHeight="1" x14ac:dyDescent="0.3">
      <c r="A7" s="1082" t="s">
        <v>1178</v>
      </c>
      <c r="B7" s="1083" t="s">
        <v>1178</v>
      </c>
      <c r="D7" s="15"/>
      <c r="E7" s="15" t="s">
        <v>1179</v>
      </c>
      <c r="F7" s="15" t="s">
        <v>1174</v>
      </c>
      <c r="G7" s="15" t="s">
        <v>1180</v>
      </c>
      <c r="H7" s="17"/>
      <c r="I7" s="18" t="str">
        <f>'Step 4 Support Tool'!T9</f>
        <v/>
      </c>
    </row>
    <row r="8" spans="1:14" ht="18.75" customHeight="1" x14ac:dyDescent="0.3">
      <c r="A8" s="1083" t="s">
        <v>1181</v>
      </c>
      <c r="B8" s="1083" t="s">
        <v>1182</v>
      </c>
      <c r="D8" s="15" t="s">
        <v>1161</v>
      </c>
      <c r="G8" s="15" t="s">
        <v>1183</v>
      </c>
      <c r="H8" s="15" t="str">
        <f>IFERROR(VLOOKUP('Step 4 Support Tool'!#REF!,G5:I6,2,FALSE),"")</f>
        <v/>
      </c>
      <c r="I8" s="15">
        <v>325</v>
      </c>
    </row>
    <row r="9" spans="1:14" ht="18.75" customHeight="1" x14ac:dyDescent="0.3">
      <c r="A9" s="90" t="s">
        <v>1184</v>
      </c>
      <c r="B9" s="90" t="s">
        <v>1185</v>
      </c>
      <c r="D9" s="15" t="s">
        <v>1166</v>
      </c>
      <c r="G9" s="15" t="s">
        <v>1186</v>
      </c>
      <c r="I9" s="15" t="str">
        <f>IF(I7&lt;=I8,"Compliant","Non-compliant")</f>
        <v>Non-compliant</v>
      </c>
      <c r="J9" s="15" t="str">
        <f>IF(I9="Compliant","Compliant","Non-compliant")</f>
        <v>Non-compliant</v>
      </c>
    </row>
    <row r="10" spans="1:14" ht="18.75" customHeight="1" x14ac:dyDescent="0.3">
      <c r="A10" s="1083" t="s">
        <v>1187</v>
      </c>
      <c r="B10" s="1083" t="s">
        <v>1188</v>
      </c>
      <c r="D10" s="253" t="s">
        <v>1189</v>
      </c>
    </row>
    <row r="11" spans="1:14" ht="18.75" customHeight="1" x14ac:dyDescent="0.3">
      <c r="A11" s="1083" t="s">
        <v>1190</v>
      </c>
      <c r="B11" s="1083" t="s">
        <v>1191</v>
      </c>
    </row>
    <row r="12" spans="1:14" ht="18.75" customHeight="1" x14ac:dyDescent="0.3">
      <c r="A12" s="1083" t="s">
        <v>1192</v>
      </c>
      <c r="B12" s="1083" t="s">
        <v>1193</v>
      </c>
    </row>
    <row r="13" spans="1:14" ht="18.75" customHeight="1" x14ac:dyDescent="0.3">
      <c r="A13" s="1083" t="s">
        <v>1194</v>
      </c>
      <c r="B13" s="1083" t="s">
        <v>1195</v>
      </c>
    </row>
    <row r="14" spans="1:14" ht="18.75" customHeight="1" x14ac:dyDescent="0.3">
      <c r="A14" s="1083" t="s">
        <v>1196</v>
      </c>
      <c r="B14" s="1083" t="s">
        <v>1197</v>
      </c>
      <c r="E14" s="17"/>
    </row>
    <row r="15" spans="1:14" ht="18.75" customHeight="1" x14ac:dyDescent="0.3">
      <c r="A15" s="1083" t="s">
        <v>1198</v>
      </c>
      <c r="B15" s="1083" t="s">
        <v>1199</v>
      </c>
      <c r="D15" s="1059" t="s">
        <v>1200</v>
      </c>
      <c r="E15" s="1060" t="s">
        <v>1201</v>
      </c>
      <c r="F15" s="1060" t="s">
        <v>1156</v>
      </c>
      <c r="G15" s="1060" t="s">
        <v>1202</v>
      </c>
      <c r="H15" s="1060" t="s">
        <v>1203</v>
      </c>
      <c r="I15" s="1061" t="s">
        <v>1204</v>
      </c>
    </row>
    <row r="16" spans="1:14" ht="18.75" customHeight="1" x14ac:dyDescent="0.3">
      <c r="A16" s="1083" t="s">
        <v>1205</v>
      </c>
      <c r="B16" s="1083" t="s">
        <v>1206</v>
      </c>
      <c r="D16" s="253" t="str">
        <f>'Step 4 Support Tool'!A18</f>
        <v>EE 1</v>
      </c>
      <c r="E16" s="17">
        <f>'Step 4 Support Tool'!F18</f>
        <v>0</v>
      </c>
      <c r="F16" s="15" t="str">
        <f t="shared" ref="F16:F47" si="0">IF(ISERROR(VLOOKUP(E16,$A$3:$B$21,2,FALSE)),"",VLOOKUP(E16,$A$3:$B$21,2,FALSE))</f>
        <v/>
      </c>
      <c r="G16" s="15">
        <f>'Step 4 Support Tool'!G18</f>
        <v>0</v>
      </c>
      <c r="H16" s="15" t="str">
        <f t="shared" ref="H16:H47" ca="1" si="1">IF(AND(F16&lt;&gt;0,G16=0),"OK",IF(ISERROR(VLOOKUP(G16,INDIRECT(F16),1,FALSE)),"Work Type","OK"))</f>
        <v>OK</v>
      </c>
      <c r="I16" s="15">
        <f t="shared" ref="I16:I47" ca="1" si="2">IF(H16="OK",1,0)</f>
        <v>1</v>
      </c>
    </row>
    <row r="17" spans="1:12" ht="18.75" customHeight="1" x14ac:dyDescent="0.3">
      <c r="A17" s="1083" t="s">
        <v>1207</v>
      </c>
      <c r="B17" s="1083" t="s">
        <v>1208</v>
      </c>
      <c r="D17" s="253" t="str">
        <f>'Step 4 Support Tool'!A19</f>
        <v>EE 2</v>
      </c>
      <c r="E17" s="17">
        <f>'Step 4 Support Tool'!F19</f>
        <v>0</v>
      </c>
      <c r="F17" s="15" t="str">
        <f t="shared" si="0"/>
        <v/>
      </c>
      <c r="G17" s="15">
        <f>'Step 4 Support Tool'!G19</f>
        <v>0</v>
      </c>
      <c r="H17" s="15" t="str">
        <f t="shared" ca="1" si="1"/>
        <v>OK</v>
      </c>
      <c r="I17" s="15">
        <f t="shared" ca="1" si="2"/>
        <v>1</v>
      </c>
    </row>
    <row r="18" spans="1:12" ht="18.75" customHeight="1" x14ac:dyDescent="0.3">
      <c r="A18" s="1083" t="s">
        <v>1209</v>
      </c>
      <c r="B18" s="1083" t="s">
        <v>1210</v>
      </c>
      <c r="D18" s="253" t="str">
        <f>'Step 4 Support Tool'!A20</f>
        <v>EE 3</v>
      </c>
      <c r="E18" s="17">
        <f>'Step 4 Support Tool'!F20</f>
        <v>0</v>
      </c>
      <c r="F18" s="15" t="str">
        <f t="shared" si="0"/>
        <v/>
      </c>
      <c r="G18" s="15">
        <f>'Step 4 Support Tool'!G20</f>
        <v>0</v>
      </c>
      <c r="H18" s="15" t="str">
        <f t="shared" ca="1" si="1"/>
        <v>OK</v>
      </c>
      <c r="I18" s="15">
        <f t="shared" ca="1" si="2"/>
        <v>1</v>
      </c>
    </row>
    <row r="19" spans="1:12" ht="18.75" customHeight="1" x14ac:dyDescent="0.3">
      <c r="A19" s="1083" t="s">
        <v>1211</v>
      </c>
      <c r="B19" s="1083" t="s">
        <v>1212</v>
      </c>
      <c r="D19" s="253" t="str">
        <f>'Step 4 Support Tool'!A21</f>
        <v>EE 4</v>
      </c>
      <c r="E19" s="17">
        <f>'Step 4 Support Tool'!F21</f>
        <v>0</v>
      </c>
      <c r="F19" s="15" t="str">
        <f t="shared" si="0"/>
        <v/>
      </c>
      <c r="G19" s="15">
        <f>'Step 4 Support Tool'!G21</f>
        <v>0</v>
      </c>
      <c r="H19" s="15" t="str">
        <f t="shared" ca="1" si="1"/>
        <v>OK</v>
      </c>
      <c r="I19" s="15">
        <f t="shared" ca="1" si="2"/>
        <v>1</v>
      </c>
    </row>
    <row r="20" spans="1:12" ht="18.75" customHeight="1" x14ac:dyDescent="0.3">
      <c r="A20" s="1083" t="s">
        <v>1213</v>
      </c>
      <c r="B20" s="1083" t="s">
        <v>1213</v>
      </c>
      <c r="D20" s="253" t="str">
        <f>'Step 4 Support Tool'!A22</f>
        <v>EE 5</v>
      </c>
      <c r="E20" s="17">
        <f>'Step 4 Support Tool'!F22</f>
        <v>0</v>
      </c>
      <c r="F20" s="15" t="str">
        <f t="shared" si="0"/>
        <v/>
      </c>
      <c r="G20" s="15">
        <f>'Step 4 Support Tool'!G22</f>
        <v>0</v>
      </c>
      <c r="H20" s="15" t="str">
        <f t="shared" ca="1" si="1"/>
        <v>OK</v>
      </c>
      <c r="I20" s="15">
        <f t="shared" ca="1" si="2"/>
        <v>1</v>
      </c>
    </row>
    <row r="21" spans="1:12" ht="18.75" customHeight="1" x14ac:dyDescent="0.3">
      <c r="A21" s="1083" t="s">
        <v>1214</v>
      </c>
      <c r="B21" s="1083" t="s">
        <v>1214</v>
      </c>
      <c r="D21" s="253" t="str">
        <f>'Step 4 Support Tool'!A23</f>
        <v>EE 6</v>
      </c>
      <c r="E21" s="17">
        <f>'Step 4 Support Tool'!F23</f>
        <v>0</v>
      </c>
      <c r="F21" s="15" t="str">
        <f t="shared" si="0"/>
        <v/>
      </c>
      <c r="G21" s="15">
        <f>'Step 4 Support Tool'!G23</f>
        <v>0</v>
      </c>
      <c r="H21" s="15" t="str">
        <f t="shared" ca="1" si="1"/>
        <v>OK</v>
      </c>
      <c r="I21" s="15">
        <f t="shared" ca="1" si="2"/>
        <v>1</v>
      </c>
    </row>
    <row r="22" spans="1:12" ht="18.75" customHeight="1" x14ac:dyDescent="0.3">
      <c r="D22" s="253" t="str">
        <f>'Step 4 Support Tool'!A24</f>
        <v>EE 7</v>
      </c>
      <c r="E22" s="17">
        <f>'Step 4 Support Tool'!F24</f>
        <v>0</v>
      </c>
      <c r="F22" s="15" t="str">
        <f t="shared" si="0"/>
        <v/>
      </c>
      <c r="G22" s="15">
        <f>'Step 4 Support Tool'!G24</f>
        <v>0</v>
      </c>
      <c r="H22" s="15" t="str">
        <f t="shared" ca="1" si="1"/>
        <v>OK</v>
      </c>
      <c r="I22" s="15">
        <f t="shared" ca="1" si="2"/>
        <v>1</v>
      </c>
    </row>
    <row r="23" spans="1:12" ht="18.75" customHeight="1" x14ac:dyDescent="0.3">
      <c r="A23" s="259" t="s">
        <v>1215</v>
      </c>
      <c r="D23" s="253" t="str">
        <f>'Step 4 Support Tool'!A25</f>
        <v>EE 8</v>
      </c>
      <c r="E23" s="17">
        <f>'Step 4 Support Tool'!F25</f>
        <v>0</v>
      </c>
      <c r="F23" s="15" t="str">
        <f t="shared" si="0"/>
        <v/>
      </c>
      <c r="G23" s="15">
        <f>'Step 4 Support Tool'!G25</f>
        <v>0</v>
      </c>
      <c r="H23" s="15" t="str">
        <f t="shared" ca="1" si="1"/>
        <v>OK</v>
      </c>
      <c r="I23" s="15">
        <f t="shared" ca="1" si="2"/>
        <v>1</v>
      </c>
    </row>
    <row r="24" spans="1:12" ht="18.75" customHeight="1" x14ac:dyDescent="0.3">
      <c r="A24" s="259" t="s">
        <v>1216</v>
      </c>
      <c r="B24" s="252"/>
      <c r="D24" s="253" t="str">
        <f>'Step 4 Support Tool'!A26</f>
        <v>EE 9</v>
      </c>
      <c r="E24" s="17">
        <f>'Step 4 Support Tool'!F26</f>
        <v>0</v>
      </c>
      <c r="F24" s="15" t="str">
        <f t="shared" si="0"/>
        <v/>
      </c>
      <c r="G24" s="15">
        <f>'Step 4 Support Tool'!G26</f>
        <v>0</v>
      </c>
      <c r="H24" s="15" t="str">
        <f t="shared" ca="1" si="1"/>
        <v>OK</v>
      </c>
      <c r="I24" s="15">
        <f t="shared" ca="1" si="2"/>
        <v>1</v>
      </c>
    </row>
    <row r="25" spans="1:12" ht="18.75" customHeight="1" x14ac:dyDescent="0.3">
      <c r="D25" s="253" t="str">
        <f>'Step 4 Support Tool'!A27</f>
        <v>EE 10</v>
      </c>
      <c r="E25" s="17">
        <f>'Step 4 Support Tool'!F27</f>
        <v>0</v>
      </c>
      <c r="F25" s="15" t="str">
        <f t="shared" si="0"/>
        <v/>
      </c>
      <c r="G25" s="15">
        <f>'Step 4 Support Tool'!G27</f>
        <v>0</v>
      </c>
      <c r="H25" s="15" t="str">
        <f t="shared" ca="1" si="1"/>
        <v>OK</v>
      </c>
      <c r="I25" s="15">
        <f t="shared" ca="1" si="2"/>
        <v>1</v>
      </c>
    </row>
    <row r="26" spans="1:12" ht="18.75" customHeight="1" x14ac:dyDescent="0.3">
      <c r="A26" s="252"/>
      <c r="D26" s="253" t="str">
        <f>'Step 4 Support Tool'!A28</f>
        <v>EE 11</v>
      </c>
      <c r="E26" s="17">
        <f>'Step 4 Support Tool'!F28</f>
        <v>0</v>
      </c>
      <c r="F26" s="15" t="str">
        <f t="shared" si="0"/>
        <v/>
      </c>
      <c r="G26" s="15">
        <f>'Step 4 Support Tool'!G28</f>
        <v>0</v>
      </c>
      <c r="H26" s="15" t="str">
        <f t="shared" ca="1" si="1"/>
        <v>OK</v>
      </c>
      <c r="I26" s="15">
        <f t="shared" ca="1" si="2"/>
        <v>1</v>
      </c>
    </row>
    <row r="27" spans="1:12" ht="18.75" customHeight="1" x14ac:dyDescent="0.3">
      <c r="A27" s="259"/>
      <c r="D27" s="253" t="str">
        <f>'Step 4 Support Tool'!A29</f>
        <v>EE 12</v>
      </c>
      <c r="E27" s="17">
        <f>'Step 4 Support Tool'!F29</f>
        <v>0</v>
      </c>
      <c r="F27" s="15" t="str">
        <f t="shared" si="0"/>
        <v/>
      </c>
      <c r="G27" s="15">
        <f>'Step 4 Support Tool'!G29</f>
        <v>0</v>
      </c>
      <c r="H27" s="15" t="str">
        <f t="shared" ca="1" si="1"/>
        <v>OK</v>
      </c>
      <c r="I27" s="15">
        <f t="shared" ca="1" si="2"/>
        <v>1</v>
      </c>
    </row>
    <row r="28" spans="1:12" ht="18.75" customHeight="1" x14ac:dyDescent="0.3">
      <c r="A28" s="259"/>
      <c r="D28" s="253" t="str">
        <f>'Step 4 Support Tool'!A30</f>
        <v>EE 13</v>
      </c>
      <c r="E28" s="17">
        <f>'Step 4 Support Tool'!F30</f>
        <v>0</v>
      </c>
      <c r="F28" s="15" t="str">
        <f t="shared" si="0"/>
        <v/>
      </c>
      <c r="G28" s="15">
        <f>'Step 4 Support Tool'!G30</f>
        <v>0</v>
      </c>
      <c r="H28" s="15" t="str">
        <f t="shared" ca="1" si="1"/>
        <v>OK</v>
      </c>
      <c r="I28" s="15">
        <f t="shared" ca="1" si="2"/>
        <v>1</v>
      </c>
    </row>
    <row r="29" spans="1:12" ht="18.75" customHeight="1" x14ac:dyDescent="0.3">
      <c r="A29" s="259"/>
      <c r="B29" s="252"/>
      <c r="D29" s="253" t="str">
        <f>'Step 4 Support Tool'!A31</f>
        <v>EE 14</v>
      </c>
      <c r="E29" s="17">
        <f>'Step 4 Support Tool'!F31</f>
        <v>0</v>
      </c>
      <c r="F29" s="15" t="str">
        <f t="shared" si="0"/>
        <v/>
      </c>
      <c r="G29" s="15">
        <f>'Step 4 Support Tool'!G31</f>
        <v>0</v>
      </c>
      <c r="H29" s="15" t="str">
        <f t="shared" ca="1" si="1"/>
        <v>OK</v>
      </c>
      <c r="I29" s="15">
        <f t="shared" ca="1" si="2"/>
        <v>1</v>
      </c>
    </row>
    <row r="30" spans="1:12" ht="18.75" customHeight="1" x14ac:dyDescent="0.3">
      <c r="A30" s="259"/>
      <c r="D30" s="253" t="str">
        <f>'Step 4 Support Tool'!A32</f>
        <v>EE 15</v>
      </c>
      <c r="E30" s="17">
        <f>'Step 4 Support Tool'!F32</f>
        <v>0</v>
      </c>
      <c r="F30" s="15" t="str">
        <f t="shared" si="0"/>
        <v/>
      </c>
      <c r="G30" s="15">
        <f>'Step 4 Support Tool'!G32</f>
        <v>0</v>
      </c>
      <c r="H30" s="15" t="str">
        <f t="shared" ca="1" si="1"/>
        <v>OK</v>
      </c>
      <c r="I30" s="15">
        <f t="shared" ca="1" si="2"/>
        <v>1</v>
      </c>
    </row>
    <row r="31" spans="1:12" ht="18.75" customHeight="1" x14ac:dyDescent="0.3">
      <c r="A31" s="258"/>
      <c r="D31" s="253" t="str">
        <f>'Step 4 Support Tool'!A33</f>
        <v>EE 16</v>
      </c>
      <c r="E31" s="17">
        <f>'Step 4 Support Tool'!F33</f>
        <v>0</v>
      </c>
      <c r="F31" s="15" t="str">
        <f t="shared" si="0"/>
        <v/>
      </c>
      <c r="G31" s="15">
        <f>'Step 4 Support Tool'!G33</f>
        <v>0</v>
      </c>
      <c r="H31" s="15" t="str">
        <f t="shared" ca="1" si="1"/>
        <v>OK</v>
      </c>
      <c r="I31" s="15">
        <f t="shared" ca="1" si="2"/>
        <v>1</v>
      </c>
      <c r="K31" s="338"/>
      <c r="L31" s="338"/>
    </row>
    <row r="32" spans="1:12" ht="18.75" customHeight="1" x14ac:dyDescent="0.3">
      <c r="A32" s="253" t="s">
        <v>1217</v>
      </c>
      <c r="B32" s="258"/>
      <c r="D32" s="253" t="str">
        <f>'Step 4 Support Tool'!A34</f>
        <v>EE 17</v>
      </c>
      <c r="E32" s="17">
        <f>'Step 4 Support Tool'!F34</f>
        <v>0</v>
      </c>
      <c r="F32" s="15" t="str">
        <f t="shared" si="0"/>
        <v/>
      </c>
      <c r="G32" s="15">
        <f>'Step 4 Support Tool'!G34</f>
        <v>0</v>
      </c>
      <c r="H32" s="15" t="str">
        <f t="shared" ca="1" si="1"/>
        <v>OK</v>
      </c>
      <c r="I32" s="15">
        <f t="shared" ca="1" si="2"/>
        <v>1</v>
      </c>
      <c r="K32" s="90"/>
    </row>
    <row r="33" spans="1:14" ht="18.75" customHeight="1" x14ac:dyDescent="0.3">
      <c r="A33" s="15" t="s">
        <v>1218</v>
      </c>
      <c r="D33" s="253" t="str">
        <f>'Step 4 Support Tool'!A35</f>
        <v>EE 18</v>
      </c>
      <c r="E33" s="17">
        <f>'Step 4 Support Tool'!F35</f>
        <v>0</v>
      </c>
      <c r="F33" s="15" t="str">
        <f t="shared" si="0"/>
        <v/>
      </c>
      <c r="G33" s="15">
        <f>'Step 4 Support Tool'!G35</f>
        <v>0</v>
      </c>
      <c r="H33" s="15" t="str">
        <f t="shared" ca="1" si="1"/>
        <v>OK</v>
      </c>
      <c r="I33" s="15">
        <f t="shared" ca="1" si="2"/>
        <v>1</v>
      </c>
      <c r="K33" s="90"/>
      <c r="M33" s="15"/>
      <c r="N33" s="17"/>
    </row>
    <row r="34" spans="1:14" ht="18.75" customHeight="1" x14ac:dyDescent="0.5">
      <c r="A34" s="370" t="s">
        <v>1219</v>
      </c>
      <c r="D34" s="253" t="str">
        <f>'Step 4 Support Tool'!A36</f>
        <v>EE 19</v>
      </c>
      <c r="E34" s="17">
        <f>'Step 4 Support Tool'!F36</f>
        <v>0</v>
      </c>
      <c r="F34" s="15" t="str">
        <f t="shared" si="0"/>
        <v/>
      </c>
      <c r="G34" s="15">
        <f>'Step 4 Support Tool'!G36</f>
        <v>0</v>
      </c>
      <c r="H34" s="15" t="str">
        <f t="shared" ca="1" si="1"/>
        <v>OK</v>
      </c>
      <c r="I34" s="15">
        <f t="shared" ca="1" si="2"/>
        <v>1</v>
      </c>
      <c r="K34" s="90"/>
      <c r="M34" s="15"/>
      <c r="N34" s="17"/>
    </row>
    <row r="35" spans="1:14" ht="18.75" customHeight="1" x14ac:dyDescent="0.5">
      <c r="A35" s="370" t="s">
        <v>1220</v>
      </c>
      <c r="D35" s="253" t="str">
        <f>'Step 4 Support Tool'!A37</f>
        <v>EE 20</v>
      </c>
      <c r="E35" s="17">
        <f>'Step 4 Support Tool'!F37</f>
        <v>0</v>
      </c>
      <c r="F35" s="15" t="str">
        <f t="shared" si="0"/>
        <v/>
      </c>
      <c r="G35" s="15">
        <f>'Step 4 Support Tool'!G37</f>
        <v>0</v>
      </c>
      <c r="H35" s="15" t="str">
        <f t="shared" ca="1" si="1"/>
        <v>OK</v>
      </c>
      <c r="I35" s="15">
        <f t="shared" ca="1" si="2"/>
        <v>1</v>
      </c>
      <c r="K35" s="90"/>
      <c r="M35" s="15"/>
      <c r="N35" s="17"/>
    </row>
    <row r="36" spans="1:14" ht="18.75" customHeight="1" x14ac:dyDescent="0.5">
      <c r="A36" s="370" t="s">
        <v>1221</v>
      </c>
      <c r="D36" s="253" t="str">
        <f>'Step 4 Support Tool'!A38</f>
        <v>EE 21</v>
      </c>
      <c r="E36" s="17">
        <f>'Step 4 Support Tool'!F38</f>
        <v>0</v>
      </c>
      <c r="F36" s="15" t="str">
        <f t="shared" si="0"/>
        <v/>
      </c>
      <c r="G36" s="15">
        <f>'Step 4 Support Tool'!G38</f>
        <v>0</v>
      </c>
      <c r="H36" s="15" t="str">
        <f t="shared" ca="1" si="1"/>
        <v>OK</v>
      </c>
      <c r="I36" s="15">
        <f t="shared" ca="1" si="2"/>
        <v>1</v>
      </c>
      <c r="K36" s="90"/>
      <c r="M36" s="15"/>
      <c r="N36" s="17"/>
    </row>
    <row r="37" spans="1:14" ht="18.75" customHeight="1" x14ac:dyDescent="0.3">
      <c r="A37" s="15" t="s">
        <v>1186</v>
      </c>
      <c r="D37" s="253" t="str">
        <f>'Step 4 Support Tool'!A39</f>
        <v>EE 22</v>
      </c>
      <c r="E37" s="17">
        <f>'Step 4 Support Tool'!F39</f>
        <v>0</v>
      </c>
      <c r="F37" s="15" t="str">
        <f t="shared" si="0"/>
        <v/>
      </c>
      <c r="G37" s="15">
        <f>'Step 4 Support Tool'!G39</f>
        <v>0</v>
      </c>
      <c r="H37" s="15" t="str">
        <f t="shared" ca="1" si="1"/>
        <v>OK</v>
      </c>
      <c r="I37" s="15">
        <f t="shared" ca="1" si="2"/>
        <v>1</v>
      </c>
      <c r="K37" s="1873"/>
      <c r="M37" s="15"/>
      <c r="N37" s="17"/>
    </row>
    <row r="38" spans="1:14" ht="18.75" customHeight="1" x14ac:dyDescent="0.3">
      <c r="A38" s="15" t="s">
        <v>1222</v>
      </c>
      <c r="D38" s="253" t="str">
        <f>'Step 4 Support Tool'!A40</f>
        <v>EE 23</v>
      </c>
      <c r="E38" s="17">
        <f>'Step 4 Support Tool'!F40</f>
        <v>0</v>
      </c>
      <c r="F38" s="15" t="str">
        <f t="shared" si="0"/>
        <v/>
      </c>
      <c r="G38" s="15">
        <f>'Step 4 Support Tool'!G40</f>
        <v>0</v>
      </c>
      <c r="H38" s="15" t="str">
        <f t="shared" ca="1" si="1"/>
        <v>OK</v>
      </c>
      <c r="I38" s="15">
        <f t="shared" ca="1" si="2"/>
        <v>1</v>
      </c>
      <c r="K38" s="1873"/>
      <c r="M38" s="15"/>
      <c r="N38" s="17"/>
    </row>
    <row r="39" spans="1:14" ht="18.75" customHeight="1" x14ac:dyDescent="0.3">
      <c r="A39" s="15" t="s">
        <v>1223</v>
      </c>
      <c r="D39" s="253" t="str">
        <f>'Step 4 Support Tool'!A41</f>
        <v>EE 24</v>
      </c>
      <c r="E39" s="17">
        <f>'Step 4 Support Tool'!F41</f>
        <v>0</v>
      </c>
      <c r="F39" s="15" t="str">
        <f t="shared" si="0"/>
        <v/>
      </c>
      <c r="G39" s="15">
        <f>'Step 4 Support Tool'!G41</f>
        <v>0</v>
      </c>
      <c r="H39" s="15" t="str">
        <f t="shared" ca="1" si="1"/>
        <v>OK</v>
      </c>
      <c r="I39" s="15">
        <f t="shared" ca="1" si="2"/>
        <v>1</v>
      </c>
      <c r="K39" s="1873"/>
      <c r="M39" s="15"/>
      <c r="N39" s="17"/>
    </row>
    <row r="40" spans="1:14" ht="18.75" customHeight="1" x14ac:dyDescent="0.3">
      <c r="A40" s="259" t="s">
        <v>1224</v>
      </c>
      <c r="D40" s="253" t="str">
        <f>'Step 4 Support Tool'!A42</f>
        <v>EE 25</v>
      </c>
      <c r="E40" s="17">
        <f>'Step 4 Support Tool'!F42</f>
        <v>0</v>
      </c>
      <c r="F40" s="15" t="str">
        <f t="shared" si="0"/>
        <v/>
      </c>
      <c r="G40" s="15">
        <f>'Step 4 Support Tool'!G42</f>
        <v>0</v>
      </c>
      <c r="H40" s="15" t="str">
        <f t="shared" ca="1" si="1"/>
        <v>OK</v>
      </c>
      <c r="I40" s="15">
        <f t="shared" ca="1" si="2"/>
        <v>1</v>
      </c>
      <c r="K40" s="1873"/>
      <c r="M40" s="15"/>
      <c r="N40" s="17"/>
    </row>
    <row r="41" spans="1:14" ht="18.75" customHeight="1" x14ac:dyDescent="0.3">
      <c r="A41" s="15" t="s">
        <v>140</v>
      </c>
      <c r="D41" s="253" t="str">
        <f>'Step 4 Support Tool'!A43</f>
        <v>EE 26</v>
      </c>
      <c r="E41" s="17">
        <f>'Step 4 Support Tool'!F43</f>
        <v>0</v>
      </c>
      <c r="F41" s="15" t="str">
        <f t="shared" si="0"/>
        <v/>
      </c>
      <c r="G41" s="15">
        <f>'Step 4 Support Tool'!G43</f>
        <v>0</v>
      </c>
      <c r="H41" s="15" t="str">
        <f t="shared" ca="1" si="1"/>
        <v>OK</v>
      </c>
      <c r="I41" s="15">
        <f t="shared" ca="1" si="2"/>
        <v>1</v>
      </c>
      <c r="K41" s="1873"/>
      <c r="M41" s="15"/>
      <c r="N41" s="17"/>
    </row>
    <row r="42" spans="1:14" ht="18.75" customHeight="1" x14ac:dyDescent="0.3">
      <c r="D42" s="253" t="str">
        <f>'Step 4 Support Tool'!A44</f>
        <v>EE 27</v>
      </c>
      <c r="E42" s="17">
        <f>'Step 4 Support Tool'!F44</f>
        <v>0</v>
      </c>
      <c r="F42" s="15" t="str">
        <f t="shared" si="0"/>
        <v/>
      </c>
      <c r="G42" s="15">
        <f>'Step 4 Support Tool'!G44</f>
        <v>0</v>
      </c>
      <c r="H42" s="15" t="str">
        <f t="shared" ca="1" si="1"/>
        <v>OK</v>
      </c>
      <c r="I42" s="15">
        <f t="shared" ca="1" si="2"/>
        <v>1</v>
      </c>
      <c r="K42" s="1873"/>
      <c r="M42" s="15"/>
      <c r="N42" s="17"/>
    </row>
    <row r="43" spans="1:14" ht="18.75" customHeight="1" x14ac:dyDescent="0.3">
      <c r="D43" s="253" t="str">
        <f>'Step 4 Support Tool'!A45</f>
        <v>EE 28</v>
      </c>
      <c r="E43" s="17">
        <f>'Step 4 Support Tool'!F45</f>
        <v>0</v>
      </c>
      <c r="F43" s="15" t="str">
        <f t="shared" si="0"/>
        <v/>
      </c>
      <c r="G43" s="15">
        <f>'Step 4 Support Tool'!G45</f>
        <v>0</v>
      </c>
      <c r="H43" s="15" t="str">
        <f t="shared" ca="1" si="1"/>
        <v>OK</v>
      </c>
      <c r="I43" s="15">
        <f t="shared" ca="1" si="2"/>
        <v>1</v>
      </c>
      <c r="K43" s="1873"/>
      <c r="M43" s="15"/>
      <c r="N43" s="17"/>
    </row>
    <row r="44" spans="1:14" ht="18.75" customHeight="1" x14ac:dyDescent="0.3">
      <c r="A44" s="259"/>
      <c r="D44" s="253" t="str">
        <f>'Step 4 Support Tool'!A46</f>
        <v>EE 29</v>
      </c>
      <c r="E44" s="17">
        <f>'Step 4 Support Tool'!F46</f>
        <v>0</v>
      </c>
      <c r="F44" s="15" t="str">
        <f t="shared" si="0"/>
        <v/>
      </c>
      <c r="G44" s="15">
        <f>'Step 4 Support Tool'!G46</f>
        <v>0</v>
      </c>
      <c r="H44" s="15" t="str">
        <f t="shared" ca="1" si="1"/>
        <v>OK</v>
      </c>
      <c r="I44" s="15">
        <f t="shared" ca="1" si="2"/>
        <v>1</v>
      </c>
      <c r="K44" s="1873"/>
      <c r="M44" s="15"/>
      <c r="N44" s="17"/>
    </row>
    <row r="45" spans="1:14" ht="18.75" customHeight="1" x14ac:dyDescent="0.3">
      <c r="A45" s="337" t="s">
        <v>1225</v>
      </c>
      <c r="B45" s="338" t="s">
        <v>1226</v>
      </c>
      <c r="C45" s="338" t="s">
        <v>1227</v>
      </c>
      <c r="D45" s="253" t="str">
        <f>'Step 4 Support Tool'!A47</f>
        <v>EE 30</v>
      </c>
      <c r="E45" s="17">
        <f>'Step 4 Support Tool'!F47</f>
        <v>0</v>
      </c>
      <c r="F45" s="15" t="str">
        <f t="shared" si="0"/>
        <v/>
      </c>
      <c r="G45" s="15">
        <f>'Step 4 Support Tool'!G47</f>
        <v>0</v>
      </c>
      <c r="H45" s="15" t="str">
        <f t="shared" ca="1" si="1"/>
        <v>OK</v>
      </c>
      <c r="I45" s="15">
        <f t="shared" ca="1" si="2"/>
        <v>1</v>
      </c>
      <c r="K45" s="1873"/>
      <c r="M45" s="15"/>
      <c r="N45" s="17"/>
    </row>
    <row r="46" spans="1:14" ht="18.75" customHeight="1" x14ac:dyDescent="0.3">
      <c r="A46" s="15" t="s">
        <v>1083</v>
      </c>
      <c r="B46" s="15" t="s">
        <v>1228</v>
      </c>
      <c r="C46" s="15" t="s">
        <v>1229</v>
      </c>
      <c r="D46" s="253" t="str">
        <f>'Step 4 Support Tool'!A48</f>
        <v>EE 31</v>
      </c>
      <c r="E46" s="17">
        <f>'Step 4 Support Tool'!F48</f>
        <v>0</v>
      </c>
      <c r="F46" s="15" t="str">
        <f t="shared" si="0"/>
        <v/>
      </c>
      <c r="G46" s="15">
        <f>'Step 4 Support Tool'!G48</f>
        <v>0</v>
      </c>
      <c r="H46" s="15" t="str">
        <f t="shared" ca="1" si="1"/>
        <v>OK</v>
      </c>
      <c r="I46" s="15">
        <f t="shared" ca="1" si="2"/>
        <v>1</v>
      </c>
      <c r="K46" s="1873"/>
      <c r="M46" s="15"/>
      <c r="N46" s="17"/>
    </row>
    <row r="47" spans="1:14" ht="18.75" customHeight="1" x14ac:dyDescent="0.3">
      <c r="A47" s="15" t="s">
        <v>1084</v>
      </c>
      <c r="B47" s="259" t="s">
        <v>1230</v>
      </c>
      <c r="C47" s="15" t="s">
        <v>1229</v>
      </c>
      <c r="D47" s="253" t="str">
        <f>'Step 4 Support Tool'!A49</f>
        <v>EE 32</v>
      </c>
      <c r="E47" s="17">
        <f>'Step 4 Support Tool'!F49</f>
        <v>0</v>
      </c>
      <c r="F47" s="15" t="str">
        <f t="shared" si="0"/>
        <v/>
      </c>
      <c r="G47" s="15">
        <f>'Step 4 Support Tool'!G49</f>
        <v>0</v>
      </c>
      <c r="H47" s="15" t="str">
        <f t="shared" ca="1" si="1"/>
        <v>OK</v>
      </c>
      <c r="I47" s="15">
        <f t="shared" ca="1" si="2"/>
        <v>1</v>
      </c>
      <c r="K47" s="1873"/>
      <c r="M47" s="15"/>
      <c r="N47" s="17"/>
    </row>
    <row r="48" spans="1:14" ht="18.75" customHeight="1" x14ac:dyDescent="0.3">
      <c r="A48" s="15" t="s">
        <v>1085</v>
      </c>
      <c r="B48" s="259" t="s">
        <v>1231</v>
      </c>
      <c r="C48" s="15" t="s">
        <v>1232</v>
      </c>
      <c r="D48" s="253" t="str">
        <f>'Step 4 Support Tool'!A50</f>
        <v>EE 33</v>
      </c>
      <c r="E48" s="17">
        <f>'Step 4 Support Tool'!F50</f>
        <v>0</v>
      </c>
      <c r="F48" s="15" t="str">
        <f t="shared" ref="F48:F79" si="3">IF(ISERROR(VLOOKUP(E48,$A$3:$B$21,2,FALSE)),"",VLOOKUP(E48,$A$3:$B$21,2,FALSE))</f>
        <v/>
      </c>
      <c r="G48" s="15">
        <f>'Step 4 Support Tool'!G50</f>
        <v>0</v>
      </c>
      <c r="H48" s="15" t="str">
        <f t="shared" ref="H48:H79" ca="1" si="4">IF(AND(F48&lt;&gt;0,G48=0),"OK",IF(ISERROR(VLOOKUP(G48,INDIRECT(F48),1,FALSE)),"Work Type","OK"))</f>
        <v>OK</v>
      </c>
      <c r="I48" s="15">
        <f t="shared" ref="I48:I79" ca="1" si="5">IF(H48="OK",1,0)</f>
        <v>1</v>
      </c>
      <c r="K48" s="1873"/>
      <c r="M48" s="15"/>
      <c r="N48" s="17"/>
    </row>
    <row r="49" spans="1:14" ht="18.75" customHeight="1" x14ac:dyDescent="0.3">
      <c r="A49" s="15" t="s">
        <v>1086</v>
      </c>
      <c r="B49" s="15" t="s">
        <v>1233</v>
      </c>
      <c r="C49" s="15" t="s">
        <v>1229</v>
      </c>
      <c r="D49" s="253" t="str">
        <f>'Step 4 Support Tool'!A51</f>
        <v>EE 34</v>
      </c>
      <c r="E49" s="17">
        <f>'Step 4 Support Tool'!F51</f>
        <v>0</v>
      </c>
      <c r="F49" s="15" t="str">
        <f t="shared" si="3"/>
        <v/>
      </c>
      <c r="G49" s="15">
        <f>'Step 4 Support Tool'!G51</f>
        <v>0</v>
      </c>
      <c r="H49" s="15" t="str">
        <f t="shared" ca="1" si="4"/>
        <v>OK</v>
      </c>
      <c r="I49" s="15">
        <f t="shared" ca="1" si="5"/>
        <v>1</v>
      </c>
      <c r="K49" s="1873"/>
      <c r="M49" s="15"/>
      <c r="N49" s="17"/>
    </row>
    <row r="50" spans="1:14" ht="18.75" customHeight="1" x14ac:dyDescent="0.3">
      <c r="A50" s="15" t="s">
        <v>1087</v>
      </c>
      <c r="B50" s="259" t="s">
        <v>1234</v>
      </c>
      <c r="C50" s="15" t="s">
        <v>1232</v>
      </c>
      <c r="D50" s="253" t="str">
        <f>'Step 4 Support Tool'!A52</f>
        <v>EE 35</v>
      </c>
      <c r="E50" s="17">
        <f>'Step 4 Support Tool'!F52</f>
        <v>0</v>
      </c>
      <c r="F50" s="15" t="str">
        <f t="shared" si="3"/>
        <v/>
      </c>
      <c r="G50" s="15">
        <f>'Step 4 Support Tool'!G52</f>
        <v>0</v>
      </c>
      <c r="H50" s="15" t="str">
        <f t="shared" ca="1" si="4"/>
        <v>OK</v>
      </c>
      <c r="I50" s="15">
        <f t="shared" ca="1" si="5"/>
        <v>1</v>
      </c>
      <c r="K50" s="1873"/>
      <c r="M50" s="15"/>
      <c r="N50" s="17"/>
    </row>
    <row r="51" spans="1:14" ht="18.75" customHeight="1" x14ac:dyDescent="0.3">
      <c r="A51" s="15" t="s">
        <v>1088</v>
      </c>
      <c r="B51" s="15" t="s">
        <v>1235</v>
      </c>
      <c r="C51" s="15" t="s">
        <v>1229</v>
      </c>
      <c r="D51" s="253" t="str">
        <f>'Step 4 Support Tool'!A53</f>
        <v>EE 36</v>
      </c>
      <c r="E51" s="17">
        <f>'Step 4 Support Tool'!F53</f>
        <v>0</v>
      </c>
      <c r="F51" s="15" t="str">
        <f t="shared" si="3"/>
        <v/>
      </c>
      <c r="G51" s="15">
        <f>'Step 4 Support Tool'!G53</f>
        <v>0</v>
      </c>
      <c r="H51" s="15" t="str">
        <f t="shared" ca="1" si="4"/>
        <v>OK</v>
      </c>
      <c r="I51" s="15">
        <f t="shared" ca="1" si="5"/>
        <v>1</v>
      </c>
      <c r="K51" s="1873"/>
      <c r="M51" s="15"/>
      <c r="N51" s="17"/>
    </row>
    <row r="52" spans="1:14" ht="18.75" customHeight="1" x14ac:dyDescent="0.3">
      <c r="A52" s="15" t="s">
        <v>1089</v>
      </c>
      <c r="B52" s="15" t="s">
        <v>1236</v>
      </c>
      <c r="C52" s="15" t="s">
        <v>1232</v>
      </c>
      <c r="D52" s="253" t="str">
        <f>'Step 4 Support Tool'!A54</f>
        <v>EE 37</v>
      </c>
      <c r="E52" s="17">
        <f>'Step 4 Support Tool'!F54</f>
        <v>0</v>
      </c>
      <c r="F52" s="15" t="str">
        <f t="shared" si="3"/>
        <v/>
      </c>
      <c r="G52" s="15">
        <f>'Step 4 Support Tool'!G54</f>
        <v>0</v>
      </c>
      <c r="H52" s="15" t="str">
        <f t="shared" ca="1" si="4"/>
        <v>OK</v>
      </c>
      <c r="I52" s="15">
        <f t="shared" ca="1" si="5"/>
        <v>1</v>
      </c>
      <c r="K52" s="1873"/>
      <c r="M52" s="15"/>
      <c r="N52" s="17"/>
    </row>
    <row r="53" spans="1:14" ht="18.75" customHeight="1" x14ac:dyDescent="0.3">
      <c r="A53" s="15" t="s">
        <v>1090</v>
      </c>
      <c r="B53" s="15" t="s">
        <v>1237</v>
      </c>
      <c r="C53" s="15" t="s">
        <v>1229</v>
      </c>
      <c r="D53" s="253" t="str">
        <f>'Step 4 Support Tool'!A55</f>
        <v>EE 38</v>
      </c>
      <c r="E53" s="17">
        <f>'Step 4 Support Tool'!F55</f>
        <v>0</v>
      </c>
      <c r="F53" s="15" t="str">
        <f t="shared" si="3"/>
        <v/>
      </c>
      <c r="G53" s="15">
        <f>'Step 4 Support Tool'!G55</f>
        <v>0</v>
      </c>
      <c r="H53" s="15" t="str">
        <f t="shared" ca="1" si="4"/>
        <v>OK</v>
      </c>
      <c r="I53" s="15">
        <f t="shared" ca="1" si="5"/>
        <v>1</v>
      </c>
      <c r="K53" s="1471"/>
      <c r="M53" s="15"/>
      <c r="N53" s="17"/>
    </row>
    <row r="54" spans="1:14" ht="18.75" customHeight="1" x14ac:dyDescent="0.3">
      <c r="A54" s="15" t="s">
        <v>1091</v>
      </c>
      <c r="B54" s="15" t="s">
        <v>1238</v>
      </c>
      <c r="C54" s="15" t="s">
        <v>1229</v>
      </c>
      <c r="D54" s="253" t="str">
        <f>'Step 4 Support Tool'!A56</f>
        <v>EE 39</v>
      </c>
      <c r="E54" s="17">
        <f>'Step 4 Support Tool'!F56</f>
        <v>0</v>
      </c>
      <c r="F54" s="15" t="str">
        <f t="shared" si="3"/>
        <v/>
      </c>
      <c r="G54" s="15">
        <f>'Step 4 Support Tool'!G56</f>
        <v>0</v>
      </c>
      <c r="H54" s="15" t="str">
        <f t="shared" ca="1" si="4"/>
        <v>OK</v>
      </c>
      <c r="I54" s="15">
        <f t="shared" ca="1" si="5"/>
        <v>1</v>
      </c>
      <c r="K54" s="1873"/>
    </row>
    <row r="55" spans="1:14" ht="18.75" customHeight="1" x14ac:dyDescent="0.3">
      <c r="A55" s="15" t="s">
        <v>1239</v>
      </c>
      <c r="B55" s="15" t="s">
        <v>1033</v>
      </c>
      <c r="C55" s="15" t="s">
        <v>1232</v>
      </c>
      <c r="D55" s="253" t="str">
        <f>'Step 4 Support Tool'!A57</f>
        <v>EE 40</v>
      </c>
      <c r="E55" s="17">
        <f>'Step 4 Support Tool'!F57</f>
        <v>0</v>
      </c>
      <c r="F55" s="15" t="str">
        <f t="shared" si="3"/>
        <v/>
      </c>
      <c r="G55" s="15">
        <f>'Step 4 Support Tool'!G57</f>
        <v>0</v>
      </c>
      <c r="H55" s="15" t="str">
        <f t="shared" ca="1" si="4"/>
        <v>OK</v>
      </c>
      <c r="I55" s="15">
        <f t="shared" ca="1" si="5"/>
        <v>1</v>
      </c>
      <c r="K55" s="1873"/>
      <c r="M55" s="15"/>
      <c r="N55" s="17"/>
    </row>
    <row r="56" spans="1:14" ht="18.75" customHeight="1" x14ac:dyDescent="0.3">
      <c r="B56" s="15" t="s">
        <v>1240</v>
      </c>
      <c r="D56" s="253" t="str">
        <f>'Step 4 Support Tool'!A58</f>
        <v>EE 41</v>
      </c>
      <c r="E56" s="17">
        <f>'Step 4 Support Tool'!F58</f>
        <v>0</v>
      </c>
      <c r="F56" s="15" t="str">
        <f t="shared" si="3"/>
        <v/>
      </c>
      <c r="G56" s="15">
        <f>'Step 4 Support Tool'!G58</f>
        <v>0</v>
      </c>
      <c r="H56" s="15" t="str">
        <f t="shared" ca="1" si="4"/>
        <v>OK</v>
      </c>
      <c r="I56" s="15">
        <f t="shared" ca="1" si="5"/>
        <v>1</v>
      </c>
      <c r="K56" s="1873"/>
      <c r="M56" s="15"/>
      <c r="N56" s="17"/>
    </row>
    <row r="57" spans="1:14" ht="18.75" customHeight="1" x14ac:dyDescent="0.3">
      <c r="B57" s="15" t="s">
        <v>1241</v>
      </c>
      <c r="D57" s="253" t="str">
        <f>'Step 4 Support Tool'!A59</f>
        <v>EE 42</v>
      </c>
      <c r="E57" s="17">
        <f>'Step 4 Support Tool'!F59</f>
        <v>0</v>
      </c>
      <c r="F57" s="15" t="str">
        <f t="shared" si="3"/>
        <v/>
      </c>
      <c r="G57" s="15">
        <f>'Step 4 Support Tool'!G59</f>
        <v>0</v>
      </c>
      <c r="H57" s="15" t="str">
        <f t="shared" ca="1" si="4"/>
        <v>OK</v>
      </c>
      <c r="I57" s="15">
        <f t="shared" ca="1" si="5"/>
        <v>1</v>
      </c>
      <c r="K57" s="1873"/>
    </row>
    <row r="58" spans="1:14" ht="18.75" customHeight="1" x14ac:dyDescent="0.3">
      <c r="A58" s="337" t="s">
        <v>1242</v>
      </c>
      <c r="B58" s="15" t="s">
        <v>1243</v>
      </c>
      <c r="D58" s="253" t="str">
        <f>'Step 4 Support Tool'!A60</f>
        <v>EE 43</v>
      </c>
      <c r="E58" s="17">
        <f>'Step 4 Support Tool'!F60</f>
        <v>0</v>
      </c>
      <c r="F58" s="15" t="str">
        <f t="shared" si="3"/>
        <v/>
      </c>
      <c r="G58" s="15">
        <f>'Step 4 Support Tool'!G60</f>
        <v>0</v>
      </c>
      <c r="H58" s="15" t="str">
        <f t="shared" ca="1" si="4"/>
        <v>OK</v>
      </c>
      <c r="I58" s="15">
        <f t="shared" ca="1" si="5"/>
        <v>1</v>
      </c>
      <c r="K58" s="1873"/>
    </row>
    <row r="59" spans="1:14" ht="18.75" customHeight="1" x14ac:dyDescent="0.3">
      <c r="A59" s="253" t="s">
        <v>1244</v>
      </c>
      <c r="B59" s="15" t="s">
        <v>1245</v>
      </c>
      <c r="D59" s="253" t="str">
        <f>'Step 4 Support Tool'!A61</f>
        <v>EE 44</v>
      </c>
      <c r="E59" s="17">
        <f>'Step 4 Support Tool'!F61</f>
        <v>0</v>
      </c>
      <c r="F59" s="15" t="str">
        <f t="shared" si="3"/>
        <v/>
      </c>
      <c r="G59" s="15">
        <f>'Step 4 Support Tool'!G61</f>
        <v>0</v>
      </c>
      <c r="H59" s="15" t="str">
        <f t="shared" ca="1" si="4"/>
        <v>OK</v>
      </c>
      <c r="I59" s="15">
        <f t="shared" ca="1" si="5"/>
        <v>1</v>
      </c>
      <c r="K59" s="1873"/>
    </row>
    <row r="60" spans="1:14" ht="18.75" customHeight="1" x14ac:dyDescent="0.3">
      <c r="A60" s="253" t="s">
        <v>1246</v>
      </c>
      <c r="B60" s="15" t="s">
        <v>1247</v>
      </c>
      <c r="D60" s="253" t="str">
        <f>'Step 4 Support Tool'!A62</f>
        <v>EE 45</v>
      </c>
      <c r="E60" s="17">
        <f>'Step 4 Support Tool'!F62</f>
        <v>0</v>
      </c>
      <c r="F60" s="15" t="str">
        <f t="shared" si="3"/>
        <v/>
      </c>
      <c r="G60" s="15">
        <f>'Step 4 Support Tool'!G62</f>
        <v>0</v>
      </c>
      <c r="H60" s="15" t="str">
        <f t="shared" ca="1" si="4"/>
        <v>OK</v>
      </c>
      <c r="I60" s="15">
        <f t="shared" ca="1" si="5"/>
        <v>1</v>
      </c>
      <c r="K60" s="1873"/>
    </row>
    <row r="61" spans="1:14" ht="18.75" customHeight="1" x14ac:dyDescent="0.3">
      <c r="A61" s="253" t="s">
        <v>1248</v>
      </c>
      <c r="D61" s="253" t="str">
        <f>'Step 4 Support Tool'!A63</f>
        <v>EE 46</v>
      </c>
      <c r="E61" s="17">
        <f>'Step 4 Support Tool'!F63</f>
        <v>0</v>
      </c>
      <c r="F61" s="15" t="str">
        <f t="shared" si="3"/>
        <v/>
      </c>
      <c r="G61" s="15">
        <f>'Step 4 Support Tool'!G63</f>
        <v>0</v>
      </c>
      <c r="H61" s="15" t="str">
        <f t="shared" ca="1" si="4"/>
        <v>OK</v>
      </c>
      <c r="I61" s="15">
        <f t="shared" ca="1" si="5"/>
        <v>1</v>
      </c>
      <c r="K61" s="1873"/>
    </row>
    <row r="62" spans="1:14" ht="18.75" customHeight="1" x14ac:dyDescent="0.3">
      <c r="A62" s="253" t="s">
        <v>1249</v>
      </c>
      <c r="D62" s="253" t="str">
        <f>'Step 4 Support Tool'!A64</f>
        <v>EE 47</v>
      </c>
      <c r="E62" s="17">
        <f>'Step 4 Support Tool'!F64</f>
        <v>0</v>
      </c>
      <c r="F62" s="15" t="str">
        <f t="shared" si="3"/>
        <v/>
      </c>
      <c r="G62" s="15">
        <f>'Step 4 Support Tool'!G64</f>
        <v>0</v>
      </c>
      <c r="H62" s="15" t="str">
        <f t="shared" ca="1" si="4"/>
        <v>OK</v>
      </c>
      <c r="I62" s="15">
        <f t="shared" ca="1" si="5"/>
        <v>1</v>
      </c>
      <c r="K62" s="1873"/>
    </row>
    <row r="63" spans="1:14" ht="18.75" customHeight="1" x14ac:dyDescent="0.3">
      <c r="A63" s="253" t="s">
        <v>1250</v>
      </c>
      <c r="D63" s="253" t="str">
        <f>'Step 4 Support Tool'!A65</f>
        <v>EE 48</v>
      </c>
      <c r="E63" s="17">
        <f>'Step 4 Support Tool'!F65</f>
        <v>0</v>
      </c>
      <c r="F63" s="15" t="str">
        <f t="shared" si="3"/>
        <v/>
      </c>
      <c r="G63" s="15">
        <f>'Step 4 Support Tool'!G65</f>
        <v>0</v>
      </c>
      <c r="H63" s="15" t="str">
        <f t="shared" ca="1" si="4"/>
        <v>OK</v>
      </c>
      <c r="I63" s="15">
        <f t="shared" ca="1" si="5"/>
        <v>1</v>
      </c>
      <c r="K63" s="1873"/>
    </row>
    <row r="64" spans="1:14" ht="18.75" customHeight="1" x14ac:dyDescent="0.3">
      <c r="A64" s="253" t="s">
        <v>1251</v>
      </c>
      <c r="D64" s="253" t="str">
        <f>'Step 4 Support Tool'!A66</f>
        <v>EE 49</v>
      </c>
      <c r="E64" s="17">
        <f>'Step 4 Support Tool'!F66</f>
        <v>0</v>
      </c>
      <c r="F64" s="15" t="str">
        <f t="shared" si="3"/>
        <v/>
      </c>
      <c r="G64" s="15">
        <f>'Step 4 Support Tool'!G66</f>
        <v>0</v>
      </c>
      <c r="H64" s="15" t="str">
        <f t="shared" ca="1" si="4"/>
        <v>OK</v>
      </c>
      <c r="I64" s="15">
        <f t="shared" ca="1" si="5"/>
        <v>1</v>
      </c>
      <c r="K64" s="1873"/>
    </row>
    <row r="65" spans="1:11" ht="18.75" customHeight="1" x14ac:dyDescent="0.3">
      <c r="A65" s="253" t="s">
        <v>1252</v>
      </c>
      <c r="D65" s="253" t="str">
        <f>'Step 4 Support Tool'!A67</f>
        <v>EE 50</v>
      </c>
      <c r="E65" s="17">
        <f>'Step 4 Support Tool'!F67</f>
        <v>0</v>
      </c>
      <c r="F65" s="15" t="str">
        <f t="shared" si="3"/>
        <v/>
      </c>
      <c r="G65" s="15">
        <f>'Step 4 Support Tool'!G67</f>
        <v>0</v>
      </c>
      <c r="H65" s="15" t="str">
        <f t="shared" ca="1" si="4"/>
        <v>OK</v>
      </c>
      <c r="I65" s="15">
        <f t="shared" ca="1" si="5"/>
        <v>1</v>
      </c>
      <c r="K65" s="1873"/>
    </row>
    <row r="66" spans="1:11" ht="18.75" customHeight="1" x14ac:dyDescent="0.3">
      <c r="D66" s="253" t="str">
        <f>'Step 4 Support Tool'!A68</f>
        <v>EE 51</v>
      </c>
      <c r="E66" s="17">
        <f>'Step 4 Support Tool'!F68</f>
        <v>0</v>
      </c>
      <c r="F66" s="15" t="str">
        <f t="shared" si="3"/>
        <v/>
      </c>
      <c r="G66" s="15">
        <f>'Step 4 Support Tool'!G68</f>
        <v>0</v>
      </c>
      <c r="H66" s="15" t="str">
        <f t="shared" ca="1" si="4"/>
        <v>OK</v>
      </c>
      <c r="I66" s="15">
        <f t="shared" ca="1" si="5"/>
        <v>1</v>
      </c>
      <c r="K66" s="1873"/>
    </row>
    <row r="67" spans="1:11" ht="18.75" customHeight="1" x14ac:dyDescent="0.3">
      <c r="C67" s="1143" t="s">
        <v>1149</v>
      </c>
      <c r="D67" s="253" t="str">
        <f>'Step 4 Support Tool'!A69</f>
        <v>EE 52</v>
      </c>
      <c r="E67" s="17">
        <f>'Step 4 Support Tool'!F69</f>
        <v>0</v>
      </c>
      <c r="F67" s="15" t="str">
        <f t="shared" si="3"/>
        <v/>
      </c>
      <c r="G67" s="15">
        <f>'Step 4 Support Tool'!G69</f>
        <v>0</v>
      </c>
      <c r="H67" s="15" t="str">
        <f t="shared" ca="1" si="4"/>
        <v>OK</v>
      </c>
      <c r="I67" s="15">
        <f t="shared" ca="1" si="5"/>
        <v>1</v>
      </c>
      <c r="K67" s="1471"/>
    </row>
    <row r="68" spans="1:11" ht="18.75" customHeight="1" x14ac:dyDescent="0.3">
      <c r="A68" s="1143" t="s">
        <v>1253</v>
      </c>
      <c r="B68" s="1143" t="s">
        <v>1254</v>
      </c>
      <c r="C68" s="253" t="s">
        <v>1255</v>
      </c>
      <c r="D68" s="253" t="str">
        <f>'Step 4 Support Tool'!A70</f>
        <v>EE 53</v>
      </c>
      <c r="E68" s="17">
        <f>'Step 4 Support Tool'!F70</f>
        <v>0</v>
      </c>
      <c r="F68" s="15" t="str">
        <f t="shared" si="3"/>
        <v/>
      </c>
      <c r="G68" s="15">
        <f>'Step 4 Support Tool'!G70</f>
        <v>0</v>
      </c>
      <c r="H68" s="15" t="str">
        <f t="shared" ca="1" si="4"/>
        <v>OK</v>
      </c>
      <c r="I68" s="15">
        <f t="shared" ca="1" si="5"/>
        <v>1</v>
      </c>
      <c r="K68" s="1471"/>
    </row>
    <row r="69" spans="1:11" ht="18.75" customHeight="1" x14ac:dyDescent="0.3">
      <c r="A69" s="253" t="s">
        <v>1256</v>
      </c>
      <c r="B69" s="253" t="s">
        <v>1027</v>
      </c>
      <c r="C69" s="253" t="s">
        <v>1257</v>
      </c>
      <c r="D69" s="253" t="str">
        <f>'Step 4 Support Tool'!A71</f>
        <v>EE 54</v>
      </c>
      <c r="E69" s="17">
        <f>'Step 4 Support Tool'!F71</f>
        <v>0</v>
      </c>
      <c r="F69" s="15" t="str">
        <f t="shared" si="3"/>
        <v/>
      </c>
      <c r="G69" s="15">
        <f>'Step 4 Support Tool'!G71</f>
        <v>0</v>
      </c>
      <c r="H69" s="15" t="str">
        <f t="shared" ca="1" si="4"/>
        <v>OK</v>
      </c>
      <c r="I69" s="15">
        <f t="shared" ca="1" si="5"/>
        <v>1</v>
      </c>
      <c r="K69" s="1471"/>
    </row>
    <row r="70" spans="1:11" ht="18.75" customHeight="1" x14ac:dyDescent="0.3">
      <c r="A70" s="253" t="s">
        <v>1258</v>
      </c>
      <c r="B70" s="253" t="s">
        <v>1028</v>
      </c>
      <c r="C70" s="253" t="s">
        <v>1259</v>
      </c>
      <c r="D70" s="253" t="str">
        <f>'Step 4 Support Tool'!A72</f>
        <v>EE 55</v>
      </c>
      <c r="E70" s="17">
        <f>'Step 4 Support Tool'!F72</f>
        <v>0</v>
      </c>
      <c r="F70" s="15" t="str">
        <f t="shared" si="3"/>
        <v/>
      </c>
      <c r="G70" s="15">
        <f>'Step 4 Support Tool'!G72</f>
        <v>0</v>
      </c>
      <c r="H70" s="15" t="str">
        <f t="shared" ca="1" si="4"/>
        <v>OK</v>
      </c>
      <c r="I70" s="15">
        <f t="shared" ca="1" si="5"/>
        <v>1</v>
      </c>
      <c r="K70" s="1873"/>
    </row>
    <row r="71" spans="1:11" ht="18.75" customHeight="1" x14ac:dyDescent="0.3">
      <c r="A71" s="253" t="s">
        <v>1260</v>
      </c>
      <c r="B71" s="253" t="s">
        <v>1029</v>
      </c>
      <c r="C71" s="253" t="s">
        <v>112</v>
      </c>
      <c r="D71" s="253" t="str">
        <f>'Step 4 Support Tool'!A73</f>
        <v>EE 56</v>
      </c>
      <c r="E71" s="17">
        <f>'Step 4 Support Tool'!F73</f>
        <v>0</v>
      </c>
      <c r="F71" s="15" t="str">
        <f t="shared" si="3"/>
        <v/>
      </c>
      <c r="G71" s="15">
        <f>'Step 4 Support Tool'!G73</f>
        <v>0</v>
      </c>
      <c r="H71" s="15" t="str">
        <f t="shared" ca="1" si="4"/>
        <v>OK</v>
      </c>
      <c r="I71" s="15">
        <f t="shared" ca="1" si="5"/>
        <v>1</v>
      </c>
      <c r="K71" s="1873"/>
    </row>
    <row r="72" spans="1:11" ht="18.75" customHeight="1" x14ac:dyDescent="0.3">
      <c r="A72" s="253" t="s">
        <v>1261</v>
      </c>
      <c r="B72" s="253" t="s">
        <v>1030</v>
      </c>
      <c r="C72" s="253" t="s">
        <v>1262</v>
      </c>
      <c r="D72" s="253" t="str">
        <f>'Step 4 Support Tool'!A74</f>
        <v>EE 57</v>
      </c>
      <c r="E72" s="17">
        <f>'Step 4 Support Tool'!F74</f>
        <v>0</v>
      </c>
      <c r="F72" s="15" t="str">
        <f t="shared" si="3"/>
        <v/>
      </c>
      <c r="G72" s="15">
        <f>'Step 4 Support Tool'!G74</f>
        <v>0</v>
      </c>
      <c r="H72" s="15" t="str">
        <f t="shared" ca="1" si="4"/>
        <v>OK</v>
      </c>
      <c r="I72" s="15">
        <f t="shared" ca="1" si="5"/>
        <v>1</v>
      </c>
      <c r="K72" s="1873"/>
    </row>
    <row r="73" spans="1:11" ht="18.75" customHeight="1" x14ac:dyDescent="0.3">
      <c r="A73" s="253" t="s">
        <v>1263</v>
      </c>
      <c r="B73" s="253" t="s">
        <v>1031</v>
      </c>
      <c r="C73" s="253" t="s">
        <v>1264</v>
      </c>
      <c r="D73" s="253" t="str">
        <f>'Step 4 Support Tool'!A75</f>
        <v>EE 58</v>
      </c>
      <c r="E73" s="17">
        <f>'Step 4 Support Tool'!F75</f>
        <v>0</v>
      </c>
      <c r="F73" s="15" t="str">
        <f t="shared" si="3"/>
        <v/>
      </c>
      <c r="G73" s="15">
        <f>'Step 4 Support Tool'!G75</f>
        <v>0</v>
      </c>
      <c r="H73" s="15" t="str">
        <f t="shared" ca="1" si="4"/>
        <v>OK</v>
      </c>
      <c r="I73" s="15">
        <f t="shared" ca="1" si="5"/>
        <v>1</v>
      </c>
      <c r="K73" s="1873"/>
    </row>
    <row r="74" spans="1:11" ht="18.75" customHeight="1" x14ac:dyDescent="0.3">
      <c r="A74" s="253" t="s">
        <v>1265</v>
      </c>
      <c r="B74" s="253" t="s">
        <v>1032</v>
      </c>
      <c r="C74" s="253" t="s">
        <v>1266</v>
      </c>
      <c r="D74" s="253" t="str">
        <f>'Step 4 Support Tool'!A76</f>
        <v>EE 59</v>
      </c>
      <c r="E74" s="17">
        <f>'Step 4 Support Tool'!F76</f>
        <v>0</v>
      </c>
      <c r="F74" s="15" t="str">
        <f t="shared" si="3"/>
        <v/>
      </c>
      <c r="G74" s="15">
        <f>'Step 4 Support Tool'!G76</f>
        <v>0</v>
      </c>
      <c r="H74" s="15" t="str">
        <f t="shared" ca="1" si="4"/>
        <v>OK</v>
      </c>
      <c r="I74" s="15">
        <f t="shared" ca="1" si="5"/>
        <v>1</v>
      </c>
      <c r="K74" s="1873"/>
    </row>
    <row r="75" spans="1:11" ht="18.75" customHeight="1" x14ac:dyDescent="0.3">
      <c r="A75" s="253" t="s">
        <v>1267</v>
      </c>
      <c r="B75" s="253" t="s">
        <v>1033</v>
      </c>
      <c r="C75" s="253" t="s">
        <v>1268</v>
      </c>
      <c r="D75" s="253" t="str">
        <f>'Step 4 Support Tool'!A77</f>
        <v>EE 60</v>
      </c>
      <c r="E75" s="17">
        <f>'Step 4 Support Tool'!F77</f>
        <v>0</v>
      </c>
      <c r="F75" s="15" t="str">
        <f t="shared" si="3"/>
        <v/>
      </c>
      <c r="G75" s="15">
        <f>'Step 4 Support Tool'!G77</f>
        <v>0</v>
      </c>
      <c r="H75" s="15" t="str">
        <f t="shared" ca="1" si="4"/>
        <v>OK</v>
      </c>
      <c r="I75" s="15">
        <f t="shared" ca="1" si="5"/>
        <v>1</v>
      </c>
      <c r="K75" s="1873"/>
    </row>
    <row r="76" spans="1:11" ht="18.75" customHeight="1" x14ac:dyDescent="0.3">
      <c r="A76" s="253" t="s">
        <v>1269</v>
      </c>
      <c r="B76" s="253" t="s">
        <v>1270</v>
      </c>
      <c r="C76" s="253" t="s">
        <v>1271</v>
      </c>
      <c r="D76" s="253" t="str">
        <f>'Step 4 Support Tool'!A78</f>
        <v>EE 61</v>
      </c>
      <c r="E76" s="17">
        <f>'Step 4 Support Tool'!F78</f>
        <v>0</v>
      </c>
      <c r="F76" s="15" t="str">
        <f t="shared" si="3"/>
        <v/>
      </c>
      <c r="G76" s="15">
        <f>'Step 4 Support Tool'!G78</f>
        <v>0</v>
      </c>
      <c r="H76" s="15" t="str">
        <f t="shared" ca="1" si="4"/>
        <v>OK</v>
      </c>
      <c r="I76" s="15">
        <f t="shared" ca="1" si="5"/>
        <v>1</v>
      </c>
      <c r="K76" s="1873"/>
    </row>
    <row r="77" spans="1:11" ht="18.75" customHeight="1" x14ac:dyDescent="0.3">
      <c r="A77" s="253" t="s">
        <v>140</v>
      </c>
      <c r="B77" s="253"/>
      <c r="C77" s="253" t="s">
        <v>1272</v>
      </c>
      <c r="D77" s="253" t="str">
        <f>'Step 4 Support Tool'!A79</f>
        <v>EE 62</v>
      </c>
      <c r="E77" s="17">
        <f>'Step 4 Support Tool'!F79</f>
        <v>0</v>
      </c>
      <c r="F77" s="15" t="str">
        <f t="shared" si="3"/>
        <v/>
      </c>
      <c r="G77" s="15">
        <f>'Step 4 Support Tool'!G79</f>
        <v>0</v>
      </c>
      <c r="H77" s="15" t="str">
        <f t="shared" ca="1" si="4"/>
        <v>OK</v>
      </c>
      <c r="I77" s="15">
        <f t="shared" ca="1" si="5"/>
        <v>1</v>
      </c>
      <c r="K77" s="1471"/>
    </row>
    <row r="78" spans="1:11" ht="18.75" customHeight="1" x14ac:dyDescent="0.3">
      <c r="C78" s="253" t="s">
        <v>1273</v>
      </c>
      <c r="D78" s="253" t="str">
        <f>'Step 4 Support Tool'!A80</f>
        <v>EE 63</v>
      </c>
      <c r="E78" s="17">
        <f>'Step 4 Support Tool'!F80</f>
        <v>0</v>
      </c>
      <c r="F78" s="15" t="str">
        <f t="shared" si="3"/>
        <v/>
      </c>
      <c r="G78" s="15">
        <f>'Step 4 Support Tool'!G80</f>
        <v>0</v>
      </c>
      <c r="H78" s="15" t="str">
        <f t="shared" ca="1" si="4"/>
        <v>OK</v>
      </c>
      <c r="I78" s="15">
        <f t="shared" ca="1" si="5"/>
        <v>1</v>
      </c>
      <c r="K78" s="1471"/>
    </row>
    <row r="79" spans="1:11" ht="18.75" customHeight="1" x14ac:dyDescent="0.3">
      <c r="C79" s="253" t="s">
        <v>1274</v>
      </c>
      <c r="D79" s="253" t="str">
        <f>'Step 4 Support Tool'!A81</f>
        <v>EE 64</v>
      </c>
      <c r="E79" s="17">
        <f>'Step 4 Support Tool'!F81</f>
        <v>0</v>
      </c>
      <c r="F79" s="15" t="str">
        <f t="shared" si="3"/>
        <v/>
      </c>
      <c r="G79" s="15">
        <f>'Step 4 Support Tool'!G81</f>
        <v>0</v>
      </c>
      <c r="H79" s="15" t="str">
        <f t="shared" ca="1" si="4"/>
        <v>OK</v>
      </c>
      <c r="I79" s="15">
        <f t="shared" ca="1" si="5"/>
        <v>1</v>
      </c>
      <c r="K79" s="1873"/>
    </row>
    <row r="80" spans="1:11" ht="18.75" customHeight="1" x14ac:dyDescent="0.3">
      <c r="C80" s="253" t="s">
        <v>1275</v>
      </c>
      <c r="D80" s="253" t="str">
        <f>'Step 4 Support Tool'!A82</f>
        <v>EE 65</v>
      </c>
      <c r="E80" s="17">
        <f>'Step 4 Support Tool'!F82</f>
        <v>0</v>
      </c>
      <c r="F80" s="15" t="str">
        <f t="shared" ref="F80:F111" si="6">IF(ISERROR(VLOOKUP(E80,$A$3:$B$21,2,FALSE)),"",VLOOKUP(E80,$A$3:$B$21,2,FALSE))</f>
        <v/>
      </c>
      <c r="G80" s="15">
        <f>'Step 4 Support Tool'!G82</f>
        <v>0</v>
      </c>
      <c r="H80" s="15" t="str">
        <f t="shared" ref="H80:H111" ca="1" si="7">IF(AND(F80&lt;&gt;0,G80=0),"OK",IF(ISERROR(VLOOKUP(G80,INDIRECT(F80),1,FALSE)),"Work Type","OK"))</f>
        <v>OK</v>
      </c>
      <c r="I80" s="15">
        <f t="shared" ref="I80:I111" ca="1" si="8">IF(H80="OK",1,0)</f>
        <v>1</v>
      </c>
      <c r="K80" s="1873"/>
    </row>
    <row r="81" spans="1:11" ht="18.75" customHeight="1" x14ac:dyDescent="0.3">
      <c r="C81" s="253" t="s">
        <v>1276</v>
      </c>
      <c r="D81" s="253" t="str">
        <f>'Step 4 Support Tool'!A83</f>
        <v>EE 66</v>
      </c>
      <c r="E81" s="17">
        <f>'Step 4 Support Tool'!F83</f>
        <v>0</v>
      </c>
      <c r="F81" s="15" t="str">
        <f t="shared" si="6"/>
        <v/>
      </c>
      <c r="G81" s="15">
        <f>'Step 4 Support Tool'!G83</f>
        <v>0</v>
      </c>
      <c r="H81" s="15" t="str">
        <f t="shared" ca="1" si="7"/>
        <v>OK</v>
      </c>
      <c r="I81" s="15">
        <f t="shared" ca="1" si="8"/>
        <v>1</v>
      </c>
      <c r="K81" s="1471"/>
    </row>
    <row r="82" spans="1:11" ht="18.75" customHeight="1" x14ac:dyDescent="0.3">
      <c r="C82" s="253" t="s">
        <v>140</v>
      </c>
      <c r="D82" s="253" t="str">
        <f>'Step 4 Support Tool'!A84</f>
        <v>EE 67</v>
      </c>
      <c r="E82" s="17">
        <f>'Step 4 Support Tool'!F84</f>
        <v>0</v>
      </c>
      <c r="F82" s="15" t="str">
        <f t="shared" si="6"/>
        <v/>
      </c>
      <c r="G82" s="15">
        <f>'Step 4 Support Tool'!G84</f>
        <v>0</v>
      </c>
      <c r="H82" s="15" t="str">
        <f t="shared" ca="1" si="7"/>
        <v>OK</v>
      </c>
      <c r="I82" s="15">
        <f t="shared" ca="1" si="8"/>
        <v>1</v>
      </c>
    </row>
    <row r="83" spans="1:11" ht="18.75" customHeight="1" x14ac:dyDescent="0.3">
      <c r="A83" s="337" t="s">
        <v>1277</v>
      </c>
      <c r="D83" s="253" t="str">
        <f>'Step 4 Support Tool'!A85</f>
        <v>EE 68</v>
      </c>
      <c r="E83" s="17">
        <f>'Step 4 Support Tool'!F85</f>
        <v>0</v>
      </c>
      <c r="F83" s="15" t="str">
        <f t="shared" si="6"/>
        <v/>
      </c>
      <c r="G83" s="15">
        <f>'Step 4 Support Tool'!G85</f>
        <v>0</v>
      </c>
      <c r="H83" s="15" t="str">
        <f t="shared" ca="1" si="7"/>
        <v>OK</v>
      </c>
      <c r="I83" s="15">
        <f t="shared" ca="1" si="8"/>
        <v>1</v>
      </c>
    </row>
    <row r="84" spans="1:11" ht="18.75" customHeight="1" x14ac:dyDescent="0.3">
      <c r="A84" s="253" t="s">
        <v>1278</v>
      </c>
      <c r="D84" s="253" t="str">
        <f>'Step 4 Support Tool'!A86</f>
        <v>EE 69</v>
      </c>
      <c r="E84" s="17">
        <f>'Step 4 Support Tool'!F86</f>
        <v>0</v>
      </c>
      <c r="F84" s="15" t="str">
        <f t="shared" si="6"/>
        <v/>
      </c>
      <c r="G84" s="15">
        <f>'Step 4 Support Tool'!G86</f>
        <v>0</v>
      </c>
      <c r="H84" s="15" t="str">
        <f t="shared" ca="1" si="7"/>
        <v>OK</v>
      </c>
      <c r="I84" s="15">
        <f t="shared" ca="1" si="8"/>
        <v>1</v>
      </c>
    </row>
    <row r="85" spans="1:11" ht="18.75" customHeight="1" x14ac:dyDescent="0.3">
      <c r="A85" s="253" t="s">
        <v>1279</v>
      </c>
      <c r="D85" s="253" t="str">
        <f>'Step 4 Support Tool'!A87</f>
        <v>EE 70</v>
      </c>
      <c r="E85" s="17">
        <f>'Step 4 Support Tool'!F87</f>
        <v>0</v>
      </c>
      <c r="F85" s="15" t="str">
        <f t="shared" si="6"/>
        <v/>
      </c>
      <c r="G85" s="15">
        <f>'Step 4 Support Tool'!G87</f>
        <v>0</v>
      </c>
      <c r="H85" s="15" t="str">
        <f t="shared" ca="1" si="7"/>
        <v>OK</v>
      </c>
      <c r="I85" s="15">
        <f t="shared" ca="1" si="8"/>
        <v>1</v>
      </c>
    </row>
    <row r="86" spans="1:11" ht="18.75" customHeight="1" x14ac:dyDescent="0.3">
      <c r="A86" s="253" t="s">
        <v>1280</v>
      </c>
      <c r="D86" s="253" t="str">
        <f>'Step 4 Support Tool'!A88</f>
        <v>EE 71</v>
      </c>
      <c r="E86" s="17">
        <f>'Step 4 Support Tool'!F88</f>
        <v>0</v>
      </c>
      <c r="F86" s="15" t="str">
        <f t="shared" si="6"/>
        <v/>
      </c>
      <c r="G86" s="15">
        <f>'Step 4 Support Tool'!G88</f>
        <v>0</v>
      </c>
      <c r="H86" s="15" t="str">
        <f t="shared" ca="1" si="7"/>
        <v>OK</v>
      </c>
      <c r="I86" s="15">
        <f t="shared" ca="1" si="8"/>
        <v>1</v>
      </c>
      <c r="K86" s="259"/>
    </row>
    <row r="87" spans="1:11" ht="18.75" customHeight="1" x14ac:dyDescent="0.4">
      <c r="A87" s="1243" t="s">
        <v>1281</v>
      </c>
      <c r="D87" s="253" t="str">
        <f>'Step 4 Support Tool'!A89</f>
        <v>EE 72</v>
      </c>
      <c r="E87" s="17">
        <f>'Step 4 Support Tool'!F89</f>
        <v>0</v>
      </c>
      <c r="F87" s="15" t="str">
        <f t="shared" si="6"/>
        <v/>
      </c>
      <c r="G87" s="15">
        <f>'Step 4 Support Tool'!G89</f>
        <v>0</v>
      </c>
      <c r="H87" s="15" t="str">
        <f t="shared" ca="1" si="7"/>
        <v>OK</v>
      </c>
      <c r="I87" s="15">
        <f t="shared" ca="1" si="8"/>
        <v>1</v>
      </c>
      <c r="K87" s="259"/>
    </row>
    <row r="88" spans="1:11" ht="18.75" customHeight="1" x14ac:dyDescent="0.3">
      <c r="A88" s="253" t="s">
        <v>1282</v>
      </c>
      <c r="D88" s="253" t="str">
        <f>'Step 4 Support Tool'!A90</f>
        <v>EE 73</v>
      </c>
      <c r="E88" s="17">
        <f>'Step 4 Support Tool'!F90</f>
        <v>0</v>
      </c>
      <c r="F88" s="15" t="str">
        <f t="shared" si="6"/>
        <v/>
      </c>
      <c r="G88" s="15">
        <f>'Step 4 Support Tool'!G90</f>
        <v>0</v>
      </c>
      <c r="H88" s="15" t="str">
        <f t="shared" ca="1" si="7"/>
        <v>OK</v>
      </c>
      <c r="I88" s="15">
        <f t="shared" ca="1" si="8"/>
        <v>1</v>
      </c>
    </row>
    <row r="89" spans="1:11" ht="18.75" customHeight="1" x14ac:dyDescent="0.3">
      <c r="A89" s="253" t="s">
        <v>1283</v>
      </c>
      <c r="D89" s="253" t="str">
        <f>'Step 4 Support Tool'!A91</f>
        <v>EE 74</v>
      </c>
      <c r="E89" s="17">
        <f>'Step 4 Support Tool'!F91</f>
        <v>0</v>
      </c>
      <c r="F89" s="15" t="str">
        <f t="shared" si="6"/>
        <v/>
      </c>
      <c r="G89" s="15">
        <f>'Step 4 Support Tool'!G91</f>
        <v>0</v>
      </c>
      <c r="H89" s="15" t="str">
        <f t="shared" ca="1" si="7"/>
        <v>OK</v>
      </c>
      <c r="I89" s="15">
        <f t="shared" ca="1" si="8"/>
        <v>1</v>
      </c>
      <c r="K89" s="259"/>
    </row>
    <row r="90" spans="1:11" ht="18.75" customHeight="1" x14ac:dyDescent="0.3">
      <c r="A90" s="253" t="s">
        <v>217</v>
      </c>
      <c r="D90" s="253" t="str">
        <f>'Step 4 Support Tool'!A92</f>
        <v>EE 75</v>
      </c>
      <c r="E90" s="17">
        <f>'Step 4 Support Tool'!F92</f>
        <v>0</v>
      </c>
      <c r="F90" s="15" t="str">
        <f t="shared" si="6"/>
        <v/>
      </c>
      <c r="G90" s="15">
        <f>'Step 4 Support Tool'!G92</f>
        <v>0</v>
      </c>
      <c r="H90" s="15" t="str">
        <f t="shared" ca="1" si="7"/>
        <v>OK</v>
      </c>
      <c r="I90" s="15">
        <f t="shared" ca="1" si="8"/>
        <v>1</v>
      </c>
    </row>
    <row r="91" spans="1:11" ht="18.75" customHeight="1" x14ac:dyDescent="0.3">
      <c r="D91" s="253" t="str">
        <f>'Step 4 Support Tool'!A93</f>
        <v>EE 76</v>
      </c>
      <c r="E91" s="17">
        <f>'Step 4 Support Tool'!F93</f>
        <v>0</v>
      </c>
      <c r="F91" s="15" t="str">
        <f t="shared" si="6"/>
        <v/>
      </c>
      <c r="G91" s="15">
        <f>'Step 4 Support Tool'!G93</f>
        <v>0</v>
      </c>
      <c r="H91" s="15" t="str">
        <f t="shared" ca="1" si="7"/>
        <v>OK</v>
      </c>
      <c r="I91" s="15">
        <f t="shared" ca="1" si="8"/>
        <v>1</v>
      </c>
    </row>
    <row r="92" spans="1:11" ht="18.75" customHeight="1" x14ac:dyDescent="0.3">
      <c r="A92" s="253" t="s">
        <v>1284</v>
      </c>
      <c r="D92" s="253" t="str">
        <f>'Step 4 Support Tool'!A94</f>
        <v>EE 77</v>
      </c>
      <c r="E92" s="17">
        <f>'Step 4 Support Tool'!F94</f>
        <v>0</v>
      </c>
      <c r="F92" s="15" t="str">
        <f t="shared" si="6"/>
        <v/>
      </c>
      <c r="G92" s="15">
        <f>'Step 4 Support Tool'!G94</f>
        <v>0</v>
      </c>
      <c r="H92" s="15" t="str">
        <f t="shared" ca="1" si="7"/>
        <v>OK</v>
      </c>
      <c r="I92" s="15">
        <f t="shared" ca="1" si="8"/>
        <v>1</v>
      </c>
    </row>
    <row r="93" spans="1:11" ht="18.75" customHeight="1" x14ac:dyDescent="0.3">
      <c r="A93" s="252" t="s">
        <v>1285</v>
      </c>
      <c r="D93" s="253" t="str">
        <f>'Step 4 Support Tool'!A95</f>
        <v>EE 78</v>
      </c>
      <c r="E93" s="17">
        <f>'Step 4 Support Tool'!F95</f>
        <v>0</v>
      </c>
      <c r="F93" s="15" t="str">
        <f t="shared" si="6"/>
        <v/>
      </c>
      <c r="G93" s="15">
        <f>'Step 4 Support Tool'!G95</f>
        <v>0</v>
      </c>
      <c r="H93" s="15" t="str">
        <f t="shared" ca="1" si="7"/>
        <v>OK</v>
      </c>
      <c r="I93" s="15">
        <f t="shared" ca="1" si="8"/>
        <v>1</v>
      </c>
    </row>
    <row r="94" spans="1:11" ht="18.75" customHeight="1" x14ac:dyDescent="0.3">
      <c r="A94" s="252" t="s">
        <v>1286</v>
      </c>
      <c r="D94" s="253" t="str">
        <f>'Step 4 Support Tool'!A96</f>
        <v>EE 79</v>
      </c>
      <c r="E94" s="17">
        <f>'Step 4 Support Tool'!F96</f>
        <v>0</v>
      </c>
      <c r="F94" s="15" t="str">
        <f t="shared" si="6"/>
        <v/>
      </c>
      <c r="G94" s="15">
        <f>'Step 4 Support Tool'!G96</f>
        <v>0</v>
      </c>
      <c r="H94" s="15" t="str">
        <f t="shared" ca="1" si="7"/>
        <v>OK</v>
      </c>
      <c r="I94" s="15">
        <f t="shared" ca="1" si="8"/>
        <v>1</v>
      </c>
    </row>
    <row r="95" spans="1:11" ht="18.75" customHeight="1" x14ac:dyDescent="0.3">
      <c r="A95" s="252" t="s">
        <v>1287</v>
      </c>
      <c r="D95" s="253" t="str">
        <f>'Step 4 Support Tool'!A97</f>
        <v>EE 80</v>
      </c>
      <c r="E95" s="17">
        <f>'Step 4 Support Tool'!F97</f>
        <v>0</v>
      </c>
      <c r="F95" s="15" t="str">
        <f t="shared" si="6"/>
        <v/>
      </c>
      <c r="G95" s="15">
        <f>'Step 4 Support Tool'!G97</f>
        <v>0</v>
      </c>
      <c r="H95" s="15" t="str">
        <f t="shared" ca="1" si="7"/>
        <v>OK</v>
      </c>
      <c r="I95" s="15">
        <f t="shared" ca="1" si="8"/>
        <v>1</v>
      </c>
    </row>
    <row r="96" spans="1:11" ht="18.75" customHeight="1" x14ac:dyDescent="0.3">
      <c r="A96" s="252" t="s">
        <v>1288</v>
      </c>
      <c r="D96" s="253" t="str">
        <f>'Step 4 Support Tool'!A98</f>
        <v>EE 81</v>
      </c>
      <c r="E96" s="17">
        <f>'Step 4 Support Tool'!F98</f>
        <v>0</v>
      </c>
      <c r="F96" s="15" t="str">
        <f t="shared" si="6"/>
        <v/>
      </c>
      <c r="G96" s="15">
        <f>'Step 4 Support Tool'!G98</f>
        <v>0</v>
      </c>
      <c r="H96" s="15" t="str">
        <f t="shared" ca="1" si="7"/>
        <v>OK</v>
      </c>
      <c r="I96" s="15">
        <f t="shared" ca="1" si="8"/>
        <v>1</v>
      </c>
    </row>
    <row r="97" spans="1:9" ht="18.75" customHeight="1" x14ac:dyDescent="0.3">
      <c r="A97" s="252" t="s">
        <v>1289</v>
      </c>
      <c r="D97" s="253" t="str">
        <f>'Step 4 Support Tool'!A99</f>
        <v>EE 82</v>
      </c>
      <c r="E97" s="17">
        <f>'Step 4 Support Tool'!F99</f>
        <v>0</v>
      </c>
      <c r="F97" s="15" t="str">
        <f t="shared" si="6"/>
        <v/>
      </c>
      <c r="G97" s="15">
        <f>'Step 4 Support Tool'!G99</f>
        <v>0</v>
      </c>
      <c r="H97" s="15" t="str">
        <f t="shared" ca="1" si="7"/>
        <v>OK</v>
      </c>
      <c r="I97" s="15">
        <f t="shared" ca="1" si="8"/>
        <v>1</v>
      </c>
    </row>
    <row r="98" spans="1:9" ht="18.75" customHeight="1" x14ac:dyDescent="0.3">
      <c r="A98" s="252" t="s">
        <v>1290</v>
      </c>
      <c r="D98" s="253" t="str">
        <f>'Step 4 Support Tool'!A100</f>
        <v>EE 83</v>
      </c>
      <c r="E98" s="17">
        <f>'Step 4 Support Tool'!F100</f>
        <v>0</v>
      </c>
      <c r="F98" s="15" t="str">
        <f t="shared" si="6"/>
        <v/>
      </c>
      <c r="G98" s="15">
        <f>'Step 4 Support Tool'!G100</f>
        <v>0</v>
      </c>
      <c r="H98" s="15" t="str">
        <f t="shared" ca="1" si="7"/>
        <v>OK</v>
      </c>
      <c r="I98" s="15">
        <f t="shared" ca="1" si="8"/>
        <v>1</v>
      </c>
    </row>
    <row r="99" spans="1:9" ht="18.75" customHeight="1" x14ac:dyDescent="0.3">
      <c r="A99" s="252" t="s">
        <v>1291</v>
      </c>
      <c r="D99" s="253" t="str">
        <f>'Step 4 Support Tool'!A101</f>
        <v>EE 84</v>
      </c>
      <c r="E99" s="17">
        <f>'Step 4 Support Tool'!F101</f>
        <v>0</v>
      </c>
      <c r="F99" s="15" t="str">
        <f t="shared" si="6"/>
        <v/>
      </c>
      <c r="G99" s="15">
        <f>'Step 4 Support Tool'!G101</f>
        <v>0</v>
      </c>
      <c r="H99" s="15" t="str">
        <f t="shared" ca="1" si="7"/>
        <v>OK</v>
      </c>
      <c r="I99" s="15">
        <f t="shared" ca="1" si="8"/>
        <v>1</v>
      </c>
    </row>
    <row r="100" spans="1:9" ht="18.75" customHeight="1" x14ac:dyDescent="0.3">
      <c r="D100" s="253" t="str">
        <f>'Step 4 Support Tool'!A102</f>
        <v>EE 85</v>
      </c>
      <c r="E100" s="17">
        <f>'Step 4 Support Tool'!F102</f>
        <v>0</v>
      </c>
      <c r="F100" s="15" t="str">
        <f t="shared" si="6"/>
        <v/>
      </c>
      <c r="G100" s="15">
        <f>'Step 4 Support Tool'!G102</f>
        <v>0</v>
      </c>
      <c r="H100" s="15" t="str">
        <f t="shared" ca="1" si="7"/>
        <v>OK</v>
      </c>
      <c r="I100" s="15">
        <f t="shared" ca="1" si="8"/>
        <v>1</v>
      </c>
    </row>
    <row r="101" spans="1:9" ht="18.75" customHeight="1" x14ac:dyDescent="0.3">
      <c r="D101" s="253" t="str">
        <f>'Step 4 Support Tool'!A103</f>
        <v>EE 86</v>
      </c>
      <c r="E101" s="17">
        <f>'Step 4 Support Tool'!F103</f>
        <v>0</v>
      </c>
      <c r="F101" s="15" t="str">
        <f t="shared" si="6"/>
        <v/>
      </c>
      <c r="G101" s="15">
        <f>'Step 4 Support Tool'!G103</f>
        <v>0</v>
      </c>
      <c r="H101" s="15" t="str">
        <f t="shared" ca="1" si="7"/>
        <v>OK</v>
      </c>
      <c r="I101" s="15">
        <f t="shared" ca="1" si="8"/>
        <v>1</v>
      </c>
    </row>
    <row r="102" spans="1:9" ht="18.75" customHeight="1" x14ac:dyDescent="0.3">
      <c r="D102" s="253" t="str">
        <f>'Step 4 Support Tool'!A104</f>
        <v>EE 87</v>
      </c>
      <c r="E102" s="17">
        <f>'Step 4 Support Tool'!F104</f>
        <v>0</v>
      </c>
      <c r="F102" s="15" t="str">
        <f t="shared" si="6"/>
        <v/>
      </c>
      <c r="G102" s="15">
        <f>'Step 4 Support Tool'!G104</f>
        <v>0</v>
      </c>
      <c r="H102" s="15" t="str">
        <f t="shared" ca="1" si="7"/>
        <v>OK</v>
      </c>
      <c r="I102" s="15">
        <f t="shared" ca="1" si="8"/>
        <v>1</v>
      </c>
    </row>
    <row r="103" spans="1:9" ht="18.75" customHeight="1" x14ac:dyDescent="0.3">
      <c r="D103" s="253" t="str">
        <f>'Step 4 Support Tool'!A105</f>
        <v>EE 88</v>
      </c>
      <c r="E103" s="17">
        <f>'Step 4 Support Tool'!F105</f>
        <v>0</v>
      </c>
      <c r="F103" s="15" t="str">
        <f t="shared" si="6"/>
        <v/>
      </c>
      <c r="G103" s="15">
        <f>'Step 4 Support Tool'!G105</f>
        <v>0</v>
      </c>
      <c r="H103" s="15" t="str">
        <f t="shared" ca="1" si="7"/>
        <v>OK</v>
      </c>
      <c r="I103" s="15">
        <f t="shared" ca="1" si="8"/>
        <v>1</v>
      </c>
    </row>
    <row r="104" spans="1:9" ht="18.75" customHeight="1" x14ac:dyDescent="0.3">
      <c r="D104" s="253" t="str">
        <f>'Step 4 Support Tool'!A106</f>
        <v>EE 89</v>
      </c>
      <c r="E104" s="17">
        <f>'Step 4 Support Tool'!F106</f>
        <v>0</v>
      </c>
      <c r="F104" s="15" t="str">
        <f t="shared" si="6"/>
        <v/>
      </c>
      <c r="G104" s="15">
        <f>'Step 4 Support Tool'!G106</f>
        <v>0</v>
      </c>
      <c r="H104" s="15" t="str">
        <f t="shared" ca="1" si="7"/>
        <v>OK</v>
      </c>
      <c r="I104" s="15">
        <f t="shared" ca="1" si="8"/>
        <v>1</v>
      </c>
    </row>
    <row r="105" spans="1:9" ht="18.75" customHeight="1" x14ac:dyDescent="0.3">
      <c r="D105" s="253" t="str">
        <f>'Step 4 Support Tool'!A107</f>
        <v>EE 90</v>
      </c>
      <c r="E105" s="17">
        <f>'Step 4 Support Tool'!F107</f>
        <v>0</v>
      </c>
      <c r="F105" s="15" t="str">
        <f t="shared" si="6"/>
        <v/>
      </c>
      <c r="G105" s="15">
        <f>'Step 4 Support Tool'!G107</f>
        <v>0</v>
      </c>
      <c r="H105" s="15" t="str">
        <f t="shared" ca="1" si="7"/>
        <v>OK</v>
      </c>
      <c r="I105" s="15">
        <f t="shared" ca="1" si="8"/>
        <v>1</v>
      </c>
    </row>
    <row r="106" spans="1:9" ht="18.75" customHeight="1" x14ac:dyDescent="0.3">
      <c r="A106" s="259"/>
      <c r="D106" s="253" t="str">
        <f>'Step 4 Support Tool'!A108</f>
        <v>EE 91</v>
      </c>
      <c r="E106" s="17">
        <f>'Step 4 Support Tool'!F108</f>
        <v>0</v>
      </c>
      <c r="F106" s="15" t="str">
        <f t="shared" si="6"/>
        <v/>
      </c>
      <c r="G106" s="15">
        <f>'Step 4 Support Tool'!G108</f>
        <v>0</v>
      </c>
      <c r="H106" s="15" t="str">
        <f t="shared" ca="1" si="7"/>
        <v>OK</v>
      </c>
      <c r="I106" s="15">
        <f t="shared" ca="1" si="8"/>
        <v>1</v>
      </c>
    </row>
    <row r="107" spans="1:9" ht="18.75" customHeight="1" x14ac:dyDescent="0.3">
      <c r="A107" s="259"/>
      <c r="D107" s="253" t="str">
        <f>'Step 4 Support Tool'!A109</f>
        <v>EE 92</v>
      </c>
      <c r="E107" s="17">
        <f>'Step 4 Support Tool'!F109</f>
        <v>0</v>
      </c>
      <c r="F107" s="15" t="str">
        <f t="shared" si="6"/>
        <v/>
      </c>
      <c r="G107" s="15">
        <f>'Step 4 Support Tool'!G109</f>
        <v>0</v>
      </c>
      <c r="H107" s="15" t="str">
        <f t="shared" ca="1" si="7"/>
        <v>OK</v>
      </c>
      <c r="I107" s="15">
        <f t="shared" ca="1" si="8"/>
        <v>1</v>
      </c>
    </row>
    <row r="108" spans="1:9" ht="18.75" customHeight="1" x14ac:dyDescent="0.3">
      <c r="A108" s="259"/>
      <c r="D108" s="253" t="str">
        <f>'Step 4 Support Tool'!A110</f>
        <v>EE 93</v>
      </c>
      <c r="E108" s="17">
        <f>'Step 4 Support Tool'!F110</f>
        <v>0</v>
      </c>
      <c r="F108" s="15" t="str">
        <f t="shared" si="6"/>
        <v/>
      </c>
      <c r="G108" s="15">
        <f>'Step 4 Support Tool'!G110</f>
        <v>0</v>
      </c>
      <c r="H108" s="15" t="str">
        <f t="shared" ca="1" si="7"/>
        <v>OK</v>
      </c>
      <c r="I108" s="15">
        <f t="shared" ca="1" si="8"/>
        <v>1</v>
      </c>
    </row>
    <row r="109" spans="1:9" ht="18.75" customHeight="1" x14ac:dyDescent="0.3">
      <c r="A109" s="259"/>
      <c r="D109" s="253" t="str">
        <f>'Step 4 Support Tool'!A111</f>
        <v>EE 94</v>
      </c>
      <c r="E109" s="17">
        <f>'Step 4 Support Tool'!F111</f>
        <v>0</v>
      </c>
      <c r="F109" s="15" t="str">
        <f t="shared" si="6"/>
        <v/>
      </c>
      <c r="G109" s="15">
        <f>'Step 4 Support Tool'!G111</f>
        <v>0</v>
      </c>
      <c r="H109" s="15" t="str">
        <f t="shared" ca="1" si="7"/>
        <v>OK</v>
      </c>
      <c r="I109" s="15">
        <f t="shared" ca="1" si="8"/>
        <v>1</v>
      </c>
    </row>
    <row r="110" spans="1:9" ht="18.75" customHeight="1" x14ac:dyDescent="0.3">
      <c r="A110" s="259"/>
      <c r="D110" s="253" t="str">
        <f>'Step 4 Support Tool'!A112</f>
        <v>EE 95</v>
      </c>
      <c r="E110" s="17">
        <f>'Step 4 Support Tool'!F112</f>
        <v>0</v>
      </c>
      <c r="F110" s="15" t="str">
        <f t="shared" si="6"/>
        <v/>
      </c>
      <c r="G110" s="15">
        <f>'Step 4 Support Tool'!G112</f>
        <v>0</v>
      </c>
      <c r="H110" s="15" t="str">
        <f t="shared" ca="1" si="7"/>
        <v>OK</v>
      </c>
      <c r="I110" s="15">
        <f t="shared" ca="1" si="8"/>
        <v>1</v>
      </c>
    </row>
    <row r="111" spans="1:9" ht="18.75" customHeight="1" x14ac:dyDescent="0.3">
      <c r="A111" s="259"/>
      <c r="D111" s="253" t="str">
        <f>'Step 4 Support Tool'!A113</f>
        <v>EE 96</v>
      </c>
      <c r="E111" s="17">
        <f>'Step 4 Support Tool'!F113</f>
        <v>0</v>
      </c>
      <c r="F111" s="15" t="str">
        <f t="shared" si="6"/>
        <v/>
      </c>
      <c r="G111" s="15">
        <f>'Step 4 Support Tool'!G113</f>
        <v>0</v>
      </c>
      <c r="H111" s="15" t="str">
        <f t="shared" ca="1" si="7"/>
        <v>OK</v>
      </c>
      <c r="I111" s="15">
        <f t="shared" ca="1" si="8"/>
        <v>1</v>
      </c>
    </row>
    <row r="112" spans="1:9" ht="18.75" customHeight="1" x14ac:dyDescent="0.3">
      <c r="A112" s="259"/>
      <c r="D112" s="253" t="str">
        <f>'Step 4 Support Tool'!A114</f>
        <v>EE 97</v>
      </c>
      <c r="E112" s="17">
        <f>'Step 4 Support Tool'!F114</f>
        <v>0</v>
      </c>
      <c r="F112" s="15" t="str">
        <f t="shared" ref="F112:F143" si="9">IF(ISERROR(VLOOKUP(E112,$A$3:$B$21,2,FALSE)),"",VLOOKUP(E112,$A$3:$B$21,2,FALSE))</f>
        <v/>
      </c>
      <c r="G112" s="15">
        <f>'Step 4 Support Tool'!G114</f>
        <v>0</v>
      </c>
      <c r="H112" s="15" t="str">
        <f t="shared" ref="H112:H143" ca="1" si="10">IF(AND(F112&lt;&gt;0,G112=0),"OK",IF(ISERROR(VLOOKUP(G112,INDIRECT(F112),1,FALSE)),"Work Type","OK"))</f>
        <v>OK</v>
      </c>
      <c r="I112" s="15">
        <f t="shared" ref="I112:I143" ca="1" si="11">IF(H112="OK",1,0)</f>
        <v>1</v>
      </c>
    </row>
    <row r="113" spans="1:9" ht="18.75" customHeight="1" x14ac:dyDescent="0.3">
      <c r="A113" s="259"/>
      <c r="D113" s="253" t="str">
        <f>'Step 4 Support Tool'!A115</f>
        <v>EE 98</v>
      </c>
      <c r="E113" s="17">
        <f>'Step 4 Support Tool'!F115</f>
        <v>0</v>
      </c>
      <c r="F113" s="15" t="str">
        <f t="shared" si="9"/>
        <v/>
      </c>
      <c r="G113" s="15">
        <f>'Step 4 Support Tool'!G115</f>
        <v>0</v>
      </c>
      <c r="H113" s="15" t="str">
        <f t="shared" ca="1" si="10"/>
        <v>OK</v>
      </c>
      <c r="I113" s="15">
        <f t="shared" ca="1" si="11"/>
        <v>1</v>
      </c>
    </row>
    <row r="114" spans="1:9" ht="18.75" customHeight="1" x14ac:dyDescent="0.3">
      <c r="A114" s="259"/>
      <c r="D114" s="253" t="str">
        <f>'Step 4 Support Tool'!A116</f>
        <v>EE 99</v>
      </c>
      <c r="E114" s="17">
        <f>'Step 4 Support Tool'!F116</f>
        <v>0</v>
      </c>
      <c r="F114" s="15" t="str">
        <f t="shared" si="9"/>
        <v/>
      </c>
      <c r="G114" s="15">
        <f>'Step 4 Support Tool'!G116</f>
        <v>0</v>
      </c>
      <c r="H114" s="15" t="str">
        <f t="shared" ca="1" si="10"/>
        <v>OK</v>
      </c>
      <c r="I114" s="15">
        <f t="shared" ca="1" si="11"/>
        <v>1</v>
      </c>
    </row>
    <row r="115" spans="1:9" ht="18.75" customHeight="1" x14ac:dyDescent="0.3">
      <c r="A115" s="259"/>
      <c r="D115" s="253" t="str">
        <f>'Step 4 Support Tool'!A117</f>
        <v>EE 100</v>
      </c>
      <c r="E115" s="17">
        <f>'Step 4 Support Tool'!F117</f>
        <v>0</v>
      </c>
      <c r="F115" s="15" t="str">
        <f t="shared" si="9"/>
        <v/>
      </c>
      <c r="G115" s="15">
        <f>'Step 4 Support Tool'!G117</f>
        <v>0</v>
      </c>
      <c r="H115" s="15" t="str">
        <f t="shared" ca="1" si="10"/>
        <v>OK</v>
      </c>
      <c r="I115" s="15">
        <f t="shared" ca="1" si="11"/>
        <v>1</v>
      </c>
    </row>
    <row r="116" spans="1:9" ht="18.75" customHeight="1" x14ac:dyDescent="0.3">
      <c r="A116" s="259"/>
      <c r="D116" s="253" t="str">
        <f>'Step 4 Support Tool'!A118</f>
        <v>EE 101</v>
      </c>
      <c r="E116" s="17">
        <f>'Step 4 Support Tool'!F118</f>
        <v>0</v>
      </c>
      <c r="F116" s="15" t="str">
        <f t="shared" si="9"/>
        <v/>
      </c>
      <c r="G116" s="15">
        <f>'Step 4 Support Tool'!G118</f>
        <v>0</v>
      </c>
      <c r="H116" s="15" t="str">
        <f t="shared" ca="1" si="10"/>
        <v>OK</v>
      </c>
      <c r="I116" s="15">
        <f t="shared" ca="1" si="11"/>
        <v>1</v>
      </c>
    </row>
    <row r="117" spans="1:9" ht="18.75" customHeight="1" x14ac:dyDescent="0.3">
      <c r="A117" s="259"/>
      <c r="D117" s="253" t="str">
        <f>'Step 4 Support Tool'!A119</f>
        <v>EE 102</v>
      </c>
      <c r="E117" s="17">
        <f>'Step 4 Support Tool'!F119</f>
        <v>0</v>
      </c>
      <c r="F117" s="15" t="str">
        <f t="shared" si="9"/>
        <v/>
      </c>
      <c r="G117" s="15">
        <f>'Step 4 Support Tool'!G119</f>
        <v>0</v>
      </c>
      <c r="H117" s="15" t="str">
        <f t="shared" ca="1" si="10"/>
        <v>OK</v>
      </c>
      <c r="I117" s="15">
        <f t="shared" ca="1" si="11"/>
        <v>1</v>
      </c>
    </row>
    <row r="118" spans="1:9" ht="18" customHeight="1" x14ac:dyDescent="0.3">
      <c r="A118" s="259"/>
      <c r="D118" s="253" t="str">
        <f>'Step 4 Support Tool'!A120</f>
        <v>EE 103</v>
      </c>
      <c r="E118" s="17">
        <f>'Step 4 Support Tool'!F120</f>
        <v>0</v>
      </c>
      <c r="F118" s="15" t="str">
        <f t="shared" si="9"/>
        <v/>
      </c>
      <c r="G118" s="15">
        <f>'Step 4 Support Tool'!G120</f>
        <v>0</v>
      </c>
      <c r="H118" s="15" t="str">
        <f t="shared" ca="1" si="10"/>
        <v>OK</v>
      </c>
      <c r="I118" s="15">
        <f t="shared" ca="1" si="11"/>
        <v>1</v>
      </c>
    </row>
    <row r="119" spans="1:9" ht="18" customHeight="1" x14ac:dyDescent="0.3">
      <c r="A119" s="259"/>
      <c r="D119" s="253" t="str">
        <f>'Step 4 Support Tool'!A121</f>
        <v>EE 104</v>
      </c>
      <c r="E119" s="17">
        <f>'Step 4 Support Tool'!F121</f>
        <v>0</v>
      </c>
      <c r="F119" s="15" t="str">
        <f t="shared" si="9"/>
        <v/>
      </c>
      <c r="G119" s="15">
        <f>'Step 4 Support Tool'!G121</f>
        <v>0</v>
      </c>
      <c r="H119" s="15" t="str">
        <f t="shared" ca="1" si="10"/>
        <v>OK</v>
      </c>
      <c r="I119" s="15">
        <f t="shared" ca="1" si="11"/>
        <v>1</v>
      </c>
    </row>
    <row r="120" spans="1:9" x14ac:dyDescent="0.3">
      <c r="D120" s="253" t="str">
        <f>'Step 4 Support Tool'!A122</f>
        <v>EE 105</v>
      </c>
      <c r="E120" s="17">
        <f>'Step 4 Support Tool'!F122</f>
        <v>0</v>
      </c>
      <c r="F120" s="15" t="str">
        <f t="shared" si="9"/>
        <v/>
      </c>
      <c r="G120" s="15">
        <f>'Step 4 Support Tool'!G122</f>
        <v>0</v>
      </c>
      <c r="H120" s="15" t="str">
        <f t="shared" ca="1" si="10"/>
        <v>OK</v>
      </c>
      <c r="I120" s="15">
        <f t="shared" ca="1" si="11"/>
        <v>1</v>
      </c>
    </row>
    <row r="121" spans="1:9" x14ac:dyDescent="0.3">
      <c r="D121" s="253" t="str">
        <f>'Step 4 Support Tool'!A123</f>
        <v>EE 106</v>
      </c>
      <c r="E121" s="17">
        <f>'Step 4 Support Tool'!F123</f>
        <v>0</v>
      </c>
      <c r="F121" s="15" t="str">
        <f t="shared" si="9"/>
        <v/>
      </c>
      <c r="G121" s="15">
        <f>'Step 4 Support Tool'!G123</f>
        <v>0</v>
      </c>
      <c r="H121" s="15" t="str">
        <f t="shared" ca="1" si="10"/>
        <v>OK</v>
      </c>
      <c r="I121" s="15">
        <f t="shared" ca="1" si="11"/>
        <v>1</v>
      </c>
    </row>
    <row r="122" spans="1:9" x14ac:dyDescent="0.3">
      <c r="D122" s="253" t="str">
        <f>'Step 4 Support Tool'!A124</f>
        <v>EE 107</v>
      </c>
      <c r="E122" s="17">
        <f>'Step 4 Support Tool'!F124</f>
        <v>0</v>
      </c>
      <c r="F122" s="15" t="str">
        <f t="shared" si="9"/>
        <v/>
      </c>
      <c r="G122" s="15">
        <f>'Step 4 Support Tool'!G124</f>
        <v>0</v>
      </c>
      <c r="H122" s="15" t="str">
        <f t="shared" ca="1" si="10"/>
        <v>OK</v>
      </c>
      <c r="I122" s="15">
        <f t="shared" ca="1" si="11"/>
        <v>1</v>
      </c>
    </row>
    <row r="123" spans="1:9" x14ac:dyDescent="0.3">
      <c r="D123" s="253" t="str">
        <f>'Step 4 Support Tool'!A125</f>
        <v>EE 108</v>
      </c>
      <c r="E123" s="17">
        <f>'Step 4 Support Tool'!F125</f>
        <v>0</v>
      </c>
      <c r="F123" s="15" t="str">
        <f t="shared" si="9"/>
        <v/>
      </c>
      <c r="G123" s="15">
        <f>'Step 4 Support Tool'!G125</f>
        <v>0</v>
      </c>
      <c r="H123" s="15" t="str">
        <f t="shared" ca="1" si="10"/>
        <v>OK</v>
      </c>
      <c r="I123" s="15">
        <f t="shared" ca="1" si="11"/>
        <v>1</v>
      </c>
    </row>
    <row r="124" spans="1:9" x14ac:dyDescent="0.3">
      <c r="D124" s="253" t="str">
        <f>'Step 4 Support Tool'!A126</f>
        <v>EE 109</v>
      </c>
      <c r="E124" s="17">
        <f>'Step 4 Support Tool'!F126</f>
        <v>0</v>
      </c>
      <c r="F124" s="15" t="str">
        <f t="shared" si="9"/>
        <v/>
      </c>
      <c r="G124" s="15">
        <f>'Step 4 Support Tool'!G126</f>
        <v>0</v>
      </c>
      <c r="H124" s="15" t="str">
        <f t="shared" ca="1" si="10"/>
        <v>OK</v>
      </c>
      <c r="I124" s="15">
        <f t="shared" ca="1" si="11"/>
        <v>1</v>
      </c>
    </row>
    <row r="125" spans="1:9" x14ac:dyDescent="0.3">
      <c r="D125" s="253" t="str">
        <f>'Step 4 Support Tool'!A127</f>
        <v>EE 110</v>
      </c>
      <c r="E125" s="17">
        <f>'Step 4 Support Tool'!F127</f>
        <v>0</v>
      </c>
      <c r="F125" s="15" t="str">
        <f t="shared" si="9"/>
        <v/>
      </c>
      <c r="G125" s="15">
        <f>'Step 4 Support Tool'!G127</f>
        <v>0</v>
      </c>
      <c r="H125" s="15" t="str">
        <f t="shared" ca="1" si="10"/>
        <v>OK</v>
      </c>
      <c r="I125" s="15">
        <f t="shared" ca="1" si="11"/>
        <v>1</v>
      </c>
    </row>
    <row r="126" spans="1:9" x14ac:dyDescent="0.3">
      <c r="D126" s="253" t="str">
        <f>'Step 4 Support Tool'!A128</f>
        <v>EE 111</v>
      </c>
      <c r="E126" s="17">
        <f>'Step 4 Support Tool'!F128</f>
        <v>0</v>
      </c>
      <c r="F126" s="15" t="str">
        <f t="shared" si="9"/>
        <v/>
      </c>
      <c r="G126" s="15">
        <f>'Step 4 Support Tool'!G128</f>
        <v>0</v>
      </c>
      <c r="H126" s="15" t="str">
        <f t="shared" ca="1" si="10"/>
        <v>OK</v>
      </c>
      <c r="I126" s="15">
        <f t="shared" ca="1" si="11"/>
        <v>1</v>
      </c>
    </row>
    <row r="127" spans="1:9" x14ac:dyDescent="0.3">
      <c r="D127" s="253" t="str">
        <f>'Step 4 Support Tool'!A129</f>
        <v>EE 112</v>
      </c>
      <c r="E127" s="17">
        <f>'Step 4 Support Tool'!F129</f>
        <v>0</v>
      </c>
      <c r="F127" s="15" t="str">
        <f t="shared" si="9"/>
        <v/>
      </c>
      <c r="G127" s="15">
        <f>'Step 4 Support Tool'!G129</f>
        <v>0</v>
      </c>
      <c r="H127" s="15" t="str">
        <f t="shared" ca="1" si="10"/>
        <v>OK</v>
      </c>
      <c r="I127" s="15">
        <f t="shared" ca="1" si="11"/>
        <v>1</v>
      </c>
    </row>
    <row r="128" spans="1:9" x14ac:dyDescent="0.3">
      <c r="D128" s="253" t="str">
        <f>'Step 4 Support Tool'!A130</f>
        <v>EE 113</v>
      </c>
      <c r="E128" s="17">
        <f>'Step 4 Support Tool'!F130</f>
        <v>0</v>
      </c>
      <c r="F128" s="15" t="str">
        <f t="shared" si="9"/>
        <v/>
      </c>
      <c r="G128" s="15">
        <f>'Step 4 Support Tool'!G130</f>
        <v>0</v>
      </c>
      <c r="H128" s="15" t="str">
        <f t="shared" ca="1" si="10"/>
        <v>OK</v>
      </c>
      <c r="I128" s="15">
        <f t="shared" ca="1" si="11"/>
        <v>1</v>
      </c>
    </row>
    <row r="129" spans="4:9" x14ac:dyDescent="0.3">
      <c r="D129" s="253" t="str">
        <f>'Step 4 Support Tool'!A131</f>
        <v>EE 114</v>
      </c>
      <c r="E129" s="17">
        <f>'Step 4 Support Tool'!F131</f>
        <v>0</v>
      </c>
      <c r="F129" s="15" t="str">
        <f t="shared" si="9"/>
        <v/>
      </c>
      <c r="G129" s="15">
        <f>'Step 4 Support Tool'!G131</f>
        <v>0</v>
      </c>
      <c r="H129" s="15" t="str">
        <f t="shared" ca="1" si="10"/>
        <v>OK</v>
      </c>
      <c r="I129" s="15">
        <f t="shared" ca="1" si="11"/>
        <v>1</v>
      </c>
    </row>
    <row r="130" spans="4:9" x14ac:dyDescent="0.3">
      <c r="D130" s="253" t="str">
        <f>'Step 4 Support Tool'!A132</f>
        <v>EE 115</v>
      </c>
      <c r="E130" s="17">
        <f>'Step 4 Support Tool'!F132</f>
        <v>0</v>
      </c>
      <c r="F130" s="15" t="str">
        <f t="shared" si="9"/>
        <v/>
      </c>
      <c r="G130" s="15">
        <f>'Step 4 Support Tool'!G132</f>
        <v>0</v>
      </c>
      <c r="H130" s="15" t="str">
        <f t="shared" ca="1" si="10"/>
        <v>OK</v>
      </c>
      <c r="I130" s="15">
        <f t="shared" ca="1" si="11"/>
        <v>1</v>
      </c>
    </row>
    <row r="131" spans="4:9" x14ac:dyDescent="0.3">
      <c r="D131" s="253" t="str">
        <f>'Step 4 Support Tool'!A133</f>
        <v>EE 116</v>
      </c>
      <c r="E131" s="17">
        <f>'Step 4 Support Tool'!F133</f>
        <v>0</v>
      </c>
      <c r="F131" s="15" t="str">
        <f t="shared" si="9"/>
        <v/>
      </c>
      <c r="G131" s="15">
        <f>'Step 4 Support Tool'!G133</f>
        <v>0</v>
      </c>
      <c r="H131" s="15" t="str">
        <f t="shared" ca="1" si="10"/>
        <v>OK</v>
      </c>
      <c r="I131" s="15">
        <f t="shared" ca="1" si="11"/>
        <v>1</v>
      </c>
    </row>
    <row r="132" spans="4:9" x14ac:dyDescent="0.3">
      <c r="D132" s="253" t="str">
        <f>'Step 4 Support Tool'!A134</f>
        <v>EE 117</v>
      </c>
      <c r="E132" s="17">
        <f>'Step 4 Support Tool'!F134</f>
        <v>0</v>
      </c>
      <c r="F132" s="15" t="str">
        <f t="shared" si="9"/>
        <v/>
      </c>
      <c r="G132" s="15">
        <f>'Step 4 Support Tool'!G134</f>
        <v>0</v>
      </c>
      <c r="H132" s="15" t="str">
        <f t="shared" ca="1" si="10"/>
        <v>OK</v>
      </c>
      <c r="I132" s="15">
        <f t="shared" ca="1" si="11"/>
        <v>1</v>
      </c>
    </row>
    <row r="133" spans="4:9" x14ac:dyDescent="0.3">
      <c r="D133" s="253" t="str">
        <f>'Step 4 Support Tool'!A135</f>
        <v>EE 118</v>
      </c>
      <c r="E133" s="17">
        <f>'Step 4 Support Tool'!F135</f>
        <v>0</v>
      </c>
      <c r="F133" s="15" t="str">
        <f t="shared" si="9"/>
        <v/>
      </c>
      <c r="G133" s="15">
        <f>'Step 4 Support Tool'!G135</f>
        <v>0</v>
      </c>
      <c r="H133" s="15" t="str">
        <f t="shared" ca="1" si="10"/>
        <v>OK</v>
      </c>
      <c r="I133" s="15">
        <f t="shared" ca="1" si="11"/>
        <v>1</v>
      </c>
    </row>
    <row r="134" spans="4:9" x14ac:dyDescent="0.3">
      <c r="D134" s="253" t="str">
        <f>'Step 4 Support Tool'!A136</f>
        <v>EE 119</v>
      </c>
      <c r="E134" s="17">
        <f>'Step 4 Support Tool'!F136</f>
        <v>0</v>
      </c>
      <c r="F134" s="15" t="str">
        <f t="shared" si="9"/>
        <v/>
      </c>
      <c r="G134" s="15">
        <f>'Step 4 Support Tool'!G136</f>
        <v>0</v>
      </c>
      <c r="H134" s="15" t="str">
        <f t="shared" ca="1" si="10"/>
        <v>OK</v>
      </c>
      <c r="I134" s="15">
        <f t="shared" ca="1" si="11"/>
        <v>1</v>
      </c>
    </row>
    <row r="135" spans="4:9" x14ac:dyDescent="0.3">
      <c r="D135" s="253" t="str">
        <f>'Step 4 Support Tool'!A137</f>
        <v>EE 120</v>
      </c>
      <c r="E135" s="17">
        <f>'Step 4 Support Tool'!F137</f>
        <v>0</v>
      </c>
      <c r="F135" s="15" t="str">
        <f t="shared" si="9"/>
        <v/>
      </c>
      <c r="G135" s="15">
        <f>'Step 4 Support Tool'!G137</f>
        <v>0</v>
      </c>
      <c r="H135" s="15" t="str">
        <f t="shared" ca="1" si="10"/>
        <v>OK</v>
      </c>
      <c r="I135" s="15">
        <f t="shared" ca="1" si="11"/>
        <v>1</v>
      </c>
    </row>
    <row r="136" spans="4:9" x14ac:dyDescent="0.3">
      <c r="D136" s="253" t="str">
        <f>'Step 4 Support Tool'!A138</f>
        <v>EE 121</v>
      </c>
      <c r="E136" s="17">
        <f>'Step 4 Support Tool'!F138</f>
        <v>0</v>
      </c>
      <c r="F136" s="15" t="str">
        <f t="shared" si="9"/>
        <v/>
      </c>
      <c r="G136" s="15">
        <f>'Step 4 Support Tool'!G138</f>
        <v>0</v>
      </c>
      <c r="H136" s="15" t="str">
        <f t="shared" ca="1" si="10"/>
        <v>OK</v>
      </c>
      <c r="I136" s="15">
        <f t="shared" ca="1" si="11"/>
        <v>1</v>
      </c>
    </row>
    <row r="137" spans="4:9" x14ac:dyDescent="0.3">
      <c r="D137" s="253" t="str">
        <f>'Step 4 Support Tool'!A139</f>
        <v>EE 122</v>
      </c>
      <c r="E137" s="17">
        <f>'Step 4 Support Tool'!F139</f>
        <v>0</v>
      </c>
      <c r="F137" s="15" t="str">
        <f t="shared" si="9"/>
        <v/>
      </c>
      <c r="G137" s="15">
        <f>'Step 4 Support Tool'!G139</f>
        <v>0</v>
      </c>
      <c r="H137" s="15" t="str">
        <f t="shared" ca="1" si="10"/>
        <v>OK</v>
      </c>
      <c r="I137" s="15">
        <f t="shared" ca="1" si="11"/>
        <v>1</v>
      </c>
    </row>
    <row r="138" spans="4:9" x14ac:dyDescent="0.3">
      <c r="D138" s="253" t="str">
        <f>'Step 4 Support Tool'!A140</f>
        <v>EE 123</v>
      </c>
      <c r="E138" s="17">
        <f>'Step 4 Support Tool'!F140</f>
        <v>0</v>
      </c>
      <c r="F138" s="15" t="str">
        <f t="shared" si="9"/>
        <v/>
      </c>
      <c r="G138" s="15">
        <f>'Step 4 Support Tool'!G140</f>
        <v>0</v>
      </c>
      <c r="H138" s="15" t="str">
        <f t="shared" ca="1" si="10"/>
        <v>OK</v>
      </c>
      <c r="I138" s="15">
        <f t="shared" ca="1" si="11"/>
        <v>1</v>
      </c>
    </row>
    <row r="139" spans="4:9" x14ac:dyDescent="0.3">
      <c r="D139" s="253" t="str">
        <f>'Step 4 Support Tool'!A141</f>
        <v>EE 124</v>
      </c>
      <c r="E139" s="17">
        <f>'Step 4 Support Tool'!F141</f>
        <v>0</v>
      </c>
      <c r="F139" s="15" t="str">
        <f t="shared" si="9"/>
        <v/>
      </c>
      <c r="G139" s="15">
        <f>'Step 4 Support Tool'!G141</f>
        <v>0</v>
      </c>
      <c r="H139" s="15" t="str">
        <f t="shared" ca="1" si="10"/>
        <v>OK</v>
      </c>
      <c r="I139" s="15">
        <f t="shared" ca="1" si="11"/>
        <v>1</v>
      </c>
    </row>
    <row r="140" spans="4:9" x14ac:dyDescent="0.3">
      <c r="D140" s="253" t="str">
        <f>'Step 4 Support Tool'!A142</f>
        <v>EE 125</v>
      </c>
      <c r="E140" s="17">
        <f>'Step 4 Support Tool'!F142</f>
        <v>0</v>
      </c>
      <c r="F140" s="15" t="str">
        <f t="shared" si="9"/>
        <v/>
      </c>
      <c r="G140" s="15">
        <f>'Step 4 Support Tool'!G142</f>
        <v>0</v>
      </c>
      <c r="H140" s="15" t="str">
        <f t="shared" ca="1" si="10"/>
        <v>OK</v>
      </c>
      <c r="I140" s="15">
        <f t="shared" ca="1" si="11"/>
        <v>1</v>
      </c>
    </row>
    <row r="141" spans="4:9" x14ac:dyDescent="0.3">
      <c r="D141" s="253" t="str">
        <f>'Step 4 Support Tool'!A143</f>
        <v>EE 126</v>
      </c>
      <c r="E141" s="17">
        <f>'Step 4 Support Tool'!F143</f>
        <v>0</v>
      </c>
      <c r="F141" s="15" t="str">
        <f t="shared" si="9"/>
        <v/>
      </c>
      <c r="G141" s="15">
        <f>'Step 4 Support Tool'!G143</f>
        <v>0</v>
      </c>
      <c r="H141" s="15" t="str">
        <f t="shared" ca="1" si="10"/>
        <v>OK</v>
      </c>
      <c r="I141" s="15">
        <f t="shared" ca="1" si="11"/>
        <v>1</v>
      </c>
    </row>
    <row r="142" spans="4:9" x14ac:dyDescent="0.3">
      <c r="D142" s="253" t="str">
        <f>'Step 4 Support Tool'!A144</f>
        <v>EE 127</v>
      </c>
      <c r="E142" s="17">
        <f>'Step 4 Support Tool'!F144</f>
        <v>0</v>
      </c>
      <c r="F142" s="15" t="str">
        <f t="shared" si="9"/>
        <v/>
      </c>
      <c r="G142" s="15">
        <f>'Step 4 Support Tool'!G144</f>
        <v>0</v>
      </c>
      <c r="H142" s="15" t="str">
        <f t="shared" ca="1" si="10"/>
        <v>OK</v>
      </c>
      <c r="I142" s="15">
        <f t="shared" ca="1" si="11"/>
        <v>1</v>
      </c>
    </row>
    <row r="143" spans="4:9" x14ac:dyDescent="0.3">
      <c r="D143" s="253" t="str">
        <f>'Step 4 Support Tool'!A145</f>
        <v>EE 128</v>
      </c>
      <c r="E143" s="17">
        <f>'Step 4 Support Tool'!F145</f>
        <v>0</v>
      </c>
      <c r="F143" s="15" t="str">
        <f t="shared" si="9"/>
        <v/>
      </c>
      <c r="G143" s="15">
        <f>'Step 4 Support Tool'!G145</f>
        <v>0</v>
      </c>
      <c r="H143" s="15" t="str">
        <f t="shared" ca="1" si="10"/>
        <v>OK</v>
      </c>
      <c r="I143" s="15">
        <f t="shared" ca="1" si="11"/>
        <v>1</v>
      </c>
    </row>
    <row r="144" spans="4:9" x14ac:dyDescent="0.3">
      <c r="D144" s="253" t="str">
        <f>'Step 4 Support Tool'!A146</f>
        <v>EE 129</v>
      </c>
      <c r="E144" s="17">
        <f>'Step 4 Support Tool'!F146</f>
        <v>0</v>
      </c>
      <c r="F144" s="15" t="str">
        <f t="shared" ref="F144:F175" si="12">IF(ISERROR(VLOOKUP(E144,$A$3:$B$21,2,FALSE)),"",VLOOKUP(E144,$A$3:$B$21,2,FALSE))</f>
        <v/>
      </c>
      <c r="G144" s="15">
        <f>'Step 4 Support Tool'!G146</f>
        <v>0</v>
      </c>
      <c r="H144" s="15" t="str">
        <f t="shared" ref="H144:H175" ca="1" si="13">IF(AND(F144&lt;&gt;0,G144=0),"OK",IF(ISERROR(VLOOKUP(G144,INDIRECT(F144),1,FALSE)),"Work Type","OK"))</f>
        <v>OK</v>
      </c>
      <c r="I144" s="15">
        <f t="shared" ref="I144:I175" ca="1" si="14">IF(H144="OK",1,0)</f>
        <v>1</v>
      </c>
    </row>
    <row r="145" spans="4:9" x14ac:dyDescent="0.3">
      <c r="D145" s="253" t="str">
        <f>'Step 4 Support Tool'!A147</f>
        <v>EE 130</v>
      </c>
      <c r="E145" s="17">
        <f>'Step 4 Support Tool'!F147</f>
        <v>0</v>
      </c>
      <c r="F145" s="15" t="str">
        <f t="shared" si="12"/>
        <v/>
      </c>
      <c r="G145" s="15">
        <f>'Step 4 Support Tool'!G147</f>
        <v>0</v>
      </c>
      <c r="H145" s="15" t="str">
        <f t="shared" ca="1" si="13"/>
        <v>OK</v>
      </c>
      <c r="I145" s="15">
        <f t="shared" ca="1" si="14"/>
        <v>1</v>
      </c>
    </row>
    <row r="146" spans="4:9" x14ac:dyDescent="0.3">
      <c r="D146" s="253" t="str">
        <f>'Step 4 Support Tool'!A148</f>
        <v>EE 131</v>
      </c>
      <c r="E146" s="17">
        <f>'Step 4 Support Tool'!F148</f>
        <v>0</v>
      </c>
      <c r="F146" s="15" t="str">
        <f t="shared" si="12"/>
        <v/>
      </c>
      <c r="G146" s="15">
        <f>'Step 4 Support Tool'!G148</f>
        <v>0</v>
      </c>
      <c r="H146" s="15" t="str">
        <f t="shared" ca="1" si="13"/>
        <v>OK</v>
      </c>
      <c r="I146" s="15">
        <f t="shared" ca="1" si="14"/>
        <v>1</v>
      </c>
    </row>
    <row r="147" spans="4:9" x14ac:dyDescent="0.3">
      <c r="D147" s="253" t="str">
        <f>'Step 4 Support Tool'!A149</f>
        <v>EE 132</v>
      </c>
      <c r="E147" s="17">
        <f>'Step 4 Support Tool'!F149</f>
        <v>0</v>
      </c>
      <c r="F147" s="15" t="str">
        <f t="shared" si="12"/>
        <v/>
      </c>
      <c r="G147" s="15">
        <f>'Step 4 Support Tool'!G149</f>
        <v>0</v>
      </c>
      <c r="H147" s="15" t="str">
        <f t="shared" ca="1" si="13"/>
        <v>OK</v>
      </c>
      <c r="I147" s="15">
        <f t="shared" ca="1" si="14"/>
        <v>1</v>
      </c>
    </row>
    <row r="148" spans="4:9" x14ac:dyDescent="0.3">
      <c r="D148" s="253" t="str">
        <f>'Step 4 Support Tool'!A150</f>
        <v>EE 133</v>
      </c>
      <c r="E148" s="17">
        <f>'Step 4 Support Tool'!F150</f>
        <v>0</v>
      </c>
      <c r="F148" s="15" t="str">
        <f t="shared" si="12"/>
        <v/>
      </c>
      <c r="G148" s="15">
        <f>'Step 4 Support Tool'!G150</f>
        <v>0</v>
      </c>
      <c r="H148" s="15" t="str">
        <f t="shared" ca="1" si="13"/>
        <v>OK</v>
      </c>
      <c r="I148" s="15">
        <f t="shared" ca="1" si="14"/>
        <v>1</v>
      </c>
    </row>
    <row r="149" spans="4:9" x14ac:dyDescent="0.3">
      <c r="D149" s="253" t="str">
        <f>'Step 4 Support Tool'!A151</f>
        <v>EE 134</v>
      </c>
      <c r="E149" s="17">
        <f>'Step 4 Support Tool'!F151</f>
        <v>0</v>
      </c>
      <c r="F149" s="15" t="str">
        <f t="shared" si="12"/>
        <v/>
      </c>
      <c r="G149" s="15">
        <f>'Step 4 Support Tool'!G151</f>
        <v>0</v>
      </c>
      <c r="H149" s="15" t="str">
        <f t="shared" ca="1" si="13"/>
        <v>OK</v>
      </c>
      <c r="I149" s="15">
        <f t="shared" ca="1" si="14"/>
        <v>1</v>
      </c>
    </row>
    <row r="150" spans="4:9" x14ac:dyDescent="0.3">
      <c r="D150" s="253" t="str">
        <f>'Step 4 Support Tool'!A152</f>
        <v>EE 135</v>
      </c>
      <c r="E150" s="17">
        <f>'Step 4 Support Tool'!F152</f>
        <v>0</v>
      </c>
      <c r="F150" s="15" t="str">
        <f t="shared" si="12"/>
        <v/>
      </c>
      <c r="G150" s="15">
        <f>'Step 4 Support Tool'!G152</f>
        <v>0</v>
      </c>
      <c r="H150" s="15" t="str">
        <f t="shared" ca="1" si="13"/>
        <v>OK</v>
      </c>
      <c r="I150" s="15">
        <f t="shared" ca="1" si="14"/>
        <v>1</v>
      </c>
    </row>
    <row r="151" spans="4:9" x14ac:dyDescent="0.3">
      <c r="D151" s="253" t="str">
        <f>'Step 4 Support Tool'!A153</f>
        <v>EE 136</v>
      </c>
      <c r="E151" s="17">
        <f>'Step 4 Support Tool'!F153</f>
        <v>0</v>
      </c>
      <c r="F151" s="15" t="str">
        <f t="shared" si="12"/>
        <v/>
      </c>
      <c r="G151" s="15">
        <f>'Step 4 Support Tool'!G153</f>
        <v>0</v>
      </c>
      <c r="H151" s="15" t="str">
        <f t="shared" ca="1" si="13"/>
        <v>OK</v>
      </c>
      <c r="I151" s="15">
        <f t="shared" ca="1" si="14"/>
        <v>1</v>
      </c>
    </row>
    <row r="152" spans="4:9" x14ac:dyDescent="0.3">
      <c r="D152" s="253" t="str">
        <f>'Step 4 Support Tool'!A154</f>
        <v>EE 137</v>
      </c>
      <c r="E152" s="17">
        <f>'Step 4 Support Tool'!F154</f>
        <v>0</v>
      </c>
      <c r="F152" s="15" t="str">
        <f t="shared" si="12"/>
        <v/>
      </c>
      <c r="G152" s="15">
        <f>'Step 4 Support Tool'!G154</f>
        <v>0</v>
      </c>
      <c r="H152" s="15" t="str">
        <f t="shared" ca="1" si="13"/>
        <v>OK</v>
      </c>
      <c r="I152" s="15">
        <f t="shared" ca="1" si="14"/>
        <v>1</v>
      </c>
    </row>
    <row r="153" spans="4:9" x14ac:dyDescent="0.3">
      <c r="D153" s="253" t="str">
        <f>'Step 4 Support Tool'!A155</f>
        <v>EE 138</v>
      </c>
      <c r="E153" s="17">
        <f>'Step 4 Support Tool'!F155</f>
        <v>0</v>
      </c>
      <c r="F153" s="15" t="str">
        <f t="shared" si="12"/>
        <v/>
      </c>
      <c r="G153" s="15">
        <f>'Step 4 Support Tool'!G155</f>
        <v>0</v>
      </c>
      <c r="H153" s="15" t="str">
        <f t="shared" ca="1" si="13"/>
        <v>OK</v>
      </c>
      <c r="I153" s="15">
        <f t="shared" ca="1" si="14"/>
        <v>1</v>
      </c>
    </row>
    <row r="154" spans="4:9" x14ac:dyDescent="0.3">
      <c r="D154" s="253" t="str">
        <f>'Step 4 Support Tool'!A156</f>
        <v>EE 139</v>
      </c>
      <c r="E154" s="17">
        <f>'Step 4 Support Tool'!F156</f>
        <v>0</v>
      </c>
      <c r="F154" s="15" t="str">
        <f t="shared" si="12"/>
        <v/>
      </c>
      <c r="G154" s="15">
        <f>'Step 4 Support Tool'!G156</f>
        <v>0</v>
      </c>
      <c r="H154" s="15" t="str">
        <f t="shared" ca="1" si="13"/>
        <v>OK</v>
      </c>
      <c r="I154" s="15">
        <f t="shared" ca="1" si="14"/>
        <v>1</v>
      </c>
    </row>
    <row r="155" spans="4:9" x14ac:dyDescent="0.3">
      <c r="D155" s="253" t="str">
        <f>'Step 4 Support Tool'!A157</f>
        <v>EE 140</v>
      </c>
      <c r="E155" s="17">
        <f>'Step 4 Support Tool'!F157</f>
        <v>0</v>
      </c>
      <c r="F155" s="15" t="str">
        <f t="shared" si="12"/>
        <v/>
      </c>
      <c r="G155" s="15">
        <f>'Step 4 Support Tool'!G157</f>
        <v>0</v>
      </c>
      <c r="H155" s="15" t="str">
        <f t="shared" ca="1" si="13"/>
        <v>OK</v>
      </c>
      <c r="I155" s="15">
        <f t="shared" ca="1" si="14"/>
        <v>1</v>
      </c>
    </row>
    <row r="156" spans="4:9" x14ac:dyDescent="0.3">
      <c r="D156" s="253" t="str">
        <f>'Step 4 Support Tool'!A158</f>
        <v>EE 141</v>
      </c>
      <c r="E156" s="17">
        <f>'Step 4 Support Tool'!F158</f>
        <v>0</v>
      </c>
      <c r="F156" s="15" t="str">
        <f t="shared" si="12"/>
        <v/>
      </c>
      <c r="G156" s="15">
        <f>'Step 4 Support Tool'!G158</f>
        <v>0</v>
      </c>
      <c r="H156" s="15" t="str">
        <f t="shared" ca="1" si="13"/>
        <v>OK</v>
      </c>
      <c r="I156" s="15">
        <f t="shared" ca="1" si="14"/>
        <v>1</v>
      </c>
    </row>
    <row r="157" spans="4:9" x14ac:dyDescent="0.3">
      <c r="D157" s="253" t="str">
        <f>'Step 4 Support Tool'!A159</f>
        <v>EE 142</v>
      </c>
      <c r="E157" s="17">
        <f>'Step 4 Support Tool'!F159</f>
        <v>0</v>
      </c>
      <c r="F157" s="15" t="str">
        <f t="shared" si="12"/>
        <v/>
      </c>
      <c r="G157" s="15">
        <f>'Step 4 Support Tool'!G159</f>
        <v>0</v>
      </c>
      <c r="H157" s="15" t="str">
        <f t="shared" ca="1" si="13"/>
        <v>OK</v>
      </c>
      <c r="I157" s="15">
        <f t="shared" ca="1" si="14"/>
        <v>1</v>
      </c>
    </row>
    <row r="158" spans="4:9" x14ac:dyDescent="0.3">
      <c r="D158" s="253" t="str">
        <f>'Step 4 Support Tool'!A160</f>
        <v>EE 143</v>
      </c>
      <c r="E158" s="17">
        <f>'Step 4 Support Tool'!F160</f>
        <v>0</v>
      </c>
      <c r="F158" s="15" t="str">
        <f t="shared" si="12"/>
        <v/>
      </c>
      <c r="G158" s="15">
        <f>'Step 4 Support Tool'!G160</f>
        <v>0</v>
      </c>
      <c r="H158" s="15" t="str">
        <f t="shared" ca="1" si="13"/>
        <v>OK</v>
      </c>
      <c r="I158" s="15">
        <f t="shared" ca="1" si="14"/>
        <v>1</v>
      </c>
    </row>
    <row r="159" spans="4:9" x14ac:dyDescent="0.3">
      <c r="D159" s="253" t="str">
        <f>'Step 4 Support Tool'!A161</f>
        <v>EE 144</v>
      </c>
      <c r="E159" s="17">
        <f>'Step 4 Support Tool'!F161</f>
        <v>0</v>
      </c>
      <c r="F159" s="15" t="str">
        <f t="shared" si="12"/>
        <v/>
      </c>
      <c r="G159" s="15">
        <f>'Step 4 Support Tool'!G161</f>
        <v>0</v>
      </c>
      <c r="H159" s="15" t="str">
        <f t="shared" ca="1" si="13"/>
        <v>OK</v>
      </c>
      <c r="I159" s="15">
        <f t="shared" ca="1" si="14"/>
        <v>1</v>
      </c>
    </row>
    <row r="160" spans="4:9" x14ac:dyDescent="0.3">
      <c r="D160" s="253" t="str">
        <f>'Step 4 Support Tool'!A162</f>
        <v>EE 145</v>
      </c>
      <c r="E160" s="17">
        <f>'Step 4 Support Tool'!F162</f>
        <v>0</v>
      </c>
      <c r="F160" s="15" t="str">
        <f t="shared" si="12"/>
        <v/>
      </c>
      <c r="G160" s="15">
        <f>'Step 4 Support Tool'!G162</f>
        <v>0</v>
      </c>
      <c r="H160" s="15" t="str">
        <f t="shared" ca="1" si="13"/>
        <v>OK</v>
      </c>
      <c r="I160" s="15">
        <f t="shared" ca="1" si="14"/>
        <v>1</v>
      </c>
    </row>
    <row r="161" spans="4:9" x14ac:dyDescent="0.3">
      <c r="D161" s="253" t="str">
        <f>'Step 4 Support Tool'!A163</f>
        <v>EE 146</v>
      </c>
      <c r="E161" s="17">
        <f>'Step 4 Support Tool'!F163</f>
        <v>0</v>
      </c>
      <c r="F161" s="15" t="str">
        <f t="shared" si="12"/>
        <v/>
      </c>
      <c r="G161" s="15">
        <f>'Step 4 Support Tool'!G163</f>
        <v>0</v>
      </c>
      <c r="H161" s="15" t="str">
        <f t="shared" ca="1" si="13"/>
        <v>OK</v>
      </c>
      <c r="I161" s="15">
        <f t="shared" ca="1" si="14"/>
        <v>1</v>
      </c>
    </row>
    <row r="162" spans="4:9" x14ac:dyDescent="0.3">
      <c r="D162" s="253" t="str">
        <f>'Step 4 Support Tool'!A164</f>
        <v>EE 147</v>
      </c>
      <c r="E162" s="17">
        <f>'Step 4 Support Tool'!F164</f>
        <v>0</v>
      </c>
      <c r="F162" s="15" t="str">
        <f t="shared" si="12"/>
        <v/>
      </c>
      <c r="G162" s="15">
        <f>'Step 4 Support Tool'!G164</f>
        <v>0</v>
      </c>
      <c r="H162" s="15" t="str">
        <f t="shared" ca="1" si="13"/>
        <v>OK</v>
      </c>
      <c r="I162" s="15">
        <f t="shared" ca="1" si="14"/>
        <v>1</v>
      </c>
    </row>
    <row r="163" spans="4:9" x14ac:dyDescent="0.3">
      <c r="D163" s="253" t="str">
        <f>'Step 4 Support Tool'!A165</f>
        <v>EE 148</v>
      </c>
      <c r="E163" s="17">
        <f>'Step 4 Support Tool'!F165</f>
        <v>0</v>
      </c>
      <c r="F163" s="15" t="str">
        <f t="shared" si="12"/>
        <v/>
      </c>
      <c r="G163" s="15">
        <f>'Step 4 Support Tool'!G165</f>
        <v>0</v>
      </c>
      <c r="H163" s="15" t="str">
        <f t="shared" ca="1" si="13"/>
        <v>OK</v>
      </c>
      <c r="I163" s="15">
        <f t="shared" ca="1" si="14"/>
        <v>1</v>
      </c>
    </row>
    <row r="164" spans="4:9" x14ac:dyDescent="0.3">
      <c r="D164" s="253" t="str">
        <f>'Step 4 Support Tool'!A166</f>
        <v>EE 149</v>
      </c>
      <c r="E164" s="17">
        <f>'Step 4 Support Tool'!F166</f>
        <v>0</v>
      </c>
      <c r="F164" s="15" t="str">
        <f t="shared" si="12"/>
        <v/>
      </c>
      <c r="G164" s="15">
        <f>'Step 4 Support Tool'!G166</f>
        <v>0</v>
      </c>
      <c r="H164" s="15" t="str">
        <f t="shared" ca="1" si="13"/>
        <v>OK</v>
      </c>
      <c r="I164" s="15">
        <f t="shared" ca="1" si="14"/>
        <v>1</v>
      </c>
    </row>
    <row r="165" spans="4:9" x14ac:dyDescent="0.3">
      <c r="D165" s="253" t="str">
        <f>'Step 4 Support Tool'!A167</f>
        <v>EE 150</v>
      </c>
      <c r="E165" s="17">
        <f>'Step 4 Support Tool'!F167</f>
        <v>0</v>
      </c>
      <c r="F165" s="15" t="str">
        <f t="shared" si="12"/>
        <v/>
      </c>
      <c r="G165" s="15">
        <f>'Step 4 Support Tool'!G167</f>
        <v>0</v>
      </c>
      <c r="H165" s="15" t="str">
        <f t="shared" ca="1" si="13"/>
        <v>OK</v>
      </c>
      <c r="I165" s="15">
        <f t="shared" ca="1" si="14"/>
        <v>1</v>
      </c>
    </row>
    <row r="166" spans="4:9" x14ac:dyDescent="0.3">
      <c r="D166" s="253" t="str">
        <f>'Step 4 Support Tool'!A168</f>
        <v>EE 151</v>
      </c>
      <c r="E166" s="17">
        <f>'Step 4 Support Tool'!F168</f>
        <v>0</v>
      </c>
      <c r="F166" s="15" t="str">
        <f t="shared" si="12"/>
        <v/>
      </c>
      <c r="G166" s="15">
        <f>'Step 4 Support Tool'!G168</f>
        <v>0</v>
      </c>
      <c r="H166" s="15" t="str">
        <f t="shared" ca="1" si="13"/>
        <v>OK</v>
      </c>
      <c r="I166" s="15">
        <f t="shared" ca="1" si="14"/>
        <v>1</v>
      </c>
    </row>
    <row r="167" spans="4:9" x14ac:dyDescent="0.3">
      <c r="D167" s="253" t="str">
        <f>'Step 4 Support Tool'!A169</f>
        <v>EE 152</v>
      </c>
      <c r="E167" s="17">
        <f>'Step 4 Support Tool'!F169</f>
        <v>0</v>
      </c>
      <c r="F167" s="15" t="str">
        <f t="shared" si="12"/>
        <v/>
      </c>
      <c r="G167" s="15">
        <f>'Step 4 Support Tool'!G169</f>
        <v>0</v>
      </c>
      <c r="H167" s="15" t="str">
        <f t="shared" ca="1" si="13"/>
        <v>OK</v>
      </c>
      <c r="I167" s="15">
        <f t="shared" ca="1" si="14"/>
        <v>1</v>
      </c>
    </row>
    <row r="168" spans="4:9" x14ac:dyDescent="0.3">
      <c r="D168" s="253" t="str">
        <f>'Step 4 Support Tool'!A170</f>
        <v>EE 153</v>
      </c>
      <c r="E168" s="17">
        <f>'Step 4 Support Tool'!F170</f>
        <v>0</v>
      </c>
      <c r="F168" s="15" t="str">
        <f t="shared" si="12"/>
        <v/>
      </c>
      <c r="G168" s="15">
        <f>'Step 4 Support Tool'!G170</f>
        <v>0</v>
      </c>
      <c r="H168" s="15" t="str">
        <f t="shared" ca="1" si="13"/>
        <v>OK</v>
      </c>
      <c r="I168" s="15">
        <f t="shared" ca="1" si="14"/>
        <v>1</v>
      </c>
    </row>
    <row r="169" spans="4:9" x14ac:dyDescent="0.3">
      <c r="D169" s="253" t="str">
        <f>'Step 4 Support Tool'!A171</f>
        <v>EE 154</v>
      </c>
      <c r="E169" s="17">
        <f>'Step 4 Support Tool'!F171</f>
        <v>0</v>
      </c>
      <c r="F169" s="15" t="str">
        <f t="shared" si="12"/>
        <v/>
      </c>
      <c r="G169" s="15">
        <f>'Step 4 Support Tool'!G171</f>
        <v>0</v>
      </c>
      <c r="H169" s="15" t="str">
        <f t="shared" ca="1" si="13"/>
        <v>OK</v>
      </c>
      <c r="I169" s="15">
        <f t="shared" ca="1" si="14"/>
        <v>1</v>
      </c>
    </row>
    <row r="170" spans="4:9" x14ac:dyDescent="0.3">
      <c r="D170" s="253" t="str">
        <f>'Step 4 Support Tool'!A172</f>
        <v>EE 155</v>
      </c>
      <c r="E170" s="17">
        <f>'Step 4 Support Tool'!F172</f>
        <v>0</v>
      </c>
      <c r="F170" s="15" t="str">
        <f t="shared" si="12"/>
        <v/>
      </c>
      <c r="G170" s="15">
        <f>'Step 4 Support Tool'!G172</f>
        <v>0</v>
      </c>
      <c r="H170" s="15" t="str">
        <f t="shared" ca="1" si="13"/>
        <v>OK</v>
      </c>
      <c r="I170" s="15">
        <f t="shared" ca="1" si="14"/>
        <v>1</v>
      </c>
    </row>
    <row r="171" spans="4:9" x14ac:dyDescent="0.3">
      <c r="D171" s="253" t="str">
        <f>'Step 4 Support Tool'!A173</f>
        <v>EE 156</v>
      </c>
      <c r="E171" s="17">
        <f>'Step 4 Support Tool'!F173</f>
        <v>0</v>
      </c>
      <c r="F171" s="15" t="str">
        <f t="shared" si="12"/>
        <v/>
      </c>
      <c r="G171" s="15">
        <f>'Step 4 Support Tool'!G173</f>
        <v>0</v>
      </c>
      <c r="H171" s="15" t="str">
        <f t="shared" ca="1" si="13"/>
        <v>OK</v>
      </c>
      <c r="I171" s="15">
        <f t="shared" ca="1" si="14"/>
        <v>1</v>
      </c>
    </row>
    <row r="172" spans="4:9" x14ac:dyDescent="0.3">
      <c r="D172" s="253" t="str">
        <f>'Step 4 Support Tool'!A174</f>
        <v>EE 157</v>
      </c>
      <c r="E172" s="17">
        <f>'Step 4 Support Tool'!F174</f>
        <v>0</v>
      </c>
      <c r="F172" s="15" t="str">
        <f t="shared" si="12"/>
        <v/>
      </c>
      <c r="G172" s="15">
        <f>'Step 4 Support Tool'!G174</f>
        <v>0</v>
      </c>
      <c r="H172" s="15" t="str">
        <f t="shared" ca="1" si="13"/>
        <v>OK</v>
      </c>
      <c r="I172" s="15">
        <f t="shared" ca="1" si="14"/>
        <v>1</v>
      </c>
    </row>
    <row r="173" spans="4:9" x14ac:dyDescent="0.3">
      <c r="D173" s="253" t="str">
        <f>'Step 4 Support Tool'!A175</f>
        <v>EE 158</v>
      </c>
      <c r="E173" s="17">
        <f>'Step 4 Support Tool'!F175</f>
        <v>0</v>
      </c>
      <c r="F173" s="15" t="str">
        <f t="shared" si="12"/>
        <v/>
      </c>
      <c r="G173" s="15">
        <f>'Step 4 Support Tool'!G175</f>
        <v>0</v>
      </c>
      <c r="H173" s="15" t="str">
        <f t="shared" ca="1" si="13"/>
        <v>OK</v>
      </c>
      <c r="I173" s="15">
        <f t="shared" ca="1" si="14"/>
        <v>1</v>
      </c>
    </row>
    <row r="174" spans="4:9" x14ac:dyDescent="0.3">
      <c r="D174" s="253" t="str">
        <f>'Step 4 Support Tool'!A176</f>
        <v>EE 159</v>
      </c>
      <c r="E174" s="17">
        <f>'Step 4 Support Tool'!F176</f>
        <v>0</v>
      </c>
      <c r="F174" s="15" t="str">
        <f t="shared" si="12"/>
        <v/>
      </c>
      <c r="G174" s="15">
        <f>'Step 4 Support Tool'!G176</f>
        <v>0</v>
      </c>
      <c r="H174" s="15" t="str">
        <f t="shared" ca="1" si="13"/>
        <v>OK</v>
      </c>
      <c r="I174" s="15">
        <f t="shared" ca="1" si="14"/>
        <v>1</v>
      </c>
    </row>
    <row r="175" spans="4:9" x14ac:dyDescent="0.3">
      <c r="D175" s="253" t="str">
        <f>'Step 4 Support Tool'!A177</f>
        <v>EE 160</v>
      </c>
      <c r="E175" s="17">
        <f>'Step 4 Support Tool'!F177</f>
        <v>0</v>
      </c>
      <c r="F175" s="15" t="str">
        <f t="shared" si="12"/>
        <v/>
      </c>
      <c r="G175" s="15">
        <f>'Step 4 Support Tool'!G177</f>
        <v>0</v>
      </c>
      <c r="H175" s="15" t="str">
        <f t="shared" ca="1" si="13"/>
        <v>OK</v>
      </c>
      <c r="I175" s="15">
        <f t="shared" ca="1" si="14"/>
        <v>1</v>
      </c>
    </row>
    <row r="176" spans="4:9" x14ac:dyDescent="0.3">
      <c r="D176" s="253" t="str">
        <f>'Step 4 Support Tool'!A178</f>
        <v>EE 161</v>
      </c>
      <c r="E176" s="17">
        <f>'Step 4 Support Tool'!F178</f>
        <v>0</v>
      </c>
      <c r="F176" s="15" t="str">
        <f t="shared" ref="F176:F207" si="15">IF(ISERROR(VLOOKUP(E176,$A$3:$B$21,2,FALSE)),"",VLOOKUP(E176,$A$3:$B$21,2,FALSE))</f>
        <v/>
      </c>
      <c r="G176" s="15">
        <f>'Step 4 Support Tool'!G178</f>
        <v>0</v>
      </c>
      <c r="H176" s="15" t="str">
        <f t="shared" ref="H176:H207" ca="1" si="16">IF(AND(F176&lt;&gt;0,G176=0),"OK",IF(ISERROR(VLOOKUP(G176,INDIRECT(F176),1,FALSE)),"Work Type","OK"))</f>
        <v>OK</v>
      </c>
      <c r="I176" s="15">
        <f t="shared" ref="I176:I207" ca="1" si="17">IF(H176="OK",1,0)</f>
        <v>1</v>
      </c>
    </row>
    <row r="177" spans="4:9" x14ac:dyDescent="0.3">
      <c r="D177" s="253" t="str">
        <f>'Step 4 Support Tool'!A179</f>
        <v>EE 162</v>
      </c>
      <c r="E177" s="17">
        <f>'Step 4 Support Tool'!F179</f>
        <v>0</v>
      </c>
      <c r="F177" s="15" t="str">
        <f t="shared" si="15"/>
        <v/>
      </c>
      <c r="G177" s="15">
        <f>'Step 4 Support Tool'!G179</f>
        <v>0</v>
      </c>
      <c r="H177" s="15" t="str">
        <f t="shared" ca="1" si="16"/>
        <v>OK</v>
      </c>
      <c r="I177" s="15">
        <f t="shared" ca="1" si="17"/>
        <v>1</v>
      </c>
    </row>
    <row r="178" spans="4:9" x14ac:dyDescent="0.3">
      <c r="D178" s="253" t="str">
        <f>'Step 4 Support Tool'!A180</f>
        <v>EE 163</v>
      </c>
      <c r="E178" s="17">
        <f>'Step 4 Support Tool'!F180</f>
        <v>0</v>
      </c>
      <c r="F178" s="15" t="str">
        <f t="shared" si="15"/>
        <v/>
      </c>
      <c r="G178" s="15">
        <f>'Step 4 Support Tool'!G180</f>
        <v>0</v>
      </c>
      <c r="H178" s="15" t="str">
        <f t="shared" ca="1" si="16"/>
        <v>OK</v>
      </c>
      <c r="I178" s="15">
        <f t="shared" ca="1" si="17"/>
        <v>1</v>
      </c>
    </row>
    <row r="179" spans="4:9" x14ac:dyDescent="0.3">
      <c r="D179" s="253" t="str">
        <f>'Step 4 Support Tool'!A181</f>
        <v>EE 164</v>
      </c>
      <c r="E179" s="17">
        <f>'Step 4 Support Tool'!F181</f>
        <v>0</v>
      </c>
      <c r="F179" s="15" t="str">
        <f t="shared" si="15"/>
        <v/>
      </c>
      <c r="G179" s="15">
        <f>'Step 4 Support Tool'!G181</f>
        <v>0</v>
      </c>
      <c r="H179" s="15" t="str">
        <f t="shared" ca="1" si="16"/>
        <v>OK</v>
      </c>
      <c r="I179" s="15">
        <f t="shared" ca="1" si="17"/>
        <v>1</v>
      </c>
    </row>
    <row r="180" spans="4:9" x14ac:dyDescent="0.3">
      <c r="D180" s="253" t="str">
        <f>'Step 4 Support Tool'!A182</f>
        <v>EE 165</v>
      </c>
      <c r="E180" s="17">
        <f>'Step 4 Support Tool'!F182</f>
        <v>0</v>
      </c>
      <c r="F180" s="15" t="str">
        <f t="shared" si="15"/>
        <v/>
      </c>
      <c r="G180" s="15">
        <f>'Step 4 Support Tool'!G182</f>
        <v>0</v>
      </c>
      <c r="H180" s="15" t="str">
        <f t="shared" ca="1" si="16"/>
        <v>OK</v>
      </c>
      <c r="I180" s="15">
        <f t="shared" ca="1" si="17"/>
        <v>1</v>
      </c>
    </row>
    <row r="181" spans="4:9" x14ac:dyDescent="0.3">
      <c r="D181" s="253" t="str">
        <f>'Step 4 Support Tool'!A183</f>
        <v>EE 166</v>
      </c>
      <c r="E181" s="17">
        <f>'Step 4 Support Tool'!F183</f>
        <v>0</v>
      </c>
      <c r="F181" s="15" t="str">
        <f t="shared" si="15"/>
        <v/>
      </c>
      <c r="G181" s="15">
        <f>'Step 4 Support Tool'!G183</f>
        <v>0</v>
      </c>
      <c r="H181" s="15" t="str">
        <f t="shared" ca="1" si="16"/>
        <v>OK</v>
      </c>
      <c r="I181" s="15">
        <f t="shared" ca="1" si="17"/>
        <v>1</v>
      </c>
    </row>
    <row r="182" spans="4:9" x14ac:dyDescent="0.3">
      <c r="D182" s="253" t="str">
        <f>'Step 4 Support Tool'!A184</f>
        <v>EE 167</v>
      </c>
      <c r="E182" s="17">
        <f>'Step 4 Support Tool'!F184</f>
        <v>0</v>
      </c>
      <c r="F182" s="15" t="str">
        <f t="shared" si="15"/>
        <v/>
      </c>
      <c r="G182" s="15">
        <f>'Step 4 Support Tool'!G184</f>
        <v>0</v>
      </c>
      <c r="H182" s="15" t="str">
        <f t="shared" ca="1" si="16"/>
        <v>OK</v>
      </c>
      <c r="I182" s="15">
        <f t="shared" ca="1" si="17"/>
        <v>1</v>
      </c>
    </row>
    <row r="183" spans="4:9" x14ac:dyDescent="0.3">
      <c r="D183" s="253" t="str">
        <f>'Step 4 Support Tool'!A185</f>
        <v>EE 168</v>
      </c>
      <c r="E183" s="17">
        <f>'Step 4 Support Tool'!F185</f>
        <v>0</v>
      </c>
      <c r="F183" s="15" t="str">
        <f t="shared" si="15"/>
        <v/>
      </c>
      <c r="G183" s="15">
        <f>'Step 4 Support Tool'!G185</f>
        <v>0</v>
      </c>
      <c r="H183" s="15" t="str">
        <f t="shared" ca="1" si="16"/>
        <v>OK</v>
      </c>
      <c r="I183" s="15">
        <f t="shared" ca="1" si="17"/>
        <v>1</v>
      </c>
    </row>
    <row r="184" spans="4:9" x14ac:dyDescent="0.3">
      <c r="D184" s="253" t="str">
        <f>'Step 4 Support Tool'!A186</f>
        <v>EE 169</v>
      </c>
      <c r="E184" s="17">
        <f>'Step 4 Support Tool'!F186</f>
        <v>0</v>
      </c>
      <c r="F184" s="15" t="str">
        <f t="shared" si="15"/>
        <v/>
      </c>
      <c r="G184" s="15">
        <f>'Step 4 Support Tool'!G186</f>
        <v>0</v>
      </c>
      <c r="H184" s="15" t="str">
        <f t="shared" ca="1" si="16"/>
        <v>OK</v>
      </c>
      <c r="I184" s="15">
        <f t="shared" ca="1" si="17"/>
        <v>1</v>
      </c>
    </row>
    <row r="185" spans="4:9" x14ac:dyDescent="0.3">
      <c r="D185" s="253" t="str">
        <f>'Step 4 Support Tool'!A187</f>
        <v>EE 170</v>
      </c>
      <c r="E185" s="17">
        <f>'Step 4 Support Tool'!F187</f>
        <v>0</v>
      </c>
      <c r="F185" s="15" t="str">
        <f t="shared" si="15"/>
        <v/>
      </c>
      <c r="G185" s="15">
        <f>'Step 4 Support Tool'!G187</f>
        <v>0</v>
      </c>
      <c r="H185" s="15" t="str">
        <f t="shared" ca="1" si="16"/>
        <v>OK</v>
      </c>
      <c r="I185" s="15">
        <f t="shared" ca="1" si="17"/>
        <v>1</v>
      </c>
    </row>
    <row r="186" spans="4:9" x14ac:dyDescent="0.3">
      <c r="D186" s="253" t="str">
        <f>'Step 4 Support Tool'!A188</f>
        <v>EE 171</v>
      </c>
      <c r="E186" s="17">
        <f>'Step 4 Support Tool'!F188</f>
        <v>0</v>
      </c>
      <c r="F186" s="15" t="str">
        <f t="shared" si="15"/>
        <v/>
      </c>
      <c r="G186" s="15">
        <f>'Step 4 Support Tool'!G188</f>
        <v>0</v>
      </c>
      <c r="H186" s="15" t="str">
        <f t="shared" ca="1" si="16"/>
        <v>OK</v>
      </c>
      <c r="I186" s="15">
        <f t="shared" ca="1" si="17"/>
        <v>1</v>
      </c>
    </row>
    <row r="187" spans="4:9" x14ac:dyDescent="0.3">
      <c r="D187" s="253" t="str">
        <f>'Step 4 Support Tool'!A189</f>
        <v>EE 172</v>
      </c>
      <c r="E187" s="17">
        <f>'Step 4 Support Tool'!F189</f>
        <v>0</v>
      </c>
      <c r="F187" s="15" t="str">
        <f t="shared" si="15"/>
        <v/>
      </c>
      <c r="G187" s="15">
        <f>'Step 4 Support Tool'!G189</f>
        <v>0</v>
      </c>
      <c r="H187" s="15" t="str">
        <f t="shared" ca="1" si="16"/>
        <v>OK</v>
      </c>
      <c r="I187" s="15">
        <f t="shared" ca="1" si="17"/>
        <v>1</v>
      </c>
    </row>
    <row r="188" spans="4:9" x14ac:dyDescent="0.3">
      <c r="D188" s="253" t="str">
        <f>'Step 4 Support Tool'!A190</f>
        <v>EE 173</v>
      </c>
      <c r="E188" s="17">
        <f>'Step 4 Support Tool'!F190</f>
        <v>0</v>
      </c>
      <c r="F188" s="15" t="str">
        <f t="shared" si="15"/>
        <v/>
      </c>
      <c r="G188" s="15">
        <f>'Step 4 Support Tool'!G190</f>
        <v>0</v>
      </c>
      <c r="H188" s="15" t="str">
        <f t="shared" ca="1" si="16"/>
        <v>OK</v>
      </c>
      <c r="I188" s="15">
        <f t="shared" ca="1" si="17"/>
        <v>1</v>
      </c>
    </row>
    <row r="189" spans="4:9" x14ac:dyDescent="0.3">
      <c r="D189" s="253" t="str">
        <f>'Step 4 Support Tool'!A191</f>
        <v>EE 174</v>
      </c>
      <c r="E189" s="17">
        <f>'Step 4 Support Tool'!F191</f>
        <v>0</v>
      </c>
      <c r="F189" s="15" t="str">
        <f t="shared" si="15"/>
        <v/>
      </c>
      <c r="G189" s="15">
        <f>'Step 4 Support Tool'!G191</f>
        <v>0</v>
      </c>
      <c r="H189" s="15" t="str">
        <f t="shared" ca="1" si="16"/>
        <v>OK</v>
      </c>
      <c r="I189" s="15">
        <f t="shared" ca="1" si="17"/>
        <v>1</v>
      </c>
    </row>
    <row r="190" spans="4:9" x14ac:dyDescent="0.3">
      <c r="D190" s="253" t="str">
        <f>'Step 4 Support Tool'!A192</f>
        <v>EE 175</v>
      </c>
      <c r="E190" s="17">
        <f>'Step 4 Support Tool'!F192</f>
        <v>0</v>
      </c>
      <c r="F190" s="15" t="str">
        <f t="shared" si="15"/>
        <v/>
      </c>
      <c r="G190" s="15">
        <f>'Step 4 Support Tool'!G192</f>
        <v>0</v>
      </c>
      <c r="H190" s="15" t="str">
        <f t="shared" ca="1" si="16"/>
        <v>OK</v>
      </c>
      <c r="I190" s="15">
        <f t="shared" ca="1" si="17"/>
        <v>1</v>
      </c>
    </row>
    <row r="191" spans="4:9" x14ac:dyDescent="0.3">
      <c r="D191" s="253" t="str">
        <f>'Step 4 Support Tool'!A193</f>
        <v>EE 176</v>
      </c>
      <c r="E191" s="17">
        <f>'Step 4 Support Tool'!F193</f>
        <v>0</v>
      </c>
      <c r="F191" s="15" t="str">
        <f t="shared" si="15"/>
        <v/>
      </c>
      <c r="G191" s="15">
        <f>'Step 4 Support Tool'!G193</f>
        <v>0</v>
      </c>
      <c r="H191" s="15" t="str">
        <f t="shared" ca="1" si="16"/>
        <v>OK</v>
      </c>
      <c r="I191" s="15">
        <f t="shared" ca="1" si="17"/>
        <v>1</v>
      </c>
    </row>
    <row r="192" spans="4:9" x14ac:dyDescent="0.3">
      <c r="D192" s="253" t="str">
        <f>'Step 4 Support Tool'!A194</f>
        <v>EE 177</v>
      </c>
      <c r="E192" s="17">
        <f>'Step 4 Support Tool'!F194</f>
        <v>0</v>
      </c>
      <c r="F192" s="15" t="str">
        <f t="shared" si="15"/>
        <v/>
      </c>
      <c r="G192" s="15">
        <f>'Step 4 Support Tool'!G194</f>
        <v>0</v>
      </c>
      <c r="H192" s="15" t="str">
        <f t="shared" ca="1" si="16"/>
        <v>OK</v>
      </c>
      <c r="I192" s="15">
        <f t="shared" ca="1" si="17"/>
        <v>1</v>
      </c>
    </row>
    <row r="193" spans="4:9" x14ac:dyDescent="0.3">
      <c r="D193" s="253" t="str">
        <f>'Step 4 Support Tool'!A195</f>
        <v>EE 178</v>
      </c>
      <c r="E193" s="17">
        <f>'Step 4 Support Tool'!F195</f>
        <v>0</v>
      </c>
      <c r="F193" s="15" t="str">
        <f t="shared" si="15"/>
        <v/>
      </c>
      <c r="G193" s="15">
        <f>'Step 4 Support Tool'!G195</f>
        <v>0</v>
      </c>
      <c r="H193" s="15" t="str">
        <f t="shared" ca="1" si="16"/>
        <v>OK</v>
      </c>
      <c r="I193" s="15">
        <f t="shared" ca="1" si="17"/>
        <v>1</v>
      </c>
    </row>
    <row r="194" spans="4:9" x14ac:dyDescent="0.3">
      <c r="D194" s="253" t="str">
        <f>'Step 4 Support Tool'!A196</f>
        <v>EE 179</v>
      </c>
      <c r="E194" s="17">
        <f>'Step 4 Support Tool'!F196</f>
        <v>0</v>
      </c>
      <c r="F194" s="15" t="str">
        <f t="shared" si="15"/>
        <v/>
      </c>
      <c r="G194" s="15">
        <f>'Step 4 Support Tool'!G196</f>
        <v>0</v>
      </c>
      <c r="H194" s="15" t="str">
        <f t="shared" ca="1" si="16"/>
        <v>OK</v>
      </c>
      <c r="I194" s="15">
        <f t="shared" ca="1" si="17"/>
        <v>1</v>
      </c>
    </row>
    <row r="195" spans="4:9" x14ac:dyDescent="0.3">
      <c r="D195" s="253" t="str">
        <f>'Step 4 Support Tool'!A197</f>
        <v>EE 180</v>
      </c>
      <c r="E195" s="17">
        <f>'Step 4 Support Tool'!F197</f>
        <v>0</v>
      </c>
      <c r="F195" s="15" t="str">
        <f t="shared" si="15"/>
        <v/>
      </c>
      <c r="G195" s="15">
        <f>'Step 4 Support Tool'!G197</f>
        <v>0</v>
      </c>
      <c r="H195" s="15" t="str">
        <f t="shared" ca="1" si="16"/>
        <v>OK</v>
      </c>
      <c r="I195" s="15">
        <f t="shared" ca="1" si="17"/>
        <v>1</v>
      </c>
    </row>
    <row r="196" spans="4:9" x14ac:dyDescent="0.3">
      <c r="D196" s="253" t="str">
        <f>'Step 4 Support Tool'!A198</f>
        <v>EE 181</v>
      </c>
      <c r="E196" s="17">
        <f>'Step 4 Support Tool'!F198</f>
        <v>0</v>
      </c>
      <c r="F196" s="15" t="str">
        <f t="shared" si="15"/>
        <v/>
      </c>
      <c r="G196" s="15">
        <f>'Step 4 Support Tool'!G198</f>
        <v>0</v>
      </c>
      <c r="H196" s="15" t="str">
        <f t="shared" ca="1" si="16"/>
        <v>OK</v>
      </c>
      <c r="I196" s="15">
        <f t="shared" ca="1" si="17"/>
        <v>1</v>
      </c>
    </row>
    <row r="197" spans="4:9" x14ac:dyDescent="0.3">
      <c r="D197" s="253" t="str">
        <f>'Step 4 Support Tool'!A199</f>
        <v>EE 182</v>
      </c>
      <c r="E197" s="17">
        <f>'Step 4 Support Tool'!F199</f>
        <v>0</v>
      </c>
      <c r="F197" s="15" t="str">
        <f t="shared" si="15"/>
        <v/>
      </c>
      <c r="G197" s="15">
        <f>'Step 4 Support Tool'!G199</f>
        <v>0</v>
      </c>
      <c r="H197" s="15" t="str">
        <f t="shared" ca="1" si="16"/>
        <v>OK</v>
      </c>
      <c r="I197" s="15">
        <f t="shared" ca="1" si="17"/>
        <v>1</v>
      </c>
    </row>
    <row r="198" spans="4:9" x14ac:dyDescent="0.3">
      <c r="D198" s="253" t="str">
        <f>'Step 4 Support Tool'!A200</f>
        <v>EE 183</v>
      </c>
      <c r="E198" s="17">
        <f>'Step 4 Support Tool'!F200</f>
        <v>0</v>
      </c>
      <c r="F198" s="15" t="str">
        <f t="shared" si="15"/>
        <v/>
      </c>
      <c r="G198" s="15">
        <f>'Step 4 Support Tool'!G200</f>
        <v>0</v>
      </c>
      <c r="H198" s="15" t="str">
        <f t="shared" ca="1" si="16"/>
        <v>OK</v>
      </c>
      <c r="I198" s="15">
        <f t="shared" ca="1" si="17"/>
        <v>1</v>
      </c>
    </row>
    <row r="199" spans="4:9" x14ac:dyDescent="0.3">
      <c r="D199" s="253" t="str">
        <f>'Step 4 Support Tool'!A201</f>
        <v>EE 184</v>
      </c>
      <c r="E199" s="17">
        <f>'Step 4 Support Tool'!F201</f>
        <v>0</v>
      </c>
      <c r="F199" s="15" t="str">
        <f t="shared" si="15"/>
        <v/>
      </c>
      <c r="G199" s="15">
        <f>'Step 4 Support Tool'!G201</f>
        <v>0</v>
      </c>
      <c r="H199" s="15" t="str">
        <f t="shared" ca="1" si="16"/>
        <v>OK</v>
      </c>
      <c r="I199" s="15">
        <f t="shared" ca="1" si="17"/>
        <v>1</v>
      </c>
    </row>
    <row r="200" spans="4:9" x14ac:dyDescent="0.3">
      <c r="D200" s="253" t="str">
        <f>'Step 4 Support Tool'!A202</f>
        <v>EE 185</v>
      </c>
      <c r="E200" s="17">
        <f>'Step 4 Support Tool'!F202</f>
        <v>0</v>
      </c>
      <c r="F200" s="15" t="str">
        <f t="shared" si="15"/>
        <v/>
      </c>
      <c r="G200" s="15">
        <f>'Step 4 Support Tool'!G202</f>
        <v>0</v>
      </c>
      <c r="H200" s="15" t="str">
        <f t="shared" ca="1" si="16"/>
        <v>OK</v>
      </c>
      <c r="I200" s="15">
        <f t="shared" ca="1" si="17"/>
        <v>1</v>
      </c>
    </row>
    <row r="201" spans="4:9" x14ac:dyDescent="0.3">
      <c r="D201" s="253" t="str">
        <f>'Step 4 Support Tool'!A203</f>
        <v>EE 186</v>
      </c>
      <c r="E201" s="17">
        <f>'Step 4 Support Tool'!F203</f>
        <v>0</v>
      </c>
      <c r="F201" s="15" t="str">
        <f t="shared" si="15"/>
        <v/>
      </c>
      <c r="G201" s="15">
        <f>'Step 4 Support Tool'!G203</f>
        <v>0</v>
      </c>
      <c r="H201" s="15" t="str">
        <f t="shared" ca="1" si="16"/>
        <v>OK</v>
      </c>
      <c r="I201" s="15">
        <f t="shared" ca="1" si="17"/>
        <v>1</v>
      </c>
    </row>
    <row r="202" spans="4:9" x14ac:dyDescent="0.3">
      <c r="D202" s="253" t="str">
        <f>'Step 4 Support Tool'!A204</f>
        <v>EE 187</v>
      </c>
      <c r="E202" s="17">
        <f>'Step 4 Support Tool'!F204</f>
        <v>0</v>
      </c>
      <c r="F202" s="15" t="str">
        <f t="shared" si="15"/>
        <v/>
      </c>
      <c r="G202" s="15">
        <f>'Step 4 Support Tool'!G204</f>
        <v>0</v>
      </c>
      <c r="H202" s="15" t="str">
        <f t="shared" ca="1" si="16"/>
        <v>OK</v>
      </c>
      <c r="I202" s="15">
        <f t="shared" ca="1" si="17"/>
        <v>1</v>
      </c>
    </row>
    <row r="203" spans="4:9" x14ac:dyDescent="0.3">
      <c r="D203" s="253" t="str">
        <f>'Step 4 Support Tool'!A205</f>
        <v>EE 188</v>
      </c>
      <c r="E203" s="17">
        <f>'Step 4 Support Tool'!F205</f>
        <v>0</v>
      </c>
      <c r="F203" s="15" t="str">
        <f t="shared" si="15"/>
        <v/>
      </c>
      <c r="G203" s="15">
        <f>'Step 4 Support Tool'!G205</f>
        <v>0</v>
      </c>
      <c r="H203" s="15" t="str">
        <f t="shared" ca="1" si="16"/>
        <v>OK</v>
      </c>
      <c r="I203" s="15">
        <f t="shared" ca="1" si="17"/>
        <v>1</v>
      </c>
    </row>
    <row r="204" spans="4:9" x14ac:dyDescent="0.3">
      <c r="D204" s="253" t="str">
        <f>'Step 4 Support Tool'!A206</f>
        <v>EE 189</v>
      </c>
      <c r="E204" s="17">
        <f>'Step 4 Support Tool'!F206</f>
        <v>0</v>
      </c>
      <c r="F204" s="15" t="str">
        <f t="shared" si="15"/>
        <v/>
      </c>
      <c r="G204" s="15">
        <f>'Step 4 Support Tool'!G206</f>
        <v>0</v>
      </c>
      <c r="H204" s="15" t="str">
        <f t="shared" ca="1" si="16"/>
        <v>OK</v>
      </c>
      <c r="I204" s="15">
        <f t="shared" ca="1" si="17"/>
        <v>1</v>
      </c>
    </row>
    <row r="205" spans="4:9" x14ac:dyDescent="0.3">
      <c r="D205" s="253" t="str">
        <f>'Step 4 Support Tool'!A207</f>
        <v>EE 190</v>
      </c>
      <c r="E205" s="17">
        <f>'Step 4 Support Tool'!F207</f>
        <v>0</v>
      </c>
      <c r="F205" s="15" t="str">
        <f t="shared" si="15"/>
        <v/>
      </c>
      <c r="G205" s="15">
        <f>'Step 4 Support Tool'!G207</f>
        <v>0</v>
      </c>
      <c r="H205" s="15" t="str">
        <f t="shared" ca="1" si="16"/>
        <v>OK</v>
      </c>
      <c r="I205" s="15">
        <f t="shared" ca="1" si="17"/>
        <v>1</v>
      </c>
    </row>
    <row r="206" spans="4:9" x14ac:dyDescent="0.3">
      <c r="D206" s="253" t="str">
        <f>'Step 4 Support Tool'!A208</f>
        <v>EE 191</v>
      </c>
      <c r="E206" s="17">
        <f>'Step 4 Support Tool'!F208</f>
        <v>0</v>
      </c>
      <c r="F206" s="15" t="str">
        <f t="shared" si="15"/>
        <v/>
      </c>
      <c r="G206" s="15">
        <f>'Step 4 Support Tool'!G208</f>
        <v>0</v>
      </c>
      <c r="H206" s="15" t="str">
        <f t="shared" ca="1" si="16"/>
        <v>OK</v>
      </c>
      <c r="I206" s="15">
        <f t="shared" ca="1" si="17"/>
        <v>1</v>
      </c>
    </row>
    <row r="207" spans="4:9" x14ac:dyDescent="0.3">
      <c r="D207" s="253" t="str">
        <f>'Step 4 Support Tool'!A209</f>
        <v>EE 192</v>
      </c>
      <c r="E207" s="17">
        <f>'Step 4 Support Tool'!F209</f>
        <v>0</v>
      </c>
      <c r="F207" s="15" t="str">
        <f t="shared" si="15"/>
        <v/>
      </c>
      <c r="G207" s="15">
        <f>'Step 4 Support Tool'!G209</f>
        <v>0</v>
      </c>
      <c r="H207" s="15" t="str">
        <f t="shared" ca="1" si="16"/>
        <v>OK</v>
      </c>
      <c r="I207" s="15">
        <f t="shared" ca="1" si="17"/>
        <v>1</v>
      </c>
    </row>
    <row r="208" spans="4:9" x14ac:dyDescent="0.3">
      <c r="D208" s="253" t="str">
        <f>'Step 4 Support Tool'!A210</f>
        <v>EE 193</v>
      </c>
      <c r="E208" s="17">
        <f>'Step 4 Support Tool'!F210</f>
        <v>0</v>
      </c>
      <c r="F208" s="15" t="str">
        <f t="shared" ref="F208:F215" si="18">IF(ISERROR(VLOOKUP(E208,$A$3:$B$21,2,FALSE)),"",VLOOKUP(E208,$A$3:$B$21,2,FALSE))</f>
        <v/>
      </c>
      <c r="G208" s="15">
        <f>'Step 4 Support Tool'!G210</f>
        <v>0</v>
      </c>
      <c r="H208" s="15" t="str">
        <f t="shared" ref="H208:H215" ca="1" si="19">IF(AND(F208&lt;&gt;0,G208=0),"OK",IF(ISERROR(VLOOKUP(G208,INDIRECT(F208),1,FALSE)),"Work Type","OK"))</f>
        <v>OK</v>
      </c>
      <c r="I208" s="15">
        <f t="shared" ref="I208:I215" ca="1" si="20">IF(H208="OK",1,0)</f>
        <v>1</v>
      </c>
    </row>
    <row r="209" spans="4:9" x14ac:dyDescent="0.3">
      <c r="D209" s="253" t="str">
        <f>'Step 4 Support Tool'!A211</f>
        <v>EE 194</v>
      </c>
      <c r="E209" s="17">
        <f>'Step 4 Support Tool'!F211</f>
        <v>0</v>
      </c>
      <c r="F209" s="15" t="str">
        <f t="shared" si="18"/>
        <v/>
      </c>
      <c r="G209" s="15">
        <f>'Step 4 Support Tool'!G211</f>
        <v>0</v>
      </c>
      <c r="H209" s="15" t="str">
        <f t="shared" ca="1" si="19"/>
        <v>OK</v>
      </c>
      <c r="I209" s="15">
        <f t="shared" ca="1" si="20"/>
        <v>1</v>
      </c>
    </row>
    <row r="210" spans="4:9" x14ac:dyDescent="0.3">
      <c r="D210" s="253" t="str">
        <f>'Step 4 Support Tool'!A212</f>
        <v>EE 195</v>
      </c>
      <c r="E210" s="17">
        <f>'Step 4 Support Tool'!F212</f>
        <v>0</v>
      </c>
      <c r="F210" s="15" t="str">
        <f t="shared" si="18"/>
        <v/>
      </c>
      <c r="G210" s="15">
        <f>'Step 4 Support Tool'!G212</f>
        <v>0</v>
      </c>
      <c r="H210" s="15" t="str">
        <f t="shared" ca="1" si="19"/>
        <v>OK</v>
      </c>
      <c r="I210" s="15">
        <f t="shared" ca="1" si="20"/>
        <v>1</v>
      </c>
    </row>
    <row r="211" spans="4:9" x14ac:dyDescent="0.3">
      <c r="D211" s="253" t="str">
        <f>'Step 4 Support Tool'!A213</f>
        <v>EE 196</v>
      </c>
      <c r="E211" s="17">
        <f>'Step 4 Support Tool'!F213</f>
        <v>0</v>
      </c>
      <c r="F211" s="15" t="str">
        <f t="shared" si="18"/>
        <v/>
      </c>
      <c r="G211" s="15">
        <f>'Step 4 Support Tool'!G213</f>
        <v>0</v>
      </c>
      <c r="H211" s="15" t="str">
        <f t="shared" ca="1" si="19"/>
        <v>OK</v>
      </c>
      <c r="I211" s="15">
        <f t="shared" ca="1" si="20"/>
        <v>1</v>
      </c>
    </row>
    <row r="212" spans="4:9" x14ac:dyDescent="0.3">
      <c r="D212" s="253" t="str">
        <f>'Step 4 Support Tool'!A214</f>
        <v>EE 197</v>
      </c>
      <c r="E212" s="17">
        <f>'Step 4 Support Tool'!F214</f>
        <v>0</v>
      </c>
      <c r="F212" s="15" t="str">
        <f t="shared" si="18"/>
        <v/>
      </c>
      <c r="G212" s="15">
        <f>'Step 4 Support Tool'!G214</f>
        <v>0</v>
      </c>
      <c r="H212" s="15" t="str">
        <f t="shared" ca="1" si="19"/>
        <v>OK</v>
      </c>
      <c r="I212" s="15">
        <f t="shared" ca="1" si="20"/>
        <v>1</v>
      </c>
    </row>
    <row r="213" spans="4:9" x14ac:dyDescent="0.3">
      <c r="D213" s="253" t="str">
        <f>'Step 4 Support Tool'!A215</f>
        <v>EE 198</v>
      </c>
      <c r="E213" s="17">
        <f>'Step 4 Support Tool'!F215</f>
        <v>0</v>
      </c>
      <c r="F213" s="15" t="str">
        <f t="shared" si="18"/>
        <v/>
      </c>
      <c r="G213" s="15">
        <f>'Step 4 Support Tool'!G215</f>
        <v>0</v>
      </c>
      <c r="H213" s="15" t="str">
        <f t="shared" ca="1" si="19"/>
        <v>OK</v>
      </c>
      <c r="I213" s="15">
        <f t="shared" ca="1" si="20"/>
        <v>1</v>
      </c>
    </row>
    <row r="214" spans="4:9" x14ac:dyDescent="0.3">
      <c r="D214" s="253" t="str">
        <f>'Step 4 Support Tool'!A216</f>
        <v>EE 199</v>
      </c>
      <c r="E214" s="17">
        <f>'Step 4 Support Tool'!F216</f>
        <v>0</v>
      </c>
      <c r="F214" s="15" t="str">
        <f t="shared" si="18"/>
        <v/>
      </c>
      <c r="G214" s="15">
        <f>'Step 4 Support Tool'!G216</f>
        <v>0</v>
      </c>
      <c r="H214" s="15" t="str">
        <f t="shared" ca="1" si="19"/>
        <v>OK</v>
      </c>
      <c r="I214" s="15">
        <f t="shared" ca="1" si="20"/>
        <v>1</v>
      </c>
    </row>
    <row r="215" spans="4:9" x14ac:dyDescent="0.3">
      <c r="D215" s="253" t="str">
        <f>'Step 4 Support Tool'!A217</f>
        <v>EE 200</v>
      </c>
      <c r="E215" s="17">
        <f>'Step 4 Support Tool'!F217</f>
        <v>0</v>
      </c>
      <c r="F215" s="15" t="str">
        <f t="shared" si="18"/>
        <v/>
      </c>
      <c r="G215" s="15">
        <f>'Step 4 Support Tool'!G217</f>
        <v>0</v>
      </c>
      <c r="H215" s="15" t="str">
        <f t="shared" ca="1" si="19"/>
        <v>OK</v>
      </c>
      <c r="I215" s="15">
        <f t="shared" ca="1" si="20"/>
        <v>1</v>
      </c>
    </row>
  </sheetData>
  <sortState xmlns:xlrd2="http://schemas.microsoft.com/office/spreadsheetml/2017/richdata2" ref="A106:A119">
    <sortCondition ref="A106:A119"/>
  </sortState>
  <mergeCells count="6">
    <mergeCell ref="K73:K76"/>
    <mergeCell ref="K79:K80"/>
    <mergeCell ref="K37:K52"/>
    <mergeCell ref="K54:K64"/>
    <mergeCell ref="K65:K66"/>
    <mergeCell ref="K70:K72"/>
  </mergeCells>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89CE-0B89-4C81-9EC1-E6A0E343AE9A}">
  <sheetPr codeName="Sheet18">
    <tabColor theme="3" tint="0.79998168889431442"/>
  </sheetPr>
  <dimension ref="B2:W224"/>
  <sheetViews>
    <sheetView zoomScaleNormal="100" workbookViewId="0">
      <selection activeCell="D122" sqref="D122"/>
    </sheetView>
  </sheetViews>
  <sheetFormatPr defaultColWidth="8.81640625" defaultRowHeight="15.5" outlineLevelRow="1" x14ac:dyDescent="0.25"/>
  <cols>
    <col min="1" max="1" width="5.1796875" style="673" customWidth="1"/>
    <col min="2" max="2" width="27.453125" style="673" customWidth="1"/>
    <col min="3" max="3" width="63.81640625" style="674" customWidth="1"/>
    <col min="4" max="4" width="14.453125" style="698" customWidth="1"/>
    <col min="5" max="5" width="20.81640625" style="1385" customWidth="1"/>
    <col min="6" max="8" width="20.81640625" style="673" customWidth="1"/>
    <col min="9" max="9" width="22.81640625" style="673" customWidth="1"/>
    <col min="10" max="10" width="87.7265625" style="675" customWidth="1"/>
    <col min="11" max="19" width="11" style="673" customWidth="1"/>
    <col min="20" max="16384" width="8.81640625" style="673"/>
  </cols>
  <sheetData>
    <row r="2" spans="2:10" x14ac:dyDescent="0.25">
      <c r="B2" s="1500"/>
      <c r="C2" s="1497"/>
      <c r="D2" s="1497"/>
      <c r="E2" s="1497"/>
      <c r="F2" s="1004"/>
      <c r="G2" s="1004"/>
      <c r="H2" s="1004"/>
      <c r="I2" s="1005"/>
      <c r="J2" s="1006"/>
    </row>
    <row r="3" spans="2:10" x14ac:dyDescent="0.25">
      <c r="B3" s="1494"/>
      <c r="C3" s="1482"/>
      <c r="D3" s="1482"/>
      <c r="E3" s="1482"/>
      <c r="F3" s="780"/>
      <c r="G3" s="780"/>
      <c r="H3" s="780"/>
      <c r="I3" s="1007"/>
      <c r="J3" s="1008"/>
    </row>
    <row r="4" spans="2:10" ht="19.5" x14ac:dyDescent="0.25">
      <c r="B4" s="1874" t="s">
        <v>1292</v>
      </c>
      <c r="C4" s="1875"/>
      <c r="D4" s="1009"/>
      <c r="E4" s="1381"/>
      <c r="F4" s="1010"/>
      <c r="G4" s="1010"/>
      <c r="H4" s="1010"/>
      <c r="I4" s="1011"/>
      <c r="J4" s="1006"/>
    </row>
    <row r="5" spans="2:10" ht="25.5" customHeight="1" x14ac:dyDescent="0.25">
      <c r="B5" s="1874" t="s">
        <v>1293</v>
      </c>
      <c r="C5" s="1875"/>
      <c r="D5" s="1498"/>
      <c r="E5" s="1498"/>
      <c r="F5" s="1498"/>
      <c r="G5" s="1498"/>
      <c r="H5" s="1498"/>
      <c r="I5" s="1499"/>
      <c r="J5" s="1006"/>
    </row>
    <row r="6" spans="2:10" ht="19.5" x14ac:dyDescent="0.25">
      <c r="B6" s="1494"/>
      <c r="C6" s="1498"/>
      <c r="D6" s="1498"/>
      <c r="E6" s="1498"/>
      <c r="F6" s="1498"/>
      <c r="G6" s="1498"/>
      <c r="H6" s="1498"/>
      <c r="I6" s="1499"/>
      <c r="J6" s="1012" t="s">
        <v>1294</v>
      </c>
    </row>
    <row r="7" spans="2:10" ht="15.75" customHeight="1" x14ac:dyDescent="0.25">
      <c r="B7" s="1501"/>
      <c r="C7" s="1502"/>
      <c r="D7" s="1013"/>
      <c r="E7" s="1382"/>
      <c r="F7" s="1014"/>
      <c r="G7" s="1014"/>
      <c r="H7" s="1014"/>
      <c r="I7" s="1015"/>
      <c r="J7" s="1930" t="s">
        <v>1295</v>
      </c>
    </row>
    <row r="8" spans="2:10" ht="30" customHeight="1" x14ac:dyDescent="0.25">
      <c r="B8" s="1925" t="s">
        <v>1296</v>
      </c>
      <c r="C8" s="1925"/>
      <c r="D8" s="1931" t="str">
        <f>IF('Step 1 Introduction'!D11="","",'Step 1 Introduction'!D11)</f>
        <v/>
      </c>
      <c r="E8" s="1931"/>
      <c r="F8" s="1931"/>
      <c r="G8" s="1931"/>
      <c r="H8" s="1931"/>
      <c r="I8" s="1931"/>
      <c r="J8" s="1930"/>
    </row>
    <row r="9" spans="2:10" ht="30" customHeight="1" x14ac:dyDescent="0.25">
      <c r="B9" s="1926" t="s">
        <v>1297</v>
      </c>
      <c r="C9" s="1926"/>
      <c r="D9" s="925"/>
      <c r="E9" s="1936" t="s">
        <v>1298</v>
      </c>
      <c r="F9" s="1936"/>
      <c r="G9" s="1936"/>
      <c r="H9" s="1936"/>
      <c r="I9" s="1936"/>
      <c r="J9" s="1930"/>
    </row>
    <row r="10" spans="2:10" x14ac:dyDescent="0.25">
      <c r="B10" s="1876"/>
      <c r="C10" s="1876"/>
      <c r="D10" s="1876"/>
      <c r="E10" s="1876"/>
      <c r="F10" s="1876"/>
      <c r="G10" s="1876"/>
      <c r="H10" s="1876"/>
      <c r="I10" s="1876"/>
      <c r="J10" s="1930"/>
    </row>
    <row r="11" spans="2:10" x14ac:dyDescent="0.25">
      <c r="B11" s="1927" t="s">
        <v>1299</v>
      </c>
      <c r="C11" s="1927"/>
      <c r="D11" s="1927"/>
      <c r="E11" s="1027"/>
      <c r="F11" s="780"/>
      <c r="G11" s="780"/>
      <c r="H11" s="780"/>
      <c r="I11" s="1007"/>
      <c r="J11" s="1930"/>
    </row>
    <row r="12" spans="2:10" ht="30" customHeight="1" x14ac:dyDescent="0.25">
      <c r="B12" s="1887" t="s">
        <v>1300</v>
      </c>
      <c r="C12" s="1887"/>
      <c r="D12" s="692"/>
      <c r="E12" s="1021" t="s">
        <v>1301</v>
      </c>
      <c r="F12" s="1935"/>
      <c r="G12" s="1935"/>
      <c r="H12" s="1935"/>
      <c r="I12" s="1935"/>
      <c r="J12" s="1930"/>
    </row>
    <row r="13" spans="2:10" ht="30" customHeight="1" x14ac:dyDescent="0.25">
      <c r="B13" s="1887" t="s">
        <v>1302</v>
      </c>
      <c r="C13" s="1887"/>
      <c r="D13" s="1932"/>
      <c r="E13" s="1932"/>
      <c r="F13" s="1932"/>
      <c r="G13" s="1932"/>
      <c r="H13" s="1932"/>
      <c r="I13" s="1932"/>
      <c r="J13" s="1930"/>
    </row>
    <row r="14" spans="2:10" ht="30" customHeight="1" x14ac:dyDescent="0.25">
      <c r="B14" s="1887" t="s">
        <v>1303</v>
      </c>
      <c r="C14" s="1887"/>
      <c r="D14" s="700"/>
      <c r="E14" s="1934" t="s">
        <v>1304</v>
      </c>
      <c r="F14" s="1934"/>
      <c r="G14" s="1934"/>
      <c r="H14" s="1934"/>
      <c r="I14" s="1934"/>
      <c r="J14" s="1930"/>
    </row>
    <row r="15" spans="2:10" ht="30" customHeight="1" x14ac:dyDescent="0.25">
      <c r="B15" s="1887" t="s">
        <v>1305</v>
      </c>
      <c r="C15" s="1887"/>
      <c r="D15" s="700"/>
      <c r="E15" s="1934"/>
      <c r="F15" s="1934"/>
      <c r="G15" s="1934"/>
      <c r="H15" s="1934"/>
      <c r="I15" s="1934"/>
      <c r="J15" s="1930"/>
    </row>
    <row r="16" spans="2:10" ht="30" customHeight="1" x14ac:dyDescent="0.25">
      <c r="B16" s="1887" t="s">
        <v>1306</v>
      </c>
      <c r="C16" s="1887"/>
      <c r="D16" s="700"/>
      <c r="E16" s="1934"/>
      <c r="F16" s="1934"/>
      <c r="G16" s="1934"/>
      <c r="H16" s="1934"/>
      <c r="I16" s="1934"/>
      <c r="J16" s="1930"/>
    </row>
    <row r="17" spans="2:21" ht="16" customHeight="1" x14ac:dyDescent="0.25">
      <c r="B17" s="1907"/>
      <c r="C17" s="1908"/>
      <c r="D17" s="1908"/>
      <c r="E17" s="1908"/>
      <c r="F17" s="1908"/>
      <c r="G17" s="1908"/>
      <c r="H17" s="1908"/>
      <c r="I17" s="1924"/>
      <c r="J17" s="1930"/>
      <c r="K17" s="780"/>
      <c r="L17" s="780"/>
      <c r="M17" s="780"/>
      <c r="N17" s="780"/>
      <c r="O17" s="780"/>
      <c r="P17" s="780"/>
      <c r="Q17" s="780"/>
      <c r="R17" s="780"/>
      <c r="S17" s="780"/>
      <c r="T17" s="780"/>
      <c r="U17" s="780"/>
    </row>
    <row r="18" spans="2:21" ht="15.75" customHeight="1" x14ac:dyDescent="0.25">
      <c r="B18" s="1886" t="s">
        <v>11</v>
      </c>
      <c r="C18" s="1886"/>
      <c r="D18" s="1886"/>
      <c r="E18" s="1933" t="s">
        <v>1307</v>
      </c>
      <c r="F18" s="1933"/>
      <c r="G18" s="1933"/>
      <c r="H18" s="1933"/>
      <c r="I18" s="1933"/>
      <c r="J18" s="1930"/>
      <c r="K18" s="780"/>
      <c r="L18" s="780"/>
      <c r="M18" s="780"/>
      <c r="N18" s="780"/>
      <c r="O18" s="780"/>
      <c r="P18" s="780"/>
      <c r="Q18" s="780"/>
      <c r="R18" s="780"/>
      <c r="S18" s="780"/>
      <c r="T18" s="780"/>
      <c r="U18" s="780"/>
    </row>
    <row r="19" spans="2:21" ht="30" customHeight="1" x14ac:dyDescent="0.25">
      <c r="B19" s="1887" t="s">
        <v>1308</v>
      </c>
      <c r="C19" s="1887"/>
      <c r="D19" s="1464"/>
      <c r="E19" s="1934" t="s">
        <v>1309</v>
      </c>
      <c r="F19" s="1934"/>
      <c r="G19" s="1934"/>
      <c r="H19" s="1934"/>
      <c r="I19" s="1934"/>
      <c r="J19" s="1930" t="s">
        <v>1310</v>
      </c>
      <c r="K19" s="780"/>
      <c r="L19" s="780"/>
      <c r="M19" s="780"/>
      <c r="N19" s="780"/>
      <c r="O19" s="780"/>
      <c r="P19" s="780"/>
      <c r="Q19" s="780"/>
      <c r="R19" s="780"/>
      <c r="S19" s="780"/>
      <c r="T19" s="780"/>
      <c r="U19" s="780"/>
    </row>
    <row r="20" spans="2:21" ht="37.5" customHeight="1" x14ac:dyDescent="0.25">
      <c r="B20" s="1887" t="s">
        <v>1311</v>
      </c>
      <c r="C20" s="1887"/>
      <c r="D20" s="700"/>
      <c r="E20" s="1934"/>
      <c r="F20" s="1934"/>
      <c r="G20" s="1934"/>
      <c r="H20" s="1934"/>
      <c r="I20" s="1934"/>
      <c r="J20" s="1930"/>
      <c r="K20" s="780"/>
      <c r="L20" s="780"/>
      <c r="M20" s="780"/>
      <c r="N20" s="780"/>
      <c r="O20" s="780"/>
      <c r="P20" s="780"/>
      <c r="Q20" s="780"/>
      <c r="R20" s="780"/>
      <c r="S20" s="780"/>
      <c r="T20" s="780"/>
      <c r="U20" s="780"/>
    </row>
    <row r="21" spans="2:21" ht="30" customHeight="1" x14ac:dyDescent="0.25">
      <c r="B21" s="1887" t="s">
        <v>1312</v>
      </c>
      <c r="C21" s="1887"/>
      <c r="D21" s="700"/>
      <c r="E21" s="1934"/>
      <c r="F21" s="1934"/>
      <c r="G21" s="1934"/>
      <c r="H21" s="1934"/>
      <c r="I21" s="1934"/>
      <c r="J21" s="1930"/>
      <c r="K21" s="780"/>
      <c r="L21" s="780"/>
      <c r="M21" s="780"/>
      <c r="N21" s="780"/>
      <c r="O21" s="780"/>
      <c r="P21" s="780"/>
      <c r="Q21" s="780"/>
      <c r="R21" s="780"/>
      <c r="S21" s="780"/>
      <c r="T21" s="780"/>
      <c r="U21" s="780"/>
    </row>
    <row r="22" spans="2:21" ht="30" customHeight="1" x14ac:dyDescent="0.25">
      <c r="B22" s="1887" t="s">
        <v>1313</v>
      </c>
      <c r="C22" s="1887"/>
      <c r="D22" s="700"/>
      <c r="E22" s="1934"/>
      <c r="F22" s="1934"/>
      <c r="G22" s="1934"/>
      <c r="H22" s="1934"/>
      <c r="I22" s="1934"/>
      <c r="J22" s="1930"/>
      <c r="K22" s="780"/>
      <c r="L22" s="780"/>
      <c r="M22" s="780"/>
      <c r="N22" s="780"/>
      <c r="O22" s="780"/>
      <c r="P22" s="780"/>
      <c r="Q22" s="780"/>
      <c r="R22" s="780"/>
      <c r="S22" s="780"/>
      <c r="T22" s="780"/>
      <c r="U22" s="780"/>
    </row>
    <row r="23" spans="2:21" ht="30" customHeight="1" x14ac:dyDescent="0.25">
      <c r="B23" s="1887" t="s">
        <v>1314</v>
      </c>
      <c r="C23" s="1887"/>
      <c r="D23" s="700"/>
      <c r="E23" s="1934"/>
      <c r="F23" s="1934"/>
      <c r="G23" s="1934"/>
      <c r="H23" s="1934"/>
      <c r="I23" s="1934"/>
      <c r="J23" s="1930"/>
      <c r="K23" s="780"/>
      <c r="L23" s="780"/>
      <c r="M23" s="780"/>
      <c r="N23" s="780"/>
      <c r="O23" s="780"/>
      <c r="P23" s="780"/>
      <c r="Q23" s="780"/>
      <c r="R23" s="780"/>
      <c r="S23" s="780"/>
      <c r="T23" s="780"/>
      <c r="U23" s="780"/>
    </row>
    <row r="24" spans="2:21" ht="30" customHeight="1" x14ac:dyDescent="0.25">
      <c r="B24" s="1887" t="s">
        <v>1315</v>
      </c>
      <c r="C24" s="1887"/>
      <c r="D24" s="700"/>
      <c r="E24" s="1934"/>
      <c r="F24" s="1934"/>
      <c r="G24" s="1934"/>
      <c r="H24" s="1934"/>
      <c r="I24" s="1934"/>
      <c r="J24" s="932"/>
      <c r="K24" s="780"/>
      <c r="L24" s="780"/>
      <c r="M24" s="780"/>
      <c r="N24" s="780"/>
      <c r="O24" s="780"/>
      <c r="P24" s="780"/>
      <c r="Q24" s="780"/>
      <c r="R24" s="780"/>
      <c r="S24" s="780"/>
      <c r="T24" s="780"/>
      <c r="U24" s="780"/>
    </row>
    <row r="25" spans="2:21" x14ac:dyDescent="0.25">
      <c r="B25" s="1907"/>
      <c r="C25" s="1908"/>
      <c r="D25" s="1908"/>
      <c r="E25" s="1908"/>
      <c r="F25" s="1908"/>
      <c r="G25" s="1908"/>
      <c r="H25" s="1908"/>
      <c r="I25" s="1924"/>
      <c r="J25" s="1947" t="s">
        <v>1316</v>
      </c>
      <c r="K25" s="780"/>
      <c r="L25" s="780"/>
      <c r="M25" s="780"/>
      <c r="N25" s="780"/>
      <c r="O25" s="780"/>
      <c r="P25" s="780"/>
      <c r="Q25" s="780"/>
      <c r="R25" s="780"/>
      <c r="S25" s="780"/>
      <c r="T25" s="780"/>
      <c r="U25" s="780"/>
    </row>
    <row r="26" spans="2:21" ht="35.15" customHeight="1" x14ac:dyDescent="0.25">
      <c r="B26" s="1885" t="s">
        <v>1317</v>
      </c>
      <c r="C26" s="1885"/>
      <c r="D26" s="1016"/>
      <c r="E26" s="1937" t="s">
        <v>1318</v>
      </c>
      <c r="F26" s="1937"/>
      <c r="G26" s="1937"/>
      <c r="H26" s="1937"/>
      <c r="I26" s="1937"/>
      <c r="J26" s="1947"/>
      <c r="K26" s="780"/>
      <c r="L26" s="780"/>
      <c r="M26" s="780"/>
      <c r="N26" s="780"/>
      <c r="O26" s="780"/>
      <c r="P26" s="780"/>
      <c r="Q26" s="780"/>
      <c r="R26" s="780"/>
      <c r="S26" s="780"/>
      <c r="T26" s="780"/>
      <c r="U26" s="780"/>
    </row>
    <row r="27" spans="2:21" ht="15.75" customHeight="1" x14ac:dyDescent="0.25">
      <c r="B27" s="1897"/>
      <c r="C27" s="1898"/>
      <c r="D27" s="1898"/>
      <c r="E27" s="1898"/>
      <c r="F27" s="1898"/>
      <c r="G27" s="1898"/>
      <c r="H27" s="1898"/>
      <c r="I27" s="1899"/>
      <c r="J27" s="1947"/>
      <c r="K27" s="780"/>
      <c r="L27" s="780"/>
      <c r="M27" s="780"/>
      <c r="N27" s="780"/>
      <c r="O27" s="780"/>
      <c r="P27" s="780"/>
      <c r="Q27" s="780"/>
      <c r="R27" s="780"/>
      <c r="S27" s="780"/>
      <c r="T27" s="780"/>
      <c r="U27" s="780"/>
    </row>
    <row r="28" spans="2:21" x14ac:dyDescent="0.25">
      <c r="B28" s="1886" t="s">
        <v>16</v>
      </c>
      <c r="C28" s="1886"/>
      <c r="D28" s="1886"/>
      <c r="E28" s="1941" t="s">
        <v>1307</v>
      </c>
      <c r="F28" s="1941"/>
      <c r="G28" s="1941"/>
      <c r="H28" s="1941"/>
      <c r="I28" s="1941"/>
      <c r="J28" s="1018"/>
      <c r="K28" s="780"/>
      <c r="L28" s="780"/>
      <c r="M28" s="780"/>
      <c r="N28" s="780"/>
      <c r="O28" s="780"/>
      <c r="P28" s="780"/>
      <c r="Q28" s="780"/>
      <c r="R28" s="780"/>
      <c r="S28" s="780"/>
      <c r="T28" s="780"/>
      <c r="U28" s="780"/>
    </row>
    <row r="29" spans="2:21" ht="15" customHeight="1" x14ac:dyDescent="0.25">
      <c r="B29" s="1909" t="s">
        <v>20</v>
      </c>
      <c r="C29" s="1909"/>
      <c r="D29" s="1909"/>
      <c r="E29" s="1914" t="s">
        <v>1319</v>
      </c>
      <c r="F29" s="1915"/>
      <c r="G29" s="1915"/>
      <c r="H29" s="1915"/>
      <c r="I29" s="1916"/>
      <c r="J29" s="1018"/>
      <c r="K29" s="780"/>
      <c r="L29" s="780"/>
      <c r="M29" s="780"/>
      <c r="N29" s="780"/>
      <c r="O29" s="780"/>
      <c r="P29" s="780"/>
      <c r="Q29" s="780"/>
      <c r="R29" s="780"/>
      <c r="S29" s="780"/>
      <c r="T29" s="780"/>
      <c r="U29" s="780"/>
    </row>
    <row r="30" spans="2:21" ht="30" customHeight="1" x14ac:dyDescent="0.25">
      <c r="B30" s="1887" t="s">
        <v>1320</v>
      </c>
      <c r="C30" s="1887"/>
      <c r="D30" s="1462"/>
      <c r="E30" s="1917"/>
      <c r="F30" s="1918"/>
      <c r="G30" s="1918"/>
      <c r="H30" s="1918"/>
      <c r="I30" s="1919"/>
      <c r="J30" s="1930" t="s">
        <v>1321</v>
      </c>
      <c r="K30" s="780"/>
      <c r="L30" s="780"/>
      <c r="M30" s="780"/>
      <c r="N30" s="780"/>
      <c r="O30" s="780"/>
      <c r="P30" s="780"/>
      <c r="Q30" s="780"/>
      <c r="R30" s="780"/>
      <c r="S30" s="780"/>
      <c r="T30" s="780"/>
      <c r="U30" s="780"/>
    </row>
    <row r="31" spans="2:21" ht="30" customHeight="1" x14ac:dyDescent="0.25">
      <c r="B31" s="1887" t="s">
        <v>1322</v>
      </c>
      <c r="C31" s="1887"/>
      <c r="D31" s="700"/>
      <c r="E31" s="1917"/>
      <c r="F31" s="1918"/>
      <c r="G31" s="1918"/>
      <c r="H31" s="1918"/>
      <c r="I31" s="1919"/>
      <c r="J31" s="1930"/>
      <c r="K31" s="780"/>
      <c r="L31" s="780"/>
      <c r="M31" s="780"/>
      <c r="N31" s="780"/>
      <c r="O31" s="780"/>
      <c r="P31" s="780"/>
      <c r="Q31" s="780"/>
      <c r="R31" s="780"/>
      <c r="S31" s="780"/>
      <c r="T31" s="780"/>
      <c r="U31" s="780"/>
    </row>
    <row r="32" spans="2:21" ht="43.5" customHeight="1" x14ac:dyDescent="0.25">
      <c r="B32" s="1887" t="s">
        <v>1323</v>
      </c>
      <c r="C32" s="1887"/>
      <c r="D32" s="700"/>
      <c r="E32" s="1917"/>
      <c r="F32" s="1918"/>
      <c r="G32" s="1918"/>
      <c r="H32" s="1918"/>
      <c r="I32" s="1919"/>
      <c r="J32" s="1930"/>
      <c r="K32" s="780"/>
      <c r="L32" s="780"/>
      <c r="M32" s="780"/>
      <c r="N32" s="780"/>
      <c r="O32" s="780"/>
      <c r="P32" s="780"/>
      <c r="Q32" s="780"/>
      <c r="R32" s="780"/>
      <c r="S32" s="780"/>
      <c r="T32" s="780"/>
      <c r="U32" s="780"/>
    </row>
    <row r="33" spans="2:21" ht="30" customHeight="1" x14ac:dyDescent="0.25">
      <c r="B33" s="1887" t="s">
        <v>1324</v>
      </c>
      <c r="C33" s="1887"/>
      <c r="D33" s="700"/>
      <c r="E33" s="1917"/>
      <c r="F33" s="1918"/>
      <c r="G33" s="1918"/>
      <c r="H33" s="1918"/>
      <c r="I33" s="1919"/>
      <c r="J33" s="1930"/>
      <c r="K33" s="780"/>
      <c r="L33" s="780"/>
      <c r="M33" s="780"/>
      <c r="N33" s="780"/>
      <c r="O33" s="780"/>
      <c r="P33" s="780"/>
      <c r="Q33" s="780"/>
      <c r="R33" s="780"/>
      <c r="S33" s="780"/>
      <c r="T33" s="780"/>
      <c r="U33" s="780"/>
    </row>
    <row r="34" spans="2:21" ht="15" customHeight="1" x14ac:dyDescent="0.25">
      <c r="B34" s="1909" t="s">
        <v>265</v>
      </c>
      <c r="C34" s="1909"/>
      <c r="D34" s="1909"/>
      <c r="E34" s="1917"/>
      <c r="F34" s="1918"/>
      <c r="G34" s="1918"/>
      <c r="H34" s="1918"/>
      <c r="I34" s="1919"/>
      <c r="J34" s="1930"/>
      <c r="K34" s="780"/>
      <c r="L34" s="780"/>
      <c r="M34" s="780"/>
      <c r="N34" s="780"/>
      <c r="O34" s="780"/>
      <c r="P34" s="780"/>
      <c r="Q34" s="780"/>
      <c r="R34" s="780"/>
      <c r="S34" s="780"/>
      <c r="T34" s="780"/>
      <c r="U34" s="780"/>
    </row>
    <row r="35" spans="2:21" s="780" customFormat="1" ht="30" customHeight="1" x14ac:dyDescent="0.25">
      <c r="B35" s="1887" t="s">
        <v>1325</v>
      </c>
      <c r="C35" s="1887"/>
      <c r="D35" s="700"/>
      <c r="E35" s="1917"/>
      <c r="F35" s="1918"/>
      <c r="G35" s="1918"/>
      <c r="H35" s="1918"/>
      <c r="I35" s="1919"/>
      <c r="J35" s="1930"/>
    </row>
    <row r="36" spans="2:21" s="780" customFormat="1" ht="15" customHeight="1" x14ac:dyDescent="0.25">
      <c r="B36" s="1909" t="s">
        <v>23</v>
      </c>
      <c r="C36" s="1909"/>
      <c r="D36" s="1909"/>
      <c r="E36" s="1917"/>
      <c r="F36" s="1918"/>
      <c r="G36" s="1918"/>
      <c r="H36" s="1918"/>
      <c r="I36" s="1919"/>
      <c r="J36" s="1930"/>
    </row>
    <row r="37" spans="2:21" ht="30" customHeight="1" x14ac:dyDescent="0.25">
      <c r="B37" s="1887" t="s">
        <v>1326</v>
      </c>
      <c r="C37" s="1887"/>
      <c r="D37" s="700"/>
      <c r="E37" s="1917"/>
      <c r="F37" s="1918"/>
      <c r="G37" s="1918"/>
      <c r="H37" s="1918"/>
      <c r="I37" s="1919"/>
      <c r="J37" s="1930"/>
      <c r="K37" s="780"/>
      <c r="L37" s="780"/>
      <c r="M37" s="780"/>
      <c r="N37" s="780"/>
      <c r="O37" s="780"/>
      <c r="P37" s="780"/>
      <c r="Q37" s="780"/>
      <c r="R37" s="780"/>
      <c r="S37" s="780"/>
      <c r="T37" s="780"/>
      <c r="U37" s="780"/>
    </row>
    <row r="38" spans="2:21" ht="30" customHeight="1" x14ac:dyDescent="0.25">
      <c r="B38" s="1887" t="s">
        <v>1327</v>
      </c>
      <c r="C38" s="1887"/>
      <c r="D38" s="700"/>
      <c r="E38" s="1917"/>
      <c r="F38" s="1918"/>
      <c r="G38" s="1918"/>
      <c r="H38" s="1918"/>
      <c r="I38" s="1919"/>
      <c r="J38" s="1930"/>
      <c r="K38" s="780"/>
      <c r="L38" s="780"/>
      <c r="M38" s="780"/>
      <c r="N38" s="780"/>
      <c r="O38" s="780"/>
      <c r="P38" s="780"/>
      <c r="Q38" s="780"/>
      <c r="R38" s="780"/>
      <c r="S38" s="780"/>
      <c r="T38" s="780"/>
      <c r="U38" s="780"/>
    </row>
    <row r="39" spans="2:21" ht="30" customHeight="1" x14ac:dyDescent="0.25">
      <c r="B39" s="1887" t="s">
        <v>1328</v>
      </c>
      <c r="C39" s="1887"/>
      <c r="D39" s="700"/>
      <c r="E39" s="1917"/>
      <c r="F39" s="1918"/>
      <c r="G39" s="1918"/>
      <c r="H39" s="1918"/>
      <c r="I39" s="1919"/>
      <c r="J39" s="1930"/>
      <c r="K39" s="780"/>
      <c r="L39" s="780"/>
      <c r="M39" s="780"/>
      <c r="N39" s="780"/>
      <c r="O39" s="780"/>
      <c r="P39" s="780"/>
      <c r="Q39" s="780"/>
      <c r="R39" s="780"/>
      <c r="S39" s="780"/>
      <c r="T39" s="780"/>
      <c r="U39" s="780"/>
    </row>
    <row r="40" spans="2:21" ht="30" customHeight="1" x14ac:dyDescent="0.25">
      <c r="B40" s="1887" t="s">
        <v>1329</v>
      </c>
      <c r="C40" s="1887"/>
      <c r="D40" s="700"/>
      <c r="E40" s="1917"/>
      <c r="F40" s="1918"/>
      <c r="G40" s="1918"/>
      <c r="H40" s="1918"/>
      <c r="I40" s="1919"/>
      <c r="J40" s="1930"/>
      <c r="K40" s="780"/>
      <c r="L40" s="780"/>
      <c r="M40" s="780"/>
      <c r="N40" s="780"/>
      <c r="O40" s="780"/>
      <c r="P40" s="780"/>
      <c r="Q40" s="780"/>
      <c r="R40" s="780"/>
      <c r="S40" s="780"/>
      <c r="T40" s="780"/>
      <c r="U40" s="780"/>
    </row>
    <row r="41" spans="2:21" ht="30" customHeight="1" x14ac:dyDescent="0.25">
      <c r="B41" s="1887" t="s">
        <v>1330</v>
      </c>
      <c r="C41" s="1887"/>
      <c r="D41" s="700"/>
      <c r="E41" s="1917"/>
      <c r="F41" s="1918"/>
      <c r="G41" s="1918"/>
      <c r="H41" s="1918"/>
      <c r="I41" s="1919"/>
      <c r="J41" s="1930"/>
      <c r="K41" s="780"/>
      <c r="L41" s="780"/>
      <c r="M41" s="780"/>
      <c r="N41" s="780"/>
      <c r="O41" s="780"/>
      <c r="P41" s="780"/>
      <c r="Q41" s="780"/>
      <c r="R41" s="780"/>
      <c r="S41" s="780"/>
      <c r="T41" s="780"/>
      <c r="U41" s="780"/>
    </row>
    <row r="42" spans="2:21" ht="15" customHeight="1" x14ac:dyDescent="0.25">
      <c r="B42" s="1909" t="s">
        <v>279</v>
      </c>
      <c r="C42" s="1909"/>
      <c r="D42" s="1909"/>
      <c r="E42" s="1917"/>
      <c r="F42" s="1918"/>
      <c r="G42" s="1918"/>
      <c r="H42" s="1918"/>
      <c r="I42" s="1919"/>
      <c r="J42" s="1930"/>
      <c r="K42" s="780"/>
      <c r="L42" s="780"/>
      <c r="M42" s="780"/>
      <c r="N42" s="780"/>
      <c r="O42" s="780"/>
      <c r="P42" s="780"/>
      <c r="Q42" s="780"/>
      <c r="R42" s="780"/>
      <c r="S42" s="780"/>
      <c r="T42" s="780"/>
      <c r="U42" s="780"/>
    </row>
    <row r="43" spans="2:21" ht="30" customHeight="1" x14ac:dyDescent="0.25">
      <c r="B43" s="1887" t="s">
        <v>1331</v>
      </c>
      <c r="C43" s="1887"/>
      <c r="D43" s="700"/>
      <c r="E43" s="1917"/>
      <c r="F43" s="1918"/>
      <c r="G43" s="1918"/>
      <c r="H43" s="1918"/>
      <c r="I43" s="1919"/>
      <c r="J43" s="1930"/>
      <c r="K43" s="780"/>
      <c r="L43" s="780"/>
      <c r="M43" s="780"/>
      <c r="N43" s="780"/>
      <c r="O43" s="780"/>
      <c r="P43" s="780"/>
      <c r="Q43" s="780"/>
      <c r="R43" s="780"/>
      <c r="S43" s="780"/>
      <c r="T43" s="780"/>
      <c r="U43" s="780"/>
    </row>
    <row r="44" spans="2:21" ht="30" customHeight="1" x14ac:dyDescent="0.25">
      <c r="B44" s="1887" t="s">
        <v>1332</v>
      </c>
      <c r="C44" s="1887"/>
      <c r="D44" s="700"/>
      <c r="E44" s="1917"/>
      <c r="F44" s="1918"/>
      <c r="G44" s="1918"/>
      <c r="H44" s="1918"/>
      <c r="I44" s="1919"/>
      <c r="J44" s="1930"/>
      <c r="K44" s="780"/>
      <c r="L44" s="780"/>
      <c r="M44" s="780"/>
      <c r="N44" s="780"/>
      <c r="O44" s="780"/>
      <c r="P44" s="780"/>
      <c r="Q44" s="780"/>
      <c r="R44" s="780"/>
      <c r="S44" s="780"/>
      <c r="T44" s="780"/>
      <c r="U44" s="780"/>
    </row>
    <row r="45" spans="2:21" ht="15" customHeight="1" x14ac:dyDescent="0.25">
      <c r="B45" s="1923" t="s">
        <v>1333</v>
      </c>
      <c r="C45" s="1923"/>
      <c r="D45" s="1923"/>
      <c r="E45" s="1917"/>
      <c r="F45" s="1918"/>
      <c r="G45" s="1918"/>
      <c r="H45" s="1918"/>
      <c r="I45" s="1919"/>
      <c r="J45" s="1930"/>
      <c r="K45" s="780"/>
      <c r="L45" s="780"/>
      <c r="M45" s="780"/>
      <c r="N45" s="780"/>
      <c r="O45" s="780"/>
      <c r="P45" s="780"/>
      <c r="Q45" s="780"/>
      <c r="R45" s="780"/>
      <c r="S45" s="780"/>
      <c r="T45" s="780"/>
      <c r="U45" s="780"/>
    </row>
    <row r="46" spans="2:21" ht="30" customHeight="1" x14ac:dyDescent="0.25">
      <c r="B46" s="1887" t="s">
        <v>1334</v>
      </c>
      <c r="C46" s="1887"/>
      <c r="D46" s="700"/>
      <c r="E46" s="1917"/>
      <c r="F46" s="1918"/>
      <c r="G46" s="1918"/>
      <c r="H46" s="1918"/>
      <c r="I46" s="1919"/>
      <c r="J46" s="1930"/>
      <c r="K46" s="780"/>
      <c r="L46" s="780"/>
      <c r="M46" s="780"/>
      <c r="N46" s="780"/>
      <c r="O46" s="780"/>
      <c r="P46" s="780"/>
      <c r="Q46" s="780"/>
      <c r="R46" s="780"/>
      <c r="S46" s="780"/>
      <c r="T46" s="780"/>
      <c r="U46" s="780"/>
    </row>
    <row r="47" spans="2:21" ht="15" customHeight="1" x14ac:dyDescent="0.25">
      <c r="B47" s="1909" t="s">
        <v>28</v>
      </c>
      <c r="C47" s="1909"/>
      <c r="D47" s="1909"/>
      <c r="E47" s="1917"/>
      <c r="F47" s="1918"/>
      <c r="G47" s="1918"/>
      <c r="H47" s="1918"/>
      <c r="I47" s="1919"/>
      <c r="J47" s="1930"/>
      <c r="K47" s="780"/>
      <c r="L47" s="780"/>
      <c r="M47" s="780"/>
      <c r="N47" s="780"/>
      <c r="O47" s="780"/>
      <c r="P47" s="780"/>
      <c r="Q47" s="780"/>
      <c r="R47" s="780"/>
      <c r="S47" s="780"/>
      <c r="T47" s="780"/>
      <c r="U47" s="780"/>
    </row>
    <row r="48" spans="2:21" s="780" customFormat="1" ht="30" customHeight="1" x14ac:dyDescent="0.25">
      <c r="B48" s="1887" t="s">
        <v>1335</v>
      </c>
      <c r="C48" s="1887"/>
      <c r="D48" s="692"/>
      <c r="E48" s="1917"/>
      <c r="F48" s="1918"/>
      <c r="G48" s="1918"/>
      <c r="H48" s="1918"/>
      <c r="I48" s="1919"/>
      <c r="J48" s="1930"/>
    </row>
    <row r="49" spans="2:21" ht="30" customHeight="1" x14ac:dyDescent="0.25">
      <c r="B49" s="1887" t="s">
        <v>1336</v>
      </c>
      <c r="C49" s="1887"/>
      <c r="D49" s="692"/>
      <c r="E49" s="1917"/>
      <c r="F49" s="1918"/>
      <c r="G49" s="1918"/>
      <c r="H49" s="1918"/>
      <c r="I49" s="1919"/>
      <c r="J49" s="1930"/>
      <c r="K49" s="780"/>
      <c r="L49" s="780"/>
      <c r="M49" s="780"/>
      <c r="N49" s="780"/>
      <c r="O49" s="780"/>
      <c r="P49" s="780"/>
      <c r="Q49" s="780"/>
      <c r="R49" s="780"/>
      <c r="S49" s="780"/>
      <c r="T49" s="780"/>
      <c r="U49" s="780"/>
    </row>
    <row r="50" spans="2:21" ht="15" customHeight="1" x14ac:dyDescent="0.25">
      <c r="B50" s="1909" t="s">
        <v>29</v>
      </c>
      <c r="C50" s="1909"/>
      <c r="D50" s="1909"/>
      <c r="E50" s="1917"/>
      <c r="F50" s="1918"/>
      <c r="G50" s="1918"/>
      <c r="H50" s="1918"/>
      <c r="I50" s="1919"/>
      <c r="J50" s="1930"/>
      <c r="K50" s="780"/>
      <c r="L50" s="780"/>
      <c r="M50" s="780"/>
      <c r="N50" s="780"/>
      <c r="O50" s="780"/>
      <c r="P50" s="780"/>
      <c r="Q50" s="780"/>
      <c r="R50" s="780"/>
      <c r="S50" s="780"/>
      <c r="T50" s="780"/>
      <c r="U50" s="780"/>
    </row>
    <row r="51" spans="2:21" ht="30" customHeight="1" x14ac:dyDescent="0.25">
      <c r="B51" s="1887" t="s">
        <v>1337</v>
      </c>
      <c r="C51" s="1887"/>
      <c r="D51" s="700"/>
      <c r="E51" s="1917"/>
      <c r="F51" s="1918"/>
      <c r="G51" s="1918"/>
      <c r="H51" s="1918"/>
      <c r="I51" s="1919"/>
      <c r="J51" s="1930"/>
      <c r="K51" s="780"/>
      <c r="L51" s="780"/>
      <c r="M51" s="780"/>
      <c r="N51" s="780"/>
      <c r="O51" s="780"/>
      <c r="P51" s="780"/>
      <c r="Q51" s="780"/>
      <c r="R51" s="780"/>
      <c r="S51" s="780"/>
      <c r="T51" s="780"/>
      <c r="U51" s="780"/>
    </row>
    <row r="52" spans="2:21" ht="15" customHeight="1" x14ac:dyDescent="0.25">
      <c r="B52" s="1909" t="s">
        <v>30</v>
      </c>
      <c r="C52" s="1909"/>
      <c r="D52" s="1909"/>
      <c r="E52" s="1917"/>
      <c r="F52" s="1918"/>
      <c r="G52" s="1918"/>
      <c r="H52" s="1918"/>
      <c r="I52" s="1919"/>
      <c r="J52" s="1930"/>
      <c r="K52" s="780"/>
      <c r="L52" s="780"/>
      <c r="M52" s="780"/>
      <c r="N52" s="780"/>
      <c r="O52" s="780"/>
      <c r="P52" s="780"/>
      <c r="Q52" s="780"/>
      <c r="R52" s="780"/>
      <c r="S52" s="780"/>
      <c r="T52" s="780"/>
      <c r="U52" s="780"/>
    </row>
    <row r="53" spans="2:21" ht="30" customHeight="1" x14ac:dyDescent="0.25">
      <c r="B53" s="1887" t="s">
        <v>1338</v>
      </c>
      <c r="C53" s="1887"/>
      <c r="D53" s="700"/>
      <c r="E53" s="1917"/>
      <c r="F53" s="1918"/>
      <c r="G53" s="1918"/>
      <c r="H53" s="1918"/>
      <c r="I53" s="1919"/>
      <c r="J53" s="1930"/>
      <c r="K53" s="780"/>
      <c r="L53" s="780"/>
      <c r="M53" s="780"/>
      <c r="N53" s="780"/>
      <c r="O53" s="780"/>
      <c r="P53" s="780"/>
      <c r="Q53" s="780"/>
      <c r="R53" s="780"/>
      <c r="S53" s="780"/>
      <c r="T53" s="780"/>
      <c r="U53" s="780"/>
    </row>
    <row r="54" spans="2:21" ht="15" customHeight="1" x14ac:dyDescent="0.25">
      <c r="B54" s="1909" t="s">
        <v>1339</v>
      </c>
      <c r="C54" s="1909"/>
      <c r="D54" s="1909"/>
      <c r="E54" s="1917"/>
      <c r="F54" s="1918"/>
      <c r="G54" s="1918"/>
      <c r="H54" s="1918"/>
      <c r="I54" s="1919"/>
      <c r="J54" s="1930"/>
      <c r="K54" s="780"/>
      <c r="L54" s="780"/>
      <c r="M54" s="780"/>
      <c r="N54" s="780"/>
      <c r="O54" s="780"/>
      <c r="P54" s="780"/>
      <c r="Q54" s="780"/>
      <c r="R54" s="780"/>
      <c r="S54" s="780"/>
      <c r="T54" s="780"/>
      <c r="U54" s="780"/>
    </row>
    <row r="55" spans="2:21" ht="43.5" customHeight="1" x14ac:dyDescent="0.25">
      <c r="B55" s="1887" t="s">
        <v>1340</v>
      </c>
      <c r="C55" s="1887"/>
      <c r="D55" s="692"/>
      <c r="E55" s="1917"/>
      <c r="F55" s="1918"/>
      <c r="G55" s="1918"/>
      <c r="H55" s="1918"/>
      <c r="I55" s="1919"/>
      <c r="J55" s="1930"/>
      <c r="K55" s="780"/>
      <c r="L55" s="780"/>
      <c r="M55" s="780"/>
      <c r="N55" s="780"/>
      <c r="O55" s="780"/>
      <c r="P55" s="780"/>
      <c r="Q55" s="780"/>
      <c r="R55" s="780"/>
      <c r="S55" s="780"/>
      <c r="T55" s="780"/>
      <c r="U55" s="780"/>
    </row>
    <row r="56" spans="2:21" ht="43.5" customHeight="1" x14ac:dyDescent="0.25">
      <c r="B56" s="1887" t="s">
        <v>1341</v>
      </c>
      <c r="C56" s="1887"/>
      <c r="D56" s="692"/>
      <c r="E56" s="1920"/>
      <c r="F56" s="1921"/>
      <c r="G56" s="1921"/>
      <c r="H56" s="1921"/>
      <c r="I56" s="1922"/>
      <c r="J56" s="1930"/>
      <c r="K56" s="780"/>
      <c r="L56" s="780"/>
      <c r="M56" s="780"/>
      <c r="N56" s="780"/>
      <c r="O56" s="780"/>
      <c r="P56" s="780"/>
      <c r="Q56" s="780"/>
      <c r="R56" s="780"/>
      <c r="S56" s="780"/>
      <c r="T56" s="780"/>
      <c r="U56" s="780"/>
    </row>
    <row r="57" spans="2:21" x14ac:dyDescent="0.25">
      <c r="B57" s="1876"/>
      <c r="C57" s="1876"/>
      <c r="D57" s="1876"/>
      <c r="E57" s="1876"/>
      <c r="F57" s="1876"/>
      <c r="G57" s="1876"/>
      <c r="H57" s="1876"/>
      <c r="I57" s="1876"/>
      <c r="J57" s="1019"/>
      <c r="K57" s="780"/>
      <c r="L57" s="780"/>
      <c r="M57" s="780"/>
      <c r="N57" s="780"/>
      <c r="O57" s="780"/>
      <c r="P57" s="780"/>
      <c r="Q57" s="780"/>
      <c r="R57" s="780"/>
      <c r="S57" s="780"/>
      <c r="T57" s="780"/>
      <c r="U57" s="780"/>
    </row>
    <row r="58" spans="2:21" ht="35.15" customHeight="1" x14ac:dyDescent="0.25">
      <c r="B58" s="1885" t="s">
        <v>1342</v>
      </c>
      <c r="C58" s="1885"/>
      <c r="D58" s="1016"/>
      <c r="E58" s="1937" t="s">
        <v>1318</v>
      </c>
      <c r="F58" s="1937"/>
      <c r="G58" s="1937"/>
      <c r="H58" s="1937"/>
      <c r="I58" s="1937"/>
      <c r="J58" s="1019"/>
      <c r="K58" s="780"/>
      <c r="L58" s="780"/>
      <c r="M58" s="780"/>
      <c r="N58" s="780"/>
      <c r="O58" s="780"/>
      <c r="P58" s="780"/>
      <c r="Q58" s="780"/>
      <c r="R58" s="780"/>
      <c r="S58" s="780"/>
      <c r="T58" s="780"/>
      <c r="U58" s="780"/>
    </row>
    <row r="59" spans="2:21" x14ac:dyDescent="0.25">
      <c r="B59" s="1876"/>
      <c r="C59" s="1876"/>
      <c r="D59" s="1876"/>
      <c r="E59" s="1876"/>
      <c r="F59" s="1876"/>
      <c r="G59" s="1876"/>
      <c r="H59" s="1876"/>
      <c r="I59" s="1876"/>
      <c r="J59" s="1019"/>
      <c r="K59" s="780"/>
      <c r="L59" s="780"/>
      <c r="M59" s="780"/>
      <c r="N59" s="780"/>
      <c r="O59" s="780"/>
      <c r="P59" s="780"/>
      <c r="Q59" s="780"/>
      <c r="R59" s="780"/>
      <c r="S59" s="780"/>
      <c r="T59" s="780"/>
      <c r="U59" s="780"/>
    </row>
    <row r="60" spans="2:21" x14ac:dyDescent="0.25">
      <c r="B60" s="1911" t="s">
        <v>1343</v>
      </c>
      <c r="C60" s="1912"/>
      <c r="D60" s="1913"/>
      <c r="E60" s="1940" t="s">
        <v>1307</v>
      </c>
      <c r="F60" s="1940"/>
      <c r="G60" s="1940"/>
      <c r="H60" s="1940"/>
      <c r="I60" s="1940"/>
      <c r="J60" s="780"/>
      <c r="K60" s="780"/>
      <c r="L60" s="780"/>
      <c r="M60" s="780"/>
      <c r="N60" s="780"/>
      <c r="O60" s="780"/>
      <c r="P60" s="780"/>
      <c r="Q60" s="780"/>
      <c r="R60" s="780"/>
      <c r="S60" s="780"/>
      <c r="T60" s="780"/>
      <c r="U60" s="780"/>
    </row>
    <row r="61" spans="2:21" ht="30" customHeight="1" x14ac:dyDescent="0.25">
      <c r="B61" s="1887" t="s">
        <v>1344</v>
      </c>
      <c r="C61" s="1887"/>
      <c r="D61" s="1465"/>
      <c r="E61" s="1942" t="s">
        <v>1345</v>
      </c>
      <c r="F61" s="1942"/>
      <c r="G61" s="1942"/>
      <c r="H61" s="1942"/>
      <c r="I61" s="1943"/>
      <c r="J61" s="1930" t="s">
        <v>1346</v>
      </c>
      <c r="K61" s="1930"/>
      <c r="L61" s="780"/>
      <c r="M61" s="780"/>
      <c r="N61" s="780"/>
      <c r="O61" s="780"/>
      <c r="P61" s="780"/>
      <c r="Q61" s="780"/>
      <c r="R61" s="780"/>
      <c r="S61" s="780"/>
      <c r="T61" s="780"/>
      <c r="U61" s="780"/>
    </row>
    <row r="62" spans="2:21" ht="30" customHeight="1" x14ac:dyDescent="0.25">
      <c r="B62" s="1887" t="s">
        <v>1347</v>
      </c>
      <c r="C62" s="1887"/>
      <c r="D62" s="1465"/>
      <c r="E62" s="1942"/>
      <c r="F62" s="1942"/>
      <c r="G62" s="1942"/>
      <c r="H62" s="1942"/>
      <c r="I62" s="1943"/>
      <c r="J62" s="1930"/>
      <c r="K62" s="1930"/>
      <c r="L62" s="780"/>
      <c r="M62" s="780"/>
      <c r="N62" s="780"/>
      <c r="O62" s="780"/>
      <c r="P62" s="780"/>
      <c r="Q62" s="780"/>
      <c r="R62" s="780"/>
      <c r="S62" s="780"/>
      <c r="T62" s="780"/>
      <c r="U62" s="780"/>
    </row>
    <row r="63" spans="2:21" ht="30" customHeight="1" x14ac:dyDescent="0.25">
      <c r="B63" s="1887" t="s">
        <v>1348</v>
      </c>
      <c r="C63" s="1887"/>
      <c r="D63" s="1465"/>
      <c r="E63" s="1942"/>
      <c r="F63" s="1942"/>
      <c r="G63" s="1942"/>
      <c r="H63" s="1942"/>
      <c r="I63" s="1943"/>
      <c r="J63" s="1930"/>
      <c r="K63" s="1930"/>
      <c r="L63" s="780"/>
      <c r="M63" s="780"/>
      <c r="N63" s="780"/>
      <c r="O63" s="780"/>
      <c r="P63" s="780"/>
      <c r="Q63" s="780"/>
      <c r="R63" s="780"/>
      <c r="S63" s="780"/>
      <c r="T63" s="780"/>
      <c r="U63" s="780"/>
    </row>
    <row r="64" spans="2:21" ht="30" customHeight="1" x14ac:dyDescent="0.25">
      <c r="B64" s="1887" t="s">
        <v>1349</v>
      </c>
      <c r="C64" s="1887"/>
      <c r="D64" s="1465"/>
      <c r="E64" s="1942"/>
      <c r="F64" s="1942"/>
      <c r="G64" s="1942"/>
      <c r="H64" s="1942"/>
      <c r="I64" s="1943"/>
      <c r="J64" s="1930"/>
      <c r="K64" s="1930"/>
      <c r="L64" s="780"/>
      <c r="M64" s="780"/>
      <c r="N64" s="780"/>
      <c r="O64" s="780"/>
      <c r="P64" s="780"/>
      <c r="Q64" s="780"/>
      <c r="R64" s="780"/>
      <c r="S64" s="780"/>
      <c r="T64" s="780"/>
      <c r="U64" s="780"/>
    </row>
    <row r="65" spans="2:21" ht="45" customHeight="1" x14ac:dyDescent="0.25">
      <c r="B65" s="1887" t="s">
        <v>1350</v>
      </c>
      <c r="C65" s="1887"/>
      <c r="D65" s="1465"/>
      <c r="E65" s="1942"/>
      <c r="F65" s="1942"/>
      <c r="G65" s="1942"/>
      <c r="H65" s="1942"/>
      <c r="I65" s="1943"/>
      <c r="J65" s="932"/>
      <c r="K65" s="1930"/>
      <c r="L65" s="780"/>
      <c r="M65" s="780"/>
      <c r="N65" s="780"/>
      <c r="O65" s="780"/>
      <c r="P65" s="780"/>
      <c r="Q65" s="780"/>
      <c r="R65" s="780"/>
      <c r="S65" s="780"/>
      <c r="T65" s="780"/>
      <c r="U65" s="780"/>
    </row>
    <row r="66" spans="2:21" ht="45" customHeight="1" x14ac:dyDescent="0.25">
      <c r="B66" s="1887" t="s">
        <v>1351</v>
      </c>
      <c r="C66" s="1887"/>
      <c r="D66" s="1465"/>
      <c r="E66" s="1944"/>
      <c r="F66" s="1944"/>
      <c r="G66" s="1944"/>
      <c r="H66" s="1944"/>
      <c r="I66" s="1945"/>
      <c r="J66" s="932"/>
      <c r="K66" s="1930"/>
      <c r="L66" s="780"/>
      <c r="M66" s="780"/>
      <c r="N66" s="780"/>
      <c r="O66" s="780"/>
      <c r="P66" s="780"/>
      <c r="Q66" s="780"/>
      <c r="R66" s="780"/>
      <c r="S66" s="780"/>
      <c r="T66" s="780"/>
      <c r="U66" s="780"/>
    </row>
    <row r="67" spans="2:21" x14ac:dyDescent="0.25">
      <c r="B67" s="1876"/>
      <c r="C67" s="1876"/>
      <c r="D67" s="1876"/>
      <c r="E67" s="1876"/>
      <c r="F67" s="1876"/>
      <c r="G67" s="1876"/>
      <c r="H67" s="1876"/>
      <c r="I67" s="1876"/>
      <c r="J67" s="1020"/>
      <c r="K67" s="1930"/>
      <c r="L67" s="780"/>
      <c r="M67" s="780"/>
      <c r="N67" s="780"/>
      <c r="O67" s="780"/>
      <c r="P67" s="780"/>
      <c r="Q67" s="780"/>
      <c r="R67" s="780"/>
      <c r="S67" s="780"/>
      <c r="T67" s="780"/>
      <c r="U67" s="780"/>
    </row>
    <row r="68" spans="2:21" ht="35.15" customHeight="1" x14ac:dyDescent="0.25">
      <c r="B68" s="1885" t="s">
        <v>1352</v>
      </c>
      <c r="C68" s="1885"/>
      <c r="D68" s="1016"/>
      <c r="E68" s="1937" t="s">
        <v>1318</v>
      </c>
      <c r="F68" s="1937"/>
      <c r="G68" s="1937"/>
      <c r="H68" s="1937"/>
      <c r="I68" s="1937"/>
      <c r="J68" s="1020"/>
      <c r="K68" s="932"/>
      <c r="L68" s="780"/>
      <c r="M68" s="780"/>
      <c r="N68" s="780"/>
      <c r="O68" s="780"/>
      <c r="P68" s="780"/>
      <c r="Q68" s="780"/>
      <c r="R68" s="780"/>
      <c r="S68" s="780"/>
      <c r="T68" s="780"/>
      <c r="U68" s="780"/>
    </row>
    <row r="69" spans="2:21" x14ac:dyDescent="0.25">
      <c r="B69" s="1876"/>
      <c r="C69" s="1876"/>
      <c r="D69" s="1876"/>
      <c r="E69" s="1876"/>
      <c r="F69" s="1876"/>
      <c r="G69" s="1876"/>
      <c r="H69" s="1876"/>
      <c r="I69" s="1876"/>
      <c r="J69" s="1006"/>
      <c r="K69" s="780"/>
      <c r="L69" s="780"/>
      <c r="M69" s="780"/>
      <c r="N69" s="780"/>
      <c r="O69" s="780"/>
      <c r="P69" s="780"/>
      <c r="Q69" s="780"/>
      <c r="R69" s="780"/>
      <c r="S69" s="780"/>
      <c r="T69" s="780"/>
      <c r="U69" s="780"/>
    </row>
    <row r="70" spans="2:21" ht="15.75" customHeight="1" x14ac:dyDescent="0.25">
      <c r="B70" s="1886" t="s">
        <v>1353</v>
      </c>
      <c r="C70" s="1886"/>
      <c r="D70" s="1886"/>
      <c r="E70" s="1940" t="s">
        <v>1307</v>
      </c>
      <c r="F70" s="1940"/>
      <c r="G70" s="1940"/>
      <c r="H70" s="1940"/>
      <c r="I70" s="1940"/>
      <c r="J70" s="780"/>
      <c r="K70" s="780"/>
      <c r="L70" s="780"/>
      <c r="M70" s="780"/>
      <c r="N70" s="780"/>
      <c r="O70" s="780"/>
      <c r="P70" s="780"/>
      <c r="Q70" s="780"/>
      <c r="R70" s="780"/>
      <c r="S70" s="780"/>
      <c r="T70" s="780"/>
      <c r="U70" s="780"/>
    </row>
    <row r="71" spans="2:21" ht="35.25" customHeight="1" x14ac:dyDescent="0.25">
      <c r="B71" s="1887" t="s">
        <v>1354</v>
      </c>
      <c r="C71" s="1887"/>
      <c r="D71" s="692"/>
      <c r="E71" s="1948" t="s">
        <v>1355</v>
      </c>
      <c r="F71" s="1942"/>
      <c r="G71" s="1942"/>
      <c r="H71" s="1942"/>
      <c r="I71" s="1943"/>
      <c r="J71" s="1930" t="s">
        <v>1356</v>
      </c>
      <c r="K71" s="780"/>
      <c r="L71" s="780"/>
      <c r="M71" s="780"/>
      <c r="N71" s="780"/>
      <c r="O71" s="780"/>
      <c r="P71" s="780"/>
      <c r="Q71" s="780"/>
      <c r="R71" s="780"/>
      <c r="S71" s="780"/>
      <c r="T71" s="780"/>
      <c r="U71" s="780"/>
    </row>
    <row r="72" spans="2:21" ht="35.25" customHeight="1" x14ac:dyDescent="0.25">
      <c r="B72" s="1887" t="s">
        <v>1357</v>
      </c>
      <c r="C72" s="1887"/>
      <c r="D72" s="692"/>
      <c r="E72" s="1942"/>
      <c r="F72" s="1942"/>
      <c r="G72" s="1942"/>
      <c r="H72" s="1942"/>
      <c r="I72" s="1943"/>
      <c r="J72" s="1930"/>
      <c r="K72" s="780"/>
      <c r="L72" s="780"/>
      <c r="M72" s="780"/>
      <c r="N72" s="780"/>
      <c r="O72" s="780"/>
      <c r="P72" s="780"/>
      <c r="Q72" s="780"/>
      <c r="R72" s="780"/>
      <c r="S72" s="780"/>
      <c r="T72" s="780"/>
      <c r="U72" s="780"/>
    </row>
    <row r="73" spans="2:21" ht="35.25" customHeight="1" x14ac:dyDescent="0.25">
      <c r="B73" s="1882" t="s">
        <v>1358</v>
      </c>
      <c r="C73" s="1882"/>
      <c r="D73" s="692"/>
      <c r="E73" s="1942"/>
      <c r="F73" s="1942"/>
      <c r="G73" s="1942"/>
      <c r="H73" s="1942"/>
      <c r="I73" s="1943"/>
      <c r="J73" s="1930"/>
      <c r="K73" s="780"/>
      <c r="L73" s="780"/>
      <c r="M73" s="780"/>
      <c r="N73" s="780"/>
      <c r="O73" s="780"/>
      <c r="P73" s="780"/>
      <c r="Q73" s="780"/>
      <c r="R73" s="780"/>
      <c r="S73" s="780"/>
      <c r="T73" s="780"/>
      <c r="U73" s="780"/>
    </row>
    <row r="74" spans="2:21" ht="35.25" customHeight="1" x14ac:dyDescent="0.25">
      <c r="B74" s="1887" t="s">
        <v>1359</v>
      </c>
      <c r="C74" s="1887"/>
      <c r="D74" s="692"/>
      <c r="E74" s="1942"/>
      <c r="F74" s="1942"/>
      <c r="G74" s="1942"/>
      <c r="H74" s="1942"/>
      <c r="I74" s="1943"/>
      <c r="J74" s="1930"/>
      <c r="K74" s="780"/>
      <c r="L74" s="780"/>
      <c r="M74" s="780"/>
      <c r="N74" s="780"/>
      <c r="O74" s="780"/>
      <c r="P74" s="780"/>
      <c r="Q74" s="780"/>
      <c r="R74" s="780"/>
      <c r="S74" s="780"/>
      <c r="T74" s="780"/>
      <c r="U74" s="780"/>
    </row>
    <row r="75" spans="2:21" ht="35.25" customHeight="1" x14ac:dyDescent="0.25">
      <c r="B75" s="1887" t="s">
        <v>1360</v>
      </c>
      <c r="C75" s="1887"/>
      <c r="D75" s="692"/>
      <c r="E75" s="1942"/>
      <c r="F75" s="1942"/>
      <c r="G75" s="1942"/>
      <c r="H75" s="1942"/>
      <c r="I75" s="1943"/>
      <c r="J75" s="1930"/>
      <c r="K75" s="780"/>
      <c r="L75" s="780"/>
      <c r="M75" s="780"/>
      <c r="N75" s="780"/>
      <c r="O75" s="780"/>
      <c r="P75" s="780"/>
      <c r="Q75" s="780"/>
      <c r="R75" s="780"/>
      <c r="S75" s="780"/>
      <c r="T75" s="780"/>
      <c r="U75" s="780"/>
    </row>
    <row r="76" spans="2:21" ht="35.25" customHeight="1" x14ac:dyDescent="0.25">
      <c r="B76" s="1887" t="s">
        <v>1361</v>
      </c>
      <c r="C76" s="1887"/>
      <c r="D76" s="692"/>
      <c r="E76" s="1942"/>
      <c r="F76" s="1942"/>
      <c r="G76" s="1942"/>
      <c r="H76" s="1942"/>
      <c r="I76" s="1943"/>
      <c r="J76" s="1930"/>
      <c r="K76" s="780"/>
      <c r="L76" s="780"/>
      <c r="M76" s="780"/>
      <c r="N76" s="780"/>
      <c r="O76" s="780"/>
      <c r="P76" s="780"/>
      <c r="Q76" s="780"/>
      <c r="R76" s="780"/>
      <c r="S76" s="780"/>
      <c r="T76" s="780"/>
      <c r="U76" s="780"/>
    </row>
    <row r="77" spans="2:21" ht="35.25" customHeight="1" x14ac:dyDescent="0.25">
      <c r="B77" s="1887" t="s">
        <v>1362</v>
      </c>
      <c r="C77" s="1887"/>
      <c r="D77" s="692"/>
      <c r="E77" s="1942"/>
      <c r="F77" s="1942"/>
      <c r="G77" s="1942"/>
      <c r="H77" s="1942"/>
      <c r="I77" s="1943"/>
      <c r="J77" s="1930"/>
      <c r="K77" s="780"/>
      <c r="L77" s="780"/>
      <c r="M77" s="780"/>
      <c r="N77" s="780"/>
      <c r="O77" s="780"/>
      <c r="P77" s="780"/>
      <c r="Q77" s="780"/>
      <c r="R77" s="780"/>
      <c r="S77" s="780"/>
      <c r="T77" s="780"/>
      <c r="U77" s="780"/>
    </row>
    <row r="78" spans="2:21" ht="35.25" customHeight="1" x14ac:dyDescent="0.25">
      <c r="B78" s="1887" t="s">
        <v>1363</v>
      </c>
      <c r="C78" s="1887"/>
      <c r="D78" s="692"/>
      <c r="E78" s="1944"/>
      <c r="F78" s="1944"/>
      <c r="G78" s="1944"/>
      <c r="H78" s="1944"/>
      <c r="I78" s="1945"/>
      <c r="J78" s="1930"/>
      <c r="K78" s="780"/>
      <c r="L78" s="780"/>
      <c r="M78" s="780"/>
      <c r="N78" s="780"/>
      <c r="O78" s="780"/>
      <c r="P78" s="780"/>
      <c r="Q78" s="780"/>
      <c r="R78" s="780"/>
      <c r="S78" s="780"/>
      <c r="T78" s="780"/>
      <c r="U78" s="780"/>
    </row>
    <row r="79" spans="2:21" ht="15.75" customHeight="1" x14ac:dyDescent="0.25">
      <c r="B79" s="1876"/>
      <c r="C79" s="1876"/>
      <c r="D79" s="1876"/>
      <c r="E79" s="1876"/>
      <c r="F79" s="1876"/>
      <c r="G79" s="1876"/>
      <c r="H79" s="1876"/>
      <c r="I79" s="1876"/>
      <c r="J79" s="780"/>
      <c r="K79" s="780"/>
      <c r="L79" s="780"/>
      <c r="M79" s="780"/>
      <c r="N79" s="780"/>
      <c r="O79" s="780"/>
      <c r="P79" s="780"/>
      <c r="Q79" s="780"/>
      <c r="R79" s="780"/>
      <c r="S79" s="780"/>
      <c r="T79" s="780"/>
      <c r="U79" s="780"/>
    </row>
    <row r="80" spans="2:21" ht="35.15" customHeight="1" x14ac:dyDescent="0.25">
      <c r="B80" s="1885" t="s">
        <v>1364</v>
      </c>
      <c r="C80" s="1885"/>
      <c r="D80" s="1016"/>
      <c r="E80" s="1937" t="s">
        <v>1318</v>
      </c>
      <c r="F80" s="1937"/>
      <c r="G80" s="1937"/>
      <c r="H80" s="1937"/>
      <c r="I80" s="1937"/>
      <c r="J80" s="780"/>
      <c r="K80" s="780"/>
      <c r="L80" s="780"/>
      <c r="M80" s="780"/>
      <c r="N80" s="780"/>
      <c r="O80" s="780"/>
      <c r="P80" s="780"/>
      <c r="Q80" s="780"/>
      <c r="R80" s="780"/>
      <c r="S80" s="780"/>
      <c r="T80" s="780"/>
      <c r="U80" s="780"/>
    </row>
    <row r="81" spans="2:11" x14ac:dyDescent="0.25">
      <c r="B81" s="1876"/>
      <c r="C81" s="1876"/>
      <c r="D81" s="1876"/>
      <c r="E81" s="1876"/>
      <c r="F81" s="1876"/>
      <c r="G81" s="1876"/>
      <c r="H81" s="1876"/>
      <c r="I81" s="1876"/>
      <c r="J81" s="780"/>
      <c r="K81" s="780"/>
    </row>
    <row r="82" spans="2:11" ht="15.75" customHeight="1" x14ac:dyDescent="0.25">
      <c r="B82" s="1886" t="s">
        <v>739</v>
      </c>
      <c r="C82" s="1886"/>
      <c r="D82" s="1886"/>
      <c r="E82" s="1938" t="s">
        <v>1307</v>
      </c>
      <c r="F82" s="1938"/>
      <c r="G82" s="1938"/>
      <c r="H82" s="1938"/>
      <c r="I82" s="1938"/>
      <c r="J82" s="1020"/>
      <c r="K82" s="780"/>
    </row>
    <row r="83" spans="2:11" ht="30" customHeight="1" x14ac:dyDescent="0.25">
      <c r="B83" s="1887" t="s">
        <v>1365</v>
      </c>
      <c r="C83" s="1887"/>
      <c r="D83" s="692"/>
      <c r="E83" s="1949" t="s">
        <v>1366</v>
      </c>
      <c r="F83" s="1950"/>
      <c r="G83" s="1950"/>
      <c r="H83" s="1950"/>
      <c r="I83" s="1951"/>
      <c r="J83" s="1958" t="s">
        <v>1367</v>
      </c>
      <c r="K83" s="780"/>
    </row>
    <row r="84" spans="2:11" ht="33.75" customHeight="1" x14ac:dyDescent="0.25">
      <c r="B84" s="1882" t="s">
        <v>1368</v>
      </c>
      <c r="C84" s="1882"/>
      <c r="D84" s="692"/>
      <c r="E84" s="1952"/>
      <c r="F84" s="1953"/>
      <c r="G84" s="1953"/>
      <c r="H84" s="1953"/>
      <c r="I84" s="1954"/>
      <c r="J84" s="1959"/>
      <c r="K84" s="780"/>
    </row>
    <row r="85" spans="2:11" ht="30" customHeight="1" x14ac:dyDescent="0.25">
      <c r="B85" s="1882" t="s">
        <v>1369</v>
      </c>
      <c r="C85" s="1882"/>
      <c r="D85" s="692"/>
      <c r="E85" s="1952"/>
      <c r="F85" s="1953"/>
      <c r="G85" s="1953"/>
      <c r="H85" s="1953"/>
      <c r="I85" s="1954"/>
      <c r="J85" s="1959"/>
      <c r="K85" s="780"/>
    </row>
    <row r="86" spans="2:11" ht="30" customHeight="1" x14ac:dyDescent="0.25">
      <c r="B86" s="1887" t="s">
        <v>1370</v>
      </c>
      <c r="C86" s="1887"/>
      <c r="D86" s="692"/>
      <c r="E86" s="1952"/>
      <c r="F86" s="1953"/>
      <c r="G86" s="1953"/>
      <c r="H86" s="1953"/>
      <c r="I86" s="1954"/>
      <c r="J86" s="1959"/>
      <c r="K86" s="780"/>
    </row>
    <row r="87" spans="2:11" ht="30" customHeight="1" x14ac:dyDescent="0.25">
      <c r="B87" s="1887" t="s">
        <v>1371</v>
      </c>
      <c r="C87" s="1887"/>
      <c r="D87" s="692"/>
      <c r="E87" s="1952"/>
      <c r="F87" s="1953"/>
      <c r="G87" s="1953"/>
      <c r="H87" s="1953"/>
      <c r="I87" s="1954"/>
      <c r="J87" s="1959"/>
      <c r="K87" s="780"/>
    </row>
    <row r="88" spans="2:11" ht="30" customHeight="1" x14ac:dyDescent="0.25">
      <c r="B88" s="1887" t="s">
        <v>1372</v>
      </c>
      <c r="C88" s="1887"/>
      <c r="D88" s="692"/>
      <c r="E88" s="1952"/>
      <c r="F88" s="1953"/>
      <c r="G88" s="1953"/>
      <c r="H88" s="1953"/>
      <c r="I88" s="1954"/>
      <c r="J88" s="1959"/>
      <c r="K88" s="780"/>
    </row>
    <row r="89" spans="2:11" ht="30" customHeight="1" x14ac:dyDescent="0.25">
      <c r="B89" s="1887" t="s">
        <v>1373</v>
      </c>
      <c r="C89" s="1887"/>
      <c r="D89" s="692"/>
      <c r="E89" s="1952"/>
      <c r="F89" s="1953"/>
      <c r="G89" s="1953"/>
      <c r="H89" s="1953"/>
      <c r="I89" s="1954"/>
      <c r="J89" s="1959"/>
      <c r="K89" s="780"/>
    </row>
    <row r="90" spans="2:11" ht="30" customHeight="1" x14ac:dyDescent="0.25">
      <c r="B90" s="1887" t="s">
        <v>1374</v>
      </c>
      <c r="C90" s="1887"/>
      <c r="D90" s="692"/>
      <c r="E90" s="1955"/>
      <c r="F90" s="1956"/>
      <c r="G90" s="1956"/>
      <c r="H90" s="1956"/>
      <c r="I90" s="1957"/>
      <c r="J90" s="1959"/>
      <c r="K90" s="780"/>
    </row>
    <row r="91" spans="2:11" ht="15.75" customHeight="1" x14ac:dyDescent="0.25">
      <c r="B91" s="1876"/>
      <c r="C91" s="1876"/>
      <c r="D91" s="1876"/>
      <c r="E91" s="1876"/>
      <c r="F91" s="1876"/>
      <c r="G91" s="1876"/>
      <c r="H91" s="1876"/>
      <c r="I91" s="1876"/>
      <c r="J91" s="932"/>
      <c r="K91" s="780"/>
    </row>
    <row r="92" spans="2:11" ht="35.15" customHeight="1" x14ac:dyDescent="0.25">
      <c r="B92" s="1885" t="s">
        <v>1375</v>
      </c>
      <c r="C92" s="1885"/>
      <c r="D92" s="1016"/>
      <c r="E92" s="1937" t="s">
        <v>1318</v>
      </c>
      <c r="F92" s="1937"/>
      <c r="G92" s="1937"/>
      <c r="H92" s="1937"/>
      <c r="I92" s="1937"/>
      <c r="J92" s="932"/>
      <c r="K92" s="780"/>
    </row>
    <row r="93" spans="2:11" x14ac:dyDescent="0.25">
      <c r="B93" s="1876"/>
      <c r="C93" s="1876"/>
      <c r="D93" s="1876"/>
      <c r="E93" s="1876"/>
      <c r="F93" s="1876"/>
      <c r="G93" s="1876"/>
      <c r="H93" s="1876"/>
      <c r="I93" s="1876"/>
      <c r="J93" s="932"/>
      <c r="K93" s="780"/>
    </row>
    <row r="94" spans="2:11" ht="15.75" customHeight="1" x14ac:dyDescent="0.25">
      <c r="B94" s="1886" t="s">
        <v>1376</v>
      </c>
      <c r="C94" s="1886"/>
      <c r="D94" s="1886"/>
      <c r="E94" s="1940" t="s">
        <v>1307</v>
      </c>
      <c r="F94" s="1940"/>
      <c r="G94" s="1940"/>
      <c r="H94" s="1940"/>
      <c r="I94" s="1940"/>
      <c r="J94" s="932"/>
      <c r="K94" s="780"/>
    </row>
    <row r="95" spans="2:11" ht="16.5" customHeight="1" x14ac:dyDescent="0.25">
      <c r="B95" s="1909" t="s">
        <v>1218</v>
      </c>
      <c r="C95" s="1909"/>
      <c r="D95" s="1909"/>
      <c r="E95" s="1960" t="s">
        <v>1377</v>
      </c>
      <c r="F95" s="1961"/>
      <c r="G95" s="1961"/>
      <c r="H95" s="1961"/>
      <c r="I95" s="1962"/>
      <c r="J95" s="932"/>
      <c r="K95" s="780"/>
    </row>
    <row r="96" spans="2:11" ht="30" customHeight="1" x14ac:dyDescent="0.25">
      <c r="B96" s="1882" t="s">
        <v>1378</v>
      </c>
      <c r="C96" s="1882"/>
      <c r="D96" s="692"/>
      <c r="E96" s="1963"/>
      <c r="F96" s="1964"/>
      <c r="G96" s="1964"/>
      <c r="H96" s="1964"/>
      <c r="I96" s="1965"/>
      <c r="J96" s="1930" t="s">
        <v>1379</v>
      </c>
      <c r="K96" s="780"/>
    </row>
    <row r="97" spans="2:14" s="780" customFormat="1" ht="30" customHeight="1" x14ac:dyDescent="0.25">
      <c r="B97" s="1882" t="s">
        <v>1380</v>
      </c>
      <c r="C97" s="1882"/>
      <c r="D97" s="1462"/>
      <c r="E97" s="1963"/>
      <c r="F97" s="1964"/>
      <c r="G97" s="1964"/>
      <c r="H97" s="1964"/>
      <c r="I97" s="1965"/>
      <c r="J97" s="1930"/>
    </row>
    <row r="98" spans="2:14" ht="30" customHeight="1" x14ac:dyDescent="0.25">
      <c r="B98" s="1882" t="s">
        <v>1381</v>
      </c>
      <c r="C98" s="1882"/>
      <c r="D98" s="700"/>
      <c r="E98" s="1963"/>
      <c r="F98" s="1964"/>
      <c r="G98" s="1964"/>
      <c r="H98" s="1964"/>
      <c r="I98" s="1965"/>
      <c r="J98" s="1930"/>
      <c r="K98" s="780"/>
      <c r="L98" s="780"/>
      <c r="M98" s="780"/>
      <c r="N98" s="780"/>
    </row>
    <row r="99" spans="2:14" ht="30" customHeight="1" x14ac:dyDescent="0.25">
      <c r="B99" s="1882" t="s">
        <v>1382</v>
      </c>
      <c r="C99" s="1882"/>
      <c r="D99" s="700"/>
      <c r="E99" s="1963"/>
      <c r="F99" s="1964"/>
      <c r="G99" s="1964"/>
      <c r="H99" s="1964"/>
      <c r="I99" s="1965"/>
      <c r="J99" s="1930"/>
      <c r="K99" s="780"/>
      <c r="L99" s="780"/>
      <c r="M99" s="780"/>
      <c r="N99" s="780"/>
    </row>
    <row r="100" spans="2:14" ht="30" customHeight="1" x14ac:dyDescent="0.25">
      <c r="B100" s="1882" t="s">
        <v>1383</v>
      </c>
      <c r="C100" s="1882"/>
      <c r="D100" s="700"/>
      <c r="E100" s="1963"/>
      <c r="F100" s="1964"/>
      <c r="G100" s="1964"/>
      <c r="H100" s="1964"/>
      <c r="I100" s="1965"/>
      <c r="J100" s="1930"/>
      <c r="K100" s="780"/>
      <c r="L100" s="780"/>
      <c r="M100" s="780"/>
      <c r="N100" s="780"/>
    </row>
    <row r="101" spans="2:14" ht="30" customHeight="1" x14ac:dyDescent="0.25">
      <c r="B101" s="1882" t="s">
        <v>1384</v>
      </c>
      <c r="C101" s="1882"/>
      <c r="D101" s="700"/>
      <c r="E101" s="1963"/>
      <c r="F101" s="1964"/>
      <c r="G101" s="1964"/>
      <c r="H101" s="1964"/>
      <c r="I101" s="1965"/>
      <c r="J101" s="1930"/>
      <c r="K101" s="780"/>
      <c r="L101" s="780"/>
      <c r="M101" s="780"/>
      <c r="N101" s="780"/>
    </row>
    <row r="102" spans="2:14" ht="30" customHeight="1" x14ac:dyDescent="0.25">
      <c r="B102" s="1882" t="s">
        <v>1385</v>
      </c>
      <c r="C102" s="1882"/>
      <c r="D102" s="700"/>
      <c r="E102" s="1963"/>
      <c r="F102" s="1964"/>
      <c r="G102" s="1964"/>
      <c r="H102" s="1964"/>
      <c r="I102" s="1965"/>
      <c r="J102" s="1930"/>
      <c r="K102" s="780"/>
      <c r="L102" s="780"/>
      <c r="M102" s="780"/>
      <c r="N102" s="780"/>
    </row>
    <row r="103" spans="2:14" ht="30" customHeight="1" x14ac:dyDescent="0.25">
      <c r="B103" s="1882" t="s">
        <v>1386</v>
      </c>
      <c r="C103" s="1882"/>
      <c r="D103" s="700"/>
      <c r="E103" s="1963"/>
      <c r="F103" s="1964"/>
      <c r="G103" s="1964"/>
      <c r="H103" s="1964"/>
      <c r="I103" s="1965"/>
      <c r="J103" s="1930"/>
      <c r="K103" s="780"/>
      <c r="L103" s="780"/>
      <c r="M103" s="780"/>
      <c r="N103" s="780"/>
    </row>
    <row r="104" spans="2:14" ht="29.25" customHeight="1" x14ac:dyDescent="0.25">
      <c r="B104" s="1882" t="s">
        <v>1387</v>
      </c>
      <c r="C104" s="1882"/>
      <c r="D104" s="700"/>
      <c r="E104" s="1963"/>
      <c r="F104" s="1964"/>
      <c r="G104" s="1964"/>
      <c r="H104" s="1964"/>
      <c r="I104" s="1965"/>
      <c r="J104" s="1930"/>
      <c r="K104" s="780"/>
      <c r="L104" s="780"/>
      <c r="M104" s="780"/>
      <c r="N104" s="780"/>
    </row>
    <row r="105" spans="2:14" ht="17.5" customHeight="1" x14ac:dyDescent="0.25">
      <c r="B105" s="1909" t="s">
        <v>1388</v>
      </c>
      <c r="C105" s="1909"/>
      <c r="D105" s="1909"/>
      <c r="E105" s="1963"/>
      <c r="F105" s="1964"/>
      <c r="G105" s="1964"/>
      <c r="H105" s="1964"/>
      <c r="I105" s="1965"/>
      <c r="J105" s="1930"/>
      <c r="K105" s="780"/>
      <c r="L105" s="780"/>
      <c r="M105" s="780"/>
      <c r="N105" s="780"/>
    </row>
    <row r="106" spans="2:14" ht="30" customHeight="1" x14ac:dyDescent="0.25">
      <c r="B106" s="1882" t="s">
        <v>1389</v>
      </c>
      <c r="C106" s="1882"/>
      <c r="D106" s="692"/>
      <c r="E106" s="1963"/>
      <c r="F106" s="1964"/>
      <c r="G106" s="1964"/>
      <c r="H106" s="1964"/>
      <c r="I106" s="1965"/>
      <c r="J106" s="1930"/>
      <c r="K106" s="780"/>
      <c r="L106" s="780"/>
      <c r="M106" s="780"/>
      <c r="N106" s="780"/>
    </row>
    <row r="107" spans="2:14" ht="30" customHeight="1" x14ac:dyDescent="0.25">
      <c r="B107" s="1882" t="s">
        <v>1390</v>
      </c>
      <c r="C107" s="1882"/>
      <c r="D107" s="692"/>
      <c r="E107" s="1963"/>
      <c r="F107" s="1964"/>
      <c r="G107" s="1964"/>
      <c r="H107" s="1964"/>
      <c r="I107" s="1965"/>
      <c r="J107" s="1930"/>
      <c r="K107" s="780"/>
      <c r="L107" s="780"/>
      <c r="M107" s="780"/>
      <c r="N107" s="780"/>
    </row>
    <row r="108" spans="2:14" ht="30" customHeight="1" x14ac:dyDescent="0.25">
      <c r="B108" s="1882" t="s">
        <v>1391</v>
      </c>
      <c r="C108" s="1882"/>
      <c r="D108" s="692"/>
      <c r="E108" s="1963"/>
      <c r="F108" s="1964"/>
      <c r="G108" s="1964"/>
      <c r="H108" s="1964"/>
      <c r="I108" s="1965"/>
      <c r="J108" s="1930"/>
      <c r="K108" s="780"/>
      <c r="L108" s="780"/>
      <c r="M108" s="780"/>
      <c r="N108" s="780"/>
    </row>
    <row r="109" spans="2:14" ht="47.25" customHeight="1" x14ac:dyDescent="0.25">
      <c r="B109" s="1882" t="s">
        <v>1392</v>
      </c>
      <c r="C109" s="1882"/>
      <c r="D109" s="692"/>
      <c r="E109" s="1963"/>
      <c r="F109" s="1964"/>
      <c r="G109" s="1964"/>
      <c r="H109" s="1964"/>
      <c r="I109" s="1965"/>
      <c r="J109" s="1930"/>
      <c r="K109" s="780"/>
      <c r="L109" s="780"/>
      <c r="M109" s="780"/>
      <c r="N109" s="780"/>
    </row>
    <row r="110" spans="2:14" ht="45.75" customHeight="1" x14ac:dyDescent="0.25">
      <c r="B110" s="1882" t="s">
        <v>1393</v>
      </c>
      <c r="C110" s="1882"/>
      <c r="D110" s="692"/>
      <c r="E110" s="1963"/>
      <c r="F110" s="1964"/>
      <c r="G110" s="1964"/>
      <c r="H110" s="1964"/>
      <c r="I110" s="1965"/>
      <c r="J110" s="1930"/>
      <c r="K110" s="780"/>
      <c r="L110" s="780"/>
      <c r="M110" s="780"/>
      <c r="N110" s="780"/>
    </row>
    <row r="111" spans="2:14" ht="116.25" customHeight="1" x14ac:dyDescent="0.25">
      <c r="B111" s="1882" t="s">
        <v>1394</v>
      </c>
      <c r="C111" s="1882"/>
      <c r="D111" s="692"/>
      <c r="E111" s="1963"/>
      <c r="F111" s="1964"/>
      <c r="G111" s="1964"/>
      <c r="H111" s="1964"/>
      <c r="I111" s="1965"/>
      <c r="J111" s="1930"/>
      <c r="K111" s="780"/>
      <c r="L111" s="780"/>
      <c r="M111" s="780"/>
      <c r="N111" s="780"/>
    </row>
    <row r="112" spans="2:14" ht="88.5" customHeight="1" x14ac:dyDescent="0.25">
      <c r="B112" s="1882" t="s">
        <v>1395</v>
      </c>
      <c r="C112" s="1882"/>
      <c r="D112" s="1264"/>
      <c r="E112" s="1963"/>
      <c r="F112" s="1964"/>
      <c r="G112" s="1964"/>
      <c r="H112" s="1964"/>
      <c r="I112" s="1965"/>
      <c r="J112" s="1930"/>
      <c r="K112" s="780"/>
      <c r="L112" s="780"/>
      <c r="M112" s="780"/>
      <c r="N112" s="780"/>
    </row>
    <row r="113" spans="2:14" x14ac:dyDescent="0.25">
      <c r="B113" s="1897"/>
      <c r="C113" s="1898"/>
      <c r="D113" s="1898"/>
      <c r="E113" s="1898"/>
      <c r="F113" s="1898"/>
      <c r="G113" s="1898"/>
      <c r="H113" s="1898"/>
      <c r="I113" s="1899"/>
      <c r="J113" s="1018"/>
      <c r="K113" s="780"/>
      <c r="L113" s="780"/>
      <c r="M113" s="780"/>
      <c r="N113" s="780"/>
    </row>
    <row r="114" spans="2:14" ht="35.15" customHeight="1" x14ac:dyDescent="0.25">
      <c r="B114" s="1885" t="s">
        <v>1376</v>
      </c>
      <c r="C114" s="1885"/>
      <c r="D114" s="1199"/>
      <c r="E114" s="1939" t="s">
        <v>1318</v>
      </c>
      <c r="F114" s="1939"/>
      <c r="G114" s="1939"/>
      <c r="H114" s="1939"/>
      <c r="I114" s="1939"/>
      <c r="J114" s="1018"/>
      <c r="K114" s="780"/>
      <c r="L114" s="780"/>
      <c r="M114" s="780"/>
      <c r="N114" s="780"/>
    </row>
    <row r="115" spans="2:14" x14ac:dyDescent="0.25">
      <c r="B115" s="1897"/>
      <c r="C115" s="1898"/>
      <c r="D115" s="1493"/>
      <c r="E115" s="1492"/>
      <c r="F115" s="930"/>
      <c r="G115" s="930"/>
      <c r="H115" s="930"/>
      <c r="I115" s="931"/>
      <c r="J115" s="1018"/>
      <c r="K115" s="780"/>
      <c r="L115" s="780"/>
      <c r="M115" s="780"/>
      <c r="N115" s="780"/>
    </row>
    <row r="116" spans="2:14" x14ac:dyDescent="0.25">
      <c r="B116" s="1886" t="s">
        <v>1396</v>
      </c>
      <c r="C116" s="1886"/>
      <c r="D116" s="1886"/>
      <c r="E116" s="1938" t="s">
        <v>1307</v>
      </c>
      <c r="F116" s="1938"/>
      <c r="G116" s="1938"/>
      <c r="H116" s="1938"/>
      <c r="I116" s="1938"/>
      <c r="J116" s="1020"/>
      <c r="K116" s="1022"/>
      <c r="L116" s="1023">
        <v>2.5</v>
      </c>
      <c r="M116" s="1023"/>
      <c r="N116" s="1022"/>
    </row>
    <row r="117" spans="2:14" ht="30" customHeight="1" x14ac:dyDescent="0.25">
      <c r="B117" s="1887" t="s">
        <v>1397</v>
      </c>
      <c r="C117" s="1887"/>
      <c r="D117" s="692"/>
      <c r="E117" s="1905" t="s">
        <v>1398</v>
      </c>
      <c r="F117" s="1905"/>
      <c r="G117" s="1905"/>
      <c r="H117" s="1905"/>
      <c r="I117" s="1905"/>
      <c r="J117" s="1020"/>
      <c r="K117" s="1022"/>
      <c r="L117" s="1023"/>
      <c r="M117" s="1023"/>
      <c r="N117" s="1022"/>
    </row>
    <row r="118" spans="2:14" x14ac:dyDescent="0.25">
      <c r="B118" s="1907"/>
      <c r="C118" s="1908"/>
      <c r="D118" s="1908"/>
      <c r="E118" s="1908"/>
      <c r="F118" s="1908"/>
      <c r="G118" s="1908"/>
      <c r="H118" s="1908"/>
      <c r="I118" s="1026"/>
      <c r="J118" s="1020"/>
      <c r="K118" s="1022"/>
      <c r="L118" s="1023"/>
      <c r="M118" s="1023"/>
      <c r="N118" s="1022"/>
    </row>
    <row r="119" spans="2:14" x14ac:dyDescent="0.25">
      <c r="B119" s="1907"/>
      <c r="C119" s="1908"/>
      <c r="D119" s="1908"/>
      <c r="E119" s="1908"/>
      <c r="F119" s="1908"/>
      <c r="G119" s="1908"/>
      <c r="H119" s="1908"/>
      <c r="I119" s="1028"/>
      <c r="J119" s="1020"/>
      <c r="K119" s="1022"/>
      <c r="L119" s="1023"/>
      <c r="M119" s="1023"/>
      <c r="N119" s="1022"/>
    </row>
    <row r="120" spans="2:14" x14ac:dyDescent="0.25">
      <c r="B120" s="1886" t="s">
        <v>1399</v>
      </c>
      <c r="C120" s="1886"/>
      <c r="D120" s="1024"/>
      <c r="E120" s="1383"/>
      <c r="F120" s="1025"/>
      <c r="G120" s="1025"/>
      <c r="H120" s="1025"/>
      <c r="I120" s="1029"/>
      <c r="J120" s="1030"/>
      <c r="K120" s="1022"/>
      <c r="L120" s="1023">
        <v>2.5</v>
      </c>
      <c r="M120" s="1023"/>
      <c r="N120" s="1022"/>
    </row>
    <row r="121" spans="2:14" x14ac:dyDescent="0.25">
      <c r="B121" s="1494"/>
      <c r="C121" s="780"/>
      <c r="D121" s="780"/>
      <c r="E121" s="780"/>
      <c r="F121" s="699"/>
      <c r="G121" s="1025"/>
      <c r="H121" s="1025"/>
      <c r="I121" s="1029"/>
      <c r="J121" s="1031"/>
      <c r="K121" s="1022"/>
      <c r="L121" s="1023">
        <v>2.6</v>
      </c>
      <c r="M121" s="1023"/>
      <c r="N121" s="1022"/>
    </row>
    <row r="122" spans="2:14" ht="39" customHeight="1" x14ac:dyDescent="0.25">
      <c r="B122" s="1888" t="s">
        <v>1400</v>
      </c>
      <c r="C122" s="1888"/>
      <c r="D122" s="1468" t="str">
        <f>IF(F192=0,"",IF(F189&gt;0,"Red",IF(F190&gt;0,"Amber","Green")))</f>
        <v/>
      </c>
      <c r="E122" s="1906" t="s">
        <v>1318</v>
      </c>
      <c r="F122" s="1906"/>
      <c r="G122" s="1906"/>
      <c r="H122" s="1906"/>
      <c r="I122" s="1906"/>
      <c r="J122" s="1031"/>
      <c r="K122" s="1022"/>
      <c r="L122" s="1023">
        <v>2.7</v>
      </c>
      <c r="M122" s="1023"/>
      <c r="N122" s="1022"/>
    </row>
    <row r="123" spans="2:14" x14ac:dyDescent="0.25">
      <c r="B123" s="1494"/>
      <c r="C123" s="780"/>
      <c r="D123" s="780"/>
      <c r="E123" s="780"/>
      <c r="F123" s="1032"/>
      <c r="G123" s="1032"/>
      <c r="H123" s="1032"/>
      <c r="I123" s="1033"/>
      <c r="J123" s="1930"/>
      <c r="K123" s="1022"/>
      <c r="L123" s="1023">
        <v>3.1</v>
      </c>
      <c r="M123" s="1023"/>
      <c r="N123" s="1022"/>
    </row>
    <row r="124" spans="2:14" ht="39.75" customHeight="1" x14ac:dyDescent="0.25">
      <c r="B124" s="1888" t="s">
        <v>1401</v>
      </c>
      <c r="C124" s="1888"/>
      <c r="D124" s="1469"/>
      <c r="E124" s="1906" t="s">
        <v>1318</v>
      </c>
      <c r="F124" s="1906"/>
      <c r="G124" s="1906"/>
      <c r="H124" s="1906"/>
      <c r="I124" s="1906"/>
      <c r="J124" s="1930"/>
      <c r="K124" s="1022"/>
      <c r="L124" s="1023">
        <v>3.2</v>
      </c>
      <c r="M124" s="1023"/>
      <c r="N124" s="1022"/>
    </row>
    <row r="125" spans="2:14" x14ac:dyDescent="0.25">
      <c r="B125" s="1494"/>
      <c r="C125" s="780"/>
      <c r="D125" s="780"/>
      <c r="E125" s="1383"/>
      <c r="F125" s="1025"/>
      <c r="G125" s="1025"/>
      <c r="H125" s="1025"/>
      <c r="I125" s="1029"/>
      <c r="J125" s="1031"/>
      <c r="K125" s="1022"/>
      <c r="L125" s="1023">
        <v>3.3</v>
      </c>
      <c r="M125" s="1023"/>
      <c r="N125" s="1022"/>
    </row>
    <row r="126" spans="2:14" ht="39.75" customHeight="1" x14ac:dyDescent="0.25">
      <c r="B126" s="1888" t="s">
        <v>1402</v>
      </c>
      <c r="C126" s="1888"/>
      <c r="D126" s="1470"/>
      <c r="E126" s="1888" t="s">
        <v>1403</v>
      </c>
      <c r="F126" s="1888"/>
      <c r="G126" s="1888"/>
      <c r="H126" s="1888"/>
      <c r="I126" s="1888"/>
      <c r="J126" s="1930"/>
      <c r="K126" s="1022"/>
      <c r="L126" s="1023">
        <v>3.4</v>
      </c>
      <c r="M126" s="1023"/>
      <c r="N126" s="1022"/>
    </row>
    <row r="127" spans="2:14" x14ac:dyDescent="0.25">
      <c r="B127" s="1494"/>
      <c r="C127" s="780"/>
      <c r="D127" s="780"/>
      <c r="E127" s="712"/>
      <c r="F127" s="1495"/>
      <c r="G127" s="1495"/>
      <c r="H127" s="1495"/>
      <c r="I127" s="1034"/>
      <c r="J127" s="1930"/>
      <c r="K127" s="1022"/>
      <c r="L127" s="1023"/>
      <c r="M127" s="1023"/>
      <c r="N127" s="1022"/>
    </row>
    <row r="128" spans="2:14" x14ac:dyDescent="0.25">
      <c r="B128" s="1494"/>
      <c r="C128" s="780"/>
      <c r="D128" s="780"/>
      <c r="E128" s="1383"/>
      <c r="F128" s="1025"/>
      <c r="G128" s="1025"/>
      <c r="H128" s="1025"/>
      <c r="I128" s="1029"/>
      <c r="J128" s="1031"/>
      <c r="K128" s="1022"/>
      <c r="L128" s="1022"/>
      <c r="M128" s="1022"/>
      <c r="N128" s="1022"/>
    </row>
    <row r="129" spans="2:21" x14ac:dyDescent="0.25">
      <c r="B129" s="1889" t="s">
        <v>1404</v>
      </c>
      <c r="C129" s="1890"/>
      <c r="D129" s="1466"/>
      <c r="E129" s="1383"/>
      <c r="F129" s="1466"/>
      <c r="G129" s="1466"/>
      <c r="H129" s="1466"/>
      <c r="I129" s="1467"/>
      <c r="J129" s="1020"/>
      <c r="K129" s="1022"/>
      <c r="L129" s="780"/>
      <c r="M129" s="1022"/>
      <c r="N129" s="1022"/>
      <c r="O129" s="780"/>
      <c r="P129" s="780"/>
      <c r="Q129" s="780"/>
      <c r="R129" s="780"/>
      <c r="S129" s="780"/>
      <c r="T129" s="780"/>
      <c r="U129" s="780"/>
    </row>
    <row r="130" spans="2:21" x14ac:dyDescent="0.25">
      <c r="B130" s="1891" t="s">
        <v>1405</v>
      </c>
      <c r="C130" s="1892"/>
      <c r="D130" s="1892"/>
      <c r="E130" s="1892"/>
      <c r="F130" s="1892"/>
      <c r="G130" s="1892"/>
      <c r="H130" s="1892"/>
      <c r="I130" s="1893"/>
      <c r="J130" s="1020"/>
      <c r="K130" s="1022"/>
      <c r="L130" s="780"/>
      <c r="M130" s="1022"/>
      <c r="N130" s="1022"/>
      <c r="O130" s="780"/>
      <c r="P130" s="780"/>
      <c r="Q130" s="780"/>
      <c r="R130" s="780"/>
      <c r="S130" s="780"/>
      <c r="T130" s="780"/>
      <c r="U130" s="780"/>
    </row>
    <row r="131" spans="2:21" ht="20.149999999999999" customHeight="1" x14ac:dyDescent="0.25">
      <c r="B131" s="1894" t="s">
        <v>1406</v>
      </c>
      <c r="C131" s="1894"/>
      <c r="D131" s="1894"/>
      <c r="E131" s="1894"/>
      <c r="F131" s="1894"/>
      <c r="G131" s="1894"/>
      <c r="H131" s="1894"/>
      <c r="I131" s="1894"/>
      <c r="J131" s="1020"/>
      <c r="K131" s="780"/>
      <c r="L131" s="1035"/>
      <c r="M131" s="780"/>
      <c r="N131" s="780"/>
      <c r="O131" s="780"/>
      <c r="P131" s="780"/>
      <c r="Q131" s="780"/>
      <c r="R131" s="780"/>
      <c r="S131" s="780"/>
      <c r="T131" s="780"/>
      <c r="U131" s="780"/>
    </row>
    <row r="132" spans="2:21" ht="37" customHeight="1" x14ac:dyDescent="0.25">
      <c r="B132" s="1876"/>
      <c r="C132" s="1876"/>
      <c r="D132" s="1876"/>
      <c r="E132" s="1876"/>
      <c r="F132" s="1876"/>
      <c r="G132" s="1876"/>
      <c r="H132" s="1876"/>
      <c r="I132" s="1876"/>
      <c r="J132" s="1020"/>
      <c r="K132" s="780"/>
      <c r="L132" s="1035"/>
      <c r="M132" s="780"/>
      <c r="N132" s="780"/>
      <c r="O132" s="780"/>
      <c r="P132" s="780"/>
      <c r="Q132" s="780"/>
      <c r="R132" s="780"/>
      <c r="S132" s="780"/>
      <c r="T132" s="780"/>
      <c r="U132" s="780"/>
    </row>
    <row r="133" spans="2:21" ht="20.149999999999999" customHeight="1" x14ac:dyDescent="0.25">
      <c r="B133" s="1883" t="s">
        <v>1407</v>
      </c>
      <c r="C133" s="1883"/>
      <c r="D133" s="1883"/>
      <c r="E133" s="1883"/>
      <c r="F133" s="1883"/>
      <c r="G133" s="1883"/>
      <c r="H133" s="1883"/>
      <c r="I133" s="1883"/>
      <c r="J133" s="1020"/>
      <c r="K133" s="780"/>
      <c r="L133" s="1035"/>
      <c r="M133" s="780"/>
      <c r="N133" s="780"/>
      <c r="O133" s="780"/>
      <c r="P133" s="780"/>
      <c r="Q133" s="780"/>
      <c r="R133" s="780"/>
      <c r="S133" s="780"/>
      <c r="T133" s="780"/>
      <c r="U133" s="780"/>
    </row>
    <row r="134" spans="2:21" ht="30" customHeight="1" x14ac:dyDescent="0.25">
      <c r="B134" s="1884"/>
      <c r="C134" s="1884"/>
      <c r="D134" s="1884"/>
      <c r="E134" s="1884"/>
      <c r="F134" s="1884"/>
      <c r="G134" s="1884"/>
      <c r="H134" s="1884"/>
      <c r="I134" s="1884"/>
      <c r="J134" s="1020"/>
      <c r="K134" s="780"/>
      <c r="L134" s="1035"/>
      <c r="M134" s="780"/>
      <c r="N134" s="780"/>
      <c r="O134" s="780"/>
      <c r="P134" s="780"/>
      <c r="Q134" s="780"/>
      <c r="R134" s="780"/>
      <c r="S134" s="780"/>
      <c r="T134" s="780"/>
      <c r="U134" s="780"/>
    </row>
    <row r="135" spans="2:21" ht="20.149999999999999" customHeight="1" x14ac:dyDescent="0.25">
      <c r="B135" s="1883" t="s">
        <v>1408</v>
      </c>
      <c r="C135" s="1883"/>
      <c r="D135" s="1883"/>
      <c r="E135" s="1883"/>
      <c r="F135" s="1883"/>
      <c r="G135" s="1883"/>
      <c r="H135" s="1883"/>
      <c r="I135" s="1883"/>
      <c r="J135" s="1020"/>
      <c r="K135" s="780"/>
      <c r="L135" s="1035"/>
      <c r="M135" s="780"/>
      <c r="N135" s="780"/>
      <c r="O135" s="780"/>
      <c r="P135" s="780"/>
      <c r="Q135" s="780"/>
      <c r="R135" s="780"/>
      <c r="S135" s="780"/>
      <c r="T135" s="780"/>
      <c r="U135" s="780"/>
    </row>
    <row r="136" spans="2:21" ht="60" customHeight="1" x14ac:dyDescent="0.25">
      <c r="B136" s="1876"/>
      <c r="C136" s="1876"/>
      <c r="D136" s="1876"/>
      <c r="E136" s="1876"/>
      <c r="F136" s="1876"/>
      <c r="G136" s="1876"/>
      <c r="H136" s="1876"/>
      <c r="I136" s="1876"/>
      <c r="J136" s="1020"/>
      <c r="K136" s="780"/>
      <c r="L136" s="1035"/>
      <c r="M136" s="780"/>
      <c r="N136" s="780"/>
      <c r="O136" s="780"/>
      <c r="P136" s="780"/>
      <c r="Q136" s="780"/>
      <c r="R136" s="780"/>
      <c r="S136" s="780"/>
      <c r="T136" s="780"/>
      <c r="U136" s="780"/>
    </row>
    <row r="137" spans="2:21" x14ac:dyDescent="0.25">
      <c r="B137" s="1897"/>
      <c r="C137" s="1898"/>
      <c r="D137" s="1024"/>
      <c r="E137" s="1383"/>
      <c r="F137" s="1025"/>
      <c r="G137" s="1025"/>
      <c r="H137" s="1025"/>
      <c r="I137" s="1029"/>
      <c r="J137" s="1031"/>
      <c r="K137" s="1022"/>
      <c r="L137" s="1023">
        <v>3.3</v>
      </c>
      <c r="M137" s="1023"/>
      <c r="N137" s="1022"/>
      <c r="O137" s="780"/>
      <c r="P137" s="780"/>
      <c r="Q137" s="780"/>
      <c r="R137" s="780"/>
      <c r="S137" s="780"/>
      <c r="T137" s="780"/>
      <c r="U137" s="780"/>
    </row>
    <row r="138" spans="2:21" ht="46" customHeight="1" x14ac:dyDescent="0.25">
      <c r="B138" s="676" t="s">
        <v>1409</v>
      </c>
      <c r="C138" s="1910" t="s">
        <v>1410</v>
      </c>
      <c r="D138" s="1910"/>
      <c r="E138" s="1910"/>
      <c r="F138" s="1910"/>
      <c r="G138" s="1910"/>
      <c r="H138" s="676" t="s">
        <v>1411</v>
      </c>
      <c r="I138" s="707" t="s">
        <v>1412</v>
      </c>
      <c r="J138" s="1006"/>
      <c r="K138" s="780"/>
      <c r="L138" s="780"/>
      <c r="M138" s="780"/>
      <c r="N138" s="780"/>
      <c r="O138" s="780"/>
      <c r="P138" s="780"/>
      <c r="Q138" s="780"/>
      <c r="R138" s="780"/>
      <c r="S138" s="780"/>
      <c r="T138" s="780"/>
      <c r="U138" s="780"/>
    </row>
    <row r="139" spans="2:21" ht="31" customHeight="1" x14ac:dyDescent="0.25">
      <c r="B139" s="1514" t="s">
        <v>1235</v>
      </c>
      <c r="C139" s="1901" t="s">
        <v>1413</v>
      </c>
      <c r="D139" s="1901"/>
      <c r="E139" s="1901"/>
      <c r="F139" s="1901"/>
      <c r="G139" s="1901"/>
      <c r="H139" s="1515" t="s">
        <v>1083</v>
      </c>
      <c r="I139" s="1436" t="str">
        <f>IF(_xlfn.XLOOKUP(H139,'Step 5 Project Governance'!$C$85:$C$93,'Step 5 Project Governance'!$D$85:$D$93," ",0,1)="","",_xlfn.XLOOKUP(H139,'Step 5 Project Governance'!$C$85:$C$93,'Step 5 Project Governance'!$D$85:$D$93," ",0,1))</f>
        <v/>
      </c>
      <c r="J139" s="1946" t="s">
        <v>1414</v>
      </c>
      <c r="K139" s="780"/>
      <c r="L139" s="780"/>
      <c r="M139" s="780"/>
      <c r="N139" s="780"/>
      <c r="O139" s="780"/>
      <c r="P139" s="780"/>
      <c r="Q139" s="780"/>
      <c r="R139" s="780"/>
      <c r="S139" s="780"/>
      <c r="T139" s="780"/>
      <c r="U139" s="780"/>
    </row>
    <row r="140" spans="2:21" ht="29.5" customHeight="1" x14ac:dyDescent="0.25">
      <c r="B140" s="1514" t="s">
        <v>1235</v>
      </c>
      <c r="C140" s="1901" t="s">
        <v>1415</v>
      </c>
      <c r="D140" s="1901"/>
      <c r="E140" s="1901"/>
      <c r="F140" s="1901"/>
      <c r="G140" s="1901"/>
      <c r="H140" s="1515" t="s">
        <v>1083</v>
      </c>
      <c r="I140" s="1436" t="str">
        <f>IF(_xlfn.XLOOKUP(H140,'Step 5 Project Governance'!$C$85:$C$93,'Step 5 Project Governance'!$D$85:$D$93," ",0,1)="","",_xlfn.XLOOKUP(H140,'Step 5 Project Governance'!$C$85:$C$93,'Step 5 Project Governance'!$D$85:$D$93," ",0,1))</f>
        <v/>
      </c>
      <c r="J140" s="1946"/>
      <c r="K140" s="780"/>
      <c r="L140" s="780"/>
      <c r="M140" s="780"/>
      <c r="N140" s="780"/>
      <c r="O140" s="780"/>
      <c r="P140" s="780"/>
      <c r="Q140" s="780"/>
      <c r="R140" s="780"/>
      <c r="S140" s="780"/>
      <c r="T140" s="780"/>
      <c r="U140" s="780"/>
    </row>
    <row r="141" spans="2:21" ht="30" customHeight="1" x14ac:dyDescent="0.25">
      <c r="B141" s="1514" t="s">
        <v>1235</v>
      </c>
      <c r="C141" s="1902" t="s">
        <v>1416</v>
      </c>
      <c r="D141" s="1903"/>
      <c r="E141" s="1903"/>
      <c r="F141" s="1903"/>
      <c r="G141" s="1904"/>
      <c r="H141" s="1515" t="s">
        <v>1083</v>
      </c>
      <c r="I141" s="1436" t="str">
        <f>IF(_xlfn.XLOOKUP(H141,'Step 5 Project Governance'!$C$85:$C$93,'Step 5 Project Governance'!$D$85:$D$93," ",0,1)="","",_xlfn.XLOOKUP(H141,'Step 5 Project Governance'!$C$85:$C$93,'Step 5 Project Governance'!$D$85:$D$93," ",0,1))</f>
        <v/>
      </c>
      <c r="J141" s="1946"/>
      <c r="K141" s="1035"/>
      <c r="L141" s="1035"/>
      <c r="M141" s="780"/>
      <c r="N141" s="780"/>
      <c r="O141" s="780"/>
      <c r="P141" s="780"/>
      <c r="Q141" s="780"/>
      <c r="R141" s="780"/>
      <c r="S141" s="780"/>
      <c r="T141" s="780"/>
      <c r="U141" s="780"/>
    </row>
    <row r="142" spans="2:21" ht="30" customHeight="1" x14ac:dyDescent="0.25">
      <c r="B142" s="1514" t="s">
        <v>1235</v>
      </c>
      <c r="C142" s="1902" t="s">
        <v>1417</v>
      </c>
      <c r="D142" s="1903"/>
      <c r="E142" s="1903"/>
      <c r="F142" s="1903"/>
      <c r="G142" s="1904"/>
      <c r="H142" s="1515" t="s">
        <v>1083</v>
      </c>
      <c r="I142" s="1436" t="str">
        <f>IF(_xlfn.XLOOKUP(H142,'Step 5 Project Governance'!$C$85:$C$93,'Step 5 Project Governance'!$D$85:$D$93," ",0,1)="","",_xlfn.XLOOKUP(H142,'Step 5 Project Governance'!$C$85:$C$93,'Step 5 Project Governance'!$D$85:$D$93," ",0,1))</f>
        <v/>
      </c>
      <c r="J142" s="1946"/>
      <c r="K142" s="1035"/>
      <c r="L142" s="1035"/>
      <c r="M142" s="780"/>
      <c r="N142" s="780"/>
      <c r="O142" s="780"/>
      <c r="P142" s="780"/>
      <c r="Q142" s="780"/>
      <c r="R142" s="780"/>
      <c r="S142" s="780"/>
      <c r="T142" s="780"/>
      <c r="U142" s="780"/>
    </row>
    <row r="143" spans="2:21" ht="30" customHeight="1" x14ac:dyDescent="0.25">
      <c r="B143" s="1514" t="s">
        <v>1228</v>
      </c>
      <c r="C143" s="1901" t="s">
        <v>1418</v>
      </c>
      <c r="D143" s="1901"/>
      <c r="E143" s="1901"/>
      <c r="F143" s="1901"/>
      <c r="G143" s="1901"/>
      <c r="H143" s="1515" t="s">
        <v>1419</v>
      </c>
      <c r="I143" s="1436" t="str">
        <f>IF(_xlfn.XLOOKUP(H143,'Step 5 Project Governance'!$C$85:$C$93,'Step 5 Project Governance'!$D$85:$D$93," ",0,1)="","",_xlfn.XLOOKUP(H143,'Step 5 Project Governance'!$C$85:$C$93,'Step 5 Project Governance'!$D$85:$D$93," ",0,1))</f>
        <v xml:space="preserve"> </v>
      </c>
      <c r="J143" s="1946"/>
      <c r="K143" s="1022"/>
      <c r="L143" s="1023">
        <v>1.2</v>
      </c>
      <c r="M143" s="1023"/>
      <c r="N143" s="1022"/>
      <c r="O143" s="780"/>
      <c r="P143" s="780"/>
      <c r="Q143" s="780"/>
      <c r="R143" s="780"/>
      <c r="S143" s="780"/>
      <c r="T143" s="780"/>
      <c r="U143" s="780"/>
    </row>
    <row r="144" spans="2:21" ht="30" customHeight="1" x14ac:dyDescent="0.25">
      <c r="B144" s="1514" t="s">
        <v>1230</v>
      </c>
      <c r="C144" s="1901" t="s">
        <v>1420</v>
      </c>
      <c r="D144" s="1901"/>
      <c r="E144" s="1901"/>
      <c r="F144" s="1901"/>
      <c r="G144" s="1901"/>
      <c r="H144" s="1515" t="s">
        <v>1419</v>
      </c>
      <c r="I144" s="1436" t="str">
        <f>IF(_xlfn.XLOOKUP(H144,'Step 5 Project Governance'!$C$85:$C$93,'Step 5 Project Governance'!$D$85:$D$93," ",0,1)="","",_xlfn.XLOOKUP(H144,'Step 5 Project Governance'!$C$85:$C$93,'Step 5 Project Governance'!$D$85:$D$93," ",0,1))</f>
        <v xml:space="preserve"> </v>
      </c>
      <c r="J144" s="1946"/>
      <c r="K144" s="1022"/>
      <c r="L144" s="1023">
        <v>2.2999999999999998</v>
      </c>
      <c r="M144" s="1023"/>
      <c r="N144" s="1022"/>
      <c r="O144" s="780"/>
      <c r="P144" s="780"/>
      <c r="Q144" s="780"/>
      <c r="R144" s="780"/>
      <c r="S144" s="780"/>
      <c r="T144" s="780"/>
      <c r="U144" s="780"/>
    </row>
    <row r="145" spans="2:21" ht="30" customHeight="1" x14ac:dyDescent="0.25">
      <c r="B145" s="1514" t="s">
        <v>1234</v>
      </c>
      <c r="C145" s="1901" t="s">
        <v>1421</v>
      </c>
      <c r="D145" s="1901"/>
      <c r="E145" s="1901"/>
      <c r="F145" s="1901"/>
      <c r="G145" s="1901"/>
      <c r="H145" s="1515" t="s">
        <v>1419</v>
      </c>
      <c r="I145" s="1436" t="str">
        <f>IF(_xlfn.XLOOKUP(H145,'Step 5 Project Governance'!$C$85:$C$93,'Step 5 Project Governance'!$D$85:$D$93," ",0,1)="","",_xlfn.XLOOKUP(H145,'Step 5 Project Governance'!$C$85:$C$93,'Step 5 Project Governance'!$D$85:$D$93," ",0,1))</f>
        <v xml:space="preserve"> </v>
      </c>
      <c r="J145" s="1946"/>
      <c r="K145" s="1022"/>
      <c r="L145" s="1023">
        <v>2.4</v>
      </c>
      <c r="M145" s="1023"/>
      <c r="N145" s="1022"/>
      <c r="O145" s="780"/>
      <c r="P145" s="780"/>
      <c r="Q145" s="780"/>
      <c r="R145" s="780"/>
      <c r="S145" s="780"/>
      <c r="T145" s="780"/>
      <c r="U145" s="780"/>
    </row>
    <row r="146" spans="2:21" ht="30" customHeight="1" x14ac:dyDescent="0.25">
      <c r="B146" s="1514" t="s">
        <v>1231</v>
      </c>
      <c r="C146" s="1901" t="s">
        <v>1422</v>
      </c>
      <c r="D146" s="1901"/>
      <c r="E146" s="1901"/>
      <c r="F146" s="1901"/>
      <c r="G146" s="1901"/>
      <c r="H146" s="1515" t="s">
        <v>1088</v>
      </c>
      <c r="I146" s="1436" t="str">
        <f>IF(_xlfn.XLOOKUP(H146,'Step 5 Project Governance'!$C$85:$C$93,'Step 5 Project Governance'!$D$85:$D$93," ",0,1)="","",_xlfn.XLOOKUP(H146,'Step 5 Project Governance'!$C$85:$C$93,'Step 5 Project Governance'!$D$85:$D$93," ",0,1))</f>
        <v/>
      </c>
      <c r="J146" s="1946"/>
      <c r="K146" s="1022"/>
      <c r="L146" s="1023">
        <v>2.2999999999999998</v>
      </c>
      <c r="M146" s="1023"/>
      <c r="N146" s="1022"/>
      <c r="O146" s="780"/>
      <c r="P146" s="780"/>
      <c r="Q146" s="780"/>
      <c r="R146" s="780"/>
      <c r="S146" s="780"/>
      <c r="T146" s="780"/>
      <c r="U146" s="780"/>
    </row>
    <row r="147" spans="2:21" ht="30" customHeight="1" x14ac:dyDescent="0.25">
      <c r="B147" s="1514" t="s">
        <v>1236</v>
      </c>
      <c r="C147" s="1901" t="s">
        <v>1423</v>
      </c>
      <c r="D147" s="1901"/>
      <c r="E147" s="1901"/>
      <c r="F147" s="1901"/>
      <c r="G147" s="1901"/>
      <c r="H147" s="1515" t="s">
        <v>1091</v>
      </c>
      <c r="I147" s="1436" t="str">
        <f>IF(_xlfn.XLOOKUP(H147,'Step 5 Project Governance'!$C$85:$C$93,'Step 5 Project Governance'!$D$85:$D$93," ",0,1)="","",_xlfn.XLOOKUP(H147,'Step 5 Project Governance'!$C$85:$C$93,'Step 5 Project Governance'!$D$85:$D$93," ",0,1))</f>
        <v/>
      </c>
      <c r="J147" s="1946"/>
      <c r="K147" s="1035"/>
      <c r="L147" s="1035"/>
      <c r="M147" s="780"/>
      <c r="N147" s="780"/>
      <c r="O147" s="780"/>
      <c r="P147" s="780"/>
      <c r="Q147" s="780"/>
      <c r="R147" s="780"/>
      <c r="S147" s="780"/>
      <c r="T147" s="780"/>
      <c r="U147" s="780"/>
    </row>
    <row r="148" spans="2:21" ht="30" customHeight="1" x14ac:dyDescent="0.25">
      <c r="B148" s="1079"/>
      <c r="C148" s="1900"/>
      <c r="D148" s="1900"/>
      <c r="E148" s="1900"/>
      <c r="F148" s="1900"/>
      <c r="G148" s="1900"/>
      <c r="H148" s="1080"/>
      <c r="I148" s="1436" t="str">
        <f>IF(_xlfn.XLOOKUP(H148,'Step 5 Project Governance'!$C$85:$C$93,'Step 5 Project Governance'!$D$85:$D$93," ",0,1)="","",_xlfn.XLOOKUP(H148,'Step 5 Project Governance'!$C$85:$C$93,'Step 5 Project Governance'!$D$85:$D$93," ",0,1))</f>
        <v xml:space="preserve"> </v>
      </c>
      <c r="J148" s="1946"/>
      <c r="K148" s="1035"/>
      <c r="L148" s="1035"/>
      <c r="M148" s="780"/>
      <c r="N148" s="780"/>
      <c r="O148" s="780"/>
      <c r="P148" s="780"/>
      <c r="Q148" s="780"/>
      <c r="R148" s="780"/>
      <c r="S148" s="780"/>
      <c r="T148" s="780"/>
      <c r="U148" s="780"/>
    </row>
    <row r="149" spans="2:21" ht="30" customHeight="1" x14ac:dyDescent="0.25">
      <c r="B149" s="1079"/>
      <c r="C149" s="1900"/>
      <c r="D149" s="1900"/>
      <c r="E149" s="1900"/>
      <c r="F149" s="1900"/>
      <c r="G149" s="1900"/>
      <c r="H149" s="1080"/>
      <c r="I149" s="1436" t="str">
        <f>IF(_xlfn.XLOOKUP(H149,'Step 5 Project Governance'!$C$85:$C$93,'Step 5 Project Governance'!$D$85:$D$93," ",0,1)="","",_xlfn.XLOOKUP(H149,'Step 5 Project Governance'!$C$85:$C$93,'Step 5 Project Governance'!$D$85:$D$93," ",0,1))</f>
        <v xml:space="preserve"> </v>
      </c>
      <c r="J149" s="1018"/>
      <c r="K149" s="1022"/>
      <c r="L149" s="1023">
        <v>1.2</v>
      </c>
      <c r="M149" s="1023"/>
      <c r="N149" s="1022"/>
      <c r="O149" s="780"/>
      <c r="P149" s="780"/>
      <c r="Q149" s="780"/>
      <c r="R149" s="780"/>
      <c r="S149" s="780"/>
      <c r="T149" s="780"/>
      <c r="U149" s="780"/>
    </row>
    <row r="150" spans="2:21" ht="30" customHeight="1" x14ac:dyDescent="0.25">
      <c r="B150" s="1079"/>
      <c r="C150" s="1900"/>
      <c r="D150" s="1900"/>
      <c r="E150" s="1900"/>
      <c r="F150" s="1900"/>
      <c r="G150" s="1900"/>
      <c r="H150" s="1080"/>
      <c r="I150" s="1436" t="str">
        <f>IF(_xlfn.XLOOKUP(H150,'Step 5 Project Governance'!$C$85:$C$93,'Step 5 Project Governance'!$D$85:$D$93," ",0,1)="","",_xlfn.XLOOKUP(H150,'Step 5 Project Governance'!$C$85:$C$93,'Step 5 Project Governance'!$D$85:$D$93," ",0,1))</f>
        <v xml:space="preserve"> </v>
      </c>
      <c r="J150" s="1030"/>
      <c r="K150" s="1022"/>
      <c r="L150" s="1023">
        <v>2.2999999999999998</v>
      </c>
      <c r="M150" s="1023"/>
      <c r="N150" s="1022"/>
      <c r="O150" s="780"/>
      <c r="P150" s="780"/>
      <c r="Q150" s="780"/>
      <c r="R150" s="780"/>
      <c r="S150" s="780"/>
      <c r="T150" s="780"/>
      <c r="U150" s="780"/>
    </row>
    <row r="151" spans="2:21" ht="30" customHeight="1" x14ac:dyDescent="0.25">
      <c r="B151" s="1079"/>
      <c r="C151" s="1900"/>
      <c r="D151" s="1900"/>
      <c r="E151" s="1900"/>
      <c r="F151" s="1900"/>
      <c r="G151" s="1900"/>
      <c r="H151" s="1080"/>
      <c r="I151" s="1436" t="str">
        <f>IF(_xlfn.XLOOKUP(H151,'Step 5 Project Governance'!$C$85:$C$93,'Step 5 Project Governance'!$D$85:$D$93," ",0,1)="","",_xlfn.XLOOKUP(H151,'Step 5 Project Governance'!$C$85:$C$93,'Step 5 Project Governance'!$D$85:$D$93," ",0,1))</f>
        <v xml:space="preserve"> </v>
      </c>
      <c r="J151" s="1031"/>
      <c r="K151" s="1022"/>
      <c r="L151" s="1023">
        <v>2.4</v>
      </c>
      <c r="M151" s="1023"/>
      <c r="N151" s="1022"/>
      <c r="O151" s="780"/>
      <c r="P151" s="780"/>
      <c r="Q151" s="780"/>
      <c r="R151" s="780"/>
      <c r="S151" s="780"/>
      <c r="T151" s="780"/>
      <c r="U151" s="780"/>
    </row>
    <row r="152" spans="2:21" ht="30" customHeight="1" x14ac:dyDescent="0.25">
      <c r="B152" s="1079"/>
      <c r="C152" s="1900"/>
      <c r="D152" s="1900"/>
      <c r="E152" s="1900"/>
      <c r="F152" s="1900"/>
      <c r="G152" s="1900"/>
      <c r="H152" s="1080"/>
      <c r="I152" s="1436" t="str">
        <f>IF(_xlfn.XLOOKUP(H152,'Step 5 Project Governance'!$C$85:$C$93,'Step 5 Project Governance'!$D$85:$D$93," ",0,1)="","",_xlfn.XLOOKUP(H152,'Step 5 Project Governance'!$C$85:$C$93,'Step 5 Project Governance'!$D$85:$D$93," ",0,1))</f>
        <v xml:space="preserve"> </v>
      </c>
      <c r="J152" s="1019"/>
      <c r="K152" s="1022"/>
      <c r="L152" s="1023">
        <v>2.2999999999999998</v>
      </c>
      <c r="M152" s="1023"/>
      <c r="N152" s="1022"/>
      <c r="O152" s="780"/>
      <c r="P152" s="780"/>
      <c r="Q152" s="780"/>
      <c r="R152" s="780"/>
      <c r="S152" s="780"/>
      <c r="T152" s="780"/>
      <c r="U152" s="780"/>
    </row>
    <row r="153" spans="2:21" ht="30" customHeight="1" x14ac:dyDescent="0.25">
      <c r="B153" s="1079"/>
      <c r="C153" s="1900"/>
      <c r="D153" s="1900"/>
      <c r="E153" s="1900"/>
      <c r="F153" s="1900"/>
      <c r="G153" s="1900"/>
      <c r="H153" s="1080"/>
      <c r="I153" s="1436" t="str">
        <f>IF(_xlfn.XLOOKUP(H153,'Step 5 Project Governance'!$C$85:$C$93,'Step 5 Project Governance'!$D$85:$D$93," ",0,1)="","",_xlfn.XLOOKUP(H153,'Step 5 Project Governance'!$C$85:$C$93,'Step 5 Project Governance'!$D$85:$D$93," ",0,1))</f>
        <v xml:space="preserve"> </v>
      </c>
      <c r="J153" s="1975"/>
      <c r="K153" s="1035"/>
      <c r="L153" s="1035"/>
      <c r="M153" s="780"/>
      <c r="N153" s="780"/>
      <c r="O153" s="780"/>
      <c r="P153" s="780"/>
      <c r="Q153" s="780"/>
      <c r="R153" s="780"/>
      <c r="S153" s="780"/>
      <c r="T153" s="780"/>
      <c r="U153" s="780"/>
    </row>
    <row r="154" spans="2:21" ht="30" customHeight="1" x14ac:dyDescent="0.25">
      <c r="B154" s="1079"/>
      <c r="C154" s="1900"/>
      <c r="D154" s="1900"/>
      <c r="E154" s="1900"/>
      <c r="F154" s="1900"/>
      <c r="G154" s="1900"/>
      <c r="H154" s="1079"/>
      <c r="I154" s="1436" t="str">
        <f>IF(_xlfn.XLOOKUP(H154,'Step 5 Project Governance'!$C$85:$C$93,'Step 5 Project Governance'!$D$85:$D$93," ",0,1)="","",_xlfn.XLOOKUP(H154,'Step 5 Project Governance'!$C$85:$C$93,'Step 5 Project Governance'!$D$85:$D$93," ",0,1))</f>
        <v xml:space="preserve"> </v>
      </c>
      <c r="J154" s="1975"/>
      <c r="K154" s="1035"/>
      <c r="L154" s="1035"/>
      <c r="M154" s="780"/>
      <c r="N154" s="780"/>
      <c r="O154" s="780"/>
      <c r="P154" s="780"/>
      <c r="Q154" s="780"/>
      <c r="R154" s="780"/>
      <c r="S154" s="780"/>
      <c r="T154" s="780"/>
      <c r="U154" s="780"/>
    </row>
    <row r="155" spans="2:21" ht="30" customHeight="1" outlineLevel="1" x14ac:dyDescent="0.25">
      <c r="B155" s="1079"/>
      <c r="C155" s="1928"/>
      <c r="D155" s="1928"/>
      <c r="E155" s="1928"/>
      <c r="F155" s="1928"/>
      <c r="G155" s="1929"/>
      <c r="H155" s="1079"/>
      <c r="I155" s="1436" t="str">
        <f>IF(_xlfn.XLOOKUP(H155,'Step 5 Project Governance'!$C$85:$C$93,'Step 5 Project Governance'!$D$85:$D$93," ",0,1)="","",_xlfn.XLOOKUP(H155,'Step 5 Project Governance'!$C$85:$C$93,'Step 5 Project Governance'!$D$85:$D$93," ",0,1))</f>
        <v xml:space="preserve"> </v>
      </c>
      <c r="J155" s="1018"/>
      <c r="K155" s="1022"/>
      <c r="L155" s="1023">
        <v>1.2</v>
      </c>
      <c r="M155" s="1023"/>
      <c r="N155" s="1022"/>
      <c r="O155" s="780"/>
      <c r="P155" s="780"/>
      <c r="Q155" s="780"/>
      <c r="R155" s="780"/>
      <c r="S155" s="780"/>
      <c r="T155" s="780"/>
      <c r="U155" s="780"/>
    </row>
    <row r="156" spans="2:21" ht="30" customHeight="1" outlineLevel="1" x14ac:dyDescent="0.25">
      <c r="B156" s="1079"/>
      <c r="C156" s="1928"/>
      <c r="D156" s="1928"/>
      <c r="E156" s="1928"/>
      <c r="F156" s="1928"/>
      <c r="G156" s="1929"/>
      <c r="H156" s="1079"/>
      <c r="I156" s="1436" t="str">
        <f>IF(_xlfn.XLOOKUP(H156,'Step 5 Project Governance'!$C$85:$C$93,'Step 5 Project Governance'!$D$85:$D$93," ",0,1)="","",_xlfn.XLOOKUP(H156,'Step 5 Project Governance'!$C$85:$C$93,'Step 5 Project Governance'!$D$85:$D$93," ",0,1))</f>
        <v xml:space="preserve"> </v>
      </c>
      <c r="J156" s="1030"/>
      <c r="K156" s="1022"/>
      <c r="L156" s="1023">
        <v>2.2999999999999998</v>
      </c>
      <c r="M156" s="1023"/>
      <c r="N156" s="1022"/>
      <c r="O156" s="780"/>
      <c r="P156" s="780"/>
      <c r="Q156" s="780"/>
      <c r="R156" s="780"/>
      <c r="S156" s="780"/>
      <c r="T156" s="780"/>
      <c r="U156" s="780"/>
    </row>
    <row r="157" spans="2:21" ht="30" customHeight="1" outlineLevel="1" x14ac:dyDescent="0.25">
      <c r="B157" s="1079"/>
      <c r="C157" s="1928"/>
      <c r="D157" s="1928"/>
      <c r="E157" s="1928"/>
      <c r="F157" s="1928"/>
      <c r="G157" s="1929"/>
      <c r="H157" s="1079"/>
      <c r="I157" s="1436" t="str">
        <f>IF(_xlfn.XLOOKUP(H157,'Step 5 Project Governance'!$C$85:$C$93,'Step 5 Project Governance'!$D$85:$D$93," ",0,1)="","",_xlfn.XLOOKUP(H157,'Step 5 Project Governance'!$C$85:$C$93,'Step 5 Project Governance'!$D$85:$D$93," ",0,1))</f>
        <v xml:space="preserve"> </v>
      </c>
      <c r="J157" s="1031"/>
      <c r="K157" s="1022"/>
      <c r="L157" s="1023">
        <v>2.4</v>
      </c>
      <c r="M157" s="1023"/>
      <c r="N157" s="1022"/>
      <c r="O157" s="780"/>
      <c r="P157" s="780"/>
      <c r="Q157" s="780"/>
      <c r="R157" s="780"/>
      <c r="S157" s="780"/>
      <c r="T157" s="780"/>
      <c r="U157" s="780"/>
    </row>
    <row r="158" spans="2:21" ht="30" customHeight="1" outlineLevel="1" x14ac:dyDescent="0.25">
      <c r="B158" s="1079"/>
      <c r="C158" s="1928"/>
      <c r="D158" s="1928"/>
      <c r="E158" s="1928"/>
      <c r="F158" s="1928"/>
      <c r="G158" s="1929"/>
      <c r="H158" s="1079"/>
      <c r="I158" s="1436" t="str">
        <f>IF(_xlfn.XLOOKUP(H158,'Step 5 Project Governance'!$C$85:$C$93,'Step 5 Project Governance'!$D$85:$D$93," ",0,1)="","",_xlfn.XLOOKUP(H158,'Step 5 Project Governance'!$C$85:$C$93,'Step 5 Project Governance'!$D$85:$D$93," ",0,1))</f>
        <v xml:space="preserve"> </v>
      </c>
      <c r="J158" s="1019"/>
      <c r="K158" s="1022"/>
      <c r="L158" s="1023">
        <v>2.2999999999999998</v>
      </c>
      <c r="M158" s="1023"/>
      <c r="N158" s="1022"/>
      <c r="O158" s="780"/>
      <c r="P158" s="780"/>
      <c r="Q158" s="780"/>
      <c r="R158" s="780"/>
      <c r="S158" s="780"/>
      <c r="T158" s="780"/>
      <c r="U158" s="780"/>
    </row>
    <row r="159" spans="2:21" ht="30" customHeight="1" outlineLevel="1" x14ac:dyDescent="0.25">
      <c r="B159" s="1079"/>
      <c r="C159" s="1928"/>
      <c r="D159" s="1928"/>
      <c r="E159" s="1928"/>
      <c r="F159" s="1928"/>
      <c r="G159" s="1929"/>
      <c r="H159" s="1079"/>
      <c r="I159" s="1436" t="str">
        <f>IF(_xlfn.XLOOKUP(H159,'Step 5 Project Governance'!$C$85:$C$93,'Step 5 Project Governance'!$D$85:$D$93," ",0,1)="","",_xlfn.XLOOKUP(H159,'Step 5 Project Governance'!$C$85:$C$93,'Step 5 Project Governance'!$D$85:$D$93," ",0,1))</f>
        <v xml:space="preserve"> </v>
      </c>
      <c r="J159" s="1975"/>
      <c r="K159" s="1035"/>
      <c r="L159" s="1035"/>
      <c r="M159" s="780"/>
      <c r="N159" s="780"/>
      <c r="O159" s="780"/>
      <c r="P159" s="780"/>
      <c r="Q159" s="780"/>
      <c r="R159" s="780"/>
      <c r="S159" s="780"/>
      <c r="T159" s="780"/>
      <c r="U159" s="780"/>
    </row>
    <row r="160" spans="2:21" ht="30" customHeight="1" x14ac:dyDescent="0.25">
      <c r="B160" s="1079" t="s">
        <v>1033</v>
      </c>
      <c r="C160" s="1895"/>
      <c r="D160" s="1895"/>
      <c r="E160" s="1895"/>
      <c r="F160" s="1895"/>
      <c r="G160" s="1896"/>
      <c r="H160" s="1079"/>
      <c r="I160" s="1436" t="str">
        <f>IF(_xlfn.XLOOKUP(H160,'Step 5 Project Governance'!$C$85:$C$93,'Step 5 Project Governance'!$D$85:$D$93," ",0,1)="","",_xlfn.XLOOKUP(H160,'Step 5 Project Governance'!$C$85:$C$93,'Step 5 Project Governance'!$D$85:$D$93," ",0,1))</f>
        <v xml:space="preserve"> </v>
      </c>
      <c r="J160" s="1975"/>
      <c r="K160" s="1035"/>
      <c r="L160" s="1035"/>
      <c r="M160" s="780"/>
      <c r="N160" s="780"/>
      <c r="O160" s="780"/>
      <c r="P160" s="780"/>
      <c r="Q160" s="780"/>
      <c r="R160" s="780"/>
      <c r="S160" s="780"/>
      <c r="T160" s="780"/>
      <c r="U160" s="780"/>
    </row>
    <row r="161" spans="2:21" ht="30" customHeight="1" x14ac:dyDescent="0.25">
      <c r="B161" s="1079" t="s">
        <v>1033</v>
      </c>
      <c r="C161" s="1895"/>
      <c r="D161" s="1895"/>
      <c r="E161" s="1895"/>
      <c r="F161" s="1895"/>
      <c r="G161" s="1896"/>
      <c r="H161" s="1079"/>
      <c r="I161" s="1436" t="str">
        <f>IF(_xlfn.XLOOKUP(H161,'Step 5 Project Governance'!$C$85:$C$93,'Step 5 Project Governance'!$D$85:$D$93," ",0,1)="","",_xlfn.XLOOKUP(H161,'Step 5 Project Governance'!$C$85:$C$93,'Step 5 Project Governance'!$D$85:$D$93," ",0,1))</f>
        <v xml:space="preserve"> </v>
      </c>
      <c r="J161" s="1018"/>
      <c r="K161" s="1022"/>
      <c r="L161" s="1023">
        <v>1.2</v>
      </c>
      <c r="M161" s="1023"/>
      <c r="N161" s="1022"/>
      <c r="O161" s="780"/>
      <c r="P161" s="780"/>
      <c r="Q161" s="780"/>
      <c r="R161" s="780"/>
      <c r="S161" s="780"/>
      <c r="T161" s="780"/>
      <c r="U161" s="780"/>
    </row>
    <row r="162" spans="2:21" ht="30" customHeight="1" x14ac:dyDescent="0.25">
      <c r="B162" s="1079" t="s">
        <v>1033</v>
      </c>
      <c r="C162" s="1895"/>
      <c r="D162" s="1895"/>
      <c r="E162" s="1895"/>
      <c r="F162" s="1895"/>
      <c r="G162" s="1896"/>
      <c r="H162" s="1079"/>
      <c r="I162" s="1436" t="str">
        <f>IF(_xlfn.XLOOKUP(H162,'Step 5 Project Governance'!$C$85:$C$93,'Step 5 Project Governance'!$D$85:$D$93," ",0,1)="","",_xlfn.XLOOKUP(H162,'Step 5 Project Governance'!$C$85:$C$93,'Step 5 Project Governance'!$D$85:$D$93," ",0,1))</f>
        <v xml:space="preserve"> </v>
      </c>
      <c r="J162" s="1030"/>
      <c r="K162" s="1022"/>
      <c r="L162" s="1023">
        <v>2.2999999999999998</v>
      </c>
      <c r="M162" s="1023"/>
      <c r="N162" s="1022"/>
      <c r="O162" s="780"/>
      <c r="P162" s="780"/>
      <c r="Q162" s="780"/>
      <c r="R162" s="780"/>
      <c r="S162" s="780"/>
      <c r="T162" s="780"/>
      <c r="U162" s="780"/>
    </row>
    <row r="163" spans="2:21" x14ac:dyDescent="0.25">
      <c r="B163" s="1500"/>
      <c r="C163" s="1485"/>
      <c r="D163" s="1486"/>
      <c r="E163" s="1487"/>
      <c r="F163" s="1488"/>
      <c r="G163" s="1488"/>
      <c r="H163" s="1496"/>
      <c r="I163" s="1455" t="str">
        <f>IF(_xlfn.XLOOKUP(H163,'Step 5 Project Governance'!$C$85:$C$93,'Step 5 Project Governance'!$D$85:$D$93," ",0,1)="","",_xlfn.XLOOKUP(H163,'Step 5 Project Governance'!$C$85:$C$93,'Step 5 Project Governance'!$D$85:$D$93," ",0,1))</f>
        <v xml:space="preserve"> </v>
      </c>
      <c r="J163" s="1031"/>
      <c r="K163" s="1035"/>
      <c r="L163" s="780"/>
      <c r="M163" s="780"/>
      <c r="N163" s="780"/>
      <c r="O163" s="780"/>
      <c r="P163" s="780"/>
      <c r="Q163" s="780"/>
      <c r="R163" s="780"/>
      <c r="S163" s="780"/>
      <c r="T163" s="780"/>
      <c r="U163" s="780"/>
    </row>
    <row r="164" spans="2:21" x14ac:dyDescent="0.25">
      <c r="B164" s="1494"/>
      <c r="C164" s="1483"/>
      <c r="D164" s="1463"/>
      <c r="E164" s="1489"/>
      <c r="F164" s="1490"/>
      <c r="G164" s="1490"/>
      <c r="H164" s="1490"/>
      <c r="I164" s="1081"/>
      <c r="J164" s="1031"/>
      <c r="K164" s="780"/>
      <c r="L164" s="780"/>
      <c r="M164" s="780"/>
      <c r="N164" s="780"/>
      <c r="O164" s="780"/>
      <c r="P164" s="780"/>
      <c r="Q164" s="780"/>
      <c r="R164" s="780"/>
      <c r="S164" s="780"/>
      <c r="T164" s="780"/>
      <c r="U164" s="780"/>
    </row>
    <row r="165" spans="2:21" x14ac:dyDescent="0.25">
      <c r="B165" s="1877" t="s">
        <v>1424</v>
      </c>
      <c r="C165" s="1878"/>
      <c r="D165" s="1478"/>
      <c r="E165" s="1479"/>
      <c r="F165" s="1031"/>
      <c r="G165" s="1031"/>
      <c r="H165" s="1031"/>
      <c r="I165" s="1037"/>
      <c r="J165" s="932"/>
      <c r="K165" s="780"/>
      <c r="L165" s="780"/>
      <c r="M165" s="780"/>
      <c r="N165" s="780"/>
      <c r="O165" s="780"/>
      <c r="P165" s="780"/>
      <c r="Q165" s="780"/>
      <c r="R165" s="780"/>
      <c r="S165" s="780"/>
      <c r="T165" s="780"/>
      <c r="U165" s="780"/>
    </row>
    <row r="166" spans="2:21" ht="46.4" customHeight="1" x14ac:dyDescent="0.25">
      <c r="B166" s="1879" t="s">
        <v>1425</v>
      </c>
      <c r="C166" s="1880"/>
      <c r="D166" s="1880"/>
      <c r="E166" s="1880"/>
      <c r="F166" s="1880"/>
      <c r="G166" s="1880"/>
      <c r="H166" s="1880"/>
      <c r="I166" s="1881"/>
      <c r="J166" s="1031"/>
      <c r="K166" s="780"/>
      <c r="L166" s="780"/>
      <c r="M166" s="780"/>
      <c r="N166" s="780"/>
      <c r="O166" s="780"/>
      <c r="P166" s="780"/>
      <c r="Q166" s="780"/>
      <c r="R166" s="780"/>
      <c r="S166" s="780"/>
      <c r="T166" s="780"/>
      <c r="U166" s="780"/>
    </row>
    <row r="167" spans="2:21" x14ac:dyDescent="0.25">
      <c r="B167" s="1494"/>
      <c r="C167" s="1477"/>
      <c r="D167" s="1478"/>
      <c r="E167" s="1479"/>
      <c r="F167" s="1031"/>
      <c r="G167" s="1031"/>
      <c r="H167" s="1031"/>
      <c r="I167" s="1037"/>
      <c r="J167" s="1031"/>
      <c r="K167" s="780"/>
      <c r="L167" s="780"/>
      <c r="M167" s="780"/>
      <c r="N167" s="780"/>
      <c r="O167" s="780"/>
      <c r="P167" s="780"/>
      <c r="Q167" s="780"/>
      <c r="R167" s="780"/>
      <c r="S167" s="780"/>
      <c r="T167" s="780"/>
      <c r="U167" s="780"/>
    </row>
    <row r="168" spans="2:21" x14ac:dyDescent="0.25">
      <c r="B168" s="1877" t="s">
        <v>1426</v>
      </c>
      <c r="C168" s="1878"/>
      <c r="D168" s="1478"/>
      <c r="E168" s="1479"/>
      <c r="F168" s="1031"/>
      <c r="G168" s="1031"/>
      <c r="H168" s="1031"/>
      <c r="I168" s="1037"/>
      <c r="J168" s="1018"/>
      <c r="K168" s="780"/>
      <c r="L168" s="780"/>
      <c r="M168" s="780"/>
      <c r="N168" s="780"/>
      <c r="O168" s="780"/>
      <c r="P168" s="780"/>
      <c r="Q168" s="780"/>
      <c r="R168" s="780"/>
      <c r="S168" s="780"/>
      <c r="T168" s="780"/>
      <c r="U168" s="780"/>
    </row>
    <row r="169" spans="2:21" x14ac:dyDescent="0.25">
      <c r="B169" s="1494"/>
      <c r="C169" s="1477"/>
      <c r="D169" s="1478"/>
      <c r="E169" s="1479"/>
      <c r="F169" s="1031"/>
      <c r="G169" s="1031"/>
      <c r="H169" s="1031"/>
      <c r="I169" s="1037"/>
      <c r="J169" s="1038"/>
      <c r="K169" s="780"/>
      <c r="L169" s="780"/>
      <c r="M169" s="780"/>
      <c r="N169" s="780"/>
      <c r="O169" s="780"/>
      <c r="P169" s="780"/>
      <c r="Q169" s="780"/>
      <c r="R169" s="780"/>
      <c r="S169" s="780"/>
      <c r="T169" s="780"/>
      <c r="U169" s="780"/>
    </row>
    <row r="170" spans="2:21" x14ac:dyDescent="0.25">
      <c r="B170" s="1494"/>
      <c r="C170" s="1477" t="s">
        <v>1427</v>
      </c>
      <c r="D170" s="1967"/>
      <c r="E170" s="1967"/>
      <c r="F170" s="780" t="s">
        <v>1428</v>
      </c>
      <c r="G170" s="780"/>
      <c r="H170" s="780"/>
      <c r="I170" s="1007"/>
      <c r="J170" s="1038"/>
      <c r="K170" s="780"/>
      <c r="L170" s="780"/>
      <c r="M170" s="780"/>
      <c r="N170" s="780"/>
      <c r="O170" s="780"/>
      <c r="P170" s="780"/>
      <c r="Q170" s="780"/>
      <c r="R170" s="780"/>
      <c r="S170" s="780"/>
      <c r="T170" s="780"/>
      <c r="U170" s="780"/>
    </row>
    <row r="171" spans="2:21" x14ac:dyDescent="0.25">
      <c r="B171" s="1494"/>
      <c r="C171" s="1477" t="s">
        <v>1429</v>
      </c>
      <c r="D171" s="1876"/>
      <c r="E171" s="1876"/>
      <c r="F171" s="1018" t="s">
        <v>1430</v>
      </c>
      <c r="G171" s="1018"/>
      <c r="H171" s="1031"/>
      <c r="I171" s="1037"/>
      <c r="J171" s="1038"/>
      <c r="K171" s="780"/>
      <c r="L171" s="780"/>
      <c r="M171" s="780"/>
      <c r="N171" s="780"/>
      <c r="O171" s="780"/>
      <c r="P171" s="780"/>
      <c r="Q171" s="780"/>
      <c r="R171" s="780"/>
      <c r="S171" s="780"/>
      <c r="T171" s="780"/>
      <c r="U171" s="780"/>
    </row>
    <row r="172" spans="2:21" x14ac:dyDescent="0.25">
      <c r="B172" s="1494"/>
      <c r="C172" s="1477" t="s">
        <v>1431</v>
      </c>
      <c r="D172" s="1970"/>
      <c r="E172" s="1970"/>
      <c r="F172" s="1018" t="s">
        <v>1430</v>
      </c>
      <c r="G172" s="1018"/>
      <c r="H172" s="1031"/>
      <c r="I172" s="1037"/>
      <c r="J172" s="1038"/>
      <c r="K172" s="780"/>
      <c r="L172" s="780"/>
      <c r="M172" s="780"/>
      <c r="N172" s="780"/>
      <c r="O172" s="780"/>
      <c r="P172" s="780"/>
      <c r="Q172" s="780"/>
      <c r="R172" s="780"/>
      <c r="S172" s="780"/>
      <c r="T172" s="780"/>
      <c r="U172" s="780"/>
    </row>
    <row r="173" spans="2:21" x14ac:dyDescent="0.25">
      <c r="B173" s="1494"/>
      <c r="C173" s="1477" t="s">
        <v>1432</v>
      </c>
      <c r="D173" s="1973"/>
      <c r="E173" s="1973"/>
      <c r="F173" s="1973"/>
      <c r="G173" s="1480"/>
      <c r="H173" s="1031"/>
      <c r="I173" s="1037"/>
      <c r="J173" s="677"/>
      <c r="K173" s="780"/>
      <c r="L173" s="780"/>
      <c r="M173" s="780"/>
      <c r="N173" s="780"/>
      <c r="O173" s="780"/>
      <c r="P173" s="780"/>
      <c r="Q173" s="780"/>
      <c r="R173" s="780"/>
      <c r="S173" s="780"/>
      <c r="T173" s="780"/>
      <c r="U173" s="780"/>
    </row>
    <row r="174" spans="2:21" ht="15.75" customHeight="1" x14ac:dyDescent="0.25">
      <c r="B174" s="1494"/>
      <c r="C174" s="1477"/>
      <c r="D174" s="1478"/>
      <c r="E174" s="1479"/>
      <c r="F174" s="1031"/>
      <c r="G174" s="1971" t="s">
        <v>1433</v>
      </c>
      <c r="H174" s="1971"/>
      <c r="I174" s="1972"/>
      <c r="J174" s="677"/>
      <c r="K174" s="780"/>
      <c r="L174" s="780"/>
      <c r="M174" s="780"/>
      <c r="N174" s="780"/>
      <c r="O174" s="780"/>
      <c r="P174" s="780"/>
      <c r="Q174" s="780"/>
      <c r="R174" s="780"/>
      <c r="S174" s="780"/>
      <c r="T174" s="780"/>
      <c r="U174" s="780"/>
    </row>
    <row r="175" spans="2:21" ht="20.25" customHeight="1" x14ac:dyDescent="0.25">
      <c r="B175" s="1494"/>
      <c r="C175" s="1012" t="s">
        <v>1434</v>
      </c>
      <c r="D175" s="1478"/>
      <c r="E175" s="1479"/>
      <c r="F175" s="1031"/>
      <c r="G175" s="780"/>
      <c r="H175" s="780"/>
      <c r="I175" s="1007"/>
      <c r="J175" s="677"/>
      <c r="K175" s="780"/>
      <c r="L175" s="780"/>
      <c r="M175" s="780"/>
      <c r="N175" s="780"/>
      <c r="O175" s="780"/>
      <c r="P175" s="780"/>
      <c r="Q175" s="780"/>
      <c r="R175" s="780"/>
      <c r="S175" s="780"/>
      <c r="T175" s="780"/>
      <c r="U175" s="780"/>
    </row>
    <row r="176" spans="2:21" ht="24" customHeight="1" x14ac:dyDescent="0.25">
      <c r="B176" s="1494"/>
      <c r="C176" s="1968" t="s">
        <v>1435</v>
      </c>
      <c r="D176" s="1968"/>
      <c r="E176" s="1968"/>
      <c r="F176" s="1968"/>
      <c r="G176" s="1968"/>
      <c r="H176" s="1968"/>
      <c r="I176" s="1969"/>
      <c r="J176" s="1020"/>
      <c r="K176" s="780"/>
      <c r="L176" s="780"/>
      <c r="M176" s="780"/>
      <c r="N176" s="780"/>
      <c r="O176" s="780"/>
      <c r="P176" s="780"/>
      <c r="Q176" s="780"/>
      <c r="R176" s="780"/>
      <c r="S176" s="780"/>
      <c r="T176" s="780"/>
      <c r="U176" s="780"/>
    </row>
    <row r="177" spans="2:21" x14ac:dyDescent="0.25">
      <c r="B177" s="1494"/>
      <c r="C177" s="1477"/>
      <c r="D177" s="1478"/>
      <c r="E177" s="1479"/>
      <c r="F177" s="1031"/>
      <c r="G177" s="1031"/>
      <c r="H177" s="1031"/>
      <c r="I177" s="1037"/>
      <c r="J177" s="677"/>
      <c r="K177" s="780"/>
      <c r="L177" s="780"/>
      <c r="M177" s="780"/>
      <c r="N177" s="780"/>
      <c r="O177" s="780"/>
      <c r="P177" s="780"/>
      <c r="Q177" s="780"/>
      <c r="R177" s="780"/>
      <c r="S177" s="780"/>
      <c r="T177" s="780"/>
      <c r="U177" s="780"/>
    </row>
    <row r="178" spans="2:21" x14ac:dyDescent="0.25">
      <c r="B178" s="1494"/>
      <c r="C178" s="1477" t="s">
        <v>1436</v>
      </c>
      <c r="D178" s="1974"/>
      <c r="E178" s="1974"/>
      <c r="F178" s="1974"/>
      <c r="G178" s="1481"/>
      <c r="H178" s="1031"/>
      <c r="I178" s="1037"/>
      <c r="J178" s="677"/>
      <c r="K178" s="780"/>
      <c r="L178" s="780"/>
      <c r="M178" s="780"/>
      <c r="N178" s="780"/>
      <c r="O178" s="780"/>
      <c r="P178" s="780"/>
      <c r="Q178" s="780"/>
      <c r="R178" s="780"/>
      <c r="S178" s="780"/>
      <c r="T178" s="780"/>
      <c r="U178" s="780"/>
    </row>
    <row r="179" spans="2:21" x14ac:dyDescent="0.25">
      <c r="B179" s="1494"/>
      <c r="C179" s="1477" t="s">
        <v>1437</v>
      </c>
      <c r="D179" s="1966"/>
      <c r="E179" s="1966"/>
      <c r="F179" s="1031"/>
      <c r="G179" s="1031"/>
      <c r="H179" s="1031"/>
      <c r="I179" s="1037"/>
      <c r="J179" s="677"/>
      <c r="K179" s="780"/>
      <c r="L179" s="780"/>
      <c r="M179" s="780"/>
      <c r="N179" s="780"/>
      <c r="O179" s="780"/>
      <c r="P179" s="780"/>
      <c r="Q179" s="780"/>
      <c r="R179" s="780"/>
      <c r="S179" s="780"/>
      <c r="T179" s="780"/>
      <c r="U179" s="780"/>
    </row>
    <row r="180" spans="2:21" x14ac:dyDescent="0.25">
      <c r="B180" s="1494"/>
      <c r="C180" s="1477" t="s">
        <v>1429</v>
      </c>
      <c r="D180" s="1876"/>
      <c r="E180" s="1876"/>
      <c r="F180" s="1018" t="s">
        <v>1430</v>
      </c>
      <c r="G180" s="1031"/>
      <c r="H180" s="1031"/>
      <c r="I180" s="1037"/>
      <c r="J180" s="677"/>
      <c r="K180" s="780"/>
      <c r="L180" s="780"/>
      <c r="M180" s="780"/>
      <c r="N180" s="780"/>
      <c r="O180" s="780"/>
      <c r="P180" s="780"/>
      <c r="Q180" s="780"/>
      <c r="R180" s="780"/>
      <c r="S180" s="780"/>
      <c r="T180" s="780"/>
      <c r="U180" s="780"/>
    </row>
    <row r="181" spans="2:21" x14ac:dyDescent="0.25">
      <c r="B181" s="1494"/>
      <c r="C181" s="1482"/>
      <c r="D181" s="1017"/>
      <c r="E181" s="1027"/>
      <c r="F181" s="780"/>
      <c r="G181" s="780"/>
      <c r="H181" s="780"/>
      <c r="I181" s="1039" t="str">
        <f ca="1">"© Salix "&amp;YEAR(NOW())</f>
        <v>© Salix 2023</v>
      </c>
      <c r="J181" s="677"/>
      <c r="K181" s="780"/>
      <c r="L181" s="780"/>
      <c r="M181" s="780"/>
      <c r="N181" s="780"/>
      <c r="O181" s="780"/>
      <c r="P181" s="780"/>
      <c r="Q181" s="780"/>
      <c r="R181" s="780"/>
      <c r="S181" s="780"/>
      <c r="T181" s="780"/>
      <c r="U181" s="780"/>
    </row>
    <row r="182" spans="2:21" x14ac:dyDescent="0.25">
      <c r="B182" s="1491"/>
      <c r="C182" s="1484"/>
      <c r="D182" s="1473"/>
      <c r="E182" s="1474"/>
      <c r="F182" s="1475"/>
      <c r="G182" s="1475"/>
      <c r="H182" s="1475"/>
      <c r="I182" s="1476"/>
      <c r="J182" s="677"/>
      <c r="K182" s="780"/>
      <c r="L182" s="780"/>
      <c r="M182" s="780"/>
      <c r="N182" s="780"/>
      <c r="O182" s="780"/>
      <c r="P182" s="780"/>
      <c r="Q182" s="780"/>
      <c r="R182" s="780"/>
      <c r="S182" s="780"/>
      <c r="T182" s="780"/>
      <c r="U182" s="780"/>
    </row>
    <row r="183" spans="2:21" hidden="1" x14ac:dyDescent="0.25">
      <c r="B183" s="780"/>
      <c r="C183" s="1472"/>
      <c r="D183" s="1017"/>
      <c r="E183" s="1027"/>
      <c r="F183" s="780"/>
      <c r="G183" s="780"/>
      <c r="H183" s="780"/>
      <c r="I183" s="780"/>
      <c r="J183" s="677"/>
      <c r="K183" s="780"/>
      <c r="L183" s="780"/>
      <c r="M183" s="780"/>
      <c r="N183" s="780"/>
      <c r="O183" s="780"/>
      <c r="P183" s="780"/>
      <c r="Q183" s="780"/>
      <c r="R183" s="780"/>
      <c r="S183" s="780"/>
      <c r="T183" s="780"/>
      <c r="U183" s="780"/>
    </row>
    <row r="184" spans="2:21" hidden="1" x14ac:dyDescent="0.25">
      <c r="B184" s="780"/>
      <c r="C184" s="1472"/>
      <c r="D184" s="1017"/>
      <c r="E184" s="1027"/>
      <c r="F184" s="780"/>
      <c r="G184" s="780"/>
      <c r="H184" s="780"/>
      <c r="I184" s="780"/>
      <c r="J184" s="677"/>
      <c r="K184" s="780"/>
      <c r="L184" s="780"/>
      <c r="M184" s="780"/>
      <c r="N184" s="780"/>
      <c r="O184" s="780"/>
      <c r="P184" s="780"/>
      <c r="Q184" s="780"/>
      <c r="R184" s="780"/>
      <c r="S184" s="780"/>
      <c r="T184" s="780"/>
      <c r="U184" s="780"/>
    </row>
    <row r="185" spans="2:21" hidden="1" x14ac:dyDescent="0.25">
      <c r="B185" s="780"/>
      <c r="C185" s="1472"/>
      <c r="D185" s="1017"/>
      <c r="E185" s="1027"/>
      <c r="F185" s="780"/>
      <c r="G185" s="780"/>
      <c r="H185" s="780"/>
      <c r="I185" s="780"/>
      <c r="J185" s="677"/>
      <c r="K185" s="780"/>
      <c r="L185" s="780"/>
      <c r="M185" s="780"/>
      <c r="N185" s="780"/>
      <c r="O185" s="780"/>
      <c r="P185" s="780"/>
      <c r="Q185" s="780"/>
      <c r="R185" s="780"/>
      <c r="S185" s="780"/>
      <c r="T185" s="780"/>
      <c r="U185" s="780"/>
    </row>
    <row r="186" spans="2:21" hidden="1" x14ac:dyDescent="0.25">
      <c r="B186" s="780"/>
      <c r="C186" s="1472"/>
      <c r="D186" s="1017"/>
      <c r="E186" s="1027"/>
      <c r="F186" s="780"/>
      <c r="G186" s="780"/>
      <c r="H186" s="780"/>
      <c r="I186" s="780"/>
      <c r="J186" s="1006"/>
      <c r="K186" s="780"/>
      <c r="L186" s="780"/>
      <c r="M186" s="780"/>
      <c r="N186" s="780"/>
      <c r="O186" s="780"/>
      <c r="P186" s="780"/>
      <c r="Q186" s="780"/>
      <c r="R186" s="780"/>
      <c r="S186" s="780"/>
      <c r="T186" s="780"/>
      <c r="U186" s="1040" t="e">
        <f>#REF!</f>
        <v>#REF!</v>
      </c>
    </row>
    <row r="187" spans="2:21" hidden="1" x14ac:dyDescent="0.25">
      <c r="B187" s="780"/>
      <c r="C187" s="1472"/>
      <c r="D187" s="1017"/>
      <c r="E187" s="1027"/>
      <c r="F187" s="780"/>
      <c r="G187" s="780"/>
      <c r="H187" s="780"/>
      <c r="I187" s="780"/>
      <c r="J187" s="1006"/>
      <c r="K187" s="780"/>
      <c r="L187" s="780"/>
      <c r="M187" s="780"/>
      <c r="N187" s="780"/>
      <c r="O187" s="780"/>
      <c r="P187" s="780"/>
      <c r="Q187" s="780"/>
      <c r="R187" s="780"/>
      <c r="S187" s="780"/>
      <c r="T187" s="780"/>
      <c r="U187" s="780"/>
    </row>
    <row r="188" spans="2:21" hidden="1" x14ac:dyDescent="0.3">
      <c r="B188" s="780"/>
      <c r="C188" s="1472" t="s">
        <v>1438</v>
      </c>
      <c r="D188" s="1041" t="s">
        <v>1439</v>
      </c>
      <c r="E188" s="1384" t="s">
        <v>1440</v>
      </c>
      <c r="F188" s="780" t="s">
        <v>1441</v>
      </c>
      <c r="G188" s="780"/>
      <c r="H188" s="780"/>
      <c r="I188" s="780"/>
      <c r="J188" s="1006"/>
      <c r="K188" s="780"/>
      <c r="L188" s="780"/>
      <c r="M188" s="780"/>
      <c r="N188" s="780"/>
      <c r="O188" s="780"/>
      <c r="P188" s="780"/>
      <c r="Q188" s="780"/>
      <c r="R188" s="780"/>
      <c r="S188" s="780"/>
      <c r="T188" s="780"/>
      <c r="U188" s="1040" t="e">
        <f>#REF!</f>
        <v>#REF!</v>
      </c>
    </row>
    <row r="189" spans="2:21" hidden="1" x14ac:dyDescent="0.3">
      <c r="B189" s="780"/>
      <c r="C189" s="1472"/>
      <c r="D189" s="1041">
        <v>1</v>
      </c>
      <c r="E189" s="1384">
        <f>COUNTIF($C$12:$I$114,"Red")</f>
        <v>0</v>
      </c>
      <c r="F189" s="780">
        <f>Table1452[[#This Row],[Scoring ]]*Table1452[[#This Row],[Number of score]]</f>
        <v>0</v>
      </c>
      <c r="G189" s="780"/>
      <c r="H189" s="780"/>
      <c r="I189" s="780"/>
      <c r="J189" s="1006"/>
      <c r="K189" s="780"/>
      <c r="L189" s="780"/>
      <c r="M189" s="780"/>
      <c r="N189" s="780"/>
      <c r="O189" s="780"/>
      <c r="P189" s="780"/>
      <c r="Q189" s="780"/>
      <c r="R189" s="780"/>
      <c r="S189" s="780"/>
      <c r="T189" s="780"/>
      <c r="U189" s="780"/>
    </row>
    <row r="190" spans="2:21" hidden="1" x14ac:dyDescent="0.3">
      <c r="B190" s="780"/>
      <c r="C190" s="1472"/>
      <c r="D190" s="1041">
        <v>2</v>
      </c>
      <c r="E190" s="1384">
        <f>COUNTIF($C$12:$I$114,"Amber")</f>
        <v>0</v>
      </c>
      <c r="F190" s="780">
        <f>Table1452[[#This Row],[Scoring ]]*Table1452[[#This Row],[Number of score]]</f>
        <v>0</v>
      </c>
      <c r="G190" s="780"/>
      <c r="H190" s="780"/>
      <c r="I190" s="780"/>
      <c r="J190" s="1006"/>
      <c r="K190" s="780"/>
      <c r="L190" s="780"/>
      <c r="M190" s="780"/>
      <c r="N190" s="780"/>
      <c r="O190" s="780"/>
      <c r="P190" s="780"/>
      <c r="Q190" s="780"/>
      <c r="R190" s="780"/>
      <c r="S190" s="780"/>
      <c r="T190" s="780"/>
      <c r="U190" s="780"/>
    </row>
    <row r="191" spans="2:21" hidden="1" x14ac:dyDescent="0.3">
      <c r="B191" s="780"/>
      <c r="C191" s="1472"/>
      <c r="D191" s="1041">
        <v>3</v>
      </c>
      <c r="E191" s="1384">
        <f>COUNTIF($C$12:$I$114,"Green")</f>
        <v>0</v>
      </c>
      <c r="F191" s="780">
        <f>Table1452[[#This Row],[Scoring ]]*Table1452[[#This Row],[Number of score]]</f>
        <v>0</v>
      </c>
      <c r="G191" s="780"/>
      <c r="H191" s="780"/>
      <c r="I191" s="780"/>
      <c r="J191" s="1006"/>
      <c r="K191" s="780"/>
      <c r="L191" s="780"/>
      <c r="M191" s="780"/>
      <c r="N191" s="780"/>
      <c r="O191" s="780"/>
      <c r="P191" s="780"/>
      <c r="Q191" s="780"/>
      <c r="R191" s="780"/>
      <c r="S191" s="780"/>
      <c r="T191" s="780"/>
      <c r="U191" s="780"/>
    </row>
    <row r="192" spans="2:21" hidden="1" x14ac:dyDescent="0.25">
      <c r="B192" s="780"/>
      <c r="C192" s="1472"/>
      <c r="D192" s="1042"/>
      <c r="E192" s="1174" t="s">
        <v>1442</v>
      </c>
      <c r="F192" s="780">
        <f>SUM(F189:F191)</f>
        <v>0</v>
      </c>
      <c r="G192" s="780"/>
      <c r="H192" s="780"/>
      <c r="I192" s="780"/>
      <c r="J192" s="1006"/>
      <c r="K192" s="780"/>
      <c r="L192" s="780"/>
      <c r="M192" s="780"/>
      <c r="N192" s="780"/>
      <c r="O192" s="780"/>
      <c r="P192" s="780"/>
      <c r="Q192" s="780"/>
      <c r="R192" s="780"/>
      <c r="S192" s="780"/>
      <c r="T192" s="780"/>
      <c r="U192" s="780"/>
    </row>
    <row r="193" spans="3:23" hidden="1" x14ac:dyDescent="0.25">
      <c r="C193" s="1472"/>
      <c r="D193" s="1017"/>
      <c r="E193" s="1027"/>
      <c r="F193" s="780"/>
      <c r="G193" s="780"/>
      <c r="H193" s="780"/>
      <c r="I193" s="780"/>
      <c r="J193" s="1006"/>
      <c r="K193" s="780"/>
      <c r="L193" s="780"/>
      <c r="M193" s="780"/>
      <c r="N193" s="780"/>
      <c r="O193" s="780"/>
      <c r="P193" s="780"/>
      <c r="Q193" s="780"/>
      <c r="R193" s="780"/>
      <c r="S193" s="780"/>
      <c r="T193" s="780"/>
      <c r="U193" s="780"/>
      <c r="V193" s="780"/>
      <c r="W193" s="780"/>
    </row>
    <row r="194" spans="3:23" hidden="1" x14ac:dyDescent="0.25">
      <c r="C194" s="1472"/>
      <c r="D194" s="1017"/>
      <c r="E194" s="1027"/>
      <c r="F194" s="780"/>
      <c r="G194" s="780"/>
      <c r="H194" s="780"/>
      <c r="I194" s="780"/>
      <c r="J194" s="1006"/>
      <c r="K194" s="780"/>
      <c r="L194" s="780"/>
      <c r="M194" s="780"/>
      <c r="N194" s="780"/>
      <c r="O194" s="780"/>
      <c r="P194" s="780"/>
      <c r="Q194" s="780"/>
      <c r="R194" s="780"/>
      <c r="S194" s="780"/>
      <c r="T194" s="780"/>
      <c r="U194" s="780"/>
      <c r="V194" s="780"/>
      <c r="W194" s="780"/>
    </row>
    <row r="195" spans="3:23" hidden="1" x14ac:dyDescent="0.25">
      <c r="C195" s="1472"/>
      <c r="D195" s="1017"/>
      <c r="E195" s="1027"/>
      <c r="F195" s="780"/>
      <c r="G195" s="780"/>
      <c r="H195" s="780"/>
      <c r="I195" s="780"/>
      <c r="J195" s="1006"/>
      <c r="K195" s="780"/>
      <c r="L195" s="780"/>
      <c r="M195" s="780"/>
      <c r="N195" s="780"/>
      <c r="O195" s="780"/>
      <c r="P195" s="780"/>
      <c r="Q195" s="780"/>
      <c r="R195" s="780"/>
      <c r="S195" s="780"/>
      <c r="T195" s="780"/>
      <c r="U195" s="780"/>
      <c r="V195" s="780"/>
      <c r="W195" s="780"/>
    </row>
    <row r="196" spans="3:23" hidden="1" x14ac:dyDescent="0.25">
      <c r="C196" s="1472"/>
      <c r="D196" s="1017" t="s">
        <v>1163</v>
      </c>
      <c r="E196" s="1027" t="s">
        <v>1161</v>
      </c>
      <c r="F196" s="780"/>
      <c r="G196" s="780"/>
      <c r="H196" s="780"/>
      <c r="I196" s="780"/>
      <c r="J196" s="1006"/>
      <c r="K196" s="780"/>
      <c r="L196" s="780"/>
      <c r="M196" s="780"/>
      <c r="N196" s="780"/>
      <c r="O196" s="780"/>
      <c r="P196" s="780"/>
      <c r="Q196" s="780"/>
      <c r="R196" s="780"/>
      <c r="S196" s="780"/>
      <c r="T196" s="780"/>
      <c r="U196" s="780"/>
      <c r="V196" s="780"/>
      <c r="W196" s="780"/>
    </row>
    <row r="197" spans="3:23" hidden="1" x14ac:dyDescent="0.25">
      <c r="C197" s="1472"/>
      <c r="D197" s="1017" t="s">
        <v>1168</v>
      </c>
      <c r="E197" s="1027" t="s">
        <v>1166</v>
      </c>
      <c r="F197" s="780"/>
      <c r="G197" s="780"/>
      <c r="H197" s="780"/>
      <c r="I197" s="780"/>
      <c r="J197" s="1006"/>
      <c r="K197" s="780"/>
      <c r="L197" s="780"/>
      <c r="M197" s="780"/>
      <c r="N197" s="780"/>
      <c r="O197" s="780"/>
      <c r="P197" s="780"/>
      <c r="Q197" s="780"/>
      <c r="R197" s="780"/>
      <c r="S197" s="780"/>
      <c r="T197" s="780"/>
      <c r="U197" s="780"/>
      <c r="V197" s="780"/>
      <c r="W197" s="780"/>
    </row>
    <row r="198" spans="3:23" hidden="1" x14ac:dyDescent="0.25">
      <c r="C198" s="1472"/>
      <c r="D198" s="1017" t="s">
        <v>1176</v>
      </c>
      <c r="E198" s="1027" t="s">
        <v>1159</v>
      </c>
      <c r="F198" s="780"/>
      <c r="G198" s="780"/>
      <c r="H198" s="780"/>
      <c r="I198" s="780"/>
      <c r="J198" s="1006"/>
      <c r="K198" s="780"/>
      <c r="L198" s="780"/>
      <c r="M198" s="780"/>
      <c r="N198" s="780"/>
      <c r="O198" s="780"/>
      <c r="P198" s="780"/>
      <c r="Q198" s="780"/>
      <c r="R198" s="780"/>
      <c r="S198" s="780"/>
      <c r="T198" s="780"/>
      <c r="U198" s="780"/>
      <c r="V198" s="780"/>
      <c r="W198" s="780"/>
    </row>
    <row r="199" spans="3:23" hidden="1" x14ac:dyDescent="0.25">
      <c r="C199" s="1472"/>
      <c r="D199" s="1017" t="s">
        <v>1174</v>
      </c>
      <c r="E199" s="1027" t="s">
        <v>1443</v>
      </c>
      <c r="F199" s="780"/>
      <c r="G199" s="780"/>
      <c r="H199" s="780"/>
      <c r="I199" s="780"/>
      <c r="J199" s="1006"/>
      <c r="K199" s="780"/>
      <c r="L199" s="780"/>
      <c r="M199" s="780"/>
      <c r="N199" s="780"/>
      <c r="O199" s="780"/>
      <c r="P199" s="780"/>
      <c r="Q199" s="780"/>
      <c r="R199" s="780"/>
      <c r="S199" s="780"/>
      <c r="T199" s="780"/>
      <c r="U199" s="780"/>
      <c r="V199" s="780"/>
      <c r="W199" s="780"/>
    </row>
    <row r="206" spans="3:23" x14ac:dyDescent="0.3">
      <c r="C206" s="1482"/>
      <c r="D206" s="1017"/>
      <c r="E206" s="1027"/>
      <c r="F206" s="780"/>
      <c r="G206" s="780"/>
      <c r="H206" s="780"/>
      <c r="I206" s="780"/>
      <c r="J206" s="1006"/>
      <c r="K206" s="15" t="s">
        <v>1444</v>
      </c>
      <c r="L206" s="15"/>
      <c r="M206" s="15"/>
      <c r="N206" s="15"/>
      <c r="O206" s="15"/>
      <c r="P206" s="15"/>
      <c r="Q206" s="15"/>
      <c r="R206" s="780"/>
      <c r="S206" s="780"/>
      <c r="T206" s="780"/>
      <c r="U206" s="780"/>
      <c r="V206" s="780"/>
      <c r="W206" s="780"/>
    </row>
    <row r="207" spans="3:23" x14ac:dyDescent="0.3">
      <c r="C207" s="1482"/>
      <c r="D207" s="1017"/>
      <c r="E207" s="1027"/>
      <c r="F207" s="780"/>
      <c r="G207" s="780"/>
      <c r="H207" s="780"/>
      <c r="I207" s="780"/>
      <c r="J207" s="15"/>
      <c r="K207" s="17"/>
      <c r="L207" s="15"/>
      <c r="M207" s="15"/>
      <c r="N207" s="15"/>
      <c r="O207" s="15"/>
      <c r="P207" s="15"/>
      <c r="Q207" s="780"/>
      <c r="R207" s="780"/>
      <c r="S207" s="780"/>
      <c r="T207" s="780"/>
      <c r="U207" s="780"/>
      <c r="V207" s="780"/>
      <c r="W207" s="780"/>
    </row>
    <row r="208" spans="3:23" ht="52" x14ac:dyDescent="0.25">
      <c r="C208" s="1482"/>
      <c r="D208" s="1017"/>
      <c r="E208" s="1027"/>
      <c r="F208" s="780"/>
      <c r="G208" s="780"/>
      <c r="H208" s="780"/>
      <c r="I208" s="780"/>
      <c r="J208" s="1006"/>
      <c r="K208" s="1506" t="s">
        <v>1236</v>
      </c>
      <c r="L208" s="1506" t="s">
        <v>1445</v>
      </c>
      <c r="M208" s="1506" t="s">
        <v>1446</v>
      </c>
      <c r="N208" s="1506" t="s">
        <v>1447</v>
      </c>
      <c r="O208" s="1506" t="s">
        <v>1448</v>
      </c>
      <c r="P208" s="1506" t="s">
        <v>1449</v>
      </c>
      <c r="Q208" s="1506" t="s">
        <v>1231</v>
      </c>
      <c r="R208" s="1506" t="s">
        <v>1237</v>
      </c>
      <c r="S208" s="1506" t="s">
        <v>1235</v>
      </c>
      <c r="T208" s="1506" t="s">
        <v>1234</v>
      </c>
      <c r="U208" s="1506" t="s">
        <v>1233</v>
      </c>
      <c r="V208" s="1506" t="s">
        <v>1228</v>
      </c>
      <c r="W208" s="1506" t="s">
        <v>1230</v>
      </c>
    </row>
    <row r="209" spans="3:23" s="1505" customFormat="1" ht="54" customHeight="1" x14ac:dyDescent="0.25">
      <c r="C209" s="1516"/>
      <c r="D209" s="1517"/>
      <c r="E209" s="1027"/>
      <c r="F209" s="1518"/>
      <c r="G209" s="1518"/>
      <c r="H209" s="1518"/>
      <c r="I209" s="1518"/>
      <c r="J209" s="1519"/>
      <c r="K209" s="1508" t="s">
        <v>1423</v>
      </c>
      <c r="L209" s="1509" t="s">
        <v>1450</v>
      </c>
      <c r="M209" s="1509" t="s">
        <v>1451</v>
      </c>
      <c r="N209" s="1509" t="s">
        <v>1452</v>
      </c>
      <c r="O209" s="1509" t="s">
        <v>1453</v>
      </c>
      <c r="P209" s="1510" t="s">
        <v>1454</v>
      </c>
      <c r="Q209" s="1509" t="s">
        <v>1455</v>
      </c>
      <c r="R209" s="1509" t="s">
        <v>1287</v>
      </c>
      <c r="S209" s="1509" t="s">
        <v>1417</v>
      </c>
      <c r="T209" s="1509" t="s">
        <v>1456</v>
      </c>
      <c r="U209" s="1509" t="s">
        <v>1457</v>
      </c>
      <c r="V209" s="1509" t="s">
        <v>1418</v>
      </c>
      <c r="W209" s="1510" t="s">
        <v>1420</v>
      </c>
    </row>
    <row r="210" spans="3:23" s="1505" customFormat="1" ht="45.75" customHeight="1" x14ac:dyDescent="0.25">
      <c r="C210" s="1516"/>
      <c r="D210" s="1517"/>
      <c r="E210" s="1027"/>
      <c r="F210" s="1518"/>
      <c r="G210" s="1518"/>
      <c r="H210" s="1518"/>
      <c r="I210" s="1518"/>
      <c r="J210" s="1519"/>
      <c r="K210" s="1511"/>
      <c r="L210" s="1507" t="s">
        <v>1458</v>
      </c>
      <c r="M210" s="1507" t="s">
        <v>1459</v>
      </c>
      <c r="N210" s="1518"/>
      <c r="O210" s="1518"/>
      <c r="P210" s="1518"/>
      <c r="Q210" s="1518"/>
      <c r="R210" s="1507"/>
      <c r="S210" s="1507" t="s">
        <v>1416</v>
      </c>
      <c r="T210" s="1518"/>
      <c r="U210" s="1507" t="s">
        <v>1460</v>
      </c>
      <c r="V210" s="1518"/>
      <c r="W210" s="1520"/>
    </row>
    <row r="211" spans="3:23" s="1505" customFormat="1" ht="45.75" customHeight="1" x14ac:dyDescent="0.25">
      <c r="C211" s="1516"/>
      <c r="D211" s="1517"/>
      <c r="E211" s="1027"/>
      <c r="F211" s="1518"/>
      <c r="G211" s="1518"/>
      <c r="H211" s="1518"/>
      <c r="I211" s="1518"/>
      <c r="J211" s="1519"/>
      <c r="K211" s="1511"/>
      <c r="L211" s="1507" t="s">
        <v>1461</v>
      </c>
      <c r="M211" s="1507" t="s">
        <v>1462</v>
      </c>
      <c r="N211" s="1518"/>
      <c r="O211" s="1518"/>
      <c r="P211" s="1518"/>
      <c r="Q211" s="1518"/>
      <c r="R211" s="1507"/>
      <c r="S211" s="1507" t="s">
        <v>1415</v>
      </c>
      <c r="T211" s="1507"/>
      <c r="U211" s="1518"/>
      <c r="V211" s="1518"/>
      <c r="W211" s="1520"/>
    </row>
    <row r="212" spans="3:23" s="1505" customFormat="1" ht="45.75" customHeight="1" x14ac:dyDescent="0.25">
      <c r="C212" s="1516"/>
      <c r="D212" s="1517"/>
      <c r="E212" s="1027"/>
      <c r="F212" s="1518"/>
      <c r="G212" s="1518"/>
      <c r="H212" s="1518"/>
      <c r="I212" s="1518"/>
      <c r="J212" s="1519"/>
      <c r="K212" s="1511"/>
      <c r="L212" s="1507" t="s">
        <v>1463</v>
      </c>
      <c r="M212" s="1507" t="s">
        <v>1464</v>
      </c>
      <c r="N212" s="1518"/>
      <c r="O212" s="1518"/>
      <c r="P212" s="1518"/>
      <c r="Q212" s="1518"/>
      <c r="R212" s="1507"/>
      <c r="S212" s="1507" t="s">
        <v>1413</v>
      </c>
      <c r="T212" s="1507"/>
      <c r="U212" s="1518"/>
      <c r="V212" s="1518"/>
      <c r="W212" s="1520"/>
    </row>
    <row r="213" spans="3:23" s="1505" customFormat="1" ht="45.75" customHeight="1" x14ac:dyDescent="0.25">
      <c r="C213" s="1516"/>
      <c r="D213" s="1517"/>
      <c r="E213" s="1027"/>
      <c r="F213" s="1518"/>
      <c r="G213" s="1518"/>
      <c r="H213" s="1518"/>
      <c r="I213" s="1518"/>
      <c r="J213" s="1519"/>
      <c r="K213" s="1511"/>
      <c r="L213" s="1507" t="s">
        <v>1465</v>
      </c>
      <c r="M213" s="1507" t="s">
        <v>1466</v>
      </c>
      <c r="N213" s="1518"/>
      <c r="O213" s="1518"/>
      <c r="P213" s="1518"/>
      <c r="Q213" s="1518"/>
      <c r="R213" s="1507"/>
      <c r="S213" s="1507" t="s">
        <v>1467</v>
      </c>
      <c r="T213" s="1507"/>
      <c r="U213" s="1518"/>
      <c r="V213" s="1518"/>
      <c r="W213" s="1520"/>
    </row>
    <row r="214" spans="3:23" s="1505" customFormat="1" ht="45.75" customHeight="1" x14ac:dyDescent="0.25">
      <c r="C214" s="1516"/>
      <c r="D214" s="1517"/>
      <c r="E214" s="1027"/>
      <c r="F214" s="1518"/>
      <c r="G214" s="1518"/>
      <c r="H214" s="1518"/>
      <c r="I214" s="1518"/>
      <c r="J214" s="1519"/>
      <c r="K214" s="1511"/>
      <c r="L214" s="1507" t="s">
        <v>1468</v>
      </c>
      <c r="M214" s="1507" t="s">
        <v>1469</v>
      </c>
      <c r="N214" s="1518"/>
      <c r="O214" s="1518"/>
      <c r="P214" s="1518"/>
      <c r="Q214" s="1518"/>
      <c r="R214" s="1507"/>
      <c r="S214" s="1507" t="s">
        <v>1470</v>
      </c>
      <c r="T214" s="1507"/>
      <c r="U214" s="1518"/>
      <c r="V214" s="1518"/>
      <c r="W214" s="1520"/>
    </row>
    <row r="215" spans="3:23" s="1505" customFormat="1" ht="45.75" customHeight="1" x14ac:dyDescent="0.25">
      <c r="C215" s="1516"/>
      <c r="D215" s="1517"/>
      <c r="E215" s="1027"/>
      <c r="F215" s="1518"/>
      <c r="G215" s="1518"/>
      <c r="H215" s="1518"/>
      <c r="I215" s="1518"/>
      <c r="J215" s="1519"/>
      <c r="K215" s="1511"/>
      <c r="L215" s="1507" t="s">
        <v>1471</v>
      </c>
      <c r="M215" s="1507" t="s">
        <v>1472</v>
      </c>
      <c r="N215" s="1518"/>
      <c r="O215" s="1518"/>
      <c r="P215" s="1518"/>
      <c r="Q215" s="1518"/>
      <c r="R215" s="1518"/>
      <c r="S215" s="1518"/>
      <c r="T215" s="1518"/>
      <c r="U215" s="1518"/>
      <c r="V215" s="1518"/>
      <c r="W215" s="1520"/>
    </row>
    <row r="216" spans="3:23" s="1505" customFormat="1" ht="45.75" customHeight="1" x14ac:dyDescent="0.25">
      <c r="C216" s="1516"/>
      <c r="D216" s="1517"/>
      <c r="E216" s="1027"/>
      <c r="F216" s="1518"/>
      <c r="G216" s="1518"/>
      <c r="H216" s="1518"/>
      <c r="I216" s="1518"/>
      <c r="J216" s="1519"/>
      <c r="K216" s="1511"/>
      <c r="L216" s="1507" t="s">
        <v>1473</v>
      </c>
      <c r="M216" s="1507" t="s">
        <v>1474</v>
      </c>
      <c r="N216" s="1518"/>
      <c r="O216" s="1518"/>
      <c r="P216" s="1518"/>
      <c r="Q216" s="1518"/>
      <c r="R216" s="1518"/>
      <c r="S216" s="1518"/>
      <c r="T216" s="1518"/>
      <c r="U216" s="1518"/>
      <c r="V216" s="1518"/>
      <c r="W216" s="1520"/>
    </row>
    <row r="217" spans="3:23" s="1505" customFormat="1" ht="45.75" customHeight="1" x14ac:dyDescent="0.25">
      <c r="C217" s="1516"/>
      <c r="D217" s="1517"/>
      <c r="E217" s="1027"/>
      <c r="F217" s="1518"/>
      <c r="G217" s="1518"/>
      <c r="H217" s="1518"/>
      <c r="I217" s="1518"/>
      <c r="J217" s="1519"/>
      <c r="K217" s="1512"/>
      <c r="L217" s="1513"/>
      <c r="M217" s="1513" t="s">
        <v>1475</v>
      </c>
      <c r="N217" s="1521"/>
      <c r="O217" s="1521"/>
      <c r="P217" s="1521"/>
      <c r="Q217" s="1521"/>
      <c r="R217" s="1521"/>
      <c r="S217" s="1521"/>
      <c r="T217" s="1521"/>
      <c r="U217" s="1521"/>
      <c r="V217" s="1521"/>
      <c r="W217" s="1522"/>
    </row>
    <row r="218" spans="3:23" s="1505" customFormat="1" ht="45.75" customHeight="1" x14ac:dyDescent="0.25">
      <c r="C218" s="1516"/>
      <c r="D218" s="1517"/>
      <c r="E218" s="1027"/>
      <c r="F218" s="1518"/>
      <c r="G218" s="1518"/>
      <c r="H218" s="1518"/>
      <c r="I218" s="1518"/>
      <c r="J218" s="1519"/>
      <c r="K218" s="1518"/>
      <c r="L218" s="1518"/>
      <c r="M218" s="1518"/>
      <c r="N218" s="1507"/>
      <c r="O218" s="1507"/>
      <c r="P218" s="1507"/>
      <c r="Q218" s="1518"/>
      <c r="R218" s="1518"/>
      <c r="S218" s="1518"/>
      <c r="T218" s="1518"/>
      <c r="U218" s="1518"/>
      <c r="V218" s="1518"/>
      <c r="W218" s="1518"/>
    </row>
    <row r="219" spans="3:23" s="1505" customFormat="1" ht="45.75" customHeight="1" x14ac:dyDescent="0.25">
      <c r="C219" s="1516"/>
      <c r="D219" s="1517"/>
      <c r="E219" s="1027"/>
      <c r="F219" s="1518"/>
      <c r="G219" s="1518"/>
      <c r="H219" s="1518"/>
      <c r="I219" s="1518"/>
      <c r="J219" s="1519"/>
      <c r="K219" s="1518"/>
      <c r="L219" s="1518"/>
      <c r="M219" s="1518"/>
      <c r="N219" s="1507"/>
      <c r="O219" s="1507"/>
      <c r="P219" s="1507"/>
      <c r="Q219" s="1518"/>
      <c r="R219" s="1518"/>
      <c r="S219" s="1518"/>
      <c r="T219" s="1518"/>
      <c r="U219" s="1518"/>
      <c r="V219" s="1518"/>
      <c r="W219" s="1518"/>
    </row>
    <row r="220" spans="3:23" s="1505" customFormat="1" ht="45.75" customHeight="1" x14ac:dyDescent="0.25">
      <c r="C220" s="1516"/>
      <c r="D220" s="1517"/>
      <c r="E220" s="1027"/>
      <c r="F220" s="1518"/>
      <c r="G220" s="1518"/>
      <c r="H220" s="1518"/>
      <c r="I220" s="1518"/>
      <c r="J220" s="1519"/>
      <c r="K220" s="1518"/>
      <c r="L220" s="1518"/>
      <c r="M220" s="1518"/>
      <c r="N220" s="1513"/>
      <c r="O220" s="1513"/>
      <c r="P220" s="1513"/>
      <c r="Q220" s="1521"/>
      <c r="R220" s="1521"/>
      <c r="S220" s="1521"/>
      <c r="T220" s="1521"/>
      <c r="U220" s="1518"/>
      <c r="V220" s="1518"/>
      <c r="W220" s="1518"/>
    </row>
    <row r="221" spans="3:23" s="1505" customFormat="1" ht="45.75" customHeight="1" x14ac:dyDescent="0.25">
      <c r="C221" s="1516"/>
      <c r="D221" s="1517"/>
      <c r="E221" s="1027"/>
      <c r="F221" s="1518"/>
      <c r="G221" s="1518"/>
      <c r="H221" s="1518"/>
      <c r="I221" s="1518"/>
      <c r="J221" s="1519"/>
      <c r="K221" s="1518"/>
      <c r="L221" s="1518"/>
      <c r="M221" s="1518"/>
      <c r="N221" s="1518"/>
      <c r="O221" s="1518"/>
      <c r="P221" s="1518"/>
      <c r="Q221" s="1518"/>
      <c r="R221" s="1518"/>
      <c r="S221" s="1518"/>
      <c r="T221" s="1518"/>
      <c r="U221" s="1518"/>
      <c r="V221" s="1518"/>
      <c r="W221" s="1518"/>
    </row>
    <row r="222" spans="3:23" s="1505" customFormat="1" ht="45.75" customHeight="1" x14ac:dyDescent="0.25">
      <c r="C222" s="1516"/>
      <c r="D222" s="1517"/>
      <c r="E222" s="1027"/>
      <c r="F222" s="1518"/>
      <c r="G222" s="1518"/>
      <c r="H222" s="1518"/>
      <c r="I222" s="1518"/>
      <c r="J222" s="1519"/>
      <c r="K222" s="1518"/>
      <c r="L222" s="1518"/>
      <c r="M222" s="1518"/>
      <c r="N222" s="1518"/>
      <c r="O222" s="1518"/>
      <c r="P222" s="1518"/>
      <c r="Q222" s="1518"/>
      <c r="R222" s="1518"/>
      <c r="S222" s="1518"/>
      <c r="T222" s="1518"/>
      <c r="U222" s="1518"/>
      <c r="V222" s="1518"/>
      <c r="W222" s="1518"/>
    </row>
    <row r="223" spans="3:23" s="1505" customFormat="1" ht="45.75" customHeight="1" x14ac:dyDescent="0.25">
      <c r="C223" s="1516"/>
      <c r="D223" s="1517"/>
      <c r="E223" s="1027"/>
      <c r="F223" s="1518"/>
      <c r="G223" s="1518"/>
      <c r="H223" s="1518"/>
      <c r="I223" s="1518"/>
      <c r="J223" s="1519"/>
      <c r="K223" s="1518"/>
      <c r="L223" s="1518"/>
      <c r="M223" s="1518"/>
      <c r="N223" s="1518"/>
      <c r="O223" s="1518"/>
      <c r="P223" s="1518"/>
      <c r="Q223" s="1518"/>
      <c r="R223" s="1518"/>
      <c r="S223" s="1518"/>
      <c r="T223" s="1518"/>
      <c r="U223" s="1518"/>
      <c r="V223" s="1518"/>
      <c r="W223" s="1518"/>
    </row>
    <row r="224" spans="3:23" s="1505" customFormat="1" ht="45.75" customHeight="1" x14ac:dyDescent="0.25">
      <c r="C224" s="1516"/>
      <c r="D224" s="1517"/>
      <c r="E224" s="1027"/>
      <c r="F224" s="1518"/>
      <c r="G224" s="1518"/>
      <c r="H224" s="1518"/>
      <c r="I224" s="1518"/>
      <c r="J224" s="1519"/>
      <c r="K224" s="1518"/>
      <c r="L224" s="1518"/>
      <c r="M224" s="1518"/>
      <c r="N224" s="1518"/>
      <c r="O224" s="1518"/>
      <c r="P224" s="1518"/>
      <c r="Q224" s="1518"/>
      <c r="R224" s="1518"/>
      <c r="S224" s="1518"/>
      <c r="T224" s="1518"/>
      <c r="U224" s="1518"/>
      <c r="V224" s="1518"/>
      <c r="W224" s="1518"/>
    </row>
  </sheetData>
  <sheetProtection formatRows="0"/>
  <sortState xmlns:xlrd2="http://schemas.microsoft.com/office/spreadsheetml/2017/richdata2" ref="K209:W217">
    <sortCondition ref="K208:K217"/>
  </sortState>
  <mergeCells count="205">
    <mergeCell ref="J139:J148"/>
    <mergeCell ref="D180:E180"/>
    <mergeCell ref="J25:J27"/>
    <mergeCell ref="E71:I78"/>
    <mergeCell ref="E83:I90"/>
    <mergeCell ref="J83:J90"/>
    <mergeCell ref="E95:I112"/>
    <mergeCell ref="J123:J124"/>
    <mergeCell ref="E124:I124"/>
    <mergeCell ref="E126:I126"/>
    <mergeCell ref="J126:J127"/>
    <mergeCell ref="D179:E179"/>
    <mergeCell ref="D170:E170"/>
    <mergeCell ref="C176:I176"/>
    <mergeCell ref="D172:E172"/>
    <mergeCell ref="D171:E171"/>
    <mergeCell ref="G174:I174"/>
    <mergeCell ref="D173:F173"/>
    <mergeCell ref="D178:F178"/>
    <mergeCell ref="J159:J160"/>
    <mergeCell ref="J153:J154"/>
    <mergeCell ref="C157:G157"/>
    <mergeCell ref="C158:G158"/>
    <mergeCell ref="C159:G159"/>
    <mergeCell ref="K61:K67"/>
    <mergeCell ref="E26:I26"/>
    <mergeCell ref="E28:I28"/>
    <mergeCell ref="J30:J56"/>
    <mergeCell ref="E58:I58"/>
    <mergeCell ref="E60:I60"/>
    <mergeCell ref="J61:J64"/>
    <mergeCell ref="E70:I70"/>
    <mergeCell ref="J71:J78"/>
    <mergeCell ref="E68:I68"/>
    <mergeCell ref="E61:I66"/>
    <mergeCell ref="B67:I67"/>
    <mergeCell ref="B32:C32"/>
    <mergeCell ref="B33:C33"/>
    <mergeCell ref="B35:C35"/>
    <mergeCell ref="B37:C37"/>
    <mergeCell ref="B26:C26"/>
    <mergeCell ref="B28:D28"/>
    <mergeCell ref="B29:D29"/>
    <mergeCell ref="B30:C30"/>
    <mergeCell ref="B27:I27"/>
    <mergeCell ref="B53:C53"/>
    <mergeCell ref="B55:C55"/>
    <mergeCell ref="B56:C56"/>
    <mergeCell ref="C160:G160"/>
    <mergeCell ref="C161:G161"/>
    <mergeCell ref="C155:G155"/>
    <mergeCell ref="C156:G156"/>
    <mergeCell ref="J19:J23"/>
    <mergeCell ref="D8:I8"/>
    <mergeCell ref="D13:I13"/>
    <mergeCell ref="J7:J18"/>
    <mergeCell ref="E18:I18"/>
    <mergeCell ref="E19:I24"/>
    <mergeCell ref="F12:I12"/>
    <mergeCell ref="E9:I9"/>
    <mergeCell ref="E14:I16"/>
    <mergeCell ref="E80:I80"/>
    <mergeCell ref="J96:J112"/>
    <mergeCell ref="E116:I116"/>
    <mergeCell ref="E114:I114"/>
    <mergeCell ref="E82:I82"/>
    <mergeCell ref="E94:I94"/>
    <mergeCell ref="E92:I92"/>
    <mergeCell ref="B63:C63"/>
    <mergeCell ref="B22:C22"/>
    <mergeCell ref="B23:C23"/>
    <mergeCell ref="B24:C24"/>
    <mergeCell ref="B25:I25"/>
    <mergeCell ref="B8:C8"/>
    <mergeCell ref="B9:C9"/>
    <mergeCell ref="B11:D11"/>
    <mergeCell ref="B12:C12"/>
    <mergeCell ref="B13:C13"/>
    <mergeCell ref="B14:C14"/>
    <mergeCell ref="B15:C15"/>
    <mergeCell ref="B16:C16"/>
    <mergeCell ref="B17:I17"/>
    <mergeCell ref="B18:D18"/>
    <mergeCell ref="B19:C19"/>
    <mergeCell ref="B20:C20"/>
    <mergeCell ref="B21:C21"/>
    <mergeCell ref="B57:I57"/>
    <mergeCell ref="E29:I56"/>
    <mergeCell ref="B34:D34"/>
    <mergeCell ref="B36:D36"/>
    <mergeCell ref="B45:D45"/>
    <mergeCell ref="B42:D42"/>
    <mergeCell ref="B47:D47"/>
    <mergeCell ref="B50:D50"/>
    <mergeCell ref="B52:D52"/>
    <mergeCell ref="B54:D54"/>
    <mergeCell ref="B48:C48"/>
    <mergeCell ref="B49:C49"/>
    <mergeCell ref="B51:C51"/>
    <mergeCell ref="B43:C43"/>
    <mergeCell ref="B44:C44"/>
    <mergeCell ref="B46:C46"/>
    <mergeCell ref="B38:C38"/>
    <mergeCell ref="B39:C39"/>
    <mergeCell ref="B40:C40"/>
    <mergeCell ref="B41:C41"/>
    <mergeCell ref="B31:C31"/>
    <mergeCell ref="B69:I69"/>
    <mergeCell ref="B70:D70"/>
    <mergeCell ref="B71:C71"/>
    <mergeCell ref="B72:C72"/>
    <mergeCell ref="B73:C73"/>
    <mergeCell ref="B58:C58"/>
    <mergeCell ref="B59:I59"/>
    <mergeCell ref="B61:C61"/>
    <mergeCell ref="B62:C62"/>
    <mergeCell ref="B60:D60"/>
    <mergeCell ref="B64:C64"/>
    <mergeCell ref="B65:C65"/>
    <mergeCell ref="B66:C66"/>
    <mergeCell ref="B68:C68"/>
    <mergeCell ref="B87:C87"/>
    <mergeCell ref="B88:C88"/>
    <mergeCell ref="B79:I79"/>
    <mergeCell ref="B80:C80"/>
    <mergeCell ref="B81:I81"/>
    <mergeCell ref="B82:D82"/>
    <mergeCell ref="B83:C83"/>
    <mergeCell ref="B74:C74"/>
    <mergeCell ref="B75:C75"/>
    <mergeCell ref="B76:C76"/>
    <mergeCell ref="B77:C77"/>
    <mergeCell ref="B78:C78"/>
    <mergeCell ref="C152:G152"/>
    <mergeCell ref="C153:G153"/>
    <mergeCell ref="C154:G154"/>
    <mergeCell ref="C145:G145"/>
    <mergeCell ref="C146:G146"/>
    <mergeCell ref="C147:G147"/>
    <mergeCell ref="C148:G148"/>
    <mergeCell ref="C149:G149"/>
    <mergeCell ref="B94:D94"/>
    <mergeCell ref="B95:D95"/>
    <mergeCell ref="B96:C96"/>
    <mergeCell ref="C138:G138"/>
    <mergeCell ref="C139:G139"/>
    <mergeCell ref="B105:D105"/>
    <mergeCell ref="B104:C104"/>
    <mergeCell ref="B103:C103"/>
    <mergeCell ref="B102:C102"/>
    <mergeCell ref="B101:C101"/>
    <mergeCell ref="B97:C97"/>
    <mergeCell ref="B99:C99"/>
    <mergeCell ref="B98:C98"/>
    <mergeCell ref="B100:C100"/>
    <mergeCell ref="B106:C106"/>
    <mergeCell ref="B107:C107"/>
    <mergeCell ref="C150:G150"/>
    <mergeCell ref="C140:G140"/>
    <mergeCell ref="C141:G141"/>
    <mergeCell ref="C142:G142"/>
    <mergeCell ref="C143:G143"/>
    <mergeCell ref="C144:G144"/>
    <mergeCell ref="B5:C5"/>
    <mergeCell ref="C151:G151"/>
    <mergeCell ref="E117:I117"/>
    <mergeCell ref="E122:I122"/>
    <mergeCell ref="B112:C112"/>
    <mergeCell ref="B111:C111"/>
    <mergeCell ref="B110:C110"/>
    <mergeCell ref="B109:C109"/>
    <mergeCell ref="B118:H119"/>
    <mergeCell ref="B115:C115"/>
    <mergeCell ref="B89:C89"/>
    <mergeCell ref="B90:C90"/>
    <mergeCell ref="B91:I91"/>
    <mergeCell ref="B92:C92"/>
    <mergeCell ref="B93:I93"/>
    <mergeCell ref="B84:C84"/>
    <mergeCell ref="B85:C85"/>
    <mergeCell ref="B86:C86"/>
    <mergeCell ref="B4:C4"/>
    <mergeCell ref="B10:I10"/>
    <mergeCell ref="B165:C165"/>
    <mergeCell ref="B166:I166"/>
    <mergeCell ref="B168:C168"/>
    <mergeCell ref="B108:C108"/>
    <mergeCell ref="B136:I136"/>
    <mergeCell ref="B135:I135"/>
    <mergeCell ref="B134:I134"/>
    <mergeCell ref="B114:C114"/>
    <mergeCell ref="B116:D116"/>
    <mergeCell ref="B117:C117"/>
    <mergeCell ref="B120:C120"/>
    <mergeCell ref="B122:C122"/>
    <mergeCell ref="B124:C124"/>
    <mergeCell ref="B126:C126"/>
    <mergeCell ref="B129:C129"/>
    <mergeCell ref="B130:I130"/>
    <mergeCell ref="B131:I131"/>
    <mergeCell ref="B133:I133"/>
    <mergeCell ref="B132:I132"/>
    <mergeCell ref="C162:G162"/>
    <mergeCell ref="B113:I113"/>
    <mergeCell ref="B137:C137"/>
  </mergeCells>
  <conditionalFormatting sqref="C146:H147">
    <cfRule type="notContainsBlanks" dxfId="67" priority="2">
      <formula>LEN(TRIM(C146))&gt;0</formula>
    </cfRule>
  </conditionalFormatting>
  <conditionalFormatting sqref="C139:I145">
    <cfRule type="notContainsBlanks" dxfId="66" priority="3">
      <formula>LEN(TRIM(C139))&gt;0</formula>
    </cfRule>
  </conditionalFormatting>
  <conditionalFormatting sqref="D9 D26 D35 D37:D41 D43:D44 D46 D48:D49 D51 D53 D55:D56 D58 D114:D115">
    <cfRule type="cellIs" dxfId="65" priority="80" operator="equal">
      <formula>$D$198</formula>
    </cfRule>
    <cfRule type="cellIs" dxfId="64" priority="81" operator="equal">
      <formula>$D$197</formula>
    </cfRule>
    <cfRule type="cellIs" dxfId="63" priority="82" operator="equal">
      <formula>$D$196</formula>
    </cfRule>
  </conditionalFormatting>
  <conditionalFormatting sqref="D12">
    <cfRule type="cellIs" dxfId="62" priority="166" operator="equal">
      <formula>$D$197</formula>
    </cfRule>
    <cfRule type="cellIs" dxfId="61" priority="165" operator="equal">
      <formula>$D$198</formula>
    </cfRule>
    <cfRule type="cellIs" dxfId="60" priority="167" operator="equal">
      <formula>$D$196</formula>
    </cfRule>
  </conditionalFormatting>
  <conditionalFormatting sqref="D14:D16">
    <cfRule type="cellIs" dxfId="59" priority="85" operator="equal">
      <formula>$D$196</formula>
    </cfRule>
    <cfRule type="cellIs" dxfId="58" priority="84" operator="equal">
      <formula>$D$197</formula>
    </cfRule>
    <cfRule type="cellIs" dxfId="57" priority="83" operator="equal">
      <formula>$D$198</formula>
    </cfRule>
  </conditionalFormatting>
  <conditionalFormatting sqref="D19:D24">
    <cfRule type="cellIs" dxfId="56" priority="53" operator="equal">
      <formula>$D$198</formula>
    </cfRule>
    <cfRule type="cellIs" dxfId="55" priority="54" operator="equal">
      <formula>$D$197</formula>
    </cfRule>
    <cfRule type="cellIs" dxfId="54" priority="55" operator="equal">
      <formula>$D$196</formula>
    </cfRule>
  </conditionalFormatting>
  <conditionalFormatting sqref="D30:D33">
    <cfRule type="cellIs" dxfId="53" priority="148" operator="equal">
      <formula>$D$197</formula>
    </cfRule>
    <cfRule type="cellIs" dxfId="52" priority="149" operator="equal">
      <formula>$D$196</formula>
    </cfRule>
    <cfRule type="cellIs" dxfId="51" priority="147" operator="equal">
      <formula>$D$198</formula>
    </cfRule>
  </conditionalFormatting>
  <conditionalFormatting sqref="D61:D66">
    <cfRule type="cellIs" dxfId="50" priority="65" operator="equal">
      <formula>$D$198</formula>
    </cfRule>
    <cfRule type="cellIs" dxfId="49" priority="66" operator="equal">
      <formula>$D$197</formula>
    </cfRule>
    <cfRule type="cellIs" dxfId="48" priority="67" operator="equal">
      <formula>$D$196</formula>
    </cfRule>
  </conditionalFormatting>
  <conditionalFormatting sqref="D68">
    <cfRule type="cellIs" dxfId="47" priority="124" operator="equal">
      <formula>$D$196</formula>
    </cfRule>
    <cfRule type="cellIs" dxfId="46" priority="123" operator="equal">
      <formula>$D$197</formula>
    </cfRule>
    <cfRule type="cellIs" dxfId="45" priority="122" operator="equal">
      <formula>$D$198</formula>
    </cfRule>
  </conditionalFormatting>
  <conditionalFormatting sqref="D71:D78">
    <cfRule type="cellIs" dxfId="44" priority="59" operator="equal">
      <formula>$D$198</formula>
    </cfRule>
    <cfRule type="cellIs" dxfId="43" priority="60" operator="equal">
      <formula>$D$197</formula>
    </cfRule>
    <cfRule type="cellIs" dxfId="42" priority="61" operator="equal">
      <formula>$D$196</formula>
    </cfRule>
  </conditionalFormatting>
  <conditionalFormatting sqref="D80">
    <cfRule type="cellIs" dxfId="41" priority="119" operator="equal">
      <formula>$D$198</formula>
    </cfRule>
    <cfRule type="cellIs" dxfId="40" priority="120" operator="equal">
      <formula>$D$197</formula>
    </cfRule>
    <cfRule type="cellIs" dxfId="39" priority="121" operator="equal">
      <formula>$D$196</formula>
    </cfRule>
  </conditionalFormatting>
  <conditionalFormatting sqref="D83:D90 D92">
    <cfRule type="cellIs" dxfId="38" priority="49" operator="equal">
      <formula>$D$196</formula>
    </cfRule>
    <cfRule type="cellIs" dxfId="37" priority="47" operator="equal">
      <formula>$D$198</formula>
    </cfRule>
    <cfRule type="cellIs" dxfId="36" priority="48" operator="equal">
      <formula>$D$197</formula>
    </cfRule>
  </conditionalFormatting>
  <conditionalFormatting sqref="D96:D104">
    <cfRule type="cellIs" dxfId="35" priority="22" operator="equal">
      <formula>$D$196</formula>
    </cfRule>
    <cfRule type="cellIs" dxfId="34" priority="21" operator="equal">
      <formula>$D$197</formula>
    </cfRule>
    <cfRule type="cellIs" dxfId="33" priority="20" operator="equal">
      <formula>$D$198</formula>
    </cfRule>
  </conditionalFormatting>
  <conditionalFormatting sqref="D106:D112">
    <cfRule type="cellIs" dxfId="32" priority="9" operator="equal">
      <formula>$D$197</formula>
    </cfRule>
    <cfRule type="cellIs" dxfId="31" priority="10" operator="equal">
      <formula>$D$196</formula>
    </cfRule>
    <cfRule type="cellIs" dxfId="30" priority="8" operator="equal">
      <formula>$D$198</formula>
    </cfRule>
  </conditionalFormatting>
  <conditionalFormatting sqref="D117">
    <cfRule type="cellIs" dxfId="29" priority="7" operator="equal">
      <formula>$D$196</formula>
    </cfRule>
    <cfRule type="cellIs" dxfId="28" priority="6" operator="equal">
      <formula>$D$197</formula>
    </cfRule>
    <cfRule type="cellIs" dxfId="27" priority="5" operator="equal">
      <formula>$D$198</formula>
    </cfRule>
  </conditionalFormatting>
  <conditionalFormatting sqref="D122">
    <cfRule type="cellIs" dxfId="26" priority="153" operator="equal">
      <formula>$D$198</formula>
    </cfRule>
    <cfRule type="cellIs" dxfId="25" priority="154" operator="equal">
      <formula>$D$197</formula>
    </cfRule>
    <cfRule type="cellIs" dxfId="24" priority="155" operator="equal">
      <formula>$D$196</formula>
    </cfRule>
  </conditionalFormatting>
  <conditionalFormatting sqref="D124">
    <cfRule type="cellIs" dxfId="23" priority="156" operator="equal">
      <formula>$D$198</formula>
    </cfRule>
    <cfRule type="cellIs" dxfId="22" priority="157" operator="equal">
      <formula>$D$197</formula>
    </cfRule>
    <cfRule type="cellIs" dxfId="21" priority="158" operator="equal">
      <formula>$D$196</formula>
    </cfRule>
  </conditionalFormatting>
  <conditionalFormatting sqref="D126">
    <cfRule type="containsText" dxfId="20" priority="143" stopIfTrue="1" operator="containsText" text="conditions">
      <formula>NOT(ISERROR(SEARCH("conditions",D126)))</formula>
    </cfRule>
    <cfRule type="containsText" dxfId="19" priority="162" stopIfTrue="1" operator="containsText" text="Passed">
      <formula>NOT(ISERROR(SEARCH("Passed",D126)))</formula>
    </cfRule>
    <cfRule type="containsText" dxfId="18" priority="163" stopIfTrue="1" operator="containsText" text="Requires">
      <formula>NOT(ISERROR(SEARCH("Requires",D126)))</formula>
    </cfRule>
  </conditionalFormatting>
  <conditionalFormatting sqref="J7">
    <cfRule type="colorScale" priority="164">
      <colorScale>
        <cfvo type="min"/>
        <cfvo type="percentile" val="50"/>
        <cfvo type="max"/>
        <color rgb="FFF8696B"/>
        <color rgb="FFFFEB84"/>
        <color rgb="FF63BE7B"/>
      </colorScale>
    </cfRule>
  </conditionalFormatting>
  <dataValidations count="8">
    <dataValidation type="list" allowBlank="1" showInputMessage="1" showErrorMessage="1" sqref="D114 D26 D92 D80 D68 D58 D124" xr:uid="{3172A233-532C-42D9-9FE0-95D6C2215F1C}">
      <formula1>$D$196:$D$198</formula1>
    </dataValidation>
    <dataValidation type="list" allowBlank="1" showInputMessage="1" showErrorMessage="1" sqref="D9 D21 D14:D16 D12 D24 D39:D41 D88 D48:D49 D115" xr:uid="{06556F10-6E25-442A-A6C8-A1FDF4F6B1B0}">
      <formula1>$E$196:$E$198</formula1>
    </dataValidation>
    <dataValidation type="list" allowBlank="1" showInputMessage="1" showErrorMessage="1" sqref="D126" xr:uid="{05838F71-8A6F-4FA8-A801-6C50E9DDF639}">
      <formula1>"Passed,Passed with Conditions,Requires Improvement"</formula1>
    </dataValidation>
    <dataValidation type="list" allowBlank="1" showInputMessage="1" showErrorMessage="1" sqref="D20" xr:uid="{1CEF5C15-940C-47DE-919D-52451E8C5458}">
      <formula1>"Combined, Separate, N/A Please see commentary"</formula1>
    </dataValidation>
    <dataValidation type="list" allowBlank="1" showInputMessage="1" showErrorMessage="1" sqref="D55:D56 D85:D87 D19 D22:D23 D37:D38 D35 D30:D33 D43:D44 D46 D51 D53 D61:D66 D71:D73 D76:D77 D117 D89:D90 D96:D104 D106:D112" xr:uid="{70B5ED15-9ED7-443F-87FF-57294CD8C534}">
      <formula1>$E$196:$E$197</formula1>
    </dataValidation>
    <dataValidation type="list" allowBlank="1" showInputMessage="1" showErrorMessage="1" sqref="D74:D75 D78 D83:D84" xr:uid="{103CBAD4-F137-4B93-84AA-F01B7B9DF8DC}">
      <formula1>"Yes, No, N/A"</formula1>
    </dataValidation>
    <dataValidation type="list" allowBlank="1" showInputMessage="1" showErrorMessage="1" sqref="C148:G159" xr:uid="{329AB446-4D6E-46D5-91E4-BAABAA3C2F1C}">
      <formula1>INDIRECT(SUBSTITUTE(B148," ","_"))</formula1>
    </dataValidation>
    <dataValidation type="list" allowBlank="1" showInputMessage="1" showErrorMessage="1" sqref="B139:B159" xr:uid="{BEE9DA68-1767-42F8-BFC4-56EDEB8434A4}">
      <formula1>$K$208:$W$208</formula1>
    </dataValidation>
  </dataValidations>
  <hyperlinks>
    <hyperlink ref="B16" location="Guidance!A140" display="1.5 Has the application met Salix's additionality criteria (see Guidance tab)?" xr:uid="{B68BCB67-B277-4488-880E-FBB0A558710A}"/>
  </hyperlinks>
  <pageMargins left="0.7" right="0.7" top="0.75" bottom="0.75" header="0.3" footer="0.3"/>
  <pageSetup paperSize="9" scale="41" orientation="portrait" horizontalDpi="4294967294"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C060FEAD-1879-4260-9DB7-A6D58ED0C59F}">
          <x14:formula1>
            <xm:f>'Extra look-up'!$A$46:$A$55</xm:f>
          </x14:formula1>
          <xm:sqref>H139:H162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theme="4" tint="0.79998168889431442"/>
    <pageSetUpPr fitToPage="1"/>
  </sheetPr>
  <dimension ref="A1:AH152"/>
  <sheetViews>
    <sheetView showGridLines="0" zoomScale="70" zoomScaleNormal="70" workbookViewId="0">
      <selection activeCell="G77" sqref="D77:G77"/>
    </sheetView>
  </sheetViews>
  <sheetFormatPr defaultColWidth="9.453125" defaultRowHeight="27" customHeight="1" x14ac:dyDescent="0.5"/>
  <cols>
    <col min="1" max="1" width="3.54296875" style="205" customWidth="1"/>
    <col min="2" max="2" width="3.453125" style="205" customWidth="1"/>
    <col min="3" max="3" width="36.54296875" style="243" customWidth="1"/>
    <col min="4" max="4" width="65.453125" style="244" customWidth="1"/>
    <col min="5" max="6" width="20.453125" style="244" customWidth="1"/>
    <col min="7" max="7" width="20.453125" style="245" customWidth="1"/>
    <col min="8" max="8" width="3.54296875" style="246" customWidth="1"/>
    <col min="9" max="9" width="10.453125" style="246" customWidth="1"/>
    <col min="10" max="16384" width="9.453125" style="205"/>
  </cols>
  <sheetData>
    <row r="1" spans="1:34" ht="16.5" customHeight="1" x14ac:dyDescent="0.5">
      <c r="A1" s="200"/>
      <c r="B1" s="200"/>
      <c r="C1" s="201"/>
      <c r="D1" s="202"/>
      <c r="E1" s="202"/>
      <c r="F1" s="202"/>
      <c r="G1" s="203"/>
      <c r="H1" s="204"/>
      <c r="I1" s="204"/>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row>
    <row r="2" spans="1:34" ht="17.25" customHeight="1" x14ac:dyDescent="0.5">
      <c r="A2" s="200"/>
      <c r="B2" s="206"/>
      <c r="C2" s="207"/>
      <c r="D2" s="207"/>
      <c r="E2" s="207"/>
      <c r="F2" s="207"/>
      <c r="G2" s="208"/>
      <c r="H2" s="209"/>
      <c r="I2" s="204"/>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row>
    <row r="3" spans="1:34" ht="35.25" customHeight="1" x14ac:dyDescent="0.5">
      <c r="A3" s="200"/>
      <c r="B3" s="206"/>
      <c r="C3" s="1978" t="s">
        <v>1476</v>
      </c>
      <c r="D3" s="1978"/>
      <c r="E3" s="210"/>
      <c r="F3" s="210"/>
      <c r="G3" s="211"/>
      <c r="H3" s="206"/>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row>
    <row r="4" spans="1:34" ht="46.5" customHeight="1" x14ac:dyDescent="0.5">
      <c r="A4" s="200"/>
      <c r="B4" s="206"/>
      <c r="C4" s="1979"/>
      <c r="D4" s="1979"/>
      <c r="E4" s="212"/>
      <c r="F4" s="212"/>
      <c r="G4" s="213"/>
      <c r="H4" s="206"/>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row>
    <row r="5" spans="1:34" ht="45" customHeight="1" x14ac:dyDescent="0.5">
      <c r="A5" s="200"/>
      <c r="B5" s="206"/>
      <c r="C5" s="1980" t="s">
        <v>1477</v>
      </c>
      <c r="D5" s="1980"/>
      <c r="E5" s="1980"/>
      <c r="F5" s="1980"/>
      <c r="G5" s="1980"/>
      <c r="H5" s="206"/>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row>
    <row r="6" spans="1:34" s="218" customFormat="1" ht="30" customHeight="1" x14ac:dyDescent="0.5">
      <c r="A6" s="214"/>
      <c r="B6" s="215"/>
      <c r="C6" s="609" t="s">
        <v>783</v>
      </c>
      <c r="D6" s="609" t="s">
        <v>1478</v>
      </c>
      <c r="E6" s="610" t="s">
        <v>1479</v>
      </c>
      <c r="F6" s="610" t="s">
        <v>1480</v>
      </c>
      <c r="G6" s="610" t="s">
        <v>1481</v>
      </c>
      <c r="H6" s="216"/>
      <c r="I6" s="217"/>
      <c r="J6" s="1981" t="s">
        <v>1482</v>
      </c>
      <c r="K6" s="1981"/>
      <c r="L6" s="1981"/>
      <c r="M6" s="1981"/>
      <c r="N6" s="1981"/>
      <c r="O6" s="1981"/>
      <c r="P6" s="1981"/>
      <c r="Q6" s="1981"/>
      <c r="R6" s="1981"/>
      <c r="S6" s="214"/>
      <c r="T6" s="214"/>
      <c r="U6" s="214"/>
      <c r="V6" s="214"/>
      <c r="W6" s="214"/>
      <c r="X6" s="214"/>
      <c r="Y6" s="214"/>
      <c r="Z6" s="214"/>
      <c r="AA6" s="214"/>
      <c r="AB6" s="214"/>
      <c r="AC6" s="214"/>
      <c r="AD6" s="214"/>
      <c r="AE6" s="214"/>
      <c r="AF6" s="214"/>
      <c r="AG6" s="214"/>
      <c r="AH6" s="214"/>
    </row>
    <row r="7" spans="1:34" ht="27" customHeight="1" x14ac:dyDescent="0.5">
      <c r="A7" s="200"/>
      <c r="B7" s="206"/>
      <c r="C7" s="1996" t="s">
        <v>765</v>
      </c>
      <c r="D7" s="611" t="s">
        <v>1483</v>
      </c>
      <c r="E7" s="526" t="s">
        <v>1484</v>
      </c>
      <c r="F7" s="223"/>
      <c r="G7" s="612">
        <v>20</v>
      </c>
      <c r="H7" s="221"/>
      <c r="I7" s="222"/>
      <c r="J7" s="1984" t="s">
        <v>1485</v>
      </c>
      <c r="K7" s="1985"/>
      <c r="L7" s="1985"/>
      <c r="M7" s="1985"/>
      <c r="N7" s="1985"/>
      <c r="O7" s="1985"/>
      <c r="P7" s="1985"/>
      <c r="Q7" s="1985"/>
      <c r="R7" s="1986"/>
      <c r="S7" s="200"/>
      <c r="T7" s="200"/>
      <c r="U7" s="200"/>
      <c r="V7" s="200"/>
      <c r="W7" s="200"/>
      <c r="X7" s="200"/>
      <c r="Y7" s="200"/>
      <c r="Z7" s="200"/>
      <c r="AA7" s="200"/>
      <c r="AB7" s="200"/>
      <c r="AC7" s="200"/>
      <c r="AD7" s="200"/>
      <c r="AE7" s="200"/>
      <c r="AF7" s="200"/>
      <c r="AG7" s="200"/>
      <c r="AH7" s="200"/>
    </row>
    <row r="8" spans="1:34" ht="27" customHeight="1" x14ac:dyDescent="0.5">
      <c r="A8" s="200"/>
      <c r="B8" s="206"/>
      <c r="C8" s="1997"/>
      <c r="D8" s="223" t="s">
        <v>1486</v>
      </c>
      <c r="E8" s="526" t="s">
        <v>1484</v>
      </c>
      <c r="F8" s="223"/>
      <c r="G8" s="612">
        <v>20</v>
      </c>
      <c r="H8" s="221"/>
      <c r="I8" s="222"/>
      <c r="J8" s="1987"/>
      <c r="K8" s="1988"/>
      <c r="L8" s="1988"/>
      <c r="M8" s="1988"/>
      <c r="N8" s="1988"/>
      <c r="O8" s="1988"/>
      <c r="P8" s="1988"/>
      <c r="Q8" s="1988"/>
      <c r="R8" s="1989"/>
      <c r="S8" s="200"/>
      <c r="T8" s="200"/>
      <c r="U8" s="200"/>
      <c r="V8" s="200"/>
      <c r="W8" s="200"/>
      <c r="X8" s="200"/>
      <c r="Y8" s="200"/>
      <c r="Z8" s="200"/>
      <c r="AA8" s="200"/>
      <c r="AB8" s="200"/>
      <c r="AC8" s="200"/>
      <c r="AD8" s="200"/>
      <c r="AE8" s="200"/>
      <c r="AF8" s="200"/>
      <c r="AG8" s="200"/>
      <c r="AH8" s="200"/>
    </row>
    <row r="9" spans="1:34" ht="27" customHeight="1" x14ac:dyDescent="0.5">
      <c r="A9" s="200"/>
      <c r="B9" s="206"/>
      <c r="C9" s="1997"/>
      <c r="D9" s="223" t="s">
        <v>1487</v>
      </c>
      <c r="E9" s="526" t="s">
        <v>1484</v>
      </c>
      <c r="F9" s="223"/>
      <c r="G9" s="612">
        <v>25</v>
      </c>
      <c r="H9" s="221"/>
      <c r="I9" s="222"/>
      <c r="J9" s="1987"/>
      <c r="K9" s="1988"/>
      <c r="L9" s="1988"/>
      <c r="M9" s="1988"/>
      <c r="N9" s="1988"/>
      <c r="O9" s="1988"/>
      <c r="P9" s="1988"/>
      <c r="Q9" s="1988"/>
      <c r="R9" s="1989"/>
      <c r="S9" s="200"/>
      <c r="T9" s="200"/>
      <c r="U9" s="200"/>
      <c r="V9" s="200"/>
      <c r="W9" s="200"/>
      <c r="X9" s="200"/>
      <c r="Y9" s="200"/>
      <c r="Z9" s="200"/>
      <c r="AA9" s="200"/>
      <c r="AB9" s="200"/>
      <c r="AC9" s="200"/>
      <c r="AD9" s="200"/>
      <c r="AE9" s="200"/>
      <c r="AF9" s="200"/>
      <c r="AG9" s="200"/>
      <c r="AH9" s="200"/>
    </row>
    <row r="10" spans="1:34" ht="27" customHeight="1" x14ac:dyDescent="0.5">
      <c r="A10" s="200"/>
      <c r="B10" s="206"/>
      <c r="C10" s="1997"/>
      <c r="D10" s="223" t="s">
        <v>1488</v>
      </c>
      <c r="E10" s="526" t="s">
        <v>1484</v>
      </c>
      <c r="F10" s="223"/>
      <c r="G10" s="612">
        <v>25</v>
      </c>
      <c r="H10" s="221"/>
      <c r="I10" s="222"/>
      <c r="J10" s="1987"/>
      <c r="K10" s="1988"/>
      <c r="L10" s="1988"/>
      <c r="M10" s="1988"/>
      <c r="N10" s="1988"/>
      <c r="O10" s="1988"/>
      <c r="P10" s="1988"/>
      <c r="Q10" s="1988"/>
      <c r="R10" s="1989"/>
      <c r="S10" s="200"/>
      <c r="T10" s="200"/>
      <c r="U10" s="200"/>
      <c r="V10" s="200"/>
      <c r="W10" s="200"/>
      <c r="X10" s="200"/>
      <c r="Y10" s="200"/>
      <c r="Z10" s="200"/>
      <c r="AA10" s="200"/>
      <c r="AB10" s="200"/>
      <c r="AC10" s="200"/>
      <c r="AD10" s="200"/>
      <c r="AE10" s="200"/>
      <c r="AF10" s="200"/>
      <c r="AG10" s="200"/>
      <c r="AH10" s="200"/>
    </row>
    <row r="11" spans="1:34" s="227" customFormat="1" ht="27" customHeight="1" x14ac:dyDescent="0.5">
      <c r="A11" s="225"/>
      <c r="B11" s="226"/>
      <c r="C11" s="1997"/>
      <c r="D11" s="223" t="s">
        <v>1489</v>
      </c>
      <c r="E11" s="526" t="s">
        <v>1484</v>
      </c>
      <c r="F11" s="223"/>
      <c r="G11" s="613">
        <v>30</v>
      </c>
      <c r="H11" s="221"/>
      <c r="I11" s="222"/>
      <c r="J11" s="1987"/>
      <c r="K11" s="1988"/>
      <c r="L11" s="1988"/>
      <c r="M11" s="1988"/>
      <c r="N11" s="1988"/>
      <c r="O11" s="1988"/>
      <c r="P11" s="1988"/>
      <c r="Q11" s="1988"/>
      <c r="R11" s="1989"/>
      <c r="S11" s="200"/>
      <c r="T11" s="200"/>
      <c r="U11" s="200"/>
      <c r="V11" s="200"/>
      <c r="W11" s="200"/>
      <c r="X11" s="200"/>
      <c r="Y11" s="200"/>
      <c r="Z11" s="200"/>
      <c r="AA11" s="200"/>
      <c r="AB11" s="200"/>
      <c r="AC11" s="200"/>
      <c r="AD11" s="200"/>
      <c r="AE11" s="200"/>
      <c r="AF11" s="200"/>
      <c r="AG11" s="200"/>
      <c r="AH11" s="200"/>
    </row>
    <row r="12" spans="1:34" s="227" customFormat="1" ht="27" customHeight="1" x14ac:dyDescent="0.5">
      <c r="A12" s="225"/>
      <c r="B12" s="226"/>
      <c r="C12" s="1997"/>
      <c r="D12" s="223" t="s">
        <v>1490</v>
      </c>
      <c r="E12" s="526" t="s">
        <v>1484</v>
      </c>
      <c r="F12" s="223"/>
      <c r="G12" s="612">
        <v>30</v>
      </c>
      <c r="H12" s="221"/>
      <c r="I12" s="222"/>
      <c r="J12" s="1990"/>
      <c r="K12" s="1991"/>
      <c r="L12" s="1991"/>
      <c r="M12" s="1991"/>
      <c r="N12" s="1991"/>
      <c r="O12" s="1991"/>
      <c r="P12" s="1991"/>
      <c r="Q12" s="1991"/>
      <c r="R12" s="1992"/>
      <c r="S12" s="200"/>
      <c r="T12" s="200"/>
      <c r="U12" s="200"/>
      <c r="V12" s="200"/>
      <c r="W12" s="200"/>
      <c r="X12" s="200"/>
      <c r="Y12" s="200"/>
      <c r="Z12" s="200"/>
      <c r="AA12" s="200"/>
      <c r="AB12" s="200"/>
      <c r="AC12" s="200"/>
      <c r="AD12" s="200"/>
      <c r="AE12" s="200"/>
      <c r="AF12" s="200"/>
      <c r="AG12" s="200"/>
      <c r="AH12" s="200"/>
    </row>
    <row r="13" spans="1:34" s="227" customFormat="1" ht="27" customHeight="1" x14ac:dyDescent="0.5">
      <c r="A13" s="225"/>
      <c r="B13" s="226"/>
      <c r="C13" s="1997"/>
      <c r="D13" s="223" t="s">
        <v>1491</v>
      </c>
      <c r="E13" s="526" t="s">
        <v>1484</v>
      </c>
      <c r="F13" s="223"/>
      <c r="G13" s="613">
        <v>12</v>
      </c>
      <c r="H13" s="221"/>
      <c r="I13" s="222"/>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row>
    <row r="14" spans="1:34" s="227" customFormat="1" ht="27" customHeight="1" x14ac:dyDescent="0.5">
      <c r="A14" s="225"/>
      <c r="B14" s="226"/>
      <c r="C14" s="1997"/>
      <c r="D14" s="223" t="s">
        <v>1492</v>
      </c>
      <c r="E14" s="526" t="s">
        <v>1484</v>
      </c>
      <c r="F14" s="223"/>
      <c r="G14" s="613">
        <v>25</v>
      </c>
      <c r="H14" s="221"/>
      <c r="I14" s="222"/>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row>
    <row r="15" spans="1:34" s="227" customFormat="1" ht="27" customHeight="1" x14ac:dyDescent="0.5">
      <c r="A15" s="225"/>
      <c r="B15" s="226"/>
      <c r="C15" s="1997"/>
      <c r="D15" s="223" t="s">
        <v>1493</v>
      </c>
      <c r="E15" s="526" t="s">
        <v>1484</v>
      </c>
      <c r="F15" s="223"/>
      <c r="G15" s="613">
        <v>20</v>
      </c>
      <c r="H15" s="221"/>
      <c r="I15" s="222"/>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row>
    <row r="16" spans="1:34" s="231" customFormat="1" ht="27" customHeight="1" x14ac:dyDescent="0.5">
      <c r="A16" s="229"/>
      <c r="B16" s="230"/>
      <c r="C16" s="1997"/>
      <c r="D16" s="223" t="s">
        <v>1494</v>
      </c>
      <c r="E16" s="526" t="s">
        <v>1484</v>
      </c>
      <c r="F16" s="223"/>
      <c r="G16" s="613">
        <v>20</v>
      </c>
      <c r="H16" s="216"/>
      <c r="I16" s="217"/>
      <c r="J16" s="200"/>
      <c r="K16" s="200"/>
      <c r="L16" s="200"/>
      <c r="M16" s="200"/>
      <c r="N16" s="200"/>
      <c r="O16" s="200"/>
      <c r="P16" s="200"/>
      <c r="Q16" s="200"/>
      <c r="R16" s="200"/>
      <c r="S16" s="200"/>
      <c r="T16" s="200"/>
      <c r="U16" s="214"/>
      <c r="V16" s="214"/>
      <c r="W16" s="214"/>
      <c r="X16" s="214"/>
      <c r="Y16" s="214"/>
      <c r="Z16" s="214"/>
      <c r="AA16" s="214"/>
      <c r="AB16" s="214"/>
      <c r="AC16" s="214"/>
      <c r="AD16" s="214"/>
      <c r="AE16" s="214"/>
      <c r="AF16" s="214"/>
      <c r="AG16" s="214"/>
      <c r="AH16" s="214"/>
    </row>
    <row r="17" spans="1:34" ht="27" customHeight="1" x14ac:dyDescent="0.5">
      <c r="A17" s="200"/>
      <c r="B17" s="206"/>
      <c r="C17" s="1997"/>
      <c r="D17" s="223" t="s">
        <v>1495</v>
      </c>
      <c r="E17" s="526" t="s">
        <v>1484</v>
      </c>
      <c r="F17" s="223"/>
      <c r="G17" s="613">
        <v>10</v>
      </c>
      <c r="H17" s="221"/>
      <c r="I17" s="222"/>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row>
    <row r="18" spans="1:34" ht="27" customHeight="1" x14ac:dyDescent="0.5">
      <c r="A18" s="200"/>
      <c r="B18" s="206"/>
      <c r="C18" s="1137"/>
      <c r="D18" s="223" t="s">
        <v>1496</v>
      </c>
      <c r="E18" s="526" t="s">
        <v>1484</v>
      </c>
      <c r="F18" s="223"/>
      <c r="G18" s="613">
        <v>20</v>
      </c>
      <c r="H18" s="221"/>
      <c r="I18" s="222"/>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row>
    <row r="19" spans="1:34" ht="27" customHeight="1" thickBot="1" x14ac:dyDescent="0.55000000000000004">
      <c r="A19" s="200"/>
      <c r="B19" s="206"/>
      <c r="C19" s="606"/>
      <c r="D19" s="607"/>
      <c r="E19" s="607"/>
      <c r="F19" s="607"/>
      <c r="G19" s="608"/>
      <c r="H19" s="221"/>
      <c r="I19" s="222"/>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row>
    <row r="20" spans="1:34" ht="35.5" customHeight="1" thickBot="1" x14ac:dyDescent="0.55000000000000004">
      <c r="A20" s="200"/>
      <c r="B20" s="206"/>
      <c r="C20" s="528" t="s">
        <v>783</v>
      </c>
      <c r="D20" s="529" t="s">
        <v>1478</v>
      </c>
      <c r="E20" s="530" t="s">
        <v>1479</v>
      </c>
      <c r="F20" s="530" t="s">
        <v>1480</v>
      </c>
      <c r="G20" s="531" t="s">
        <v>1497</v>
      </c>
      <c r="H20" s="221"/>
      <c r="I20" s="222"/>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row>
    <row r="21" spans="1:34" ht="27" customHeight="1" x14ac:dyDescent="0.5">
      <c r="A21" s="200"/>
      <c r="B21" s="206"/>
      <c r="C21" s="1982" t="s">
        <v>1498</v>
      </c>
      <c r="D21" s="219" t="s">
        <v>1499</v>
      </c>
      <c r="E21" s="532" t="s">
        <v>1484</v>
      </c>
      <c r="F21" s="532" t="s">
        <v>1484</v>
      </c>
      <c r="G21" s="220">
        <v>6.84</v>
      </c>
      <c r="H21" s="221"/>
      <c r="I21" s="222"/>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row>
    <row r="22" spans="1:34" ht="27" customHeight="1" thickBot="1" x14ac:dyDescent="0.55000000000000004">
      <c r="A22" s="200"/>
      <c r="B22" s="206"/>
      <c r="C22" s="1983"/>
      <c r="D22" s="233" t="s">
        <v>1500</v>
      </c>
      <c r="E22" s="527" t="s">
        <v>1484</v>
      </c>
      <c r="F22" s="527" t="s">
        <v>1484</v>
      </c>
      <c r="G22" s="234">
        <v>8.4208754827908177</v>
      </c>
      <c r="H22" s="221"/>
      <c r="I22" s="222"/>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row>
    <row r="23" spans="1:34" ht="27" customHeight="1" x14ac:dyDescent="0.5">
      <c r="A23" s="200"/>
      <c r="B23" s="206"/>
      <c r="C23" s="1993" t="s">
        <v>1160</v>
      </c>
      <c r="D23" s="219" t="s">
        <v>1501</v>
      </c>
      <c r="E23" s="532"/>
      <c r="F23" s="532" t="s">
        <v>1484</v>
      </c>
      <c r="G23" s="220">
        <v>6.84</v>
      </c>
      <c r="H23" s="221"/>
      <c r="I23" s="222"/>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row>
    <row r="24" spans="1:34" ht="27" customHeight="1" x14ac:dyDescent="0.5">
      <c r="A24" s="200"/>
      <c r="B24" s="206"/>
      <c r="C24" s="1995"/>
      <c r="D24" s="223" t="s">
        <v>1502</v>
      </c>
      <c r="E24" s="526"/>
      <c r="F24" s="526" t="s">
        <v>1484</v>
      </c>
      <c r="G24" s="224">
        <v>8.2079999999999984</v>
      </c>
      <c r="H24" s="221"/>
      <c r="I24" s="222"/>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row>
    <row r="25" spans="1:34" ht="27" customHeight="1" x14ac:dyDescent="0.5">
      <c r="A25" s="200"/>
      <c r="B25" s="206"/>
      <c r="C25" s="1995"/>
      <c r="D25" s="223" t="s">
        <v>1503</v>
      </c>
      <c r="E25" s="526"/>
      <c r="F25" s="526" t="s">
        <v>1484</v>
      </c>
      <c r="G25" s="224">
        <v>14.44</v>
      </c>
      <c r="H25" s="221"/>
      <c r="I25" s="222"/>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row>
    <row r="26" spans="1:34" ht="27" customHeight="1" x14ac:dyDescent="0.5">
      <c r="A26" s="200"/>
      <c r="B26" s="206"/>
      <c r="C26" s="1995"/>
      <c r="D26" s="232" t="s">
        <v>1504</v>
      </c>
      <c r="E26" s="526"/>
      <c r="F26" s="526" t="s">
        <v>1484</v>
      </c>
      <c r="G26" s="224">
        <v>13.68</v>
      </c>
      <c r="H26" s="221"/>
      <c r="I26" s="222"/>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row>
    <row r="27" spans="1:34" ht="27" customHeight="1" thickBot="1" x14ac:dyDescent="0.55000000000000004">
      <c r="A27" s="200"/>
      <c r="B27" s="206"/>
      <c r="C27" s="1994"/>
      <c r="D27" s="233" t="s">
        <v>1505</v>
      </c>
      <c r="E27" s="527"/>
      <c r="F27" s="527" t="s">
        <v>1484</v>
      </c>
      <c r="G27" s="234">
        <v>13.68</v>
      </c>
      <c r="H27" s="221"/>
      <c r="I27" s="222"/>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row>
    <row r="28" spans="1:34" ht="27" customHeight="1" x14ac:dyDescent="0.5">
      <c r="A28" s="200"/>
      <c r="B28" s="206"/>
      <c r="C28" s="1993" t="s">
        <v>1506</v>
      </c>
      <c r="D28" s="219" t="s">
        <v>1507</v>
      </c>
      <c r="E28" s="532" t="s">
        <v>1484</v>
      </c>
      <c r="F28" s="532" t="s">
        <v>1484</v>
      </c>
      <c r="G28" s="220">
        <v>15.2</v>
      </c>
      <c r="H28" s="221"/>
      <c r="I28" s="222"/>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row>
    <row r="29" spans="1:34" ht="27" customHeight="1" thickBot="1" x14ac:dyDescent="0.55000000000000004">
      <c r="A29" s="200"/>
      <c r="B29" s="206"/>
      <c r="C29" s="1994"/>
      <c r="D29" s="233" t="s">
        <v>1508</v>
      </c>
      <c r="E29" s="527" t="s">
        <v>1484</v>
      </c>
      <c r="F29" s="527" t="s">
        <v>1484</v>
      </c>
      <c r="G29" s="234">
        <v>15.2</v>
      </c>
      <c r="H29" s="221"/>
      <c r="I29" s="222"/>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row>
    <row r="30" spans="1:34" ht="27" customHeight="1" x14ac:dyDescent="0.5">
      <c r="A30" s="200"/>
      <c r="B30" s="206"/>
      <c r="C30" s="1998" t="s">
        <v>1178</v>
      </c>
      <c r="D30" s="219" t="s">
        <v>1509</v>
      </c>
      <c r="E30" s="532" t="s">
        <v>1484</v>
      </c>
      <c r="F30" s="532"/>
      <c r="G30" s="220">
        <v>10.83</v>
      </c>
      <c r="H30" s="221"/>
      <c r="I30" s="222"/>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row>
    <row r="31" spans="1:34" ht="27" customHeight="1" x14ac:dyDescent="0.5">
      <c r="A31" s="200"/>
      <c r="B31" s="206"/>
      <c r="C31" s="1999"/>
      <c r="D31" s="235" t="s">
        <v>1510</v>
      </c>
      <c r="E31" s="526" t="s">
        <v>1484</v>
      </c>
      <c r="F31" s="526"/>
      <c r="G31" s="236">
        <v>6.84</v>
      </c>
      <c r="H31" s="221"/>
      <c r="I31" s="222"/>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row>
    <row r="32" spans="1:34" ht="27" customHeight="1" x14ac:dyDescent="0.5">
      <c r="A32" s="200"/>
      <c r="B32" s="206"/>
      <c r="C32" s="1999"/>
      <c r="D32" s="235" t="s">
        <v>1511</v>
      </c>
      <c r="E32" s="526" t="s">
        <v>1484</v>
      </c>
      <c r="F32" s="526"/>
      <c r="G32" s="236">
        <v>15.2</v>
      </c>
      <c r="H32" s="221"/>
      <c r="I32" s="222"/>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row>
    <row r="33" spans="1:34" ht="27" customHeight="1" x14ac:dyDescent="0.5">
      <c r="A33" s="200"/>
      <c r="B33" s="206"/>
      <c r="C33" s="1999"/>
      <c r="D33" s="235" t="s">
        <v>1512</v>
      </c>
      <c r="E33" s="526" t="s">
        <v>1484</v>
      </c>
      <c r="F33" s="526"/>
      <c r="G33" s="236">
        <v>11.88</v>
      </c>
      <c r="H33" s="221"/>
      <c r="I33" s="222"/>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row>
    <row r="34" spans="1:34" ht="27" customHeight="1" x14ac:dyDescent="0.5">
      <c r="A34" s="200"/>
      <c r="B34" s="206"/>
      <c r="C34" s="1999"/>
      <c r="D34" s="223" t="s">
        <v>1513</v>
      </c>
      <c r="E34" s="526" t="s">
        <v>1484</v>
      </c>
      <c r="F34" s="526"/>
      <c r="G34" s="224">
        <v>28.5</v>
      </c>
      <c r="H34" s="221"/>
      <c r="I34" s="222"/>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row>
    <row r="35" spans="1:34" ht="27" customHeight="1" x14ac:dyDescent="0.5">
      <c r="A35" s="200"/>
      <c r="B35" s="206"/>
      <c r="C35" s="1999"/>
      <c r="D35" s="223" t="s">
        <v>1514</v>
      </c>
      <c r="E35" s="526" t="s">
        <v>1484</v>
      </c>
      <c r="F35" s="526"/>
      <c r="G35" s="224">
        <v>15.2</v>
      </c>
      <c r="H35" s="221"/>
      <c r="I35" s="222"/>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row>
    <row r="36" spans="1:34" ht="27" customHeight="1" thickBot="1" x14ac:dyDescent="0.55000000000000004">
      <c r="A36" s="200"/>
      <c r="B36" s="206"/>
      <c r="C36" s="2000"/>
      <c r="D36" s="233" t="s">
        <v>1515</v>
      </c>
      <c r="E36" s="527" t="s">
        <v>1484</v>
      </c>
      <c r="F36" s="527"/>
      <c r="G36" s="234">
        <v>18</v>
      </c>
      <c r="H36" s="221"/>
      <c r="I36" s="222"/>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row>
    <row r="37" spans="1:34" ht="27" customHeight="1" x14ac:dyDescent="0.5">
      <c r="A37" s="200"/>
      <c r="B37" s="206"/>
      <c r="C37" s="1993" t="s">
        <v>1516</v>
      </c>
      <c r="D37" s="219" t="s">
        <v>1517</v>
      </c>
      <c r="E37" s="532" t="s">
        <v>1484</v>
      </c>
      <c r="F37" s="532"/>
      <c r="G37" s="220">
        <v>14</v>
      </c>
      <c r="H37" s="221"/>
      <c r="I37" s="222"/>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row>
    <row r="38" spans="1:34" ht="27" customHeight="1" x14ac:dyDescent="0.5">
      <c r="A38" s="200"/>
      <c r="B38" s="206"/>
      <c r="C38" s="1995"/>
      <c r="D38" s="223" t="s">
        <v>1518</v>
      </c>
      <c r="E38" s="526" t="s">
        <v>1484</v>
      </c>
      <c r="F38" s="526"/>
      <c r="G38" s="224">
        <v>18</v>
      </c>
      <c r="H38" s="221"/>
      <c r="I38" s="222"/>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row>
    <row r="39" spans="1:34" ht="27" customHeight="1" x14ac:dyDescent="0.5">
      <c r="A39" s="200"/>
      <c r="B39" s="206"/>
      <c r="C39" s="1995"/>
      <c r="D39" s="654" t="s">
        <v>1519</v>
      </c>
      <c r="E39" s="656" t="s">
        <v>1484</v>
      </c>
      <c r="F39" s="656"/>
      <c r="G39" s="655">
        <v>8</v>
      </c>
      <c r="H39" s="221"/>
      <c r="I39" s="222"/>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row>
    <row r="40" spans="1:34" ht="27" customHeight="1" thickBot="1" x14ac:dyDescent="0.55000000000000004">
      <c r="A40" s="200"/>
      <c r="B40" s="206"/>
      <c r="C40" s="1994"/>
      <c r="D40" s="233" t="s">
        <v>1520</v>
      </c>
      <c r="E40" s="527" t="s">
        <v>1484</v>
      </c>
      <c r="F40" s="527"/>
      <c r="G40" s="234">
        <v>11</v>
      </c>
      <c r="H40" s="221"/>
      <c r="I40" s="222"/>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row>
    <row r="41" spans="1:34" ht="27" customHeight="1" x14ac:dyDescent="0.5">
      <c r="A41" s="200"/>
      <c r="B41" s="206"/>
      <c r="C41" s="1993" t="s">
        <v>1184</v>
      </c>
      <c r="D41" s="1077" t="s">
        <v>1521</v>
      </c>
      <c r="E41" s="532" t="s">
        <v>1484</v>
      </c>
      <c r="F41" s="1078"/>
      <c r="G41" s="220" t="s">
        <v>1522</v>
      </c>
      <c r="H41" s="221"/>
      <c r="I41" s="222"/>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row>
    <row r="42" spans="1:34" ht="27" customHeight="1" x14ac:dyDescent="0.5">
      <c r="A42" s="200"/>
      <c r="B42" s="206"/>
      <c r="C42" s="1995"/>
      <c r="D42" s="223" t="s">
        <v>1523</v>
      </c>
      <c r="E42" s="526" t="s">
        <v>1484</v>
      </c>
      <c r="F42" s="526"/>
      <c r="G42" s="224">
        <v>10.8</v>
      </c>
      <c r="H42" s="221"/>
      <c r="I42" s="222"/>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row>
    <row r="43" spans="1:34" ht="27" customHeight="1" x14ac:dyDescent="0.5">
      <c r="A43" s="200"/>
      <c r="B43" s="206"/>
      <c r="C43" s="1995"/>
      <c r="D43" s="223" t="s">
        <v>1524</v>
      </c>
      <c r="E43" s="656" t="s">
        <v>1484</v>
      </c>
      <c r="F43" s="656"/>
      <c r="G43" s="655">
        <v>20</v>
      </c>
      <c r="H43" s="221"/>
      <c r="I43" s="222"/>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row>
    <row r="44" spans="1:34" ht="27" customHeight="1" thickBot="1" x14ac:dyDescent="0.55000000000000004">
      <c r="A44" s="200"/>
      <c r="B44" s="206"/>
      <c r="C44" s="1994"/>
      <c r="D44" s="223" t="s">
        <v>1525</v>
      </c>
      <c r="E44" s="526" t="s">
        <v>1484</v>
      </c>
      <c r="F44" s="526"/>
      <c r="G44" s="224">
        <v>20</v>
      </c>
      <c r="H44" s="221"/>
      <c r="I44" s="222"/>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row>
    <row r="45" spans="1:34" ht="27" customHeight="1" x14ac:dyDescent="0.5">
      <c r="A45" s="200"/>
      <c r="B45" s="206"/>
      <c r="C45" s="1993" t="s">
        <v>1187</v>
      </c>
      <c r="D45" s="219" t="s">
        <v>1526</v>
      </c>
      <c r="E45" s="532" t="s">
        <v>1484</v>
      </c>
      <c r="F45" s="532"/>
      <c r="G45" s="220">
        <v>30</v>
      </c>
      <c r="H45" s="221"/>
      <c r="I45" s="222"/>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row>
    <row r="46" spans="1:34" ht="27" customHeight="1" x14ac:dyDescent="0.5">
      <c r="A46" s="200"/>
      <c r="B46" s="206"/>
      <c r="C46" s="1995"/>
      <c r="D46" s="223" t="s">
        <v>1527</v>
      </c>
      <c r="E46" s="526" t="s">
        <v>1484</v>
      </c>
      <c r="F46" s="526"/>
      <c r="G46" s="224">
        <v>28</v>
      </c>
      <c r="H46" s="221"/>
      <c r="I46" s="222"/>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row>
    <row r="47" spans="1:34" ht="27" customHeight="1" x14ac:dyDescent="0.5">
      <c r="A47" s="200"/>
      <c r="B47" s="206"/>
      <c r="C47" s="1995"/>
      <c r="D47" s="223" t="s">
        <v>1528</v>
      </c>
      <c r="E47" s="526" t="s">
        <v>1484</v>
      </c>
      <c r="F47" s="526"/>
      <c r="G47" s="224">
        <v>30</v>
      </c>
      <c r="H47" s="221"/>
      <c r="I47" s="222"/>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row>
    <row r="48" spans="1:34" ht="27" customHeight="1" x14ac:dyDescent="0.5">
      <c r="A48" s="200"/>
      <c r="B48" s="206"/>
      <c r="C48" s="1995"/>
      <c r="D48" s="223" t="s">
        <v>1529</v>
      </c>
      <c r="E48" s="526" t="s">
        <v>1484</v>
      </c>
      <c r="F48" s="526"/>
      <c r="G48" s="801">
        <v>30</v>
      </c>
      <c r="H48" s="221"/>
      <c r="I48" s="222"/>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row>
    <row r="49" spans="1:34" ht="27" customHeight="1" x14ac:dyDescent="0.5">
      <c r="A49" s="200"/>
      <c r="B49" s="206"/>
      <c r="C49" s="1995"/>
      <c r="D49" s="223" t="s">
        <v>1530</v>
      </c>
      <c r="E49" s="526" t="s">
        <v>1484</v>
      </c>
      <c r="F49" s="526"/>
      <c r="G49" s="224">
        <v>27</v>
      </c>
      <c r="H49" s="221"/>
      <c r="I49" s="222"/>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row>
    <row r="50" spans="1:34" ht="27" customHeight="1" x14ac:dyDescent="0.5">
      <c r="A50" s="200"/>
      <c r="B50" s="206"/>
      <c r="C50" s="1995"/>
      <c r="D50" s="223" t="s">
        <v>1531</v>
      </c>
      <c r="E50" s="526" t="s">
        <v>1484</v>
      </c>
      <c r="F50" s="526"/>
      <c r="G50" s="224">
        <v>27</v>
      </c>
      <c r="H50" s="221"/>
      <c r="I50" s="222"/>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row>
    <row r="51" spans="1:34" ht="27" customHeight="1" x14ac:dyDescent="0.5">
      <c r="A51" s="200"/>
      <c r="B51" s="206"/>
      <c r="C51" s="1995"/>
      <c r="D51" s="223" t="s">
        <v>1532</v>
      </c>
      <c r="E51" s="526" t="s">
        <v>1484</v>
      </c>
      <c r="F51" s="526"/>
      <c r="G51" s="224">
        <v>30</v>
      </c>
      <c r="H51" s="221"/>
      <c r="I51" s="222"/>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row>
    <row r="52" spans="1:34" ht="27" customHeight="1" x14ac:dyDescent="0.5">
      <c r="A52" s="200"/>
      <c r="B52" s="206"/>
      <c r="C52" s="1995"/>
      <c r="D52" s="223" t="s">
        <v>1533</v>
      </c>
      <c r="E52" s="526" t="s">
        <v>1484</v>
      </c>
      <c r="F52" s="526"/>
      <c r="G52" s="224">
        <v>30</v>
      </c>
      <c r="H52" s="221"/>
      <c r="I52" s="222"/>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row>
    <row r="53" spans="1:34" ht="27" customHeight="1" thickBot="1" x14ac:dyDescent="0.55000000000000004">
      <c r="A53" s="200"/>
      <c r="B53" s="206"/>
      <c r="C53" s="1994"/>
      <c r="D53" s="233" t="s">
        <v>1534</v>
      </c>
      <c r="E53" s="527" t="s">
        <v>1484</v>
      </c>
      <c r="F53" s="527"/>
      <c r="G53" s="234">
        <v>7.92</v>
      </c>
      <c r="H53" s="221"/>
      <c r="I53" s="222"/>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1:34" ht="27" customHeight="1" thickBot="1" x14ac:dyDescent="0.55000000000000004">
      <c r="A54" s="200"/>
      <c r="B54" s="206"/>
      <c r="C54" s="650" t="s">
        <v>1190</v>
      </c>
      <c r="D54" s="237" t="s">
        <v>1190</v>
      </c>
      <c r="E54" s="535" t="s">
        <v>1484</v>
      </c>
      <c r="F54" s="535"/>
      <c r="G54" s="238">
        <v>29.25</v>
      </c>
      <c r="H54" s="221"/>
      <c r="I54" s="222"/>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1:34" ht="27" customHeight="1" x14ac:dyDescent="0.5">
      <c r="A55" s="200"/>
      <c r="B55" s="206"/>
      <c r="C55" s="1993" t="s">
        <v>1192</v>
      </c>
      <c r="D55" s="239" t="s">
        <v>1535</v>
      </c>
      <c r="E55" s="533" t="s">
        <v>1484</v>
      </c>
      <c r="F55" s="533"/>
      <c r="G55" s="220">
        <v>8.4534454454067696</v>
      </c>
      <c r="H55" s="221"/>
      <c r="I55" s="222"/>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row>
    <row r="56" spans="1:34" ht="27" customHeight="1" x14ac:dyDescent="0.5">
      <c r="A56" s="200"/>
      <c r="B56" s="206"/>
      <c r="C56" s="1995"/>
      <c r="D56" s="223" t="s">
        <v>1536</v>
      </c>
      <c r="E56" s="1001" t="s">
        <v>1484</v>
      </c>
      <c r="F56" s="1001"/>
      <c r="G56" s="224">
        <v>8.4534454454067696</v>
      </c>
      <c r="H56" s="221"/>
      <c r="I56" s="222"/>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row>
    <row r="57" spans="1:34" ht="27" customHeight="1" x14ac:dyDescent="0.5">
      <c r="A57" s="200"/>
      <c r="B57" s="206"/>
      <c r="C57" s="1995"/>
      <c r="D57" s="223" t="s">
        <v>1537</v>
      </c>
      <c r="E57" s="1001" t="s">
        <v>1484</v>
      </c>
      <c r="F57" s="1001"/>
      <c r="G57" s="224">
        <v>29.25</v>
      </c>
      <c r="H57" s="221"/>
      <c r="I57" s="222"/>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row>
    <row r="58" spans="1:34" ht="27" customHeight="1" x14ac:dyDescent="0.5">
      <c r="A58" s="200"/>
      <c r="B58" s="206"/>
      <c r="C58" s="1995"/>
      <c r="D58" s="223" t="s">
        <v>1538</v>
      </c>
      <c r="E58" s="1001" t="s">
        <v>1484</v>
      </c>
      <c r="F58" s="1001"/>
      <c r="G58" s="224">
        <v>29.25</v>
      </c>
      <c r="H58" s="221"/>
      <c r="I58" s="222"/>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row>
    <row r="59" spans="1:34" ht="27" customHeight="1" thickBot="1" x14ac:dyDescent="0.55000000000000004">
      <c r="A59" s="200"/>
      <c r="B59" s="206"/>
      <c r="C59" s="1995"/>
      <c r="D59" s="233" t="s">
        <v>1539</v>
      </c>
      <c r="E59" s="534" t="s">
        <v>1484</v>
      </c>
      <c r="F59" s="534"/>
      <c r="G59" s="234">
        <v>8</v>
      </c>
      <c r="H59" s="221"/>
      <c r="I59" s="222"/>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row>
    <row r="60" spans="1:34" ht="27" customHeight="1" x14ac:dyDescent="0.5">
      <c r="A60" s="200"/>
      <c r="B60" s="206"/>
      <c r="C60" s="1993" t="s">
        <v>1194</v>
      </c>
      <c r="D60" s="219" t="s">
        <v>1540</v>
      </c>
      <c r="E60" s="532" t="s">
        <v>1484</v>
      </c>
      <c r="F60" s="532"/>
      <c r="G60" s="220">
        <v>9</v>
      </c>
      <c r="H60" s="221"/>
      <c r="I60" s="222"/>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row>
    <row r="61" spans="1:34" ht="27" customHeight="1" thickBot="1" x14ac:dyDescent="0.55000000000000004">
      <c r="A61" s="200"/>
      <c r="B61" s="206"/>
      <c r="C61" s="1994"/>
      <c r="D61" s="233" t="s">
        <v>1541</v>
      </c>
      <c r="E61" s="527" t="s">
        <v>1484</v>
      </c>
      <c r="F61" s="527"/>
      <c r="G61" s="234">
        <v>22.5</v>
      </c>
      <c r="H61" s="221"/>
      <c r="I61" s="222"/>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row>
    <row r="62" spans="1:34" ht="27" customHeight="1" x14ac:dyDescent="0.5">
      <c r="A62" s="200"/>
      <c r="B62" s="206"/>
      <c r="C62" s="1993" t="s">
        <v>1196</v>
      </c>
      <c r="D62" s="239" t="s">
        <v>1542</v>
      </c>
      <c r="E62" s="533"/>
      <c r="F62" s="533" t="s">
        <v>1484</v>
      </c>
      <c r="G62" s="220">
        <v>25</v>
      </c>
      <c r="H62" s="221"/>
      <c r="I62" s="222"/>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row>
    <row r="63" spans="1:34" ht="27" customHeight="1" thickBot="1" x14ac:dyDescent="0.55000000000000004">
      <c r="A63" s="200"/>
      <c r="B63" s="206"/>
      <c r="C63" s="1994"/>
      <c r="D63" s="240" t="s">
        <v>1543</v>
      </c>
      <c r="E63" s="534"/>
      <c r="F63" s="534" t="s">
        <v>1484</v>
      </c>
      <c r="G63" s="234">
        <v>13</v>
      </c>
      <c r="H63" s="221"/>
      <c r="I63" s="222"/>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row>
    <row r="64" spans="1:34" ht="27" customHeight="1" x14ac:dyDescent="0.5">
      <c r="A64" s="200"/>
      <c r="B64" s="206"/>
      <c r="C64" s="1993" t="s">
        <v>1544</v>
      </c>
      <c r="D64" s="219" t="s">
        <v>1545</v>
      </c>
      <c r="E64" s="532"/>
      <c r="F64" s="532" t="s">
        <v>1484</v>
      </c>
      <c r="G64" s="220">
        <v>8.8919999999999995</v>
      </c>
      <c r="H64" s="221"/>
      <c r="I64" s="222"/>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row>
    <row r="65" spans="1:34" ht="27" customHeight="1" thickBot="1" x14ac:dyDescent="0.55000000000000004">
      <c r="A65" s="200"/>
      <c r="B65" s="206"/>
      <c r="C65" s="1994"/>
      <c r="D65" s="233" t="s">
        <v>1546</v>
      </c>
      <c r="E65" s="527"/>
      <c r="F65" s="527" t="s">
        <v>1484</v>
      </c>
      <c r="G65" s="234">
        <v>10.26</v>
      </c>
      <c r="H65" s="221"/>
      <c r="I65" s="222"/>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row>
    <row r="66" spans="1:34" ht="27" customHeight="1" x14ac:dyDescent="0.5">
      <c r="A66" s="200"/>
      <c r="B66" s="206"/>
      <c r="C66" s="1993" t="s">
        <v>1547</v>
      </c>
      <c r="D66" s="219" t="s">
        <v>1548</v>
      </c>
      <c r="E66" s="532" t="s">
        <v>1484</v>
      </c>
      <c r="F66" s="532" t="s">
        <v>1484</v>
      </c>
      <c r="G66" s="220">
        <v>11.4</v>
      </c>
      <c r="H66" s="221"/>
      <c r="I66" s="222"/>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row>
    <row r="67" spans="1:34" ht="27" customHeight="1" x14ac:dyDescent="0.5">
      <c r="A67" s="200"/>
      <c r="B67" s="206"/>
      <c r="C67" s="1995"/>
      <c r="D67" s="223" t="s">
        <v>1549</v>
      </c>
      <c r="E67" s="526" t="s">
        <v>1484</v>
      </c>
      <c r="F67" s="526" t="s">
        <v>1484</v>
      </c>
      <c r="G67" s="224">
        <v>11.4</v>
      </c>
      <c r="H67" s="221"/>
      <c r="I67" s="222"/>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row>
    <row r="68" spans="1:34" ht="27" customHeight="1" thickBot="1" x14ac:dyDescent="0.55000000000000004">
      <c r="A68" s="200"/>
      <c r="B68" s="206"/>
      <c r="C68" s="1994"/>
      <c r="D68" s="233" t="s">
        <v>1550</v>
      </c>
      <c r="E68" s="527" t="s">
        <v>1484</v>
      </c>
      <c r="F68" s="527" t="s">
        <v>1484</v>
      </c>
      <c r="G68" s="234">
        <v>10.26</v>
      </c>
      <c r="H68" s="221"/>
      <c r="I68" s="222"/>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row>
    <row r="69" spans="1:34" ht="27" customHeight="1" thickBot="1" x14ac:dyDescent="0.55000000000000004">
      <c r="A69" s="200"/>
      <c r="B69" s="206"/>
      <c r="C69" s="650" t="s">
        <v>1551</v>
      </c>
      <c r="D69" s="237" t="s">
        <v>1552</v>
      </c>
      <c r="E69" s="535" t="s">
        <v>1484</v>
      </c>
      <c r="F69" s="535" t="s">
        <v>1484</v>
      </c>
      <c r="G69" s="238">
        <v>15</v>
      </c>
      <c r="H69" s="221"/>
      <c r="I69" s="222"/>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row>
    <row r="70" spans="1:34" ht="27" customHeight="1" x14ac:dyDescent="0.5">
      <c r="A70" s="200"/>
      <c r="B70" s="206"/>
      <c r="C70" s="1993" t="s">
        <v>1553</v>
      </c>
      <c r="D70" s="219" t="s">
        <v>1554</v>
      </c>
      <c r="E70" s="532"/>
      <c r="F70" s="532" t="s">
        <v>1484</v>
      </c>
      <c r="G70" s="220">
        <v>22.8</v>
      </c>
      <c r="H70" s="221"/>
      <c r="I70" s="222"/>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row>
    <row r="71" spans="1:34" ht="27" customHeight="1" x14ac:dyDescent="0.5">
      <c r="A71" s="200"/>
      <c r="B71" s="206"/>
      <c r="C71" s="1995"/>
      <c r="D71" s="223" t="s">
        <v>1555</v>
      </c>
      <c r="E71" s="526"/>
      <c r="F71" s="526" t="s">
        <v>1484</v>
      </c>
      <c r="G71" s="224">
        <v>22.5</v>
      </c>
      <c r="H71" s="221"/>
      <c r="I71" s="222"/>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row>
    <row r="72" spans="1:34" ht="27" customHeight="1" thickBot="1" x14ac:dyDescent="0.55000000000000004">
      <c r="A72" s="200"/>
      <c r="B72" s="206"/>
      <c r="C72" s="1994"/>
      <c r="D72" s="233" t="s">
        <v>1556</v>
      </c>
      <c r="E72" s="527"/>
      <c r="F72" s="527" t="s">
        <v>1484</v>
      </c>
      <c r="G72" s="228">
        <v>17.600000000000001</v>
      </c>
      <c r="H72" s="221"/>
      <c r="I72" s="222"/>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row>
    <row r="73" spans="1:34" ht="27" customHeight="1" thickBot="1" x14ac:dyDescent="0.55000000000000004">
      <c r="A73" s="200"/>
      <c r="B73" s="206"/>
      <c r="C73" s="650" t="s">
        <v>1557</v>
      </c>
      <c r="D73" s="237" t="s">
        <v>1211</v>
      </c>
      <c r="E73" s="535" t="s">
        <v>1484</v>
      </c>
      <c r="F73" s="535" t="s">
        <v>1484</v>
      </c>
      <c r="G73" s="238">
        <v>6.84</v>
      </c>
      <c r="H73" s="221"/>
      <c r="I73" s="222"/>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row>
    <row r="74" spans="1:34" ht="27" customHeight="1" x14ac:dyDescent="0.5">
      <c r="A74" s="200"/>
      <c r="B74" s="206"/>
      <c r="C74" s="1993" t="s">
        <v>1213</v>
      </c>
      <c r="D74" s="219" t="s">
        <v>1558</v>
      </c>
      <c r="E74" s="532"/>
      <c r="F74" s="532" t="s">
        <v>1484</v>
      </c>
      <c r="G74" s="220">
        <v>30</v>
      </c>
      <c r="H74" s="221"/>
      <c r="I74" s="222"/>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row>
    <row r="75" spans="1:34" ht="27" customHeight="1" thickBot="1" x14ac:dyDescent="0.55000000000000004">
      <c r="A75" s="200"/>
      <c r="B75" s="206"/>
      <c r="C75" s="1994"/>
      <c r="D75" s="233" t="s">
        <v>1559</v>
      </c>
      <c r="E75" s="527"/>
      <c r="F75" s="527" t="s">
        <v>1484</v>
      </c>
      <c r="G75" s="234">
        <v>30</v>
      </c>
      <c r="H75" s="221"/>
      <c r="I75" s="222"/>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row>
    <row r="76" spans="1:34" ht="27" customHeight="1" x14ac:dyDescent="0.5">
      <c r="A76" s="200"/>
      <c r="B76" s="206"/>
      <c r="C76" s="1993" t="s">
        <v>1214</v>
      </c>
      <c r="D76" s="219" t="s">
        <v>1560</v>
      </c>
      <c r="E76" s="532"/>
      <c r="F76" s="532" t="s">
        <v>1484</v>
      </c>
      <c r="G76" s="220">
        <v>23.75</v>
      </c>
      <c r="H76" s="221"/>
      <c r="I76" s="222"/>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row>
    <row r="77" spans="1:34" ht="27" customHeight="1" x14ac:dyDescent="0.5">
      <c r="A77" s="200"/>
      <c r="B77" s="206"/>
      <c r="C77" s="1995"/>
      <c r="D77" s="223" t="s">
        <v>1561</v>
      </c>
      <c r="E77" s="526"/>
      <c r="F77" s="526" t="s">
        <v>1484</v>
      </c>
      <c r="G77" s="224">
        <v>14.25</v>
      </c>
      <c r="H77" s="221"/>
      <c r="I77" s="222"/>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row>
    <row r="78" spans="1:34" ht="27" customHeight="1" x14ac:dyDescent="0.5">
      <c r="A78" s="200"/>
      <c r="B78" s="206"/>
      <c r="C78" s="1995"/>
      <c r="D78" s="223" t="s">
        <v>1562</v>
      </c>
      <c r="E78" s="526"/>
      <c r="F78" s="526" t="s">
        <v>1484</v>
      </c>
      <c r="G78" s="224">
        <v>23.75</v>
      </c>
      <c r="H78" s="221"/>
      <c r="I78" s="222"/>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row>
    <row r="79" spans="1:34" ht="27" customHeight="1" x14ac:dyDescent="0.5">
      <c r="A79" s="200"/>
      <c r="B79" s="206"/>
      <c r="C79" s="1995"/>
      <c r="D79" s="223" t="s">
        <v>1563</v>
      </c>
      <c r="E79" s="526"/>
      <c r="F79" s="526" t="s">
        <v>1484</v>
      </c>
      <c r="G79" s="224">
        <v>7.22</v>
      </c>
      <c r="H79" s="221"/>
      <c r="I79" s="222"/>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row>
    <row r="80" spans="1:34" ht="27" customHeight="1" x14ac:dyDescent="0.5">
      <c r="A80" s="200"/>
      <c r="B80" s="206"/>
      <c r="C80" s="1995"/>
      <c r="D80" s="223" t="s">
        <v>1564</v>
      </c>
      <c r="E80" s="526"/>
      <c r="F80" s="526" t="s">
        <v>1484</v>
      </c>
      <c r="G80" s="224">
        <v>30</v>
      </c>
      <c r="H80" s="241"/>
      <c r="I80" s="242"/>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row>
    <row r="81" spans="1:34" ht="27" customHeight="1" thickBot="1" x14ac:dyDescent="0.55000000000000004">
      <c r="A81" s="200"/>
      <c r="B81" s="206"/>
      <c r="C81" s="1994"/>
      <c r="D81" s="233" t="s">
        <v>1565</v>
      </c>
      <c r="E81" s="527"/>
      <c r="F81" s="527" t="s">
        <v>1484</v>
      </c>
      <c r="G81" s="234">
        <v>6.84</v>
      </c>
      <c r="H81" s="206"/>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row>
    <row r="82" spans="1:34" ht="27" customHeight="1" thickBot="1" x14ac:dyDescent="0.55000000000000004">
      <c r="A82" s="200"/>
      <c r="B82" s="206"/>
      <c r="C82" s="206"/>
      <c r="D82" s="206"/>
      <c r="E82" s="206"/>
      <c r="F82" s="206"/>
      <c r="G82" s="206"/>
      <c r="H82" s="206"/>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row>
    <row r="83" spans="1:34" ht="35.15" customHeight="1" thickBot="1" x14ac:dyDescent="0.55000000000000004">
      <c r="A83" s="200"/>
      <c r="B83" s="370"/>
      <c r="C83" s="1388" t="s">
        <v>783</v>
      </c>
      <c r="D83" s="1389" t="s">
        <v>1478</v>
      </c>
      <c r="E83" s="1390" t="s">
        <v>1479</v>
      </c>
      <c r="F83" s="1390" t="s">
        <v>1480</v>
      </c>
      <c r="G83" s="1391" t="s">
        <v>1497</v>
      </c>
      <c r="H83" s="221"/>
      <c r="I83" s="222"/>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row>
    <row r="84" spans="1:34" ht="27" customHeight="1" x14ac:dyDescent="0.5">
      <c r="A84" s="200"/>
      <c r="B84" s="370"/>
      <c r="C84" s="1976" t="s">
        <v>1164</v>
      </c>
      <c r="D84" s="1386" t="s">
        <v>1566</v>
      </c>
      <c r="E84" s="1387"/>
      <c r="F84" s="1387"/>
      <c r="G84" s="1392"/>
      <c r="H84" s="37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row>
    <row r="85" spans="1:34" ht="27" customHeight="1" x14ac:dyDescent="0.5">
      <c r="A85" s="200"/>
      <c r="B85" s="370"/>
      <c r="C85" s="1976"/>
      <c r="D85" s="223" t="s">
        <v>1567</v>
      </c>
      <c r="E85" s="526"/>
      <c r="F85" s="526"/>
      <c r="G85" s="1393"/>
      <c r="H85" s="37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row>
    <row r="86" spans="1:34" ht="27" customHeight="1" x14ac:dyDescent="0.5">
      <c r="A86" s="200"/>
      <c r="B86" s="370"/>
      <c r="C86" s="1976"/>
      <c r="D86" s="223" t="s">
        <v>1568</v>
      </c>
      <c r="E86" s="526"/>
      <c r="F86" s="526"/>
      <c r="G86" s="1393"/>
      <c r="H86" s="37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row>
    <row r="87" spans="1:34" ht="27" customHeight="1" x14ac:dyDescent="0.5">
      <c r="A87" s="200"/>
      <c r="B87" s="370"/>
      <c r="C87" s="1976"/>
      <c r="D87" s="223" t="s">
        <v>1569</v>
      </c>
      <c r="E87" s="526"/>
      <c r="F87" s="526"/>
      <c r="G87" s="1393"/>
      <c r="H87" s="37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row>
    <row r="88" spans="1:34" ht="27" customHeight="1" x14ac:dyDescent="0.5">
      <c r="A88" s="200"/>
      <c r="B88" s="370"/>
      <c r="C88" s="1976"/>
      <c r="D88" s="223" t="s">
        <v>1570</v>
      </c>
      <c r="E88" s="526"/>
      <c r="F88" s="526"/>
      <c r="G88" s="1393"/>
      <c r="H88" s="37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row>
    <row r="89" spans="1:34" ht="27" customHeight="1" x14ac:dyDescent="0.5">
      <c r="A89" s="200"/>
      <c r="B89" s="370"/>
      <c r="C89" s="1976"/>
      <c r="D89" s="223" t="s">
        <v>1571</v>
      </c>
      <c r="E89" s="526"/>
      <c r="F89" s="526"/>
      <c r="G89" s="1394"/>
      <c r="H89" s="37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row>
    <row r="90" spans="1:34" ht="27" customHeight="1" x14ac:dyDescent="0.5">
      <c r="A90" s="200"/>
      <c r="B90" s="370"/>
      <c r="C90" s="1976"/>
      <c r="D90" s="223" t="s">
        <v>1572</v>
      </c>
      <c r="E90" s="526"/>
      <c r="F90" s="526"/>
      <c r="G90" s="1394"/>
      <c r="H90" s="37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row>
    <row r="91" spans="1:34" ht="27" customHeight="1" x14ac:dyDescent="0.5">
      <c r="A91" s="200"/>
      <c r="B91" s="370"/>
      <c r="C91" s="1976"/>
      <c r="D91" s="223" t="s">
        <v>1573</v>
      </c>
      <c r="E91" s="526"/>
      <c r="F91" s="526"/>
      <c r="G91" s="1394"/>
      <c r="H91" s="37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row>
    <row r="92" spans="1:34" ht="27" customHeight="1" x14ac:dyDescent="0.5">
      <c r="A92" s="200"/>
      <c r="B92" s="370"/>
      <c r="C92" s="1976"/>
      <c r="D92" s="223" t="s">
        <v>1574</v>
      </c>
      <c r="E92" s="526"/>
      <c r="F92" s="526"/>
      <c r="G92" s="1394"/>
      <c r="H92" s="37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row>
    <row r="93" spans="1:34" ht="27" customHeight="1" thickBot="1" x14ac:dyDescent="0.55000000000000004">
      <c r="A93" s="200"/>
      <c r="B93" s="370"/>
      <c r="C93" s="1977"/>
      <c r="D93" s="1397" t="s">
        <v>1575</v>
      </c>
      <c r="E93" s="1395"/>
      <c r="F93" s="1395"/>
      <c r="G93" s="1396"/>
      <c r="H93" s="37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row>
    <row r="94" spans="1:34" ht="27" customHeight="1" x14ac:dyDescent="0.5">
      <c r="A94" s="200"/>
      <c r="B94" s="370"/>
      <c r="C94" s="370"/>
      <c r="D94" s="370"/>
      <c r="E94" s="370"/>
      <c r="F94" s="370"/>
      <c r="G94" s="370"/>
      <c r="H94" s="37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row>
    <row r="95" spans="1:34" ht="27" customHeight="1" x14ac:dyDescent="0.5">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row>
    <row r="96" spans="1:34" ht="27" customHeight="1" x14ac:dyDescent="0.5">
      <c r="A96" s="20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row>
    <row r="97" spans="1:34" ht="27" customHeight="1" x14ac:dyDescent="0.5">
      <c r="A97" s="20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row>
    <row r="98" spans="1:34" ht="27" customHeight="1" x14ac:dyDescent="0.5">
      <c r="A98" s="20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row>
    <row r="99" spans="1:34" ht="27" customHeight="1" x14ac:dyDescent="0.5">
      <c r="A99" s="20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row>
    <row r="100" spans="1:34" ht="27" customHeight="1" x14ac:dyDescent="0.5">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row>
    <row r="101" spans="1:34" ht="27" customHeight="1" x14ac:dyDescent="0.5">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row>
    <row r="102" spans="1:34" ht="27" customHeight="1" x14ac:dyDescent="0.5">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row>
    <row r="103" spans="1:34" ht="27" customHeight="1" x14ac:dyDescent="0.5">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row>
    <row r="104" spans="1:34" ht="27" customHeight="1" x14ac:dyDescent="0.5">
      <c r="A104" s="20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row>
    <row r="105" spans="1:34" ht="27" customHeight="1" x14ac:dyDescent="0.5">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row>
    <row r="106" spans="1:34" ht="27" customHeight="1" x14ac:dyDescent="0.5">
      <c r="A106" s="20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row>
    <row r="107" spans="1:34" ht="27" customHeight="1" x14ac:dyDescent="0.5">
      <c r="A107" s="20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1:34" ht="27" customHeight="1" x14ac:dyDescent="0.5">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1:34" ht="27" customHeight="1" x14ac:dyDescent="0.5">
      <c r="A109" s="20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row>
    <row r="110" spans="1:34" ht="27" customHeight="1" x14ac:dyDescent="0.5">
      <c r="A110" s="20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row>
    <row r="111" spans="1:34" ht="27" customHeight="1" x14ac:dyDescent="0.5">
      <c r="A111" s="20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row>
    <row r="112" spans="1:34" ht="27" customHeight="1" x14ac:dyDescent="0.5">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row>
    <row r="113" spans="1:34" ht="27" customHeight="1" x14ac:dyDescent="0.5">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row>
    <row r="114" spans="1:34" ht="27" customHeight="1" x14ac:dyDescent="0.5">
      <c r="A114" s="20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row>
    <row r="115" spans="1:34" ht="27" customHeight="1" x14ac:dyDescent="0.5">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row>
    <row r="116" spans="1:34" ht="27" customHeight="1" x14ac:dyDescent="0.5">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row>
    <row r="117" spans="1:34" ht="27" customHeight="1" x14ac:dyDescent="0.5">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row>
    <row r="118" spans="1:34" ht="27" customHeight="1" x14ac:dyDescent="0.5">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row>
    <row r="119" spans="1:34" ht="27" customHeight="1" x14ac:dyDescent="0.5">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row>
    <row r="120" spans="1:34" ht="27" customHeight="1" x14ac:dyDescent="0.5">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row>
    <row r="121" spans="1:34" ht="27" customHeight="1" x14ac:dyDescent="0.5">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row>
    <row r="122" spans="1:34" ht="27" customHeight="1" x14ac:dyDescent="0.5">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row>
    <row r="123" spans="1:34" ht="27" customHeight="1" x14ac:dyDescent="0.5">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row>
    <row r="124" spans="1:34" ht="27" customHeight="1" x14ac:dyDescent="0.5">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row>
    <row r="125" spans="1:34" ht="27" customHeight="1" x14ac:dyDescent="0.5">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row>
    <row r="126" spans="1:34" ht="27" customHeight="1" x14ac:dyDescent="0.5">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row>
    <row r="127" spans="1:34" ht="27" customHeight="1" x14ac:dyDescent="0.5">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row>
    <row r="128" spans="1:34" ht="27" customHeight="1" x14ac:dyDescent="0.5">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row>
    <row r="129" spans="1:34" ht="27" customHeight="1" x14ac:dyDescent="0.5">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row>
    <row r="130" spans="1:34" ht="27" customHeight="1" x14ac:dyDescent="0.5">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row>
    <row r="131" spans="1:34" ht="27" customHeight="1" x14ac:dyDescent="0.5">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row>
    <row r="132" spans="1:34" ht="27" customHeight="1" x14ac:dyDescent="0.5">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row>
    <row r="133" spans="1:34" ht="27" customHeight="1" x14ac:dyDescent="0.5">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row>
    <row r="134" spans="1:34" ht="27" customHeight="1" x14ac:dyDescent="0.5">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row>
    <row r="135" spans="1:34" ht="27" customHeight="1" x14ac:dyDescent="0.5">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row>
    <row r="136" spans="1:34" ht="27" customHeight="1" x14ac:dyDescent="0.5">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row>
    <row r="137" spans="1:34" ht="27" customHeight="1" x14ac:dyDescent="0.5">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row>
    <row r="138" spans="1:34" ht="27" customHeight="1" x14ac:dyDescent="0.5">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row>
    <row r="139" spans="1:34" ht="27" customHeight="1" x14ac:dyDescent="0.5">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row>
    <row r="140" spans="1:34" ht="27" customHeight="1" x14ac:dyDescent="0.5">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row>
    <row r="141" spans="1:34" ht="27" customHeight="1" x14ac:dyDescent="0.5">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row>
    <row r="142" spans="1:34" ht="27" customHeight="1" x14ac:dyDescent="0.5">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row>
    <row r="143" spans="1:34" ht="27" customHeight="1" x14ac:dyDescent="0.5">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row>
    <row r="144" spans="1:34" ht="27" customHeight="1" x14ac:dyDescent="0.5">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row>
    <row r="145" spans="1:34" ht="27" customHeight="1" x14ac:dyDescent="0.5">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row>
    <row r="146" spans="1:34" ht="27" customHeight="1" x14ac:dyDescent="0.5">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row>
    <row r="147" spans="1:34" ht="27" customHeight="1" x14ac:dyDescent="0.5">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row>
    <row r="148" spans="1:34" ht="27" customHeight="1" x14ac:dyDescent="0.5">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row>
    <row r="149" spans="1:34" ht="27" customHeight="1" x14ac:dyDescent="0.5">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row>
    <row r="150" spans="1:34" ht="27" customHeight="1" x14ac:dyDescent="0.5">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row>
    <row r="151" spans="1:34" ht="27" customHeight="1" x14ac:dyDescent="0.5">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row>
    <row r="152" spans="1:34" ht="27" customHeight="1" x14ac:dyDescent="0.5">
      <c r="C152" s="200"/>
      <c r="D152" s="200"/>
      <c r="E152" s="200"/>
      <c r="F152" s="200"/>
      <c r="G152" s="200"/>
    </row>
  </sheetData>
  <sheetProtection algorithmName="SHA-512" hashValue="mGSmyMTWkYugvDZ3Apfmp0HNIgrpTw9TBMCsRYneVQOyBjX+7Nm7EHEqCFHgdXudWCSuajmFpYAhWcJn6k3v5g==" saltValue="zLNSNxS0EM49GHhSmRBv5w==" spinCount="100000" sheet="1" objects="1" scenarios="1"/>
  <sortState xmlns:xlrd2="http://schemas.microsoft.com/office/spreadsheetml/2017/richdata2" ref="D85:D93">
    <sortCondition ref="D93"/>
  </sortState>
  <mergeCells count="21">
    <mergeCell ref="C28:C29"/>
    <mergeCell ref="C30:C36"/>
    <mergeCell ref="C37:C40"/>
    <mergeCell ref="C45:C53"/>
    <mergeCell ref="C41:C44"/>
    <mergeCell ref="C84:C93"/>
    <mergeCell ref="C3:D4"/>
    <mergeCell ref="C5:G5"/>
    <mergeCell ref="J6:R6"/>
    <mergeCell ref="C21:C22"/>
    <mergeCell ref="J7:R12"/>
    <mergeCell ref="C74:C75"/>
    <mergeCell ref="C70:C72"/>
    <mergeCell ref="C76:C81"/>
    <mergeCell ref="C7:C17"/>
    <mergeCell ref="C55:C59"/>
    <mergeCell ref="C66:C68"/>
    <mergeCell ref="C64:C65"/>
    <mergeCell ref="C62:C63"/>
    <mergeCell ref="C60:C61"/>
    <mergeCell ref="C23:C27"/>
  </mergeCells>
  <dataValidations disablePrompts="1" count="1">
    <dataValidation allowBlank="1" showErrorMessage="1" sqref="D34:F34" xr:uid="{951B74DB-8FF0-4C49-A63F-AE94CE9618C3}"/>
  </dataValidations>
  <pageMargins left="0.70866141732283472" right="0.31496062992125984" top="0.51181102362204722" bottom="0.35433070866141736" header="0.31496062992125984" footer="0.31496062992125984"/>
  <pageSetup paperSize="8" scale="85" fitToHeight="2" orientation="portrait" r:id="rId1"/>
  <customProperties>
    <customPr name="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GY478"/>
  <sheetViews>
    <sheetView topLeftCell="A261" zoomScale="90" zoomScaleNormal="90" workbookViewId="0">
      <selection activeCell="L270" sqref="L270"/>
    </sheetView>
  </sheetViews>
  <sheetFormatPr defaultColWidth="16.453125" defaultRowHeight="13" x14ac:dyDescent="0.25"/>
  <cols>
    <col min="1" max="1" width="18.1796875" style="359" customWidth="1"/>
    <col min="2" max="2" width="26" style="359" customWidth="1"/>
    <col min="3" max="3" width="17.81640625" style="359" customWidth="1"/>
    <col min="4" max="4" width="18.81640625" style="359" customWidth="1"/>
    <col min="5" max="5" width="16.453125" style="359"/>
    <col min="6" max="6" width="18.453125" style="359" customWidth="1"/>
    <col min="7" max="7" width="16.453125" style="359"/>
    <col min="8" max="8" width="18.1796875" style="359" customWidth="1"/>
    <col min="9" max="13" width="16.453125" style="359"/>
    <col min="14" max="14" width="18.54296875" style="359" customWidth="1"/>
    <col min="15" max="28" width="16.453125" style="359"/>
    <col min="29" max="29" width="16.453125" style="359" customWidth="1"/>
    <col min="30" max="30" width="18.81640625" style="359" customWidth="1"/>
    <col min="31" max="40" width="16.453125" style="359"/>
    <col min="41" max="41" width="16.453125" style="359" customWidth="1"/>
    <col min="42" max="49" width="16.453125" style="359"/>
    <col min="50" max="50" width="42.1796875" style="359" bestFit="1" customWidth="1"/>
    <col min="51" max="52" width="16.453125" style="359"/>
    <col min="53" max="53" width="23.81640625" style="359" bestFit="1" customWidth="1"/>
    <col min="54" max="16384" width="16.453125" style="359"/>
  </cols>
  <sheetData>
    <row r="1" spans="1:207" ht="12.75" customHeight="1" x14ac:dyDescent="0.25">
      <c r="A1" s="628" t="s">
        <v>1576</v>
      </c>
      <c r="B1" s="629"/>
      <c r="C1" s="629"/>
      <c r="D1" s="440" t="s">
        <v>1577</v>
      </c>
      <c r="E1" s="440" t="s">
        <v>1578</v>
      </c>
      <c r="F1" s="440" t="s">
        <v>1579</v>
      </c>
      <c r="G1" s="440" t="s">
        <v>1580</v>
      </c>
      <c r="H1" s="629"/>
      <c r="I1" s="629"/>
      <c r="J1" s="629"/>
      <c r="K1" s="629"/>
      <c r="EF1" s="360"/>
    </row>
    <row r="2" spans="1:207" ht="15.75" customHeight="1" x14ac:dyDescent="0.25">
      <c r="A2" s="1461"/>
      <c r="B2" s="629"/>
      <c r="C2" s="629"/>
      <c r="D2" s="631"/>
      <c r="E2" s="631"/>
      <c r="F2" s="631"/>
      <c r="G2" s="411" t="str">
        <f>D2&amp;"G"&amp;E2&amp;"V"&amp;F2</f>
        <v>GV</v>
      </c>
      <c r="H2" s="630"/>
      <c r="I2" s="845"/>
      <c r="J2" s="845"/>
      <c r="K2" s="845"/>
      <c r="L2" s="949"/>
      <c r="M2" s="361"/>
      <c r="V2" s="362"/>
      <c r="W2" s="362"/>
      <c r="Y2" s="363"/>
      <c r="Z2" s="363"/>
      <c r="AC2" s="363"/>
      <c r="AD2" s="363"/>
      <c r="BO2" s="359" t="s">
        <v>251</v>
      </c>
      <c r="EE2" s="364"/>
      <c r="EF2" s="364"/>
      <c r="EG2" s="364"/>
      <c r="EH2" s="364"/>
      <c r="EI2" s="364"/>
      <c r="EJ2" s="364"/>
      <c r="EK2" s="364"/>
      <c r="EL2" s="364"/>
      <c r="EM2" s="364"/>
      <c r="EN2" s="364"/>
      <c r="EO2" s="364"/>
      <c r="EP2" s="364"/>
      <c r="EQ2" s="364"/>
      <c r="ES2" s="364"/>
      <c r="EU2" s="364"/>
      <c r="EV2" s="364"/>
      <c r="EW2" s="364"/>
      <c r="EX2" s="364"/>
      <c r="FE2" s="364"/>
      <c r="FF2" s="364"/>
      <c r="FG2" s="364"/>
      <c r="FH2" s="364"/>
      <c r="FI2" s="364"/>
      <c r="FJ2" s="364"/>
      <c r="FN2" s="364"/>
      <c r="FO2" s="364"/>
      <c r="FP2" s="364"/>
      <c r="FV2" s="364"/>
      <c r="FW2" s="364"/>
      <c r="GA2" s="364"/>
      <c r="GB2" s="364"/>
      <c r="GC2" s="364"/>
      <c r="GD2" s="364"/>
    </row>
    <row r="3" spans="1:207" ht="12.75" customHeight="1" x14ac:dyDescent="0.25">
      <c r="A3" s="629"/>
      <c r="B3" s="629"/>
      <c r="C3" s="629"/>
      <c r="D3" s="629"/>
      <c r="E3" s="629"/>
      <c r="F3" s="629"/>
      <c r="G3" s="629"/>
      <c r="J3" s="846"/>
      <c r="K3" s="583"/>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c r="AT3" s="424"/>
      <c r="AU3" s="424"/>
      <c r="AV3" s="424"/>
      <c r="AW3" s="424"/>
      <c r="AX3" s="424"/>
      <c r="AY3" s="424"/>
      <c r="AZ3" s="424"/>
      <c r="BA3" s="424"/>
      <c r="BB3" s="425"/>
      <c r="BC3" s="424"/>
      <c r="BD3" s="424"/>
      <c r="BE3" s="424"/>
      <c r="BF3" s="424"/>
      <c r="BG3" s="424"/>
      <c r="BH3" s="424"/>
      <c r="BI3" s="424"/>
      <c r="BJ3" s="424"/>
      <c r="BK3" s="424"/>
      <c r="BL3" s="424"/>
      <c r="BM3" s="424"/>
      <c r="BN3" s="424"/>
      <c r="BO3" s="424"/>
      <c r="BP3" s="424"/>
      <c r="BQ3" s="424"/>
      <c r="BR3" s="424"/>
      <c r="BS3" s="424"/>
      <c r="BT3" s="424"/>
      <c r="BU3" s="424"/>
      <c r="BV3" s="424"/>
      <c r="BW3" s="424"/>
      <c r="BX3" s="424"/>
      <c r="BY3" s="424"/>
      <c r="BZ3" s="424"/>
      <c r="CA3" s="424"/>
      <c r="CB3" s="424"/>
      <c r="CC3" s="424"/>
      <c r="CD3" s="424"/>
      <c r="CE3" s="424"/>
      <c r="CF3" s="424"/>
      <c r="CG3" s="424"/>
      <c r="CH3" s="424"/>
      <c r="CI3" s="424"/>
      <c r="CJ3" s="424"/>
      <c r="CK3" s="424"/>
      <c r="CL3" s="424"/>
      <c r="CM3" s="424"/>
      <c r="CN3" s="424"/>
      <c r="CO3" s="424"/>
      <c r="CP3" s="424"/>
      <c r="CQ3" s="424"/>
      <c r="CR3" s="424"/>
      <c r="CS3" s="424"/>
      <c r="CT3" s="424"/>
      <c r="CU3" s="424"/>
      <c r="CV3" s="424"/>
      <c r="CW3" s="424"/>
      <c r="CX3" s="424"/>
      <c r="CY3" s="424"/>
      <c r="CZ3" s="424"/>
      <c r="DA3" s="424"/>
      <c r="DB3" s="424"/>
      <c r="DC3" s="424"/>
      <c r="DD3" s="424"/>
      <c r="DE3" s="424"/>
      <c r="DF3" s="424"/>
      <c r="DG3" s="424"/>
      <c r="DH3" s="424"/>
      <c r="DI3" s="424"/>
      <c r="DJ3" s="424"/>
      <c r="DK3" s="424"/>
      <c r="DL3" s="424"/>
      <c r="DM3" s="424"/>
      <c r="DN3" s="424"/>
      <c r="DO3" s="424"/>
      <c r="DP3" s="424"/>
      <c r="DQ3" s="424"/>
      <c r="DR3" s="424"/>
      <c r="DS3" s="424"/>
      <c r="DT3" s="424"/>
      <c r="DU3" s="424"/>
      <c r="DV3" s="424"/>
      <c r="DW3" s="424"/>
      <c r="DX3" s="424"/>
      <c r="DY3" s="424"/>
      <c r="DZ3" s="424"/>
      <c r="EA3" s="425"/>
      <c r="EB3" s="425"/>
      <c r="EC3" s="425"/>
      <c r="ED3" s="425"/>
      <c r="EE3" s="425"/>
      <c r="EF3" s="425"/>
      <c r="EG3" s="425"/>
      <c r="EH3" s="425"/>
      <c r="EI3" s="425"/>
      <c r="EJ3" s="425"/>
      <c r="EK3" s="425"/>
      <c r="EL3" s="425"/>
      <c r="EM3" s="425"/>
      <c r="EN3" s="425"/>
      <c r="EO3" s="425"/>
      <c r="EP3" s="425"/>
      <c r="EQ3" s="425"/>
      <c r="ER3" s="424"/>
      <c r="ES3" s="424"/>
      <c r="ET3" s="424"/>
      <c r="EU3" s="424"/>
      <c r="EV3" s="424"/>
      <c r="EW3" s="424"/>
      <c r="EX3" s="424"/>
      <c r="EY3" s="424"/>
      <c r="EZ3" s="424"/>
      <c r="FA3" s="425"/>
      <c r="FB3" s="425"/>
      <c r="FC3" s="426"/>
      <c r="FD3" s="424"/>
      <c r="FE3" s="425"/>
      <c r="FF3" s="425"/>
      <c r="FG3" s="425"/>
      <c r="FH3" s="425"/>
      <c r="FI3" s="425"/>
      <c r="FJ3" s="425"/>
      <c r="FK3" s="425"/>
      <c r="FL3" s="425"/>
      <c r="FM3" s="425"/>
      <c r="FN3" s="425"/>
      <c r="FO3" s="424"/>
      <c r="FP3" s="424"/>
      <c r="FQ3" s="424"/>
      <c r="FR3" s="424"/>
      <c r="FS3" s="425"/>
      <c r="FT3" s="426"/>
      <c r="FU3" s="424"/>
      <c r="FV3" s="425"/>
      <c r="FW3" s="425"/>
      <c r="FX3" s="425"/>
      <c r="FY3" s="425"/>
      <c r="FZ3" s="425"/>
      <c r="GA3" s="425"/>
      <c r="GB3" s="424"/>
      <c r="GC3" s="424"/>
      <c r="GD3" s="424"/>
      <c r="GE3" s="424"/>
      <c r="GF3" s="424"/>
      <c r="GG3" s="424"/>
      <c r="GH3" s="424"/>
      <c r="GI3" s="424"/>
      <c r="GJ3" s="424"/>
      <c r="GK3" s="424"/>
    </row>
    <row r="4" spans="1:207" ht="12.75" customHeight="1" x14ac:dyDescent="0.25">
      <c r="A4" s="427" t="s">
        <v>1581</v>
      </c>
      <c r="B4" s="424"/>
      <c r="C4" s="424"/>
      <c r="D4" s="424"/>
      <c r="E4" s="424"/>
      <c r="F4" s="424"/>
      <c r="G4" s="424"/>
      <c r="J4" s="424"/>
      <c r="K4" s="424"/>
      <c r="L4" s="424"/>
      <c r="M4" s="424"/>
      <c r="N4" s="424"/>
      <c r="O4" s="783"/>
      <c r="P4" s="424"/>
      <c r="Q4" s="424"/>
      <c r="R4" s="424"/>
      <c r="S4" s="424"/>
      <c r="T4" s="424"/>
      <c r="U4" s="424"/>
      <c r="V4" s="424"/>
      <c r="W4" s="424"/>
      <c r="AH4" s="578" t="s">
        <v>1582</v>
      </c>
      <c r="AI4" s="578"/>
      <c r="AJ4" s="578"/>
      <c r="AK4" s="428"/>
      <c r="AL4" s="428"/>
      <c r="AM4" s="428"/>
      <c r="AN4" s="428"/>
      <c r="AO4" s="428"/>
      <c r="AP4" s="428"/>
      <c r="AQ4" s="428"/>
      <c r="AR4" s="428"/>
      <c r="AS4" s="428"/>
      <c r="AT4" s="428"/>
      <c r="AU4" s="428"/>
      <c r="AV4" s="428"/>
      <c r="AW4" s="428"/>
      <c r="AX4" s="428"/>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30"/>
      <c r="CB4" s="430"/>
      <c r="CC4" s="430"/>
      <c r="CD4" s="430"/>
      <c r="CE4" s="430"/>
      <c r="CF4" s="431"/>
      <c r="CG4" s="431"/>
      <c r="CH4" s="431"/>
      <c r="CI4" s="431"/>
      <c r="CJ4" s="431"/>
      <c r="CK4" s="430"/>
      <c r="CL4" s="1265"/>
      <c r="CM4" s="579"/>
      <c r="CN4" s="579"/>
      <c r="CO4" s="579"/>
      <c r="CP4" s="579"/>
      <c r="CQ4" s="579"/>
      <c r="CR4" s="579"/>
      <c r="CS4" s="579"/>
      <c r="CT4" s="579"/>
      <c r="CU4" s="579"/>
      <c r="CV4" s="579"/>
      <c r="CW4" s="579"/>
      <c r="CX4" s="579"/>
      <c r="CY4" s="579"/>
      <c r="CZ4" s="579"/>
      <c r="DA4" s="579"/>
      <c r="DB4" s="579"/>
      <c r="DC4" s="579"/>
      <c r="DD4" s="579"/>
      <c r="DE4" s="579"/>
      <c r="DF4" s="579"/>
      <c r="DG4" s="579"/>
      <c r="DH4" s="579"/>
      <c r="DI4" s="579"/>
      <c r="DJ4" s="579"/>
      <c r="DK4" s="579"/>
      <c r="DL4" s="579"/>
      <c r="DM4" s="579"/>
      <c r="DN4" s="579"/>
      <c r="DO4" s="579"/>
      <c r="DP4" s="579"/>
      <c r="DQ4" s="579"/>
      <c r="DR4" s="579"/>
      <c r="DS4" s="579"/>
      <c r="DT4" s="579"/>
      <c r="DU4" s="579"/>
      <c r="DV4" s="579"/>
      <c r="DW4" s="579"/>
      <c r="DX4" s="579"/>
      <c r="DY4" s="579"/>
      <c r="DZ4" s="579"/>
      <c r="EA4" s="579"/>
      <c r="EB4" s="579"/>
      <c r="EC4" s="579"/>
      <c r="ED4" s="579"/>
      <c r="EE4" s="579"/>
      <c r="EF4" s="579"/>
      <c r="EG4" s="579"/>
      <c r="EH4" s="579"/>
      <c r="EI4" s="579"/>
      <c r="EJ4" s="579"/>
      <c r="EK4" s="432" t="s">
        <v>1038</v>
      </c>
      <c r="EL4" s="432"/>
      <c r="EM4" s="433"/>
      <c r="EN4" s="434"/>
      <c r="EO4" s="434"/>
      <c r="EP4" s="434"/>
      <c r="EQ4" s="434"/>
      <c r="ER4" s="434"/>
      <c r="ES4" s="434"/>
      <c r="ET4" s="434"/>
      <c r="EU4" s="434"/>
      <c r="EV4" s="434"/>
      <c r="EW4" s="434"/>
      <c r="EX4" s="434"/>
      <c r="EY4" s="434"/>
      <c r="EZ4" s="434"/>
      <c r="FA4" s="434"/>
      <c r="FB4" s="434"/>
      <c r="FC4" s="434"/>
      <c r="FD4" s="434"/>
      <c r="FE4" s="434"/>
      <c r="FF4" s="434"/>
      <c r="FG4" s="434"/>
      <c r="FH4" s="434"/>
      <c r="FI4" s="434"/>
      <c r="FJ4" s="434"/>
      <c r="FK4" s="434"/>
      <c r="FL4" s="434"/>
      <c r="FM4" s="434"/>
      <c r="FN4" s="434"/>
      <c r="FO4" s="434"/>
      <c r="FP4" s="434"/>
      <c r="FQ4" s="434"/>
      <c r="FR4" s="436" t="s">
        <v>1583</v>
      </c>
      <c r="FS4" s="434"/>
      <c r="FT4" s="434"/>
      <c r="FU4" s="434"/>
      <c r="FV4" s="434"/>
      <c r="FW4" s="434"/>
      <c r="FX4" s="434"/>
      <c r="FY4" s="434"/>
      <c r="FZ4" s="434"/>
      <c r="GA4" s="436" t="s">
        <v>1584</v>
      </c>
      <c r="GB4" s="434"/>
      <c r="GC4" s="434"/>
      <c r="GD4" s="434"/>
      <c r="GE4" s="434"/>
      <c r="GF4" s="434"/>
      <c r="GG4" s="434"/>
      <c r="GH4" s="434"/>
      <c r="GI4" s="434"/>
      <c r="GJ4" s="434"/>
      <c r="GK4" s="434"/>
      <c r="GL4" s="434"/>
      <c r="GM4" s="434"/>
      <c r="GN4" s="434"/>
      <c r="GO4" s="434"/>
      <c r="GP4" s="434"/>
      <c r="GQ4" s="434"/>
      <c r="GR4" s="434"/>
      <c r="GS4" s="434"/>
      <c r="GT4" s="434"/>
      <c r="GU4" s="434"/>
      <c r="GV4" s="434"/>
      <c r="GW4" s="434"/>
      <c r="GX4" s="435"/>
      <c r="GY4" s="435"/>
    </row>
    <row r="5" spans="1:207" ht="30" customHeight="1" x14ac:dyDescent="0.25">
      <c r="A5" s="424"/>
      <c r="B5" s="424"/>
      <c r="C5" s="424"/>
      <c r="D5" s="424"/>
      <c r="E5" s="424"/>
      <c r="F5" s="424"/>
      <c r="G5" s="424"/>
      <c r="H5" s="424"/>
      <c r="I5" s="424"/>
      <c r="J5" s="424"/>
      <c r="K5" s="424"/>
      <c r="L5" s="424"/>
      <c r="M5" s="424"/>
      <c r="N5" s="424"/>
      <c r="O5" s="424"/>
      <c r="P5" s="424"/>
      <c r="Q5" s="424"/>
      <c r="R5" s="424"/>
      <c r="S5" s="424"/>
      <c r="T5" s="424"/>
      <c r="U5" s="424"/>
      <c r="V5" s="424"/>
      <c r="W5" s="424"/>
      <c r="AH5" s="437">
        <v>1.1000000000000001</v>
      </c>
      <c r="AI5" s="437"/>
      <c r="AJ5" s="437"/>
      <c r="AK5" s="437"/>
      <c r="AL5" s="437"/>
      <c r="AM5" s="437"/>
      <c r="AN5" s="437"/>
      <c r="AO5" s="437"/>
      <c r="AP5" s="437"/>
      <c r="AQ5" s="437"/>
      <c r="AR5" s="437"/>
      <c r="AS5" s="437"/>
      <c r="AT5" s="437"/>
      <c r="AU5" s="437"/>
      <c r="AV5" s="437"/>
      <c r="AW5" s="437"/>
      <c r="AX5" s="437"/>
      <c r="AY5" s="437"/>
      <c r="AZ5" s="437">
        <v>1.3</v>
      </c>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8" t="s">
        <v>1585</v>
      </c>
      <c r="CB5" s="430"/>
      <c r="CC5" s="430"/>
      <c r="CD5" s="430"/>
      <c r="CE5" s="431"/>
      <c r="CF5" s="431"/>
      <c r="CG5" s="431"/>
      <c r="CH5" s="431"/>
      <c r="CI5" s="431"/>
      <c r="CJ5" s="438"/>
      <c r="CK5" s="431"/>
      <c r="CL5" s="808" t="s">
        <v>1586</v>
      </c>
      <c r="CM5" s="808"/>
      <c r="CN5" s="579"/>
      <c r="CO5" s="579"/>
      <c r="CP5" s="579"/>
      <c r="CQ5" s="579"/>
      <c r="CR5" s="579"/>
      <c r="CS5" s="808"/>
      <c r="CT5" s="808"/>
      <c r="CU5" s="808"/>
      <c r="CV5" s="579"/>
      <c r="CW5" s="580" t="s">
        <v>1587</v>
      </c>
      <c r="CX5" s="579"/>
      <c r="CY5" s="579"/>
      <c r="CZ5" s="579"/>
      <c r="DA5" s="579"/>
      <c r="DB5" s="579"/>
      <c r="DC5" s="579"/>
      <c r="DD5" s="579" t="s">
        <v>1588</v>
      </c>
      <c r="DE5" s="579"/>
      <c r="DF5" s="579"/>
      <c r="DG5" s="579"/>
      <c r="DH5" s="579"/>
      <c r="DI5" s="579"/>
      <c r="DJ5" s="579" t="s">
        <v>1589</v>
      </c>
      <c r="DK5" s="579"/>
      <c r="DL5" s="579"/>
      <c r="DM5" s="579"/>
      <c r="DN5" s="579"/>
      <c r="DO5" s="579"/>
      <c r="DP5" s="579"/>
      <c r="DQ5" s="579"/>
      <c r="DR5" s="579"/>
      <c r="DS5" s="580" t="s">
        <v>1590</v>
      </c>
      <c r="DT5" s="580"/>
      <c r="DU5" s="580"/>
      <c r="DV5" s="579"/>
      <c r="DW5" s="579"/>
      <c r="DX5" s="579"/>
      <c r="DY5" s="579"/>
      <c r="DZ5" s="579"/>
      <c r="EA5" s="579"/>
      <c r="EB5" s="579" t="s">
        <v>29</v>
      </c>
      <c r="EC5" s="579"/>
      <c r="ED5" s="579"/>
      <c r="EE5" s="579"/>
      <c r="EF5" s="579"/>
      <c r="EG5" s="579"/>
      <c r="EH5" s="579" t="s">
        <v>30</v>
      </c>
      <c r="EI5" s="579"/>
      <c r="EJ5" s="579"/>
      <c r="EK5" s="433" t="s">
        <v>1591</v>
      </c>
      <c r="EL5" s="433"/>
      <c r="EM5" s="433"/>
      <c r="EN5" s="435"/>
      <c r="EO5" s="435"/>
      <c r="EP5" s="435"/>
      <c r="EQ5" s="435"/>
      <c r="ER5" s="435"/>
      <c r="ES5" s="435"/>
      <c r="ET5" s="435"/>
      <c r="EU5" s="435"/>
      <c r="EV5" s="435"/>
      <c r="EW5" s="435"/>
      <c r="EX5" s="435"/>
      <c r="EY5" s="435"/>
      <c r="EZ5" s="435"/>
      <c r="FA5" s="435"/>
      <c r="FB5" s="435"/>
      <c r="FC5" s="435"/>
      <c r="FD5" s="435"/>
      <c r="FE5" s="435"/>
      <c r="FF5" s="439"/>
      <c r="FG5" s="439"/>
      <c r="FH5" s="439"/>
      <c r="FI5" s="439"/>
      <c r="FJ5" s="439"/>
      <c r="FK5" s="439"/>
      <c r="FL5" s="439"/>
      <c r="FM5" s="862"/>
      <c r="FN5" s="439"/>
      <c r="FO5" s="435"/>
      <c r="FP5" s="435"/>
      <c r="FQ5" s="434"/>
      <c r="FR5" s="434"/>
      <c r="FS5" s="434"/>
      <c r="FT5" s="435"/>
      <c r="FU5" s="435"/>
      <c r="FV5" s="439"/>
      <c r="FW5" s="439"/>
      <c r="FX5" s="439"/>
      <c r="FY5" s="439"/>
      <c r="FZ5" s="439"/>
      <c r="GA5" s="439"/>
      <c r="GB5" s="439"/>
      <c r="GC5" s="439"/>
      <c r="GD5" s="439"/>
      <c r="GE5" s="439"/>
      <c r="GF5" s="439"/>
      <c r="GG5" s="439"/>
      <c r="GH5" s="439"/>
      <c r="GI5" s="435"/>
      <c r="GJ5" s="435"/>
      <c r="GK5" s="435"/>
      <c r="GL5" s="435"/>
      <c r="GM5" s="435"/>
      <c r="GN5" s="435"/>
      <c r="GO5" s="435"/>
      <c r="GP5" s="435"/>
      <c r="GQ5" s="435"/>
      <c r="GR5" s="435"/>
      <c r="GS5" s="435"/>
      <c r="GT5" s="435"/>
      <c r="GU5" s="435"/>
      <c r="GV5" s="435"/>
      <c r="GW5" s="435"/>
      <c r="GX5" s="435"/>
      <c r="GY5" s="435"/>
    </row>
    <row r="6" spans="1:207" ht="48" customHeight="1" x14ac:dyDescent="0.25">
      <c r="A6" s="440" t="s">
        <v>1592</v>
      </c>
      <c r="B6" s="795" t="s">
        <v>1593</v>
      </c>
      <c r="C6" s="797" t="s">
        <v>1594</v>
      </c>
      <c r="D6" s="440" t="s">
        <v>1595</v>
      </c>
      <c r="E6" s="440" t="s">
        <v>1596</v>
      </c>
      <c r="F6" s="440" t="s">
        <v>1597</v>
      </c>
      <c r="G6" s="440" t="s">
        <v>748</v>
      </c>
      <c r="H6" s="440" t="s">
        <v>1598</v>
      </c>
      <c r="I6" s="440" t="s">
        <v>1599</v>
      </c>
      <c r="J6" s="440" t="s">
        <v>1600</v>
      </c>
      <c r="K6" s="440" t="s">
        <v>1601</v>
      </c>
      <c r="L6" s="440" t="s">
        <v>1602</v>
      </c>
      <c r="M6" s="440" t="s">
        <v>1603</v>
      </c>
      <c r="N6" s="440" t="s">
        <v>1604</v>
      </c>
      <c r="O6" s="440" t="s">
        <v>1605</v>
      </c>
      <c r="P6" s="440" t="s">
        <v>1606</v>
      </c>
      <c r="Q6" s="440" t="s">
        <v>1607</v>
      </c>
      <c r="R6" s="440" t="s">
        <v>1608</v>
      </c>
      <c r="S6" s="440" t="s">
        <v>1609</v>
      </c>
      <c r="T6" s="440" t="s">
        <v>1610</v>
      </c>
      <c r="U6" s="440" t="s">
        <v>1611</v>
      </c>
      <c r="V6" s="440" t="s">
        <v>1612</v>
      </c>
      <c r="W6" s="440" t="s">
        <v>1613</v>
      </c>
      <c r="X6" s="440" t="s">
        <v>1614</v>
      </c>
      <c r="Y6" s="440" t="s">
        <v>1615</v>
      </c>
      <c r="Z6" s="440" t="s">
        <v>1616</v>
      </c>
      <c r="AA6" s="440" t="s">
        <v>1617</v>
      </c>
      <c r="AB6" s="440" t="s">
        <v>1186</v>
      </c>
      <c r="AC6" s="440" t="s">
        <v>1618</v>
      </c>
      <c r="AD6" s="440" t="s">
        <v>1619</v>
      </c>
      <c r="AE6" s="440" t="s">
        <v>1620</v>
      </c>
      <c r="AF6" s="440" t="s">
        <v>1621</v>
      </c>
      <c r="AG6" s="440" t="s">
        <v>1622</v>
      </c>
      <c r="AH6" s="440" t="s">
        <v>1623</v>
      </c>
      <c r="AI6" s="440" t="s">
        <v>1624</v>
      </c>
      <c r="AJ6" s="440" t="s">
        <v>743</v>
      </c>
      <c r="AK6" s="440" t="s">
        <v>1625</v>
      </c>
      <c r="AL6" s="440" t="s">
        <v>1626</v>
      </c>
      <c r="AM6" s="440" t="s">
        <v>1627</v>
      </c>
      <c r="AN6" s="440" t="s">
        <v>1628</v>
      </c>
      <c r="AO6" s="440" t="s">
        <v>1629</v>
      </c>
      <c r="AP6" s="440" t="s">
        <v>1630</v>
      </c>
      <c r="AQ6" s="440" t="s">
        <v>1631</v>
      </c>
      <c r="AR6" s="440" t="s">
        <v>1632</v>
      </c>
      <c r="AS6" s="440" t="s">
        <v>1633</v>
      </c>
      <c r="AT6" s="440" t="s">
        <v>1634</v>
      </c>
      <c r="AU6" s="440" t="s">
        <v>1635</v>
      </c>
      <c r="AV6" s="440" t="s">
        <v>1636</v>
      </c>
      <c r="AW6" s="440" t="s">
        <v>1637</v>
      </c>
      <c r="AX6" s="440" t="s">
        <v>1638</v>
      </c>
      <c r="AY6" s="440" t="s">
        <v>1639</v>
      </c>
      <c r="AZ6" s="440" t="s">
        <v>1640</v>
      </c>
      <c r="BA6" s="440" t="s">
        <v>1641</v>
      </c>
      <c r="BB6" s="440" t="s">
        <v>1642</v>
      </c>
      <c r="BC6" s="440" t="s">
        <v>1643</v>
      </c>
      <c r="BD6" s="440" t="s">
        <v>1644</v>
      </c>
      <c r="BE6" s="440" t="s">
        <v>1645</v>
      </c>
      <c r="BF6" s="440" t="s">
        <v>1646</v>
      </c>
      <c r="BG6" s="440" t="s">
        <v>1647</v>
      </c>
      <c r="BH6" s="440" t="s">
        <v>1648</v>
      </c>
      <c r="BI6" s="440" t="s">
        <v>1649</v>
      </c>
      <c r="BJ6" s="440" t="s">
        <v>1650</v>
      </c>
      <c r="BK6" s="440" t="s">
        <v>1651</v>
      </c>
      <c r="BL6" s="440" t="s">
        <v>1652</v>
      </c>
      <c r="BM6" s="440" t="s">
        <v>1653</v>
      </c>
      <c r="BN6" s="440" t="s">
        <v>1654</v>
      </c>
      <c r="BO6" s="440" t="s">
        <v>1655</v>
      </c>
      <c r="BP6" s="440" t="s">
        <v>1656</v>
      </c>
      <c r="BQ6" s="440" t="s">
        <v>1657</v>
      </c>
      <c r="BR6" s="440" t="s">
        <v>1658</v>
      </c>
      <c r="BS6" s="440" t="s">
        <v>1659</v>
      </c>
      <c r="BT6" s="440" t="s">
        <v>1660</v>
      </c>
      <c r="BU6" s="440" t="s">
        <v>1661</v>
      </c>
      <c r="BV6" s="440" t="s">
        <v>1662</v>
      </c>
      <c r="BW6" s="440" t="s">
        <v>1663</v>
      </c>
      <c r="BX6" s="440" t="s">
        <v>1664</v>
      </c>
      <c r="BY6" s="440" t="s">
        <v>1665</v>
      </c>
      <c r="BZ6" s="440" t="s">
        <v>1666</v>
      </c>
      <c r="CA6" s="440" t="s">
        <v>1667</v>
      </c>
      <c r="CB6" s="440" t="s">
        <v>1668</v>
      </c>
      <c r="CC6" s="440" t="s">
        <v>1669</v>
      </c>
      <c r="CD6" s="440" t="s">
        <v>1670</v>
      </c>
      <c r="CE6" s="440" t="s">
        <v>1671</v>
      </c>
      <c r="CF6" s="440" t="s">
        <v>1672</v>
      </c>
      <c r="CG6" s="440" t="s">
        <v>1673</v>
      </c>
      <c r="CH6" s="440" t="s">
        <v>1674</v>
      </c>
      <c r="CI6" s="440" t="s">
        <v>1675</v>
      </c>
      <c r="CJ6" s="440" t="s">
        <v>1676</v>
      </c>
      <c r="CK6" s="440" t="s">
        <v>14</v>
      </c>
      <c r="CL6" s="440" t="s">
        <v>1677</v>
      </c>
      <c r="CM6" s="440" t="s">
        <v>1678</v>
      </c>
      <c r="CN6" s="440" t="s">
        <v>1679</v>
      </c>
      <c r="CO6" s="440" t="s">
        <v>1680</v>
      </c>
      <c r="CP6" s="440" t="s">
        <v>1681</v>
      </c>
      <c r="CQ6" s="440" t="s">
        <v>1682</v>
      </c>
      <c r="CR6" s="440" t="s">
        <v>1683</v>
      </c>
      <c r="CS6" s="440" t="s">
        <v>1684</v>
      </c>
      <c r="CT6" s="440" t="s">
        <v>1685</v>
      </c>
      <c r="CU6" s="440" t="s">
        <v>1686</v>
      </c>
      <c r="CV6" s="440" t="s">
        <v>1687</v>
      </c>
      <c r="CW6" s="440" t="s">
        <v>1688</v>
      </c>
      <c r="CX6" s="440" t="s">
        <v>1689</v>
      </c>
      <c r="CY6" s="440" t="s">
        <v>1690</v>
      </c>
      <c r="CZ6" s="440" t="s">
        <v>1691</v>
      </c>
      <c r="DA6" s="440" t="s">
        <v>1692</v>
      </c>
      <c r="DB6" s="440" t="s">
        <v>1693</v>
      </c>
      <c r="DC6" s="440" t="s">
        <v>1694</v>
      </c>
      <c r="DD6" s="440" t="s">
        <v>1695</v>
      </c>
      <c r="DE6" s="440" t="s">
        <v>1696</v>
      </c>
      <c r="DF6" s="440" t="s">
        <v>1697</v>
      </c>
      <c r="DG6" s="440" t="s">
        <v>1698</v>
      </c>
      <c r="DH6" s="440" t="s">
        <v>1699</v>
      </c>
      <c r="DI6" s="440" t="s">
        <v>1700</v>
      </c>
      <c r="DJ6" s="440" t="s">
        <v>1701</v>
      </c>
      <c r="DK6" s="440" t="s">
        <v>1702</v>
      </c>
      <c r="DL6" s="440" t="s">
        <v>1703</v>
      </c>
      <c r="DM6" s="440" t="s">
        <v>1704</v>
      </c>
      <c r="DN6" s="440" t="s">
        <v>1705</v>
      </c>
      <c r="DO6" s="440" t="s">
        <v>1706</v>
      </c>
      <c r="DP6" s="440" t="s">
        <v>1707</v>
      </c>
      <c r="DQ6" s="440" t="s">
        <v>1708</v>
      </c>
      <c r="DR6" s="440" t="s">
        <v>1709</v>
      </c>
      <c r="DS6" s="440" t="s">
        <v>1710</v>
      </c>
      <c r="DT6" s="440" t="s">
        <v>1711</v>
      </c>
      <c r="DU6" s="440" t="s">
        <v>1712</v>
      </c>
      <c r="DV6" s="440" t="s">
        <v>1713</v>
      </c>
      <c r="DW6" s="440" t="s">
        <v>1714</v>
      </c>
      <c r="DX6" s="440" t="s">
        <v>1715</v>
      </c>
      <c r="DY6" s="440" t="s">
        <v>1716</v>
      </c>
      <c r="DZ6" s="440" t="s">
        <v>1717</v>
      </c>
      <c r="EA6" s="440" t="s">
        <v>1718</v>
      </c>
      <c r="EB6" s="440" t="s">
        <v>1719</v>
      </c>
      <c r="EC6" s="440" t="s">
        <v>1720</v>
      </c>
      <c r="ED6" s="440" t="s">
        <v>1721</v>
      </c>
      <c r="EE6" s="440" t="s">
        <v>1722</v>
      </c>
      <c r="EF6" s="440" t="s">
        <v>1723</v>
      </c>
      <c r="EG6" s="440" t="s">
        <v>1724</v>
      </c>
      <c r="EH6" s="440" t="s">
        <v>1725</v>
      </c>
      <c r="EI6" s="440" t="s">
        <v>1726</v>
      </c>
      <c r="EJ6" s="440" t="s">
        <v>1727</v>
      </c>
      <c r="EK6" s="440" t="s">
        <v>1042</v>
      </c>
      <c r="EL6" s="440" t="s">
        <v>1728</v>
      </c>
      <c r="EM6" s="440" t="s">
        <v>1043</v>
      </c>
      <c r="EN6" s="440" t="s">
        <v>1729</v>
      </c>
      <c r="EO6" s="440" t="s">
        <v>1730</v>
      </c>
      <c r="EP6" s="440" t="s">
        <v>1731</v>
      </c>
      <c r="EQ6" s="440" t="s">
        <v>1732</v>
      </c>
      <c r="ER6" s="440" t="s">
        <v>1733</v>
      </c>
      <c r="ES6" s="440" t="s">
        <v>1046</v>
      </c>
      <c r="ET6" s="440" t="s">
        <v>1734</v>
      </c>
      <c r="EU6" s="440" t="s">
        <v>1735</v>
      </c>
      <c r="EV6" s="440" t="s">
        <v>1736</v>
      </c>
      <c r="EW6" s="440" t="s">
        <v>1737</v>
      </c>
      <c r="EX6" s="440" t="s">
        <v>1738</v>
      </c>
      <c r="EY6" s="441" t="s">
        <v>1739</v>
      </c>
      <c r="EZ6" s="441" t="s">
        <v>1740</v>
      </c>
      <c r="FA6" s="440" t="s">
        <v>1741</v>
      </c>
      <c r="FB6" s="440" t="s">
        <v>1742</v>
      </c>
      <c r="FC6" s="440" t="s">
        <v>1743</v>
      </c>
      <c r="FD6" s="440" t="s">
        <v>1744</v>
      </c>
      <c r="FE6" s="442" t="s">
        <v>1745</v>
      </c>
      <c r="FF6" s="442" t="s">
        <v>1746</v>
      </c>
      <c r="FG6" s="861" t="s">
        <v>1747</v>
      </c>
      <c r="FH6" s="861" t="s">
        <v>1748</v>
      </c>
      <c r="FI6" s="861" t="s">
        <v>1749</v>
      </c>
      <c r="FJ6" s="861" t="s">
        <v>1750</v>
      </c>
      <c r="FK6" s="861" t="s">
        <v>1751</v>
      </c>
      <c r="FL6" s="442" t="s">
        <v>1752</v>
      </c>
      <c r="FM6" s="442" t="s">
        <v>1753</v>
      </c>
      <c r="FN6" s="442" t="s">
        <v>1754</v>
      </c>
      <c r="FO6" s="442" t="s">
        <v>1755</v>
      </c>
      <c r="FP6" s="442" t="s">
        <v>1756</v>
      </c>
      <c r="FQ6" s="443" t="s">
        <v>1757</v>
      </c>
      <c r="FR6" s="443" t="s">
        <v>1758</v>
      </c>
      <c r="FS6" s="443" t="s">
        <v>1759</v>
      </c>
      <c r="FT6" s="443" t="s">
        <v>1760</v>
      </c>
      <c r="FU6" s="443" t="s">
        <v>1761</v>
      </c>
      <c r="FV6" s="443" t="s">
        <v>1762</v>
      </c>
      <c r="FW6" s="443" t="s">
        <v>1763</v>
      </c>
      <c r="FX6" s="443" t="s">
        <v>1764</v>
      </c>
      <c r="FY6" s="443" t="s">
        <v>1765</v>
      </c>
      <c r="FZ6" s="443" t="s">
        <v>1766</v>
      </c>
      <c r="GA6" s="443" t="s">
        <v>1767</v>
      </c>
      <c r="GB6" s="443" t="s">
        <v>1768</v>
      </c>
      <c r="GC6" s="443" t="s">
        <v>1769</v>
      </c>
      <c r="GD6" s="443" t="s">
        <v>1770</v>
      </c>
      <c r="GE6" s="443" t="s">
        <v>1771</v>
      </c>
      <c r="GF6" s="443" t="s">
        <v>1772</v>
      </c>
      <c r="GG6" s="443" t="s">
        <v>1773</v>
      </c>
      <c r="GH6" s="443" t="s">
        <v>1774</v>
      </c>
      <c r="GI6" s="443" t="s">
        <v>1775</v>
      </c>
      <c r="GJ6" s="442" t="s">
        <v>1776</v>
      </c>
      <c r="GK6" s="442" t="s">
        <v>1777</v>
      </c>
      <c r="GL6" s="442" t="s">
        <v>1778</v>
      </c>
      <c r="GM6" s="442" t="s">
        <v>1779</v>
      </c>
      <c r="GN6" s="442" t="s">
        <v>1780</v>
      </c>
      <c r="GO6" s="442" t="s">
        <v>1781</v>
      </c>
      <c r="GP6" s="442" t="s">
        <v>1782</v>
      </c>
      <c r="GQ6" s="442" t="s">
        <v>1783</v>
      </c>
      <c r="GR6" s="442" t="s">
        <v>1784</v>
      </c>
      <c r="GS6" s="442" t="s">
        <v>1785</v>
      </c>
      <c r="GT6" s="442" t="s">
        <v>1786</v>
      </c>
      <c r="GU6" s="442" t="s">
        <v>1787</v>
      </c>
      <c r="GV6" s="442" t="s">
        <v>1788</v>
      </c>
      <c r="GW6" s="442" t="s">
        <v>1789</v>
      </c>
    </row>
    <row r="7" spans="1:207" ht="22.5" customHeight="1" x14ac:dyDescent="0.25">
      <c r="A7" s="411" t="str">
        <f>IF($A$2="","",$A$2)</f>
        <v/>
      </c>
      <c r="B7" s="796">
        <f>'Step 1 Introduction'!D11</f>
        <v>0</v>
      </c>
      <c r="C7" s="950">
        <f>MIN('Step 4 Support Tool'!AI9:AI10)</f>
        <v>0</v>
      </c>
      <c r="D7" s="581">
        <f>MAX('Step 4 Support Tool'!AJ9:AJ10)</f>
        <v>0</v>
      </c>
      <c r="E7" s="403">
        <f>'Step 4 Support Tool'!C9</f>
        <v>0</v>
      </c>
      <c r="F7" s="403" t="str">
        <f>IF(AND(H7=0,I7=0),"",IF(AND(H7&gt;0,I7&gt;0),"Multi",IF(AND(H7&gt;0,I7=0),"Single","Planning Year")))</f>
        <v/>
      </c>
      <c r="G7" s="404">
        <f>'Step 4 Support Tool'!K9</f>
        <v>0</v>
      </c>
      <c r="H7" s="413">
        <f>'Step 5 Project Governance'!D32</f>
        <v>0</v>
      </c>
      <c r="I7" s="413">
        <f>'Step 5 Project Governance'!D33</f>
        <v>0</v>
      </c>
      <c r="J7" s="404" t="str">
        <f>'Step 4 Support Tool'!L9</f>
        <v>Input Site Life</v>
      </c>
      <c r="K7" s="404" t="str">
        <f>'Step 3.3 Heating System'!$V$112</f>
        <v/>
      </c>
      <c r="L7" s="404">
        <f>'Step 4 Support Tool'!$H$12</f>
        <v>0</v>
      </c>
      <c r="M7" s="404" t="str">
        <f>'Step 4 Support Tool'!$O$9</f>
        <v/>
      </c>
      <c r="N7" s="404">
        <f>'Step 4 Support Tool'!C13</f>
        <v>0</v>
      </c>
      <c r="O7" s="404">
        <f>'Step 4 Support Tool'!C12</f>
        <v>0</v>
      </c>
      <c r="P7" s="404">
        <f>'Step 4 Support Tool'!O13</f>
        <v>0</v>
      </c>
      <c r="Q7" s="404">
        <f>'Step 4 Support Tool'!O12</f>
        <v>0</v>
      </c>
      <c r="R7" s="404">
        <f>IFERROR(M7-G7,0)</f>
        <v>0</v>
      </c>
      <c r="S7" s="405" t="str">
        <f>IFERROR(R7/M7,"")</f>
        <v/>
      </c>
      <c r="T7" s="406" t="str">
        <f>IF(SUM(J13:J18)=5,IF(J13=1,IF(J14=1,IF(J15=1,IF(J16=1,IF(J17=1,IF(J18=1,D18,""),D17),D16),D15),D14),D13),"MPS")</f>
        <v>MPS</v>
      </c>
      <c r="U7" s="407" t="str">
        <f>'Step 4 Support Tool'!N9</f>
        <v/>
      </c>
      <c r="V7" s="408" t="str">
        <f>'Step 4 Support Tool'!P9</f>
        <v/>
      </c>
      <c r="W7" s="408">
        <f>'Step 4 Support Tool'!Y9</f>
        <v>0</v>
      </c>
      <c r="X7" s="951" t="str">
        <f>'Step 4 Support Tool'!R9</f>
        <v/>
      </c>
      <c r="Y7" s="409">
        <f>'Step 4 Support Tool'!S9</f>
        <v>0</v>
      </c>
      <c r="Z7" s="409">
        <f>'Step 4 Support Tool'!Z9</f>
        <v>0</v>
      </c>
      <c r="AA7" s="410" t="str">
        <f>'Step 4 Support Tool'!T9</f>
        <v/>
      </c>
      <c r="AB7" s="410" t="str">
        <f>'Step 4 Support Tool'!U9</f>
        <v>Input Site Life</v>
      </c>
      <c r="AC7" s="410">
        <f>'Step 4 Support Tool'!B9</f>
        <v>0</v>
      </c>
      <c r="AD7" s="927" t="str">
        <f>IFERROR((SUMIF('Step 3.3 Heating System'!$G$12:$G$111,"*Retained*",'Step 3.3 Heating System'!$J$12:$J$111)+SUM('Step 3.3 Heating System'!$K$120:$K$219))/SUM('Step 3.3 Heating System'!$J$12:$J$111),"")</f>
        <v/>
      </c>
      <c r="AE7" s="1242">
        <f>COUNT($BC$270:$BC$369)</f>
        <v>0</v>
      </c>
      <c r="AF7" s="1242">
        <f>COUNT($C$270:$C$369)</f>
        <v>0</v>
      </c>
      <c r="AG7" s="1242">
        <f>COUNT($D$376:$D$475)</f>
        <v>0</v>
      </c>
      <c r="AH7" s="402">
        <f>'Step 1 Introduction'!D9</f>
        <v>0</v>
      </c>
      <c r="AI7" s="581">
        <f>'Step 1 Introduction'!D13</f>
        <v>0</v>
      </c>
      <c r="AJ7" s="411">
        <f>'Step 1 Introduction'!D15</f>
        <v>0</v>
      </c>
      <c r="AK7" s="411">
        <f>'Step 1 Introduction'!D17</f>
        <v>0</v>
      </c>
      <c r="AL7" s="402">
        <f>'Step 1 Introduction'!D19</f>
        <v>0</v>
      </c>
      <c r="AM7" s="403">
        <f>'Step 1 Introduction'!D20</f>
        <v>0</v>
      </c>
      <c r="AN7" s="402">
        <f>'Step 1 Introduction'!F19</f>
        <v>0</v>
      </c>
      <c r="AO7" s="411">
        <f>'Step 1 Introduction'!F20</f>
        <v>0</v>
      </c>
      <c r="AP7" s="402">
        <f>'Step 1 Introduction'!H19</f>
        <v>0</v>
      </c>
      <c r="AQ7" s="411">
        <f>'Step 1 Introduction'!H20</f>
        <v>0</v>
      </c>
      <c r="AR7" s="411">
        <f>'Step 1 Introduction'!D22</f>
        <v>0</v>
      </c>
      <c r="AS7" s="411">
        <f>'Step 1 Introduction'!D23</f>
        <v>0</v>
      </c>
      <c r="AT7" s="411">
        <f>'Step 1 Introduction'!F22</f>
        <v>0</v>
      </c>
      <c r="AU7" s="411">
        <f>'Step 1 Introduction'!F23</f>
        <v>0</v>
      </c>
      <c r="AV7" s="411">
        <f>'Step 1 Introduction'!H22</f>
        <v>0</v>
      </c>
      <c r="AW7" s="411">
        <f>'Step 1 Introduction'!H23</f>
        <v>0</v>
      </c>
      <c r="AX7" s="411">
        <f>'Step 1 Introduction'!C34</f>
        <v>0</v>
      </c>
      <c r="AY7" s="411">
        <f>'Step 1 Introduction'!I41</f>
        <v>0</v>
      </c>
      <c r="AZ7" s="411">
        <f>'Step 1 Introduction'!I43</f>
        <v>0</v>
      </c>
      <c r="BA7" s="411">
        <f>'Step 1 Introduction'!I45</f>
        <v>0</v>
      </c>
      <c r="BB7" s="411">
        <f>'Step 1 Introduction'!I47</f>
        <v>0</v>
      </c>
      <c r="BC7" s="411">
        <f>'Step 1 Introduction'!I49</f>
        <v>0</v>
      </c>
      <c r="BD7" s="411">
        <f>'Step 1 Introduction'!I54</f>
        <v>0</v>
      </c>
      <c r="BE7" s="402">
        <f>'Step 1 Introduction'!C59</f>
        <v>0</v>
      </c>
      <c r="BF7" s="411">
        <f>'Step 1 Introduction'!I61</f>
        <v>0</v>
      </c>
      <c r="BG7" s="402">
        <f>'Step 1 Introduction'!C65</f>
        <v>0</v>
      </c>
      <c r="BH7" s="411">
        <f>'Step 1 Introduction'!I67</f>
        <v>0</v>
      </c>
      <c r="BI7" s="402">
        <f>'Step 1 Introduction'!C71</f>
        <v>0</v>
      </c>
      <c r="BJ7" s="411">
        <f>'Step 1 Introduction'!I73</f>
        <v>0</v>
      </c>
      <c r="BK7" s="411">
        <f>'Step 1 Introduction'!I74</f>
        <v>0</v>
      </c>
      <c r="BL7" s="411">
        <f>'Step 1 Introduction'!I76</f>
        <v>0</v>
      </c>
      <c r="BM7" s="411">
        <f>'Step 1 Introduction'!I77</f>
        <v>0</v>
      </c>
      <c r="BN7" s="411">
        <f>'Step 1 Introduction'!D82</f>
        <v>0</v>
      </c>
      <c r="BO7" s="411">
        <f>'Step 1 Introduction'!D83</f>
        <v>0</v>
      </c>
      <c r="BP7" s="411">
        <f>'Step 1 Introduction'!D84</f>
        <v>0</v>
      </c>
      <c r="BQ7" s="411">
        <f>'Step 1 Introduction'!D85</f>
        <v>0</v>
      </c>
      <c r="BR7" s="411">
        <f>'Step 1 Introduction'!D86</f>
        <v>0</v>
      </c>
      <c r="BS7" s="411">
        <f>'Step 1 Introduction'!D87</f>
        <v>0</v>
      </c>
      <c r="BT7" s="411">
        <f>'Step 1 Introduction'!D88</f>
        <v>0</v>
      </c>
      <c r="BU7" s="402">
        <f>'Step 1 Introduction'!C90</f>
        <v>0</v>
      </c>
      <c r="BV7" s="411">
        <f>'Step 1 Introduction'!I92</f>
        <v>0</v>
      </c>
      <c r="BW7" s="402">
        <f>'Step 1 Introduction'!C97</f>
        <v>0</v>
      </c>
      <c r="BX7" s="411">
        <f>'Step 1 Introduction'!I100</f>
        <v>0</v>
      </c>
      <c r="BY7" s="402">
        <f>'Step 1 Introduction'!C103</f>
        <v>0</v>
      </c>
      <c r="BZ7" s="402">
        <f>'Step 1 Introduction'!C103</f>
        <v>0</v>
      </c>
      <c r="CA7" s="411">
        <f>'Step 2.1 Existing Heating'!I9</f>
        <v>0</v>
      </c>
      <c r="CB7" s="411">
        <f>'Step 2.1 Existing Heating'!I10</f>
        <v>0</v>
      </c>
      <c r="CC7" s="411">
        <f>'Step 2.1 Existing Heating'!I12</f>
        <v>0</v>
      </c>
      <c r="CD7" s="411">
        <f>'Step 2.1 Existing Heating'!I13</f>
        <v>0</v>
      </c>
      <c r="CE7" s="402">
        <f>'Step 2.1 Existing Heating'!C17</f>
        <v>0</v>
      </c>
      <c r="CF7" s="411">
        <f>'Step 2.1 Existing Heating'!H19</f>
        <v>0</v>
      </c>
      <c r="CG7" s="411">
        <f>'Step 2.1 Existing Heating'!I21</f>
        <v>0</v>
      </c>
      <c r="CH7" s="402">
        <f>'Step 2.1 Existing Heating'!C26</f>
        <v>0</v>
      </c>
      <c r="CI7" s="411">
        <f>'Step 2.1 Existing Heating'!I28</f>
        <v>0</v>
      </c>
      <c r="CJ7" s="402">
        <f>'Step 2.1 Existing Heating'!C32</f>
        <v>0</v>
      </c>
      <c r="CK7" s="411">
        <f>'Step 2.1 Existing Heating'!I34</f>
        <v>0</v>
      </c>
      <c r="CL7" s="411">
        <f>'Step 2.2 Project Design'!H24</f>
        <v>0</v>
      </c>
      <c r="CM7" s="411">
        <f>'Step 2.2 Project Design'!C30</f>
        <v>0</v>
      </c>
      <c r="CN7" s="402">
        <f>'Step 2.2 Project Design'!C36</f>
        <v>0</v>
      </c>
      <c r="CO7" s="411">
        <f>'Step 2.2 Project Design'!H26</f>
        <v>0</v>
      </c>
      <c r="CP7" s="411">
        <f>'Step 2.2 Project Design'!D39</f>
        <v>0</v>
      </c>
      <c r="CQ7" s="411">
        <f>'Step 2.2 Project Design'!D42</f>
        <v>0</v>
      </c>
      <c r="CR7" s="402">
        <f>'Step 2.2 Project Design'!C44</f>
        <v>0</v>
      </c>
      <c r="CS7" s="402">
        <f>'Step 2.2 Project Design'!C52</f>
        <v>0</v>
      </c>
      <c r="CT7" s="402">
        <f>'Step 2.2 Project Design'!C59</f>
        <v>0</v>
      </c>
      <c r="CU7" s="402">
        <f>'Step 2.2 Project Design'!C67</f>
        <v>0</v>
      </c>
      <c r="CV7" s="411">
        <f>'Step 2.2 Project Design'!H69</f>
        <v>0</v>
      </c>
      <c r="CW7" s="411">
        <f>'Step 2.2 Project Design'!H78</f>
        <v>0</v>
      </c>
      <c r="CX7" s="411">
        <f>'Step 2.2 Project Design'!H79</f>
        <v>0</v>
      </c>
      <c r="CY7" s="411">
        <f>'Step 2.2 Project Design'!H80</f>
        <v>0</v>
      </c>
      <c r="CZ7" s="411">
        <f>'Step 2.2 Project Design'!H81</f>
        <v>0</v>
      </c>
      <c r="DA7" s="411">
        <f>'Step 2.2 Project Design'!H82</f>
        <v>0</v>
      </c>
      <c r="DB7" s="411">
        <f>'Step 2.2 Project Design'!H83</f>
        <v>0</v>
      </c>
      <c r="DC7" s="402">
        <f>'Step 2.2 Project Design'!C87</f>
        <v>0</v>
      </c>
      <c r="DD7" s="411">
        <f>'Step 2.2 Project Design'!H92</f>
        <v>0</v>
      </c>
      <c r="DE7" s="411">
        <f>'Step 2.2 Project Design'!H94</f>
        <v>0</v>
      </c>
      <c r="DF7" s="411">
        <f>'Step 2.2 Project Design'!H95</f>
        <v>0</v>
      </c>
      <c r="DG7" s="411">
        <f>'Step 2.2 Project Design'!H97</f>
        <v>0</v>
      </c>
      <c r="DH7" s="411">
        <f>'Step 2.2 Project Design'!H98</f>
        <v>0</v>
      </c>
      <c r="DI7" s="411">
        <f>'Step 2.2 Project Design'!H99</f>
        <v>0</v>
      </c>
      <c r="DJ7" s="411">
        <f>'Step 2.2 Project Design'!H107</f>
        <v>0</v>
      </c>
      <c r="DK7" s="411">
        <f>'Step 2.2 Project Design'!H108</f>
        <v>0</v>
      </c>
      <c r="DL7" s="411">
        <f>'Step 2.2 Project Design'!C110</f>
        <v>0</v>
      </c>
      <c r="DM7" s="411">
        <f>'Step 2.2 Project Design'!H112</f>
        <v>0</v>
      </c>
      <c r="DN7" s="411">
        <f>'Step 2.2 Project Design'!H113</f>
        <v>0</v>
      </c>
      <c r="DO7" s="411">
        <f>'Step 2.2 Project Design'!C115</f>
        <v>0</v>
      </c>
      <c r="DP7" s="411">
        <f>'Step 2.2 Project Design'!H117</f>
        <v>0</v>
      </c>
      <c r="DQ7" s="411">
        <f>'Step 2.2 Project Design'!H118</f>
        <v>0</v>
      </c>
      <c r="DR7" s="411">
        <f>'Step 2.2 Project Design'!C122</f>
        <v>0</v>
      </c>
      <c r="DS7" s="411">
        <f>'Step 2.2 Project Design'!H128</f>
        <v>0</v>
      </c>
      <c r="DT7" s="1398">
        <f>'Step 2.2 Project Design'!H129</f>
        <v>0</v>
      </c>
      <c r="DU7" s="411">
        <f>'Step 2.2 Project Design'!H130</f>
        <v>0</v>
      </c>
      <c r="DV7" s="412">
        <f>'Step 2.2 Project Design'!H131</f>
        <v>0</v>
      </c>
      <c r="DW7" s="403">
        <f>'Step 2.2 Project Design'!H132</f>
        <v>0</v>
      </c>
      <c r="DX7" s="403">
        <f>'Step 2.2 Project Design'!H133</f>
        <v>0</v>
      </c>
      <c r="DY7" s="411">
        <f>'Step 2.2 Project Design'!H134</f>
        <v>0</v>
      </c>
      <c r="DZ7" s="581">
        <f>'Step 2.2 Project Design'!H135</f>
        <v>0</v>
      </c>
      <c r="EA7" s="411">
        <f>'Step 2.2 Project Design'!C139</f>
        <v>0</v>
      </c>
      <c r="EB7" s="411">
        <f>'Step 2.2 Project Design'!H143</f>
        <v>0</v>
      </c>
      <c r="EC7" s="411">
        <f>'Step 2.2 Project Design'!H144</f>
        <v>0</v>
      </c>
      <c r="ED7" s="411">
        <f>'Step 2.2 Project Design'!H146</f>
        <v>0</v>
      </c>
      <c r="EE7" s="411">
        <f>'Step 2.2 Project Design'!H148</f>
        <v>0</v>
      </c>
      <c r="EF7" s="411">
        <f>'Step 2.2 Project Design'!H150</f>
        <v>0</v>
      </c>
      <c r="EG7" s="411">
        <f>'Step 2.2 Project Design'!C154</f>
        <v>0</v>
      </c>
      <c r="EH7" s="402">
        <f>'Step 2.2 Project Design'!C160</f>
        <v>0</v>
      </c>
      <c r="EI7" s="402">
        <f>'Step 2.2 Project Design'!C163</f>
        <v>0</v>
      </c>
      <c r="EJ7" s="402">
        <f>'Step 2.2 Project Design'!C167</f>
        <v>0</v>
      </c>
      <c r="EK7" s="411">
        <f>'Step 5 Project Governance'!D9</f>
        <v>0</v>
      </c>
      <c r="EL7" s="412" t="str">
        <f>'Step 5 Project Governance'!G9</f>
        <v/>
      </c>
      <c r="EM7" s="411">
        <f>'Step 5 Project Governance'!D11</f>
        <v>0</v>
      </c>
      <c r="EN7" s="412" t="str">
        <f>'Step 5 Project Governance'!G11</f>
        <v/>
      </c>
      <c r="EO7" s="411">
        <f>'Step 5 Project Governance'!D13</f>
        <v>0</v>
      </c>
      <c r="EP7" s="412" t="str">
        <f>'Step 5 Project Governance'!G13</f>
        <v/>
      </c>
      <c r="EQ7" s="411">
        <f>'Step 5 Project Governance'!D15</f>
        <v>0</v>
      </c>
      <c r="ER7" s="412" t="str">
        <f>'Step 5 Project Governance'!G15</f>
        <v/>
      </c>
      <c r="ES7" s="411">
        <f>'Step 5 Project Governance'!D17</f>
        <v>0</v>
      </c>
      <c r="ET7" s="412" t="str">
        <f>'Step 5 Project Governance'!G17</f>
        <v/>
      </c>
      <c r="EU7" s="411">
        <f>'Step 5 Project Governance'!D19</f>
        <v>0</v>
      </c>
      <c r="EV7" s="412" t="str">
        <f>'Step 5 Project Governance'!G19</f>
        <v/>
      </c>
      <c r="EW7" s="411">
        <f>'Step 5 Project Governance'!D21</f>
        <v>0</v>
      </c>
      <c r="EX7" s="412" t="str">
        <f>'Step 5 Project Governance'!G21</f>
        <v/>
      </c>
      <c r="EY7" s="411">
        <f>'Step 5 Project Governance'!D23</f>
        <v>0</v>
      </c>
      <c r="EZ7" s="411">
        <f>'Step 5 Project Governance'!D25</f>
        <v>0</v>
      </c>
      <c r="FA7" s="412" t="str">
        <f>'Step 5 Project Governance'!G25</f>
        <v/>
      </c>
      <c r="FB7" s="411" t="str">
        <f>'Step 5 Project Governance'!D27</f>
        <v/>
      </c>
      <c r="FC7" s="412" t="str">
        <f>'Step 5 Project Governance'!G27</f>
        <v/>
      </c>
      <c r="FD7" s="411">
        <f>'Step 5 Project Governance'!C48</f>
        <v>0</v>
      </c>
      <c r="FE7" s="412" t="str">
        <f>'Step 5 Project Governance'!G32</f>
        <v/>
      </c>
      <c r="FF7" s="412" t="str">
        <f>'Step 5 Project Governance'!G33</f>
        <v/>
      </c>
      <c r="FG7" s="411">
        <f>'Step 5 Project Governance'!D38</f>
        <v>0</v>
      </c>
      <c r="FH7" s="411">
        <f>'Step 5 Project Governance'!D39</f>
        <v>0</v>
      </c>
      <c r="FI7" s="411">
        <f>'Step 5 Project Governance'!I43</f>
        <v>0</v>
      </c>
      <c r="FJ7" s="411">
        <f>'Step 5 Project Governance'!I44</f>
        <v>0</v>
      </c>
      <c r="FK7" s="402">
        <f>'Step 5 Project Governance'!C56</f>
        <v>0</v>
      </c>
      <c r="FL7" s="402">
        <f>'Step 5 Project Governance'!C62</f>
        <v>0</v>
      </c>
      <c r="FM7" s="402">
        <f>'Step 5 Project Governance'!C68</f>
        <v>0</v>
      </c>
      <c r="FN7" s="402">
        <f>'Step 5 Project Governance'!C74</f>
        <v>0</v>
      </c>
      <c r="FO7" s="411">
        <f>'Step 5 Project Governance'!J77</f>
        <v>0</v>
      </c>
      <c r="FP7" s="402">
        <f>'Step 5 Project Governance'!C79</f>
        <v>0</v>
      </c>
      <c r="FQ7" s="411">
        <f>'Step 5 Project Governance'!C99</f>
        <v>0</v>
      </c>
      <c r="FR7" s="581">
        <f>'Step 5 Project Governance'!D85</f>
        <v>0</v>
      </c>
      <c r="FS7" s="581">
        <f>'Step 5 Project Governance'!D86</f>
        <v>0</v>
      </c>
      <c r="FT7" s="581">
        <f>'Step 5 Project Governance'!D87</f>
        <v>0</v>
      </c>
      <c r="FU7" s="581">
        <f>'Step 5 Project Governance'!D88</f>
        <v>0</v>
      </c>
      <c r="FV7" s="581">
        <f>'Step 5 Project Governance'!D89</f>
        <v>0</v>
      </c>
      <c r="FW7" s="581">
        <f>'Step 5 Project Governance'!D90</f>
        <v>0</v>
      </c>
      <c r="FX7" s="581">
        <f>'Step 5 Project Governance'!D91</f>
        <v>0</v>
      </c>
      <c r="FY7" s="581">
        <f>'Step 5 Project Governance'!D93</f>
        <v>0</v>
      </c>
      <c r="FZ7" s="581">
        <f>'Step 5 Project Governance'!D92</f>
        <v>0</v>
      </c>
      <c r="GA7" s="411">
        <f>'Step 5 Project Governance'!G85</f>
        <v>0</v>
      </c>
      <c r="GB7" s="411">
        <f>'Step 5 Project Governance'!G86</f>
        <v>0</v>
      </c>
      <c r="GC7" s="403">
        <f>'Step 5 Project Governance'!F87</f>
        <v>0</v>
      </c>
      <c r="GD7" s="403">
        <f>'Step 5 Project Governance'!F88</f>
        <v>0</v>
      </c>
      <c r="GE7" s="411">
        <f>'Step 5 Project Governance'!G89</f>
        <v>0</v>
      </c>
      <c r="GF7" s="411">
        <f>'Step 5 Project Governance'!G90</f>
        <v>0</v>
      </c>
      <c r="GG7" s="411">
        <f>'Step 5 Project Governance'!G91</f>
        <v>0</v>
      </c>
      <c r="GH7" s="411">
        <f>'Step 5 Project Governance'!G93</f>
        <v>0</v>
      </c>
      <c r="GI7" s="411">
        <f>'Step 5 Project Governance'!G92</f>
        <v>0</v>
      </c>
      <c r="GJ7" s="411">
        <f>'Step 5 Project Governance'!J112</f>
        <v>0</v>
      </c>
      <c r="GK7" s="402">
        <f>'Step 5 Project Governance'!C118</f>
        <v>0</v>
      </c>
      <c r="GL7" s="411">
        <f>'Step 5 Project Governance'!C108</f>
        <v>0</v>
      </c>
      <c r="GM7" s="411">
        <f>'Step 5 Project Governance'!D108</f>
        <v>0</v>
      </c>
      <c r="GN7" s="411">
        <f>'Step 5 Project Governance'!E108</f>
        <v>0</v>
      </c>
      <c r="GO7" s="411">
        <f>'Step 5 Project Governance'!G108</f>
        <v>0</v>
      </c>
      <c r="GP7" s="411">
        <f>'Step 5 Project Governance'!C109</f>
        <v>0</v>
      </c>
      <c r="GQ7" s="411">
        <f>'Step 5 Project Governance'!D109</f>
        <v>0</v>
      </c>
      <c r="GR7" s="411">
        <f>'Step 5 Project Governance'!E109</f>
        <v>0</v>
      </c>
      <c r="GS7" s="411">
        <f>'Step 5 Project Governance'!G109</f>
        <v>0</v>
      </c>
      <c r="GT7" s="411">
        <f>'Step 5 Project Governance'!C110</f>
        <v>0</v>
      </c>
      <c r="GU7" s="411">
        <f>'Step 5 Project Governance'!D110</f>
        <v>0</v>
      </c>
      <c r="GV7" s="411">
        <f>'Step 5 Project Governance'!E110</f>
        <v>0</v>
      </c>
      <c r="GW7" s="411">
        <f>'Step 5 Project Governance'!G110</f>
        <v>0</v>
      </c>
    </row>
    <row r="8" spans="1:207" ht="12.75" customHeight="1" x14ac:dyDescent="0.25">
      <c r="A8" s="424"/>
      <c r="B8" s="424"/>
      <c r="C8" s="424"/>
      <c r="D8" s="424"/>
      <c r="E8" s="424"/>
      <c r="F8" s="424"/>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4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866"/>
      <c r="EW8" s="866"/>
      <c r="EX8" s="424"/>
      <c r="EY8" s="424"/>
      <c r="EZ8" s="424"/>
      <c r="FA8" s="424"/>
      <c r="FB8" s="424"/>
      <c r="FC8" s="424"/>
      <c r="FD8" s="424"/>
      <c r="FE8" s="424"/>
      <c r="FF8" s="424"/>
      <c r="FG8" s="424"/>
      <c r="FH8" s="424"/>
      <c r="FI8" s="424"/>
      <c r="FJ8" s="424"/>
      <c r="FL8" s="424"/>
      <c r="FM8" s="424"/>
      <c r="FN8" s="424"/>
      <c r="FO8" s="424"/>
      <c r="FP8" s="424"/>
      <c r="FQ8" s="424"/>
      <c r="FR8" s="424"/>
      <c r="FS8" s="424"/>
      <c r="FT8" s="424"/>
      <c r="FU8" s="424"/>
      <c r="FV8" s="424"/>
      <c r="FW8" s="424"/>
      <c r="FY8" s="424"/>
      <c r="FZ8" s="424"/>
      <c r="GA8" s="424"/>
      <c r="GB8" s="424"/>
      <c r="GC8" s="424"/>
      <c r="GD8" s="424"/>
      <c r="GE8" s="424"/>
      <c r="GF8" s="424"/>
      <c r="GG8" s="424"/>
      <c r="GH8" s="424"/>
    </row>
    <row r="9" spans="1:207" ht="12.75" customHeight="1" x14ac:dyDescent="0.25">
      <c r="A9" s="424"/>
      <c r="B9" s="424"/>
      <c r="C9" s="424"/>
      <c r="D9" s="424"/>
      <c r="E9" s="424"/>
      <c r="F9" s="424"/>
      <c r="G9" s="424"/>
      <c r="H9" s="424"/>
      <c r="I9" s="42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L9" s="424"/>
      <c r="FM9" s="424"/>
      <c r="FN9" s="424"/>
      <c r="FO9" s="424"/>
      <c r="FP9" s="424"/>
      <c r="FQ9" s="424"/>
      <c r="FR9" s="424"/>
      <c r="FS9" s="424"/>
      <c r="FT9" s="424"/>
      <c r="FU9" s="424"/>
      <c r="FV9" s="424"/>
      <c r="FW9" s="424"/>
      <c r="FY9" s="424"/>
      <c r="FZ9" s="424"/>
      <c r="GA9" s="424"/>
      <c r="GB9" s="424"/>
      <c r="GC9" s="424"/>
      <c r="GD9" s="424"/>
      <c r="GE9" s="424"/>
      <c r="GF9" s="424"/>
      <c r="GG9" s="424"/>
      <c r="GH9" s="424"/>
    </row>
    <row r="10" spans="1:207" x14ac:dyDescent="0.25">
      <c r="A10" s="424"/>
      <c r="B10" s="424"/>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c r="CI10" s="424"/>
      <c r="CJ10" s="424"/>
      <c r="CK10" s="424"/>
      <c r="CL10" s="424"/>
      <c r="CM10" s="424"/>
      <c r="CN10" s="424"/>
      <c r="CO10" s="424"/>
      <c r="CP10" s="424"/>
      <c r="CQ10" s="424"/>
      <c r="CR10" s="444"/>
      <c r="CS10" s="424"/>
      <c r="CT10" s="424"/>
      <c r="CU10" s="424"/>
      <c r="CV10" s="424"/>
      <c r="CW10" s="424"/>
      <c r="CX10" s="424"/>
      <c r="CY10" s="424"/>
      <c r="CZ10" s="424"/>
      <c r="DA10" s="424"/>
      <c r="DB10" s="424"/>
      <c r="DC10" s="424"/>
      <c r="DD10" s="424"/>
      <c r="DE10" s="424"/>
      <c r="DF10" s="424"/>
      <c r="DG10" s="424"/>
      <c r="DH10" s="424"/>
      <c r="DI10" s="424"/>
      <c r="DJ10" s="424"/>
      <c r="DK10" s="424"/>
      <c r="DL10" s="424"/>
      <c r="DM10" s="424"/>
      <c r="DN10" s="424"/>
      <c r="DO10" s="424"/>
      <c r="DP10" s="424"/>
      <c r="DQ10" s="424"/>
      <c r="DR10" s="424"/>
      <c r="DS10" s="424"/>
      <c r="DT10" s="424"/>
      <c r="DU10" s="424"/>
      <c r="DV10" s="424"/>
      <c r="DW10" s="424"/>
      <c r="DX10" s="424"/>
      <c r="DY10" s="424"/>
      <c r="DZ10" s="424"/>
      <c r="EA10" s="424"/>
      <c r="EB10" s="424"/>
      <c r="EC10" s="424"/>
      <c r="ED10" s="424"/>
      <c r="EE10" s="424"/>
      <c r="EF10" s="424"/>
      <c r="EG10" s="424"/>
      <c r="EH10" s="424"/>
      <c r="EI10" s="424"/>
      <c r="EJ10" s="424"/>
      <c r="EK10" s="424"/>
      <c r="EL10" s="424"/>
      <c r="EM10" s="424"/>
      <c r="EN10" s="424"/>
      <c r="EO10" s="424"/>
      <c r="EP10" s="424"/>
      <c r="EQ10" s="424"/>
      <c r="ER10" s="424"/>
      <c r="ES10" s="424"/>
      <c r="ET10" s="424"/>
      <c r="EU10" s="424"/>
      <c r="EV10" s="424"/>
      <c r="EW10" s="424"/>
      <c r="EX10" s="424"/>
      <c r="EY10" s="424"/>
      <c r="EZ10" s="424"/>
      <c r="FA10" s="424"/>
      <c r="FB10" s="424"/>
      <c r="FC10" s="424"/>
      <c r="FD10" s="424"/>
      <c r="FE10" s="424"/>
      <c r="FF10" s="424"/>
      <c r="FG10" s="424"/>
      <c r="FH10" s="424"/>
      <c r="FI10" s="424"/>
      <c r="FJ10" s="424"/>
      <c r="FL10" s="424"/>
      <c r="FM10" s="424"/>
      <c r="FN10" s="424"/>
      <c r="FO10" s="424"/>
      <c r="FP10" s="424"/>
      <c r="FQ10" s="424"/>
      <c r="FR10" s="424"/>
      <c r="FS10" s="424"/>
      <c r="FT10" s="424"/>
      <c r="FU10" s="424"/>
      <c r="FV10" s="424"/>
      <c r="FW10" s="424"/>
      <c r="FX10" s="424"/>
      <c r="FY10" s="424"/>
      <c r="FZ10" s="424"/>
      <c r="GA10" s="424"/>
      <c r="GB10" s="424"/>
      <c r="GC10" s="424"/>
      <c r="GD10" s="424"/>
      <c r="GE10" s="424"/>
      <c r="GF10" s="424"/>
      <c r="GG10" s="424"/>
      <c r="GH10" s="424"/>
      <c r="GI10" s="424"/>
    </row>
    <row r="11" spans="1:207" ht="16.399999999999999" customHeight="1" x14ac:dyDescent="0.25">
      <c r="A11" s="765" t="s">
        <v>1790</v>
      </c>
      <c r="B11" s="766"/>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45"/>
      <c r="AC11" s="445"/>
      <c r="AD11" s="445"/>
      <c r="AE11" s="424"/>
      <c r="AF11" s="424"/>
      <c r="AG11" s="424"/>
      <c r="AH11" s="424"/>
      <c r="AI11" s="424"/>
      <c r="AJ11" s="424"/>
      <c r="AK11" s="424"/>
      <c r="AL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M11" s="424"/>
      <c r="FN11" s="424"/>
      <c r="FO11" s="424"/>
      <c r="FP11" s="424"/>
      <c r="FQ11" s="424"/>
      <c r="FR11" s="424"/>
      <c r="FS11" s="424"/>
      <c r="FT11" s="424"/>
      <c r="FU11" s="424"/>
      <c r="FV11" s="424"/>
      <c r="FW11" s="424"/>
    </row>
    <row r="12" spans="1:207" ht="52" x14ac:dyDescent="0.25">
      <c r="A12" s="440" t="s">
        <v>1592</v>
      </c>
      <c r="B12" s="440" t="s">
        <v>1791</v>
      </c>
      <c r="C12" s="440" t="s">
        <v>783</v>
      </c>
      <c r="D12" s="440" t="s">
        <v>616</v>
      </c>
      <c r="E12" s="440" t="s">
        <v>761</v>
      </c>
      <c r="F12" s="440" t="s">
        <v>762</v>
      </c>
      <c r="G12" s="440" t="s">
        <v>342</v>
      </c>
      <c r="H12" s="440" t="s">
        <v>1792</v>
      </c>
      <c r="I12" s="440" t="s">
        <v>1793</v>
      </c>
      <c r="J12" s="440" t="s">
        <v>781</v>
      </c>
      <c r="K12" s="440" t="s">
        <v>1004</v>
      </c>
      <c r="L12" s="440" t="s">
        <v>1794</v>
      </c>
      <c r="M12" s="440" t="s">
        <v>1795</v>
      </c>
      <c r="N12" s="440" t="s">
        <v>1796</v>
      </c>
      <c r="O12" s="440" t="s">
        <v>788</v>
      </c>
      <c r="P12" s="440" t="s">
        <v>1013</v>
      </c>
      <c r="Q12" s="440" t="s">
        <v>1797</v>
      </c>
      <c r="R12" s="440" t="s">
        <v>1798</v>
      </c>
      <c r="S12" s="440" t="s">
        <v>753</v>
      </c>
      <c r="T12" s="440" t="s">
        <v>792</v>
      </c>
      <c r="U12" s="440" t="s">
        <v>1799</v>
      </c>
      <c r="V12" s="440" t="s">
        <v>1800</v>
      </c>
      <c r="W12" s="440" t="s">
        <v>1801</v>
      </c>
      <c r="X12" s="440" t="s">
        <v>1802</v>
      </c>
      <c r="Y12" s="440" t="s">
        <v>1803</v>
      </c>
      <c r="Z12" s="440" t="s">
        <v>1804</v>
      </c>
      <c r="AA12" s="440" t="s">
        <v>1006</v>
      </c>
      <c r="AB12" s="440" t="s">
        <v>1805</v>
      </c>
      <c r="AC12" s="440" t="s">
        <v>1806</v>
      </c>
      <c r="AD12" s="446" t="s">
        <v>1807</v>
      </c>
      <c r="AE12" s="446" t="s">
        <v>1808</v>
      </c>
      <c r="AF12" s="446" t="s">
        <v>486</v>
      </c>
      <c r="AG12" s="446" t="s">
        <v>487</v>
      </c>
      <c r="AH12" s="446" t="s">
        <v>1809</v>
      </c>
      <c r="AI12" s="446" t="s">
        <v>1810</v>
      </c>
      <c r="AJ12" s="446" t="s">
        <v>1811</v>
      </c>
      <c r="AK12" s="446" t="s">
        <v>621</v>
      </c>
      <c r="AL12" s="446" t="s">
        <v>1812</v>
      </c>
      <c r="AM12" s="446" t="s">
        <v>1813</v>
      </c>
      <c r="AN12" s="446" t="s">
        <v>623</v>
      </c>
      <c r="AO12" s="446" t="s">
        <v>624</v>
      </c>
      <c r="AP12" s="446" t="s">
        <v>1814</v>
      </c>
      <c r="AQ12" s="446" t="s">
        <v>1815</v>
      </c>
      <c r="AR12" s="446" t="s">
        <v>627</v>
      </c>
      <c r="AS12" s="446" t="s">
        <v>495</v>
      </c>
      <c r="AT12" s="446" t="s">
        <v>628</v>
      </c>
      <c r="AU12" s="446" t="s">
        <v>1816</v>
      </c>
      <c r="AV12" s="446" t="s">
        <v>1817</v>
      </c>
      <c r="AW12" s="446" t="s">
        <v>1818</v>
      </c>
      <c r="AX12" s="446" t="s">
        <v>1819</v>
      </c>
      <c r="AY12" s="446" t="s">
        <v>1820</v>
      </c>
      <c r="AZ12" s="446" t="s">
        <v>1821</v>
      </c>
      <c r="BA12" s="446" t="s">
        <v>1822</v>
      </c>
      <c r="BB12" s="446" t="s">
        <v>1823</v>
      </c>
      <c r="BF12" s="851"/>
      <c r="BG12" s="651" t="s">
        <v>341</v>
      </c>
      <c r="BH12" s="779" t="s">
        <v>1824</v>
      </c>
      <c r="BI12" s="651" t="s">
        <v>1825</v>
      </c>
      <c r="BJ12" s="651"/>
      <c r="BK12" s="651" t="s">
        <v>1826</v>
      </c>
      <c r="BO12" s="440" t="s">
        <v>1478</v>
      </c>
      <c r="BP12" s="440" t="s">
        <v>1826</v>
      </c>
      <c r="BQ12" s="847" t="s">
        <v>1827</v>
      </c>
      <c r="BR12" s="848" t="s">
        <v>1828</v>
      </c>
      <c r="CQ12" s="365"/>
      <c r="CR12" s="365"/>
      <c r="CT12" s="365"/>
      <c r="CU12" s="424"/>
      <c r="CV12" s="424"/>
      <c r="CW12" s="424"/>
      <c r="CX12" s="424"/>
      <c r="CY12" s="424"/>
      <c r="CZ12" s="424"/>
      <c r="DA12" s="424"/>
      <c r="DC12" s="424"/>
      <c r="DD12" s="424"/>
      <c r="DE12" s="424"/>
      <c r="DF12" s="424"/>
      <c r="DG12" s="424"/>
      <c r="DH12" s="424"/>
      <c r="DJ12" s="424"/>
      <c r="DK12" s="424"/>
      <c r="DL12" s="424"/>
      <c r="DM12" s="424"/>
      <c r="DN12" s="424"/>
      <c r="DO12" s="424"/>
      <c r="DP12" s="366"/>
      <c r="DR12" s="366"/>
      <c r="DS12" s="366"/>
      <c r="DT12" s="366"/>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Y12" s="424"/>
      <c r="FZ12" s="424"/>
      <c r="GA12" s="424"/>
      <c r="GB12" s="424"/>
      <c r="GC12" s="424"/>
      <c r="GD12" s="424"/>
      <c r="GE12" s="424"/>
      <c r="GF12" s="424"/>
      <c r="GG12" s="424"/>
      <c r="GH12" s="424"/>
      <c r="GI12" s="424"/>
      <c r="GJ12" s="424"/>
    </row>
    <row r="13" spans="1:207" ht="12" customHeight="1" x14ac:dyDescent="0.25">
      <c r="A13" s="447" t="str">
        <f>IF(OR(C13="",$A$2=""),"",$A$2)</f>
        <v/>
      </c>
      <c r="B13" s="447" t="str">
        <f t="shared" ref="B13:B44" si="0">IF(C13="","",$A$2&amp;BG13&amp;BH13&amp;BI13&amp;BK13)</f>
        <v/>
      </c>
      <c r="C13" s="447" t="str">
        <f>IF(D13="","",'Eligible Technologies'!$C$7)</f>
        <v/>
      </c>
      <c r="D13" s="447" t="str">
        <f>'Step 4 Support Tool'!B222</f>
        <v/>
      </c>
      <c r="E13" s="448">
        <f>'Step 4 Support Tool'!C222</f>
        <v>0</v>
      </c>
      <c r="F13" s="448">
        <f>'Step 4 Support Tool'!D222</f>
        <v>0</v>
      </c>
      <c r="G13" s="447" t="str">
        <f>IF('Step 4 Support Tool'!E222="","",TRIM('Step 4 Support Tool'!E222))</f>
        <v/>
      </c>
      <c r="H13" s="447" t="str">
        <f t="shared" ref="H13:H44" si="1">_xlfn.XLOOKUP(I13,$C$270:$C$369,$B$270:$B$369,"",0,1)</f>
        <v/>
      </c>
      <c r="I13" s="447" t="str">
        <f t="shared" ref="I13:I44" si="2">IF(G13="","",_xlfn.XLOOKUP(G13,$G$270:$G$369,$C$270:$C$369,"",0,1))</f>
        <v/>
      </c>
      <c r="J13" s="952">
        <f>'Step 4 Support Tool'!F222</f>
        <v>0</v>
      </c>
      <c r="K13" s="447">
        <f>'Step 4 Support Tool'!H222</f>
        <v>0</v>
      </c>
      <c r="L13" s="447">
        <f>'Step 4 Support Tool'!I222</f>
        <v>0</v>
      </c>
      <c r="M13" s="447">
        <f>'Step 4 Support Tool'!L222</f>
        <v>0</v>
      </c>
      <c r="N13" s="447">
        <f>'Step 4 Support Tool'!M222</f>
        <v>0</v>
      </c>
      <c r="O13" s="447" t="str">
        <f>'Step 4 Support Tool'!AB222</f>
        <v/>
      </c>
      <c r="P13" s="953">
        <f>'Step 4 Support Tool'!AD222</f>
        <v>0</v>
      </c>
      <c r="Q13" s="954">
        <f>'Step 3.3 Heating System'!W120</f>
        <v>0</v>
      </c>
      <c r="R13" s="954" t="str">
        <f>'Step 4 Support Tool'!O222</f>
        <v/>
      </c>
      <c r="S13" s="955" t="str">
        <f>'Step 4 Support Tool'!P222</f>
        <v/>
      </c>
      <c r="T13" s="955" t="str">
        <f>'Step 4 Support Tool'!Q222</f>
        <v/>
      </c>
      <c r="U13" s="956" t="str">
        <f>'Step 4 Support Tool'!R222</f>
        <v/>
      </c>
      <c r="V13" s="956" t="str">
        <f>'Step 4 Support Tool'!S222</f>
        <v/>
      </c>
      <c r="W13" s="956" t="str">
        <f>'Step 4 Support Tool'!T222</f>
        <v/>
      </c>
      <c r="X13" s="957" t="str">
        <f>'Step 4 Support Tool'!X222</f>
        <v/>
      </c>
      <c r="Y13" s="958" t="str">
        <f>IFERROR(R13*X13,"")</f>
        <v/>
      </c>
      <c r="Z13" s="959" t="str">
        <f>'Step 4 Support Tool'!AC222</f>
        <v/>
      </c>
      <c r="AA13" s="959">
        <f>'Step 4 Support Tool'!J222</f>
        <v>0</v>
      </c>
      <c r="AB13" s="959">
        <f>'Step 4 Support Tool'!K222</f>
        <v>0</v>
      </c>
      <c r="AC13" s="956">
        <f>'Step 3.3 Heating System'!H120</f>
        <v>0</v>
      </c>
      <c r="AD13" s="956" t="str">
        <f t="shared" ref="AD13:AD44" si="3">IF(AE13=0,"",A13&amp;BH13)</f>
        <v/>
      </c>
      <c r="AE13" s="955">
        <f>'Step 3.3 Heating System'!E120</f>
        <v>0</v>
      </c>
      <c r="AF13" s="955">
        <f>'Step 3.3 Heating System'!F120</f>
        <v>0</v>
      </c>
      <c r="AG13" s="955">
        <f>'Step 3.3 Heating System'!G120</f>
        <v>0</v>
      </c>
      <c r="AH13" s="955">
        <f>'Step 3.3 Heating System'!H120</f>
        <v>0</v>
      </c>
      <c r="AI13" s="960">
        <f>'Step 3.3 Heating System'!I120</f>
        <v>0</v>
      </c>
      <c r="AJ13" s="960">
        <f>'Step 3.3 Heating System'!J120</f>
        <v>0</v>
      </c>
      <c r="AK13" s="960" t="str">
        <f>'Step 3.3 Heating System'!K120</f>
        <v/>
      </c>
      <c r="AL13" s="961" t="str">
        <f>'Step 3.3 Heating System'!L120</f>
        <v/>
      </c>
      <c r="AM13" s="961" t="str">
        <f>'Step 3.3 Heating System'!AB120</f>
        <v/>
      </c>
      <c r="AN13" s="962">
        <f>'Step 3.3 Heating System'!M120</f>
        <v>0</v>
      </c>
      <c r="AO13" s="962">
        <f>'Step 3.3 Heating System'!N120</f>
        <v>0</v>
      </c>
      <c r="AP13" s="962">
        <f>'Step 3.3 Heating System'!O120</f>
        <v>0</v>
      </c>
      <c r="AQ13" s="962">
        <f>'Step 3.3 Heating System'!P120</f>
        <v>0</v>
      </c>
      <c r="AR13" s="963">
        <f>'Step 3.3 Heating System'!Q120</f>
        <v>0</v>
      </c>
      <c r="AS13" s="963">
        <f>'Step 3.3 Heating System'!R120</f>
        <v>0</v>
      </c>
      <c r="AT13" s="963">
        <f>'Step 3.3 Heating System'!S120</f>
        <v>0</v>
      </c>
      <c r="AU13" s="964">
        <f>'Step 3.3 Heating System'!T120</f>
        <v>0</v>
      </c>
      <c r="AV13" s="964">
        <f>'Step 3.3 Heating System'!U120</f>
        <v>0</v>
      </c>
      <c r="AW13" s="964">
        <f>'Step 3.3 Heating System'!V120</f>
        <v>0</v>
      </c>
      <c r="AX13" s="964">
        <f>'Step 3.3 Heating System'!W120</f>
        <v>0</v>
      </c>
      <c r="AY13" s="963">
        <f>'Step 3.3 Heating System'!X120</f>
        <v>0</v>
      </c>
      <c r="AZ13" s="852">
        <f>SUMIF('Step 3.3 Heating System'!$A$12:$A$111,PETREAD!AE13,'Step 3.3 Heating System'!$V$12:$V$111)</f>
        <v>0</v>
      </c>
      <c r="BA13" s="852">
        <f t="shared" ref="BA13:BA44" si="4">IFERROR(AX13-AZ13,"")</f>
        <v>0</v>
      </c>
      <c r="BB13" s="856" t="str">
        <f>'Step 3.3 Heating System'!AA120</f>
        <v/>
      </c>
      <c r="BC13" s="365"/>
      <c r="BD13" s="890" t="s">
        <v>1484</v>
      </c>
      <c r="BE13" s="365"/>
      <c r="BF13" s="365"/>
      <c r="BG13" s="965" t="str">
        <f>SUBSTITUTE(_xlfn.XLOOKUP(G13,'Step 4 Support Tool'!$E$222:$E$321,'Step 3.1 Site Details'!$C$10:$C$109,"",0,1),"uilding ","")</f>
        <v>B1</v>
      </c>
      <c r="BH13" s="652" t="str" cm="1">
        <f t="array" ref="BH13">SUBSTITUTE(_xlfn.XLOOKUP(G13,'Step 3.3 Heating System'!C120:$C$219,'Step 3.3 Heating System'!E120:$E$219,"",0,1)," System ","")</f>
        <v/>
      </c>
      <c r="BI13" s="652" t="str">
        <f>IF(BH13="","",SUBSTITUTE('Step 4 Support Tool'!A222," System ",""))</f>
        <v/>
      </c>
      <c r="BJ13" s="652"/>
      <c r="BK13" s="652" t="str">
        <f t="shared" ref="BK13:BK44" si="5">IFERROR(VLOOKUP(D13,$BO$13:$BP$23,2,FALSE),"")</f>
        <v/>
      </c>
      <c r="BO13" s="447" t="s">
        <v>1483</v>
      </c>
      <c r="BP13" s="447" t="s">
        <v>1829</v>
      </c>
      <c r="BQ13" s="849" t="str">
        <f>'Step 4 Support Tool'!A222</f>
        <v>LC System 1</v>
      </c>
      <c r="BR13" s="850" t="str" cm="1">
        <f t="array" ref="BR13">_xlfn.XLOOKUP(G13,'Step 3.3 Heating System'!C120:$C$219,'Step 3.3 Heating System'!E120:$E$219,"",0,1)</f>
        <v/>
      </c>
      <c r="CQ13" s="424"/>
      <c r="CR13" s="424"/>
      <c r="CT13" s="424"/>
      <c r="CU13" s="367"/>
      <c r="CV13" s="367"/>
      <c r="CW13" s="367"/>
      <c r="CX13" s="367"/>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J13" s="424"/>
      <c r="FK13" s="424"/>
      <c r="FL13" s="424"/>
      <c r="FM13" s="424"/>
      <c r="FN13" s="424"/>
      <c r="FO13" s="424"/>
      <c r="FP13" s="424"/>
      <c r="FQ13" s="424"/>
      <c r="FR13" s="424"/>
      <c r="FS13" s="424"/>
      <c r="FT13" s="424"/>
    </row>
    <row r="14" spans="1:207" ht="12" customHeight="1" x14ac:dyDescent="0.25">
      <c r="A14" s="447" t="str">
        <f t="shared" ref="A14:A76" si="6">IF(OR(C14="",$A$2=""),"",$A$2)</f>
        <v/>
      </c>
      <c r="B14" s="447" t="str">
        <f t="shared" si="0"/>
        <v/>
      </c>
      <c r="C14" s="447" t="str">
        <f>IF(D14="","",'Eligible Technologies'!$C$7)</f>
        <v/>
      </c>
      <c r="D14" s="447" t="str">
        <f>'Step 4 Support Tool'!B223</f>
        <v/>
      </c>
      <c r="E14" s="448">
        <f>'Step 4 Support Tool'!C223</f>
        <v>0</v>
      </c>
      <c r="F14" s="448">
        <f>'Step 4 Support Tool'!D223</f>
        <v>0</v>
      </c>
      <c r="G14" s="447" t="str">
        <f>IF('Step 4 Support Tool'!E223="","",TRIM('Step 4 Support Tool'!E223))</f>
        <v/>
      </c>
      <c r="H14" s="447" t="str">
        <f t="shared" si="1"/>
        <v/>
      </c>
      <c r="I14" s="447" t="str">
        <f t="shared" si="2"/>
        <v/>
      </c>
      <c r="J14" s="447">
        <f>'Step 4 Support Tool'!F223</f>
        <v>0</v>
      </c>
      <c r="K14" s="447">
        <f>'Step 4 Support Tool'!H223</f>
        <v>0</v>
      </c>
      <c r="L14" s="447">
        <f>'Step 4 Support Tool'!I223</f>
        <v>0</v>
      </c>
      <c r="M14" s="447">
        <f>'Step 4 Support Tool'!L223</f>
        <v>0</v>
      </c>
      <c r="N14" s="447">
        <f>'Step 4 Support Tool'!M223</f>
        <v>0</v>
      </c>
      <c r="O14" s="447" t="str">
        <f>'Step 4 Support Tool'!AB223</f>
        <v/>
      </c>
      <c r="P14" s="953">
        <f>'Step 4 Support Tool'!AD223</f>
        <v>0</v>
      </c>
      <c r="Q14" s="954">
        <f>'Step 3.3 Heating System'!W121</f>
        <v>0</v>
      </c>
      <c r="R14" s="954" t="str">
        <f>'Step 4 Support Tool'!O223</f>
        <v/>
      </c>
      <c r="S14" s="955" t="str">
        <f>'Step 4 Support Tool'!P223</f>
        <v/>
      </c>
      <c r="T14" s="955" t="str">
        <f>'Step 4 Support Tool'!Q223</f>
        <v/>
      </c>
      <c r="U14" s="956" t="str">
        <f>'Step 4 Support Tool'!R223</f>
        <v/>
      </c>
      <c r="V14" s="956" t="str">
        <f>'Step 4 Support Tool'!S223</f>
        <v/>
      </c>
      <c r="W14" s="956" t="str">
        <f>'Step 4 Support Tool'!T223</f>
        <v/>
      </c>
      <c r="X14" s="957" t="str">
        <f>'Step 4 Support Tool'!X223</f>
        <v/>
      </c>
      <c r="Y14" s="958" t="str">
        <f t="shared" ref="Y14:Y23" si="7">IFERROR(R14*X14,"")</f>
        <v/>
      </c>
      <c r="Z14" s="959" t="str">
        <f>'Step 4 Support Tool'!AC223</f>
        <v/>
      </c>
      <c r="AA14" s="959">
        <f>'Step 4 Support Tool'!J223</f>
        <v>0</v>
      </c>
      <c r="AB14" s="959">
        <f>'Step 4 Support Tool'!K223</f>
        <v>0</v>
      </c>
      <c r="AC14" s="956">
        <f>'Step 3.3 Heating System'!H121</f>
        <v>0</v>
      </c>
      <c r="AD14" s="956" t="str">
        <f t="shared" si="3"/>
        <v/>
      </c>
      <c r="AE14" s="955">
        <f>'Step 3.3 Heating System'!E121</f>
        <v>0</v>
      </c>
      <c r="AF14" s="955">
        <f>'Step 3.3 Heating System'!F121</f>
        <v>0</v>
      </c>
      <c r="AG14" s="955">
        <f>'Step 3.3 Heating System'!G121</f>
        <v>0</v>
      </c>
      <c r="AH14" s="955">
        <f>'Step 3.3 Heating System'!H121</f>
        <v>0</v>
      </c>
      <c r="AI14" s="960">
        <f>'Step 3.3 Heating System'!I121</f>
        <v>0</v>
      </c>
      <c r="AJ14" s="960">
        <f>'Step 3.3 Heating System'!J121</f>
        <v>0</v>
      </c>
      <c r="AK14" s="960" t="str">
        <f>'Step 3.3 Heating System'!K121</f>
        <v/>
      </c>
      <c r="AL14" s="961" t="str">
        <f>'Step 3.3 Heating System'!L121</f>
        <v/>
      </c>
      <c r="AM14" s="961" t="str">
        <f>'Step 3.3 Heating System'!AB121</f>
        <v/>
      </c>
      <c r="AN14" s="962">
        <f>'Step 3.3 Heating System'!M121</f>
        <v>0</v>
      </c>
      <c r="AO14" s="962">
        <f>'Step 3.3 Heating System'!N121</f>
        <v>0</v>
      </c>
      <c r="AP14" s="962">
        <f>'Step 3.3 Heating System'!O121</f>
        <v>0</v>
      </c>
      <c r="AQ14" s="962">
        <f>'Step 3.3 Heating System'!P121</f>
        <v>0</v>
      </c>
      <c r="AR14" s="963">
        <f>'Step 3.3 Heating System'!Q121</f>
        <v>0</v>
      </c>
      <c r="AS14" s="963">
        <f>'Step 3.3 Heating System'!R121</f>
        <v>0</v>
      </c>
      <c r="AT14" s="963">
        <f>'Step 3.3 Heating System'!S121</f>
        <v>0</v>
      </c>
      <c r="AU14" s="964">
        <f>'Step 3.3 Heating System'!T121</f>
        <v>0</v>
      </c>
      <c r="AV14" s="964">
        <f>'Step 3.3 Heating System'!U121</f>
        <v>0</v>
      </c>
      <c r="AW14" s="964">
        <f>'Step 3.3 Heating System'!V121</f>
        <v>0</v>
      </c>
      <c r="AX14" s="964">
        <f>'Step 3.3 Heating System'!W121</f>
        <v>0</v>
      </c>
      <c r="AY14" s="963">
        <f>'Step 3.3 Heating System'!X121</f>
        <v>0</v>
      </c>
      <c r="AZ14" s="852">
        <f>SUMIF('Step 3.3 Heating System'!$A$12:$A$111,PETREAD!AE14,'Step 3.3 Heating System'!$V$12:$V$111)</f>
        <v>0</v>
      </c>
      <c r="BA14" s="852">
        <f t="shared" si="4"/>
        <v>0</v>
      </c>
      <c r="BB14" s="856" t="str">
        <f>'Step 3.3 Heating System'!AA121</f>
        <v/>
      </c>
      <c r="BC14" s="365"/>
      <c r="BD14" s="890"/>
      <c r="BE14" s="365"/>
      <c r="BF14" s="365"/>
      <c r="BG14" s="652" t="str">
        <f>SUBSTITUTE(_xlfn.XLOOKUP(G14,'Step 4 Support Tool'!$E$222:$E$321,'Step 3.1 Site Details'!$C$10:$C$109,"",0,1),"uilding ","")</f>
        <v>B1</v>
      </c>
      <c r="BH14" s="652" t="str" cm="1">
        <f t="array" ref="BH14">SUBSTITUTE(_xlfn.XLOOKUP(G14,'Step 3.3 Heating System'!C121:$C$219,'Step 3.3 Heating System'!E121:$E$219,"",0,1)," System ","")</f>
        <v/>
      </c>
      <c r="BI14" s="652" t="str">
        <f>IF(BH14="","",SUBSTITUTE('Step 4 Support Tool'!A223," System ",""))</f>
        <v/>
      </c>
      <c r="BJ14" s="652"/>
      <c r="BK14" s="652" t="str">
        <f t="shared" si="5"/>
        <v/>
      </c>
      <c r="BO14" s="447" t="s">
        <v>1830</v>
      </c>
      <c r="BP14" s="447" t="s">
        <v>1831</v>
      </c>
      <c r="BQ14" s="849" t="str">
        <f>'Step 4 Support Tool'!A223</f>
        <v>LC System 2</v>
      </c>
      <c r="BR14" s="850" t="str" cm="1">
        <f t="array" ref="BR14">_xlfn.XLOOKUP(G14,'Step 3.3 Heating System'!C121:$C$219,'Step 3.3 Heating System'!E121:$E$219,"",0,1)</f>
        <v/>
      </c>
      <c r="CQ14" s="424"/>
      <c r="CR14" s="424"/>
      <c r="CT14" s="424"/>
      <c r="CU14" s="367"/>
      <c r="CV14" s="367"/>
      <c r="CW14" s="367"/>
      <c r="CX14" s="367"/>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J14" s="424"/>
      <c r="FK14" s="424"/>
      <c r="FL14" s="424"/>
      <c r="FM14" s="424"/>
      <c r="FN14" s="424"/>
      <c r="FO14" s="424"/>
      <c r="FP14" s="424"/>
      <c r="FQ14" s="424"/>
      <c r="FR14" s="424"/>
      <c r="FS14" s="424"/>
      <c r="FT14" s="424"/>
    </row>
    <row r="15" spans="1:207" ht="12" customHeight="1" x14ac:dyDescent="0.35">
      <c r="A15" s="447" t="str">
        <f t="shared" si="6"/>
        <v/>
      </c>
      <c r="B15" s="447" t="str">
        <f t="shared" si="0"/>
        <v/>
      </c>
      <c r="C15" s="447" t="str">
        <f>IF(D15="","",'Eligible Technologies'!$C$7)</f>
        <v/>
      </c>
      <c r="D15" s="447" t="str">
        <f>'Step 4 Support Tool'!B224</f>
        <v/>
      </c>
      <c r="E15" s="448">
        <f>'Step 4 Support Tool'!C224</f>
        <v>0</v>
      </c>
      <c r="F15" s="448">
        <f>'Step 4 Support Tool'!D224</f>
        <v>0</v>
      </c>
      <c r="G15" s="447" t="str">
        <f>IF('Step 4 Support Tool'!E224="","",TRIM('Step 4 Support Tool'!E224))</f>
        <v/>
      </c>
      <c r="H15" s="447" t="str">
        <f t="shared" si="1"/>
        <v/>
      </c>
      <c r="I15" s="447" t="str">
        <f t="shared" si="2"/>
        <v/>
      </c>
      <c r="J15" s="447">
        <f>'Step 4 Support Tool'!F224</f>
        <v>0</v>
      </c>
      <c r="K15" s="447">
        <f>'Step 4 Support Tool'!H224</f>
        <v>0</v>
      </c>
      <c r="L15" s="447">
        <f>'Step 4 Support Tool'!I224</f>
        <v>0</v>
      </c>
      <c r="M15" s="447">
        <f>'Step 4 Support Tool'!L224</f>
        <v>0</v>
      </c>
      <c r="N15" s="447">
        <f>'Step 4 Support Tool'!M224</f>
        <v>0</v>
      </c>
      <c r="O15" s="447" t="str">
        <f>'Step 4 Support Tool'!AB224</f>
        <v/>
      </c>
      <c r="P15" s="953">
        <f>'Step 4 Support Tool'!AD224</f>
        <v>0</v>
      </c>
      <c r="Q15" s="954">
        <f>'Step 3.3 Heating System'!W122</f>
        <v>0</v>
      </c>
      <c r="R15" s="954" t="str">
        <f>'Step 4 Support Tool'!O224</f>
        <v/>
      </c>
      <c r="S15" s="955" t="str">
        <f>'Step 4 Support Tool'!P224</f>
        <v/>
      </c>
      <c r="T15" s="955" t="str">
        <f>'Step 4 Support Tool'!Q224</f>
        <v/>
      </c>
      <c r="U15" s="956" t="str">
        <f>'Step 4 Support Tool'!R224</f>
        <v/>
      </c>
      <c r="V15" s="956" t="str">
        <f>'Step 4 Support Tool'!S224</f>
        <v/>
      </c>
      <c r="W15" s="956" t="str">
        <f>'Step 4 Support Tool'!T224</f>
        <v/>
      </c>
      <c r="X15" s="957" t="str">
        <f>'Step 4 Support Tool'!X224</f>
        <v/>
      </c>
      <c r="Y15" s="958" t="str">
        <f t="shared" si="7"/>
        <v/>
      </c>
      <c r="Z15" s="959" t="str">
        <f>'Step 4 Support Tool'!AC224</f>
        <v/>
      </c>
      <c r="AA15" s="959">
        <f>'Step 4 Support Tool'!J224</f>
        <v>0</v>
      </c>
      <c r="AB15" s="959">
        <f>'Step 4 Support Tool'!K224</f>
        <v>0</v>
      </c>
      <c r="AC15" s="956">
        <f>'Step 3.3 Heating System'!H122</f>
        <v>0</v>
      </c>
      <c r="AD15" s="956" t="str">
        <f t="shared" si="3"/>
        <v/>
      </c>
      <c r="AE15" s="955">
        <f>'Step 3.3 Heating System'!E122</f>
        <v>0</v>
      </c>
      <c r="AF15" s="955">
        <f>'Step 3.3 Heating System'!F122</f>
        <v>0</v>
      </c>
      <c r="AG15" s="955">
        <f>'Step 3.3 Heating System'!G122</f>
        <v>0</v>
      </c>
      <c r="AH15" s="955">
        <f>'Step 3.3 Heating System'!H122</f>
        <v>0</v>
      </c>
      <c r="AI15" s="960">
        <f>'Step 3.3 Heating System'!I122</f>
        <v>0</v>
      </c>
      <c r="AJ15" s="960">
        <f>'Step 3.3 Heating System'!J122</f>
        <v>0</v>
      </c>
      <c r="AK15" s="960" t="str">
        <f>'Step 3.3 Heating System'!K122</f>
        <v/>
      </c>
      <c r="AL15" s="961" t="str">
        <f>'Step 3.3 Heating System'!L122</f>
        <v/>
      </c>
      <c r="AM15" s="961" t="str">
        <f>'Step 3.3 Heating System'!AB122</f>
        <v/>
      </c>
      <c r="AN15" s="962">
        <f>'Step 3.3 Heating System'!M122</f>
        <v>0</v>
      </c>
      <c r="AO15" s="962">
        <f>'Step 3.3 Heating System'!N122</f>
        <v>0</v>
      </c>
      <c r="AP15" s="962">
        <f>'Step 3.3 Heating System'!O122</f>
        <v>0</v>
      </c>
      <c r="AQ15" s="962">
        <f>'Step 3.3 Heating System'!P122</f>
        <v>0</v>
      </c>
      <c r="AR15" s="963">
        <f>'Step 3.3 Heating System'!Q122</f>
        <v>0</v>
      </c>
      <c r="AS15" s="963">
        <f>'Step 3.3 Heating System'!R122</f>
        <v>0</v>
      </c>
      <c r="AT15" s="963">
        <f>'Step 3.3 Heating System'!S122</f>
        <v>0</v>
      </c>
      <c r="AU15" s="964">
        <f>'Step 3.3 Heating System'!T122</f>
        <v>0</v>
      </c>
      <c r="AV15" s="964">
        <f>'Step 3.3 Heating System'!U122</f>
        <v>0</v>
      </c>
      <c r="AW15" s="964">
        <f>'Step 3.3 Heating System'!V122</f>
        <v>0</v>
      </c>
      <c r="AX15" s="964">
        <f>'Step 3.3 Heating System'!W122</f>
        <v>0</v>
      </c>
      <c r="AY15" s="963">
        <f>'Step 3.3 Heating System'!X122</f>
        <v>0</v>
      </c>
      <c r="AZ15" s="852">
        <f>SUMIF('Step 3.3 Heating System'!$A$12:$A$111,PETREAD!AE15,'Step 3.3 Heating System'!$V$12:$V$111)</f>
        <v>0</v>
      </c>
      <c r="BA15" s="852">
        <f t="shared" si="4"/>
        <v>0</v>
      </c>
      <c r="BB15" s="856" t="str">
        <f>'Step 3.3 Heating System'!AA122</f>
        <v/>
      </c>
      <c r="BC15" s="365"/>
      <c r="BD15" s="890" t="s">
        <v>1484</v>
      </c>
      <c r="BE15" s="365"/>
      <c r="BF15" s="365"/>
      <c r="BG15" s="652" t="str">
        <f>SUBSTITUTE(_xlfn.XLOOKUP(G15,'Step 4 Support Tool'!$E$222:$E$321,'Step 3.1 Site Details'!$C$10:$C$109,"",0,1),"uilding ","")</f>
        <v>B1</v>
      </c>
      <c r="BH15" s="652" t="str" cm="1">
        <f t="array" ref="BH15">SUBSTITUTE(_xlfn.XLOOKUP(G15,'Step 3.3 Heating System'!C122:$C$219,'Step 3.3 Heating System'!E122:$E$219,"",0,1)," System ","")</f>
        <v/>
      </c>
      <c r="BI15" s="652" t="str">
        <f>IF(BH15="","",SUBSTITUTE('Step 4 Support Tool'!A224," System ",""))</f>
        <v/>
      </c>
      <c r="BJ15" s="652"/>
      <c r="BK15" s="652" t="str">
        <f t="shared" si="5"/>
        <v/>
      </c>
      <c r="BO15" s="447" t="s">
        <v>1487</v>
      </c>
      <c r="BP15" s="447" t="s">
        <v>1832</v>
      </c>
      <c r="BQ15" s="849" t="str">
        <f>'Step 4 Support Tool'!A224</f>
        <v>LC System 3</v>
      </c>
      <c r="BR15" s="850" t="str" cm="1">
        <f t="array" ref="BR15">_xlfn.XLOOKUP(G15,'Step 3.3 Heating System'!C122:$C$219,'Step 3.3 Heating System'!E122:$E$219,"",0,1)</f>
        <v/>
      </c>
      <c r="CQ15" s="424"/>
      <c r="CR15" s="424"/>
      <c r="CT15" s="424"/>
      <c r="CU15" s="368"/>
      <c r="CV15" s="368"/>
      <c r="CW15" s="368"/>
      <c r="CX15" s="368"/>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J15" s="424"/>
      <c r="FK15" s="424"/>
      <c r="FL15" s="424"/>
      <c r="FM15" s="424"/>
      <c r="FN15" s="424"/>
      <c r="FO15" s="424"/>
      <c r="FP15" s="424"/>
      <c r="FQ15" s="424"/>
      <c r="FR15" s="424"/>
      <c r="FS15" s="424"/>
      <c r="FT15" s="424"/>
    </row>
    <row r="16" spans="1:207" ht="12" customHeight="1" x14ac:dyDescent="0.25">
      <c r="A16" s="447" t="str">
        <f t="shared" si="6"/>
        <v/>
      </c>
      <c r="B16" s="447" t="str">
        <f t="shared" si="0"/>
        <v/>
      </c>
      <c r="C16" s="447" t="str">
        <f>IF(D16="","",'Eligible Technologies'!$C$7)</f>
        <v/>
      </c>
      <c r="D16" s="447" t="str">
        <f>'Step 4 Support Tool'!B225</f>
        <v/>
      </c>
      <c r="E16" s="448">
        <f>'Step 4 Support Tool'!C225</f>
        <v>0</v>
      </c>
      <c r="F16" s="448">
        <f>'Step 4 Support Tool'!D225</f>
        <v>0</v>
      </c>
      <c r="G16" s="447" t="str">
        <f>IF('Step 4 Support Tool'!E225="","",TRIM('Step 4 Support Tool'!E225))</f>
        <v/>
      </c>
      <c r="H16" s="447" t="str">
        <f t="shared" si="1"/>
        <v/>
      </c>
      <c r="I16" s="447" t="str">
        <f t="shared" si="2"/>
        <v/>
      </c>
      <c r="J16" s="447">
        <f>'Step 4 Support Tool'!F225</f>
        <v>0</v>
      </c>
      <c r="K16" s="447">
        <f>'Step 4 Support Tool'!H225</f>
        <v>0</v>
      </c>
      <c r="L16" s="447">
        <f>'Step 4 Support Tool'!I225</f>
        <v>0</v>
      </c>
      <c r="M16" s="447">
        <f>'Step 4 Support Tool'!L225</f>
        <v>0</v>
      </c>
      <c r="N16" s="447">
        <f>'Step 4 Support Tool'!M225</f>
        <v>0</v>
      </c>
      <c r="O16" s="447" t="str">
        <f>'Step 4 Support Tool'!AB225</f>
        <v/>
      </c>
      <c r="P16" s="953">
        <f>'Step 4 Support Tool'!AD225</f>
        <v>0</v>
      </c>
      <c r="Q16" s="954">
        <f>'Step 3.3 Heating System'!W123</f>
        <v>0</v>
      </c>
      <c r="R16" s="954" t="str">
        <f>'Step 4 Support Tool'!O225</f>
        <v/>
      </c>
      <c r="S16" s="955" t="str">
        <f>'Step 4 Support Tool'!P225</f>
        <v/>
      </c>
      <c r="T16" s="955" t="str">
        <f>'Step 4 Support Tool'!Q225</f>
        <v/>
      </c>
      <c r="U16" s="956" t="str">
        <f>'Step 4 Support Tool'!R225</f>
        <v/>
      </c>
      <c r="V16" s="956" t="str">
        <f>'Step 4 Support Tool'!S225</f>
        <v/>
      </c>
      <c r="W16" s="956" t="str">
        <f>'Step 4 Support Tool'!T225</f>
        <v/>
      </c>
      <c r="X16" s="957" t="str">
        <f>'Step 4 Support Tool'!X225</f>
        <v/>
      </c>
      <c r="Y16" s="958" t="str">
        <f t="shared" si="7"/>
        <v/>
      </c>
      <c r="Z16" s="959" t="str">
        <f>'Step 4 Support Tool'!AC225</f>
        <v/>
      </c>
      <c r="AA16" s="959">
        <f>'Step 4 Support Tool'!J225</f>
        <v>0</v>
      </c>
      <c r="AB16" s="959">
        <f>'Step 4 Support Tool'!K225</f>
        <v>0</v>
      </c>
      <c r="AC16" s="956">
        <f>'Step 3.3 Heating System'!H123</f>
        <v>0</v>
      </c>
      <c r="AD16" s="956" t="str">
        <f t="shared" si="3"/>
        <v/>
      </c>
      <c r="AE16" s="955">
        <f>'Step 3.3 Heating System'!E123</f>
        <v>0</v>
      </c>
      <c r="AF16" s="955">
        <f>'Step 3.3 Heating System'!F123</f>
        <v>0</v>
      </c>
      <c r="AG16" s="955">
        <f>'Step 3.3 Heating System'!G123</f>
        <v>0</v>
      </c>
      <c r="AH16" s="955">
        <f>'Step 3.3 Heating System'!H123</f>
        <v>0</v>
      </c>
      <c r="AI16" s="960">
        <f>'Step 3.3 Heating System'!I123</f>
        <v>0</v>
      </c>
      <c r="AJ16" s="960">
        <f>'Step 3.3 Heating System'!J123</f>
        <v>0</v>
      </c>
      <c r="AK16" s="960" t="str">
        <f>'Step 3.3 Heating System'!K123</f>
        <v/>
      </c>
      <c r="AL16" s="961" t="str">
        <f>'Step 3.3 Heating System'!L123</f>
        <v/>
      </c>
      <c r="AM16" s="961" t="str">
        <f>'Step 3.3 Heating System'!AB123</f>
        <v/>
      </c>
      <c r="AN16" s="962">
        <f>'Step 3.3 Heating System'!M123</f>
        <v>0</v>
      </c>
      <c r="AO16" s="962">
        <f>'Step 3.3 Heating System'!N123</f>
        <v>0</v>
      </c>
      <c r="AP16" s="962">
        <f>'Step 3.3 Heating System'!O123</f>
        <v>0</v>
      </c>
      <c r="AQ16" s="962">
        <f>'Step 3.3 Heating System'!P123</f>
        <v>0</v>
      </c>
      <c r="AR16" s="963">
        <f>'Step 3.3 Heating System'!Q123</f>
        <v>0</v>
      </c>
      <c r="AS16" s="963">
        <f>'Step 3.3 Heating System'!R123</f>
        <v>0</v>
      </c>
      <c r="AT16" s="963">
        <f>'Step 3.3 Heating System'!S123</f>
        <v>0</v>
      </c>
      <c r="AU16" s="964">
        <f>'Step 3.3 Heating System'!T123</f>
        <v>0</v>
      </c>
      <c r="AV16" s="964">
        <f>'Step 3.3 Heating System'!U123</f>
        <v>0</v>
      </c>
      <c r="AW16" s="964">
        <f>'Step 3.3 Heating System'!V123</f>
        <v>0</v>
      </c>
      <c r="AX16" s="964">
        <f>'Step 3.3 Heating System'!W123</f>
        <v>0</v>
      </c>
      <c r="AY16" s="963">
        <f>'Step 3.3 Heating System'!X123</f>
        <v>0</v>
      </c>
      <c r="AZ16" s="852">
        <f>SUMIF('Step 3.3 Heating System'!$A$12:$A$111,PETREAD!AE16,'Step 3.3 Heating System'!$V$12:$V$111)</f>
        <v>0</v>
      </c>
      <c r="BA16" s="852">
        <f t="shared" si="4"/>
        <v>0</v>
      </c>
      <c r="BB16" s="856" t="str">
        <f>'Step 3.3 Heating System'!AA123</f>
        <v/>
      </c>
      <c r="BC16" s="424"/>
      <c r="BD16" s="889"/>
      <c r="BE16" s="424"/>
      <c r="BF16" s="424"/>
      <c r="BG16" s="652" t="str">
        <f>SUBSTITUTE(_xlfn.XLOOKUP(G16,'Step 4 Support Tool'!$E$222:$E$321,'Step 3.1 Site Details'!$C$10:$C$109,"",0,1),"uilding ","")</f>
        <v>B1</v>
      </c>
      <c r="BH16" s="652" t="str" cm="1">
        <f t="array" ref="BH16">SUBSTITUTE(_xlfn.XLOOKUP(G16,'Step 3.3 Heating System'!C123:$C$219,'Step 3.3 Heating System'!E123:$E$219,"",0,1)," System ","")</f>
        <v/>
      </c>
      <c r="BI16" s="652" t="str">
        <f>IF(BH16="","",SUBSTITUTE('Step 4 Support Tool'!A225," System ",""))</f>
        <v/>
      </c>
      <c r="BJ16" s="652"/>
      <c r="BK16" s="652" t="str">
        <f t="shared" si="5"/>
        <v/>
      </c>
      <c r="BO16" s="447" t="s">
        <v>1488</v>
      </c>
      <c r="BP16" s="447" t="s">
        <v>1833</v>
      </c>
      <c r="BQ16" s="849" t="str">
        <f>'Step 4 Support Tool'!A225</f>
        <v>LC System 4</v>
      </c>
      <c r="BR16" s="850" t="str" cm="1">
        <f t="array" ref="BR16">_xlfn.XLOOKUP(G16,'Step 3.3 Heating System'!C123:$C$219,'Step 3.3 Heating System'!E123:$E$219,"",0,1)</f>
        <v/>
      </c>
      <c r="CQ16" s="424"/>
      <c r="CR16" s="424"/>
      <c r="CT16" s="424"/>
      <c r="CU16" s="424"/>
      <c r="CV16" s="424"/>
      <c r="CW16" s="424"/>
      <c r="CX16" s="424"/>
      <c r="CY16" s="424"/>
      <c r="CZ16" s="424"/>
      <c r="DA16" s="424"/>
      <c r="DC16" s="424"/>
      <c r="DD16" s="424"/>
      <c r="DE16" s="424"/>
      <c r="DF16" s="424"/>
      <c r="DG16" s="424"/>
      <c r="DH16" s="424"/>
      <c r="DJ16" s="424"/>
      <c r="DK16" s="424"/>
      <c r="DL16" s="424"/>
      <c r="DM16" s="424"/>
      <c r="DN16" s="424"/>
      <c r="DO16" s="424"/>
      <c r="DP16" s="424"/>
      <c r="DQ16" s="424"/>
      <c r="DR16" s="424"/>
      <c r="DS16" s="424"/>
      <c r="DT16" s="424"/>
      <c r="DU16" s="424"/>
      <c r="DV16" s="424"/>
      <c r="DW16" s="424"/>
      <c r="DX16" s="424"/>
      <c r="DY16" s="424"/>
      <c r="DZ16" s="424"/>
      <c r="EA16" s="424"/>
      <c r="EB16" s="424"/>
      <c r="EC16" s="424"/>
      <c r="ED16" s="424"/>
      <c r="EE16" s="424"/>
      <c r="EF16" s="424"/>
      <c r="EG16" s="424"/>
      <c r="EH16" s="424"/>
      <c r="EI16" s="424"/>
      <c r="EJ16" s="424"/>
      <c r="EK16" s="424"/>
      <c r="EL16" s="424"/>
      <c r="EM16" s="424"/>
      <c r="EN16" s="424"/>
      <c r="EO16" s="424"/>
      <c r="EP16" s="424"/>
      <c r="EQ16" s="424"/>
      <c r="ER16" s="424"/>
      <c r="ES16" s="424"/>
      <c r="ET16" s="424"/>
      <c r="EU16" s="424"/>
      <c r="EV16" s="424"/>
      <c r="EW16" s="424"/>
      <c r="EX16" s="424"/>
      <c r="EY16" s="424"/>
      <c r="EZ16" s="424"/>
      <c r="FA16" s="424"/>
      <c r="FB16" s="424"/>
      <c r="FC16" s="424"/>
      <c r="FD16" s="424"/>
      <c r="FJ16" s="424"/>
      <c r="FK16" s="424"/>
      <c r="FL16" s="424"/>
      <c r="FM16" s="424"/>
      <c r="FN16" s="424"/>
      <c r="FO16" s="424"/>
      <c r="FP16" s="424"/>
      <c r="FQ16" s="424"/>
      <c r="FR16" s="424"/>
      <c r="FS16" s="424"/>
      <c r="FT16" s="424"/>
    </row>
    <row r="17" spans="1:189" ht="12" customHeight="1" x14ac:dyDescent="0.25">
      <c r="A17" s="447" t="str">
        <f t="shared" si="6"/>
        <v/>
      </c>
      <c r="B17" s="447" t="str">
        <f t="shared" si="0"/>
        <v/>
      </c>
      <c r="C17" s="447" t="str">
        <f>IF(D17="","",'Eligible Technologies'!$C$7)</f>
        <v/>
      </c>
      <c r="D17" s="447" t="str">
        <f>'Step 4 Support Tool'!B226</f>
        <v/>
      </c>
      <c r="E17" s="448">
        <f>'Step 4 Support Tool'!C226</f>
        <v>0</v>
      </c>
      <c r="F17" s="448">
        <f>'Step 4 Support Tool'!D226</f>
        <v>0</v>
      </c>
      <c r="G17" s="447" t="str">
        <f>IF('Step 4 Support Tool'!E226="","",TRIM('Step 4 Support Tool'!E226))</f>
        <v/>
      </c>
      <c r="H17" s="447" t="str">
        <f t="shared" si="1"/>
        <v/>
      </c>
      <c r="I17" s="447" t="str">
        <f t="shared" si="2"/>
        <v/>
      </c>
      <c r="J17" s="447">
        <f>'Step 4 Support Tool'!F226</f>
        <v>0</v>
      </c>
      <c r="K17" s="447">
        <f>'Step 4 Support Tool'!H226</f>
        <v>0</v>
      </c>
      <c r="L17" s="447">
        <f>'Step 4 Support Tool'!I226</f>
        <v>0</v>
      </c>
      <c r="M17" s="447">
        <f>'Step 4 Support Tool'!L226</f>
        <v>0</v>
      </c>
      <c r="N17" s="447">
        <f>'Step 4 Support Tool'!M226</f>
        <v>0</v>
      </c>
      <c r="O17" s="447" t="str">
        <f>'Step 4 Support Tool'!AB226</f>
        <v/>
      </c>
      <c r="P17" s="953">
        <f>'Step 4 Support Tool'!AD226</f>
        <v>0</v>
      </c>
      <c r="Q17" s="954">
        <f>'Step 3.3 Heating System'!W124</f>
        <v>0</v>
      </c>
      <c r="R17" s="954" t="str">
        <f>'Step 4 Support Tool'!O226</f>
        <v/>
      </c>
      <c r="S17" s="955" t="str">
        <f>'Step 4 Support Tool'!P226</f>
        <v/>
      </c>
      <c r="T17" s="955" t="str">
        <f>'Step 4 Support Tool'!Q226</f>
        <v/>
      </c>
      <c r="U17" s="956" t="str">
        <f>'Step 4 Support Tool'!R226</f>
        <v/>
      </c>
      <c r="V17" s="956" t="str">
        <f>'Step 4 Support Tool'!S226</f>
        <v/>
      </c>
      <c r="W17" s="956" t="str">
        <f>'Step 4 Support Tool'!T226</f>
        <v/>
      </c>
      <c r="X17" s="957" t="str">
        <f>'Step 4 Support Tool'!X226</f>
        <v/>
      </c>
      <c r="Y17" s="958" t="str">
        <f t="shared" si="7"/>
        <v/>
      </c>
      <c r="Z17" s="959" t="str">
        <f>'Step 4 Support Tool'!AC226</f>
        <v/>
      </c>
      <c r="AA17" s="959">
        <f>'Step 4 Support Tool'!J226</f>
        <v>0</v>
      </c>
      <c r="AB17" s="959">
        <f>'Step 4 Support Tool'!K226</f>
        <v>0</v>
      </c>
      <c r="AC17" s="956">
        <f>'Step 3.3 Heating System'!H124</f>
        <v>0</v>
      </c>
      <c r="AD17" s="956" t="str">
        <f t="shared" si="3"/>
        <v/>
      </c>
      <c r="AE17" s="955">
        <f>'Step 3.3 Heating System'!E124</f>
        <v>0</v>
      </c>
      <c r="AF17" s="955">
        <f>'Step 3.3 Heating System'!F124</f>
        <v>0</v>
      </c>
      <c r="AG17" s="955">
        <f>'Step 3.3 Heating System'!G124</f>
        <v>0</v>
      </c>
      <c r="AH17" s="955">
        <f>'Step 3.3 Heating System'!H124</f>
        <v>0</v>
      </c>
      <c r="AI17" s="960">
        <f>'Step 3.3 Heating System'!I124</f>
        <v>0</v>
      </c>
      <c r="AJ17" s="960">
        <f>'Step 3.3 Heating System'!J124</f>
        <v>0</v>
      </c>
      <c r="AK17" s="960" t="str">
        <f>'Step 3.3 Heating System'!K124</f>
        <v/>
      </c>
      <c r="AL17" s="961" t="str">
        <f>'Step 3.3 Heating System'!L124</f>
        <v/>
      </c>
      <c r="AM17" s="961" t="str">
        <f>'Step 3.3 Heating System'!AB124</f>
        <v/>
      </c>
      <c r="AN17" s="962">
        <f>'Step 3.3 Heating System'!M124</f>
        <v>0</v>
      </c>
      <c r="AO17" s="962">
        <f>'Step 3.3 Heating System'!N124</f>
        <v>0</v>
      </c>
      <c r="AP17" s="962">
        <f>'Step 3.3 Heating System'!O124</f>
        <v>0</v>
      </c>
      <c r="AQ17" s="962">
        <f>'Step 3.3 Heating System'!P124</f>
        <v>0</v>
      </c>
      <c r="AR17" s="963">
        <f>'Step 3.3 Heating System'!Q124</f>
        <v>0</v>
      </c>
      <c r="AS17" s="963">
        <f>'Step 3.3 Heating System'!R124</f>
        <v>0</v>
      </c>
      <c r="AT17" s="963">
        <f>'Step 3.3 Heating System'!S124</f>
        <v>0</v>
      </c>
      <c r="AU17" s="964">
        <f>'Step 3.3 Heating System'!T124</f>
        <v>0</v>
      </c>
      <c r="AV17" s="964">
        <f>'Step 3.3 Heating System'!U124</f>
        <v>0</v>
      </c>
      <c r="AW17" s="964">
        <f>'Step 3.3 Heating System'!V124</f>
        <v>0</v>
      </c>
      <c r="AX17" s="964">
        <f>'Step 3.3 Heating System'!W124</f>
        <v>0</v>
      </c>
      <c r="AY17" s="963">
        <f>'Step 3.3 Heating System'!X124</f>
        <v>0</v>
      </c>
      <c r="AZ17" s="852">
        <f>SUMIF('Step 3.3 Heating System'!$A$12:$A$111,PETREAD!AE17,'Step 3.3 Heating System'!$V$12:$V$111)</f>
        <v>0</v>
      </c>
      <c r="BA17" s="852">
        <f t="shared" si="4"/>
        <v>0</v>
      </c>
      <c r="BB17" s="856" t="str">
        <f>'Step 3.3 Heating System'!AA124</f>
        <v/>
      </c>
      <c r="BC17" s="424"/>
      <c r="BD17" s="889" t="s">
        <v>1484</v>
      </c>
      <c r="BE17" s="424"/>
      <c r="BF17" s="424"/>
      <c r="BG17" s="652" t="str">
        <f>SUBSTITUTE(_xlfn.XLOOKUP(G17,'Step 4 Support Tool'!$E$222:$E$321,'Step 3.1 Site Details'!$C$10:$C$109,"",0,1),"uilding ","")</f>
        <v>B1</v>
      </c>
      <c r="BH17" s="652" t="str" cm="1">
        <f t="array" ref="BH17">SUBSTITUTE(_xlfn.XLOOKUP(G17,'Step 3.3 Heating System'!C124:$C$219,'Step 3.3 Heating System'!E124:$E$219,"",0,1)," System ","")</f>
        <v/>
      </c>
      <c r="BI17" s="652" t="str">
        <f>IF(BH17="","",SUBSTITUTE('Step 4 Support Tool'!A226," System ",""))</f>
        <v/>
      </c>
      <c r="BJ17" s="652"/>
      <c r="BK17" s="652" t="str">
        <f t="shared" si="5"/>
        <v/>
      </c>
      <c r="BO17" s="447" t="s">
        <v>1489</v>
      </c>
      <c r="BP17" s="447" t="s">
        <v>1834</v>
      </c>
      <c r="BQ17" s="849" t="str">
        <f>'Step 4 Support Tool'!A226</f>
        <v>LC System 5</v>
      </c>
      <c r="BR17" s="850" t="str" cm="1">
        <f t="array" ref="BR17">_xlfn.XLOOKUP(G17,'Step 3.3 Heating System'!C124:$C$219,'Step 3.3 Heating System'!E124:$E$219,"",0,1)</f>
        <v/>
      </c>
      <c r="CQ17" s="424"/>
      <c r="CR17" s="424"/>
      <c r="CT17" s="424"/>
      <c r="CU17" s="424"/>
      <c r="CV17" s="424"/>
      <c r="CW17" s="424"/>
      <c r="CX17" s="424"/>
      <c r="CY17" s="424"/>
      <c r="CZ17" s="424"/>
      <c r="DA17" s="424"/>
      <c r="DC17" s="424"/>
      <c r="DD17" s="424"/>
      <c r="DE17" s="424"/>
      <c r="DF17" s="424"/>
      <c r="DG17" s="424"/>
      <c r="DH17" s="424"/>
      <c r="DJ17" s="424"/>
      <c r="DK17" s="424"/>
      <c r="DL17" s="424"/>
      <c r="DM17" s="424"/>
      <c r="DN17" s="424"/>
      <c r="DO17" s="424"/>
      <c r="DP17" s="424"/>
      <c r="DQ17" s="424"/>
      <c r="DR17" s="424"/>
      <c r="DS17" s="424"/>
      <c r="DT17" s="424"/>
      <c r="DU17" s="424"/>
      <c r="DV17" s="424"/>
      <c r="DW17" s="424"/>
      <c r="DX17" s="424"/>
      <c r="DY17" s="424"/>
      <c r="DZ17" s="424"/>
      <c r="EA17" s="424"/>
      <c r="EB17" s="424"/>
      <c r="EC17" s="424"/>
      <c r="ED17" s="424"/>
      <c r="EE17" s="424"/>
      <c r="EF17" s="424"/>
      <c r="EG17" s="424"/>
      <c r="EH17" s="424"/>
      <c r="EI17" s="424"/>
      <c r="EJ17" s="424"/>
      <c r="EK17" s="424"/>
      <c r="EL17" s="424"/>
      <c r="EM17" s="424"/>
      <c r="EN17" s="424"/>
      <c r="EO17" s="424"/>
      <c r="EP17" s="424"/>
      <c r="EQ17" s="424"/>
      <c r="ER17" s="424"/>
      <c r="ES17" s="424"/>
      <c r="ET17" s="424"/>
      <c r="EU17" s="424"/>
      <c r="EV17" s="424"/>
      <c r="EW17" s="424"/>
      <c r="EX17" s="424"/>
      <c r="EY17" s="424"/>
      <c r="EZ17" s="424"/>
      <c r="FA17" s="424"/>
      <c r="FB17" s="424"/>
      <c r="FC17" s="424"/>
      <c r="FD17" s="424"/>
      <c r="FJ17" s="424"/>
      <c r="FK17" s="424"/>
      <c r="FL17" s="424"/>
      <c r="FM17" s="424"/>
      <c r="FN17" s="424"/>
      <c r="FO17" s="424"/>
      <c r="FP17" s="424"/>
      <c r="FQ17" s="424"/>
      <c r="FR17" s="424"/>
      <c r="FS17" s="424"/>
      <c r="FT17" s="424"/>
    </row>
    <row r="18" spans="1:189" ht="12" customHeight="1" x14ac:dyDescent="0.25">
      <c r="A18" s="447" t="str">
        <f t="shared" si="6"/>
        <v/>
      </c>
      <c r="B18" s="447" t="str">
        <f t="shared" si="0"/>
        <v/>
      </c>
      <c r="C18" s="447" t="str">
        <f>IF(D18="","",'Eligible Technologies'!$C$7)</f>
        <v/>
      </c>
      <c r="D18" s="447" t="str">
        <f>'Step 4 Support Tool'!B227</f>
        <v/>
      </c>
      <c r="E18" s="448">
        <f>'Step 4 Support Tool'!C227</f>
        <v>0</v>
      </c>
      <c r="F18" s="448">
        <f>'Step 4 Support Tool'!D227</f>
        <v>0</v>
      </c>
      <c r="G18" s="447" t="str">
        <f>IF('Step 4 Support Tool'!E227="","",TRIM('Step 4 Support Tool'!E227))</f>
        <v/>
      </c>
      <c r="H18" s="447" t="str">
        <f t="shared" si="1"/>
        <v/>
      </c>
      <c r="I18" s="447" t="str">
        <f t="shared" si="2"/>
        <v/>
      </c>
      <c r="J18" s="447">
        <f>'Step 4 Support Tool'!F227</f>
        <v>0</v>
      </c>
      <c r="K18" s="447">
        <f>'Step 4 Support Tool'!H227</f>
        <v>0</v>
      </c>
      <c r="L18" s="447">
        <f>'Step 4 Support Tool'!I227</f>
        <v>0</v>
      </c>
      <c r="M18" s="447">
        <f>'Step 4 Support Tool'!L227</f>
        <v>0</v>
      </c>
      <c r="N18" s="447">
        <f>'Step 4 Support Tool'!M227</f>
        <v>0</v>
      </c>
      <c r="O18" s="447" t="str">
        <f>'Step 4 Support Tool'!AB227</f>
        <v/>
      </c>
      <c r="P18" s="953">
        <f>'Step 4 Support Tool'!AD227</f>
        <v>0</v>
      </c>
      <c r="Q18" s="954">
        <f>'Step 3.3 Heating System'!W125</f>
        <v>0</v>
      </c>
      <c r="R18" s="954" t="str">
        <f>'Step 4 Support Tool'!O227</f>
        <v/>
      </c>
      <c r="S18" s="955" t="str">
        <f>'Step 4 Support Tool'!P227</f>
        <v/>
      </c>
      <c r="T18" s="955" t="str">
        <f>'Step 4 Support Tool'!Q227</f>
        <v/>
      </c>
      <c r="U18" s="956" t="str">
        <f>'Step 4 Support Tool'!R227</f>
        <v/>
      </c>
      <c r="V18" s="956" t="str">
        <f>'Step 4 Support Tool'!S227</f>
        <v/>
      </c>
      <c r="W18" s="956" t="str">
        <f>'Step 4 Support Tool'!T227</f>
        <v/>
      </c>
      <c r="X18" s="957" t="str">
        <f>'Step 4 Support Tool'!X227</f>
        <v/>
      </c>
      <c r="Y18" s="958" t="str">
        <f t="shared" si="7"/>
        <v/>
      </c>
      <c r="Z18" s="959" t="str">
        <f>'Step 4 Support Tool'!AC227</f>
        <v/>
      </c>
      <c r="AA18" s="959">
        <f>'Step 4 Support Tool'!J227</f>
        <v>0</v>
      </c>
      <c r="AB18" s="959">
        <f>'Step 4 Support Tool'!K227</f>
        <v>0</v>
      </c>
      <c r="AC18" s="956">
        <f>'Step 3.3 Heating System'!H125</f>
        <v>0</v>
      </c>
      <c r="AD18" s="956" t="str">
        <f t="shared" si="3"/>
        <v/>
      </c>
      <c r="AE18" s="955">
        <f>'Step 3.3 Heating System'!E125</f>
        <v>0</v>
      </c>
      <c r="AF18" s="955">
        <f>'Step 3.3 Heating System'!F125</f>
        <v>0</v>
      </c>
      <c r="AG18" s="955">
        <f>'Step 3.3 Heating System'!G125</f>
        <v>0</v>
      </c>
      <c r="AH18" s="955">
        <f>'Step 3.3 Heating System'!H125</f>
        <v>0</v>
      </c>
      <c r="AI18" s="960">
        <f>'Step 3.3 Heating System'!I125</f>
        <v>0</v>
      </c>
      <c r="AJ18" s="960">
        <f>'Step 3.3 Heating System'!J125</f>
        <v>0</v>
      </c>
      <c r="AK18" s="960" t="str">
        <f>'Step 3.3 Heating System'!K125</f>
        <v/>
      </c>
      <c r="AL18" s="961" t="str">
        <f>'Step 3.3 Heating System'!L125</f>
        <v/>
      </c>
      <c r="AM18" s="961" t="str">
        <f>'Step 3.3 Heating System'!AB125</f>
        <v/>
      </c>
      <c r="AN18" s="962">
        <f>'Step 3.3 Heating System'!M125</f>
        <v>0</v>
      </c>
      <c r="AO18" s="962">
        <f>'Step 3.3 Heating System'!N125</f>
        <v>0</v>
      </c>
      <c r="AP18" s="962">
        <f>'Step 3.3 Heating System'!O125</f>
        <v>0</v>
      </c>
      <c r="AQ18" s="962">
        <f>'Step 3.3 Heating System'!P125</f>
        <v>0</v>
      </c>
      <c r="AR18" s="963">
        <f>'Step 3.3 Heating System'!Q125</f>
        <v>0</v>
      </c>
      <c r="AS18" s="963">
        <f>'Step 3.3 Heating System'!R125</f>
        <v>0</v>
      </c>
      <c r="AT18" s="963">
        <f>'Step 3.3 Heating System'!S125</f>
        <v>0</v>
      </c>
      <c r="AU18" s="964">
        <f>'Step 3.3 Heating System'!T125</f>
        <v>0</v>
      </c>
      <c r="AV18" s="964">
        <f>'Step 3.3 Heating System'!U125</f>
        <v>0</v>
      </c>
      <c r="AW18" s="964">
        <f>'Step 3.3 Heating System'!V125</f>
        <v>0</v>
      </c>
      <c r="AX18" s="964">
        <f>'Step 3.3 Heating System'!W125</f>
        <v>0</v>
      </c>
      <c r="AY18" s="963">
        <f>'Step 3.3 Heating System'!X125</f>
        <v>0</v>
      </c>
      <c r="AZ18" s="852">
        <f>SUMIF('Step 3.3 Heating System'!$A$12:$A$111,PETREAD!AE18,'Step 3.3 Heating System'!$V$12:$V$111)</f>
        <v>0</v>
      </c>
      <c r="BA18" s="852">
        <f t="shared" si="4"/>
        <v>0</v>
      </c>
      <c r="BB18" s="856" t="str">
        <f>'Step 3.3 Heating System'!AA125</f>
        <v/>
      </c>
      <c r="BC18" s="424"/>
      <c r="BD18" s="889"/>
      <c r="BE18" s="424"/>
      <c r="BF18" s="424"/>
      <c r="BG18" s="652" t="str">
        <f>SUBSTITUTE(_xlfn.XLOOKUP(G18,'Step 4 Support Tool'!$E$222:$E$321,'Step 3.1 Site Details'!$C$10:$C$109,"",0,1),"uilding ","")</f>
        <v>B1</v>
      </c>
      <c r="BH18" s="652" t="str" cm="1">
        <f t="array" ref="BH18">SUBSTITUTE(_xlfn.XLOOKUP(G18,'Step 3.3 Heating System'!C125:$C$219,'Step 3.3 Heating System'!E125:$E$219,"",0,1)," System ","")</f>
        <v/>
      </c>
      <c r="BI18" s="652" t="str">
        <f>IF(BH18="","",SUBSTITUTE('Step 4 Support Tool'!A227," System ",""))</f>
        <v/>
      </c>
      <c r="BJ18" s="652"/>
      <c r="BK18" s="652" t="str">
        <f t="shared" si="5"/>
        <v/>
      </c>
      <c r="BO18" s="447" t="s">
        <v>1491</v>
      </c>
      <c r="BP18" s="447" t="s">
        <v>1835</v>
      </c>
      <c r="BQ18" s="849" t="str">
        <f>'Step 4 Support Tool'!A227</f>
        <v>LC System 6</v>
      </c>
      <c r="BR18" s="850" t="str" cm="1">
        <f t="array" ref="BR18">_xlfn.XLOOKUP(G18,'Step 3.3 Heating System'!C125:$C$219,'Step 3.3 Heating System'!E125:$E$219,"",0,1)</f>
        <v/>
      </c>
      <c r="CQ18" s="424"/>
      <c r="CR18" s="424"/>
      <c r="CT18" s="424"/>
      <c r="CU18" s="424"/>
      <c r="CV18" s="424"/>
      <c r="CW18" s="424"/>
      <c r="CX18" s="424"/>
      <c r="CY18" s="424"/>
      <c r="CZ18" s="424"/>
      <c r="DA18" s="424"/>
      <c r="DC18" s="424"/>
      <c r="DD18" s="424"/>
      <c r="DE18" s="424"/>
      <c r="DF18" s="424"/>
      <c r="DG18" s="424"/>
      <c r="DH18" s="424"/>
      <c r="DJ18" s="424"/>
      <c r="DK18" s="424"/>
      <c r="DL18" s="424"/>
      <c r="DM18" s="424"/>
      <c r="DN18" s="424"/>
      <c r="DO18" s="424"/>
      <c r="DP18" s="424"/>
      <c r="DQ18" s="424"/>
      <c r="DR18" s="424"/>
      <c r="DS18" s="424"/>
      <c r="DT18" s="424"/>
      <c r="DU18" s="424"/>
      <c r="DV18" s="424"/>
      <c r="DW18" s="424"/>
      <c r="DX18" s="424"/>
      <c r="DY18" s="424"/>
      <c r="DZ18" s="424"/>
      <c r="EA18" s="424"/>
      <c r="EB18" s="424"/>
      <c r="EC18" s="424"/>
      <c r="ED18" s="424"/>
      <c r="EE18" s="424"/>
      <c r="EF18" s="424"/>
      <c r="EG18" s="424"/>
      <c r="EH18" s="424"/>
      <c r="EI18" s="424"/>
      <c r="EJ18" s="424"/>
      <c r="EK18" s="424"/>
      <c r="EL18" s="424"/>
      <c r="EM18" s="424"/>
      <c r="EN18" s="424"/>
      <c r="EO18" s="424"/>
      <c r="EP18" s="424"/>
      <c r="EQ18" s="424"/>
      <c r="ER18" s="424"/>
      <c r="ES18" s="424"/>
      <c r="ET18" s="424"/>
      <c r="EU18" s="424"/>
      <c r="EV18" s="424"/>
      <c r="EW18" s="424"/>
      <c r="EX18" s="424"/>
      <c r="EY18" s="424"/>
      <c r="EZ18" s="424"/>
      <c r="FA18" s="424"/>
      <c r="FB18" s="424"/>
      <c r="FC18" s="424"/>
      <c r="FD18" s="424"/>
      <c r="FJ18" s="424"/>
      <c r="FK18" s="424"/>
      <c r="FL18" s="424"/>
      <c r="FM18" s="424"/>
      <c r="FN18" s="424"/>
      <c r="FO18" s="424"/>
      <c r="FP18" s="424"/>
      <c r="FQ18" s="424"/>
      <c r="FR18" s="424"/>
      <c r="FS18" s="424"/>
      <c r="FT18" s="424"/>
    </row>
    <row r="19" spans="1:189" ht="12" customHeight="1" x14ac:dyDescent="0.25">
      <c r="A19" s="447" t="str">
        <f t="shared" si="6"/>
        <v/>
      </c>
      <c r="B19" s="447" t="str">
        <f t="shared" si="0"/>
        <v/>
      </c>
      <c r="C19" s="447" t="str">
        <f>IF(D19="","",'Eligible Technologies'!$C$7)</f>
        <v/>
      </c>
      <c r="D19" s="447" t="str">
        <f>'Step 4 Support Tool'!B228</f>
        <v/>
      </c>
      <c r="E19" s="448">
        <f>'Step 4 Support Tool'!C228</f>
        <v>0</v>
      </c>
      <c r="F19" s="448">
        <f>'Step 4 Support Tool'!D228</f>
        <v>0</v>
      </c>
      <c r="G19" s="447" t="str">
        <f>IF('Step 4 Support Tool'!E228="","",TRIM('Step 4 Support Tool'!E228))</f>
        <v/>
      </c>
      <c r="H19" s="447" t="str">
        <f t="shared" si="1"/>
        <v/>
      </c>
      <c r="I19" s="447" t="str">
        <f t="shared" si="2"/>
        <v/>
      </c>
      <c r="J19" s="447">
        <f>'Step 4 Support Tool'!F228</f>
        <v>0</v>
      </c>
      <c r="K19" s="447">
        <f>'Step 4 Support Tool'!H228</f>
        <v>0</v>
      </c>
      <c r="L19" s="447">
        <f>'Step 4 Support Tool'!I228</f>
        <v>0</v>
      </c>
      <c r="M19" s="447">
        <f>'Step 4 Support Tool'!L228</f>
        <v>0</v>
      </c>
      <c r="N19" s="447">
        <f>'Step 4 Support Tool'!M228</f>
        <v>0</v>
      </c>
      <c r="O19" s="447" t="str">
        <f>'Step 4 Support Tool'!AB228</f>
        <v/>
      </c>
      <c r="P19" s="953">
        <f>'Step 4 Support Tool'!AD228</f>
        <v>0</v>
      </c>
      <c r="Q19" s="954">
        <f>'Step 3.3 Heating System'!W126</f>
        <v>0</v>
      </c>
      <c r="R19" s="954" t="str">
        <f>'Step 4 Support Tool'!O228</f>
        <v/>
      </c>
      <c r="S19" s="955" t="str">
        <f>'Step 4 Support Tool'!P228</f>
        <v/>
      </c>
      <c r="T19" s="955" t="str">
        <f>'Step 4 Support Tool'!Q228</f>
        <v/>
      </c>
      <c r="U19" s="956" t="str">
        <f>'Step 4 Support Tool'!R228</f>
        <v/>
      </c>
      <c r="V19" s="956" t="str">
        <f>'Step 4 Support Tool'!S228</f>
        <v/>
      </c>
      <c r="W19" s="956" t="str">
        <f>'Step 4 Support Tool'!T228</f>
        <v/>
      </c>
      <c r="X19" s="957" t="str">
        <f>'Step 4 Support Tool'!X228</f>
        <v/>
      </c>
      <c r="Y19" s="958" t="str">
        <f t="shared" si="7"/>
        <v/>
      </c>
      <c r="Z19" s="959" t="str">
        <f>'Step 4 Support Tool'!AC228</f>
        <v/>
      </c>
      <c r="AA19" s="959">
        <f>'Step 4 Support Tool'!J228</f>
        <v>0</v>
      </c>
      <c r="AB19" s="959">
        <f>'Step 4 Support Tool'!K228</f>
        <v>0</v>
      </c>
      <c r="AC19" s="956">
        <f>'Step 3.3 Heating System'!H126</f>
        <v>0</v>
      </c>
      <c r="AD19" s="956" t="str">
        <f t="shared" si="3"/>
        <v/>
      </c>
      <c r="AE19" s="955">
        <f>'Step 3.3 Heating System'!E126</f>
        <v>0</v>
      </c>
      <c r="AF19" s="955">
        <f>'Step 3.3 Heating System'!F126</f>
        <v>0</v>
      </c>
      <c r="AG19" s="955">
        <f>'Step 3.3 Heating System'!G126</f>
        <v>0</v>
      </c>
      <c r="AH19" s="955">
        <f>'Step 3.3 Heating System'!H126</f>
        <v>0</v>
      </c>
      <c r="AI19" s="960">
        <f>'Step 3.3 Heating System'!I126</f>
        <v>0</v>
      </c>
      <c r="AJ19" s="960">
        <f>'Step 3.3 Heating System'!J126</f>
        <v>0</v>
      </c>
      <c r="AK19" s="960" t="str">
        <f>'Step 3.3 Heating System'!K126</f>
        <v/>
      </c>
      <c r="AL19" s="961" t="str">
        <f>'Step 3.3 Heating System'!L126</f>
        <v/>
      </c>
      <c r="AM19" s="961" t="str">
        <f>'Step 3.3 Heating System'!AB126</f>
        <v/>
      </c>
      <c r="AN19" s="962">
        <f>'Step 3.3 Heating System'!M126</f>
        <v>0</v>
      </c>
      <c r="AO19" s="962">
        <f>'Step 3.3 Heating System'!N126</f>
        <v>0</v>
      </c>
      <c r="AP19" s="962">
        <f>'Step 3.3 Heating System'!O126</f>
        <v>0</v>
      </c>
      <c r="AQ19" s="962">
        <f>'Step 3.3 Heating System'!P126</f>
        <v>0</v>
      </c>
      <c r="AR19" s="963">
        <f>'Step 3.3 Heating System'!Q126</f>
        <v>0</v>
      </c>
      <c r="AS19" s="963">
        <f>'Step 3.3 Heating System'!R126</f>
        <v>0</v>
      </c>
      <c r="AT19" s="963">
        <f>'Step 3.3 Heating System'!S126</f>
        <v>0</v>
      </c>
      <c r="AU19" s="964">
        <f>'Step 3.3 Heating System'!T126</f>
        <v>0</v>
      </c>
      <c r="AV19" s="964">
        <f>'Step 3.3 Heating System'!U126</f>
        <v>0</v>
      </c>
      <c r="AW19" s="964">
        <f>'Step 3.3 Heating System'!V126</f>
        <v>0</v>
      </c>
      <c r="AX19" s="964">
        <f>'Step 3.3 Heating System'!W126</f>
        <v>0</v>
      </c>
      <c r="AY19" s="963">
        <f>'Step 3.3 Heating System'!X126</f>
        <v>0</v>
      </c>
      <c r="AZ19" s="852">
        <f>SUMIF('Step 3.3 Heating System'!$A$12:$A$111,PETREAD!AE19,'Step 3.3 Heating System'!$V$12:$V$111)</f>
        <v>0</v>
      </c>
      <c r="BA19" s="852">
        <f t="shared" si="4"/>
        <v>0</v>
      </c>
      <c r="BB19" s="856" t="str">
        <f>'Step 3.3 Heating System'!AA126</f>
        <v/>
      </c>
      <c r="BC19" s="365"/>
      <c r="BD19" s="890" t="s">
        <v>1484</v>
      </c>
      <c r="BE19" s="365"/>
      <c r="BF19" s="365"/>
      <c r="BG19" s="652" t="str">
        <f>SUBSTITUTE(_xlfn.XLOOKUP(G19,'Step 4 Support Tool'!$E$222:$E$321,'Step 3.1 Site Details'!$C$10:$C$109,"",0,1),"uilding ","")</f>
        <v>B1</v>
      </c>
      <c r="BH19" s="652" t="str" cm="1">
        <f t="array" ref="BH19">SUBSTITUTE(_xlfn.XLOOKUP(G19,'Step 3.3 Heating System'!C126:$C$219,'Step 3.3 Heating System'!E126:$E$219,"",0,1)," System ","")</f>
        <v/>
      </c>
      <c r="BI19" s="652" t="str">
        <f>IF(BH19="","",SUBSTITUTE('Step 4 Support Tool'!A228," System ",""))</f>
        <v/>
      </c>
      <c r="BJ19" s="652"/>
      <c r="BK19" s="652" t="str">
        <f t="shared" si="5"/>
        <v/>
      </c>
      <c r="BO19" s="447" t="s">
        <v>1492</v>
      </c>
      <c r="BP19" s="447" t="s">
        <v>1836</v>
      </c>
      <c r="BQ19" s="849" t="str">
        <f>'Step 4 Support Tool'!A228</f>
        <v>LC System 7</v>
      </c>
      <c r="BR19" s="850" t="str" cm="1">
        <f t="array" ref="BR19">_xlfn.XLOOKUP(G19,'Step 3.3 Heating System'!C126:$C$219,'Step 3.3 Heating System'!E126:$E$219,"",0,1)</f>
        <v/>
      </c>
      <c r="CQ19" s="424"/>
      <c r="CR19" s="424"/>
      <c r="CT19" s="424"/>
      <c r="CU19" s="367"/>
      <c r="CV19" s="367"/>
      <c r="CW19" s="367"/>
      <c r="CX19" s="367"/>
      <c r="CY19" s="367"/>
      <c r="CZ19" s="424"/>
      <c r="DA19" s="424"/>
      <c r="DC19" s="424"/>
      <c r="DD19" s="424"/>
      <c r="DE19" s="424"/>
      <c r="DF19" s="424"/>
      <c r="DG19" s="424"/>
      <c r="DH19" s="424"/>
      <c r="DJ19" s="424"/>
      <c r="DK19" s="424"/>
      <c r="DL19" s="424"/>
      <c r="DM19" s="424"/>
      <c r="DN19" s="424"/>
      <c r="DO19" s="424"/>
      <c r="DP19" s="424"/>
      <c r="DQ19" s="424"/>
      <c r="DR19" s="424"/>
      <c r="DS19" s="424"/>
      <c r="DT19" s="424"/>
      <c r="DU19" s="424"/>
      <c r="DV19" s="424"/>
      <c r="DW19" s="424"/>
      <c r="DX19" s="424"/>
      <c r="DY19" s="424"/>
      <c r="DZ19" s="424"/>
      <c r="EA19" s="424"/>
      <c r="EB19" s="424"/>
      <c r="EC19" s="424"/>
      <c r="ED19" s="424"/>
      <c r="EE19" s="424"/>
      <c r="EF19" s="424"/>
      <c r="EG19" s="424"/>
      <c r="EH19" s="424"/>
      <c r="EI19" s="424"/>
      <c r="EJ19" s="424"/>
      <c r="EK19" s="424"/>
      <c r="EL19" s="424"/>
      <c r="EM19" s="424"/>
      <c r="EN19" s="424"/>
      <c r="EO19" s="424"/>
      <c r="EP19" s="424"/>
      <c r="EQ19" s="424"/>
      <c r="ER19" s="424"/>
      <c r="ES19" s="424"/>
      <c r="ET19" s="424"/>
      <c r="EU19" s="424"/>
      <c r="EV19" s="424"/>
      <c r="EW19" s="424"/>
      <c r="EX19" s="424"/>
      <c r="EY19" s="424"/>
      <c r="EZ19" s="424"/>
      <c r="FA19" s="424"/>
      <c r="FB19" s="424"/>
      <c r="FC19" s="424"/>
      <c r="FD19" s="424"/>
      <c r="FJ19" s="424"/>
      <c r="FK19" s="424"/>
      <c r="FL19" s="424"/>
      <c r="FM19" s="424"/>
      <c r="FN19" s="424"/>
      <c r="FO19" s="424"/>
      <c r="FP19" s="424"/>
      <c r="FQ19" s="424"/>
      <c r="FR19" s="424"/>
      <c r="FS19" s="424"/>
      <c r="FT19" s="424"/>
      <c r="FU19" s="424"/>
      <c r="FV19" s="424"/>
    </row>
    <row r="20" spans="1:189" ht="12" customHeight="1" x14ac:dyDescent="0.25">
      <c r="A20" s="447" t="str">
        <f t="shared" si="6"/>
        <v/>
      </c>
      <c r="B20" s="447" t="str">
        <f t="shared" si="0"/>
        <v/>
      </c>
      <c r="C20" s="447" t="str">
        <f>IF(D20="","",'Eligible Technologies'!$C$7)</f>
        <v/>
      </c>
      <c r="D20" s="447" t="str">
        <f>'Step 4 Support Tool'!B229</f>
        <v/>
      </c>
      <c r="E20" s="448">
        <f>'Step 4 Support Tool'!C229</f>
        <v>0</v>
      </c>
      <c r="F20" s="448">
        <f>'Step 4 Support Tool'!D229</f>
        <v>0</v>
      </c>
      <c r="G20" s="447" t="str">
        <f>IF('Step 4 Support Tool'!E229="","",TRIM('Step 4 Support Tool'!E229))</f>
        <v/>
      </c>
      <c r="H20" s="447" t="str">
        <f t="shared" si="1"/>
        <v/>
      </c>
      <c r="I20" s="447" t="str">
        <f t="shared" si="2"/>
        <v/>
      </c>
      <c r="J20" s="447">
        <f>'Step 4 Support Tool'!F229</f>
        <v>0</v>
      </c>
      <c r="K20" s="447">
        <f>'Step 4 Support Tool'!H229</f>
        <v>0</v>
      </c>
      <c r="L20" s="447">
        <f>'Step 4 Support Tool'!I229</f>
        <v>0</v>
      </c>
      <c r="M20" s="447">
        <f>'Step 4 Support Tool'!L229</f>
        <v>0</v>
      </c>
      <c r="N20" s="447">
        <f>'Step 4 Support Tool'!M229</f>
        <v>0</v>
      </c>
      <c r="O20" s="447" t="str">
        <f>'Step 4 Support Tool'!AB229</f>
        <v/>
      </c>
      <c r="P20" s="953">
        <f>'Step 4 Support Tool'!AD229</f>
        <v>0</v>
      </c>
      <c r="Q20" s="954">
        <f>'Step 3.3 Heating System'!W127</f>
        <v>0</v>
      </c>
      <c r="R20" s="954" t="str">
        <f>'Step 4 Support Tool'!O229</f>
        <v/>
      </c>
      <c r="S20" s="955" t="str">
        <f>'Step 4 Support Tool'!P229</f>
        <v/>
      </c>
      <c r="T20" s="955" t="str">
        <f>'Step 4 Support Tool'!Q229</f>
        <v/>
      </c>
      <c r="U20" s="956" t="str">
        <f>'Step 4 Support Tool'!R229</f>
        <v/>
      </c>
      <c r="V20" s="956" t="str">
        <f>'Step 4 Support Tool'!S229</f>
        <v/>
      </c>
      <c r="W20" s="956" t="str">
        <f>'Step 4 Support Tool'!T229</f>
        <v/>
      </c>
      <c r="X20" s="957" t="str">
        <f>'Step 4 Support Tool'!X229</f>
        <v/>
      </c>
      <c r="Y20" s="958" t="str">
        <f t="shared" si="7"/>
        <v/>
      </c>
      <c r="Z20" s="959" t="str">
        <f>'Step 4 Support Tool'!AC229</f>
        <v/>
      </c>
      <c r="AA20" s="959">
        <f>'Step 4 Support Tool'!J229</f>
        <v>0</v>
      </c>
      <c r="AB20" s="959">
        <f>'Step 4 Support Tool'!K229</f>
        <v>0</v>
      </c>
      <c r="AC20" s="956">
        <f>'Step 3.3 Heating System'!H127</f>
        <v>0</v>
      </c>
      <c r="AD20" s="956" t="str">
        <f t="shared" si="3"/>
        <v/>
      </c>
      <c r="AE20" s="955">
        <f>'Step 3.3 Heating System'!E127</f>
        <v>0</v>
      </c>
      <c r="AF20" s="955">
        <f>'Step 3.3 Heating System'!F127</f>
        <v>0</v>
      </c>
      <c r="AG20" s="955">
        <f>'Step 3.3 Heating System'!G127</f>
        <v>0</v>
      </c>
      <c r="AH20" s="955">
        <f>'Step 3.3 Heating System'!H127</f>
        <v>0</v>
      </c>
      <c r="AI20" s="960">
        <f>'Step 3.3 Heating System'!I127</f>
        <v>0</v>
      </c>
      <c r="AJ20" s="960">
        <f>'Step 3.3 Heating System'!J127</f>
        <v>0</v>
      </c>
      <c r="AK20" s="960" t="str">
        <f>'Step 3.3 Heating System'!K127</f>
        <v/>
      </c>
      <c r="AL20" s="961" t="str">
        <f>'Step 3.3 Heating System'!L127</f>
        <v/>
      </c>
      <c r="AM20" s="961" t="str">
        <f>'Step 3.3 Heating System'!AB127</f>
        <v/>
      </c>
      <c r="AN20" s="962">
        <f>'Step 3.3 Heating System'!M127</f>
        <v>0</v>
      </c>
      <c r="AO20" s="962">
        <f>'Step 3.3 Heating System'!N127</f>
        <v>0</v>
      </c>
      <c r="AP20" s="962">
        <f>'Step 3.3 Heating System'!O127</f>
        <v>0</v>
      </c>
      <c r="AQ20" s="962">
        <f>'Step 3.3 Heating System'!P127</f>
        <v>0</v>
      </c>
      <c r="AR20" s="963">
        <f>'Step 3.3 Heating System'!Q127</f>
        <v>0</v>
      </c>
      <c r="AS20" s="963">
        <f>'Step 3.3 Heating System'!R127</f>
        <v>0</v>
      </c>
      <c r="AT20" s="963">
        <f>'Step 3.3 Heating System'!S127</f>
        <v>0</v>
      </c>
      <c r="AU20" s="964">
        <f>'Step 3.3 Heating System'!T127</f>
        <v>0</v>
      </c>
      <c r="AV20" s="964">
        <f>'Step 3.3 Heating System'!U127</f>
        <v>0</v>
      </c>
      <c r="AW20" s="964">
        <f>'Step 3.3 Heating System'!V127</f>
        <v>0</v>
      </c>
      <c r="AX20" s="964">
        <f>'Step 3.3 Heating System'!W127</f>
        <v>0</v>
      </c>
      <c r="AY20" s="963">
        <f>'Step 3.3 Heating System'!X127</f>
        <v>0</v>
      </c>
      <c r="AZ20" s="852">
        <f>SUMIF('Step 3.3 Heating System'!$A$12:$A$111,PETREAD!AE20,'Step 3.3 Heating System'!$V$12:$V$111)</f>
        <v>0</v>
      </c>
      <c r="BA20" s="852">
        <f t="shared" si="4"/>
        <v>0</v>
      </c>
      <c r="BB20" s="856" t="str">
        <f>'Step 3.3 Heating System'!AA127</f>
        <v/>
      </c>
      <c r="BC20" s="365"/>
      <c r="BD20" s="890"/>
      <c r="BE20" s="365"/>
      <c r="BF20" s="365"/>
      <c r="BG20" s="652" t="str">
        <f>SUBSTITUTE(_xlfn.XLOOKUP(G20,'Step 4 Support Tool'!$E$222:$E$321,'Step 3.1 Site Details'!$C$10:$C$109,"",0,1),"uilding ","")</f>
        <v>B1</v>
      </c>
      <c r="BH20" s="652" t="str" cm="1">
        <f t="array" ref="BH20">SUBSTITUTE(_xlfn.XLOOKUP(G20,'Step 3.3 Heating System'!C127:$C$219,'Step 3.3 Heating System'!E127:$E$219,"",0,1)," System ","")</f>
        <v/>
      </c>
      <c r="BI20" s="652" t="str">
        <f>IF(BH20="","",SUBSTITUTE('Step 4 Support Tool'!A229," System ",""))</f>
        <v/>
      </c>
      <c r="BJ20" s="652"/>
      <c r="BK20" s="652" t="str">
        <f t="shared" si="5"/>
        <v/>
      </c>
      <c r="BO20" s="447" t="s">
        <v>1493</v>
      </c>
      <c r="BP20" s="447" t="s">
        <v>1837</v>
      </c>
      <c r="BQ20" s="849" t="str">
        <f>'Step 4 Support Tool'!A229</f>
        <v>LC System 8</v>
      </c>
      <c r="BR20" s="850" t="str" cm="1">
        <f t="array" ref="BR20">_xlfn.XLOOKUP(G20,'Step 3.3 Heating System'!C127:$C$219,'Step 3.3 Heating System'!E127:$E$219,"",0,1)</f>
        <v/>
      </c>
      <c r="CQ20" s="424"/>
      <c r="CR20" s="424"/>
      <c r="CT20" s="424"/>
      <c r="CU20" s="367"/>
      <c r="CV20" s="367"/>
      <c r="CW20" s="367"/>
      <c r="CX20" s="367"/>
      <c r="CY20" s="367"/>
      <c r="CZ20" s="424"/>
      <c r="DA20" s="424"/>
      <c r="DC20" s="424"/>
      <c r="DD20" s="424"/>
      <c r="DE20" s="424"/>
      <c r="DF20" s="424"/>
      <c r="DG20" s="424"/>
      <c r="DH20" s="424"/>
      <c r="DJ20" s="424"/>
      <c r="DK20" s="424"/>
      <c r="DL20" s="424"/>
      <c r="DM20" s="424"/>
      <c r="DN20" s="424"/>
      <c r="DO20" s="424"/>
      <c r="DP20" s="424"/>
      <c r="DQ20" s="424"/>
      <c r="DR20" s="424"/>
      <c r="DS20" s="424"/>
      <c r="DT20" s="424"/>
      <c r="DU20" s="424"/>
      <c r="DV20" s="424"/>
      <c r="DW20" s="424"/>
      <c r="DX20" s="424"/>
      <c r="DY20" s="424"/>
      <c r="DZ20" s="424"/>
      <c r="EA20" s="424"/>
      <c r="EB20" s="424"/>
      <c r="EC20" s="424"/>
      <c r="ED20" s="424"/>
      <c r="EE20" s="424"/>
      <c r="EF20" s="424"/>
      <c r="EG20" s="424"/>
      <c r="EH20" s="424"/>
      <c r="EI20" s="424"/>
      <c r="EJ20" s="424"/>
      <c r="EK20" s="424"/>
      <c r="EL20" s="424"/>
      <c r="EM20" s="424"/>
      <c r="EN20" s="424"/>
      <c r="EO20" s="424"/>
      <c r="EP20" s="424"/>
      <c r="EQ20" s="424"/>
      <c r="ER20" s="424"/>
      <c r="ES20" s="424"/>
      <c r="ET20" s="424"/>
      <c r="EU20" s="424"/>
      <c r="EV20" s="424"/>
      <c r="EW20" s="424"/>
      <c r="EX20" s="424"/>
      <c r="EY20" s="424"/>
      <c r="EZ20" s="424"/>
      <c r="FA20" s="424"/>
      <c r="FB20" s="424"/>
      <c r="FC20" s="424"/>
      <c r="FD20" s="424"/>
      <c r="FE20" s="424"/>
      <c r="FF20" s="424"/>
      <c r="FG20" s="424"/>
      <c r="FH20" s="424"/>
      <c r="FI20" s="424"/>
      <c r="FJ20" s="424"/>
      <c r="FK20" s="424"/>
      <c r="FL20" s="424"/>
      <c r="FM20" s="424"/>
      <c r="FN20" s="424"/>
      <c r="FO20" s="424"/>
      <c r="FP20" s="424"/>
      <c r="FQ20" s="424"/>
      <c r="FR20" s="424"/>
      <c r="FS20" s="424"/>
      <c r="FT20" s="424"/>
      <c r="FU20" s="424"/>
      <c r="FV20" s="424"/>
    </row>
    <row r="21" spans="1:189" ht="12" customHeight="1" x14ac:dyDescent="0.35">
      <c r="A21" s="447" t="str">
        <f t="shared" si="6"/>
        <v/>
      </c>
      <c r="B21" s="447" t="str">
        <f t="shared" si="0"/>
        <v/>
      </c>
      <c r="C21" s="447" t="str">
        <f>IF(D21="","",'Eligible Technologies'!$C$7)</f>
        <v/>
      </c>
      <c r="D21" s="447" t="str">
        <f>'Step 4 Support Tool'!B230</f>
        <v/>
      </c>
      <c r="E21" s="448">
        <f>'Step 4 Support Tool'!C230</f>
        <v>0</v>
      </c>
      <c r="F21" s="448">
        <f>'Step 4 Support Tool'!D230</f>
        <v>0</v>
      </c>
      <c r="G21" s="447" t="str">
        <f>IF('Step 4 Support Tool'!E230="","",TRIM('Step 4 Support Tool'!E230))</f>
        <v/>
      </c>
      <c r="H21" s="447" t="str">
        <f t="shared" si="1"/>
        <v/>
      </c>
      <c r="I21" s="447" t="str">
        <f t="shared" si="2"/>
        <v/>
      </c>
      <c r="J21" s="447">
        <f>'Step 4 Support Tool'!F230</f>
        <v>0</v>
      </c>
      <c r="K21" s="447">
        <f>'Step 4 Support Tool'!H230</f>
        <v>0</v>
      </c>
      <c r="L21" s="447">
        <f>'Step 4 Support Tool'!I230</f>
        <v>0</v>
      </c>
      <c r="M21" s="447">
        <f>'Step 4 Support Tool'!L230</f>
        <v>0</v>
      </c>
      <c r="N21" s="447">
        <f>'Step 4 Support Tool'!M230</f>
        <v>0</v>
      </c>
      <c r="O21" s="447" t="str">
        <f>'Step 4 Support Tool'!AB230</f>
        <v/>
      </c>
      <c r="P21" s="953">
        <f>'Step 4 Support Tool'!AD230</f>
        <v>0</v>
      </c>
      <c r="Q21" s="954">
        <f>'Step 3.3 Heating System'!W128</f>
        <v>0</v>
      </c>
      <c r="R21" s="954" t="str">
        <f>'Step 4 Support Tool'!O230</f>
        <v/>
      </c>
      <c r="S21" s="955" t="str">
        <f>'Step 4 Support Tool'!P230</f>
        <v/>
      </c>
      <c r="T21" s="955" t="str">
        <f>'Step 4 Support Tool'!Q230</f>
        <v/>
      </c>
      <c r="U21" s="956" t="str">
        <f>'Step 4 Support Tool'!R230</f>
        <v/>
      </c>
      <c r="V21" s="956" t="str">
        <f>'Step 4 Support Tool'!S230</f>
        <v/>
      </c>
      <c r="W21" s="956" t="str">
        <f>'Step 4 Support Tool'!T230</f>
        <v/>
      </c>
      <c r="X21" s="957" t="str">
        <f>'Step 4 Support Tool'!X230</f>
        <v/>
      </c>
      <c r="Y21" s="958" t="str">
        <f t="shared" si="7"/>
        <v/>
      </c>
      <c r="Z21" s="959" t="str">
        <f>'Step 4 Support Tool'!AC230</f>
        <v/>
      </c>
      <c r="AA21" s="959">
        <f>'Step 4 Support Tool'!J230</f>
        <v>0</v>
      </c>
      <c r="AB21" s="959">
        <f>'Step 4 Support Tool'!K230</f>
        <v>0</v>
      </c>
      <c r="AC21" s="956">
        <f>'Step 3.3 Heating System'!H128</f>
        <v>0</v>
      </c>
      <c r="AD21" s="956" t="str">
        <f t="shared" si="3"/>
        <v/>
      </c>
      <c r="AE21" s="955">
        <f>'Step 3.3 Heating System'!E128</f>
        <v>0</v>
      </c>
      <c r="AF21" s="955">
        <f>'Step 3.3 Heating System'!F128</f>
        <v>0</v>
      </c>
      <c r="AG21" s="955">
        <f>'Step 3.3 Heating System'!G128</f>
        <v>0</v>
      </c>
      <c r="AH21" s="955">
        <f>'Step 3.3 Heating System'!H128</f>
        <v>0</v>
      </c>
      <c r="AI21" s="960">
        <f>'Step 3.3 Heating System'!I128</f>
        <v>0</v>
      </c>
      <c r="AJ21" s="960">
        <f>'Step 3.3 Heating System'!J128</f>
        <v>0</v>
      </c>
      <c r="AK21" s="960" t="str">
        <f>'Step 3.3 Heating System'!K128</f>
        <v/>
      </c>
      <c r="AL21" s="961" t="str">
        <f>'Step 3.3 Heating System'!L128</f>
        <v/>
      </c>
      <c r="AM21" s="961" t="str">
        <f>'Step 3.3 Heating System'!AB128</f>
        <v/>
      </c>
      <c r="AN21" s="962">
        <f>'Step 3.3 Heating System'!M128</f>
        <v>0</v>
      </c>
      <c r="AO21" s="962">
        <f>'Step 3.3 Heating System'!N128</f>
        <v>0</v>
      </c>
      <c r="AP21" s="962">
        <f>'Step 3.3 Heating System'!O128</f>
        <v>0</v>
      </c>
      <c r="AQ21" s="962">
        <f>'Step 3.3 Heating System'!P128</f>
        <v>0</v>
      </c>
      <c r="AR21" s="963">
        <f>'Step 3.3 Heating System'!Q128</f>
        <v>0</v>
      </c>
      <c r="AS21" s="963">
        <f>'Step 3.3 Heating System'!R128</f>
        <v>0</v>
      </c>
      <c r="AT21" s="963">
        <f>'Step 3.3 Heating System'!S128</f>
        <v>0</v>
      </c>
      <c r="AU21" s="964">
        <f>'Step 3.3 Heating System'!T128</f>
        <v>0</v>
      </c>
      <c r="AV21" s="964">
        <f>'Step 3.3 Heating System'!U128</f>
        <v>0</v>
      </c>
      <c r="AW21" s="964">
        <f>'Step 3.3 Heating System'!V128</f>
        <v>0</v>
      </c>
      <c r="AX21" s="964">
        <f>'Step 3.3 Heating System'!W128</f>
        <v>0</v>
      </c>
      <c r="AY21" s="963">
        <f>'Step 3.3 Heating System'!X128</f>
        <v>0</v>
      </c>
      <c r="AZ21" s="852">
        <f>SUMIF('Step 3.3 Heating System'!$A$12:$A$111,PETREAD!AE21,'Step 3.3 Heating System'!$V$12:$V$111)</f>
        <v>0</v>
      </c>
      <c r="BA21" s="852">
        <f t="shared" si="4"/>
        <v>0</v>
      </c>
      <c r="BB21" s="856" t="str">
        <f>'Step 3.3 Heating System'!AA128</f>
        <v/>
      </c>
      <c r="BC21" s="365"/>
      <c r="BD21" s="890" t="s">
        <v>1484</v>
      </c>
      <c r="BE21" s="365"/>
      <c r="BF21" s="365"/>
      <c r="BG21" s="652" t="str">
        <f>SUBSTITUTE(_xlfn.XLOOKUP(G21,'Step 4 Support Tool'!$E$222:$E$321,'Step 3.1 Site Details'!$C$10:$C$109,"",0,1),"uilding ","")</f>
        <v>B1</v>
      </c>
      <c r="BH21" s="652" t="str" cm="1">
        <f t="array" ref="BH21">SUBSTITUTE(_xlfn.XLOOKUP(G21,'Step 3.3 Heating System'!C128:$C$219,'Step 3.3 Heating System'!E128:$E$219,"",0,1)," System ","")</f>
        <v/>
      </c>
      <c r="BI21" s="652" t="str">
        <f>IF(BH21="","",SUBSTITUTE('Step 4 Support Tool'!A230," System ",""))</f>
        <v/>
      </c>
      <c r="BJ21" s="652"/>
      <c r="BK21" s="652" t="str">
        <f t="shared" si="5"/>
        <v/>
      </c>
      <c r="BO21" s="447" t="s">
        <v>1838</v>
      </c>
      <c r="BP21" s="447" t="s">
        <v>1839</v>
      </c>
      <c r="BQ21" s="849" t="str">
        <f>'Step 4 Support Tool'!A230</f>
        <v>LC System 9</v>
      </c>
      <c r="BR21" s="850" t="str" cm="1">
        <f t="array" ref="BR21">_xlfn.XLOOKUP(G21,'Step 3.3 Heating System'!C128:$C$219,'Step 3.3 Heating System'!E128:$E$219,"",0,1)</f>
        <v/>
      </c>
      <c r="CQ21" s="424"/>
      <c r="CR21" s="424"/>
      <c r="CT21" s="424"/>
      <c r="CU21" s="368"/>
      <c r="CV21" s="368"/>
      <c r="CW21" s="368"/>
      <c r="CX21" s="368"/>
      <c r="CY21" s="368"/>
      <c r="CZ21" s="424"/>
      <c r="DA21" s="424"/>
      <c r="DC21" s="424"/>
      <c r="DD21" s="424"/>
      <c r="DE21" s="424"/>
      <c r="DF21" s="424"/>
      <c r="DG21" s="424"/>
      <c r="DH21" s="424"/>
      <c r="DJ21" s="424"/>
      <c r="DK21" s="424"/>
      <c r="DL21" s="424"/>
      <c r="DM21" s="424"/>
      <c r="DN21" s="424"/>
      <c r="DO21" s="424"/>
      <c r="DP21" s="424"/>
      <c r="DQ21" s="424"/>
      <c r="DR21" s="424"/>
      <c r="DS21" s="424"/>
      <c r="DT21" s="424"/>
      <c r="DU21" s="424"/>
      <c r="DV21" s="424"/>
      <c r="DW21" s="424"/>
      <c r="DX21" s="424"/>
      <c r="DY21" s="424"/>
      <c r="DZ21" s="424"/>
      <c r="EA21" s="424"/>
      <c r="EB21" s="424"/>
      <c r="EC21" s="424"/>
      <c r="ED21" s="424"/>
      <c r="EE21" s="424"/>
      <c r="EF21" s="424"/>
      <c r="EG21" s="424"/>
      <c r="EH21" s="424"/>
      <c r="EI21" s="424"/>
      <c r="EJ21" s="424"/>
      <c r="EK21" s="424"/>
      <c r="EL21" s="424"/>
      <c r="EM21" s="424"/>
      <c r="EN21" s="424"/>
      <c r="EO21" s="424"/>
      <c r="EP21" s="424"/>
      <c r="EQ21" s="424"/>
      <c r="ER21" s="424"/>
      <c r="ES21" s="424"/>
      <c r="ET21" s="424"/>
      <c r="EU21" s="424"/>
      <c r="EV21" s="424"/>
      <c r="EW21" s="424"/>
      <c r="EX21" s="424"/>
      <c r="EY21" s="424"/>
      <c r="EZ21" s="424"/>
      <c r="FA21" s="424"/>
      <c r="FB21" s="424"/>
      <c r="FC21" s="424"/>
      <c r="FD21" s="424"/>
      <c r="FE21" s="424"/>
      <c r="FF21" s="424"/>
      <c r="FG21" s="424"/>
      <c r="FH21" s="424"/>
      <c r="FI21" s="424"/>
      <c r="FJ21" s="424"/>
      <c r="FK21" s="424"/>
      <c r="FL21" s="424"/>
      <c r="FM21" s="424"/>
      <c r="FN21" s="424"/>
      <c r="FO21" s="424"/>
      <c r="FP21" s="424"/>
      <c r="FQ21" s="424"/>
      <c r="FR21" s="424"/>
      <c r="FS21" s="424"/>
      <c r="FT21" s="424"/>
      <c r="FU21" s="424"/>
      <c r="FV21" s="424"/>
      <c r="FW21" s="424"/>
    </row>
    <row r="22" spans="1:189" ht="12" customHeight="1" x14ac:dyDescent="0.25">
      <c r="A22" s="447" t="str">
        <f t="shared" si="6"/>
        <v/>
      </c>
      <c r="B22" s="447" t="str">
        <f t="shared" si="0"/>
        <v/>
      </c>
      <c r="C22" s="447" t="str">
        <f>IF(D22="","",'Eligible Technologies'!$C$7)</f>
        <v/>
      </c>
      <c r="D22" s="447" t="str">
        <f>'Step 4 Support Tool'!B231</f>
        <v/>
      </c>
      <c r="E22" s="448">
        <f>'Step 4 Support Tool'!C231</f>
        <v>0</v>
      </c>
      <c r="F22" s="448">
        <f>'Step 4 Support Tool'!D231</f>
        <v>0</v>
      </c>
      <c r="G22" s="447" t="str">
        <f>IF('Step 4 Support Tool'!E231="","",TRIM('Step 4 Support Tool'!E231))</f>
        <v/>
      </c>
      <c r="H22" s="447" t="str">
        <f t="shared" si="1"/>
        <v/>
      </c>
      <c r="I22" s="447" t="str">
        <f t="shared" si="2"/>
        <v/>
      </c>
      <c r="J22" s="447">
        <f>'Step 4 Support Tool'!F231</f>
        <v>0</v>
      </c>
      <c r="K22" s="447">
        <f>'Step 4 Support Tool'!H231</f>
        <v>0</v>
      </c>
      <c r="L22" s="447">
        <f>'Step 4 Support Tool'!I231</f>
        <v>0</v>
      </c>
      <c r="M22" s="447">
        <f>'Step 4 Support Tool'!L231</f>
        <v>0</v>
      </c>
      <c r="N22" s="447">
        <f>'Step 4 Support Tool'!M231</f>
        <v>0</v>
      </c>
      <c r="O22" s="447" t="str">
        <f>'Step 4 Support Tool'!AB231</f>
        <v/>
      </c>
      <c r="P22" s="953">
        <f>'Step 4 Support Tool'!AD231</f>
        <v>0</v>
      </c>
      <c r="Q22" s="954">
        <f>'Step 3.3 Heating System'!W129</f>
        <v>0</v>
      </c>
      <c r="R22" s="954" t="str">
        <f>'Step 4 Support Tool'!O231</f>
        <v/>
      </c>
      <c r="S22" s="955" t="str">
        <f>'Step 4 Support Tool'!P231</f>
        <v/>
      </c>
      <c r="T22" s="955" t="str">
        <f>'Step 4 Support Tool'!Q231</f>
        <v/>
      </c>
      <c r="U22" s="956" t="str">
        <f>'Step 4 Support Tool'!R231</f>
        <v/>
      </c>
      <c r="V22" s="956" t="str">
        <f>'Step 4 Support Tool'!S231</f>
        <v/>
      </c>
      <c r="W22" s="956" t="str">
        <f>'Step 4 Support Tool'!T231</f>
        <v/>
      </c>
      <c r="X22" s="957" t="str">
        <f>'Step 4 Support Tool'!X231</f>
        <v/>
      </c>
      <c r="Y22" s="958" t="str">
        <f t="shared" si="7"/>
        <v/>
      </c>
      <c r="Z22" s="959" t="str">
        <f>'Step 4 Support Tool'!AC231</f>
        <v/>
      </c>
      <c r="AA22" s="959">
        <f>'Step 4 Support Tool'!J231</f>
        <v>0</v>
      </c>
      <c r="AB22" s="959">
        <f>'Step 4 Support Tool'!K231</f>
        <v>0</v>
      </c>
      <c r="AC22" s="966">
        <f>'Step 3.3 Heating System'!H129</f>
        <v>0</v>
      </c>
      <c r="AD22" s="956" t="str">
        <f t="shared" si="3"/>
        <v/>
      </c>
      <c r="AE22" s="955">
        <f>'Step 3.3 Heating System'!E129</f>
        <v>0</v>
      </c>
      <c r="AF22" s="955">
        <f>'Step 3.3 Heating System'!F129</f>
        <v>0</v>
      </c>
      <c r="AG22" s="955">
        <f>'Step 3.3 Heating System'!G129</f>
        <v>0</v>
      </c>
      <c r="AH22" s="955">
        <f>'Step 3.3 Heating System'!H129</f>
        <v>0</v>
      </c>
      <c r="AI22" s="960">
        <f>'Step 3.3 Heating System'!I129</f>
        <v>0</v>
      </c>
      <c r="AJ22" s="960">
        <f>'Step 3.3 Heating System'!J129</f>
        <v>0</v>
      </c>
      <c r="AK22" s="960" t="str">
        <f>'Step 3.3 Heating System'!K129</f>
        <v/>
      </c>
      <c r="AL22" s="961" t="str">
        <f>'Step 3.3 Heating System'!L129</f>
        <v/>
      </c>
      <c r="AM22" s="961" t="str">
        <f>'Step 3.3 Heating System'!AB129</f>
        <v/>
      </c>
      <c r="AN22" s="962">
        <f>'Step 3.3 Heating System'!M129</f>
        <v>0</v>
      </c>
      <c r="AO22" s="962">
        <f>'Step 3.3 Heating System'!N129</f>
        <v>0</v>
      </c>
      <c r="AP22" s="962">
        <f>'Step 3.3 Heating System'!O129</f>
        <v>0</v>
      </c>
      <c r="AQ22" s="962">
        <f>'Step 3.3 Heating System'!P129</f>
        <v>0</v>
      </c>
      <c r="AR22" s="963">
        <f>'Step 3.3 Heating System'!Q129</f>
        <v>0</v>
      </c>
      <c r="AS22" s="963">
        <f>'Step 3.3 Heating System'!R129</f>
        <v>0</v>
      </c>
      <c r="AT22" s="963">
        <f>'Step 3.3 Heating System'!S129</f>
        <v>0</v>
      </c>
      <c r="AU22" s="964">
        <f>'Step 3.3 Heating System'!T129</f>
        <v>0</v>
      </c>
      <c r="AV22" s="964">
        <f>'Step 3.3 Heating System'!U129</f>
        <v>0</v>
      </c>
      <c r="AW22" s="964">
        <f>'Step 3.3 Heating System'!V129</f>
        <v>0</v>
      </c>
      <c r="AX22" s="964">
        <f>'Step 3.3 Heating System'!W129</f>
        <v>0</v>
      </c>
      <c r="AY22" s="963">
        <f>'Step 3.3 Heating System'!X129</f>
        <v>0</v>
      </c>
      <c r="AZ22" s="852">
        <f>SUMIF('Step 3.3 Heating System'!$A$12:$A$111,PETREAD!AE22,'Step 3.3 Heating System'!$V$12:$V$111)</f>
        <v>0</v>
      </c>
      <c r="BA22" s="852">
        <f t="shared" si="4"/>
        <v>0</v>
      </c>
      <c r="BB22" s="856" t="str">
        <f>'Step 3.3 Heating System'!AA129</f>
        <v/>
      </c>
      <c r="BC22" s="424"/>
      <c r="BD22" s="890"/>
      <c r="BE22" s="424"/>
      <c r="BF22" s="424"/>
      <c r="BG22" s="652" t="str">
        <f>SUBSTITUTE(_xlfn.XLOOKUP(G22,'Step 4 Support Tool'!$E$222:$E$321,'Step 3.1 Site Details'!$C$10:$C$109,"",0,1),"uilding ","")</f>
        <v>B1</v>
      </c>
      <c r="BH22" s="652" t="str" cm="1">
        <f t="array" ref="BH22">SUBSTITUTE(_xlfn.XLOOKUP(G22,'Step 3.3 Heating System'!C129:$C$219,'Step 3.3 Heating System'!E129:$E$219,"",0,1)," System ","")</f>
        <v/>
      </c>
      <c r="BI22" s="652" t="str">
        <f>IF(BH22="","",SUBSTITUTE('Step 4 Support Tool'!A231," System ",""))</f>
        <v/>
      </c>
      <c r="BJ22" s="652"/>
      <c r="BK22" s="652" t="str">
        <f t="shared" si="5"/>
        <v/>
      </c>
      <c r="BO22" s="447" t="s">
        <v>1840</v>
      </c>
      <c r="BP22" s="447" t="s">
        <v>1841</v>
      </c>
      <c r="BQ22" s="849" t="str">
        <f>'Step 4 Support Tool'!A231</f>
        <v>LC System 10</v>
      </c>
      <c r="BR22" s="850" t="str" cm="1">
        <f t="array" ref="BR22">_xlfn.XLOOKUP(G22,'Step 3.3 Heating System'!C129:$C$219,'Step 3.3 Heating System'!E129:$E$219,"",0,1)</f>
        <v/>
      </c>
      <c r="CQ22" s="424"/>
      <c r="CR22" s="424"/>
      <c r="CT22" s="424"/>
      <c r="CU22" s="424"/>
      <c r="CV22" s="424"/>
      <c r="CW22" s="424"/>
      <c r="CX22" s="424"/>
      <c r="CY22" s="424"/>
      <c r="CZ22" s="424"/>
      <c r="DA22" s="424"/>
      <c r="DC22" s="424"/>
      <c r="DD22" s="424"/>
      <c r="DE22" s="424"/>
      <c r="DF22" s="424"/>
      <c r="DG22" s="424"/>
      <c r="DH22" s="424"/>
      <c r="DJ22" s="424"/>
      <c r="DK22" s="424"/>
      <c r="DL22" s="424"/>
      <c r="DM22" s="424"/>
      <c r="DN22" s="424"/>
      <c r="DO22" s="424"/>
      <c r="DP22" s="424"/>
      <c r="DQ22" s="424"/>
      <c r="DR22" s="424"/>
      <c r="DS22" s="424"/>
      <c r="DT22" s="424"/>
      <c r="DU22" s="424"/>
      <c r="DV22" s="424"/>
      <c r="DW22" s="424"/>
      <c r="DX22" s="424"/>
      <c r="DY22" s="424"/>
      <c r="DZ22" s="424"/>
      <c r="EA22" s="424"/>
      <c r="EB22" s="424"/>
      <c r="EC22" s="424"/>
      <c r="ED22" s="424"/>
      <c r="EE22" s="424"/>
      <c r="EF22" s="424"/>
      <c r="EG22" s="424"/>
      <c r="EH22" s="424"/>
      <c r="EI22" s="424"/>
      <c r="EJ22" s="424"/>
      <c r="EK22" s="424"/>
      <c r="EL22" s="424"/>
      <c r="EM22" s="424"/>
      <c r="EN22" s="424"/>
      <c r="EO22" s="424"/>
      <c r="EP22" s="424"/>
      <c r="EQ22" s="424"/>
      <c r="ER22" s="424"/>
      <c r="ES22" s="424"/>
      <c r="ET22" s="424"/>
      <c r="EU22" s="424"/>
      <c r="EV22" s="424"/>
      <c r="EW22" s="424"/>
      <c r="EX22" s="424"/>
      <c r="EY22" s="424"/>
      <c r="EZ22" s="424"/>
      <c r="FA22" s="424"/>
      <c r="FB22" s="424"/>
      <c r="FC22" s="424"/>
      <c r="FD22" s="424"/>
      <c r="FE22" s="424"/>
      <c r="FF22" s="424"/>
      <c r="FG22" s="424"/>
      <c r="FH22" s="424"/>
      <c r="FI22" s="424"/>
      <c r="FJ22" s="424"/>
      <c r="FK22" s="424"/>
      <c r="FL22" s="424"/>
      <c r="FM22" s="424"/>
      <c r="FN22" s="424"/>
      <c r="FO22" s="424"/>
      <c r="FP22" s="424"/>
      <c r="FQ22" s="424"/>
      <c r="FR22" s="424"/>
      <c r="FS22" s="424"/>
      <c r="FT22" s="424"/>
      <c r="FU22" s="424"/>
      <c r="FV22" s="424"/>
      <c r="FW22" s="424"/>
    </row>
    <row r="23" spans="1:189" ht="12" customHeight="1" x14ac:dyDescent="0.25">
      <c r="A23" s="447" t="str">
        <f t="shared" si="6"/>
        <v/>
      </c>
      <c r="B23" s="447" t="str">
        <f t="shared" si="0"/>
        <v/>
      </c>
      <c r="C23" s="447" t="str">
        <f>IF(D23="","",'Eligible Technologies'!$C$7)</f>
        <v/>
      </c>
      <c r="D23" s="447" t="str">
        <f>'Step 4 Support Tool'!B232</f>
        <v/>
      </c>
      <c r="E23" s="448">
        <f>'Step 4 Support Tool'!C232</f>
        <v>0</v>
      </c>
      <c r="F23" s="448">
        <f>'Step 4 Support Tool'!D232</f>
        <v>0</v>
      </c>
      <c r="G23" s="447" t="str">
        <f>IF('Step 4 Support Tool'!E232="","",TRIM('Step 4 Support Tool'!E232))</f>
        <v/>
      </c>
      <c r="H23" s="447" t="str">
        <f t="shared" si="1"/>
        <v/>
      </c>
      <c r="I23" s="447" t="str">
        <f t="shared" si="2"/>
        <v/>
      </c>
      <c r="J23" s="447">
        <f>'Step 4 Support Tool'!F232</f>
        <v>0</v>
      </c>
      <c r="K23" s="447">
        <f>'Step 4 Support Tool'!H232</f>
        <v>0</v>
      </c>
      <c r="L23" s="447">
        <f>'Step 4 Support Tool'!I232</f>
        <v>0</v>
      </c>
      <c r="M23" s="447">
        <f>'Step 4 Support Tool'!L232</f>
        <v>0</v>
      </c>
      <c r="N23" s="447">
        <f>'Step 4 Support Tool'!M232</f>
        <v>0</v>
      </c>
      <c r="O23" s="447" t="str">
        <f>'Step 4 Support Tool'!AB232</f>
        <v/>
      </c>
      <c r="P23" s="953">
        <f>'Step 4 Support Tool'!AD232</f>
        <v>0</v>
      </c>
      <c r="Q23" s="954">
        <f>'Step 3.3 Heating System'!W130</f>
        <v>0</v>
      </c>
      <c r="R23" s="954" t="str">
        <f>'Step 4 Support Tool'!O232</f>
        <v/>
      </c>
      <c r="S23" s="955" t="str">
        <f>'Step 4 Support Tool'!P232</f>
        <v/>
      </c>
      <c r="T23" s="955" t="str">
        <f>'Step 4 Support Tool'!Q232</f>
        <v/>
      </c>
      <c r="U23" s="956" t="str">
        <f>'Step 4 Support Tool'!R232</f>
        <v/>
      </c>
      <c r="V23" s="956" t="str">
        <f>'Step 4 Support Tool'!S232</f>
        <v/>
      </c>
      <c r="W23" s="956" t="str">
        <f>'Step 4 Support Tool'!T232</f>
        <v/>
      </c>
      <c r="X23" s="957" t="str">
        <f>'Step 4 Support Tool'!X232</f>
        <v/>
      </c>
      <c r="Y23" s="958" t="str">
        <f t="shared" si="7"/>
        <v/>
      </c>
      <c r="Z23" s="959" t="str">
        <f>'Step 4 Support Tool'!AC232</f>
        <v/>
      </c>
      <c r="AA23" s="959">
        <f>'Step 4 Support Tool'!J232</f>
        <v>0</v>
      </c>
      <c r="AB23" s="959">
        <f>'Step 4 Support Tool'!K232</f>
        <v>0</v>
      </c>
      <c r="AC23" s="956">
        <f>'Step 3.3 Heating System'!H130</f>
        <v>0</v>
      </c>
      <c r="AD23" s="956" t="str">
        <f t="shared" si="3"/>
        <v/>
      </c>
      <c r="AE23" s="955">
        <f>'Step 3.3 Heating System'!E130</f>
        <v>0</v>
      </c>
      <c r="AF23" s="955">
        <f>'Step 3.3 Heating System'!F130</f>
        <v>0</v>
      </c>
      <c r="AG23" s="955">
        <f>'Step 3.3 Heating System'!G130</f>
        <v>0</v>
      </c>
      <c r="AH23" s="955">
        <f>'Step 3.3 Heating System'!H130</f>
        <v>0</v>
      </c>
      <c r="AI23" s="960">
        <f>'Step 3.3 Heating System'!I130</f>
        <v>0</v>
      </c>
      <c r="AJ23" s="960">
        <f>'Step 3.3 Heating System'!J130</f>
        <v>0</v>
      </c>
      <c r="AK23" s="960" t="str">
        <f>'Step 3.3 Heating System'!K130</f>
        <v/>
      </c>
      <c r="AL23" s="961" t="str">
        <f>'Step 3.3 Heating System'!L130</f>
        <v/>
      </c>
      <c r="AM23" s="961" t="str">
        <f>'Step 3.3 Heating System'!AB130</f>
        <v/>
      </c>
      <c r="AN23" s="962">
        <f>'Step 3.3 Heating System'!M130</f>
        <v>0</v>
      </c>
      <c r="AO23" s="962">
        <f>'Step 3.3 Heating System'!N130</f>
        <v>0</v>
      </c>
      <c r="AP23" s="962">
        <f>'Step 3.3 Heating System'!O130</f>
        <v>0</v>
      </c>
      <c r="AQ23" s="962">
        <f>'Step 3.3 Heating System'!P130</f>
        <v>0</v>
      </c>
      <c r="AR23" s="963">
        <f>'Step 3.3 Heating System'!Q130</f>
        <v>0</v>
      </c>
      <c r="AS23" s="963">
        <f>'Step 3.3 Heating System'!R130</f>
        <v>0</v>
      </c>
      <c r="AT23" s="963">
        <f>'Step 3.3 Heating System'!S130</f>
        <v>0</v>
      </c>
      <c r="AU23" s="964">
        <f>'Step 3.3 Heating System'!T130</f>
        <v>0</v>
      </c>
      <c r="AV23" s="964">
        <f>'Step 3.3 Heating System'!U130</f>
        <v>0</v>
      </c>
      <c r="AW23" s="964">
        <f>'Step 3.3 Heating System'!V130</f>
        <v>0</v>
      </c>
      <c r="AX23" s="964">
        <f>'Step 3.3 Heating System'!W130</f>
        <v>0</v>
      </c>
      <c r="AY23" s="963">
        <f>'Step 3.3 Heating System'!X130</f>
        <v>0</v>
      </c>
      <c r="AZ23" s="852">
        <f>SUMIF('Step 3.3 Heating System'!$A$12:$A$111,PETREAD!AE23,'Step 3.3 Heating System'!$V$12:$V$111)</f>
        <v>0</v>
      </c>
      <c r="BA23" s="852">
        <f t="shared" si="4"/>
        <v>0</v>
      </c>
      <c r="BB23" s="856" t="str">
        <f>'Step 3.3 Heating System'!AA130</f>
        <v/>
      </c>
      <c r="BC23" s="424"/>
      <c r="BD23" s="890" t="s">
        <v>1484</v>
      </c>
      <c r="BE23" s="424"/>
      <c r="BF23" s="424"/>
      <c r="BG23" s="652" t="str">
        <f>SUBSTITUTE(_xlfn.XLOOKUP(G23,'Step 4 Support Tool'!$E$222:$E$321,'Step 3.1 Site Details'!$C$10:$C$109,"",0,1),"uilding ","")</f>
        <v>B1</v>
      </c>
      <c r="BH23" s="652" t="str" cm="1">
        <f t="array" ref="BH23">SUBSTITUTE(_xlfn.XLOOKUP(G23,'Step 3.3 Heating System'!C130:$C$219,'Step 3.3 Heating System'!E130:$E$219,"",0,1)," System ","")</f>
        <v/>
      </c>
      <c r="BI23" s="652" t="str">
        <f>IF(BH23="","",SUBSTITUTE('Step 4 Support Tool'!A232," System ",""))</f>
        <v/>
      </c>
      <c r="BJ23" s="652"/>
      <c r="BK23" s="652" t="str">
        <f t="shared" si="5"/>
        <v/>
      </c>
      <c r="BO23" s="447" t="s">
        <v>1842</v>
      </c>
      <c r="BP23" s="447" t="s">
        <v>1843</v>
      </c>
      <c r="BQ23" s="849" t="str">
        <f>'Step 4 Support Tool'!A232</f>
        <v>LC System 11</v>
      </c>
      <c r="BR23" s="850" t="str" cm="1">
        <f t="array" ref="BR23">_xlfn.XLOOKUP(G23,'Step 3.3 Heating System'!C130:$C$219,'Step 3.3 Heating System'!E130:$E$219,"",0,1)</f>
        <v/>
      </c>
      <c r="CQ23" s="424"/>
      <c r="CR23" s="424"/>
      <c r="CT23" s="424"/>
      <c r="CU23" s="424"/>
      <c r="CV23" s="424"/>
      <c r="CW23" s="424"/>
      <c r="CX23" s="424"/>
      <c r="CY23" s="424"/>
      <c r="CZ23" s="424"/>
      <c r="DA23" s="424"/>
      <c r="DC23" s="424"/>
      <c r="DD23" s="424"/>
      <c r="DE23" s="424"/>
      <c r="DF23" s="424"/>
      <c r="DG23" s="424"/>
      <c r="DH23" s="424"/>
      <c r="DJ23" s="424"/>
      <c r="DK23" s="424"/>
      <c r="DL23" s="424"/>
      <c r="DM23" s="424"/>
      <c r="DN23" s="424"/>
      <c r="DO23" s="424"/>
      <c r="DP23" s="424"/>
      <c r="DQ23" s="424"/>
      <c r="DR23" s="424"/>
      <c r="DS23" s="424"/>
      <c r="DT23" s="424"/>
      <c r="DU23" s="424"/>
      <c r="DV23" s="424"/>
      <c r="DW23" s="424"/>
      <c r="DX23" s="424"/>
      <c r="DY23" s="424"/>
      <c r="DZ23" s="424"/>
      <c r="EA23" s="424"/>
      <c r="EB23" s="424"/>
      <c r="EC23" s="424"/>
      <c r="ED23" s="424"/>
      <c r="EE23" s="424"/>
      <c r="EF23" s="424"/>
      <c r="EG23" s="424"/>
      <c r="EH23" s="424"/>
      <c r="EI23" s="424"/>
      <c r="EJ23" s="424"/>
      <c r="EK23" s="424"/>
      <c r="EL23" s="424"/>
      <c r="EM23" s="424"/>
      <c r="EN23" s="424"/>
      <c r="EO23" s="424"/>
      <c r="EP23" s="424"/>
      <c r="EQ23" s="424"/>
      <c r="ER23" s="424"/>
      <c r="ES23" s="424"/>
      <c r="ET23" s="424"/>
      <c r="EU23" s="424"/>
      <c r="EV23" s="424"/>
      <c r="EW23" s="424"/>
      <c r="EX23" s="424"/>
      <c r="EY23" s="424"/>
      <c r="EZ23" s="424"/>
      <c r="FA23" s="424"/>
      <c r="FB23" s="424"/>
      <c r="FC23" s="424"/>
      <c r="FD23" s="424"/>
      <c r="FE23" s="424"/>
      <c r="FF23" s="424"/>
      <c r="FG23" s="424"/>
      <c r="FH23" s="424"/>
      <c r="FI23" s="424"/>
      <c r="FJ23" s="424"/>
      <c r="FK23" s="424"/>
      <c r="FL23" s="424"/>
      <c r="FM23" s="424"/>
      <c r="FN23" s="424"/>
      <c r="FO23" s="424"/>
      <c r="FP23" s="424"/>
      <c r="FQ23" s="424"/>
      <c r="FR23" s="424"/>
      <c r="FS23" s="424"/>
      <c r="FT23" s="424"/>
      <c r="FU23" s="424"/>
      <c r="FV23" s="424"/>
      <c r="FW23" s="424"/>
    </row>
    <row r="24" spans="1:189" ht="12" customHeight="1" x14ac:dyDescent="0.25">
      <c r="A24" s="447" t="str">
        <f t="shared" si="6"/>
        <v/>
      </c>
      <c r="B24" s="447" t="str">
        <f t="shared" si="0"/>
        <v/>
      </c>
      <c r="C24" s="447" t="str">
        <f>IF(D24="","",'Eligible Technologies'!$C$7)</f>
        <v/>
      </c>
      <c r="D24" s="447" t="str">
        <f>'Step 4 Support Tool'!B233</f>
        <v/>
      </c>
      <c r="E24" s="448">
        <f>'Step 4 Support Tool'!C233</f>
        <v>0</v>
      </c>
      <c r="F24" s="448">
        <f>'Step 4 Support Tool'!D233</f>
        <v>0</v>
      </c>
      <c r="G24" s="447" t="str">
        <f>IF('Step 4 Support Tool'!E233="","",TRIM('Step 4 Support Tool'!E233))</f>
        <v/>
      </c>
      <c r="H24" s="447" t="str">
        <f t="shared" si="1"/>
        <v/>
      </c>
      <c r="I24" s="447" t="str">
        <f t="shared" si="2"/>
        <v/>
      </c>
      <c r="J24" s="447">
        <f>'Step 4 Support Tool'!F233</f>
        <v>0</v>
      </c>
      <c r="K24" s="447">
        <f>'Step 4 Support Tool'!H233</f>
        <v>0</v>
      </c>
      <c r="L24" s="447">
        <f>'Step 4 Support Tool'!I233</f>
        <v>0</v>
      </c>
      <c r="M24" s="447">
        <f>'Step 4 Support Tool'!L233</f>
        <v>0</v>
      </c>
      <c r="N24" s="447">
        <f>'Step 4 Support Tool'!M233</f>
        <v>0</v>
      </c>
      <c r="O24" s="447" t="str">
        <f>'Step 4 Support Tool'!AB233</f>
        <v/>
      </c>
      <c r="P24" s="953">
        <f>'Step 4 Support Tool'!AD233</f>
        <v>0</v>
      </c>
      <c r="Q24" s="954">
        <f>'Step 3.3 Heating System'!W131</f>
        <v>0</v>
      </c>
      <c r="R24" s="954" t="str">
        <f>'Step 4 Support Tool'!O233</f>
        <v/>
      </c>
      <c r="S24" s="955" t="str">
        <f>'Step 4 Support Tool'!P233</f>
        <v/>
      </c>
      <c r="T24" s="955" t="str">
        <f>'Step 4 Support Tool'!Q233</f>
        <v/>
      </c>
      <c r="U24" s="956" t="str">
        <f>'Step 4 Support Tool'!R233</f>
        <v/>
      </c>
      <c r="V24" s="956" t="str">
        <f>'Step 4 Support Tool'!S233</f>
        <v/>
      </c>
      <c r="W24" s="956" t="str">
        <f>'Step 4 Support Tool'!T233</f>
        <v/>
      </c>
      <c r="X24" s="957" t="str">
        <f>'Step 4 Support Tool'!X233</f>
        <v/>
      </c>
      <c r="Y24" s="958" t="str">
        <f t="shared" ref="Y24:Y87" si="8">IFERROR(R24*X24,"")</f>
        <v/>
      </c>
      <c r="Z24" s="959" t="str">
        <f>'Step 4 Support Tool'!AC233</f>
        <v/>
      </c>
      <c r="AA24" s="959">
        <f>'Step 4 Support Tool'!J233</f>
        <v>0</v>
      </c>
      <c r="AB24" s="959">
        <f>'Step 4 Support Tool'!K233</f>
        <v>0</v>
      </c>
      <c r="AC24" s="956">
        <f>'Step 3.3 Heating System'!H131</f>
        <v>0</v>
      </c>
      <c r="AD24" s="956" t="str">
        <f t="shared" si="3"/>
        <v/>
      </c>
      <c r="AE24" s="955">
        <f>'Step 3.3 Heating System'!E131</f>
        <v>0</v>
      </c>
      <c r="AF24" s="955">
        <f>'Step 3.3 Heating System'!F131</f>
        <v>0</v>
      </c>
      <c r="AG24" s="955">
        <f>'Step 3.3 Heating System'!G131</f>
        <v>0</v>
      </c>
      <c r="AH24" s="955">
        <f>'Step 3.3 Heating System'!H131</f>
        <v>0</v>
      </c>
      <c r="AI24" s="960">
        <f>'Step 3.3 Heating System'!I131</f>
        <v>0</v>
      </c>
      <c r="AJ24" s="960">
        <f>'Step 3.3 Heating System'!J131</f>
        <v>0</v>
      </c>
      <c r="AK24" s="960" t="str">
        <f>'Step 3.3 Heating System'!K131</f>
        <v/>
      </c>
      <c r="AL24" s="961" t="str">
        <f>'Step 3.3 Heating System'!L131</f>
        <v/>
      </c>
      <c r="AM24" s="961" t="str">
        <f>'Step 3.3 Heating System'!AB131</f>
        <v/>
      </c>
      <c r="AN24" s="962">
        <f>'Step 3.3 Heating System'!M131</f>
        <v>0</v>
      </c>
      <c r="AO24" s="962">
        <f>'Step 3.3 Heating System'!N131</f>
        <v>0</v>
      </c>
      <c r="AP24" s="962">
        <f>'Step 3.3 Heating System'!O131</f>
        <v>0</v>
      </c>
      <c r="AQ24" s="962">
        <f>'Step 3.3 Heating System'!P131</f>
        <v>0</v>
      </c>
      <c r="AR24" s="963">
        <f>'Step 3.3 Heating System'!Q131</f>
        <v>0</v>
      </c>
      <c r="AS24" s="963">
        <f>'Step 3.3 Heating System'!R131</f>
        <v>0</v>
      </c>
      <c r="AT24" s="963">
        <f>'Step 3.3 Heating System'!S131</f>
        <v>0</v>
      </c>
      <c r="AU24" s="964">
        <f>'Step 3.3 Heating System'!T131</f>
        <v>0</v>
      </c>
      <c r="AV24" s="964">
        <f>'Step 3.3 Heating System'!U131</f>
        <v>0</v>
      </c>
      <c r="AW24" s="964">
        <f>'Step 3.3 Heating System'!V131</f>
        <v>0</v>
      </c>
      <c r="AX24" s="964">
        <f>'Step 3.3 Heating System'!W131</f>
        <v>0</v>
      </c>
      <c r="AY24" s="963">
        <f>'Step 3.3 Heating System'!X131</f>
        <v>0</v>
      </c>
      <c r="AZ24" s="852">
        <f>SUMIF('Step 3.3 Heating System'!$A$12:$A$111,PETREAD!AE24,'Step 3.3 Heating System'!$V$12:$V$111)</f>
        <v>0</v>
      </c>
      <c r="BA24" s="852">
        <f t="shared" si="4"/>
        <v>0</v>
      </c>
      <c r="BB24" s="856" t="str">
        <f>'Step 3.3 Heating System'!AA131</f>
        <v/>
      </c>
      <c r="BC24" s="424"/>
      <c r="BD24" s="889"/>
      <c r="BE24" s="424"/>
      <c r="BF24" s="424"/>
      <c r="BG24" s="652" t="str">
        <f>SUBSTITUTE(_xlfn.XLOOKUP(G24,'Step 4 Support Tool'!$E$222:$E$321,'Step 3.1 Site Details'!$C$10:$C$109,"",0,1),"uilding ","")</f>
        <v>B1</v>
      </c>
      <c r="BH24" s="652" t="str" cm="1">
        <f t="array" ref="BH24">SUBSTITUTE(_xlfn.XLOOKUP(G24,'Step 3.3 Heating System'!C131:$C$219,'Step 3.3 Heating System'!E131:$E$219,"",0,1)," System ","")</f>
        <v/>
      </c>
      <c r="BI24" s="652" t="str">
        <f>IF(BH24="","",SUBSTITUTE('Step 4 Support Tool'!A233," System ",""))</f>
        <v/>
      </c>
      <c r="BJ24" s="652"/>
      <c r="BK24" s="652" t="str">
        <f t="shared" si="5"/>
        <v/>
      </c>
      <c r="BL24" s="424"/>
      <c r="BM24" s="424"/>
      <c r="BN24" s="424"/>
      <c r="BO24" s="424"/>
      <c r="BP24" s="424"/>
      <c r="BQ24" s="849" t="str">
        <f>'Step 4 Support Tool'!A233</f>
        <v>LC System 12</v>
      </c>
      <c r="BR24" s="850" t="str" cm="1">
        <f t="array" ref="BR24">_xlfn.XLOOKUP(G24,'Step 3.3 Heating System'!C131:$C$219,'Step 3.3 Heating System'!E131:$E$219,"",0,1)</f>
        <v/>
      </c>
      <c r="CQ24" s="424"/>
      <c r="CR24" s="424"/>
      <c r="CT24" s="424"/>
      <c r="CU24" s="424"/>
      <c r="CV24" s="424"/>
      <c r="CW24" s="424"/>
      <c r="CX24" s="424"/>
      <c r="CY24" s="424"/>
      <c r="CZ24" s="424"/>
      <c r="DA24" s="424"/>
      <c r="DC24" s="424"/>
      <c r="DD24" s="424"/>
      <c r="DE24" s="424"/>
      <c r="DF24" s="424"/>
      <c r="DG24" s="424"/>
      <c r="DH24" s="424"/>
      <c r="DJ24" s="424"/>
      <c r="DK24" s="424"/>
      <c r="DL24" s="424"/>
      <c r="DM24" s="424"/>
      <c r="DN24" s="424"/>
      <c r="DO24" s="424"/>
      <c r="DP24" s="424"/>
      <c r="DQ24" s="424"/>
      <c r="DR24" s="424"/>
      <c r="DS24" s="424"/>
      <c r="DT24" s="424"/>
      <c r="DU24" s="424"/>
      <c r="DV24" s="424"/>
      <c r="DW24" s="424"/>
      <c r="DX24" s="424"/>
      <c r="DY24" s="424"/>
      <c r="DZ24" s="424"/>
      <c r="EA24" s="424"/>
      <c r="EB24" s="424"/>
      <c r="EC24" s="424"/>
      <c r="ED24" s="424"/>
      <c r="EE24" s="424"/>
      <c r="EF24" s="424"/>
      <c r="EG24" s="424"/>
      <c r="EH24" s="424"/>
      <c r="EI24" s="424"/>
      <c r="EJ24" s="424"/>
      <c r="EK24" s="424"/>
      <c r="EL24" s="424"/>
      <c r="EM24" s="424"/>
      <c r="EN24" s="424"/>
      <c r="EO24" s="424"/>
      <c r="EP24" s="424"/>
      <c r="EQ24" s="424"/>
      <c r="ER24" s="424"/>
      <c r="ES24" s="424"/>
      <c r="ET24" s="424"/>
      <c r="EU24" s="424"/>
      <c r="EV24" s="424"/>
      <c r="EW24" s="424"/>
      <c r="EX24" s="424"/>
      <c r="EY24" s="424"/>
      <c r="EZ24" s="424"/>
      <c r="FA24" s="424"/>
      <c r="FB24" s="424"/>
      <c r="FC24" s="424"/>
      <c r="FD24" s="424"/>
      <c r="FE24" s="424"/>
      <c r="FF24" s="424"/>
      <c r="FG24" s="424"/>
      <c r="FH24" s="424"/>
      <c r="FI24" s="424"/>
      <c r="FJ24" s="424"/>
      <c r="FK24" s="424"/>
      <c r="FL24" s="424"/>
      <c r="FM24" s="424"/>
      <c r="FN24" s="424"/>
      <c r="FO24" s="424"/>
      <c r="FP24" s="424"/>
      <c r="FQ24" s="424"/>
      <c r="FR24" s="424"/>
      <c r="FS24" s="424"/>
      <c r="FT24" s="424"/>
      <c r="FU24" s="424"/>
      <c r="FV24" s="424"/>
      <c r="FW24" s="424"/>
      <c r="FX24" s="424"/>
      <c r="FY24" s="424"/>
      <c r="FZ24" s="424"/>
      <c r="GA24" s="424"/>
      <c r="GB24" s="424"/>
      <c r="GC24" s="424"/>
      <c r="GD24" s="424"/>
      <c r="GE24" s="424"/>
      <c r="GF24" s="424"/>
      <c r="GG24" s="424"/>
    </row>
    <row r="25" spans="1:189" ht="12" customHeight="1" x14ac:dyDescent="0.25">
      <c r="A25" s="447" t="str">
        <f t="shared" si="6"/>
        <v/>
      </c>
      <c r="B25" s="447" t="str">
        <f t="shared" si="0"/>
        <v/>
      </c>
      <c r="C25" s="447" t="str">
        <f>IF(D25="","",'Eligible Technologies'!$C$7)</f>
        <v/>
      </c>
      <c r="D25" s="447" t="str">
        <f>'Step 4 Support Tool'!B234</f>
        <v/>
      </c>
      <c r="E25" s="448">
        <f>'Step 4 Support Tool'!C234</f>
        <v>0</v>
      </c>
      <c r="F25" s="448">
        <f>'Step 4 Support Tool'!D234</f>
        <v>0</v>
      </c>
      <c r="G25" s="447" t="str">
        <f>IF('Step 4 Support Tool'!E234="","",TRIM('Step 4 Support Tool'!E234))</f>
        <v/>
      </c>
      <c r="H25" s="447" t="str">
        <f t="shared" si="1"/>
        <v/>
      </c>
      <c r="I25" s="447" t="str">
        <f t="shared" si="2"/>
        <v/>
      </c>
      <c r="J25" s="447">
        <f>'Step 4 Support Tool'!F234</f>
        <v>0</v>
      </c>
      <c r="K25" s="447">
        <f>'Step 4 Support Tool'!H234</f>
        <v>0</v>
      </c>
      <c r="L25" s="447">
        <f>'Step 4 Support Tool'!I234</f>
        <v>0</v>
      </c>
      <c r="M25" s="447">
        <f>'Step 4 Support Tool'!L234</f>
        <v>0</v>
      </c>
      <c r="N25" s="447">
        <f>'Step 4 Support Tool'!M234</f>
        <v>0</v>
      </c>
      <c r="O25" s="447" t="str">
        <f>'Step 4 Support Tool'!AB234</f>
        <v/>
      </c>
      <c r="P25" s="953">
        <f>'Step 4 Support Tool'!AD234</f>
        <v>0</v>
      </c>
      <c r="Q25" s="954">
        <f>'Step 3.3 Heating System'!W132</f>
        <v>0</v>
      </c>
      <c r="R25" s="954" t="str">
        <f>'Step 4 Support Tool'!O234</f>
        <v/>
      </c>
      <c r="S25" s="955" t="str">
        <f>'Step 4 Support Tool'!P234</f>
        <v/>
      </c>
      <c r="T25" s="955" t="str">
        <f>'Step 4 Support Tool'!Q234</f>
        <v/>
      </c>
      <c r="U25" s="956" t="str">
        <f>'Step 4 Support Tool'!R234</f>
        <v/>
      </c>
      <c r="V25" s="956" t="str">
        <f>'Step 4 Support Tool'!S234</f>
        <v/>
      </c>
      <c r="W25" s="956" t="str">
        <f>'Step 4 Support Tool'!T234</f>
        <v/>
      </c>
      <c r="X25" s="957" t="str">
        <f>'Step 4 Support Tool'!X234</f>
        <v/>
      </c>
      <c r="Y25" s="958" t="str">
        <f t="shared" si="8"/>
        <v/>
      </c>
      <c r="Z25" s="959" t="str">
        <f>'Step 4 Support Tool'!AC234</f>
        <v/>
      </c>
      <c r="AA25" s="959">
        <f>'Step 4 Support Tool'!J234</f>
        <v>0</v>
      </c>
      <c r="AB25" s="959">
        <f>'Step 4 Support Tool'!K234</f>
        <v>0</v>
      </c>
      <c r="AC25" s="956">
        <f>'Step 3.3 Heating System'!H132</f>
        <v>0</v>
      </c>
      <c r="AD25" s="956" t="str">
        <f t="shared" si="3"/>
        <v/>
      </c>
      <c r="AE25" s="955">
        <f>'Step 3.3 Heating System'!E132</f>
        <v>0</v>
      </c>
      <c r="AF25" s="955">
        <f>'Step 3.3 Heating System'!F132</f>
        <v>0</v>
      </c>
      <c r="AG25" s="955">
        <f>'Step 3.3 Heating System'!G132</f>
        <v>0</v>
      </c>
      <c r="AH25" s="955">
        <f>'Step 3.3 Heating System'!H132</f>
        <v>0</v>
      </c>
      <c r="AI25" s="960">
        <f>'Step 3.3 Heating System'!I132</f>
        <v>0</v>
      </c>
      <c r="AJ25" s="960">
        <f>'Step 3.3 Heating System'!J132</f>
        <v>0</v>
      </c>
      <c r="AK25" s="960" t="str">
        <f>'Step 3.3 Heating System'!K132</f>
        <v/>
      </c>
      <c r="AL25" s="961" t="str">
        <f>'Step 3.3 Heating System'!L132</f>
        <v/>
      </c>
      <c r="AM25" s="961" t="str">
        <f>'Step 3.3 Heating System'!AB132</f>
        <v/>
      </c>
      <c r="AN25" s="962">
        <f>'Step 3.3 Heating System'!M132</f>
        <v>0</v>
      </c>
      <c r="AO25" s="962">
        <f>'Step 3.3 Heating System'!N132</f>
        <v>0</v>
      </c>
      <c r="AP25" s="962">
        <f>'Step 3.3 Heating System'!O132</f>
        <v>0</v>
      </c>
      <c r="AQ25" s="962">
        <f>'Step 3.3 Heating System'!P132</f>
        <v>0</v>
      </c>
      <c r="AR25" s="963">
        <f>'Step 3.3 Heating System'!Q132</f>
        <v>0</v>
      </c>
      <c r="AS25" s="963">
        <f>'Step 3.3 Heating System'!R132</f>
        <v>0</v>
      </c>
      <c r="AT25" s="963">
        <f>'Step 3.3 Heating System'!S132</f>
        <v>0</v>
      </c>
      <c r="AU25" s="964">
        <f>'Step 3.3 Heating System'!T132</f>
        <v>0</v>
      </c>
      <c r="AV25" s="964">
        <f>'Step 3.3 Heating System'!U132</f>
        <v>0</v>
      </c>
      <c r="AW25" s="964">
        <f>'Step 3.3 Heating System'!V132</f>
        <v>0</v>
      </c>
      <c r="AX25" s="964">
        <f>'Step 3.3 Heating System'!W132</f>
        <v>0</v>
      </c>
      <c r="AY25" s="963">
        <f>'Step 3.3 Heating System'!X132</f>
        <v>0</v>
      </c>
      <c r="AZ25" s="852">
        <f>SUMIF('Step 3.3 Heating System'!$A$12:$A$111,PETREAD!AE25,'Step 3.3 Heating System'!$V$12:$V$111)</f>
        <v>0</v>
      </c>
      <c r="BA25" s="852">
        <f t="shared" si="4"/>
        <v>0</v>
      </c>
      <c r="BB25" s="856" t="str">
        <f>'Step 3.3 Heating System'!AA132</f>
        <v/>
      </c>
      <c r="BC25" s="424"/>
      <c r="BD25" s="889" t="s">
        <v>1484</v>
      </c>
      <c r="BE25" s="424"/>
      <c r="BF25" s="424"/>
      <c r="BG25" s="652" t="str">
        <f>SUBSTITUTE(_xlfn.XLOOKUP(G25,'Step 4 Support Tool'!$E$222:$E$321,'Step 3.1 Site Details'!$C$10:$C$109,"",0,1),"uilding ","")</f>
        <v>B1</v>
      </c>
      <c r="BH25" s="652" t="str" cm="1">
        <f t="array" ref="BH25">SUBSTITUTE(_xlfn.XLOOKUP(G25,'Step 3.3 Heating System'!C132:$C$219,'Step 3.3 Heating System'!E132:$E$219,"",0,1)," System ","")</f>
        <v/>
      </c>
      <c r="BI25" s="652" t="str">
        <f>IF(BH25="","",SUBSTITUTE('Step 4 Support Tool'!A234," System ",""))</f>
        <v/>
      </c>
      <c r="BJ25" s="652"/>
      <c r="BK25" s="652" t="str">
        <f t="shared" si="5"/>
        <v/>
      </c>
      <c r="BL25" s="424"/>
      <c r="BM25" s="424"/>
      <c r="BN25" s="424"/>
      <c r="BO25" s="424"/>
      <c r="BP25" s="424"/>
      <c r="BQ25" s="849" t="str">
        <f>'Step 4 Support Tool'!A234</f>
        <v>LC System 13</v>
      </c>
      <c r="BR25" s="850" t="str" cm="1">
        <f t="array" ref="BR25">_xlfn.XLOOKUP(G25,'Step 3.3 Heating System'!C132:$C$219,'Step 3.3 Heating System'!E132:$E$219,"",0,1)</f>
        <v/>
      </c>
      <c r="CQ25" s="424"/>
      <c r="CR25" s="424"/>
      <c r="CT25" s="424"/>
      <c r="CU25" s="424"/>
      <c r="CV25" s="424"/>
      <c r="CW25" s="424"/>
      <c r="CX25" s="424"/>
      <c r="CY25" s="424"/>
      <c r="CZ25" s="424"/>
      <c r="DA25" s="424"/>
      <c r="DC25" s="424"/>
      <c r="DD25" s="424"/>
      <c r="DE25" s="424"/>
      <c r="DF25" s="424"/>
      <c r="DG25" s="424"/>
      <c r="DH25" s="424"/>
      <c r="DJ25" s="424"/>
      <c r="DK25" s="424"/>
      <c r="DL25" s="424"/>
      <c r="DM25" s="424"/>
      <c r="DN25" s="424"/>
      <c r="DO25" s="424"/>
      <c r="DP25" s="424"/>
      <c r="DQ25" s="424"/>
      <c r="DR25" s="424"/>
      <c r="DS25" s="424"/>
      <c r="DT25" s="424"/>
      <c r="DU25" s="424"/>
      <c r="DV25" s="424"/>
      <c r="DW25" s="424"/>
      <c r="DX25" s="424"/>
      <c r="DY25" s="424"/>
      <c r="DZ25" s="424"/>
      <c r="EA25" s="424"/>
      <c r="EB25" s="424"/>
      <c r="EC25" s="424"/>
      <c r="ED25" s="424"/>
      <c r="EE25" s="424"/>
      <c r="EF25" s="424"/>
      <c r="EG25" s="424"/>
      <c r="EH25" s="424"/>
      <c r="EI25" s="424"/>
      <c r="EJ25" s="424"/>
      <c r="EK25" s="424"/>
      <c r="EL25" s="424"/>
      <c r="EM25" s="424"/>
      <c r="EN25" s="424"/>
      <c r="EO25" s="424"/>
      <c r="EP25" s="424"/>
      <c r="EQ25" s="424"/>
      <c r="ER25" s="424"/>
      <c r="ES25" s="424"/>
      <c r="ET25" s="424"/>
      <c r="EU25" s="424"/>
      <c r="EV25" s="424"/>
      <c r="EW25" s="424"/>
      <c r="EX25" s="424"/>
      <c r="EY25" s="424"/>
      <c r="EZ25" s="424"/>
      <c r="FA25" s="424"/>
      <c r="FB25" s="424"/>
      <c r="FC25" s="424"/>
      <c r="FD25" s="424"/>
      <c r="FE25" s="424"/>
      <c r="FF25" s="424"/>
      <c r="FG25" s="424"/>
      <c r="FH25" s="424"/>
      <c r="FI25" s="424"/>
      <c r="FJ25" s="424"/>
      <c r="FK25" s="424"/>
      <c r="FL25" s="424"/>
      <c r="FM25" s="424"/>
      <c r="FN25" s="424"/>
      <c r="FO25" s="424"/>
      <c r="FP25" s="424"/>
      <c r="FQ25" s="424"/>
      <c r="FR25" s="424"/>
      <c r="FS25" s="424"/>
      <c r="FT25" s="424"/>
      <c r="FU25" s="424"/>
      <c r="FV25" s="424"/>
      <c r="FW25" s="424"/>
      <c r="FX25" s="424"/>
      <c r="FY25" s="424"/>
      <c r="FZ25" s="424"/>
      <c r="GA25" s="424"/>
      <c r="GB25" s="424"/>
      <c r="GC25" s="424"/>
      <c r="GD25" s="424"/>
      <c r="GE25" s="424"/>
      <c r="GF25" s="424"/>
      <c r="GG25" s="424"/>
    </row>
    <row r="26" spans="1:189" ht="12" customHeight="1" x14ac:dyDescent="0.25">
      <c r="A26" s="447" t="str">
        <f t="shared" si="6"/>
        <v/>
      </c>
      <c r="B26" s="447" t="str">
        <f t="shared" si="0"/>
        <v/>
      </c>
      <c r="C26" s="447" t="str">
        <f>IF(D26="","",'Eligible Technologies'!$C$7)</f>
        <v/>
      </c>
      <c r="D26" s="447" t="str">
        <f>'Step 4 Support Tool'!B235</f>
        <v/>
      </c>
      <c r="E26" s="448">
        <f>'Step 4 Support Tool'!C235</f>
        <v>0</v>
      </c>
      <c r="F26" s="448">
        <f>'Step 4 Support Tool'!D235</f>
        <v>0</v>
      </c>
      <c r="G26" s="447" t="str">
        <f>IF('Step 4 Support Tool'!E235="","",TRIM('Step 4 Support Tool'!E235))</f>
        <v/>
      </c>
      <c r="H26" s="447" t="str">
        <f t="shared" si="1"/>
        <v/>
      </c>
      <c r="I26" s="447" t="str">
        <f t="shared" si="2"/>
        <v/>
      </c>
      <c r="J26" s="447">
        <f>'Step 4 Support Tool'!F235</f>
        <v>0</v>
      </c>
      <c r="K26" s="447">
        <f>'Step 4 Support Tool'!H235</f>
        <v>0</v>
      </c>
      <c r="L26" s="447">
        <f>'Step 4 Support Tool'!I235</f>
        <v>0</v>
      </c>
      <c r="M26" s="447">
        <f>'Step 4 Support Tool'!L235</f>
        <v>0</v>
      </c>
      <c r="N26" s="447">
        <f>'Step 4 Support Tool'!M235</f>
        <v>0</v>
      </c>
      <c r="O26" s="447" t="str">
        <f>'Step 4 Support Tool'!AB235</f>
        <v/>
      </c>
      <c r="P26" s="953">
        <f>'Step 4 Support Tool'!AD235</f>
        <v>0</v>
      </c>
      <c r="Q26" s="954">
        <f>'Step 3.3 Heating System'!W133</f>
        <v>0</v>
      </c>
      <c r="R26" s="954" t="str">
        <f>'Step 4 Support Tool'!O235</f>
        <v/>
      </c>
      <c r="S26" s="955" t="str">
        <f>'Step 4 Support Tool'!P235</f>
        <v/>
      </c>
      <c r="T26" s="955" t="str">
        <f>'Step 4 Support Tool'!Q235</f>
        <v/>
      </c>
      <c r="U26" s="956" t="str">
        <f>'Step 4 Support Tool'!R235</f>
        <v/>
      </c>
      <c r="V26" s="956" t="str">
        <f>'Step 4 Support Tool'!S235</f>
        <v/>
      </c>
      <c r="W26" s="956" t="str">
        <f>'Step 4 Support Tool'!T235</f>
        <v/>
      </c>
      <c r="X26" s="957" t="str">
        <f>'Step 4 Support Tool'!X235</f>
        <v/>
      </c>
      <c r="Y26" s="958" t="str">
        <f t="shared" si="8"/>
        <v/>
      </c>
      <c r="Z26" s="959" t="str">
        <f>'Step 4 Support Tool'!AC235</f>
        <v/>
      </c>
      <c r="AA26" s="959">
        <f>'Step 4 Support Tool'!J235</f>
        <v>0</v>
      </c>
      <c r="AB26" s="959">
        <f>'Step 4 Support Tool'!K235</f>
        <v>0</v>
      </c>
      <c r="AC26" s="956">
        <f>'Step 3.3 Heating System'!H133</f>
        <v>0</v>
      </c>
      <c r="AD26" s="956" t="str">
        <f t="shared" si="3"/>
        <v/>
      </c>
      <c r="AE26" s="955">
        <f>'Step 3.3 Heating System'!E133</f>
        <v>0</v>
      </c>
      <c r="AF26" s="955">
        <f>'Step 3.3 Heating System'!F133</f>
        <v>0</v>
      </c>
      <c r="AG26" s="955">
        <f>'Step 3.3 Heating System'!G133</f>
        <v>0</v>
      </c>
      <c r="AH26" s="955">
        <f>'Step 3.3 Heating System'!H133</f>
        <v>0</v>
      </c>
      <c r="AI26" s="960">
        <f>'Step 3.3 Heating System'!I133</f>
        <v>0</v>
      </c>
      <c r="AJ26" s="960">
        <f>'Step 3.3 Heating System'!J133</f>
        <v>0</v>
      </c>
      <c r="AK26" s="960" t="str">
        <f>'Step 3.3 Heating System'!K133</f>
        <v/>
      </c>
      <c r="AL26" s="961" t="str">
        <f>'Step 3.3 Heating System'!L133</f>
        <v/>
      </c>
      <c r="AM26" s="961" t="str">
        <f>'Step 3.3 Heating System'!AB133</f>
        <v/>
      </c>
      <c r="AN26" s="962">
        <f>'Step 3.3 Heating System'!M133</f>
        <v>0</v>
      </c>
      <c r="AO26" s="962">
        <f>'Step 3.3 Heating System'!N133</f>
        <v>0</v>
      </c>
      <c r="AP26" s="962">
        <f>'Step 3.3 Heating System'!O133</f>
        <v>0</v>
      </c>
      <c r="AQ26" s="962">
        <f>'Step 3.3 Heating System'!P133</f>
        <v>0</v>
      </c>
      <c r="AR26" s="963">
        <f>'Step 3.3 Heating System'!Q133</f>
        <v>0</v>
      </c>
      <c r="AS26" s="963">
        <f>'Step 3.3 Heating System'!R133</f>
        <v>0</v>
      </c>
      <c r="AT26" s="963">
        <f>'Step 3.3 Heating System'!S133</f>
        <v>0</v>
      </c>
      <c r="AU26" s="964">
        <f>'Step 3.3 Heating System'!T133</f>
        <v>0</v>
      </c>
      <c r="AV26" s="964">
        <f>'Step 3.3 Heating System'!U133</f>
        <v>0</v>
      </c>
      <c r="AW26" s="964">
        <f>'Step 3.3 Heating System'!V133</f>
        <v>0</v>
      </c>
      <c r="AX26" s="964">
        <f>'Step 3.3 Heating System'!W133</f>
        <v>0</v>
      </c>
      <c r="AY26" s="963">
        <f>'Step 3.3 Heating System'!X133</f>
        <v>0</v>
      </c>
      <c r="AZ26" s="852">
        <f>SUMIF('Step 3.3 Heating System'!$A$12:$A$111,PETREAD!AE26,'Step 3.3 Heating System'!$V$12:$V$111)</f>
        <v>0</v>
      </c>
      <c r="BA26" s="852">
        <f t="shared" si="4"/>
        <v>0</v>
      </c>
      <c r="BB26" s="856" t="str">
        <f>'Step 3.3 Heating System'!AA133</f>
        <v/>
      </c>
      <c r="BC26" s="424"/>
      <c r="BD26" s="889"/>
      <c r="BE26" s="424"/>
      <c r="BF26" s="424"/>
      <c r="BG26" s="652" t="str">
        <f>SUBSTITUTE(_xlfn.XLOOKUP(G26,'Step 4 Support Tool'!$E$222:$E$321,'Step 3.1 Site Details'!$C$10:$C$109,"",0,1),"uilding ","")</f>
        <v>B1</v>
      </c>
      <c r="BH26" s="652" t="str" cm="1">
        <f t="array" ref="BH26">SUBSTITUTE(_xlfn.XLOOKUP(G26,'Step 3.3 Heating System'!C133:$C$219,'Step 3.3 Heating System'!E133:$E$219,"",0,1)," System ","")</f>
        <v/>
      </c>
      <c r="BI26" s="652" t="str">
        <f>IF(BH26="","",SUBSTITUTE('Step 4 Support Tool'!A235," System ",""))</f>
        <v/>
      </c>
      <c r="BJ26" s="652"/>
      <c r="BK26" s="652" t="str">
        <f t="shared" si="5"/>
        <v/>
      </c>
      <c r="BL26" s="424"/>
      <c r="BM26" s="424"/>
      <c r="BN26" s="424"/>
      <c r="BO26" s="424"/>
      <c r="BP26" s="424"/>
      <c r="BQ26" s="849" t="str">
        <f>'Step 4 Support Tool'!A235</f>
        <v>LC System 14</v>
      </c>
      <c r="BR26" s="850" t="str" cm="1">
        <f t="array" ref="BR26">_xlfn.XLOOKUP(G26,'Step 3.3 Heating System'!C133:$C$219,'Step 3.3 Heating System'!E133:$E$219,"",0,1)</f>
        <v/>
      </c>
      <c r="CQ26" s="424"/>
      <c r="CR26" s="424"/>
      <c r="CT26" s="424"/>
      <c r="CU26" s="424"/>
      <c r="CV26" s="424"/>
      <c r="CW26" s="424"/>
      <c r="CX26" s="424"/>
      <c r="CY26" s="424"/>
      <c r="CZ26" s="424"/>
      <c r="DA26" s="424"/>
      <c r="DC26" s="424"/>
      <c r="DD26" s="424"/>
      <c r="DE26" s="424"/>
      <c r="DF26" s="424"/>
      <c r="DG26" s="424"/>
      <c r="DH26" s="424"/>
      <c r="DJ26" s="424"/>
      <c r="DK26" s="424"/>
      <c r="DL26" s="424"/>
      <c r="DM26" s="424"/>
      <c r="DN26" s="424"/>
      <c r="DO26" s="424"/>
      <c r="DP26" s="424"/>
      <c r="DQ26" s="424"/>
      <c r="DR26" s="424"/>
      <c r="DS26" s="424"/>
      <c r="DT26" s="424"/>
      <c r="DU26" s="424"/>
      <c r="DV26" s="424"/>
      <c r="DW26" s="424"/>
      <c r="DX26" s="424"/>
      <c r="DY26" s="424"/>
      <c r="DZ26" s="424"/>
      <c r="EA26" s="424"/>
      <c r="EB26" s="424"/>
      <c r="EC26" s="424"/>
      <c r="ED26" s="424"/>
      <c r="EE26" s="424"/>
      <c r="EF26" s="424"/>
      <c r="EG26" s="424"/>
      <c r="EH26" s="424"/>
      <c r="EI26" s="424"/>
      <c r="EJ26" s="424"/>
      <c r="EK26" s="424"/>
      <c r="EL26" s="424"/>
      <c r="EM26" s="424"/>
      <c r="EN26" s="424"/>
      <c r="EO26" s="424"/>
      <c r="EP26" s="424"/>
      <c r="EQ26" s="424"/>
      <c r="ER26" s="424"/>
      <c r="ES26" s="424"/>
      <c r="ET26" s="424"/>
      <c r="EU26" s="424"/>
      <c r="EV26" s="424"/>
      <c r="EW26" s="424"/>
      <c r="EX26" s="424"/>
      <c r="EY26" s="424"/>
      <c r="EZ26" s="424"/>
      <c r="FA26" s="424"/>
      <c r="FB26" s="424"/>
      <c r="FC26" s="424"/>
      <c r="FD26" s="424"/>
      <c r="FE26" s="424"/>
      <c r="FF26" s="424"/>
      <c r="FG26" s="424"/>
      <c r="FH26" s="424"/>
      <c r="FI26" s="424"/>
      <c r="FJ26" s="424"/>
      <c r="FK26" s="424"/>
      <c r="FL26" s="424"/>
      <c r="FM26" s="424"/>
      <c r="FN26" s="424"/>
      <c r="FO26" s="424"/>
      <c r="FP26" s="424"/>
      <c r="FQ26" s="424"/>
      <c r="FR26" s="424"/>
      <c r="FS26" s="424"/>
      <c r="FT26" s="424"/>
      <c r="FU26" s="424"/>
      <c r="FV26" s="424"/>
      <c r="FW26" s="424"/>
      <c r="FX26" s="424"/>
      <c r="FY26" s="424"/>
      <c r="FZ26" s="424"/>
      <c r="GA26" s="424"/>
      <c r="GB26" s="424"/>
      <c r="GC26" s="424"/>
      <c r="GD26" s="424"/>
      <c r="GE26" s="424"/>
      <c r="GF26" s="424"/>
      <c r="GG26" s="424"/>
    </row>
    <row r="27" spans="1:189" ht="12" customHeight="1" x14ac:dyDescent="0.25">
      <c r="A27" s="447" t="str">
        <f t="shared" si="6"/>
        <v/>
      </c>
      <c r="B27" s="447" t="str">
        <f t="shared" si="0"/>
        <v/>
      </c>
      <c r="C27" s="447" t="str">
        <f>IF(D27="","",'Eligible Technologies'!$C$7)</f>
        <v/>
      </c>
      <c r="D27" s="447" t="str">
        <f>'Step 4 Support Tool'!B236</f>
        <v/>
      </c>
      <c r="E27" s="448">
        <f>'Step 4 Support Tool'!C236</f>
        <v>0</v>
      </c>
      <c r="F27" s="448">
        <f>'Step 4 Support Tool'!D236</f>
        <v>0</v>
      </c>
      <c r="G27" s="447" t="str">
        <f>IF('Step 4 Support Tool'!E236="","",TRIM('Step 4 Support Tool'!E236))</f>
        <v/>
      </c>
      <c r="H27" s="447" t="str">
        <f t="shared" si="1"/>
        <v/>
      </c>
      <c r="I27" s="447" t="str">
        <f t="shared" si="2"/>
        <v/>
      </c>
      <c r="J27" s="447">
        <f>'Step 4 Support Tool'!F236</f>
        <v>0</v>
      </c>
      <c r="K27" s="447">
        <f>'Step 4 Support Tool'!H236</f>
        <v>0</v>
      </c>
      <c r="L27" s="447">
        <f>'Step 4 Support Tool'!I236</f>
        <v>0</v>
      </c>
      <c r="M27" s="447">
        <f>'Step 4 Support Tool'!L236</f>
        <v>0</v>
      </c>
      <c r="N27" s="447">
        <f>'Step 4 Support Tool'!M236</f>
        <v>0</v>
      </c>
      <c r="O27" s="447" t="str">
        <f>'Step 4 Support Tool'!AB236</f>
        <v/>
      </c>
      <c r="P27" s="953">
        <f>'Step 4 Support Tool'!AD236</f>
        <v>0</v>
      </c>
      <c r="Q27" s="954">
        <f>'Step 3.3 Heating System'!W134</f>
        <v>0</v>
      </c>
      <c r="R27" s="954" t="str">
        <f>'Step 4 Support Tool'!O236</f>
        <v/>
      </c>
      <c r="S27" s="955" t="str">
        <f>'Step 4 Support Tool'!P236</f>
        <v/>
      </c>
      <c r="T27" s="955" t="str">
        <f>'Step 4 Support Tool'!Q236</f>
        <v/>
      </c>
      <c r="U27" s="956" t="str">
        <f>'Step 4 Support Tool'!R236</f>
        <v/>
      </c>
      <c r="V27" s="956" t="str">
        <f>'Step 4 Support Tool'!S236</f>
        <v/>
      </c>
      <c r="W27" s="956" t="str">
        <f>'Step 4 Support Tool'!T236</f>
        <v/>
      </c>
      <c r="X27" s="957" t="str">
        <f>'Step 4 Support Tool'!X236</f>
        <v/>
      </c>
      <c r="Y27" s="958" t="str">
        <f t="shared" si="8"/>
        <v/>
      </c>
      <c r="Z27" s="959" t="str">
        <f>'Step 4 Support Tool'!AC236</f>
        <v/>
      </c>
      <c r="AA27" s="959">
        <f>'Step 4 Support Tool'!J236</f>
        <v>0</v>
      </c>
      <c r="AB27" s="959">
        <f>'Step 4 Support Tool'!K236</f>
        <v>0</v>
      </c>
      <c r="AC27" s="956">
        <f>'Step 3.3 Heating System'!H134</f>
        <v>0</v>
      </c>
      <c r="AD27" s="956" t="str">
        <f t="shared" si="3"/>
        <v/>
      </c>
      <c r="AE27" s="955">
        <f>'Step 3.3 Heating System'!E134</f>
        <v>0</v>
      </c>
      <c r="AF27" s="955">
        <f>'Step 3.3 Heating System'!F134</f>
        <v>0</v>
      </c>
      <c r="AG27" s="955">
        <f>'Step 3.3 Heating System'!G134</f>
        <v>0</v>
      </c>
      <c r="AH27" s="955">
        <f>'Step 3.3 Heating System'!H134</f>
        <v>0</v>
      </c>
      <c r="AI27" s="960">
        <f>'Step 3.3 Heating System'!I134</f>
        <v>0</v>
      </c>
      <c r="AJ27" s="960">
        <f>'Step 3.3 Heating System'!J134</f>
        <v>0</v>
      </c>
      <c r="AK27" s="960" t="str">
        <f>'Step 3.3 Heating System'!K134</f>
        <v/>
      </c>
      <c r="AL27" s="961" t="str">
        <f>'Step 3.3 Heating System'!L134</f>
        <v/>
      </c>
      <c r="AM27" s="961" t="str">
        <f>'Step 3.3 Heating System'!AB134</f>
        <v/>
      </c>
      <c r="AN27" s="962">
        <f>'Step 3.3 Heating System'!M134</f>
        <v>0</v>
      </c>
      <c r="AO27" s="962">
        <f>'Step 3.3 Heating System'!N134</f>
        <v>0</v>
      </c>
      <c r="AP27" s="962">
        <f>'Step 3.3 Heating System'!O134</f>
        <v>0</v>
      </c>
      <c r="AQ27" s="962">
        <f>'Step 3.3 Heating System'!P134</f>
        <v>0</v>
      </c>
      <c r="AR27" s="963">
        <f>'Step 3.3 Heating System'!Q134</f>
        <v>0</v>
      </c>
      <c r="AS27" s="963">
        <f>'Step 3.3 Heating System'!R134</f>
        <v>0</v>
      </c>
      <c r="AT27" s="963">
        <f>'Step 3.3 Heating System'!S134</f>
        <v>0</v>
      </c>
      <c r="AU27" s="964">
        <f>'Step 3.3 Heating System'!T134</f>
        <v>0</v>
      </c>
      <c r="AV27" s="964">
        <f>'Step 3.3 Heating System'!U134</f>
        <v>0</v>
      </c>
      <c r="AW27" s="964">
        <f>'Step 3.3 Heating System'!V134</f>
        <v>0</v>
      </c>
      <c r="AX27" s="964">
        <f>'Step 3.3 Heating System'!W134</f>
        <v>0</v>
      </c>
      <c r="AY27" s="963">
        <f>'Step 3.3 Heating System'!X134</f>
        <v>0</v>
      </c>
      <c r="AZ27" s="852">
        <f>SUMIF('Step 3.3 Heating System'!$A$12:$A$111,PETREAD!AE27,'Step 3.3 Heating System'!$V$12:$V$111)</f>
        <v>0</v>
      </c>
      <c r="BA27" s="852">
        <f t="shared" si="4"/>
        <v>0</v>
      </c>
      <c r="BB27" s="856" t="str">
        <f>'Step 3.3 Heating System'!AA134</f>
        <v/>
      </c>
      <c r="BC27" s="424"/>
      <c r="BD27" s="890" t="s">
        <v>1484</v>
      </c>
      <c r="BE27" s="424"/>
      <c r="BF27" s="424"/>
      <c r="BG27" s="652" t="str">
        <f>SUBSTITUTE(_xlfn.XLOOKUP(G27,'Step 4 Support Tool'!$E$222:$E$321,'Step 3.1 Site Details'!$C$10:$C$109,"",0,1),"uilding ","")</f>
        <v>B1</v>
      </c>
      <c r="BH27" s="652" t="str" cm="1">
        <f t="array" ref="BH27">SUBSTITUTE(_xlfn.XLOOKUP(G27,'Step 3.3 Heating System'!C134:$C$219,'Step 3.3 Heating System'!E134:$E$219,"",0,1)," System ","")</f>
        <v/>
      </c>
      <c r="BI27" s="652" t="str">
        <f>IF(BH27="","",SUBSTITUTE('Step 4 Support Tool'!A236," System ",""))</f>
        <v/>
      </c>
      <c r="BJ27" s="652"/>
      <c r="BK27" s="652" t="str">
        <f t="shared" si="5"/>
        <v/>
      </c>
      <c r="BL27" s="424"/>
      <c r="BM27" s="424"/>
      <c r="BN27" s="424"/>
      <c r="BO27" s="424"/>
      <c r="BP27" s="424"/>
      <c r="BQ27" s="849" t="str">
        <f>'Step 4 Support Tool'!A236</f>
        <v>LC System 15</v>
      </c>
      <c r="BR27" s="850" t="str" cm="1">
        <f t="array" ref="BR27">_xlfn.XLOOKUP(G27,'Step 3.3 Heating System'!C134:$C$219,'Step 3.3 Heating System'!E134:$E$219,"",0,1)</f>
        <v/>
      </c>
      <c r="CQ27" s="424"/>
      <c r="CR27" s="424"/>
      <c r="CT27" s="424"/>
      <c r="CU27" s="424"/>
      <c r="CV27" s="424"/>
      <c r="CW27" s="424"/>
      <c r="CX27" s="424"/>
      <c r="CY27" s="424"/>
      <c r="CZ27" s="424"/>
      <c r="DA27" s="424"/>
      <c r="DC27" s="424"/>
      <c r="DD27" s="424"/>
      <c r="DE27" s="424"/>
      <c r="DF27" s="424"/>
      <c r="DG27" s="424"/>
      <c r="DH27" s="424"/>
      <c r="DJ27" s="424"/>
      <c r="DK27" s="424"/>
      <c r="DL27" s="424"/>
      <c r="DM27" s="424"/>
      <c r="DN27" s="424"/>
      <c r="DO27" s="424"/>
      <c r="DP27" s="424"/>
      <c r="DQ27" s="424"/>
      <c r="DR27" s="424"/>
      <c r="DS27" s="424"/>
      <c r="DT27" s="424"/>
      <c r="DU27" s="424"/>
      <c r="DV27" s="424"/>
      <c r="DW27" s="424"/>
      <c r="DX27" s="424"/>
      <c r="DY27" s="424"/>
      <c r="DZ27" s="424"/>
      <c r="EA27" s="424"/>
      <c r="EB27" s="424"/>
      <c r="EC27" s="424"/>
      <c r="ED27" s="424"/>
      <c r="EE27" s="424"/>
      <c r="EF27" s="424"/>
      <c r="EG27" s="424"/>
      <c r="EH27" s="424"/>
      <c r="EI27" s="424"/>
      <c r="EJ27" s="424"/>
      <c r="EK27" s="424"/>
      <c r="EL27" s="424"/>
      <c r="EM27" s="424"/>
      <c r="EN27" s="424"/>
      <c r="EO27" s="424"/>
      <c r="EP27" s="424"/>
      <c r="EQ27" s="424"/>
      <c r="ER27" s="424"/>
      <c r="ES27" s="424"/>
      <c r="ET27" s="424"/>
      <c r="EU27" s="424"/>
      <c r="EV27" s="424"/>
      <c r="EW27" s="424"/>
      <c r="EX27" s="424"/>
      <c r="EY27" s="424"/>
      <c r="EZ27" s="424"/>
      <c r="FA27" s="424"/>
      <c r="FB27" s="424"/>
      <c r="FC27" s="424"/>
      <c r="FD27" s="424"/>
      <c r="FE27" s="424"/>
      <c r="FF27" s="424"/>
      <c r="FG27" s="424"/>
      <c r="FH27" s="424"/>
      <c r="FI27" s="424"/>
      <c r="FJ27" s="424"/>
      <c r="FK27" s="424"/>
      <c r="FL27" s="424"/>
      <c r="FM27" s="424"/>
      <c r="FN27" s="424"/>
      <c r="FO27" s="424"/>
      <c r="FP27" s="424"/>
      <c r="FQ27" s="424"/>
      <c r="FR27" s="424"/>
      <c r="FS27" s="424"/>
      <c r="FT27" s="424"/>
      <c r="FU27" s="424"/>
      <c r="FV27" s="424"/>
      <c r="FW27" s="424"/>
      <c r="FX27" s="424"/>
      <c r="FY27" s="424"/>
      <c r="FZ27" s="424"/>
      <c r="GA27" s="424"/>
      <c r="GB27" s="424"/>
      <c r="GC27" s="424"/>
      <c r="GD27" s="424"/>
      <c r="GE27" s="424"/>
      <c r="GF27" s="424"/>
      <c r="GG27" s="424"/>
    </row>
    <row r="28" spans="1:189" ht="12" customHeight="1" x14ac:dyDescent="0.25">
      <c r="A28" s="447" t="str">
        <f t="shared" si="6"/>
        <v/>
      </c>
      <c r="B28" s="447" t="str">
        <f t="shared" si="0"/>
        <v/>
      </c>
      <c r="C28" s="447" t="str">
        <f>IF(D28="","",'Eligible Technologies'!$C$7)</f>
        <v/>
      </c>
      <c r="D28" s="447" t="str">
        <f>'Step 4 Support Tool'!B237</f>
        <v/>
      </c>
      <c r="E28" s="448">
        <f>'Step 4 Support Tool'!C237</f>
        <v>0</v>
      </c>
      <c r="F28" s="448">
        <f>'Step 4 Support Tool'!D237</f>
        <v>0</v>
      </c>
      <c r="G28" s="447" t="str">
        <f>IF('Step 4 Support Tool'!E237="","",TRIM('Step 4 Support Tool'!E237))</f>
        <v/>
      </c>
      <c r="H28" s="447" t="str">
        <f t="shared" si="1"/>
        <v/>
      </c>
      <c r="I28" s="447" t="str">
        <f t="shared" si="2"/>
        <v/>
      </c>
      <c r="J28" s="447">
        <f>'Step 4 Support Tool'!F237</f>
        <v>0</v>
      </c>
      <c r="K28" s="447">
        <f>'Step 4 Support Tool'!H237</f>
        <v>0</v>
      </c>
      <c r="L28" s="447">
        <f>'Step 4 Support Tool'!I237</f>
        <v>0</v>
      </c>
      <c r="M28" s="447">
        <f>'Step 4 Support Tool'!L237</f>
        <v>0</v>
      </c>
      <c r="N28" s="447">
        <f>'Step 4 Support Tool'!M237</f>
        <v>0</v>
      </c>
      <c r="O28" s="447" t="str">
        <f>'Step 4 Support Tool'!AB237</f>
        <v/>
      </c>
      <c r="P28" s="953">
        <f>'Step 4 Support Tool'!AD237</f>
        <v>0</v>
      </c>
      <c r="Q28" s="954">
        <f>'Step 3.3 Heating System'!W135</f>
        <v>0</v>
      </c>
      <c r="R28" s="954" t="str">
        <f>'Step 4 Support Tool'!O237</f>
        <v/>
      </c>
      <c r="S28" s="955" t="str">
        <f>'Step 4 Support Tool'!P237</f>
        <v/>
      </c>
      <c r="T28" s="955" t="str">
        <f>'Step 4 Support Tool'!Q237</f>
        <v/>
      </c>
      <c r="U28" s="956" t="str">
        <f>'Step 4 Support Tool'!R237</f>
        <v/>
      </c>
      <c r="V28" s="956" t="str">
        <f>'Step 4 Support Tool'!S237</f>
        <v/>
      </c>
      <c r="W28" s="956" t="str">
        <f>'Step 4 Support Tool'!T237</f>
        <v/>
      </c>
      <c r="X28" s="957" t="str">
        <f>'Step 4 Support Tool'!X237</f>
        <v/>
      </c>
      <c r="Y28" s="958" t="str">
        <f t="shared" si="8"/>
        <v/>
      </c>
      <c r="Z28" s="959" t="str">
        <f>'Step 4 Support Tool'!AC237</f>
        <v/>
      </c>
      <c r="AA28" s="959">
        <f>'Step 4 Support Tool'!J237</f>
        <v>0</v>
      </c>
      <c r="AB28" s="959">
        <f>'Step 4 Support Tool'!K237</f>
        <v>0</v>
      </c>
      <c r="AC28" s="956">
        <f>'Step 3.3 Heating System'!H135</f>
        <v>0</v>
      </c>
      <c r="AD28" s="956" t="str">
        <f t="shared" si="3"/>
        <v/>
      </c>
      <c r="AE28" s="955">
        <f>'Step 3.3 Heating System'!E135</f>
        <v>0</v>
      </c>
      <c r="AF28" s="955">
        <f>'Step 3.3 Heating System'!F135</f>
        <v>0</v>
      </c>
      <c r="AG28" s="955">
        <f>'Step 3.3 Heating System'!G135</f>
        <v>0</v>
      </c>
      <c r="AH28" s="955">
        <f>'Step 3.3 Heating System'!H135</f>
        <v>0</v>
      </c>
      <c r="AI28" s="960">
        <f>'Step 3.3 Heating System'!I135</f>
        <v>0</v>
      </c>
      <c r="AJ28" s="960">
        <f>'Step 3.3 Heating System'!J135</f>
        <v>0</v>
      </c>
      <c r="AK28" s="960" t="str">
        <f>'Step 3.3 Heating System'!K135</f>
        <v/>
      </c>
      <c r="AL28" s="961" t="str">
        <f>'Step 3.3 Heating System'!L135</f>
        <v/>
      </c>
      <c r="AM28" s="961" t="str">
        <f>'Step 3.3 Heating System'!AB135</f>
        <v/>
      </c>
      <c r="AN28" s="962">
        <f>'Step 3.3 Heating System'!M135</f>
        <v>0</v>
      </c>
      <c r="AO28" s="962">
        <f>'Step 3.3 Heating System'!N135</f>
        <v>0</v>
      </c>
      <c r="AP28" s="962">
        <f>'Step 3.3 Heating System'!O135</f>
        <v>0</v>
      </c>
      <c r="AQ28" s="962">
        <f>'Step 3.3 Heating System'!P135</f>
        <v>0</v>
      </c>
      <c r="AR28" s="963">
        <f>'Step 3.3 Heating System'!Q135</f>
        <v>0</v>
      </c>
      <c r="AS28" s="963">
        <f>'Step 3.3 Heating System'!R135</f>
        <v>0</v>
      </c>
      <c r="AT28" s="963">
        <f>'Step 3.3 Heating System'!S135</f>
        <v>0</v>
      </c>
      <c r="AU28" s="964">
        <f>'Step 3.3 Heating System'!T135</f>
        <v>0</v>
      </c>
      <c r="AV28" s="964">
        <f>'Step 3.3 Heating System'!U135</f>
        <v>0</v>
      </c>
      <c r="AW28" s="964">
        <f>'Step 3.3 Heating System'!V135</f>
        <v>0</v>
      </c>
      <c r="AX28" s="964">
        <f>'Step 3.3 Heating System'!W135</f>
        <v>0</v>
      </c>
      <c r="AY28" s="963">
        <f>'Step 3.3 Heating System'!X135</f>
        <v>0</v>
      </c>
      <c r="AZ28" s="852">
        <f>SUMIF('Step 3.3 Heating System'!$A$12:$A$111,PETREAD!AE28,'Step 3.3 Heating System'!$V$12:$V$111)</f>
        <v>0</v>
      </c>
      <c r="BA28" s="852">
        <f t="shared" si="4"/>
        <v>0</v>
      </c>
      <c r="BB28" s="856" t="str">
        <f>'Step 3.3 Heating System'!AA135</f>
        <v/>
      </c>
      <c r="BC28" s="424"/>
      <c r="BD28" s="889"/>
      <c r="BE28" s="424"/>
      <c r="BF28" s="424"/>
      <c r="BG28" s="652" t="str">
        <f>SUBSTITUTE(_xlfn.XLOOKUP(G28,'Step 4 Support Tool'!$E$222:$E$321,'Step 3.1 Site Details'!$C$10:$C$109,"",0,1),"uilding ","")</f>
        <v>B1</v>
      </c>
      <c r="BH28" s="652" t="str" cm="1">
        <f t="array" ref="BH28">SUBSTITUTE(_xlfn.XLOOKUP(G28,'Step 3.3 Heating System'!C135:$C$219,'Step 3.3 Heating System'!E135:$E$219,"",0,1)," System ","")</f>
        <v/>
      </c>
      <c r="BI28" s="652" t="str">
        <f>IF(BH28="","",SUBSTITUTE('Step 4 Support Tool'!A237," System ",""))</f>
        <v/>
      </c>
      <c r="BJ28" s="652"/>
      <c r="BK28" s="652" t="str">
        <f t="shared" si="5"/>
        <v/>
      </c>
      <c r="BL28" s="424"/>
      <c r="BM28" s="424"/>
      <c r="BN28" s="424"/>
      <c r="BO28" s="424"/>
      <c r="BP28" s="424"/>
      <c r="BQ28" s="849" t="str">
        <f>'Step 4 Support Tool'!A237</f>
        <v>LC System 16</v>
      </c>
      <c r="BR28" s="850" t="str" cm="1">
        <f t="array" ref="BR28">_xlfn.XLOOKUP(G28,'Step 3.3 Heating System'!C135:$C$219,'Step 3.3 Heating System'!E135:$E$219,"",0,1)</f>
        <v/>
      </c>
      <c r="CQ28" s="424"/>
      <c r="CR28" s="424"/>
      <c r="CT28" s="424"/>
      <c r="CU28" s="424"/>
      <c r="CV28" s="424"/>
      <c r="CW28" s="424"/>
      <c r="CX28" s="424"/>
      <c r="CY28" s="424"/>
      <c r="CZ28" s="424"/>
      <c r="DA28" s="424"/>
      <c r="DC28" s="424"/>
      <c r="DD28" s="424"/>
      <c r="DE28" s="424"/>
      <c r="DF28" s="424"/>
      <c r="DG28" s="424"/>
      <c r="DH28" s="424"/>
      <c r="DJ28" s="424"/>
      <c r="DK28" s="424"/>
      <c r="DL28" s="424"/>
      <c r="DM28" s="424"/>
      <c r="DN28" s="424"/>
      <c r="DO28" s="424"/>
      <c r="DP28" s="424"/>
      <c r="DQ28" s="424"/>
      <c r="DR28" s="424"/>
      <c r="DS28" s="424"/>
      <c r="DT28" s="424"/>
      <c r="DU28" s="424"/>
      <c r="DV28" s="424"/>
      <c r="DW28" s="424"/>
      <c r="DX28" s="424"/>
      <c r="DY28" s="424"/>
      <c r="DZ28" s="424"/>
      <c r="EA28" s="424"/>
      <c r="EB28" s="424"/>
      <c r="EC28" s="424"/>
      <c r="ED28" s="424"/>
      <c r="EE28" s="424"/>
      <c r="EF28" s="424"/>
      <c r="EG28" s="424"/>
      <c r="EH28" s="424"/>
      <c r="EI28" s="424"/>
      <c r="EJ28" s="424"/>
      <c r="EK28" s="424"/>
      <c r="EL28" s="424"/>
      <c r="EM28" s="424"/>
      <c r="EN28" s="424"/>
      <c r="EO28" s="424"/>
      <c r="EP28" s="424"/>
      <c r="EQ28" s="424"/>
      <c r="ER28" s="424"/>
      <c r="ES28" s="424"/>
      <c r="ET28" s="424"/>
      <c r="EU28" s="424"/>
      <c r="EV28" s="424"/>
      <c r="EW28" s="424"/>
      <c r="EX28" s="424"/>
      <c r="EY28" s="424"/>
      <c r="EZ28" s="424"/>
      <c r="FA28" s="424"/>
      <c r="FB28" s="424"/>
      <c r="FC28" s="424"/>
      <c r="FD28" s="424"/>
      <c r="FE28" s="424"/>
      <c r="FF28" s="424"/>
      <c r="FG28" s="424"/>
      <c r="FH28" s="424"/>
      <c r="FI28" s="424"/>
      <c r="FJ28" s="424"/>
      <c r="FK28" s="424"/>
      <c r="FL28" s="424"/>
      <c r="FM28" s="424"/>
      <c r="FN28" s="424"/>
      <c r="FO28" s="424"/>
      <c r="FP28" s="424"/>
      <c r="FQ28" s="424"/>
      <c r="FR28" s="424"/>
      <c r="FS28" s="424"/>
      <c r="FT28" s="424"/>
      <c r="FU28" s="424"/>
      <c r="FV28" s="424"/>
      <c r="FW28" s="424"/>
      <c r="FX28" s="424"/>
      <c r="FY28" s="424"/>
      <c r="FZ28" s="424"/>
      <c r="GA28" s="424"/>
      <c r="GB28" s="424"/>
      <c r="GC28" s="424"/>
      <c r="GD28" s="424"/>
      <c r="GE28" s="424"/>
      <c r="GF28" s="424"/>
      <c r="GG28" s="424"/>
    </row>
    <row r="29" spans="1:189" ht="12" customHeight="1" x14ac:dyDescent="0.25">
      <c r="A29" s="447" t="str">
        <f t="shared" si="6"/>
        <v/>
      </c>
      <c r="B29" s="447" t="str">
        <f t="shared" si="0"/>
        <v/>
      </c>
      <c r="C29" s="447" t="str">
        <f>IF(D29="","",'Eligible Technologies'!$C$7)</f>
        <v/>
      </c>
      <c r="D29" s="447" t="str">
        <f>'Step 4 Support Tool'!B238</f>
        <v/>
      </c>
      <c r="E29" s="448">
        <f>'Step 4 Support Tool'!C238</f>
        <v>0</v>
      </c>
      <c r="F29" s="448">
        <f>'Step 4 Support Tool'!D238</f>
        <v>0</v>
      </c>
      <c r="G29" s="447" t="str">
        <f>IF('Step 4 Support Tool'!E238="","",TRIM('Step 4 Support Tool'!E238))</f>
        <v/>
      </c>
      <c r="H29" s="447" t="str">
        <f t="shared" si="1"/>
        <v/>
      </c>
      <c r="I29" s="447" t="str">
        <f t="shared" si="2"/>
        <v/>
      </c>
      <c r="J29" s="447">
        <f>'Step 4 Support Tool'!F238</f>
        <v>0</v>
      </c>
      <c r="K29" s="447">
        <f>'Step 4 Support Tool'!H238</f>
        <v>0</v>
      </c>
      <c r="L29" s="447">
        <f>'Step 4 Support Tool'!I238</f>
        <v>0</v>
      </c>
      <c r="M29" s="447">
        <f>'Step 4 Support Tool'!L238</f>
        <v>0</v>
      </c>
      <c r="N29" s="447">
        <f>'Step 4 Support Tool'!M238</f>
        <v>0</v>
      </c>
      <c r="O29" s="447" t="str">
        <f>'Step 4 Support Tool'!AB238</f>
        <v/>
      </c>
      <c r="P29" s="953">
        <f>'Step 4 Support Tool'!AD238</f>
        <v>0</v>
      </c>
      <c r="Q29" s="954">
        <f>'Step 3.3 Heating System'!W136</f>
        <v>0</v>
      </c>
      <c r="R29" s="954" t="str">
        <f>'Step 4 Support Tool'!O238</f>
        <v/>
      </c>
      <c r="S29" s="955" t="str">
        <f>'Step 4 Support Tool'!P238</f>
        <v/>
      </c>
      <c r="T29" s="955" t="str">
        <f>'Step 4 Support Tool'!Q238</f>
        <v/>
      </c>
      <c r="U29" s="956" t="str">
        <f>'Step 4 Support Tool'!R238</f>
        <v/>
      </c>
      <c r="V29" s="956" t="str">
        <f>'Step 4 Support Tool'!S238</f>
        <v/>
      </c>
      <c r="W29" s="956" t="str">
        <f>'Step 4 Support Tool'!T238</f>
        <v/>
      </c>
      <c r="X29" s="957" t="str">
        <f>'Step 4 Support Tool'!X238</f>
        <v/>
      </c>
      <c r="Y29" s="958" t="str">
        <f t="shared" si="8"/>
        <v/>
      </c>
      <c r="Z29" s="959" t="str">
        <f>'Step 4 Support Tool'!AC238</f>
        <v/>
      </c>
      <c r="AA29" s="959">
        <f>'Step 4 Support Tool'!J238</f>
        <v>0</v>
      </c>
      <c r="AB29" s="959">
        <f>'Step 4 Support Tool'!K238</f>
        <v>0</v>
      </c>
      <c r="AC29" s="956">
        <f>'Step 3.3 Heating System'!H136</f>
        <v>0</v>
      </c>
      <c r="AD29" s="956" t="str">
        <f t="shared" si="3"/>
        <v/>
      </c>
      <c r="AE29" s="955">
        <f>'Step 3.3 Heating System'!E136</f>
        <v>0</v>
      </c>
      <c r="AF29" s="955">
        <f>'Step 3.3 Heating System'!F136</f>
        <v>0</v>
      </c>
      <c r="AG29" s="955">
        <f>'Step 3.3 Heating System'!G136</f>
        <v>0</v>
      </c>
      <c r="AH29" s="955">
        <f>'Step 3.3 Heating System'!H136</f>
        <v>0</v>
      </c>
      <c r="AI29" s="960">
        <f>'Step 3.3 Heating System'!I136</f>
        <v>0</v>
      </c>
      <c r="AJ29" s="960">
        <f>'Step 3.3 Heating System'!J136</f>
        <v>0</v>
      </c>
      <c r="AK29" s="960" t="str">
        <f>'Step 3.3 Heating System'!K136</f>
        <v/>
      </c>
      <c r="AL29" s="961" t="str">
        <f>'Step 3.3 Heating System'!L136</f>
        <v/>
      </c>
      <c r="AM29" s="961" t="str">
        <f>'Step 3.3 Heating System'!AB136</f>
        <v/>
      </c>
      <c r="AN29" s="962">
        <f>'Step 3.3 Heating System'!M136</f>
        <v>0</v>
      </c>
      <c r="AO29" s="962">
        <f>'Step 3.3 Heating System'!N136</f>
        <v>0</v>
      </c>
      <c r="AP29" s="962">
        <f>'Step 3.3 Heating System'!O136</f>
        <v>0</v>
      </c>
      <c r="AQ29" s="962">
        <f>'Step 3.3 Heating System'!P136</f>
        <v>0</v>
      </c>
      <c r="AR29" s="963">
        <f>'Step 3.3 Heating System'!Q136</f>
        <v>0</v>
      </c>
      <c r="AS29" s="963">
        <f>'Step 3.3 Heating System'!R136</f>
        <v>0</v>
      </c>
      <c r="AT29" s="963">
        <f>'Step 3.3 Heating System'!S136</f>
        <v>0</v>
      </c>
      <c r="AU29" s="964">
        <f>'Step 3.3 Heating System'!T136</f>
        <v>0</v>
      </c>
      <c r="AV29" s="964">
        <f>'Step 3.3 Heating System'!U136</f>
        <v>0</v>
      </c>
      <c r="AW29" s="964">
        <f>'Step 3.3 Heating System'!V136</f>
        <v>0</v>
      </c>
      <c r="AX29" s="964">
        <f>'Step 3.3 Heating System'!W136</f>
        <v>0</v>
      </c>
      <c r="AY29" s="963">
        <f>'Step 3.3 Heating System'!X136</f>
        <v>0</v>
      </c>
      <c r="AZ29" s="852">
        <f>SUMIF('Step 3.3 Heating System'!$A$12:$A$111,PETREAD!AE29,'Step 3.3 Heating System'!$V$12:$V$111)</f>
        <v>0</v>
      </c>
      <c r="BA29" s="852">
        <f t="shared" si="4"/>
        <v>0</v>
      </c>
      <c r="BB29" s="856" t="str">
        <f>'Step 3.3 Heating System'!AA136</f>
        <v/>
      </c>
      <c r="BC29" s="424"/>
      <c r="BD29" s="890" t="s">
        <v>1484</v>
      </c>
      <c r="BE29" s="424"/>
      <c r="BF29" s="424"/>
      <c r="BG29" s="652" t="str">
        <f>SUBSTITUTE(_xlfn.XLOOKUP(G29,'Step 4 Support Tool'!$E$222:$E$321,'Step 3.1 Site Details'!$C$10:$C$109,"",0,1),"uilding ","")</f>
        <v>B1</v>
      </c>
      <c r="BH29" s="652" t="str" cm="1">
        <f t="array" ref="BH29">SUBSTITUTE(_xlfn.XLOOKUP(G29,'Step 3.3 Heating System'!C136:$C$219,'Step 3.3 Heating System'!E136:$E$219,"",0,1)," System ","")</f>
        <v/>
      </c>
      <c r="BI29" s="652" t="str">
        <f>IF(BH29="","",SUBSTITUTE('Step 4 Support Tool'!A238," System ",""))</f>
        <v/>
      </c>
      <c r="BJ29" s="652"/>
      <c r="BK29" s="652" t="str">
        <f t="shared" si="5"/>
        <v/>
      </c>
      <c r="BL29" s="424"/>
      <c r="BM29" s="424"/>
      <c r="BN29" s="424"/>
      <c r="BO29" s="424"/>
      <c r="BP29" s="424"/>
      <c r="BQ29" s="849" t="str">
        <f>'Step 4 Support Tool'!A238</f>
        <v>LC System 17</v>
      </c>
      <c r="BR29" s="850" t="str" cm="1">
        <f t="array" ref="BR29">_xlfn.XLOOKUP(G29,'Step 3.3 Heating System'!C136:$C$219,'Step 3.3 Heating System'!E136:$E$219,"",0,1)</f>
        <v/>
      </c>
      <c r="CQ29" s="424"/>
      <c r="CR29" s="424"/>
      <c r="CT29" s="424"/>
      <c r="CU29" s="424"/>
      <c r="CV29" s="424"/>
      <c r="CW29" s="424"/>
      <c r="CX29" s="424"/>
      <c r="CY29" s="424"/>
      <c r="CZ29" s="424"/>
      <c r="DA29" s="424"/>
      <c r="DC29" s="424"/>
      <c r="DD29" s="424"/>
      <c r="DE29" s="424"/>
      <c r="DF29" s="424"/>
      <c r="DG29" s="424"/>
      <c r="DH29" s="424"/>
      <c r="DJ29" s="424"/>
      <c r="DK29" s="424"/>
      <c r="DL29" s="424"/>
      <c r="DM29" s="424"/>
      <c r="DN29" s="424"/>
      <c r="DO29" s="424"/>
      <c r="DP29" s="424"/>
      <c r="DQ29" s="424"/>
      <c r="DR29" s="424"/>
      <c r="DS29" s="424"/>
      <c r="DT29" s="424"/>
      <c r="DU29" s="424"/>
      <c r="DV29" s="424"/>
      <c r="DW29" s="424"/>
      <c r="DX29" s="424"/>
      <c r="DY29" s="424"/>
      <c r="DZ29" s="424"/>
      <c r="EA29" s="424"/>
      <c r="EB29" s="424"/>
      <c r="EC29" s="424"/>
      <c r="ED29" s="424"/>
      <c r="EE29" s="424"/>
      <c r="EF29" s="424"/>
      <c r="EG29" s="424"/>
      <c r="EH29" s="424"/>
      <c r="EI29" s="424"/>
      <c r="EJ29" s="424"/>
      <c r="EK29" s="424"/>
      <c r="EL29" s="424"/>
      <c r="EM29" s="424"/>
      <c r="EN29" s="424"/>
      <c r="EO29" s="424"/>
      <c r="EP29" s="424"/>
      <c r="EQ29" s="424"/>
      <c r="ER29" s="424"/>
      <c r="ES29" s="424"/>
      <c r="ET29" s="424"/>
      <c r="EU29" s="424"/>
      <c r="EV29" s="424"/>
      <c r="EW29" s="424"/>
      <c r="EX29" s="424"/>
      <c r="EY29" s="424"/>
      <c r="EZ29" s="424"/>
      <c r="FA29" s="424"/>
      <c r="FB29" s="424"/>
      <c r="FC29" s="424"/>
      <c r="FD29" s="424"/>
      <c r="FE29" s="424"/>
      <c r="FF29" s="424"/>
      <c r="FG29" s="424"/>
      <c r="FH29" s="424"/>
      <c r="FI29" s="424"/>
      <c r="FJ29" s="424"/>
      <c r="FK29" s="424"/>
      <c r="FL29" s="424"/>
      <c r="FM29" s="424"/>
      <c r="FN29" s="424"/>
      <c r="FO29" s="424"/>
      <c r="FP29" s="424"/>
      <c r="FQ29" s="424"/>
      <c r="FR29" s="424"/>
      <c r="FS29" s="424"/>
      <c r="FT29" s="424"/>
      <c r="FU29" s="424"/>
      <c r="FV29" s="424"/>
      <c r="FW29" s="424"/>
      <c r="FX29" s="424"/>
      <c r="FY29" s="424"/>
      <c r="FZ29" s="424"/>
      <c r="GA29" s="424"/>
      <c r="GB29" s="424"/>
      <c r="GC29" s="424"/>
      <c r="GD29" s="424"/>
      <c r="GE29" s="424"/>
      <c r="GF29" s="424"/>
      <c r="GG29" s="424"/>
    </row>
    <row r="30" spans="1:189" ht="12" customHeight="1" x14ac:dyDescent="0.25">
      <c r="A30" s="447" t="str">
        <f t="shared" si="6"/>
        <v/>
      </c>
      <c r="B30" s="447" t="str">
        <f t="shared" si="0"/>
        <v/>
      </c>
      <c r="C30" s="447" t="str">
        <f>IF(D30="","",'Eligible Technologies'!$C$7)</f>
        <v/>
      </c>
      <c r="D30" s="447" t="str">
        <f>'Step 4 Support Tool'!B239</f>
        <v/>
      </c>
      <c r="E30" s="448">
        <f>'Step 4 Support Tool'!C239</f>
        <v>0</v>
      </c>
      <c r="F30" s="448">
        <f>'Step 4 Support Tool'!D239</f>
        <v>0</v>
      </c>
      <c r="G30" s="447" t="str">
        <f>IF('Step 4 Support Tool'!E239="","",TRIM('Step 4 Support Tool'!E239))</f>
        <v/>
      </c>
      <c r="H30" s="447" t="str">
        <f t="shared" si="1"/>
        <v/>
      </c>
      <c r="I30" s="447" t="str">
        <f t="shared" si="2"/>
        <v/>
      </c>
      <c r="J30" s="447">
        <f>'Step 4 Support Tool'!F239</f>
        <v>0</v>
      </c>
      <c r="K30" s="447">
        <f>'Step 4 Support Tool'!H239</f>
        <v>0</v>
      </c>
      <c r="L30" s="447">
        <f>'Step 4 Support Tool'!I239</f>
        <v>0</v>
      </c>
      <c r="M30" s="447">
        <f>'Step 4 Support Tool'!L239</f>
        <v>0</v>
      </c>
      <c r="N30" s="447">
        <f>'Step 4 Support Tool'!M239</f>
        <v>0</v>
      </c>
      <c r="O30" s="447" t="str">
        <f>'Step 4 Support Tool'!AB239</f>
        <v/>
      </c>
      <c r="P30" s="953">
        <f>'Step 4 Support Tool'!AD239</f>
        <v>0</v>
      </c>
      <c r="Q30" s="954">
        <f>'Step 3.3 Heating System'!W137</f>
        <v>0</v>
      </c>
      <c r="R30" s="954" t="str">
        <f>'Step 4 Support Tool'!O239</f>
        <v/>
      </c>
      <c r="S30" s="955" t="str">
        <f>'Step 4 Support Tool'!P239</f>
        <v/>
      </c>
      <c r="T30" s="955" t="str">
        <f>'Step 4 Support Tool'!Q239</f>
        <v/>
      </c>
      <c r="U30" s="956" t="str">
        <f>'Step 4 Support Tool'!R239</f>
        <v/>
      </c>
      <c r="V30" s="956" t="str">
        <f>'Step 4 Support Tool'!S239</f>
        <v/>
      </c>
      <c r="W30" s="956" t="str">
        <f>'Step 4 Support Tool'!T239</f>
        <v/>
      </c>
      <c r="X30" s="957" t="str">
        <f>'Step 4 Support Tool'!X239</f>
        <v/>
      </c>
      <c r="Y30" s="958" t="str">
        <f t="shared" si="8"/>
        <v/>
      </c>
      <c r="Z30" s="959" t="str">
        <f>'Step 4 Support Tool'!AC239</f>
        <v/>
      </c>
      <c r="AA30" s="959">
        <f>'Step 4 Support Tool'!J239</f>
        <v>0</v>
      </c>
      <c r="AB30" s="959">
        <f>'Step 4 Support Tool'!K239</f>
        <v>0</v>
      </c>
      <c r="AC30" s="956">
        <f>'Step 3.3 Heating System'!H137</f>
        <v>0</v>
      </c>
      <c r="AD30" s="956" t="str">
        <f t="shared" si="3"/>
        <v/>
      </c>
      <c r="AE30" s="955">
        <f>'Step 3.3 Heating System'!E137</f>
        <v>0</v>
      </c>
      <c r="AF30" s="955">
        <f>'Step 3.3 Heating System'!F137</f>
        <v>0</v>
      </c>
      <c r="AG30" s="955">
        <f>'Step 3.3 Heating System'!G137</f>
        <v>0</v>
      </c>
      <c r="AH30" s="955">
        <f>'Step 3.3 Heating System'!H137</f>
        <v>0</v>
      </c>
      <c r="AI30" s="960">
        <f>'Step 3.3 Heating System'!I137</f>
        <v>0</v>
      </c>
      <c r="AJ30" s="960">
        <f>'Step 3.3 Heating System'!J137</f>
        <v>0</v>
      </c>
      <c r="AK30" s="960" t="str">
        <f>'Step 3.3 Heating System'!K137</f>
        <v/>
      </c>
      <c r="AL30" s="961" t="str">
        <f>'Step 3.3 Heating System'!L137</f>
        <v/>
      </c>
      <c r="AM30" s="961" t="str">
        <f>'Step 3.3 Heating System'!AB137</f>
        <v/>
      </c>
      <c r="AN30" s="962">
        <f>'Step 3.3 Heating System'!M137</f>
        <v>0</v>
      </c>
      <c r="AO30" s="962">
        <f>'Step 3.3 Heating System'!N137</f>
        <v>0</v>
      </c>
      <c r="AP30" s="962">
        <f>'Step 3.3 Heating System'!O137</f>
        <v>0</v>
      </c>
      <c r="AQ30" s="962">
        <f>'Step 3.3 Heating System'!P137</f>
        <v>0</v>
      </c>
      <c r="AR30" s="963">
        <f>'Step 3.3 Heating System'!Q137</f>
        <v>0</v>
      </c>
      <c r="AS30" s="963">
        <f>'Step 3.3 Heating System'!R137</f>
        <v>0</v>
      </c>
      <c r="AT30" s="963">
        <f>'Step 3.3 Heating System'!S137</f>
        <v>0</v>
      </c>
      <c r="AU30" s="964">
        <f>'Step 3.3 Heating System'!T137</f>
        <v>0</v>
      </c>
      <c r="AV30" s="964">
        <f>'Step 3.3 Heating System'!U137</f>
        <v>0</v>
      </c>
      <c r="AW30" s="964">
        <f>'Step 3.3 Heating System'!V137</f>
        <v>0</v>
      </c>
      <c r="AX30" s="964">
        <f>'Step 3.3 Heating System'!W137</f>
        <v>0</v>
      </c>
      <c r="AY30" s="963">
        <f>'Step 3.3 Heating System'!X137</f>
        <v>0</v>
      </c>
      <c r="AZ30" s="852">
        <f>SUMIF('Step 3.3 Heating System'!$A$12:$A$111,PETREAD!AE30,'Step 3.3 Heating System'!$V$12:$V$111)</f>
        <v>0</v>
      </c>
      <c r="BA30" s="852">
        <f t="shared" si="4"/>
        <v>0</v>
      </c>
      <c r="BB30" s="856" t="str">
        <f>'Step 3.3 Heating System'!AA137</f>
        <v/>
      </c>
      <c r="BC30" s="424"/>
      <c r="BD30" s="890"/>
      <c r="BE30" s="424"/>
      <c r="BF30" s="424"/>
      <c r="BG30" s="652" t="str">
        <f>SUBSTITUTE(_xlfn.XLOOKUP(G30,'Step 4 Support Tool'!$E$222:$E$321,'Step 3.1 Site Details'!$C$10:$C$109,"",0,1),"uilding ","")</f>
        <v>B1</v>
      </c>
      <c r="BH30" s="652" t="str" cm="1">
        <f t="array" ref="BH30">SUBSTITUTE(_xlfn.XLOOKUP(G30,'Step 3.3 Heating System'!C137:$C$219,'Step 3.3 Heating System'!E137:$E$219,"",0,1)," System ","")</f>
        <v/>
      </c>
      <c r="BI30" s="652" t="str">
        <f>IF(BH30="","",SUBSTITUTE('Step 4 Support Tool'!A239," System ",""))</f>
        <v/>
      </c>
      <c r="BJ30" s="652"/>
      <c r="BK30" s="652" t="str">
        <f t="shared" si="5"/>
        <v/>
      </c>
      <c r="BL30" s="424"/>
      <c r="BM30" s="424"/>
      <c r="BN30" s="424"/>
      <c r="BO30" s="424"/>
      <c r="BP30" s="424"/>
      <c r="BQ30" s="849" t="str">
        <f>'Step 4 Support Tool'!A239</f>
        <v>LC System 18</v>
      </c>
      <c r="BR30" s="850" t="str" cm="1">
        <f t="array" ref="BR30">_xlfn.XLOOKUP(G30,'Step 3.3 Heating System'!C137:$C$219,'Step 3.3 Heating System'!E137:$E$219,"",0,1)</f>
        <v/>
      </c>
      <c r="CQ30" s="424"/>
      <c r="CR30" s="424"/>
      <c r="CT30" s="424"/>
      <c r="CU30" s="424"/>
      <c r="CV30" s="424"/>
      <c r="CW30" s="424"/>
      <c r="CX30" s="424"/>
      <c r="CY30" s="424"/>
      <c r="CZ30" s="424"/>
      <c r="DA30" s="424"/>
      <c r="DC30" s="424"/>
      <c r="DD30" s="424"/>
      <c r="DE30" s="424"/>
      <c r="DF30" s="424"/>
      <c r="DG30" s="424"/>
      <c r="DH30" s="424"/>
      <c r="DJ30" s="424"/>
      <c r="DK30" s="424"/>
      <c r="DL30" s="424"/>
      <c r="DM30" s="424"/>
      <c r="DN30" s="424"/>
      <c r="DO30" s="424"/>
      <c r="DP30" s="424"/>
      <c r="DQ30" s="424"/>
      <c r="DR30" s="424"/>
      <c r="DS30" s="424"/>
      <c r="DT30" s="424"/>
      <c r="DU30" s="424"/>
      <c r="DV30" s="424"/>
      <c r="DW30" s="424"/>
      <c r="DX30" s="424"/>
      <c r="DY30" s="424"/>
      <c r="DZ30" s="424"/>
      <c r="EA30" s="424"/>
      <c r="EB30" s="424"/>
      <c r="EC30" s="424"/>
      <c r="ED30" s="424"/>
      <c r="EE30" s="424"/>
      <c r="EF30" s="424"/>
      <c r="EG30" s="424"/>
      <c r="EH30" s="424"/>
      <c r="EI30" s="424"/>
      <c r="EJ30" s="424"/>
      <c r="EK30" s="424"/>
      <c r="EL30" s="424"/>
      <c r="EM30" s="424"/>
      <c r="EN30" s="424"/>
      <c r="EO30" s="424"/>
      <c r="EP30" s="424"/>
      <c r="EQ30" s="424"/>
      <c r="ER30" s="424"/>
      <c r="ES30" s="424"/>
      <c r="ET30" s="424"/>
      <c r="EU30" s="424"/>
      <c r="EV30" s="424"/>
      <c r="EW30" s="424"/>
      <c r="EX30" s="424"/>
      <c r="EY30" s="424"/>
      <c r="EZ30" s="424"/>
      <c r="FA30" s="424"/>
      <c r="FB30" s="424"/>
      <c r="FC30" s="424"/>
      <c r="FD30" s="424"/>
      <c r="FE30" s="424"/>
      <c r="FF30" s="424"/>
      <c r="FG30" s="424"/>
      <c r="FH30" s="424"/>
      <c r="FI30" s="424"/>
      <c r="FJ30" s="424"/>
      <c r="FK30" s="424"/>
      <c r="FL30" s="424"/>
      <c r="FM30" s="424"/>
      <c r="FN30" s="424"/>
      <c r="FO30" s="424"/>
      <c r="FP30" s="424"/>
      <c r="FQ30" s="424"/>
      <c r="FR30" s="424"/>
      <c r="FS30" s="424"/>
      <c r="FT30" s="424"/>
      <c r="FU30" s="424"/>
      <c r="FV30" s="424"/>
      <c r="FW30" s="424"/>
      <c r="FX30" s="424"/>
      <c r="FY30" s="424"/>
      <c r="FZ30" s="424"/>
      <c r="GA30" s="424"/>
      <c r="GB30" s="424"/>
      <c r="GC30" s="424"/>
      <c r="GD30" s="424"/>
      <c r="GE30" s="424"/>
      <c r="GF30" s="424"/>
      <c r="GG30" s="424"/>
    </row>
    <row r="31" spans="1:189" ht="12" customHeight="1" x14ac:dyDescent="0.25">
      <c r="A31" s="447" t="str">
        <f t="shared" si="6"/>
        <v/>
      </c>
      <c r="B31" s="447" t="str">
        <f t="shared" si="0"/>
        <v/>
      </c>
      <c r="C31" s="447" t="str">
        <f>IF(D31="","",'Eligible Technologies'!$C$7)</f>
        <v/>
      </c>
      <c r="D31" s="447" t="str">
        <f>'Step 4 Support Tool'!B240</f>
        <v/>
      </c>
      <c r="E31" s="448">
        <f>'Step 4 Support Tool'!C240</f>
        <v>0</v>
      </c>
      <c r="F31" s="448">
        <f>'Step 4 Support Tool'!D240</f>
        <v>0</v>
      </c>
      <c r="G31" s="447" t="str">
        <f>IF('Step 4 Support Tool'!E240="","",TRIM('Step 4 Support Tool'!E240))</f>
        <v/>
      </c>
      <c r="H31" s="447" t="str">
        <f t="shared" si="1"/>
        <v/>
      </c>
      <c r="I31" s="447" t="str">
        <f t="shared" si="2"/>
        <v/>
      </c>
      <c r="J31" s="447">
        <f>'Step 4 Support Tool'!F240</f>
        <v>0</v>
      </c>
      <c r="K31" s="447">
        <f>'Step 4 Support Tool'!H240</f>
        <v>0</v>
      </c>
      <c r="L31" s="447">
        <f>'Step 4 Support Tool'!I240</f>
        <v>0</v>
      </c>
      <c r="M31" s="447">
        <f>'Step 4 Support Tool'!L240</f>
        <v>0</v>
      </c>
      <c r="N31" s="447">
        <f>'Step 4 Support Tool'!M240</f>
        <v>0</v>
      </c>
      <c r="O31" s="447" t="str">
        <f>'Step 4 Support Tool'!AB240</f>
        <v/>
      </c>
      <c r="P31" s="953">
        <f>'Step 4 Support Tool'!AD240</f>
        <v>0</v>
      </c>
      <c r="Q31" s="954">
        <f>'Step 3.3 Heating System'!W138</f>
        <v>0</v>
      </c>
      <c r="R31" s="954" t="str">
        <f>'Step 4 Support Tool'!O240</f>
        <v/>
      </c>
      <c r="S31" s="955" t="str">
        <f>'Step 4 Support Tool'!P240</f>
        <v/>
      </c>
      <c r="T31" s="955" t="str">
        <f>'Step 4 Support Tool'!Q240</f>
        <v/>
      </c>
      <c r="U31" s="956" t="str">
        <f>'Step 4 Support Tool'!R240</f>
        <v/>
      </c>
      <c r="V31" s="956" t="str">
        <f>'Step 4 Support Tool'!S240</f>
        <v/>
      </c>
      <c r="W31" s="956" t="str">
        <f>'Step 4 Support Tool'!T240</f>
        <v/>
      </c>
      <c r="X31" s="957" t="str">
        <f>'Step 4 Support Tool'!X240</f>
        <v/>
      </c>
      <c r="Y31" s="958" t="str">
        <f t="shared" si="8"/>
        <v/>
      </c>
      <c r="Z31" s="959" t="str">
        <f>'Step 4 Support Tool'!AC240</f>
        <v/>
      </c>
      <c r="AA31" s="959">
        <f>'Step 4 Support Tool'!J240</f>
        <v>0</v>
      </c>
      <c r="AB31" s="959">
        <f>'Step 4 Support Tool'!K240</f>
        <v>0</v>
      </c>
      <c r="AC31" s="956">
        <f>'Step 3.3 Heating System'!H138</f>
        <v>0</v>
      </c>
      <c r="AD31" s="956" t="str">
        <f t="shared" si="3"/>
        <v/>
      </c>
      <c r="AE31" s="955">
        <f>'Step 3.3 Heating System'!E138</f>
        <v>0</v>
      </c>
      <c r="AF31" s="955">
        <f>'Step 3.3 Heating System'!F138</f>
        <v>0</v>
      </c>
      <c r="AG31" s="955">
        <f>'Step 3.3 Heating System'!G138</f>
        <v>0</v>
      </c>
      <c r="AH31" s="955">
        <f>'Step 3.3 Heating System'!H138</f>
        <v>0</v>
      </c>
      <c r="AI31" s="960">
        <f>'Step 3.3 Heating System'!I138</f>
        <v>0</v>
      </c>
      <c r="AJ31" s="960">
        <f>'Step 3.3 Heating System'!J138</f>
        <v>0</v>
      </c>
      <c r="AK31" s="960" t="str">
        <f>'Step 3.3 Heating System'!K138</f>
        <v/>
      </c>
      <c r="AL31" s="961" t="str">
        <f>'Step 3.3 Heating System'!L138</f>
        <v/>
      </c>
      <c r="AM31" s="961" t="str">
        <f>'Step 3.3 Heating System'!AB138</f>
        <v/>
      </c>
      <c r="AN31" s="962">
        <f>'Step 3.3 Heating System'!M138</f>
        <v>0</v>
      </c>
      <c r="AO31" s="962">
        <f>'Step 3.3 Heating System'!N138</f>
        <v>0</v>
      </c>
      <c r="AP31" s="962">
        <f>'Step 3.3 Heating System'!O138</f>
        <v>0</v>
      </c>
      <c r="AQ31" s="962">
        <f>'Step 3.3 Heating System'!P138</f>
        <v>0</v>
      </c>
      <c r="AR31" s="963">
        <f>'Step 3.3 Heating System'!Q138</f>
        <v>0</v>
      </c>
      <c r="AS31" s="963">
        <f>'Step 3.3 Heating System'!R138</f>
        <v>0</v>
      </c>
      <c r="AT31" s="963">
        <f>'Step 3.3 Heating System'!S138</f>
        <v>0</v>
      </c>
      <c r="AU31" s="964">
        <f>'Step 3.3 Heating System'!T138</f>
        <v>0</v>
      </c>
      <c r="AV31" s="964">
        <f>'Step 3.3 Heating System'!U138</f>
        <v>0</v>
      </c>
      <c r="AW31" s="964">
        <f>'Step 3.3 Heating System'!V138</f>
        <v>0</v>
      </c>
      <c r="AX31" s="964">
        <f>'Step 3.3 Heating System'!W138</f>
        <v>0</v>
      </c>
      <c r="AY31" s="963">
        <f>'Step 3.3 Heating System'!X138</f>
        <v>0</v>
      </c>
      <c r="AZ31" s="852">
        <f>SUMIF('Step 3.3 Heating System'!$A$12:$A$111,PETREAD!AE31,'Step 3.3 Heating System'!$V$12:$V$111)</f>
        <v>0</v>
      </c>
      <c r="BA31" s="852">
        <f t="shared" si="4"/>
        <v>0</v>
      </c>
      <c r="BB31" s="856" t="str">
        <f>'Step 3.3 Heating System'!AA138</f>
        <v/>
      </c>
      <c r="BC31" s="424"/>
      <c r="BD31" s="890" t="s">
        <v>1484</v>
      </c>
      <c r="BE31" s="424"/>
      <c r="BF31" s="424"/>
      <c r="BG31" s="652" t="str">
        <f>SUBSTITUTE(_xlfn.XLOOKUP(G31,'Step 4 Support Tool'!$E$222:$E$321,'Step 3.1 Site Details'!$C$10:$C$109,"",0,1),"uilding ","")</f>
        <v>B1</v>
      </c>
      <c r="BH31" s="652" t="str" cm="1">
        <f t="array" ref="BH31">SUBSTITUTE(_xlfn.XLOOKUP(G31,'Step 3.3 Heating System'!C138:$C$219,'Step 3.3 Heating System'!E138:$E$219,"",0,1)," System ","")</f>
        <v/>
      </c>
      <c r="BI31" s="652" t="str">
        <f>IF(BH31="","",SUBSTITUTE('Step 4 Support Tool'!A240," System ",""))</f>
        <v/>
      </c>
      <c r="BJ31" s="652"/>
      <c r="BK31" s="652" t="str">
        <f t="shared" si="5"/>
        <v/>
      </c>
      <c r="BL31" s="424"/>
      <c r="BM31" s="424"/>
      <c r="BN31" s="424"/>
      <c r="BO31" s="424"/>
      <c r="BP31" s="424"/>
      <c r="BQ31" s="849" t="str">
        <f>'Step 4 Support Tool'!A240</f>
        <v>LC System 19</v>
      </c>
      <c r="BR31" s="850" t="str" cm="1">
        <f t="array" ref="BR31">_xlfn.XLOOKUP(G31,'Step 3.3 Heating System'!C138:$C$219,'Step 3.3 Heating System'!E138:$E$219,"",0,1)</f>
        <v/>
      </c>
      <c r="CQ31" s="424"/>
      <c r="CR31" s="424"/>
      <c r="CT31" s="424"/>
      <c r="CU31" s="424"/>
      <c r="CV31" s="424"/>
      <c r="CW31" s="424"/>
      <c r="CX31" s="424"/>
      <c r="CY31" s="424"/>
      <c r="CZ31" s="424"/>
      <c r="DA31" s="424"/>
      <c r="DC31" s="424"/>
      <c r="DD31" s="424"/>
      <c r="DE31" s="424"/>
      <c r="DF31" s="424"/>
      <c r="DG31" s="424"/>
      <c r="DH31" s="424"/>
      <c r="DJ31" s="424"/>
      <c r="DK31" s="424"/>
      <c r="DL31" s="424"/>
      <c r="DM31" s="424"/>
      <c r="DN31" s="424"/>
      <c r="DO31" s="424"/>
      <c r="DP31" s="424"/>
      <c r="DQ31" s="424"/>
      <c r="DR31" s="424"/>
      <c r="DS31" s="424"/>
      <c r="DT31" s="424"/>
      <c r="DU31" s="424"/>
      <c r="DV31" s="424"/>
      <c r="DW31" s="424"/>
      <c r="DX31" s="424"/>
      <c r="DY31" s="424"/>
      <c r="DZ31" s="424"/>
      <c r="EA31" s="424"/>
      <c r="EB31" s="424"/>
      <c r="EC31" s="424"/>
      <c r="ED31" s="424"/>
      <c r="EE31" s="424"/>
      <c r="EF31" s="424"/>
      <c r="EG31" s="424"/>
      <c r="EH31" s="424"/>
      <c r="EI31" s="424"/>
      <c r="EJ31" s="424"/>
      <c r="EK31" s="424"/>
      <c r="EL31" s="424"/>
      <c r="EM31" s="424"/>
      <c r="EN31" s="424"/>
      <c r="EO31" s="424"/>
      <c r="EP31" s="424"/>
      <c r="EQ31" s="424"/>
      <c r="ER31" s="424"/>
      <c r="ES31" s="424"/>
      <c r="ET31" s="424"/>
      <c r="EU31" s="424"/>
      <c r="EV31" s="424"/>
      <c r="EW31" s="424"/>
      <c r="EX31" s="424"/>
      <c r="EY31" s="424"/>
      <c r="EZ31" s="424"/>
      <c r="FA31" s="424"/>
      <c r="FB31" s="424"/>
      <c r="FC31" s="424"/>
      <c r="FD31" s="424"/>
      <c r="FE31" s="424"/>
      <c r="FF31" s="424"/>
      <c r="FG31" s="424"/>
      <c r="FH31" s="424"/>
      <c r="FI31" s="424"/>
      <c r="FJ31" s="424"/>
      <c r="FK31" s="424"/>
      <c r="FL31" s="424"/>
      <c r="FM31" s="424"/>
      <c r="FN31" s="424"/>
      <c r="FO31" s="424"/>
      <c r="FP31" s="424"/>
      <c r="FQ31" s="424"/>
      <c r="FR31" s="424"/>
      <c r="FS31" s="424"/>
      <c r="FT31" s="424"/>
      <c r="FU31" s="424"/>
      <c r="FV31" s="424"/>
      <c r="FW31" s="424"/>
      <c r="FX31" s="424"/>
      <c r="FY31" s="424"/>
      <c r="FZ31" s="424"/>
      <c r="GA31" s="424"/>
      <c r="GB31" s="424"/>
      <c r="GC31" s="424"/>
      <c r="GD31" s="424"/>
      <c r="GE31" s="424"/>
      <c r="GF31" s="424"/>
      <c r="GG31" s="424"/>
    </row>
    <row r="32" spans="1:189" ht="12" customHeight="1" x14ac:dyDescent="0.25">
      <c r="A32" s="447" t="str">
        <f t="shared" si="6"/>
        <v/>
      </c>
      <c r="B32" s="447" t="str">
        <f t="shared" si="0"/>
        <v/>
      </c>
      <c r="C32" s="447" t="str">
        <f>IF(D32="","",'Eligible Technologies'!$C$7)</f>
        <v/>
      </c>
      <c r="D32" s="447" t="str">
        <f>'Step 4 Support Tool'!B241</f>
        <v/>
      </c>
      <c r="E32" s="448">
        <f>'Step 4 Support Tool'!C241</f>
        <v>0</v>
      </c>
      <c r="F32" s="448">
        <f>'Step 4 Support Tool'!D241</f>
        <v>0</v>
      </c>
      <c r="G32" s="447" t="str">
        <f>IF('Step 4 Support Tool'!E241="","",TRIM('Step 4 Support Tool'!E241))</f>
        <v/>
      </c>
      <c r="H32" s="447" t="str">
        <f t="shared" si="1"/>
        <v/>
      </c>
      <c r="I32" s="447" t="str">
        <f t="shared" si="2"/>
        <v/>
      </c>
      <c r="J32" s="447">
        <f>'Step 4 Support Tool'!F241</f>
        <v>0</v>
      </c>
      <c r="K32" s="447">
        <f>'Step 4 Support Tool'!H241</f>
        <v>0</v>
      </c>
      <c r="L32" s="447">
        <f>'Step 4 Support Tool'!I241</f>
        <v>0</v>
      </c>
      <c r="M32" s="447">
        <f>'Step 4 Support Tool'!L241</f>
        <v>0</v>
      </c>
      <c r="N32" s="447">
        <f>'Step 4 Support Tool'!M241</f>
        <v>0</v>
      </c>
      <c r="O32" s="447" t="str">
        <f>'Step 4 Support Tool'!AB241</f>
        <v/>
      </c>
      <c r="P32" s="953">
        <f>'Step 4 Support Tool'!AD241</f>
        <v>0</v>
      </c>
      <c r="Q32" s="954">
        <f>'Step 3.3 Heating System'!W139</f>
        <v>0</v>
      </c>
      <c r="R32" s="954" t="str">
        <f>'Step 4 Support Tool'!O241</f>
        <v/>
      </c>
      <c r="S32" s="955" t="str">
        <f>'Step 4 Support Tool'!P241</f>
        <v/>
      </c>
      <c r="T32" s="955" t="str">
        <f>'Step 4 Support Tool'!Q241</f>
        <v/>
      </c>
      <c r="U32" s="956" t="str">
        <f>'Step 4 Support Tool'!R241</f>
        <v/>
      </c>
      <c r="V32" s="956" t="str">
        <f>'Step 4 Support Tool'!S241</f>
        <v/>
      </c>
      <c r="W32" s="956" t="str">
        <f>'Step 4 Support Tool'!T241</f>
        <v/>
      </c>
      <c r="X32" s="957" t="str">
        <f>'Step 4 Support Tool'!X241</f>
        <v/>
      </c>
      <c r="Y32" s="958" t="str">
        <f t="shared" si="8"/>
        <v/>
      </c>
      <c r="Z32" s="959" t="str">
        <f>'Step 4 Support Tool'!AC241</f>
        <v/>
      </c>
      <c r="AA32" s="959">
        <f>'Step 4 Support Tool'!J241</f>
        <v>0</v>
      </c>
      <c r="AB32" s="959">
        <f>'Step 4 Support Tool'!K241</f>
        <v>0</v>
      </c>
      <c r="AC32" s="966">
        <f>'Step 3.3 Heating System'!H139</f>
        <v>0</v>
      </c>
      <c r="AD32" s="956" t="str">
        <f t="shared" si="3"/>
        <v/>
      </c>
      <c r="AE32" s="955">
        <f>'Step 3.3 Heating System'!E139</f>
        <v>0</v>
      </c>
      <c r="AF32" s="955">
        <f>'Step 3.3 Heating System'!F139</f>
        <v>0</v>
      </c>
      <c r="AG32" s="955">
        <f>'Step 3.3 Heating System'!G139</f>
        <v>0</v>
      </c>
      <c r="AH32" s="955">
        <f>'Step 3.3 Heating System'!H139</f>
        <v>0</v>
      </c>
      <c r="AI32" s="960">
        <f>'Step 3.3 Heating System'!I139</f>
        <v>0</v>
      </c>
      <c r="AJ32" s="960">
        <f>'Step 3.3 Heating System'!J139</f>
        <v>0</v>
      </c>
      <c r="AK32" s="960" t="str">
        <f>'Step 3.3 Heating System'!K139</f>
        <v/>
      </c>
      <c r="AL32" s="961" t="str">
        <f>'Step 3.3 Heating System'!L139</f>
        <v/>
      </c>
      <c r="AM32" s="961" t="str">
        <f>'Step 3.3 Heating System'!AB139</f>
        <v/>
      </c>
      <c r="AN32" s="962">
        <f>'Step 3.3 Heating System'!M139</f>
        <v>0</v>
      </c>
      <c r="AO32" s="962">
        <f>'Step 3.3 Heating System'!N139</f>
        <v>0</v>
      </c>
      <c r="AP32" s="962">
        <f>'Step 3.3 Heating System'!O139</f>
        <v>0</v>
      </c>
      <c r="AQ32" s="962">
        <f>'Step 3.3 Heating System'!P139</f>
        <v>0</v>
      </c>
      <c r="AR32" s="963">
        <f>'Step 3.3 Heating System'!Q139</f>
        <v>0</v>
      </c>
      <c r="AS32" s="963">
        <f>'Step 3.3 Heating System'!R139</f>
        <v>0</v>
      </c>
      <c r="AT32" s="963">
        <f>'Step 3.3 Heating System'!S139</f>
        <v>0</v>
      </c>
      <c r="AU32" s="964">
        <f>'Step 3.3 Heating System'!T139</f>
        <v>0</v>
      </c>
      <c r="AV32" s="964">
        <f>'Step 3.3 Heating System'!U139</f>
        <v>0</v>
      </c>
      <c r="AW32" s="964">
        <f>'Step 3.3 Heating System'!V139</f>
        <v>0</v>
      </c>
      <c r="AX32" s="964">
        <f>'Step 3.3 Heating System'!W139</f>
        <v>0</v>
      </c>
      <c r="AY32" s="963">
        <f>'Step 3.3 Heating System'!X139</f>
        <v>0</v>
      </c>
      <c r="AZ32" s="852">
        <f>SUMIF('Step 3.3 Heating System'!$A$12:$A$111,PETREAD!AE32,'Step 3.3 Heating System'!$V$12:$V$111)</f>
        <v>0</v>
      </c>
      <c r="BA32" s="852">
        <f t="shared" si="4"/>
        <v>0</v>
      </c>
      <c r="BB32" s="856" t="str">
        <f>'Step 3.3 Heating System'!AA139</f>
        <v/>
      </c>
      <c r="BC32" s="424"/>
      <c r="BD32" s="889"/>
      <c r="BE32" s="424"/>
      <c r="BF32" s="424"/>
      <c r="BG32" s="652" t="str">
        <f>SUBSTITUTE(_xlfn.XLOOKUP(G32,'Step 4 Support Tool'!$E$222:$E$321,'Step 3.1 Site Details'!$C$10:$C$109,"",0,1),"uilding ","")</f>
        <v>B1</v>
      </c>
      <c r="BH32" s="652" t="str" cm="1">
        <f t="array" ref="BH32">SUBSTITUTE(_xlfn.XLOOKUP(G32,'Step 3.3 Heating System'!C139:$C$219,'Step 3.3 Heating System'!E139:$E$219,"",0,1)," System ","")</f>
        <v/>
      </c>
      <c r="BI32" s="652" t="str">
        <f>IF(BH32="","",SUBSTITUTE('Step 4 Support Tool'!A241," System ",""))</f>
        <v/>
      </c>
      <c r="BJ32" s="652"/>
      <c r="BK32" s="652" t="str">
        <f t="shared" si="5"/>
        <v/>
      </c>
      <c r="BL32" s="424"/>
      <c r="BM32" s="424"/>
      <c r="BN32" s="424"/>
      <c r="BO32" s="424"/>
      <c r="BP32" s="424"/>
      <c r="BQ32" s="849" t="str">
        <f>'Step 4 Support Tool'!A241</f>
        <v>LC System 20</v>
      </c>
      <c r="BR32" s="850" t="str" cm="1">
        <f t="array" ref="BR32">_xlfn.XLOOKUP(G32,'Step 3.3 Heating System'!C139:$C$219,'Step 3.3 Heating System'!E139:$E$219,"",0,1)</f>
        <v/>
      </c>
      <c r="CQ32" s="424"/>
      <c r="CR32" s="424"/>
      <c r="CT32" s="424"/>
      <c r="CU32" s="424"/>
      <c r="CV32" s="424"/>
      <c r="CW32" s="424"/>
      <c r="CX32" s="424"/>
      <c r="CY32" s="424"/>
      <c r="CZ32" s="424"/>
      <c r="DA32" s="424"/>
      <c r="DC32" s="424"/>
      <c r="DD32" s="424"/>
      <c r="DE32" s="424"/>
      <c r="DF32" s="424"/>
      <c r="DG32" s="424"/>
      <c r="DH32" s="424"/>
      <c r="DJ32" s="424"/>
      <c r="DK32" s="424"/>
      <c r="DL32" s="424"/>
      <c r="DM32" s="424"/>
      <c r="DN32" s="424"/>
      <c r="DO32" s="424"/>
      <c r="DP32" s="424"/>
      <c r="DQ32" s="424"/>
      <c r="DR32" s="424"/>
      <c r="DS32" s="424"/>
      <c r="DT32" s="424"/>
      <c r="DU32" s="424"/>
      <c r="DV32" s="424"/>
      <c r="DW32" s="424"/>
      <c r="DX32" s="424"/>
      <c r="DY32" s="424"/>
      <c r="DZ32" s="424"/>
      <c r="EA32" s="424"/>
      <c r="EB32" s="424"/>
      <c r="EC32" s="424"/>
      <c r="ED32" s="424"/>
      <c r="EE32" s="424"/>
      <c r="EF32" s="424"/>
      <c r="EG32" s="424"/>
      <c r="EH32" s="424"/>
      <c r="EI32" s="424"/>
      <c r="EJ32" s="424"/>
      <c r="EK32" s="424"/>
      <c r="EL32" s="424"/>
      <c r="EM32" s="424"/>
      <c r="EN32" s="424"/>
      <c r="EO32" s="424"/>
      <c r="EP32" s="424"/>
      <c r="EQ32" s="424"/>
      <c r="ER32" s="424"/>
      <c r="ES32" s="424"/>
      <c r="ET32" s="424"/>
      <c r="EU32" s="424"/>
      <c r="EV32" s="424"/>
      <c r="EW32" s="424"/>
      <c r="EX32" s="424"/>
      <c r="EY32" s="424"/>
      <c r="EZ32" s="424"/>
      <c r="FA32" s="424"/>
      <c r="FB32" s="424"/>
      <c r="FC32" s="424"/>
      <c r="FD32" s="424"/>
      <c r="FE32" s="424"/>
      <c r="FF32" s="424"/>
      <c r="FG32" s="424"/>
      <c r="FH32" s="424"/>
      <c r="FI32" s="424"/>
      <c r="FJ32" s="424"/>
      <c r="FK32" s="424"/>
      <c r="FL32" s="424"/>
      <c r="FM32" s="424"/>
      <c r="FN32" s="424"/>
      <c r="FO32" s="424"/>
      <c r="FP32" s="424"/>
      <c r="FQ32" s="424"/>
      <c r="FR32" s="424"/>
      <c r="FS32" s="424"/>
      <c r="FT32" s="424"/>
      <c r="FU32" s="424"/>
      <c r="FV32" s="424"/>
      <c r="FW32" s="424"/>
      <c r="FX32" s="424"/>
      <c r="FY32" s="424"/>
      <c r="FZ32" s="424"/>
      <c r="GA32" s="424"/>
      <c r="GB32" s="424"/>
      <c r="GC32" s="424"/>
      <c r="GD32" s="424"/>
      <c r="GE32" s="424"/>
      <c r="GF32" s="424"/>
      <c r="GG32" s="424"/>
    </row>
    <row r="33" spans="1:189" ht="12" customHeight="1" x14ac:dyDescent="0.25">
      <c r="A33" s="447" t="str">
        <f t="shared" si="6"/>
        <v/>
      </c>
      <c r="B33" s="447" t="str">
        <f t="shared" si="0"/>
        <v/>
      </c>
      <c r="C33" s="447" t="str">
        <f>IF(D33="","",'Eligible Technologies'!$C$7)</f>
        <v/>
      </c>
      <c r="D33" s="447" t="str">
        <f>'Step 4 Support Tool'!B242</f>
        <v/>
      </c>
      <c r="E33" s="448">
        <f>'Step 4 Support Tool'!C242</f>
        <v>0</v>
      </c>
      <c r="F33" s="448">
        <f>'Step 4 Support Tool'!D242</f>
        <v>0</v>
      </c>
      <c r="G33" s="447" t="str">
        <f>IF('Step 4 Support Tool'!E242="","",TRIM('Step 4 Support Tool'!E242))</f>
        <v/>
      </c>
      <c r="H33" s="447" t="str">
        <f t="shared" si="1"/>
        <v/>
      </c>
      <c r="I33" s="447" t="str">
        <f t="shared" si="2"/>
        <v/>
      </c>
      <c r="J33" s="447">
        <f>'Step 4 Support Tool'!F242</f>
        <v>0</v>
      </c>
      <c r="K33" s="447">
        <f>'Step 4 Support Tool'!H242</f>
        <v>0</v>
      </c>
      <c r="L33" s="447">
        <f>'Step 4 Support Tool'!I242</f>
        <v>0</v>
      </c>
      <c r="M33" s="447">
        <f>'Step 4 Support Tool'!L242</f>
        <v>0</v>
      </c>
      <c r="N33" s="447">
        <f>'Step 4 Support Tool'!M242</f>
        <v>0</v>
      </c>
      <c r="O33" s="447" t="str">
        <f>'Step 4 Support Tool'!AB242</f>
        <v/>
      </c>
      <c r="P33" s="953">
        <f>'Step 4 Support Tool'!AD242</f>
        <v>0</v>
      </c>
      <c r="Q33" s="954">
        <f>'Step 3.3 Heating System'!W140</f>
        <v>0</v>
      </c>
      <c r="R33" s="954" t="str">
        <f>'Step 4 Support Tool'!O242</f>
        <v/>
      </c>
      <c r="S33" s="955" t="str">
        <f>'Step 4 Support Tool'!P242</f>
        <v/>
      </c>
      <c r="T33" s="955" t="str">
        <f>'Step 4 Support Tool'!Q242</f>
        <v/>
      </c>
      <c r="U33" s="956" t="str">
        <f>'Step 4 Support Tool'!R242</f>
        <v/>
      </c>
      <c r="V33" s="956" t="str">
        <f>'Step 4 Support Tool'!S242</f>
        <v/>
      </c>
      <c r="W33" s="956" t="str">
        <f>'Step 4 Support Tool'!T242</f>
        <v/>
      </c>
      <c r="X33" s="957" t="str">
        <f>'Step 4 Support Tool'!X242</f>
        <v/>
      </c>
      <c r="Y33" s="958" t="str">
        <f t="shared" si="8"/>
        <v/>
      </c>
      <c r="Z33" s="959" t="str">
        <f>'Step 4 Support Tool'!AC242</f>
        <v/>
      </c>
      <c r="AA33" s="959">
        <f>'Step 4 Support Tool'!J242</f>
        <v>0</v>
      </c>
      <c r="AB33" s="959">
        <f>'Step 4 Support Tool'!K242</f>
        <v>0</v>
      </c>
      <c r="AC33" s="956">
        <f>'Step 3.3 Heating System'!H140</f>
        <v>0</v>
      </c>
      <c r="AD33" s="956" t="str">
        <f t="shared" si="3"/>
        <v/>
      </c>
      <c r="AE33" s="955">
        <f>'Step 3.3 Heating System'!E140</f>
        <v>0</v>
      </c>
      <c r="AF33" s="955">
        <f>'Step 3.3 Heating System'!F140</f>
        <v>0</v>
      </c>
      <c r="AG33" s="955">
        <f>'Step 3.3 Heating System'!G140</f>
        <v>0</v>
      </c>
      <c r="AH33" s="955">
        <f>'Step 3.3 Heating System'!H140</f>
        <v>0</v>
      </c>
      <c r="AI33" s="960">
        <f>'Step 3.3 Heating System'!I140</f>
        <v>0</v>
      </c>
      <c r="AJ33" s="960">
        <f>'Step 3.3 Heating System'!J140</f>
        <v>0</v>
      </c>
      <c r="AK33" s="960" t="str">
        <f>'Step 3.3 Heating System'!K140</f>
        <v/>
      </c>
      <c r="AL33" s="961" t="str">
        <f>'Step 3.3 Heating System'!L140</f>
        <v/>
      </c>
      <c r="AM33" s="961" t="str">
        <f>'Step 3.3 Heating System'!AB140</f>
        <v/>
      </c>
      <c r="AN33" s="962">
        <f>'Step 3.3 Heating System'!M140</f>
        <v>0</v>
      </c>
      <c r="AO33" s="962">
        <f>'Step 3.3 Heating System'!N140</f>
        <v>0</v>
      </c>
      <c r="AP33" s="962">
        <f>'Step 3.3 Heating System'!O140</f>
        <v>0</v>
      </c>
      <c r="AQ33" s="962">
        <f>'Step 3.3 Heating System'!P140</f>
        <v>0</v>
      </c>
      <c r="AR33" s="963">
        <f>'Step 3.3 Heating System'!Q140</f>
        <v>0</v>
      </c>
      <c r="AS33" s="963">
        <f>'Step 3.3 Heating System'!R140</f>
        <v>0</v>
      </c>
      <c r="AT33" s="963">
        <f>'Step 3.3 Heating System'!S140</f>
        <v>0</v>
      </c>
      <c r="AU33" s="964">
        <f>'Step 3.3 Heating System'!T140</f>
        <v>0</v>
      </c>
      <c r="AV33" s="964">
        <f>'Step 3.3 Heating System'!U140</f>
        <v>0</v>
      </c>
      <c r="AW33" s="964">
        <f>'Step 3.3 Heating System'!V140</f>
        <v>0</v>
      </c>
      <c r="AX33" s="964">
        <f>'Step 3.3 Heating System'!W140</f>
        <v>0</v>
      </c>
      <c r="AY33" s="963">
        <f>'Step 3.3 Heating System'!X140</f>
        <v>0</v>
      </c>
      <c r="AZ33" s="852">
        <f>SUMIF('Step 3.3 Heating System'!$A$12:$A$111,PETREAD!AE33,'Step 3.3 Heating System'!$V$12:$V$111)</f>
        <v>0</v>
      </c>
      <c r="BA33" s="852">
        <f t="shared" si="4"/>
        <v>0</v>
      </c>
      <c r="BB33" s="856" t="str">
        <f>'Step 3.3 Heating System'!AA140</f>
        <v/>
      </c>
      <c r="BC33" s="424"/>
      <c r="BD33" s="889" t="s">
        <v>1484</v>
      </c>
      <c r="BE33" s="424"/>
      <c r="BF33" s="424"/>
      <c r="BG33" s="652" t="str">
        <f>SUBSTITUTE(_xlfn.XLOOKUP(G33,'Step 4 Support Tool'!$E$222:$E$321,'Step 3.1 Site Details'!$C$10:$C$109,"",0,1),"uilding ","")</f>
        <v>B1</v>
      </c>
      <c r="BH33" s="652" t="str" cm="1">
        <f t="array" ref="BH33">SUBSTITUTE(_xlfn.XLOOKUP(G33,'Step 3.3 Heating System'!C140:$C$219,'Step 3.3 Heating System'!E140:$E$219,"",0,1)," System ","")</f>
        <v/>
      </c>
      <c r="BI33" s="652" t="str">
        <f>IF(BH33="","",SUBSTITUTE('Step 4 Support Tool'!A242," System ",""))</f>
        <v/>
      </c>
      <c r="BJ33" s="652"/>
      <c r="BK33" s="652" t="str">
        <f t="shared" si="5"/>
        <v/>
      </c>
      <c r="BL33" s="424"/>
      <c r="BM33" s="424"/>
      <c r="BN33" s="424"/>
      <c r="BO33" s="424"/>
      <c r="BP33" s="424"/>
      <c r="BQ33" s="849" t="str">
        <f>'Step 4 Support Tool'!A242</f>
        <v>LC System 21</v>
      </c>
      <c r="BR33" s="850" t="str" cm="1">
        <f t="array" ref="BR33">_xlfn.XLOOKUP(G33,'Step 3.3 Heating System'!C140:$C$219,'Step 3.3 Heating System'!E140:$E$219,"",0,1)</f>
        <v/>
      </c>
      <c r="CQ33" s="424"/>
      <c r="CR33" s="424"/>
      <c r="CT33" s="424"/>
      <c r="CU33" s="424"/>
      <c r="CV33" s="424"/>
      <c r="CW33" s="424"/>
      <c r="CX33" s="424"/>
      <c r="CY33" s="424"/>
      <c r="CZ33" s="424"/>
      <c r="DA33" s="424"/>
      <c r="DC33" s="424"/>
      <c r="DD33" s="424"/>
      <c r="DE33" s="424"/>
      <c r="DF33" s="424"/>
      <c r="DG33" s="424"/>
      <c r="DH33" s="424"/>
      <c r="DJ33" s="424"/>
      <c r="DK33" s="424"/>
      <c r="DL33" s="424"/>
      <c r="DM33" s="424"/>
      <c r="DN33" s="424"/>
      <c r="DO33" s="424"/>
      <c r="DP33" s="424"/>
      <c r="DQ33" s="424"/>
      <c r="DR33" s="424"/>
      <c r="DS33" s="424"/>
      <c r="DT33" s="424"/>
      <c r="DU33" s="424"/>
      <c r="DV33" s="424"/>
      <c r="DW33" s="424"/>
      <c r="DX33" s="424"/>
      <c r="DY33" s="424"/>
      <c r="DZ33" s="424"/>
      <c r="EA33" s="424"/>
      <c r="EB33" s="424"/>
      <c r="EC33" s="424"/>
      <c r="ED33" s="424"/>
      <c r="EE33" s="424"/>
      <c r="EF33" s="424"/>
      <c r="EG33" s="424"/>
      <c r="EH33" s="424"/>
      <c r="EI33" s="424"/>
      <c r="EJ33" s="424"/>
      <c r="EK33" s="424"/>
      <c r="EL33" s="424"/>
      <c r="EM33" s="424"/>
      <c r="EN33" s="424"/>
      <c r="EO33" s="424"/>
      <c r="EP33" s="424"/>
      <c r="EQ33" s="424"/>
      <c r="ER33" s="424"/>
      <c r="ES33" s="424"/>
      <c r="ET33" s="424"/>
      <c r="EU33" s="424"/>
      <c r="EV33" s="424"/>
      <c r="EW33" s="424"/>
      <c r="EX33" s="424"/>
      <c r="EY33" s="424"/>
      <c r="EZ33" s="424"/>
      <c r="FA33" s="424"/>
      <c r="FB33" s="424"/>
      <c r="FC33" s="424"/>
      <c r="FD33" s="424"/>
      <c r="FE33" s="424"/>
      <c r="FF33" s="424"/>
      <c r="FG33" s="424"/>
      <c r="FH33" s="424"/>
      <c r="FI33" s="424"/>
      <c r="FJ33" s="424"/>
      <c r="FK33" s="424"/>
      <c r="FL33" s="424"/>
      <c r="FM33" s="424"/>
      <c r="FN33" s="424"/>
      <c r="FO33" s="424"/>
      <c r="FP33" s="424"/>
      <c r="FQ33" s="424"/>
      <c r="FR33" s="424"/>
      <c r="FS33" s="424"/>
      <c r="FT33" s="424"/>
      <c r="FU33" s="424"/>
      <c r="FV33" s="424"/>
      <c r="FW33" s="424"/>
      <c r="FX33" s="424"/>
      <c r="FY33" s="424"/>
      <c r="FZ33" s="424"/>
      <c r="GA33" s="424"/>
      <c r="GB33" s="424"/>
      <c r="GC33" s="424"/>
      <c r="GD33" s="424"/>
      <c r="GE33" s="424"/>
      <c r="GF33" s="424"/>
      <c r="GG33" s="424"/>
    </row>
    <row r="34" spans="1:189" ht="12" customHeight="1" x14ac:dyDescent="0.25">
      <c r="A34" s="447" t="str">
        <f t="shared" si="6"/>
        <v/>
      </c>
      <c r="B34" s="447" t="str">
        <f t="shared" si="0"/>
        <v/>
      </c>
      <c r="C34" s="447" t="str">
        <f>IF(D34="","",'Eligible Technologies'!$C$7)</f>
        <v/>
      </c>
      <c r="D34" s="447" t="str">
        <f>'Step 4 Support Tool'!B243</f>
        <v/>
      </c>
      <c r="E34" s="448">
        <f>'Step 4 Support Tool'!C243</f>
        <v>0</v>
      </c>
      <c r="F34" s="448">
        <f>'Step 4 Support Tool'!D243</f>
        <v>0</v>
      </c>
      <c r="G34" s="447" t="str">
        <f>IF('Step 4 Support Tool'!E243="","",TRIM('Step 4 Support Tool'!E243))</f>
        <v/>
      </c>
      <c r="H34" s="447" t="str">
        <f t="shared" si="1"/>
        <v/>
      </c>
      <c r="I34" s="447" t="str">
        <f t="shared" si="2"/>
        <v/>
      </c>
      <c r="J34" s="447">
        <f>'Step 4 Support Tool'!F243</f>
        <v>0</v>
      </c>
      <c r="K34" s="447">
        <f>'Step 4 Support Tool'!H243</f>
        <v>0</v>
      </c>
      <c r="L34" s="447">
        <f>'Step 4 Support Tool'!I243</f>
        <v>0</v>
      </c>
      <c r="M34" s="447">
        <f>'Step 4 Support Tool'!L243</f>
        <v>0</v>
      </c>
      <c r="N34" s="447">
        <f>'Step 4 Support Tool'!M243</f>
        <v>0</v>
      </c>
      <c r="O34" s="447" t="str">
        <f>'Step 4 Support Tool'!AB243</f>
        <v/>
      </c>
      <c r="P34" s="953">
        <f>'Step 4 Support Tool'!AD243</f>
        <v>0</v>
      </c>
      <c r="Q34" s="954">
        <f>'Step 3.3 Heating System'!W141</f>
        <v>0</v>
      </c>
      <c r="R34" s="954" t="str">
        <f>'Step 4 Support Tool'!O243</f>
        <v/>
      </c>
      <c r="S34" s="955" t="str">
        <f>'Step 4 Support Tool'!P243</f>
        <v/>
      </c>
      <c r="T34" s="955" t="str">
        <f>'Step 4 Support Tool'!Q243</f>
        <v/>
      </c>
      <c r="U34" s="956" t="str">
        <f>'Step 4 Support Tool'!R243</f>
        <v/>
      </c>
      <c r="V34" s="956" t="str">
        <f>'Step 4 Support Tool'!S243</f>
        <v/>
      </c>
      <c r="W34" s="956" t="str">
        <f>'Step 4 Support Tool'!T243</f>
        <v/>
      </c>
      <c r="X34" s="957" t="str">
        <f>'Step 4 Support Tool'!X243</f>
        <v/>
      </c>
      <c r="Y34" s="958" t="str">
        <f t="shared" si="8"/>
        <v/>
      </c>
      <c r="Z34" s="959" t="str">
        <f>'Step 4 Support Tool'!AC243</f>
        <v/>
      </c>
      <c r="AA34" s="959">
        <f>'Step 4 Support Tool'!J243</f>
        <v>0</v>
      </c>
      <c r="AB34" s="959">
        <f>'Step 4 Support Tool'!K243</f>
        <v>0</v>
      </c>
      <c r="AC34" s="956">
        <f>'Step 3.3 Heating System'!H141</f>
        <v>0</v>
      </c>
      <c r="AD34" s="956" t="str">
        <f t="shared" si="3"/>
        <v/>
      </c>
      <c r="AE34" s="955">
        <f>'Step 3.3 Heating System'!E141</f>
        <v>0</v>
      </c>
      <c r="AF34" s="955">
        <f>'Step 3.3 Heating System'!F141</f>
        <v>0</v>
      </c>
      <c r="AG34" s="955">
        <f>'Step 3.3 Heating System'!G141</f>
        <v>0</v>
      </c>
      <c r="AH34" s="955">
        <f>'Step 3.3 Heating System'!H141</f>
        <v>0</v>
      </c>
      <c r="AI34" s="960">
        <f>'Step 3.3 Heating System'!I141</f>
        <v>0</v>
      </c>
      <c r="AJ34" s="960">
        <f>'Step 3.3 Heating System'!J141</f>
        <v>0</v>
      </c>
      <c r="AK34" s="960" t="str">
        <f>'Step 3.3 Heating System'!K141</f>
        <v/>
      </c>
      <c r="AL34" s="961" t="str">
        <f>'Step 3.3 Heating System'!L141</f>
        <v/>
      </c>
      <c r="AM34" s="961" t="str">
        <f>'Step 3.3 Heating System'!AB141</f>
        <v/>
      </c>
      <c r="AN34" s="962">
        <f>'Step 3.3 Heating System'!M141</f>
        <v>0</v>
      </c>
      <c r="AO34" s="962">
        <f>'Step 3.3 Heating System'!N141</f>
        <v>0</v>
      </c>
      <c r="AP34" s="962">
        <f>'Step 3.3 Heating System'!O141</f>
        <v>0</v>
      </c>
      <c r="AQ34" s="962">
        <f>'Step 3.3 Heating System'!P141</f>
        <v>0</v>
      </c>
      <c r="AR34" s="963">
        <f>'Step 3.3 Heating System'!Q141</f>
        <v>0</v>
      </c>
      <c r="AS34" s="963">
        <f>'Step 3.3 Heating System'!R141</f>
        <v>0</v>
      </c>
      <c r="AT34" s="963">
        <f>'Step 3.3 Heating System'!S141</f>
        <v>0</v>
      </c>
      <c r="AU34" s="964">
        <f>'Step 3.3 Heating System'!T141</f>
        <v>0</v>
      </c>
      <c r="AV34" s="964">
        <f>'Step 3.3 Heating System'!U141</f>
        <v>0</v>
      </c>
      <c r="AW34" s="964">
        <f>'Step 3.3 Heating System'!V141</f>
        <v>0</v>
      </c>
      <c r="AX34" s="964">
        <f>'Step 3.3 Heating System'!W141</f>
        <v>0</v>
      </c>
      <c r="AY34" s="963">
        <f>'Step 3.3 Heating System'!X141</f>
        <v>0</v>
      </c>
      <c r="AZ34" s="852">
        <f>SUMIF('Step 3.3 Heating System'!$A$12:$A$111,PETREAD!AE34,'Step 3.3 Heating System'!$V$12:$V$111)</f>
        <v>0</v>
      </c>
      <c r="BA34" s="852">
        <f t="shared" si="4"/>
        <v>0</v>
      </c>
      <c r="BB34" s="856" t="str">
        <f>'Step 3.3 Heating System'!AA141</f>
        <v/>
      </c>
      <c r="BC34" s="424"/>
      <c r="BD34" s="889"/>
      <c r="BE34" s="424"/>
      <c r="BF34" s="424"/>
      <c r="BG34" s="652" t="str">
        <f>SUBSTITUTE(_xlfn.XLOOKUP(G34,'Step 4 Support Tool'!$E$222:$E$321,'Step 3.1 Site Details'!$C$10:$C$109,"",0,1),"uilding ","")</f>
        <v>B1</v>
      </c>
      <c r="BH34" s="652" t="str" cm="1">
        <f t="array" ref="BH34">SUBSTITUTE(_xlfn.XLOOKUP(G34,'Step 3.3 Heating System'!C141:$C$219,'Step 3.3 Heating System'!E141:$E$219,"",0,1)," System ","")</f>
        <v/>
      </c>
      <c r="BI34" s="652" t="str">
        <f>IF(BH34="","",SUBSTITUTE('Step 4 Support Tool'!A243," System ",""))</f>
        <v/>
      </c>
      <c r="BJ34" s="652"/>
      <c r="BK34" s="652" t="str">
        <f t="shared" si="5"/>
        <v/>
      </c>
      <c r="BL34" s="424"/>
      <c r="BM34" s="424"/>
      <c r="BN34" s="424"/>
      <c r="BO34" s="424"/>
      <c r="BP34" s="424"/>
      <c r="BQ34" s="849" t="str">
        <f>'Step 4 Support Tool'!A243</f>
        <v>LC System 22</v>
      </c>
      <c r="BR34" s="850" t="str" cm="1">
        <f t="array" ref="BR34">_xlfn.XLOOKUP(G34,'Step 3.3 Heating System'!C141:$C$219,'Step 3.3 Heating System'!E141:$E$219,"",0,1)</f>
        <v/>
      </c>
      <c r="CQ34" s="424"/>
      <c r="CR34" s="424"/>
      <c r="CT34" s="424"/>
      <c r="CU34" s="424"/>
      <c r="CV34" s="424"/>
      <c r="CW34" s="424"/>
      <c r="CX34" s="424"/>
      <c r="CY34" s="424"/>
      <c r="CZ34" s="424"/>
      <c r="DA34" s="424"/>
      <c r="DC34" s="424"/>
      <c r="DD34" s="424"/>
      <c r="DE34" s="424"/>
      <c r="DF34" s="424"/>
      <c r="DG34" s="424"/>
      <c r="DH34" s="424"/>
      <c r="DJ34" s="424"/>
      <c r="DK34" s="424"/>
      <c r="DL34" s="424"/>
      <c r="DM34" s="424"/>
      <c r="DN34" s="424"/>
      <c r="DO34" s="424"/>
      <c r="DP34" s="424"/>
      <c r="DQ34" s="424"/>
      <c r="DR34" s="424"/>
      <c r="DS34" s="424"/>
      <c r="DT34" s="424"/>
      <c r="DU34" s="424"/>
      <c r="DV34" s="424"/>
      <c r="DW34" s="424"/>
      <c r="DX34" s="424"/>
      <c r="DY34" s="424"/>
      <c r="DZ34" s="424"/>
      <c r="EA34" s="424"/>
      <c r="EB34" s="424"/>
      <c r="EC34" s="424"/>
      <c r="ED34" s="424"/>
      <c r="EE34" s="424"/>
      <c r="EF34" s="424"/>
      <c r="EG34" s="424"/>
      <c r="EH34" s="424"/>
      <c r="EI34" s="424"/>
      <c r="EJ34" s="424"/>
      <c r="EK34" s="424"/>
      <c r="EL34" s="424"/>
      <c r="EM34" s="424"/>
      <c r="EN34" s="424"/>
      <c r="EO34" s="424"/>
      <c r="EP34" s="424"/>
      <c r="EQ34" s="424"/>
      <c r="ER34" s="424"/>
      <c r="ES34" s="424"/>
      <c r="ET34" s="424"/>
      <c r="EU34" s="424"/>
      <c r="EV34" s="424"/>
      <c r="EW34" s="424"/>
      <c r="EX34" s="424"/>
      <c r="EY34" s="424"/>
      <c r="EZ34" s="424"/>
      <c r="FA34" s="424"/>
      <c r="FB34" s="424"/>
      <c r="FC34" s="424"/>
      <c r="FD34" s="424"/>
      <c r="FE34" s="424"/>
      <c r="FF34" s="424"/>
      <c r="FG34" s="424"/>
      <c r="FH34" s="424"/>
      <c r="FI34" s="424"/>
      <c r="FJ34" s="424"/>
      <c r="FK34" s="424"/>
      <c r="FL34" s="424"/>
      <c r="FM34" s="424"/>
      <c r="FN34" s="424"/>
      <c r="FO34" s="424"/>
      <c r="FP34" s="424"/>
      <c r="FQ34" s="424"/>
      <c r="FR34" s="424"/>
      <c r="FS34" s="424"/>
      <c r="FT34" s="424"/>
      <c r="FU34" s="424"/>
      <c r="FV34" s="424"/>
      <c r="FW34" s="424"/>
      <c r="FX34" s="424"/>
      <c r="FY34" s="424"/>
      <c r="FZ34" s="424"/>
      <c r="GA34" s="424"/>
      <c r="GB34" s="424"/>
      <c r="GC34" s="424"/>
      <c r="GD34" s="424"/>
      <c r="GE34" s="424"/>
      <c r="GF34" s="424"/>
      <c r="GG34" s="424"/>
    </row>
    <row r="35" spans="1:189" ht="12" customHeight="1" x14ac:dyDescent="0.25">
      <c r="A35" s="447" t="str">
        <f t="shared" si="6"/>
        <v/>
      </c>
      <c r="B35" s="447" t="str">
        <f t="shared" si="0"/>
        <v/>
      </c>
      <c r="C35" s="447" t="str">
        <f>IF(D35="","",'Eligible Technologies'!$C$7)</f>
        <v/>
      </c>
      <c r="D35" s="447" t="str">
        <f>'Step 4 Support Tool'!B244</f>
        <v/>
      </c>
      <c r="E35" s="448">
        <f>'Step 4 Support Tool'!C244</f>
        <v>0</v>
      </c>
      <c r="F35" s="448">
        <f>'Step 4 Support Tool'!D244</f>
        <v>0</v>
      </c>
      <c r="G35" s="447" t="str">
        <f>IF('Step 4 Support Tool'!E244="","",TRIM('Step 4 Support Tool'!E244))</f>
        <v/>
      </c>
      <c r="H35" s="447" t="str">
        <f t="shared" si="1"/>
        <v/>
      </c>
      <c r="I35" s="447" t="str">
        <f t="shared" si="2"/>
        <v/>
      </c>
      <c r="J35" s="447">
        <f>'Step 4 Support Tool'!F244</f>
        <v>0</v>
      </c>
      <c r="K35" s="447">
        <f>'Step 4 Support Tool'!H244</f>
        <v>0</v>
      </c>
      <c r="L35" s="447">
        <f>'Step 4 Support Tool'!I244</f>
        <v>0</v>
      </c>
      <c r="M35" s="447">
        <f>'Step 4 Support Tool'!L244</f>
        <v>0</v>
      </c>
      <c r="N35" s="447">
        <f>'Step 4 Support Tool'!M244</f>
        <v>0</v>
      </c>
      <c r="O35" s="447" t="str">
        <f>'Step 4 Support Tool'!AB244</f>
        <v/>
      </c>
      <c r="P35" s="953">
        <f>'Step 4 Support Tool'!AD244</f>
        <v>0</v>
      </c>
      <c r="Q35" s="954">
        <f>'Step 3.3 Heating System'!W142</f>
        <v>0</v>
      </c>
      <c r="R35" s="954" t="str">
        <f>'Step 4 Support Tool'!O244</f>
        <v/>
      </c>
      <c r="S35" s="955" t="str">
        <f>'Step 4 Support Tool'!P244</f>
        <v/>
      </c>
      <c r="T35" s="955" t="str">
        <f>'Step 4 Support Tool'!Q244</f>
        <v/>
      </c>
      <c r="U35" s="956" t="str">
        <f>'Step 4 Support Tool'!R244</f>
        <v/>
      </c>
      <c r="V35" s="956" t="str">
        <f>'Step 4 Support Tool'!S244</f>
        <v/>
      </c>
      <c r="W35" s="956" t="str">
        <f>'Step 4 Support Tool'!T244</f>
        <v/>
      </c>
      <c r="X35" s="957" t="str">
        <f>'Step 4 Support Tool'!X244</f>
        <v/>
      </c>
      <c r="Y35" s="958" t="str">
        <f t="shared" si="8"/>
        <v/>
      </c>
      <c r="Z35" s="959" t="str">
        <f>'Step 4 Support Tool'!AC244</f>
        <v/>
      </c>
      <c r="AA35" s="959">
        <f>'Step 4 Support Tool'!J244</f>
        <v>0</v>
      </c>
      <c r="AB35" s="959">
        <f>'Step 4 Support Tool'!K244</f>
        <v>0</v>
      </c>
      <c r="AC35" s="956">
        <f>'Step 3.3 Heating System'!H142</f>
        <v>0</v>
      </c>
      <c r="AD35" s="956" t="str">
        <f t="shared" si="3"/>
        <v/>
      </c>
      <c r="AE35" s="955">
        <f>'Step 3.3 Heating System'!E142</f>
        <v>0</v>
      </c>
      <c r="AF35" s="955">
        <f>'Step 3.3 Heating System'!F142</f>
        <v>0</v>
      </c>
      <c r="AG35" s="955">
        <f>'Step 3.3 Heating System'!G142</f>
        <v>0</v>
      </c>
      <c r="AH35" s="955">
        <f>'Step 3.3 Heating System'!H142</f>
        <v>0</v>
      </c>
      <c r="AI35" s="960">
        <f>'Step 3.3 Heating System'!I142</f>
        <v>0</v>
      </c>
      <c r="AJ35" s="960">
        <f>'Step 3.3 Heating System'!J142</f>
        <v>0</v>
      </c>
      <c r="AK35" s="960" t="str">
        <f>'Step 3.3 Heating System'!K142</f>
        <v/>
      </c>
      <c r="AL35" s="961" t="str">
        <f>'Step 3.3 Heating System'!L142</f>
        <v/>
      </c>
      <c r="AM35" s="961" t="str">
        <f>'Step 3.3 Heating System'!AB142</f>
        <v/>
      </c>
      <c r="AN35" s="962">
        <f>'Step 3.3 Heating System'!M142</f>
        <v>0</v>
      </c>
      <c r="AO35" s="962">
        <f>'Step 3.3 Heating System'!N142</f>
        <v>0</v>
      </c>
      <c r="AP35" s="962">
        <f>'Step 3.3 Heating System'!O142</f>
        <v>0</v>
      </c>
      <c r="AQ35" s="962">
        <f>'Step 3.3 Heating System'!P142</f>
        <v>0</v>
      </c>
      <c r="AR35" s="963">
        <f>'Step 3.3 Heating System'!Q142</f>
        <v>0</v>
      </c>
      <c r="AS35" s="963">
        <f>'Step 3.3 Heating System'!R142</f>
        <v>0</v>
      </c>
      <c r="AT35" s="963">
        <f>'Step 3.3 Heating System'!S142</f>
        <v>0</v>
      </c>
      <c r="AU35" s="964">
        <f>'Step 3.3 Heating System'!T142</f>
        <v>0</v>
      </c>
      <c r="AV35" s="964">
        <f>'Step 3.3 Heating System'!U142</f>
        <v>0</v>
      </c>
      <c r="AW35" s="964">
        <f>'Step 3.3 Heating System'!V142</f>
        <v>0</v>
      </c>
      <c r="AX35" s="964">
        <f>'Step 3.3 Heating System'!W142</f>
        <v>0</v>
      </c>
      <c r="AY35" s="963">
        <f>'Step 3.3 Heating System'!X142</f>
        <v>0</v>
      </c>
      <c r="AZ35" s="852">
        <f>SUMIF('Step 3.3 Heating System'!$A$12:$A$111,PETREAD!AE35,'Step 3.3 Heating System'!$V$12:$V$111)</f>
        <v>0</v>
      </c>
      <c r="BA35" s="852">
        <f t="shared" si="4"/>
        <v>0</v>
      </c>
      <c r="BB35" s="856" t="str">
        <f>'Step 3.3 Heating System'!AA142</f>
        <v/>
      </c>
      <c r="BC35" s="424"/>
      <c r="BD35" s="890" t="s">
        <v>1484</v>
      </c>
      <c r="BE35" s="424"/>
      <c r="BF35" s="424"/>
      <c r="BG35" s="652" t="str">
        <f>SUBSTITUTE(_xlfn.XLOOKUP(G35,'Step 4 Support Tool'!$E$222:$E$321,'Step 3.1 Site Details'!$C$10:$C$109,"",0,1),"uilding ","")</f>
        <v>B1</v>
      </c>
      <c r="BH35" s="652" t="str" cm="1">
        <f t="array" ref="BH35">SUBSTITUTE(_xlfn.XLOOKUP(G35,'Step 3.3 Heating System'!C142:$C$219,'Step 3.3 Heating System'!E142:$E$219,"",0,1)," System ","")</f>
        <v/>
      </c>
      <c r="BI35" s="652" t="str">
        <f>IF(BH35="","",SUBSTITUTE('Step 4 Support Tool'!A244," System ",""))</f>
        <v/>
      </c>
      <c r="BJ35" s="652"/>
      <c r="BK35" s="652" t="str">
        <f t="shared" si="5"/>
        <v/>
      </c>
      <c r="BL35" s="424"/>
      <c r="BM35" s="424"/>
      <c r="BN35" s="424"/>
      <c r="BO35" s="424"/>
      <c r="BP35" s="424"/>
      <c r="BQ35" s="849" t="str">
        <f>'Step 4 Support Tool'!A244</f>
        <v>LC System 23</v>
      </c>
      <c r="BR35" s="850" t="str" cm="1">
        <f t="array" ref="BR35">_xlfn.XLOOKUP(G35,'Step 3.3 Heating System'!C142:$C$219,'Step 3.3 Heating System'!E142:$E$219,"",0,1)</f>
        <v/>
      </c>
      <c r="CQ35" s="424"/>
      <c r="CR35" s="424"/>
      <c r="CT35" s="424"/>
      <c r="CU35" s="424"/>
      <c r="CV35" s="424"/>
      <c r="CW35" s="424"/>
      <c r="CX35" s="424"/>
      <c r="CY35" s="424"/>
      <c r="CZ35" s="424"/>
      <c r="DA35" s="424"/>
      <c r="DC35" s="424"/>
      <c r="DD35" s="424"/>
      <c r="DE35" s="424"/>
      <c r="DF35" s="424"/>
      <c r="DG35" s="424"/>
      <c r="DH35" s="424"/>
      <c r="DJ35" s="424"/>
      <c r="DK35" s="424"/>
      <c r="DL35" s="424"/>
      <c r="DM35" s="424"/>
      <c r="DN35" s="424"/>
      <c r="DO35" s="424"/>
      <c r="DP35" s="424"/>
      <c r="DQ35" s="424"/>
      <c r="DR35" s="424"/>
      <c r="DS35" s="424"/>
      <c r="DT35" s="424"/>
      <c r="DU35" s="424"/>
      <c r="DV35" s="424"/>
      <c r="DW35" s="424"/>
      <c r="DX35" s="424"/>
      <c r="DY35" s="424"/>
      <c r="DZ35" s="424"/>
      <c r="EA35" s="424"/>
      <c r="EB35" s="424"/>
      <c r="EC35" s="424"/>
      <c r="ED35" s="424"/>
      <c r="EE35" s="424"/>
      <c r="EF35" s="424"/>
      <c r="EG35" s="424"/>
      <c r="EH35" s="424"/>
      <c r="EI35" s="424"/>
      <c r="EJ35" s="424"/>
      <c r="EK35" s="424"/>
      <c r="EL35" s="424"/>
      <c r="EM35" s="424"/>
      <c r="EN35" s="424"/>
      <c r="EO35" s="424"/>
      <c r="EP35" s="424"/>
      <c r="EQ35" s="424"/>
      <c r="ER35" s="424"/>
      <c r="ES35" s="424"/>
      <c r="ET35" s="424"/>
      <c r="EU35" s="424"/>
      <c r="EV35" s="424"/>
      <c r="EW35" s="424"/>
      <c r="EX35" s="424"/>
      <c r="EY35" s="424"/>
      <c r="EZ35" s="424"/>
      <c r="FA35" s="424"/>
      <c r="FB35" s="424"/>
      <c r="FC35" s="424"/>
      <c r="FD35" s="424"/>
      <c r="FE35" s="424"/>
      <c r="FF35" s="424"/>
      <c r="FG35" s="424"/>
      <c r="FH35" s="424"/>
      <c r="FI35" s="424"/>
      <c r="FJ35" s="424"/>
      <c r="FK35" s="424"/>
      <c r="FL35" s="424"/>
      <c r="FM35" s="424"/>
      <c r="FN35" s="424"/>
      <c r="FO35" s="424"/>
      <c r="FP35" s="424"/>
      <c r="FQ35" s="424"/>
      <c r="FR35" s="424"/>
      <c r="FS35" s="424"/>
      <c r="FT35" s="424"/>
      <c r="FU35" s="424"/>
      <c r="FV35" s="424"/>
      <c r="FW35" s="424"/>
      <c r="FX35" s="424"/>
      <c r="FY35" s="424"/>
      <c r="FZ35" s="424"/>
      <c r="GA35" s="424"/>
      <c r="GB35" s="424"/>
      <c r="GC35" s="424"/>
      <c r="GD35" s="424"/>
      <c r="GE35" s="424"/>
      <c r="GF35" s="424"/>
      <c r="GG35" s="424"/>
    </row>
    <row r="36" spans="1:189" ht="12" customHeight="1" x14ac:dyDescent="0.25">
      <c r="A36" s="447" t="str">
        <f t="shared" si="6"/>
        <v/>
      </c>
      <c r="B36" s="447" t="str">
        <f t="shared" si="0"/>
        <v/>
      </c>
      <c r="C36" s="447" t="str">
        <f>IF(D36="","",'Eligible Technologies'!$C$7)</f>
        <v/>
      </c>
      <c r="D36" s="447" t="str">
        <f>'Step 4 Support Tool'!B245</f>
        <v/>
      </c>
      <c r="E36" s="448">
        <f>'Step 4 Support Tool'!C245</f>
        <v>0</v>
      </c>
      <c r="F36" s="448">
        <f>'Step 4 Support Tool'!D245</f>
        <v>0</v>
      </c>
      <c r="G36" s="447" t="str">
        <f>IF('Step 4 Support Tool'!E245="","",TRIM('Step 4 Support Tool'!E245))</f>
        <v/>
      </c>
      <c r="H36" s="447" t="str">
        <f t="shared" si="1"/>
        <v/>
      </c>
      <c r="I36" s="447" t="str">
        <f t="shared" si="2"/>
        <v/>
      </c>
      <c r="J36" s="447">
        <f>'Step 4 Support Tool'!F245</f>
        <v>0</v>
      </c>
      <c r="K36" s="447">
        <f>'Step 4 Support Tool'!H245</f>
        <v>0</v>
      </c>
      <c r="L36" s="447">
        <f>'Step 4 Support Tool'!I245</f>
        <v>0</v>
      </c>
      <c r="M36" s="447">
        <f>'Step 4 Support Tool'!L245</f>
        <v>0</v>
      </c>
      <c r="N36" s="447">
        <f>'Step 4 Support Tool'!M245</f>
        <v>0</v>
      </c>
      <c r="O36" s="447" t="str">
        <f>'Step 4 Support Tool'!AB245</f>
        <v/>
      </c>
      <c r="P36" s="953">
        <f>'Step 4 Support Tool'!AD245</f>
        <v>0</v>
      </c>
      <c r="Q36" s="954">
        <f>'Step 3.3 Heating System'!W143</f>
        <v>0</v>
      </c>
      <c r="R36" s="954" t="str">
        <f>'Step 4 Support Tool'!O245</f>
        <v/>
      </c>
      <c r="S36" s="955" t="str">
        <f>'Step 4 Support Tool'!P245</f>
        <v/>
      </c>
      <c r="T36" s="955" t="str">
        <f>'Step 4 Support Tool'!Q245</f>
        <v/>
      </c>
      <c r="U36" s="956" t="str">
        <f>'Step 4 Support Tool'!R245</f>
        <v/>
      </c>
      <c r="V36" s="956" t="str">
        <f>'Step 4 Support Tool'!S245</f>
        <v/>
      </c>
      <c r="W36" s="956" t="str">
        <f>'Step 4 Support Tool'!T245</f>
        <v/>
      </c>
      <c r="X36" s="957" t="str">
        <f>'Step 4 Support Tool'!X245</f>
        <v/>
      </c>
      <c r="Y36" s="958" t="str">
        <f t="shared" si="8"/>
        <v/>
      </c>
      <c r="Z36" s="959" t="str">
        <f>'Step 4 Support Tool'!AC245</f>
        <v/>
      </c>
      <c r="AA36" s="959">
        <f>'Step 4 Support Tool'!J245</f>
        <v>0</v>
      </c>
      <c r="AB36" s="959">
        <f>'Step 4 Support Tool'!K245</f>
        <v>0</v>
      </c>
      <c r="AC36" s="956">
        <f>'Step 3.3 Heating System'!H143</f>
        <v>0</v>
      </c>
      <c r="AD36" s="956" t="str">
        <f t="shared" si="3"/>
        <v/>
      </c>
      <c r="AE36" s="955">
        <f>'Step 3.3 Heating System'!E143</f>
        <v>0</v>
      </c>
      <c r="AF36" s="955">
        <f>'Step 3.3 Heating System'!F143</f>
        <v>0</v>
      </c>
      <c r="AG36" s="955">
        <f>'Step 3.3 Heating System'!G143</f>
        <v>0</v>
      </c>
      <c r="AH36" s="955">
        <f>'Step 3.3 Heating System'!H143</f>
        <v>0</v>
      </c>
      <c r="AI36" s="960">
        <f>'Step 3.3 Heating System'!I143</f>
        <v>0</v>
      </c>
      <c r="AJ36" s="960">
        <f>'Step 3.3 Heating System'!J143</f>
        <v>0</v>
      </c>
      <c r="AK36" s="960" t="str">
        <f>'Step 3.3 Heating System'!K143</f>
        <v/>
      </c>
      <c r="AL36" s="961" t="str">
        <f>'Step 3.3 Heating System'!L143</f>
        <v/>
      </c>
      <c r="AM36" s="961" t="str">
        <f>'Step 3.3 Heating System'!AB143</f>
        <v/>
      </c>
      <c r="AN36" s="962">
        <f>'Step 3.3 Heating System'!M143</f>
        <v>0</v>
      </c>
      <c r="AO36" s="962">
        <f>'Step 3.3 Heating System'!N143</f>
        <v>0</v>
      </c>
      <c r="AP36" s="962">
        <f>'Step 3.3 Heating System'!O143</f>
        <v>0</v>
      </c>
      <c r="AQ36" s="962">
        <f>'Step 3.3 Heating System'!P143</f>
        <v>0</v>
      </c>
      <c r="AR36" s="963">
        <f>'Step 3.3 Heating System'!Q143</f>
        <v>0</v>
      </c>
      <c r="AS36" s="963">
        <f>'Step 3.3 Heating System'!R143</f>
        <v>0</v>
      </c>
      <c r="AT36" s="963">
        <f>'Step 3.3 Heating System'!S143</f>
        <v>0</v>
      </c>
      <c r="AU36" s="964">
        <f>'Step 3.3 Heating System'!T143</f>
        <v>0</v>
      </c>
      <c r="AV36" s="964">
        <f>'Step 3.3 Heating System'!U143</f>
        <v>0</v>
      </c>
      <c r="AW36" s="964">
        <f>'Step 3.3 Heating System'!V143</f>
        <v>0</v>
      </c>
      <c r="AX36" s="964">
        <f>'Step 3.3 Heating System'!W143</f>
        <v>0</v>
      </c>
      <c r="AY36" s="963">
        <f>'Step 3.3 Heating System'!X143</f>
        <v>0</v>
      </c>
      <c r="AZ36" s="852">
        <f>SUMIF('Step 3.3 Heating System'!$A$12:$A$111,PETREAD!AE36,'Step 3.3 Heating System'!$V$12:$V$111)</f>
        <v>0</v>
      </c>
      <c r="BA36" s="852">
        <f t="shared" si="4"/>
        <v>0</v>
      </c>
      <c r="BB36" s="856" t="str">
        <f>'Step 3.3 Heating System'!AA143</f>
        <v/>
      </c>
      <c r="BC36" s="424"/>
      <c r="BD36" s="424"/>
      <c r="BE36" s="424"/>
      <c r="BF36" s="424"/>
      <c r="BG36" s="652" t="str">
        <f>SUBSTITUTE(_xlfn.XLOOKUP(G36,'Step 4 Support Tool'!$E$222:$E$321,'Step 3.1 Site Details'!$C$10:$C$109,"",0,1),"uilding ","")</f>
        <v>B1</v>
      </c>
      <c r="BH36" s="652" t="str" cm="1">
        <f t="array" ref="BH36">SUBSTITUTE(_xlfn.XLOOKUP(G36,'Step 3.3 Heating System'!C143:$C$219,'Step 3.3 Heating System'!E143:$E$219,"",0,1)," System ","")</f>
        <v/>
      </c>
      <c r="BI36" s="652" t="str">
        <f>IF(BH36="","",SUBSTITUTE('Step 4 Support Tool'!A245," System ",""))</f>
        <v/>
      </c>
      <c r="BJ36" s="652"/>
      <c r="BK36" s="652" t="str">
        <f t="shared" si="5"/>
        <v/>
      </c>
      <c r="BL36" s="424"/>
      <c r="BM36" s="424"/>
      <c r="BN36" s="424"/>
      <c r="BO36" s="424"/>
      <c r="BP36" s="424"/>
      <c r="BQ36" s="849" t="str">
        <f>'Step 4 Support Tool'!A245</f>
        <v>LC System 24</v>
      </c>
      <c r="BR36" s="850" t="str" cm="1">
        <f t="array" ref="BR36">_xlfn.XLOOKUP(G36,'Step 3.3 Heating System'!C143:$C$219,'Step 3.3 Heating System'!E143:$E$219,"",0,1)</f>
        <v/>
      </c>
      <c r="CQ36" s="424"/>
      <c r="CR36" s="424"/>
      <c r="CT36" s="424"/>
      <c r="CU36" s="424"/>
      <c r="CV36" s="424"/>
      <c r="CW36" s="424"/>
      <c r="CX36" s="424"/>
      <c r="CY36" s="424"/>
      <c r="CZ36" s="424"/>
      <c r="DA36" s="424"/>
      <c r="DC36" s="424"/>
      <c r="DD36" s="424"/>
      <c r="DE36" s="424"/>
      <c r="DF36" s="424"/>
      <c r="DG36" s="424"/>
      <c r="DH36" s="424"/>
      <c r="DJ36" s="424"/>
      <c r="DK36" s="424"/>
      <c r="DL36" s="424"/>
      <c r="DM36" s="424"/>
      <c r="DN36" s="424"/>
      <c r="DO36" s="424"/>
      <c r="DP36" s="424"/>
      <c r="DQ36" s="424"/>
      <c r="DR36" s="424"/>
      <c r="DS36" s="424"/>
      <c r="DT36" s="424"/>
      <c r="DU36" s="424"/>
      <c r="DV36" s="424"/>
      <c r="DW36" s="424"/>
      <c r="DX36" s="424"/>
      <c r="DY36" s="424"/>
      <c r="DZ36" s="424"/>
      <c r="EA36" s="424"/>
      <c r="EB36" s="424"/>
      <c r="EC36" s="424"/>
      <c r="ED36" s="424"/>
      <c r="EE36" s="424"/>
      <c r="EF36" s="424"/>
      <c r="EG36" s="424"/>
      <c r="EH36" s="424"/>
      <c r="EI36" s="424"/>
      <c r="EJ36" s="424"/>
      <c r="EK36" s="424"/>
      <c r="EL36" s="424"/>
      <c r="EM36" s="424"/>
      <c r="EN36" s="424"/>
      <c r="EO36" s="424"/>
      <c r="EP36" s="424"/>
      <c r="EQ36" s="424"/>
      <c r="ER36" s="424"/>
      <c r="ES36" s="424"/>
      <c r="ET36" s="424"/>
      <c r="EU36" s="424"/>
      <c r="EV36" s="424"/>
      <c r="EW36" s="424"/>
      <c r="EX36" s="424"/>
      <c r="EY36" s="424"/>
      <c r="EZ36" s="424"/>
      <c r="FA36" s="424"/>
      <c r="FB36" s="424"/>
      <c r="FC36" s="424"/>
      <c r="FD36" s="424"/>
      <c r="FE36" s="424"/>
      <c r="FF36" s="424"/>
      <c r="FG36" s="424"/>
      <c r="FH36" s="424"/>
      <c r="FI36" s="424"/>
      <c r="FJ36" s="424"/>
      <c r="FK36" s="424"/>
      <c r="FL36" s="424"/>
      <c r="FM36" s="424"/>
      <c r="FN36" s="424"/>
      <c r="FO36" s="424"/>
      <c r="FP36" s="424"/>
      <c r="FQ36" s="424"/>
      <c r="FR36" s="424"/>
      <c r="FS36" s="424"/>
      <c r="FT36" s="424"/>
      <c r="FU36" s="424"/>
      <c r="FV36" s="424"/>
      <c r="FW36" s="424"/>
      <c r="FX36" s="424"/>
      <c r="FY36" s="424"/>
      <c r="FZ36" s="424"/>
      <c r="GA36" s="424"/>
      <c r="GB36" s="424"/>
      <c r="GC36" s="424"/>
      <c r="GD36" s="424"/>
      <c r="GE36" s="424"/>
      <c r="GF36" s="424"/>
      <c r="GG36" s="424"/>
    </row>
    <row r="37" spans="1:189" ht="12" customHeight="1" x14ac:dyDescent="0.25">
      <c r="A37" s="447" t="str">
        <f t="shared" si="6"/>
        <v/>
      </c>
      <c r="B37" s="447" t="str">
        <f t="shared" si="0"/>
        <v/>
      </c>
      <c r="C37" s="447" t="str">
        <f>IF(D37="","",'Eligible Technologies'!$C$7)</f>
        <v/>
      </c>
      <c r="D37" s="447" t="str">
        <f>'Step 4 Support Tool'!B246</f>
        <v/>
      </c>
      <c r="E37" s="448">
        <f>'Step 4 Support Tool'!C246</f>
        <v>0</v>
      </c>
      <c r="F37" s="448">
        <f>'Step 4 Support Tool'!D246</f>
        <v>0</v>
      </c>
      <c r="G37" s="447" t="str">
        <f>IF('Step 4 Support Tool'!E246="","",TRIM('Step 4 Support Tool'!E246))</f>
        <v/>
      </c>
      <c r="H37" s="447" t="str">
        <f t="shared" si="1"/>
        <v/>
      </c>
      <c r="I37" s="447" t="str">
        <f t="shared" si="2"/>
        <v/>
      </c>
      <c r="J37" s="447">
        <f>'Step 4 Support Tool'!F246</f>
        <v>0</v>
      </c>
      <c r="K37" s="447">
        <f>'Step 4 Support Tool'!H246</f>
        <v>0</v>
      </c>
      <c r="L37" s="447">
        <f>'Step 4 Support Tool'!I246</f>
        <v>0</v>
      </c>
      <c r="M37" s="447">
        <f>'Step 4 Support Tool'!L246</f>
        <v>0</v>
      </c>
      <c r="N37" s="447">
        <f>'Step 4 Support Tool'!M246</f>
        <v>0</v>
      </c>
      <c r="O37" s="447" t="str">
        <f>'Step 4 Support Tool'!AB246</f>
        <v/>
      </c>
      <c r="P37" s="953">
        <f>'Step 4 Support Tool'!AD246</f>
        <v>0</v>
      </c>
      <c r="Q37" s="954">
        <f>'Step 3.3 Heating System'!W144</f>
        <v>0</v>
      </c>
      <c r="R37" s="954" t="str">
        <f>'Step 4 Support Tool'!O246</f>
        <v/>
      </c>
      <c r="S37" s="955" t="str">
        <f>'Step 4 Support Tool'!P246</f>
        <v/>
      </c>
      <c r="T37" s="955" t="str">
        <f>'Step 4 Support Tool'!Q246</f>
        <v/>
      </c>
      <c r="U37" s="956" t="str">
        <f>'Step 4 Support Tool'!R246</f>
        <v/>
      </c>
      <c r="V37" s="956" t="str">
        <f>'Step 4 Support Tool'!S246</f>
        <v/>
      </c>
      <c r="W37" s="956" t="str">
        <f>'Step 4 Support Tool'!T246</f>
        <v/>
      </c>
      <c r="X37" s="957" t="str">
        <f>'Step 4 Support Tool'!X246</f>
        <v/>
      </c>
      <c r="Y37" s="958" t="str">
        <f t="shared" si="8"/>
        <v/>
      </c>
      <c r="Z37" s="959" t="str">
        <f>'Step 4 Support Tool'!AC246</f>
        <v/>
      </c>
      <c r="AA37" s="959">
        <f>'Step 4 Support Tool'!J246</f>
        <v>0</v>
      </c>
      <c r="AB37" s="959">
        <f>'Step 4 Support Tool'!K246</f>
        <v>0</v>
      </c>
      <c r="AC37" s="956">
        <f>'Step 3.3 Heating System'!H144</f>
        <v>0</v>
      </c>
      <c r="AD37" s="956" t="str">
        <f t="shared" si="3"/>
        <v/>
      </c>
      <c r="AE37" s="955">
        <f>'Step 3.3 Heating System'!E144</f>
        <v>0</v>
      </c>
      <c r="AF37" s="955">
        <f>'Step 3.3 Heating System'!F144</f>
        <v>0</v>
      </c>
      <c r="AG37" s="955">
        <f>'Step 3.3 Heating System'!G144</f>
        <v>0</v>
      </c>
      <c r="AH37" s="955">
        <f>'Step 3.3 Heating System'!H144</f>
        <v>0</v>
      </c>
      <c r="AI37" s="960">
        <f>'Step 3.3 Heating System'!I144</f>
        <v>0</v>
      </c>
      <c r="AJ37" s="960">
        <f>'Step 3.3 Heating System'!J144</f>
        <v>0</v>
      </c>
      <c r="AK37" s="960" t="str">
        <f>'Step 3.3 Heating System'!K144</f>
        <v/>
      </c>
      <c r="AL37" s="961" t="str">
        <f>'Step 3.3 Heating System'!L144</f>
        <v/>
      </c>
      <c r="AM37" s="961" t="str">
        <f>'Step 3.3 Heating System'!AB144</f>
        <v/>
      </c>
      <c r="AN37" s="962">
        <f>'Step 3.3 Heating System'!M144</f>
        <v>0</v>
      </c>
      <c r="AO37" s="962">
        <f>'Step 3.3 Heating System'!N144</f>
        <v>0</v>
      </c>
      <c r="AP37" s="962">
        <f>'Step 3.3 Heating System'!O144</f>
        <v>0</v>
      </c>
      <c r="AQ37" s="962">
        <f>'Step 3.3 Heating System'!P144</f>
        <v>0</v>
      </c>
      <c r="AR37" s="963">
        <f>'Step 3.3 Heating System'!Q144</f>
        <v>0</v>
      </c>
      <c r="AS37" s="963">
        <f>'Step 3.3 Heating System'!R144</f>
        <v>0</v>
      </c>
      <c r="AT37" s="963">
        <f>'Step 3.3 Heating System'!S144</f>
        <v>0</v>
      </c>
      <c r="AU37" s="964">
        <f>'Step 3.3 Heating System'!T144</f>
        <v>0</v>
      </c>
      <c r="AV37" s="964">
        <f>'Step 3.3 Heating System'!U144</f>
        <v>0</v>
      </c>
      <c r="AW37" s="964">
        <f>'Step 3.3 Heating System'!V144</f>
        <v>0</v>
      </c>
      <c r="AX37" s="964">
        <f>'Step 3.3 Heating System'!W144</f>
        <v>0</v>
      </c>
      <c r="AY37" s="963">
        <f>'Step 3.3 Heating System'!X144</f>
        <v>0</v>
      </c>
      <c r="AZ37" s="852">
        <f>SUMIF('Step 3.3 Heating System'!$A$12:$A$111,PETREAD!AE37,'Step 3.3 Heating System'!$V$12:$V$111)</f>
        <v>0</v>
      </c>
      <c r="BA37" s="852">
        <f t="shared" si="4"/>
        <v>0</v>
      </c>
      <c r="BB37" s="856" t="str">
        <f>'Step 3.3 Heating System'!AA144</f>
        <v/>
      </c>
      <c r="BC37" s="424"/>
      <c r="BD37" s="424"/>
      <c r="BE37" s="424"/>
      <c r="BF37" s="424"/>
      <c r="BG37" s="652" t="str">
        <f>SUBSTITUTE(_xlfn.XLOOKUP(G37,'Step 4 Support Tool'!$E$222:$E$321,'Step 3.1 Site Details'!$C$10:$C$109,"",0,1),"uilding ","")</f>
        <v>B1</v>
      </c>
      <c r="BH37" s="652" t="str" cm="1">
        <f t="array" ref="BH37">SUBSTITUTE(_xlfn.XLOOKUP(G37,'Step 3.3 Heating System'!C144:$C$219,'Step 3.3 Heating System'!E144:$E$219,"",0,1)," System ","")</f>
        <v/>
      </c>
      <c r="BI37" s="652" t="str">
        <f>IF(BH37="","",SUBSTITUTE('Step 4 Support Tool'!A246," System ",""))</f>
        <v/>
      </c>
      <c r="BJ37" s="652"/>
      <c r="BK37" s="652" t="str">
        <f t="shared" si="5"/>
        <v/>
      </c>
      <c r="BL37" s="424"/>
      <c r="BM37" s="424"/>
      <c r="BN37" s="424"/>
      <c r="BO37" s="424"/>
      <c r="BP37" s="424"/>
      <c r="BQ37" s="849" t="str">
        <f>'Step 4 Support Tool'!A246</f>
        <v>LC System 25</v>
      </c>
      <c r="BR37" s="850" t="str" cm="1">
        <f t="array" ref="BR37">_xlfn.XLOOKUP(G37,'Step 3.3 Heating System'!C144:$C$219,'Step 3.3 Heating System'!E144:$E$219,"",0,1)</f>
        <v/>
      </c>
      <c r="CQ37" s="424"/>
      <c r="CR37" s="424"/>
      <c r="CT37" s="424"/>
      <c r="CU37" s="424"/>
      <c r="CV37" s="424"/>
      <c r="CW37" s="424"/>
      <c r="CX37" s="424"/>
      <c r="CY37" s="424"/>
      <c r="CZ37" s="424"/>
      <c r="DA37" s="424"/>
      <c r="DC37" s="424"/>
      <c r="DD37" s="424"/>
      <c r="DE37" s="424"/>
      <c r="DF37" s="424"/>
      <c r="DG37" s="424"/>
      <c r="DH37" s="424"/>
      <c r="DJ37" s="424"/>
      <c r="DK37" s="424"/>
      <c r="DL37" s="424"/>
      <c r="DM37" s="424"/>
      <c r="DN37" s="424"/>
      <c r="DO37" s="424"/>
      <c r="DP37" s="424"/>
      <c r="DQ37" s="424"/>
      <c r="DR37" s="424"/>
      <c r="DS37" s="424"/>
      <c r="DT37" s="424"/>
      <c r="DU37" s="424"/>
      <c r="DV37" s="424"/>
      <c r="DW37" s="424"/>
      <c r="DX37" s="424"/>
      <c r="DY37" s="424"/>
      <c r="DZ37" s="424"/>
      <c r="EA37" s="424"/>
      <c r="EB37" s="424"/>
      <c r="EC37" s="424"/>
      <c r="ED37" s="424"/>
      <c r="EE37" s="424"/>
      <c r="EF37" s="424"/>
      <c r="EG37" s="424"/>
      <c r="EH37" s="424"/>
      <c r="EI37" s="424"/>
      <c r="EJ37" s="424"/>
      <c r="EK37" s="424"/>
      <c r="EL37" s="424"/>
      <c r="EM37" s="424"/>
      <c r="EN37" s="424"/>
      <c r="EO37" s="424"/>
      <c r="EP37" s="424"/>
      <c r="EQ37" s="424"/>
      <c r="ER37" s="424"/>
      <c r="ES37" s="424"/>
      <c r="ET37" s="424"/>
      <c r="EU37" s="424"/>
      <c r="EV37" s="424"/>
      <c r="EW37" s="424"/>
      <c r="EX37" s="424"/>
      <c r="EY37" s="424"/>
      <c r="EZ37" s="424"/>
      <c r="FA37" s="424"/>
      <c r="FB37" s="424"/>
      <c r="FC37" s="424"/>
      <c r="FD37" s="424"/>
      <c r="FE37" s="424"/>
      <c r="FF37" s="424"/>
      <c r="FG37" s="424"/>
      <c r="FH37" s="424"/>
      <c r="FI37" s="424"/>
      <c r="FJ37" s="424"/>
      <c r="FK37" s="424"/>
      <c r="FL37" s="424"/>
      <c r="FM37" s="424"/>
      <c r="FN37" s="424"/>
      <c r="FO37" s="424"/>
      <c r="FP37" s="424"/>
      <c r="FQ37" s="424"/>
      <c r="FR37" s="424"/>
      <c r="FS37" s="424"/>
      <c r="FT37" s="424"/>
      <c r="FU37" s="424"/>
      <c r="FV37" s="424"/>
      <c r="FW37" s="424"/>
      <c r="FX37" s="424"/>
      <c r="FY37" s="424"/>
      <c r="FZ37" s="424"/>
      <c r="GA37" s="424"/>
      <c r="GB37" s="424"/>
      <c r="GC37" s="424"/>
      <c r="GD37" s="424"/>
      <c r="GE37" s="424"/>
      <c r="GF37" s="424"/>
      <c r="GG37" s="424"/>
    </row>
    <row r="38" spans="1:189" ht="12" customHeight="1" x14ac:dyDescent="0.25">
      <c r="A38" s="447" t="str">
        <f t="shared" si="6"/>
        <v/>
      </c>
      <c r="B38" s="447" t="str">
        <f t="shared" si="0"/>
        <v/>
      </c>
      <c r="C38" s="447" t="str">
        <f>IF(D38="","",'Eligible Technologies'!$C$7)</f>
        <v/>
      </c>
      <c r="D38" s="447" t="str">
        <f>'Step 4 Support Tool'!B247</f>
        <v/>
      </c>
      <c r="E38" s="448">
        <f>'Step 4 Support Tool'!C247</f>
        <v>0</v>
      </c>
      <c r="F38" s="448">
        <f>'Step 4 Support Tool'!D247</f>
        <v>0</v>
      </c>
      <c r="G38" s="447" t="str">
        <f>IF('Step 4 Support Tool'!E247="","",TRIM('Step 4 Support Tool'!E247))</f>
        <v/>
      </c>
      <c r="H38" s="447" t="str">
        <f t="shared" si="1"/>
        <v/>
      </c>
      <c r="I38" s="447" t="str">
        <f t="shared" si="2"/>
        <v/>
      </c>
      <c r="J38" s="447">
        <f>'Step 4 Support Tool'!F247</f>
        <v>0</v>
      </c>
      <c r="K38" s="447">
        <f>'Step 4 Support Tool'!H247</f>
        <v>0</v>
      </c>
      <c r="L38" s="447">
        <f>'Step 4 Support Tool'!I247</f>
        <v>0</v>
      </c>
      <c r="M38" s="447">
        <f>'Step 4 Support Tool'!L247</f>
        <v>0</v>
      </c>
      <c r="N38" s="447">
        <f>'Step 4 Support Tool'!M247</f>
        <v>0</v>
      </c>
      <c r="O38" s="447" t="str">
        <f>'Step 4 Support Tool'!AB247</f>
        <v/>
      </c>
      <c r="P38" s="953">
        <f>'Step 4 Support Tool'!AD247</f>
        <v>0</v>
      </c>
      <c r="Q38" s="954">
        <f>'Step 3.3 Heating System'!W145</f>
        <v>0</v>
      </c>
      <c r="R38" s="954" t="str">
        <f>'Step 4 Support Tool'!O247</f>
        <v/>
      </c>
      <c r="S38" s="955" t="str">
        <f>'Step 4 Support Tool'!P247</f>
        <v/>
      </c>
      <c r="T38" s="955" t="str">
        <f>'Step 4 Support Tool'!Q247</f>
        <v/>
      </c>
      <c r="U38" s="956" t="str">
        <f>'Step 4 Support Tool'!R247</f>
        <v/>
      </c>
      <c r="V38" s="956" t="str">
        <f>'Step 4 Support Tool'!S247</f>
        <v/>
      </c>
      <c r="W38" s="956" t="str">
        <f>'Step 4 Support Tool'!T247</f>
        <v/>
      </c>
      <c r="X38" s="957" t="str">
        <f>'Step 4 Support Tool'!X247</f>
        <v/>
      </c>
      <c r="Y38" s="958" t="str">
        <f t="shared" si="8"/>
        <v/>
      </c>
      <c r="Z38" s="959" t="str">
        <f>'Step 4 Support Tool'!AC247</f>
        <v/>
      </c>
      <c r="AA38" s="959">
        <f>'Step 4 Support Tool'!J247</f>
        <v>0</v>
      </c>
      <c r="AB38" s="959">
        <f>'Step 4 Support Tool'!K247</f>
        <v>0</v>
      </c>
      <c r="AC38" s="956">
        <f>'Step 3.3 Heating System'!H145</f>
        <v>0</v>
      </c>
      <c r="AD38" s="956" t="str">
        <f t="shared" si="3"/>
        <v/>
      </c>
      <c r="AE38" s="955">
        <f>'Step 3.3 Heating System'!E145</f>
        <v>0</v>
      </c>
      <c r="AF38" s="955">
        <f>'Step 3.3 Heating System'!F145</f>
        <v>0</v>
      </c>
      <c r="AG38" s="955">
        <f>'Step 3.3 Heating System'!G145</f>
        <v>0</v>
      </c>
      <c r="AH38" s="955">
        <f>'Step 3.3 Heating System'!H145</f>
        <v>0</v>
      </c>
      <c r="AI38" s="960">
        <f>'Step 3.3 Heating System'!I145</f>
        <v>0</v>
      </c>
      <c r="AJ38" s="960">
        <f>'Step 3.3 Heating System'!J145</f>
        <v>0</v>
      </c>
      <c r="AK38" s="960" t="str">
        <f>'Step 3.3 Heating System'!K145</f>
        <v/>
      </c>
      <c r="AL38" s="961" t="str">
        <f>'Step 3.3 Heating System'!L145</f>
        <v/>
      </c>
      <c r="AM38" s="961" t="str">
        <f>'Step 3.3 Heating System'!AB145</f>
        <v/>
      </c>
      <c r="AN38" s="962">
        <f>'Step 3.3 Heating System'!M145</f>
        <v>0</v>
      </c>
      <c r="AO38" s="962">
        <f>'Step 3.3 Heating System'!N145</f>
        <v>0</v>
      </c>
      <c r="AP38" s="962">
        <f>'Step 3.3 Heating System'!O145</f>
        <v>0</v>
      </c>
      <c r="AQ38" s="962">
        <f>'Step 3.3 Heating System'!P145</f>
        <v>0</v>
      </c>
      <c r="AR38" s="963">
        <f>'Step 3.3 Heating System'!Q145</f>
        <v>0</v>
      </c>
      <c r="AS38" s="963">
        <f>'Step 3.3 Heating System'!R145</f>
        <v>0</v>
      </c>
      <c r="AT38" s="963">
        <f>'Step 3.3 Heating System'!S145</f>
        <v>0</v>
      </c>
      <c r="AU38" s="964">
        <f>'Step 3.3 Heating System'!T145</f>
        <v>0</v>
      </c>
      <c r="AV38" s="964">
        <f>'Step 3.3 Heating System'!U145</f>
        <v>0</v>
      </c>
      <c r="AW38" s="964">
        <f>'Step 3.3 Heating System'!V145</f>
        <v>0</v>
      </c>
      <c r="AX38" s="964">
        <f>'Step 3.3 Heating System'!W145</f>
        <v>0</v>
      </c>
      <c r="AY38" s="963">
        <f>'Step 3.3 Heating System'!X145</f>
        <v>0</v>
      </c>
      <c r="AZ38" s="852">
        <f>SUMIF('Step 3.3 Heating System'!$A$12:$A$111,PETREAD!AE38,'Step 3.3 Heating System'!$V$12:$V$111)</f>
        <v>0</v>
      </c>
      <c r="BA38" s="852">
        <f t="shared" si="4"/>
        <v>0</v>
      </c>
      <c r="BB38" s="856" t="str">
        <f>'Step 3.3 Heating System'!AA145</f>
        <v/>
      </c>
      <c r="BC38" s="424"/>
      <c r="BD38" s="424"/>
      <c r="BE38" s="424"/>
      <c r="BF38" s="424"/>
      <c r="BG38" s="652" t="str">
        <f>SUBSTITUTE(_xlfn.XLOOKUP(G38,'Step 4 Support Tool'!$E$222:$E$321,'Step 3.1 Site Details'!$C$10:$C$109,"",0,1),"uilding ","")</f>
        <v>B1</v>
      </c>
      <c r="BH38" s="652" t="str" cm="1">
        <f t="array" ref="BH38">SUBSTITUTE(_xlfn.XLOOKUP(G38,'Step 3.3 Heating System'!C145:$C$219,'Step 3.3 Heating System'!E145:$E$219,"",0,1)," System ","")</f>
        <v/>
      </c>
      <c r="BI38" s="652" t="str">
        <f>IF(BH38="","",SUBSTITUTE('Step 4 Support Tool'!A247," System ",""))</f>
        <v/>
      </c>
      <c r="BJ38" s="652"/>
      <c r="BK38" s="652" t="str">
        <f t="shared" si="5"/>
        <v/>
      </c>
      <c r="BL38" s="424"/>
      <c r="BM38" s="424"/>
      <c r="BN38" s="424"/>
      <c r="BO38" s="424"/>
      <c r="BP38" s="424"/>
      <c r="BQ38" s="849" t="str">
        <f>'Step 4 Support Tool'!A247</f>
        <v>LC System 26</v>
      </c>
      <c r="BR38" s="850" t="str" cm="1">
        <f t="array" ref="BR38">_xlfn.XLOOKUP(G38,'Step 3.3 Heating System'!C145:$C$219,'Step 3.3 Heating System'!E145:$E$219,"",0,1)</f>
        <v/>
      </c>
      <c r="CQ38" s="424"/>
      <c r="CR38" s="424"/>
      <c r="CT38" s="424"/>
      <c r="CU38" s="424"/>
      <c r="CV38" s="424"/>
      <c r="CW38" s="424"/>
      <c r="CX38" s="424"/>
      <c r="CY38" s="424"/>
      <c r="CZ38" s="424"/>
      <c r="DA38" s="424"/>
      <c r="DC38" s="424"/>
      <c r="DD38" s="424"/>
      <c r="DE38" s="424"/>
      <c r="DF38" s="424"/>
      <c r="DG38" s="424"/>
      <c r="DH38" s="424"/>
      <c r="DJ38" s="424"/>
      <c r="DK38" s="424"/>
      <c r="DL38" s="424"/>
      <c r="DM38" s="424"/>
      <c r="DN38" s="424"/>
      <c r="DO38" s="424"/>
      <c r="DP38" s="424"/>
      <c r="DQ38" s="424"/>
      <c r="DR38" s="424"/>
      <c r="DS38" s="424"/>
      <c r="DT38" s="424"/>
      <c r="DU38" s="424"/>
      <c r="DV38" s="424"/>
      <c r="DW38" s="424"/>
      <c r="DX38" s="424"/>
      <c r="DY38" s="424"/>
      <c r="DZ38" s="424"/>
      <c r="EA38" s="424"/>
      <c r="EB38" s="424"/>
      <c r="EC38" s="424"/>
      <c r="ED38" s="424"/>
      <c r="EE38" s="424"/>
      <c r="EF38" s="424"/>
      <c r="EG38" s="424"/>
      <c r="EH38" s="424"/>
      <c r="EI38" s="424"/>
      <c r="EJ38" s="424"/>
      <c r="EK38" s="424"/>
      <c r="EL38" s="424"/>
      <c r="EM38" s="424"/>
      <c r="EN38" s="424"/>
      <c r="EO38" s="424"/>
      <c r="EP38" s="424"/>
      <c r="EQ38" s="424"/>
      <c r="ER38" s="424"/>
      <c r="ES38" s="424"/>
      <c r="ET38" s="424"/>
      <c r="EU38" s="424"/>
      <c r="EV38" s="424"/>
      <c r="EW38" s="424"/>
      <c r="EX38" s="424"/>
      <c r="EY38" s="424"/>
      <c r="EZ38" s="424"/>
      <c r="FA38" s="424"/>
      <c r="FB38" s="424"/>
      <c r="FC38" s="424"/>
      <c r="FD38" s="424"/>
      <c r="FE38" s="424"/>
      <c r="FF38" s="424"/>
      <c r="FG38" s="424"/>
      <c r="FH38" s="424"/>
      <c r="FI38" s="424"/>
      <c r="FJ38" s="424"/>
      <c r="FK38" s="424"/>
      <c r="FL38" s="424"/>
      <c r="FM38" s="424"/>
      <c r="FN38" s="424"/>
      <c r="FO38" s="424"/>
      <c r="FP38" s="424"/>
      <c r="FQ38" s="424"/>
      <c r="FR38" s="424"/>
      <c r="FS38" s="424"/>
      <c r="FT38" s="424"/>
      <c r="FU38" s="424"/>
      <c r="FV38" s="424"/>
      <c r="FW38" s="424"/>
      <c r="FX38" s="424"/>
      <c r="FY38" s="424"/>
      <c r="FZ38" s="424"/>
      <c r="GA38" s="424"/>
      <c r="GB38" s="424"/>
      <c r="GC38" s="424"/>
      <c r="GD38" s="424"/>
      <c r="GE38" s="424"/>
      <c r="GF38" s="424"/>
      <c r="GG38" s="424"/>
    </row>
    <row r="39" spans="1:189" ht="12" customHeight="1" x14ac:dyDescent="0.25">
      <c r="A39" s="447" t="str">
        <f t="shared" si="6"/>
        <v/>
      </c>
      <c r="B39" s="447" t="str">
        <f t="shared" si="0"/>
        <v/>
      </c>
      <c r="C39" s="447" t="str">
        <f>IF(D39="","",'Eligible Technologies'!$C$7)</f>
        <v/>
      </c>
      <c r="D39" s="447" t="str">
        <f>'Step 4 Support Tool'!B248</f>
        <v/>
      </c>
      <c r="E39" s="448">
        <f>'Step 4 Support Tool'!C248</f>
        <v>0</v>
      </c>
      <c r="F39" s="448">
        <f>'Step 4 Support Tool'!D248</f>
        <v>0</v>
      </c>
      <c r="G39" s="447" t="str">
        <f>IF('Step 4 Support Tool'!E248="","",TRIM('Step 4 Support Tool'!E248))</f>
        <v/>
      </c>
      <c r="H39" s="447" t="str">
        <f t="shared" si="1"/>
        <v/>
      </c>
      <c r="I39" s="447" t="str">
        <f t="shared" si="2"/>
        <v/>
      </c>
      <c r="J39" s="447">
        <f>'Step 4 Support Tool'!F248</f>
        <v>0</v>
      </c>
      <c r="K39" s="447">
        <f>'Step 4 Support Tool'!H248</f>
        <v>0</v>
      </c>
      <c r="L39" s="447">
        <f>'Step 4 Support Tool'!I248</f>
        <v>0</v>
      </c>
      <c r="M39" s="447">
        <f>'Step 4 Support Tool'!L248</f>
        <v>0</v>
      </c>
      <c r="N39" s="447">
        <f>'Step 4 Support Tool'!M248</f>
        <v>0</v>
      </c>
      <c r="O39" s="447" t="str">
        <f>'Step 4 Support Tool'!AB248</f>
        <v/>
      </c>
      <c r="P39" s="953">
        <f>'Step 4 Support Tool'!AD248</f>
        <v>0</v>
      </c>
      <c r="Q39" s="954">
        <f>'Step 3.3 Heating System'!W146</f>
        <v>0</v>
      </c>
      <c r="R39" s="954" t="str">
        <f>'Step 4 Support Tool'!O248</f>
        <v/>
      </c>
      <c r="S39" s="955" t="str">
        <f>'Step 4 Support Tool'!P248</f>
        <v/>
      </c>
      <c r="T39" s="955" t="str">
        <f>'Step 4 Support Tool'!Q248</f>
        <v/>
      </c>
      <c r="U39" s="956" t="str">
        <f>'Step 4 Support Tool'!R248</f>
        <v/>
      </c>
      <c r="V39" s="956" t="str">
        <f>'Step 4 Support Tool'!S248</f>
        <v/>
      </c>
      <c r="W39" s="956" t="str">
        <f>'Step 4 Support Tool'!T248</f>
        <v/>
      </c>
      <c r="X39" s="957" t="str">
        <f>'Step 4 Support Tool'!X248</f>
        <v/>
      </c>
      <c r="Y39" s="958" t="str">
        <f t="shared" si="8"/>
        <v/>
      </c>
      <c r="Z39" s="959" t="str">
        <f>'Step 4 Support Tool'!AC248</f>
        <v/>
      </c>
      <c r="AA39" s="959">
        <f>'Step 4 Support Tool'!J248</f>
        <v>0</v>
      </c>
      <c r="AB39" s="959">
        <f>'Step 4 Support Tool'!K248</f>
        <v>0</v>
      </c>
      <c r="AC39" s="956">
        <f>'Step 3.3 Heating System'!H146</f>
        <v>0</v>
      </c>
      <c r="AD39" s="956" t="str">
        <f t="shared" si="3"/>
        <v/>
      </c>
      <c r="AE39" s="955">
        <f>'Step 3.3 Heating System'!E146</f>
        <v>0</v>
      </c>
      <c r="AF39" s="955">
        <f>'Step 3.3 Heating System'!F146</f>
        <v>0</v>
      </c>
      <c r="AG39" s="955">
        <f>'Step 3.3 Heating System'!G146</f>
        <v>0</v>
      </c>
      <c r="AH39" s="955">
        <f>'Step 3.3 Heating System'!H146</f>
        <v>0</v>
      </c>
      <c r="AI39" s="960">
        <f>'Step 3.3 Heating System'!I146</f>
        <v>0</v>
      </c>
      <c r="AJ39" s="960">
        <f>'Step 3.3 Heating System'!J146</f>
        <v>0</v>
      </c>
      <c r="AK39" s="960" t="str">
        <f>'Step 3.3 Heating System'!K146</f>
        <v/>
      </c>
      <c r="AL39" s="961" t="str">
        <f>'Step 3.3 Heating System'!L146</f>
        <v/>
      </c>
      <c r="AM39" s="961" t="str">
        <f>'Step 3.3 Heating System'!AB146</f>
        <v/>
      </c>
      <c r="AN39" s="962">
        <f>'Step 3.3 Heating System'!M146</f>
        <v>0</v>
      </c>
      <c r="AO39" s="962">
        <f>'Step 3.3 Heating System'!N146</f>
        <v>0</v>
      </c>
      <c r="AP39" s="962">
        <f>'Step 3.3 Heating System'!O146</f>
        <v>0</v>
      </c>
      <c r="AQ39" s="962">
        <f>'Step 3.3 Heating System'!P146</f>
        <v>0</v>
      </c>
      <c r="AR39" s="963">
        <f>'Step 3.3 Heating System'!Q146</f>
        <v>0</v>
      </c>
      <c r="AS39" s="963">
        <f>'Step 3.3 Heating System'!R146</f>
        <v>0</v>
      </c>
      <c r="AT39" s="963">
        <f>'Step 3.3 Heating System'!S146</f>
        <v>0</v>
      </c>
      <c r="AU39" s="964">
        <f>'Step 3.3 Heating System'!T146</f>
        <v>0</v>
      </c>
      <c r="AV39" s="964">
        <f>'Step 3.3 Heating System'!U146</f>
        <v>0</v>
      </c>
      <c r="AW39" s="964">
        <f>'Step 3.3 Heating System'!V146</f>
        <v>0</v>
      </c>
      <c r="AX39" s="964">
        <f>'Step 3.3 Heating System'!W146</f>
        <v>0</v>
      </c>
      <c r="AY39" s="963">
        <f>'Step 3.3 Heating System'!X146</f>
        <v>0</v>
      </c>
      <c r="AZ39" s="852">
        <f>SUMIF('Step 3.3 Heating System'!$A$12:$A$111,PETREAD!AE39,'Step 3.3 Heating System'!$V$12:$V$111)</f>
        <v>0</v>
      </c>
      <c r="BA39" s="852">
        <f t="shared" si="4"/>
        <v>0</v>
      </c>
      <c r="BB39" s="856" t="str">
        <f>'Step 3.3 Heating System'!AA146</f>
        <v/>
      </c>
      <c r="BC39" s="424"/>
      <c r="BD39" s="424"/>
      <c r="BE39" s="424"/>
      <c r="BF39" s="424"/>
      <c r="BG39" s="652" t="str">
        <f>SUBSTITUTE(_xlfn.XLOOKUP(G39,'Step 4 Support Tool'!$E$222:$E$321,'Step 3.1 Site Details'!$C$10:$C$109,"",0,1),"uilding ","")</f>
        <v>B1</v>
      </c>
      <c r="BH39" s="652" t="str" cm="1">
        <f t="array" ref="BH39">SUBSTITUTE(_xlfn.XLOOKUP(G39,'Step 3.3 Heating System'!C146:$C$219,'Step 3.3 Heating System'!E146:$E$219,"",0,1)," System ","")</f>
        <v/>
      </c>
      <c r="BI39" s="652" t="str">
        <f>IF(BH39="","",SUBSTITUTE('Step 4 Support Tool'!A248," System ",""))</f>
        <v/>
      </c>
      <c r="BJ39" s="652"/>
      <c r="BK39" s="652" t="str">
        <f t="shared" si="5"/>
        <v/>
      </c>
      <c r="BL39" s="424"/>
      <c r="BM39" s="424"/>
      <c r="BN39" s="424"/>
      <c r="BO39" s="424"/>
      <c r="BP39" s="424"/>
      <c r="BQ39" s="849" t="str">
        <f>'Step 4 Support Tool'!A248</f>
        <v>LC System 27</v>
      </c>
      <c r="BR39" s="850" t="str" cm="1">
        <f t="array" ref="BR39">_xlfn.XLOOKUP(G39,'Step 3.3 Heating System'!C146:$C$219,'Step 3.3 Heating System'!E146:$E$219,"",0,1)</f>
        <v/>
      </c>
      <c r="CQ39" s="424"/>
      <c r="CR39" s="424"/>
      <c r="CT39" s="424"/>
      <c r="CU39" s="424"/>
      <c r="CV39" s="424"/>
      <c r="CW39" s="424"/>
      <c r="CX39" s="424"/>
      <c r="CY39" s="424"/>
      <c r="CZ39" s="424"/>
      <c r="DA39" s="424"/>
      <c r="DC39" s="424"/>
      <c r="DD39" s="424"/>
      <c r="DE39" s="424"/>
      <c r="DF39" s="424"/>
      <c r="DG39" s="424"/>
      <c r="DH39" s="424"/>
      <c r="DJ39" s="424"/>
      <c r="DK39" s="424"/>
      <c r="DL39" s="424"/>
      <c r="DM39" s="424"/>
      <c r="DN39" s="424"/>
      <c r="DO39" s="424"/>
      <c r="DP39" s="424"/>
      <c r="DQ39" s="424"/>
      <c r="DR39" s="424"/>
      <c r="DS39" s="424"/>
      <c r="DT39" s="424"/>
      <c r="DU39" s="424"/>
      <c r="DV39" s="424"/>
      <c r="DW39" s="424"/>
      <c r="DX39" s="424"/>
      <c r="DY39" s="424"/>
      <c r="DZ39" s="424"/>
      <c r="EA39" s="424"/>
      <c r="EB39" s="424"/>
      <c r="EC39" s="424"/>
      <c r="ED39" s="424"/>
      <c r="EE39" s="424"/>
      <c r="EF39" s="424"/>
      <c r="EG39" s="424"/>
      <c r="EH39" s="424"/>
      <c r="EI39" s="424"/>
      <c r="EJ39" s="424"/>
      <c r="EK39" s="424"/>
      <c r="EL39" s="424"/>
      <c r="EM39" s="424"/>
      <c r="EN39" s="424"/>
      <c r="EO39" s="424"/>
      <c r="EP39" s="424"/>
      <c r="EQ39" s="424"/>
      <c r="ER39" s="424"/>
      <c r="ES39" s="424"/>
      <c r="ET39" s="424"/>
      <c r="EU39" s="424"/>
      <c r="EV39" s="424"/>
      <c r="EW39" s="424"/>
      <c r="EX39" s="424"/>
      <c r="EY39" s="424"/>
      <c r="EZ39" s="424"/>
      <c r="FA39" s="424"/>
      <c r="FB39" s="424"/>
      <c r="FC39" s="424"/>
      <c r="FD39" s="424"/>
      <c r="FE39" s="424"/>
      <c r="FF39" s="424"/>
      <c r="FG39" s="424"/>
      <c r="FH39" s="424"/>
      <c r="FI39" s="424"/>
      <c r="FJ39" s="424"/>
      <c r="FK39" s="424"/>
      <c r="FL39" s="424"/>
      <c r="FM39" s="424"/>
      <c r="FN39" s="424"/>
      <c r="FO39" s="424"/>
      <c r="FP39" s="424"/>
      <c r="FQ39" s="424"/>
      <c r="FR39" s="424"/>
      <c r="FS39" s="424"/>
      <c r="FT39" s="424"/>
      <c r="FU39" s="424"/>
      <c r="FV39" s="424"/>
      <c r="FW39" s="424"/>
      <c r="FX39" s="424"/>
      <c r="FY39" s="424"/>
      <c r="FZ39" s="424"/>
      <c r="GA39" s="424"/>
      <c r="GB39" s="424"/>
      <c r="GC39" s="424"/>
      <c r="GD39" s="424"/>
      <c r="GE39" s="424"/>
      <c r="GF39" s="424"/>
      <c r="GG39" s="424"/>
    </row>
    <row r="40" spans="1:189" ht="12" customHeight="1" x14ac:dyDescent="0.25">
      <c r="A40" s="447" t="str">
        <f t="shared" si="6"/>
        <v/>
      </c>
      <c r="B40" s="447" t="str">
        <f t="shared" si="0"/>
        <v/>
      </c>
      <c r="C40" s="447" t="str">
        <f>IF(D40="","",'Eligible Technologies'!$C$7)</f>
        <v/>
      </c>
      <c r="D40" s="447" t="str">
        <f>'Step 4 Support Tool'!B249</f>
        <v/>
      </c>
      <c r="E40" s="448">
        <f>'Step 4 Support Tool'!C249</f>
        <v>0</v>
      </c>
      <c r="F40" s="448">
        <f>'Step 4 Support Tool'!D249</f>
        <v>0</v>
      </c>
      <c r="G40" s="447" t="str">
        <f>IF('Step 4 Support Tool'!E249="","",TRIM('Step 4 Support Tool'!E249))</f>
        <v/>
      </c>
      <c r="H40" s="447" t="str">
        <f t="shared" si="1"/>
        <v/>
      </c>
      <c r="I40" s="447" t="str">
        <f t="shared" si="2"/>
        <v/>
      </c>
      <c r="J40" s="447">
        <f>'Step 4 Support Tool'!F249</f>
        <v>0</v>
      </c>
      <c r="K40" s="447">
        <f>'Step 4 Support Tool'!H249</f>
        <v>0</v>
      </c>
      <c r="L40" s="447">
        <f>'Step 4 Support Tool'!I249</f>
        <v>0</v>
      </c>
      <c r="M40" s="447">
        <f>'Step 4 Support Tool'!L249</f>
        <v>0</v>
      </c>
      <c r="N40" s="447">
        <f>'Step 4 Support Tool'!M249</f>
        <v>0</v>
      </c>
      <c r="O40" s="447" t="str">
        <f>'Step 4 Support Tool'!AB249</f>
        <v/>
      </c>
      <c r="P40" s="953">
        <f>'Step 4 Support Tool'!AD249</f>
        <v>0</v>
      </c>
      <c r="Q40" s="954">
        <f>'Step 3.3 Heating System'!W147</f>
        <v>0</v>
      </c>
      <c r="R40" s="954" t="str">
        <f>'Step 4 Support Tool'!O249</f>
        <v/>
      </c>
      <c r="S40" s="955" t="str">
        <f>'Step 4 Support Tool'!P249</f>
        <v/>
      </c>
      <c r="T40" s="955" t="str">
        <f>'Step 4 Support Tool'!Q249</f>
        <v/>
      </c>
      <c r="U40" s="956" t="str">
        <f>'Step 4 Support Tool'!R249</f>
        <v/>
      </c>
      <c r="V40" s="956" t="str">
        <f>'Step 4 Support Tool'!S249</f>
        <v/>
      </c>
      <c r="W40" s="956" t="str">
        <f>'Step 4 Support Tool'!T249</f>
        <v/>
      </c>
      <c r="X40" s="957" t="str">
        <f>'Step 4 Support Tool'!X249</f>
        <v/>
      </c>
      <c r="Y40" s="958" t="str">
        <f t="shared" si="8"/>
        <v/>
      </c>
      <c r="Z40" s="959" t="str">
        <f>'Step 4 Support Tool'!AC249</f>
        <v/>
      </c>
      <c r="AA40" s="959">
        <f>'Step 4 Support Tool'!J249</f>
        <v>0</v>
      </c>
      <c r="AB40" s="959">
        <f>'Step 4 Support Tool'!K249</f>
        <v>0</v>
      </c>
      <c r="AC40" s="956">
        <f>'Step 3.3 Heating System'!H147</f>
        <v>0</v>
      </c>
      <c r="AD40" s="956" t="str">
        <f t="shared" si="3"/>
        <v/>
      </c>
      <c r="AE40" s="955">
        <f>'Step 3.3 Heating System'!E147</f>
        <v>0</v>
      </c>
      <c r="AF40" s="955">
        <f>'Step 3.3 Heating System'!F147</f>
        <v>0</v>
      </c>
      <c r="AG40" s="955">
        <f>'Step 3.3 Heating System'!G147</f>
        <v>0</v>
      </c>
      <c r="AH40" s="955">
        <f>'Step 3.3 Heating System'!H147</f>
        <v>0</v>
      </c>
      <c r="AI40" s="960">
        <f>'Step 3.3 Heating System'!I147</f>
        <v>0</v>
      </c>
      <c r="AJ40" s="960">
        <f>'Step 3.3 Heating System'!J147</f>
        <v>0</v>
      </c>
      <c r="AK40" s="960" t="str">
        <f>'Step 3.3 Heating System'!K147</f>
        <v/>
      </c>
      <c r="AL40" s="961" t="str">
        <f>'Step 3.3 Heating System'!L147</f>
        <v/>
      </c>
      <c r="AM40" s="961" t="str">
        <f>'Step 3.3 Heating System'!AB147</f>
        <v/>
      </c>
      <c r="AN40" s="962">
        <f>'Step 3.3 Heating System'!M147</f>
        <v>0</v>
      </c>
      <c r="AO40" s="962">
        <f>'Step 3.3 Heating System'!N147</f>
        <v>0</v>
      </c>
      <c r="AP40" s="962">
        <f>'Step 3.3 Heating System'!O147</f>
        <v>0</v>
      </c>
      <c r="AQ40" s="962">
        <f>'Step 3.3 Heating System'!P147</f>
        <v>0</v>
      </c>
      <c r="AR40" s="963">
        <f>'Step 3.3 Heating System'!Q147</f>
        <v>0</v>
      </c>
      <c r="AS40" s="963">
        <f>'Step 3.3 Heating System'!R147</f>
        <v>0</v>
      </c>
      <c r="AT40" s="963">
        <f>'Step 3.3 Heating System'!S147</f>
        <v>0</v>
      </c>
      <c r="AU40" s="964">
        <f>'Step 3.3 Heating System'!T147</f>
        <v>0</v>
      </c>
      <c r="AV40" s="964">
        <f>'Step 3.3 Heating System'!U147</f>
        <v>0</v>
      </c>
      <c r="AW40" s="964">
        <f>'Step 3.3 Heating System'!V147</f>
        <v>0</v>
      </c>
      <c r="AX40" s="964">
        <f>'Step 3.3 Heating System'!W147</f>
        <v>0</v>
      </c>
      <c r="AY40" s="963">
        <f>'Step 3.3 Heating System'!X147</f>
        <v>0</v>
      </c>
      <c r="AZ40" s="852">
        <f>SUMIF('Step 3.3 Heating System'!$A$12:$A$111,PETREAD!AE40,'Step 3.3 Heating System'!$V$12:$V$111)</f>
        <v>0</v>
      </c>
      <c r="BA40" s="852">
        <f t="shared" si="4"/>
        <v>0</v>
      </c>
      <c r="BB40" s="856" t="str">
        <f>'Step 3.3 Heating System'!AA147</f>
        <v/>
      </c>
      <c r="BC40" s="424"/>
      <c r="BD40" s="424"/>
      <c r="BE40" s="424"/>
      <c r="BF40" s="424"/>
      <c r="BG40" s="652" t="str">
        <f>SUBSTITUTE(_xlfn.XLOOKUP(G40,'Step 4 Support Tool'!$E$222:$E$321,'Step 3.1 Site Details'!$C$10:$C$109,"",0,1),"uilding ","")</f>
        <v>B1</v>
      </c>
      <c r="BH40" s="652" t="str" cm="1">
        <f t="array" ref="BH40">SUBSTITUTE(_xlfn.XLOOKUP(G40,'Step 3.3 Heating System'!C147:$C$219,'Step 3.3 Heating System'!E147:$E$219,"",0,1)," System ","")</f>
        <v/>
      </c>
      <c r="BI40" s="652" t="str">
        <f>IF(BH40="","",SUBSTITUTE('Step 4 Support Tool'!A249," System ",""))</f>
        <v/>
      </c>
      <c r="BJ40" s="652"/>
      <c r="BK40" s="652" t="str">
        <f t="shared" si="5"/>
        <v/>
      </c>
      <c r="BL40" s="424"/>
      <c r="BM40" s="424"/>
      <c r="BN40" s="424"/>
      <c r="BO40" s="424"/>
      <c r="BP40" s="424"/>
      <c r="BQ40" s="849" t="str">
        <f>'Step 4 Support Tool'!A249</f>
        <v>LC System 28</v>
      </c>
      <c r="BR40" s="850" t="str" cm="1">
        <f t="array" ref="BR40">_xlfn.XLOOKUP(G40,'Step 3.3 Heating System'!C147:$C$219,'Step 3.3 Heating System'!E147:$E$219,"",0,1)</f>
        <v/>
      </c>
      <c r="CQ40" s="424"/>
      <c r="CR40" s="424"/>
      <c r="CT40" s="424"/>
      <c r="CU40" s="424"/>
      <c r="CV40" s="424"/>
      <c r="CW40" s="424"/>
      <c r="CX40" s="424"/>
      <c r="CY40" s="424"/>
      <c r="CZ40" s="424"/>
      <c r="DA40" s="424"/>
      <c r="DC40" s="424"/>
      <c r="DD40" s="424"/>
      <c r="DE40" s="424"/>
      <c r="DF40" s="424"/>
      <c r="DG40" s="424"/>
      <c r="DH40" s="424"/>
      <c r="DJ40" s="424"/>
      <c r="DK40" s="424"/>
      <c r="DL40" s="424"/>
      <c r="DM40" s="424"/>
      <c r="DN40" s="424"/>
      <c r="DO40" s="424"/>
      <c r="DP40" s="424"/>
      <c r="DQ40" s="424"/>
      <c r="DR40" s="424"/>
      <c r="DS40" s="424"/>
      <c r="DT40" s="424"/>
      <c r="DU40" s="424"/>
      <c r="DV40" s="424"/>
      <c r="DW40" s="424"/>
      <c r="DX40" s="424"/>
      <c r="DY40" s="424"/>
      <c r="DZ40" s="424"/>
      <c r="EA40" s="424"/>
      <c r="EB40" s="424"/>
      <c r="EC40" s="424"/>
      <c r="ED40" s="424"/>
      <c r="EE40" s="424"/>
      <c r="EF40" s="424"/>
      <c r="EG40" s="424"/>
      <c r="EH40" s="424"/>
      <c r="EI40" s="424"/>
      <c r="EJ40" s="424">
        <f>'Step 5 Project Governance'!D9</f>
        <v>0</v>
      </c>
      <c r="EK40" s="424"/>
      <c r="EL40" s="424"/>
      <c r="EM40" s="424"/>
      <c r="EN40" s="424"/>
      <c r="EO40" s="424"/>
      <c r="EP40" s="424"/>
      <c r="EQ40" s="424"/>
      <c r="ER40" s="424"/>
      <c r="ES40" s="424"/>
      <c r="ET40" s="424"/>
      <c r="EU40" s="424"/>
      <c r="EV40" s="424"/>
      <c r="EW40" s="424"/>
      <c r="EX40" s="424"/>
      <c r="EY40" s="424"/>
      <c r="EZ40" s="424"/>
      <c r="FA40" s="424"/>
      <c r="FB40" s="424"/>
      <c r="FC40" s="424"/>
      <c r="FD40" s="424"/>
      <c r="FE40" s="424"/>
      <c r="FF40" s="424"/>
      <c r="FG40" s="424"/>
      <c r="FH40" s="424"/>
      <c r="FI40" s="424"/>
      <c r="FJ40" s="424"/>
      <c r="FK40" s="424"/>
      <c r="FL40" s="424"/>
      <c r="FM40" s="424"/>
      <c r="FN40" s="424"/>
      <c r="FO40" s="424"/>
      <c r="FP40" s="424"/>
      <c r="FQ40" s="424"/>
      <c r="FR40" s="424"/>
      <c r="FS40" s="424"/>
      <c r="FT40" s="424"/>
      <c r="FU40" s="424"/>
      <c r="FV40" s="424"/>
      <c r="FW40" s="424"/>
      <c r="FX40" s="424"/>
      <c r="FY40" s="424"/>
      <c r="FZ40" s="424"/>
      <c r="GA40" s="424"/>
      <c r="GB40" s="424"/>
      <c r="GC40" s="424"/>
      <c r="GD40" s="424"/>
      <c r="GE40" s="424"/>
      <c r="GF40" s="424"/>
      <c r="GG40" s="424"/>
    </row>
    <row r="41" spans="1:189" ht="12" customHeight="1" x14ac:dyDescent="0.25">
      <c r="A41" s="447" t="str">
        <f t="shared" si="6"/>
        <v/>
      </c>
      <c r="B41" s="447" t="str">
        <f t="shared" si="0"/>
        <v/>
      </c>
      <c r="C41" s="447" t="str">
        <f>IF(D41="","",'Eligible Technologies'!$C$7)</f>
        <v/>
      </c>
      <c r="D41" s="447" t="str">
        <f>'Step 4 Support Tool'!B250</f>
        <v/>
      </c>
      <c r="E41" s="448">
        <f>'Step 4 Support Tool'!C250</f>
        <v>0</v>
      </c>
      <c r="F41" s="448">
        <f>'Step 4 Support Tool'!D250</f>
        <v>0</v>
      </c>
      <c r="G41" s="447" t="str">
        <f>IF('Step 4 Support Tool'!E250="","",TRIM('Step 4 Support Tool'!E250))</f>
        <v/>
      </c>
      <c r="H41" s="447" t="str">
        <f t="shared" si="1"/>
        <v/>
      </c>
      <c r="I41" s="447" t="str">
        <f t="shared" si="2"/>
        <v/>
      </c>
      <c r="J41" s="447">
        <f>'Step 4 Support Tool'!F250</f>
        <v>0</v>
      </c>
      <c r="K41" s="447">
        <f>'Step 4 Support Tool'!H250</f>
        <v>0</v>
      </c>
      <c r="L41" s="447">
        <f>'Step 4 Support Tool'!I250</f>
        <v>0</v>
      </c>
      <c r="M41" s="447">
        <f>'Step 4 Support Tool'!L250</f>
        <v>0</v>
      </c>
      <c r="N41" s="447">
        <f>'Step 4 Support Tool'!M250</f>
        <v>0</v>
      </c>
      <c r="O41" s="447" t="str">
        <f>'Step 4 Support Tool'!AB250</f>
        <v/>
      </c>
      <c r="P41" s="953">
        <f>'Step 4 Support Tool'!AD250</f>
        <v>0</v>
      </c>
      <c r="Q41" s="954">
        <f>'Step 3.3 Heating System'!W148</f>
        <v>0</v>
      </c>
      <c r="R41" s="954" t="str">
        <f>'Step 4 Support Tool'!O250</f>
        <v/>
      </c>
      <c r="S41" s="955" t="str">
        <f>'Step 4 Support Tool'!P250</f>
        <v/>
      </c>
      <c r="T41" s="955" t="str">
        <f>'Step 4 Support Tool'!Q250</f>
        <v/>
      </c>
      <c r="U41" s="956" t="str">
        <f>'Step 4 Support Tool'!R250</f>
        <v/>
      </c>
      <c r="V41" s="956" t="str">
        <f>'Step 4 Support Tool'!S250</f>
        <v/>
      </c>
      <c r="W41" s="956" t="str">
        <f>'Step 4 Support Tool'!T250</f>
        <v/>
      </c>
      <c r="X41" s="957" t="str">
        <f>'Step 4 Support Tool'!X250</f>
        <v/>
      </c>
      <c r="Y41" s="958" t="str">
        <f t="shared" si="8"/>
        <v/>
      </c>
      <c r="Z41" s="959" t="str">
        <f>'Step 4 Support Tool'!AC250</f>
        <v/>
      </c>
      <c r="AA41" s="959">
        <f>'Step 4 Support Tool'!J250</f>
        <v>0</v>
      </c>
      <c r="AB41" s="959">
        <f>'Step 4 Support Tool'!K250</f>
        <v>0</v>
      </c>
      <c r="AC41" s="956">
        <f>'Step 3.3 Heating System'!H148</f>
        <v>0</v>
      </c>
      <c r="AD41" s="956" t="str">
        <f t="shared" si="3"/>
        <v/>
      </c>
      <c r="AE41" s="955">
        <f>'Step 3.3 Heating System'!E148</f>
        <v>0</v>
      </c>
      <c r="AF41" s="955">
        <f>'Step 3.3 Heating System'!F148</f>
        <v>0</v>
      </c>
      <c r="AG41" s="955">
        <f>'Step 3.3 Heating System'!G148</f>
        <v>0</v>
      </c>
      <c r="AH41" s="955">
        <f>'Step 3.3 Heating System'!H148</f>
        <v>0</v>
      </c>
      <c r="AI41" s="960">
        <f>'Step 3.3 Heating System'!I148</f>
        <v>0</v>
      </c>
      <c r="AJ41" s="960">
        <f>'Step 3.3 Heating System'!J148</f>
        <v>0</v>
      </c>
      <c r="AK41" s="960" t="str">
        <f>'Step 3.3 Heating System'!K148</f>
        <v/>
      </c>
      <c r="AL41" s="961" t="str">
        <f>'Step 3.3 Heating System'!L148</f>
        <v/>
      </c>
      <c r="AM41" s="961" t="str">
        <f>'Step 3.3 Heating System'!AB148</f>
        <v/>
      </c>
      <c r="AN41" s="962">
        <f>'Step 3.3 Heating System'!M148</f>
        <v>0</v>
      </c>
      <c r="AO41" s="962">
        <f>'Step 3.3 Heating System'!N148</f>
        <v>0</v>
      </c>
      <c r="AP41" s="962">
        <f>'Step 3.3 Heating System'!O148</f>
        <v>0</v>
      </c>
      <c r="AQ41" s="962">
        <f>'Step 3.3 Heating System'!P148</f>
        <v>0</v>
      </c>
      <c r="AR41" s="963">
        <f>'Step 3.3 Heating System'!Q148</f>
        <v>0</v>
      </c>
      <c r="AS41" s="963">
        <f>'Step 3.3 Heating System'!R148</f>
        <v>0</v>
      </c>
      <c r="AT41" s="963">
        <f>'Step 3.3 Heating System'!S148</f>
        <v>0</v>
      </c>
      <c r="AU41" s="964">
        <f>'Step 3.3 Heating System'!T148</f>
        <v>0</v>
      </c>
      <c r="AV41" s="964">
        <f>'Step 3.3 Heating System'!U148</f>
        <v>0</v>
      </c>
      <c r="AW41" s="964">
        <f>'Step 3.3 Heating System'!V148</f>
        <v>0</v>
      </c>
      <c r="AX41" s="964">
        <f>'Step 3.3 Heating System'!W148</f>
        <v>0</v>
      </c>
      <c r="AY41" s="963">
        <f>'Step 3.3 Heating System'!X148</f>
        <v>0</v>
      </c>
      <c r="AZ41" s="852">
        <f>SUMIF('Step 3.3 Heating System'!$A$12:$A$111,PETREAD!AE41,'Step 3.3 Heating System'!$V$12:$V$111)</f>
        <v>0</v>
      </c>
      <c r="BA41" s="852">
        <f t="shared" si="4"/>
        <v>0</v>
      </c>
      <c r="BB41" s="856" t="str">
        <f>'Step 3.3 Heating System'!AA148</f>
        <v/>
      </c>
      <c r="BC41" s="424"/>
      <c r="BD41" s="424"/>
      <c r="BE41" s="424"/>
      <c r="BF41" s="424"/>
      <c r="BG41" s="652" t="str">
        <f>SUBSTITUTE(_xlfn.XLOOKUP(G41,'Step 4 Support Tool'!$E$222:$E$321,'Step 3.1 Site Details'!$C$10:$C$109,"",0,1),"uilding ","")</f>
        <v>B1</v>
      </c>
      <c r="BH41" s="652" t="str" cm="1">
        <f t="array" ref="BH41">SUBSTITUTE(_xlfn.XLOOKUP(G41,'Step 3.3 Heating System'!C148:$C$219,'Step 3.3 Heating System'!E148:$E$219,"",0,1)," System ","")</f>
        <v/>
      </c>
      <c r="BI41" s="652" t="str">
        <f>IF(BH41="","",SUBSTITUTE('Step 4 Support Tool'!A250," System ",""))</f>
        <v/>
      </c>
      <c r="BJ41" s="652"/>
      <c r="BK41" s="652" t="str">
        <f t="shared" si="5"/>
        <v/>
      </c>
      <c r="BL41" s="424"/>
      <c r="BM41" s="424"/>
      <c r="BN41" s="424"/>
      <c r="BO41" s="424"/>
      <c r="BP41" s="424"/>
      <c r="BQ41" s="849" t="str">
        <f>'Step 4 Support Tool'!A250</f>
        <v>LC System 29</v>
      </c>
      <c r="BR41" s="850" t="str" cm="1">
        <f t="array" ref="BR41">_xlfn.XLOOKUP(G41,'Step 3.3 Heating System'!C148:$C$219,'Step 3.3 Heating System'!E148:$E$219,"",0,1)</f>
        <v/>
      </c>
      <c r="CQ41" s="424"/>
      <c r="CR41" s="424"/>
      <c r="CT41" s="424"/>
      <c r="CU41" s="424"/>
      <c r="CV41" s="424"/>
      <c r="CW41" s="424"/>
      <c r="CX41" s="424"/>
      <c r="CY41" s="424"/>
      <c r="CZ41" s="424"/>
      <c r="DA41" s="424"/>
      <c r="DC41" s="424"/>
      <c r="DD41" s="424"/>
      <c r="DE41" s="424"/>
      <c r="DF41" s="424"/>
      <c r="DG41" s="424"/>
      <c r="DH41" s="424"/>
      <c r="DJ41" s="424"/>
      <c r="DK41" s="424"/>
      <c r="DL41" s="424"/>
      <c r="DM41" s="424"/>
      <c r="DN41" s="424"/>
      <c r="DO41" s="424"/>
      <c r="DP41" s="424"/>
      <c r="DQ41" s="424"/>
      <c r="DR41" s="424"/>
      <c r="DS41" s="424"/>
      <c r="DT41" s="424"/>
      <c r="DU41" s="424"/>
      <c r="DV41" s="424"/>
      <c r="DW41" s="424"/>
      <c r="DX41" s="424"/>
      <c r="DY41" s="424"/>
      <c r="DZ41" s="424"/>
      <c r="EA41" s="424"/>
      <c r="EB41" s="424"/>
      <c r="EC41" s="424"/>
      <c r="ED41" s="424"/>
      <c r="EE41" s="424"/>
      <c r="EF41" s="424"/>
      <c r="EG41" s="424"/>
      <c r="EH41" s="424"/>
      <c r="EI41" s="424"/>
      <c r="EJ41" s="424"/>
      <c r="EK41" s="424"/>
      <c r="EL41" s="424"/>
      <c r="EM41" s="424"/>
      <c r="EN41" s="424"/>
      <c r="EO41" s="424"/>
      <c r="EP41" s="424"/>
      <c r="EQ41" s="424"/>
      <c r="ER41" s="424"/>
      <c r="ES41" s="424"/>
      <c r="ET41" s="424"/>
      <c r="EU41" s="424"/>
      <c r="EV41" s="424"/>
      <c r="EW41" s="424"/>
      <c r="EX41" s="424"/>
      <c r="EY41" s="424"/>
      <c r="EZ41" s="424"/>
      <c r="FA41" s="424"/>
      <c r="FB41" s="424"/>
      <c r="FC41" s="424"/>
      <c r="FD41" s="424"/>
      <c r="FE41" s="424"/>
      <c r="FF41" s="424"/>
      <c r="FG41" s="424"/>
      <c r="FH41" s="424"/>
      <c r="FI41" s="424"/>
      <c r="FJ41" s="424"/>
      <c r="FK41" s="424"/>
      <c r="FL41" s="424"/>
      <c r="FM41" s="424"/>
      <c r="FN41" s="424"/>
      <c r="FO41" s="424"/>
      <c r="FP41" s="424"/>
      <c r="FQ41" s="424"/>
      <c r="FR41" s="424"/>
      <c r="FS41" s="424"/>
      <c r="FT41" s="424"/>
      <c r="FU41" s="424"/>
      <c r="FV41" s="424"/>
      <c r="FW41" s="424"/>
      <c r="FX41" s="424"/>
      <c r="FY41" s="424"/>
      <c r="FZ41" s="424"/>
      <c r="GA41" s="424"/>
      <c r="GB41" s="424"/>
      <c r="GC41" s="424"/>
      <c r="GD41" s="424"/>
      <c r="GE41" s="424"/>
      <c r="GF41" s="424"/>
      <c r="GG41" s="424"/>
    </row>
    <row r="42" spans="1:189" ht="12" customHeight="1" x14ac:dyDescent="0.25">
      <c r="A42" s="447" t="str">
        <f t="shared" si="6"/>
        <v/>
      </c>
      <c r="B42" s="447" t="str">
        <f t="shared" si="0"/>
        <v/>
      </c>
      <c r="C42" s="447" t="str">
        <f>IF(D42="","",'Eligible Technologies'!$C$7)</f>
        <v/>
      </c>
      <c r="D42" s="447" t="str">
        <f>'Step 4 Support Tool'!B251</f>
        <v/>
      </c>
      <c r="E42" s="448">
        <f>'Step 4 Support Tool'!C251</f>
        <v>0</v>
      </c>
      <c r="F42" s="448">
        <f>'Step 4 Support Tool'!D251</f>
        <v>0</v>
      </c>
      <c r="G42" s="447" t="str">
        <f>IF('Step 4 Support Tool'!E251="","",TRIM('Step 4 Support Tool'!E251))</f>
        <v/>
      </c>
      <c r="H42" s="447" t="str">
        <f t="shared" si="1"/>
        <v/>
      </c>
      <c r="I42" s="447" t="str">
        <f t="shared" si="2"/>
        <v/>
      </c>
      <c r="J42" s="447">
        <f>'Step 4 Support Tool'!F251</f>
        <v>0</v>
      </c>
      <c r="K42" s="447">
        <f>'Step 4 Support Tool'!H251</f>
        <v>0</v>
      </c>
      <c r="L42" s="447">
        <f>'Step 4 Support Tool'!I251</f>
        <v>0</v>
      </c>
      <c r="M42" s="447">
        <f>'Step 4 Support Tool'!L251</f>
        <v>0</v>
      </c>
      <c r="N42" s="447">
        <f>'Step 4 Support Tool'!M251</f>
        <v>0</v>
      </c>
      <c r="O42" s="447" t="str">
        <f>'Step 4 Support Tool'!AB251</f>
        <v/>
      </c>
      <c r="P42" s="953">
        <f>'Step 4 Support Tool'!AD251</f>
        <v>0</v>
      </c>
      <c r="Q42" s="954">
        <f>'Step 3.3 Heating System'!W149</f>
        <v>0</v>
      </c>
      <c r="R42" s="954" t="str">
        <f>'Step 4 Support Tool'!O251</f>
        <v/>
      </c>
      <c r="S42" s="955" t="str">
        <f>'Step 4 Support Tool'!P251</f>
        <v/>
      </c>
      <c r="T42" s="955" t="str">
        <f>'Step 4 Support Tool'!Q251</f>
        <v/>
      </c>
      <c r="U42" s="956" t="str">
        <f>'Step 4 Support Tool'!R251</f>
        <v/>
      </c>
      <c r="V42" s="956" t="str">
        <f>'Step 4 Support Tool'!S251</f>
        <v/>
      </c>
      <c r="W42" s="956" t="str">
        <f>'Step 4 Support Tool'!T251</f>
        <v/>
      </c>
      <c r="X42" s="957" t="str">
        <f>'Step 4 Support Tool'!X251</f>
        <v/>
      </c>
      <c r="Y42" s="958" t="str">
        <f t="shared" si="8"/>
        <v/>
      </c>
      <c r="Z42" s="959" t="str">
        <f>'Step 4 Support Tool'!AC251</f>
        <v/>
      </c>
      <c r="AA42" s="959">
        <f>'Step 4 Support Tool'!J251</f>
        <v>0</v>
      </c>
      <c r="AB42" s="959">
        <f>'Step 4 Support Tool'!K251</f>
        <v>0</v>
      </c>
      <c r="AC42" s="966">
        <f>'Step 3.3 Heating System'!H149</f>
        <v>0</v>
      </c>
      <c r="AD42" s="956" t="str">
        <f t="shared" si="3"/>
        <v/>
      </c>
      <c r="AE42" s="955">
        <f>'Step 3.3 Heating System'!E149</f>
        <v>0</v>
      </c>
      <c r="AF42" s="955">
        <f>'Step 3.3 Heating System'!F149</f>
        <v>0</v>
      </c>
      <c r="AG42" s="955">
        <f>'Step 3.3 Heating System'!G149</f>
        <v>0</v>
      </c>
      <c r="AH42" s="955">
        <f>'Step 3.3 Heating System'!H149</f>
        <v>0</v>
      </c>
      <c r="AI42" s="960">
        <f>'Step 3.3 Heating System'!I149</f>
        <v>0</v>
      </c>
      <c r="AJ42" s="960">
        <f>'Step 3.3 Heating System'!J149</f>
        <v>0</v>
      </c>
      <c r="AK42" s="960" t="str">
        <f>'Step 3.3 Heating System'!K149</f>
        <v/>
      </c>
      <c r="AL42" s="961" t="str">
        <f>'Step 3.3 Heating System'!L149</f>
        <v/>
      </c>
      <c r="AM42" s="961" t="str">
        <f>'Step 3.3 Heating System'!AB149</f>
        <v/>
      </c>
      <c r="AN42" s="962">
        <f>'Step 3.3 Heating System'!M149</f>
        <v>0</v>
      </c>
      <c r="AO42" s="962">
        <f>'Step 3.3 Heating System'!N149</f>
        <v>0</v>
      </c>
      <c r="AP42" s="962">
        <f>'Step 3.3 Heating System'!O149</f>
        <v>0</v>
      </c>
      <c r="AQ42" s="962">
        <f>'Step 3.3 Heating System'!P149</f>
        <v>0</v>
      </c>
      <c r="AR42" s="963">
        <f>'Step 3.3 Heating System'!Q149</f>
        <v>0</v>
      </c>
      <c r="AS42" s="963">
        <f>'Step 3.3 Heating System'!R149</f>
        <v>0</v>
      </c>
      <c r="AT42" s="963">
        <f>'Step 3.3 Heating System'!S149</f>
        <v>0</v>
      </c>
      <c r="AU42" s="964">
        <f>'Step 3.3 Heating System'!T149</f>
        <v>0</v>
      </c>
      <c r="AV42" s="964">
        <f>'Step 3.3 Heating System'!U149</f>
        <v>0</v>
      </c>
      <c r="AW42" s="964">
        <f>'Step 3.3 Heating System'!V149</f>
        <v>0</v>
      </c>
      <c r="AX42" s="964">
        <f>'Step 3.3 Heating System'!W149</f>
        <v>0</v>
      </c>
      <c r="AY42" s="963">
        <f>'Step 3.3 Heating System'!X149</f>
        <v>0</v>
      </c>
      <c r="AZ42" s="852">
        <f>SUMIF('Step 3.3 Heating System'!$A$12:$A$111,PETREAD!AE42,'Step 3.3 Heating System'!$V$12:$V$111)</f>
        <v>0</v>
      </c>
      <c r="BA42" s="852">
        <f t="shared" si="4"/>
        <v>0</v>
      </c>
      <c r="BB42" s="856" t="str">
        <f>'Step 3.3 Heating System'!AA149</f>
        <v/>
      </c>
      <c r="BC42" s="424"/>
      <c r="BD42" s="424"/>
      <c r="BE42" s="424"/>
      <c r="BF42" s="424"/>
      <c r="BG42" s="652" t="str">
        <f>SUBSTITUTE(_xlfn.XLOOKUP(G42,'Step 4 Support Tool'!$E$222:$E$321,'Step 3.1 Site Details'!$C$10:$C$109,"",0,1),"uilding ","")</f>
        <v>B1</v>
      </c>
      <c r="BH42" s="652" t="str" cm="1">
        <f t="array" ref="BH42">SUBSTITUTE(_xlfn.XLOOKUP(G42,'Step 3.3 Heating System'!C149:$C$219,'Step 3.3 Heating System'!E149:$E$219,"",0,1)," System ","")</f>
        <v/>
      </c>
      <c r="BI42" s="652" t="str">
        <f>IF(BH42="","",SUBSTITUTE('Step 4 Support Tool'!A251," System ",""))</f>
        <v/>
      </c>
      <c r="BJ42" s="652"/>
      <c r="BK42" s="652" t="str">
        <f t="shared" si="5"/>
        <v/>
      </c>
      <c r="BL42" s="424"/>
      <c r="BM42" s="424"/>
      <c r="BN42" s="424"/>
      <c r="BO42" s="424"/>
      <c r="BP42" s="424"/>
      <c r="BQ42" s="849" t="str">
        <f>'Step 4 Support Tool'!A251</f>
        <v>LC System 30</v>
      </c>
      <c r="BR42" s="850" t="str" cm="1">
        <f t="array" ref="BR42">_xlfn.XLOOKUP(G42,'Step 3.3 Heating System'!C149:$C$219,'Step 3.3 Heating System'!E149:$E$219,"",0,1)</f>
        <v/>
      </c>
      <c r="CQ42" s="424"/>
      <c r="CR42" s="424"/>
      <c r="CT42" s="424"/>
      <c r="CU42" s="424"/>
      <c r="CV42" s="424"/>
      <c r="CW42" s="424"/>
      <c r="CX42" s="424"/>
      <c r="CY42" s="424"/>
      <c r="CZ42" s="424"/>
      <c r="DA42" s="424"/>
      <c r="DC42" s="424"/>
      <c r="DD42" s="424"/>
      <c r="DE42" s="424"/>
      <c r="DF42" s="424"/>
      <c r="DG42" s="424"/>
      <c r="DH42" s="424"/>
      <c r="DJ42" s="424"/>
      <c r="DK42" s="424"/>
      <c r="DL42" s="424"/>
      <c r="DM42" s="424"/>
      <c r="DN42" s="424"/>
      <c r="DO42" s="424"/>
      <c r="DP42" s="424"/>
      <c r="DQ42" s="424"/>
      <c r="DR42" s="424"/>
      <c r="DS42" s="424"/>
      <c r="DT42" s="424"/>
      <c r="DU42" s="424"/>
      <c r="DV42" s="424"/>
      <c r="DW42" s="424"/>
      <c r="DX42" s="424"/>
      <c r="DY42" s="424"/>
      <c r="DZ42" s="424"/>
      <c r="EA42" s="424"/>
      <c r="EB42" s="424"/>
      <c r="EC42" s="424"/>
      <c r="ED42" s="424"/>
      <c r="EE42" s="424"/>
      <c r="EF42" s="424"/>
      <c r="EG42" s="424"/>
      <c r="EH42" s="424"/>
      <c r="EI42" s="424"/>
      <c r="EJ42" s="424"/>
      <c r="EK42" s="424"/>
      <c r="EL42" s="424"/>
      <c r="EM42" s="424"/>
      <c r="EN42" s="424"/>
      <c r="EO42" s="424"/>
      <c r="EP42" s="424"/>
      <c r="EQ42" s="424"/>
      <c r="ER42" s="424"/>
      <c r="ES42" s="424"/>
      <c r="ET42" s="424"/>
      <c r="EU42" s="424"/>
      <c r="EV42" s="424"/>
      <c r="EW42" s="424"/>
      <c r="EX42" s="424"/>
      <c r="EY42" s="424"/>
      <c r="EZ42" s="424"/>
      <c r="FA42" s="424"/>
      <c r="FB42" s="424"/>
      <c r="FC42" s="424"/>
      <c r="FD42" s="424"/>
      <c r="FE42" s="424"/>
      <c r="FF42" s="424"/>
      <c r="FG42" s="424"/>
      <c r="FH42" s="424"/>
      <c r="FI42" s="424"/>
      <c r="FJ42" s="424"/>
      <c r="FK42" s="424"/>
      <c r="FL42" s="424"/>
      <c r="FM42" s="424"/>
      <c r="FN42" s="424"/>
      <c r="FO42" s="424"/>
      <c r="FP42" s="424"/>
      <c r="FQ42" s="424"/>
      <c r="FR42" s="424"/>
      <c r="FS42" s="424"/>
      <c r="FT42" s="424"/>
      <c r="FU42" s="424"/>
      <c r="FV42" s="424"/>
      <c r="FW42" s="424"/>
      <c r="FX42" s="424"/>
      <c r="FY42" s="424"/>
      <c r="FZ42" s="424"/>
      <c r="GA42" s="424"/>
      <c r="GB42" s="424"/>
      <c r="GC42" s="424"/>
      <c r="GD42" s="424"/>
      <c r="GE42" s="424"/>
      <c r="GF42" s="424"/>
      <c r="GG42" s="424"/>
    </row>
    <row r="43" spans="1:189" ht="12" customHeight="1" x14ac:dyDescent="0.25">
      <c r="A43" s="447" t="str">
        <f t="shared" si="6"/>
        <v/>
      </c>
      <c r="B43" s="447" t="str">
        <f t="shared" si="0"/>
        <v/>
      </c>
      <c r="C43" s="447" t="str">
        <f>IF(D43="","",'Eligible Technologies'!$C$7)</f>
        <v/>
      </c>
      <c r="D43" s="447" t="str">
        <f>'Step 4 Support Tool'!B252</f>
        <v/>
      </c>
      <c r="E43" s="448">
        <f>'Step 4 Support Tool'!C252</f>
        <v>0</v>
      </c>
      <c r="F43" s="448">
        <f>'Step 4 Support Tool'!D252</f>
        <v>0</v>
      </c>
      <c r="G43" s="447" t="str">
        <f>IF('Step 4 Support Tool'!E252="","",TRIM('Step 4 Support Tool'!E252))</f>
        <v/>
      </c>
      <c r="H43" s="447" t="str">
        <f t="shared" si="1"/>
        <v/>
      </c>
      <c r="I43" s="447" t="str">
        <f t="shared" si="2"/>
        <v/>
      </c>
      <c r="J43" s="447">
        <f>'Step 4 Support Tool'!F252</f>
        <v>0</v>
      </c>
      <c r="K43" s="447">
        <f>'Step 4 Support Tool'!H252</f>
        <v>0</v>
      </c>
      <c r="L43" s="447">
        <f>'Step 4 Support Tool'!I252</f>
        <v>0</v>
      </c>
      <c r="M43" s="447">
        <f>'Step 4 Support Tool'!L252</f>
        <v>0</v>
      </c>
      <c r="N43" s="447">
        <f>'Step 4 Support Tool'!M252</f>
        <v>0</v>
      </c>
      <c r="O43" s="447" t="str">
        <f>'Step 4 Support Tool'!AB252</f>
        <v/>
      </c>
      <c r="P43" s="953">
        <f>'Step 4 Support Tool'!AD252</f>
        <v>0</v>
      </c>
      <c r="Q43" s="954">
        <f>'Step 3.3 Heating System'!W150</f>
        <v>0</v>
      </c>
      <c r="R43" s="954" t="str">
        <f>'Step 4 Support Tool'!O252</f>
        <v/>
      </c>
      <c r="S43" s="955" t="str">
        <f>'Step 4 Support Tool'!P252</f>
        <v/>
      </c>
      <c r="T43" s="955" t="str">
        <f>'Step 4 Support Tool'!Q252</f>
        <v/>
      </c>
      <c r="U43" s="956" t="str">
        <f>'Step 4 Support Tool'!R252</f>
        <v/>
      </c>
      <c r="V43" s="956" t="str">
        <f>'Step 4 Support Tool'!S252</f>
        <v/>
      </c>
      <c r="W43" s="956" t="str">
        <f>'Step 4 Support Tool'!T252</f>
        <v/>
      </c>
      <c r="X43" s="957" t="str">
        <f>'Step 4 Support Tool'!X252</f>
        <v/>
      </c>
      <c r="Y43" s="958" t="str">
        <f t="shared" si="8"/>
        <v/>
      </c>
      <c r="Z43" s="959" t="str">
        <f>'Step 4 Support Tool'!AC252</f>
        <v/>
      </c>
      <c r="AA43" s="959">
        <f>'Step 4 Support Tool'!J252</f>
        <v>0</v>
      </c>
      <c r="AB43" s="959">
        <f>'Step 4 Support Tool'!K252</f>
        <v>0</v>
      </c>
      <c r="AC43" s="956">
        <f>'Step 3.3 Heating System'!H150</f>
        <v>0</v>
      </c>
      <c r="AD43" s="956" t="str">
        <f t="shared" si="3"/>
        <v/>
      </c>
      <c r="AE43" s="955">
        <f>'Step 3.3 Heating System'!E150</f>
        <v>0</v>
      </c>
      <c r="AF43" s="955">
        <f>'Step 3.3 Heating System'!F150</f>
        <v>0</v>
      </c>
      <c r="AG43" s="955">
        <f>'Step 3.3 Heating System'!G150</f>
        <v>0</v>
      </c>
      <c r="AH43" s="955">
        <f>'Step 3.3 Heating System'!H150</f>
        <v>0</v>
      </c>
      <c r="AI43" s="960">
        <f>'Step 3.3 Heating System'!I150</f>
        <v>0</v>
      </c>
      <c r="AJ43" s="960">
        <f>'Step 3.3 Heating System'!J150</f>
        <v>0</v>
      </c>
      <c r="AK43" s="960" t="str">
        <f>'Step 3.3 Heating System'!K150</f>
        <v/>
      </c>
      <c r="AL43" s="961" t="str">
        <f>'Step 3.3 Heating System'!L150</f>
        <v/>
      </c>
      <c r="AM43" s="961" t="str">
        <f>'Step 3.3 Heating System'!AB150</f>
        <v/>
      </c>
      <c r="AN43" s="962">
        <f>'Step 3.3 Heating System'!M150</f>
        <v>0</v>
      </c>
      <c r="AO43" s="962">
        <f>'Step 3.3 Heating System'!N150</f>
        <v>0</v>
      </c>
      <c r="AP43" s="962">
        <f>'Step 3.3 Heating System'!O150</f>
        <v>0</v>
      </c>
      <c r="AQ43" s="962">
        <f>'Step 3.3 Heating System'!P150</f>
        <v>0</v>
      </c>
      <c r="AR43" s="963">
        <f>'Step 3.3 Heating System'!Q150</f>
        <v>0</v>
      </c>
      <c r="AS43" s="963">
        <f>'Step 3.3 Heating System'!R150</f>
        <v>0</v>
      </c>
      <c r="AT43" s="963">
        <f>'Step 3.3 Heating System'!S150</f>
        <v>0</v>
      </c>
      <c r="AU43" s="964">
        <f>'Step 3.3 Heating System'!T150</f>
        <v>0</v>
      </c>
      <c r="AV43" s="964">
        <f>'Step 3.3 Heating System'!U150</f>
        <v>0</v>
      </c>
      <c r="AW43" s="964">
        <f>'Step 3.3 Heating System'!V150</f>
        <v>0</v>
      </c>
      <c r="AX43" s="964">
        <f>'Step 3.3 Heating System'!W150</f>
        <v>0</v>
      </c>
      <c r="AY43" s="963">
        <f>'Step 3.3 Heating System'!X150</f>
        <v>0</v>
      </c>
      <c r="AZ43" s="852">
        <f>SUMIF('Step 3.3 Heating System'!$A$12:$A$111,PETREAD!AE43,'Step 3.3 Heating System'!$V$12:$V$111)</f>
        <v>0</v>
      </c>
      <c r="BA43" s="852">
        <f t="shared" si="4"/>
        <v>0</v>
      </c>
      <c r="BB43" s="856" t="str">
        <f>'Step 3.3 Heating System'!AA150</f>
        <v/>
      </c>
      <c r="BC43" s="424"/>
      <c r="BD43" s="424"/>
      <c r="BE43" s="424"/>
      <c r="BF43" s="424"/>
      <c r="BG43" s="652" t="str">
        <f>SUBSTITUTE(_xlfn.XLOOKUP(G43,'Step 4 Support Tool'!$E$222:$E$321,'Step 3.1 Site Details'!$C$10:$C$109,"",0,1),"uilding ","")</f>
        <v>B1</v>
      </c>
      <c r="BH43" s="652" t="str" cm="1">
        <f t="array" ref="BH43">SUBSTITUTE(_xlfn.XLOOKUP(G43,'Step 3.3 Heating System'!C150:$C$219,'Step 3.3 Heating System'!E150:$E$219,"",0,1)," System ","")</f>
        <v/>
      </c>
      <c r="BI43" s="652" t="str">
        <f>IF(BH43="","",SUBSTITUTE('Step 4 Support Tool'!A252," System ",""))</f>
        <v/>
      </c>
      <c r="BJ43" s="652"/>
      <c r="BK43" s="652" t="str">
        <f t="shared" si="5"/>
        <v/>
      </c>
      <c r="BL43" s="424"/>
      <c r="BM43" s="424"/>
      <c r="BN43" s="424"/>
      <c r="BO43" s="424"/>
      <c r="BP43" s="424"/>
      <c r="BQ43" s="849" t="str">
        <f>'Step 4 Support Tool'!A252</f>
        <v>LC System 31</v>
      </c>
      <c r="BR43" s="850" t="str" cm="1">
        <f t="array" ref="BR43">_xlfn.XLOOKUP(G43,'Step 3.3 Heating System'!C150:$C$219,'Step 3.3 Heating System'!E150:$E$219,"",0,1)</f>
        <v/>
      </c>
      <c r="CQ43" s="424"/>
      <c r="CR43" s="424"/>
      <c r="CT43" s="424"/>
      <c r="CU43" s="424"/>
      <c r="CV43" s="424"/>
      <c r="CW43" s="424"/>
      <c r="CX43" s="424"/>
      <c r="CY43" s="424"/>
      <c r="CZ43" s="424"/>
      <c r="DA43" s="424"/>
      <c r="DC43" s="424"/>
      <c r="DD43" s="424"/>
      <c r="DE43" s="424"/>
      <c r="DF43" s="424"/>
      <c r="DG43" s="424"/>
      <c r="DH43" s="424"/>
      <c r="DJ43" s="424"/>
      <c r="DK43" s="424"/>
      <c r="DL43" s="424"/>
      <c r="DM43" s="424"/>
      <c r="DN43" s="424"/>
      <c r="DO43" s="424"/>
      <c r="DP43" s="424"/>
      <c r="DQ43" s="424"/>
      <c r="DR43" s="424"/>
      <c r="DS43" s="424"/>
      <c r="DT43" s="424"/>
      <c r="DU43" s="424"/>
      <c r="DV43" s="424"/>
      <c r="DW43" s="424"/>
      <c r="DX43" s="424"/>
      <c r="DY43" s="424"/>
      <c r="DZ43" s="424"/>
      <c r="EA43" s="424"/>
      <c r="EB43" s="424"/>
      <c r="EC43" s="424"/>
      <c r="ED43" s="424"/>
      <c r="EE43" s="424"/>
      <c r="EF43" s="424"/>
      <c r="EG43" s="424"/>
      <c r="EH43" s="424"/>
      <c r="EI43" s="424"/>
      <c r="EJ43" s="424"/>
      <c r="EK43" s="424"/>
      <c r="EL43" s="424"/>
      <c r="EM43" s="424"/>
      <c r="EN43" s="424"/>
      <c r="EO43" s="424"/>
      <c r="EP43" s="424"/>
      <c r="EQ43" s="424"/>
      <c r="ER43" s="424"/>
      <c r="ES43" s="424"/>
      <c r="ET43" s="424"/>
      <c r="EU43" s="424"/>
      <c r="EV43" s="424"/>
      <c r="EW43" s="424"/>
      <c r="EX43" s="424"/>
      <c r="EY43" s="424"/>
      <c r="EZ43" s="424"/>
      <c r="FA43" s="424"/>
      <c r="FB43" s="424"/>
      <c r="FC43" s="424"/>
      <c r="FD43" s="424"/>
      <c r="FE43" s="424"/>
      <c r="FF43" s="424"/>
      <c r="FG43" s="424"/>
      <c r="FH43" s="424"/>
      <c r="FI43" s="424"/>
      <c r="FJ43" s="424"/>
      <c r="FK43" s="424"/>
      <c r="FL43" s="424"/>
      <c r="FM43" s="424"/>
      <c r="FN43" s="424"/>
      <c r="FO43" s="424"/>
      <c r="FP43" s="424"/>
      <c r="FQ43" s="424"/>
      <c r="FR43" s="424"/>
      <c r="FS43" s="424"/>
      <c r="FT43" s="424"/>
      <c r="FU43" s="424"/>
      <c r="FV43" s="424"/>
      <c r="FW43" s="424"/>
      <c r="FX43" s="424"/>
      <c r="FY43" s="424"/>
      <c r="FZ43" s="424"/>
      <c r="GA43" s="424"/>
      <c r="GB43" s="424"/>
      <c r="GC43" s="424"/>
      <c r="GD43" s="424"/>
      <c r="GE43" s="424"/>
      <c r="GF43" s="424"/>
      <c r="GG43" s="424"/>
    </row>
    <row r="44" spans="1:189" ht="12" customHeight="1" x14ac:dyDescent="0.25">
      <c r="A44" s="447" t="str">
        <f t="shared" si="6"/>
        <v/>
      </c>
      <c r="B44" s="447" t="str">
        <f t="shared" si="0"/>
        <v/>
      </c>
      <c r="C44" s="447" t="str">
        <f>IF(D44="","",'Eligible Technologies'!$C$7)</f>
        <v/>
      </c>
      <c r="D44" s="447" t="str">
        <f>'Step 4 Support Tool'!B253</f>
        <v/>
      </c>
      <c r="E44" s="448">
        <f>'Step 4 Support Tool'!C253</f>
        <v>0</v>
      </c>
      <c r="F44" s="448">
        <f>'Step 4 Support Tool'!D253</f>
        <v>0</v>
      </c>
      <c r="G44" s="447" t="str">
        <f>IF('Step 4 Support Tool'!E253="","",TRIM('Step 4 Support Tool'!E253))</f>
        <v/>
      </c>
      <c r="H44" s="447" t="str">
        <f t="shared" si="1"/>
        <v/>
      </c>
      <c r="I44" s="447" t="str">
        <f t="shared" si="2"/>
        <v/>
      </c>
      <c r="J44" s="447">
        <f>'Step 4 Support Tool'!F253</f>
        <v>0</v>
      </c>
      <c r="K44" s="447">
        <f>'Step 4 Support Tool'!H253</f>
        <v>0</v>
      </c>
      <c r="L44" s="447">
        <f>'Step 4 Support Tool'!I253</f>
        <v>0</v>
      </c>
      <c r="M44" s="447">
        <f>'Step 4 Support Tool'!L253</f>
        <v>0</v>
      </c>
      <c r="N44" s="447">
        <f>'Step 4 Support Tool'!M253</f>
        <v>0</v>
      </c>
      <c r="O44" s="447" t="str">
        <f>'Step 4 Support Tool'!AB253</f>
        <v/>
      </c>
      <c r="P44" s="953">
        <f>'Step 4 Support Tool'!AD253</f>
        <v>0</v>
      </c>
      <c r="Q44" s="954">
        <f>'Step 3.3 Heating System'!W151</f>
        <v>0</v>
      </c>
      <c r="R44" s="954" t="str">
        <f>'Step 4 Support Tool'!O253</f>
        <v/>
      </c>
      <c r="S44" s="955" t="str">
        <f>'Step 4 Support Tool'!P253</f>
        <v/>
      </c>
      <c r="T44" s="955" t="str">
        <f>'Step 4 Support Tool'!Q253</f>
        <v/>
      </c>
      <c r="U44" s="956" t="str">
        <f>'Step 4 Support Tool'!R253</f>
        <v/>
      </c>
      <c r="V44" s="956" t="str">
        <f>'Step 4 Support Tool'!S253</f>
        <v/>
      </c>
      <c r="W44" s="956" t="str">
        <f>'Step 4 Support Tool'!T253</f>
        <v/>
      </c>
      <c r="X44" s="957" t="str">
        <f>'Step 4 Support Tool'!X253</f>
        <v/>
      </c>
      <c r="Y44" s="958" t="str">
        <f t="shared" si="8"/>
        <v/>
      </c>
      <c r="Z44" s="959" t="str">
        <f>'Step 4 Support Tool'!AC253</f>
        <v/>
      </c>
      <c r="AA44" s="959">
        <f>'Step 4 Support Tool'!J253</f>
        <v>0</v>
      </c>
      <c r="AB44" s="959">
        <f>'Step 4 Support Tool'!K253</f>
        <v>0</v>
      </c>
      <c r="AC44" s="956">
        <f>'Step 3.3 Heating System'!H151</f>
        <v>0</v>
      </c>
      <c r="AD44" s="956" t="str">
        <f t="shared" si="3"/>
        <v/>
      </c>
      <c r="AE44" s="955">
        <f>'Step 3.3 Heating System'!E151</f>
        <v>0</v>
      </c>
      <c r="AF44" s="955">
        <f>'Step 3.3 Heating System'!F151</f>
        <v>0</v>
      </c>
      <c r="AG44" s="955">
        <f>'Step 3.3 Heating System'!G151</f>
        <v>0</v>
      </c>
      <c r="AH44" s="955">
        <f>'Step 3.3 Heating System'!H151</f>
        <v>0</v>
      </c>
      <c r="AI44" s="960">
        <f>'Step 3.3 Heating System'!I151</f>
        <v>0</v>
      </c>
      <c r="AJ44" s="960">
        <f>'Step 3.3 Heating System'!J151</f>
        <v>0</v>
      </c>
      <c r="AK44" s="960" t="str">
        <f>'Step 3.3 Heating System'!K151</f>
        <v/>
      </c>
      <c r="AL44" s="961" t="str">
        <f>'Step 3.3 Heating System'!L151</f>
        <v/>
      </c>
      <c r="AM44" s="961" t="str">
        <f>'Step 3.3 Heating System'!AB151</f>
        <v/>
      </c>
      <c r="AN44" s="962">
        <f>'Step 3.3 Heating System'!M151</f>
        <v>0</v>
      </c>
      <c r="AO44" s="962">
        <f>'Step 3.3 Heating System'!N151</f>
        <v>0</v>
      </c>
      <c r="AP44" s="962">
        <f>'Step 3.3 Heating System'!O151</f>
        <v>0</v>
      </c>
      <c r="AQ44" s="962">
        <f>'Step 3.3 Heating System'!P151</f>
        <v>0</v>
      </c>
      <c r="AR44" s="963">
        <f>'Step 3.3 Heating System'!Q151</f>
        <v>0</v>
      </c>
      <c r="AS44" s="963">
        <f>'Step 3.3 Heating System'!R151</f>
        <v>0</v>
      </c>
      <c r="AT44" s="963">
        <f>'Step 3.3 Heating System'!S151</f>
        <v>0</v>
      </c>
      <c r="AU44" s="964">
        <f>'Step 3.3 Heating System'!T151</f>
        <v>0</v>
      </c>
      <c r="AV44" s="964">
        <f>'Step 3.3 Heating System'!U151</f>
        <v>0</v>
      </c>
      <c r="AW44" s="964">
        <f>'Step 3.3 Heating System'!V151</f>
        <v>0</v>
      </c>
      <c r="AX44" s="964">
        <f>'Step 3.3 Heating System'!W151</f>
        <v>0</v>
      </c>
      <c r="AY44" s="963">
        <f>'Step 3.3 Heating System'!X151</f>
        <v>0</v>
      </c>
      <c r="AZ44" s="852">
        <f>SUMIF('Step 3.3 Heating System'!$A$12:$A$111,PETREAD!AE44,'Step 3.3 Heating System'!$V$12:$V$111)</f>
        <v>0</v>
      </c>
      <c r="BA44" s="852">
        <f t="shared" si="4"/>
        <v>0</v>
      </c>
      <c r="BB44" s="856" t="str">
        <f>'Step 3.3 Heating System'!AA151</f>
        <v/>
      </c>
      <c r="BC44" s="424"/>
      <c r="BD44" s="424"/>
      <c r="BE44" s="424"/>
      <c r="BF44" s="424"/>
      <c r="BG44" s="652" t="str">
        <f>SUBSTITUTE(_xlfn.XLOOKUP(G44,'Step 4 Support Tool'!$E$222:$E$321,'Step 3.1 Site Details'!$C$10:$C$109,"",0,1),"uilding ","")</f>
        <v>B1</v>
      </c>
      <c r="BH44" s="652" t="str" cm="1">
        <f t="array" ref="BH44">SUBSTITUTE(_xlfn.XLOOKUP(G44,'Step 3.3 Heating System'!C151:$C$219,'Step 3.3 Heating System'!E151:$E$219,"",0,1)," System ","")</f>
        <v/>
      </c>
      <c r="BI44" s="652" t="str">
        <f>IF(BH44="","",SUBSTITUTE('Step 4 Support Tool'!A253," System ",""))</f>
        <v/>
      </c>
      <c r="BJ44" s="652"/>
      <c r="BK44" s="652" t="str">
        <f t="shared" si="5"/>
        <v/>
      </c>
      <c r="BL44" s="424"/>
      <c r="BM44" s="424"/>
      <c r="BN44" s="424"/>
      <c r="BO44" s="424"/>
      <c r="BP44" s="424"/>
      <c r="BQ44" s="849" t="str">
        <f>'Step 4 Support Tool'!A253</f>
        <v>LC System 32</v>
      </c>
      <c r="BR44" s="850" t="str" cm="1">
        <f t="array" ref="BR44">_xlfn.XLOOKUP(G44,'Step 3.3 Heating System'!C151:$C$219,'Step 3.3 Heating System'!E151:$E$219,"",0,1)</f>
        <v/>
      </c>
      <c r="CQ44" s="424"/>
      <c r="CR44" s="424"/>
      <c r="CT44" s="424"/>
      <c r="CU44" s="424"/>
      <c r="CV44" s="424"/>
      <c r="CW44" s="424"/>
      <c r="CX44" s="424"/>
      <c r="CY44" s="424"/>
      <c r="CZ44" s="424"/>
      <c r="DA44" s="424"/>
      <c r="DC44" s="424"/>
      <c r="DD44" s="424"/>
      <c r="DE44" s="424"/>
      <c r="DF44" s="424"/>
      <c r="DG44" s="424"/>
      <c r="DH44" s="424"/>
      <c r="DJ44" s="424"/>
      <c r="DK44" s="424"/>
      <c r="DL44" s="424"/>
      <c r="DM44" s="424"/>
      <c r="DN44" s="424"/>
      <c r="DO44" s="424"/>
      <c r="DP44" s="424"/>
      <c r="DQ44" s="424"/>
      <c r="DR44" s="424"/>
      <c r="DS44" s="424"/>
      <c r="DT44" s="424"/>
      <c r="DU44" s="424"/>
      <c r="DV44" s="424"/>
      <c r="DW44" s="424"/>
      <c r="DX44" s="424"/>
      <c r="DY44" s="424"/>
      <c r="DZ44" s="424"/>
      <c r="EA44" s="424"/>
      <c r="EB44" s="424"/>
      <c r="EC44" s="424"/>
      <c r="ED44" s="424"/>
      <c r="EE44" s="424"/>
      <c r="EF44" s="424"/>
      <c r="EG44" s="424"/>
      <c r="EH44" s="424"/>
      <c r="EI44" s="424"/>
      <c r="EJ44" s="424"/>
      <c r="EK44" s="424"/>
      <c r="EL44" s="424"/>
      <c r="EM44" s="424"/>
      <c r="EN44" s="424"/>
      <c r="EO44" s="424"/>
      <c r="EP44" s="424"/>
      <c r="EQ44" s="424"/>
      <c r="ER44" s="424"/>
      <c r="ES44" s="424"/>
      <c r="ET44" s="424"/>
      <c r="EU44" s="424"/>
      <c r="EV44" s="424"/>
      <c r="EW44" s="424"/>
      <c r="EX44" s="424"/>
      <c r="EY44" s="424"/>
      <c r="EZ44" s="424"/>
      <c r="FA44" s="424"/>
      <c r="FB44" s="424"/>
      <c r="FC44" s="424"/>
      <c r="FD44" s="424"/>
      <c r="FE44" s="424"/>
      <c r="FF44" s="424"/>
      <c r="FG44" s="424"/>
      <c r="FH44" s="424"/>
      <c r="FI44" s="424"/>
      <c r="FJ44" s="424"/>
      <c r="FK44" s="424"/>
      <c r="FL44" s="424"/>
      <c r="FM44" s="424"/>
      <c r="FN44" s="424"/>
      <c r="FO44" s="424"/>
      <c r="FP44" s="424"/>
      <c r="FQ44" s="424"/>
      <c r="FR44" s="424"/>
      <c r="FS44" s="424"/>
      <c r="FT44" s="424"/>
      <c r="FU44" s="424"/>
      <c r="FV44" s="424"/>
      <c r="FW44" s="424"/>
      <c r="FX44" s="424"/>
      <c r="FY44" s="424"/>
      <c r="FZ44" s="424"/>
      <c r="GA44" s="424"/>
      <c r="GB44" s="424"/>
      <c r="GC44" s="424"/>
      <c r="GD44" s="424"/>
      <c r="GE44" s="424"/>
      <c r="GF44" s="424"/>
      <c r="GG44" s="424"/>
    </row>
    <row r="45" spans="1:189" ht="12" customHeight="1" x14ac:dyDescent="0.25">
      <c r="A45" s="447" t="str">
        <f t="shared" si="6"/>
        <v/>
      </c>
      <c r="B45" s="447" t="str">
        <f t="shared" ref="B45:B76" si="9">IF(C45="","",$A$2&amp;BG45&amp;BH45&amp;BI45&amp;BK45)</f>
        <v/>
      </c>
      <c r="C45" s="447" t="str">
        <f>IF(D45="","",'Eligible Technologies'!$C$7)</f>
        <v/>
      </c>
      <c r="D45" s="447" t="str">
        <f>'Step 4 Support Tool'!B254</f>
        <v/>
      </c>
      <c r="E45" s="448">
        <f>'Step 4 Support Tool'!C254</f>
        <v>0</v>
      </c>
      <c r="F45" s="448">
        <f>'Step 4 Support Tool'!D254</f>
        <v>0</v>
      </c>
      <c r="G45" s="447" t="str">
        <f>IF('Step 4 Support Tool'!E254="","",TRIM('Step 4 Support Tool'!E254))</f>
        <v/>
      </c>
      <c r="H45" s="447" t="str">
        <f t="shared" ref="H45:H76" si="10">_xlfn.XLOOKUP(I45,$C$270:$C$369,$B$270:$B$369,"",0,1)</f>
        <v/>
      </c>
      <c r="I45" s="447" t="str">
        <f t="shared" ref="I45:I76" si="11">IF(G45="","",_xlfn.XLOOKUP(G45,$G$270:$G$369,$C$270:$C$369,"",0,1))</f>
        <v/>
      </c>
      <c r="J45" s="447">
        <f>'Step 4 Support Tool'!F254</f>
        <v>0</v>
      </c>
      <c r="K45" s="447">
        <f>'Step 4 Support Tool'!H254</f>
        <v>0</v>
      </c>
      <c r="L45" s="447">
        <f>'Step 4 Support Tool'!I254</f>
        <v>0</v>
      </c>
      <c r="M45" s="447">
        <f>'Step 4 Support Tool'!L254</f>
        <v>0</v>
      </c>
      <c r="N45" s="447">
        <f>'Step 4 Support Tool'!M254</f>
        <v>0</v>
      </c>
      <c r="O45" s="447" t="str">
        <f>'Step 4 Support Tool'!AB254</f>
        <v/>
      </c>
      <c r="P45" s="953">
        <f>'Step 4 Support Tool'!AD254</f>
        <v>0</v>
      </c>
      <c r="Q45" s="954">
        <f>'Step 3.3 Heating System'!W152</f>
        <v>0</v>
      </c>
      <c r="R45" s="954" t="str">
        <f>'Step 4 Support Tool'!O254</f>
        <v/>
      </c>
      <c r="S45" s="955" t="str">
        <f>'Step 4 Support Tool'!P254</f>
        <v/>
      </c>
      <c r="T45" s="955" t="str">
        <f>'Step 4 Support Tool'!Q254</f>
        <v/>
      </c>
      <c r="U45" s="956" t="str">
        <f>'Step 4 Support Tool'!R254</f>
        <v/>
      </c>
      <c r="V45" s="956" t="str">
        <f>'Step 4 Support Tool'!S254</f>
        <v/>
      </c>
      <c r="W45" s="956" t="str">
        <f>'Step 4 Support Tool'!T254</f>
        <v/>
      </c>
      <c r="X45" s="957" t="str">
        <f>'Step 4 Support Tool'!X254</f>
        <v/>
      </c>
      <c r="Y45" s="958" t="str">
        <f t="shared" si="8"/>
        <v/>
      </c>
      <c r="Z45" s="959" t="str">
        <f>'Step 4 Support Tool'!AC254</f>
        <v/>
      </c>
      <c r="AA45" s="959">
        <f>'Step 4 Support Tool'!J254</f>
        <v>0</v>
      </c>
      <c r="AB45" s="959">
        <f>'Step 4 Support Tool'!K254</f>
        <v>0</v>
      </c>
      <c r="AC45" s="956">
        <f>'Step 3.3 Heating System'!H152</f>
        <v>0</v>
      </c>
      <c r="AD45" s="956" t="str">
        <f t="shared" ref="AD45:AD76" si="12">IF(AE45=0,"",A45&amp;BH45)</f>
        <v/>
      </c>
      <c r="AE45" s="955">
        <f>'Step 3.3 Heating System'!E152</f>
        <v>0</v>
      </c>
      <c r="AF45" s="955">
        <f>'Step 3.3 Heating System'!F152</f>
        <v>0</v>
      </c>
      <c r="AG45" s="955">
        <f>'Step 3.3 Heating System'!G152</f>
        <v>0</v>
      </c>
      <c r="AH45" s="955">
        <f>'Step 3.3 Heating System'!H152</f>
        <v>0</v>
      </c>
      <c r="AI45" s="960">
        <f>'Step 3.3 Heating System'!I152</f>
        <v>0</v>
      </c>
      <c r="AJ45" s="960">
        <f>'Step 3.3 Heating System'!J152</f>
        <v>0</v>
      </c>
      <c r="AK45" s="960" t="str">
        <f>'Step 3.3 Heating System'!K152</f>
        <v/>
      </c>
      <c r="AL45" s="961" t="str">
        <f>'Step 3.3 Heating System'!L152</f>
        <v/>
      </c>
      <c r="AM45" s="961" t="str">
        <f>'Step 3.3 Heating System'!AB152</f>
        <v/>
      </c>
      <c r="AN45" s="962">
        <f>'Step 3.3 Heating System'!M152</f>
        <v>0</v>
      </c>
      <c r="AO45" s="962">
        <f>'Step 3.3 Heating System'!N152</f>
        <v>0</v>
      </c>
      <c r="AP45" s="962">
        <f>'Step 3.3 Heating System'!O152</f>
        <v>0</v>
      </c>
      <c r="AQ45" s="962">
        <f>'Step 3.3 Heating System'!P152</f>
        <v>0</v>
      </c>
      <c r="AR45" s="963">
        <f>'Step 3.3 Heating System'!Q152</f>
        <v>0</v>
      </c>
      <c r="AS45" s="963">
        <f>'Step 3.3 Heating System'!R152</f>
        <v>0</v>
      </c>
      <c r="AT45" s="963">
        <f>'Step 3.3 Heating System'!S152</f>
        <v>0</v>
      </c>
      <c r="AU45" s="964">
        <f>'Step 3.3 Heating System'!T152</f>
        <v>0</v>
      </c>
      <c r="AV45" s="964">
        <f>'Step 3.3 Heating System'!U152</f>
        <v>0</v>
      </c>
      <c r="AW45" s="964">
        <f>'Step 3.3 Heating System'!V152</f>
        <v>0</v>
      </c>
      <c r="AX45" s="964">
        <f>'Step 3.3 Heating System'!W152</f>
        <v>0</v>
      </c>
      <c r="AY45" s="963">
        <f>'Step 3.3 Heating System'!X152</f>
        <v>0</v>
      </c>
      <c r="AZ45" s="852">
        <f>SUMIF('Step 3.3 Heating System'!$A$12:$A$111,PETREAD!AE45,'Step 3.3 Heating System'!$V$12:$V$111)</f>
        <v>0</v>
      </c>
      <c r="BA45" s="852">
        <f t="shared" ref="BA45:BA76" si="13">IFERROR(AX45-AZ45,"")</f>
        <v>0</v>
      </c>
      <c r="BB45" s="856" t="str">
        <f>'Step 3.3 Heating System'!AA152</f>
        <v/>
      </c>
      <c r="BC45" s="424"/>
      <c r="BD45" s="424"/>
      <c r="BE45" s="424"/>
      <c r="BF45" s="424"/>
      <c r="BG45" s="652" t="str">
        <f>SUBSTITUTE(_xlfn.XLOOKUP(G45,'Step 4 Support Tool'!$E$222:$E$321,'Step 3.1 Site Details'!$C$10:$C$109,"",0,1),"uilding ","")</f>
        <v>B1</v>
      </c>
      <c r="BH45" s="652" t="str" cm="1">
        <f t="array" ref="BH45">SUBSTITUTE(_xlfn.XLOOKUP(G45,'Step 3.3 Heating System'!C152:$C$219,'Step 3.3 Heating System'!E152:$E$219,"",0,1)," System ","")</f>
        <v/>
      </c>
      <c r="BI45" s="652" t="str">
        <f>IF(BH45="","",SUBSTITUTE('Step 4 Support Tool'!A254," System ",""))</f>
        <v/>
      </c>
      <c r="BJ45" s="652"/>
      <c r="BK45" s="652" t="str">
        <f t="shared" ref="BK45:BK76" si="14">IFERROR(VLOOKUP(D45,$BO$13:$BP$23,2,FALSE),"")</f>
        <v/>
      </c>
      <c r="BL45" s="424"/>
      <c r="BM45" s="424"/>
      <c r="BN45" s="424"/>
      <c r="BO45" s="424"/>
      <c r="BP45" s="424"/>
      <c r="BQ45" s="849" t="str">
        <f>'Step 4 Support Tool'!A254</f>
        <v>LC System 33</v>
      </c>
      <c r="BR45" s="850" t="str" cm="1">
        <f t="array" ref="BR45">_xlfn.XLOOKUP(G45,'Step 3.3 Heating System'!C152:$C$219,'Step 3.3 Heating System'!E152:$E$219,"",0,1)</f>
        <v/>
      </c>
      <c r="CQ45" s="424"/>
      <c r="CR45" s="424"/>
      <c r="CT45" s="424"/>
      <c r="CU45" s="424"/>
      <c r="CV45" s="424"/>
      <c r="CW45" s="424"/>
      <c r="CX45" s="424"/>
      <c r="CY45" s="424"/>
      <c r="CZ45" s="424"/>
      <c r="DA45" s="424"/>
      <c r="DC45" s="424"/>
      <c r="DD45" s="424"/>
      <c r="DE45" s="424"/>
      <c r="DF45" s="424"/>
      <c r="DG45" s="424"/>
      <c r="DH45" s="424"/>
      <c r="DJ45" s="424"/>
      <c r="DK45" s="424"/>
      <c r="DL45" s="424"/>
      <c r="DM45" s="424"/>
      <c r="DN45" s="424"/>
      <c r="DO45" s="424"/>
      <c r="DP45" s="424"/>
      <c r="DQ45" s="424"/>
      <c r="DR45" s="424"/>
      <c r="DS45" s="424"/>
      <c r="DT45" s="424"/>
      <c r="DU45" s="424"/>
      <c r="DV45" s="424"/>
      <c r="DW45" s="424"/>
      <c r="DX45" s="424"/>
      <c r="DY45" s="424"/>
      <c r="DZ45" s="424"/>
      <c r="EA45" s="424"/>
      <c r="EB45" s="424"/>
      <c r="EC45" s="424"/>
      <c r="ED45" s="424"/>
      <c r="EE45" s="424"/>
      <c r="EF45" s="424"/>
      <c r="EG45" s="424"/>
      <c r="EH45" s="424"/>
      <c r="EI45" s="424"/>
      <c r="EJ45" s="424"/>
      <c r="EK45" s="424"/>
      <c r="EL45" s="424"/>
      <c r="EM45" s="424"/>
      <c r="EN45" s="424"/>
      <c r="EO45" s="424"/>
      <c r="EP45" s="424"/>
      <c r="EQ45" s="424"/>
      <c r="ER45" s="424"/>
      <c r="ES45" s="424"/>
      <c r="ET45" s="424"/>
      <c r="EU45" s="424"/>
      <c r="EV45" s="424"/>
      <c r="EW45" s="424"/>
      <c r="EX45" s="424"/>
      <c r="EY45" s="424"/>
      <c r="EZ45" s="424"/>
      <c r="FA45" s="424"/>
      <c r="FB45" s="424"/>
      <c r="FC45" s="424"/>
      <c r="FD45" s="424"/>
      <c r="FE45" s="424"/>
      <c r="FF45" s="424"/>
      <c r="FG45" s="424"/>
      <c r="FH45" s="424"/>
      <c r="FI45" s="424"/>
      <c r="FJ45" s="424"/>
      <c r="FK45" s="424"/>
      <c r="FL45" s="424"/>
      <c r="FM45" s="424"/>
      <c r="FN45" s="424"/>
      <c r="FO45" s="424"/>
      <c r="FP45" s="424"/>
      <c r="FQ45" s="424"/>
      <c r="FR45" s="424"/>
      <c r="FS45" s="424"/>
      <c r="FT45" s="424"/>
      <c r="FU45" s="424"/>
      <c r="FV45" s="424"/>
      <c r="FW45" s="424"/>
      <c r="FX45" s="424"/>
      <c r="FY45" s="424"/>
      <c r="FZ45" s="424"/>
      <c r="GA45" s="424"/>
      <c r="GB45" s="424"/>
      <c r="GC45" s="424"/>
      <c r="GD45" s="424"/>
      <c r="GE45" s="424"/>
      <c r="GF45" s="424"/>
      <c r="GG45" s="424"/>
    </row>
    <row r="46" spans="1:189" ht="12" customHeight="1" x14ac:dyDescent="0.25">
      <c r="A46" s="447" t="str">
        <f t="shared" si="6"/>
        <v/>
      </c>
      <c r="B46" s="447" t="str">
        <f t="shared" si="9"/>
        <v/>
      </c>
      <c r="C46" s="447" t="str">
        <f>IF(D46="","",'Eligible Technologies'!$C$7)</f>
        <v/>
      </c>
      <c r="D46" s="447" t="str">
        <f>'Step 4 Support Tool'!B255</f>
        <v/>
      </c>
      <c r="E46" s="448">
        <f>'Step 4 Support Tool'!C255</f>
        <v>0</v>
      </c>
      <c r="F46" s="448">
        <f>'Step 4 Support Tool'!D255</f>
        <v>0</v>
      </c>
      <c r="G46" s="447" t="str">
        <f>IF('Step 4 Support Tool'!E255="","",TRIM('Step 4 Support Tool'!E255))</f>
        <v/>
      </c>
      <c r="H46" s="447" t="str">
        <f t="shared" si="10"/>
        <v/>
      </c>
      <c r="I46" s="447" t="str">
        <f t="shared" si="11"/>
        <v/>
      </c>
      <c r="J46" s="447">
        <f>'Step 4 Support Tool'!F255</f>
        <v>0</v>
      </c>
      <c r="K46" s="447">
        <f>'Step 4 Support Tool'!H255</f>
        <v>0</v>
      </c>
      <c r="L46" s="447">
        <f>'Step 4 Support Tool'!I255</f>
        <v>0</v>
      </c>
      <c r="M46" s="447">
        <f>'Step 4 Support Tool'!L255</f>
        <v>0</v>
      </c>
      <c r="N46" s="447">
        <f>'Step 4 Support Tool'!M255</f>
        <v>0</v>
      </c>
      <c r="O46" s="447" t="str">
        <f>'Step 4 Support Tool'!AB255</f>
        <v/>
      </c>
      <c r="P46" s="953">
        <f>'Step 4 Support Tool'!AD255</f>
        <v>0</v>
      </c>
      <c r="Q46" s="954">
        <f>'Step 3.3 Heating System'!W153</f>
        <v>0</v>
      </c>
      <c r="R46" s="954" t="str">
        <f>'Step 4 Support Tool'!O255</f>
        <v/>
      </c>
      <c r="S46" s="955" t="str">
        <f>'Step 4 Support Tool'!P255</f>
        <v/>
      </c>
      <c r="T46" s="955" t="str">
        <f>'Step 4 Support Tool'!Q255</f>
        <v/>
      </c>
      <c r="U46" s="956" t="str">
        <f>'Step 4 Support Tool'!R255</f>
        <v/>
      </c>
      <c r="V46" s="956" t="str">
        <f>'Step 4 Support Tool'!S255</f>
        <v/>
      </c>
      <c r="W46" s="956" t="str">
        <f>'Step 4 Support Tool'!T255</f>
        <v/>
      </c>
      <c r="X46" s="957" t="str">
        <f>'Step 4 Support Tool'!X255</f>
        <v/>
      </c>
      <c r="Y46" s="958" t="str">
        <f t="shared" si="8"/>
        <v/>
      </c>
      <c r="Z46" s="959" t="str">
        <f>'Step 4 Support Tool'!AC255</f>
        <v/>
      </c>
      <c r="AA46" s="959">
        <f>'Step 4 Support Tool'!J255</f>
        <v>0</v>
      </c>
      <c r="AB46" s="959">
        <f>'Step 4 Support Tool'!K255</f>
        <v>0</v>
      </c>
      <c r="AC46" s="956">
        <f>'Step 3.3 Heating System'!H153</f>
        <v>0</v>
      </c>
      <c r="AD46" s="956" t="str">
        <f t="shared" si="12"/>
        <v/>
      </c>
      <c r="AE46" s="955">
        <f>'Step 3.3 Heating System'!E153</f>
        <v>0</v>
      </c>
      <c r="AF46" s="955">
        <f>'Step 3.3 Heating System'!F153</f>
        <v>0</v>
      </c>
      <c r="AG46" s="955">
        <f>'Step 3.3 Heating System'!G153</f>
        <v>0</v>
      </c>
      <c r="AH46" s="955">
        <f>'Step 3.3 Heating System'!H153</f>
        <v>0</v>
      </c>
      <c r="AI46" s="960">
        <f>'Step 3.3 Heating System'!I153</f>
        <v>0</v>
      </c>
      <c r="AJ46" s="960">
        <f>'Step 3.3 Heating System'!J153</f>
        <v>0</v>
      </c>
      <c r="AK46" s="960" t="str">
        <f>'Step 3.3 Heating System'!K153</f>
        <v/>
      </c>
      <c r="AL46" s="961" t="str">
        <f>'Step 3.3 Heating System'!L153</f>
        <v/>
      </c>
      <c r="AM46" s="961" t="str">
        <f>'Step 3.3 Heating System'!AB153</f>
        <v/>
      </c>
      <c r="AN46" s="962">
        <f>'Step 3.3 Heating System'!M153</f>
        <v>0</v>
      </c>
      <c r="AO46" s="962">
        <f>'Step 3.3 Heating System'!N153</f>
        <v>0</v>
      </c>
      <c r="AP46" s="962">
        <f>'Step 3.3 Heating System'!O153</f>
        <v>0</v>
      </c>
      <c r="AQ46" s="962">
        <f>'Step 3.3 Heating System'!P153</f>
        <v>0</v>
      </c>
      <c r="AR46" s="963">
        <f>'Step 3.3 Heating System'!Q153</f>
        <v>0</v>
      </c>
      <c r="AS46" s="963">
        <f>'Step 3.3 Heating System'!R153</f>
        <v>0</v>
      </c>
      <c r="AT46" s="963">
        <f>'Step 3.3 Heating System'!S153</f>
        <v>0</v>
      </c>
      <c r="AU46" s="964">
        <f>'Step 3.3 Heating System'!T153</f>
        <v>0</v>
      </c>
      <c r="AV46" s="964">
        <f>'Step 3.3 Heating System'!U153</f>
        <v>0</v>
      </c>
      <c r="AW46" s="964">
        <f>'Step 3.3 Heating System'!V153</f>
        <v>0</v>
      </c>
      <c r="AX46" s="964">
        <f>'Step 3.3 Heating System'!W153</f>
        <v>0</v>
      </c>
      <c r="AY46" s="963">
        <f>'Step 3.3 Heating System'!X153</f>
        <v>0</v>
      </c>
      <c r="AZ46" s="852">
        <f>SUMIF('Step 3.3 Heating System'!$A$12:$A$111,PETREAD!AE46,'Step 3.3 Heating System'!$V$12:$V$111)</f>
        <v>0</v>
      </c>
      <c r="BA46" s="852">
        <f t="shared" si="13"/>
        <v>0</v>
      </c>
      <c r="BB46" s="856" t="str">
        <f>'Step 3.3 Heating System'!AA153</f>
        <v/>
      </c>
      <c r="BC46" s="424"/>
      <c r="BD46" s="424"/>
      <c r="BE46" s="424"/>
      <c r="BF46" s="424"/>
      <c r="BG46" s="652" t="str">
        <f>SUBSTITUTE(_xlfn.XLOOKUP(G46,'Step 4 Support Tool'!$E$222:$E$321,'Step 3.1 Site Details'!$C$10:$C$109,"",0,1),"uilding ","")</f>
        <v>B1</v>
      </c>
      <c r="BH46" s="652" t="str" cm="1">
        <f t="array" ref="BH46">SUBSTITUTE(_xlfn.XLOOKUP(G46,'Step 3.3 Heating System'!C153:$C$219,'Step 3.3 Heating System'!E153:$E$219,"",0,1)," System ","")</f>
        <v/>
      </c>
      <c r="BI46" s="652" t="str">
        <f>IF(BH46="","",SUBSTITUTE('Step 4 Support Tool'!A255," System ",""))</f>
        <v/>
      </c>
      <c r="BJ46" s="652"/>
      <c r="BK46" s="652" t="str">
        <f t="shared" si="14"/>
        <v/>
      </c>
      <c r="BL46" s="424"/>
      <c r="BM46" s="424"/>
      <c r="BN46" s="424"/>
      <c r="BO46" s="424"/>
      <c r="BP46" s="424"/>
      <c r="BQ46" s="849" t="str">
        <f>'Step 4 Support Tool'!A255</f>
        <v>LC System 34</v>
      </c>
      <c r="BR46" s="850" t="str" cm="1">
        <f t="array" ref="BR46">_xlfn.XLOOKUP(G46,'Step 3.3 Heating System'!C153:$C$219,'Step 3.3 Heating System'!E153:$E$219,"",0,1)</f>
        <v/>
      </c>
      <c r="CQ46" s="424"/>
      <c r="CR46" s="424"/>
      <c r="CT46" s="424"/>
      <c r="CU46" s="424"/>
      <c r="CV46" s="424"/>
      <c r="CW46" s="424"/>
      <c r="CX46" s="424"/>
      <c r="CY46" s="424"/>
      <c r="CZ46" s="424"/>
      <c r="DA46" s="424"/>
      <c r="DC46" s="424"/>
      <c r="DD46" s="424"/>
      <c r="DE46" s="424"/>
      <c r="DF46" s="424"/>
      <c r="DG46" s="424"/>
      <c r="DH46" s="424"/>
      <c r="DJ46" s="424"/>
      <c r="DK46" s="424"/>
      <c r="DL46" s="424"/>
      <c r="DM46" s="424"/>
      <c r="DN46" s="424"/>
      <c r="DO46" s="424"/>
      <c r="DP46" s="424"/>
      <c r="DQ46" s="424"/>
      <c r="DR46" s="424"/>
      <c r="DS46" s="424"/>
      <c r="DT46" s="424"/>
      <c r="DU46" s="424"/>
      <c r="DV46" s="424"/>
      <c r="DW46" s="424"/>
      <c r="DX46" s="424"/>
      <c r="DY46" s="424"/>
      <c r="DZ46" s="424"/>
      <c r="EA46" s="424"/>
      <c r="EB46" s="424"/>
      <c r="EC46" s="424"/>
      <c r="ED46" s="424"/>
      <c r="EE46" s="424"/>
      <c r="EF46" s="424"/>
      <c r="EG46" s="424"/>
      <c r="EH46" s="424"/>
      <c r="EI46" s="424"/>
      <c r="EJ46" s="424"/>
      <c r="EK46" s="424"/>
      <c r="EL46" s="424"/>
      <c r="EM46" s="424"/>
      <c r="EN46" s="424"/>
      <c r="EO46" s="424"/>
      <c r="EP46" s="424"/>
      <c r="EQ46" s="424"/>
      <c r="ER46" s="424"/>
      <c r="ES46" s="424"/>
      <c r="ET46" s="424"/>
      <c r="EU46" s="424"/>
      <c r="EV46" s="424"/>
      <c r="EW46" s="424"/>
      <c r="EX46" s="424"/>
      <c r="EY46" s="424"/>
      <c r="EZ46" s="424"/>
      <c r="FA46" s="424"/>
      <c r="FB46" s="424"/>
      <c r="FC46" s="424"/>
      <c r="FD46" s="424"/>
      <c r="FE46" s="424"/>
      <c r="FF46" s="424"/>
      <c r="FG46" s="424"/>
      <c r="FH46" s="424"/>
      <c r="FI46" s="424"/>
      <c r="FJ46" s="424"/>
      <c r="FK46" s="424"/>
      <c r="FL46" s="424"/>
      <c r="FM46" s="424"/>
      <c r="FN46" s="424"/>
      <c r="FO46" s="424"/>
      <c r="FP46" s="424"/>
      <c r="FQ46" s="424"/>
      <c r="FR46" s="424"/>
      <c r="FS46" s="424"/>
      <c r="FT46" s="424"/>
      <c r="FU46" s="424"/>
      <c r="FV46" s="424"/>
      <c r="FW46" s="424"/>
      <c r="FX46" s="424"/>
      <c r="FY46" s="424"/>
      <c r="FZ46" s="424"/>
      <c r="GA46" s="424"/>
      <c r="GB46" s="424"/>
      <c r="GC46" s="424"/>
      <c r="GD46" s="424"/>
      <c r="GE46" s="424"/>
      <c r="GF46" s="424"/>
      <c r="GG46" s="424"/>
    </row>
    <row r="47" spans="1:189" ht="12" customHeight="1" x14ac:dyDescent="0.25">
      <c r="A47" s="447" t="str">
        <f t="shared" si="6"/>
        <v/>
      </c>
      <c r="B47" s="447" t="str">
        <f t="shared" si="9"/>
        <v/>
      </c>
      <c r="C47" s="447" t="str">
        <f>IF(D47="","",'Eligible Technologies'!$C$7)</f>
        <v/>
      </c>
      <c r="D47" s="447" t="str">
        <f>'Step 4 Support Tool'!B256</f>
        <v/>
      </c>
      <c r="E47" s="448">
        <f>'Step 4 Support Tool'!C256</f>
        <v>0</v>
      </c>
      <c r="F47" s="448">
        <f>'Step 4 Support Tool'!D256</f>
        <v>0</v>
      </c>
      <c r="G47" s="447" t="str">
        <f>IF('Step 4 Support Tool'!E256="","",TRIM('Step 4 Support Tool'!E256))</f>
        <v/>
      </c>
      <c r="H47" s="447" t="str">
        <f t="shared" si="10"/>
        <v/>
      </c>
      <c r="I47" s="447" t="str">
        <f t="shared" si="11"/>
        <v/>
      </c>
      <c r="J47" s="447">
        <f>'Step 4 Support Tool'!F256</f>
        <v>0</v>
      </c>
      <c r="K47" s="447">
        <f>'Step 4 Support Tool'!H256</f>
        <v>0</v>
      </c>
      <c r="L47" s="447">
        <f>'Step 4 Support Tool'!I256</f>
        <v>0</v>
      </c>
      <c r="M47" s="447">
        <f>'Step 4 Support Tool'!L256</f>
        <v>0</v>
      </c>
      <c r="N47" s="447">
        <f>'Step 4 Support Tool'!M256</f>
        <v>0</v>
      </c>
      <c r="O47" s="447" t="str">
        <f>'Step 4 Support Tool'!AB256</f>
        <v/>
      </c>
      <c r="P47" s="953">
        <f>'Step 4 Support Tool'!AD256</f>
        <v>0</v>
      </c>
      <c r="Q47" s="954">
        <f>'Step 3.3 Heating System'!W154</f>
        <v>0</v>
      </c>
      <c r="R47" s="954" t="str">
        <f>'Step 4 Support Tool'!O256</f>
        <v/>
      </c>
      <c r="S47" s="955" t="str">
        <f>'Step 4 Support Tool'!P256</f>
        <v/>
      </c>
      <c r="T47" s="955" t="str">
        <f>'Step 4 Support Tool'!Q256</f>
        <v/>
      </c>
      <c r="U47" s="956" t="str">
        <f>'Step 4 Support Tool'!R256</f>
        <v/>
      </c>
      <c r="V47" s="956" t="str">
        <f>'Step 4 Support Tool'!S256</f>
        <v/>
      </c>
      <c r="W47" s="956" t="str">
        <f>'Step 4 Support Tool'!T256</f>
        <v/>
      </c>
      <c r="X47" s="957" t="str">
        <f>'Step 4 Support Tool'!X256</f>
        <v/>
      </c>
      <c r="Y47" s="958" t="str">
        <f t="shared" si="8"/>
        <v/>
      </c>
      <c r="Z47" s="959" t="str">
        <f>'Step 4 Support Tool'!AC256</f>
        <v/>
      </c>
      <c r="AA47" s="959">
        <f>'Step 4 Support Tool'!J256</f>
        <v>0</v>
      </c>
      <c r="AB47" s="959">
        <f>'Step 4 Support Tool'!K256</f>
        <v>0</v>
      </c>
      <c r="AC47" s="956">
        <f>'Step 3.3 Heating System'!H154</f>
        <v>0</v>
      </c>
      <c r="AD47" s="956" t="str">
        <f t="shared" si="12"/>
        <v/>
      </c>
      <c r="AE47" s="955">
        <f>'Step 3.3 Heating System'!E154</f>
        <v>0</v>
      </c>
      <c r="AF47" s="955">
        <f>'Step 3.3 Heating System'!F154</f>
        <v>0</v>
      </c>
      <c r="AG47" s="955">
        <f>'Step 3.3 Heating System'!G154</f>
        <v>0</v>
      </c>
      <c r="AH47" s="955">
        <f>'Step 3.3 Heating System'!H154</f>
        <v>0</v>
      </c>
      <c r="AI47" s="960">
        <f>'Step 3.3 Heating System'!I154</f>
        <v>0</v>
      </c>
      <c r="AJ47" s="960">
        <f>'Step 3.3 Heating System'!J154</f>
        <v>0</v>
      </c>
      <c r="AK47" s="960" t="str">
        <f>'Step 3.3 Heating System'!K154</f>
        <v/>
      </c>
      <c r="AL47" s="961" t="str">
        <f>'Step 3.3 Heating System'!L154</f>
        <v/>
      </c>
      <c r="AM47" s="961" t="str">
        <f>'Step 3.3 Heating System'!AB154</f>
        <v/>
      </c>
      <c r="AN47" s="962">
        <f>'Step 3.3 Heating System'!M154</f>
        <v>0</v>
      </c>
      <c r="AO47" s="962">
        <f>'Step 3.3 Heating System'!N154</f>
        <v>0</v>
      </c>
      <c r="AP47" s="962">
        <f>'Step 3.3 Heating System'!O154</f>
        <v>0</v>
      </c>
      <c r="AQ47" s="962">
        <f>'Step 3.3 Heating System'!P154</f>
        <v>0</v>
      </c>
      <c r="AR47" s="963">
        <f>'Step 3.3 Heating System'!Q154</f>
        <v>0</v>
      </c>
      <c r="AS47" s="963">
        <f>'Step 3.3 Heating System'!R154</f>
        <v>0</v>
      </c>
      <c r="AT47" s="963">
        <f>'Step 3.3 Heating System'!S154</f>
        <v>0</v>
      </c>
      <c r="AU47" s="964">
        <f>'Step 3.3 Heating System'!T154</f>
        <v>0</v>
      </c>
      <c r="AV47" s="964">
        <f>'Step 3.3 Heating System'!U154</f>
        <v>0</v>
      </c>
      <c r="AW47" s="964">
        <f>'Step 3.3 Heating System'!V154</f>
        <v>0</v>
      </c>
      <c r="AX47" s="964">
        <f>'Step 3.3 Heating System'!W154</f>
        <v>0</v>
      </c>
      <c r="AY47" s="963">
        <f>'Step 3.3 Heating System'!X154</f>
        <v>0</v>
      </c>
      <c r="AZ47" s="852">
        <f>SUMIF('Step 3.3 Heating System'!$A$12:$A$111,PETREAD!AE47,'Step 3.3 Heating System'!$V$12:$V$111)</f>
        <v>0</v>
      </c>
      <c r="BA47" s="852">
        <f t="shared" si="13"/>
        <v>0</v>
      </c>
      <c r="BB47" s="856" t="str">
        <f>'Step 3.3 Heating System'!AA154</f>
        <v/>
      </c>
      <c r="BC47" s="424"/>
      <c r="BD47" s="424"/>
      <c r="BE47" s="424"/>
      <c r="BF47" s="424"/>
      <c r="BG47" s="652" t="str">
        <f>SUBSTITUTE(_xlfn.XLOOKUP(G47,'Step 4 Support Tool'!$E$222:$E$321,'Step 3.1 Site Details'!$C$10:$C$109,"",0,1),"uilding ","")</f>
        <v>B1</v>
      </c>
      <c r="BH47" s="652" t="str" cm="1">
        <f t="array" ref="BH47">SUBSTITUTE(_xlfn.XLOOKUP(G47,'Step 3.3 Heating System'!C154:$C$219,'Step 3.3 Heating System'!E154:$E$219,"",0,1)," System ","")</f>
        <v/>
      </c>
      <c r="BI47" s="652" t="str">
        <f>IF(BH47="","",SUBSTITUTE('Step 4 Support Tool'!A256," System ",""))</f>
        <v/>
      </c>
      <c r="BJ47" s="652"/>
      <c r="BK47" s="652" t="str">
        <f t="shared" si="14"/>
        <v/>
      </c>
      <c r="BL47" s="424"/>
      <c r="BM47" s="424"/>
      <c r="BN47" s="424"/>
      <c r="BO47" s="424"/>
      <c r="BP47" s="424"/>
      <c r="BQ47" s="849" t="str">
        <f>'Step 4 Support Tool'!A256</f>
        <v>LC System 35</v>
      </c>
      <c r="BR47" s="850" t="str" cm="1">
        <f t="array" ref="BR47">_xlfn.XLOOKUP(G47,'Step 3.3 Heating System'!C154:$C$219,'Step 3.3 Heating System'!E154:$E$219,"",0,1)</f>
        <v/>
      </c>
      <c r="CQ47" s="424"/>
      <c r="CR47" s="424"/>
      <c r="CT47" s="424"/>
      <c r="CU47" s="424"/>
      <c r="CV47" s="424"/>
      <c r="CW47" s="424"/>
      <c r="CX47" s="424"/>
      <c r="CY47" s="424"/>
      <c r="CZ47" s="424"/>
      <c r="DA47" s="424"/>
      <c r="DC47" s="424"/>
      <c r="DD47" s="424"/>
      <c r="DE47" s="424"/>
      <c r="DF47" s="424"/>
      <c r="DG47" s="424"/>
      <c r="DH47" s="424"/>
      <c r="DJ47" s="424"/>
      <c r="DK47" s="424"/>
      <c r="DL47" s="424"/>
      <c r="DM47" s="424"/>
      <c r="DN47" s="424"/>
      <c r="DO47" s="424"/>
      <c r="DP47" s="424"/>
      <c r="DQ47" s="424"/>
      <c r="DR47" s="424"/>
      <c r="DS47" s="424"/>
      <c r="DT47" s="424"/>
      <c r="DU47" s="424"/>
      <c r="DV47" s="424"/>
      <c r="DW47" s="424"/>
      <c r="DX47" s="424"/>
      <c r="DY47" s="424"/>
      <c r="DZ47" s="424"/>
      <c r="EA47" s="424"/>
      <c r="EB47" s="424"/>
      <c r="EC47" s="424"/>
      <c r="ED47" s="424"/>
      <c r="EE47" s="424"/>
      <c r="EF47" s="424"/>
      <c r="EG47" s="424"/>
      <c r="EH47" s="424"/>
      <c r="EI47" s="424"/>
      <c r="EJ47" s="424"/>
      <c r="EK47" s="424"/>
      <c r="EL47" s="424"/>
      <c r="EM47" s="424"/>
      <c r="EN47" s="424"/>
      <c r="EO47" s="424"/>
      <c r="EP47" s="424"/>
      <c r="EQ47" s="424"/>
      <c r="ER47" s="424"/>
      <c r="ES47" s="424"/>
      <c r="ET47" s="424"/>
      <c r="EU47" s="424"/>
      <c r="EV47" s="424"/>
      <c r="EW47" s="424"/>
      <c r="EX47" s="424"/>
      <c r="EY47" s="424"/>
      <c r="EZ47" s="424"/>
      <c r="FA47" s="424"/>
      <c r="FB47" s="424"/>
      <c r="FC47" s="424"/>
      <c r="FD47" s="424"/>
      <c r="FE47" s="424"/>
      <c r="FF47" s="424"/>
      <c r="FG47" s="424"/>
      <c r="FH47" s="424"/>
      <c r="FI47" s="424"/>
      <c r="FJ47" s="424"/>
      <c r="FK47" s="424"/>
      <c r="FL47" s="424"/>
      <c r="FM47" s="424"/>
      <c r="FN47" s="424"/>
      <c r="FO47" s="424"/>
      <c r="FP47" s="424"/>
      <c r="FQ47" s="424"/>
      <c r="FR47" s="424"/>
      <c r="FS47" s="424"/>
      <c r="FT47" s="424"/>
      <c r="FU47" s="424"/>
      <c r="FV47" s="424"/>
      <c r="FW47" s="424"/>
      <c r="FX47" s="424"/>
      <c r="FY47" s="424"/>
      <c r="FZ47" s="424"/>
      <c r="GA47" s="424"/>
      <c r="GB47" s="424"/>
      <c r="GC47" s="424"/>
      <c r="GD47" s="424"/>
      <c r="GE47" s="424"/>
      <c r="GF47" s="424"/>
      <c r="GG47" s="424"/>
    </row>
    <row r="48" spans="1:189" ht="12" customHeight="1" x14ac:dyDescent="0.25">
      <c r="A48" s="447" t="str">
        <f t="shared" si="6"/>
        <v/>
      </c>
      <c r="B48" s="447" t="str">
        <f t="shared" si="9"/>
        <v/>
      </c>
      <c r="C48" s="447" t="str">
        <f>IF(D48="","",'Eligible Technologies'!$C$7)</f>
        <v/>
      </c>
      <c r="D48" s="447" t="str">
        <f>'Step 4 Support Tool'!B257</f>
        <v/>
      </c>
      <c r="E48" s="448">
        <f>'Step 4 Support Tool'!C257</f>
        <v>0</v>
      </c>
      <c r="F48" s="448">
        <f>'Step 4 Support Tool'!D257</f>
        <v>0</v>
      </c>
      <c r="G48" s="447" t="str">
        <f>IF('Step 4 Support Tool'!E257="","",TRIM('Step 4 Support Tool'!E257))</f>
        <v/>
      </c>
      <c r="H48" s="447" t="str">
        <f t="shared" si="10"/>
        <v/>
      </c>
      <c r="I48" s="447" t="str">
        <f t="shared" si="11"/>
        <v/>
      </c>
      <c r="J48" s="447">
        <f>'Step 4 Support Tool'!F257</f>
        <v>0</v>
      </c>
      <c r="K48" s="447">
        <f>'Step 4 Support Tool'!H257</f>
        <v>0</v>
      </c>
      <c r="L48" s="447">
        <f>'Step 4 Support Tool'!I257</f>
        <v>0</v>
      </c>
      <c r="M48" s="447">
        <f>'Step 4 Support Tool'!L257</f>
        <v>0</v>
      </c>
      <c r="N48" s="447">
        <f>'Step 4 Support Tool'!M257</f>
        <v>0</v>
      </c>
      <c r="O48" s="447" t="str">
        <f>'Step 4 Support Tool'!AB257</f>
        <v/>
      </c>
      <c r="P48" s="953">
        <f>'Step 4 Support Tool'!AD257</f>
        <v>0</v>
      </c>
      <c r="Q48" s="954">
        <f>'Step 3.3 Heating System'!W155</f>
        <v>0</v>
      </c>
      <c r="R48" s="954" t="str">
        <f>'Step 4 Support Tool'!O257</f>
        <v/>
      </c>
      <c r="S48" s="955" t="str">
        <f>'Step 4 Support Tool'!P257</f>
        <v/>
      </c>
      <c r="T48" s="955" t="str">
        <f>'Step 4 Support Tool'!Q257</f>
        <v/>
      </c>
      <c r="U48" s="956" t="str">
        <f>'Step 4 Support Tool'!R257</f>
        <v/>
      </c>
      <c r="V48" s="956" t="str">
        <f>'Step 4 Support Tool'!S257</f>
        <v/>
      </c>
      <c r="W48" s="956" t="str">
        <f>'Step 4 Support Tool'!T257</f>
        <v/>
      </c>
      <c r="X48" s="957" t="str">
        <f>'Step 4 Support Tool'!X257</f>
        <v/>
      </c>
      <c r="Y48" s="958" t="str">
        <f t="shared" si="8"/>
        <v/>
      </c>
      <c r="Z48" s="959" t="str">
        <f>'Step 4 Support Tool'!AC257</f>
        <v/>
      </c>
      <c r="AA48" s="959">
        <f>'Step 4 Support Tool'!J257</f>
        <v>0</v>
      </c>
      <c r="AB48" s="959">
        <f>'Step 4 Support Tool'!K257</f>
        <v>0</v>
      </c>
      <c r="AC48" s="956">
        <f>'Step 3.3 Heating System'!H155</f>
        <v>0</v>
      </c>
      <c r="AD48" s="956" t="str">
        <f t="shared" si="12"/>
        <v/>
      </c>
      <c r="AE48" s="955">
        <f>'Step 3.3 Heating System'!E155</f>
        <v>0</v>
      </c>
      <c r="AF48" s="955">
        <f>'Step 3.3 Heating System'!F155</f>
        <v>0</v>
      </c>
      <c r="AG48" s="955">
        <f>'Step 3.3 Heating System'!G155</f>
        <v>0</v>
      </c>
      <c r="AH48" s="955">
        <f>'Step 3.3 Heating System'!H155</f>
        <v>0</v>
      </c>
      <c r="AI48" s="960">
        <f>'Step 3.3 Heating System'!I155</f>
        <v>0</v>
      </c>
      <c r="AJ48" s="960">
        <f>'Step 3.3 Heating System'!J155</f>
        <v>0</v>
      </c>
      <c r="AK48" s="960" t="str">
        <f>'Step 3.3 Heating System'!K155</f>
        <v/>
      </c>
      <c r="AL48" s="961" t="str">
        <f>'Step 3.3 Heating System'!L155</f>
        <v/>
      </c>
      <c r="AM48" s="961" t="str">
        <f>'Step 3.3 Heating System'!AB155</f>
        <v/>
      </c>
      <c r="AN48" s="962">
        <f>'Step 3.3 Heating System'!M155</f>
        <v>0</v>
      </c>
      <c r="AO48" s="962">
        <f>'Step 3.3 Heating System'!N155</f>
        <v>0</v>
      </c>
      <c r="AP48" s="962">
        <f>'Step 3.3 Heating System'!O155</f>
        <v>0</v>
      </c>
      <c r="AQ48" s="962">
        <f>'Step 3.3 Heating System'!P155</f>
        <v>0</v>
      </c>
      <c r="AR48" s="963">
        <f>'Step 3.3 Heating System'!Q155</f>
        <v>0</v>
      </c>
      <c r="AS48" s="963">
        <f>'Step 3.3 Heating System'!R155</f>
        <v>0</v>
      </c>
      <c r="AT48" s="963">
        <f>'Step 3.3 Heating System'!S155</f>
        <v>0</v>
      </c>
      <c r="AU48" s="964">
        <f>'Step 3.3 Heating System'!T155</f>
        <v>0</v>
      </c>
      <c r="AV48" s="964">
        <f>'Step 3.3 Heating System'!U155</f>
        <v>0</v>
      </c>
      <c r="AW48" s="964">
        <f>'Step 3.3 Heating System'!V155</f>
        <v>0</v>
      </c>
      <c r="AX48" s="964">
        <f>'Step 3.3 Heating System'!W155</f>
        <v>0</v>
      </c>
      <c r="AY48" s="963">
        <f>'Step 3.3 Heating System'!X155</f>
        <v>0</v>
      </c>
      <c r="AZ48" s="852">
        <f>SUMIF('Step 3.3 Heating System'!$A$12:$A$111,PETREAD!AE48,'Step 3.3 Heating System'!$V$12:$V$111)</f>
        <v>0</v>
      </c>
      <c r="BA48" s="852">
        <f t="shared" si="13"/>
        <v>0</v>
      </c>
      <c r="BB48" s="856" t="str">
        <f>'Step 3.3 Heating System'!AA155</f>
        <v/>
      </c>
      <c r="BC48" s="424"/>
      <c r="BD48" s="424"/>
      <c r="BE48" s="424"/>
      <c r="BF48" s="424"/>
      <c r="BG48" s="652" t="str">
        <f>SUBSTITUTE(_xlfn.XLOOKUP(G48,'Step 4 Support Tool'!$E$222:$E$321,'Step 3.1 Site Details'!$C$10:$C$109,"",0,1),"uilding ","")</f>
        <v>B1</v>
      </c>
      <c r="BH48" s="652" t="str" cm="1">
        <f t="array" ref="BH48">SUBSTITUTE(_xlfn.XLOOKUP(G48,'Step 3.3 Heating System'!C155:$C$219,'Step 3.3 Heating System'!E155:$E$219,"",0,1)," System ","")</f>
        <v/>
      </c>
      <c r="BI48" s="652" t="str">
        <f>IF(BH48="","",SUBSTITUTE('Step 4 Support Tool'!A257," System ",""))</f>
        <v/>
      </c>
      <c r="BJ48" s="652"/>
      <c r="BK48" s="652" t="str">
        <f t="shared" si="14"/>
        <v/>
      </c>
      <c r="BL48" s="424"/>
      <c r="BM48" s="424"/>
      <c r="BN48" s="424"/>
      <c r="BO48" s="424"/>
      <c r="BP48" s="424"/>
      <c r="BQ48" s="849" t="str">
        <f>'Step 4 Support Tool'!A257</f>
        <v>LC System 36</v>
      </c>
      <c r="BR48" s="850" t="str" cm="1">
        <f t="array" ref="BR48">_xlfn.XLOOKUP(G48,'Step 3.3 Heating System'!C155:$C$219,'Step 3.3 Heating System'!E155:$E$219,"",0,1)</f>
        <v/>
      </c>
      <c r="CQ48" s="424"/>
      <c r="CR48" s="424"/>
      <c r="CT48" s="424"/>
      <c r="CU48" s="424"/>
      <c r="CV48" s="424"/>
      <c r="CW48" s="424"/>
      <c r="CX48" s="424"/>
      <c r="CY48" s="424"/>
      <c r="CZ48" s="424"/>
      <c r="DA48" s="424"/>
      <c r="DC48" s="424"/>
      <c r="DD48" s="424"/>
      <c r="DE48" s="424"/>
      <c r="DF48" s="424"/>
      <c r="DG48" s="424"/>
      <c r="DH48" s="424"/>
      <c r="DJ48" s="424"/>
      <c r="DK48" s="424"/>
      <c r="DL48" s="424"/>
      <c r="DM48" s="424"/>
      <c r="DN48" s="424"/>
      <c r="DO48" s="424"/>
      <c r="DP48" s="424"/>
      <c r="DQ48" s="424"/>
      <c r="DR48" s="424"/>
      <c r="DS48" s="424"/>
      <c r="DT48" s="424"/>
      <c r="DU48" s="424"/>
      <c r="DV48" s="424"/>
      <c r="DW48" s="424"/>
      <c r="DX48" s="424"/>
      <c r="DY48" s="424"/>
      <c r="DZ48" s="424"/>
      <c r="EA48" s="424"/>
      <c r="EB48" s="424"/>
      <c r="EC48" s="424"/>
      <c r="ED48" s="424"/>
      <c r="EE48" s="424"/>
      <c r="EF48" s="424"/>
      <c r="EG48" s="424"/>
      <c r="EH48" s="424"/>
      <c r="EI48" s="424"/>
      <c r="EJ48" s="424"/>
      <c r="EK48" s="424"/>
      <c r="EL48" s="424"/>
      <c r="EM48" s="424"/>
      <c r="EN48" s="424"/>
      <c r="EO48" s="424"/>
      <c r="EP48" s="424"/>
      <c r="EQ48" s="424"/>
      <c r="ER48" s="424"/>
      <c r="ES48" s="424"/>
      <c r="ET48" s="424"/>
      <c r="EU48" s="424"/>
      <c r="EV48" s="424"/>
      <c r="EW48" s="424"/>
      <c r="EX48" s="424"/>
      <c r="EY48" s="424"/>
      <c r="EZ48" s="424"/>
      <c r="FA48" s="424"/>
      <c r="FB48" s="424"/>
      <c r="FC48" s="424"/>
      <c r="FD48" s="424"/>
      <c r="FE48" s="424"/>
      <c r="FF48" s="424"/>
      <c r="FG48" s="424"/>
      <c r="FH48" s="424"/>
      <c r="FI48" s="424"/>
      <c r="FJ48" s="424"/>
      <c r="FK48" s="424"/>
      <c r="FL48" s="424"/>
      <c r="FM48" s="424"/>
      <c r="FN48" s="424"/>
      <c r="FO48" s="424"/>
      <c r="FP48" s="424"/>
      <c r="FQ48" s="424"/>
      <c r="FR48" s="424"/>
      <c r="FS48" s="424"/>
      <c r="FT48" s="424"/>
      <c r="FU48" s="424"/>
      <c r="FV48" s="424"/>
      <c r="FW48" s="424"/>
      <c r="FX48" s="424"/>
      <c r="FY48" s="424"/>
      <c r="FZ48" s="424"/>
      <c r="GA48" s="424"/>
      <c r="GB48" s="424"/>
      <c r="GC48" s="424"/>
      <c r="GD48" s="424"/>
      <c r="GE48" s="424"/>
      <c r="GF48" s="424"/>
      <c r="GG48" s="424"/>
    </row>
    <row r="49" spans="1:189" ht="12" customHeight="1" x14ac:dyDescent="0.25">
      <c r="A49" s="447" t="str">
        <f t="shared" si="6"/>
        <v/>
      </c>
      <c r="B49" s="447" t="str">
        <f t="shared" si="9"/>
        <v/>
      </c>
      <c r="C49" s="447" t="str">
        <f>IF(D49="","",'Eligible Technologies'!$C$7)</f>
        <v/>
      </c>
      <c r="D49" s="447" t="str">
        <f>'Step 4 Support Tool'!B258</f>
        <v/>
      </c>
      <c r="E49" s="448">
        <f>'Step 4 Support Tool'!C258</f>
        <v>0</v>
      </c>
      <c r="F49" s="448">
        <f>'Step 4 Support Tool'!D258</f>
        <v>0</v>
      </c>
      <c r="G49" s="447" t="str">
        <f>IF('Step 4 Support Tool'!E258="","",TRIM('Step 4 Support Tool'!E258))</f>
        <v/>
      </c>
      <c r="H49" s="447" t="str">
        <f t="shared" si="10"/>
        <v/>
      </c>
      <c r="I49" s="447" t="str">
        <f t="shared" si="11"/>
        <v/>
      </c>
      <c r="J49" s="447">
        <f>'Step 4 Support Tool'!F258</f>
        <v>0</v>
      </c>
      <c r="K49" s="447">
        <f>'Step 4 Support Tool'!H258</f>
        <v>0</v>
      </c>
      <c r="L49" s="447">
        <f>'Step 4 Support Tool'!I258</f>
        <v>0</v>
      </c>
      <c r="M49" s="447">
        <f>'Step 4 Support Tool'!L258</f>
        <v>0</v>
      </c>
      <c r="N49" s="447">
        <f>'Step 4 Support Tool'!M258</f>
        <v>0</v>
      </c>
      <c r="O49" s="447" t="str">
        <f>'Step 4 Support Tool'!AB258</f>
        <v/>
      </c>
      <c r="P49" s="953">
        <f>'Step 4 Support Tool'!AD258</f>
        <v>0</v>
      </c>
      <c r="Q49" s="954">
        <f>'Step 3.3 Heating System'!W156</f>
        <v>0</v>
      </c>
      <c r="R49" s="954" t="str">
        <f>'Step 4 Support Tool'!O258</f>
        <v/>
      </c>
      <c r="S49" s="955" t="str">
        <f>'Step 4 Support Tool'!P258</f>
        <v/>
      </c>
      <c r="T49" s="955" t="str">
        <f>'Step 4 Support Tool'!Q258</f>
        <v/>
      </c>
      <c r="U49" s="956" t="str">
        <f>'Step 4 Support Tool'!R258</f>
        <v/>
      </c>
      <c r="V49" s="956" t="str">
        <f>'Step 4 Support Tool'!S258</f>
        <v/>
      </c>
      <c r="W49" s="956" t="str">
        <f>'Step 4 Support Tool'!T258</f>
        <v/>
      </c>
      <c r="X49" s="957" t="str">
        <f>'Step 4 Support Tool'!X258</f>
        <v/>
      </c>
      <c r="Y49" s="958" t="str">
        <f t="shared" si="8"/>
        <v/>
      </c>
      <c r="Z49" s="959" t="str">
        <f>'Step 4 Support Tool'!AC258</f>
        <v/>
      </c>
      <c r="AA49" s="959">
        <f>'Step 4 Support Tool'!J258</f>
        <v>0</v>
      </c>
      <c r="AB49" s="959">
        <f>'Step 4 Support Tool'!K258</f>
        <v>0</v>
      </c>
      <c r="AC49" s="956">
        <f>'Step 3.3 Heating System'!H156</f>
        <v>0</v>
      </c>
      <c r="AD49" s="956" t="str">
        <f t="shared" si="12"/>
        <v/>
      </c>
      <c r="AE49" s="955">
        <f>'Step 3.3 Heating System'!E156</f>
        <v>0</v>
      </c>
      <c r="AF49" s="955">
        <f>'Step 3.3 Heating System'!F156</f>
        <v>0</v>
      </c>
      <c r="AG49" s="955">
        <f>'Step 3.3 Heating System'!G156</f>
        <v>0</v>
      </c>
      <c r="AH49" s="955">
        <f>'Step 3.3 Heating System'!H156</f>
        <v>0</v>
      </c>
      <c r="AI49" s="960">
        <f>'Step 3.3 Heating System'!I156</f>
        <v>0</v>
      </c>
      <c r="AJ49" s="960">
        <f>'Step 3.3 Heating System'!J156</f>
        <v>0</v>
      </c>
      <c r="AK49" s="960" t="str">
        <f>'Step 3.3 Heating System'!K156</f>
        <v/>
      </c>
      <c r="AL49" s="961" t="str">
        <f>'Step 3.3 Heating System'!L156</f>
        <v/>
      </c>
      <c r="AM49" s="961" t="str">
        <f>'Step 3.3 Heating System'!AB156</f>
        <v/>
      </c>
      <c r="AN49" s="962">
        <f>'Step 3.3 Heating System'!M156</f>
        <v>0</v>
      </c>
      <c r="AO49" s="962">
        <f>'Step 3.3 Heating System'!N156</f>
        <v>0</v>
      </c>
      <c r="AP49" s="962">
        <f>'Step 3.3 Heating System'!O156</f>
        <v>0</v>
      </c>
      <c r="AQ49" s="962">
        <f>'Step 3.3 Heating System'!P156</f>
        <v>0</v>
      </c>
      <c r="AR49" s="963">
        <f>'Step 3.3 Heating System'!Q156</f>
        <v>0</v>
      </c>
      <c r="AS49" s="963">
        <f>'Step 3.3 Heating System'!R156</f>
        <v>0</v>
      </c>
      <c r="AT49" s="963">
        <f>'Step 3.3 Heating System'!S156</f>
        <v>0</v>
      </c>
      <c r="AU49" s="964">
        <f>'Step 3.3 Heating System'!T156</f>
        <v>0</v>
      </c>
      <c r="AV49" s="964">
        <f>'Step 3.3 Heating System'!U156</f>
        <v>0</v>
      </c>
      <c r="AW49" s="964">
        <f>'Step 3.3 Heating System'!V156</f>
        <v>0</v>
      </c>
      <c r="AX49" s="964">
        <f>'Step 3.3 Heating System'!W156</f>
        <v>0</v>
      </c>
      <c r="AY49" s="963">
        <f>'Step 3.3 Heating System'!X156</f>
        <v>0</v>
      </c>
      <c r="AZ49" s="852">
        <f>SUMIF('Step 3.3 Heating System'!$A$12:$A$111,PETREAD!AE49,'Step 3.3 Heating System'!$V$12:$V$111)</f>
        <v>0</v>
      </c>
      <c r="BA49" s="852">
        <f t="shared" si="13"/>
        <v>0</v>
      </c>
      <c r="BB49" s="856" t="str">
        <f>'Step 3.3 Heating System'!AA156</f>
        <v/>
      </c>
      <c r="BC49" s="424"/>
      <c r="BD49" s="424"/>
      <c r="BE49" s="424"/>
      <c r="BF49" s="424"/>
      <c r="BG49" s="652" t="str">
        <f>SUBSTITUTE(_xlfn.XLOOKUP(G49,'Step 4 Support Tool'!$E$222:$E$321,'Step 3.1 Site Details'!$C$10:$C$109,"",0,1),"uilding ","")</f>
        <v>B1</v>
      </c>
      <c r="BH49" s="652" t="str" cm="1">
        <f t="array" ref="BH49">SUBSTITUTE(_xlfn.XLOOKUP(G49,'Step 3.3 Heating System'!C156:$C$219,'Step 3.3 Heating System'!E156:$E$219,"",0,1)," System ","")</f>
        <v/>
      </c>
      <c r="BI49" s="652" t="str">
        <f>IF(BH49="","",SUBSTITUTE('Step 4 Support Tool'!A258," System ",""))</f>
        <v/>
      </c>
      <c r="BJ49" s="652"/>
      <c r="BK49" s="652" t="str">
        <f t="shared" si="14"/>
        <v/>
      </c>
      <c r="BL49" s="424"/>
      <c r="BM49" s="424"/>
      <c r="BN49" s="424"/>
      <c r="BO49" s="424"/>
      <c r="BP49" s="424"/>
      <c r="BQ49" s="849" t="str">
        <f>'Step 4 Support Tool'!A258</f>
        <v>LC System 37</v>
      </c>
      <c r="BR49" s="850" t="str" cm="1">
        <f t="array" ref="BR49">_xlfn.XLOOKUP(G49,'Step 3.3 Heating System'!C156:$C$219,'Step 3.3 Heating System'!E156:$E$219,"",0,1)</f>
        <v/>
      </c>
      <c r="CQ49" s="424"/>
      <c r="CR49" s="424"/>
      <c r="CT49" s="424"/>
      <c r="CU49" s="424"/>
      <c r="CV49" s="424"/>
      <c r="CW49" s="424"/>
      <c r="CX49" s="424"/>
      <c r="CY49" s="424"/>
      <c r="CZ49" s="424"/>
      <c r="DA49" s="424"/>
      <c r="DC49" s="424"/>
      <c r="DD49" s="424"/>
      <c r="DE49" s="424"/>
      <c r="DF49" s="424"/>
      <c r="DG49" s="424"/>
      <c r="DH49" s="424"/>
      <c r="DJ49" s="424"/>
      <c r="DK49" s="424"/>
      <c r="DL49" s="424"/>
      <c r="DM49" s="424"/>
      <c r="DN49" s="424"/>
      <c r="DO49" s="424"/>
      <c r="DP49" s="424"/>
      <c r="DQ49" s="424"/>
      <c r="DR49" s="424"/>
      <c r="DS49" s="424"/>
      <c r="DT49" s="424"/>
      <c r="DU49" s="424"/>
      <c r="DV49" s="424"/>
      <c r="DW49" s="424"/>
      <c r="DX49" s="424"/>
      <c r="DY49" s="424"/>
      <c r="DZ49" s="424"/>
      <c r="EA49" s="424"/>
      <c r="EB49" s="424"/>
      <c r="EC49" s="424"/>
      <c r="ED49" s="424"/>
      <c r="EE49" s="424"/>
      <c r="EF49" s="424"/>
      <c r="EG49" s="424"/>
      <c r="EH49" s="424"/>
      <c r="EI49" s="424"/>
      <c r="EJ49" s="424"/>
      <c r="EK49" s="424"/>
      <c r="EL49" s="424"/>
      <c r="EM49" s="424"/>
      <c r="EN49" s="424"/>
      <c r="EO49" s="424"/>
      <c r="EP49" s="424"/>
      <c r="EQ49" s="424"/>
      <c r="ER49" s="424"/>
      <c r="ES49" s="424"/>
      <c r="ET49" s="424"/>
      <c r="EU49" s="424"/>
      <c r="EV49" s="424"/>
      <c r="EW49" s="424"/>
      <c r="EX49" s="424"/>
      <c r="EY49" s="424"/>
      <c r="EZ49" s="424"/>
      <c r="FA49" s="424"/>
      <c r="FB49" s="424"/>
      <c r="FC49" s="424"/>
      <c r="FD49" s="424"/>
      <c r="FE49" s="424"/>
      <c r="FF49" s="424"/>
      <c r="FG49" s="424"/>
      <c r="FH49" s="424"/>
      <c r="FI49" s="424"/>
      <c r="FJ49" s="424"/>
      <c r="FK49" s="424"/>
      <c r="FL49" s="424"/>
      <c r="FM49" s="424"/>
      <c r="FN49" s="424"/>
      <c r="FO49" s="424"/>
      <c r="FP49" s="424"/>
      <c r="FQ49" s="424"/>
      <c r="FR49" s="424"/>
      <c r="FS49" s="424"/>
      <c r="FT49" s="424"/>
      <c r="FU49" s="424"/>
      <c r="FV49" s="424"/>
      <c r="FW49" s="424"/>
      <c r="FX49" s="424"/>
      <c r="FY49" s="424"/>
      <c r="FZ49" s="424"/>
      <c r="GA49" s="424"/>
      <c r="GB49" s="424"/>
      <c r="GC49" s="424"/>
      <c r="GD49" s="424"/>
      <c r="GE49" s="424"/>
      <c r="GF49" s="424"/>
      <c r="GG49" s="424"/>
    </row>
    <row r="50" spans="1:189" ht="12" customHeight="1" x14ac:dyDescent="0.25">
      <c r="A50" s="447" t="str">
        <f t="shared" si="6"/>
        <v/>
      </c>
      <c r="B50" s="447" t="str">
        <f t="shared" si="9"/>
        <v/>
      </c>
      <c r="C50" s="447" t="str">
        <f>IF(D50="","",'Eligible Technologies'!$C$7)</f>
        <v/>
      </c>
      <c r="D50" s="447" t="str">
        <f>'Step 4 Support Tool'!B259</f>
        <v/>
      </c>
      <c r="E50" s="448">
        <f>'Step 4 Support Tool'!C259</f>
        <v>0</v>
      </c>
      <c r="F50" s="448">
        <f>'Step 4 Support Tool'!D259</f>
        <v>0</v>
      </c>
      <c r="G50" s="447" t="str">
        <f>IF('Step 4 Support Tool'!E259="","",TRIM('Step 4 Support Tool'!E259))</f>
        <v/>
      </c>
      <c r="H50" s="447" t="str">
        <f t="shared" si="10"/>
        <v/>
      </c>
      <c r="I50" s="447" t="str">
        <f t="shared" si="11"/>
        <v/>
      </c>
      <c r="J50" s="447">
        <f>'Step 4 Support Tool'!F259</f>
        <v>0</v>
      </c>
      <c r="K50" s="447">
        <f>'Step 4 Support Tool'!H259</f>
        <v>0</v>
      </c>
      <c r="L50" s="447">
        <f>'Step 4 Support Tool'!I259</f>
        <v>0</v>
      </c>
      <c r="M50" s="447">
        <f>'Step 4 Support Tool'!L259</f>
        <v>0</v>
      </c>
      <c r="N50" s="447">
        <f>'Step 4 Support Tool'!M259</f>
        <v>0</v>
      </c>
      <c r="O50" s="447" t="str">
        <f>'Step 4 Support Tool'!AB259</f>
        <v/>
      </c>
      <c r="P50" s="953">
        <f>'Step 4 Support Tool'!AD259</f>
        <v>0</v>
      </c>
      <c r="Q50" s="954">
        <f>'Step 3.3 Heating System'!W157</f>
        <v>0</v>
      </c>
      <c r="R50" s="954" t="str">
        <f>'Step 4 Support Tool'!O259</f>
        <v/>
      </c>
      <c r="S50" s="955" t="str">
        <f>'Step 4 Support Tool'!P259</f>
        <v/>
      </c>
      <c r="T50" s="955" t="str">
        <f>'Step 4 Support Tool'!Q259</f>
        <v/>
      </c>
      <c r="U50" s="956" t="str">
        <f>'Step 4 Support Tool'!R259</f>
        <v/>
      </c>
      <c r="V50" s="956" t="str">
        <f>'Step 4 Support Tool'!S259</f>
        <v/>
      </c>
      <c r="W50" s="956" t="str">
        <f>'Step 4 Support Tool'!T259</f>
        <v/>
      </c>
      <c r="X50" s="957" t="str">
        <f>'Step 4 Support Tool'!X259</f>
        <v/>
      </c>
      <c r="Y50" s="958" t="str">
        <f t="shared" si="8"/>
        <v/>
      </c>
      <c r="Z50" s="959" t="str">
        <f>'Step 4 Support Tool'!AC259</f>
        <v/>
      </c>
      <c r="AA50" s="959">
        <f>'Step 4 Support Tool'!J259</f>
        <v>0</v>
      </c>
      <c r="AB50" s="959">
        <f>'Step 4 Support Tool'!K259</f>
        <v>0</v>
      </c>
      <c r="AC50" s="956">
        <f>'Step 3.3 Heating System'!H157</f>
        <v>0</v>
      </c>
      <c r="AD50" s="956" t="str">
        <f t="shared" si="12"/>
        <v/>
      </c>
      <c r="AE50" s="955">
        <f>'Step 3.3 Heating System'!E157</f>
        <v>0</v>
      </c>
      <c r="AF50" s="955">
        <f>'Step 3.3 Heating System'!F157</f>
        <v>0</v>
      </c>
      <c r="AG50" s="955">
        <f>'Step 3.3 Heating System'!G157</f>
        <v>0</v>
      </c>
      <c r="AH50" s="955">
        <f>'Step 3.3 Heating System'!H157</f>
        <v>0</v>
      </c>
      <c r="AI50" s="960">
        <f>'Step 3.3 Heating System'!I157</f>
        <v>0</v>
      </c>
      <c r="AJ50" s="960">
        <f>'Step 3.3 Heating System'!J157</f>
        <v>0</v>
      </c>
      <c r="AK50" s="960" t="str">
        <f>'Step 3.3 Heating System'!K157</f>
        <v/>
      </c>
      <c r="AL50" s="961" t="str">
        <f>'Step 3.3 Heating System'!L157</f>
        <v/>
      </c>
      <c r="AM50" s="961" t="str">
        <f>'Step 3.3 Heating System'!AB157</f>
        <v/>
      </c>
      <c r="AN50" s="962">
        <f>'Step 3.3 Heating System'!M157</f>
        <v>0</v>
      </c>
      <c r="AO50" s="962">
        <f>'Step 3.3 Heating System'!N157</f>
        <v>0</v>
      </c>
      <c r="AP50" s="962">
        <f>'Step 3.3 Heating System'!O157</f>
        <v>0</v>
      </c>
      <c r="AQ50" s="962">
        <f>'Step 3.3 Heating System'!P157</f>
        <v>0</v>
      </c>
      <c r="AR50" s="963">
        <f>'Step 3.3 Heating System'!Q157</f>
        <v>0</v>
      </c>
      <c r="AS50" s="963">
        <f>'Step 3.3 Heating System'!R157</f>
        <v>0</v>
      </c>
      <c r="AT50" s="963">
        <f>'Step 3.3 Heating System'!S157</f>
        <v>0</v>
      </c>
      <c r="AU50" s="964">
        <f>'Step 3.3 Heating System'!T157</f>
        <v>0</v>
      </c>
      <c r="AV50" s="964">
        <f>'Step 3.3 Heating System'!U157</f>
        <v>0</v>
      </c>
      <c r="AW50" s="964">
        <f>'Step 3.3 Heating System'!V157</f>
        <v>0</v>
      </c>
      <c r="AX50" s="964">
        <f>'Step 3.3 Heating System'!W157</f>
        <v>0</v>
      </c>
      <c r="AY50" s="963">
        <f>'Step 3.3 Heating System'!X157</f>
        <v>0</v>
      </c>
      <c r="AZ50" s="852">
        <f>SUMIF('Step 3.3 Heating System'!$A$12:$A$111,PETREAD!AE50,'Step 3.3 Heating System'!$V$12:$V$111)</f>
        <v>0</v>
      </c>
      <c r="BA50" s="852">
        <f t="shared" si="13"/>
        <v>0</v>
      </c>
      <c r="BB50" s="856" t="str">
        <f>'Step 3.3 Heating System'!AA157</f>
        <v/>
      </c>
      <c r="BC50" s="424"/>
      <c r="BD50" s="424"/>
      <c r="BE50" s="424"/>
      <c r="BF50" s="424"/>
      <c r="BG50" s="652" t="str">
        <f>SUBSTITUTE(_xlfn.XLOOKUP(G50,'Step 4 Support Tool'!$E$222:$E$321,'Step 3.1 Site Details'!$C$10:$C$109,"",0,1),"uilding ","")</f>
        <v>B1</v>
      </c>
      <c r="BH50" s="652" t="str" cm="1">
        <f t="array" ref="BH50">SUBSTITUTE(_xlfn.XLOOKUP(G50,'Step 3.3 Heating System'!C157:$C$219,'Step 3.3 Heating System'!E157:$E$219,"",0,1)," System ","")</f>
        <v/>
      </c>
      <c r="BI50" s="652" t="str">
        <f>IF(BH50="","",SUBSTITUTE('Step 4 Support Tool'!A259," System ",""))</f>
        <v/>
      </c>
      <c r="BJ50" s="652"/>
      <c r="BK50" s="652" t="str">
        <f t="shared" si="14"/>
        <v/>
      </c>
      <c r="BL50" s="424"/>
      <c r="BM50" s="424"/>
      <c r="BN50" s="424"/>
      <c r="BO50" s="424"/>
      <c r="BP50" s="424"/>
      <c r="BQ50" s="849" t="str">
        <f>'Step 4 Support Tool'!A259</f>
        <v>LC System 38</v>
      </c>
      <c r="BR50" s="850" t="str" cm="1">
        <f t="array" ref="BR50">_xlfn.XLOOKUP(G50,'Step 3.3 Heating System'!C157:$C$219,'Step 3.3 Heating System'!E157:$E$219,"",0,1)</f>
        <v/>
      </c>
      <c r="CQ50" s="424"/>
      <c r="CR50" s="424"/>
      <c r="CT50" s="424"/>
      <c r="CU50" s="424"/>
      <c r="CV50" s="424"/>
      <c r="CW50" s="424"/>
      <c r="CX50" s="424"/>
      <c r="CY50" s="424"/>
      <c r="CZ50" s="424"/>
      <c r="DA50" s="424"/>
      <c r="DC50" s="424"/>
      <c r="DD50" s="424"/>
      <c r="DE50" s="424"/>
      <c r="DF50" s="424"/>
      <c r="DG50" s="424"/>
      <c r="DH50" s="424"/>
      <c r="DJ50" s="424"/>
      <c r="DK50" s="424"/>
      <c r="DL50" s="424"/>
      <c r="DM50" s="424"/>
      <c r="DN50" s="424"/>
      <c r="DO50" s="424"/>
      <c r="DP50" s="424"/>
      <c r="DQ50" s="424"/>
      <c r="DR50" s="424"/>
      <c r="DS50" s="424"/>
      <c r="DT50" s="424"/>
      <c r="DU50" s="424"/>
      <c r="DV50" s="424"/>
      <c r="DW50" s="424"/>
      <c r="DX50" s="424"/>
      <c r="DY50" s="424"/>
      <c r="DZ50" s="424"/>
      <c r="EA50" s="424"/>
      <c r="EB50" s="424"/>
      <c r="EC50" s="424"/>
      <c r="ED50" s="424"/>
      <c r="EE50" s="424"/>
      <c r="EF50" s="424"/>
      <c r="EG50" s="424"/>
      <c r="EH50" s="424"/>
      <c r="EI50" s="424"/>
      <c r="EJ50" s="424"/>
      <c r="EK50" s="424"/>
      <c r="EL50" s="424"/>
      <c r="EM50" s="424"/>
      <c r="EN50" s="424"/>
      <c r="EO50" s="424"/>
      <c r="EP50" s="424"/>
      <c r="EQ50" s="424"/>
      <c r="ER50" s="424"/>
      <c r="ES50" s="424"/>
      <c r="ET50" s="424"/>
      <c r="EU50" s="424"/>
      <c r="EV50" s="424"/>
      <c r="EW50" s="424"/>
      <c r="EX50" s="424"/>
      <c r="EY50" s="424"/>
      <c r="EZ50" s="424"/>
      <c r="FA50" s="424"/>
      <c r="FB50" s="424"/>
      <c r="FC50" s="424"/>
      <c r="FD50" s="424"/>
      <c r="FE50" s="424"/>
      <c r="FF50" s="424"/>
      <c r="FG50" s="424"/>
      <c r="FH50" s="424"/>
      <c r="FI50" s="424"/>
      <c r="FJ50" s="424"/>
      <c r="FK50" s="424"/>
      <c r="FL50" s="424"/>
      <c r="FM50" s="424"/>
      <c r="FN50" s="424"/>
      <c r="FO50" s="424"/>
      <c r="FP50" s="424"/>
      <c r="FQ50" s="424"/>
      <c r="FR50" s="424"/>
      <c r="FS50" s="424"/>
      <c r="FT50" s="424"/>
      <c r="FU50" s="424"/>
      <c r="FV50" s="424"/>
      <c r="FW50" s="424"/>
      <c r="FX50" s="424"/>
      <c r="FY50" s="424"/>
      <c r="FZ50" s="424"/>
      <c r="GA50" s="424"/>
      <c r="GB50" s="424"/>
      <c r="GC50" s="424"/>
      <c r="GD50" s="424"/>
      <c r="GE50" s="424"/>
      <c r="GF50" s="424"/>
      <c r="GG50" s="424"/>
    </row>
    <row r="51" spans="1:189" ht="12" customHeight="1" x14ac:dyDescent="0.25">
      <c r="A51" s="447" t="str">
        <f t="shared" si="6"/>
        <v/>
      </c>
      <c r="B51" s="447" t="str">
        <f t="shared" si="9"/>
        <v/>
      </c>
      <c r="C51" s="447" t="str">
        <f>IF(D51="","",'Eligible Technologies'!$C$7)</f>
        <v/>
      </c>
      <c r="D51" s="447" t="str">
        <f>'Step 4 Support Tool'!B260</f>
        <v/>
      </c>
      <c r="E51" s="448">
        <f>'Step 4 Support Tool'!C260</f>
        <v>0</v>
      </c>
      <c r="F51" s="448">
        <f>'Step 4 Support Tool'!D260</f>
        <v>0</v>
      </c>
      <c r="G51" s="447" t="str">
        <f>IF('Step 4 Support Tool'!E260="","",TRIM('Step 4 Support Tool'!E260))</f>
        <v/>
      </c>
      <c r="H51" s="447" t="str">
        <f t="shared" si="10"/>
        <v/>
      </c>
      <c r="I51" s="447" t="str">
        <f t="shared" si="11"/>
        <v/>
      </c>
      <c r="J51" s="447">
        <f>'Step 4 Support Tool'!F260</f>
        <v>0</v>
      </c>
      <c r="K51" s="447">
        <f>'Step 4 Support Tool'!H260</f>
        <v>0</v>
      </c>
      <c r="L51" s="447">
        <f>'Step 4 Support Tool'!I260</f>
        <v>0</v>
      </c>
      <c r="M51" s="447">
        <f>'Step 4 Support Tool'!L260</f>
        <v>0</v>
      </c>
      <c r="N51" s="447">
        <f>'Step 4 Support Tool'!M260</f>
        <v>0</v>
      </c>
      <c r="O51" s="447" t="str">
        <f>'Step 4 Support Tool'!AB260</f>
        <v/>
      </c>
      <c r="P51" s="953">
        <f>'Step 4 Support Tool'!AD260</f>
        <v>0</v>
      </c>
      <c r="Q51" s="954">
        <f>'Step 3.3 Heating System'!W158</f>
        <v>0</v>
      </c>
      <c r="R51" s="954" t="str">
        <f>'Step 4 Support Tool'!O260</f>
        <v/>
      </c>
      <c r="S51" s="955" t="str">
        <f>'Step 4 Support Tool'!P260</f>
        <v/>
      </c>
      <c r="T51" s="955" t="str">
        <f>'Step 4 Support Tool'!Q260</f>
        <v/>
      </c>
      <c r="U51" s="956" t="str">
        <f>'Step 4 Support Tool'!R260</f>
        <v/>
      </c>
      <c r="V51" s="956" t="str">
        <f>'Step 4 Support Tool'!S260</f>
        <v/>
      </c>
      <c r="W51" s="956" t="str">
        <f>'Step 4 Support Tool'!T260</f>
        <v/>
      </c>
      <c r="X51" s="957" t="str">
        <f>'Step 4 Support Tool'!X260</f>
        <v/>
      </c>
      <c r="Y51" s="958" t="str">
        <f t="shared" si="8"/>
        <v/>
      </c>
      <c r="Z51" s="959" t="str">
        <f>'Step 4 Support Tool'!AC260</f>
        <v/>
      </c>
      <c r="AA51" s="959">
        <f>'Step 4 Support Tool'!J260</f>
        <v>0</v>
      </c>
      <c r="AB51" s="959">
        <f>'Step 4 Support Tool'!K260</f>
        <v>0</v>
      </c>
      <c r="AC51" s="956">
        <f>'Step 3.3 Heating System'!H158</f>
        <v>0</v>
      </c>
      <c r="AD51" s="956" t="str">
        <f t="shared" si="12"/>
        <v/>
      </c>
      <c r="AE51" s="955">
        <f>'Step 3.3 Heating System'!E158</f>
        <v>0</v>
      </c>
      <c r="AF51" s="955">
        <f>'Step 3.3 Heating System'!F158</f>
        <v>0</v>
      </c>
      <c r="AG51" s="955">
        <f>'Step 3.3 Heating System'!G158</f>
        <v>0</v>
      </c>
      <c r="AH51" s="955">
        <f>'Step 3.3 Heating System'!H158</f>
        <v>0</v>
      </c>
      <c r="AI51" s="960">
        <f>'Step 3.3 Heating System'!I158</f>
        <v>0</v>
      </c>
      <c r="AJ51" s="960">
        <f>'Step 3.3 Heating System'!J158</f>
        <v>0</v>
      </c>
      <c r="AK51" s="960" t="str">
        <f>'Step 3.3 Heating System'!K158</f>
        <v/>
      </c>
      <c r="AL51" s="961" t="str">
        <f>'Step 3.3 Heating System'!L158</f>
        <v/>
      </c>
      <c r="AM51" s="961" t="str">
        <f>'Step 3.3 Heating System'!AB158</f>
        <v/>
      </c>
      <c r="AN51" s="962">
        <f>'Step 3.3 Heating System'!M158</f>
        <v>0</v>
      </c>
      <c r="AO51" s="962">
        <f>'Step 3.3 Heating System'!N158</f>
        <v>0</v>
      </c>
      <c r="AP51" s="962">
        <f>'Step 3.3 Heating System'!O158</f>
        <v>0</v>
      </c>
      <c r="AQ51" s="962">
        <f>'Step 3.3 Heating System'!P158</f>
        <v>0</v>
      </c>
      <c r="AR51" s="963">
        <f>'Step 3.3 Heating System'!Q158</f>
        <v>0</v>
      </c>
      <c r="AS51" s="963">
        <f>'Step 3.3 Heating System'!R158</f>
        <v>0</v>
      </c>
      <c r="AT51" s="963">
        <f>'Step 3.3 Heating System'!S158</f>
        <v>0</v>
      </c>
      <c r="AU51" s="964">
        <f>'Step 3.3 Heating System'!T158</f>
        <v>0</v>
      </c>
      <c r="AV51" s="964">
        <f>'Step 3.3 Heating System'!U158</f>
        <v>0</v>
      </c>
      <c r="AW51" s="964">
        <f>'Step 3.3 Heating System'!V158</f>
        <v>0</v>
      </c>
      <c r="AX51" s="964">
        <f>'Step 3.3 Heating System'!W158</f>
        <v>0</v>
      </c>
      <c r="AY51" s="963">
        <f>'Step 3.3 Heating System'!X158</f>
        <v>0</v>
      </c>
      <c r="AZ51" s="852">
        <f>SUMIF('Step 3.3 Heating System'!$A$12:$A$111,PETREAD!AE51,'Step 3.3 Heating System'!$V$12:$V$111)</f>
        <v>0</v>
      </c>
      <c r="BA51" s="852">
        <f t="shared" si="13"/>
        <v>0</v>
      </c>
      <c r="BB51" s="856" t="str">
        <f>'Step 3.3 Heating System'!AA158</f>
        <v/>
      </c>
      <c r="BC51" s="424"/>
      <c r="BD51" s="424"/>
      <c r="BE51" s="424"/>
      <c r="BF51" s="424"/>
      <c r="BG51" s="652" t="str">
        <f>SUBSTITUTE(_xlfn.XLOOKUP(G51,'Step 4 Support Tool'!$E$222:$E$321,'Step 3.1 Site Details'!$C$10:$C$109,"",0,1),"uilding ","")</f>
        <v>B1</v>
      </c>
      <c r="BH51" s="652" t="str" cm="1">
        <f t="array" ref="BH51">SUBSTITUTE(_xlfn.XLOOKUP(G51,'Step 3.3 Heating System'!C158:$C$219,'Step 3.3 Heating System'!E158:$E$219,"",0,1)," System ","")</f>
        <v/>
      </c>
      <c r="BI51" s="652" t="str">
        <f>IF(BH51="","",SUBSTITUTE('Step 4 Support Tool'!A260," System ",""))</f>
        <v/>
      </c>
      <c r="BJ51" s="652"/>
      <c r="BK51" s="652" t="str">
        <f t="shared" si="14"/>
        <v/>
      </c>
      <c r="BL51" s="424"/>
      <c r="BM51" s="424"/>
      <c r="BN51" s="424"/>
      <c r="BO51" s="424"/>
      <c r="BP51" s="424"/>
      <c r="BQ51" s="849" t="str">
        <f>'Step 4 Support Tool'!A260</f>
        <v>LC System 39</v>
      </c>
      <c r="BR51" s="850" t="str" cm="1">
        <f t="array" ref="BR51">_xlfn.XLOOKUP(G51,'Step 3.3 Heating System'!C158:$C$219,'Step 3.3 Heating System'!E158:$E$219,"",0,1)</f>
        <v/>
      </c>
      <c r="CQ51" s="424"/>
      <c r="CR51" s="424"/>
      <c r="CT51" s="424"/>
      <c r="CU51" s="424"/>
      <c r="CV51" s="424"/>
      <c r="CW51" s="424"/>
      <c r="CX51" s="424"/>
      <c r="CY51" s="424"/>
      <c r="CZ51" s="424"/>
      <c r="DA51" s="424"/>
      <c r="DC51" s="424"/>
      <c r="DD51" s="424"/>
      <c r="DE51" s="424"/>
      <c r="DF51" s="424"/>
      <c r="DG51" s="424"/>
      <c r="DH51" s="424"/>
      <c r="DJ51" s="424"/>
      <c r="DK51" s="424"/>
      <c r="DL51" s="424"/>
      <c r="DM51" s="424"/>
      <c r="DN51" s="424"/>
      <c r="DO51" s="424"/>
      <c r="DP51" s="424"/>
      <c r="DQ51" s="424"/>
      <c r="DR51" s="424"/>
      <c r="DS51" s="424"/>
      <c r="DT51" s="424"/>
      <c r="DU51" s="424"/>
      <c r="DV51" s="424"/>
      <c r="DW51" s="424"/>
      <c r="DX51" s="424"/>
      <c r="DY51" s="424"/>
      <c r="DZ51" s="424"/>
      <c r="EA51" s="424"/>
      <c r="EB51" s="424"/>
      <c r="EC51" s="424"/>
      <c r="ED51" s="424"/>
      <c r="EE51" s="424"/>
      <c r="EF51" s="424"/>
      <c r="EG51" s="424"/>
      <c r="EH51" s="424"/>
      <c r="EI51" s="424"/>
      <c r="EJ51" s="424"/>
      <c r="EK51" s="424"/>
      <c r="EL51" s="424"/>
      <c r="EM51" s="424"/>
      <c r="EN51" s="424"/>
      <c r="EO51" s="424"/>
      <c r="EP51" s="424"/>
      <c r="EQ51" s="424"/>
      <c r="ER51" s="424"/>
      <c r="ES51" s="424"/>
      <c r="ET51" s="424"/>
      <c r="EU51" s="424"/>
      <c r="EV51" s="424"/>
      <c r="EW51" s="424"/>
      <c r="EX51" s="424"/>
      <c r="EY51" s="424"/>
      <c r="EZ51" s="424"/>
      <c r="FA51" s="424"/>
      <c r="FB51" s="424"/>
      <c r="FC51" s="424"/>
      <c r="FD51" s="424"/>
      <c r="FE51" s="424"/>
      <c r="FF51" s="424"/>
      <c r="FG51" s="424"/>
      <c r="FH51" s="424"/>
      <c r="FI51" s="424"/>
      <c r="FJ51" s="424"/>
      <c r="FK51" s="424"/>
      <c r="FL51" s="424"/>
      <c r="FM51" s="424"/>
      <c r="FN51" s="424"/>
      <c r="FO51" s="424"/>
      <c r="FP51" s="424"/>
      <c r="FQ51" s="424"/>
      <c r="FR51" s="424"/>
      <c r="FS51" s="424"/>
      <c r="FT51" s="424"/>
      <c r="FU51" s="424"/>
      <c r="FV51" s="424"/>
      <c r="FW51" s="424"/>
      <c r="FX51" s="424"/>
      <c r="FY51" s="424"/>
      <c r="FZ51" s="424"/>
      <c r="GA51" s="424"/>
      <c r="GB51" s="424"/>
      <c r="GC51" s="424"/>
      <c r="GD51" s="424"/>
      <c r="GE51" s="424"/>
      <c r="GF51" s="424"/>
      <c r="GG51" s="424"/>
    </row>
    <row r="52" spans="1:189" ht="12" customHeight="1" x14ac:dyDescent="0.25">
      <c r="A52" s="447" t="str">
        <f t="shared" si="6"/>
        <v/>
      </c>
      <c r="B52" s="447" t="str">
        <f t="shared" si="9"/>
        <v/>
      </c>
      <c r="C52" s="447" t="str">
        <f>IF(D52="","",'Eligible Technologies'!$C$7)</f>
        <v/>
      </c>
      <c r="D52" s="447" t="str">
        <f>'Step 4 Support Tool'!B261</f>
        <v/>
      </c>
      <c r="E52" s="448">
        <f>'Step 4 Support Tool'!C261</f>
        <v>0</v>
      </c>
      <c r="F52" s="448">
        <f>'Step 4 Support Tool'!D261</f>
        <v>0</v>
      </c>
      <c r="G52" s="447" t="str">
        <f>IF('Step 4 Support Tool'!E261="","",TRIM('Step 4 Support Tool'!E261))</f>
        <v/>
      </c>
      <c r="H52" s="447" t="str">
        <f t="shared" si="10"/>
        <v/>
      </c>
      <c r="I52" s="447" t="str">
        <f t="shared" si="11"/>
        <v/>
      </c>
      <c r="J52" s="447">
        <f>'Step 4 Support Tool'!F261</f>
        <v>0</v>
      </c>
      <c r="K52" s="447">
        <f>'Step 4 Support Tool'!H261</f>
        <v>0</v>
      </c>
      <c r="L52" s="447">
        <f>'Step 4 Support Tool'!I261</f>
        <v>0</v>
      </c>
      <c r="M52" s="447">
        <f>'Step 4 Support Tool'!L261</f>
        <v>0</v>
      </c>
      <c r="N52" s="447">
        <f>'Step 4 Support Tool'!M261</f>
        <v>0</v>
      </c>
      <c r="O52" s="447" t="str">
        <f>'Step 4 Support Tool'!AB261</f>
        <v/>
      </c>
      <c r="P52" s="953">
        <f>'Step 4 Support Tool'!AD261</f>
        <v>0</v>
      </c>
      <c r="Q52" s="954">
        <f>'Step 3.3 Heating System'!W159</f>
        <v>0</v>
      </c>
      <c r="R52" s="954" t="str">
        <f>'Step 4 Support Tool'!O261</f>
        <v/>
      </c>
      <c r="S52" s="955" t="str">
        <f>'Step 4 Support Tool'!P261</f>
        <v/>
      </c>
      <c r="T52" s="955" t="str">
        <f>'Step 4 Support Tool'!Q261</f>
        <v/>
      </c>
      <c r="U52" s="956" t="str">
        <f>'Step 4 Support Tool'!R261</f>
        <v/>
      </c>
      <c r="V52" s="956" t="str">
        <f>'Step 4 Support Tool'!S261</f>
        <v/>
      </c>
      <c r="W52" s="956" t="str">
        <f>'Step 4 Support Tool'!T261</f>
        <v/>
      </c>
      <c r="X52" s="957" t="str">
        <f>'Step 4 Support Tool'!X261</f>
        <v/>
      </c>
      <c r="Y52" s="958" t="str">
        <f t="shared" si="8"/>
        <v/>
      </c>
      <c r="Z52" s="959" t="str">
        <f>'Step 4 Support Tool'!AC261</f>
        <v/>
      </c>
      <c r="AA52" s="959">
        <f>'Step 4 Support Tool'!J261</f>
        <v>0</v>
      </c>
      <c r="AB52" s="959">
        <f>'Step 4 Support Tool'!K261</f>
        <v>0</v>
      </c>
      <c r="AC52" s="966">
        <f>'Step 3.3 Heating System'!H159</f>
        <v>0</v>
      </c>
      <c r="AD52" s="956" t="str">
        <f t="shared" si="12"/>
        <v/>
      </c>
      <c r="AE52" s="955">
        <f>'Step 3.3 Heating System'!E159</f>
        <v>0</v>
      </c>
      <c r="AF52" s="955">
        <f>'Step 3.3 Heating System'!F159</f>
        <v>0</v>
      </c>
      <c r="AG52" s="955">
        <f>'Step 3.3 Heating System'!G159</f>
        <v>0</v>
      </c>
      <c r="AH52" s="955">
        <f>'Step 3.3 Heating System'!H159</f>
        <v>0</v>
      </c>
      <c r="AI52" s="960">
        <f>'Step 3.3 Heating System'!I159</f>
        <v>0</v>
      </c>
      <c r="AJ52" s="960">
        <f>'Step 3.3 Heating System'!J159</f>
        <v>0</v>
      </c>
      <c r="AK52" s="960" t="str">
        <f>'Step 3.3 Heating System'!K159</f>
        <v/>
      </c>
      <c r="AL52" s="961" t="str">
        <f>'Step 3.3 Heating System'!L159</f>
        <v/>
      </c>
      <c r="AM52" s="961" t="str">
        <f>'Step 3.3 Heating System'!AB159</f>
        <v/>
      </c>
      <c r="AN52" s="962">
        <f>'Step 3.3 Heating System'!M159</f>
        <v>0</v>
      </c>
      <c r="AO52" s="962">
        <f>'Step 3.3 Heating System'!N159</f>
        <v>0</v>
      </c>
      <c r="AP52" s="962">
        <f>'Step 3.3 Heating System'!O159</f>
        <v>0</v>
      </c>
      <c r="AQ52" s="962">
        <f>'Step 3.3 Heating System'!P159</f>
        <v>0</v>
      </c>
      <c r="AR52" s="963">
        <f>'Step 3.3 Heating System'!Q159</f>
        <v>0</v>
      </c>
      <c r="AS52" s="963">
        <f>'Step 3.3 Heating System'!R159</f>
        <v>0</v>
      </c>
      <c r="AT52" s="963">
        <f>'Step 3.3 Heating System'!S159</f>
        <v>0</v>
      </c>
      <c r="AU52" s="964">
        <f>'Step 3.3 Heating System'!T159</f>
        <v>0</v>
      </c>
      <c r="AV52" s="964">
        <f>'Step 3.3 Heating System'!U159</f>
        <v>0</v>
      </c>
      <c r="AW52" s="964">
        <f>'Step 3.3 Heating System'!V159</f>
        <v>0</v>
      </c>
      <c r="AX52" s="964">
        <f>'Step 3.3 Heating System'!W159</f>
        <v>0</v>
      </c>
      <c r="AY52" s="963">
        <f>'Step 3.3 Heating System'!X159</f>
        <v>0</v>
      </c>
      <c r="AZ52" s="852">
        <f>SUMIF('Step 3.3 Heating System'!$A$12:$A$111,PETREAD!AE52,'Step 3.3 Heating System'!$V$12:$V$111)</f>
        <v>0</v>
      </c>
      <c r="BA52" s="852">
        <f t="shared" si="13"/>
        <v>0</v>
      </c>
      <c r="BB52" s="856" t="str">
        <f>'Step 3.3 Heating System'!AA159</f>
        <v/>
      </c>
      <c r="BC52" s="424"/>
      <c r="BD52" s="424"/>
      <c r="BE52" s="424"/>
      <c r="BF52" s="424"/>
      <c r="BG52" s="652" t="str">
        <f>SUBSTITUTE(_xlfn.XLOOKUP(G52,'Step 4 Support Tool'!$E$222:$E$321,'Step 3.1 Site Details'!$C$10:$C$109,"",0,1),"uilding ","")</f>
        <v>B1</v>
      </c>
      <c r="BH52" s="652" t="str" cm="1">
        <f t="array" ref="BH52">SUBSTITUTE(_xlfn.XLOOKUP(G52,'Step 3.3 Heating System'!C159:$C$219,'Step 3.3 Heating System'!E159:$E$219,"",0,1)," System ","")</f>
        <v/>
      </c>
      <c r="BI52" s="652" t="str">
        <f>IF(BH52="","",SUBSTITUTE('Step 4 Support Tool'!A261," System ",""))</f>
        <v/>
      </c>
      <c r="BJ52" s="652"/>
      <c r="BK52" s="652" t="str">
        <f t="shared" si="14"/>
        <v/>
      </c>
      <c r="BL52" s="424"/>
      <c r="BM52" s="424"/>
      <c r="BN52" s="424"/>
      <c r="BO52" s="424"/>
      <c r="BP52" s="424"/>
      <c r="BQ52" s="849" t="str">
        <f>'Step 4 Support Tool'!A261</f>
        <v>LC System 40</v>
      </c>
      <c r="BR52" s="850" t="str" cm="1">
        <f t="array" ref="BR52">_xlfn.XLOOKUP(G52,'Step 3.3 Heating System'!C159:$C$219,'Step 3.3 Heating System'!E159:$E$219,"",0,1)</f>
        <v/>
      </c>
      <c r="CQ52" s="424"/>
      <c r="CR52" s="424"/>
      <c r="CT52" s="424"/>
      <c r="CU52" s="424"/>
      <c r="CV52" s="424"/>
      <c r="CW52" s="424"/>
      <c r="CX52" s="424"/>
      <c r="CY52" s="424"/>
      <c r="CZ52" s="424"/>
      <c r="DA52" s="424"/>
      <c r="DC52" s="424"/>
      <c r="DD52" s="424"/>
      <c r="DE52" s="424"/>
      <c r="DF52" s="424"/>
      <c r="DG52" s="424"/>
      <c r="DH52" s="424"/>
      <c r="DJ52" s="424"/>
      <c r="DK52" s="424"/>
      <c r="DL52" s="424"/>
      <c r="DM52" s="424"/>
      <c r="DN52" s="424"/>
      <c r="DO52" s="424"/>
      <c r="DP52" s="424"/>
      <c r="DQ52" s="424"/>
      <c r="DR52" s="424"/>
      <c r="DS52" s="424"/>
      <c r="DT52" s="424"/>
      <c r="DU52" s="424"/>
      <c r="DV52" s="424"/>
      <c r="DW52" s="424"/>
      <c r="DX52" s="424"/>
      <c r="DY52" s="424"/>
      <c r="DZ52" s="424"/>
      <c r="EA52" s="424"/>
      <c r="EB52" s="424"/>
      <c r="EC52" s="424"/>
      <c r="ED52" s="424"/>
      <c r="EE52" s="424"/>
      <c r="EF52" s="424"/>
      <c r="EG52" s="424"/>
      <c r="EH52" s="424"/>
      <c r="EI52" s="424"/>
      <c r="EJ52" s="424"/>
      <c r="EK52" s="424"/>
      <c r="EL52" s="424"/>
      <c r="EM52" s="424"/>
      <c r="EN52" s="424"/>
      <c r="EO52" s="424"/>
      <c r="EP52" s="424"/>
      <c r="EQ52" s="424"/>
      <c r="ER52" s="424"/>
      <c r="ES52" s="424"/>
      <c r="ET52" s="424"/>
      <c r="EU52" s="424"/>
      <c r="EV52" s="424"/>
      <c r="EW52" s="424"/>
      <c r="EX52" s="424"/>
      <c r="EY52" s="424"/>
      <c r="EZ52" s="424"/>
      <c r="FA52" s="424"/>
      <c r="FB52" s="424"/>
      <c r="FC52" s="424"/>
      <c r="FD52" s="424"/>
      <c r="FE52" s="424"/>
      <c r="FF52" s="424"/>
      <c r="FG52" s="424"/>
      <c r="FH52" s="424"/>
      <c r="FI52" s="424"/>
      <c r="FJ52" s="424"/>
      <c r="FK52" s="424"/>
      <c r="FL52" s="424"/>
      <c r="FM52" s="424"/>
      <c r="FN52" s="424"/>
      <c r="FO52" s="424"/>
      <c r="FP52" s="424"/>
      <c r="FQ52" s="424"/>
      <c r="FR52" s="424"/>
      <c r="FS52" s="424"/>
      <c r="FT52" s="424"/>
      <c r="FU52" s="424"/>
      <c r="FV52" s="424"/>
      <c r="FW52" s="424"/>
      <c r="FX52" s="424"/>
      <c r="FY52" s="424"/>
      <c r="FZ52" s="424"/>
      <c r="GA52" s="424"/>
      <c r="GB52" s="424"/>
      <c r="GC52" s="424"/>
      <c r="GD52" s="424"/>
      <c r="GE52" s="424"/>
      <c r="GF52" s="424"/>
      <c r="GG52" s="424"/>
    </row>
    <row r="53" spans="1:189" ht="12" customHeight="1" x14ac:dyDescent="0.25">
      <c r="A53" s="447" t="str">
        <f t="shared" si="6"/>
        <v/>
      </c>
      <c r="B53" s="447" t="str">
        <f t="shared" si="9"/>
        <v/>
      </c>
      <c r="C53" s="447" t="str">
        <f>IF(D53="","",'Eligible Technologies'!$C$7)</f>
        <v/>
      </c>
      <c r="D53" s="447" t="str">
        <f>'Step 4 Support Tool'!B262</f>
        <v/>
      </c>
      <c r="E53" s="448">
        <f>'Step 4 Support Tool'!C262</f>
        <v>0</v>
      </c>
      <c r="F53" s="448">
        <f>'Step 4 Support Tool'!D262</f>
        <v>0</v>
      </c>
      <c r="G53" s="447" t="str">
        <f>IF('Step 4 Support Tool'!E262="","",TRIM('Step 4 Support Tool'!E262))</f>
        <v/>
      </c>
      <c r="H53" s="447" t="str">
        <f t="shared" si="10"/>
        <v/>
      </c>
      <c r="I53" s="447" t="str">
        <f t="shared" si="11"/>
        <v/>
      </c>
      <c r="J53" s="447">
        <f>'Step 4 Support Tool'!F262</f>
        <v>0</v>
      </c>
      <c r="K53" s="447">
        <f>'Step 4 Support Tool'!H262</f>
        <v>0</v>
      </c>
      <c r="L53" s="447">
        <f>'Step 4 Support Tool'!I262</f>
        <v>0</v>
      </c>
      <c r="M53" s="447">
        <f>'Step 4 Support Tool'!L262</f>
        <v>0</v>
      </c>
      <c r="N53" s="447">
        <f>'Step 4 Support Tool'!M262</f>
        <v>0</v>
      </c>
      <c r="O53" s="447" t="str">
        <f>'Step 4 Support Tool'!AB262</f>
        <v/>
      </c>
      <c r="P53" s="953">
        <f>'Step 4 Support Tool'!AD262</f>
        <v>0</v>
      </c>
      <c r="Q53" s="954">
        <f>'Step 3.3 Heating System'!W160</f>
        <v>0</v>
      </c>
      <c r="R53" s="954" t="str">
        <f>'Step 4 Support Tool'!O262</f>
        <v/>
      </c>
      <c r="S53" s="955" t="str">
        <f>'Step 4 Support Tool'!P262</f>
        <v/>
      </c>
      <c r="T53" s="955" t="str">
        <f>'Step 4 Support Tool'!Q262</f>
        <v/>
      </c>
      <c r="U53" s="956" t="str">
        <f>'Step 4 Support Tool'!R262</f>
        <v/>
      </c>
      <c r="V53" s="956" t="str">
        <f>'Step 4 Support Tool'!S262</f>
        <v/>
      </c>
      <c r="W53" s="956" t="str">
        <f>'Step 4 Support Tool'!T262</f>
        <v/>
      </c>
      <c r="X53" s="957" t="str">
        <f>'Step 4 Support Tool'!X262</f>
        <v/>
      </c>
      <c r="Y53" s="958" t="str">
        <f t="shared" si="8"/>
        <v/>
      </c>
      <c r="Z53" s="959" t="str">
        <f>'Step 4 Support Tool'!AC262</f>
        <v/>
      </c>
      <c r="AA53" s="959">
        <f>'Step 4 Support Tool'!J262</f>
        <v>0</v>
      </c>
      <c r="AB53" s="959">
        <f>'Step 4 Support Tool'!K262</f>
        <v>0</v>
      </c>
      <c r="AC53" s="956">
        <f>'Step 3.3 Heating System'!H160</f>
        <v>0</v>
      </c>
      <c r="AD53" s="956" t="str">
        <f t="shared" si="12"/>
        <v/>
      </c>
      <c r="AE53" s="955">
        <f>'Step 3.3 Heating System'!E160</f>
        <v>0</v>
      </c>
      <c r="AF53" s="955">
        <f>'Step 3.3 Heating System'!F160</f>
        <v>0</v>
      </c>
      <c r="AG53" s="955">
        <f>'Step 3.3 Heating System'!G160</f>
        <v>0</v>
      </c>
      <c r="AH53" s="955">
        <f>'Step 3.3 Heating System'!H160</f>
        <v>0</v>
      </c>
      <c r="AI53" s="960">
        <f>'Step 3.3 Heating System'!I160</f>
        <v>0</v>
      </c>
      <c r="AJ53" s="960">
        <f>'Step 3.3 Heating System'!J160</f>
        <v>0</v>
      </c>
      <c r="AK53" s="960" t="str">
        <f>'Step 3.3 Heating System'!K160</f>
        <v/>
      </c>
      <c r="AL53" s="961" t="str">
        <f>'Step 3.3 Heating System'!L160</f>
        <v/>
      </c>
      <c r="AM53" s="961" t="str">
        <f>'Step 3.3 Heating System'!AB160</f>
        <v/>
      </c>
      <c r="AN53" s="962">
        <f>'Step 3.3 Heating System'!M160</f>
        <v>0</v>
      </c>
      <c r="AO53" s="962">
        <f>'Step 3.3 Heating System'!N160</f>
        <v>0</v>
      </c>
      <c r="AP53" s="962">
        <f>'Step 3.3 Heating System'!O160</f>
        <v>0</v>
      </c>
      <c r="AQ53" s="962">
        <f>'Step 3.3 Heating System'!P160</f>
        <v>0</v>
      </c>
      <c r="AR53" s="963">
        <f>'Step 3.3 Heating System'!Q160</f>
        <v>0</v>
      </c>
      <c r="AS53" s="963">
        <f>'Step 3.3 Heating System'!R160</f>
        <v>0</v>
      </c>
      <c r="AT53" s="963">
        <f>'Step 3.3 Heating System'!S160</f>
        <v>0</v>
      </c>
      <c r="AU53" s="964">
        <f>'Step 3.3 Heating System'!T160</f>
        <v>0</v>
      </c>
      <c r="AV53" s="964">
        <f>'Step 3.3 Heating System'!U160</f>
        <v>0</v>
      </c>
      <c r="AW53" s="964">
        <f>'Step 3.3 Heating System'!V160</f>
        <v>0</v>
      </c>
      <c r="AX53" s="964">
        <f>'Step 3.3 Heating System'!W160</f>
        <v>0</v>
      </c>
      <c r="AY53" s="963">
        <f>'Step 3.3 Heating System'!X160</f>
        <v>0</v>
      </c>
      <c r="AZ53" s="852">
        <f>SUMIF('Step 3.3 Heating System'!$A$12:$A$111,PETREAD!AE53,'Step 3.3 Heating System'!$V$12:$V$111)</f>
        <v>0</v>
      </c>
      <c r="BA53" s="852">
        <f t="shared" si="13"/>
        <v>0</v>
      </c>
      <c r="BB53" s="856" t="str">
        <f>'Step 3.3 Heating System'!AA160</f>
        <v/>
      </c>
      <c r="BC53" s="424"/>
      <c r="BD53" s="424"/>
      <c r="BE53" s="424"/>
      <c r="BF53" s="424"/>
      <c r="BG53" s="652" t="str">
        <f>SUBSTITUTE(_xlfn.XLOOKUP(G53,'Step 4 Support Tool'!$E$222:$E$321,'Step 3.1 Site Details'!$C$10:$C$109,"",0,1),"uilding ","")</f>
        <v>B1</v>
      </c>
      <c r="BH53" s="652" t="str" cm="1">
        <f t="array" ref="BH53">SUBSTITUTE(_xlfn.XLOOKUP(G53,'Step 3.3 Heating System'!C160:$C$219,'Step 3.3 Heating System'!E160:$E$219,"",0,1)," System ","")</f>
        <v/>
      </c>
      <c r="BI53" s="652" t="str">
        <f>IF(BH53="","",SUBSTITUTE('Step 4 Support Tool'!A262," System ",""))</f>
        <v/>
      </c>
      <c r="BJ53" s="652"/>
      <c r="BK53" s="652" t="str">
        <f t="shared" si="14"/>
        <v/>
      </c>
      <c r="BL53" s="424"/>
      <c r="BM53" s="424"/>
      <c r="BN53" s="424"/>
      <c r="BO53" s="424"/>
      <c r="BP53" s="424"/>
      <c r="BQ53" s="849" t="str">
        <f>'Step 4 Support Tool'!A262</f>
        <v>LC System 41</v>
      </c>
      <c r="BR53" s="850" t="str" cm="1">
        <f t="array" ref="BR53">_xlfn.XLOOKUP(G53,'Step 3.3 Heating System'!C160:$C$219,'Step 3.3 Heating System'!E160:$E$219,"",0,1)</f>
        <v/>
      </c>
      <c r="CQ53" s="424"/>
      <c r="CR53" s="424"/>
      <c r="CT53" s="424"/>
      <c r="CU53" s="424"/>
      <c r="CV53" s="424"/>
      <c r="CW53" s="424"/>
      <c r="CX53" s="424"/>
      <c r="CY53" s="424"/>
      <c r="CZ53" s="424"/>
      <c r="DA53" s="424"/>
      <c r="DC53" s="424"/>
      <c r="DD53" s="424"/>
      <c r="DE53" s="424"/>
      <c r="DF53" s="424"/>
      <c r="DG53" s="424"/>
      <c r="DH53" s="424"/>
      <c r="DJ53" s="424"/>
      <c r="DK53" s="424"/>
      <c r="DL53" s="424"/>
      <c r="DM53" s="424"/>
      <c r="DN53" s="424"/>
      <c r="DO53" s="424"/>
      <c r="DP53" s="424"/>
      <c r="DQ53" s="424"/>
      <c r="DR53" s="424"/>
      <c r="DS53" s="424"/>
      <c r="DT53" s="424"/>
      <c r="DU53" s="424"/>
      <c r="DV53" s="424"/>
      <c r="DW53" s="424"/>
      <c r="DX53" s="424"/>
      <c r="DY53" s="424"/>
      <c r="DZ53" s="424"/>
      <c r="EA53" s="424"/>
      <c r="EB53" s="424"/>
      <c r="EC53" s="424"/>
      <c r="ED53" s="424"/>
      <c r="EE53" s="424"/>
      <c r="EF53" s="424"/>
      <c r="EG53" s="424"/>
      <c r="EH53" s="424"/>
      <c r="EI53" s="424"/>
      <c r="EJ53" s="424"/>
      <c r="EK53" s="424"/>
      <c r="EL53" s="424"/>
      <c r="EM53" s="424"/>
      <c r="EN53" s="424"/>
      <c r="EO53" s="424"/>
      <c r="EP53" s="424"/>
      <c r="EQ53" s="424"/>
      <c r="ER53" s="424"/>
      <c r="ES53" s="424"/>
      <c r="ET53" s="424"/>
      <c r="EU53" s="424"/>
      <c r="EV53" s="424"/>
      <c r="EW53" s="424"/>
      <c r="EX53" s="424"/>
      <c r="EY53" s="424"/>
      <c r="EZ53" s="424"/>
      <c r="FA53" s="424"/>
      <c r="FB53" s="424"/>
      <c r="FC53" s="424"/>
      <c r="FD53" s="424"/>
      <c r="FE53" s="424"/>
      <c r="FF53" s="424"/>
      <c r="FG53" s="424"/>
      <c r="FH53" s="424"/>
      <c r="FI53" s="424"/>
      <c r="FJ53" s="424"/>
      <c r="FK53" s="424"/>
      <c r="FL53" s="424"/>
      <c r="FM53" s="424"/>
      <c r="FN53" s="424"/>
      <c r="FO53" s="424"/>
      <c r="FP53" s="424"/>
      <c r="FQ53" s="424"/>
      <c r="FR53" s="424"/>
      <c r="FS53" s="424"/>
      <c r="FT53" s="424"/>
      <c r="FU53" s="424"/>
      <c r="FV53" s="424"/>
      <c r="FW53" s="424"/>
      <c r="FX53" s="424"/>
      <c r="FY53" s="424"/>
      <c r="FZ53" s="424"/>
      <c r="GA53" s="424"/>
      <c r="GB53" s="424"/>
      <c r="GC53" s="424"/>
      <c r="GD53" s="424"/>
      <c r="GE53" s="424"/>
      <c r="GF53" s="424"/>
      <c r="GG53" s="424"/>
    </row>
    <row r="54" spans="1:189" ht="12" customHeight="1" x14ac:dyDescent="0.25">
      <c r="A54" s="447" t="str">
        <f t="shared" si="6"/>
        <v/>
      </c>
      <c r="B54" s="447" t="str">
        <f t="shared" si="9"/>
        <v/>
      </c>
      <c r="C54" s="447" t="str">
        <f>IF(D54="","",'Eligible Technologies'!$C$7)</f>
        <v/>
      </c>
      <c r="D54" s="447" t="str">
        <f>'Step 4 Support Tool'!B263</f>
        <v/>
      </c>
      <c r="E54" s="448">
        <f>'Step 4 Support Tool'!C263</f>
        <v>0</v>
      </c>
      <c r="F54" s="448">
        <f>'Step 4 Support Tool'!D263</f>
        <v>0</v>
      </c>
      <c r="G54" s="447" t="str">
        <f>IF('Step 4 Support Tool'!E263="","",TRIM('Step 4 Support Tool'!E263))</f>
        <v/>
      </c>
      <c r="H54" s="447" t="str">
        <f t="shared" si="10"/>
        <v/>
      </c>
      <c r="I54" s="447" t="str">
        <f t="shared" si="11"/>
        <v/>
      </c>
      <c r="J54" s="447">
        <f>'Step 4 Support Tool'!F263</f>
        <v>0</v>
      </c>
      <c r="K54" s="447">
        <f>'Step 4 Support Tool'!H263</f>
        <v>0</v>
      </c>
      <c r="L54" s="447">
        <f>'Step 4 Support Tool'!I263</f>
        <v>0</v>
      </c>
      <c r="M54" s="447">
        <f>'Step 4 Support Tool'!L263</f>
        <v>0</v>
      </c>
      <c r="N54" s="447">
        <f>'Step 4 Support Tool'!M263</f>
        <v>0</v>
      </c>
      <c r="O54" s="447" t="str">
        <f>'Step 4 Support Tool'!AB263</f>
        <v/>
      </c>
      <c r="P54" s="953">
        <f>'Step 4 Support Tool'!AD263</f>
        <v>0</v>
      </c>
      <c r="Q54" s="954">
        <f>'Step 3.3 Heating System'!W161</f>
        <v>0</v>
      </c>
      <c r="R54" s="954" t="str">
        <f>'Step 4 Support Tool'!O263</f>
        <v/>
      </c>
      <c r="S54" s="955" t="str">
        <f>'Step 4 Support Tool'!P263</f>
        <v/>
      </c>
      <c r="T54" s="955" t="str">
        <f>'Step 4 Support Tool'!Q263</f>
        <v/>
      </c>
      <c r="U54" s="956" t="str">
        <f>'Step 4 Support Tool'!R263</f>
        <v/>
      </c>
      <c r="V54" s="956" t="str">
        <f>'Step 4 Support Tool'!S263</f>
        <v/>
      </c>
      <c r="W54" s="956" t="str">
        <f>'Step 4 Support Tool'!T263</f>
        <v/>
      </c>
      <c r="X54" s="957" t="str">
        <f>'Step 4 Support Tool'!X263</f>
        <v/>
      </c>
      <c r="Y54" s="958" t="str">
        <f t="shared" si="8"/>
        <v/>
      </c>
      <c r="Z54" s="959" t="str">
        <f>'Step 4 Support Tool'!AC263</f>
        <v/>
      </c>
      <c r="AA54" s="959">
        <f>'Step 4 Support Tool'!J263</f>
        <v>0</v>
      </c>
      <c r="AB54" s="959">
        <f>'Step 4 Support Tool'!K263</f>
        <v>0</v>
      </c>
      <c r="AC54" s="956">
        <f>'Step 3.3 Heating System'!H161</f>
        <v>0</v>
      </c>
      <c r="AD54" s="956" t="str">
        <f t="shared" si="12"/>
        <v/>
      </c>
      <c r="AE54" s="955">
        <f>'Step 3.3 Heating System'!E161</f>
        <v>0</v>
      </c>
      <c r="AF54" s="955">
        <f>'Step 3.3 Heating System'!F161</f>
        <v>0</v>
      </c>
      <c r="AG54" s="955">
        <f>'Step 3.3 Heating System'!G161</f>
        <v>0</v>
      </c>
      <c r="AH54" s="955">
        <f>'Step 3.3 Heating System'!H161</f>
        <v>0</v>
      </c>
      <c r="AI54" s="960">
        <f>'Step 3.3 Heating System'!I161</f>
        <v>0</v>
      </c>
      <c r="AJ54" s="960">
        <f>'Step 3.3 Heating System'!J161</f>
        <v>0</v>
      </c>
      <c r="AK54" s="960" t="str">
        <f>'Step 3.3 Heating System'!K161</f>
        <v/>
      </c>
      <c r="AL54" s="961" t="str">
        <f>'Step 3.3 Heating System'!L161</f>
        <v/>
      </c>
      <c r="AM54" s="961" t="str">
        <f>'Step 3.3 Heating System'!AB161</f>
        <v/>
      </c>
      <c r="AN54" s="962">
        <f>'Step 3.3 Heating System'!M161</f>
        <v>0</v>
      </c>
      <c r="AO54" s="962">
        <f>'Step 3.3 Heating System'!N161</f>
        <v>0</v>
      </c>
      <c r="AP54" s="962">
        <f>'Step 3.3 Heating System'!O161</f>
        <v>0</v>
      </c>
      <c r="AQ54" s="962">
        <f>'Step 3.3 Heating System'!P161</f>
        <v>0</v>
      </c>
      <c r="AR54" s="963">
        <f>'Step 3.3 Heating System'!Q161</f>
        <v>0</v>
      </c>
      <c r="AS54" s="963">
        <f>'Step 3.3 Heating System'!R161</f>
        <v>0</v>
      </c>
      <c r="AT54" s="963">
        <f>'Step 3.3 Heating System'!S161</f>
        <v>0</v>
      </c>
      <c r="AU54" s="964">
        <f>'Step 3.3 Heating System'!T161</f>
        <v>0</v>
      </c>
      <c r="AV54" s="964">
        <f>'Step 3.3 Heating System'!U161</f>
        <v>0</v>
      </c>
      <c r="AW54" s="964">
        <f>'Step 3.3 Heating System'!V161</f>
        <v>0</v>
      </c>
      <c r="AX54" s="964">
        <f>'Step 3.3 Heating System'!W161</f>
        <v>0</v>
      </c>
      <c r="AY54" s="963">
        <f>'Step 3.3 Heating System'!X161</f>
        <v>0</v>
      </c>
      <c r="AZ54" s="852">
        <f>SUMIF('Step 3.3 Heating System'!$A$12:$A$111,PETREAD!AE54,'Step 3.3 Heating System'!$V$12:$V$111)</f>
        <v>0</v>
      </c>
      <c r="BA54" s="852">
        <f t="shared" si="13"/>
        <v>0</v>
      </c>
      <c r="BB54" s="856" t="str">
        <f>'Step 3.3 Heating System'!AA161</f>
        <v/>
      </c>
      <c r="BC54" s="424"/>
      <c r="BD54" s="424"/>
      <c r="BE54" s="424"/>
      <c r="BF54" s="424"/>
      <c r="BG54" s="652" t="str">
        <f>SUBSTITUTE(_xlfn.XLOOKUP(G54,'Step 4 Support Tool'!$E$222:$E$321,'Step 3.1 Site Details'!$C$10:$C$109,"",0,1),"uilding ","")</f>
        <v>B1</v>
      </c>
      <c r="BH54" s="652" t="str" cm="1">
        <f t="array" ref="BH54">SUBSTITUTE(_xlfn.XLOOKUP(G54,'Step 3.3 Heating System'!C161:$C$219,'Step 3.3 Heating System'!E161:$E$219,"",0,1)," System ","")</f>
        <v/>
      </c>
      <c r="BI54" s="652" t="str">
        <f>IF(BH54="","",SUBSTITUTE('Step 4 Support Tool'!A263," System ",""))</f>
        <v/>
      </c>
      <c r="BJ54" s="652"/>
      <c r="BK54" s="652" t="str">
        <f t="shared" si="14"/>
        <v/>
      </c>
      <c r="BL54" s="424"/>
      <c r="BM54" s="424"/>
      <c r="BN54" s="424"/>
      <c r="BO54" s="424"/>
      <c r="BP54" s="424"/>
      <c r="BQ54" s="849" t="str">
        <f>'Step 4 Support Tool'!A263</f>
        <v>LC System 42</v>
      </c>
      <c r="BR54" s="850" t="str" cm="1">
        <f t="array" ref="BR54">_xlfn.XLOOKUP(G54,'Step 3.3 Heating System'!C161:$C$219,'Step 3.3 Heating System'!E161:$E$219,"",0,1)</f>
        <v/>
      </c>
      <c r="CQ54" s="424"/>
      <c r="CR54" s="424"/>
      <c r="CT54" s="424"/>
      <c r="CU54" s="424"/>
      <c r="CV54" s="424"/>
      <c r="CW54" s="424"/>
      <c r="CX54" s="424"/>
      <c r="CY54" s="424"/>
      <c r="CZ54" s="424"/>
      <c r="DA54" s="424"/>
      <c r="DC54" s="424"/>
      <c r="DD54" s="424"/>
      <c r="DE54" s="424"/>
      <c r="DF54" s="424"/>
      <c r="DG54" s="424"/>
      <c r="DH54" s="424"/>
      <c r="DJ54" s="424"/>
      <c r="DK54" s="424"/>
      <c r="DL54" s="424"/>
      <c r="DM54" s="424"/>
      <c r="DN54" s="424"/>
      <c r="DO54" s="424"/>
      <c r="DP54" s="424"/>
      <c r="DQ54" s="424"/>
      <c r="DR54" s="424"/>
      <c r="DS54" s="424"/>
      <c r="DT54" s="424"/>
      <c r="DU54" s="424"/>
      <c r="DV54" s="424"/>
      <c r="DW54" s="424"/>
      <c r="DX54" s="424"/>
      <c r="DY54" s="424"/>
      <c r="DZ54" s="424"/>
      <c r="EA54" s="424"/>
      <c r="EB54" s="424"/>
      <c r="EC54" s="424"/>
      <c r="ED54" s="424"/>
      <c r="EE54" s="424"/>
      <c r="EF54" s="424"/>
      <c r="EG54" s="424"/>
      <c r="EH54" s="424"/>
      <c r="EI54" s="424"/>
      <c r="EJ54" s="424"/>
      <c r="EK54" s="424"/>
      <c r="EL54" s="424"/>
      <c r="EM54" s="424"/>
      <c r="EN54" s="424"/>
      <c r="EO54" s="424"/>
      <c r="EP54" s="424"/>
      <c r="EQ54" s="424"/>
      <c r="ER54" s="424"/>
      <c r="ES54" s="424"/>
      <c r="ET54" s="424"/>
      <c r="EU54" s="424"/>
      <c r="EV54" s="424"/>
      <c r="EW54" s="424"/>
      <c r="EX54" s="424"/>
      <c r="EY54" s="424"/>
      <c r="EZ54" s="424"/>
      <c r="FA54" s="424"/>
      <c r="FB54" s="424"/>
      <c r="FC54" s="424"/>
      <c r="FD54" s="424"/>
      <c r="FE54" s="424"/>
      <c r="FF54" s="424"/>
      <c r="FG54" s="424"/>
      <c r="FH54" s="424"/>
      <c r="FI54" s="424"/>
      <c r="FJ54" s="424"/>
      <c r="FK54" s="424"/>
      <c r="FL54" s="424"/>
      <c r="FM54" s="424"/>
      <c r="FN54" s="424"/>
      <c r="FO54" s="424"/>
      <c r="FP54" s="424"/>
      <c r="FQ54" s="424"/>
      <c r="FR54" s="424"/>
      <c r="FS54" s="424"/>
      <c r="FT54" s="424"/>
      <c r="FU54" s="424"/>
      <c r="FV54" s="424"/>
      <c r="FW54" s="424"/>
      <c r="FX54" s="424"/>
      <c r="FY54" s="424"/>
      <c r="FZ54" s="424"/>
      <c r="GA54" s="424"/>
      <c r="GB54" s="424"/>
      <c r="GC54" s="424"/>
      <c r="GD54" s="424"/>
      <c r="GE54" s="424"/>
      <c r="GF54" s="424"/>
      <c r="GG54" s="424"/>
    </row>
    <row r="55" spans="1:189" ht="12" customHeight="1" x14ac:dyDescent="0.25">
      <c r="A55" s="447" t="str">
        <f t="shared" si="6"/>
        <v/>
      </c>
      <c r="B55" s="447" t="str">
        <f t="shared" si="9"/>
        <v/>
      </c>
      <c r="C55" s="447" t="str">
        <f>IF(D55="","",'Eligible Technologies'!$C$7)</f>
        <v/>
      </c>
      <c r="D55" s="447" t="str">
        <f>'Step 4 Support Tool'!B264</f>
        <v/>
      </c>
      <c r="E55" s="448">
        <f>'Step 4 Support Tool'!C264</f>
        <v>0</v>
      </c>
      <c r="F55" s="448">
        <f>'Step 4 Support Tool'!D264</f>
        <v>0</v>
      </c>
      <c r="G55" s="447" t="str">
        <f>IF('Step 4 Support Tool'!E264="","",TRIM('Step 4 Support Tool'!E264))</f>
        <v/>
      </c>
      <c r="H55" s="447" t="str">
        <f t="shared" si="10"/>
        <v/>
      </c>
      <c r="I55" s="447" t="str">
        <f t="shared" si="11"/>
        <v/>
      </c>
      <c r="J55" s="447">
        <f>'Step 4 Support Tool'!F264</f>
        <v>0</v>
      </c>
      <c r="K55" s="447">
        <f>'Step 4 Support Tool'!H264</f>
        <v>0</v>
      </c>
      <c r="L55" s="447">
        <f>'Step 4 Support Tool'!I264</f>
        <v>0</v>
      </c>
      <c r="M55" s="447">
        <f>'Step 4 Support Tool'!L264</f>
        <v>0</v>
      </c>
      <c r="N55" s="447">
        <f>'Step 4 Support Tool'!M264</f>
        <v>0</v>
      </c>
      <c r="O55" s="447" t="str">
        <f>'Step 4 Support Tool'!AB264</f>
        <v/>
      </c>
      <c r="P55" s="953">
        <f>'Step 4 Support Tool'!AD264</f>
        <v>0</v>
      </c>
      <c r="Q55" s="954">
        <f>'Step 3.3 Heating System'!W162</f>
        <v>0</v>
      </c>
      <c r="R55" s="954" t="str">
        <f>'Step 4 Support Tool'!O264</f>
        <v/>
      </c>
      <c r="S55" s="955" t="str">
        <f>'Step 4 Support Tool'!P264</f>
        <v/>
      </c>
      <c r="T55" s="955" t="str">
        <f>'Step 4 Support Tool'!Q264</f>
        <v/>
      </c>
      <c r="U55" s="956" t="str">
        <f>'Step 4 Support Tool'!R264</f>
        <v/>
      </c>
      <c r="V55" s="956" t="str">
        <f>'Step 4 Support Tool'!S264</f>
        <v/>
      </c>
      <c r="W55" s="956" t="str">
        <f>'Step 4 Support Tool'!T264</f>
        <v/>
      </c>
      <c r="X55" s="957" t="str">
        <f>'Step 4 Support Tool'!X264</f>
        <v/>
      </c>
      <c r="Y55" s="958" t="str">
        <f t="shared" si="8"/>
        <v/>
      </c>
      <c r="Z55" s="959" t="str">
        <f>'Step 4 Support Tool'!AC264</f>
        <v/>
      </c>
      <c r="AA55" s="959">
        <f>'Step 4 Support Tool'!J264</f>
        <v>0</v>
      </c>
      <c r="AB55" s="959">
        <f>'Step 4 Support Tool'!K264</f>
        <v>0</v>
      </c>
      <c r="AC55" s="956">
        <f>'Step 3.3 Heating System'!H162</f>
        <v>0</v>
      </c>
      <c r="AD55" s="956" t="str">
        <f t="shared" si="12"/>
        <v/>
      </c>
      <c r="AE55" s="955">
        <f>'Step 3.3 Heating System'!E162</f>
        <v>0</v>
      </c>
      <c r="AF55" s="955">
        <f>'Step 3.3 Heating System'!F162</f>
        <v>0</v>
      </c>
      <c r="AG55" s="955">
        <f>'Step 3.3 Heating System'!G162</f>
        <v>0</v>
      </c>
      <c r="AH55" s="955">
        <f>'Step 3.3 Heating System'!H162</f>
        <v>0</v>
      </c>
      <c r="AI55" s="960">
        <f>'Step 3.3 Heating System'!I162</f>
        <v>0</v>
      </c>
      <c r="AJ55" s="960">
        <f>'Step 3.3 Heating System'!J162</f>
        <v>0</v>
      </c>
      <c r="AK55" s="960" t="str">
        <f>'Step 3.3 Heating System'!K162</f>
        <v/>
      </c>
      <c r="AL55" s="961" t="str">
        <f>'Step 3.3 Heating System'!L162</f>
        <v/>
      </c>
      <c r="AM55" s="961" t="str">
        <f>'Step 3.3 Heating System'!AB162</f>
        <v/>
      </c>
      <c r="AN55" s="962">
        <f>'Step 3.3 Heating System'!M162</f>
        <v>0</v>
      </c>
      <c r="AO55" s="962">
        <f>'Step 3.3 Heating System'!N162</f>
        <v>0</v>
      </c>
      <c r="AP55" s="962">
        <f>'Step 3.3 Heating System'!O162</f>
        <v>0</v>
      </c>
      <c r="AQ55" s="962">
        <f>'Step 3.3 Heating System'!P162</f>
        <v>0</v>
      </c>
      <c r="AR55" s="963">
        <f>'Step 3.3 Heating System'!Q162</f>
        <v>0</v>
      </c>
      <c r="AS55" s="963">
        <f>'Step 3.3 Heating System'!R162</f>
        <v>0</v>
      </c>
      <c r="AT55" s="963">
        <f>'Step 3.3 Heating System'!S162</f>
        <v>0</v>
      </c>
      <c r="AU55" s="964">
        <f>'Step 3.3 Heating System'!T162</f>
        <v>0</v>
      </c>
      <c r="AV55" s="964">
        <f>'Step 3.3 Heating System'!U162</f>
        <v>0</v>
      </c>
      <c r="AW55" s="964">
        <f>'Step 3.3 Heating System'!V162</f>
        <v>0</v>
      </c>
      <c r="AX55" s="964">
        <f>'Step 3.3 Heating System'!W162</f>
        <v>0</v>
      </c>
      <c r="AY55" s="963">
        <f>'Step 3.3 Heating System'!X162</f>
        <v>0</v>
      </c>
      <c r="AZ55" s="852">
        <f>SUMIF('Step 3.3 Heating System'!$A$12:$A$111,PETREAD!AE55,'Step 3.3 Heating System'!$V$12:$V$111)</f>
        <v>0</v>
      </c>
      <c r="BA55" s="852">
        <f t="shared" si="13"/>
        <v>0</v>
      </c>
      <c r="BB55" s="856" t="str">
        <f>'Step 3.3 Heating System'!AA162</f>
        <v/>
      </c>
      <c r="BC55" s="424"/>
      <c r="BD55" s="424"/>
      <c r="BE55" s="424"/>
      <c r="BF55" s="424"/>
      <c r="BG55" s="652" t="str">
        <f>SUBSTITUTE(_xlfn.XLOOKUP(G55,'Step 4 Support Tool'!$E$222:$E$321,'Step 3.1 Site Details'!$C$10:$C$109,"",0,1),"uilding ","")</f>
        <v>B1</v>
      </c>
      <c r="BH55" s="652" t="str" cm="1">
        <f t="array" ref="BH55">SUBSTITUTE(_xlfn.XLOOKUP(G55,'Step 3.3 Heating System'!C162:$C$219,'Step 3.3 Heating System'!E162:$E$219,"",0,1)," System ","")</f>
        <v/>
      </c>
      <c r="BI55" s="652" t="str">
        <f>IF(BH55="","",SUBSTITUTE('Step 4 Support Tool'!A264," System ",""))</f>
        <v/>
      </c>
      <c r="BJ55" s="652"/>
      <c r="BK55" s="652" t="str">
        <f t="shared" si="14"/>
        <v/>
      </c>
      <c r="BL55" s="424"/>
      <c r="BM55" s="424"/>
      <c r="BN55" s="424"/>
      <c r="BO55" s="424"/>
      <c r="BP55" s="424"/>
      <c r="BQ55" s="849" t="str">
        <f>'Step 4 Support Tool'!A264</f>
        <v>LC System 43</v>
      </c>
      <c r="BR55" s="850" t="str" cm="1">
        <f t="array" ref="BR55">_xlfn.XLOOKUP(G55,'Step 3.3 Heating System'!C162:$C$219,'Step 3.3 Heating System'!E162:$E$219,"",0,1)</f>
        <v/>
      </c>
      <c r="CQ55" s="424"/>
      <c r="CR55" s="424"/>
      <c r="CT55" s="424"/>
      <c r="CU55" s="424"/>
      <c r="CV55" s="424"/>
      <c r="CW55" s="424"/>
      <c r="CX55" s="424"/>
      <c r="CY55" s="424"/>
      <c r="CZ55" s="424"/>
      <c r="DA55" s="424"/>
      <c r="DC55" s="424"/>
      <c r="DD55" s="424"/>
      <c r="DE55" s="424"/>
      <c r="DF55" s="424"/>
      <c r="DG55" s="424"/>
      <c r="DH55" s="424"/>
      <c r="DJ55" s="424"/>
      <c r="DK55" s="424"/>
      <c r="DL55" s="424"/>
      <c r="DM55" s="424"/>
      <c r="DN55" s="424"/>
      <c r="DO55" s="424"/>
      <c r="DP55" s="424"/>
      <c r="DQ55" s="424"/>
      <c r="DR55" s="424"/>
      <c r="DS55" s="424"/>
      <c r="DT55" s="424"/>
      <c r="DU55" s="424"/>
      <c r="DV55" s="424"/>
      <c r="DW55" s="424"/>
      <c r="DX55" s="424"/>
      <c r="DY55" s="424"/>
      <c r="DZ55" s="424"/>
      <c r="EA55" s="424"/>
      <c r="EB55" s="424"/>
      <c r="EC55" s="424"/>
      <c r="ED55" s="424"/>
      <c r="EE55" s="424"/>
      <c r="EF55" s="424"/>
      <c r="EG55" s="424"/>
      <c r="EH55" s="424"/>
      <c r="EI55" s="424"/>
      <c r="EJ55" s="424"/>
      <c r="EK55" s="424"/>
      <c r="EL55" s="424"/>
      <c r="EM55" s="424"/>
      <c r="EN55" s="424"/>
      <c r="EO55" s="424"/>
      <c r="EP55" s="424"/>
      <c r="EQ55" s="424"/>
      <c r="ER55" s="424"/>
      <c r="ES55" s="424"/>
      <c r="ET55" s="424"/>
      <c r="EU55" s="424"/>
      <c r="EV55" s="424"/>
      <c r="EW55" s="424"/>
      <c r="EX55" s="424"/>
      <c r="EY55" s="424"/>
      <c r="EZ55" s="424"/>
      <c r="FA55" s="424"/>
      <c r="FB55" s="424"/>
      <c r="FC55" s="424"/>
      <c r="FD55" s="424"/>
      <c r="FE55" s="424"/>
      <c r="FF55" s="424"/>
      <c r="FG55" s="424"/>
      <c r="FH55" s="424"/>
      <c r="FI55" s="424"/>
      <c r="FJ55" s="424"/>
      <c r="FK55" s="424"/>
      <c r="FL55" s="424"/>
      <c r="FM55" s="424"/>
      <c r="FN55" s="424"/>
      <c r="FO55" s="424"/>
      <c r="FP55" s="424"/>
      <c r="FQ55" s="424"/>
      <c r="FR55" s="424"/>
      <c r="FS55" s="424"/>
      <c r="FT55" s="424"/>
      <c r="FU55" s="424"/>
      <c r="FV55" s="424"/>
      <c r="FW55" s="424"/>
      <c r="FX55" s="424"/>
      <c r="FY55" s="424"/>
      <c r="FZ55" s="424"/>
      <c r="GA55" s="424"/>
      <c r="GB55" s="424"/>
      <c r="GC55" s="424"/>
      <c r="GD55" s="424"/>
      <c r="GE55" s="424"/>
      <c r="GF55" s="424"/>
      <c r="GG55" s="424"/>
    </row>
    <row r="56" spans="1:189" ht="12" customHeight="1" x14ac:dyDescent="0.25">
      <c r="A56" s="447" t="str">
        <f t="shared" si="6"/>
        <v/>
      </c>
      <c r="B56" s="447" t="str">
        <f t="shared" si="9"/>
        <v/>
      </c>
      <c r="C56" s="447" t="str">
        <f>IF(D56="","",'Eligible Technologies'!$C$7)</f>
        <v/>
      </c>
      <c r="D56" s="447" t="str">
        <f>'Step 4 Support Tool'!B265</f>
        <v/>
      </c>
      <c r="E56" s="448">
        <f>'Step 4 Support Tool'!C265</f>
        <v>0</v>
      </c>
      <c r="F56" s="448">
        <f>'Step 4 Support Tool'!D265</f>
        <v>0</v>
      </c>
      <c r="G56" s="447" t="str">
        <f>IF('Step 4 Support Tool'!E265="","",TRIM('Step 4 Support Tool'!E265))</f>
        <v/>
      </c>
      <c r="H56" s="447" t="str">
        <f t="shared" si="10"/>
        <v/>
      </c>
      <c r="I56" s="447" t="str">
        <f t="shared" si="11"/>
        <v/>
      </c>
      <c r="J56" s="447">
        <f>'Step 4 Support Tool'!F265</f>
        <v>0</v>
      </c>
      <c r="K56" s="447">
        <f>'Step 4 Support Tool'!H265</f>
        <v>0</v>
      </c>
      <c r="L56" s="447">
        <f>'Step 4 Support Tool'!I265</f>
        <v>0</v>
      </c>
      <c r="M56" s="447">
        <f>'Step 4 Support Tool'!L265</f>
        <v>0</v>
      </c>
      <c r="N56" s="447">
        <f>'Step 4 Support Tool'!M265</f>
        <v>0</v>
      </c>
      <c r="O56" s="447" t="str">
        <f>'Step 4 Support Tool'!AB265</f>
        <v/>
      </c>
      <c r="P56" s="953">
        <f>'Step 4 Support Tool'!AD265</f>
        <v>0</v>
      </c>
      <c r="Q56" s="954">
        <f>'Step 3.3 Heating System'!W163</f>
        <v>0</v>
      </c>
      <c r="R56" s="954" t="str">
        <f>'Step 4 Support Tool'!O265</f>
        <v/>
      </c>
      <c r="S56" s="955" t="str">
        <f>'Step 4 Support Tool'!P265</f>
        <v/>
      </c>
      <c r="T56" s="955" t="str">
        <f>'Step 4 Support Tool'!Q265</f>
        <v/>
      </c>
      <c r="U56" s="956" t="str">
        <f>'Step 4 Support Tool'!R265</f>
        <v/>
      </c>
      <c r="V56" s="956" t="str">
        <f>'Step 4 Support Tool'!S265</f>
        <v/>
      </c>
      <c r="W56" s="956" t="str">
        <f>'Step 4 Support Tool'!T265</f>
        <v/>
      </c>
      <c r="X56" s="957" t="str">
        <f>'Step 4 Support Tool'!X265</f>
        <v/>
      </c>
      <c r="Y56" s="958" t="str">
        <f t="shared" si="8"/>
        <v/>
      </c>
      <c r="Z56" s="959" t="str">
        <f>'Step 4 Support Tool'!AC265</f>
        <v/>
      </c>
      <c r="AA56" s="959">
        <f>'Step 4 Support Tool'!J265</f>
        <v>0</v>
      </c>
      <c r="AB56" s="959">
        <f>'Step 4 Support Tool'!K265</f>
        <v>0</v>
      </c>
      <c r="AC56" s="956">
        <f>'Step 3.3 Heating System'!H163</f>
        <v>0</v>
      </c>
      <c r="AD56" s="956" t="str">
        <f t="shared" si="12"/>
        <v/>
      </c>
      <c r="AE56" s="955">
        <f>'Step 3.3 Heating System'!E163</f>
        <v>0</v>
      </c>
      <c r="AF56" s="955">
        <f>'Step 3.3 Heating System'!F163</f>
        <v>0</v>
      </c>
      <c r="AG56" s="955">
        <f>'Step 3.3 Heating System'!G163</f>
        <v>0</v>
      </c>
      <c r="AH56" s="955">
        <f>'Step 3.3 Heating System'!H163</f>
        <v>0</v>
      </c>
      <c r="AI56" s="960">
        <f>'Step 3.3 Heating System'!I163</f>
        <v>0</v>
      </c>
      <c r="AJ56" s="960">
        <f>'Step 3.3 Heating System'!J163</f>
        <v>0</v>
      </c>
      <c r="AK56" s="960" t="str">
        <f>'Step 3.3 Heating System'!K163</f>
        <v/>
      </c>
      <c r="AL56" s="961" t="str">
        <f>'Step 3.3 Heating System'!L163</f>
        <v/>
      </c>
      <c r="AM56" s="961" t="str">
        <f>'Step 3.3 Heating System'!AB163</f>
        <v/>
      </c>
      <c r="AN56" s="962">
        <f>'Step 3.3 Heating System'!M163</f>
        <v>0</v>
      </c>
      <c r="AO56" s="962">
        <f>'Step 3.3 Heating System'!N163</f>
        <v>0</v>
      </c>
      <c r="AP56" s="962">
        <f>'Step 3.3 Heating System'!O163</f>
        <v>0</v>
      </c>
      <c r="AQ56" s="962">
        <f>'Step 3.3 Heating System'!P163</f>
        <v>0</v>
      </c>
      <c r="AR56" s="963">
        <f>'Step 3.3 Heating System'!Q163</f>
        <v>0</v>
      </c>
      <c r="AS56" s="963">
        <f>'Step 3.3 Heating System'!R163</f>
        <v>0</v>
      </c>
      <c r="AT56" s="963">
        <f>'Step 3.3 Heating System'!S163</f>
        <v>0</v>
      </c>
      <c r="AU56" s="964">
        <f>'Step 3.3 Heating System'!T163</f>
        <v>0</v>
      </c>
      <c r="AV56" s="964">
        <f>'Step 3.3 Heating System'!U163</f>
        <v>0</v>
      </c>
      <c r="AW56" s="964">
        <f>'Step 3.3 Heating System'!V163</f>
        <v>0</v>
      </c>
      <c r="AX56" s="964">
        <f>'Step 3.3 Heating System'!W163</f>
        <v>0</v>
      </c>
      <c r="AY56" s="963">
        <f>'Step 3.3 Heating System'!X163</f>
        <v>0</v>
      </c>
      <c r="AZ56" s="852">
        <f>SUMIF('Step 3.3 Heating System'!$A$12:$A$111,PETREAD!AE56,'Step 3.3 Heating System'!$V$12:$V$111)</f>
        <v>0</v>
      </c>
      <c r="BA56" s="852">
        <f t="shared" si="13"/>
        <v>0</v>
      </c>
      <c r="BB56" s="856" t="str">
        <f>'Step 3.3 Heating System'!AA163</f>
        <v/>
      </c>
      <c r="BC56" s="424"/>
      <c r="BD56" s="424"/>
      <c r="BE56" s="424"/>
      <c r="BF56" s="424"/>
      <c r="BG56" s="652" t="str">
        <f>SUBSTITUTE(_xlfn.XLOOKUP(G56,'Step 4 Support Tool'!$E$222:$E$321,'Step 3.1 Site Details'!$C$10:$C$109,"",0,1),"uilding ","")</f>
        <v>B1</v>
      </c>
      <c r="BH56" s="652" t="str" cm="1">
        <f t="array" ref="BH56">SUBSTITUTE(_xlfn.XLOOKUP(G56,'Step 3.3 Heating System'!C163:$C$219,'Step 3.3 Heating System'!E163:$E$219,"",0,1)," System ","")</f>
        <v/>
      </c>
      <c r="BI56" s="652" t="str">
        <f>IF(BH56="","",SUBSTITUTE('Step 4 Support Tool'!A265," System ",""))</f>
        <v/>
      </c>
      <c r="BJ56" s="652"/>
      <c r="BK56" s="652" t="str">
        <f t="shared" si="14"/>
        <v/>
      </c>
      <c r="BL56" s="424"/>
      <c r="BM56" s="424"/>
      <c r="BN56" s="424"/>
      <c r="BO56" s="424"/>
      <c r="BP56" s="424"/>
      <c r="BQ56" s="849" t="str">
        <f>'Step 4 Support Tool'!A265</f>
        <v>LC System 44</v>
      </c>
      <c r="BR56" s="850" t="str" cm="1">
        <f t="array" ref="BR56">_xlfn.XLOOKUP(G56,'Step 3.3 Heating System'!C163:$C$219,'Step 3.3 Heating System'!E163:$E$219,"",0,1)</f>
        <v/>
      </c>
      <c r="CQ56" s="424"/>
      <c r="CR56" s="424"/>
      <c r="CT56" s="424"/>
      <c r="CU56" s="424"/>
      <c r="CV56" s="424"/>
      <c r="CW56" s="424"/>
      <c r="CX56" s="424"/>
      <c r="CY56" s="424"/>
      <c r="CZ56" s="424"/>
      <c r="DA56" s="424"/>
      <c r="DC56" s="424"/>
      <c r="DD56" s="424"/>
      <c r="DE56" s="424"/>
      <c r="DF56" s="424"/>
      <c r="DG56" s="424"/>
      <c r="DH56" s="424"/>
      <c r="DJ56" s="424"/>
      <c r="DK56" s="424"/>
      <c r="DL56" s="424"/>
      <c r="DM56" s="424"/>
      <c r="DN56" s="424"/>
      <c r="DO56" s="424"/>
      <c r="DP56" s="424"/>
      <c r="DQ56" s="424"/>
      <c r="DR56" s="424"/>
      <c r="DS56" s="424"/>
      <c r="DT56" s="424"/>
      <c r="DU56" s="424"/>
      <c r="DV56" s="424"/>
      <c r="DW56" s="424"/>
      <c r="DX56" s="424"/>
      <c r="DY56" s="424"/>
      <c r="DZ56" s="424"/>
      <c r="EA56" s="424"/>
      <c r="EB56" s="424"/>
      <c r="EC56" s="424"/>
      <c r="ED56" s="424"/>
      <c r="EE56" s="424"/>
      <c r="EF56" s="424"/>
      <c r="EG56" s="424"/>
      <c r="EH56" s="424"/>
      <c r="EI56" s="424"/>
      <c r="EJ56" s="424"/>
      <c r="EK56" s="424"/>
      <c r="EL56" s="424"/>
      <c r="EM56" s="424"/>
      <c r="EN56" s="424"/>
      <c r="EO56" s="424"/>
      <c r="EP56" s="424"/>
      <c r="EQ56" s="424"/>
      <c r="ER56" s="424"/>
      <c r="ES56" s="424"/>
      <c r="ET56" s="424"/>
      <c r="EU56" s="424"/>
      <c r="EV56" s="424"/>
      <c r="EW56" s="424"/>
      <c r="EX56" s="424"/>
      <c r="EY56" s="424"/>
      <c r="EZ56" s="424"/>
      <c r="FA56" s="424"/>
      <c r="FB56" s="424"/>
      <c r="FC56" s="424"/>
      <c r="FD56" s="424"/>
      <c r="FE56" s="424"/>
      <c r="FF56" s="424"/>
      <c r="FG56" s="424"/>
      <c r="FH56" s="424"/>
      <c r="FI56" s="424"/>
      <c r="FJ56" s="424"/>
      <c r="FK56" s="424"/>
      <c r="FL56" s="424"/>
      <c r="FM56" s="424"/>
      <c r="FN56" s="424"/>
      <c r="FO56" s="424"/>
      <c r="FP56" s="424"/>
      <c r="FQ56" s="424"/>
      <c r="FR56" s="424"/>
      <c r="FS56" s="424"/>
      <c r="FT56" s="424"/>
      <c r="FU56" s="424"/>
      <c r="FV56" s="424"/>
      <c r="FW56" s="424"/>
      <c r="FX56" s="424"/>
      <c r="FY56" s="424"/>
      <c r="FZ56" s="424"/>
      <c r="GA56" s="424"/>
      <c r="GB56" s="424"/>
      <c r="GC56" s="424"/>
      <c r="GD56" s="424"/>
      <c r="GE56" s="424"/>
      <c r="GF56" s="424"/>
      <c r="GG56" s="424"/>
    </row>
    <row r="57" spans="1:189" ht="12" customHeight="1" x14ac:dyDescent="0.25">
      <c r="A57" s="447" t="str">
        <f t="shared" si="6"/>
        <v/>
      </c>
      <c r="B57" s="447" t="str">
        <f t="shared" si="9"/>
        <v/>
      </c>
      <c r="C57" s="447" t="str">
        <f>IF(D57="","",'Eligible Technologies'!$C$7)</f>
        <v/>
      </c>
      <c r="D57" s="447" t="str">
        <f>'Step 4 Support Tool'!B266</f>
        <v/>
      </c>
      <c r="E57" s="448">
        <f>'Step 4 Support Tool'!C266</f>
        <v>0</v>
      </c>
      <c r="F57" s="448">
        <f>'Step 4 Support Tool'!D266</f>
        <v>0</v>
      </c>
      <c r="G57" s="447" t="str">
        <f>IF('Step 4 Support Tool'!E266="","",TRIM('Step 4 Support Tool'!E266))</f>
        <v/>
      </c>
      <c r="H57" s="447" t="str">
        <f t="shared" si="10"/>
        <v/>
      </c>
      <c r="I57" s="447" t="str">
        <f t="shared" si="11"/>
        <v/>
      </c>
      <c r="J57" s="447">
        <f>'Step 4 Support Tool'!F266</f>
        <v>0</v>
      </c>
      <c r="K57" s="447">
        <f>'Step 4 Support Tool'!H266</f>
        <v>0</v>
      </c>
      <c r="L57" s="447">
        <f>'Step 4 Support Tool'!I266</f>
        <v>0</v>
      </c>
      <c r="M57" s="447">
        <f>'Step 4 Support Tool'!L266</f>
        <v>0</v>
      </c>
      <c r="N57" s="447">
        <f>'Step 4 Support Tool'!M266</f>
        <v>0</v>
      </c>
      <c r="O57" s="447" t="str">
        <f>'Step 4 Support Tool'!AB266</f>
        <v/>
      </c>
      <c r="P57" s="953">
        <f>'Step 4 Support Tool'!AD266</f>
        <v>0</v>
      </c>
      <c r="Q57" s="954">
        <f>'Step 3.3 Heating System'!W164</f>
        <v>0</v>
      </c>
      <c r="R57" s="954" t="str">
        <f>'Step 4 Support Tool'!O266</f>
        <v/>
      </c>
      <c r="S57" s="955" t="str">
        <f>'Step 4 Support Tool'!P266</f>
        <v/>
      </c>
      <c r="T57" s="955" t="str">
        <f>'Step 4 Support Tool'!Q266</f>
        <v/>
      </c>
      <c r="U57" s="956" t="str">
        <f>'Step 4 Support Tool'!R266</f>
        <v/>
      </c>
      <c r="V57" s="956" t="str">
        <f>'Step 4 Support Tool'!S266</f>
        <v/>
      </c>
      <c r="W57" s="956" t="str">
        <f>'Step 4 Support Tool'!T266</f>
        <v/>
      </c>
      <c r="X57" s="957" t="str">
        <f>'Step 4 Support Tool'!X266</f>
        <v/>
      </c>
      <c r="Y57" s="958" t="str">
        <f t="shared" si="8"/>
        <v/>
      </c>
      <c r="Z57" s="959" t="str">
        <f>'Step 4 Support Tool'!AC266</f>
        <v/>
      </c>
      <c r="AA57" s="959">
        <f>'Step 4 Support Tool'!J266</f>
        <v>0</v>
      </c>
      <c r="AB57" s="959">
        <f>'Step 4 Support Tool'!K266</f>
        <v>0</v>
      </c>
      <c r="AC57" s="956">
        <f>'Step 3.3 Heating System'!H164</f>
        <v>0</v>
      </c>
      <c r="AD57" s="956" t="str">
        <f t="shared" si="12"/>
        <v/>
      </c>
      <c r="AE57" s="955">
        <f>'Step 3.3 Heating System'!E164</f>
        <v>0</v>
      </c>
      <c r="AF57" s="955">
        <f>'Step 3.3 Heating System'!F164</f>
        <v>0</v>
      </c>
      <c r="AG57" s="955">
        <f>'Step 3.3 Heating System'!G164</f>
        <v>0</v>
      </c>
      <c r="AH57" s="955">
        <f>'Step 3.3 Heating System'!H164</f>
        <v>0</v>
      </c>
      <c r="AI57" s="960">
        <f>'Step 3.3 Heating System'!I164</f>
        <v>0</v>
      </c>
      <c r="AJ57" s="960">
        <f>'Step 3.3 Heating System'!J164</f>
        <v>0</v>
      </c>
      <c r="AK57" s="960" t="str">
        <f>'Step 3.3 Heating System'!K164</f>
        <v/>
      </c>
      <c r="AL57" s="961" t="str">
        <f>'Step 3.3 Heating System'!L164</f>
        <v/>
      </c>
      <c r="AM57" s="961" t="str">
        <f>'Step 3.3 Heating System'!AB164</f>
        <v/>
      </c>
      <c r="AN57" s="962">
        <f>'Step 3.3 Heating System'!M164</f>
        <v>0</v>
      </c>
      <c r="AO57" s="962">
        <f>'Step 3.3 Heating System'!N164</f>
        <v>0</v>
      </c>
      <c r="AP57" s="962">
        <f>'Step 3.3 Heating System'!O164</f>
        <v>0</v>
      </c>
      <c r="AQ57" s="962">
        <f>'Step 3.3 Heating System'!P164</f>
        <v>0</v>
      </c>
      <c r="AR57" s="963">
        <f>'Step 3.3 Heating System'!Q164</f>
        <v>0</v>
      </c>
      <c r="AS57" s="963">
        <f>'Step 3.3 Heating System'!R164</f>
        <v>0</v>
      </c>
      <c r="AT57" s="963">
        <f>'Step 3.3 Heating System'!S164</f>
        <v>0</v>
      </c>
      <c r="AU57" s="964">
        <f>'Step 3.3 Heating System'!T164</f>
        <v>0</v>
      </c>
      <c r="AV57" s="964">
        <f>'Step 3.3 Heating System'!U164</f>
        <v>0</v>
      </c>
      <c r="AW57" s="964">
        <f>'Step 3.3 Heating System'!V164</f>
        <v>0</v>
      </c>
      <c r="AX57" s="964">
        <f>'Step 3.3 Heating System'!W164</f>
        <v>0</v>
      </c>
      <c r="AY57" s="963">
        <f>'Step 3.3 Heating System'!X164</f>
        <v>0</v>
      </c>
      <c r="AZ57" s="852">
        <f>SUMIF('Step 3.3 Heating System'!$A$12:$A$111,PETREAD!AE57,'Step 3.3 Heating System'!$V$12:$V$111)</f>
        <v>0</v>
      </c>
      <c r="BA57" s="852">
        <f t="shared" si="13"/>
        <v>0</v>
      </c>
      <c r="BB57" s="856" t="str">
        <f>'Step 3.3 Heating System'!AA164</f>
        <v/>
      </c>
      <c r="BC57" s="424"/>
      <c r="BD57" s="424"/>
      <c r="BE57" s="424"/>
      <c r="BF57" s="424"/>
      <c r="BG57" s="652" t="str">
        <f>SUBSTITUTE(_xlfn.XLOOKUP(G57,'Step 4 Support Tool'!$E$222:$E$321,'Step 3.1 Site Details'!$C$10:$C$109,"",0,1),"uilding ","")</f>
        <v>B1</v>
      </c>
      <c r="BH57" s="652" t="str" cm="1">
        <f t="array" ref="BH57">SUBSTITUTE(_xlfn.XLOOKUP(G57,'Step 3.3 Heating System'!C164:$C$219,'Step 3.3 Heating System'!E164:$E$219,"",0,1)," System ","")</f>
        <v/>
      </c>
      <c r="BI57" s="652" t="str">
        <f>IF(BH57="","",SUBSTITUTE('Step 4 Support Tool'!A266," System ",""))</f>
        <v/>
      </c>
      <c r="BJ57" s="652"/>
      <c r="BK57" s="652" t="str">
        <f t="shared" si="14"/>
        <v/>
      </c>
      <c r="BL57" s="424"/>
      <c r="BM57" s="424"/>
      <c r="BN57" s="424"/>
      <c r="BO57" s="424"/>
      <c r="BP57" s="424"/>
      <c r="BQ57" s="849" t="str">
        <f>'Step 4 Support Tool'!A266</f>
        <v>LC System 45</v>
      </c>
      <c r="BR57" s="850" t="str" cm="1">
        <f t="array" ref="BR57">_xlfn.XLOOKUP(G57,'Step 3.3 Heating System'!C164:$C$219,'Step 3.3 Heating System'!E164:$E$219,"",0,1)</f>
        <v/>
      </c>
      <c r="CQ57" s="424"/>
      <c r="CR57" s="424"/>
      <c r="CT57" s="424"/>
      <c r="CU57" s="424"/>
      <c r="CV57" s="424"/>
      <c r="CW57" s="424"/>
      <c r="CX57" s="424"/>
      <c r="CY57" s="424"/>
      <c r="CZ57" s="424"/>
      <c r="DA57" s="424"/>
      <c r="DC57" s="424"/>
      <c r="DD57" s="424"/>
      <c r="DE57" s="424"/>
      <c r="DF57" s="424"/>
      <c r="DG57" s="424"/>
      <c r="DH57" s="424"/>
      <c r="DJ57" s="424"/>
      <c r="DK57" s="424"/>
      <c r="DL57" s="424"/>
      <c r="DM57" s="424"/>
      <c r="DN57" s="424"/>
      <c r="DO57" s="424"/>
      <c r="DP57" s="424"/>
      <c r="DQ57" s="424"/>
      <c r="DR57" s="424"/>
      <c r="DS57" s="424"/>
      <c r="DT57" s="424"/>
      <c r="DU57" s="424"/>
      <c r="DV57" s="424"/>
      <c r="DW57" s="424"/>
      <c r="DX57" s="424"/>
      <c r="DY57" s="424"/>
      <c r="DZ57" s="424"/>
      <c r="EA57" s="424"/>
      <c r="EB57" s="424"/>
      <c r="EC57" s="424"/>
      <c r="ED57" s="424"/>
      <c r="EE57" s="424"/>
      <c r="EF57" s="424"/>
      <c r="EG57" s="424"/>
      <c r="EH57" s="424"/>
      <c r="EI57" s="424"/>
      <c r="EJ57" s="424"/>
      <c r="EK57" s="424"/>
      <c r="EL57" s="424"/>
      <c r="EM57" s="424"/>
      <c r="EN57" s="424"/>
      <c r="EO57" s="424"/>
      <c r="EP57" s="424"/>
      <c r="EQ57" s="424"/>
      <c r="ER57" s="424"/>
      <c r="ES57" s="424"/>
      <c r="ET57" s="424"/>
      <c r="EU57" s="424"/>
      <c r="EV57" s="424"/>
      <c r="EW57" s="424"/>
      <c r="EX57" s="424"/>
      <c r="EY57" s="424"/>
      <c r="EZ57" s="424"/>
      <c r="FA57" s="424"/>
      <c r="FB57" s="424"/>
      <c r="FC57" s="424"/>
      <c r="FD57" s="424"/>
      <c r="FE57" s="424"/>
      <c r="FF57" s="424"/>
      <c r="FG57" s="424"/>
      <c r="FH57" s="424"/>
      <c r="FI57" s="424"/>
      <c r="FJ57" s="424"/>
      <c r="FK57" s="424"/>
      <c r="FL57" s="424"/>
      <c r="FM57" s="424"/>
      <c r="FN57" s="424"/>
      <c r="FO57" s="424"/>
      <c r="FP57" s="424"/>
      <c r="FQ57" s="424"/>
      <c r="FR57" s="424"/>
      <c r="FS57" s="424"/>
      <c r="FT57" s="424"/>
      <c r="FU57" s="424"/>
      <c r="FV57" s="424"/>
      <c r="FW57" s="424"/>
      <c r="FX57" s="424"/>
      <c r="FY57" s="424"/>
      <c r="FZ57" s="424"/>
      <c r="GA57" s="424"/>
      <c r="GB57" s="424"/>
      <c r="GC57" s="424"/>
      <c r="GD57" s="424"/>
      <c r="GE57" s="424"/>
      <c r="GF57" s="424"/>
      <c r="GG57" s="424"/>
    </row>
    <row r="58" spans="1:189" ht="12" customHeight="1" x14ac:dyDescent="0.25">
      <c r="A58" s="447" t="str">
        <f t="shared" si="6"/>
        <v/>
      </c>
      <c r="B58" s="447" t="str">
        <f t="shared" si="9"/>
        <v/>
      </c>
      <c r="C58" s="447" t="str">
        <f>IF(D58="","",'Eligible Technologies'!$C$7)</f>
        <v/>
      </c>
      <c r="D58" s="447" t="str">
        <f>'Step 4 Support Tool'!B267</f>
        <v/>
      </c>
      <c r="E58" s="448">
        <f>'Step 4 Support Tool'!C267</f>
        <v>0</v>
      </c>
      <c r="F58" s="448">
        <f>'Step 4 Support Tool'!D267</f>
        <v>0</v>
      </c>
      <c r="G58" s="447" t="str">
        <f>IF('Step 4 Support Tool'!E267="","",TRIM('Step 4 Support Tool'!E267))</f>
        <v/>
      </c>
      <c r="H58" s="447" t="str">
        <f t="shared" si="10"/>
        <v/>
      </c>
      <c r="I58" s="447" t="str">
        <f t="shared" si="11"/>
        <v/>
      </c>
      <c r="J58" s="447">
        <f>'Step 4 Support Tool'!F267</f>
        <v>0</v>
      </c>
      <c r="K58" s="447">
        <f>'Step 4 Support Tool'!H267</f>
        <v>0</v>
      </c>
      <c r="L58" s="447">
        <f>'Step 4 Support Tool'!I267</f>
        <v>0</v>
      </c>
      <c r="M58" s="447">
        <f>'Step 4 Support Tool'!L267</f>
        <v>0</v>
      </c>
      <c r="N58" s="447">
        <f>'Step 4 Support Tool'!M267</f>
        <v>0</v>
      </c>
      <c r="O58" s="447" t="str">
        <f>'Step 4 Support Tool'!AB267</f>
        <v/>
      </c>
      <c r="P58" s="953">
        <f>'Step 4 Support Tool'!AD267</f>
        <v>0</v>
      </c>
      <c r="Q58" s="954">
        <f>'Step 3.3 Heating System'!W165</f>
        <v>0</v>
      </c>
      <c r="R58" s="954" t="str">
        <f>'Step 4 Support Tool'!O267</f>
        <v/>
      </c>
      <c r="S58" s="955" t="str">
        <f>'Step 4 Support Tool'!P267</f>
        <v/>
      </c>
      <c r="T58" s="955" t="str">
        <f>'Step 4 Support Tool'!Q267</f>
        <v/>
      </c>
      <c r="U58" s="956" t="str">
        <f>'Step 4 Support Tool'!R267</f>
        <v/>
      </c>
      <c r="V58" s="956" t="str">
        <f>'Step 4 Support Tool'!S267</f>
        <v/>
      </c>
      <c r="W58" s="956" t="str">
        <f>'Step 4 Support Tool'!T267</f>
        <v/>
      </c>
      <c r="X58" s="957" t="str">
        <f>'Step 4 Support Tool'!X267</f>
        <v/>
      </c>
      <c r="Y58" s="958" t="str">
        <f t="shared" si="8"/>
        <v/>
      </c>
      <c r="Z58" s="959" t="str">
        <f>'Step 4 Support Tool'!AC267</f>
        <v/>
      </c>
      <c r="AA58" s="959">
        <f>'Step 4 Support Tool'!J267</f>
        <v>0</v>
      </c>
      <c r="AB58" s="959">
        <f>'Step 4 Support Tool'!K267</f>
        <v>0</v>
      </c>
      <c r="AC58" s="956">
        <f>'Step 3.3 Heating System'!H165</f>
        <v>0</v>
      </c>
      <c r="AD58" s="956" t="str">
        <f t="shared" si="12"/>
        <v/>
      </c>
      <c r="AE58" s="955">
        <f>'Step 3.3 Heating System'!E165</f>
        <v>0</v>
      </c>
      <c r="AF58" s="955">
        <f>'Step 3.3 Heating System'!F165</f>
        <v>0</v>
      </c>
      <c r="AG58" s="955">
        <f>'Step 3.3 Heating System'!G165</f>
        <v>0</v>
      </c>
      <c r="AH58" s="955">
        <f>'Step 3.3 Heating System'!H165</f>
        <v>0</v>
      </c>
      <c r="AI58" s="960">
        <f>'Step 3.3 Heating System'!I165</f>
        <v>0</v>
      </c>
      <c r="AJ58" s="960">
        <f>'Step 3.3 Heating System'!J165</f>
        <v>0</v>
      </c>
      <c r="AK58" s="960" t="str">
        <f>'Step 3.3 Heating System'!K165</f>
        <v/>
      </c>
      <c r="AL58" s="961" t="str">
        <f>'Step 3.3 Heating System'!L165</f>
        <v/>
      </c>
      <c r="AM58" s="961" t="str">
        <f>'Step 3.3 Heating System'!AB165</f>
        <v/>
      </c>
      <c r="AN58" s="962">
        <f>'Step 3.3 Heating System'!M165</f>
        <v>0</v>
      </c>
      <c r="AO58" s="962">
        <f>'Step 3.3 Heating System'!N165</f>
        <v>0</v>
      </c>
      <c r="AP58" s="962">
        <f>'Step 3.3 Heating System'!O165</f>
        <v>0</v>
      </c>
      <c r="AQ58" s="962">
        <f>'Step 3.3 Heating System'!P165</f>
        <v>0</v>
      </c>
      <c r="AR58" s="963">
        <f>'Step 3.3 Heating System'!Q165</f>
        <v>0</v>
      </c>
      <c r="AS58" s="963">
        <f>'Step 3.3 Heating System'!R165</f>
        <v>0</v>
      </c>
      <c r="AT58" s="963">
        <f>'Step 3.3 Heating System'!S165</f>
        <v>0</v>
      </c>
      <c r="AU58" s="964">
        <f>'Step 3.3 Heating System'!T165</f>
        <v>0</v>
      </c>
      <c r="AV58" s="964">
        <f>'Step 3.3 Heating System'!U165</f>
        <v>0</v>
      </c>
      <c r="AW58" s="964">
        <f>'Step 3.3 Heating System'!V165</f>
        <v>0</v>
      </c>
      <c r="AX58" s="964">
        <f>'Step 3.3 Heating System'!W165</f>
        <v>0</v>
      </c>
      <c r="AY58" s="963">
        <f>'Step 3.3 Heating System'!X165</f>
        <v>0</v>
      </c>
      <c r="AZ58" s="852">
        <f>SUMIF('Step 3.3 Heating System'!$A$12:$A$111,PETREAD!AE58,'Step 3.3 Heating System'!$V$12:$V$111)</f>
        <v>0</v>
      </c>
      <c r="BA58" s="852">
        <f t="shared" si="13"/>
        <v>0</v>
      </c>
      <c r="BB58" s="856" t="str">
        <f>'Step 3.3 Heating System'!AA165</f>
        <v/>
      </c>
      <c r="BC58" s="424"/>
      <c r="BD58" s="424"/>
      <c r="BE58" s="424"/>
      <c r="BF58" s="424"/>
      <c r="BG58" s="652" t="str">
        <f>SUBSTITUTE(_xlfn.XLOOKUP(G58,'Step 4 Support Tool'!$E$222:$E$321,'Step 3.1 Site Details'!$C$10:$C$109,"",0,1),"uilding ","")</f>
        <v>B1</v>
      </c>
      <c r="BH58" s="652" t="str" cm="1">
        <f t="array" ref="BH58">SUBSTITUTE(_xlfn.XLOOKUP(G58,'Step 3.3 Heating System'!C165:$C$219,'Step 3.3 Heating System'!E165:$E$219,"",0,1)," System ","")</f>
        <v/>
      </c>
      <c r="BI58" s="652" t="str">
        <f>IF(BH58="","",SUBSTITUTE('Step 4 Support Tool'!A267," System ",""))</f>
        <v/>
      </c>
      <c r="BJ58" s="652"/>
      <c r="BK58" s="652" t="str">
        <f t="shared" si="14"/>
        <v/>
      </c>
      <c r="BL58" s="424"/>
      <c r="BM58" s="424"/>
      <c r="BN58" s="424"/>
      <c r="BO58" s="424"/>
      <c r="BP58" s="424"/>
      <c r="BQ58" s="849" t="str">
        <f>'Step 4 Support Tool'!A267</f>
        <v>LC System 46</v>
      </c>
      <c r="BR58" s="850" t="str" cm="1">
        <f t="array" ref="BR58">_xlfn.XLOOKUP(G58,'Step 3.3 Heating System'!C165:$C$219,'Step 3.3 Heating System'!E165:$E$219,"",0,1)</f>
        <v/>
      </c>
      <c r="CQ58" s="424"/>
      <c r="CR58" s="424"/>
      <c r="CT58" s="424"/>
      <c r="CU58" s="424"/>
      <c r="CV58" s="424"/>
      <c r="CW58" s="424"/>
      <c r="CX58" s="424"/>
      <c r="CY58" s="424"/>
      <c r="CZ58" s="424"/>
      <c r="DA58" s="424"/>
      <c r="DC58" s="424"/>
      <c r="DD58" s="424"/>
      <c r="DE58" s="424"/>
      <c r="DF58" s="424"/>
      <c r="DG58" s="424"/>
      <c r="DH58" s="424"/>
      <c r="DJ58" s="424"/>
      <c r="DK58" s="424"/>
      <c r="DL58" s="424"/>
      <c r="DM58" s="424"/>
      <c r="DN58" s="424"/>
      <c r="DO58" s="424"/>
      <c r="DP58" s="424"/>
      <c r="DQ58" s="424"/>
      <c r="DR58" s="424"/>
      <c r="DS58" s="424"/>
      <c r="DT58" s="424"/>
      <c r="DU58" s="424"/>
      <c r="DV58" s="424"/>
      <c r="DW58" s="424"/>
      <c r="DX58" s="424"/>
      <c r="DY58" s="424"/>
      <c r="DZ58" s="424"/>
      <c r="EA58" s="424"/>
      <c r="EB58" s="424"/>
      <c r="EC58" s="424"/>
      <c r="ED58" s="424"/>
      <c r="EE58" s="424"/>
      <c r="EF58" s="424"/>
      <c r="EG58" s="424"/>
      <c r="EH58" s="424"/>
      <c r="EI58" s="424"/>
      <c r="EJ58" s="424"/>
      <c r="EK58" s="424"/>
      <c r="EL58" s="424"/>
      <c r="EM58" s="424"/>
      <c r="EN58" s="424"/>
      <c r="EO58" s="424"/>
      <c r="EP58" s="424"/>
      <c r="EQ58" s="424"/>
      <c r="ER58" s="424"/>
      <c r="ES58" s="424"/>
      <c r="ET58" s="424"/>
      <c r="EU58" s="424"/>
      <c r="EV58" s="424"/>
      <c r="EW58" s="424"/>
      <c r="EX58" s="424"/>
      <c r="EY58" s="424"/>
      <c r="EZ58" s="424"/>
      <c r="FA58" s="424"/>
      <c r="FB58" s="424"/>
      <c r="FC58" s="424"/>
      <c r="FD58" s="424"/>
      <c r="FE58" s="424"/>
      <c r="FF58" s="424"/>
      <c r="FG58" s="424"/>
      <c r="FH58" s="424"/>
      <c r="FI58" s="424"/>
      <c r="FJ58" s="424"/>
      <c r="FK58" s="424"/>
      <c r="FL58" s="424"/>
      <c r="FM58" s="424"/>
      <c r="FN58" s="424"/>
      <c r="FO58" s="424"/>
      <c r="FP58" s="424"/>
      <c r="FQ58" s="424"/>
      <c r="FR58" s="424"/>
      <c r="FS58" s="424"/>
      <c r="FT58" s="424"/>
      <c r="FU58" s="424"/>
      <c r="FV58" s="424"/>
      <c r="FW58" s="424"/>
      <c r="FX58" s="424"/>
      <c r="FY58" s="424"/>
      <c r="FZ58" s="424"/>
      <c r="GA58" s="424"/>
      <c r="GB58" s="424"/>
      <c r="GC58" s="424"/>
      <c r="GD58" s="424"/>
      <c r="GE58" s="424"/>
      <c r="GF58" s="424"/>
      <c r="GG58" s="424"/>
    </row>
    <row r="59" spans="1:189" ht="12" customHeight="1" x14ac:dyDescent="0.25">
      <c r="A59" s="447" t="str">
        <f t="shared" si="6"/>
        <v/>
      </c>
      <c r="B59" s="447" t="str">
        <f t="shared" si="9"/>
        <v/>
      </c>
      <c r="C59" s="447" t="str">
        <f>IF(D59="","",'Eligible Technologies'!$C$7)</f>
        <v/>
      </c>
      <c r="D59" s="447" t="str">
        <f>'Step 4 Support Tool'!B268</f>
        <v/>
      </c>
      <c r="E59" s="448">
        <f>'Step 4 Support Tool'!C268</f>
        <v>0</v>
      </c>
      <c r="F59" s="448">
        <f>'Step 4 Support Tool'!D268</f>
        <v>0</v>
      </c>
      <c r="G59" s="447" t="str">
        <f>IF('Step 4 Support Tool'!E268="","",TRIM('Step 4 Support Tool'!E268))</f>
        <v/>
      </c>
      <c r="H59" s="447" t="str">
        <f t="shared" si="10"/>
        <v/>
      </c>
      <c r="I59" s="447" t="str">
        <f t="shared" si="11"/>
        <v/>
      </c>
      <c r="J59" s="447">
        <f>'Step 4 Support Tool'!F268</f>
        <v>0</v>
      </c>
      <c r="K59" s="447">
        <f>'Step 4 Support Tool'!H268</f>
        <v>0</v>
      </c>
      <c r="L59" s="447">
        <f>'Step 4 Support Tool'!I268</f>
        <v>0</v>
      </c>
      <c r="M59" s="447">
        <f>'Step 4 Support Tool'!L268</f>
        <v>0</v>
      </c>
      <c r="N59" s="447">
        <f>'Step 4 Support Tool'!M268</f>
        <v>0</v>
      </c>
      <c r="O59" s="447" t="str">
        <f>'Step 4 Support Tool'!AB268</f>
        <v/>
      </c>
      <c r="P59" s="953">
        <f>'Step 4 Support Tool'!AD268</f>
        <v>0</v>
      </c>
      <c r="Q59" s="954">
        <f>'Step 3.3 Heating System'!W166</f>
        <v>0</v>
      </c>
      <c r="R59" s="954" t="str">
        <f>'Step 4 Support Tool'!O268</f>
        <v/>
      </c>
      <c r="S59" s="955" t="str">
        <f>'Step 4 Support Tool'!P268</f>
        <v/>
      </c>
      <c r="T59" s="955" t="str">
        <f>'Step 4 Support Tool'!Q268</f>
        <v/>
      </c>
      <c r="U59" s="956" t="str">
        <f>'Step 4 Support Tool'!R268</f>
        <v/>
      </c>
      <c r="V59" s="956" t="str">
        <f>'Step 4 Support Tool'!S268</f>
        <v/>
      </c>
      <c r="W59" s="956" t="str">
        <f>'Step 4 Support Tool'!T268</f>
        <v/>
      </c>
      <c r="X59" s="957" t="str">
        <f>'Step 4 Support Tool'!X268</f>
        <v/>
      </c>
      <c r="Y59" s="958" t="str">
        <f t="shared" si="8"/>
        <v/>
      </c>
      <c r="Z59" s="959" t="str">
        <f>'Step 4 Support Tool'!AC268</f>
        <v/>
      </c>
      <c r="AA59" s="959">
        <f>'Step 4 Support Tool'!J268</f>
        <v>0</v>
      </c>
      <c r="AB59" s="959">
        <f>'Step 4 Support Tool'!K268</f>
        <v>0</v>
      </c>
      <c r="AC59" s="956">
        <f>'Step 3.3 Heating System'!H166</f>
        <v>0</v>
      </c>
      <c r="AD59" s="956" t="str">
        <f t="shared" si="12"/>
        <v/>
      </c>
      <c r="AE59" s="955">
        <f>'Step 3.3 Heating System'!E166</f>
        <v>0</v>
      </c>
      <c r="AF59" s="955">
        <f>'Step 3.3 Heating System'!F166</f>
        <v>0</v>
      </c>
      <c r="AG59" s="955">
        <f>'Step 3.3 Heating System'!G166</f>
        <v>0</v>
      </c>
      <c r="AH59" s="955">
        <f>'Step 3.3 Heating System'!H166</f>
        <v>0</v>
      </c>
      <c r="AI59" s="960">
        <f>'Step 3.3 Heating System'!I166</f>
        <v>0</v>
      </c>
      <c r="AJ59" s="960">
        <f>'Step 3.3 Heating System'!J166</f>
        <v>0</v>
      </c>
      <c r="AK59" s="960" t="str">
        <f>'Step 3.3 Heating System'!K166</f>
        <v/>
      </c>
      <c r="AL59" s="961" t="str">
        <f>'Step 3.3 Heating System'!L166</f>
        <v/>
      </c>
      <c r="AM59" s="961" t="str">
        <f>'Step 3.3 Heating System'!AB166</f>
        <v/>
      </c>
      <c r="AN59" s="962">
        <f>'Step 3.3 Heating System'!M166</f>
        <v>0</v>
      </c>
      <c r="AO59" s="962">
        <f>'Step 3.3 Heating System'!N166</f>
        <v>0</v>
      </c>
      <c r="AP59" s="962">
        <f>'Step 3.3 Heating System'!O166</f>
        <v>0</v>
      </c>
      <c r="AQ59" s="962">
        <f>'Step 3.3 Heating System'!P166</f>
        <v>0</v>
      </c>
      <c r="AR59" s="963">
        <f>'Step 3.3 Heating System'!Q166</f>
        <v>0</v>
      </c>
      <c r="AS59" s="963">
        <f>'Step 3.3 Heating System'!R166</f>
        <v>0</v>
      </c>
      <c r="AT59" s="963">
        <f>'Step 3.3 Heating System'!S166</f>
        <v>0</v>
      </c>
      <c r="AU59" s="964">
        <f>'Step 3.3 Heating System'!T166</f>
        <v>0</v>
      </c>
      <c r="AV59" s="964">
        <f>'Step 3.3 Heating System'!U166</f>
        <v>0</v>
      </c>
      <c r="AW59" s="964">
        <f>'Step 3.3 Heating System'!V166</f>
        <v>0</v>
      </c>
      <c r="AX59" s="964">
        <f>'Step 3.3 Heating System'!W166</f>
        <v>0</v>
      </c>
      <c r="AY59" s="963">
        <f>'Step 3.3 Heating System'!X166</f>
        <v>0</v>
      </c>
      <c r="AZ59" s="852">
        <f>SUMIF('Step 3.3 Heating System'!$A$12:$A$111,PETREAD!AE59,'Step 3.3 Heating System'!$V$12:$V$111)</f>
        <v>0</v>
      </c>
      <c r="BA59" s="852">
        <f t="shared" si="13"/>
        <v>0</v>
      </c>
      <c r="BB59" s="856" t="str">
        <f>'Step 3.3 Heating System'!AA166</f>
        <v/>
      </c>
      <c r="BC59" s="424"/>
      <c r="BD59" s="424"/>
      <c r="BE59" s="424"/>
      <c r="BF59" s="424"/>
      <c r="BG59" s="652" t="str">
        <f>SUBSTITUTE(_xlfn.XLOOKUP(G59,'Step 4 Support Tool'!$E$222:$E$321,'Step 3.1 Site Details'!$C$10:$C$109,"",0,1),"uilding ","")</f>
        <v>B1</v>
      </c>
      <c r="BH59" s="652" t="str" cm="1">
        <f t="array" ref="BH59">SUBSTITUTE(_xlfn.XLOOKUP(G59,'Step 3.3 Heating System'!C166:$C$219,'Step 3.3 Heating System'!E166:$E$219,"",0,1)," System ","")</f>
        <v/>
      </c>
      <c r="BI59" s="652" t="str">
        <f>IF(BH59="","",SUBSTITUTE('Step 4 Support Tool'!A268," System ",""))</f>
        <v/>
      </c>
      <c r="BJ59" s="652"/>
      <c r="BK59" s="652" t="str">
        <f t="shared" si="14"/>
        <v/>
      </c>
      <c r="BL59" s="424"/>
      <c r="BM59" s="424"/>
      <c r="BN59" s="424"/>
      <c r="BO59" s="424"/>
      <c r="BP59" s="424"/>
      <c r="BQ59" s="849" t="str">
        <f>'Step 4 Support Tool'!A268</f>
        <v>LC System 47</v>
      </c>
      <c r="BR59" s="850" t="str" cm="1">
        <f t="array" ref="BR59">_xlfn.XLOOKUP(G59,'Step 3.3 Heating System'!C166:$C$219,'Step 3.3 Heating System'!E166:$E$219,"",0,1)</f>
        <v/>
      </c>
      <c r="CQ59" s="424"/>
      <c r="CR59" s="424"/>
      <c r="CT59" s="424"/>
      <c r="CU59" s="424"/>
      <c r="CV59" s="424"/>
      <c r="CW59" s="424"/>
      <c r="CX59" s="424"/>
      <c r="CY59" s="424"/>
      <c r="CZ59" s="424"/>
      <c r="DA59" s="424"/>
      <c r="DC59" s="424"/>
      <c r="DD59" s="424"/>
      <c r="DE59" s="424"/>
      <c r="DF59" s="424"/>
      <c r="DG59" s="424"/>
      <c r="DH59" s="424"/>
      <c r="DJ59" s="424"/>
      <c r="DK59" s="424"/>
      <c r="DL59" s="424"/>
      <c r="DM59" s="424"/>
      <c r="DN59" s="424"/>
      <c r="DO59" s="424"/>
      <c r="DP59" s="424"/>
      <c r="DQ59" s="424"/>
      <c r="DR59" s="424"/>
      <c r="DS59" s="424"/>
      <c r="DT59" s="424"/>
      <c r="DU59" s="424"/>
      <c r="DV59" s="424"/>
      <c r="DW59" s="424"/>
      <c r="DX59" s="424"/>
      <c r="DY59" s="424"/>
      <c r="DZ59" s="424"/>
      <c r="EA59" s="424"/>
      <c r="EB59" s="424"/>
      <c r="EC59" s="424"/>
      <c r="ED59" s="424"/>
      <c r="EE59" s="424"/>
      <c r="EF59" s="424"/>
      <c r="EG59" s="424"/>
      <c r="EH59" s="424"/>
      <c r="EI59" s="424"/>
      <c r="EJ59" s="424"/>
      <c r="EK59" s="424"/>
      <c r="EL59" s="424"/>
      <c r="EM59" s="424"/>
      <c r="EN59" s="424"/>
      <c r="EO59" s="424"/>
      <c r="EP59" s="424"/>
      <c r="EQ59" s="424"/>
      <c r="ER59" s="424"/>
      <c r="ES59" s="424"/>
      <c r="ET59" s="424"/>
      <c r="EU59" s="424"/>
      <c r="EV59" s="424"/>
      <c r="EW59" s="424"/>
      <c r="EX59" s="424"/>
      <c r="EY59" s="424"/>
      <c r="EZ59" s="424"/>
      <c r="FA59" s="424"/>
      <c r="FB59" s="424"/>
      <c r="FC59" s="424"/>
      <c r="FD59" s="424"/>
      <c r="FE59" s="424"/>
      <c r="FF59" s="424"/>
      <c r="FG59" s="424"/>
      <c r="FH59" s="424"/>
      <c r="FI59" s="424"/>
      <c r="FJ59" s="424"/>
      <c r="FK59" s="424"/>
      <c r="FL59" s="424"/>
      <c r="FM59" s="424"/>
      <c r="FN59" s="424"/>
      <c r="FO59" s="424"/>
      <c r="FP59" s="424"/>
      <c r="FQ59" s="424"/>
      <c r="FR59" s="424"/>
      <c r="FS59" s="424"/>
      <c r="FT59" s="424"/>
      <c r="FU59" s="424"/>
      <c r="FV59" s="424"/>
      <c r="FW59" s="424"/>
      <c r="FX59" s="424"/>
      <c r="FY59" s="424"/>
      <c r="FZ59" s="424"/>
      <c r="GA59" s="424"/>
      <c r="GB59" s="424"/>
      <c r="GC59" s="424"/>
      <c r="GD59" s="424"/>
      <c r="GE59" s="424"/>
      <c r="GF59" s="424"/>
      <c r="GG59" s="424"/>
    </row>
    <row r="60" spans="1:189" ht="12" customHeight="1" x14ac:dyDescent="0.25">
      <c r="A60" s="447" t="str">
        <f t="shared" si="6"/>
        <v/>
      </c>
      <c r="B60" s="447" t="str">
        <f t="shared" si="9"/>
        <v/>
      </c>
      <c r="C60" s="447" t="str">
        <f>IF(D60="","",'Eligible Technologies'!$C$7)</f>
        <v/>
      </c>
      <c r="D60" s="447" t="str">
        <f>'Step 4 Support Tool'!B269</f>
        <v/>
      </c>
      <c r="E60" s="448">
        <f>'Step 4 Support Tool'!C269</f>
        <v>0</v>
      </c>
      <c r="F60" s="448">
        <f>'Step 4 Support Tool'!D269</f>
        <v>0</v>
      </c>
      <c r="G60" s="447" t="str">
        <f>IF('Step 4 Support Tool'!E269="","",TRIM('Step 4 Support Tool'!E269))</f>
        <v/>
      </c>
      <c r="H60" s="447" t="str">
        <f t="shared" si="10"/>
        <v/>
      </c>
      <c r="I60" s="447" t="str">
        <f t="shared" si="11"/>
        <v/>
      </c>
      <c r="J60" s="447">
        <f>'Step 4 Support Tool'!F269</f>
        <v>0</v>
      </c>
      <c r="K60" s="447">
        <f>'Step 4 Support Tool'!H269</f>
        <v>0</v>
      </c>
      <c r="L60" s="447">
        <f>'Step 4 Support Tool'!I269</f>
        <v>0</v>
      </c>
      <c r="M60" s="447">
        <f>'Step 4 Support Tool'!L269</f>
        <v>0</v>
      </c>
      <c r="N60" s="447">
        <f>'Step 4 Support Tool'!M269</f>
        <v>0</v>
      </c>
      <c r="O60" s="447" t="str">
        <f>'Step 4 Support Tool'!AB269</f>
        <v/>
      </c>
      <c r="P60" s="953">
        <f>'Step 4 Support Tool'!AD269</f>
        <v>0</v>
      </c>
      <c r="Q60" s="954">
        <f>'Step 3.3 Heating System'!W167</f>
        <v>0</v>
      </c>
      <c r="R60" s="954" t="str">
        <f>'Step 4 Support Tool'!O269</f>
        <v/>
      </c>
      <c r="S60" s="955" t="str">
        <f>'Step 4 Support Tool'!P269</f>
        <v/>
      </c>
      <c r="T60" s="955" t="str">
        <f>'Step 4 Support Tool'!Q269</f>
        <v/>
      </c>
      <c r="U60" s="956" t="str">
        <f>'Step 4 Support Tool'!R269</f>
        <v/>
      </c>
      <c r="V60" s="956" t="str">
        <f>'Step 4 Support Tool'!S269</f>
        <v/>
      </c>
      <c r="W60" s="956" t="str">
        <f>'Step 4 Support Tool'!T269</f>
        <v/>
      </c>
      <c r="X60" s="957" t="str">
        <f>'Step 4 Support Tool'!X269</f>
        <v/>
      </c>
      <c r="Y60" s="958" t="str">
        <f t="shared" si="8"/>
        <v/>
      </c>
      <c r="Z60" s="959" t="str">
        <f>'Step 4 Support Tool'!AC269</f>
        <v/>
      </c>
      <c r="AA60" s="959">
        <f>'Step 4 Support Tool'!J269</f>
        <v>0</v>
      </c>
      <c r="AB60" s="959">
        <f>'Step 4 Support Tool'!K269</f>
        <v>0</v>
      </c>
      <c r="AC60" s="956">
        <f>'Step 3.3 Heating System'!H167</f>
        <v>0</v>
      </c>
      <c r="AD60" s="956" t="str">
        <f t="shared" si="12"/>
        <v/>
      </c>
      <c r="AE60" s="955">
        <f>'Step 3.3 Heating System'!E167</f>
        <v>0</v>
      </c>
      <c r="AF60" s="955">
        <f>'Step 3.3 Heating System'!F167</f>
        <v>0</v>
      </c>
      <c r="AG60" s="955">
        <f>'Step 3.3 Heating System'!G167</f>
        <v>0</v>
      </c>
      <c r="AH60" s="955">
        <f>'Step 3.3 Heating System'!H167</f>
        <v>0</v>
      </c>
      <c r="AI60" s="960">
        <f>'Step 3.3 Heating System'!I167</f>
        <v>0</v>
      </c>
      <c r="AJ60" s="960">
        <f>'Step 3.3 Heating System'!J167</f>
        <v>0</v>
      </c>
      <c r="AK60" s="960" t="str">
        <f>'Step 3.3 Heating System'!K167</f>
        <v/>
      </c>
      <c r="AL60" s="961" t="str">
        <f>'Step 3.3 Heating System'!L167</f>
        <v/>
      </c>
      <c r="AM60" s="961" t="str">
        <f>'Step 3.3 Heating System'!AB167</f>
        <v/>
      </c>
      <c r="AN60" s="962">
        <f>'Step 3.3 Heating System'!M167</f>
        <v>0</v>
      </c>
      <c r="AO60" s="962">
        <f>'Step 3.3 Heating System'!N167</f>
        <v>0</v>
      </c>
      <c r="AP60" s="962">
        <f>'Step 3.3 Heating System'!O167</f>
        <v>0</v>
      </c>
      <c r="AQ60" s="962">
        <f>'Step 3.3 Heating System'!P167</f>
        <v>0</v>
      </c>
      <c r="AR60" s="963">
        <f>'Step 3.3 Heating System'!Q167</f>
        <v>0</v>
      </c>
      <c r="AS60" s="963">
        <f>'Step 3.3 Heating System'!R167</f>
        <v>0</v>
      </c>
      <c r="AT60" s="963">
        <f>'Step 3.3 Heating System'!S167</f>
        <v>0</v>
      </c>
      <c r="AU60" s="964">
        <f>'Step 3.3 Heating System'!T167</f>
        <v>0</v>
      </c>
      <c r="AV60" s="964">
        <f>'Step 3.3 Heating System'!U167</f>
        <v>0</v>
      </c>
      <c r="AW60" s="964">
        <f>'Step 3.3 Heating System'!V167</f>
        <v>0</v>
      </c>
      <c r="AX60" s="964">
        <f>'Step 3.3 Heating System'!W167</f>
        <v>0</v>
      </c>
      <c r="AY60" s="963">
        <f>'Step 3.3 Heating System'!X167</f>
        <v>0</v>
      </c>
      <c r="AZ60" s="852">
        <f>SUMIF('Step 3.3 Heating System'!$A$12:$A$111,PETREAD!AE60,'Step 3.3 Heating System'!$V$12:$V$111)</f>
        <v>0</v>
      </c>
      <c r="BA60" s="852">
        <f t="shared" si="13"/>
        <v>0</v>
      </c>
      <c r="BB60" s="856" t="str">
        <f>'Step 3.3 Heating System'!AA167</f>
        <v/>
      </c>
      <c r="BC60" s="424"/>
      <c r="BD60" s="424"/>
      <c r="BE60" s="424"/>
      <c r="BF60" s="424"/>
      <c r="BG60" s="652" t="str">
        <f>SUBSTITUTE(_xlfn.XLOOKUP(G60,'Step 4 Support Tool'!$E$222:$E$321,'Step 3.1 Site Details'!$C$10:$C$109,"",0,1),"uilding ","")</f>
        <v>B1</v>
      </c>
      <c r="BH60" s="652" t="str" cm="1">
        <f t="array" ref="BH60">SUBSTITUTE(_xlfn.XLOOKUP(G60,'Step 3.3 Heating System'!C167:$C$219,'Step 3.3 Heating System'!E167:$E$219,"",0,1)," System ","")</f>
        <v/>
      </c>
      <c r="BI60" s="652" t="str">
        <f>IF(BH60="","",SUBSTITUTE('Step 4 Support Tool'!A269," System ",""))</f>
        <v/>
      </c>
      <c r="BJ60" s="652"/>
      <c r="BK60" s="652" t="str">
        <f t="shared" si="14"/>
        <v/>
      </c>
      <c r="BL60" s="424"/>
      <c r="BM60" s="424"/>
      <c r="BN60" s="424"/>
      <c r="BO60" s="424"/>
      <c r="BP60" s="424"/>
      <c r="BQ60" s="849" t="str">
        <f>'Step 4 Support Tool'!A269</f>
        <v>LC System 48</v>
      </c>
      <c r="BR60" s="850" t="str" cm="1">
        <f t="array" ref="BR60">_xlfn.XLOOKUP(G60,'Step 3.3 Heating System'!C167:$C$219,'Step 3.3 Heating System'!E167:$E$219,"",0,1)</f>
        <v/>
      </c>
      <c r="CQ60" s="424"/>
      <c r="CR60" s="424"/>
      <c r="CT60" s="424"/>
      <c r="CU60" s="424"/>
      <c r="CV60" s="424"/>
      <c r="CW60" s="424"/>
      <c r="CX60" s="424"/>
      <c r="CY60" s="424"/>
      <c r="CZ60" s="424"/>
      <c r="DA60" s="424"/>
      <c r="DC60" s="424"/>
      <c r="DD60" s="424"/>
      <c r="DE60" s="424"/>
      <c r="DF60" s="424"/>
      <c r="DG60" s="424"/>
      <c r="DH60" s="424"/>
      <c r="DJ60" s="424"/>
      <c r="DK60" s="424"/>
      <c r="DL60" s="424"/>
      <c r="DM60" s="424"/>
      <c r="DN60" s="424"/>
      <c r="DO60" s="424"/>
      <c r="DP60" s="424"/>
      <c r="DQ60" s="424"/>
      <c r="DR60" s="424"/>
      <c r="DS60" s="424"/>
      <c r="DT60" s="424"/>
      <c r="DU60" s="424"/>
      <c r="DV60" s="424"/>
      <c r="DW60" s="424"/>
      <c r="DX60" s="424"/>
      <c r="DY60" s="424"/>
      <c r="DZ60" s="424"/>
      <c r="EA60" s="424"/>
      <c r="EB60" s="424"/>
      <c r="EC60" s="424"/>
      <c r="ED60" s="424"/>
      <c r="EE60" s="424"/>
      <c r="EF60" s="424"/>
      <c r="EG60" s="424"/>
      <c r="EH60" s="424"/>
      <c r="EI60" s="424"/>
      <c r="EJ60" s="424"/>
      <c r="EK60" s="424"/>
      <c r="EL60" s="424"/>
      <c r="EM60" s="424"/>
      <c r="EN60" s="424"/>
      <c r="EO60" s="424"/>
      <c r="EP60" s="424"/>
      <c r="EQ60" s="424"/>
      <c r="ER60" s="424"/>
      <c r="ES60" s="424"/>
      <c r="ET60" s="424"/>
      <c r="EU60" s="424"/>
      <c r="EV60" s="424"/>
      <c r="EW60" s="424"/>
      <c r="EX60" s="424"/>
      <c r="EY60" s="424"/>
      <c r="EZ60" s="424"/>
      <c r="FA60" s="424"/>
      <c r="FB60" s="424"/>
      <c r="FC60" s="424"/>
      <c r="FD60" s="424"/>
      <c r="FE60" s="424"/>
      <c r="FF60" s="424"/>
      <c r="FG60" s="424"/>
      <c r="FH60" s="424"/>
      <c r="FI60" s="424"/>
      <c r="FJ60" s="424"/>
      <c r="FK60" s="424"/>
      <c r="FL60" s="424"/>
      <c r="FM60" s="424"/>
      <c r="FN60" s="424"/>
      <c r="FO60" s="424"/>
      <c r="FP60" s="424"/>
      <c r="FQ60" s="424"/>
      <c r="FR60" s="424"/>
      <c r="FS60" s="424"/>
      <c r="FT60" s="424"/>
      <c r="FU60" s="424"/>
      <c r="FV60" s="424"/>
      <c r="FW60" s="424"/>
      <c r="FX60" s="424"/>
      <c r="FY60" s="424"/>
      <c r="FZ60" s="424"/>
      <c r="GA60" s="424"/>
      <c r="GB60" s="424"/>
      <c r="GC60" s="424"/>
      <c r="GD60" s="424"/>
      <c r="GE60" s="424"/>
      <c r="GF60" s="424"/>
      <c r="GG60" s="424"/>
    </row>
    <row r="61" spans="1:189" ht="12" customHeight="1" x14ac:dyDescent="0.25">
      <c r="A61" s="447" t="str">
        <f t="shared" si="6"/>
        <v/>
      </c>
      <c r="B61" s="447" t="str">
        <f t="shared" si="9"/>
        <v/>
      </c>
      <c r="C61" s="447" t="str">
        <f>IF(D61="","",'Eligible Technologies'!$C$7)</f>
        <v/>
      </c>
      <c r="D61" s="447" t="str">
        <f>'Step 4 Support Tool'!B270</f>
        <v/>
      </c>
      <c r="E61" s="448">
        <f>'Step 4 Support Tool'!C270</f>
        <v>0</v>
      </c>
      <c r="F61" s="448">
        <f>'Step 4 Support Tool'!D270</f>
        <v>0</v>
      </c>
      <c r="G61" s="447" t="str">
        <f>IF('Step 4 Support Tool'!E270="","",TRIM('Step 4 Support Tool'!E270))</f>
        <v/>
      </c>
      <c r="H61" s="447" t="str">
        <f t="shared" si="10"/>
        <v/>
      </c>
      <c r="I61" s="447" t="str">
        <f t="shared" si="11"/>
        <v/>
      </c>
      <c r="J61" s="447">
        <f>'Step 4 Support Tool'!F270</f>
        <v>0</v>
      </c>
      <c r="K61" s="447">
        <f>'Step 4 Support Tool'!H270</f>
        <v>0</v>
      </c>
      <c r="L61" s="447">
        <f>'Step 4 Support Tool'!I270</f>
        <v>0</v>
      </c>
      <c r="M61" s="447">
        <f>'Step 4 Support Tool'!L270</f>
        <v>0</v>
      </c>
      <c r="N61" s="447">
        <f>'Step 4 Support Tool'!M270</f>
        <v>0</v>
      </c>
      <c r="O61" s="447" t="str">
        <f>'Step 4 Support Tool'!AB270</f>
        <v/>
      </c>
      <c r="P61" s="953">
        <f>'Step 4 Support Tool'!AD270</f>
        <v>0</v>
      </c>
      <c r="Q61" s="954">
        <f>'Step 3.3 Heating System'!W168</f>
        <v>0</v>
      </c>
      <c r="R61" s="954" t="str">
        <f>'Step 4 Support Tool'!O270</f>
        <v/>
      </c>
      <c r="S61" s="955" t="str">
        <f>'Step 4 Support Tool'!P270</f>
        <v/>
      </c>
      <c r="T61" s="955" t="str">
        <f>'Step 4 Support Tool'!Q270</f>
        <v/>
      </c>
      <c r="U61" s="956" t="str">
        <f>'Step 4 Support Tool'!R270</f>
        <v/>
      </c>
      <c r="V61" s="956" t="str">
        <f>'Step 4 Support Tool'!S270</f>
        <v/>
      </c>
      <c r="W61" s="956" t="str">
        <f>'Step 4 Support Tool'!T270</f>
        <v/>
      </c>
      <c r="X61" s="957" t="str">
        <f>'Step 4 Support Tool'!X270</f>
        <v/>
      </c>
      <c r="Y61" s="958" t="str">
        <f t="shared" si="8"/>
        <v/>
      </c>
      <c r="Z61" s="959" t="str">
        <f>'Step 4 Support Tool'!AC270</f>
        <v/>
      </c>
      <c r="AA61" s="959">
        <f>'Step 4 Support Tool'!J270</f>
        <v>0</v>
      </c>
      <c r="AB61" s="959">
        <f>'Step 4 Support Tool'!K270</f>
        <v>0</v>
      </c>
      <c r="AC61" s="956">
        <f>'Step 3.3 Heating System'!H168</f>
        <v>0</v>
      </c>
      <c r="AD61" s="956" t="str">
        <f t="shared" si="12"/>
        <v/>
      </c>
      <c r="AE61" s="955">
        <f>'Step 3.3 Heating System'!E168</f>
        <v>0</v>
      </c>
      <c r="AF61" s="955">
        <f>'Step 3.3 Heating System'!F168</f>
        <v>0</v>
      </c>
      <c r="AG61" s="955">
        <f>'Step 3.3 Heating System'!G168</f>
        <v>0</v>
      </c>
      <c r="AH61" s="955">
        <f>'Step 3.3 Heating System'!H168</f>
        <v>0</v>
      </c>
      <c r="AI61" s="960">
        <f>'Step 3.3 Heating System'!I168</f>
        <v>0</v>
      </c>
      <c r="AJ61" s="960">
        <f>'Step 3.3 Heating System'!J168</f>
        <v>0</v>
      </c>
      <c r="AK61" s="960" t="str">
        <f>'Step 3.3 Heating System'!K168</f>
        <v/>
      </c>
      <c r="AL61" s="961" t="str">
        <f>'Step 3.3 Heating System'!L168</f>
        <v/>
      </c>
      <c r="AM61" s="961" t="str">
        <f>'Step 3.3 Heating System'!AB168</f>
        <v/>
      </c>
      <c r="AN61" s="962">
        <f>'Step 3.3 Heating System'!M168</f>
        <v>0</v>
      </c>
      <c r="AO61" s="962">
        <f>'Step 3.3 Heating System'!N168</f>
        <v>0</v>
      </c>
      <c r="AP61" s="962">
        <f>'Step 3.3 Heating System'!O168</f>
        <v>0</v>
      </c>
      <c r="AQ61" s="962">
        <f>'Step 3.3 Heating System'!P168</f>
        <v>0</v>
      </c>
      <c r="AR61" s="963">
        <f>'Step 3.3 Heating System'!Q168</f>
        <v>0</v>
      </c>
      <c r="AS61" s="963">
        <f>'Step 3.3 Heating System'!R168</f>
        <v>0</v>
      </c>
      <c r="AT61" s="963">
        <f>'Step 3.3 Heating System'!S168</f>
        <v>0</v>
      </c>
      <c r="AU61" s="964">
        <f>'Step 3.3 Heating System'!T168</f>
        <v>0</v>
      </c>
      <c r="AV61" s="964">
        <f>'Step 3.3 Heating System'!U168</f>
        <v>0</v>
      </c>
      <c r="AW61" s="964">
        <f>'Step 3.3 Heating System'!V168</f>
        <v>0</v>
      </c>
      <c r="AX61" s="964">
        <f>'Step 3.3 Heating System'!W168</f>
        <v>0</v>
      </c>
      <c r="AY61" s="963">
        <f>'Step 3.3 Heating System'!X168</f>
        <v>0</v>
      </c>
      <c r="AZ61" s="852">
        <f>SUMIF('Step 3.3 Heating System'!$A$12:$A$111,PETREAD!AE61,'Step 3.3 Heating System'!$V$12:$V$111)</f>
        <v>0</v>
      </c>
      <c r="BA61" s="852">
        <f t="shared" si="13"/>
        <v>0</v>
      </c>
      <c r="BB61" s="856" t="str">
        <f>'Step 3.3 Heating System'!AA168</f>
        <v/>
      </c>
      <c r="BC61" s="424"/>
      <c r="BD61" s="424"/>
      <c r="BE61" s="424"/>
      <c r="BF61" s="424"/>
      <c r="BG61" s="652" t="str">
        <f>SUBSTITUTE(_xlfn.XLOOKUP(G61,'Step 4 Support Tool'!$E$222:$E$321,'Step 3.1 Site Details'!$C$10:$C$109,"",0,1),"uilding ","")</f>
        <v>B1</v>
      </c>
      <c r="BH61" s="652" t="str" cm="1">
        <f t="array" ref="BH61">SUBSTITUTE(_xlfn.XLOOKUP(G61,'Step 3.3 Heating System'!C168:$C$219,'Step 3.3 Heating System'!E168:$E$219,"",0,1)," System ","")</f>
        <v/>
      </c>
      <c r="BI61" s="652" t="str">
        <f>IF(BH61="","",SUBSTITUTE('Step 4 Support Tool'!A270," System ",""))</f>
        <v/>
      </c>
      <c r="BJ61" s="652"/>
      <c r="BK61" s="652" t="str">
        <f t="shared" si="14"/>
        <v/>
      </c>
      <c r="BL61" s="424"/>
      <c r="BM61" s="424"/>
      <c r="BN61" s="424"/>
      <c r="BO61" s="424"/>
      <c r="BP61" s="424"/>
      <c r="BQ61" s="849" t="str">
        <f>'Step 4 Support Tool'!A270</f>
        <v>LC System 49</v>
      </c>
      <c r="BR61" s="850" t="str" cm="1">
        <f t="array" ref="BR61">_xlfn.XLOOKUP(G61,'Step 3.3 Heating System'!C168:$C$219,'Step 3.3 Heating System'!E168:$E$219,"",0,1)</f>
        <v/>
      </c>
      <c r="CQ61" s="424"/>
      <c r="CR61" s="424"/>
      <c r="CT61" s="424"/>
      <c r="CU61" s="424"/>
      <c r="CV61" s="424"/>
      <c r="CW61" s="424"/>
      <c r="CX61" s="424"/>
      <c r="CY61" s="424"/>
      <c r="CZ61" s="424"/>
      <c r="DA61" s="424"/>
      <c r="DC61" s="424"/>
      <c r="DD61" s="424"/>
      <c r="DE61" s="424"/>
      <c r="DF61" s="424"/>
      <c r="DG61" s="424"/>
      <c r="DH61" s="424"/>
      <c r="DJ61" s="424"/>
      <c r="DK61" s="424"/>
      <c r="DL61" s="424"/>
      <c r="DM61" s="424"/>
      <c r="DN61" s="424"/>
      <c r="DO61" s="424"/>
      <c r="DP61" s="424"/>
      <c r="DQ61" s="424"/>
      <c r="DR61" s="424"/>
      <c r="DS61" s="424"/>
      <c r="DT61" s="424"/>
      <c r="DU61" s="424"/>
      <c r="DV61" s="424"/>
      <c r="DW61" s="424"/>
      <c r="DX61" s="424"/>
      <c r="DY61" s="424"/>
      <c r="DZ61" s="424"/>
      <c r="EA61" s="424"/>
      <c r="EB61" s="424"/>
      <c r="EC61" s="424"/>
      <c r="ED61" s="424"/>
      <c r="EE61" s="424"/>
      <c r="EF61" s="424"/>
      <c r="EG61" s="424"/>
      <c r="EH61" s="424"/>
      <c r="EI61" s="424"/>
      <c r="EJ61" s="424"/>
      <c r="EK61" s="424"/>
      <c r="EL61" s="424"/>
      <c r="EM61" s="424"/>
      <c r="EN61" s="424"/>
      <c r="EO61" s="424"/>
      <c r="EP61" s="424"/>
      <c r="EQ61" s="424"/>
      <c r="ER61" s="424"/>
      <c r="ES61" s="424"/>
      <c r="ET61" s="424"/>
      <c r="EU61" s="424"/>
      <c r="EV61" s="424"/>
      <c r="EW61" s="424"/>
      <c r="EX61" s="424"/>
      <c r="EY61" s="424"/>
      <c r="EZ61" s="424"/>
      <c r="FA61" s="424"/>
      <c r="FB61" s="424"/>
      <c r="FC61" s="424"/>
      <c r="FD61" s="424"/>
      <c r="FE61" s="424"/>
      <c r="FF61" s="424"/>
      <c r="FG61" s="424"/>
      <c r="FH61" s="424"/>
      <c r="FI61" s="424"/>
      <c r="FJ61" s="424"/>
      <c r="FK61" s="424"/>
      <c r="FL61" s="424"/>
      <c r="FM61" s="424"/>
      <c r="FN61" s="424"/>
      <c r="FO61" s="424"/>
      <c r="FP61" s="424"/>
      <c r="FQ61" s="424"/>
      <c r="FR61" s="424"/>
      <c r="FS61" s="424"/>
      <c r="FT61" s="424"/>
      <c r="FU61" s="424"/>
      <c r="FV61" s="424"/>
      <c r="FW61" s="424"/>
      <c r="FX61" s="424"/>
      <c r="FY61" s="424"/>
      <c r="FZ61" s="424"/>
      <c r="GA61" s="424"/>
      <c r="GB61" s="424"/>
      <c r="GC61" s="424"/>
      <c r="GD61" s="424"/>
      <c r="GE61" s="424"/>
      <c r="GF61" s="424"/>
      <c r="GG61" s="424"/>
    </row>
    <row r="62" spans="1:189" ht="12" customHeight="1" x14ac:dyDescent="0.25">
      <c r="A62" s="447" t="str">
        <f t="shared" si="6"/>
        <v/>
      </c>
      <c r="B62" s="447" t="str">
        <f t="shared" si="9"/>
        <v/>
      </c>
      <c r="C62" s="447" t="str">
        <f>IF(D62="","",'Eligible Technologies'!$C$7)</f>
        <v/>
      </c>
      <c r="D62" s="447" t="str">
        <f>'Step 4 Support Tool'!B271</f>
        <v/>
      </c>
      <c r="E62" s="448">
        <f>'Step 4 Support Tool'!C271</f>
        <v>0</v>
      </c>
      <c r="F62" s="448">
        <f>'Step 4 Support Tool'!D271</f>
        <v>0</v>
      </c>
      <c r="G62" s="447" t="str">
        <f>IF('Step 4 Support Tool'!E271="","",TRIM('Step 4 Support Tool'!E271))</f>
        <v/>
      </c>
      <c r="H62" s="447" t="str">
        <f t="shared" si="10"/>
        <v/>
      </c>
      <c r="I62" s="447" t="str">
        <f t="shared" si="11"/>
        <v/>
      </c>
      <c r="J62" s="447">
        <f>'Step 4 Support Tool'!F271</f>
        <v>0</v>
      </c>
      <c r="K62" s="447">
        <f>'Step 4 Support Tool'!H271</f>
        <v>0</v>
      </c>
      <c r="L62" s="447">
        <f>'Step 4 Support Tool'!I271</f>
        <v>0</v>
      </c>
      <c r="M62" s="447">
        <f>'Step 4 Support Tool'!L271</f>
        <v>0</v>
      </c>
      <c r="N62" s="447">
        <f>'Step 4 Support Tool'!M271</f>
        <v>0</v>
      </c>
      <c r="O62" s="447" t="str">
        <f>'Step 4 Support Tool'!AB271</f>
        <v/>
      </c>
      <c r="P62" s="953">
        <f>'Step 4 Support Tool'!AD271</f>
        <v>0</v>
      </c>
      <c r="Q62" s="954">
        <f>'Step 3.3 Heating System'!W169</f>
        <v>0</v>
      </c>
      <c r="R62" s="954" t="str">
        <f>'Step 4 Support Tool'!O271</f>
        <v/>
      </c>
      <c r="S62" s="955" t="str">
        <f>'Step 4 Support Tool'!P271</f>
        <v/>
      </c>
      <c r="T62" s="955" t="str">
        <f>'Step 4 Support Tool'!Q271</f>
        <v/>
      </c>
      <c r="U62" s="956" t="str">
        <f>'Step 4 Support Tool'!R271</f>
        <v/>
      </c>
      <c r="V62" s="956" t="str">
        <f>'Step 4 Support Tool'!S271</f>
        <v/>
      </c>
      <c r="W62" s="956" t="str">
        <f>'Step 4 Support Tool'!T271</f>
        <v/>
      </c>
      <c r="X62" s="957" t="str">
        <f>'Step 4 Support Tool'!X271</f>
        <v/>
      </c>
      <c r="Y62" s="958" t="str">
        <f t="shared" si="8"/>
        <v/>
      </c>
      <c r="Z62" s="959" t="str">
        <f>'Step 4 Support Tool'!AC271</f>
        <v/>
      </c>
      <c r="AA62" s="959">
        <f>'Step 4 Support Tool'!J271</f>
        <v>0</v>
      </c>
      <c r="AB62" s="959">
        <f>'Step 4 Support Tool'!K271</f>
        <v>0</v>
      </c>
      <c r="AC62" s="966">
        <f>'Step 3.3 Heating System'!H169</f>
        <v>0</v>
      </c>
      <c r="AD62" s="956" t="str">
        <f t="shared" si="12"/>
        <v/>
      </c>
      <c r="AE62" s="955">
        <f>'Step 3.3 Heating System'!E169</f>
        <v>0</v>
      </c>
      <c r="AF62" s="955">
        <f>'Step 3.3 Heating System'!F169</f>
        <v>0</v>
      </c>
      <c r="AG62" s="955">
        <f>'Step 3.3 Heating System'!G169</f>
        <v>0</v>
      </c>
      <c r="AH62" s="955">
        <f>'Step 3.3 Heating System'!H169</f>
        <v>0</v>
      </c>
      <c r="AI62" s="960">
        <f>'Step 3.3 Heating System'!I169</f>
        <v>0</v>
      </c>
      <c r="AJ62" s="960">
        <f>'Step 3.3 Heating System'!J169</f>
        <v>0</v>
      </c>
      <c r="AK62" s="960" t="str">
        <f>'Step 3.3 Heating System'!K169</f>
        <v/>
      </c>
      <c r="AL62" s="961" t="str">
        <f>'Step 3.3 Heating System'!L169</f>
        <v/>
      </c>
      <c r="AM62" s="961" t="str">
        <f>'Step 3.3 Heating System'!AB169</f>
        <v/>
      </c>
      <c r="AN62" s="962">
        <f>'Step 3.3 Heating System'!M169</f>
        <v>0</v>
      </c>
      <c r="AO62" s="962">
        <f>'Step 3.3 Heating System'!N169</f>
        <v>0</v>
      </c>
      <c r="AP62" s="962">
        <f>'Step 3.3 Heating System'!O169</f>
        <v>0</v>
      </c>
      <c r="AQ62" s="962">
        <f>'Step 3.3 Heating System'!P169</f>
        <v>0</v>
      </c>
      <c r="AR62" s="963">
        <f>'Step 3.3 Heating System'!Q169</f>
        <v>0</v>
      </c>
      <c r="AS62" s="963">
        <f>'Step 3.3 Heating System'!R169</f>
        <v>0</v>
      </c>
      <c r="AT62" s="963">
        <f>'Step 3.3 Heating System'!S169</f>
        <v>0</v>
      </c>
      <c r="AU62" s="964">
        <f>'Step 3.3 Heating System'!T169</f>
        <v>0</v>
      </c>
      <c r="AV62" s="964">
        <f>'Step 3.3 Heating System'!U169</f>
        <v>0</v>
      </c>
      <c r="AW62" s="964">
        <f>'Step 3.3 Heating System'!V169</f>
        <v>0</v>
      </c>
      <c r="AX62" s="964">
        <f>'Step 3.3 Heating System'!W169</f>
        <v>0</v>
      </c>
      <c r="AY62" s="963">
        <f>'Step 3.3 Heating System'!X169</f>
        <v>0</v>
      </c>
      <c r="AZ62" s="852">
        <f>SUMIF('Step 3.3 Heating System'!$A$12:$A$111,PETREAD!AE62,'Step 3.3 Heating System'!$V$12:$V$111)</f>
        <v>0</v>
      </c>
      <c r="BA62" s="852">
        <f t="shared" si="13"/>
        <v>0</v>
      </c>
      <c r="BB62" s="856" t="str">
        <f>'Step 3.3 Heating System'!AA169</f>
        <v/>
      </c>
      <c r="BC62" s="424"/>
      <c r="BD62" s="424"/>
      <c r="BE62" s="424"/>
      <c r="BF62" s="424"/>
      <c r="BG62" s="652" t="str">
        <f>SUBSTITUTE(_xlfn.XLOOKUP(G62,'Step 4 Support Tool'!$E$222:$E$321,'Step 3.1 Site Details'!$C$10:$C$109,"",0,1),"uilding ","")</f>
        <v>B1</v>
      </c>
      <c r="BH62" s="652" t="str" cm="1">
        <f t="array" ref="BH62">SUBSTITUTE(_xlfn.XLOOKUP(G62,'Step 3.3 Heating System'!C169:$C$219,'Step 3.3 Heating System'!E169:$E$219,"",0,1)," System ","")</f>
        <v/>
      </c>
      <c r="BI62" s="652" t="str">
        <f>IF(BH62="","",SUBSTITUTE('Step 4 Support Tool'!A271," System ",""))</f>
        <v/>
      </c>
      <c r="BJ62" s="652"/>
      <c r="BK62" s="652" t="str">
        <f t="shared" si="14"/>
        <v/>
      </c>
      <c r="BL62" s="424"/>
      <c r="BM62" s="424"/>
      <c r="BN62" s="424"/>
      <c r="BO62" s="424"/>
      <c r="BP62" s="424"/>
      <c r="BQ62" s="849" t="str">
        <f>'Step 4 Support Tool'!A271</f>
        <v>LC System 50</v>
      </c>
      <c r="BR62" s="850" t="str" cm="1">
        <f t="array" ref="BR62">_xlfn.XLOOKUP(G62,'Step 3.3 Heating System'!C169:$C$219,'Step 3.3 Heating System'!E169:$E$219,"",0,1)</f>
        <v/>
      </c>
      <c r="CQ62" s="424"/>
      <c r="CR62" s="424"/>
      <c r="CT62" s="424"/>
      <c r="CU62" s="424"/>
      <c r="CV62" s="424"/>
      <c r="CW62" s="424"/>
      <c r="CX62" s="424"/>
      <c r="CY62" s="424"/>
      <c r="CZ62" s="424"/>
      <c r="DA62" s="424"/>
      <c r="DC62" s="424"/>
      <c r="DD62" s="424"/>
      <c r="DE62" s="424"/>
      <c r="DF62" s="424"/>
      <c r="DG62" s="424"/>
      <c r="DH62" s="424"/>
      <c r="DJ62" s="424"/>
      <c r="DK62" s="424"/>
      <c r="DL62" s="424"/>
      <c r="DM62" s="424"/>
      <c r="DN62" s="424"/>
      <c r="DO62" s="424"/>
      <c r="DP62" s="424"/>
      <c r="DQ62" s="424"/>
      <c r="DR62" s="424"/>
      <c r="DS62" s="424"/>
      <c r="DT62" s="424"/>
      <c r="DU62" s="424"/>
      <c r="DV62" s="424"/>
      <c r="DW62" s="424"/>
      <c r="DX62" s="424"/>
      <c r="DY62" s="424"/>
      <c r="DZ62" s="424"/>
      <c r="EA62" s="424"/>
      <c r="EB62" s="424"/>
      <c r="EC62" s="424"/>
      <c r="ED62" s="424"/>
      <c r="EE62" s="424"/>
      <c r="EF62" s="424"/>
      <c r="EG62" s="424"/>
      <c r="EH62" s="424"/>
      <c r="EI62" s="424"/>
      <c r="EJ62" s="424"/>
      <c r="EK62" s="424"/>
      <c r="EL62" s="424"/>
      <c r="EM62" s="424"/>
      <c r="EN62" s="424"/>
      <c r="EO62" s="424"/>
      <c r="EP62" s="424"/>
      <c r="EQ62" s="424"/>
      <c r="ER62" s="424"/>
      <c r="ES62" s="424"/>
      <c r="ET62" s="424"/>
      <c r="EU62" s="424"/>
      <c r="EV62" s="424"/>
      <c r="EW62" s="424"/>
      <c r="EX62" s="424"/>
      <c r="EY62" s="424"/>
      <c r="EZ62" s="424"/>
      <c r="FA62" s="424"/>
      <c r="FB62" s="424"/>
      <c r="FC62" s="424"/>
      <c r="FD62" s="424"/>
      <c r="FE62" s="424"/>
      <c r="FF62" s="424"/>
      <c r="FG62" s="424"/>
      <c r="FH62" s="424"/>
      <c r="FI62" s="424"/>
      <c r="FJ62" s="424"/>
      <c r="FK62" s="424"/>
      <c r="FL62" s="424"/>
      <c r="FM62" s="424"/>
      <c r="FN62" s="424"/>
      <c r="FO62" s="424"/>
      <c r="FP62" s="424"/>
      <c r="FQ62" s="424"/>
      <c r="FR62" s="424"/>
      <c r="FS62" s="424"/>
      <c r="FT62" s="424"/>
      <c r="FU62" s="424"/>
      <c r="FV62" s="424"/>
      <c r="FW62" s="424"/>
      <c r="FX62" s="424"/>
      <c r="FY62" s="424"/>
      <c r="FZ62" s="424"/>
      <c r="GA62" s="424"/>
      <c r="GB62" s="424"/>
      <c r="GC62" s="424"/>
      <c r="GD62" s="424"/>
      <c r="GE62" s="424"/>
      <c r="GF62" s="424"/>
      <c r="GG62" s="424"/>
    </row>
    <row r="63" spans="1:189" ht="12" customHeight="1" x14ac:dyDescent="0.25">
      <c r="A63" s="447" t="str">
        <f t="shared" si="6"/>
        <v/>
      </c>
      <c r="B63" s="447" t="str">
        <f t="shared" si="9"/>
        <v/>
      </c>
      <c r="C63" s="447" t="str">
        <f>IF(D63="","",'Eligible Technologies'!$C$7)</f>
        <v/>
      </c>
      <c r="D63" s="447" t="str">
        <f>'Step 4 Support Tool'!B272</f>
        <v/>
      </c>
      <c r="E63" s="448">
        <f>'Step 4 Support Tool'!C272</f>
        <v>0</v>
      </c>
      <c r="F63" s="448">
        <f>'Step 4 Support Tool'!D272</f>
        <v>0</v>
      </c>
      <c r="G63" s="447" t="str">
        <f>IF('Step 4 Support Tool'!E272="","",TRIM('Step 4 Support Tool'!E272))</f>
        <v/>
      </c>
      <c r="H63" s="447" t="str">
        <f t="shared" si="10"/>
        <v/>
      </c>
      <c r="I63" s="447" t="str">
        <f t="shared" si="11"/>
        <v/>
      </c>
      <c r="J63" s="447">
        <f>'Step 4 Support Tool'!F272</f>
        <v>0</v>
      </c>
      <c r="K63" s="447">
        <f>'Step 4 Support Tool'!H272</f>
        <v>0</v>
      </c>
      <c r="L63" s="447">
        <f>'Step 4 Support Tool'!I272</f>
        <v>0</v>
      </c>
      <c r="M63" s="447">
        <f>'Step 4 Support Tool'!L272</f>
        <v>0</v>
      </c>
      <c r="N63" s="447">
        <f>'Step 4 Support Tool'!M272</f>
        <v>0</v>
      </c>
      <c r="O63" s="447" t="str">
        <f>'Step 4 Support Tool'!AB272</f>
        <v/>
      </c>
      <c r="P63" s="953">
        <f>'Step 4 Support Tool'!AD272</f>
        <v>0</v>
      </c>
      <c r="Q63" s="954">
        <f>'Step 3.3 Heating System'!W170</f>
        <v>0</v>
      </c>
      <c r="R63" s="954" t="str">
        <f>'Step 4 Support Tool'!O272</f>
        <v/>
      </c>
      <c r="S63" s="955" t="str">
        <f>'Step 4 Support Tool'!P272</f>
        <v/>
      </c>
      <c r="T63" s="955" t="str">
        <f>'Step 4 Support Tool'!Q272</f>
        <v/>
      </c>
      <c r="U63" s="956" t="str">
        <f>'Step 4 Support Tool'!R272</f>
        <v/>
      </c>
      <c r="V63" s="956" t="str">
        <f>'Step 4 Support Tool'!S272</f>
        <v/>
      </c>
      <c r="W63" s="956" t="str">
        <f>'Step 4 Support Tool'!T272</f>
        <v/>
      </c>
      <c r="X63" s="957" t="str">
        <f>'Step 4 Support Tool'!X272</f>
        <v/>
      </c>
      <c r="Y63" s="958" t="str">
        <f t="shared" si="8"/>
        <v/>
      </c>
      <c r="Z63" s="959" t="str">
        <f>'Step 4 Support Tool'!AC272</f>
        <v/>
      </c>
      <c r="AA63" s="959">
        <f>'Step 4 Support Tool'!J272</f>
        <v>0</v>
      </c>
      <c r="AB63" s="959">
        <f>'Step 4 Support Tool'!K272</f>
        <v>0</v>
      </c>
      <c r="AC63" s="956">
        <f>'Step 3.3 Heating System'!H170</f>
        <v>0</v>
      </c>
      <c r="AD63" s="956" t="str">
        <f t="shared" si="12"/>
        <v/>
      </c>
      <c r="AE63" s="955">
        <f>'Step 3.3 Heating System'!E170</f>
        <v>0</v>
      </c>
      <c r="AF63" s="955">
        <f>'Step 3.3 Heating System'!F170</f>
        <v>0</v>
      </c>
      <c r="AG63" s="955">
        <f>'Step 3.3 Heating System'!G170</f>
        <v>0</v>
      </c>
      <c r="AH63" s="955">
        <f>'Step 3.3 Heating System'!H170</f>
        <v>0</v>
      </c>
      <c r="AI63" s="960">
        <f>'Step 3.3 Heating System'!I170</f>
        <v>0</v>
      </c>
      <c r="AJ63" s="960">
        <f>'Step 3.3 Heating System'!J170</f>
        <v>0</v>
      </c>
      <c r="AK63" s="960" t="str">
        <f>'Step 3.3 Heating System'!K170</f>
        <v/>
      </c>
      <c r="AL63" s="961" t="str">
        <f>'Step 3.3 Heating System'!L170</f>
        <v/>
      </c>
      <c r="AM63" s="961" t="str">
        <f>'Step 3.3 Heating System'!AB170</f>
        <v/>
      </c>
      <c r="AN63" s="962">
        <f>'Step 3.3 Heating System'!M170</f>
        <v>0</v>
      </c>
      <c r="AO63" s="962">
        <f>'Step 3.3 Heating System'!N170</f>
        <v>0</v>
      </c>
      <c r="AP63" s="962">
        <f>'Step 3.3 Heating System'!O170</f>
        <v>0</v>
      </c>
      <c r="AQ63" s="962">
        <f>'Step 3.3 Heating System'!P170</f>
        <v>0</v>
      </c>
      <c r="AR63" s="963">
        <f>'Step 3.3 Heating System'!Q170</f>
        <v>0</v>
      </c>
      <c r="AS63" s="963">
        <f>'Step 3.3 Heating System'!R170</f>
        <v>0</v>
      </c>
      <c r="AT63" s="963">
        <f>'Step 3.3 Heating System'!S170</f>
        <v>0</v>
      </c>
      <c r="AU63" s="964">
        <f>'Step 3.3 Heating System'!T170</f>
        <v>0</v>
      </c>
      <c r="AV63" s="964">
        <f>'Step 3.3 Heating System'!U170</f>
        <v>0</v>
      </c>
      <c r="AW63" s="964">
        <f>'Step 3.3 Heating System'!V170</f>
        <v>0</v>
      </c>
      <c r="AX63" s="964">
        <f>'Step 3.3 Heating System'!W170</f>
        <v>0</v>
      </c>
      <c r="AY63" s="963">
        <f>'Step 3.3 Heating System'!X170</f>
        <v>0</v>
      </c>
      <c r="AZ63" s="852">
        <f>SUMIF('Step 3.3 Heating System'!$A$12:$A$111,PETREAD!AE63,'Step 3.3 Heating System'!$V$12:$V$111)</f>
        <v>0</v>
      </c>
      <c r="BA63" s="852">
        <f t="shared" si="13"/>
        <v>0</v>
      </c>
      <c r="BB63" s="856" t="str">
        <f>'Step 3.3 Heating System'!AA170</f>
        <v/>
      </c>
      <c r="BC63" s="424"/>
      <c r="BD63" s="424"/>
      <c r="BE63" s="424"/>
      <c r="BF63" s="424"/>
      <c r="BG63" s="652" t="str">
        <f>SUBSTITUTE(_xlfn.XLOOKUP(G63,'Step 4 Support Tool'!$E$222:$E$321,'Step 3.1 Site Details'!$C$10:$C$109,"",0,1),"uilding ","")</f>
        <v>B1</v>
      </c>
      <c r="BH63" s="652" t="str" cm="1">
        <f t="array" ref="BH63">SUBSTITUTE(_xlfn.XLOOKUP(G63,'Step 3.3 Heating System'!C170:$C$219,'Step 3.3 Heating System'!E170:$E$219,"",0,1)," System ","")</f>
        <v/>
      </c>
      <c r="BI63" s="652" t="str">
        <f>IF(BH63="","",SUBSTITUTE('Step 4 Support Tool'!A272," System ",""))</f>
        <v/>
      </c>
      <c r="BJ63" s="652"/>
      <c r="BK63" s="652" t="str">
        <f t="shared" si="14"/>
        <v/>
      </c>
      <c r="BL63" s="424"/>
      <c r="BM63" s="424"/>
      <c r="BN63" s="424"/>
      <c r="BO63" s="424"/>
      <c r="BP63" s="424"/>
      <c r="BQ63" s="849" t="str">
        <f>'Step 4 Support Tool'!A272</f>
        <v>LC System 51</v>
      </c>
      <c r="BR63" s="850" t="str" cm="1">
        <f t="array" ref="BR63">_xlfn.XLOOKUP(G63,'Step 3.3 Heating System'!C170:$C$219,'Step 3.3 Heating System'!E170:$E$219,"",0,1)</f>
        <v/>
      </c>
      <c r="CQ63" s="424"/>
      <c r="CR63" s="424"/>
      <c r="CT63" s="424"/>
      <c r="CU63" s="424"/>
      <c r="CV63" s="424"/>
      <c r="CW63" s="424"/>
      <c r="CX63" s="424"/>
      <c r="CY63" s="424"/>
      <c r="CZ63" s="424"/>
      <c r="DA63" s="424"/>
      <c r="DC63" s="424"/>
      <c r="DD63" s="424"/>
      <c r="DE63" s="424"/>
      <c r="DF63" s="424"/>
      <c r="DG63" s="424"/>
      <c r="DH63" s="424"/>
      <c r="DJ63" s="424"/>
      <c r="DK63" s="424"/>
      <c r="DL63" s="424"/>
      <c r="DM63" s="424"/>
      <c r="DN63" s="424"/>
      <c r="DO63" s="424"/>
      <c r="DP63" s="424"/>
      <c r="DQ63" s="424"/>
      <c r="DR63" s="424"/>
      <c r="DS63" s="424"/>
      <c r="DT63" s="424"/>
      <c r="DU63" s="424"/>
      <c r="DV63" s="424"/>
      <c r="DW63" s="424"/>
      <c r="DX63" s="424"/>
      <c r="DY63" s="424"/>
      <c r="DZ63" s="424"/>
      <c r="EA63" s="424"/>
      <c r="EB63" s="424"/>
      <c r="EC63" s="424"/>
      <c r="ED63" s="424"/>
      <c r="EE63" s="424"/>
      <c r="EF63" s="424"/>
      <c r="EG63" s="424"/>
      <c r="EH63" s="424"/>
      <c r="EI63" s="424"/>
      <c r="EJ63" s="424"/>
      <c r="EK63" s="424"/>
      <c r="EL63" s="424"/>
      <c r="EM63" s="424"/>
      <c r="EN63" s="424"/>
      <c r="EO63" s="424"/>
      <c r="EP63" s="424"/>
      <c r="EQ63" s="424"/>
      <c r="ER63" s="424"/>
      <c r="ES63" s="424"/>
      <c r="ET63" s="424"/>
      <c r="EU63" s="424"/>
      <c r="EV63" s="424"/>
      <c r="EW63" s="424"/>
      <c r="EX63" s="424"/>
      <c r="EY63" s="424"/>
      <c r="EZ63" s="424"/>
      <c r="FA63" s="424"/>
      <c r="FB63" s="424"/>
      <c r="FC63" s="424"/>
      <c r="FD63" s="424"/>
      <c r="FE63" s="424"/>
      <c r="FF63" s="424"/>
      <c r="FG63" s="424"/>
      <c r="FH63" s="424"/>
      <c r="FI63" s="424"/>
      <c r="FJ63" s="424"/>
      <c r="FK63" s="424"/>
      <c r="FL63" s="424"/>
      <c r="FM63" s="424"/>
      <c r="FN63" s="424"/>
      <c r="FO63" s="424"/>
      <c r="FP63" s="424"/>
      <c r="FQ63" s="424"/>
      <c r="FR63" s="424"/>
      <c r="FS63" s="424"/>
      <c r="FT63" s="424"/>
      <c r="FU63" s="424"/>
      <c r="FV63" s="424"/>
      <c r="FW63" s="424"/>
      <c r="FX63" s="424"/>
      <c r="FY63" s="424"/>
      <c r="FZ63" s="424"/>
      <c r="GA63" s="424"/>
      <c r="GB63" s="424"/>
      <c r="GC63" s="424"/>
      <c r="GD63" s="424"/>
      <c r="GE63" s="424"/>
      <c r="GF63" s="424"/>
      <c r="GG63" s="424"/>
    </row>
    <row r="64" spans="1:189" ht="12" customHeight="1" x14ac:dyDescent="0.25">
      <c r="A64" s="447" t="str">
        <f t="shared" si="6"/>
        <v/>
      </c>
      <c r="B64" s="447" t="str">
        <f t="shared" si="9"/>
        <v/>
      </c>
      <c r="C64" s="447" t="str">
        <f>IF(D64="","",'Eligible Technologies'!$C$7)</f>
        <v/>
      </c>
      <c r="D64" s="447" t="str">
        <f>'Step 4 Support Tool'!B273</f>
        <v/>
      </c>
      <c r="E64" s="448">
        <f>'Step 4 Support Tool'!C273</f>
        <v>0</v>
      </c>
      <c r="F64" s="448">
        <f>'Step 4 Support Tool'!D273</f>
        <v>0</v>
      </c>
      <c r="G64" s="447" t="str">
        <f>IF('Step 4 Support Tool'!E273="","",TRIM('Step 4 Support Tool'!E273))</f>
        <v/>
      </c>
      <c r="H64" s="447" t="str">
        <f t="shared" si="10"/>
        <v/>
      </c>
      <c r="I64" s="447" t="str">
        <f t="shared" si="11"/>
        <v/>
      </c>
      <c r="J64" s="447">
        <f>'Step 4 Support Tool'!F273</f>
        <v>0</v>
      </c>
      <c r="K64" s="447">
        <f>'Step 4 Support Tool'!H273</f>
        <v>0</v>
      </c>
      <c r="L64" s="447">
        <f>'Step 4 Support Tool'!I273</f>
        <v>0</v>
      </c>
      <c r="M64" s="447">
        <f>'Step 4 Support Tool'!L273</f>
        <v>0</v>
      </c>
      <c r="N64" s="447">
        <f>'Step 4 Support Tool'!M273</f>
        <v>0</v>
      </c>
      <c r="O64" s="447" t="str">
        <f>'Step 4 Support Tool'!AB273</f>
        <v/>
      </c>
      <c r="P64" s="953">
        <f>'Step 4 Support Tool'!AD273</f>
        <v>0</v>
      </c>
      <c r="Q64" s="954">
        <f>'Step 3.3 Heating System'!W171</f>
        <v>0</v>
      </c>
      <c r="R64" s="954" t="str">
        <f>'Step 4 Support Tool'!O273</f>
        <v/>
      </c>
      <c r="S64" s="955" t="str">
        <f>'Step 4 Support Tool'!P273</f>
        <v/>
      </c>
      <c r="T64" s="955" t="str">
        <f>'Step 4 Support Tool'!Q273</f>
        <v/>
      </c>
      <c r="U64" s="956" t="str">
        <f>'Step 4 Support Tool'!R273</f>
        <v/>
      </c>
      <c r="V64" s="956" t="str">
        <f>'Step 4 Support Tool'!S273</f>
        <v/>
      </c>
      <c r="W64" s="956" t="str">
        <f>'Step 4 Support Tool'!T273</f>
        <v/>
      </c>
      <c r="X64" s="957" t="str">
        <f>'Step 4 Support Tool'!X273</f>
        <v/>
      </c>
      <c r="Y64" s="958" t="str">
        <f t="shared" si="8"/>
        <v/>
      </c>
      <c r="Z64" s="959" t="str">
        <f>'Step 4 Support Tool'!AC273</f>
        <v/>
      </c>
      <c r="AA64" s="959">
        <f>'Step 4 Support Tool'!J273</f>
        <v>0</v>
      </c>
      <c r="AB64" s="959">
        <f>'Step 4 Support Tool'!K273</f>
        <v>0</v>
      </c>
      <c r="AC64" s="956">
        <f>'Step 3.3 Heating System'!H171</f>
        <v>0</v>
      </c>
      <c r="AD64" s="956" t="str">
        <f t="shared" si="12"/>
        <v/>
      </c>
      <c r="AE64" s="955">
        <f>'Step 3.3 Heating System'!E171</f>
        <v>0</v>
      </c>
      <c r="AF64" s="955">
        <f>'Step 3.3 Heating System'!F171</f>
        <v>0</v>
      </c>
      <c r="AG64" s="955">
        <f>'Step 3.3 Heating System'!G171</f>
        <v>0</v>
      </c>
      <c r="AH64" s="955">
        <f>'Step 3.3 Heating System'!H171</f>
        <v>0</v>
      </c>
      <c r="AI64" s="960">
        <f>'Step 3.3 Heating System'!I171</f>
        <v>0</v>
      </c>
      <c r="AJ64" s="960">
        <f>'Step 3.3 Heating System'!J171</f>
        <v>0</v>
      </c>
      <c r="AK64" s="960" t="str">
        <f>'Step 3.3 Heating System'!K171</f>
        <v/>
      </c>
      <c r="AL64" s="961" t="str">
        <f>'Step 3.3 Heating System'!L171</f>
        <v/>
      </c>
      <c r="AM64" s="961" t="str">
        <f>'Step 3.3 Heating System'!AB171</f>
        <v/>
      </c>
      <c r="AN64" s="962">
        <f>'Step 3.3 Heating System'!M171</f>
        <v>0</v>
      </c>
      <c r="AO64" s="962">
        <f>'Step 3.3 Heating System'!N171</f>
        <v>0</v>
      </c>
      <c r="AP64" s="962">
        <f>'Step 3.3 Heating System'!O171</f>
        <v>0</v>
      </c>
      <c r="AQ64" s="962">
        <f>'Step 3.3 Heating System'!P171</f>
        <v>0</v>
      </c>
      <c r="AR64" s="963">
        <f>'Step 3.3 Heating System'!Q171</f>
        <v>0</v>
      </c>
      <c r="AS64" s="963">
        <f>'Step 3.3 Heating System'!R171</f>
        <v>0</v>
      </c>
      <c r="AT64" s="963">
        <f>'Step 3.3 Heating System'!S171</f>
        <v>0</v>
      </c>
      <c r="AU64" s="964">
        <f>'Step 3.3 Heating System'!T171</f>
        <v>0</v>
      </c>
      <c r="AV64" s="964">
        <f>'Step 3.3 Heating System'!U171</f>
        <v>0</v>
      </c>
      <c r="AW64" s="964">
        <f>'Step 3.3 Heating System'!V171</f>
        <v>0</v>
      </c>
      <c r="AX64" s="964">
        <f>'Step 3.3 Heating System'!W171</f>
        <v>0</v>
      </c>
      <c r="AY64" s="963">
        <f>'Step 3.3 Heating System'!X171</f>
        <v>0</v>
      </c>
      <c r="AZ64" s="852">
        <f>SUMIF('Step 3.3 Heating System'!$A$12:$A$111,PETREAD!AE64,'Step 3.3 Heating System'!$V$12:$V$111)</f>
        <v>0</v>
      </c>
      <c r="BA64" s="852">
        <f t="shared" si="13"/>
        <v>0</v>
      </c>
      <c r="BB64" s="856" t="str">
        <f>'Step 3.3 Heating System'!AA171</f>
        <v/>
      </c>
      <c r="BC64" s="424"/>
      <c r="BD64" s="424"/>
      <c r="BE64" s="424"/>
      <c r="BF64" s="424"/>
      <c r="BG64" s="652" t="str">
        <f>SUBSTITUTE(_xlfn.XLOOKUP(G64,'Step 4 Support Tool'!$E$222:$E$321,'Step 3.1 Site Details'!$C$10:$C$109,"",0,1),"uilding ","")</f>
        <v>B1</v>
      </c>
      <c r="BH64" s="652" t="str" cm="1">
        <f t="array" ref="BH64">SUBSTITUTE(_xlfn.XLOOKUP(G64,'Step 3.3 Heating System'!C171:$C$219,'Step 3.3 Heating System'!E171:$E$219,"",0,1)," System ","")</f>
        <v/>
      </c>
      <c r="BI64" s="652" t="str">
        <f>IF(BH64="","",SUBSTITUTE('Step 4 Support Tool'!A273," System ",""))</f>
        <v/>
      </c>
      <c r="BJ64" s="652"/>
      <c r="BK64" s="652" t="str">
        <f t="shared" si="14"/>
        <v/>
      </c>
      <c r="BL64" s="424"/>
      <c r="BM64" s="424"/>
      <c r="BN64" s="424"/>
      <c r="BO64" s="424"/>
      <c r="BP64" s="424"/>
      <c r="BQ64" s="849" t="str">
        <f>'Step 4 Support Tool'!A273</f>
        <v>LC System 52</v>
      </c>
      <c r="BR64" s="850" t="str" cm="1">
        <f t="array" ref="BR64">_xlfn.XLOOKUP(G64,'Step 3.3 Heating System'!C171:$C$219,'Step 3.3 Heating System'!E171:$E$219,"",0,1)</f>
        <v/>
      </c>
      <c r="CQ64" s="424"/>
      <c r="CR64" s="424"/>
      <c r="CT64" s="424"/>
      <c r="CU64" s="424"/>
      <c r="CV64" s="424"/>
      <c r="CW64" s="424"/>
      <c r="CX64" s="424"/>
      <c r="CY64" s="424"/>
      <c r="CZ64" s="424"/>
      <c r="DA64" s="424"/>
      <c r="DC64" s="424"/>
      <c r="DD64" s="424"/>
      <c r="DE64" s="424"/>
      <c r="DF64" s="424"/>
      <c r="DG64" s="424"/>
      <c r="DH64" s="424"/>
      <c r="DJ64" s="424"/>
      <c r="DK64" s="424"/>
      <c r="DL64" s="424"/>
      <c r="DM64" s="424"/>
      <c r="DN64" s="424"/>
      <c r="DO64" s="424"/>
      <c r="DP64" s="424"/>
      <c r="DQ64" s="424"/>
      <c r="DR64" s="424"/>
      <c r="DS64" s="424"/>
      <c r="DT64" s="424"/>
      <c r="DU64" s="424"/>
      <c r="DV64" s="424"/>
      <c r="DW64" s="424"/>
      <c r="DX64" s="424"/>
      <c r="DY64" s="424"/>
      <c r="DZ64" s="424"/>
      <c r="EA64" s="424"/>
      <c r="EB64" s="424"/>
      <c r="EC64" s="424"/>
      <c r="ED64" s="424"/>
      <c r="EE64" s="424"/>
      <c r="EF64" s="424"/>
      <c r="EG64" s="424"/>
      <c r="EH64" s="424"/>
      <c r="EI64" s="424"/>
      <c r="EJ64" s="424"/>
      <c r="EK64" s="424"/>
      <c r="EL64" s="424"/>
      <c r="EM64" s="424"/>
      <c r="EN64" s="424"/>
      <c r="EO64" s="424"/>
      <c r="EP64" s="424"/>
      <c r="EQ64" s="424"/>
      <c r="ER64" s="424"/>
      <c r="ES64" s="424"/>
      <c r="ET64" s="424"/>
      <c r="EU64" s="424"/>
      <c r="EV64" s="424"/>
      <c r="EW64" s="424"/>
      <c r="EX64" s="424"/>
      <c r="EY64" s="424"/>
      <c r="EZ64" s="424"/>
      <c r="FA64" s="424"/>
      <c r="FB64" s="424"/>
      <c r="FC64" s="424"/>
      <c r="FD64" s="424"/>
      <c r="FE64" s="424"/>
      <c r="FF64" s="424"/>
      <c r="FG64" s="424"/>
      <c r="FH64" s="424"/>
      <c r="FI64" s="424"/>
      <c r="FJ64" s="424"/>
      <c r="FK64" s="424"/>
      <c r="FL64" s="424"/>
      <c r="FM64" s="424"/>
      <c r="FN64" s="424"/>
      <c r="FO64" s="424"/>
      <c r="FP64" s="424"/>
      <c r="FQ64" s="424"/>
      <c r="FR64" s="424"/>
      <c r="FS64" s="424"/>
      <c r="FT64" s="424"/>
      <c r="FU64" s="424"/>
      <c r="FV64" s="424"/>
      <c r="FW64" s="424"/>
      <c r="FX64" s="424"/>
      <c r="FY64" s="424"/>
      <c r="FZ64" s="424"/>
      <c r="GA64" s="424"/>
      <c r="GB64" s="424"/>
      <c r="GC64" s="424"/>
      <c r="GD64" s="424"/>
      <c r="GE64" s="424"/>
      <c r="GF64" s="424"/>
      <c r="GG64" s="424"/>
    </row>
    <row r="65" spans="1:189" ht="12" customHeight="1" x14ac:dyDescent="0.25">
      <c r="A65" s="447" t="str">
        <f t="shared" si="6"/>
        <v/>
      </c>
      <c r="B65" s="447" t="str">
        <f t="shared" si="9"/>
        <v/>
      </c>
      <c r="C65" s="447" t="str">
        <f>IF(D65="","",'Eligible Technologies'!$C$7)</f>
        <v/>
      </c>
      <c r="D65" s="447" t="str">
        <f>'Step 4 Support Tool'!B274</f>
        <v/>
      </c>
      <c r="E65" s="448">
        <f>'Step 4 Support Tool'!C274</f>
        <v>0</v>
      </c>
      <c r="F65" s="448">
        <f>'Step 4 Support Tool'!D274</f>
        <v>0</v>
      </c>
      <c r="G65" s="447" t="str">
        <f>IF('Step 4 Support Tool'!E274="","",TRIM('Step 4 Support Tool'!E274))</f>
        <v/>
      </c>
      <c r="H65" s="447" t="str">
        <f t="shared" si="10"/>
        <v/>
      </c>
      <c r="I65" s="447" t="str">
        <f t="shared" si="11"/>
        <v/>
      </c>
      <c r="J65" s="447">
        <f>'Step 4 Support Tool'!F274</f>
        <v>0</v>
      </c>
      <c r="K65" s="447">
        <f>'Step 4 Support Tool'!H274</f>
        <v>0</v>
      </c>
      <c r="L65" s="447">
        <f>'Step 4 Support Tool'!I274</f>
        <v>0</v>
      </c>
      <c r="M65" s="447">
        <f>'Step 4 Support Tool'!L274</f>
        <v>0</v>
      </c>
      <c r="N65" s="447">
        <f>'Step 4 Support Tool'!M274</f>
        <v>0</v>
      </c>
      <c r="O65" s="447" t="str">
        <f>'Step 4 Support Tool'!AB274</f>
        <v/>
      </c>
      <c r="P65" s="953">
        <f>'Step 4 Support Tool'!AD274</f>
        <v>0</v>
      </c>
      <c r="Q65" s="954">
        <f>'Step 3.3 Heating System'!W172</f>
        <v>0</v>
      </c>
      <c r="R65" s="954" t="str">
        <f>'Step 4 Support Tool'!O274</f>
        <v/>
      </c>
      <c r="S65" s="955" t="str">
        <f>'Step 4 Support Tool'!P274</f>
        <v/>
      </c>
      <c r="T65" s="955" t="str">
        <f>'Step 4 Support Tool'!Q274</f>
        <v/>
      </c>
      <c r="U65" s="956" t="str">
        <f>'Step 4 Support Tool'!R274</f>
        <v/>
      </c>
      <c r="V65" s="956" t="str">
        <f>'Step 4 Support Tool'!S274</f>
        <v/>
      </c>
      <c r="W65" s="956" t="str">
        <f>'Step 4 Support Tool'!T274</f>
        <v/>
      </c>
      <c r="X65" s="957" t="str">
        <f>'Step 4 Support Tool'!X274</f>
        <v/>
      </c>
      <c r="Y65" s="958" t="str">
        <f t="shared" si="8"/>
        <v/>
      </c>
      <c r="Z65" s="959" t="str">
        <f>'Step 4 Support Tool'!AC274</f>
        <v/>
      </c>
      <c r="AA65" s="959">
        <f>'Step 4 Support Tool'!J274</f>
        <v>0</v>
      </c>
      <c r="AB65" s="959">
        <f>'Step 4 Support Tool'!K274</f>
        <v>0</v>
      </c>
      <c r="AC65" s="956">
        <f>'Step 3.3 Heating System'!H172</f>
        <v>0</v>
      </c>
      <c r="AD65" s="956" t="str">
        <f t="shared" si="12"/>
        <v/>
      </c>
      <c r="AE65" s="955">
        <f>'Step 3.3 Heating System'!E172</f>
        <v>0</v>
      </c>
      <c r="AF65" s="955">
        <f>'Step 3.3 Heating System'!F172</f>
        <v>0</v>
      </c>
      <c r="AG65" s="955">
        <f>'Step 3.3 Heating System'!G172</f>
        <v>0</v>
      </c>
      <c r="AH65" s="955">
        <f>'Step 3.3 Heating System'!H172</f>
        <v>0</v>
      </c>
      <c r="AI65" s="960">
        <f>'Step 3.3 Heating System'!I172</f>
        <v>0</v>
      </c>
      <c r="AJ65" s="960">
        <f>'Step 3.3 Heating System'!J172</f>
        <v>0</v>
      </c>
      <c r="AK65" s="960" t="str">
        <f>'Step 3.3 Heating System'!K172</f>
        <v/>
      </c>
      <c r="AL65" s="961" t="str">
        <f>'Step 3.3 Heating System'!L172</f>
        <v/>
      </c>
      <c r="AM65" s="961" t="str">
        <f>'Step 3.3 Heating System'!AB172</f>
        <v/>
      </c>
      <c r="AN65" s="962">
        <f>'Step 3.3 Heating System'!M172</f>
        <v>0</v>
      </c>
      <c r="AO65" s="962">
        <f>'Step 3.3 Heating System'!N172</f>
        <v>0</v>
      </c>
      <c r="AP65" s="962">
        <f>'Step 3.3 Heating System'!O172</f>
        <v>0</v>
      </c>
      <c r="AQ65" s="962">
        <f>'Step 3.3 Heating System'!P172</f>
        <v>0</v>
      </c>
      <c r="AR65" s="963">
        <f>'Step 3.3 Heating System'!Q172</f>
        <v>0</v>
      </c>
      <c r="AS65" s="963">
        <f>'Step 3.3 Heating System'!R172</f>
        <v>0</v>
      </c>
      <c r="AT65" s="963">
        <f>'Step 3.3 Heating System'!S172</f>
        <v>0</v>
      </c>
      <c r="AU65" s="964">
        <f>'Step 3.3 Heating System'!T172</f>
        <v>0</v>
      </c>
      <c r="AV65" s="964">
        <f>'Step 3.3 Heating System'!U172</f>
        <v>0</v>
      </c>
      <c r="AW65" s="964">
        <f>'Step 3.3 Heating System'!V172</f>
        <v>0</v>
      </c>
      <c r="AX65" s="964">
        <f>'Step 3.3 Heating System'!W172</f>
        <v>0</v>
      </c>
      <c r="AY65" s="963">
        <f>'Step 3.3 Heating System'!X172</f>
        <v>0</v>
      </c>
      <c r="AZ65" s="852">
        <f>SUMIF('Step 3.3 Heating System'!$A$12:$A$111,PETREAD!AE65,'Step 3.3 Heating System'!$V$12:$V$111)</f>
        <v>0</v>
      </c>
      <c r="BA65" s="852">
        <f t="shared" si="13"/>
        <v>0</v>
      </c>
      <c r="BB65" s="856" t="str">
        <f>'Step 3.3 Heating System'!AA172</f>
        <v/>
      </c>
      <c r="BC65" s="424"/>
      <c r="BD65" s="424"/>
      <c r="BE65" s="424"/>
      <c r="BF65" s="424"/>
      <c r="BG65" s="652" t="str">
        <f>SUBSTITUTE(_xlfn.XLOOKUP(G65,'Step 4 Support Tool'!$E$222:$E$321,'Step 3.1 Site Details'!$C$10:$C$109,"",0,1),"uilding ","")</f>
        <v>B1</v>
      </c>
      <c r="BH65" s="652" t="str" cm="1">
        <f t="array" ref="BH65">SUBSTITUTE(_xlfn.XLOOKUP(G65,'Step 3.3 Heating System'!C172:$C$219,'Step 3.3 Heating System'!E172:$E$219,"",0,1)," System ","")</f>
        <v/>
      </c>
      <c r="BI65" s="652" t="str">
        <f>IF(BH65="","",SUBSTITUTE('Step 4 Support Tool'!A274," System ",""))</f>
        <v/>
      </c>
      <c r="BJ65" s="652"/>
      <c r="BK65" s="652" t="str">
        <f t="shared" si="14"/>
        <v/>
      </c>
      <c r="BL65" s="424"/>
      <c r="BM65" s="424"/>
      <c r="BN65" s="424"/>
      <c r="BO65" s="424"/>
      <c r="BP65" s="424"/>
      <c r="BQ65" s="849" t="str">
        <f>'Step 4 Support Tool'!A274</f>
        <v>LC System 53</v>
      </c>
      <c r="BR65" s="850" t="str" cm="1">
        <f t="array" ref="BR65">_xlfn.XLOOKUP(G65,'Step 3.3 Heating System'!C172:$C$219,'Step 3.3 Heating System'!E172:$E$219,"",0,1)</f>
        <v/>
      </c>
      <c r="CQ65" s="424"/>
      <c r="CR65" s="424"/>
      <c r="CT65" s="424"/>
      <c r="CU65" s="424"/>
      <c r="CV65" s="424"/>
      <c r="CW65" s="424"/>
      <c r="CX65" s="424"/>
      <c r="CY65" s="424"/>
      <c r="CZ65" s="424"/>
      <c r="DA65" s="424"/>
      <c r="DC65" s="424"/>
      <c r="DD65" s="424"/>
      <c r="DE65" s="424"/>
      <c r="DF65" s="424"/>
      <c r="DG65" s="424"/>
      <c r="DH65" s="424"/>
      <c r="DJ65" s="424"/>
      <c r="DK65" s="424"/>
      <c r="DL65" s="424"/>
      <c r="DM65" s="424"/>
      <c r="DN65" s="424"/>
      <c r="DO65" s="424"/>
      <c r="DP65" s="424"/>
      <c r="DQ65" s="424"/>
      <c r="DR65" s="424"/>
      <c r="DS65" s="424"/>
      <c r="DT65" s="424"/>
      <c r="DU65" s="424"/>
      <c r="DV65" s="424"/>
      <c r="DW65" s="424"/>
      <c r="DX65" s="424"/>
      <c r="DY65" s="424"/>
      <c r="DZ65" s="424"/>
      <c r="EA65" s="424"/>
      <c r="EB65" s="424"/>
      <c r="EC65" s="424"/>
      <c r="ED65" s="424"/>
      <c r="EE65" s="424"/>
      <c r="EF65" s="424"/>
      <c r="EG65" s="424"/>
      <c r="EH65" s="424"/>
      <c r="EI65" s="424"/>
      <c r="EJ65" s="424"/>
      <c r="EK65" s="424"/>
      <c r="EL65" s="424"/>
      <c r="EM65" s="424"/>
      <c r="EN65" s="424"/>
      <c r="EO65" s="424"/>
      <c r="EP65" s="424"/>
      <c r="EQ65" s="424"/>
      <c r="ER65" s="424"/>
      <c r="ES65" s="424"/>
      <c r="ET65" s="424"/>
      <c r="EU65" s="424"/>
      <c r="EV65" s="424"/>
      <c r="EW65" s="424"/>
      <c r="EX65" s="424"/>
      <c r="EY65" s="424"/>
      <c r="EZ65" s="424"/>
      <c r="FA65" s="424"/>
      <c r="FB65" s="424"/>
      <c r="FC65" s="424"/>
      <c r="FD65" s="424"/>
      <c r="FE65" s="424"/>
      <c r="FF65" s="424"/>
      <c r="FG65" s="424"/>
      <c r="FH65" s="424"/>
      <c r="FI65" s="424"/>
      <c r="FJ65" s="424"/>
      <c r="FK65" s="424"/>
      <c r="FL65" s="424"/>
      <c r="FM65" s="424"/>
      <c r="FN65" s="424"/>
      <c r="FO65" s="424"/>
      <c r="FP65" s="424"/>
      <c r="FQ65" s="424"/>
      <c r="FR65" s="424"/>
      <c r="FS65" s="424"/>
      <c r="FT65" s="424"/>
      <c r="FU65" s="424"/>
      <c r="FV65" s="424"/>
      <c r="FW65" s="424"/>
      <c r="FX65" s="424"/>
      <c r="FY65" s="424"/>
      <c r="FZ65" s="424"/>
      <c r="GA65" s="424"/>
      <c r="GB65" s="424"/>
      <c r="GC65" s="424"/>
      <c r="GD65" s="424"/>
      <c r="GE65" s="424"/>
      <c r="GF65" s="424"/>
      <c r="GG65" s="424"/>
    </row>
    <row r="66" spans="1:189" ht="12" customHeight="1" x14ac:dyDescent="0.25">
      <c r="A66" s="447" t="str">
        <f t="shared" si="6"/>
        <v/>
      </c>
      <c r="B66" s="447" t="str">
        <f t="shared" si="9"/>
        <v/>
      </c>
      <c r="C66" s="447" t="str">
        <f>IF(D66="","",'Eligible Technologies'!$C$7)</f>
        <v/>
      </c>
      <c r="D66" s="447" t="str">
        <f>'Step 4 Support Tool'!B275</f>
        <v/>
      </c>
      <c r="E66" s="448">
        <f>'Step 4 Support Tool'!C275</f>
        <v>0</v>
      </c>
      <c r="F66" s="448">
        <f>'Step 4 Support Tool'!D275</f>
        <v>0</v>
      </c>
      <c r="G66" s="447" t="str">
        <f>IF('Step 4 Support Tool'!E275="","",TRIM('Step 4 Support Tool'!E275))</f>
        <v/>
      </c>
      <c r="H66" s="447" t="str">
        <f t="shared" si="10"/>
        <v/>
      </c>
      <c r="I66" s="447" t="str">
        <f t="shared" si="11"/>
        <v/>
      </c>
      <c r="J66" s="447">
        <f>'Step 4 Support Tool'!F275</f>
        <v>0</v>
      </c>
      <c r="K66" s="447">
        <f>'Step 4 Support Tool'!H275</f>
        <v>0</v>
      </c>
      <c r="L66" s="447">
        <f>'Step 4 Support Tool'!I275</f>
        <v>0</v>
      </c>
      <c r="M66" s="447">
        <f>'Step 4 Support Tool'!L275</f>
        <v>0</v>
      </c>
      <c r="N66" s="447">
        <f>'Step 4 Support Tool'!M275</f>
        <v>0</v>
      </c>
      <c r="O66" s="447" t="str">
        <f>'Step 4 Support Tool'!AB275</f>
        <v/>
      </c>
      <c r="P66" s="953">
        <f>'Step 4 Support Tool'!AD275</f>
        <v>0</v>
      </c>
      <c r="Q66" s="954">
        <f>'Step 3.3 Heating System'!W173</f>
        <v>0</v>
      </c>
      <c r="R66" s="954" t="str">
        <f>'Step 4 Support Tool'!O275</f>
        <v/>
      </c>
      <c r="S66" s="955" t="str">
        <f>'Step 4 Support Tool'!P275</f>
        <v/>
      </c>
      <c r="T66" s="955" t="str">
        <f>'Step 4 Support Tool'!Q275</f>
        <v/>
      </c>
      <c r="U66" s="956" t="str">
        <f>'Step 4 Support Tool'!R275</f>
        <v/>
      </c>
      <c r="V66" s="956" t="str">
        <f>'Step 4 Support Tool'!S275</f>
        <v/>
      </c>
      <c r="W66" s="956" t="str">
        <f>'Step 4 Support Tool'!T275</f>
        <v/>
      </c>
      <c r="X66" s="957" t="str">
        <f>'Step 4 Support Tool'!X275</f>
        <v/>
      </c>
      <c r="Y66" s="958" t="str">
        <f t="shared" si="8"/>
        <v/>
      </c>
      <c r="Z66" s="959" t="str">
        <f>'Step 4 Support Tool'!AC275</f>
        <v/>
      </c>
      <c r="AA66" s="959">
        <f>'Step 4 Support Tool'!J275</f>
        <v>0</v>
      </c>
      <c r="AB66" s="959">
        <f>'Step 4 Support Tool'!K275</f>
        <v>0</v>
      </c>
      <c r="AC66" s="956">
        <f>'Step 3.3 Heating System'!H173</f>
        <v>0</v>
      </c>
      <c r="AD66" s="956" t="str">
        <f t="shared" si="12"/>
        <v/>
      </c>
      <c r="AE66" s="955">
        <f>'Step 3.3 Heating System'!E173</f>
        <v>0</v>
      </c>
      <c r="AF66" s="955">
        <f>'Step 3.3 Heating System'!F173</f>
        <v>0</v>
      </c>
      <c r="AG66" s="955">
        <f>'Step 3.3 Heating System'!G173</f>
        <v>0</v>
      </c>
      <c r="AH66" s="955">
        <f>'Step 3.3 Heating System'!H173</f>
        <v>0</v>
      </c>
      <c r="AI66" s="960">
        <f>'Step 3.3 Heating System'!I173</f>
        <v>0</v>
      </c>
      <c r="AJ66" s="960">
        <f>'Step 3.3 Heating System'!J173</f>
        <v>0</v>
      </c>
      <c r="AK66" s="960" t="str">
        <f>'Step 3.3 Heating System'!K173</f>
        <v/>
      </c>
      <c r="AL66" s="961" t="str">
        <f>'Step 3.3 Heating System'!L173</f>
        <v/>
      </c>
      <c r="AM66" s="961" t="str">
        <f>'Step 3.3 Heating System'!AB173</f>
        <v/>
      </c>
      <c r="AN66" s="962">
        <f>'Step 3.3 Heating System'!M173</f>
        <v>0</v>
      </c>
      <c r="AO66" s="962">
        <f>'Step 3.3 Heating System'!N173</f>
        <v>0</v>
      </c>
      <c r="AP66" s="962">
        <f>'Step 3.3 Heating System'!O173</f>
        <v>0</v>
      </c>
      <c r="AQ66" s="962">
        <f>'Step 3.3 Heating System'!P173</f>
        <v>0</v>
      </c>
      <c r="AR66" s="963">
        <f>'Step 3.3 Heating System'!Q173</f>
        <v>0</v>
      </c>
      <c r="AS66" s="963">
        <f>'Step 3.3 Heating System'!R173</f>
        <v>0</v>
      </c>
      <c r="AT66" s="963">
        <f>'Step 3.3 Heating System'!S173</f>
        <v>0</v>
      </c>
      <c r="AU66" s="964">
        <f>'Step 3.3 Heating System'!T173</f>
        <v>0</v>
      </c>
      <c r="AV66" s="964">
        <f>'Step 3.3 Heating System'!U173</f>
        <v>0</v>
      </c>
      <c r="AW66" s="964">
        <f>'Step 3.3 Heating System'!V173</f>
        <v>0</v>
      </c>
      <c r="AX66" s="964">
        <f>'Step 3.3 Heating System'!W173</f>
        <v>0</v>
      </c>
      <c r="AY66" s="963">
        <f>'Step 3.3 Heating System'!X173</f>
        <v>0</v>
      </c>
      <c r="AZ66" s="852">
        <f>SUMIF('Step 3.3 Heating System'!$A$12:$A$111,PETREAD!AE66,'Step 3.3 Heating System'!$V$12:$V$111)</f>
        <v>0</v>
      </c>
      <c r="BA66" s="852">
        <f t="shared" si="13"/>
        <v>0</v>
      </c>
      <c r="BB66" s="856" t="str">
        <f>'Step 3.3 Heating System'!AA173</f>
        <v/>
      </c>
      <c r="BC66" s="424"/>
      <c r="BD66" s="424"/>
      <c r="BE66" s="424"/>
      <c r="BF66" s="424"/>
      <c r="BG66" s="652" t="str">
        <f>SUBSTITUTE(_xlfn.XLOOKUP(G66,'Step 4 Support Tool'!$E$222:$E$321,'Step 3.1 Site Details'!$C$10:$C$109,"",0,1),"uilding ","")</f>
        <v>B1</v>
      </c>
      <c r="BH66" s="652" t="str" cm="1">
        <f t="array" ref="BH66">SUBSTITUTE(_xlfn.XLOOKUP(G66,'Step 3.3 Heating System'!C173:$C$219,'Step 3.3 Heating System'!E173:$E$219,"",0,1)," System ","")</f>
        <v/>
      </c>
      <c r="BI66" s="652" t="str">
        <f>IF(BH66="","",SUBSTITUTE('Step 4 Support Tool'!A275," System ",""))</f>
        <v/>
      </c>
      <c r="BJ66" s="652"/>
      <c r="BK66" s="652" t="str">
        <f t="shared" si="14"/>
        <v/>
      </c>
      <c r="BL66" s="424"/>
      <c r="BM66" s="424"/>
      <c r="BN66" s="424"/>
      <c r="BO66" s="424"/>
      <c r="BP66" s="424"/>
      <c r="BQ66" s="849" t="str">
        <f>'Step 4 Support Tool'!A275</f>
        <v>LC System 54</v>
      </c>
      <c r="BR66" s="850" t="str" cm="1">
        <f t="array" ref="BR66">_xlfn.XLOOKUP(G66,'Step 3.3 Heating System'!C173:$C$219,'Step 3.3 Heating System'!E173:$E$219,"",0,1)</f>
        <v/>
      </c>
      <c r="CQ66" s="424"/>
      <c r="CR66" s="424"/>
      <c r="CT66" s="424"/>
      <c r="CU66" s="424"/>
      <c r="CV66" s="424"/>
      <c r="CW66" s="424"/>
      <c r="CX66" s="424"/>
      <c r="CY66" s="424"/>
      <c r="CZ66" s="424"/>
      <c r="DA66" s="424"/>
      <c r="DC66" s="424"/>
      <c r="DD66" s="424"/>
      <c r="DE66" s="424"/>
      <c r="DF66" s="424"/>
      <c r="DG66" s="424"/>
      <c r="DH66" s="424"/>
      <c r="DJ66" s="424"/>
      <c r="DK66" s="424"/>
      <c r="DL66" s="424"/>
      <c r="DM66" s="424"/>
      <c r="DN66" s="424"/>
      <c r="DO66" s="424"/>
      <c r="DP66" s="424"/>
      <c r="DQ66" s="424"/>
      <c r="DR66" s="424"/>
      <c r="DS66" s="424"/>
      <c r="DT66" s="424"/>
      <c r="DU66" s="424"/>
      <c r="DV66" s="424"/>
      <c r="DW66" s="424"/>
      <c r="DX66" s="424"/>
      <c r="DY66" s="424"/>
      <c r="DZ66" s="424"/>
      <c r="EA66" s="424"/>
      <c r="EB66" s="424"/>
      <c r="EC66" s="424"/>
      <c r="ED66" s="424"/>
      <c r="EE66" s="424"/>
      <c r="EF66" s="424"/>
      <c r="EG66" s="424"/>
      <c r="EH66" s="424"/>
      <c r="EI66" s="424"/>
      <c r="EJ66" s="424"/>
      <c r="EK66" s="424"/>
      <c r="EL66" s="424"/>
      <c r="EM66" s="424"/>
      <c r="EN66" s="424"/>
      <c r="EO66" s="424"/>
      <c r="EP66" s="424"/>
      <c r="EQ66" s="424"/>
      <c r="ER66" s="424"/>
      <c r="ES66" s="424"/>
      <c r="ET66" s="424"/>
      <c r="EU66" s="424"/>
      <c r="EV66" s="424"/>
      <c r="EW66" s="424"/>
      <c r="EX66" s="424"/>
      <c r="EY66" s="424"/>
      <c r="EZ66" s="424"/>
      <c r="FA66" s="424"/>
      <c r="FB66" s="424"/>
      <c r="FC66" s="424"/>
      <c r="FD66" s="424"/>
      <c r="FE66" s="424"/>
      <c r="FF66" s="424"/>
      <c r="FG66" s="424"/>
      <c r="FH66" s="424"/>
      <c r="FI66" s="424"/>
      <c r="FJ66" s="424"/>
      <c r="FK66" s="424"/>
      <c r="FL66" s="424"/>
      <c r="FM66" s="424"/>
      <c r="FN66" s="424"/>
      <c r="FO66" s="424"/>
      <c r="FP66" s="424"/>
      <c r="FQ66" s="424"/>
      <c r="FR66" s="424"/>
      <c r="FS66" s="424"/>
      <c r="FT66" s="424"/>
      <c r="FU66" s="424"/>
      <c r="FV66" s="424"/>
      <c r="FW66" s="424"/>
      <c r="FX66" s="424"/>
      <c r="FY66" s="424"/>
      <c r="FZ66" s="424"/>
      <c r="GA66" s="424"/>
      <c r="GB66" s="424"/>
      <c r="GC66" s="424"/>
      <c r="GD66" s="424"/>
      <c r="GE66" s="424"/>
      <c r="GF66" s="424"/>
      <c r="GG66" s="424"/>
    </row>
    <row r="67" spans="1:189" ht="12" customHeight="1" x14ac:dyDescent="0.25">
      <c r="A67" s="447" t="str">
        <f t="shared" si="6"/>
        <v/>
      </c>
      <c r="B67" s="447" t="str">
        <f t="shared" si="9"/>
        <v/>
      </c>
      <c r="C67" s="447" t="str">
        <f>IF(D67="","",'Eligible Technologies'!$C$7)</f>
        <v/>
      </c>
      <c r="D67" s="447" t="str">
        <f>'Step 4 Support Tool'!B276</f>
        <v/>
      </c>
      <c r="E67" s="448">
        <f>'Step 4 Support Tool'!C276</f>
        <v>0</v>
      </c>
      <c r="F67" s="448">
        <f>'Step 4 Support Tool'!D276</f>
        <v>0</v>
      </c>
      <c r="G67" s="447" t="str">
        <f>IF('Step 4 Support Tool'!E276="","",TRIM('Step 4 Support Tool'!E276))</f>
        <v/>
      </c>
      <c r="H67" s="447" t="str">
        <f t="shared" si="10"/>
        <v/>
      </c>
      <c r="I67" s="447" t="str">
        <f t="shared" si="11"/>
        <v/>
      </c>
      <c r="J67" s="447">
        <f>'Step 4 Support Tool'!F276</f>
        <v>0</v>
      </c>
      <c r="K67" s="447">
        <f>'Step 4 Support Tool'!H276</f>
        <v>0</v>
      </c>
      <c r="L67" s="447">
        <f>'Step 4 Support Tool'!I276</f>
        <v>0</v>
      </c>
      <c r="M67" s="447">
        <f>'Step 4 Support Tool'!L276</f>
        <v>0</v>
      </c>
      <c r="N67" s="447">
        <f>'Step 4 Support Tool'!M276</f>
        <v>0</v>
      </c>
      <c r="O67" s="447" t="str">
        <f>'Step 4 Support Tool'!AB276</f>
        <v/>
      </c>
      <c r="P67" s="953">
        <f>'Step 4 Support Tool'!AD276</f>
        <v>0</v>
      </c>
      <c r="Q67" s="954">
        <f>'Step 3.3 Heating System'!W174</f>
        <v>0</v>
      </c>
      <c r="R67" s="954" t="str">
        <f>'Step 4 Support Tool'!O276</f>
        <v/>
      </c>
      <c r="S67" s="955" t="str">
        <f>'Step 4 Support Tool'!P276</f>
        <v/>
      </c>
      <c r="T67" s="955" t="str">
        <f>'Step 4 Support Tool'!Q276</f>
        <v/>
      </c>
      <c r="U67" s="956" t="str">
        <f>'Step 4 Support Tool'!R276</f>
        <v/>
      </c>
      <c r="V67" s="956" t="str">
        <f>'Step 4 Support Tool'!S276</f>
        <v/>
      </c>
      <c r="W67" s="956" t="str">
        <f>'Step 4 Support Tool'!T276</f>
        <v/>
      </c>
      <c r="X67" s="957" t="str">
        <f>'Step 4 Support Tool'!X276</f>
        <v/>
      </c>
      <c r="Y67" s="958" t="str">
        <f t="shared" si="8"/>
        <v/>
      </c>
      <c r="Z67" s="959" t="str">
        <f>'Step 4 Support Tool'!AC276</f>
        <v/>
      </c>
      <c r="AA67" s="959">
        <f>'Step 4 Support Tool'!J276</f>
        <v>0</v>
      </c>
      <c r="AB67" s="959">
        <f>'Step 4 Support Tool'!K276</f>
        <v>0</v>
      </c>
      <c r="AC67" s="956">
        <f>'Step 3.3 Heating System'!H174</f>
        <v>0</v>
      </c>
      <c r="AD67" s="956" t="str">
        <f t="shared" si="12"/>
        <v/>
      </c>
      <c r="AE67" s="955">
        <f>'Step 3.3 Heating System'!E174</f>
        <v>0</v>
      </c>
      <c r="AF67" s="955">
        <f>'Step 3.3 Heating System'!F174</f>
        <v>0</v>
      </c>
      <c r="AG67" s="955">
        <f>'Step 3.3 Heating System'!G174</f>
        <v>0</v>
      </c>
      <c r="AH67" s="955">
        <f>'Step 3.3 Heating System'!H174</f>
        <v>0</v>
      </c>
      <c r="AI67" s="960">
        <f>'Step 3.3 Heating System'!I174</f>
        <v>0</v>
      </c>
      <c r="AJ67" s="960">
        <f>'Step 3.3 Heating System'!J174</f>
        <v>0</v>
      </c>
      <c r="AK67" s="960" t="str">
        <f>'Step 3.3 Heating System'!K174</f>
        <v/>
      </c>
      <c r="AL67" s="961" t="str">
        <f>'Step 3.3 Heating System'!L174</f>
        <v/>
      </c>
      <c r="AM67" s="961" t="str">
        <f>'Step 3.3 Heating System'!AB174</f>
        <v/>
      </c>
      <c r="AN67" s="962">
        <f>'Step 3.3 Heating System'!M174</f>
        <v>0</v>
      </c>
      <c r="AO67" s="962">
        <f>'Step 3.3 Heating System'!N174</f>
        <v>0</v>
      </c>
      <c r="AP67" s="962">
        <f>'Step 3.3 Heating System'!O174</f>
        <v>0</v>
      </c>
      <c r="AQ67" s="962">
        <f>'Step 3.3 Heating System'!P174</f>
        <v>0</v>
      </c>
      <c r="AR67" s="963">
        <f>'Step 3.3 Heating System'!Q174</f>
        <v>0</v>
      </c>
      <c r="AS67" s="963">
        <f>'Step 3.3 Heating System'!R174</f>
        <v>0</v>
      </c>
      <c r="AT67" s="963">
        <f>'Step 3.3 Heating System'!S174</f>
        <v>0</v>
      </c>
      <c r="AU67" s="964">
        <f>'Step 3.3 Heating System'!T174</f>
        <v>0</v>
      </c>
      <c r="AV67" s="964">
        <f>'Step 3.3 Heating System'!U174</f>
        <v>0</v>
      </c>
      <c r="AW67" s="964">
        <f>'Step 3.3 Heating System'!V174</f>
        <v>0</v>
      </c>
      <c r="AX67" s="964">
        <f>'Step 3.3 Heating System'!W174</f>
        <v>0</v>
      </c>
      <c r="AY67" s="963">
        <f>'Step 3.3 Heating System'!X174</f>
        <v>0</v>
      </c>
      <c r="AZ67" s="852">
        <f>SUMIF('Step 3.3 Heating System'!$A$12:$A$111,PETREAD!AE67,'Step 3.3 Heating System'!$V$12:$V$111)</f>
        <v>0</v>
      </c>
      <c r="BA67" s="852">
        <f t="shared" si="13"/>
        <v>0</v>
      </c>
      <c r="BB67" s="856" t="str">
        <f>'Step 3.3 Heating System'!AA174</f>
        <v/>
      </c>
      <c r="BC67" s="424"/>
      <c r="BD67" s="424"/>
      <c r="BE67" s="424"/>
      <c r="BF67" s="424"/>
      <c r="BG67" s="652" t="str">
        <f>SUBSTITUTE(_xlfn.XLOOKUP(G67,'Step 4 Support Tool'!$E$222:$E$321,'Step 3.1 Site Details'!$C$10:$C$109,"",0,1),"uilding ","")</f>
        <v>B1</v>
      </c>
      <c r="BH67" s="652" t="str" cm="1">
        <f t="array" ref="BH67">SUBSTITUTE(_xlfn.XLOOKUP(G67,'Step 3.3 Heating System'!C174:$C$219,'Step 3.3 Heating System'!E174:$E$219,"",0,1)," System ","")</f>
        <v/>
      </c>
      <c r="BI67" s="652" t="str">
        <f>IF(BH67="","",SUBSTITUTE('Step 4 Support Tool'!A276," System ",""))</f>
        <v/>
      </c>
      <c r="BJ67" s="652"/>
      <c r="BK67" s="652" t="str">
        <f t="shared" si="14"/>
        <v/>
      </c>
      <c r="BL67" s="424"/>
      <c r="BM67" s="424"/>
      <c r="BN67" s="424"/>
      <c r="BO67" s="424"/>
      <c r="BP67" s="424"/>
      <c r="BQ67" s="849" t="str">
        <f>'Step 4 Support Tool'!A276</f>
        <v>LC System 55</v>
      </c>
      <c r="BR67" s="850" t="str" cm="1">
        <f t="array" ref="BR67">_xlfn.XLOOKUP(G67,'Step 3.3 Heating System'!C174:$C$219,'Step 3.3 Heating System'!E174:$E$219,"",0,1)</f>
        <v/>
      </c>
      <c r="CQ67" s="424"/>
      <c r="CR67" s="424"/>
      <c r="CT67" s="424"/>
      <c r="CU67" s="424"/>
      <c r="CV67" s="424"/>
      <c r="CW67" s="424"/>
      <c r="CX67" s="424"/>
      <c r="CY67" s="424"/>
      <c r="CZ67" s="424"/>
      <c r="DA67" s="424"/>
      <c r="DC67" s="424"/>
      <c r="DD67" s="424"/>
      <c r="DE67" s="424"/>
      <c r="DF67" s="424"/>
      <c r="DG67" s="424"/>
      <c r="DH67" s="424"/>
      <c r="DJ67" s="424"/>
      <c r="DK67" s="424"/>
      <c r="DL67" s="424"/>
      <c r="DM67" s="424"/>
      <c r="DN67" s="424"/>
      <c r="DO67" s="424"/>
      <c r="DP67" s="424"/>
      <c r="DQ67" s="424"/>
      <c r="DR67" s="424"/>
      <c r="DS67" s="424"/>
      <c r="DT67" s="424"/>
      <c r="DU67" s="424"/>
      <c r="DV67" s="424"/>
      <c r="DW67" s="424"/>
      <c r="DX67" s="424"/>
      <c r="DY67" s="424"/>
      <c r="DZ67" s="424"/>
      <c r="EA67" s="424"/>
      <c r="EB67" s="424"/>
      <c r="EC67" s="424"/>
      <c r="ED67" s="424"/>
      <c r="EE67" s="424"/>
      <c r="EF67" s="424"/>
      <c r="EG67" s="424"/>
      <c r="EH67" s="424"/>
      <c r="EI67" s="424"/>
      <c r="EJ67" s="424"/>
      <c r="EK67" s="424"/>
      <c r="EL67" s="424"/>
      <c r="EM67" s="424"/>
      <c r="EN67" s="424"/>
      <c r="EO67" s="424"/>
      <c r="EP67" s="424"/>
      <c r="EQ67" s="424"/>
      <c r="ER67" s="424"/>
      <c r="ES67" s="424"/>
      <c r="ET67" s="424"/>
      <c r="EU67" s="424"/>
      <c r="EV67" s="424"/>
      <c r="EW67" s="424"/>
      <c r="EX67" s="424"/>
      <c r="EY67" s="424"/>
      <c r="EZ67" s="424"/>
      <c r="FA67" s="424"/>
      <c r="FB67" s="424"/>
      <c r="FC67" s="424"/>
      <c r="FD67" s="424"/>
      <c r="FE67" s="424"/>
      <c r="FF67" s="424"/>
      <c r="FG67" s="424"/>
      <c r="FH67" s="424"/>
      <c r="FI67" s="424"/>
      <c r="FJ67" s="424"/>
      <c r="FK67" s="424"/>
      <c r="FL67" s="424"/>
      <c r="FM67" s="424"/>
      <c r="FN67" s="424"/>
      <c r="FO67" s="424"/>
      <c r="FP67" s="424"/>
      <c r="FQ67" s="424"/>
      <c r="FR67" s="424"/>
      <c r="FS67" s="424"/>
      <c r="FT67" s="424"/>
      <c r="FU67" s="424"/>
      <c r="FV67" s="424"/>
      <c r="FW67" s="424"/>
      <c r="FX67" s="424"/>
      <c r="FY67" s="424"/>
      <c r="FZ67" s="424"/>
      <c r="GA67" s="424"/>
      <c r="GB67" s="424"/>
      <c r="GC67" s="424"/>
      <c r="GD67" s="424"/>
      <c r="GE67" s="424"/>
      <c r="GF67" s="424"/>
      <c r="GG67" s="424"/>
    </row>
    <row r="68" spans="1:189" ht="12" customHeight="1" x14ac:dyDescent="0.25">
      <c r="A68" s="447" t="str">
        <f t="shared" si="6"/>
        <v/>
      </c>
      <c r="B68" s="447" t="str">
        <f t="shared" si="9"/>
        <v/>
      </c>
      <c r="C68" s="447" t="str">
        <f>IF(D68="","",'Eligible Technologies'!$C$7)</f>
        <v/>
      </c>
      <c r="D68" s="447" t="str">
        <f>'Step 4 Support Tool'!B277</f>
        <v/>
      </c>
      <c r="E68" s="448">
        <f>'Step 4 Support Tool'!C277</f>
        <v>0</v>
      </c>
      <c r="F68" s="448">
        <f>'Step 4 Support Tool'!D277</f>
        <v>0</v>
      </c>
      <c r="G68" s="447" t="str">
        <f>IF('Step 4 Support Tool'!E277="","",TRIM('Step 4 Support Tool'!E277))</f>
        <v/>
      </c>
      <c r="H68" s="447" t="str">
        <f t="shared" si="10"/>
        <v/>
      </c>
      <c r="I68" s="447" t="str">
        <f t="shared" si="11"/>
        <v/>
      </c>
      <c r="J68" s="447">
        <f>'Step 4 Support Tool'!F277</f>
        <v>0</v>
      </c>
      <c r="K68" s="447">
        <f>'Step 4 Support Tool'!H277</f>
        <v>0</v>
      </c>
      <c r="L68" s="447">
        <f>'Step 4 Support Tool'!I277</f>
        <v>0</v>
      </c>
      <c r="M68" s="447">
        <f>'Step 4 Support Tool'!L277</f>
        <v>0</v>
      </c>
      <c r="N68" s="447">
        <f>'Step 4 Support Tool'!M277</f>
        <v>0</v>
      </c>
      <c r="O68" s="447" t="str">
        <f>'Step 4 Support Tool'!AB277</f>
        <v/>
      </c>
      <c r="P68" s="953">
        <f>'Step 4 Support Tool'!AD277</f>
        <v>0</v>
      </c>
      <c r="Q68" s="954">
        <f>'Step 3.3 Heating System'!W175</f>
        <v>0</v>
      </c>
      <c r="R68" s="954" t="str">
        <f>'Step 4 Support Tool'!O277</f>
        <v/>
      </c>
      <c r="S68" s="955" t="str">
        <f>'Step 4 Support Tool'!P277</f>
        <v/>
      </c>
      <c r="T68" s="955" t="str">
        <f>'Step 4 Support Tool'!Q277</f>
        <v/>
      </c>
      <c r="U68" s="956" t="str">
        <f>'Step 4 Support Tool'!R277</f>
        <v/>
      </c>
      <c r="V68" s="956" t="str">
        <f>'Step 4 Support Tool'!S277</f>
        <v/>
      </c>
      <c r="W68" s="956" t="str">
        <f>'Step 4 Support Tool'!T277</f>
        <v/>
      </c>
      <c r="X68" s="957" t="str">
        <f>'Step 4 Support Tool'!X277</f>
        <v/>
      </c>
      <c r="Y68" s="958" t="str">
        <f t="shared" si="8"/>
        <v/>
      </c>
      <c r="Z68" s="959" t="str">
        <f>'Step 4 Support Tool'!AC277</f>
        <v/>
      </c>
      <c r="AA68" s="959">
        <f>'Step 4 Support Tool'!J277</f>
        <v>0</v>
      </c>
      <c r="AB68" s="959">
        <f>'Step 4 Support Tool'!K277</f>
        <v>0</v>
      </c>
      <c r="AC68" s="956">
        <f>'Step 3.3 Heating System'!H175</f>
        <v>0</v>
      </c>
      <c r="AD68" s="956" t="str">
        <f t="shared" si="12"/>
        <v/>
      </c>
      <c r="AE68" s="955">
        <f>'Step 3.3 Heating System'!E175</f>
        <v>0</v>
      </c>
      <c r="AF68" s="955">
        <f>'Step 3.3 Heating System'!F175</f>
        <v>0</v>
      </c>
      <c r="AG68" s="955">
        <f>'Step 3.3 Heating System'!G175</f>
        <v>0</v>
      </c>
      <c r="AH68" s="955">
        <f>'Step 3.3 Heating System'!H175</f>
        <v>0</v>
      </c>
      <c r="AI68" s="960">
        <f>'Step 3.3 Heating System'!I175</f>
        <v>0</v>
      </c>
      <c r="AJ68" s="960">
        <f>'Step 3.3 Heating System'!J175</f>
        <v>0</v>
      </c>
      <c r="AK68" s="960" t="str">
        <f>'Step 3.3 Heating System'!K175</f>
        <v/>
      </c>
      <c r="AL68" s="961" t="str">
        <f>'Step 3.3 Heating System'!L175</f>
        <v/>
      </c>
      <c r="AM68" s="961" t="str">
        <f>'Step 3.3 Heating System'!AB175</f>
        <v/>
      </c>
      <c r="AN68" s="962">
        <f>'Step 3.3 Heating System'!M175</f>
        <v>0</v>
      </c>
      <c r="AO68" s="962">
        <f>'Step 3.3 Heating System'!N175</f>
        <v>0</v>
      </c>
      <c r="AP68" s="962">
        <f>'Step 3.3 Heating System'!O175</f>
        <v>0</v>
      </c>
      <c r="AQ68" s="962">
        <f>'Step 3.3 Heating System'!P175</f>
        <v>0</v>
      </c>
      <c r="AR68" s="963">
        <f>'Step 3.3 Heating System'!Q175</f>
        <v>0</v>
      </c>
      <c r="AS68" s="963">
        <f>'Step 3.3 Heating System'!R175</f>
        <v>0</v>
      </c>
      <c r="AT68" s="963">
        <f>'Step 3.3 Heating System'!S175</f>
        <v>0</v>
      </c>
      <c r="AU68" s="964">
        <f>'Step 3.3 Heating System'!T175</f>
        <v>0</v>
      </c>
      <c r="AV68" s="964">
        <f>'Step 3.3 Heating System'!U175</f>
        <v>0</v>
      </c>
      <c r="AW68" s="964">
        <f>'Step 3.3 Heating System'!V175</f>
        <v>0</v>
      </c>
      <c r="AX68" s="964">
        <f>'Step 3.3 Heating System'!W175</f>
        <v>0</v>
      </c>
      <c r="AY68" s="963">
        <f>'Step 3.3 Heating System'!X175</f>
        <v>0</v>
      </c>
      <c r="AZ68" s="852">
        <f>SUMIF('Step 3.3 Heating System'!$A$12:$A$111,PETREAD!AE68,'Step 3.3 Heating System'!$V$12:$V$111)</f>
        <v>0</v>
      </c>
      <c r="BA68" s="852">
        <f t="shared" si="13"/>
        <v>0</v>
      </c>
      <c r="BB68" s="856" t="str">
        <f>'Step 3.3 Heating System'!AA175</f>
        <v/>
      </c>
      <c r="BC68" s="424"/>
      <c r="BD68" s="424"/>
      <c r="BE68" s="424"/>
      <c r="BF68" s="424"/>
      <c r="BG68" s="652" t="str">
        <f>SUBSTITUTE(_xlfn.XLOOKUP(G68,'Step 4 Support Tool'!$E$222:$E$321,'Step 3.1 Site Details'!$C$10:$C$109,"",0,1),"uilding ","")</f>
        <v>B1</v>
      </c>
      <c r="BH68" s="652" t="str" cm="1">
        <f t="array" ref="BH68">SUBSTITUTE(_xlfn.XLOOKUP(G68,'Step 3.3 Heating System'!C175:$C$219,'Step 3.3 Heating System'!E175:$E$219,"",0,1)," System ","")</f>
        <v/>
      </c>
      <c r="BI68" s="652" t="str">
        <f>IF(BH68="","",SUBSTITUTE('Step 4 Support Tool'!A277," System ",""))</f>
        <v/>
      </c>
      <c r="BJ68" s="652"/>
      <c r="BK68" s="652" t="str">
        <f t="shared" si="14"/>
        <v/>
      </c>
      <c r="BL68" s="424"/>
      <c r="BM68" s="424"/>
      <c r="BN68" s="424"/>
      <c r="BO68" s="424"/>
      <c r="BP68" s="424"/>
      <c r="BQ68" s="849" t="str">
        <f>'Step 4 Support Tool'!A277</f>
        <v>LC System 56</v>
      </c>
      <c r="BR68" s="850" t="str" cm="1">
        <f t="array" ref="BR68">_xlfn.XLOOKUP(G68,'Step 3.3 Heating System'!C175:$C$219,'Step 3.3 Heating System'!E175:$E$219,"",0,1)</f>
        <v/>
      </c>
      <c r="CQ68" s="424"/>
      <c r="CR68" s="424"/>
      <c r="CT68" s="424"/>
      <c r="CU68" s="424"/>
      <c r="CV68" s="424"/>
      <c r="CW68" s="424"/>
      <c r="CX68" s="424"/>
      <c r="CY68" s="424"/>
      <c r="CZ68" s="424"/>
      <c r="DA68" s="424"/>
      <c r="DC68" s="424"/>
      <c r="DD68" s="424"/>
      <c r="DE68" s="424"/>
      <c r="DF68" s="424"/>
      <c r="DG68" s="424"/>
      <c r="DH68" s="424"/>
      <c r="DJ68" s="424"/>
      <c r="DK68" s="424"/>
      <c r="DL68" s="424"/>
      <c r="DM68" s="424"/>
      <c r="DN68" s="424"/>
      <c r="DO68" s="424"/>
      <c r="DP68" s="424"/>
      <c r="DQ68" s="424"/>
      <c r="DR68" s="424"/>
      <c r="DS68" s="424"/>
      <c r="DT68" s="424"/>
      <c r="DU68" s="424"/>
      <c r="DV68" s="424"/>
      <c r="DW68" s="424"/>
      <c r="DX68" s="424"/>
      <c r="DY68" s="424"/>
      <c r="DZ68" s="424"/>
      <c r="EA68" s="424"/>
      <c r="EB68" s="424"/>
      <c r="EC68" s="424"/>
      <c r="ED68" s="424"/>
      <c r="EE68" s="424"/>
      <c r="EF68" s="424"/>
      <c r="EG68" s="424"/>
      <c r="EH68" s="424"/>
      <c r="EI68" s="424"/>
      <c r="EJ68" s="424"/>
      <c r="EK68" s="424"/>
      <c r="EL68" s="424"/>
      <c r="EM68" s="424"/>
      <c r="EN68" s="424"/>
      <c r="EO68" s="424"/>
      <c r="EP68" s="424"/>
      <c r="EQ68" s="424"/>
      <c r="ER68" s="424"/>
      <c r="ES68" s="424"/>
      <c r="ET68" s="424"/>
      <c r="EU68" s="424"/>
      <c r="EV68" s="424"/>
      <c r="EW68" s="424"/>
      <c r="EX68" s="424"/>
      <c r="EY68" s="424"/>
      <c r="EZ68" s="424"/>
      <c r="FA68" s="424"/>
      <c r="FB68" s="424"/>
      <c r="FC68" s="424"/>
      <c r="FD68" s="424"/>
      <c r="FE68" s="424"/>
      <c r="FF68" s="424"/>
      <c r="FG68" s="424"/>
      <c r="FH68" s="424"/>
      <c r="FI68" s="424"/>
      <c r="FJ68" s="424"/>
      <c r="FK68" s="424"/>
      <c r="FL68" s="424"/>
      <c r="FM68" s="424"/>
      <c r="FN68" s="424"/>
      <c r="FO68" s="424"/>
      <c r="FP68" s="424"/>
      <c r="FQ68" s="424"/>
      <c r="FR68" s="424"/>
      <c r="FS68" s="424"/>
      <c r="FT68" s="424"/>
      <c r="FU68" s="424"/>
      <c r="FV68" s="424"/>
      <c r="FW68" s="424"/>
      <c r="FX68" s="424"/>
      <c r="FY68" s="424"/>
      <c r="FZ68" s="424"/>
      <c r="GA68" s="424"/>
      <c r="GB68" s="424"/>
      <c r="GC68" s="424"/>
      <c r="GD68" s="424"/>
      <c r="GE68" s="424"/>
      <c r="GF68" s="424"/>
      <c r="GG68" s="424"/>
    </row>
    <row r="69" spans="1:189" ht="12" customHeight="1" x14ac:dyDescent="0.25">
      <c r="A69" s="447" t="str">
        <f t="shared" si="6"/>
        <v/>
      </c>
      <c r="B69" s="447" t="str">
        <f t="shared" si="9"/>
        <v/>
      </c>
      <c r="C69" s="447" t="str">
        <f>IF(D69="","",'Eligible Technologies'!$C$7)</f>
        <v/>
      </c>
      <c r="D69" s="447" t="str">
        <f>'Step 4 Support Tool'!B278</f>
        <v/>
      </c>
      <c r="E69" s="448">
        <f>'Step 4 Support Tool'!C278</f>
        <v>0</v>
      </c>
      <c r="F69" s="448">
        <f>'Step 4 Support Tool'!D278</f>
        <v>0</v>
      </c>
      <c r="G69" s="447" t="str">
        <f>IF('Step 4 Support Tool'!E278="","",TRIM('Step 4 Support Tool'!E278))</f>
        <v/>
      </c>
      <c r="H69" s="447" t="str">
        <f t="shared" si="10"/>
        <v/>
      </c>
      <c r="I69" s="447" t="str">
        <f t="shared" si="11"/>
        <v/>
      </c>
      <c r="J69" s="447">
        <f>'Step 4 Support Tool'!F278</f>
        <v>0</v>
      </c>
      <c r="K69" s="447">
        <f>'Step 4 Support Tool'!H278</f>
        <v>0</v>
      </c>
      <c r="L69" s="447">
        <f>'Step 4 Support Tool'!I278</f>
        <v>0</v>
      </c>
      <c r="M69" s="447">
        <f>'Step 4 Support Tool'!L278</f>
        <v>0</v>
      </c>
      <c r="N69" s="447">
        <f>'Step 4 Support Tool'!M278</f>
        <v>0</v>
      </c>
      <c r="O69" s="447" t="str">
        <f>'Step 4 Support Tool'!AB278</f>
        <v/>
      </c>
      <c r="P69" s="953">
        <f>'Step 4 Support Tool'!AD278</f>
        <v>0</v>
      </c>
      <c r="Q69" s="954">
        <f>'Step 3.3 Heating System'!W176</f>
        <v>0</v>
      </c>
      <c r="R69" s="954" t="str">
        <f>'Step 4 Support Tool'!O278</f>
        <v/>
      </c>
      <c r="S69" s="955" t="str">
        <f>'Step 4 Support Tool'!P278</f>
        <v/>
      </c>
      <c r="T69" s="955" t="str">
        <f>'Step 4 Support Tool'!Q278</f>
        <v/>
      </c>
      <c r="U69" s="956" t="str">
        <f>'Step 4 Support Tool'!R278</f>
        <v/>
      </c>
      <c r="V69" s="956" t="str">
        <f>'Step 4 Support Tool'!S278</f>
        <v/>
      </c>
      <c r="W69" s="956" t="str">
        <f>'Step 4 Support Tool'!T278</f>
        <v/>
      </c>
      <c r="X69" s="957" t="str">
        <f>'Step 4 Support Tool'!X278</f>
        <v/>
      </c>
      <c r="Y69" s="958" t="str">
        <f t="shared" si="8"/>
        <v/>
      </c>
      <c r="Z69" s="959" t="str">
        <f>'Step 4 Support Tool'!AC278</f>
        <v/>
      </c>
      <c r="AA69" s="959">
        <f>'Step 4 Support Tool'!J278</f>
        <v>0</v>
      </c>
      <c r="AB69" s="959">
        <f>'Step 4 Support Tool'!K278</f>
        <v>0</v>
      </c>
      <c r="AC69" s="956">
        <f>'Step 3.3 Heating System'!H176</f>
        <v>0</v>
      </c>
      <c r="AD69" s="956" t="str">
        <f t="shared" si="12"/>
        <v/>
      </c>
      <c r="AE69" s="955">
        <f>'Step 3.3 Heating System'!E176</f>
        <v>0</v>
      </c>
      <c r="AF69" s="955">
        <f>'Step 3.3 Heating System'!F176</f>
        <v>0</v>
      </c>
      <c r="AG69" s="955">
        <f>'Step 3.3 Heating System'!G176</f>
        <v>0</v>
      </c>
      <c r="AH69" s="955">
        <f>'Step 3.3 Heating System'!H176</f>
        <v>0</v>
      </c>
      <c r="AI69" s="960">
        <f>'Step 3.3 Heating System'!I176</f>
        <v>0</v>
      </c>
      <c r="AJ69" s="960">
        <f>'Step 3.3 Heating System'!J176</f>
        <v>0</v>
      </c>
      <c r="AK69" s="960" t="str">
        <f>'Step 3.3 Heating System'!K176</f>
        <v/>
      </c>
      <c r="AL69" s="961" t="str">
        <f>'Step 3.3 Heating System'!L176</f>
        <v/>
      </c>
      <c r="AM69" s="961" t="str">
        <f>'Step 3.3 Heating System'!AB176</f>
        <v/>
      </c>
      <c r="AN69" s="962">
        <f>'Step 3.3 Heating System'!M176</f>
        <v>0</v>
      </c>
      <c r="AO69" s="962">
        <f>'Step 3.3 Heating System'!N176</f>
        <v>0</v>
      </c>
      <c r="AP69" s="962">
        <f>'Step 3.3 Heating System'!O176</f>
        <v>0</v>
      </c>
      <c r="AQ69" s="962">
        <f>'Step 3.3 Heating System'!P176</f>
        <v>0</v>
      </c>
      <c r="AR69" s="963">
        <f>'Step 3.3 Heating System'!Q176</f>
        <v>0</v>
      </c>
      <c r="AS69" s="963">
        <f>'Step 3.3 Heating System'!R176</f>
        <v>0</v>
      </c>
      <c r="AT69" s="963">
        <f>'Step 3.3 Heating System'!S176</f>
        <v>0</v>
      </c>
      <c r="AU69" s="964">
        <f>'Step 3.3 Heating System'!T176</f>
        <v>0</v>
      </c>
      <c r="AV69" s="964">
        <f>'Step 3.3 Heating System'!U176</f>
        <v>0</v>
      </c>
      <c r="AW69" s="964">
        <f>'Step 3.3 Heating System'!V176</f>
        <v>0</v>
      </c>
      <c r="AX69" s="964">
        <f>'Step 3.3 Heating System'!W176</f>
        <v>0</v>
      </c>
      <c r="AY69" s="963">
        <f>'Step 3.3 Heating System'!X176</f>
        <v>0</v>
      </c>
      <c r="AZ69" s="852">
        <f>SUMIF('Step 3.3 Heating System'!$A$12:$A$111,PETREAD!AE69,'Step 3.3 Heating System'!$V$12:$V$111)</f>
        <v>0</v>
      </c>
      <c r="BA69" s="852">
        <f t="shared" si="13"/>
        <v>0</v>
      </c>
      <c r="BB69" s="856" t="str">
        <f>'Step 3.3 Heating System'!AA176</f>
        <v/>
      </c>
      <c r="BC69" s="424"/>
      <c r="BD69" s="424"/>
      <c r="BE69" s="424"/>
      <c r="BF69" s="424"/>
      <c r="BG69" s="652" t="str">
        <f>SUBSTITUTE(_xlfn.XLOOKUP(G69,'Step 4 Support Tool'!$E$222:$E$321,'Step 3.1 Site Details'!$C$10:$C$109,"",0,1),"uilding ","")</f>
        <v>B1</v>
      </c>
      <c r="BH69" s="652" t="str" cm="1">
        <f t="array" ref="BH69">SUBSTITUTE(_xlfn.XLOOKUP(G69,'Step 3.3 Heating System'!C176:$C$219,'Step 3.3 Heating System'!E176:$E$219,"",0,1)," System ","")</f>
        <v/>
      </c>
      <c r="BI69" s="652" t="str">
        <f>IF(BH69="","",SUBSTITUTE('Step 4 Support Tool'!A278," System ",""))</f>
        <v/>
      </c>
      <c r="BJ69" s="652"/>
      <c r="BK69" s="652" t="str">
        <f t="shared" si="14"/>
        <v/>
      </c>
      <c r="BL69" s="424"/>
      <c r="BM69" s="424"/>
      <c r="BN69" s="424"/>
      <c r="BO69" s="424"/>
      <c r="BP69" s="424"/>
      <c r="BQ69" s="849" t="str">
        <f>'Step 4 Support Tool'!A278</f>
        <v>LC System 57</v>
      </c>
      <c r="BR69" s="850" t="str" cm="1">
        <f t="array" ref="BR69">_xlfn.XLOOKUP(G69,'Step 3.3 Heating System'!C176:$C$219,'Step 3.3 Heating System'!E176:$E$219,"",0,1)</f>
        <v/>
      </c>
      <c r="CQ69" s="424"/>
      <c r="CR69" s="424"/>
      <c r="CT69" s="424"/>
      <c r="CU69" s="424"/>
      <c r="CV69" s="424"/>
      <c r="CW69" s="424"/>
      <c r="CX69" s="424"/>
      <c r="CY69" s="424"/>
      <c r="CZ69" s="424"/>
      <c r="DA69" s="424"/>
      <c r="DC69" s="424"/>
      <c r="DD69" s="424"/>
      <c r="DE69" s="424"/>
      <c r="DF69" s="424"/>
      <c r="DG69" s="424"/>
      <c r="DH69" s="424"/>
      <c r="DJ69" s="424"/>
      <c r="DK69" s="424"/>
      <c r="DL69" s="424"/>
      <c r="DM69" s="424"/>
      <c r="DN69" s="424"/>
      <c r="DO69" s="424"/>
      <c r="DP69" s="424"/>
      <c r="DQ69" s="424"/>
      <c r="DR69" s="424"/>
      <c r="DS69" s="424"/>
      <c r="DT69" s="424"/>
      <c r="DU69" s="424"/>
      <c r="DV69" s="424"/>
      <c r="DW69" s="424"/>
      <c r="DX69" s="424"/>
      <c r="DY69" s="424"/>
      <c r="DZ69" s="424"/>
      <c r="EA69" s="424"/>
      <c r="EB69" s="424"/>
      <c r="EC69" s="424"/>
      <c r="ED69" s="424"/>
      <c r="EE69" s="424"/>
      <c r="EF69" s="424"/>
      <c r="EG69" s="424"/>
      <c r="EH69" s="424"/>
      <c r="EI69" s="424"/>
      <c r="EJ69" s="424"/>
      <c r="EK69" s="424"/>
      <c r="EL69" s="424"/>
      <c r="EM69" s="424"/>
      <c r="EN69" s="424"/>
      <c r="EO69" s="424"/>
      <c r="EP69" s="424"/>
      <c r="EQ69" s="424"/>
      <c r="ER69" s="424"/>
      <c r="ES69" s="424"/>
      <c r="ET69" s="424"/>
      <c r="EU69" s="424"/>
      <c r="EV69" s="424"/>
      <c r="EW69" s="424"/>
      <c r="EX69" s="424"/>
      <c r="EY69" s="424"/>
      <c r="EZ69" s="424"/>
      <c r="FA69" s="424"/>
      <c r="FB69" s="424"/>
      <c r="FC69" s="424"/>
      <c r="FD69" s="424"/>
      <c r="FE69" s="424"/>
      <c r="FF69" s="424"/>
      <c r="FG69" s="424"/>
      <c r="FH69" s="424"/>
      <c r="FI69" s="424"/>
      <c r="FJ69" s="424"/>
      <c r="FK69" s="424"/>
      <c r="FL69" s="424"/>
      <c r="FM69" s="424"/>
      <c r="FN69" s="424"/>
      <c r="FO69" s="424"/>
      <c r="FP69" s="424"/>
      <c r="FQ69" s="424"/>
      <c r="FR69" s="424"/>
      <c r="FS69" s="424"/>
      <c r="FT69" s="424"/>
      <c r="FU69" s="424"/>
      <c r="FV69" s="424"/>
      <c r="FW69" s="424"/>
      <c r="FX69" s="424"/>
      <c r="FY69" s="424"/>
      <c r="FZ69" s="424"/>
      <c r="GA69" s="424"/>
      <c r="GB69" s="424"/>
      <c r="GC69" s="424"/>
      <c r="GD69" s="424"/>
      <c r="GE69" s="424"/>
      <c r="GF69" s="424"/>
      <c r="GG69" s="424"/>
    </row>
    <row r="70" spans="1:189" ht="12" customHeight="1" x14ac:dyDescent="0.25">
      <c r="A70" s="447" t="str">
        <f t="shared" si="6"/>
        <v/>
      </c>
      <c r="B70" s="447" t="str">
        <f t="shared" si="9"/>
        <v/>
      </c>
      <c r="C70" s="447" t="str">
        <f>IF(D70="","",'Eligible Technologies'!$C$7)</f>
        <v/>
      </c>
      <c r="D70" s="447" t="str">
        <f>'Step 4 Support Tool'!B279</f>
        <v/>
      </c>
      <c r="E70" s="448">
        <f>'Step 4 Support Tool'!C279</f>
        <v>0</v>
      </c>
      <c r="F70" s="448">
        <f>'Step 4 Support Tool'!D279</f>
        <v>0</v>
      </c>
      <c r="G70" s="447" t="str">
        <f>IF('Step 4 Support Tool'!E279="","",TRIM('Step 4 Support Tool'!E279))</f>
        <v/>
      </c>
      <c r="H70" s="447" t="str">
        <f t="shared" si="10"/>
        <v/>
      </c>
      <c r="I70" s="447" t="str">
        <f t="shared" si="11"/>
        <v/>
      </c>
      <c r="J70" s="447">
        <f>'Step 4 Support Tool'!F279</f>
        <v>0</v>
      </c>
      <c r="K70" s="447">
        <f>'Step 4 Support Tool'!H279</f>
        <v>0</v>
      </c>
      <c r="L70" s="447">
        <f>'Step 4 Support Tool'!I279</f>
        <v>0</v>
      </c>
      <c r="M70" s="447">
        <f>'Step 4 Support Tool'!L279</f>
        <v>0</v>
      </c>
      <c r="N70" s="447">
        <f>'Step 4 Support Tool'!M279</f>
        <v>0</v>
      </c>
      <c r="O70" s="447" t="str">
        <f>'Step 4 Support Tool'!AB279</f>
        <v/>
      </c>
      <c r="P70" s="953">
        <f>'Step 4 Support Tool'!AD279</f>
        <v>0</v>
      </c>
      <c r="Q70" s="954">
        <f>'Step 3.3 Heating System'!W177</f>
        <v>0</v>
      </c>
      <c r="R70" s="954" t="str">
        <f>'Step 4 Support Tool'!O279</f>
        <v/>
      </c>
      <c r="S70" s="955" t="str">
        <f>'Step 4 Support Tool'!P279</f>
        <v/>
      </c>
      <c r="T70" s="955" t="str">
        <f>'Step 4 Support Tool'!Q279</f>
        <v/>
      </c>
      <c r="U70" s="956" t="str">
        <f>'Step 4 Support Tool'!R279</f>
        <v/>
      </c>
      <c r="V70" s="956" t="str">
        <f>'Step 4 Support Tool'!S279</f>
        <v/>
      </c>
      <c r="W70" s="956" t="str">
        <f>'Step 4 Support Tool'!T279</f>
        <v/>
      </c>
      <c r="X70" s="957" t="str">
        <f>'Step 4 Support Tool'!X279</f>
        <v/>
      </c>
      <c r="Y70" s="958" t="str">
        <f t="shared" si="8"/>
        <v/>
      </c>
      <c r="Z70" s="959" t="str">
        <f>'Step 4 Support Tool'!AC279</f>
        <v/>
      </c>
      <c r="AA70" s="959">
        <f>'Step 4 Support Tool'!J279</f>
        <v>0</v>
      </c>
      <c r="AB70" s="959">
        <f>'Step 4 Support Tool'!K279</f>
        <v>0</v>
      </c>
      <c r="AC70" s="956">
        <f>'Step 3.3 Heating System'!H177</f>
        <v>0</v>
      </c>
      <c r="AD70" s="956" t="str">
        <f t="shared" si="12"/>
        <v/>
      </c>
      <c r="AE70" s="955">
        <f>'Step 3.3 Heating System'!E177</f>
        <v>0</v>
      </c>
      <c r="AF70" s="955">
        <f>'Step 3.3 Heating System'!F177</f>
        <v>0</v>
      </c>
      <c r="AG70" s="955">
        <f>'Step 3.3 Heating System'!G177</f>
        <v>0</v>
      </c>
      <c r="AH70" s="955">
        <f>'Step 3.3 Heating System'!H177</f>
        <v>0</v>
      </c>
      <c r="AI70" s="960">
        <f>'Step 3.3 Heating System'!I177</f>
        <v>0</v>
      </c>
      <c r="AJ70" s="960">
        <f>'Step 3.3 Heating System'!J177</f>
        <v>0</v>
      </c>
      <c r="AK70" s="960" t="str">
        <f>'Step 3.3 Heating System'!K177</f>
        <v/>
      </c>
      <c r="AL70" s="961" t="str">
        <f>'Step 3.3 Heating System'!L177</f>
        <v/>
      </c>
      <c r="AM70" s="961" t="str">
        <f>'Step 3.3 Heating System'!AB177</f>
        <v/>
      </c>
      <c r="AN70" s="962">
        <f>'Step 3.3 Heating System'!M177</f>
        <v>0</v>
      </c>
      <c r="AO70" s="962">
        <f>'Step 3.3 Heating System'!N177</f>
        <v>0</v>
      </c>
      <c r="AP70" s="962">
        <f>'Step 3.3 Heating System'!O177</f>
        <v>0</v>
      </c>
      <c r="AQ70" s="962">
        <f>'Step 3.3 Heating System'!P177</f>
        <v>0</v>
      </c>
      <c r="AR70" s="963">
        <f>'Step 3.3 Heating System'!Q177</f>
        <v>0</v>
      </c>
      <c r="AS70" s="963">
        <f>'Step 3.3 Heating System'!R177</f>
        <v>0</v>
      </c>
      <c r="AT70" s="963">
        <f>'Step 3.3 Heating System'!S177</f>
        <v>0</v>
      </c>
      <c r="AU70" s="964">
        <f>'Step 3.3 Heating System'!T177</f>
        <v>0</v>
      </c>
      <c r="AV70" s="964">
        <f>'Step 3.3 Heating System'!U177</f>
        <v>0</v>
      </c>
      <c r="AW70" s="964">
        <f>'Step 3.3 Heating System'!V177</f>
        <v>0</v>
      </c>
      <c r="AX70" s="964">
        <f>'Step 3.3 Heating System'!W177</f>
        <v>0</v>
      </c>
      <c r="AY70" s="963">
        <f>'Step 3.3 Heating System'!X177</f>
        <v>0</v>
      </c>
      <c r="AZ70" s="852">
        <f>SUMIF('Step 3.3 Heating System'!$A$12:$A$111,PETREAD!AE70,'Step 3.3 Heating System'!$V$12:$V$111)</f>
        <v>0</v>
      </c>
      <c r="BA70" s="852">
        <f t="shared" si="13"/>
        <v>0</v>
      </c>
      <c r="BB70" s="856" t="str">
        <f>'Step 3.3 Heating System'!AA177</f>
        <v/>
      </c>
      <c r="BC70" s="424"/>
      <c r="BD70" s="424"/>
      <c r="BE70" s="424"/>
      <c r="BF70" s="424"/>
      <c r="BG70" s="652" t="str">
        <f>SUBSTITUTE(_xlfn.XLOOKUP(G70,'Step 4 Support Tool'!$E$222:$E$321,'Step 3.1 Site Details'!$C$10:$C$109,"",0,1),"uilding ","")</f>
        <v>B1</v>
      </c>
      <c r="BH70" s="652" t="str" cm="1">
        <f t="array" ref="BH70">SUBSTITUTE(_xlfn.XLOOKUP(G70,'Step 3.3 Heating System'!C177:$C$219,'Step 3.3 Heating System'!E177:$E$219,"",0,1)," System ","")</f>
        <v/>
      </c>
      <c r="BI70" s="652" t="str">
        <f>IF(BH70="","",SUBSTITUTE('Step 4 Support Tool'!A279," System ",""))</f>
        <v/>
      </c>
      <c r="BJ70" s="652"/>
      <c r="BK70" s="652" t="str">
        <f t="shared" si="14"/>
        <v/>
      </c>
      <c r="BL70" s="424"/>
      <c r="BM70" s="424"/>
      <c r="BN70" s="424"/>
      <c r="BO70" s="424"/>
      <c r="BP70" s="424"/>
      <c r="BQ70" s="849" t="str">
        <f>'Step 4 Support Tool'!A279</f>
        <v>LC System 58</v>
      </c>
      <c r="BR70" s="850" t="str" cm="1">
        <f t="array" ref="BR70">_xlfn.XLOOKUP(G70,'Step 3.3 Heating System'!C177:$C$219,'Step 3.3 Heating System'!E177:$E$219,"",0,1)</f>
        <v/>
      </c>
      <c r="CQ70" s="424"/>
      <c r="CR70" s="424"/>
      <c r="CT70" s="424"/>
      <c r="CU70" s="424"/>
      <c r="CV70" s="424"/>
      <c r="CW70" s="424"/>
      <c r="CX70" s="424"/>
      <c r="CY70" s="424"/>
      <c r="CZ70" s="424"/>
      <c r="DA70" s="424"/>
      <c r="DC70" s="424"/>
      <c r="DD70" s="424"/>
      <c r="DE70" s="424"/>
      <c r="DF70" s="424"/>
      <c r="DG70" s="424"/>
      <c r="DH70" s="424"/>
      <c r="DJ70" s="424"/>
      <c r="DK70" s="424"/>
      <c r="DL70" s="424"/>
      <c r="DM70" s="424"/>
      <c r="DN70" s="424"/>
      <c r="DO70" s="424"/>
      <c r="DP70" s="424"/>
      <c r="DQ70" s="424"/>
      <c r="DR70" s="424"/>
      <c r="DS70" s="424"/>
      <c r="DT70" s="424"/>
      <c r="DU70" s="424"/>
      <c r="DV70" s="424"/>
      <c r="DW70" s="424"/>
      <c r="DX70" s="424"/>
      <c r="DY70" s="424"/>
      <c r="DZ70" s="424"/>
      <c r="EA70" s="424"/>
      <c r="EB70" s="424"/>
      <c r="EC70" s="424"/>
      <c r="ED70" s="424"/>
      <c r="EE70" s="424"/>
      <c r="EF70" s="424"/>
      <c r="EG70" s="424"/>
      <c r="EH70" s="424"/>
      <c r="EI70" s="424"/>
      <c r="EJ70" s="424"/>
      <c r="EK70" s="424"/>
      <c r="EL70" s="424"/>
      <c r="EM70" s="424"/>
      <c r="EN70" s="424"/>
      <c r="EO70" s="424"/>
      <c r="EP70" s="424"/>
      <c r="EQ70" s="424"/>
      <c r="ER70" s="424"/>
      <c r="ES70" s="424"/>
      <c r="ET70" s="424"/>
      <c r="EU70" s="424"/>
      <c r="EV70" s="424"/>
      <c r="EW70" s="424"/>
      <c r="EX70" s="424"/>
      <c r="EY70" s="424"/>
      <c r="EZ70" s="424"/>
      <c r="FA70" s="424"/>
      <c r="FB70" s="424"/>
      <c r="FC70" s="424"/>
      <c r="FD70" s="424"/>
      <c r="FE70" s="424"/>
      <c r="FF70" s="424"/>
      <c r="FG70" s="424"/>
      <c r="FH70" s="424"/>
      <c r="FI70" s="424"/>
      <c r="FJ70" s="424"/>
      <c r="FK70" s="424"/>
      <c r="FL70" s="424"/>
      <c r="FM70" s="424"/>
      <c r="FN70" s="424"/>
      <c r="FO70" s="424"/>
      <c r="FP70" s="424"/>
      <c r="FQ70" s="424"/>
      <c r="FR70" s="424"/>
      <c r="FS70" s="424"/>
      <c r="FT70" s="424"/>
      <c r="FU70" s="424"/>
      <c r="FV70" s="424"/>
      <c r="FW70" s="424"/>
      <c r="FX70" s="424"/>
      <c r="FY70" s="424"/>
      <c r="FZ70" s="424"/>
      <c r="GA70" s="424"/>
      <c r="GB70" s="424"/>
      <c r="GC70" s="424"/>
      <c r="GD70" s="424"/>
      <c r="GE70" s="424"/>
      <c r="GF70" s="424"/>
      <c r="GG70" s="424"/>
    </row>
    <row r="71" spans="1:189" ht="12" customHeight="1" x14ac:dyDescent="0.25">
      <c r="A71" s="447" t="str">
        <f t="shared" si="6"/>
        <v/>
      </c>
      <c r="B71" s="447" t="str">
        <f t="shared" si="9"/>
        <v/>
      </c>
      <c r="C71" s="447" t="str">
        <f>IF(D71="","",'Eligible Technologies'!$C$7)</f>
        <v/>
      </c>
      <c r="D71" s="447" t="str">
        <f>'Step 4 Support Tool'!B280</f>
        <v/>
      </c>
      <c r="E71" s="448">
        <f>'Step 4 Support Tool'!C280</f>
        <v>0</v>
      </c>
      <c r="F71" s="448">
        <f>'Step 4 Support Tool'!D280</f>
        <v>0</v>
      </c>
      <c r="G71" s="447" t="str">
        <f>IF('Step 4 Support Tool'!E280="","",TRIM('Step 4 Support Tool'!E280))</f>
        <v/>
      </c>
      <c r="H71" s="447" t="str">
        <f t="shared" si="10"/>
        <v/>
      </c>
      <c r="I71" s="447" t="str">
        <f t="shared" si="11"/>
        <v/>
      </c>
      <c r="J71" s="447">
        <f>'Step 4 Support Tool'!F280</f>
        <v>0</v>
      </c>
      <c r="K71" s="447">
        <f>'Step 4 Support Tool'!H280</f>
        <v>0</v>
      </c>
      <c r="L71" s="447">
        <f>'Step 4 Support Tool'!I280</f>
        <v>0</v>
      </c>
      <c r="M71" s="447">
        <f>'Step 4 Support Tool'!L280</f>
        <v>0</v>
      </c>
      <c r="N71" s="447">
        <f>'Step 4 Support Tool'!M280</f>
        <v>0</v>
      </c>
      <c r="O71" s="447" t="str">
        <f>'Step 4 Support Tool'!AB280</f>
        <v/>
      </c>
      <c r="P71" s="953">
        <f>'Step 4 Support Tool'!AD280</f>
        <v>0</v>
      </c>
      <c r="Q71" s="954">
        <f>'Step 3.3 Heating System'!W178</f>
        <v>0</v>
      </c>
      <c r="R71" s="954" t="str">
        <f>'Step 4 Support Tool'!O280</f>
        <v/>
      </c>
      <c r="S71" s="955" t="str">
        <f>'Step 4 Support Tool'!P280</f>
        <v/>
      </c>
      <c r="T71" s="955" t="str">
        <f>'Step 4 Support Tool'!Q280</f>
        <v/>
      </c>
      <c r="U71" s="956" t="str">
        <f>'Step 4 Support Tool'!R280</f>
        <v/>
      </c>
      <c r="V71" s="956" t="str">
        <f>'Step 4 Support Tool'!S280</f>
        <v/>
      </c>
      <c r="W71" s="956" t="str">
        <f>'Step 4 Support Tool'!T280</f>
        <v/>
      </c>
      <c r="X71" s="957" t="str">
        <f>'Step 4 Support Tool'!X280</f>
        <v/>
      </c>
      <c r="Y71" s="958" t="str">
        <f t="shared" si="8"/>
        <v/>
      </c>
      <c r="Z71" s="959" t="str">
        <f>'Step 4 Support Tool'!AC280</f>
        <v/>
      </c>
      <c r="AA71" s="959">
        <f>'Step 4 Support Tool'!J280</f>
        <v>0</v>
      </c>
      <c r="AB71" s="959">
        <f>'Step 4 Support Tool'!K280</f>
        <v>0</v>
      </c>
      <c r="AC71" s="956">
        <f>'Step 3.3 Heating System'!H178</f>
        <v>0</v>
      </c>
      <c r="AD71" s="956" t="str">
        <f t="shared" si="12"/>
        <v/>
      </c>
      <c r="AE71" s="955">
        <f>'Step 3.3 Heating System'!E178</f>
        <v>0</v>
      </c>
      <c r="AF71" s="955">
        <f>'Step 3.3 Heating System'!F178</f>
        <v>0</v>
      </c>
      <c r="AG71" s="955">
        <f>'Step 3.3 Heating System'!G178</f>
        <v>0</v>
      </c>
      <c r="AH71" s="955">
        <f>'Step 3.3 Heating System'!H178</f>
        <v>0</v>
      </c>
      <c r="AI71" s="960">
        <f>'Step 3.3 Heating System'!I178</f>
        <v>0</v>
      </c>
      <c r="AJ71" s="960">
        <f>'Step 3.3 Heating System'!J178</f>
        <v>0</v>
      </c>
      <c r="AK71" s="960" t="str">
        <f>'Step 3.3 Heating System'!K178</f>
        <v/>
      </c>
      <c r="AL71" s="961" t="str">
        <f>'Step 3.3 Heating System'!L178</f>
        <v/>
      </c>
      <c r="AM71" s="961" t="str">
        <f>'Step 3.3 Heating System'!AB178</f>
        <v/>
      </c>
      <c r="AN71" s="962">
        <f>'Step 3.3 Heating System'!M178</f>
        <v>0</v>
      </c>
      <c r="AO71" s="962">
        <f>'Step 3.3 Heating System'!N178</f>
        <v>0</v>
      </c>
      <c r="AP71" s="962">
        <f>'Step 3.3 Heating System'!O178</f>
        <v>0</v>
      </c>
      <c r="AQ71" s="962">
        <f>'Step 3.3 Heating System'!P178</f>
        <v>0</v>
      </c>
      <c r="AR71" s="963">
        <f>'Step 3.3 Heating System'!Q178</f>
        <v>0</v>
      </c>
      <c r="AS71" s="963">
        <f>'Step 3.3 Heating System'!R178</f>
        <v>0</v>
      </c>
      <c r="AT71" s="963">
        <f>'Step 3.3 Heating System'!S178</f>
        <v>0</v>
      </c>
      <c r="AU71" s="964">
        <f>'Step 3.3 Heating System'!T178</f>
        <v>0</v>
      </c>
      <c r="AV71" s="964">
        <f>'Step 3.3 Heating System'!U178</f>
        <v>0</v>
      </c>
      <c r="AW71" s="964">
        <f>'Step 3.3 Heating System'!V178</f>
        <v>0</v>
      </c>
      <c r="AX71" s="964">
        <f>'Step 3.3 Heating System'!W178</f>
        <v>0</v>
      </c>
      <c r="AY71" s="963">
        <f>'Step 3.3 Heating System'!X178</f>
        <v>0</v>
      </c>
      <c r="AZ71" s="852">
        <f>SUMIF('Step 3.3 Heating System'!$A$12:$A$111,PETREAD!AE71,'Step 3.3 Heating System'!$V$12:$V$111)</f>
        <v>0</v>
      </c>
      <c r="BA71" s="852">
        <f t="shared" si="13"/>
        <v>0</v>
      </c>
      <c r="BB71" s="856" t="str">
        <f>'Step 3.3 Heating System'!AA178</f>
        <v/>
      </c>
      <c r="BC71" s="424"/>
      <c r="BD71" s="424"/>
      <c r="BE71" s="424"/>
      <c r="BF71" s="424"/>
      <c r="BG71" s="652" t="str">
        <f>SUBSTITUTE(_xlfn.XLOOKUP(G71,'Step 4 Support Tool'!$E$222:$E$321,'Step 3.1 Site Details'!$C$10:$C$109,"",0,1),"uilding ","")</f>
        <v>B1</v>
      </c>
      <c r="BH71" s="652" t="str" cm="1">
        <f t="array" ref="BH71">SUBSTITUTE(_xlfn.XLOOKUP(G71,'Step 3.3 Heating System'!C178:$C$219,'Step 3.3 Heating System'!E178:$E$219,"",0,1)," System ","")</f>
        <v/>
      </c>
      <c r="BI71" s="652" t="str">
        <f>IF(BH71="","",SUBSTITUTE('Step 4 Support Tool'!A280," System ",""))</f>
        <v/>
      </c>
      <c r="BJ71" s="652"/>
      <c r="BK71" s="652" t="str">
        <f t="shared" si="14"/>
        <v/>
      </c>
      <c r="BL71" s="424"/>
      <c r="BM71" s="424"/>
      <c r="BN71" s="424"/>
      <c r="BO71" s="424"/>
      <c r="BP71" s="424"/>
      <c r="BQ71" s="849" t="str">
        <f>'Step 4 Support Tool'!A280</f>
        <v>LC System 59</v>
      </c>
      <c r="BR71" s="850" t="str" cm="1">
        <f t="array" ref="BR71">_xlfn.XLOOKUP(G71,'Step 3.3 Heating System'!C178:$C$219,'Step 3.3 Heating System'!E178:$E$219,"",0,1)</f>
        <v/>
      </c>
      <c r="CQ71" s="424"/>
      <c r="CR71" s="424"/>
      <c r="CT71" s="424"/>
      <c r="CU71" s="424"/>
      <c r="CV71" s="424"/>
      <c r="CW71" s="424"/>
      <c r="CX71" s="424"/>
      <c r="CY71" s="424"/>
      <c r="CZ71" s="424"/>
      <c r="DA71" s="424"/>
      <c r="DC71" s="424"/>
      <c r="DD71" s="424"/>
      <c r="DE71" s="424"/>
      <c r="DF71" s="424"/>
      <c r="DG71" s="424"/>
      <c r="DH71" s="424"/>
      <c r="DJ71" s="424"/>
      <c r="DK71" s="424"/>
      <c r="DL71" s="424"/>
      <c r="DM71" s="424"/>
      <c r="DN71" s="424"/>
      <c r="DO71" s="424"/>
      <c r="DP71" s="424"/>
      <c r="DQ71" s="424"/>
      <c r="DR71" s="424"/>
      <c r="DS71" s="424"/>
      <c r="DT71" s="424"/>
      <c r="DU71" s="424"/>
      <c r="DV71" s="424"/>
      <c r="DW71" s="424"/>
      <c r="DX71" s="424"/>
      <c r="DY71" s="424"/>
      <c r="DZ71" s="424"/>
      <c r="EA71" s="424"/>
      <c r="EB71" s="424"/>
      <c r="EC71" s="424"/>
      <c r="ED71" s="424"/>
      <c r="EE71" s="424"/>
      <c r="EF71" s="424"/>
      <c r="EG71" s="424"/>
      <c r="EH71" s="424"/>
      <c r="EI71" s="424"/>
      <c r="EJ71" s="424"/>
      <c r="EK71" s="424"/>
      <c r="EL71" s="424"/>
      <c r="EM71" s="424"/>
      <c r="EN71" s="424"/>
      <c r="EO71" s="424"/>
      <c r="EP71" s="424"/>
      <c r="EQ71" s="424"/>
      <c r="ER71" s="424"/>
      <c r="ES71" s="424"/>
      <c r="ET71" s="424"/>
      <c r="EU71" s="424"/>
      <c r="EV71" s="424"/>
      <c r="EW71" s="424"/>
      <c r="EX71" s="424"/>
      <c r="EY71" s="424"/>
      <c r="EZ71" s="424"/>
      <c r="FA71" s="424"/>
      <c r="FB71" s="424"/>
      <c r="FC71" s="424"/>
      <c r="FD71" s="424"/>
      <c r="FE71" s="424"/>
      <c r="FF71" s="424"/>
      <c r="FG71" s="424"/>
      <c r="FH71" s="424"/>
      <c r="FI71" s="424"/>
      <c r="FJ71" s="424"/>
      <c r="FK71" s="424"/>
      <c r="FL71" s="424"/>
      <c r="FM71" s="424"/>
      <c r="FN71" s="424"/>
      <c r="FO71" s="424"/>
      <c r="FP71" s="424"/>
      <c r="FQ71" s="424"/>
      <c r="FR71" s="424"/>
      <c r="FS71" s="424"/>
      <c r="FT71" s="424"/>
      <c r="FU71" s="424"/>
      <c r="FV71" s="424"/>
      <c r="FW71" s="424"/>
      <c r="FX71" s="424"/>
      <c r="FY71" s="424"/>
      <c r="FZ71" s="424"/>
      <c r="GA71" s="424"/>
      <c r="GB71" s="424"/>
      <c r="GC71" s="424"/>
      <c r="GD71" s="424"/>
      <c r="GE71" s="424"/>
      <c r="GF71" s="424"/>
      <c r="GG71" s="424"/>
    </row>
    <row r="72" spans="1:189" ht="12" customHeight="1" x14ac:dyDescent="0.25">
      <c r="A72" s="447" t="str">
        <f t="shared" si="6"/>
        <v/>
      </c>
      <c r="B72" s="447" t="str">
        <f t="shared" si="9"/>
        <v/>
      </c>
      <c r="C72" s="447" t="str">
        <f>IF(D72="","",'Eligible Technologies'!$C$7)</f>
        <v/>
      </c>
      <c r="D72" s="447" t="str">
        <f>'Step 4 Support Tool'!B281</f>
        <v/>
      </c>
      <c r="E72" s="448">
        <f>'Step 4 Support Tool'!C281</f>
        <v>0</v>
      </c>
      <c r="F72" s="448">
        <f>'Step 4 Support Tool'!D281</f>
        <v>0</v>
      </c>
      <c r="G72" s="447" t="str">
        <f>IF('Step 4 Support Tool'!E281="","",TRIM('Step 4 Support Tool'!E281))</f>
        <v/>
      </c>
      <c r="H72" s="447" t="str">
        <f t="shared" si="10"/>
        <v/>
      </c>
      <c r="I72" s="447" t="str">
        <f t="shared" si="11"/>
        <v/>
      </c>
      <c r="J72" s="447">
        <f>'Step 4 Support Tool'!F281</f>
        <v>0</v>
      </c>
      <c r="K72" s="447">
        <f>'Step 4 Support Tool'!H281</f>
        <v>0</v>
      </c>
      <c r="L72" s="447">
        <f>'Step 4 Support Tool'!I281</f>
        <v>0</v>
      </c>
      <c r="M72" s="447">
        <f>'Step 4 Support Tool'!L281</f>
        <v>0</v>
      </c>
      <c r="N72" s="447">
        <f>'Step 4 Support Tool'!M281</f>
        <v>0</v>
      </c>
      <c r="O72" s="447" t="str">
        <f>'Step 4 Support Tool'!AB281</f>
        <v/>
      </c>
      <c r="P72" s="953">
        <f>'Step 4 Support Tool'!AD281</f>
        <v>0</v>
      </c>
      <c r="Q72" s="954">
        <f>'Step 3.3 Heating System'!W179</f>
        <v>0</v>
      </c>
      <c r="R72" s="954" t="str">
        <f>'Step 4 Support Tool'!O281</f>
        <v/>
      </c>
      <c r="S72" s="955" t="str">
        <f>'Step 4 Support Tool'!P281</f>
        <v/>
      </c>
      <c r="T72" s="955" t="str">
        <f>'Step 4 Support Tool'!Q281</f>
        <v/>
      </c>
      <c r="U72" s="956" t="str">
        <f>'Step 4 Support Tool'!R281</f>
        <v/>
      </c>
      <c r="V72" s="956" t="str">
        <f>'Step 4 Support Tool'!S281</f>
        <v/>
      </c>
      <c r="W72" s="956" t="str">
        <f>'Step 4 Support Tool'!T281</f>
        <v/>
      </c>
      <c r="X72" s="957" t="str">
        <f>'Step 4 Support Tool'!X281</f>
        <v/>
      </c>
      <c r="Y72" s="958" t="str">
        <f t="shared" si="8"/>
        <v/>
      </c>
      <c r="Z72" s="959" t="str">
        <f>'Step 4 Support Tool'!AC281</f>
        <v/>
      </c>
      <c r="AA72" s="959">
        <f>'Step 4 Support Tool'!J281</f>
        <v>0</v>
      </c>
      <c r="AB72" s="959">
        <f>'Step 4 Support Tool'!K281</f>
        <v>0</v>
      </c>
      <c r="AC72" s="966">
        <f>'Step 3.3 Heating System'!H179</f>
        <v>0</v>
      </c>
      <c r="AD72" s="956" t="str">
        <f t="shared" si="12"/>
        <v/>
      </c>
      <c r="AE72" s="955">
        <f>'Step 3.3 Heating System'!E179</f>
        <v>0</v>
      </c>
      <c r="AF72" s="955">
        <f>'Step 3.3 Heating System'!F179</f>
        <v>0</v>
      </c>
      <c r="AG72" s="955">
        <f>'Step 3.3 Heating System'!G179</f>
        <v>0</v>
      </c>
      <c r="AH72" s="955">
        <f>'Step 3.3 Heating System'!H179</f>
        <v>0</v>
      </c>
      <c r="AI72" s="960">
        <f>'Step 3.3 Heating System'!I179</f>
        <v>0</v>
      </c>
      <c r="AJ72" s="960">
        <f>'Step 3.3 Heating System'!J179</f>
        <v>0</v>
      </c>
      <c r="AK72" s="960" t="str">
        <f>'Step 3.3 Heating System'!K179</f>
        <v/>
      </c>
      <c r="AL72" s="961" t="str">
        <f>'Step 3.3 Heating System'!L179</f>
        <v/>
      </c>
      <c r="AM72" s="961" t="str">
        <f>'Step 3.3 Heating System'!AB179</f>
        <v/>
      </c>
      <c r="AN72" s="962">
        <f>'Step 3.3 Heating System'!M179</f>
        <v>0</v>
      </c>
      <c r="AO72" s="962">
        <f>'Step 3.3 Heating System'!N179</f>
        <v>0</v>
      </c>
      <c r="AP72" s="962">
        <f>'Step 3.3 Heating System'!O179</f>
        <v>0</v>
      </c>
      <c r="AQ72" s="962">
        <f>'Step 3.3 Heating System'!P179</f>
        <v>0</v>
      </c>
      <c r="AR72" s="963">
        <f>'Step 3.3 Heating System'!Q179</f>
        <v>0</v>
      </c>
      <c r="AS72" s="963">
        <f>'Step 3.3 Heating System'!R179</f>
        <v>0</v>
      </c>
      <c r="AT72" s="963">
        <f>'Step 3.3 Heating System'!S179</f>
        <v>0</v>
      </c>
      <c r="AU72" s="964">
        <f>'Step 3.3 Heating System'!T179</f>
        <v>0</v>
      </c>
      <c r="AV72" s="964">
        <f>'Step 3.3 Heating System'!U179</f>
        <v>0</v>
      </c>
      <c r="AW72" s="964">
        <f>'Step 3.3 Heating System'!V179</f>
        <v>0</v>
      </c>
      <c r="AX72" s="964">
        <f>'Step 3.3 Heating System'!W179</f>
        <v>0</v>
      </c>
      <c r="AY72" s="963">
        <f>'Step 3.3 Heating System'!X179</f>
        <v>0</v>
      </c>
      <c r="AZ72" s="852">
        <f>SUMIF('Step 3.3 Heating System'!$A$12:$A$111,PETREAD!AE72,'Step 3.3 Heating System'!$V$12:$V$111)</f>
        <v>0</v>
      </c>
      <c r="BA72" s="852">
        <f t="shared" si="13"/>
        <v>0</v>
      </c>
      <c r="BB72" s="856" t="str">
        <f>'Step 3.3 Heating System'!AA179</f>
        <v/>
      </c>
      <c r="BC72" s="424"/>
      <c r="BD72" s="424"/>
      <c r="BE72" s="424"/>
      <c r="BF72" s="424"/>
      <c r="BG72" s="652" t="str">
        <f>SUBSTITUTE(_xlfn.XLOOKUP(G72,'Step 4 Support Tool'!$E$222:$E$321,'Step 3.1 Site Details'!$C$10:$C$109,"",0,1),"uilding ","")</f>
        <v>B1</v>
      </c>
      <c r="BH72" s="652" t="str" cm="1">
        <f t="array" ref="BH72">SUBSTITUTE(_xlfn.XLOOKUP(G72,'Step 3.3 Heating System'!C179:$C$219,'Step 3.3 Heating System'!E179:$E$219,"",0,1)," System ","")</f>
        <v/>
      </c>
      <c r="BI72" s="652" t="str">
        <f>IF(BH72="","",SUBSTITUTE('Step 4 Support Tool'!A281," System ",""))</f>
        <v/>
      </c>
      <c r="BJ72" s="652"/>
      <c r="BK72" s="652" t="str">
        <f t="shared" si="14"/>
        <v/>
      </c>
      <c r="BL72" s="424"/>
      <c r="BM72" s="424"/>
      <c r="BN72" s="424"/>
      <c r="BO72" s="424"/>
      <c r="BP72" s="424"/>
      <c r="BQ72" s="849" t="str">
        <f>'Step 4 Support Tool'!A281</f>
        <v>LC System 60</v>
      </c>
      <c r="BR72" s="850" t="str" cm="1">
        <f t="array" ref="BR72">_xlfn.XLOOKUP(G72,'Step 3.3 Heating System'!C179:$C$219,'Step 3.3 Heating System'!E179:$E$219,"",0,1)</f>
        <v/>
      </c>
      <c r="CQ72" s="424"/>
      <c r="CR72" s="424"/>
      <c r="CT72" s="424"/>
      <c r="CU72" s="424"/>
      <c r="CV72" s="424"/>
      <c r="CW72" s="424"/>
      <c r="CX72" s="424"/>
      <c r="CY72" s="424"/>
      <c r="CZ72" s="424"/>
      <c r="DA72" s="424"/>
      <c r="DC72" s="424"/>
      <c r="DD72" s="424"/>
      <c r="DE72" s="424"/>
      <c r="DF72" s="424"/>
      <c r="DG72" s="424"/>
      <c r="DH72" s="424"/>
      <c r="DJ72" s="424"/>
      <c r="DK72" s="424"/>
      <c r="DL72" s="424"/>
      <c r="DM72" s="424"/>
      <c r="DN72" s="424"/>
      <c r="DO72" s="424"/>
      <c r="DP72" s="424"/>
      <c r="DQ72" s="424"/>
      <c r="DR72" s="424"/>
      <c r="DS72" s="424"/>
      <c r="DT72" s="424"/>
      <c r="DU72" s="424"/>
      <c r="DV72" s="424"/>
      <c r="DW72" s="424"/>
      <c r="DX72" s="424"/>
      <c r="DY72" s="424"/>
      <c r="DZ72" s="424"/>
      <c r="EA72" s="424"/>
      <c r="EB72" s="424"/>
      <c r="EC72" s="424"/>
      <c r="ED72" s="424"/>
      <c r="EE72" s="424"/>
      <c r="EF72" s="424"/>
      <c r="EG72" s="424"/>
      <c r="EH72" s="424"/>
      <c r="EI72" s="424"/>
      <c r="EJ72" s="424"/>
      <c r="EK72" s="424"/>
      <c r="EL72" s="424"/>
      <c r="EM72" s="424"/>
      <c r="EN72" s="424"/>
      <c r="EO72" s="424"/>
      <c r="EP72" s="424"/>
      <c r="EQ72" s="424"/>
      <c r="ER72" s="424"/>
      <c r="ES72" s="424"/>
      <c r="ET72" s="424"/>
      <c r="EU72" s="424"/>
      <c r="EV72" s="424"/>
      <c r="EW72" s="424"/>
      <c r="EX72" s="424"/>
      <c r="EY72" s="424"/>
      <c r="EZ72" s="424"/>
      <c r="FA72" s="424"/>
      <c r="FB72" s="424"/>
      <c r="FC72" s="424"/>
      <c r="FD72" s="424"/>
      <c r="FE72" s="424"/>
      <c r="FF72" s="424"/>
      <c r="FG72" s="424"/>
      <c r="FH72" s="424"/>
      <c r="FI72" s="424"/>
      <c r="FJ72" s="424"/>
      <c r="FK72" s="424"/>
      <c r="FL72" s="424"/>
      <c r="FM72" s="424"/>
      <c r="FN72" s="424"/>
      <c r="FO72" s="424"/>
      <c r="FP72" s="424"/>
      <c r="FQ72" s="424"/>
      <c r="FR72" s="424"/>
      <c r="FS72" s="424"/>
      <c r="FT72" s="424"/>
      <c r="FU72" s="424"/>
      <c r="FV72" s="424"/>
      <c r="FW72" s="424"/>
      <c r="FX72" s="424"/>
      <c r="FY72" s="424"/>
      <c r="FZ72" s="424"/>
      <c r="GA72" s="424"/>
      <c r="GB72" s="424"/>
      <c r="GC72" s="424"/>
      <c r="GD72" s="424"/>
      <c r="GE72" s="424"/>
      <c r="GF72" s="424"/>
      <c r="GG72" s="424"/>
    </row>
    <row r="73" spans="1:189" ht="12" customHeight="1" x14ac:dyDescent="0.25">
      <c r="A73" s="447" t="str">
        <f t="shared" si="6"/>
        <v/>
      </c>
      <c r="B73" s="447" t="str">
        <f t="shared" si="9"/>
        <v/>
      </c>
      <c r="C73" s="447" t="str">
        <f>IF(D73="","",'Eligible Technologies'!$C$7)</f>
        <v/>
      </c>
      <c r="D73" s="447" t="str">
        <f>'Step 4 Support Tool'!B282</f>
        <v/>
      </c>
      <c r="E73" s="448">
        <f>'Step 4 Support Tool'!C282</f>
        <v>0</v>
      </c>
      <c r="F73" s="448">
        <f>'Step 4 Support Tool'!D282</f>
        <v>0</v>
      </c>
      <c r="G73" s="447" t="str">
        <f>IF('Step 4 Support Tool'!E282="","",TRIM('Step 4 Support Tool'!E282))</f>
        <v/>
      </c>
      <c r="H73" s="447" t="str">
        <f t="shared" si="10"/>
        <v/>
      </c>
      <c r="I73" s="447" t="str">
        <f t="shared" si="11"/>
        <v/>
      </c>
      <c r="J73" s="447">
        <f>'Step 4 Support Tool'!F282</f>
        <v>0</v>
      </c>
      <c r="K73" s="447">
        <f>'Step 4 Support Tool'!H282</f>
        <v>0</v>
      </c>
      <c r="L73" s="447">
        <f>'Step 4 Support Tool'!I282</f>
        <v>0</v>
      </c>
      <c r="M73" s="447">
        <f>'Step 4 Support Tool'!L282</f>
        <v>0</v>
      </c>
      <c r="N73" s="447">
        <f>'Step 4 Support Tool'!M282</f>
        <v>0</v>
      </c>
      <c r="O73" s="447" t="str">
        <f>'Step 4 Support Tool'!AB282</f>
        <v/>
      </c>
      <c r="P73" s="953">
        <f>'Step 4 Support Tool'!AD282</f>
        <v>0</v>
      </c>
      <c r="Q73" s="954">
        <f>'Step 3.3 Heating System'!W180</f>
        <v>0</v>
      </c>
      <c r="R73" s="954" t="str">
        <f>'Step 4 Support Tool'!O282</f>
        <v/>
      </c>
      <c r="S73" s="955" t="str">
        <f>'Step 4 Support Tool'!P282</f>
        <v/>
      </c>
      <c r="T73" s="955" t="str">
        <f>'Step 4 Support Tool'!Q282</f>
        <v/>
      </c>
      <c r="U73" s="956" t="str">
        <f>'Step 4 Support Tool'!R282</f>
        <v/>
      </c>
      <c r="V73" s="956" t="str">
        <f>'Step 4 Support Tool'!S282</f>
        <v/>
      </c>
      <c r="W73" s="956" t="str">
        <f>'Step 4 Support Tool'!T282</f>
        <v/>
      </c>
      <c r="X73" s="957" t="str">
        <f>'Step 4 Support Tool'!X282</f>
        <v/>
      </c>
      <c r="Y73" s="958" t="str">
        <f t="shared" si="8"/>
        <v/>
      </c>
      <c r="Z73" s="959" t="str">
        <f>'Step 4 Support Tool'!AC282</f>
        <v/>
      </c>
      <c r="AA73" s="959">
        <f>'Step 4 Support Tool'!J282</f>
        <v>0</v>
      </c>
      <c r="AB73" s="959">
        <f>'Step 4 Support Tool'!K282</f>
        <v>0</v>
      </c>
      <c r="AC73" s="956">
        <f>'Step 3.3 Heating System'!H180</f>
        <v>0</v>
      </c>
      <c r="AD73" s="956" t="str">
        <f t="shared" si="12"/>
        <v/>
      </c>
      <c r="AE73" s="955">
        <f>'Step 3.3 Heating System'!E180</f>
        <v>0</v>
      </c>
      <c r="AF73" s="955">
        <f>'Step 3.3 Heating System'!F180</f>
        <v>0</v>
      </c>
      <c r="AG73" s="955">
        <f>'Step 3.3 Heating System'!G180</f>
        <v>0</v>
      </c>
      <c r="AH73" s="955">
        <f>'Step 3.3 Heating System'!H180</f>
        <v>0</v>
      </c>
      <c r="AI73" s="960">
        <f>'Step 3.3 Heating System'!I180</f>
        <v>0</v>
      </c>
      <c r="AJ73" s="960">
        <f>'Step 3.3 Heating System'!J180</f>
        <v>0</v>
      </c>
      <c r="AK73" s="960" t="str">
        <f>'Step 3.3 Heating System'!K180</f>
        <v/>
      </c>
      <c r="AL73" s="961" t="str">
        <f>'Step 3.3 Heating System'!L180</f>
        <v/>
      </c>
      <c r="AM73" s="961" t="str">
        <f>'Step 3.3 Heating System'!AB180</f>
        <v/>
      </c>
      <c r="AN73" s="962">
        <f>'Step 3.3 Heating System'!M180</f>
        <v>0</v>
      </c>
      <c r="AO73" s="962">
        <f>'Step 3.3 Heating System'!N180</f>
        <v>0</v>
      </c>
      <c r="AP73" s="962">
        <f>'Step 3.3 Heating System'!O180</f>
        <v>0</v>
      </c>
      <c r="AQ73" s="962">
        <f>'Step 3.3 Heating System'!P180</f>
        <v>0</v>
      </c>
      <c r="AR73" s="963">
        <f>'Step 3.3 Heating System'!Q180</f>
        <v>0</v>
      </c>
      <c r="AS73" s="963">
        <f>'Step 3.3 Heating System'!R180</f>
        <v>0</v>
      </c>
      <c r="AT73" s="963">
        <f>'Step 3.3 Heating System'!S180</f>
        <v>0</v>
      </c>
      <c r="AU73" s="964">
        <f>'Step 3.3 Heating System'!T180</f>
        <v>0</v>
      </c>
      <c r="AV73" s="964">
        <f>'Step 3.3 Heating System'!U180</f>
        <v>0</v>
      </c>
      <c r="AW73" s="964">
        <f>'Step 3.3 Heating System'!V180</f>
        <v>0</v>
      </c>
      <c r="AX73" s="964">
        <f>'Step 3.3 Heating System'!W180</f>
        <v>0</v>
      </c>
      <c r="AY73" s="963">
        <f>'Step 3.3 Heating System'!X180</f>
        <v>0</v>
      </c>
      <c r="AZ73" s="852">
        <f>SUMIF('Step 3.3 Heating System'!$A$12:$A$111,PETREAD!AE73,'Step 3.3 Heating System'!$V$12:$V$111)</f>
        <v>0</v>
      </c>
      <c r="BA73" s="852">
        <f t="shared" si="13"/>
        <v>0</v>
      </c>
      <c r="BB73" s="856" t="str">
        <f>'Step 3.3 Heating System'!AA180</f>
        <v/>
      </c>
      <c r="BC73" s="424"/>
      <c r="BD73" s="424"/>
      <c r="BE73" s="424"/>
      <c r="BF73" s="424"/>
      <c r="BG73" s="652" t="str">
        <f>SUBSTITUTE(_xlfn.XLOOKUP(G73,'Step 4 Support Tool'!$E$222:$E$321,'Step 3.1 Site Details'!$C$10:$C$109,"",0,1),"uilding ","")</f>
        <v>B1</v>
      </c>
      <c r="BH73" s="652" t="str" cm="1">
        <f t="array" ref="BH73">SUBSTITUTE(_xlfn.XLOOKUP(G73,'Step 3.3 Heating System'!C180:$C$219,'Step 3.3 Heating System'!E180:$E$219,"",0,1)," System ","")</f>
        <v/>
      </c>
      <c r="BI73" s="652" t="str">
        <f>IF(BH73="","",SUBSTITUTE('Step 4 Support Tool'!A282," System ",""))</f>
        <v/>
      </c>
      <c r="BJ73" s="652"/>
      <c r="BK73" s="652" t="str">
        <f t="shared" si="14"/>
        <v/>
      </c>
      <c r="BL73" s="424"/>
      <c r="BM73" s="424"/>
      <c r="BN73" s="424"/>
      <c r="BO73" s="424"/>
      <c r="BP73" s="424"/>
      <c r="BQ73" s="849" t="str">
        <f>'Step 4 Support Tool'!A282</f>
        <v>LC System 61</v>
      </c>
      <c r="BR73" s="850" t="str" cm="1">
        <f t="array" ref="BR73">_xlfn.XLOOKUP(G73,'Step 3.3 Heating System'!C180:$C$219,'Step 3.3 Heating System'!E180:$E$219,"",0,1)</f>
        <v/>
      </c>
      <c r="CQ73" s="424"/>
      <c r="CR73" s="424"/>
      <c r="CT73" s="424"/>
      <c r="CU73" s="424"/>
      <c r="CV73" s="424"/>
      <c r="CW73" s="424"/>
      <c r="CX73" s="424"/>
      <c r="CY73" s="424"/>
      <c r="CZ73" s="424"/>
      <c r="DA73" s="424"/>
      <c r="DC73" s="424"/>
      <c r="DD73" s="424"/>
      <c r="DE73" s="424"/>
      <c r="DF73" s="424"/>
      <c r="DG73" s="424"/>
      <c r="DH73" s="424"/>
      <c r="DJ73" s="424"/>
      <c r="DK73" s="424"/>
      <c r="DL73" s="424"/>
      <c r="DM73" s="424"/>
      <c r="DN73" s="424"/>
      <c r="DO73" s="424"/>
      <c r="DP73" s="424"/>
      <c r="DQ73" s="424"/>
      <c r="DR73" s="424"/>
      <c r="DS73" s="424"/>
      <c r="DT73" s="424"/>
      <c r="DU73" s="424"/>
      <c r="DV73" s="424"/>
      <c r="DW73" s="424"/>
      <c r="DX73" s="424"/>
      <c r="DY73" s="424"/>
      <c r="DZ73" s="424"/>
      <c r="EA73" s="424"/>
      <c r="EB73" s="424"/>
      <c r="EC73" s="424"/>
      <c r="ED73" s="424"/>
      <c r="EE73" s="424"/>
      <c r="EF73" s="424"/>
      <c r="EG73" s="424"/>
      <c r="EH73" s="424"/>
      <c r="EI73" s="424"/>
      <c r="EJ73" s="424"/>
      <c r="EK73" s="424"/>
      <c r="EL73" s="424"/>
      <c r="EM73" s="424"/>
      <c r="EN73" s="424"/>
      <c r="EO73" s="424"/>
      <c r="EP73" s="424"/>
      <c r="EQ73" s="424"/>
      <c r="ER73" s="424"/>
      <c r="ES73" s="424"/>
      <c r="ET73" s="424"/>
      <c r="EU73" s="424"/>
      <c r="EV73" s="424"/>
      <c r="EW73" s="424"/>
      <c r="EX73" s="424"/>
      <c r="EY73" s="424"/>
      <c r="EZ73" s="424"/>
      <c r="FA73" s="424"/>
      <c r="FB73" s="424"/>
      <c r="FC73" s="424"/>
      <c r="FD73" s="424"/>
      <c r="FE73" s="424"/>
      <c r="FF73" s="424"/>
      <c r="FG73" s="424"/>
      <c r="FH73" s="424"/>
      <c r="FI73" s="424"/>
      <c r="FJ73" s="424"/>
      <c r="FK73" s="424"/>
      <c r="FL73" s="424"/>
      <c r="FM73" s="424"/>
      <c r="FN73" s="424"/>
      <c r="FO73" s="424"/>
      <c r="FP73" s="424"/>
      <c r="FQ73" s="424"/>
      <c r="FR73" s="424"/>
      <c r="FS73" s="424"/>
      <c r="FT73" s="424"/>
      <c r="FU73" s="424"/>
      <c r="FV73" s="424"/>
      <c r="FW73" s="424"/>
      <c r="FX73" s="424"/>
      <c r="FY73" s="424"/>
      <c r="FZ73" s="424"/>
      <c r="GA73" s="424"/>
      <c r="GB73" s="424"/>
      <c r="GC73" s="424"/>
      <c r="GD73" s="424"/>
      <c r="GE73" s="424"/>
      <c r="GF73" s="424"/>
      <c r="GG73" s="424"/>
    </row>
    <row r="74" spans="1:189" ht="12" customHeight="1" x14ac:dyDescent="0.25">
      <c r="A74" s="447" t="str">
        <f t="shared" si="6"/>
        <v/>
      </c>
      <c r="B74" s="447" t="str">
        <f t="shared" si="9"/>
        <v/>
      </c>
      <c r="C74" s="447" t="str">
        <f>IF(D74="","",'Eligible Technologies'!$C$7)</f>
        <v/>
      </c>
      <c r="D74" s="447" t="str">
        <f>'Step 4 Support Tool'!B283</f>
        <v/>
      </c>
      <c r="E74" s="448">
        <f>'Step 4 Support Tool'!C283</f>
        <v>0</v>
      </c>
      <c r="F74" s="448">
        <f>'Step 4 Support Tool'!D283</f>
        <v>0</v>
      </c>
      <c r="G74" s="447" t="str">
        <f>IF('Step 4 Support Tool'!E283="","",TRIM('Step 4 Support Tool'!E283))</f>
        <v/>
      </c>
      <c r="H74" s="447" t="str">
        <f t="shared" si="10"/>
        <v/>
      </c>
      <c r="I74" s="447" t="str">
        <f t="shared" si="11"/>
        <v/>
      </c>
      <c r="J74" s="447">
        <f>'Step 4 Support Tool'!F283</f>
        <v>0</v>
      </c>
      <c r="K74" s="447">
        <f>'Step 4 Support Tool'!H283</f>
        <v>0</v>
      </c>
      <c r="L74" s="447">
        <f>'Step 4 Support Tool'!I283</f>
        <v>0</v>
      </c>
      <c r="M74" s="447">
        <f>'Step 4 Support Tool'!L283</f>
        <v>0</v>
      </c>
      <c r="N74" s="447">
        <f>'Step 4 Support Tool'!M283</f>
        <v>0</v>
      </c>
      <c r="O74" s="447" t="str">
        <f>'Step 4 Support Tool'!AB283</f>
        <v/>
      </c>
      <c r="P74" s="953">
        <f>'Step 4 Support Tool'!AD283</f>
        <v>0</v>
      </c>
      <c r="Q74" s="954">
        <f>'Step 3.3 Heating System'!W181</f>
        <v>0</v>
      </c>
      <c r="R74" s="954" t="str">
        <f>'Step 4 Support Tool'!O283</f>
        <v/>
      </c>
      <c r="S74" s="955" t="str">
        <f>'Step 4 Support Tool'!P283</f>
        <v/>
      </c>
      <c r="T74" s="955" t="str">
        <f>'Step 4 Support Tool'!Q283</f>
        <v/>
      </c>
      <c r="U74" s="956" t="str">
        <f>'Step 4 Support Tool'!R283</f>
        <v/>
      </c>
      <c r="V74" s="956" t="str">
        <f>'Step 4 Support Tool'!S283</f>
        <v/>
      </c>
      <c r="W74" s="956" t="str">
        <f>'Step 4 Support Tool'!T283</f>
        <v/>
      </c>
      <c r="X74" s="957" t="str">
        <f>'Step 4 Support Tool'!X283</f>
        <v/>
      </c>
      <c r="Y74" s="958" t="str">
        <f t="shared" si="8"/>
        <v/>
      </c>
      <c r="Z74" s="959" t="str">
        <f>'Step 4 Support Tool'!AC283</f>
        <v/>
      </c>
      <c r="AA74" s="959">
        <f>'Step 4 Support Tool'!J283</f>
        <v>0</v>
      </c>
      <c r="AB74" s="959">
        <f>'Step 4 Support Tool'!K283</f>
        <v>0</v>
      </c>
      <c r="AC74" s="956">
        <f>'Step 3.3 Heating System'!H181</f>
        <v>0</v>
      </c>
      <c r="AD74" s="956" t="str">
        <f t="shared" si="12"/>
        <v/>
      </c>
      <c r="AE74" s="955">
        <f>'Step 3.3 Heating System'!E181</f>
        <v>0</v>
      </c>
      <c r="AF74" s="955">
        <f>'Step 3.3 Heating System'!F181</f>
        <v>0</v>
      </c>
      <c r="AG74" s="955">
        <f>'Step 3.3 Heating System'!G181</f>
        <v>0</v>
      </c>
      <c r="AH74" s="955">
        <f>'Step 3.3 Heating System'!H181</f>
        <v>0</v>
      </c>
      <c r="AI74" s="960">
        <f>'Step 3.3 Heating System'!I181</f>
        <v>0</v>
      </c>
      <c r="AJ74" s="960">
        <f>'Step 3.3 Heating System'!J181</f>
        <v>0</v>
      </c>
      <c r="AK74" s="960" t="str">
        <f>'Step 3.3 Heating System'!K181</f>
        <v/>
      </c>
      <c r="AL74" s="961" t="str">
        <f>'Step 3.3 Heating System'!L181</f>
        <v/>
      </c>
      <c r="AM74" s="961" t="str">
        <f>'Step 3.3 Heating System'!AB181</f>
        <v/>
      </c>
      <c r="AN74" s="962">
        <f>'Step 3.3 Heating System'!M181</f>
        <v>0</v>
      </c>
      <c r="AO74" s="962">
        <f>'Step 3.3 Heating System'!N181</f>
        <v>0</v>
      </c>
      <c r="AP74" s="962">
        <f>'Step 3.3 Heating System'!O181</f>
        <v>0</v>
      </c>
      <c r="AQ74" s="962">
        <f>'Step 3.3 Heating System'!P181</f>
        <v>0</v>
      </c>
      <c r="AR74" s="963">
        <f>'Step 3.3 Heating System'!Q181</f>
        <v>0</v>
      </c>
      <c r="AS74" s="963">
        <f>'Step 3.3 Heating System'!R181</f>
        <v>0</v>
      </c>
      <c r="AT74" s="963">
        <f>'Step 3.3 Heating System'!S181</f>
        <v>0</v>
      </c>
      <c r="AU74" s="964">
        <f>'Step 3.3 Heating System'!T181</f>
        <v>0</v>
      </c>
      <c r="AV74" s="964">
        <f>'Step 3.3 Heating System'!U181</f>
        <v>0</v>
      </c>
      <c r="AW74" s="964">
        <f>'Step 3.3 Heating System'!V181</f>
        <v>0</v>
      </c>
      <c r="AX74" s="964">
        <f>'Step 3.3 Heating System'!W181</f>
        <v>0</v>
      </c>
      <c r="AY74" s="963">
        <f>'Step 3.3 Heating System'!X181</f>
        <v>0</v>
      </c>
      <c r="AZ74" s="852">
        <f>SUMIF('Step 3.3 Heating System'!$A$12:$A$111,PETREAD!AE74,'Step 3.3 Heating System'!$V$12:$V$111)</f>
        <v>0</v>
      </c>
      <c r="BA74" s="852">
        <f t="shared" si="13"/>
        <v>0</v>
      </c>
      <c r="BB74" s="856" t="str">
        <f>'Step 3.3 Heating System'!AA181</f>
        <v/>
      </c>
      <c r="BC74" s="424"/>
      <c r="BD74" s="424"/>
      <c r="BE74" s="424"/>
      <c r="BF74" s="424"/>
      <c r="BG74" s="652" t="str">
        <f>SUBSTITUTE(_xlfn.XLOOKUP(G74,'Step 4 Support Tool'!$E$222:$E$321,'Step 3.1 Site Details'!$C$10:$C$109,"",0,1),"uilding ","")</f>
        <v>B1</v>
      </c>
      <c r="BH74" s="652" t="str" cm="1">
        <f t="array" ref="BH74">SUBSTITUTE(_xlfn.XLOOKUP(G74,'Step 3.3 Heating System'!C181:$C$219,'Step 3.3 Heating System'!E181:$E$219,"",0,1)," System ","")</f>
        <v/>
      </c>
      <c r="BI74" s="652" t="str">
        <f>IF(BH74="","",SUBSTITUTE('Step 4 Support Tool'!A283," System ",""))</f>
        <v/>
      </c>
      <c r="BJ74" s="652"/>
      <c r="BK74" s="652" t="str">
        <f t="shared" si="14"/>
        <v/>
      </c>
      <c r="BL74" s="424"/>
      <c r="BM74" s="424"/>
      <c r="BN74" s="424"/>
      <c r="BO74" s="424"/>
      <c r="BP74" s="424"/>
      <c r="BQ74" s="849" t="str">
        <f>'Step 4 Support Tool'!A283</f>
        <v>LC System 62</v>
      </c>
      <c r="BR74" s="850" t="str" cm="1">
        <f t="array" ref="BR74">_xlfn.XLOOKUP(G74,'Step 3.3 Heating System'!C181:$C$219,'Step 3.3 Heating System'!E181:$E$219,"",0,1)</f>
        <v/>
      </c>
      <c r="CQ74" s="424"/>
      <c r="CR74" s="424"/>
      <c r="CT74" s="424"/>
      <c r="CU74" s="424"/>
      <c r="CV74" s="424"/>
      <c r="CW74" s="424"/>
      <c r="CX74" s="424"/>
      <c r="CY74" s="424"/>
      <c r="CZ74" s="424"/>
      <c r="DA74" s="424"/>
      <c r="DC74" s="424"/>
      <c r="DD74" s="424"/>
      <c r="DE74" s="424"/>
      <c r="DF74" s="424"/>
      <c r="DG74" s="424"/>
      <c r="DH74" s="424"/>
      <c r="DJ74" s="424"/>
      <c r="DK74" s="424"/>
      <c r="DL74" s="424"/>
      <c r="DM74" s="424"/>
      <c r="DN74" s="424"/>
      <c r="DO74" s="424"/>
      <c r="DP74" s="424"/>
      <c r="DQ74" s="424"/>
      <c r="DR74" s="424"/>
      <c r="DS74" s="424"/>
      <c r="DT74" s="424"/>
      <c r="DU74" s="424"/>
      <c r="DV74" s="424"/>
      <c r="DW74" s="424"/>
      <c r="DX74" s="424"/>
      <c r="DY74" s="424"/>
      <c r="DZ74" s="424"/>
      <c r="EA74" s="424"/>
      <c r="EB74" s="424"/>
      <c r="EC74" s="424"/>
      <c r="ED74" s="424"/>
      <c r="EE74" s="424"/>
      <c r="EF74" s="424"/>
      <c r="EG74" s="424"/>
      <c r="EH74" s="424"/>
      <c r="EI74" s="424"/>
      <c r="EJ74" s="424"/>
      <c r="EK74" s="424"/>
      <c r="EL74" s="424"/>
      <c r="EM74" s="424"/>
      <c r="EN74" s="424"/>
      <c r="EO74" s="424"/>
      <c r="EP74" s="424"/>
      <c r="EQ74" s="424"/>
      <c r="ER74" s="424"/>
      <c r="ES74" s="424"/>
      <c r="ET74" s="424"/>
      <c r="EU74" s="424"/>
      <c r="EV74" s="424"/>
      <c r="EW74" s="424"/>
      <c r="EX74" s="424"/>
      <c r="EY74" s="424"/>
      <c r="EZ74" s="424"/>
      <c r="FA74" s="424"/>
      <c r="FB74" s="424"/>
      <c r="FC74" s="424"/>
      <c r="FD74" s="424"/>
      <c r="FE74" s="424"/>
      <c r="FF74" s="424"/>
      <c r="FG74" s="424"/>
      <c r="FH74" s="424"/>
      <c r="FI74" s="424"/>
      <c r="FJ74" s="424"/>
      <c r="FK74" s="424"/>
      <c r="FL74" s="424"/>
      <c r="FM74" s="424"/>
      <c r="FN74" s="424"/>
      <c r="FO74" s="424"/>
      <c r="FP74" s="424"/>
      <c r="FQ74" s="424"/>
      <c r="FR74" s="424"/>
      <c r="FS74" s="424"/>
      <c r="FT74" s="424"/>
      <c r="FU74" s="424"/>
      <c r="FV74" s="424"/>
      <c r="FW74" s="424"/>
      <c r="FX74" s="424"/>
      <c r="FY74" s="424"/>
      <c r="FZ74" s="424"/>
      <c r="GA74" s="424"/>
      <c r="GB74" s="424"/>
      <c r="GC74" s="424"/>
      <c r="GD74" s="424"/>
      <c r="GE74" s="424"/>
      <c r="GF74" s="424"/>
      <c r="GG74" s="424"/>
    </row>
    <row r="75" spans="1:189" ht="12" customHeight="1" x14ac:dyDescent="0.25">
      <c r="A75" s="447" t="str">
        <f t="shared" si="6"/>
        <v/>
      </c>
      <c r="B75" s="447" t="str">
        <f t="shared" si="9"/>
        <v/>
      </c>
      <c r="C75" s="447" t="str">
        <f>IF(D75="","",'Eligible Technologies'!$C$7)</f>
        <v/>
      </c>
      <c r="D75" s="447" t="str">
        <f>'Step 4 Support Tool'!B284</f>
        <v/>
      </c>
      <c r="E75" s="448">
        <f>'Step 4 Support Tool'!C284</f>
        <v>0</v>
      </c>
      <c r="F75" s="448">
        <f>'Step 4 Support Tool'!D284</f>
        <v>0</v>
      </c>
      <c r="G75" s="447" t="str">
        <f>IF('Step 4 Support Tool'!E284="","",TRIM('Step 4 Support Tool'!E284))</f>
        <v/>
      </c>
      <c r="H75" s="447" t="str">
        <f t="shared" si="10"/>
        <v/>
      </c>
      <c r="I75" s="447" t="str">
        <f t="shared" si="11"/>
        <v/>
      </c>
      <c r="J75" s="447">
        <f>'Step 4 Support Tool'!F284</f>
        <v>0</v>
      </c>
      <c r="K75" s="447">
        <f>'Step 4 Support Tool'!H284</f>
        <v>0</v>
      </c>
      <c r="L75" s="447">
        <f>'Step 4 Support Tool'!I284</f>
        <v>0</v>
      </c>
      <c r="M75" s="447">
        <f>'Step 4 Support Tool'!L284</f>
        <v>0</v>
      </c>
      <c r="N75" s="447">
        <f>'Step 4 Support Tool'!M284</f>
        <v>0</v>
      </c>
      <c r="O75" s="447" t="str">
        <f>'Step 4 Support Tool'!AB284</f>
        <v/>
      </c>
      <c r="P75" s="953">
        <f>'Step 4 Support Tool'!AD284</f>
        <v>0</v>
      </c>
      <c r="Q75" s="954">
        <f>'Step 3.3 Heating System'!W182</f>
        <v>0</v>
      </c>
      <c r="R75" s="954" t="str">
        <f>'Step 4 Support Tool'!O284</f>
        <v/>
      </c>
      <c r="S75" s="955" t="str">
        <f>'Step 4 Support Tool'!P284</f>
        <v/>
      </c>
      <c r="T75" s="955" t="str">
        <f>'Step 4 Support Tool'!Q284</f>
        <v/>
      </c>
      <c r="U75" s="956" t="str">
        <f>'Step 4 Support Tool'!R284</f>
        <v/>
      </c>
      <c r="V75" s="956" t="str">
        <f>'Step 4 Support Tool'!S284</f>
        <v/>
      </c>
      <c r="W75" s="956" t="str">
        <f>'Step 4 Support Tool'!T284</f>
        <v/>
      </c>
      <c r="X75" s="957" t="str">
        <f>'Step 4 Support Tool'!X284</f>
        <v/>
      </c>
      <c r="Y75" s="958" t="str">
        <f t="shared" si="8"/>
        <v/>
      </c>
      <c r="Z75" s="959" t="str">
        <f>'Step 4 Support Tool'!AC284</f>
        <v/>
      </c>
      <c r="AA75" s="959">
        <f>'Step 4 Support Tool'!J284</f>
        <v>0</v>
      </c>
      <c r="AB75" s="959">
        <f>'Step 4 Support Tool'!K284</f>
        <v>0</v>
      </c>
      <c r="AC75" s="956">
        <f>'Step 3.3 Heating System'!H182</f>
        <v>0</v>
      </c>
      <c r="AD75" s="956" t="str">
        <f t="shared" si="12"/>
        <v/>
      </c>
      <c r="AE75" s="955">
        <f>'Step 3.3 Heating System'!E182</f>
        <v>0</v>
      </c>
      <c r="AF75" s="955">
        <f>'Step 3.3 Heating System'!F182</f>
        <v>0</v>
      </c>
      <c r="AG75" s="955">
        <f>'Step 3.3 Heating System'!G182</f>
        <v>0</v>
      </c>
      <c r="AH75" s="955">
        <f>'Step 3.3 Heating System'!H182</f>
        <v>0</v>
      </c>
      <c r="AI75" s="960">
        <f>'Step 3.3 Heating System'!I182</f>
        <v>0</v>
      </c>
      <c r="AJ75" s="960">
        <f>'Step 3.3 Heating System'!J182</f>
        <v>0</v>
      </c>
      <c r="AK75" s="960" t="str">
        <f>'Step 3.3 Heating System'!K182</f>
        <v/>
      </c>
      <c r="AL75" s="961" t="str">
        <f>'Step 3.3 Heating System'!L182</f>
        <v/>
      </c>
      <c r="AM75" s="961" t="str">
        <f>'Step 3.3 Heating System'!AB182</f>
        <v/>
      </c>
      <c r="AN75" s="962">
        <f>'Step 3.3 Heating System'!M182</f>
        <v>0</v>
      </c>
      <c r="AO75" s="962">
        <f>'Step 3.3 Heating System'!N182</f>
        <v>0</v>
      </c>
      <c r="AP75" s="962">
        <f>'Step 3.3 Heating System'!O182</f>
        <v>0</v>
      </c>
      <c r="AQ75" s="962">
        <f>'Step 3.3 Heating System'!P182</f>
        <v>0</v>
      </c>
      <c r="AR75" s="963">
        <f>'Step 3.3 Heating System'!Q182</f>
        <v>0</v>
      </c>
      <c r="AS75" s="963">
        <f>'Step 3.3 Heating System'!R182</f>
        <v>0</v>
      </c>
      <c r="AT75" s="963">
        <f>'Step 3.3 Heating System'!S182</f>
        <v>0</v>
      </c>
      <c r="AU75" s="964">
        <f>'Step 3.3 Heating System'!T182</f>
        <v>0</v>
      </c>
      <c r="AV75" s="964">
        <f>'Step 3.3 Heating System'!U182</f>
        <v>0</v>
      </c>
      <c r="AW75" s="964">
        <f>'Step 3.3 Heating System'!V182</f>
        <v>0</v>
      </c>
      <c r="AX75" s="964">
        <f>'Step 3.3 Heating System'!W182</f>
        <v>0</v>
      </c>
      <c r="AY75" s="963">
        <f>'Step 3.3 Heating System'!X182</f>
        <v>0</v>
      </c>
      <c r="AZ75" s="852">
        <f>SUMIF('Step 3.3 Heating System'!$A$12:$A$111,PETREAD!AE75,'Step 3.3 Heating System'!$V$12:$V$111)</f>
        <v>0</v>
      </c>
      <c r="BA75" s="852">
        <f t="shared" si="13"/>
        <v>0</v>
      </c>
      <c r="BB75" s="856" t="str">
        <f>'Step 3.3 Heating System'!AA182</f>
        <v/>
      </c>
      <c r="BC75" s="424"/>
      <c r="BD75" s="424"/>
      <c r="BE75" s="424"/>
      <c r="BF75" s="424"/>
      <c r="BG75" s="652" t="str">
        <f>SUBSTITUTE(_xlfn.XLOOKUP(G75,'Step 4 Support Tool'!$E$222:$E$321,'Step 3.1 Site Details'!$C$10:$C$109,"",0,1),"uilding ","")</f>
        <v>B1</v>
      </c>
      <c r="BH75" s="652" t="str" cm="1">
        <f t="array" ref="BH75">SUBSTITUTE(_xlfn.XLOOKUP(G75,'Step 3.3 Heating System'!C182:$C$219,'Step 3.3 Heating System'!E182:$E$219,"",0,1)," System ","")</f>
        <v/>
      </c>
      <c r="BI75" s="652" t="str">
        <f>IF(BH75="","",SUBSTITUTE('Step 4 Support Tool'!A284," System ",""))</f>
        <v/>
      </c>
      <c r="BJ75" s="652"/>
      <c r="BK75" s="652" t="str">
        <f t="shared" si="14"/>
        <v/>
      </c>
      <c r="BL75" s="424"/>
      <c r="BM75" s="424"/>
      <c r="BN75" s="424"/>
      <c r="BO75" s="424"/>
      <c r="BP75" s="424"/>
      <c r="BQ75" s="849" t="str">
        <f>'Step 4 Support Tool'!A284</f>
        <v>LC System 63</v>
      </c>
      <c r="BR75" s="850" t="str" cm="1">
        <f t="array" ref="BR75">_xlfn.XLOOKUP(G75,'Step 3.3 Heating System'!C182:$C$219,'Step 3.3 Heating System'!E182:$E$219,"",0,1)</f>
        <v/>
      </c>
      <c r="CQ75" s="424"/>
      <c r="CR75" s="424"/>
      <c r="CT75" s="424"/>
      <c r="CU75" s="424"/>
      <c r="CV75" s="424"/>
      <c r="CW75" s="424"/>
      <c r="CX75" s="424"/>
      <c r="CY75" s="424"/>
      <c r="CZ75" s="424"/>
      <c r="DA75" s="424"/>
      <c r="DC75" s="424"/>
      <c r="DD75" s="424"/>
      <c r="DE75" s="424"/>
      <c r="DF75" s="424"/>
      <c r="DG75" s="424"/>
      <c r="DH75" s="424"/>
      <c r="DJ75" s="424"/>
      <c r="DK75" s="424"/>
      <c r="DL75" s="424"/>
      <c r="DM75" s="424"/>
      <c r="DN75" s="424"/>
      <c r="DO75" s="424"/>
      <c r="DP75" s="424"/>
      <c r="DQ75" s="424"/>
      <c r="DR75" s="424"/>
      <c r="DS75" s="424"/>
      <c r="DT75" s="424"/>
      <c r="DU75" s="424"/>
      <c r="DV75" s="424"/>
      <c r="DW75" s="424"/>
      <c r="DX75" s="424"/>
      <c r="DY75" s="424"/>
      <c r="DZ75" s="424"/>
      <c r="EA75" s="424"/>
      <c r="EB75" s="424"/>
      <c r="EC75" s="424"/>
      <c r="ED75" s="424"/>
      <c r="EE75" s="424"/>
      <c r="EF75" s="424"/>
      <c r="EG75" s="424"/>
      <c r="EH75" s="424"/>
      <c r="EI75" s="424"/>
      <c r="EJ75" s="424"/>
      <c r="EK75" s="424"/>
      <c r="EL75" s="424"/>
      <c r="EM75" s="424"/>
      <c r="EN75" s="424"/>
      <c r="EO75" s="424"/>
      <c r="EP75" s="424"/>
      <c r="EQ75" s="424"/>
      <c r="ER75" s="424"/>
      <c r="ES75" s="424"/>
      <c r="ET75" s="424"/>
      <c r="EU75" s="424"/>
      <c r="EV75" s="424"/>
      <c r="EW75" s="424"/>
      <c r="EX75" s="424"/>
      <c r="EY75" s="424"/>
      <c r="EZ75" s="424"/>
      <c r="FA75" s="424"/>
      <c r="FB75" s="424"/>
      <c r="FC75" s="424"/>
      <c r="FD75" s="424"/>
      <c r="FE75" s="424"/>
      <c r="FF75" s="424"/>
      <c r="FG75" s="424"/>
      <c r="FH75" s="424"/>
      <c r="FI75" s="424"/>
      <c r="FJ75" s="424"/>
      <c r="FK75" s="424"/>
      <c r="FL75" s="424"/>
      <c r="FM75" s="424"/>
      <c r="FN75" s="424"/>
      <c r="FO75" s="424"/>
      <c r="FP75" s="424"/>
      <c r="FQ75" s="424"/>
      <c r="FR75" s="424"/>
      <c r="FS75" s="424"/>
      <c r="FT75" s="424"/>
      <c r="FU75" s="424"/>
      <c r="FV75" s="424"/>
      <c r="FW75" s="424"/>
      <c r="FX75" s="424"/>
      <c r="FY75" s="424"/>
      <c r="FZ75" s="424"/>
      <c r="GA75" s="424"/>
      <c r="GB75" s="424"/>
      <c r="GC75" s="424"/>
      <c r="GD75" s="424"/>
      <c r="GE75" s="424"/>
      <c r="GF75" s="424"/>
      <c r="GG75" s="424"/>
    </row>
    <row r="76" spans="1:189" ht="12" customHeight="1" x14ac:dyDescent="0.25">
      <c r="A76" s="447" t="str">
        <f t="shared" si="6"/>
        <v/>
      </c>
      <c r="B76" s="447" t="str">
        <f t="shared" si="9"/>
        <v/>
      </c>
      <c r="C76" s="447" t="str">
        <f>IF(D76="","",'Eligible Technologies'!$C$7)</f>
        <v/>
      </c>
      <c r="D76" s="447" t="str">
        <f>'Step 4 Support Tool'!B285</f>
        <v/>
      </c>
      <c r="E76" s="448">
        <f>'Step 4 Support Tool'!C285</f>
        <v>0</v>
      </c>
      <c r="F76" s="448">
        <f>'Step 4 Support Tool'!D285</f>
        <v>0</v>
      </c>
      <c r="G76" s="447" t="str">
        <f>IF('Step 4 Support Tool'!E285="","",TRIM('Step 4 Support Tool'!E285))</f>
        <v/>
      </c>
      <c r="H76" s="447" t="str">
        <f t="shared" si="10"/>
        <v/>
      </c>
      <c r="I76" s="447" t="str">
        <f t="shared" si="11"/>
        <v/>
      </c>
      <c r="J76" s="447">
        <f>'Step 4 Support Tool'!F285</f>
        <v>0</v>
      </c>
      <c r="K76" s="447">
        <f>'Step 4 Support Tool'!H285</f>
        <v>0</v>
      </c>
      <c r="L76" s="447">
        <f>'Step 4 Support Tool'!I285</f>
        <v>0</v>
      </c>
      <c r="M76" s="447">
        <f>'Step 4 Support Tool'!L285</f>
        <v>0</v>
      </c>
      <c r="N76" s="447">
        <f>'Step 4 Support Tool'!M285</f>
        <v>0</v>
      </c>
      <c r="O76" s="447" t="str">
        <f>'Step 4 Support Tool'!AB285</f>
        <v/>
      </c>
      <c r="P76" s="953">
        <f>'Step 4 Support Tool'!AD285</f>
        <v>0</v>
      </c>
      <c r="Q76" s="954">
        <f>'Step 3.3 Heating System'!W183</f>
        <v>0</v>
      </c>
      <c r="R76" s="954" t="str">
        <f>'Step 4 Support Tool'!O285</f>
        <v/>
      </c>
      <c r="S76" s="955" t="str">
        <f>'Step 4 Support Tool'!P285</f>
        <v/>
      </c>
      <c r="T76" s="955" t="str">
        <f>'Step 4 Support Tool'!Q285</f>
        <v/>
      </c>
      <c r="U76" s="956" t="str">
        <f>'Step 4 Support Tool'!R285</f>
        <v/>
      </c>
      <c r="V76" s="956" t="str">
        <f>'Step 4 Support Tool'!S285</f>
        <v/>
      </c>
      <c r="W76" s="956" t="str">
        <f>'Step 4 Support Tool'!T285</f>
        <v/>
      </c>
      <c r="X76" s="957" t="str">
        <f>'Step 4 Support Tool'!X285</f>
        <v/>
      </c>
      <c r="Y76" s="958" t="str">
        <f t="shared" si="8"/>
        <v/>
      </c>
      <c r="Z76" s="959" t="str">
        <f>'Step 4 Support Tool'!AC285</f>
        <v/>
      </c>
      <c r="AA76" s="959">
        <f>'Step 4 Support Tool'!J285</f>
        <v>0</v>
      </c>
      <c r="AB76" s="959">
        <f>'Step 4 Support Tool'!K285</f>
        <v>0</v>
      </c>
      <c r="AC76" s="956">
        <f>'Step 3.3 Heating System'!H183</f>
        <v>0</v>
      </c>
      <c r="AD76" s="956" t="str">
        <f t="shared" si="12"/>
        <v/>
      </c>
      <c r="AE76" s="955">
        <f>'Step 3.3 Heating System'!E183</f>
        <v>0</v>
      </c>
      <c r="AF76" s="955">
        <f>'Step 3.3 Heating System'!F183</f>
        <v>0</v>
      </c>
      <c r="AG76" s="955">
        <f>'Step 3.3 Heating System'!G183</f>
        <v>0</v>
      </c>
      <c r="AH76" s="955">
        <f>'Step 3.3 Heating System'!H183</f>
        <v>0</v>
      </c>
      <c r="AI76" s="960">
        <f>'Step 3.3 Heating System'!I183</f>
        <v>0</v>
      </c>
      <c r="AJ76" s="960">
        <f>'Step 3.3 Heating System'!J183</f>
        <v>0</v>
      </c>
      <c r="AK76" s="960" t="str">
        <f>'Step 3.3 Heating System'!K183</f>
        <v/>
      </c>
      <c r="AL76" s="961" t="str">
        <f>'Step 3.3 Heating System'!L183</f>
        <v/>
      </c>
      <c r="AM76" s="961" t="str">
        <f>'Step 3.3 Heating System'!AB183</f>
        <v/>
      </c>
      <c r="AN76" s="962">
        <f>'Step 3.3 Heating System'!M183</f>
        <v>0</v>
      </c>
      <c r="AO76" s="962">
        <f>'Step 3.3 Heating System'!N183</f>
        <v>0</v>
      </c>
      <c r="AP76" s="962">
        <f>'Step 3.3 Heating System'!O183</f>
        <v>0</v>
      </c>
      <c r="AQ76" s="962">
        <f>'Step 3.3 Heating System'!P183</f>
        <v>0</v>
      </c>
      <c r="AR76" s="963">
        <f>'Step 3.3 Heating System'!Q183</f>
        <v>0</v>
      </c>
      <c r="AS76" s="963">
        <f>'Step 3.3 Heating System'!R183</f>
        <v>0</v>
      </c>
      <c r="AT76" s="963">
        <f>'Step 3.3 Heating System'!S183</f>
        <v>0</v>
      </c>
      <c r="AU76" s="964">
        <f>'Step 3.3 Heating System'!T183</f>
        <v>0</v>
      </c>
      <c r="AV76" s="964">
        <f>'Step 3.3 Heating System'!U183</f>
        <v>0</v>
      </c>
      <c r="AW76" s="964">
        <f>'Step 3.3 Heating System'!V183</f>
        <v>0</v>
      </c>
      <c r="AX76" s="964">
        <f>'Step 3.3 Heating System'!W183</f>
        <v>0</v>
      </c>
      <c r="AY76" s="963">
        <f>'Step 3.3 Heating System'!X183</f>
        <v>0</v>
      </c>
      <c r="AZ76" s="852">
        <f>SUMIF('Step 3.3 Heating System'!$A$12:$A$111,PETREAD!AE76,'Step 3.3 Heating System'!$V$12:$V$111)</f>
        <v>0</v>
      </c>
      <c r="BA76" s="852">
        <f t="shared" si="13"/>
        <v>0</v>
      </c>
      <c r="BB76" s="856" t="str">
        <f>'Step 3.3 Heating System'!AA183</f>
        <v/>
      </c>
      <c r="BC76" s="424"/>
      <c r="BD76" s="424"/>
      <c r="BE76" s="424"/>
      <c r="BF76" s="424"/>
      <c r="BG76" s="652" t="str">
        <f>SUBSTITUTE(_xlfn.XLOOKUP(G76,'Step 4 Support Tool'!$E$222:$E$321,'Step 3.1 Site Details'!$C$10:$C$109,"",0,1),"uilding ","")</f>
        <v>B1</v>
      </c>
      <c r="BH76" s="652" t="str" cm="1">
        <f t="array" ref="BH76">SUBSTITUTE(_xlfn.XLOOKUP(G76,'Step 3.3 Heating System'!C183:$C$219,'Step 3.3 Heating System'!E183:$E$219,"",0,1)," System ","")</f>
        <v/>
      </c>
      <c r="BI76" s="652" t="str">
        <f>IF(BH76="","",SUBSTITUTE('Step 4 Support Tool'!A285," System ",""))</f>
        <v/>
      </c>
      <c r="BJ76" s="652"/>
      <c r="BK76" s="652" t="str">
        <f t="shared" si="14"/>
        <v/>
      </c>
      <c r="BL76" s="424"/>
      <c r="BM76" s="424"/>
      <c r="BN76" s="424"/>
      <c r="BO76" s="424"/>
      <c r="BP76" s="424"/>
      <c r="BQ76" s="849" t="str">
        <f>'Step 4 Support Tool'!A285</f>
        <v>LC System 64</v>
      </c>
      <c r="BR76" s="850" t="str" cm="1">
        <f t="array" ref="BR76">_xlfn.XLOOKUP(G76,'Step 3.3 Heating System'!C183:$C$219,'Step 3.3 Heating System'!E183:$E$219,"",0,1)</f>
        <v/>
      </c>
      <c r="CQ76" s="424"/>
      <c r="CR76" s="424"/>
      <c r="CT76" s="424"/>
      <c r="CU76" s="424"/>
      <c r="CV76" s="424"/>
      <c r="CW76" s="424"/>
      <c r="CX76" s="424"/>
      <c r="CY76" s="424"/>
      <c r="CZ76" s="424"/>
      <c r="DA76" s="424"/>
      <c r="DC76" s="424"/>
      <c r="DD76" s="424"/>
      <c r="DE76" s="424"/>
      <c r="DF76" s="424"/>
      <c r="DG76" s="424"/>
      <c r="DH76" s="424"/>
      <c r="DJ76" s="424"/>
      <c r="DK76" s="424"/>
      <c r="DL76" s="424"/>
      <c r="DM76" s="424"/>
      <c r="DN76" s="424"/>
      <c r="DO76" s="424"/>
      <c r="DP76" s="424"/>
      <c r="DQ76" s="424"/>
      <c r="DR76" s="424"/>
      <c r="DS76" s="424"/>
      <c r="DT76" s="424"/>
      <c r="DU76" s="424"/>
      <c r="DV76" s="424"/>
      <c r="DW76" s="424"/>
      <c r="DX76" s="424"/>
      <c r="DY76" s="424"/>
      <c r="DZ76" s="424"/>
      <c r="EA76" s="424"/>
      <c r="EB76" s="424"/>
      <c r="EC76" s="424"/>
      <c r="ED76" s="424"/>
      <c r="EE76" s="424"/>
      <c r="EF76" s="424"/>
      <c r="EG76" s="424"/>
      <c r="EH76" s="424"/>
      <c r="EI76" s="424"/>
      <c r="EJ76" s="424"/>
      <c r="EK76" s="424"/>
      <c r="EL76" s="424"/>
      <c r="EM76" s="424"/>
      <c r="EN76" s="424"/>
      <c r="EO76" s="424"/>
      <c r="EP76" s="424"/>
      <c r="EQ76" s="424"/>
      <c r="ER76" s="424"/>
      <c r="ES76" s="424"/>
      <c r="ET76" s="424"/>
      <c r="EU76" s="424"/>
      <c r="EV76" s="424"/>
      <c r="EW76" s="424"/>
      <c r="EX76" s="424"/>
      <c r="EY76" s="424"/>
      <c r="EZ76" s="424"/>
      <c r="FA76" s="424"/>
      <c r="FB76" s="424"/>
      <c r="FC76" s="424"/>
      <c r="FD76" s="424"/>
      <c r="FE76" s="424"/>
      <c r="FF76" s="424"/>
      <c r="FG76" s="424"/>
      <c r="FH76" s="424"/>
      <c r="FI76" s="424"/>
      <c r="FJ76" s="424"/>
      <c r="FK76" s="424"/>
      <c r="FL76" s="424"/>
      <c r="FM76" s="424"/>
      <c r="FN76" s="424"/>
      <c r="FO76" s="424"/>
      <c r="FP76" s="424"/>
      <c r="FQ76" s="424"/>
      <c r="FR76" s="424"/>
      <c r="FS76" s="424"/>
      <c r="FT76" s="424"/>
      <c r="FU76" s="424"/>
      <c r="FV76" s="424"/>
      <c r="FW76" s="424"/>
      <c r="FX76" s="424"/>
      <c r="FY76" s="424"/>
      <c r="FZ76" s="424"/>
      <c r="GA76" s="424"/>
      <c r="GB76" s="424"/>
      <c r="GC76" s="424"/>
      <c r="GD76" s="424"/>
      <c r="GE76" s="424"/>
      <c r="GF76" s="424"/>
      <c r="GG76" s="424"/>
    </row>
    <row r="77" spans="1:189" ht="12" customHeight="1" x14ac:dyDescent="0.25">
      <c r="A77" s="447" t="str">
        <f t="shared" ref="A77:A112" si="15">IF(OR(C77="",$A$2=""),"",$A$2)</f>
        <v/>
      </c>
      <c r="B77" s="447" t="str">
        <f t="shared" ref="B77:B108" si="16">IF(C77="","",$A$2&amp;BG77&amp;BH77&amp;BI77&amp;BK77)</f>
        <v/>
      </c>
      <c r="C77" s="447" t="str">
        <f>IF(D77="","",'Eligible Technologies'!$C$7)</f>
        <v/>
      </c>
      <c r="D77" s="447" t="str">
        <f>'Step 4 Support Tool'!B286</f>
        <v/>
      </c>
      <c r="E77" s="448">
        <f>'Step 4 Support Tool'!C286</f>
        <v>0</v>
      </c>
      <c r="F77" s="448">
        <f>'Step 4 Support Tool'!D286</f>
        <v>0</v>
      </c>
      <c r="G77" s="447" t="str">
        <f>IF('Step 4 Support Tool'!E286="","",TRIM('Step 4 Support Tool'!E286))</f>
        <v/>
      </c>
      <c r="H77" s="447" t="str">
        <f t="shared" ref="H77:H108" si="17">_xlfn.XLOOKUP(I77,$C$270:$C$369,$B$270:$B$369,"",0,1)</f>
        <v/>
      </c>
      <c r="I77" s="447" t="str">
        <f t="shared" ref="I77:I112" si="18">IF(G77="","",_xlfn.XLOOKUP(G77,$G$270:$G$369,$C$270:$C$369,"",0,1))</f>
        <v/>
      </c>
      <c r="J77" s="447">
        <f>'Step 4 Support Tool'!F286</f>
        <v>0</v>
      </c>
      <c r="K77" s="447">
        <f>'Step 4 Support Tool'!H286</f>
        <v>0</v>
      </c>
      <c r="L77" s="447">
        <f>'Step 4 Support Tool'!I286</f>
        <v>0</v>
      </c>
      <c r="M77" s="447">
        <f>'Step 4 Support Tool'!L286</f>
        <v>0</v>
      </c>
      <c r="N77" s="447">
        <f>'Step 4 Support Tool'!M286</f>
        <v>0</v>
      </c>
      <c r="O77" s="447" t="str">
        <f>'Step 4 Support Tool'!AB286</f>
        <v/>
      </c>
      <c r="P77" s="953">
        <f>'Step 4 Support Tool'!AD286</f>
        <v>0</v>
      </c>
      <c r="Q77" s="954">
        <f>'Step 3.3 Heating System'!W184</f>
        <v>0</v>
      </c>
      <c r="R77" s="954" t="str">
        <f>'Step 4 Support Tool'!O286</f>
        <v/>
      </c>
      <c r="S77" s="955" t="str">
        <f>'Step 4 Support Tool'!P286</f>
        <v/>
      </c>
      <c r="T77" s="955" t="str">
        <f>'Step 4 Support Tool'!Q286</f>
        <v/>
      </c>
      <c r="U77" s="956" t="str">
        <f>'Step 4 Support Tool'!R286</f>
        <v/>
      </c>
      <c r="V77" s="956" t="str">
        <f>'Step 4 Support Tool'!S286</f>
        <v/>
      </c>
      <c r="W77" s="956" t="str">
        <f>'Step 4 Support Tool'!T286</f>
        <v/>
      </c>
      <c r="X77" s="957" t="str">
        <f>'Step 4 Support Tool'!X286</f>
        <v/>
      </c>
      <c r="Y77" s="958" t="str">
        <f t="shared" si="8"/>
        <v/>
      </c>
      <c r="Z77" s="959" t="str">
        <f>'Step 4 Support Tool'!AC286</f>
        <v/>
      </c>
      <c r="AA77" s="959">
        <f>'Step 4 Support Tool'!J286</f>
        <v>0</v>
      </c>
      <c r="AB77" s="959">
        <f>'Step 4 Support Tool'!K286</f>
        <v>0</v>
      </c>
      <c r="AC77" s="956">
        <f>'Step 3.3 Heating System'!H184</f>
        <v>0</v>
      </c>
      <c r="AD77" s="956" t="str">
        <f t="shared" ref="AD77:AD108" si="19">IF(AE77=0,"",A77&amp;BH77)</f>
        <v/>
      </c>
      <c r="AE77" s="955">
        <f>'Step 3.3 Heating System'!E184</f>
        <v>0</v>
      </c>
      <c r="AF77" s="955">
        <f>'Step 3.3 Heating System'!F184</f>
        <v>0</v>
      </c>
      <c r="AG77" s="955">
        <f>'Step 3.3 Heating System'!G184</f>
        <v>0</v>
      </c>
      <c r="AH77" s="955">
        <f>'Step 3.3 Heating System'!H184</f>
        <v>0</v>
      </c>
      <c r="AI77" s="960">
        <f>'Step 3.3 Heating System'!I184</f>
        <v>0</v>
      </c>
      <c r="AJ77" s="960">
        <f>'Step 3.3 Heating System'!J184</f>
        <v>0</v>
      </c>
      <c r="AK77" s="960" t="str">
        <f>'Step 3.3 Heating System'!K184</f>
        <v/>
      </c>
      <c r="AL77" s="961" t="str">
        <f>'Step 3.3 Heating System'!L184</f>
        <v/>
      </c>
      <c r="AM77" s="961" t="str">
        <f>'Step 3.3 Heating System'!AB184</f>
        <v/>
      </c>
      <c r="AN77" s="962">
        <f>'Step 3.3 Heating System'!M184</f>
        <v>0</v>
      </c>
      <c r="AO77" s="962">
        <f>'Step 3.3 Heating System'!N184</f>
        <v>0</v>
      </c>
      <c r="AP77" s="962">
        <f>'Step 3.3 Heating System'!O184</f>
        <v>0</v>
      </c>
      <c r="AQ77" s="962">
        <f>'Step 3.3 Heating System'!P184</f>
        <v>0</v>
      </c>
      <c r="AR77" s="963">
        <f>'Step 3.3 Heating System'!Q184</f>
        <v>0</v>
      </c>
      <c r="AS77" s="963">
        <f>'Step 3.3 Heating System'!R184</f>
        <v>0</v>
      </c>
      <c r="AT77" s="963">
        <f>'Step 3.3 Heating System'!S184</f>
        <v>0</v>
      </c>
      <c r="AU77" s="964">
        <f>'Step 3.3 Heating System'!T184</f>
        <v>0</v>
      </c>
      <c r="AV77" s="964">
        <f>'Step 3.3 Heating System'!U184</f>
        <v>0</v>
      </c>
      <c r="AW77" s="964">
        <f>'Step 3.3 Heating System'!V184</f>
        <v>0</v>
      </c>
      <c r="AX77" s="964">
        <f>'Step 3.3 Heating System'!W184</f>
        <v>0</v>
      </c>
      <c r="AY77" s="963">
        <f>'Step 3.3 Heating System'!X184</f>
        <v>0</v>
      </c>
      <c r="AZ77" s="852">
        <f>SUMIF('Step 3.3 Heating System'!$A$12:$A$111,PETREAD!AE77,'Step 3.3 Heating System'!$V$12:$V$111)</f>
        <v>0</v>
      </c>
      <c r="BA77" s="852">
        <f t="shared" ref="BA77:BA108" si="20">IFERROR(AX77-AZ77,"")</f>
        <v>0</v>
      </c>
      <c r="BB77" s="856" t="str">
        <f>'Step 3.3 Heating System'!AA184</f>
        <v/>
      </c>
      <c r="BC77" s="424"/>
      <c r="BD77" s="424"/>
      <c r="BE77" s="424"/>
      <c r="BF77" s="424"/>
      <c r="BG77" s="652" t="str">
        <f>SUBSTITUTE(_xlfn.XLOOKUP(G77,'Step 4 Support Tool'!$E$222:$E$321,'Step 3.1 Site Details'!$C$10:$C$109,"",0,1),"uilding ","")</f>
        <v>B1</v>
      </c>
      <c r="BH77" s="652" t="str" cm="1">
        <f t="array" ref="BH77">SUBSTITUTE(_xlfn.XLOOKUP(G77,'Step 3.3 Heating System'!C184:$C$219,'Step 3.3 Heating System'!E184:$E$219,"",0,1)," System ","")</f>
        <v/>
      </c>
      <c r="BI77" s="652" t="str">
        <f>IF(BH77="","",SUBSTITUTE('Step 4 Support Tool'!A286," System ",""))</f>
        <v/>
      </c>
      <c r="BJ77" s="652"/>
      <c r="BK77" s="652" t="str">
        <f t="shared" ref="BK77:BK112" si="21">IFERROR(VLOOKUP(D77,$BO$13:$BP$23,2,FALSE),"")</f>
        <v/>
      </c>
      <c r="BL77" s="424"/>
      <c r="BM77" s="424"/>
      <c r="BN77" s="424"/>
      <c r="BO77" s="424"/>
      <c r="BP77" s="424"/>
      <c r="BQ77" s="849" t="str">
        <f>'Step 4 Support Tool'!A286</f>
        <v>LC System 65</v>
      </c>
      <c r="BR77" s="850" t="str" cm="1">
        <f t="array" ref="BR77">_xlfn.XLOOKUP(G77,'Step 3.3 Heating System'!C184:$C$219,'Step 3.3 Heating System'!E184:$E$219,"",0,1)</f>
        <v/>
      </c>
      <c r="CQ77" s="424"/>
      <c r="CR77" s="424"/>
      <c r="CT77" s="424"/>
      <c r="CU77" s="424"/>
      <c r="CV77" s="424"/>
      <c r="CW77" s="424"/>
      <c r="CX77" s="424"/>
      <c r="CY77" s="424"/>
      <c r="CZ77" s="424"/>
      <c r="DA77" s="424"/>
      <c r="DC77" s="424"/>
      <c r="DD77" s="424"/>
      <c r="DE77" s="424"/>
      <c r="DF77" s="424"/>
      <c r="DG77" s="424"/>
      <c r="DH77" s="424"/>
      <c r="DJ77" s="424"/>
      <c r="DK77" s="424"/>
      <c r="DL77" s="424"/>
      <c r="DM77" s="424"/>
      <c r="DN77" s="424"/>
      <c r="DO77" s="424"/>
      <c r="DP77" s="424"/>
      <c r="DQ77" s="424"/>
      <c r="DR77" s="424"/>
      <c r="DS77" s="424"/>
      <c r="DT77" s="424"/>
      <c r="DU77" s="424"/>
      <c r="DV77" s="424"/>
      <c r="DW77" s="424"/>
      <c r="DX77" s="424"/>
      <c r="DY77" s="424"/>
      <c r="DZ77" s="424"/>
      <c r="EA77" s="424"/>
      <c r="EB77" s="424"/>
      <c r="EC77" s="424"/>
      <c r="ED77" s="424"/>
      <c r="EE77" s="424"/>
      <c r="EF77" s="424"/>
      <c r="EG77" s="424"/>
      <c r="EH77" s="424"/>
      <c r="EI77" s="424"/>
      <c r="EJ77" s="424"/>
      <c r="EK77" s="424"/>
      <c r="EL77" s="424"/>
      <c r="EM77" s="424"/>
      <c r="EN77" s="424"/>
      <c r="EO77" s="424"/>
      <c r="EP77" s="424"/>
      <c r="EQ77" s="424"/>
      <c r="ER77" s="424"/>
      <c r="ES77" s="424"/>
      <c r="ET77" s="424"/>
      <c r="EU77" s="424"/>
      <c r="EV77" s="424"/>
      <c r="EW77" s="424"/>
      <c r="EX77" s="424"/>
      <c r="EY77" s="424"/>
      <c r="EZ77" s="424"/>
      <c r="FA77" s="424"/>
      <c r="FB77" s="424"/>
      <c r="FC77" s="424"/>
      <c r="FD77" s="424"/>
      <c r="FE77" s="424"/>
      <c r="FF77" s="424"/>
      <c r="FG77" s="424"/>
      <c r="FH77" s="424"/>
      <c r="FI77" s="424"/>
      <c r="FJ77" s="424"/>
      <c r="FK77" s="424"/>
      <c r="FL77" s="424"/>
      <c r="FM77" s="424"/>
      <c r="FN77" s="424"/>
      <c r="FO77" s="424"/>
      <c r="FP77" s="424"/>
      <c r="FQ77" s="424"/>
      <c r="FR77" s="424"/>
      <c r="FS77" s="424"/>
      <c r="FT77" s="424"/>
      <c r="FU77" s="424"/>
      <c r="FV77" s="424"/>
      <c r="FW77" s="424"/>
      <c r="FX77" s="424"/>
      <c r="FY77" s="424"/>
      <c r="FZ77" s="424"/>
      <c r="GA77" s="424"/>
      <c r="GB77" s="424"/>
      <c r="GC77" s="424"/>
      <c r="GD77" s="424"/>
      <c r="GE77" s="424"/>
      <c r="GF77" s="424"/>
      <c r="GG77" s="424"/>
    </row>
    <row r="78" spans="1:189" ht="12" customHeight="1" x14ac:dyDescent="0.25">
      <c r="A78" s="447" t="str">
        <f t="shared" si="15"/>
        <v/>
      </c>
      <c r="B78" s="447" t="str">
        <f t="shared" si="16"/>
        <v/>
      </c>
      <c r="C78" s="447" t="str">
        <f>IF(D78="","",'Eligible Technologies'!$C$7)</f>
        <v/>
      </c>
      <c r="D78" s="447" t="str">
        <f>'Step 4 Support Tool'!B287</f>
        <v/>
      </c>
      <c r="E78" s="448">
        <f>'Step 4 Support Tool'!C287</f>
        <v>0</v>
      </c>
      <c r="F78" s="448">
        <f>'Step 4 Support Tool'!D287</f>
        <v>0</v>
      </c>
      <c r="G78" s="447" t="str">
        <f>IF('Step 4 Support Tool'!E287="","",TRIM('Step 4 Support Tool'!E287))</f>
        <v/>
      </c>
      <c r="H78" s="447" t="str">
        <f t="shared" si="17"/>
        <v/>
      </c>
      <c r="I78" s="447" t="str">
        <f t="shared" si="18"/>
        <v/>
      </c>
      <c r="J78" s="447">
        <f>'Step 4 Support Tool'!F287</f>
        <v>0</v>
      </c>
      <c r="K78" s="447">
        <f>'Step 4 Support Tool'!H287</f>
        <v>0</v>
      </c>
      <c r="L78" s="447">
        <f>'Step 4 Support Tool'!I287</f>
        <v>0</v>
      </c>
      <c r="M78" s="447">
        <f>'Step 4 Support Tool'!L287</f>
        <v>0</v>
      </c>
      <c r="N78" s="447">
        <f>'Step 4 Support Tool'!M287</f>
        <v>0</v>
      </c>
      <c r="O78" s="447" t="str">
        <f>'Step 4 Support Tool'!AB287</f>
        <v/>
      </c>
      <c r="P78" s="953">
        <f>'Step 4 Support Tool'!AD287</f>
        <v>0</v>
      </c>
      <c r="Q78" s="954">
        <f>'Step 3.3 Heating System'!W185</f>
        <v>0</v>
      </c>
      <c r="R78" s="954" t="str">
        <f>'Step 4 Support Tool'!O287</f>
        <v/>
      </c>
      <c r="S78" s="955" t="str">
        <f>'Step 4 Support Tool'!P287</f>
        <v/>
      </c>
      <c r="T78" s="955" t="str">
        <f>'Step 4 Support Tool'!Q287</f>
        <v/>
      </c>
      <c r="U78" s="956" t="str">
        <f>'Step 4 Support Tool'!R287</f>
        <v/>
      </c>
      <c r="V78" s="956" t="str">
        <f>'Step 4 Support Tool'!S287</f>
        <v/>
      </c>
      <c r="W78" s="956" t="str">
        <f>'Step 4 Support Tool'!T287</f>
        <v/>
      </c>
      <c r="X78" s="957" t="str">
        <f>'Step 4 Support Tool'!X287</f>
        <v/>
      </c>
      <c r="Y78" s="958" t="str">
        <f t="shared" si="8"/>
        <v/>
      </c>
      <c r="Z78" s="959" t="str">
        <f>'Step 4 Support Tool'!AC287</f>
        <v/>
      </c>
      <c r="AA78" s="959">
        <f>'Step 4 Support Tool'!J287</f>
        <v>0</v>
      </c>
      <c r="AB78" s="959">
        <f>'Step 4 Support Tool'!K287</f>
        <v>0</v>
      </c>
      <c r="AC78" s="956">
        <f>'Step 3.3 Heating System'!H185</f>
        <v>0</v>
      </c>
      <c r="AD78" s="956" t="str">
        <f t="shared" si="19"/>
        <v/>
      </c>
      <c r="AE78" s="955">
        <f>'Step 3.3 Heating System'!E185</f>
        <v>0</v>
      </c>
      <c r="AF78" s="955">
        <f>'Step 3.3 Heating System'!F185</f>
        <v>0</v>
      </c>
      <c r="AG78" s="955">
        <f>'Step 3.3 Heating System'!G185</f>
        <v>0</v>
      </c>
      <c r="AH78" s="955">
        <f>'Step 3.3 Heating System'!H185</f>
        <v>0</v>
      </c>
      <c r="AI78" s="960">
        <f>'Step 3.3 Heating System'!I185</f>
        <v>0</v>
      </c>
      <c r="AJ78" s="960">
        <f>'Step 3.3 Heating System'!J185</f>
        <v>0</v>
      </c>
      <c r="AK78" s="960" t="str">
        <f>'Step 3.3 Heating System'!K185</f>
        <v/>
      </c>
      <c r="AL78" s="961" t="str">
        <f>'Step 3.3 Heating System'!L185</f>
        <v/>
      </c>
      <c r="AM78" s="961" t="str">
        <f>'Step 3.3 Heating System'!AB185</f>
        <v/>
      </c>
      <c r="AN78" s="962">
        <f>'Step 3.3 Heating System'!M185</f>
        <v>0</v>
      </c>
      <c r="AO78" s="962">
        <f>'Step 3.3 Heating System'!N185</f>
        <v>0</v>
      </c>
      <c r="AP78" s="962">
        <f>'Step 3.3 Heating System'!O185</f>
        <v>0</v>
      </c>
      <c r="AQ78" s="962">
        <f>'Step 3.3 Heating System'!P185</f>
        <v>0</v>
      </c>
      <c r="AR78" s="963">
        <f>'Step 3.3 Heating System'!Q185</f>
        <v>0</v>
      </c>
      <c r="AS78" s="963">
        <f>'Step 3.3 Heating System'!R185</f>
        <v>0</v>
      </c>
      <c r="AT78" s="963">
        <f>'Step 3.3 Heating System'!S185</f>
        <v>0</v>
      </c>
      <c r="AU78" s="964">
        <f>'Step 3.3 Heating System'!T185</f>
        <v>0</v>
      </c>
      <c r="AV78" s="964">
        <f>'Step 3.3 Heating System'!U185</f>
        <v>0</v>
      </c>
      <c r="AW78" s="964">
        <f>'Step 3.3 Heating System'!V185</f>
        <v>0</v>
      </c>
      <c r="AX78" s="964">
        <f>'Step 3.3 Heating System'!W185</f>
        <v>0</v>
      </c>
      <c r="AY78" s="963">
        <f>'Step 3.3 Heating System'!X185</f>
        <v>0</v>
      </c>
      <c r="AZ78" s="852">
        <f>SUMIF('Step 3.3 Heating System'!$A$12:$A$111,PETREAD!AE78,'Step 3.3 Heating System'!$V$12:$V$111)</f>
        <v>0</v>
      </c>
      <c r="BA78" s="852">
        <f t="shared" si="20"/>
        <v>0</v>
      </c>
      <c r="BB78" s="856" t="str">
        <f>'Step 3.3 Heating System'!AA185</f>
        <v/>
      </c>
      <c r="BC78" s="424"/>
      <c r="BD78" s="424"/>
      <c r="BE78" s="424"/>
      <c r="BF78" s="424"/>
      <c r="BG78" s="652" t="str">
        <f>SUBSTITUTE(_xlfn.XLOOKUP(G78,'Step 4 Support Tool'!$E$222:$E$321,'Step 3.1 Site Details'!$C$10:$C$109,"",0,1),"uilding ","")</f>
        <v>B1</v>
      </c>
      <c r="BH78" s="652" t="str" cm="1">
        <f t="array" ref="BH78">SUBSTITUTE(_xlfn.XLOOKUP(G78,'Step 3.3 Heating System'!C185:$C$219,'Step 3.3 Heating System'!E185:$E$219,"",0,1)," System ","")</f>
        <v/>
      </c>
      <c r="BI78" s="652" t="str">
        <f>IF(BH78="","",SUBSTITUTE('Step 4 Support Tool'!A287," System ",""))</f>
        <v/>
      </c>
      <c r="BJ78" s="652"/>
      <c r="BK78" s="652" t="str">
        <f t="shared" si="21"/>
        <v/>
      </c>
      <c r="BL78" s="424"/>
      <c r="BM78" s="424"/>
      <c r="BN78" s="424"/>
      <c r="BO78" s="424"/>
      <c r="BP78" s="424"/>
      <c r="BQ78" s="849" t="str">
        <f>'Step 4 Support Tool'!A287</f>
        <v>LC System 66</v>
      </c>
      <c r="BR78" s="850" t="str" cm="1">
        <f t="array" ref="BR78">_xlfn.XLOOKUP(G78,'Step 3.3 Heating System'!C185:$C$219,'Step 3.3 Heating System'!E185:$E$219,"",0,1)</f>
        <v/>
      </c>
      <c r="CQ78" s="424"/>
      <c r="CR78" s="424"/>
      <c r="CT78" s="424"/>
      <c r="CU78" s="424"/>
      <c r="CV78" s="424"/>
      <c r="CW78" s="424"/>
      <c r="CX78" s="424"/>
      <c r="CY78" s="424"/>
      <c r="CZ78" s="424"/>
      <c r="DA78" s="424"/>
      <c r="DC78" s="424"/>
      <c r="DD78" s="424"/>
      <c r="DE78" s="424"/>
      <c r="DF78" s="424"/>
      <c r="DG78" s="424"/>
      <c r="DH78" s="424"/>
      <c r="DJ78" s="424"/>
      <c r="DK78" s="424"/>
      <c r="DL78" s="424"/>
      <c r="DM78" s="424"/>
      <c r="DN78" s="424"/>
      <c r="DO78" s="424"/>
      <c r="DP78" s="424"/>
      <c r="DQ78" s="424"/>
      <c r="DR78" s="424"/>
      <c r="DS78" s="424"/>
      <c r="DT78" s="424"/>
      <c r="DU78" s="424"/>
      <c r="DV78" s="424"/>
      <c r="DW78" s="424"/>
      <c r="DX78" s="424"/>
      <c r="DY78" s="424"/>
      <c r="DZ78" s="424"/>
      <c r="EA78" s="424"/>
      <c r="EB78" s="424"/>
      <c r="EC78" s="424"/>
      <c r="ED78" s="424"/>
      <c r="EE78" s="424"/>
      <c r="EF78" s="424"/>
      <c r="EG78" s="424"/>
      <c r="EH78" s="424"/>
      <c r="EI78" s="424"/>
      <c r="EJ78" s="424"/>
      <c r="EK78" s="424"/>
      <c r="EL78" s="424"/>
      <c r="EM78" s="424"/>
      <c r="EN78" s="424"/>
      <c r="EO78" s="424"/>
      <c r="EP78" s="424"/>
      <c r="EQ78" s="424"/>
      <c r="ER78" s="424"/>
      <c r="ES78" s="424"/>
      <c r="ET78" s="424"/>
      <c r="EU78" s="424"/>
      <c r="EV78" s="424"/>
      <c r="EW78" s="424"/>
      <c r="EX78" s="424"/>
      <c r="EY78" s="424"/>
      <c r="EZ78" s="424"/>
      <c r="FA78" s="424"/>
      <c r="FB78" s="424"/>
      <c r="FC78" s="424"/>
      <c r="FD78" s="424"/>
      <c r="FE78" s="424"/>
      <c r="FF78" s="424"/>
      <c r="FG78" s="424"/>
      <c r="FH78" s="424"/>
      <c r="FI78" s="424"/>
      <c r="FJ78" s="424"/>
      <c r="FK78" s="424"/>
      <c r="FL78" s="424"/>
      <c r="FM78" s="424"/>
      <c r="FN78" s="424"/>
      <c r="FO78" s="424"/>
      <c r="FP78" s="424"/>
      <c r="FQ78" s="424"/>
      <c r="FR78" s="424"/>
      <c r="FS78" s="424"/>
      <c r="FT78" s="424"/>
      <c r="FU78" s="424"/>
      <c r="FV78" s="424"/>
      <c r="FW78" s="424"/>
      <c r="FX78" s="424"/>
      <c r="FY78" s="424"/>
      <c r="FZ78" s="424"/>
      <c r="GA78" s="424"/>
      <c r="GB78" s="424"/>
      <c r="GC78" s="424"/>
      <c r="GD78" s="424"/>
      <c r="GE78" s="424"/>
      <c r="GF78" s="424"/>
      <c r="GG78" s="424"/>
    </row>
    <row r="79" spans="1:189" ht="12" customHeight="1" x14ac:dyDescent="0.25">
      <c r="A79" s="447" t="str">
        <f t="shared" si="15"/>
        <v/>
      </c>
      <c r="B79" s="447" t="str">
        <f t="shared" si="16"/>
        <v/>
      </c>
      <c r="C79" s="447" t="str">
        <f>IF(D79="","",'Eligible Technologies'!$C$7)</f>
        <v/>
      </c>
      <c r="D79" s="447" t="str">
        <f>'Step 4 Support Tool'!B288</f>
        <v/>
      </c>
      <c r="E79" s="448">
        <f>'Step 4 Support Tool'!C288</f>
        <v>0</v>
      </c>
      <c r="F79" s="448">
        <f>'Step 4 Support Tool'!D288</f>
        <v>0</v>
      </c>
      <c r="G79" s="447" t="str">
        <f>IF('Step 4 Support Tool'!E288="","",TRIM('Step 4 Support Tool'!E288))</f>
        <v/>
      </c>
      <c r="H79" s="447" t="str">
        <f t="shared" si="17"/>
        <v/>
      </c>
      <c r="I79" s="447" t="str">
        <f t="shared" si="18"/>
        <v/>
      </c>
      <c r="J79" s="447">
        <f>'Step 4 Support Tool'!F288</f>
        <v>0</v>
      </c>
      <c r="K79" s="447">
        <f>'Step 4 Support Tool'!H288</f>
        <v>0</v>
      </c>
      <c r="L79" s="447">
        <f>'Step 4 Support Tool'!I288</f>
        <v>0</v>
      </c>
      <c r="M79" s="447">
        <f>'Step 4 Support Tool'!L288</f>
        <v>0</v>
      </c>
      <c r="N79" s="447">
        <f>'Step 4 Support Tool'!M288</f>
        <v>0</v>
      </c>
      <c r="O79" s="447" t="str">
        <f>'Step 4 Support Tool'!AB288</f>
        <v/>
      </c>
      <c r="P79" s="953">
        <f>'Step 4 Support Tool'!AD288</f>
        <v>0</v>
      </c>
      <c r="Q79" s="954">
        <f>'Step 3.3 Heating System'!W186</f>
        <v>0</v>
      </c>
      <c r="R79" s="954" t="str">
        <f>'Step 4 Support Tool'!O288</f>
        <v/>
      </c>
      <c r="S79" s="955" t="str">
        <f>'Step 4 Support Tool'!P288</f>
        <v/>
      </c>
      <c r="T79" s="955" t="str">
        <f>'Step 4 Support Tool'!Q288</f>
        <v/>
      </c>
      <c r="U79" s="956" t="str">
        <f>'Step 4 Support Tool'!R288</f>
        <v/>
      </c>
      <c r="V79" s="956" t="str">
        <f>'Step 4 Support Tool'!S288</f>
        <v/>
      </c>
      <c r="W79" s="956" t="str">
        <f>'Step 4 Support Tool'!T288</f>
        <v/>
      </c>
      <c r="X79" s="957" t="str">
        <f>'Step 4 Support Tool'!X288</f>
        <v/>
      </c>
      <c r="Y79" s="958" t="str">
        <f t="shared" si="8"/>
        <v/>
      </c>
      <c r="Z79" s="959" t="str">
        <f>'Step 4 Support Tool'!AC288</f>
        <v/>
      </c>
      <c r="AA79" s="959">
        <f>'Step 4 Support Tool'!J288</f>
        <v>0</v>
      </c>
      <c r="AB79" s="959">
        <f>'Step 4 Support Tool'!K288</f>
        <v>0</v>
      </c>
      <c r="AC79" s="956">
        <f>'Step 3.3 Heating System'!H186</f>
        <v>0</v>
      </c>
      <c r="AD79" s="956" t="str">
        <f t="shared" si="19"/>
        <v/>
      </c>
      <c r="AE79" s="955">
        <f>'Step 3.3 Heating System'!E186</f>
        <v>0</v>
      </c>
      <c r="AF79" s="955">
        <f>'Step 3.3 Heating System'!F186</f>
        <v>0</v>
      </c>
      <c r="AG79" s="955">
        <f>'Step 3.3 Heating System'!G186</f>
        <v>0</v>
      </c>
      <c r="AH79" s="955">
        <f>'Step 3.3 Heating System'!H186</f>
        <v>0</v>
      </c>
      <c r="AI79" s="960">
        <f>'Step 3.3 Heating System'!I186</f>
        <v>0</v>
      </c>
      <c r="AJ79" s="960">
        <f>'Step 3.3 Heating System'!J186</f>
        <v>0</v>
      </c>
      <c r="AK79" s="960" t="str">
        <f>'Step 3.3 Heating System'!K186</f>
        <v/>
      </c>
      <c r="AL79" s="961" t="str">
        <f>'Step 3.3 Heating System'!L186</f>
        <v/>
      </c>
      <c r="AM79" s="961" t="str">
        <f>'Step 3.3 Heating System'!AB186</f>
        <v/>
      </c>
      <c r="AN79" s="962">
        <f>'Step 3.3 Heating System'!M186</f>
        <v>0</v>
      </c>
      <c r="AO79" s="962">
        <f>'Step 3.3 Heating System'!N186</f>
        <v>0</v>
      </c>
      <c r="AP79" s="962">
        <f>'Step 3.3 Heating System'!O186</f>
        <v>0</v>
      </c>
      <c r="AQ79" s="962">
        <f>'Step 3.3 Heating System'!P186</f>
        <v>0</v>
      </c>
      <c r="AR79" s="963">
        <f>'Step 3.3 Heating System'!Q186</f>
        <v>0</v>
      </c>
      <c r="AS79" s="963">
        <f>'Step 3.3 Heating System'!R186</f>
        <v>0</v>
      </c>
      <c r="AT79" s="963">
        <f>'Step 3.3 Heating System'!S186</f>
        <v>0</v>
      </c>
      <c r="AU79" s="964">
        <f>'Step 3.3 Heating System'!T186</f>
        <v>0</v>
      </c>
      <c r="AV79" s="964">
        <f>'Step 3.3 Heating System'!U186</f>
        <v>0</v>
      </c>
      <c r="AW79" s="964">
        <f>'Step 3.3 Heating System'!V186</f>
        <v>0</v>
      </c>
      <c r="AX79" s="964">
        <f>'Step 3.3 Heating System'!W186</f>
        <v>0</v>
      </c>
      <c r="AY79" s="963">
        <f>'Step 3.3 Heating System'!X186</f>
        <v>0</v>
      </c>
      <c r="AZ79" s="852">
        <f>SUMIF('Step 3.3 Heating System'!$A$12:$A$111,PETREAD!AE79,'Step 3.3 Heating System'!$V$12:$V$111)</f>
        <v>0</v>
      </c>
      <c r="BA79" s="852">
        <f t="shared" si="20"/>
        <v>0</v>
      </c>
      <c r="BB79" s="856" t="str">
        <f>'Step 3.3 Heating System'!AA186</f>
        <v/>
      </c>
      <c r="BC79" s="424"/>
      <c r="BD79" s="424"/>
      <c r="BE79" s="424"/>
      <c r="BF79" s="424"/>
      <c r="BG79" s="652" t="str">
        <f>SUBSTITUTE(_xlfn.XLOOKUP(G79,'Step 4 Support Tool'!$E$222:$E$321,'Step 3.1 Site Details'!$C$10:$C$109,"",0,1),"uilding ","")</f>
        <v>B1</v>
      </c>
      <c r="BH79" s="652" t="str" cm="1">
        <f t="array" ref="BH79">SUBSTITUTE(_xlfn.XLOOKUP(G79,'Step 3.3 Heating System'!C186:$C$219,'Step 3.3 Heating System'!E186:$E$219,"",0,1)," System ","")</f>
        <v/>
      </c>
      <c r="BI79" s="652" t="str">
        <f>IF(BH79="","",SUBSTITUTE('Step 4 Support Tool'!A288," System ",""))</f>
        <v/>
      </c>
      <c r="BJ79" s="652"/>
      <c r="BK79" s="652" t="str">
        <f t="shared" si="21"/>
        <v/>
      </c>
      <c r="BL79" s="424"/>
      <c r="BM79" s="424"/>
      <c r="BN79" s="424"/>
      <c r="BO79" s="424"/>
      <c r="BP79" s="424"/>
      <c r="BQ79" s="849" t="str">
        <f>'Step 4 Support Tool'!A288</f>
        <v>LC System 67</v>
      </c>
      <c r="BR79" s="850" t="str" cm="1">
        <f t="array" ref="BR79">_xlfn.XLOOKUP(G79,'Step 3.3 Heating System'!C186:$C$219,'Step 3.3 Heating System'!E186:$E$219,"",0,1)</f>
        <v/>
      </c>
      <c r="CQ79" s="424"/>
      <c r="CR79" s="424"/>
      <c r="CT79" s="424"/>
      <c r="CU79" s="424"/>
      <c r="CV79" s="424"/>
      <c r="CW79" s="424"/>
      <c r="CX79" s="424"/>
      <c r="CY79" s="424"/>
      <c r="CZ79" s="424"/>
      <c r="DA79" s="424"/>
      <c r="DC79" s="424"/>
      <c r="DD79" s="424"/>
      <c r="DE79" s="424"/>
      <c r="DF79" s="424"/>
      <c r="DG79" s="424"/>
      <c r="DH79" s="424"/>
      <c r="DJ79" s="424"/>
      <c r="DK79" s="424"/>
      <c r="DL79" s="424"/>
      <c r="DM79" s="424"/>
      <c r="DN79" s="424"/>
      <c r="DO79" s="424"/>
      <c r="DP79" s="424"/>
      <c r="DQ79" s="424"/>
      <c r="DR79" s="424"/>
      <c r="DS79" s="424"/>
      <c r="DT79" s="424"/>
      <c r="DU79" s="424"/>
      <c r="DV79" s="424"/>
      <c r="DW79" s="424"/>
      <c r="DX79" s="424"/>
      <c r="DY79" s="424"/>
      <c r="DZ79" s="424"/>
      <c r="EA79" s="424"/>
      <c r="EB79" s="424"/>
      <c r="EC79" s="424"/>
      <c r="ED79" s="424"/>
      <c r="EE79" s="424"/>
      <c r="EF79" s="424"/>
      <c r="EG79" s="424"/>
      <c r="EH79" s="424"/>
      <c r="EI79" s="424"/>
      <c r="EJ79" s="424"/>
      <c r="EK79" s="424"/>
      <c r="EL79" s="424"/>
      <c r="EM79" s="424"/>
      <c r="EN79" s="424"/>
      <c r="EO79" s="424"/>
      <c r="EP79" s="424"/>
      <c r="EQ79" s="424"/>
      <c r="ER79" s="424"/>
      <c r="ES79" s="424"/>
      <c r="ET79" s="424"/>
      <c r="EU79" s="424"/>
      <c r="EV79" s="424"/>
      <c r="EW79" s="424"/>
      <c r="EX79" s="424"/>
      <c r="EY79" s="424"/>
      <c r="EZ79" s="424"/>
      <c r="FA79" s="424"/>
      <c r="FB79" s="424"/>
      <c r="FC79" s="424"/>
      <c r="FD79" s="424"/>
      <c r="FE79" s="424"/>
      <c r="FF79" s="424"/>
      <c r="FG79" s="424"/>
      <c r="FH79" s="424"/>
      <c r="FI79" s="424"/>
      <c r="FJ79" s="424"/>
      <c r="FK79" s="424"/>
      <c r="FL79" s="424"/>
      <c r="FM79" s="424"/>
      <c r="FN79" s="424"/>
      <c r="FO79" s="424"/>
      <c r="FP79" s="424"/>
      <c r="FQ79" s="424"/>
      <c r="FR79" s="424"/>
      <c r="FS79" s="424"/>
      <c r="FT79" s="424"/>
      <c r="FU79" s="424"/>
      <c r="FV79" s="424"/>
      <c r="FW79" s="424"/>
      <c r="FX79" s="424"/>
      <c r="FY79" s="424"/>
      <c r="FZ79" s="424"/>
      <c r="GA79" s="424"/>
      <c r="GB79" s="424"/>
      <c r="GC79" s="424"/>
      <c r="GD79" s="424"/>
      <c r="GE79" s="424"/>
      <c r="GF79" s="424"/>
      <c r="GG79" s="424"/>
    </row>
    <row r="80" spans="1:189" ht="12" customHeight="1" x14ac:dyDescent="0.25">
      <c r="A80" s="447" t="str">
        <f t="shared" si="15"/>
        <v/>
      </c>
      <c r="B80" s="447" t="str">
        <f t="shared" si="16"/>
        <v/>
      </c>
      <c r="C80" s="447" t="str">
        <f>IF(D80="","",'Eligible Technologies'!$C$7)</f>
        <v/>
      </c>
      <c r="D80" s="447" t="str">
        <f>'Step 4 Support Tool'!B289</f>
        <v/>
      </c>
      <c r="E80" s="448">
        <f>'Step 4 Support Tool'!C289</f>
        <v>0</v>
      </c>
      <c r="F80" s="448">
        <f>'Step 4 Support Tool'!D289</f>
        <v>0</v>
      </c>
      <c r="G80" s="447" t="str">
        <f>IF('Step 4 Support Tool'!E289="","",TRIM('Step 4 Support Tool'!E289))</f>
        <v/>
      </c>
      <c r="H80" s="447" t="str">
        <f t="shared" si="17"/>
        <v/>
      </c>
      <c r="I80" s="447" t="str">
        <f t="shared" si="18"/>
        <v/>
      </c>
      <c r="J80" s="447">
        <f>'Step 4 Support Tool'!F289</f>
        <v>0</v>
      </c>
      <c r="K80" s="447">
        <f>'Step 4 Support Tool'!H289</f>
        <v>0</v>
      </c>
      <c r="L80" s="447">
        <f>'Step 4 Support Tool'!I289</f>
        <v>0</v>
      </c>
      <c r="M80" s="447">
        <f>'Step 4 Support Tool'!L289</f>
        <v>0</v>
      </c>
      <c r="N80" s="447">
        <f>'Step 4 Support Tool'!M289</f>
        <v>0</v>
      </c>
      <c r="O80" s="447" t="str">
        <f>'Step 4 Support Tool'!AB289</f>
        <v/>
      </c>
      <c r="P80" s="953">
        <f>'Step 4 Support Tool'!AD289</f>
        <v>0</v>
      </c>
      <c r="Q80" s="954">
        <f>'Step 3.3 Heating System'!W187</f>
        <v>0</v>
      </c>
      <c r="R80" s="954" t="str">
        <f>'Step 4 Support Tool'!O289</f>
        <v/>
      </c>
      <c r="S80" s="955" t="str">
        <f>'Step 4 Support Tool'!P289</f>
        <v/>
      </c>
      <c r="T80" s="955" t="str">
        <f>'Step 4 Support Tool'!Q289</f>
        <v/>
      </c>
      <c r="U80" s="956" t="str">
        <f>'Step 4 Support Tool'!R289</f>
        <v/>
      </c>
      <c r="V80" s="956" t="str">
        <f>'Step 4 Support Tool'!S289</f>
        <v/>
      </c>
      <c r="W80" s="956" t="str">
        <f>'Step 4 Support Tool'!T289</f>
        <v/>
      </c>
      <c r="X80" s="957" t="str">
        <f>'Step 4 Support Tool'!X289</f>
        <v/>
      </c>
      <c r="Y80" s="958" t="str">
        <f t="shared" si="8"/>
        <v/>
      </c>
      <c r="Z80" s="959" t="str">
        <f>'Step 4 Support Tool'!AC289</f>
        <v/>
      </c>
      <c r="AA80" s="959">
        <f>'Step 4 Support Tool'!J289</f>
        <v>0</v>
      </c>
      <c r="AB80" s="959">
        <f>'Step 4 Support Tool'!K289</f>
        <v>0</v>
      </c>
      <c r="AC80" s="956">
        <f>'Step 3.3 Heating System'!H187</f>
        <v>0</v>
      </c>
      <c r="AD80" s="956" t="str">
        <f t="shared" si="19"/>
        <v/>
      </c>
      <c r="AE80" s="955">
        <f>'Step 3.3 Heating System'!E187</f>
        <v>0</v>
      </c>
      <c r="AF80" s="955">
        <f>'Step 3.3 Heating System'!F187</f>
        <v>0</v>
      </c>
      <c r="AG80" s="955">
        <f>'Step 3.3 Heating System'!G187</f>
        <v>0</v>
      </c>
      <c r="AH80" s="955">
        <f>'Step 3.3 Heating System'!H187</f>
        <v>0</v>
      </c>
      <c r="AI80" s="960">
        <f>'Step 3.3 Heating System'!I187</f>
        <v>0</v>
      </c>
      <c r="AJ80" s="960">
        <f>'Step 3.3 Heating System'!J187</f>
        <v>0</v>
      </c>
      <c r="AK80" s="960" t="str">
        <f>'Step 3.3 Heating System'!K187</f>
        <v/>
      </c>
      <c r="AL80" s="961" t="str">
        <f>'Step 3.3 Heating System'!L187</f>
        <v/>
      </c>
      <c r="AM80" s="961" t="str">
        <f>'Step 3.3 Heating System'!AB187</f>
        <v/>
      </c>
      <c r="AN80" s="962">
        <f>'Step 3.3 Heating System'!M187</f>
        <v>0</v>
      </c>
      <c r="AO80" s="962">
        <f>'Step 3.3 Heating System'!N187</f>
        <v>0</v>
      </c>
      <c r="AP80" s="962">
        <f>'Step 3.3 Heating System'!O187</f>
        <v>0</v>
      </c>
      <c r="AQ80" s="962">
        <f>'Step 3.3 Heating System'!P187</f>
        <v>0</v>
      </c>
      <c r="AR80" s="963">
        <f>'Step 3.3 Heating System'!Q187</f>
        <v>0</v>
      </c>
      <c r="AS80" s="963">
        <f>'Step 3.3 Heating System'!R187</f>
        <v>0</v>
      </c>
      <c r="AT80" s="963">
        <f>'Step 3.3 Heating System'!S187</f>
        <v>0</v>
      </c>
      <c r="AU80" s="964">
        <f>'Step 3.3 Heating System'!T187</f>
        <v>0</v>
      </c>
      <c r="AV80" s="964">
        <f>'Step 3.3 Heating System'!U187</f>
        <v>0</v>
      </c>
      <c r="AW80" s="964">
        <f>'Step 3.3 Heating System'!V187</f>
        <v>0</v>
      </c>
      <c r="AX80" s="964">
        <f>'Step 3.3 Heating System'!W187</f>
        <v>0</v>
      </c>
      <c r="AY80" s="963">
        <f>'Step 3.3 Heating System'!X187</f>
        <v>0</v>
      </c>
      <c r="AZ80" s="852">
        <f>SUMIF('Step 3.3 Heating System'!$A$12:$A$111,PETREAD!AE80,'Step 3.3 Heating System'!$V$12:$V$111)</f>
        <v>0</v>
      </c>
      <c r="BA80" s="852">
        <f t="shared" si="20"/>
        <v>0</v>
      </c>
      <c r="BB80" s="856" t="str">
        <f>'Step 3.3 Heating System'!AA187</f>
        <v/>
      </c>
      <c r="BC80" s="424"/>
      <c r="BD80" s="424"/>
      <c r="BE80" s="424"/>
      <c r="BF80" s="424"/>
      <c r="BG80" s="652" t="str">
        <f>SUBSTITUTE(_xlfn.XLOOKUP(G80,'Step 4 Support Tool'!$E$222:$E$321,'Step 3.1 Site Details'!$C$10:$C$109,"",0,1),"uilding ","")</f>
        <v>B1</v>
      </c>
      <c r="BH80" s="652" t="str" cm="1">
        <f t="array" ref="BH80">SUBSTITUTE(_xlfn.XLOOKUP(G80,'Step 3.3 Heating System'!C187:$C$219,'Step 3.3 Heating System'!E187:$E$219,"",0,1)," System ","")</f>
        <v/>
      </c>
      <c r="BI80" s="652" t="str">
        <f>IF(BH80="","",SUBSTITUTE('Step 4 Support Tool'!A289," System ",""))</f>
        <v/>
      </c>
      <c r="BJ80" s="652"/>
      <c r="BK80" s="652" t="str">
        <f t="shared" si="21"/>
        <v/>
      </c>
      <c r="BL80" s="424"/>
      <c r="BM80" s="424"/>
      <c r="BN80" s="424"/>
      <c r="BO80" s="424"/>
      <c r="BP80" s="424"/>
      <c r="BQ80" s="849" t="str">
        <f>'Step 4 Support Tool'!A289</f>
        <v>LC System 68</v>
      </c>
      <c r="BR80" s="850" t="str" cm="1">
        <f t="array" ref="BR80">_xlfn.XLOOKUP(G80,'Step 3.3 Heating System'!C187:$C$219,'Step 3.3 Heating System'!E187:$E$219,"",0,1)</f>
        <v/>
      </c>
      <c r="CQ80" s="424"/>
      <c r="CR80" s="424"/>
      <c r="CT80" s="424"/>
      <c r="CU80" s="424"/>
      <c r="CV80" s="424"/>
      <c r="CW80" s="424"/>
      <c r="CX80" s="424"/>
      <c r="CY80" s="424"/>
      <c r="CZ80" s="424"/>
      <c r="DA80" s="424"/>
      <c r="DC80" s="424"/>
      <c r="DD80" s="424"/>
      <c r="DE80" s="424"/>
      <c r="DF80" s="424"/>
      <c r="DG80" s="424"/>
      <c r="DH80" s="424"/>
      <c r="DJ80" s="424"/>
      <c r="DK80" s="424"/>
      <c r="DL80" s="424"/>
      <c r="DM80" s="424"/>
      <c r="DN80" s="424"/>
      <c r="DO80" s="424"/>
      <c r="DP80" s="424"/>
      <c r="DQ80" s="424"/>
      <c r="DR80" s="424"/>
      <c r="DS80" s="424"/>
      <c r="DT80" s="424"/>
      <c r="DU80" s="424"/>
      <c r="DV80" s="424"/>
      <c r="DW80" s="424"/>
      <c r="DX80" s="424"/>
      <c r="DY80" s="424"/>
      <c r="DZ80" s="424"/>
      <c r="EA80" s="424"/>
      <c r="EB80" s="424"/>
      <c r="EC80" s="424"/>
      <c r="ED80" s="424"/>
      <c r="EE80" s="424"/>
      <c r="EF80" s="424"/>
      <c r="EG80" s="424"/>
      <c r="EH80" s="424"/>
      <c r="EI80" s="424"/>
      <c r="EJ80" s="424"/>
      <c r="EK80" s="424"/>
      <c r="EL80" s="424"/>
      <c r="EM80" s="424"/>
      <c r="EN80" s="424"/>
      <c r="EO80" s="424"/>
      <c r="EP80" s="424"/>
      <c r="EQ80" s="424"/>
      <c r="ER80" s="424"/>
      <c r="ES80" s="424"/>
      <c r="ET80" s="424"/>
      <c r="EU80" s="424"/>
      <c r="EV80" s="424"/>
      <c r="EW80" s="424"/>
      <c r="EX80" s="424"/>
      <c r="EY80" s="424"/>
      <c r="EZ80" s="424"/>
      <c r="FA80" s="424"/>
      <c r="FB80" s="424"/>
      <c r="FC80" s="424"/>
      <c r="FD80" s="424"/>
      <c r="FE80" s="424"/>
      <c r="FF80" s="424"/>
      <c r="FG80" s="424"/>
      <c r="FH80" s="424"/>
      <c r="FI80" s="424"/>
      <c r="FJ80" s="424"/>
      <c r="FK80" s="424"/>
      <c r="FL80" s="424"/>
      <c r="FM80" s="424"/>
      <c r="FN80" s="424"/>
      <c r="FO80" s="424"/>
      <c r="FP80" s="424"/>
      <c r="FQ80" s="424"/>
      <c r="FR80" s="424"/>
      <c r="FS80" s="424"/>
      <c r="FT80" s="424"/>
      <c r="FU80" s="424"/>
      <c r="FV80" s="424"/>
      <c r="FW80" s="424"/>
      <c r="FX80" s="424"/>
      <c r="FY80" s="424"/>
      <c r="FZ80" s="424"/>
      <c r="GA80" s="424"/>
      <c r="GB80" s="424"/>
      <c r="GC80" s="424"/>
      <c r="GD80" s="424"/>
      <c r="GE80" s="424"/>
      <c r="GF80" s="424"/>
      <c r="GG80" s="424"/>
    </row>
    <row r="81" spans="1:189" ht="12" customHeight="1" x14ac:dyDescent="0.25">
      <c r="A81" s="447" t="str">
        <f t="shared" si="15"/>
        <v/>
      </c>
      <c r="B81" s="447" t="str">
        <f t="shared" si="16"/>
        <v/>
      </c>
      <c r="C81" s="447" t="str">
        <f>IF(D81="","",'Eligible Technologies'!$C$7)</f>
        <v/>
      </c>
      <c r="D81" s="447" t="str">
        <f>'Step 4 Support Tool'!B290</f>
        <v/>
      </c>
      <c r="E81" s="448">
        <f>'Step 4 Support Tool'!C290</f>
        <v>0</v>
      </c>
      <c r="F81" s="448">
        <f>'Step 4 Support Tool'!D290</f>
        <v>0</v>
      </c>
      <c r="G81" s="447" t="str">
        <f>IF('Step 4 Support Tool'!E290="","",TRIM('Step 4 Support Tool'!E290))</f>
        <v/>
      </c>
      <c r="H81" s="447" t="str">
        <f t="shared" si="17"/>
        <v/>
      </c>
      <c r="I81" s="447" t="str">
        <f t="shared" si="18"/>
        <v/>
      </c>
      <c r="J81" s="447">
        <f>'Step 4 Support Tool'!F290</f>
        <v>0</v>
      </c>
      <c r="K81" s="447">
        <f>'Step 4 Support Tool'!H290</f>
        <v>0</v>
      </c>
      <c r="L81" s="447">
        <f>'Step 4 Support Tool'!I290</f>
        <v>0</v>
      </c>
      <c r="M81" s="447">
        <f>'Step 4 Support Tool'!L290</f>
        <v>0</v>
      </c>
      <c r="N81" s="447">
        <f>'Step 4 Support Tool'!M290</f>
        <v>0</v>
      </c>
      <c r="O81" s="447" t="str">
        <f>'Step 4 Support Tool'!AB290</f>
        <v/>
      </c>
      <c r="P81" s="953">
        <f>'Step 4 Support Tool'!AD290</f>
        <v>0</v>
      </c>
      <c r="Q81" s="954">
        <f>'Step 3.3 Heating System'!W188</f>
        <v>0</v>
      </c>
      <c r="R81" s="954" t="str">
        <f>'Step 4 Support Tool'!O290</f>
        <v/>
      </c>
      <c r="S81" s="955" t="str">
        <f>'Step 4 Support Tool'!P290</f>
        <v/>
      </c>
      <c r="T81" s="955" t="str">
        <f>'Step 4 Support Tool'!Q290</f>
        <v/>
      </c>
      <c r="U81" s="956" t="str">
        <f>'Step 4 Support Tool'!R290</f>
        <v/>
      </c>
      <c r="V81" s="956" t="str">
        <f>'Step 4 Support Tool'!S290</f>
        <v/>
      </c>
      <c r="W81" s="956" t="str">
        <f>'Step 4 Support Tool'!T290</f>
        <v/>
      </c>
      <c r="X81" s="957" t="str">
        <f>'Step 4 Support Tool'!X290</f>
        <v/>
      </c>
      <c r="Y81" s="958" t="str">
        <f t="shared" si="8"/>
        <v/>
      </c>
      <c r="Z81" s="959" t="str">
        <f>'Step 4 Support Tool'!AC290</f>
        <v/>
      </c>
      <c r="AA81" s="959">
        <f>'Step 4 Support Tool'!J290</f>
        <v>0</v>
      </c>
      <c r="AB81" s="959">
        <f>'Step 4 Support Tool'!K290</f>
        <v>0</v>
      </c>
      <c r="AC81" s="956">
        <f>'Step 3.3 Heating System'!H188</f>
        <v>0</v>
      </c>
      <c r="AD81" s="956" t="str">
        <f t="shared" si="19"/>
        <v/>
      </c>
      <c r="AE81" s="955">
        <f>'Step 3.3 Heating System'!E188</f>
        <v>0</v>
      </c>
      <c r="AF81" s="955">
        <f>'Step 3.3 Heating System'!F188</f>
        <v>0</v>
      </c>
      <c r="AG81" s="955">
        <f>'Step 3.3 Heating System'!G188</f>
        <v>0</v>
      </c>
      <c r="AH81" s="955">
        <f>'Step 3.3 Heating System'!H188</f>
        <v>0</v>
      </c>
      <c r="AI81" s="960">
        <f>'Step 3.3 Heating System'!I188</f>
        <v>0</v>
      </c>
      <c r="AJ81" s="960">
        <f>'Step 3.3 Heating System'!J188</f>
        <v>0</v>
      </c>
      <c r="AK81" s="960" t="str">
        <f>'Step 3.3 Heating System'!K188</f>
        <v/>
      </c>
      <c r="AL81" s="961" t="str">
        <f>'Step 3.3 Heating System'!L188</f>
        <v/>
      </c>
      <c r="AM81" s="961" t="str">
        <f>'Step 3.3 Heating System'!AB188</f>
        <v/>
      </c>
      <c r="AN81" s="962">
        <f>'Step 3.3 Heating System'!M188</f>
        <v>0</v>
      </c>
      <c r="AO81" s="962">
        <f>'Step 3.3 Heating System'!N188</f>
        <v>0</v>
      </c>
      <c r="AP81" s="962">
        <f>'Step 3.3 Heating System'!O188</f>
        <v>0</v>
      </c>
      <c r="AQ81" s="962">
        <f>'Step 3.3 Heating System'!P188</f>
        <v>0</v>
      </c>
      <c r="AR81" s="963">
        <f>'Step 3.3 Heating System'!Q188</f>
        <v>0</v>
      </c>
      <c r="AS81" s="963">
        <f>'Step 3.3 Heating System'!R188</f>
        <v>0</v>
      </c>
      <c r="AT81" s="963">
        <f>'Step 3.3 Heating System'!S188</f>
        <v>0</v>
      </c>
      <c r="AU81" s="964">
        <f>'Step 3.3 Heating System'!T188</f>
        <v>0</v>
      </c>
      <c r="AV81" s="964">
        <f>'Step 3.3 Heating System'!U188</f>
        <v>0</v>
      </c>
      <c r="AW81" s="964">
        <f>'Step 3.3 Heating System'!V188</f>
        <v>0</v>
      </c>
      <c r="AX81" s="964">
        <f>'Step 3.3 Heating System'!W188</f>
        <v>0</v>
      </c>
      <c r="AY81" s="963">
        <f>'Step 3.3 Heating System'!X188</f>
        <v>0</v>
      </c>
      <c r="AZ81" s="852">
        <f>SUMIF('Step 3.3 Heating System'!$A$12:$A$111,PETREAD!AE81,'Step 3.3 Heating System'!$V$12:$V$111)</f>
        <v>0</v>
      </c>
      <c r="BA81" s="852">
        <f t="shared" si="20"/>
        <v>0</v>
      </c>
      <c r="BB81" s="856" t="str">
        <f>'Step 3.3 Heating System'!AA188</f>
        <v/>
      </c>
      <c r="BC81" s="424"/>
      <c r="BD81" s="424"/>
      <c r="BE81" s="424"/>
      <c r="BF81" s="424"/>
      <c r="BG81" s="652" t="str">
        <f>SUBSTITUTE(_xlfn.XLOOKUP(G81,'Step 4 Support Tool'!$E$222:$E$321,'Step 3.1 Site Details'!$C$10:$C$109,"",0,1),"uilding ","")</f>
        <v>B1</v>
      </c>
      <c r="BH81" s="652" t="str" cm="1">
        <f t="array" ref="BH81">SUBSTITUTE(_xlfn.XLOOKUP(G81,'Step 3.3 Heating System'!C188:$C$219,'Step 3.3 Heating System'!E188:$E$219,"",0,1)," System ","")</f>
        <v/>
      </c>
      <c r="BI81" s="652" t="str">
        <f>IF(BH81="","",SUBSTITUTE('Step 4 Support Tool'!A290," System ",""))</f>
        <v/>
      </c>
      <c r="BJ81" s="652"/>
      <c r="BK81" s="652" t="str">
        <f t="shared" si="21"/>
        <v/>
      </c>
      <c r="BL81" s="424"/>
      <c r="BM81" s="424"/>
      <c r="BN81" s="424"/>
      <c r="BO81" s="424"/>
      <c r="BP81" s="424"/>
      <c r="BQ81" s="849" t="str">
        <f>'Step 4 Support Tool'!A290</f>
        <v>LC System 69</v>
      </c>
      <c r="BR81" s="850" t="str" cm="1">
        <f t="array" ref="BR81">_xlfn.XLOOKUP(G81,'Step 3.3 Heating System'!C188:$C$219,'Step 3.3 Heating System'!E188:$E$219,"",0,1)</f>
        <v/>
      </c>
      <c r="CQ81" s="424"/>
      <c r="CR81" s="424"/>
      <c r="CT81" s="424"/>
      <c r="CU81" s="424"/>
      <c r="CV81" s="424"/>
      <c r="CW81" s="424"/>
      <c r="CX81" s="424"/>
      <c r="CY81" s="424"/>
      <c r="CZ81" s="424"/>
      <c r="DA81" s="424"/>
      <c r="DC81" s="424"/>
      <c r="DD81" s="424"/>
      <c r="DE81" s="424"/>
      <c r="DF81" s="424"/>
      <c r="DG81" s="424"/>
      <c r="DH81" s="424"/>
      <c r="DJ81" s="424"/>
      <c r="DK81" s="424"/>
      <c r="DL81" s="424"/>
      <c r="DM81" s="424"/>
      <c r="DN81" s="424"/>
      <c r="DO81" s="424"/>
      <c r="DP81" s="424"/>
      <c r="DQ81" s="424"/>
      <c r="DR81" s="424"/>
      <c r="DS81" s="424"/>
      <c r="DT81" s="424"/>
      <c r="DU81" s="424"/>
      <c r="DV81" s="424"/>
      <c r="DW81" s="424"/>
      <c r="DX81" s="424"/>
      <c r="DY81" s="424"/>
      <c r="DZ81" s="424"/>
      <c r="EA81" s="424"/>
      <c r="EB81" s="424"/>
      <c r="EC81" s="424"/>
      <c r="ED81" s="424"/>
      <c r="EE81" s="424"/>
      <c r="EF81" s="424"/>
      <c r="EG81" s="424"/>
      <c r="EH81" s="424"/>
      <c r="EI81" s="424"/>
      <c r="EJ81" s="424"/>
      <c r="EK81" s="424"/>
      <c r="EL81" s="424"/>
      <c r="EM81" s="424"/>
      <c r="EN81" s="424"/>
      <c r="EO81" s="424"/>
      <c r="EP81" s="424"/>
      <c r="EQ81" s="424"/>
      <c r="ER81" s="424"/>
      <c r="ES81" s="424"/>
      <c r="ET81" s="424"/>
      <c r="EU81" s="424"/>
      <c r="EV81" s="424"/>
      <c r="EW81" s="424"/>
      <c r="EX81" s="424"/>
      <c r="EY81" s="424"/>
      <c r="EZ81" s="424"/>
      <c r="FA81" s="424"/>
      <c r="FB81" s="424"/>
      <c r="FC81" s="424"/>
      <c r="FD81" s="424"/>
      <c r="FE81" s="424"/>
      <c r="FF81" s="424"/>
      <c r="FG81" s="424"/>
      <c r="FH81" s="424"/>
      <c r="FI81" s="424"/>
      <c r="FJ81" s="424"/>
      <c r="FK81" s="424"/>
      <c r="FL81" s="424"/>
      <c r="FM81" s="424"/>
      <c r="FN81" s="424"/>
      <c r="FO81" s="424"/>
      <c r="FP81" s="424"/>
      <c r="FQ81" s="424"/>
      <c r="FR81" s="424"/>
      <c r="FS81" s="424"/>
      <c r="FT81" s="424"/>
      <c r="FU81" s="424"/>
      <c r="FV81" s="424"/>
      <c r="FW81" s="424"/>
      <c r="FX81" s="424"/>
      <c r="FY81" s="424"/>
      <c r="FZ81" s="424"/>
      <c r="GA81" s="424"/>
      <c r="GB81" s="424"/>
      <c r="GC81" s="424"/>
      <c r="GD81" s="424"/>
      <c r="GE81" s="424"/>
      <c r="GF81" s="424"/>
      <c r="GG81" s="424"/>
    </row>
    <row r="82" spans="1:189" ht="12" customHeight="1" x14ac:dyDescent="0.25">
      <c r="A82" s="447" t="str">
        <f t="shared" si="15"/>
        <v/>
      </c>
      <c r="B82" s="447" t="str">
        <f t="shared" si="16"/>
        <v/>
      </c>
      <c r="C82" s="447" t="str">
        <f>IF(D82="","",'Eligible Technologies'!$C$7)</f>
        <v/>
      </c>
      <c r="D82" s="447" t="str">
        <f>'Step 4 Support Tool'!B291</f>
        <v/>
      </c>
      <c r="E82" s="448">
        <f>'Step 4 Support Tool'!C291</f>
        <v>0</v>
      </c>
      <c r="F82" s="448">
        <f>'Step 4 Support Tool'!D291</f>
        <v>0</v>
      </c>
      <c r="G82" s="447" t="str">
        <f>IF('Step 4 Support Tool'!E291="","",TRIM('Step 4 Support Tool'!E291))</f>
        <v/>
      </c>
      <c r="H82" s="447" t="str">
        <f t="shared" si="17"/>
        <v/>
      </c>
      <c r="I82" s="447" t="str">
        <f t="shared" si="18"/>
        <v/>
      </c>
      <c r="J82" s="447">
        <f>'Step 4 Support Tool'!F291</f>
        <v>0</v>
      </c>
      <c r="K82" s="447">
        <f>'Step 4 Support Tool'!H291</f>
        <v>0</v>
      </c>
      <c r="L82" s="447">
        <f>'Step 4 Support Tool'!I291</f>
        <v>0</v>
      </c>
      <c r="M82" s="447">
        <f>'Step 4 Support Tool'!L291</f>
        <v>0</v>
      </c>
      <c r="N82" s="447">
        <f>'Step 4 Support Tool'!M291</f>
        <v>0</v>
      </c>
      <c r="O82" s="447" t="str">
        <f>'Step 4 Support Tool'!AB291</f>
        <v/>
      </c>
      <c r="P82" s="953">
        <f>'Step 4 Support Tool'!AD291</f>
        <v>0</v>
      </c>
      <c r="Q82" s="954">
        <f>'Step 3.3 Heating System'!W189</f>
        <v>0</v>
      </c>
      <c r="R82" s="954" t="str">
        <f>'Step 4 Support Tool'!O291</f>
        <v/>
      </c>
      <c r="S82" s="955" t="str">
        <f>'Step 4 Support Tool'!P291</f>
        <v/>
      </c>
      <c r="T82" s="955" t="str">
        <f>'Step 4 Support Tool'!Q291</f>
        <v/>
      </c>
      <c r="U82" s="956" t="str">
        <f>'Step 4 Support Tool'!R291</f>
        <v/>
      </c>
      <c r="V82" s="956" t="str">
        <f>'Step 4 Support Tool'!S291</f>
        <v/>
      </c>
      <c r="W82" s="956" t="str">
        <f>'Step 4 Support Tool'!T291</f>
        <v/>
      </c>
      <c r="X82" s="957" t="str">
        <f>'Step 4 Support Tool'!X291</f>
        <v/>
      </c>
      <c r="Y82" s="958" t="str">
        <f t="shared" si="8"/>
        <v/>
      </c>
      <c r="Z82" s="959" t="str">
        <f>'Step 4 Support Tool'!AC291</f>
        <v/>
      </c>
      <c r="AA82" s="959">
        <f>'Step 4 Support Tool'!J291</f>
        <v>0</v>
      </c>
      <c r="AB82" s="959">
        <f>'Step 4 Support Tool'!K291</f>
        <v>0</v>
      </c>
      <c r="AC82" s="966">
        <f>'Step 3.3 Heating System'!H189</f>
        <v>0</v>
      </c>
      <c r="AD82" s="956" t="str">
        <f t="shared" si="19"/>
        <v/>
      </c>
      <c r="AE82" s="955">
        <f>'Step 3.3 Heating System'!E189</f>
        <v>0</v>
      </c>
      <c r="AF82" s="955">
        <f>'Step 3.3 Heating System'!F189</f>
        <v>0</v>
      </c>
      <c r="AG82" s="955">
        <f>'Step 3.3 Heating System'!G189</f>
        <v>0</v>
      </c>
      <c r="AH82" s="955">
        <f>'Step 3.3 Heating System'!H189</f>
        <v>0</v>
      </c>
      <c r="AI82" s="960">
        <f>'Step 3.3 Heating System'!I189</f>
        <v>0</v>
      </c>
      <c r="AJ82" s="960">
        <f>'Step 3.3 Heating System'!J189</f>
        <v>0</v>
      </c>
      <c r="AK82" s="960" t="str">
        <f>'Step 3.3 Heating System'!K189</f>
        <v/>
      </c>
      <c r="AL82" s="961" t="str">
        <f>'Step 3.3 Heating System'!L189</f>
        <v/>
      </c>
      <c r="AM82" s="961" t="str">
        <f>'Step 3.3 Heating System'!AB189</f>
        <v/>
      </c>
      <c r="AN82" s="962">
        <f>'Step 3.3 Heating System'!M189</f>
        <v>0</v>
      </c>
      <c r="AO82" s="962">
        <f>'Step 3.3 Heating System'!N189</f>
        <v>0</v>
      </c>
      <c r="AP82" s="962">
        <f>'Step 3.3 Heating System'!O189</f>
        <v>0</v>
      </c>
      <c r="AQ82" s="962">
        <f>'Step 3.3 Heating System'!P189</f>
        <v>0</v>
      </c>
      <c r="AR82" s="963">
        <f>'Step 3.3 Heating System'!Q189</f>
        <v>0</v>
      </c>
      <c r="AS82" s="963">
        <f>'Step 3.3 Heating System'!R189</f>
        <v>0</v>
      </c>
      <c r="AT82" s="963">
        <f>'Step 3.3 Heating System'!S189</f>
        <v>0</v>
      </c>
      <c r="AU82" s="964">
        <f>'Step 3.3 Heating System'!T189</f>
        <v>0</v>
      </c>
      <c r="AV82" s="964">
        <f>'Step 3.3 Heating System'!U189</f>
        <v>0</v>
      </c>
      <c r="AW82" s="964">
        <f>'Step 3.3 Heating System'!V189</f>
        <v>0</v>
      </c>
      <c r="AX82" s="964">
        <f>'Step 3.3 Heating System'!W189</f>
        <v>0</v>
      </c>
      <c r="AY82" s="963">
        <f>'Step 3.3 Heating System'!X189</f>
        <v>0</v>
      </c>
      <c r="AZ82" s="852">
        <f>SUMIF('Step 3.3 Heating System'!$A$12:$A$111,PETREAD!AE82,'Step 3.3 Heating System'!$V$12:$V$111)</f>
        <v>0</v>
      </c>
      <c r="BA82" s="852">
        <f t="shared" si="20"/>
        <v>0</v>
      </c>
      <c r="BB82" s="856" t="str">
        <f>'Step 3.3 Heating System'!AA189</f>
        <v/>
      </c>
      <c r="BC82" s="424"/>
      <c r="BD82" s="424"/>
      <c r="BE82" s="424"/>
      <c r="BF82" s="424"/>
      <c r="BG82" s="652" t="str">
        <f>SUBSTITUTE(_xlfn.XLOOKUP(G82,'Step 4 Support Tool'!$E$222:$E$321,'Step 3.1 Site Details'!$C$10:$C$109,"",0,1),"uilding ","")</f>
        <v>B1</v>
      </c>
      <c r="BH82" s="652" t="str" cm="1">
        <f t="array" ref="BH82">SUBSTITUTE(_xlfn.XLOOKUP(G82,'Step 3.3 Heating System'!C189:$C$219,'Step 3.3 Heating System'!E189:$E$219,"",0,1)," System ","")</f>
        <v/>
      </c>
      <c r="BI82" s="652" t="str">
        <f>IF(BH82="","",SUBSTITUTE('Step 4 Support Tool'!A291," System ",""))</f>
        <v/>
      </c>
      <c r="BJ82" s="652"/>
      <c r="BK82" s="652" t="str">
        <f t="shared" si="21"/>
        <v/>
      </c>
      <c r="BL82" s="424"/>
      <c r="BM82" s="424"/>
      <c r="BN82" s="424"/>
      <c r="BO82" s="424"/>
      <c r="BP82" s="424"/>
      <c r="BQ82" s="849" t="str">
        <f>'Step 4 Support Tool'!A291</f>
        <v>LC System 70</v>
      </c>
      <c r="BR82" s="850" t="str" cm="1">
        <f t="array" ref="BR82">_xlfn.XLOOKUP(G82,'Step 3.3 Heating System'!C189:$C$219,'Step 3.3 Heating System'!E189:$E$219,"",0,1)</f>
        <v/>
      </c>
      <c r="CQ82" s="424"/>
      <c r="CR82" s="424"/>
      <c r="CT82" s="424"/>
      <c r="CU82" s="424"/>
      <c r="CV82" s="424"/>
      <c r="CW82" s="424"/>
      <c r="CX82" s="424"/>
      <c r="CY82" s="424"/>
      <c r="CZ82" s="424"/>
      <c r="DA82" s="424"/>
      <c r="DC82" s="424"/>
      <c r="DD82" s="424"/>
      <c r="DE82" s="424"/>
      <c r="DF82" s="424"/>
      <c r="DG82" s="424"/>
      <c r="DH82" s="424"/>
      <c r="DJ82" s="424"/>
      <c r="DK82" s="424"/>
      <c r="DL82" s="424"/>
      <c r="DM82" s="424"/>
      <c r="DN82" s="424"/>
      <c r="DO82" s="424"/>
      <c r="DP82" s="424"/>
      <c r="DQ82" s="424"/>
      <c r="DR82" s="424"/>
      <c r="DS82" s="424"/>
      <c r="DT82" s="424"/>
      <c r="DU82" s="424"/>
      <c r="DV82" s="424"/>
      <c r="DW82" s="424"/>
      <c r="DX82" s="424"/>
      <c r="DY82" s="424"/>
      <c r="DZ82" s="424"/>
      <c r="EA82" s="424"/>
      <c r="EB82" s="424"/>
      <c r="EC82" s="424"/>
      <c r="ED82" s="424"/>
      <c r="EE82" s="424"/>
      <c r="EF82" s="424"/>
      <c r="EG82" s="424"/>
      <c r="EH82" s="424"/>
      <c r="EI82" s="424"/>
      <c r="EJ82" s="424"/>
      <c r="EK82" s="424"/>
      <c r="EL82" s="424"/>
      <c r="EM82" s="424"/>
      <c r="EN82" s="424"/>
      <c r="EO82" s="424"/>
      <c r="EP82" s="424"/>
      <c r="EQ82" s="424"/>
      <c r="ER82" s="424"/>
      <c r="ES82" s="424"/>
      <c r="ET82" s="424"/>
      <c r="EU82" s="424"/>
      <c r="EV82" s="424"/>
      <c r="EW82" s="424"/>
      <c r="EX82" s="424"/>
      <c r="EY82" s="424"/>
      <c r="EZ82" s="424"/>
      <c r="FA82" s="424"/>
      <c r="FB82" s="424"/>
      <c r="FC82" s="424"/>
      <c r="FD82" s="424"/>
      <c r="FE82" s="424"/>
      <c r="FF82" s="424"/>
      <c r="FG82" s="424"/>
      <c r="FH82" s="424"/>
      <c r="FI82" s="424"/>
      <c r="FJ82" s="424"/>
      <c r="FK82" s="424"/>
      <c r="FL82" s="424"/>
      <c r="FM82" s="424"/>
      <c r="FN82" s="424"/>
      <c r="FO82" s="424"/>
      <c r="FP82" s="424"/>
      <c r="FQ82" s="424"/>
      <c r="FR82" s="424"/>
      <c r="FS82" s="424"/>
      <c r="FT82" s="424"/>
      <c r="FU82" s="424"/>
      <c r="FV82" s="424"/>
      <c r="FW82" s="424"/>
      <c r="FX82" s="424"/>
      <c r="FY82" s="424"/>
      <c r="FZ82" s="424"/>
      <c r="GA82" s="424"/>
      <c r="GB82" s="424"/>
      <c r="GC82" s="424"/>
      <c r="GD82" s="424"/>
      <c r="GE82" s="424"/>
      <c r="GF82" s="424"/>
      <c r="GG82" s="424"/>
    </row>
    <row r="83" spans="1:189" ht="12" customHeight="1" x14ac:dyDescent="0.25">
      <c r="A83" s="447" t="str">
        <f t="shared" si="15"/>
        <v/>
      </c>
      <c r="B83" s="447" t="str">
        <f t="shared" si="16"/>
        <v/>
      </c>
      <c r="C83" s="447" t="str">
        <f>IF(D83="","",'Eligible Technologies'!$C$7)</f>
        <v/>
      </c>
      <c r="D83" s="447" t="str">
        <f>'Step 4 Support Tool'!B292</f>
        <v/>
      </c>
      <c r="E83" s="448">
        <f>'Step 4 Support Tool'!C292</f>
        <v>0</v>
      </c>
      <c r="F83" s="448">
        <f>'Step 4 Support Tool'!D292</f>
        <v>0</v>
      </c>
      <c r="G83" s="447" t="str">
        <f>IF('Step 4 Support Tool'!E292="","",TRIM('Step 4 Support Tool'!E292))</f>
        <v/>
      </c>
      <c r="H83" s="447" t="str">
        <f t="shared" si="17"/>
        <v/>
      </c>
      <c r="I83" s="447" t="str">
        <f t="shared" si="18"/>
        <v/>
      </c>
      <c r="J83" s="447">
        <f>'Step 4 Support Tool'!F292</f>
        <v>0</v>
      </c>
      <c r="K83" s="447">
        <f>'Step 4 Support Tool'!H292</f>
        <v>0</v>
      </c>
      <c r="L83" s="447">
        <f>'Step 4 Support Tool'!I292</f>
        <v>0</v>
      </c>
      <c r="M83" s="447">
        <f>'Step 4 Support Tool'!L292</f>
        <v>0</v>
      </c>
      <c r="N83" s="447">
        <f>'Step 4 Support Tool'!M292</f>
        <v>0</v>
      </c>
      <c r="O83" s="447" t="str">
        <f>'Step 4 Support Tool'!AB292</f>
        <v/>
      </c>
      <c r="P83" s="953">
        <f>'Step 4 Support Tool'!AD292</f>
        <v>0</v>
      </c>
      <c r="Q83" s="954">
        <f>'Step 3.3 Heating System'!W190</f>
        <v>0</v>
      </c>
      <c r="R83" s="954" t="str">
        <f>'Step 4 Support Tool'!O292</f>
        <v/>
      </c>
      <c r="S83" s="955" t="str">
        <f>'Step 4 Support Tool'!P292</f>
        <v/>
      </c>
      <c r="T83" s="955" t="str">
        <f>'Step 4 Support Tool'!Q292</f>
        <v/>
      </c>
      <c r="U83" s="956" t="str">
        <f>'Step 4 Support Tool'!R292</f>
        <v/>
      </c>
      <c r="V83" s="956" t="str">
        <f>'Step 4 Support Tool'!S292</f>
        <v/>
      </c>
      <c r="W83" s="956" t="str">
        <f>'Step 4 Support Tool'!T292</f>
        <v/>
      </c>
      <c r="X83" s="957" t="str">
        <f>'Step 4 Support Tool'!X292</f>
        <v/>
      </c>
      <c r="Y83" s="958" t="str">
        <f t="shared" si="8"/>
        <v/>
      </c>
      <c r="Z83" s="959" t="str">
        <f>'Step 4 Support Tool'!AC292</f>
        <v/>
      </c>
      <c r="AA83" s="959">
        <f>'Step 4 Support Tool'!J292</f>
        <v>0</v>
      </c>
      <c r="AB83" s="959">
        <f>'Step 4 Support Tool'!K292</f>
        <v>0</v>
      </c>
      <c r="AC83" s="956">
        <f>'Step 3.3 Heating System'!H190</f>
        <v>0</v>
      </c>
      <c r="AD83" s="956" t="str">
        <f t="shared" si="19"/>
        <v/>
      </c>
      <c r="AE83" s="955">
        <f>'Step 3.3 Heating System'!E190</f>
        <v>0</v>
      </c>
      <c r="AF83" s="955">
        <f>'Step 3.3 Heating System'!F190</f>
        <v>0</v>
      </c>
      <c r="AG83" s="955">
        <f>'Step 3.3 Heating System'!G190</f>
        <v>0</v>
      </c>
      <c r="AH83" s="955">
        <f>'Step 3.3 Heating System'!H190</f>
        <v>0</v>
      </c>
      <c r="AI83" s="960">
        <f>'Step 3.3 Heating System'!I190</f>
        <v>0</v>
      </c>
      <c r="AJ83" s="960">
        <f>'Step 3.3 Heating System'!J190</f>
        <v>0</v>
      </c>
      <c r="AK83" s="960" t="str">
        <f>'Step 3.3 Heating System'!K190</f>
        <v/>
      </c>
      <c r="AL83" s="961" t="str">
        <f>'Step 3.3 Heating System'!L190</f>
        <v/>
      </c>
      <c r="AM83" s="961" t="str">
        <f>'Step 3.3 Heating System'!AB190</f>
        <v/>
      </c>
      <c r="AN83" s="962">
        <f>'Step 3.3 Heating System'!M190</f>
        <v>0</v>
      </c>
      <c r="AO83" s="962">
        <f>'Step 3.3 Heating System'!N190</f>
        <v>0</v>
      </c>
      <c r="AP83" s="962">
        <f>'Step 3.3 Heating System'!O190</f>
        <v>0</v>
      </c>
      <c r="AQ83" s="962">
        <f>'Step 3.3 Heating System'!P190</f>
        <v>0</v>
      </c>
      <c r="AR83" s="963">
        <f>'Step 3.3 Heating System'!Q190</f>
        <v>0</v>
      </c>
      <c r="AS83" s="963">
        <f>'Step 3.3 Heating System'!R190</f>
        <v>0</v>
      </c>
      <c r="AT83" s="963">
        <f>'Step 3.3 Heating System'!S190</f>
        <v>0</v>
      </c>
      <c r="AU83" s="964">
        <f>'Step 3.3 Heating System'!T190</f>
        <v>0</v>
      </c>
      <c r="AV83" s="964">
        <f>'Step 3.3 Heating System'!U190</f>
        <v>0</v>
      </c>
      <c r="AW83" s="964">
        <f>'Step 3.3 Heating System'!V190</f>
        <v>0</v>
      </c>
      <c r="AX83" s="964">
        <f>'Step 3.3 Heating System'!W190</f>
        <v>0</v>
      </c>
      <c r="AY83" s="963">
        <f>'Step 3.3 Heating System'!X190</f>
        <v>0</v>
      </c>
      <c r="AZ83" s="852">
        <f>SUMIF('Step 3.3 Heating System'!$A$12:$A$111,PETREAD!AE83,'Step 3.3 Heating System'!$V$12:$V$111)</f>
        <v>0</v>
      </c>
      <c r="BA83" s="852">
        <f t="shared" si="20"/>
        <v>0</v>
      </c>
      <c r="BB83" s="856" t="str">
        <f>'Step 3.3 Heating System'!AA190</f>
        <v/>
      </c>
      <c r="BC83" s="424"/>
      <c r="BD83" s="424"/>
      <c r="BE83" s="424"/>
      <c r="BF83" s="424"/>
      <c r="BG83" s="652" t="str">
        <f>SUBSTITUTE(_xlfn.XLOOKUP(G83,'Step 4 Support Tool'!$E$222:$E$321,'Step 3.1 Site Details'!$C$10:$C$109,"",0,1),"uilding ","")</f>
        <v>B1</v>
      </c>
      <c r="BH83" s="652" t="str" cm="1">
        <f t="array" ref="BH83">SUBSTITUTE(_xlfn.XLOOKUP(G83,'Step 3.3 Heating System'!C190:$C$219,'Step 3.3 Heating System'!E190:$E$219,"",0,1)," System ","")</f>
        <v/>
      </c>
      <c r="BI83" s="652" t="str">
        <f>IF(BH83="","",SUBSTITUTE('Step 4 Support Tool'!A292," System ",""))</f>
        <v/>
      </c>
      <c r="BJ83" s="652"/>
      <c r="BK83" s="652" t="str">
        <f t="shared" si="21"/>
        <v/>
      </c>
      <c r="BL83" s="424"/>
      <c r="BM83" s="424"/>
      <c r="BN83" s="424"/>
      <c r="BO83" s="424"/>
      <c r="BP83" s="424"/>
      <c r="BQ83" s="849" t="str">
        <f>'Step 4 Support Tool'!A292</f>
        <v>LC System 71</v>
      </c>
      <c r="BR83" s="850" t="str" cm="1">
        <f t="array" ref="BR83">_xlfn.XLOOKUP(G83,'Step 3.3 Heating System'!C190:$C$219,'Step 3.3 Heating System'!E190:$E$219,"",0,1)</f>
        <v/>
      </c>
      <c r="CQ83" s="424"/>
      <c r="CR83" s="424"/>
      <c r="CT83" s="424"/>
      <c r="CU83" s="424"/>
      <c r="CV83" s="424"/>
      <c r="CW83" s="424"/>
      <c r="CX83" s="424"/>
      <c r="CY83" s="424"/>
      <c r="CZ83" s="424"/>
      <c r="DA83" s="424"/>
      <c r="DC83" s="424"/>
      <c r="DD83" s="424"/>
      <c r="DE83" s="424"/>
      <c r="DF83" s="424"/>
      <c r="DG83" s="424"/>
      <c r="DH83" s="424"/>
      <c r="DJ83" s="424"/>
      <c r="DK83" s="424"/>
      <c r="DL83" s="424"/>
      <c r="DM83" s="424"/>
      <c r="DN83" s="424"/>
      <c r="DO83" s="424"/>
      <c r="DP83" s="424"/>
      <c r="DQ83" s="424"/>
      <c r="DR83" s="424"/>
      <c r="DS83" s="424"/>
      <c r="DT83" s="424"/>
      <c r="DU83" s="424"/>
      <c r="DV83" s="424"/>
      <c r="DW83" s="424"/>
      <c r="DX83" s="424"/>
      <c r="DY83" s="424"/>
      <c r="DZ83" s="424"/>
      <c r="EA83" s="424"/>
      <c r="EB83" s="424"/>
      <c r="EC83" s="424"/>
      <c r="ED83" s="424"/>
      <c r="EE83" s="424"/>
      <c r="EF83" s="424"/>
      <c r="EG83" s="424"/>
      <c r="EH83" s="424"/>
      <c r="EI83" s="424"/>
      <c r="EJ83" s="424"/>
      <c r="EK83" s="424"/>
      <c r="EL83" s="424"/>
      <c r="EM83" s="424"/>
      <c r="EN83" s="424"/>
      <c r="EO83" s="424"/>
      <c r="EP83" s="424"/>
      <c r="EQ83" s="424"/>
      <c r="ER83" s="424"/>
      <c r="ES83" s="424"/>
      <c r="ET83" s="424"/>
      <c r="EU83" s="424"/>
      <c r="EV83" s="424"/>
      <c r="EW83" s="424"/>
      <c r="EX83" s="424"/>
      <c r="EY83" s="424"/>
      <c r="EZ83" s="424"/>
      <c r="FA83" s="424"/>
      <c r="FB83" s="424"/>
      <c r="FC83" s="424"/>
      <c r="FD83" s="424"/>
      <c r="FE83" s="424"/>
      <c r="FF83" s="424"/>
      <c r="FG83" s="424"/>
      <c r="FH83" s="424"/>
      <c r="FI83" s="424"/>
      <c r="FJ83" s="424"/>
      <c r="FK83" s="424"/>
      <c r="FL83" s="424"/>
      <c r="FM83" s="424"/>
      <c r="FN83" s="424"/>
      <c r="FO83" s="424"/>
      <c r="FP83" s="424"/>
      <c r="FQ83" s="424"/>
      <c r="FR83" s="424"/>
      <c r="FS83" s="424"/>
      <c r="FT83" s="424"/>
      <c r="FU83" s="424"/>
      <c r="FV83" s="424"/>
      <c r="FW83" s="424"/>
      <c r="FX83" s="424"/>
      <c r="FY83" s="424"/>
      <c r="FZ83" s="424"/>
      <c r="GA83" s="424"/>
      <c r="GB83" s="424"/>
      <c r="GC83" s="424"/>
      <c r="GD83" s="424"/>
      <c r="GE83" s="424"/>
      <c r="GF83" s="424"/>
      <c r="GG83" s="424"/>
    </row>
    <row r="84" spans="1:189" ht="12" customHeight="1" x14ac:dyDescent="0.25">
      <c r="A84" s="447" t="str">
        <f t="shared" si="15"/>
        <v/>
      </c>
      <c r="B84" s="447" t="str">
        <f t="shared" si="16"/>
        <v/>
      </c>
      <c r="C84" s="447" t="str">
        <f>IF(D84="","",'Eligible Technologies'!$C$7)</f>
        <v/>
      </c>
      <c r="D84" s="447" t="str">
        <f>'Step 4 Support Tool'!B293</f>
        <v/>
      </c>
      <c r="E84" s="448">
        <f>'Step 4 Support Tool'!C293</f>
        <v>0</v>
      </c>
      <c r="F84" s="448">
        <f>'Step 4 Support Tool'!D293</f>
        <v>0</v>
      </c>
      <c r="G84" s="447" t="str">
        <f>IF('Step 4 Support Tool'!E293="","",TRIM('Step 4 Support Tool'!E293))</f>
        <v/>
      </c>
      <c r="H84" s="447" t="str">
        <f t="shared" si="17"/>
        <v/>
      </c>
      <c r="I84" s="447" t="str">
        <f t="shared" si="18"/>
        <v/>
      </c>
      <c r="J84" s="447">
        <f>'Step 4 Support Tool'!F293</f>
        <v>0</v>
      </c>
      <c r="K84" s="447">
        <f>'Step 4 Support Tool'!H293</f>
        <v>0</v>
      </c>
      <c r="L84" s="447">
        <f>'Step 4 Support Tool'!I293</f>
        <v>0</v>
      </c>
      <c r="M84" s="447">
        <f>'Step 4 Support Tool'!L293</f>
        <v>0</v>
      </c>
      <c r="N84" s="447">
        <f>'Step 4 Support Tool'!M293</f>
        <v>0</v>
      </c>
      <c r="O84" s="447" t="str">
        <f>'Step 4 Support Tool'!AB293</f>
        <v/>
      </c>
      <c r="P84" s="953">
        <f>'Step 4 Support Tool'!AD293</f>
        <v>0</v>
      </c>
      <c r="Q84" s="954">
        <f>'Step 3.3 Heating System'!W191</f>
        <v>0</v>
      </c>
      <c r="R84" s="954" t="str">
        <f>'Step 4 Support Tool'!O293</f>
        <v/>
      </c>
      <c r="S84" s="955" t="str">
        <f>'Step 4 Support Tool'!P293</f>
        <v/>
      </c>
      <c r="T84" s="955" t="str">
        <f>'Step 4 Support Tool'!Q293</f>
        <v/>
      </c>
      <c r="U84" s="956" t="str">
        <f>'Step 4 Support Tool'!R293</f>
        <v/>
      </c>
      <c r="V84" s="956" t="str">
        <f>'Step 4 Support Tool'!S293</f>
        <v/>
      </c>
      <c r="W84" s="956" t="str">
        <f>'Step 4 Support Tool'!T293</f>
        <v/>
      </c>
      <c r="X84" s="957" t="str">
        <f>'Step 4 Support Tool'!X293</f>
        <v/>
      </c>
      <c r="Y84" s="958" t="str">
        <f t="shared" si="8"/>
        <v/>
      </c>
      <c r="Z84" s="959" t="str">
        <f>'Step 4 Support Tool'!AC293</f>
        <v/>
      </c>
      <c r="AA84" s="959">
        <f>'Step 4 Support Tool'!J293</f>
        <v>0</v>
      </c>
      <c r="AB84" s="959">
        <f>'Step 4 Support Tool'!K293</f>
        <v>0</v>
      </c>
      <c r="AC84" s="956">
        <f>'Step 3.3 Heating System'!H191</f>
        <v>0</v>
      </c>
      <c r="AD84" s="956" t="str">
        <f t="shared" si="19"/>
        <v/>
      </c>
      <c r="AE84" s="955">
        <f>'Step 3.3 Heating System'!E191</f>
        <v>0</v>
      </c>
      <c r="AF84" s="955">
        <f>'Step 3.3 Heating System'!F191</f>
        <v>0</v>
      </c>
      <c r="AG84" s="955">
        <f>'Step 3.3 Heating System'!G191</f>
        <v>0</v>
      </c>
      <c r="AH84" s="955">
        <f>'Step 3.3 Heating System'!H191</f>
        <v>0</v>
      </c>
      <c r="AI84" s="960">
        <f>'Step 3.3 Heating System'!I191</f>
        <v>0</v>
      </c>
      <c r="AJ84" s="960">
        <f>'Step 3.3 Heating System'!J191</f>
        <v>0</v>
      </c>
      <c r="AK84" s="960" t="str">
        <f>'Step 3.3 Heating System'!K191</f>
        <v/>
      </c>
      <c r="AL84" s="961" t="str">
        <f>'Step 3.3 Heating System'!L191</f>
        <v/>
      </c>
      <c r="AM84" s="961" t="str">
        <f>'Step 3.3 Heating System'!AB191</f>
        <v/>
      </c>
      <c r="AN84" s="962">
        <f>'Step 3.3 Heating System'!M191</f>
        <v>0</v>
      </c>
      <c r="AO84" s="962">
        <f>'Step 3.3 Heating System'!N191</f>
        <v>0</v>
      </c>
      <c r="AP84" s="962">
        <f>'Step 3.3 Heating System'!O191</f>
        <v>0</v>
      </c>
      <c r="AQ84" s="962">
        <f>'Step 3.3 Heating System'!P191</f>
        <v>0</v>
      </c>
      <c r="AR84" s="963">
        <f>'Step 3.3 Heating System'!Q191</f>
        <v>0</v>
      </c>
      <c r="AS84" s="963">
        <f>'Step 3.3 Heating System'!R191</f>
        <v>0</v>
      </c>
      <c r="AT84" s="963">
        <f>'Step 3.3 Heating System'!S191</f>
        <v>0</v>
      </c>
      <c r="AU84" s="964">
        <f>'Step 3.3 Heating System'!T191</f>
        <v>0</v>
      </c>
      <c r="AV84" s="964">
        <f>'Step 3.3 Heating System'!U191</f>
        <v>0</v>
      </c>
      <c r="AW84" s="964">
        <f>'Step 3.3 Heating System'!V191</f>
        <v>0</v>
      </c>
      <c r="AX84" s="964">
        <f>'Step 3.3 Heating System'!W191</f>
        <v>0</v>
      </c>
      <c r="AY84" s="963">
        <f>'Step 3.3 Heating System'!X191</f>
        <v>0</v>
      </c>
      <c r="AZ84" s="852">
        <f>SUMIF('Step 3.3 Heating System'!$A$12:$A$111,PETREAD!AE84,'Step 3.3 Heating System'!$V$12:$V$111)</f>
        <v>0</v>
      </c>
      <c r="BA84" s="852">
        <f t="shared" si="20"/>
        <v>0</v>
      </c>
      <c r="BB84" s="856" t="str">
        <f>'Step 3.3 Heating System'!AA191</f>
        <v/>
      </c>
      <c r="BC84" s="424"/>
      <c r="BD84" s="424"/>
      <c r="BE84" s="424"/>
      <c r="BF84" s="424"/>
      <c r="BG84" s="652" t="str">
        <f>SUBSTITUTE(_xlfn.XLOOKUP(G84,'Step 4 Support Tool'!$E$222:$E$321,'Step 3.1 Site Details'!$C$10:$C$109,"",0,1),"uilding ","")</f>
        <v>B1</v>
      </c>
      <c r="BH84" s="652" t="str" cm="1">
        <f t="array" ref="BH84">SUBSTITUTE(_xlfn.XLOOKUP(G84,'Step 3.3 Heating System'!C191:$C$219,'Step 3.3 Heating System'!E191:$E$219,"",0,1)," System ","")</f>
        <v/>
      </c>
      <c r="BI84" s="652" t="str">
        <f>IF(BH84="","",SUBSTITUTE('Step 4 Support Tool'!A293," System ",""))</f>
        <v/>
      </c>
      <c r="BJ84" s="652"/>
      <c r="BK84" s="652" t="str">
        <f t="shared" si="21"/>
        <v/>
      </c>
      <c r="BL84" s="424"/>
      <c r="BM84" s="424"/>
      <c r="BN84" s="424"/>
      <c r="BO84" s="424"/>
      <c r="BP84" s="424"/>
      <c r="BQ84" s="849" t="str">
        <f>'Step 4 Support Tool'!A293</f>
        <v>LC System 72</v>
      </c>
      <c r="BR84" s="850" t="str" cm="1">
        <f t="array" ref="BR84">_xlfn.XLOOKUP(G84,'Step 3.3 Heating System'!C191:$C$219,'Step 3.3 Heating System'!E191:$E$219,"",0,1)</f>
        <v/>
      </c>
      <c r="CQ84" s="424"/>
      <c r="CR84" s="424"/>
      <c r="CT84" s="424"/>
      <c r="CU84" s="424"/>
      <c r="CV84" s="424"/>
      <c r="CW84" s="424"/>
      <c r="CX84" s="424"/>
      <c r="CY84" s="424"/>
      <c r="CZ84" s="424"/>
      <c r="DA84" s="424"/>
      <c r="DC84" s="424"/>
      <c r="DD84" s="424"/>
      <c r="DE84" s="424"/>
      <c r="DF84" s="424"/>
      <c r="DG84" s="424"/>
      <c r="DH84" s="424"/>
      <c r="DJ84" s="424"/>
      <c r="DK84" s="424"/>
      <c r="DL84" s="424"/>
      <c r="DM84" s="424"/>
      <c r="DN84" s="424"/>
      <c r="DO84" s="424"/>
      <c r="DP84" s="424"/>
      <c r="DQ84" s="424"/>
      <c r="DR84" s="424"/>
      <c r="DS84" s="424"/>
      <c r="DT84" s="424"/>
      <c r="DU84" s="424"/>
      <c r="DV84" s="424"/>
      <c r="DW84" s="424"/>
      <c r="DX84" s="424"/>
      <c r="DY84" s="424"/>
      <c r="DZ84" s="424"/>
      <c r="EA84" s="424"/>
      <c r="EB84" s="424"/>
      <c r="EC84" s="424"/>
      <c r="ED84" s="424"/>
      <c r="EE84" s="424"/>
      <c r="EF84" s="424"/>
      <c r="EG84" s="424"/>
      <c r="EH84" s="424"/>
      <c r="EI84" s="424"/>
      <c r="EJ84" s="424"/>
      <c r="EK84" s="424"/>
      <c r="EL84" s="424"/>
      <c r="EM84" s="424"/>
      <c r="EN84" s="424"/>
      <c r="EO84" s="424"/>
      <c r="EP84" s="424"/>
      <c r="EQ84" s="424"/>
      <c r="ER84" s="424"/>
      <c r="ES84" s="424"/>
      <c r="ET84" s="424"/>
      <c r="EU84" s="424"/>
      <c r="EV84" s="424"/>
      <c r="EW84" s="424"/>
      <c r="EX84" s="424"/>
      <c r="EY84" s="424"/>
      <c r="EZ84" s="424"/>
      <c r="FA84" s="424"/>
      <c r="FB84" s="424"/>
      <c r="FC84" s="424"/>
      <c r="FD84" s="424"/>
      <c r="FE84" s="424"/>
      <c r="FF84" s="424"/>
      <c r="FG84" s="424"/>
      <c r="FH84" s="424"/>
      <c r="FI84" s="424"/>
      <c r="FJ84" s="424"/>
      <c r="FK84" s="424"/>
      <c r="FL84" s="424"/>
      <c r="FM84" s="424"/>
      <c r="FN84" s="424"/>
      <c r="FO84" s="424"/>
      <c r="FP84" s="424"/>
      <c r="FQ84" s="424"/>
      <c r="FR84" s="424"/>
      <c r="FS84" s="424"/>
      <c r="FT84" s="424"/>
      <c r="FU84" s="424"/>
      <c r="FV84" s="424"/>
      <c r="FW84" s="424"/>
      <c r="FX84" s="424"/>
      <c r="FY84" s="424"/>
      <c r="FZ84" s="424"/>
      <c r="GA84" s="424"/>
      <c r="GB84" s="424"/>
      <c r="GC84" s="424"/>
      <c r="GD84" s="424"/>
      <c r="GE84" s="424"/>
      <c r="GF84" s="424"/>
      <c r="GG84" s="424"/>
    </row>
    <row r="85" spans="1:189" ht="12" customHeight="1" x14ac:dyDescent="0.25">
      <c r="A85" s="447" t="str">
        <f t="shared" si="15"/>
        <v/>
      </c>
      <c r="B85" s="447" t="str">
        <f t="shared" si="16"/>
        <v/>
      </c>
      <c r="C85" s="447" t="str">
        <f>IF(D85="","",'Eligible Technologies'!$C$7)</f>
        <v/>
      </c>
      <c r="D85" s="447" t="str">
        <f>'Step 4 Support Tool'!B294</f>
        <v/>
      </c>
      <c r="E85" s="448">
        <f>'Step 4 Support Tool'!C294</f>
        <v>0</v>
      </c>
      <c r="F85" s="448">
        <f>'Step 4 Support Tool'!D294</f>
        <v>0</v>
      </c>
      <c r="G85" s="447" t="str">
        <f>IF('Step 4 Support Tool'!E294="","",TRIM('Step 4 Support Tool'!E294))</f>
        <v/>
      </c>
      <c r="H85" s="447" t="str">
        <f t="shared" si="17"/>
        <v/>
      </c>
      <c r="I85" s="447" t="str">
        <f t="shared" si="18"/>
        <v/>
      </c>
      <c r="J85" s="447">
        <f>'Step 4 Support Tool'!F294</f>
        <v>0</v>
      </c>
      <c r="K85" s="447">
        <f>'Step 4 Support Tool'!H294</f>
        <v>0</v>
      </c>
      <c r="L85" s="447">
        <f>'Step 4 Support Tool'!I294</f>
        <v>0</v>
      </c>
      <c r="M85" s="447">
        <f>'Step 4 Support Tool'!L294</f>
        <v>0</v>
      </c>
      <c r="N85" s="447">
        <f>'Step 4 Support Tool'!M294</f>
        <v>0</v>
      </c>
      <c r="O85" s="447" t="str">
        <f>'Step 4 Support Tool'!AB294</f>
        <v/>
      </c>
      <c r="P85" s="953">
        <f>'Step 4 Support Tool'!AD294</f>
        <v>0</v>
      </c>
      <c r="Q85" s="954">
        <f>'Step 3.3 Heating System'!W192</f>
        <v>0</v>
      </c>
      <c r="R85" s="954" t="str">
        <f>'Step 4 Support Tool'!O294</f>
        <v/>
      </c>
      <c r="S85" s="955" t="str">
        <f>'Step 4 Support Tool'!P294</f>
        <v/>
      </c>
      <c r="T85" s="955" t="str">
        <f>'Step 4 Support Tool'!Q294</f>
        <v/>
      </c>
      <c r="U85" s="956" t="str">
        <f>'Step 4 Support Tool'!R294</f>
        <v/>
      </c>
      <c r="V85" s="956" t="str">
        <f>'Step 4 Support Tool'!S294</f>
        <v/>
      </c>
      <c r="W85" s="956" t="str">
        <f>'Step 4 Support Tool'!T294</f>
        <v/>
      </c>
      <c r="X85" s="957" t="str">
        <f>'Step 4 Support Tool'!X294</f>
        <v/>
      </c>
      <c r="Y85" s="958" t="str">
        <f t="shared" si="8"/>
        <v/>
      </c>
      <c r="Z85" s="959" t="str">
        <f>'Step 4 Support Tool'!AC294</f>
        <v/>
      </c>
      <c r="AA85" s="959">
        <f>'Step 4 Support Tool'!J294</f>
        <v>0</v>
      </c>
      <c r="AB85" s="959">
        <f>'Step 4 Support Tool'!K294</f>
        <v>0</v>
      </c>
      <c r="AC85" s="956">
        <f>'Step 3.3 Heating System'!H192</f>
        <v>0</v>
      </c>
      <c r="AD85" s="956" t="str">
        <f t="shared" si="19"/>
        <v/>
      </c>
      <c r="AE85" s="955">
        <f>'Step 3.3 Heating System'!E192</f>
        <v>0</v>
      </c>
      <c r="AF85" s="955">
        <f>'Step 3.3 Heating System'!F192</f>
        <v>0</v>
      </c>
      <c r="AG85" s="955">
        <f>'Step 3.3 Heating System'!G192</f>
        <v>0</v>
      </c>
      <c r="AH85" s="955">
        <f>'Step 3.3 Heating System'!H192</f>
        <v>0</v>
      </c>
      <c r="AI85" s="960">
        <f>'Step 3.3 Heating System'!I192</f>
        <v>0</v>
      </c>
      <c r="AJ85" s="960">
        <f>'Step 3.3 Heating System'!J192</f>
        <v>0</v>
      </c>
      <c r="AK85" s="960" t="str">
        <f>'Step 3.3 Heating System'!K192</f>
        <v/>
      </c>
      <c r="AL85" s="961" t="str">
        <f>'Step 3.3 Heating System'!L192</f>
        <v/>
      </c>
      <c r="AM85" s="961" t="str">
        <f>'Step 3.3 Heating System'!AB192</f>
        <v/>
      </c>
      <c r="AN85" s="962">
        <f>'Step 3.3 Heating System'!M192</f>
        <v>0</v>
      </c>
      <c r="AO85" s="962">
        <f>'Step 3.3 Heating System'!N192</f>
        <v>0</v>
      </c>
      <c r="AP85" s="962">
        <f>'Step 3.3 Heating System'!O192</f>
        <v>0</v>
      </c>
      <c r="AQ85" s="962">
        <f>'Step 3.3 Heating System'!P192</f>
        <v>0</v>
      </c>
      <c r="AR85" s="963">
        <f>'Step 3.3 Heating System'!Q192</f>
        <v>0</v>
      </c>
      <c r="AS85" s="963">
        <f>'Step 3.3 Heating System'!R192</f>
        <v>0</v>
      </c>
      <c r="AT85" s="963">
        <f>'Step 3.3 Heating System'!S192</f>
        <v>0</v>
      </c>
      <c r="AU85" s="964">
        <f>'Step 3.3 Heating System'!T192</f>
        <v>0</v>
      </c>
      <c r="AV85" s="964">
        <f>'Step 3.3 Heating System'!U192</f>
        <v>0</v>
      </c>
      <c r="AW85" s="964">
        <f>'Step 3.3 Heating System'!V192</f>
        <v>0</v>
      </c>
      <c r="AX85" s="964">
        <f>'Step 3.3 Heating System'!W192</f>
        <v>0</v>
      </c>
      <c r="AY85" s="963">
        <f>'Step 3.3 Heating System'!X192</f>
        <v>0</v>
      </c>
      <c r="AZ85" s="852">
        <f>SUMIF('Step 3.3 Heating System'!$A$12:$A$111,PETREAD!AE85,'Step 3.3 Heating System'!$V$12:$V$111)</f>
        <v>0</v>
      </c>
      <c r="BA85" s="852">
        <f t="shared" si="20"/>
        <v>0</v>
      </c>
      <c r="BB85" s="856" t="str">
        <f>'Step 3.3 Heating System'!AA192</f>
        <v/>
      </c>
      <c r="BC85" s="424"/>
      <c r="BD85" s="424"/>
      <c r="BE85" s="424"/>
      <c r="BF85" s="424"/>
      <c r="BG85" s="652" t="str">
        <f>SUBSTITUTE(_xlfn.XLOOKUP(G85,'Step 4 Support Tool'!$E$222:$E$321,'Step 3.1 Site Details'!$C$10:$C$109,"",0,1),"uilding ","")</f>
        <v>B1</v>
      </c>
      <c r="BH85" s="652" t="str" cm="1">
        <f t="array" ref="BH85">SUBSTITUTE(_xlfn.XLOOKUP(G85,'Step 3.3 Heating System'!C192:$C$219,'Step 3.3 Heating System'!E192:$E$219,"",0,1)," System ","")</f>
        <v/>
      </c>
      <c r="BI85" s="652" t="str">
        <f>IF(BH85="","",SUBSTITUTE('Step 4 Support Tool'!A294," System ",""))</f>
        <v/>
      </c>
      <c r="BJ85" s="652"/>
      <c r="BK85" s="652" t="str">
        <f t="shared" si="21"/>
        <v/>
      </c>
      <c r="BL85" s="424"/>
      <c r="BM85" s="424"/>
      <c r="BN85" s="424"/>
      <c r="BO85" s="424"/>
      <c r="BP85" s="424"/>
      <c r="BQ85" s="849" t="str">
        <f>'Step 4 Support Tool'!A294</f>
        <v>LC System 73</v>
      </c>
      <c r="BR85" s="850" t="str" cm="1">
        <f t="array" ref="BR85">_xlfn.XLOOKUP(G85,'Step 3.3 Heating System'!C192:$C$219,'Step 3.3 Heating System'!E192:$E$219,"",0,1)</f>
        <v/>
      </c>
      <c r="CQ85" s="424"/>
      <c r="CR85" s="424"/>
      <c r="CT85" s="424"/>
      <c r="CU85" s="424"/>
      <c r="CV85" s="424"/>
      <c r="CW85" s="424"/>
      <c r="CX85" s="424"/>
      <c r="CY85" s="424"/>
      <c r="CZ85" s="424"/>
      <c r="DA85" s="424"/>
      <c r="DC85" s="424"/>
      <c r="DD85" s="424"/>
      <c r="DE85" s="424"/>
      <c r="DF85" s="424"/>
      <c r="DG85" s="424"/>
      <c r="DH85" s="424"/>
      <c r="DJ85" s="424"/>
      <c r="DK85" s="424"/>
      <c r="DL85" s="424"/>
      <c r="DM85" s="424"/>
      <c r="DN85" s="424"/>
      <c r="DO85" s="424"/>
      <c r="DP85" s="424"/>
      <c r="DQ85" s="424"/>
      <c r="DR85" s="424"/>
      <c r="DS85" s="424"/>
      <c r="DT85" s="424"/>
      <c r="DU85" s="424"/>
      <c r="DV85" s="424"/>
      <c r="DW85" s="424"/>
      <c r="DX85" s="424"/>
      <c r="DY85" s="424"/>
      <c r="DZ85" s="424"/>
      <c r="EA85" s="424"/>
      <c r="EB85" s="424"/>
      <c r="EC85" s="424"/>
      <c r="ED85" s="424"/>
      <c r="EE85" s="424"/>
      <c r="EF85" s="424"/>
      <c r="EG85" s="424"/>
      <c r="EH85" s="424"/>
      <c r="EI85" s="424"/>
      <c r="EJ85" s="424"/>
      <c r="EK85" s="424"/>
      <c r="EL85" s="424"/>
      <c r="EM85" s="424"/>
      <c r="EN85" s="424"/>
      <c r="EO85" s="424"/>
      <c r="EP85" s="424"/>
      <c r="EQ85" s="424"/>
      <c r="ER85" s="424"/>
      <c r="ES85" s="424"/>
      <c r="ET85" s="424"/>
      <c r="EU85" s="424"/>
      <c r="EV85" s="424"/>
      <c r="EW85" s="424"/>
      <c r="EX85" s="424"/>
      <c r="EY85" s="424"/>
      <c r="EZ85" s="424"/>
      <c r="FA85" s="424"/>
      <c r="FB85" s="424"/>
      <c r="FC85" s="424"/>
      <c r="FD85" s="424"/>
      <c r="FE85" s="424"/>
      <c r="FF85" s="424"/>
      <c r="FG85" s="424"/>
      <c r="FH85" s="424"/>
      <c r="FI85" s="424"/>
      <c r="FJ85" s="424"/>
      <c r="FK85" s="424"/>
      <c r="FL85" s="424"/>
      <c r="FM85" s="424"/>
      <c r="FN85" s="424"/>
      <c r="FO85" s="424"/>
      <c r="FP85" s="424"/>
      <c r="FQ85" s="424"/>
      <c r="FR85" s="424"/>
      <c r="FS85" s="424"/>
      <c r="FT85" s="424"/>
      <c r="FU85" s="424"/>
      <c r="FV85" s="424"/>
      <c r="FW85" s="424"/>
      <c r="FX85" s="424"/>
      <c r="FY85" s="424"/>
      <c r="FZ85" s="424"/>
      <c r="GA85" s="424"/>
      <c r="GB85" s="424"/>
      <c r="GC85" s="424"/>
      <c r="GD85" s="424"/>
      <c r="GE85" s="424"/>
      <c r="GF85" s="424"/>
      <c r="GG85" s="424"/>
    </row>
    <row r="86" spans="1:189" ht="12" customHeight="1" x14ac:dyDescent="0.25">
      <c r="A86" s="447" t="str">
        <f t="shared" si="15"/>
        <v/>
      </c>
      <c r="B86" s="447" t="str">
        <f t="shared" si="16"/>
        <v/>
      </c>
      <c r="C86" s="447" t="str">
        <f>IF(D86="","",'Eligible Technologies'!$C$7)</f>
        <v/>
      </c>
      <c r="D86" s="447" t="str">
        <f>'Step 4 Support Tool'!B295</f>
        <v/>
      </c>
      <c r="E86" s="448">
        <f>'Step 4 Support Tool'!C295</f>
        <v>0</v>
      </c>
      <c r="F86" s="448">
        <f>'Step 4 Support Tool'!D295</f>
        <v>0</v>
      </c>
      <c r="G86" s="447" t="str">
        <f>IF('Step 4 Support Tool'!E295="","",TRIM('Step 4 Support Tool'!E295))</f>
        <v/>
      </c>
      <c r="H86" s="447" t="str">
        <f t="shared" si="17"/>
        <v/>
      </c>
      <c r="I86" s="447" t="str">
        <f t="shared" si="18"/>
        <v/>
      </c>
      <c r="J86" s="447">
        <f>'Step 4 Support Tool'!F295</f>
        <v>0</v>
      </c>
      <c r="K86" s="447">
        <f>'Step 4 Support Tool'!H295</f>
        <v>0</v>
      </c>
      <c r="L86" s="447">
        <f>'Step 4 Support Tool'!I295</f>
        <v>0</v>
      </c>
      <c r="M86" s="447">
        <f>'Step 4 Support Tool'!L295</f>
        <v>0</v>
      </c>
      <c r="N86" s="447">
        <f>'Step 4 Support Tool'!M295</f>
        <v>0</v>
      </c>
      <c r="O86" s="447" t="str">
        <f>'Step 4 Support Tool'!AB295</f>
        <v/>
      </c>
      <c r="P86" s="953">
        <f>'Step 4 Support Tool'!AD295</f>
        <v>0</v>
      </c>
      <c r="Q86" s="954">
        <f>'Step 3.3 Heating System'!W193</f>
        <v>0</v>
      </c>
      <c r="R86" s="954" t="str">
        <f>'Step 4 Support Tool'!O295</f>
        <v/>
      </c>
      <c r="S86" s="955" t="str">
        <f>'Step 4 Support Tool'!P295</f>
        <v/>
      </c>
      <c r="T86" s="955" t="str">
        <f>'Step 4 Support Tool'!Q295</f>
        <v/>
      </c>
      <c r="U86" s="956" t="str">
        <f>'Step 4 Support Tool'!R295</f>
        <v/>
      </c>
      <c r="V86" s="956" t="str">
        <f>'Step 4 Support Tool'!S295</f>
        <v/>
      </c>
      <c r="W86" s="956" t="str">
        <f>'Step 4 Support Tool'!T295</f>
        <v/>
      </c>
      <c r="X86" s="957" t="str">
        <f>'Step 4 Support Tool'!X295</f>
        <v/>
      </c>
      <c r="Y86" s="958" t="str">
        <f t="shared" si="8"/>
        <v/>
      </c>
      <c r="Z86" s="959" t="str">
        <f>'Step 4 Support Tool'!AC295</f>
        <v/>
      </c>
      <c r="AA86" s="959">
        <f>'Step 4 Support Tool'!J295</f>
        <v>0</v>
      </c>
      <c r="AB86" s="959">
        <f>'Step 4 Support Tool'!K295</f>
        <v>0</v>
      </c>
      <c r="AC86" s="956">
        <f>'Step 3.3 Heating System'!H193</f>
        <v>0</v>
      </c>
      <c r="AD86" s="956" t="str">
        <f t="shared" si="19"/>
        <v/>
      </c>
      <c r="AE86" s="955">
        <f>'Step 3.3 Heating System'!E193</f>
        <v>0</v>
      </c>
      <c r="AF86" s="955">
        <f>'Step 3.3 Heating System'!F193</f>
        <v>0</v>
      </c>
      <c r="AG86" s="955">
        <f>'Step 3.3 Heating System'!G193</f>
        <v>0</v>
      </c>
      <c r="AH86" s="955">
        <f>'Step 3.3 Heating System'!H193</f>
        <v>0</v>
      </c>
      <c r="AI86" s="960">
        <f>'Step 3.3 Heating System'!I193</f>
        <v>0</v>
      </c>
      <c r="AJ86" s="960">
        <f>'Step 3.3 Heating System'!J193</f>
        <v>0</v>
      </c>
      <c r="AK86" s="960" t="str">
        <f>'Step 3.3 Heating System'!K193</f>
        <v/>
      </c>
      <c r="AL86" s="961" t="str">
        <f>'Step 3.3 Heating System'!L193</f>
        <v/>
      </c>
      <c r="AM86" s="961" t="str">
        <f>'Step 3.3 Heating System'!AB193</f>
        <v/>
      </c>
      <c r="AN86" s="962">
        <f>'Step 3.3 Heating System'!M193</f>
        <v>0</v>
      </c>
      <c r="AO86" s="962">
        <f>'Step 3.3 Heating System'!N193</f>
        <v>0</v>
      </c>
      <c r="AP86" s="962">
        <f>'Step 3.3 Heating System'!O193</f>
        <v>0</v>
      </c>
      <c r="AQ86" s="962">
        <f>'Step 3.3 Heating System'!P193</f>
        <v>0</v>
      </c>
      <c r="AR86" s="963">
        <f>'Step 3.3 Heating System'!Q193</f>
        <v>0</v>
      </c>
      <c r="AS86" s="963">
        <f>'Step 3.3 Heating System'!R193</f>
        <v>0</v>
      </c>
      <c r="AT86" s="963">
        <f>'Step 3.3 Heating System'!S193</f>
        <v>0</v>
      </c>
      <c r="AU86" s="964">
        <f>'Step 3.3 Heating System'!T193</f>
        <v>0</v>
      </c>
      <c r="AV86" s="964">
        <f>'Step 3.3 Heating System'!U193</f>
        <v>0</v>
      </c>
      <c r="AW86" s="964">
        <f>'Step 3.3 Heating System'!V193</f>
        <v>0</v>
      </c>
      <c r="AX86" s="964">
        <f>'Step 3.3 Heating System'!W193</f>
        <v>0</v>
      </c>
      <c r="AY86" s="963">
        <f>'Step 3.3 Heating System'!X193</f>
        <v>0</v>
      </c>
      <c r="AZ86" s="852">
        <f>SUMIF('Step 3.3 Heating System'!$A$12:$A$111,PETREAD!AE86,'Step 3.3 Heating System'!$V$12:$V$111)</f>
        <v>0</v>
      </c>
      <c r="BA86" s="852">
        <f t="shared" si="20"/>
        <v>0</v>
      </c>
      <c r="BB86" s="856" t="str">
        <f>'Step 3.3 Heating System'!AA193</f>
        <v/>
      </c>
      <c r="BC86" s="424"/>
      <c r="BD86" s="424"/>
      <c r="BE86" s="424"/>
      <c r="BF86" s="424"/>
      <c r="BG86" s="652" t="str">
        <f>SUBSTITUTE(_xlfn.XLOOKUP(G86,'Step 4 Support Tool'!$E$222:$E$321,'Step 3.1 Site Details'!$C$10:$C$109,"",0,1),"uilding ","")</f>
        <v>B1</v>
      </c>
      <c r="BH86" s="652" t="str" cm="1">
        <f t="array" ref="BH86">SUBSTITUTE(_xlfn.XLOOKUP(G86,'Step 3.3 Heating System'!C193:$C$219,'Step 3.3 Heating System'!E193:$E$219,"",0,1)," System ","")</f>
        <v/>
      </c>
      <c r="BI86" s="652" t="str">
        <f>IF(BH86="","",SUBSTITUTE('Step 4 Support Tool'!A295," System ",""))</f>
        <v/>
      </c>
      <c r="BJ86" s="652"/>
      <c r="BK86" s="652" t="str">
        <f t="shared" si="21"/>
        <v/>
      </c>
      <c r="BL86" s="424"/>
      <c r="BM86" s="424"/>
      <c r="BN86" s="424"/>
      <c r="BO86" s="424"/>
      <c r="BP86" s="424"/>
      <c r="BQ86" s="849" t="str">
        <f>'Step 4 Support Tool'!A295</f>
        <v>LC System 74</v>
      </c>
      <c r="BR86" s="850" t="str" cm="1">
        <f t="array" ref="BR86">_xlfn.XLOOKUP(G86,'Step 3.3 Heating System'!C193:$C$219,'Step 3.3 Heating System'!E193:$E$219,"",0,1)</f>
        <v/>
      </c>
      <c r="CQ86" s="424"/>
      <c r="CR86" s="424"/>
      <c r="CT86" s="424"/>
      <c r="CU86" s="424"/>
      <c r="CV86" s="424"/>
      <c r="CW86" s="424"/>
      <c r="CX86" s="424"/>
      <c r="CY86" s="424"/>
      <c r="CZ86" s="424"/>
      <c r="DA86" s="424"/>
      <c r="DC86" s="424"/>
      <c r="DD86" s="424"/>
      <c r="DE86" s="424"/>
      <c r="DF86" s="424"/>
      <c r="DG86" s="424"/>
      <c r="DH86" s="424"/>
      <c r="DJ86" s="424"/>
      <c r="DK86" s="424"/>
      <c r="DL86" s="424"/>
      <c r="DM86" s="424"/>
      <c r="DN86" s="424"/>
      <c r="DO86" s="424"/>
      <c r="DP86" s="424"/>
      <c r="DQ86" s="424"/>
      <c r="DR86" s="424"/>
      <c r="DS86" s="424"/>
      <c r="DT86" s="424"/>
      <c r="DU86" s="424"/>
      <c r="DV86" s="424"/>
      <c r="DW86" s="424"/>
      <c r="DX86" s="424"/>
      <c r="DY86" s="424"/>
      <c r="DZ86" s="424"/>
      <c r="EA86" s="424"/>
      <c r="EB86" s="424"/>
      <c r="EC86" s="424"/>
      <c r="ED86" s="424"/>
      <c r="EE86" s="424"/>
      <c r="EF86" s="424"/>
      <c r="EG86" s="424"/>
      <c r="EH86" s="424"/>
      <c r="EI86" s="424"/>
      <c r="EJ86" s="424"/>
      <c r="EK86" s="424"/>
      <c r="EL86" s="424"/>
      <c r="EM86" s="424"/>
      <c r="EN86" s="424"/>
      <c r="EO86" s="424"/>
      <c r="EP86" s="424"/>
      <c r="EQ86" s="424"/>
      <c r="ER86" s="424"/>
      <c r="ES86" s="424"/>
      <c r="ET86" s="424"/>
      <c r="EU86" s="424"/>
      <c r="EV86" s="424"/>
      <c r="EW86" s="424"/>
      <c r="EX86" s="424"/>
      <c r="EY86" s="424"/>
      <c r="EZ86" s="424"/>
      <c r="FA86" s="424"/>
      <c r="FB86" s="424"/>
      <c r="FC86" s="424"/>
      <c r="FD86" s="424"/>
      <c r="FE86" s="424"/>
      <c r="FF86" s="424"/>
      <c r="FG86" s="424"/>
      <c r="FH86" s="424"/>
      <c r="FI86" s="424"/>
      <c r="FJ86" s="424"/>
      <c r="FK86" s="424"/>
      <c r="FL86" s="424"/>
      <c r="FM86" s="424"/>
      <c r="FN86" s="424"/>
      <c r="FO86" s="424"/>
      <c r="FP86" s="424"/>
      <c r="FQ86" s="424"/>
      <c r="FR86" s="424"/>
      <c r="FS86" s="424"/>
      <c r="FT86" s="424"/>
      <c r="FU86" s="424"/>
      <c r="FV86" s="424"/>
      <c r="FW86" s="424"/>
      <c r="FX86" s="424"/>
      <c r="FY86" s="424"/>
      <c r="FZ86" s="424"/>
      <c r="GA86" s="424"/>
      <c r="GB86" s="424"/>
      <c r="GC86" s="424"/>
      <c r="GD86" s="424"/>
      <c r="GE86" s="424"/>
      <c r="GF86" s="424"/>
      <c r="GG86" s="424"/>
    </row>
    <row r="87" spans="1:189" ht="12" customHeight="1" x14ac:dyDescent="0.25">
      <c r="A87" s="447" t="str">
        <f t="shared" si="15"/>
        <v/>
      </c>
      <c r="B87" s="447" t="str">
        <f t="shared" si="16"/>
        <v/>
      </c>
      <c r="C87" s="447" t="str">
        <f>IF(D87="","",'Eligible Technologies'!$C$7)</f>
        <v/>
      </c>
      <c r="D87" s="447" t="str">
        <f>'Step 4 Support Tool'!B296</f>
        <v/>
      </c>
      <c r="E87" s="448">
        <f>'Step 4 Support Tool'!C296</f>
        <v>0</v>
      </c>
      <c r="F87" s="448">
        <f>'Step 4 Support Tool'!D296</f>
        <v>0</v>
      </c>
      <c r="G87" s="447" t="str">
        <f>IF('Step 4 Support Tool'!E296="","",TRIM('Step 4 Support Tool'!E296))</f>
        <v/>
      </c>
      <c r="H87" s="447" t="str">
        <f t="shared" si="17"/>
        <v/>
      </c>
      <c r="I87" s="447" t="str">
        <f t="shared" si="18"/>
        <v/>
      </c>
      <c r="J87" s="447">
        <f>'Step 4 Support Tool'!F296</f>
        <v>0</v>
      </c>
      <c r="K87" s="447">
        <f>'Step 4 Support Tool'!H296</f>
        <v>0</v>
      </c>
      <c r="L87" s="447">
        <f>'Step 4 Support Tool'!I296</f>
        <v>0</v>
      </c>
      <c r="M87" s="447">
        <f>'Step 4 Support Tool'!L296</f>
        <v>0</v>
      </c>
      <c r="N87" s="447">
        <f>'Step 4 Support Tool'!M296</f>
        <v>0</v>
      </c>
      <c r="O87" s="447" t="str">
        <f>'Step 4 Support Tool'!AB296</f>
        <v/>
      </c>
      <c r="P87" s="953">
        <f>'Step 4 Support Tool'!AD296</f>
        <v>0</v>
      </c>
      <c r="Q87" s="954">
        <f>'Step 3.3 Heating System'!W194</f>
        <v>0</v>
      </c>
      <c r="R87" s="954" t="str">
        <f>'Step 4 Support Tool'!O296</f>
        <v/>
      </c>
      <c r="S87" s="955" t="str">
        <f>'Step 4 Support Tool'!P296</f>
        <v/>
      </c>
      <c r="T87" s="955" t="str">
        <f>'Step 4 Support Tool'!Q296</f>
        <v/>
      </c>
      <c r="U87" s="956" t="str">
        <f>'Step 4 Support Tool'!R296</f>
        <v/>
      </c>
      <c r="V87" s="956" t="str">
        <f>'Step 4 Support Tool'!S296</f>
        <v/>
      </c>
      <c r="W87" s="956" t="str">
        <f>'Step 4 Support Tool'!T296</f>
        <v/>
      </c>
      <c r="X87" s="957" t="str">
        <f>'Step 4 Support Tool'!X296</f>
        <v/>
      </c>
      <c r="Y87" s="958" t="str">
        <f t="shared" si="8"/>
        <v/>
      </c>
      <c r="Z87" s="959" t="str">
        <f>'Step 4 Support Tool'!AC296</f>
        <v/>
      </c>
      <c r="AA87" s="959">
        <f>'Step 4 Support Tool'!J296</f>
        <v>0</v>
      </c>
      <c r="AB87" s="959">
        <f>'Step 4 Support Tool'!K296</f>
        <v>0</v>
      </c>
      <c r="AC87" s="956">
        <f>'Step 3.3 Heating System'!H194</f>
        <v>0</v>
      </c>
      <c r="AD87" s="956" t="str">
        <f t="shared" si="19"/>
        <v/>
      </c>
      <c r="AE87" s="955">
        <f>'Step 3.3 Heating System'!E194</f>
        <v>0</v>
      </c>
      <c r="AF87" s="955">
        <f>'Step 3.3 Heating System'!F194</f>
        <v>0</v>
      </c>
      <c r="AG87" s="955">
        <f>'Step 3.3 Heating System'!G194</f>
        <v>0</v>
      </c>
      <c r="AH87" s="955">
        <f>'Step 3.3 Heating System'!H194</f>
        <v>0</v>
      </c>
      <c r="AI87" s="960">
        <f>'Step 3.3 Heating System'!I194</f>
        <v>0</v>
      </c>
      <c r="AJ87" s="960">
        <f>'Step 3.3 Heating System'!J194</f>
        <v>0</v>
      </c>
      <c r="AK87" s="960" t="str">
        <f>'Step 3.3 Heating System'!K194</f>
        <v/>
      </c>
      <c r="AL87" s="961" t="str">
        <f>'Step 3.3 Heating System'!L194</f>
        <v/>
      </c>
      <c r="AM87" s="961" t="str">
        <f>'Step 3.3 Heating System'!AB194</f>
        <v/>
      </c>
      <c r="AN87" s="962">
        <f>'Step 3.3 Heating System'!M194</f>
        <v>0</v>
      </c>
      <c r="AO87" s="962">
        <f>'Step 3.3 Heating System'!N194</f>
        <v>0</v>
      </c>
      <c r="AP87" s="962">
        <f>'Step 3.3 Heating System'!O194</f>
        <v>0</v>
      </c>
      <c r="AQ87" s="962">
        <f>'Step 3.3 Heating System'!P194</f>
        <v>0</v>
      </c>
      <c r="AR87" s="963">
        <f>'Step 3.3 Heating System'!Q194</f>
        <v>0</v>
      </c>
      <c r="AS87" s="963">
        <f>'Step 3.3 Heating System'!R194</f>
        <v>0</v>
      </c>
      <c r="AT87" s="963">
        <f>'Step 3.3 Heating System'!S194</f>
        <v>0</v>
      </c>
      <c r="AU87" s="964">
        <f>'Step 3.3 Heating System'!T194</f>
        <v>0</v>
      </c>
      <c r="AV87" s="964">
        <f>'Step 3.3 Heating System'!U194</f>
        <v>0</v>
      </c>
      <c r="AW87" s="964">
        <f>'Step 3.3 Heating System'!V194</f>
        <v>0</v>
      </c>
      <c r="AX87" s="964">
        <f>'Step 3.3 Heating System'!W194</f>
        <v>0</v>
      </c>
      <c r="AY87" s="963">
        <f>'Step 3.3 Heating System'!X194</f>
        <v>0</v>
      </c>
      <c r="AZ87" s="852">
        <f>SUMIF('Step 3.3 Heating System'!$A$12:$A$111,PETREAD!AE87,'Step 3.3 Heating System'!$V$12:$V$111)</f>
        <v>0</v>
      </c>
      <c r="BA87" s="852">
        <f t="shared" si="20"/>
        <v>0</v>
      </c>
      <c r="BB87" s="856" t="str">
        <f>'Step 3.3 Heating System'!AA194</f>
        <v/>
      </c>
      <c r="BC87" s="424"/>
      <c r="BD87" s="424"/>
      <c r="BE87" s="424"/>
      <c r="BF87" s="424"/>
      <c r="BG87" s="652" t="str">
        <f>SUBSTITUTE(_xlfn.XLOOKUP(G87,'Step 4 Support Tool'!$E$222:$E$321,'Step 3.1 Site Details'!$C$10:$C$109,"",0,1),"uilding ","")</f>
        <v>B1</v>
      </c>
      <c r="BH87" s="652" t="str" cm="1">
        <f t="array" ref="BH87">SUBSTITUTE(_xlfn.XLOOKUP(G87,'Step 3.3 Heating System'!C194:$C$219,'Step 3.3 Heating System'!E194:$E$219,"",0,1)," System ","")</f>
        <v/>
      </c>
      <c r="BI87" s="652" t="str">
        <f>IF(BH87="","",SUBSTITUTE('Step 4 Support Tool'!A296," System ",""))</f>
        <v/>
      </c>
      <c r="BJ87" s="652"/>
      <c r="BK87" s="652" t="str">
        <f t="shared" si="21"/>
        <v/>
      </c>
      <c r="BL87" s="424"/>
      <c r="BM87" s="424"/>
      <c r="BN87" s="424"/>
      <c r="BO87" s="424"/>
      <c r="BP87" s="424"/>
      <c r="BQ87" s="849" t="str">
        <f>'Step 4 Support Tool'!A296</f>
        <v>LC System 75</v>
      </c>
      <c r="BR87" s="850" t="str" cm="1">
        <f t="array" ref="BR87">_xlfn.XLOOKUP(G87,'Step 3.3 Heating System'!C194:$C$219,'Step 3.3 Heating System'!E194:$E$219,"",0,1)</f>
        <v/>
      </c>
      <c r="CQ87" s="424"/>
      <c r="CR87" s="424"/>
      <c r="CT87" s="424"/>
      <c r="CU87" s="424"/>
      <c r="CV87" s="424"/>
      <c r="CW87" s="424"/>
      <c r="CX87" s="424"/>
      <c r="CY87" s="424"/>
      <c r="CZ87" s="424"/>
      <c r="DA87" s="424"/>
      <c r="DC87" s="424"/>
      <c r="DD87" s="424"/>
      <c r="DE87" s="424"/>
      <c r="DF87" s="424"/>
      <c r="DG87" s="424"/>
      <c r="DH87" s="424"/>
      <c r="DJ87" s="424"/>
      <c r="DK87" s="424"/>
      <c r="DL87" s="424"/>
      <c r="DM87" s="424"/>
      <c r="DN87" s="424"/>
      <c r="DO87" s="424"/>
      <c r="DP87" s="424"/>
      <c r="DQ87" s="424"/>
      <c r="DR87" s="424"/>
      <c r="DS87" s="424"/>
      <c r="DT87" s="424"/>
      <c r="DU87" s="424"/>
      <c r="DV87" s="424"/>
      <c r="DW87" s="424"/>
      <c r="DX87" s="424"/>
      <c r="DY87" s="424"/>
      <c r="DZ87" s="424"/>
      <c r="EA87" s="424"/>
      <c r="EB87" s="424"/>
      <c r="EC87" s="424"/>
      <c r="ED87" s="424"/>
      <c r="EE87" s="424"/>
      <c r="EF87" s="424"/>
      <c r="EG87" s="424"/>
      <c r="EH87" s="424"/>
      <c r="EI87" s="424"/>
      <c r="EJ87" s="424"/>
      <c r="EK87" s="424"/>
      <c r="EL87" s="424"/>
      <c r="EM87" s="424"/>
      <c r="EN87" s="424"/>
      <c r="EO87" s="424"/>
      <c r="EP87" s="424"/>
      <c r="EQ87" s="424"/>
      <c r="ER87" s="424"/>
      <c r="ES87" s="424"/>
      <c r="ET87" s="424"/>
      <c r="EU87" s="424"/>
      <c r="EV87" s="424"/>
      <c r="EW87" s="424"/>
      <c r="EX87" s="424"/>
      <c r="EY87" s="424"/>
      <c r="EZ87" s="424"/>
      <c r="FA87" s="424"/>
      <c r="FB87" s="424"/>
      <c r="FC87" s="424"/>
      <c r="FD87" s="424"/>
      <c r="FE87" s="424"/>
      <c r="FF87" s="424"/>
      <c r="FG87" s="424"/>
      <c r="FH87" s="424"/>
      <c r="FI87" s="424"/>
      <c r="FJ87" s="424"/>
      <c r="FK87" s="424"/>
      <c r="FL87" s="424"/>
      <c r="FM87" s="424"/>
      <c r="FN87" s="424"/>
      <c r="FO87" s="424"/>
      <c r="FP87" s="424"/>
      <c r="FQ87" s="424"/>
      <c r="FR87" s="424"/>
      <c r="FS87" s="424"/>
      <c r="FT87" s="424"/>
      <c r="FU87" s="424"/>
      <c r="FV87" s="424"/>
      <c r="FW87" s="424"/>
      <c r="FX87" s="424"/>
      <c r="FY87" s="424"/>
      <c r="FZ87" s="424"/>
      <c r="GA87" s="424"/>
      <c r="GB87" s="424"/>
      <c r="GC87" s="424"/>
      <c r="GD87" s="424"/>
      <c r="GE87" s="424"/>
      <c r="GF87" s="424"/>
      <c r="GG87" s="424"/>
    </row>
    <row r="88" spans="1:189" ht="12" customHeight="1" x14ac:dyDescent="0.25">
      <c r="A88" s="447" t="str">
        <f t="shared" si="15"/>
        <v/>
      </c>
      <c r="B88" s="447" t="str">
        <f t="shared" si="16"/>
        <v/>
      </c>
      <c r="C88" s="447" t="str">
        <f>IF(D88="","",'Eligible Technologies'!$C$7)</f>
        <v/>
      </c>
      <c r="D88" s="447" t="str">
        <f>'Step 4 Support Tool'!B297</f>
        <v/>
      </c>
      <c r="E88" s="448">
        <f>'Step 4 Support Tool'!C297</f>
        <v>0</v>
      </c>
      <c r="F88" s="448">
        <f>'Step 4 Support Tool'!D297</f>
        <v>0</v>
      </c>
      <c r="G88" s="447" t="str">
        <f>IF('Step 4 Support Tool'!E297="","",TRIM('Step 4 Support Tool'!E297))</f>
        <v/>
      </c>
      <c r="H88" s="447" t="str">
        <f t="shared" si="17"/>
        <v/>
      </c>
      <c r="I88" s="447" t="str">
        <f t="shared" si="18"/>
        <v/>
      </c>
      <c r="J88" s="447">
        <f>'Step 4 Support Tool'!F297</f>
        <v>0</v>
      </c>
      <c r="K88" s="447">
        <f>'Step 4 Support Tool'!H297</f>
        <v>0</v>
      </c>
      <c r="L88" s="447">
        <f>'Step 4 Support Tool'!I297</f>
        <v>0</v>
      </c>
      <c r="M88" s="447">
        <f>'Step 4 Support Tool'!L297</f>
        <v>0</v>
      </c>
      <c r="N88" s="447">
        <f>'Step 4 Support Tool'!M297</f>
        <v>0</v>
      </c>
      <c r="O88" s="447" t="str">
        <f>'Step 4 Support Tool'!AB297</f>
        <v/>
      </c>
      <c r="P88" s="953">
        <f>'Step 4 Support Tool'!AD297</f>
        <v>0</v>
      </c>
      <c r="Q88" s="954">
        <f>'Step 3.3 Heating System'!W195</f>
        <v>0</v>
      </c>
      <c r="R88" s="954" t="str">
        <f>'Step 4 Support Tool'!O297</f>
        <v/>
      </c>
      <c r="S88" s="955" t="str">
        <f>'Step 4 Support Tool'!P297</f>
        <v/>
      </c>
      <c r="T88" s="955" t="str">
        <f>'Step 4 Support Tool'!Q297</f>
        <v/>
      </c>
      <c r="U88" s="956" t="str">
        <f>'Step 4 Support Tool'!R297</f>
        <v/>
      </c>
      <c r="V88" s="956" t="str">
        <f>'Step 4 Support Tool'!S297</f>
        <v/>
      </c>
      <c r="W88" s="956" t="str">
        <f>'Step 4 Support Tool'!T297</f>
        <v/>
      </c>
      <c r="X88" s="957" t="str">
        <f>'Step 4 Support Tool'!X297</f>
        <v/>
      </c>
      <c r="Y88" s="958" t="str">
        <f t="shared" ref="Y88:Y112" si="22">IFERROR(R88*X88,"")</f>
        <v/>
      </c>
      <c r="Z88" s="959" t="str">
        <f>'Step 4 Support Tool'!AC297</f>
        <v/>
      </c>
      <c r="AA88" s="959">
        <f>'Step 4 Support Tool'!J297</f>
        <v>0</v>
      </c>
      <c r="AB88" s="959">
        <f>'Step 4 Support Tool'!K297</f>
        <v>0</v>
      </c>
      <c r="AC88" s="956">
        <f>'Step 3.3 Heating System'!H195</f>
        <v>0</v>
      </c>
      <c r="AD88" s="956" t="str">
        <f t="shared" si="19"/>
        <v/>
      </c>
      <c r="AE88" s="955">
        <f>'Step 3.3 Heating System'!E195</f>
        <v>0</v>
      </c>
      <c r="AF88" s="955">
        <f>'Step 3.3 Heating System'!F195</f>
        <v>0</v>
      </c>
      <c r="AG88" s="955">
        <f>'Step 3.3 Heating System'!G195</f>
        <v>0</v>
      </c>
      <c r="AH88" s="955">
        <f>'Step 3.3 Heating System'!H195</f>
        <v>0</v>
      </c>
      <c r="AI88" s="960">
        <f>'Step 3.3 Heating System'!I195</f>
        <v>0</v>
      </c>
      <c r="AJ88" s="960">
        <f>'Step 3.3 Heating System'!J195</f>
        <v>0</v>
      </c>
      <c r="AK88" s="960" t="str">
        <f>'Step 3.3 Heating System'!K195</f>
        <v/>
      </c>
      <c r="AL88" s="961" t="str">
        <f>'Step 3.3 Heating System'!L195</f>
        <v/>
      </c>
      <c r="AM88" s="961" t="str">
        <f>'Step 3.3 Heating System'!AB195</f>
        <v/>
      </c>
      <c r="AN88" s="962">
        <f>'Step 3.3 Heating System'!M195</f>
        <v>0</v>
      </c>
      <c r="AO88" s="962">
        <f>'Step 3.3 Heating System'!N195</f>
        <v>0</v>
      </c>
      <c r="AP88" s="962">
        <f>'Step 3.3 Heating System'!O195</f>
        <v>0</v>
      </c>
      <c r="AQ88" s="962">
        <f>'Step 3.3 Heating System'!P195</f>
        <v>0</v>
      </c>
      <c r="AR88" s="963">
        <f>'Step 3.3 Heating System'!Q195</f>
        <v>0</v>
      </c>
      <c r="AS88" s="963">
        <f>'Step 3.3 Heating System'!R195</f>
        <v>0</v>
      </c>
      <c r="AT88" s="963">
        <f>'Step 3.3 Heating System'!S195</f>
        <v>0</v>
      </c>
      <c r="AU88" s="964">
        <f>'Step 3.3 Heating System'!T195</f>
        <v>0</v>
      </c>
      <c r="AV88" s="964">
        <f>'Step 3.3 Heating System'!U195</f>
        <v>0</v>
      </c>
      <c r="AW88" s="964">
        <f>'Step 3.3 Heating System'!V195</f>
        <v>0</v>
      </c>
      <c r="AX88" s="964">
        <f>'Step 3.3 Heating System'!W195</f>
        <v>0</v>
      </c>
      <c r="AY88" s="963">
        <f>'Step 3.3 Heating System'!X195</f>
        <v>0</v>
      </c>
      <c r="AZ88" s="852">
        <f>SUMIF('Step 3.3 Heating System'!$A$12:$A$111,PETREAD!AE88,'Step 3.3 Heating System'!$V$12:$V$111)</f>
        <v>0</v>
      </c>
      <c r="BA88" s="852">
        <f t="shared" si="20"/>
        <v>0</v>
      </c>
      <c r="BB88" s="856" t="str">
        <f>'Step 3.3 Heating System'!AA195</f>
        <v/>
      </c>
      <c r="BC88" s="424"/>
      <c r="BD88" s="424"/>
      <c r="BE88" s="424"/>
      <c r="BF88" s="424"/>
      <c r="BG88" s="652" t="str">
        <f>SUBSTITUTE(_xlfn.XLOOKUP(G88,'Step 4 Support Tool'!$E$222:$E$321,'Step 3.1 Site Details'!$C$10:$C$109,"",0,1),"uilding ","")</f>
        <v>B1</v>
      </c>
      <c r="BH88" s="652" t="str" cm="1">
        <f t="array" ref="BH88">SUBSTITUTE(_xlfn.XLOOKUP(G88,'Step 3.3 Heating System'!C195:$C$219,'Step 3.3 Heating System'!E195:$E$219,"",0,1)," System ","")</f>
        <v/>
      </c>
      <c r="BI88" s="652" t="str">
        <f>IF(BH88="","",SUBSTITUTE('Step 4 Support Tool'!A297," System ",""))</f>
        <v/>
      </c>
      <c r="BJ88" s="652"/>
      <c r="BK88" s="652" t="str">
        <f t="shared" si="21"/>
        <v/>
      </c>
      <c r="BL88" s="424"/>
      <c r="BM88" s="424"/>
      <c r="BN88" s="424"/>
      <c r="BO88" s="424"/>
      <c r="BP88" s="424"/>
      <c r="BQ88" s="849" t="str">
        <f>'Step 4 Support Tool'!A297</f>
        <v>LC System 76</v>
      </c>
      <c r="BR88" s="850" t="str" cm="1">
        <f t="array" ref="BR88">_xlfn.XLOOKUP(G88,'Step 3.3 Heating System'!C195:$C$219,'Step 3.3 Heating System'!E195:$E$219,"",0,1)</f>
        <v/>
      </c>
      <c r="CQ88" s="424"/>
      <c r="CR88" s="424"/>
      <c r="CT88" s="424"/>
      <c r="CU88" s="424"/>
      <c r="CV88" s="424"/>
      <c r="CW88" s="424"/>
      <c r="CX88" s="424"/>
      <c r="CY88" s="424"/>
      <c r="CZ88" s="424"/>
      <c r="DA88" s="424"/>
      <c r="DC88" s="424"/>
      <c r="DD88" s="424"/>
      <c r="DE88" s="424"/>
      <c r="DF88" s="424"/>
      <c r="DG88" s="424"/>
      <c r="DH88" s="424"/>
      <c r="DJ88" s="424"/>
      <c r="DK88" s="424"/>
      <c r="DL88" s="424"/>
      <c r="DM88" s="424"/>
      <c r="DN88" s="424"/>
      <c r="DO88" s="424"/>
      <c r="DP88" s="424"/>
      <c r="DQ88" s="424"/>
      <c r="DR88" s="424"/>
      <c r="DS88" s="424"/>
      <c r="DT88" s="424"/>
      <c r="DU88" s="424"/>
      <c r="DV88" s="424"/>
      <c r="DW88" s="424"/>
      <c r="DX88" s="424"/>
      <c r="DY88" s="424"/>
      <c r="DZ88" s="424"/>
      <c r="EA88" s="424"/>
      <c r="EB88" s="424"/>
      <c r="EC88" s="424"/>
      <c r="ED88" s="424"/>
      <c r="EE88" s="424"/>
      <c r="EF88" s="424"/>
      <c r="EG88" s="424"/>
      <c r="EH88" s="424"/>
      <c r="EI88" s="424"/>
      <c r="EJ88" s="424"/>
      <c r="EK88" s="424"/>
      <c r="EL88" s="424"/>
      <c r="EM88" s="424"/>
      <c r="EN88" s="424"/>
      <c r="EO88" s="424"/>
      <c r="EP88" s="424"/>
      <c r="EQ88" s="424"/>
      <c r="ER88" s="424"/>
      <c r="ES88" s="424"/>
      <c r="ET88" s="424"/>
      <c r="EU88" s="424"/>
      <c r="EV88" s="424"/>
      <c r="EW88" s="424"/>
      <c r="EX88" s="424"/>
      <c r="EY88" s="424"/>
      <c r="EZ88" s="424"/>
      <c r="FA88" s="424"/>
      <c r="FB88" s="424"/>
      <c r="FC88" s="424"/>
      <c r="FD88" s="424"/>
      <c r="FE88" s="424"/>
      <c r="FF88" s="424"/>
      <c r="FG88" s="424"/>
      <c r="FH88" s="424"/>
      <c r="FI88" s="424"/>
      <c r="FJ88" s="424"/>
      <c r="FK88" s="424"/>
      <c r="FL88" s="424"/>
      <c r="FM88" s="424"/>
      <c r="FN88" s="424"/>
      <c r="FO88" s="424"/>
      <c r="FP88" s="424"/>
      <c r="FQ88" s="424"/>
      <c r="FR88" s="424"/>
      <c r="FS88" s="424"/>
      <c r="FT88" s="424"/>
      <c r="FU88" s="424"/>
      <c r="FV88" s="424"/>
      <c r="FW88" s="424"/>
      <c r="FX88" s="424"/>
      <c r="FY88" s="424"/>
      <c r="FZ88" s="424"/>
      <c r="GA88" s="424"/>
      <c r="GB88" s="424"/>
      <c r="GC88" s="424"/>
      <c r="GD88" s="424"/>
      <c r="GE88" s="424"/>
      <c r="GF88" s="424"/>
      <c r="GG88" s="424"/>
    </row>
    <row r="89" spans="1:189" ht="12" customHeight="1" x14ac:dyDescent="0.25">
      <c r="A89" s="447" t="str">
        <f t="shared" si="15"/>
        <v/>
      </c>
      <c r="B89" s="447" t="str">
        <f t="shared" si="16"/>
        <v/>
      </c>
      <c r="C89" s="447" t="str">
        <f>IF(D89="","",'Eligible Technologies'!$C$7)</f>
        <v/>
      </c>
      <c r="D89" s="447" t="str">
        <f>'Step 4 Support Tool'!B298</f>
        <v/>
      </c>
      <c r="E89" s="448">
        <f>'Step 4 Support Tool'!C298</f>
        <v>0</v>
      </c>
      <c r="F89" s="448">
        <f>'Step 4 Support Tool'!D298</f>
        <v>0</v>
      </c>
      <c r="G89" s="447" t="str">
        <f>IF('Step 4 Support Tool'!E298="","",TRIM('Step 4 Support Tool'!E298))</f>
        <v/>
      </c>
      <c r="H89" s="447" t="str">
        <f t="shared" si="17"/>
        <v/>
      </c>
      <c r="I89" s="447" t="str">
        <f t="shared" si="18"/>
        <v/>
      </c>
      <c r="J89" s="447">
        <f>'Step 4 Support Tool'!F298</f>
        <v>0</v>
      </c>
      <c r="K89" s="447">
        <f>'Step 4 Support Tool'!H298</f>
        <v>0</v>
      </c>
      <c r="L89" s="447">
        <f>'Step 4 Support Tool'!I298</f>
        <v>0</v>
      </c>
      <c r="M89" s="447">
        <f>'Step 4 Support Tool'!L298</f>
        <v>0</v>
      </c>
      <c r="N89" s="447">
        <f>'Step 4 Support Tool'!M298</f>
        <v>0</v>
      </c>
      <c r="O89" s="447" t="str">
        <f>'Step 4 Support Tool'!AB298</f>
        <v/>
      </c>
      <c r="P89" s="953">
        <f>'Step 4 Support Tool'!AD298</f>
        <v>0</v>
      </c>
      <c r="Q89" s="954">
        <f>'Step 3.3 Heating System'!W196</f>
        <v>0</v>
      </c>
      <c r="R89" s="954" t="str">
        <f>'Step 4 Support Tool'!O298</f>
        <v/>
      </c>
      <c r="S89" s="955" t="str">
        <f>'Step 4 Support Tool'!P298</f>
        <v/>
      </c>
      <c r="T89" s="955" t="str">
        <f>'Step 4 Support Tool'!Q298</f>
        <v/>
      </c>
      <c r="U89" s="956" t="str">
        <f>'Step 4 Support Tool'!R298</f>
        <v/>
      </c>
      <c r="V89" s="956" t="str">
        <f>'Step 4 Support Tool'!S298</f>
        <v/>
      </c>
      <c r="W89" s="956" t="str">
        <f>'Step 4 Support Tool'!T298</f>
        <v/>
      </c>
      <c r="X89" s="957" t="str">
        <f>'Step 4 Support Tool'!X298</f>
        <v/>
      </c>
      <c r="Y89" s="958" t="str">
        <f t="shared" si="22"/>
        <v/>
      </c>
      <c r="Z89" s="959" t="str">
        <f>'Step 4 Support Tool'!AC298</f>
        <v/>
      </c>
      <c r="AA89" s="959">
        <f>'Step 4 Support Tool'!J298</f>
        <v>0</v>
      </c>
      <c r="AB89" s="959">
        <f>'Step 4 Support Tool'!K298</f>
        <v>0</v>
      </c>
      <c r="AC89" s="956">
        <f>'Step 3.3 Heating System'!H196</f>
        <v>0</v>
      </c>
      <c r="AD89" s="956" t="str">
        <f t="shared" si="19"/>
        <v/>
      </c>
      <c r="AE89" s="955">
        <f>'Step 3.3 Heating System'!E196</f>
        <v>0</v>
      </c>
      <c r="AF89" s="955">
        <f>'Step 3.3 Heating System'!F196</f>
        <v>0</v>
      </c>
      <c r="AG89" s="955">
        <f>'Step 3.3 Heating System'!G196</f>
        <v>0</v>
      </c>
      <c r="AH89" s="955">
        <f>'Step 3.3 Heating System'!H196</f>
        <v>0</v>
      </c>
      <c r="AI89" s="960">
        <f>'Step 3.3 Heating System'!I196</f>
        <v>0</v>
      </c>
      <c r="AJ89" s="960">
        <f>'Step 3.3 Heating System'!J196</f>
        <v>0</v>
      </c>
      <c r="AK89" s="960" t="str">
        <f>'Step 3.3 Heating System'!K196</f>
        <v/>
      </c>
      <c r="AL89" s="961" t="str">
        <f>'Step 3.3 Heating System'!L196</f>
        <v/>
      </c>
      <c r="AM89" s="961" t="str">
        <f>'Step 3.3 Heating System'!AB196</f>
        <v/>
      </c>
      <c r="AN89" s="962">
        <f>'Step 3.3 Heating System'!M196</f>
        <v>0</v>
      </c>
      <c r="AO89" s="962">
        <f>'Step 3.3 Heating System'!N196</f>
        <v>0</v>
      </c>
      <c r="AP89" s="962">
        <f>'Step 3.3 Heating System'!O196</f>
        <v>0</v>
      </c>
      <c r="AQ89" s="962">
        <f>'Step 3.3 Heating System'!P196</f>
        <v>0</v>
      </c>
      <c r="AR89" s="963">
        <f>'Step 3.3 Heating System'!Q196</f>
        <v>0</v>
      </c>
      <c r="AS89" s="963">
        <f>'Step 3.3 Heating System'!R196</f>
        <v>0</v>
      </c>
      <c r="AT89" s="963">
        <f>'Step 3.3 Heating System'!S196</f>
        <v>0</v>
      </c>
      <c r="AU89" s="964">
        <f>'Step 3.3 Heating System'!T196</f>
        <v>0</v>
      </c>
      <c r="AV89" s="964">
        <f>'Step 3.3 Heating System'!U196</f>
        <v>0</v>
      </c>
      <c r="AW89" s="964">
        <f>'Step 3.3 Heating System'!V196</f>
        <v>0</v>
      </c>
      <c r="AX89" s="964">
        <f>'Step 3.3 Heating System'!W196</f>
        <v>0</v>
      </c>
      <c r="AY89" s="963">
        <f>'Step 3.3 Heating System'!X196</f>
        <v>0</v>
      </c>
      <c r="AZ89" s="852">
        <f>SUMIF('Step 3.3 Heating System'!$A$12:$A$111,PETREAD!AE89,'Step 3.3 Heating System'!$V$12:$V$111)</f>
        <v>0</v>
      </c>
      <c r="BA89" s="852">
        <f t="shared" si="20"/>
        <v>0</v>
      </c>
      <c r="BB89" s="856" t="str">
        <f>'Step 3.3 Heating System'!AA196</f>
        <v/>
      </c>
      <c r="BC89" s="424"/>
      <c r="BD89" s="424"/>
      <c r="BE89" s="424"/>
      <c r="BF89" s="424"/>
      <c r="BG89" s="652" t="str">
        <f>SUBSTITUTE(_xlfn.XLOOKUP(G89,'Step 4 Support Tool'!$E$222:$E$321,'Step 3.1 Site Details'!$C$10:$C$109,"",0,1),"uilding ","")</f>
        <v>B1</v>
      </c>
      <c r="BH89" s="652" t="str" cm="1">
        <f t="array" ref="BH89">SUBSTITUTE(_xlfn.XLOOKUP(G89,'Step 3.3 Heating System'!C196:$C$219,'Step 3.3 Heating System'!E196:$E$219,"",0,1)," System ","")</f>
        <v/>
      </c>
      <c r="BI89" s="652" t="str">
        <f>IF(BH89="","",SUBSTITUTE('Step 4 Support Tool'!A298," System ",""))</f>
        <v/>
      </c>
      <c r="BJ89" s="652"/>
      <c r="BK89" s="652" t="str">
        <f t="shared" si="21"/>
        <v/>
      </c>
      <c r="BL89" s="424"/>
      <c r="BM89" s="424"/>
      <c r="BN89" s="424"/>
      <c r="BO89" s="424"/>
      <c r="BP89" s="424"/>
      <c r="BQ89" s="849" t="str">
        <f>'Step 4 Support Tool'!A298</f>
        <v>LC System 77</v>
      </c>
      <c r="BR89" s="850" t="str" cm="1">
        <f t="array" ref="BR89">_xlfn.XLOOKUP(G89,'Step 3.3 Heating System'!C196:$C$219,'Step 3.3 Heating System'!E196:$E$219,"",0,1)</f>
        <v/>
      </c>
      <c r="CQ89" s="424"/>
      <c r="CR89" s="424"/>
      <c r="CT89" s="424"/>
      <c r="CU89" s="424"/>
      <c r="CV89" s="424"/>
      <c r="CW89" s="424"/>
      <c r="CX89" s="424"/>
      <c r="CY89" s="424"/>
      <c r="CZ89" s="424"/>
      <c r="DA89" s="424"/>
      <c r="DC89" s="424"/>
      <c r="DD89" s="424"/>
      <c r="DE89" s="424"/>
      <c r="DF89" s="424"/>
      <c r="DG89" s="424"/>
      <c r="DH89" s="424"/>
      <c r="DJ89" s="424"/>
      <c r="DK89" s="424"/>
      <c r="DL89" s="424"/>
      <c r="DM89" s="424"/>
      <c r="DN89" s="424"/>
      <c r="DO89" s="424"/>
      <c r="DP89" s="424"/>
      <c r="DQ89" s="424"/>
      <c r="DR89" s="424"/>
      <c r="DS89" s="424"/>
      <c r="DT89" s="424"/>
      <c r="DU89" s="424"/>
      <c r="DV89" s="424"/>
      <c r="DW89" s="424"/>
      <c r="DX89" s="424"/>
      <c r="DY89" s="424"/>
      <c r="DZ89" s="424"/>
      <c r="EA89" s="424"/>
      <c r="EB89" s="424"/>
      <c r="EC89" s="424"/>
      <c r="ED89" s="424"/>
      <c r="EE89" s="424"/>
      <c r="EF89" s="424"/>
      <c r="EG89" s="424"/>
      <c r="EH89" s="424"/>
      <c r="EI89" s="424"/>
      <c r="EJ89" s="424"/>
      <c r="EK89" s="424"/>
      <c r="EL89" s="424"/>
      <c r="EM89" s="424"/>
      <c r="EN89" s="424"/>
      <c r="EO89" s="424"/>
      <c r="EP89" s="424"/>
      <c r="EQ89" s="424"/>
      <c r="ER89" s="424"/>
      <c r="ES89" s="424"/>
      <c r="ET89" s="424"/>
      <c r="EU89" s="424"/>
      <c r="EV89" s="424"/>
      <c r="EW89" s="424"/>
      <c r="EX89" s="424"/>
      <c r="EY89" s="424"/>
      <c r="EZ89" s="424"/>
      <c r="FA89" s="424"/>
      <c r="FB89" s="424"/>
      <c r="FC89" s="424"/>
      <c r="FD89" s="424"/>
      <c r="FE89" s="424"/>
      <c r="FF89" s="424"/>
      <c r="FG89" s="424"/>
      <c r="FH89" s="424"/>
      <c r="FI89" s="424"/>
      <c r="FJ89" s="424"/>
      <c r="FK89" s="424"/>
      <c r="FL89" s="424"/>
      <c r="FM89" s="424"/>
      <c r="FN89" s="424"/>
      <c r="FO89" s="424"/>
      <c r="FP89" s="424"/>
      <c r="FQ89" s="424"/>
      <c r="FR89" s="424"/>
      <c r="FS89" s="424"/>
      <c r="FT89" s="424"/>
      <c r="FU89" s="424"/>
      <c r="FV89" s="424"/>
      <c r="FW89" s="424"/>
      <c r="FX89" s="424"/>
      <c r="FY89" s="424"/>
      <c r="FZ89" s="424"/>
      <c r="GA89" s="424"/>
      <c r="GB89" s="424"/>
      <c r="GC89" s="424"/>
      <c r="GD89" s="424"/>
      <c r="GE89" s="424"/>
      <c r="GF89" s="424"/>
      <c r="GG89" s="424"/>
    </row>
    <row r="90" spans="1:189" ht="12" customHeight="1" x14ac:dyDescent="0.25">
      <c r="A90" s="447" t="str">
        <f t="shared" si="15"/>
        <v/>
      </c>
      <c r="B90" s="447" t="str">
        <f t="shared" si="16"/>
        <v/>
      </c>
      <c r="C90" s="447" t="str">
        <f>IF(D90="","",'Eligible Technologies'!$C$7)</f>
        <v/>
      </c>
      <c r="D90" s="447" t="str">
        <f>'Step 4 Support Tool'!B299</f>
        <v/>
      </c>
      <c r="E90" s="448">
        <f>'Step 4 Support Tool'!C299</f>
        <v>0</v>
      </c>
      <c r="F90" s="448">
        <f>'Step 4 Support Tool'!D299</f>
        <v>0</v>
      </c>
      <c r="G90" s="447" t="str">
        <f>IF('Step 4 Support Tool'!E299="","",TRIM('Step 4 Support Tool'!E299))</f>
        <v/>
      </c>
      <c r="H90" s="447" t="str">
        <f t="shared" si="17"/>
        <v/>
      </c>
      <c r="I90" s="447" t="str">
        <f t="shared" si="18"/>
        <v/>
      </c>
      <c r="J90" s="447">
        <f>'Step 4 Support Tool'!F299</f>
        <v>0</v>
      </c>
      <c r="K90" s="447">
        <f>'Step 4 Support Tool'!H299</f>
        <v>0</v>
      </c>
      <c r="L90" s="447">
        <f>'Step 4 Support Tool'!I299</f>
        <v>0</v>
      </c>
      <c r="M90" s="447">
        <f>'Step 4 Support Tool'!L299</f>
        <v>0</v>
      </c>
      <c r="N90" s="447">
        <f>'Step 4 Support Tool'!M299</f>
        <v>0</v>
      </c>
      <c r="O90" s="447" t="str">
        <f>'Step 4 Support Tool'!AB299</f>
        <v/>
      </c>
      <c r="P90" s="953">
        <f>'Step 4 Support Tool'!AD299</f>
        <v>0</v>
      </c>
      <c r="Q90" s="954">
        <f>'Step 3.3 Heating System'!W197</f>
        <v>0</v>
      </c>
      <c r="R90" s="954" t="str">
        <f>'Step 4 Support Tool'!O299</f>
        <v/>
      </c>
      <c r="S90" s="955" t="str">
        <f>'Step 4 Support Tool'!P299</f>
        <v/>
      </c>
      <c r="T90" s="955" t="str">
        <f>'Step 4 Support Tool'!Q299</f>
        <v/>
      </c>
      <c r="U90" s="956" t="str">
        <f>'Step 4 Support Tool'!R299</f>
        <v/>
      </c>
      <c r="V90" s="956" t="str">
        <f>'Step 4 Support Tool'!S299</f>
        <v/>
      </c>
      <c r="W90" s="956" t="str">
        <f>'Step 4 Support Tool'!T299</f>
        <v/>
      </c>
      <c r="X90" s="957" t="str">
        <f>'Step 4 Support Tool'!X299</f>
        <v/>
      </c>
      <c r="Y90" s="958" t="str">
        <f t="shared" si="22"/>
        <v/>
      </c>
      <c r="Z90" s="959" t="str">
        <f>'Step 4 Support Tool'!AC299</f>
        <v/>
      </c>
      <c r="AA90" s="959">
        <f>'Step 4 Support Tool'!J299</f>
        <v>0</v>
      </c>
      <c r="AB90" s="959">
        <f>'Step 4 Support Tool'!K299</f>
        <v>0</v>
      </c>
      <c r="AC90" s="956">
        <f>'Step 3.3 Heating System'!H197</f>
        <v>0</v>
      </c>
      <c r="AD90" s="956" t="str">
        <f t="shared" si="19"/>
        <v/>
      </c>
      <c r="AE90" s="955">
        <f>'Step 3.3 Heating System'!E197</f>
        <v>0</v>
      </c>
      <c r="AF90" s="955">
        <f>'Step 3.3 Heating System'!F197</f>
        <v>0</v>
      </c>
      <c r="AG90" s="955">
        <f>'Step 3.3 Heating System'!G197</f>
        <v>0</v>
      </c>
      <c r="AH90" s="955">
        <f>'Step 3.3 Heating System'!H197</f>
        <v>0</v>
      </c>
      <c r="AI90" s="960">
        <f>'Step 3.3 Heating System'!I197</f>
        <v>0</v>
      </c>
      <c r="AJ90" s="960">
        <f>'Step 3.3 Heating System'!J197</f>
        <v>0</v>
      </c>
      <c r="AK90" s="960" t="str">
        <f>'Step 3.3 Heating System'!K197</f>
        <v/>
      </c>
      <c r="AL90" s="961" t="str">
        <f>'Step 3.3 Heating System'!L197</f>
        <v/>
      </c>
      <c r="AM90" s="961" t="str">
        <f>'Step 3.3 Heating System'!AB197</f>
        <v/>
      </c>
      <c r="AN90" s="962">
        <f>'Step 3.3 Heating System'!M197</f>
        <v>0</v>
      </c>
      <c r="AO90" s="962">
        <f>'Step 3.3 Heating System'!N197</f>
        <v>0</v>
      </c>
      <c r="AP90" s="962">
        <f>'Step 3.3 Heating System'!O197</f>
        <v>0</v>
      </c>
      <c r="AQ90" s="962">
        <f>'Step 3.3 Heating System'!P197</f>
        <v>0</v>
      </c>
      <c r="AR90" s="963">
        <f>'Step 3.3 Heating System'!Q197</f>
        <v>0</v>
      </c>
      <c r="AS90" s="963">
        <f>'Step 3.3 Heating System'!R197</f>
        <v>0</v>
      </c>
      <c r="AT90" s="963">
        <f>'Step 3.3 Heating System'!S197</f>
        <v>0</v>
      </c>
      <c r="AU90" s="964">
        <f>'Step 3.3 Heating System'!T197</f>
        <v>0</v>
      </c>
      <c r="AV90" s="964">
        <f>'Step 3.3 Heating System'!U197</f>
        <v>0</v>
      </c>
      <c r="AW90" s="964">
        <f>'Step 3.3 Heating System'!V197</f>
        <v>0</v>
      </c>
      <c r="AX90" s="964">
        <f>'Step 3.3 Heating System'!W197</f>
        <v>0</v>
      </c>
      <c r="AY90" s="963">
        <f>'Step 3.3 Heating System'!X197</f>
        <v>0</v>
      </c>
      <c r="AZ90" s="852">
        <f>SUMIF('Step 3.3 Heating System'!$A$12:$A$111,PETREAD!AE90,'Step 3.3 Heating System'!$V$12:$V$111)</f>
        <v>0</v>
      </c>
      <c r="BA90" s="852">
        <f t="shared" si="20"/>
        <v>0</v>
      </c>
      <c r="BB90" s="856" t="str">
        <f>'Step 3.3 Heating System'!AA197</f>
        <v/>
      </c>
      <c r="BC90" s="424"/>
      <c r="BD90" s="424"/>
      <c r="BE90" s="424"/>
      <c r="BF90" s="424"/>
      <c r="BG90" s="652" t="str">
        <f>SUBSTITUTE(_xlfn.XLOOKUP(G90,'Step 4 Support Tool'!$E$222:$E$321,'Step 3.1 Site Details'!$C$10:$C$109,"",0,1),"uilding ","")</f>
        <v>B1</v>
      </c>
      <c r="BH90" s="652" t="str" cm="1">
        <f t="array" ref="BH90">SUBSTITUTE(_xlfn.XLOOKUP(G90,'Step 3.3 Heating System'!C197:$C$219,'Step 3.3 Heating System'!E197:$E$219,"",0,1)," System ","")</f>
        <v/>
      </c>
      <c r="BI90" s="652" t="str">
        <f>IF(BH90="","",SUBSTITUTE('Step 4 Support Tool'!A299," System ",""))</f>
        <v/>
      </c>
      <c r="BJ90" s="652"/>
      <c r="BK90" s="652" t="str">
        <f t="shared" si="21"/>
        <v/>
      </c>
      <c r="BL90" s="424"/>
      <c r="BM90" s="424"/>
      <c r="BN90" s="424"/>
      <c r="BO90" s="424"/>
      <c r="BP90" s="424"/>
      <c r="BQ90" s="849" t="str">
        <f>'Step 4 Support Tool'!A299</f>
        <v>LC System 78</v>
      </c>
      <c r="BR90" s="850" t="str" cm="1">
        <f t="array" ref="BR90">_xlfn.XLOOKUP(G90,'Step 3.3 Heating System'!C197:$C$219,'Step 3.3 Heating System'!E197:$E$219,"",0,1)</f>
        <v/>
      </c>
      <c r="CQ90" s="424"/>
      <c r="CR90" s="424"/>
      <c r="CT90" s="424"/>
      <c r="CU90" s="424"/>
      <c r="CV90" s="424"/>
      <c r="CW90" s="424"/>
      <c r="CX90" s="424"/>
      <c r="CY90" s="424"/>
      <c r="CZ90" s="424"/>
      <c r="DA90" s="424"/>
      <c r="DC90" s="424"/>
      <c r="DD90" s="424"/>
      <c r="DE90" s="424"/>
      <c r="DF90" s="424"/>
      <c r="DG90" s="424"/>
      <c r="DH90" s="424"/>
      <c r="DJ90" s="424"/>
      <c r="DK90" s="424"/>
      <c r="DL90" s="424"/>
      <c r="DM90" s="424"/>
      <c r="DN90" s="424"/>
      <c r="DO90" s="424"/>
      <c r="DP90" s="424"/>
      <c r="DQ90" s="424"/>
      <c r="DR90" s="424"/>
      <c r="DS90" s="424"/>
      <c r="DT90" s="424"/>
      <c r="DU90" s="424"/>
      <c r="DV90" s="424"/>
      <c r="DW90" s="424"/>
      <c r="DX90" s="424"/>
      <c r="DY90" s="424"/>
      <c r="DZ90" s="424"/>
      <c r="EA90" s="424"/>
      <c r="EB90" s="424"/>
      <c r="EC90" s="424"/>
      <c r="ED90" s="424"/>
      <c r="EE90" s="424"/>
      <c r="EF90" s="424"/>
      <c r="EG90" s="424"/>
      <c r="EH90" s="424"/>
      <c r="EI90" s="424"/>
      <c r="EJ90" s="424"/>
      <c r="EK90" s="424"/>
      <c r="EL90" s="424"/>
      <c r="EM90" s="424"/>
      <c r="EN90" s="424"/>
      <c r="EO90" s="424"/>
      <c r="EP90" s="424"/>
      <c r="EQ90" s="424"/>
      <c r="ER90" s="424"/>
      <c r="ES90" s="424"/>
      <c r="ET90" s="424"/>
      <c r="EU90" s="424"/>
      <c r="EV90" s="424"/>
      <c r="EW90" s="424"/>
      <c r="EX90" s="424"/>
      <c r="EY90" s="424"/>
      <c r="EZ90" s="424"/>
      <c r="FA90" s="424"/>
      <c r="FB90" s="424"/>
      <c r="FC90" s="424"/>
      <c r="FD90" s="424"/>
      <c r="FE90" s="424"/>
      <c r="FF90" s="424"/>
      <c r="FG90" s="424"/>
      <c r="FH90" s="424"/>
      <c r="FI90" s="424"/>
      <c r="FJ90" s="424"/>
      <c r="FK90" s="424"/>
      <c r="FL90" s="424"/>
      <c r="FM90" s="424"/>
      <c r="FN90" s="424"/>
      <c r="FO90" s="424"/>
      <c r="FP90" s="424"/>
      <c r="FQ90" s="424"/>
      <c r="FR90" s="424"/>
      <c r="FS90" s="424"/>
      <c r="FT90" s="424"/>
      <c r="FU90" s="424"/>
      <c r="FV90" s="424"/>
      <c r="FW90" s="424"/>
      <c r="FX90" s="424"/>
      <c r="FY90" s="424"/>
      <c r="FZ90" s="424"/>
      <c r="GA90" s="424"/>
      <c r="GB90" s="424"/>
      <c r="GC90" s="424"/>
      <c r="GD90" s="424"/>
      <c r="GE90" s="424"/>
      <c r="GF90" s="424"/>
      <c r="GG90" s="424"/>
    </row>
    <row r="91" spans="1:189" ht="12" customHeight="1" x14ac:dyDescent="0.25">
      <c r="A91" s="447" t="str">
        <f t="shared" si="15"/>
        <v/>
      </c>
      <c r="B91" s="447" t="str">
        <f t="shared" si="16"/>
        <v/>
      </c>
      <c r="C91" s="447" t="str">
        <f>IF(D91="","",'Eligible Technologies'!$C$7)</f>
        <v/>
      </c>
      <c r="D91" s="447" t="str">
        <f>'Step 4 Support Tool'!B300</f>
        <v/>
      </c>
      <c r="E91" s="448">
        <f>'Step 4 Support Tool'!C300</f>
        <v>0</v>
      </c>
      <c r="F91" s="448">
        <f>'Step 4 Support Tool'!D300</f>
        <v>0</v>
      </c>
      <c r="G91" s="447" t="str">
        <f>IF('Step 4 Support Tool'!E300="","",TRIM('Step 4 Support Tool'!E300))</f>
        <v/>
      </c>
      <c r="H91" s="447" t="str">
        <f t="shared" si="17"/>
        <v/>
      </c>
      <c r="I91" s="447" t="str">
        <f t="shared" si="18"/>
        <v/>
      </c>
      <c r="J91" s="447">
        <f>'Step 4 Support Tool'!F300</f>
        <v>0</v>
      </c>
      <c r="K91" s="447">
        <f>'Step 4 Support Tool'!H300</f>
        <v>0</v>
      </c>
      <c r="L91" s="447">
        <f>'Step 4 Support Tool'!I300</f>
        <v>0</v>
      </c>
      <c r="M91" s="447">
        <f>'Step 4 Support Tool'!L300</f>
        <v>0</v>
      </c>
      <c r="N91" s="447">
        <f>'Step 4 Support Tool'!M300</f>
        <v>0</v>
      </c>
      <c r="O91" s="447" t="str">
        <f>'Step 4 Support Tool'!AB300</f>
        <v/>
      </c>
      <c r="P91" s="953">
        <f>'Step 4 Support Tool'!AD300</f>
        <v>0</v>
      </c>
      <c r="Q91" s="954">
        <f>'Step 3.3 Heating System'!W198</f>
        <v>0</v>
      </c>
      <c r="R91" s="954" t="str">
        <f>'Step 4 Support Tool'!O300</f>
        <v/>
      </c>
      <c r="S91" s="955" t="str">
        <f>'Step 4 Support Tool'!P300</f>
        <v/>
      </c>
      <c r="T91" s="955" t="str">
        <f>'Step 4 Support Tool'!Q300</f>
        <v/>
      </c>
      <c r="U91" s="956" t="str">
        <f>'Step 4 Support Tool'!R300</f>
        <v/>
      </c>
      <c r="V91" s="956" t="str">
        <f>'Step 4 Support Tool'!S300</f>
        <v/>
      </c>
      <c r="W91" s="956" t="str">
        <f>'Step 4 Support Tool'!T300</f>
        <v/>
      </c>
      <c r="X91" s="957" t="str">
        <f>'Step 4 Support Tool'!X300</f>
        <v/>
      </c>
      <c r="Y91" s="958" t="str">
        <f t="shared" si="22"/>
        <v/>
      </c>
      <c r="Z91" s="959" t="str">
        <f>'Step 4 Support Tool'!AC300</f>
        <v/>
      </c>
      <c r="AA91" s="959">
        <f>'Step 4 Support Tool'!J300</f>
        <v>0</v>
      </c>
      <c r="AB91" s="959">
        <f>'Step 4 Support Tool'!K300</f>
        <v>0</v>
      </c>
      <c r="AC91" s="956">
        <f>'Step 3.3 Heating System'!H198</f>
        <v>0</v>
      </c>
      <c r="AD91" s="956" t="str">
        <f t="shared" si="19"/>
        <v/>
      </c>
      <c r="AE91" s="955">
        <f>'Step 3.3 Heating System'!E198</f>
        <v>0</v>
      </c>
      <c r="AF91" s="955">
        <f>'Step 3.3 Heating System'!F198</f>
        <v>0</v>
      </c>
      <c r="AG91" s="955">
        <f>'Step 3.3 Heating System'!G198</f>
        <v>0</v>
      </c>
      <c r="AH91" s="955">
        <f>'Step 3.3 Heating System'!H198</f>
        <v>0</v>
      </c>
      <c r="AI91" s="960">
        <f>'Step 3.3 Heating System'!I198</f>
        <v>0</v>
      </c>
      <c r="AJ91" s="960">
        <f>'Step 3.3 Heating System'!J198</f>
        <v>0</v>
      </c>
      <c r="AK91" s="960" t="str">
        <f>'Step 3.3 Heating System'!K198</f>
        <v/>
      </c>
      <c r="AL91" s="961" t="str">
        <f>'Step 3.3 Heating System'!L198</f>
        <v/>
      </c>
      <c r="AM91" s="961" t="str">
        <f>'Step 3.3 Heating System'!AB198</f>
        <v/>
      </c>
      <c r="AN91" s="962">
        <f>'Step 3.3 Heating System'!M198</f>
        <v>0</v>
      </c>
      <c r="AO91" s="962">
        <f>'Step 3.3 Heating System'!N198</f>
        <v>0</v>
      </c>
      <c r="AP91" s="962">
        <f>'Step 3.3 Heating System'!O198</f>
        <v>0</v>
      </c>
      <c r="AQ91" s="962">
        <f>'Step 3.3 Heating System'!P198</f>
        <v>0</v>
      </c>
      <c r="AR91" s="963">
        <f>'Step 3.3 Heating System'!Q198</f>
        <v>0</v>
      </c>
      <c r="AS91" s="963">
        <f>'Step 3.3 Heating System'!R198</f>
        <v>0</v>
      </c>
      <c r="AT91" s="963">
        <f>'Step 3.3 Heating System'!S198</f>
        <v>0</v>
      </c>
      <c r="AU91" s="964">
        <f>'Step 3.3 Heating System'!T198</f>
        <v>0</v>
      </c>
      <c r="AV91" s="964">
        <f>'Step 3.3 Heating System'!U198</f>
        <v>0</v>
      </c>
      <c r="AW91" s="964">
        <f>'Step 3.3 Heating System'!V198</f>
        <v>0</v>
      </c>
      <c r="AX91" s="964">
        <f>'Step 3.3 Heating System'!W198</f>
        <v>0</v>
      </c>
      <c r="AY91" s="963">
        <f>'Step 3.3 Heating System'!X198</f>
        <v>0</v>
      </c>
      <c r="AZ91" s="852">
        <f>SUMIF('Step 3.3 Heating System'!$A$12:$A$111,PETREAD!AE91,'Step 3.3 Heating System'!$V$12:$V$111)</f>
        <v>0</v>
      </c>
      <c r="BA91" s="852">
        <f t="shared" si="20"/>
        <v>0</v>
      </c>
      <c r="BB91" s="856" t="str">
        <f>'Step 3.3 Heating System'!AA198</f>
        <v/>
      </c>
      <c r="BC91" s="424"/>
      <c r="BD91" s="424"/>
      <c r="BE91" s="424"/>
      <c r="BF91" s="424"/>
      <c r="BG91" s="652" t="str">
        <f>SUBSTITUTE(_xlfn.XLOOKUP(G91,'Step 4 Support Tool'!$E$222:$E$321,'Step 3.1 Site Details'!$C$10:$C$109,"",0,1),"uilding ","")</f>
        <v>B1</v>
      </c>
      <c r="BH91" s="652" t="str" cm="1">
        <f t="array" ref="BH91">SUBSTITUTE(_xlfn.XLOOKUP(G91,'Step 3.3 Heating System'!C198:$C$219,'Step 3.3 Heating System'!E198:$E$219,"",0,1)," System ","")</f>
        <v/>
      </c>
      <c r="BI91" s="652" t="str">
        <f>IF(BH91="","",SUBSTITUTE('Step 4 Support Tool'!A300," System ",""))</f>
        <v/>
      </c>
      <c r="BJ91" s="652"/>
      <c r="BK91" s="652" t="str">
        <f t="shared" si="21"/>
        <v/>
      </c>
      <c r="BL91" s="424"/>
      <c r="BM91" s="424"/>
      <c r="BN91" s="424"/>
      <c r="BO91" s="424"/>
      <c r="BP91" s="424"/>
      <c r="BQ91" s="849" t="str">
        <f>'Step 4 Support Tool'!A300</f>
        <v>LC System 79</v>
      </c>
      <c r="BR91" s="850" t="str" cm="1">
        <f t="array" ref="BR91">_xlfn.XLOOKUP(G91,'Step 3.3 Heating System'!C198:$C$219,'Step 3.3 Heating System'!E198:$E$219,"",0,1)</f>
        <v/>
      </c>
      <c r="CQ91" s="424"/>
      <c r="CR91" s="424"/>
      <c r="CT91" s="424"/>
      <c r="CU91" s="424"/>
      <c r="CV91" s="424"/>
      <c r="CW91" s="424"/>
      <c r="CX91" s="424"/>
      <c r="CY91" s="424"/>
      <c r="CZ91" s="424"/>
      <c r="DA91" s="424"/>
      <c r="DC91" s="424"/>
      <c r="DD91" s="424"/>
      <c r="DE91" s="424"/>
      <c r="DF91" s="424"/>
      <c r="DG91" s="424"/>
      <c r="DH91" s="424"/>
      <c r="DJ91" s="424"/>
      <c r="DK91" s="424"/>
      <c r="DL91" s="424"/>
      <c r="DM91" s="424"/>
      <c r="DN91" s="424"/>
      <c r="DO91" s="424"/>
      <c r="DP91" s="424"/>
      <c r="DQ91" s="424"/>
      <c r="DR91" s="424"/>
      <c r="DS91" s="424"/>
      <c r="DT91" s="424"/>
      <c r="DU91" s="424"/>
      <c r="DV91" s="424"/>
      <c r="DW91" s="424"/>
      <c r="DX91" s="424"/>
      <c r="DY91" s="424"/>
      <c r="DZ91" s="424"/>
      <c r="EA91" s="424"/>
      <c r="EB91" s="424"/>
      <c r="EC91" s="424"/>
      <c r="ED91" s="424"/>
      <c r="EE91" s="424"/>
      <c r="EF91" s="424"/>
      <c r="EG91" s="424"/>
      <c r="EH91" s="424"/>
      <c r="EI91" s="424"/>
      <c r="EJ91" s="424"/>
      <c r="EK91" s="424"/>
      <c r="EL91" s="424"/>
      <c r="EM91" s="424"/>
      <c r="EN91" s="424"/>
      <c r="EO91" s="424"/>
      <c r="EP91" s="424"/>
      <c r="EQ91" s="424"/>
      <c r="ER91" s="424"/>
      <c r="ES91" s="424"/>
      <c r="ET91" s="424"/>
      <c r="EU91" s="424"/>
      <c r="EV91" s="424"/>
      <c r="EW91" s="424"/>
      <c r="EX91" s="424"/>
      <c r="EY91" s="424"/>
      <c r="EZ91" s="424"/>
      <c r="FA91" s="424"/>
      <c r="FB91" s="424"/>
      <c r="FC91" s="424"/>
      <c r="FD91" s="424"/>
      <c r="FE91" s="424"/>
      <c r="FF91" s="424"/>
      <c r="FG91" s="424"/>
      <c r="FH91" s="424"/>
      <c r="FI91" s="424"/>
      <c r="FJ91" s="424"/>
      <c r="FK91" s="424"/>
      <c r="FL91" s="424"/>
      <c r="FM91" s="424"/>
      <c r="FN91" s="424"/>
      <c r="FO91" s="424"/>
      <c r="FP91" s="424"/>
      <c r="FQ91" s="424"/>
      <c r="FR91" s="424"/>
      <c r="FS91" s="424"/>
      <c r="FT91" s="424"/>
      <c r="FU91" s="424"/>
      <c r="FV91" s="424"/>
      <c r="FW91" s="424"/>
      <c r="FX91" s="424"/>
      <c r="FY91" s="424"/>
      <c r="FZ91" s="424"/>
      <c r="GA91" s="424"/>
      <c r="GB91" s="424"/>
      <c r="GC91" s="424"/>
      <c r="GD91" s="424"/>
      <c r="GE91" s="424"/>
      <c r="GF91" s="424"/>
      <c r="GG91" s="424"/>
    </row>
    <row r="92" spans="1:189" ht="12" customHeight="1" x14ac:dyDescent="0.25">
      <c r="A92" s="447" t="str">
        <f t="shared" si="15"/>
        <v/>
      </c>
      <c r="B92" s="447" t="str">
        <f t="shared" si="16"/>
        <v/>
      </c>
      <c r="C92" s="447" t="str">
        <f>IF(D92="","",'Eligible Technologies'!$C$7)</f>
        <v/>
      </c>
      <c r="D92" s="447" t="str">
        <f>'Step 4 Support Tool'!B301</f>
        <v/>
      </c>
      <c r="E92" s="448">
        <f>'Step 4 Support Tool'!C301</f>
        <v>0</v>
      </c>
      <c r="F92" s="448">
        <f>'Step 4 Support Tool'!D301</f>
        <v>0</v>
      </c>
      <c r="G92" s="447" t="str">
        <f>IF('Step 4 Support Tool'!E301="","",TRIM('Step 4 Support Tool'!E301))</f>
        <v/>
      </c>
      <c r="H92" s="447" t="str">
        <f t="shared" si="17"/>
        <v/>
      </c>
      <c r="I92" s="447" t="str">
        <f t="shared" si="18"/>
        <v/>
      </c>
      <c r="J92" s="447">
        <f>'Step 4 Support Tool'!F301</f>
        <v>0</v>
      </c>
      <c r="K92" s="447">
        <f>'Step 4 Support Tool'!H301</f>
        <v>0</v>
      </c>
      <c r="L92" s="447">
        <f>'Step 4 Support Tool'!I301</f>
        <v>0</v>
      </c>
      <c r="M92" s="447">
        <f>'Step 4 Support Tool'!L301</f>
        <v>0</v>
      </c>
      <c r="N92" s="447">
        <f>'Step 4 Support Tool'!M301</f>
        <v>0</v>
      </c>
      <c r="O92" s="447" t="str">
        <f>'Step 4 Support Tool'!AB301</f>
        <v/>
      </c>
      <c r="P92" s="953">
        <f>'Step 4 Support Tool'!AD301</f>
        <v>0</v>
      </c>
      <c r="Q92" s="954">
        <f>'Step 3.3 Heating System'!W199</f>
        <v>0</v>
      </c>
      <c r="R92" s="954" t="str">
        <f>'Step 4 Support Tool'!O301</f>
        <v/>
      </c>
      <c r="S92" s="955" t="str">
        <f>'Step 4 Support Tool'!P301</f>
        <v/>
      </c>
      <c r="T92" s="955" t="str">
        <f>'Step 4 Support Tool'!Q301</f>
        <v/>
      </c>
      <c r="U92" s="956" t="str">
        <f>'Step 4 Support Tool'!R301</f>
        <v/>
      </c>
      <c r="V92" s="956" t="str">
        <f>'Step 4 Support Tool'!S301</f>
        <v/>
      </c>
      <c r="W92" s="956" t="str">
        <f>'Step 4 Support Tool'!T301</f>
        <v/>
      </c>
      <c r="X92" s="957" t="str">
        <f>'Step 4 Support Tool'!X301</f>
        <v/>
      </c>
      <c r="Y92" s="958" t="str">
        <f t="shared" si="22"/>
        <v/>
      </c>
      <c r="Z92" s="959" t="str">
        <f>'Step 4 Support Tool'!AC301</f>
        <v/>
      </c>
      <c r="AA92" s="959">
        <f>'Step 4 Support Tool'!J301</f>
        <v>0</v>
      </c>
      <c r="AB92" s="959">
        <f>'Step 4 Support Tool'!K301</f>
        <v>0</v>
      </c>
      <c r="AC92" s="966">
        <f>'Step 3.3 Heating System'!H199</f>
        <v>0</v>
      </c>
      <c r="AD92" s="956" t="str">
        <f t="shared" si="19"/>
        <v/>
      </c>
      <c r="AE92" s="955">
        <f>'Step 3.3 Heating System'!E199</f>
        <v>0</v>
      </c>
      <c r="AF92" s="955">
        <f>'Step 3.3 Heating System'!F199</f>
        <v>0</v>
      </c>
      <c r="AG92" s="955">
        <f>'Step 3.3 Heating System'!G199</f>
        <v>0</v>
      </c>
      <c r="AH92" s="955">
        <f>'Step 3.3 Heating System'!H199</f>
        <v>0</v>
      </c>
      <c r="AI92" s="960">
        <f>'Step 3.3 Heating System'!I199</f>
        <v>0</v>
      </c>
      <c r="AJ92" s="960">
        <f>'Step 3.3 Heating System'!J199</f>
        <v>0</v>
      </c>
      <c r="AK92" s="960" t="str">
        <f>'Step 3.3 Heating System'!K199</f>
        <v/>
      </c>
      <c r="AL92" s="961" t="str">
        <f>'Step 3.3 Heating System'!L199</f>
        <v/>
      </c>
      <c r="AM92" s="961" t="str">
        <f>'Step 3.3 Heating System'!AB199</f>
        <v/>
      </c>
      <c r="AN92" s="962">
        <f>'Step 3.3 Heating System'!M199</f>
        <v>0</v>
      </c>
      <c r="AO92" s="962">
        <f>'Step 3.3 Heating System'!N199</f>
        <v>0</v>
      </c>
      <c r="AP92" s="962">
        <f>'Step 3.3 Heating System'!O199</f>
        <v>0</v>
      </c>
      <c r="AQ92" s="962">
        <f>'Step 3.3 Heating System'!P199</f>
        <v>0</v>
      </c>
      <c r="AR92" s="963">
        <f>'Step 3.3 Heating System'!Q199</f>
        <v>0</v>
      </c>
      <c r="AS92" s="963">
        <f>'Step 3.3 Heating System'!R199</f>
        <v>0</v>
      </c>
      <c r="AT92" s="963">
        <f>'Step 3.3 Heating System'!S199</f>
        <v>0</v>
      </c>
      <c r="AU92" s="964">
        <f>'Step 3.3 Heating System'!T199</f>
        <v>0</v>
      </c>
      <c r="AV92" s="964">
        <f>'Step 3.3 Heating System'!U199</f>
        <v>0</v>
      </c>
      <c r="AW92" s="964">
        <f>'Step 3.3 Heating System'!V199</f>
        <v>0</v>
      </c>
      <c r="AX92" s="964">
        <f>'Step 3.3 Heating System'!W199</f>
        <v>0</v>
      </c>
      <c r="AY92" s="963">
        <f>'Step 3.3 Heating System'!X199</f>
        <v>0</v>
      </c>
      <c r="AZ92" s="852">
        <f>SUMIF('Step 3.3 Heating System'!$A$12:$A$111,PETREAD!AE92,'Step 3.3 Heating System'!$V$12:$V$111)</f>
        <v>0</v>
      </c>
      <c r="BA92" s="852">
        <f t="shared" si="20"/>
        <v>0</v>
      </c>
      <c r="BB92" s="856" t="str">
        <f>'Step 3.3 Heating System'!AA199</f>
        <v/>
      </c>
      <c r="BC92" s="424"/>
      <c r="BD92" s="424"/>
      <c r="BE92" s="424"/>
      <c r="BF92" s="424"/>
      <c r="BG92" s="652" t="str">
        <f>SUBSTITUTE(_xlfn.XLOOKUP(G92,'Step 4 Support Tool'!$E$222:$E$321,'Step 3.1 Site Details'!$C$10:$C$109,"",0,1),"uilding ","")</f>
        <v>B1</v>
      </c>
      <c r="BH92" s="652" t="str" cm="1">
        <f t="array" ref="BH92">SUBSTITUTE(_xlfn.XLOOKUP(G92,'Step 3.3 Heating System'!C199:$C$219,'Step 3.3 Heating System'!E199:$E$219,"",0,1)," System ","")</f>
        <v/>
      </c>
      <c r="BI92" s="652" t="str">
        <f>IF(BH92="","",SUBSTITUTE('Step 4 Support Tool'!A301," System ",""))</f>
        <v/>
      </c>
      <c r="BJ92" s="652"/>
      <c r="BK92" s="652" t="str">
        <f t="shared" si="21"/>
        <v/>
      </c>
      <c r="BL92" s="424"/>
      <c r="BM92" s="424"/>
      <c r="BN92" s="424"/>
      <c r="BO92" s="424"/>
      <c r="BP92" s="424"/>
      <c r="BQ92" s="849" t="str">
        <f>'Step 4 Support Tool'!A301</f>
        <v>LC System 80</v>
      </c>
      <c r="BR92" s="850" t="str" cm="1">
        <f t="array" ref="BR92">_xlfn.XLOOKUP(G92,'Step 3.3 Heating System'!C199:$C$219,'Step 3.3 Heating System'!E199:$E$219,"",0,1)</f>
        <v/>
      </c>
      <c r="CQ92" s="424"/>
      <c r="CR92" s="424"/>
      <c r="CT92" s="424"/>
      <c r="CU92" s="424"/>
      <c r="CV92" s="424"/>
      <c r="CW92" s="424"/>
      <c r="CX92" s="424"/>
      <c r="CY92" s="424"/>
      <c r="CZ92" s="424"/>
      <c r="DA92" s="424"/>
      <c r="DC92" s="424"/>
      <c r="DD92" s="424"/>
      <c r="DE92" s="424"/>
      <c r="DF92" s="424"/>
      <c r="DG92" s="424"/>
      <c r="DH92" s="424"/>
      <c r="DJ92" s="424"/>
      <c r="DK92" s="424"/>
      <c r="DL92" s="424"/>
      <c r="DM92" s="424"/>
      <c r="DN92" s="424"/>
      <c r="DO92" s="424"/>
      <c r="DP92" s="424"/>
      <c r="DQ92" s="424"/>
      <c r="DR92" s="424"/>
      <c r="DS92" s="424"/>
      <c r="DT92" s="424"/>
      <c r="DU92" s="424"/>
      <c r="DV92" s="424"/>
      <c r="DW92" s="424"/>
      <c r="DX92" s="424"/>
      <c r="DY92" s="424"/>
      <c r="DZ92" s="424"/>
      <c r="EA92" s="424"/>
      <c r="EB92" s="424"/>
      <c r="EC92" s="424"/>
      <c r="ED92" s="424"/>
      <c r="EE92" s="424"/>
      <c r="EF92" s="424"/>
      <c r="EG92" s="424"/>
      <c r="EH92" s="424"/>
      <c r="EI92" s="424"/>
      <c r="EJ92" s="424"/>
      <c r="EK92" s="424"/>
      <c r="EL92" s="424"/>
      <c r="EM92" s="424"/>
      <c r="EN92" s="424"/>
      <c r="EO92" s="424"/>
      <c r="EP92" s="424"/>
      <c r="EQ92" s="424"/>
      <c r="ER92" s="424"/>
      <c r="ES92" s="424"/>
      <c r="ET92" s="424"/>
      <c r="EU92" s="424"/>
      <c r="EV92" s="424"/>
      <c r="EW92" s="424"/>
      <c r="EX92" s="424"/>
      <c r="EY92" s="424"/>
      <c r="EZ92" s="424"/>
      <c r="FA92" s="424"/>
      <c r="FB92" s="424"/>
      <c r="FC92" s="424"/>
      <c r="FD92" s="424"/>
      <c r="FE92" s="424"/>
      <c r="FF92" s="424"/>
      <c r="FG92" s="424"/>
      <c r="FH92" s="424"/>
      <c r="FI92" s="424"/>
      <c r="FJ92" s="424"/>
      <c r="FK92" s="424"/>
      <c r="FL92" s="424"/>
      <c r="FM92" s="424"/>
      <c r="FN92" s="424"/>
      <c r="FO92" s="424"/>
      <c r="FP92" s="424"/>
      <c r="FQ92" s="424"/>
      <c r="FR92" s="424"/>
      <c r="FS92" s="424"/>
      <c r="FT92" s="424"/>
      <c r="FU92" s="424"/>
      <c r="FV92" s="424"/>
      <c r="FW92" s="424"/>
      <c r="FX92" s="424"/>
      <c r="FY92" s="424"/>
      <c r="FZ92" s="424"/>
      <c r="GA92" s="424"/>
      <c r="GB92" s="424"/>
      <c r="GC92" s="424"/>
      <c r="GD92" s="424"/>
      <c r="GE92" s="424"/>
      <c r="GF92" s="424"/>
      <c r="GG92" s="424"/>
    </row>
    <row r="93" spans="1:189" ht="12" customHeight="1" x14ac:dyDescent="0.25">
      <c r="A93" s="447" t="str">
        <f t="shared" si="15"/>
        <v/>
      </c>
      <c r="B93" s="447" t="str">
        <f t="shared" si="16"/>
        <v/>
      </c>
      <c r="C93" s="447" t="str">
        <f>IF(D93="","",'Eligible Technologies'!$C$7)</f>
        <v/>
      </c>
      <c r="D93" s="447" t="str">
        <f>'Step 4 Support Tool'!B302</f>
        <v/>
      </c>
      <c r="E93" s="448">
        <f>'Step 4 Support Tool'!C302</f>
        <v>0</v>
      </c>
      <c r="F93" s="448">
        <f>'Step 4 Support Tool'!D302</f>
        <v>0</v>
      </c>
      <c r="G93" s="447" t="str">
        <f>IF('Step 4 Support Tool'!E302="","",TRIM('Step 4 Support Tool'!E302))</f>
        <v/>
      </c>
      <c r="H93" s="447" t="str">
        <f t="shared" si="17"/>
        <v/>
      </c>
      <c r="I93" s="447" t="str">
        <f t="shared" si="18"/>
        <v/>
      </c>
      <c r="J93" s="447">
        <f>'Step 4 Support Tool'!F302</f>
        <v>0</v>
      </c>
      <c r="K93" s="447">
        <f>'Step 4 Support Tool'!H302</f>
        <v>0</v>
      </c>
      <c r="L93" s="447">
        <f>'Step 4 Support Tool'!I302</f>
        <v>0</v>
      </c>
      <c r="M93" s="447">
        <f>'Step 4 Support Tool'!L302</f>
        <v>0</v>
      </c>
      <c r="N93" s="447">
        <f>'Step 4 Support Tool'!M302</f>
        <v>0</v>
      </c>
      <c r="O93" s="447" t="str">
        <f>'Step 4 Support Tool'!AB302</f>
        <v/>
      </c>
      <c r="P93" s="953">
        <f>'Step 4 Support Tool'!AD302</f>
        <v>0</v>
      </c>
      <c r="Q93" s="954">
        <f>'Step 3.3 Heating System'!W200</f>
        <v>0</v>
      </c>
      <c r="R93" s="954" t="str">
        <f>'Step 4 Support Tool'!O302</f>
        <v/>
      </c>
      <c r="S93" s="955" t="str">
        <f>'Step 4 Support Tool'!P302</f>
        <v/>
      </c>
      <c r="T93" s="955" t="str">
        <f>'Step 4 Support Tool'!Q302</f>
        <v/>
      </c>
      <c r="U93" s="956" t="str">
        <f>'Step 4 Support Tool'!R302</f>
        <v/>
      </c>
      <c r="V93" s="956" t="str">
        <f>'Step 4 Support Tool'!S302</f>
        <v/>
      </c>
      <c r="W93" s="956" t="str">
        <f>'Step 4 Support Tool'!T302</f>
        <v/>
      </c>
      <c r="X93" s="957" t="str">
        <f>'Step 4 Support Tool'!X302</f>
        <v/>
      </c>
      <c r="Y93" s="958" t="str">
        <f t="shared" si="22"/>
        <v/>
      </c>
      <c r="Z93" s="959" t="str">
        <f>'Step 4 Support Tool'!AC302</f>
        <v/>
      </c>
      <c r="AA93" s="959">
        <f>'Step 4 Support Tool'!J302</f>
        <v>0</v>
      </c>
      <c r="AB93" s="959">
        <f>'Step 4 Support Tool'!K302</f>
        <v>0</v>
      </c>
      <c r="AC93" s="956">
        <f>'Step 3.3 Heating System'!H200</f>
        <v>0</v>
      </c>
      <c r="AD93" s="956" t="str">
        <f t="shared" si="19"/>
        <v/>
      </c>
      <c r="AE93" s="955">
        <f>'Step 3.3 Heating System'!E200</f>
        <v>0</v>
      </c>
      <c r="AF93" s="955">
        <f>'Step 3.3 Heating System'!F200</f>
        <v>0</v>
      </c>
      <c r="AG93" s="955">
        <f>'Step 3.3 Heating System'!G200</f>
        <v>0</v>
      </c>
      <c r="AH93" s="955">
        <f>'Step 3.3 Heating System'!H200</f>
        <v>0</v>
      </c>
      <c r="AI93" s="960">
        <f>'Step 3.3 Heating System'!I200</f>
        <v>0</v>
      </c>
      <c r="AJ93" s="960">
        <f>'Step 3.3 Heating System'!J200</f>
        <v>0</v>
      </c>
      <c r="AK93" s="960" t="str">
        <f>'Step 3.3 Heating System'!K200</f>
        <v/>
      </c>
      <c r="AL93" s="961" t="str">
        <f>'Step 3.3 Heating System'!L200</f>
        <v/>
      </c>
      <c r="AM93" s="961" t="str">
        <f>'Step 3.3 Heating System'!AB200</f>
        <v/>
      </c>
      <c r="AN93" s="962">
        <f>'Step 3.3 Heating System'!M200</f>
        <v>0</v>
      </c>
      <c r="AO93" s="962">
        <f>'Step 3.3 Heating System'!N200</f>
        <v>0</v>
      </c>
      <c r="AP93" s="962">
        <f>'Step 3.3 Heating System'!O200</f>
        <v>0</v>
      </c>
      <c r="AQ93" s="962">
        <f>'Step 3.3 Heating System'!P200</f>
        <v>0</v>
      </c>
      <c r="AR93" s="963">
        <f>'Step 3.3 Heating System'!Q200</f>
        <v>0</v>
      </c>
      <c r="AS93" s="963">
        <f>'Step 3.3 Heating System'!R200</f>
        <v>0</v>
      </c>
      <c r="AT93" s="963">
        <f>'Step 3.3 Heating System'!S200</f>
        <v>0</v>
      </c>
      <c r="AU93" s="964">
        <f>'Step 3.3 Heating System'!T200</f>
        <v>0</v>
      </c>
      <c r="AV93" s="964">
        <f>'Step 3.3 Heating System'!U200</f>
        <v>0</v>
      </c>
      <c r="AW93" s="964">
        <f>'Step 3.3 Heating System'!V200</f>
        <v>0</v>
      </c>
      <c r="AX93" s="964">
        <f>'Step 3.3 Heating System'!W200</f>
        <v>0</v>
      </c>
      <c r="AY93" s="963">
        <f>'Step 3.3 Heating System'!X200</f>
        <v>0</v>
      </c>
      <c r="AZ93" s="852">
        <f>SUMIF('Step 3.3 Heating System'!$A$12:$A$111,PETREAD!AE93,'Step 3.3 Heating System'!$V$12:$V$111)</f>
        <v>0</v>
      </c>
      <c r="BA93" s="852">
        <f t="shared" si="20"/>
        <v>0</v>
      </c>
      <c r="BB93" s="856" t="str">
        <f>'Step 3.3 Heating System'!AA200</f>
        <v/>
      </c>
      <c r="BC93" s="424"/>
      <c r="BD93" s="424"/>
      <c r="BE93" s="424"/>
      <c r="BF93" s="424"/>
      <c r="BG93" s="652" t="str">
        <f>SUBSTITUTE(_xlfn.XLOOKUP(G93,'Step 4 Support Tool'!$E$222:$E$321,'Step 3.1 Site Details'!$C$10:$C$109,"",0,1),"uilding ","")</f>
        <v>B1</v>
      </c>
      <c r="BH93" s="652" t="str" cm="1">
        <f t="array" ref="BH93">SUBSTITUTE(_xlfn.XLOOKUP(G93,'Step 3.3 Heating System'!C200:$C$219,'Step 3.3 Heating System'!E200:$E$219,"",0,1)," System ","")</f>
        <v/>
      </c>
      <c r="BI93" s="652" t="str">
        <f>IF(BH93="","",SUBSTITUTE('Step 4 Support Tool'!A302," System ",""))</f>
        <v/>
      </c>
      <c r="BJ93" s="652"/>
      <c r="BK93" s="652" t="str">
        <f t="shared" si="21"/>
        <v/>
      </c>
      <c r="BL93" s="424"/>
      <c r="BM93" s="424"/>
      <c r="BN93" s="424"/>
      <c r="BO93" s="424"/>
      <c r="BP93" s="424"/>
      <c r="BQ93" s="849" t="str">
        <f>'Step 4 Support Tool'!A302</f>
        <v>LC System 81</v>
      </c>
      <c r="BR93" s="850" t="str" cm="1">
        <f t="array" ref="BR93">_xlfn.XLOOKUP(G93,'Step 3.3 Heating System'!C200:$C$219,'Step 3.3 Heating System'!E200:$E$219,"",0,1)</f>
        <v/>
      </c>
      <c r="CQ93" s="424"/>
      <c r="CR93" s="424"/>
      <c r="CT93" s="424"/>
      <c r="CU93" s="424"/>
      <c r="CV93" s="424"/>
      <c r="CW93" s="424"/>
      <c r="CX93" s="424"/>
      <c r="CY93" s="424"/>
      <c r="CZ93" s="424"/>
      <c r="DA93" s="424"/>
      <c r="DC93" s="424"/>
      <c r="DD93" s="424"/>
      <c r="DE93" s="424"/>
      <c r="DF93" s="424"/>
      <c r="DG93" s="424"/>
      <c r="DH93" s="424"/>
      <c r="DJ93" s="424"/>
      <c r="DK93" s="424"/>
      <c r="DL93" s="424"/>
      <c r="DM93" s="424"/>
      <c r="DN93" s="424"/>
      <c r="DO93" s="424"/>
      <c r="DP93" s="424"/>
      <c r="DQ93" s="424"/>
      <c r="DR93" s="424"/>
      <c r="DS93" s="424"/>
      <c r="DT93" s="424"/>
      <c r="DU93" s="424"/>
      <c r="DV93" s="424"/>
      <c r="DW93" s="424"/>
      <c r="DX93" s="424"/>
      <c r="DY93" s="424"/>
      <c r="DZ93" s="424"/>
      <c r="EA93" s="424"/>
      <c r="EB93" s="424"/>
      <c r="EC93" s="424"/>
      <c r="ED93" s="424"/>
      <c r="EE93" s="424"/>
      <c r="EF93" s="424"/>
      <c r="EG93" s="424"/>
      <c r="EH93" s="424"/>
      <c r="EI93" s="424"/>
      <c r="EJ93" s="424"/>
      <c r="EK93" s="424"/>
      <c r="EL93" s="424"/>
      <c r="EM93" s="424"/>
      <c r="EN93" s="424"/>
      <c r="EO93" s="424"/>
      <c r="EP93" s="424"/>
      <c r="EQ93" s="424"/>
      <c r="ER93" s="424"/>
      <c r="ES93" s="424"/>
      <c r="ET93" s="424"/>
      <c r="EU93" s="424"/>
      <c r="EV93" s="424"/>
      <c r="EW93" s="424"/>
      <c r="EX93" s="424"/>
      <c r="EY93" s="424"/>
      <c r="EZ93" s="424"/>
      <c r="FA93" s="424"/>
      <c r="FB93" s="424"/>
      <c r="FC93" s="424"/>
      <c r="FD93" s="424"/>
      <c r="FE93" s="424"/>
      <c r="FF93" s="424"/>
      <c r="FG93" s="424"/>
      <c r="FH93" s="424"/>
      <c r="FI93" s="424"/>
      <c r="FJ93" s="424"/>
      <c r="FK93" s="424"/>
      <c r="FL93" s="424"/>
      <c r="FM93" s="424"/>
      <c r="FN93" s="424"/>
      <c r="FO93" s="424"/>
      <c r="FP93" s="424"/>
      <c r="FQ93" s="424"/>
      <c r="FR93" s="424"/>
      <c r="FS93" s="424"/>
      <c r="FT93" s="424"/>
      <c r="FU93" s="424"/>
      <c r="FV93" s="424"/>
      <c r="FW93" s="424"/>
      <c r="FX93" s="424"/>
      <c r="FY93" s="424"/>
      <c r="FZ93" s="424"/>
      <c r="GA93" s="424"/>
      <c r="GB93" s="424"/>
      <c r="GC93" s="424"/>
      <c r="GD93" s="424"/>
      <c r="GE93" s="424"/>
      <c r="GF93" s="424"/>
      <c r="GG93" s="424"/>
    </row>
    <row r="94" spans="1:189" ht="12" customHeight="1" x14ac:dyDescent="0.25">
      <c r="A94" s="447" t="str">
        <f t="shared" si="15"/>
        <v/>
      </c>
      <c r="B94" s="447" t="str">
        <f t="shared" si="16"/>
        <v/>
      </c>
      <c r="C94" s="447" t="str">
        <f>IF(D94="","",'Eligible Technologies'!$C$7)</f>
        <v/>
      </c>
      <c r="D94" s="447" t="str">
        <f>'Step 4 Support Tool'!B303</f>
        <v/>
      </c>
      <c r="E94" s="448">
        <f>'Step 4 Support Tool'!C303</f>
        <v>0</v>
      </c>
      <c r="F94" s="448">
        <f>'Step 4 Support Tool'!D303</f>
        <v>0</v>
      </c>
      <c r="G94" s="447" t="str">
        <f>IF('Step 4 Support Tool'!E303="","",TRIM('Step 4 Support Tool'!E303))</f>
        <v/>
      </c>
      <c r="H94" s="447" t="str">
        <f t="shared" si="17"/>
        <v/>
      </c>
      <c r="I94" s="447" t="str">
        <f t="shared" si="18"/>
        <v/>
      </c>
      <c r="J94" s="447">
        <f>'Step 4 Support Tool'!F303</f>
        <v>0</v>
      </c>
      <c r="K94" s="447">
        <f>'Step 4 Support Tool'!H303</f>
        <v>0</v>
      </c>
      <c r="L94" s="447">
        <f>'Step 4 Support Tool'!I303</f>
        <v>0</v>
      </c>
      <c r="M94" s="447">
        <f>'Step 4 Support Tool'!L303</f>
        <v>0</v>
      </c>
      <c r="N94" s="447">
        <f>'Step 4 Support Tool'!M303</f>
        <v>0</v>
      </c>
      <c r="O94" s="447" t="str">
        <f>'Step 4 Support Tool'!AB303</f>
        <v/>
      </c>
      <c r="P94" s="953">
        <f>'Step 4 Support Tool'!AD303</f>
        <v>0</v>
      </c>
      <c r="Q94" s="954">
        <f>'Step 3.3 Heating System'!W201</f>
        <v>0</v>
      </c>
      <c r="R94" s="954" t="str">
        <f>'Step 4 Support Tool'!O303</f>
        <v/>
      </c>
      <c r="S94" s="955" t="str">
        <f>'Step 4 Support Tool'!P303</f>
        <v/>
      </c>
      <c r="T94" s="955" t="str">
        <f>'Step 4 Support Tool'!Q303</f>
        <v/>
      </c>
      <c r="U94" s="956" t="str">
        <f>'Step 4 Support Tool'!R303</f>
        <v/>
      </c>
      <c r="V94" s="956" t="str">
        <f>'Step 4 Support Tool'!S303</f>
        <v/>
      </c>
      <c r="W94" s="956" t="str">
        <f>'Step 4 Support Tool'!T303</f>
        <v/>
      </c>
      <c r="X94" s="957" t="str">
        <f>'Step 4 Support Tool'!X303</f>
        <v/>
      </c>
      <c r="Y94" s="958" t="str">
        <f t="shared" si="22"/>
        <v/>
      </c>
      <c r="Z94" s="959" t="str">
        <f>'Step 4 Support Tool'!AC303</f>
        <v/>
      </c>
      <c r="AA94" s="959">
        <f>'Step 4 Support Tool'!J303</f>
        <v>0</v>
      </c>
      <c r="AB94" s="959">
        <f>'Step 4 Support Tool'!K303</f>
        <v>0</v>
      </c>
      <c r="AC94" s="956">
        <f>'Step 3.3 Heating System'!H201</f>
        <v>0</v>
      </c>
      <c r="AD94" s="956" t="str">
        <f t="shared" si="19"/>
        <v/>
      </c>
      <c r="AE94" s="955">
        <f>'Step 3.3 Heating System'!E201</f>
        <v>0</v>
      </c>
      <c r="AF94" s="955">
        <f>'Step 3.3 Heating System'!F201</f>
        <v>0</v>
      </c>
      <c r="AG94" s="955">
        <f>'Step 3.3 Heating System'!G201</f>
        <v>0</v>
      </c>
      <c r="AH94" s="955">
        <f>'Step 3.3 Heating System'!H201</f>
        <v>0</v>
      </c>
      <c r="AI94" s="960">
        <f>'Step 3.3 Heating System'!I201</f>
        <v>0</v>
      </c>
      <c r="AJ94" s="960">
        <f>'Step 3.3 Heating System'!J201</f>
        <v>0</v>
      </c>
      <c r="AK94" s="960" t="str">
        <f>'Step 3.3 Heating System'!K201</f>
        <v/>
      </c>
      <c r="AL94" s="961" t="str">
        <f>'Step 3.3 Heating System'!L201</f>
        <v/>
      </c>
      <c r="AM94" s="961" t="str">
        <f>'Step 3.3 Heating System'!AB201</f>
        <v/>
      </c>
      <c r="AN94" s="962">
        <f>'Step 3.3 Heating System'!M201</f>
        <v>0</v>
      </c>
      <c r="AO94" s="962">
        <f>'Step 3.3 Heating System'!N201</f>
        <v>0</v>
      </c>
      <c r="AP94" s="962">
        <f>'Step 3.3 Heating System'!O201</f>
        <v>0</v>
      </c>
      <c r="AQ94" s="962">
        <f>'Step 3.3 Heating System'!P201</f>
        <v>0</v>
      </c>
      <c r="AR94" s="963">
        <f>'Step 3.3 Heating System'!Q201</f>
        <v>0</v>
      </c>
      <c r="AS94" s="963">
        <f>'Step 3.3 Heating System'!R201</f>
        <v>0</v>
      </c>
      <c r="AT94" s="963">
        <f>'Step 3.3 Heating System'!S201</f>
        <v>0</v>
      </c>
      <c r="AU94" s="964">
        <f>'Step 3.3 Heating System'!T201</f>
        <v>0</v>
      </c>
      <c r="AV94" s="964">
        <f>'Step 3.3 Heating System'!U201</f>
        <v>0</v>
      </c>
      <c r="AW94" s="964">
        <f>'Step 3.3 Heating System'!V201</f>
        <v>0</v>
      </c>
      <c r="AX94" s="964">
        <f>'Step 3.3 Heating System'!W201</f>
        <v>0</v>
      </c>
      <c r="AY94" s="963">
        <f>'Step 3.3 Heating System'!X201</f>
        <v>0</v>
      </c>
      <c r="AZ94" s="852">
        <f>SUMIF('Step 3.3 Heating System'!$A$12:$A$111,PETREAD!AE94,'Step 3.3 Heating System'!$V$12:$V$111)</f>
        <v>0</v>
      </c>
      <c r="BA94" s="852">
        <f t="shared" si="20"/>
        <v>0</v>
      </c>
      <c r="BB94" s="856" t="str">
        <f>'Step 3.3 Heating System'!AA201</f>
        <v/>
      </c>
      <c r="BC94" s="424"/>
      <c r="BD94" s="424"/>
      <c r="BE94" s="424"/>
      <c r="BF94" s="424"/>
      <c r="BG94" s="652" t="str">
        <f>SUBSTITUTE(_xlfn.XLOOKUP(G94,'Step 4 Support Tool'!$E$222:$E$321,'Step 3.1 Site Details'!$C$10:$C$109,"",0,1),"uilding ","")</f>
        <v>B1</v>
      </c>
      <c r="BH94" s="652" t="str" cm="1">
        <f t="array" ref="BH94">SUBSTITUTE(_xlfn.XLOOKUP(G94,'Step 3.3 Heating System'!C201:$C$219,'Step 3.3 Heating System'!E201:$E$219,"",0,1)," System ","")</f>
        <v/>
      </c>
      <c r="BI94" s="652" t="str">
        <f>IF(BH94="","",SUBSTITUTE('Step 4 Support Tool'!A303," System ",""))</f>
        <v/>
      </c>
      <c r="BJ94" s="652"/>
      <c r="BK94" s="652" t="str">
        <f t="shared" si="21"/>
        <v/>
      </c>
      <c r="BL94" s="424"/>
      <c r="BM94" s="424"/>
      <c r="BN94" s="424"/>
      <c r="BO94" s="424"/>
      <c r="BP94" s="424"/>
      <c r="BQ94" s="849" t="str">
        <f>'Step 4 Support Tool'!A303</f>
        <v>LC System 82</v>
      </c>
      <c r="BR94" s="850" t="str" cm="1">
        <f t="array" ref="BR94">_xlfn.XLOOKUP(G94,'Step 3.3 Heating System'!C201:$C$219,'Step 3.3 Heating System'!E201:$E$219,"",0,1)</f>
        <v/>
      </c>
      <c r="CQ94" s="424"/>
      <c r="CR94" s="424"/>
      <c r="CT94" s="424"/>
      <c r="CU94" s="424"/>
      <c r="CV94" s="424"/>
      <c r="CW94" s="424"/>
      <c r="CX94" s="424"/>
      <c r="CY94" s="424"/>
      <c r="CZ94" s="424"/>
      <c r="DA94" s="424"/>
      <c r="DC94" s="424"/>
      <c r="DD94" s="424"/>
      <c r="DE94" s="424"/>
      <c r="DF94" s="424"/>
      <c r="DG94" s="424"/>
      <c r="DH94" s="424"/>
      <c r="DJ94" s="424"/>
      <c r="DK94" s="424"/>
      <c r="DL94" s="424"/>
      <c r="DM94" s="424"/>
      <c r="DN94" s="424"/>
      <c r="DO94" s="424"/>
      <c r="DP94" s="424"/>
      <c r="DQ94" s="424"/>
      <c r="DR94" s="424"/>
      <c r="DS94" s="424"/>
      <c r="DT94" s="424"/>
      <c r="DU94" s="424"/>
      <c r="DV94" s="424"/>
      <c r="DW94" s="424"/>
      <c r="DX94" s="424"/>
      <c r="DY94" s="424"/>
      <c r="DZ94" s="424"/>
      <c r="EA94" s="424"/>
      <c r="EB94" s="424"/>
      <c r="EC94" s="424"/>
      <c r="ED94" s="424"/>
      <c r="EE94" s="424"/>
      <c r="EF94" s="424"/>
      <c r="EG94" s="424"/>
      <c r="EH94" s="424"/>
      <c r="EI94" s="424"/>
      <c r="EJ94" s="424"/>
      <c r="EK94" s="424"/>
      <c r="EL94" s="424"/>
      <c r="EM94" s="424"/>
      <c r="EN94" s="424"/>
      <c r="EO94" s="424"/>
      <c r="EP94" s="424"/>
      <c r="EQ94" s="424"/>
      <c r="ER94" s="424"/>
      <c r="ES94" s="424"/>
      <c r="ET94" s="424"/>
      <c r="EU94" s="424"/>
      <c r="EV94" s="424"/>
      <c r="EW94" s="424"/>
      <c r="EX94" s="424"/>
      <c r="EY94" s="424"/>
      <c r="EZ94" s="424"/>
      <c r="FA94" s="424"/>
      <c r="FB94" s="424"/>
      <c r="FC94" s="424"/>
      <c r="FD94" s="424"/>
      <c r="FE94" s="424"/>
      <c r="FF94" s="424"/>
      <c r="FG94" s="424"/>
      <c r="FH94" s="424"/>
      <c r="FI94" s="424"/>
      <c r="FJ94" s="424"/>
      <c r="FK94" s="424"/>
      <c r="FL94" s="424"/>
      <c r="FM94" s="424"/>
      <c r="FN94" s="424"/>
      <c r="FO94" s="424"/>
      <c r="FP94" s="424"/>
      <c r="FQ94" s="424"/>
      <c r="FR94" s="424"/>
      <c r="FS94" s="424"/>
      <c r="FT94" s="424"/>
      <c r="FU94" s="424"/>
      <c r="FV94" s="424"/>
      <c r="FW94" s="424"/>
      <c r="FX94" s="424"/>
      <c r="FY94" s="424"/>
      <c r="FZ94" s="424"/>
      <c r="GA94" s="424"/>
      <c r="GB94" s="424"/>
      <c r="GC94" s="424"/>
      <c r="GD94" s="424"/>
      <c r="GE94" s="424"/>
      <c r="GF94" s="424"/>
      <c r="GG94" s="424"/>
    </row>
    <row r="95" spans="1:189" ht="12" customHeight="1" x14ac:dyDescent="0.25">
      <c r="A95" s="447" t="str">
        <f t="shared" si="15"/>
        <v/>
      </c>
      <c r="B95" s="447" t="str">
        <f t="shared" si="16"/>
        <v/>
      </c>
      <c r="C95" s="447" t="str">
        <f>IF(D95="","",'Eligible Technologies'!$C$7)</f>
        <v/>
      </c>
      <c r="D95" s="447" t="str">
        <f>'Step 4 Support Tool'!B304</f>
        <v/>
      </c>
      <c r="E95" s="448">
        <f>'Step 4 Support Tool'!C304</f>
        <v>0</v>
      </c>
      <c r="F95" s="448">
        <f>'Step 4 Support Tool'!D304</f>
        <v>0</v>
      </c>
      <c r="G95" s="447" t="str">
        <f>IF('Step 4 Support Tool'!E304="","",TRIM('Step 4 Support Tool'!E304))</f>
        <v/>
      </c>
      <c r="H95" s="447" t="str">
        <f t="shared" si="17"/>
        <v/>
      </c>
      <c r="I95" s="447" t="str">
        <f t="shared" si="18"/>
        <v/>
      </c>
      <c r="J95" s="447">
        <f>'Step 4 Support Tool'!F304</f>
        <v>0</v>
      </c>
      <c r="K95" s="447">
        <f>'Step 4 Support Tool'!H304</f>
        <v>0</v>
      </c>
      <c r="L95" s="447">
        <f>'Step 4 Support Tool'!I304</f>
        <v>0</v>
      </c>
      <c r="M95" s="447">
        <f>'Step 4 Support Tool'!L304</f>
        <v>0</v>
      </c>
      <c r="N95" s="447">
        <f>'Step 4 Support Tool'!M304</f>
        <v>0</v>
      </c>
      <c r="O95" s="447" t="str">
        <f>'Step 4 Support Tool'!AB304</f>
        <v/>
      </c>
      <c r="P95" s="953">
        <f>'Step 4 Support Tool'!AD304</f>
        <v>0</v>
      </c>
      <c r="Q95" s="954">
        <f>'Step 3.3 Heating System'!W202</f>
        <v>0</v>
      </c>
      <c r="R95" s="954" t="str">
        <f>'Step 4 Support Tool'!O304</f>
        <v/>
      </c>
      <c r="S95" s="955" t="str">
        <f>'Step 4 Support Tool'!P304</f>
        <v/>
      </c>
      <c r="T95" s="955" t="str">
        <f>'Step 4 Support Tool'!Q304</f>
        <v/>
      </c>
      <c r="U95" s="956" t="str">
        <f>'Step 4 Support Tool'!R304</f>
        <v/>
      </c>
      <c r="V95" s="956" t="str">
        <f>'Step 4 Support Tool'!S304</f>
        <v/>
      </c>
      <c r="W95" s="956" t="str">
        <f>'Step 4 Support Tool'!T304</f>
        <v/>
      </c>
      <c r="X95" s="957" t="str">
        <f>'Step 4 Support Tool'!X304</f>
        <v/>
      </c>
      <c r="Y95" s="958" t="str">
        <f t="shared" si="22"/>
        <v/>
      </c>
      <c r="Z95" s="959" t="str">
        <f>'Step 4 Support Tool'!AC304</f>
        <v/>
      </c>
      <c r="AA95" s="959">
        <f>'Step 4 Support Tool'!J304</f>
        <v>0</v>
      </c>
      <c r="AB95" s="959">
        <f>'Step 4 Support Tool'!K304</f>
        <v>0</v>
      </c>
      <c r="AC95" s="956">
        <f>'Step 3.3 Heating System'!H202</f>
        <v>0</v>
      </c>
      <c r="AD95" s="956" t="str">
        <f t="shared" si="19"/>
        <v/>
      </c>
      <c r="AE95" s="955">
        <f>'Step 3.3 Heating System'!E202</f>
        <v>0</v>
      </c>
      <c r="AF95" s="955">
        <f>'Step 3.3 Heating System'!F202</f>
        <v>0</v>
      </c>
      <c r="AG95" s="955">
        <f>'Step 3.3 Heating System'!G202</f>
        <v>0</v>
      </c>
      <c r="AH95" s="955">
        <f>'Step 3.3 Heating System'!H202</f>
        <v>0</v>
      </c>
      <c r="AI95" s="960">
        <f>'Step 3.3 Heating System'!I202</f>
        <v>0</v>
      </c>
      <c r="AJ95" s="960">
        <f>'Step 3.3 Heating System'!J202</f>
        <v>0</v>
      </c>
      <c r="AK95" s="960" t="str">
        <f>'Step 3.3 Heating System'!K202</f>
        <v/>
      </c>
      <c r="AL95" s="961" t="str">
        <f>'Step 3.3 Heating System'!L202</f>
        <v/>
      </c>
      <c r="AM95" s="961" t="str">
        <f>'Step 3.3 Heating System'!AB202</f>
        <v/>
      </c>
      <c r="AN95" s="962">
        <f>'Step 3.3 Heating System'!M202</f>
        <v>0</v>
      </c>
      <c r="AO95" s="962">
        <f>'Step 3.3 Heating System'!N202</f>
        <v>0</v>
      </c>
      <c r="AP95" s="962">
        <f>'Step 3.3 Heating System'!O202</f>
        <v>0</v>
      </c>
      <c r="AQ95" s="962">
        <f>'Step 3.3 Heating System'!P202</f>
        <v>0</v>
      </c>
      <c r="AR95" s="963">
        <f>'Step 3.3 Heating System'!Q202</f>
        <v>0</v>
      </c>
      <c r="AS95" s="963">
        <f>'Step 3.3 Heating System'!R202</f>
        <v>0</v>
      </c>
      <c r="AT95" s="963">
        <f>'Step 3.3 Heating System'!S202</f>
        <v>0</v>
      </c>
      <c r="AU95" s="964">
        <f>'Step 3.3 Heating System'!T202</f>
        <v>0</v>
      </c>
      <c r="AV95" s="964">
        <f>'Step 3.3 Heating System'!U202</f>
        <v>0</v>
      </c>
      <c r="AW95" s="964">
        <f>'Step 3.3 Heating System'!V202</f>
        <v>0</v>
      </c>
      <c r="AX95" s="964">
        <f>'Step 3.3 Heating System'!W202</f>
        <v>0</v>
      </c>
      <c r="AY95" s="963">
        <f>'Step 3.3 Heating System'!X202</f>
        <v>0</v>
      </c>
      <c r="AZ95" s="852">
        <f>SUMIF('Step 3.3 Heating System'!$A$12:$A$111,PETREAD!AE95,'Step 3.3 Heating System'!$V$12:$V$111)</f>
        <v>0</v>
      </c>
      <c r="BA95" s="852">
        <f t="shared" si="20"/>
        <v>0</v>
      </c>
      <c r="BB95" s="856" t="str">
        <f>'Step 3.3 Heating System'!AA202</f>
        <v/>
      </c>
      <c r="BC95" s="424"/>
      <c r="BD95" s="424"/>
      <c r="BE95" s="424"/>
      <c r="BF95" s="424"/>
      <c r="BG95" s="652" t="str">
        <f>SUBSTITUTE(_xlfn.XLOOKUP(G95,'Step 4 Support Tool'!$E$222:$E$321,'Step 3.1 Site Details'!$C$10:$C$109,"",0,1),"uilding ","")</f>
        <v>B1</v>
      </c>
      <c r="BH95" s="652" t="str" cm="1">
        <f t="array" ref="BH95">SUBSTITUTE(_xlfn.XLOOKUP(G95,'Step 3.3 Heating System'!C202:$C$219,'Step 3.3 Heating System'!E202:$E$219,"",0,1)," System ","")</f>
        <v/>
      </c>
      <c r="BI95" s="652" t="str">
        <f>IF(BH95="","",SUBSTITUTE('Step 4 Support Tool'!A304," System ",""))</f>
        <v/>
      </c>
      <c r="BJ95" s="652"/>
      <c r="BK95" s="652" t="str">
        <f t="shared" si="21"/>
        <v/>
      </c>
      <c r="BL95" s="424"/>
      <c r="BM95" s="424"/>
      <c r="BN95" s="424"/>
      <c r="BO95" s="424"/>
      <c r="BP95" s="424"/>
      <c r="BQ95" s="849" t="str">
        <f>'Step 4 Support Tool'!A304</f>
        <v>LC System 83</v>
      </c>
      <c r="BR95" s="850" t="str" cm="1">
        <f t="array" ref="BR95">_xlfn.XLOOKUP(G95,'Step 3.3 Heating System'!C202:$C$219,'Step 3.3 Heating System'!E202:$E$219,"",0,1)</f>
        <v/>
      </c>
      <c r="CQ95" s="424"/>
      <c r="CR95" s="424"/>
      <c r="CT95" s="424"/>
      <c r="CU95" s="424"/>
      <c r="CV95" s="424"/>
      <c r="CW95" s="424"/>
      <c r="CX95" s="424"/>
      <c r="CY95" s="424"/>
      <c r="CZ95" s="424"/>
      <c r="DA95" s="424"/>
      <c r="DC95" s="424"/>
      <c r="DD95" s="424"/>
      <c r="DE95" s="424"/>
      <c r="DF95" s="424"/>
      <c r="DG95" s="424"/>
      <c r="DH95" s="424"/>
      <c r="DJ95" s="424"/>
      <c r="DK95" s="424"/>
      <c r="DL95" s="424"/>
      <c r="DM95" s="424"/>
      <c r="DN95" s="424"/>
      <c r="DO95" s="424"/>
      <c r="DP95" s="424"/>
      <c r="DQ95" s="424"/>
      <c r="DR95" s="424"/>
      <c r="DS95" s="424"/>
      <c r="DT95" s="424"/>
      <c r="DU95" s="424"/>
      <c r="DV95" s="424"/>
      <c r="DW95" s="424"/>
      <c r="DX95" s="424"/>
      <c r="DY95" s="424"/>
      <c r="DZ95" s="424"/>
      <c r="EA95" s="424"/>
      <c r="EB95" s="424"/>
      <c r="EC95" s="424"/>
      <c r="ED95" s="424"/>
      <c r="EE95" s="424"/>
      <c r="EF95" s="424"/>
      <c r="EG95" s="424"/>
      <c r="EH95" s="424"/>
      <c r="EI95" s="424"/>
      <c r="EJ95" s="424"/>
      <c r="EK95" s="424"/>
      <c r="EL95" s="424"/>
      <c r="EM95" s="424"/>
      <c r="EN95" s="424"/>
      <c r="EO95" s="424"/>
      <c r="EP95" s="424"/>
      <c r="EQ95" s="424"/>
      <c r="ER95" s="424"/>
      <c r="ES95" s="424"/>
      <c r="ET95" s="424"/>
      <c r="EU95" s="424"/>
      <c r="EV95" s="424"/>
      <c r="EW95" s="424"/>
      <c r="EX95" s="424"/>
      <c r="EY95" s="424"/>
      <c r="EZ95" s="424"/>
      <c r="FA95" s="424"/>
      <c r="FB95" s="424"/>
      <c r="FC95" s="424"/>
      <c r="FD95" s="424"/>
      <c r="FE95" s="424"/>
      <c r="FF95" s="424"/>
      <c r="FG95" s="424"/>
      <c r="FH95" s="424"/>
      <c r="FI95" s="424"/>
      <c r="FJ95" s="424"/>
      <c r="FK95" s="424"/>
      <c r="FL95" s="424"/>
      <c r="FM95" s="424"/>
      <c r="FN95" s="424"/>
      <c r="FO95" s="424"/>
      <c r="FP95" s="424"/>
      <c r="FQ95" s="424"/>
      <c r="FR95" s="424"/>
      <c r="FS95" s="424"/>
      <c r="FT95" s="424"/>
      <c r="FU95" s="424"/>
      <c r="FV95" s="424"/>
      <c r="FW95" s="424"/>
      <c r="FX95" s="424"/>
      <c r="FY95" s="424"/>
      <c r="FZ95" s="424"/>
      <c r="GA95" s="424"/>
      <c r="GB95" s="424"/>
      <c r="GC95" s="424"/>
      <c r="GD95" s="424"/>
      <c r="GE95" s="424"/>
      <c r="GF95" s="424"/>
      <c r="GG95" s="424"/>
    </row>
    <row r="96" spans="1:189" ht="12" customHeight="1" x14ac:dyDescent="0.25">
      <c r="A96" s="447" t="str">
        <f t="shared" si="15"/>
        <v/>
      </c>
      <c r="B96" s="447" t="str">
        <f t="shared" si="16"/>
        <v/>
      </c>
      <c r="C96" s="447" t="str">
        <f>IF(D96="","",'Eligible Technologies'!$C$7)</f>
        <v/>
      </c>
      <c r="D96" s="447" t="str">
        <f>'Step 4 Support Tool'!B305</f>
        <v/>
      </c>
      <c r="E96" s="448">
        <f>'Step 4 Support Tool'!C305</f>
        <v>0</v>
      </c>
      <c r="F96" s="448">
        <f>'Step 4 Support Tool'!D305</f>
        <v>0</v>
      </c>
      <c r="G96" s="447" t="str">
        <f>IF('Step 4 Support Tool'!E305="","",TRIM('Step 4 Support Tool'!E305))</f>
        <v/>
      </c>
      <c r="H96" s="447" t="str">
        <f t="shared" si="17"/>
        <v/>
      </c>
      <c r="I96" s="447" t="str">
        <f t="shared" si="18"/>
        <v/>
      </c>
      <c r="J96" s="447">
        <f>'Step 4 Support Tool'!F305</f>
        <v>0</v>
      </c>
      <c r="K96" s="447">
        <f>'Step 4 Support Tool'!H305</f>
        <v>0</v>
      </c>
      <c r="L96" s="447">
        <f>'Step 4 Support Tool'!I305</f>
        <v>0</v>
      </c>
      <c r="M96" s="447">
        <f>'Step 4 Support Tool'!L305</f>
        <v>0</v>
      </c>
      <c r="N96" s="447">
        <f>'Step 4 Support Tool'!M305</f>
        <v>0</v>
      </c>
      <c r="O96" s="447" t="str">
        <f>'Step 4 Support Tool'!AB305</f>
        <v/>
      </c>
      <c r="P96" s="953">
        <f>'Step 4 Support Tool'!AD305</f>
        <v>0</v>
      </c>
      <c r="Q96" s="954">
        <f>'Step 3.3 Heating System'!W203</f>
        <v>0</v>
      </c>
      <c r="R96" s="954" t="str">
        <f>'Step 4 Support Tool'!O305</f>
        <v/>
      </c>
      <c r="S96" s="955" t="str">
        <f>'Step 4 Support Tool'!P305</f>
        <v/>
      </c>
      <c r="T96" s="955" t="str">
        <f>'Step 4 Support Tool'!Q305</f>
        <v/>
      </c>
      <c r="U96" s="956" t="str">
        <f>'Step 4 Support Tool'!R305</f>
        <v/>
      </c>
      <c r="V96" s="956" t="str">
        <f>'Step 4 Support Tool'!S305</f>
        <v/>
      </c>
      <c r="W96" s="956" t="str">
        <f>'Step 4 Support Tool'!T305</f>
        <v/>
      </c>
      <c r="X96" s="957" t="str">
        <f>'Step 4 Support Tool'!X305</f>
        <v/>
      </c>
      <c r="Y96" s="958" t="str">
        <f t="shared" si="22"/>
        <v/>
      </c>
      <c r="Z96" s="959" t="str">
        <f>'Step 4 Support Tool'!AC305</f>
        <v/>
      </c>
      <c r="AA96" s="959">
        <f>'Step 4 Support Tool'!J305</f>
        <v>0</v>
      </c>
      <c r="AB96" s="959">
        <f>'Step 4 Support Tool'!K305</f>
        <v>0</v>
      </c>
      <c r="AC96" s="956">
        <f>'Step 3.3 Heating System'!H203</f>
        <v>0</v>
      </c>
      <c r="AD96" s="956" t="str">
        <f t="shared" si="19"/>
        <v/>
      </c>
      <c r="AE96" s="955">
        <f>'Step 3.3 Heating System'!E203</f>
        <v>0</v>
      </c>
      <c r="AF96" s="955">
        <f>'Step 3.3 Heating System'!F203</f>
        <v>0</v>
      </c>
      <c r="AG96" s="955">
        <f>'Step 3.3 Heating System'!G203</f>
        <v>0</v>
      </c>
      <c r="AH96" s="955">
        <f>'Step 3.3 Heating System'!H203</f>
        <v>0</v>
      </c>
      <c r="AI96" s="960">
        <f>'Step 3.3 Heating System'!I203</f>
        <v>0</v>
      </c>
      <c r="AJ96" s="960">
        <f>'Step 3.3 Heating System'!J203</f>
        <v>0</v>
      </c>
      <c r="AK96" s="960" t="str">
        <f>'Step 3.3 Heating System'!K203</f>
        <v/>
      </c>
      <c r="AL96" s="961" t="str">
        <f>'Step 3.3 Heating System'!L203</f>
        <v/>
      </c>
      <c r="AM96" s="961" t="str">
        <f>'Step 3.3 Heating System'!AB203</f>
        <v/>
      </c>
      <c r="AN96" s="962">
        <f>'Step 3.3 Heating System'!M203</f>
        <v>0</v>
      </c>
      <c r="AO96" s="962">
        <f>'Step 3.3 Heating System'!N203</f>
        <v>0</v>
      </c>
      <c r="AP96" s="962">
        <f>'Step 3.3 Heating System'!O203</f>
        <v>0</v>
      </c>
      <c r="AQ96" s="962">
        <f>'Step 3.3 Heating System'!P203</f>
        <v>0</v>
      </c>
      <c r="AR96" s="963">
        <f>'Step 3.3 Heating System'!Q203</f>
        <v>0</v>
      </c>
      <c r="AS96" s="963">
        <f>'Step 3.3 Heating System'!R203</f>
        <v>0</v>
      </c>
      <c r="AT96" s="963">
        <f>'Step 3.3 Heating System'!S203</f>
        <v>0</v>
      </c>
      <c r="AU96" s="964">
        <f>'Step 3.3 Heating System'!T203</f>
        <v>0</v>
      </c>
      <c r="AV96" s="964">
        <f>'Step 3.3 Heating System'!U203</f>
        <v>0</v>
      </c>
      <c r="AW96" s="964">
        <f>'Step 3.3 Heating System'!V203</f>
        <v>0</v>
      </c>
      <c r="AX96" s="964">
        <f>'Step 3.3 Heating System'!W203</f>
        <v>0</v>
      </c>
      <c r="AY96" s="963">
        <f>'Step 3.3 Heating System'!X203</f>
        <v>0</v>
      </c>
      <c r="AZ96" s="852">
        <f>SUMIF('Step 3.3 Heating System'!$A$12:$A$111,PETREAD!AE96,'Step 3.3 Heating System'!$V$12:$V$111)</f>
        <v>0</v>
      </c>
      <c r="BA96" s="852">
        <f t="shared" si="20"/>
        <v>0</v>
      </c>
      <c r="BB96" s="856" t="str">
        <f>'Step 3.3 Heating System'!AA203</f>
        <v/>
      </c>
      <c r="BC96" s="424"/>
      <c r="BD96" s="424"/>
      <c r="BE96" s="424"/>
      <c r="BF96" s="424"/>
      <c r="BG96" s="652" t="str">
        <f>SUBSTITUTE(_xlfn.XLOOKUP(G96,'Step 4 Support Tool'!$E$222:$E$321,'Step 3.1 Site Details'!$C$10:$C$109,"",0,1),"uilding ","")</f>
        <v>B1</v>
      </c>
      <c r="BH96" s="652" t="str" cm="1">
        <f t="array" ref="BH96">SUBSTITUTE(_xlfn.XLOOKUP(G96,'Step 3.3 Heating System'!C203:$C$219,'Step 3.3 Heating System'!E203:$E$219,"",0,1)," System ","")</f>
        <v/>
      </c>
      <c r="BI96" s="652" t="str">
        <f>IF(BH96="","",SUBSTITUTE('Step 4 Support Tool'!A305," System ",""))</f>
        <v/>
      </c>
      <c r="BJ96" s="652"/>
      <c r="BK96" s="652" t="str">
        <f t="shared" si="21"/>
        <v/>
      </c>
      <c r="BL96" s="424"/>
      <c r="BM96" s="424"/>
      <c r="BN96" s="424"/>
      <c r="BO96" s="424"/>
      <c r="BP96" s="424"/>
      <c r="BQ96" s="849" t="str">
        <f>'Step 4 Support Tool'!A305</f>
        <v>LC System 84</v>
      </c>
      <c r="BR96" s="850" t="str" cm="1">
        <f t="array" ref="BR96">_xlfn.XLOOKUP(G96,'Step 3.3 Heating System'!C203:$C$219,'Step 3.3 Heating System'!E203:$E$219,"",0,1)</f>
        <v/>
      </c>
      <c r="CQ96" s="424"/>
      <c r="CR96" s="424"/>
      <c r="CT96" s="424"/>
      <c r="CU96" s="424"/>
      <c r="CV96" s="424"/>
      <c r="CW96" s="424"/>
      <c r="CX96" s="424"/>
      <c r="CY96" s="424"/>
      <c r="CZ96" s="424"/>
      <c r="DA96" s="424"/>
      <c r="DC96" s="424"/>
      <c r="DD96" s="424"/>
      <c r="DE96" s="424"/>
      <c r="DF96" s="424"/>
      <c r="DG96" s="424"/>
      <c r="DH96" s="424"/>
      <c r="DJ96" s="424"/>
      <c r="DK96" s="424"/>
      <c r="DL96" s="424"/>
      <c r="DM96" s="424"/>
      <c r="DN96" s="424"/>
      <c r="DO96" s="424"/>
      <c r="DP96" s="424"/>
      <c r="DQ96" s="424"/>
      <c r="DR96" s="424"/>
      <c r="DS96" s="424"/>
      <c r="DT96" s="424"/>
      <c r="DU96" s="424"/>
      <c r="DV96" s="424"/>
      <c r="DW96" s="424"/>
      <c r="DX96" s="424"/>
      <c r="DY96" s="424"/>
      <c r="DZ96" s="424"/>
      <c r="EA96" s="424"/>
      <c r="EB96" s="424"/>
      <c r="EC96" s="424"/>
      <c r="ED96" s="424"/>
      <c r="EE96" s="424"/>
      <c r="EF96" s="424"/>
      <c r="EG96" s="424"/>
      <c r="EH96" s="424"/>
      <c r="EI96" s="424"/>
      <c r="EJ96" s="424"/>
      <c r="EK96" s="424"/>
      <c r="EL96" s="424"/>
      <c r="EM96" s="424"/>
      <c r="EN96" s="424"/>
      <c r="EO96" s="424"/>
      <c r="EP96" s="424"/>
      <c r="EQ96" s="424"/>
      <c r="ER96" s="424"/>
      <c r="ES96" s="424"/>
      <c r="ET96" s="424"/>
      <c r="EU96" s="424"/>
      <c r="EV96" s="424"/>
      <c r="EW96" s="424"/>
      <c r="EX96" s="424"/>
      <c r="EY96" s="424"/>
      <c r="EZ96" s="424"/>
      <c r="FA96" s="424"/>
      <c r="FB96" s="424"/>
      <c r="FC96" s="424"/>
      <c r="FD96" s="424"/>
      <c r="FE96" s="424"/>
      <c r="FF96" s="424"/>
      <c r="FG96" s="424"/>
      <c r="FH96" s="424"/>
      <c r="FI96" s="424"/>
      <c r="FJ96" s="424"/>
      <c r="FK96" s="424"/>
      <c r="FL96" s="424"/>
      <c r="FM96" s="424"/>
      <c r="FN96" s="424"/>
      <c r="FO96" s="424"/>
      <c r="FP96" s="424"/>
      <c r="FQ96" s="424"/>
      <c r="FR96" s="424"/>
      <c r="FS96" s="424"/>
      <c r="FT96" s="424"/>
      <c r="FU96" s="424"/>
      <c r="FV96" s="424"/>
      <c r="FW96" s="424"/>
      <c r="FX96" s="424"/>
      <c r="FY96" s="424"/>
      <c r="FZ96" s="424"/>
      <c r="GA96" s="424"/>
      <c r="GB96" s="424"/>
      <c r="GC96" s="424"/>
      <c r="GD96" s="424"/>
      <c r="GE96" s="424"/>
      <c r="GF96" s="424"/>
      <c r="GG96" s="424"/>
    </row>
    <row r="97" spans="1:189" ht="12" customHeight="1" x14ac:dyDescent="0.25">
      <c r="A97" s="447" t="str">
        <f t="shared" si="15"/>
        <v/>
      </c>
      <c r="B97" s="447" t="str">
        <f t="shared" si="16"/>
        <v/>
      </c>
      <c r="C97" s="447" t="str">
        <f>IF(D97="","",'Eligible Technologies'!$C$7)</f>
        <v/>
      </c>
      <c r="D97" s="447" t="str">
        <f>'Step 4 Support Tool'!B306</f>
        <v/>
      </c>
      <c r="E97" s="448">
        <f>'Step 4 Support Tool'!C306</f>
        <v>0</v>
      </c>
      <c r="F97" s="448">
        <f>'Step 4 Support Tool'!D306</f>
        <v>0</v>
      </c>
      <c r="G97" s="447" t="str">
        <f>IF('Step 4 Support Tool'!E306="","",TRIM('Step 4 Support Tool'!E306))</f>
        <v/>
      </c>
      <c r="H97" s="447" t="str">
        <f t="shared" si="17"/>
        <v/>
      </c>
      <c r="I97" s="447" t="str">
        <f t="shared" si="18"/>
        <v/>
      </c>
      <c r="J97" s="447">
        <f>'Step 4 Support Tool'!F306</f>
        <v>0</v>
      </c>
      <c r="K97" s="447">
        <f>'Step 4 Support Tool'!H306</f>
        <v>0</v>
      </c>
      <c r="L97" s="447">
        <f>'Step 4 Support Tool'!I306</f>
        <v>0</v>
      </c>
      <c r="M97" s="447">
        <f>'Step 4 Support Tool'!L306</f>
        <v>0</v>
      </c>
      <c r="N97" s="447">
        <f>'Step 4 Support Tool'!M306</f>
        <v>0</v>
      </c>
      <c r="O97" s="447" t="str">
        <f>'Step 4 Support Tool'!AB306</f>
        <v/>
      </c>
      <c r="P97" s="953">
        <f>'Step 4 Support Tool'!AD306</f>
        <v>0</v>
      </c>
      <c r="Q97" s="954">
        <f>'Step 3.3 Heating System'!W204</f>
        <v>0</v>
      </c>
      <c r="R97" s="954" t="str">
        <f>'Step 4 Support Tool'!O306</f>
        <v/>
      </c>
      <c r="S97" s="955" t="str">
        <f>'Step 4 Support Tool'!P306</f>
        <v/>
      </c>
      <c r="T97" s="955" t="str">
        <f>'Step 4 Support Tool'!Q306</f>
        <v/>
      </c>
      <c r="U97" s="956" t="str">
        <f>'Step 4 Support Tool'!R306</f>
        <v/>
      </c>
      <c r="V97" s="956" t="str">
        <f>'Step 4 Support Tool'!S306</f>
        <v/>
      </c>
      <c r="W97" s="956" t="str">
        <f>'Step 4 Support Tool'!T306</f>
        <v/>
      </c>
      <c r="X97" s="957" t="str">
        <f>'Step 4 Support Tool'!X306</f>
        <v/>
      </c>
      <c r="Y97" s="958" t="str">
        <f t="shared" si="22"/>
        <v/>
      </c>
      <c r="Z97" s="959" t="str">
        <f>'Step 4 Support Tool'!AC306</f>
        <v/>
      </c>
      <c r="AA97" s="959">
        <f>'Step 4 Support Tool'!J306</f>
        <v>0</v>
      </c>
      <c r="AB97" s="959">
        <f>'Step 4 Support Tool'!K306</f>
        <v>0</v>
      </c>
      <c r="AC97" s="956">
        <f>'Step 3.3 Heating System'!H204</f>
        <v>0</v>
      </c>
      <c r="AD97" s="956" t="str">
        <f t="shared" si="19"/>
        <v/>
      </c>
      <c r="AE97" s="955">
        <f>'Step 3.3 Heating System'!E204</f>
        <v>0</v>
      </c>
      <c r="AF97" s="955">
        <f>'Step 3.3 Heating System'!F204</f>
        <v>0</v>
      </c>
      <c r="AG97" s="955">
        <f>'Step 3.3 Heating System'!G204</f>
        <v>0</v>
      </c>
      <c r="AH97" s="955">
        <f>'Step 3.3 Heating System'!H204</f>
        <v>0</v>
      </c>
      <c r="AI97" s="960">
        <f>'Step 3.3 Heating System'!I204</f>
        <v>0</v>
      </c>
      <c r="AJ97" s="960">
        <f>'Step 3.3 Heating System'!J204</f>
        <v>0</v>
      </c>
      <c r="AK97" s="960" t="str">
        <f>'Step 3.3 Heating System'!K204</f>
        <v/>
      </c>
      <c r="AL97" s="961" t="str">
        <f>'Step 3.3 Heating System'!L204</f>
        <v/>
      </c>
      <c r="AM97" s="961" t="str">
        <f>'Step 3.3 Heating System'!AB204</f>
        <v/>
      </c>
      <c r="AN97" s="962">
        <f>'Step 3.3 Heating System'!M204</f>
        <v>0</v>
      </c>
      <c r="AO97" s="962">
        <f>'Step 3.3 Heating System'!N204</f>
        <v>0</v>
      </c>
      <c r="AP97" s="962">
        <f>'Step 3.3 Heating System'!O204</f>
        <v>0</v>
      </c>
      <c r="AQ97" s="962">
        <f>'Step 3.3 Heating System'!P204</f>
        <v>0</v>
      </c>
      <c r="AR97" s="963">
        <f>'Step 3.3 Heating System'!Q204</f>
        <v>0</v>
      </c>
      <c r="AS97" s="963">
        <f>'Step 3.3 Heating System'!R204</f>
        <v>0</v>
      </c>
      <c r="AT97" s="963">
        <f>'Step 3.3 Heating System'!S204</f>
        <v>0</v>
      </c>
      <c r="AU97" s="964">
        <f>'Step 3.3 Heating System'!T204</f>
        <v>0</v>
      </c>
      <c r="AV97" s="964">
        <f>'Step 3.3 Heating System'!U204</f>
        <v>0</v>
      </c>
      <c r="AW97" s="964">
        <f>'Step 3.3 Heating System'!V204</f>
        <v>0</v>
      </c>
      <c r="AX97" s="964">
        <f>'Step 3.3 Heating System'!W204</f>
        <v>0</v>
      </c>
      <c r="AY97" s="963">
        <f>'Step 3.3 Heating System'!X204</f>
        <v>0</v>
      </c>
      <c r="AZ97" s="852">
        <f>SUMIF('Step 3.3 Heating System'!$A$12:$A$111,PETREAD!AE97,'Step 3.3 Heating System'!$V$12:$V$111)</f>
        <v>0</v>
      </c>
      <c r="BA97" s="852">
        <f t="shared" si="20"/>
        <v>0</v>
      </c>
      <c r="BB97" s="856" t="str">
        <f>'Step 3.3 Heating System'!AA204</f>
        <v/>
      </c>
      <c r="BC97" s="424"/>
      <c r="BD97" s="424"/>
      <c r="BE97" s="424"/>
      <c r="BF97" s="424"/>
      <c r="BG97" s="652" t="str">
        <f>SUBSTITUTE(_xlfn.XLOOKUP(G97,'Step 4 Support Tool'!$E$222:$E$321,'Step 3.1 Site Details'!$C$10:$C$109,"",0,1),"uilding ","")</f>
        <v>B1</v>
      </c>
      <c r="BH97" s="652" t="str" cm="1">
        <f t="array" ref="BH97">SUBSTITUTE(_xlfn.XLOOKUP(G97,'Step 3.3 Heating System'!C204:$C$219,'Step 3.3 Heating System'!E204:$E$219,"",0,1)," System ","")</f>
        <v/>
      </c>
      <c r="BI97" s="652" t="str">
        <f>IF(BH97="","",SUBSTITUTE('Step 4 Support Tool'!A306," System ",""))</f>
        <v/>
      </c>
      <c r="BJ97" s="652"/>
      <c r="BK97" s="652" t="str">
        <f t="shared" si="21"/>
        <v/>
      </c>
      <c r="BL97" s="424"/>
      <c r="BM97" s="424"/>
      <c r="BN97" s="424"/>
      <c r="BO97" s="424"/>
      <c r="BP97" s="424"/>
      <c r="BQ97" s="849" t="str">
        <f>'Step 4 Support Tool'!A306</f>
        <v>LC System 85</v>
      </c>
      <c r="BR97" s="850" t="str" cm="1">
        <f t="array" ref="BR97">_xlfn.XLOOKUP(G97,'Step 3.3 Heating System'!C204:$C$219,'Step 3.3 Heating System'!E204:$E$219,"",0,1)</f>
        <v/>
      </c>
      <c r="CQ97" s="424"/>
      <c r="CR97" s="424"/>
      <c r="CT97" s="424"/>
      <c r="CU97" s="424"/>
      <c r="CV97" s="424"/>
      <c r="CW97" s="424"/>
      <c r="CX97" s="424"/>
      <c r="CY97" s="424"/>
      <c r="CZ97" s="424"/>
      <c r="DA97" s="424"/>
      <c r="DC97" s="424"/>
      <c r="DD97" s="424"/>
      <c r="DE97" s="424"/>
      <c r="DF97" s="424"/>
      <c r="DG97" s="424"/>
      <c r="DH97" s="424"/>
      <c r="DJ97" s="424"/>
      <c r="DK97" s="424"/>
      <c r="DL97" s="424"/>
      <c r="DM97" s="424"/>
      <c r="DN97" s="424"/>
      <c r="DO97" s="424"/>
      <c r="DP97" s="424"/>
      <c r="DQ97" s="424"/>
      <c r="DR97" s="424"/>
      <c r="DS97" s="424"/>
      <c r="DT97" s="424"/>
      <c r="DU97" s="424"/>
      <c r="DV97" s="424"/>
      <c r="DW97" s="424"/>
      <c r="DX97" s="424"/>
      <c r="DY97" s="424"/>
      <c r="DZ97" s="424"/>
      <c r="EA97" s="424"/>
      <c r="EB97" s="424"/>
      <c r="EC97" s="424"/>
      <c r="ED97" s="424"/>
      <c r="EE97" s="424"/>
      <c r="EF97" s="424"/>
      <c r="EG97" s="424"/>
      <c r="EH97" s="424"/>
      <c r="EI97" s="424"/>
      <c r="EJ97" s="424"/>
      <c r="EK97" s="424"/>
      <c r="EL97" s="424"/>
      <c r="EM97" s="424"/>
      <c r="EN97" s="424"/>
      <c r="EO97" s="424"/>
      <c r="EP97" s="424"/>
      <c r="EQ97" s="424"/>
      <c r="ER97" s="424"/>
      <c r="ES97" s="424"/>
      <c r="ET97" s="424"/>
      <c r="EU97" s="424"/>
      <c r="EV97" s="424"/>
      <c r="EW97" s="424"/>
      <c r="EX97" s="424"/>
      <c r="EY97" s="424"/>
      <c r="EZ97" s="424"/>
      <c r="FA97" s="424"/>
      <c r="FB97" s="424"/>
      <c r="FC97" s="424"/>
      <c r="FD97" s="424"/>
      <c r="FE97" s="424"/>
      <c r="FF97" s="424"/>
      <c r="FG97" s="424"/>
      <c r="FH97" s="424"/>
      <c r="FI97" s="424"/>
      <c r="FJ97" s="424"/>
      <c r="FK97" s="424"/>
      <c r="FL97" s="424"/>
      <c r="FM97" s="424"/>
      <c r="FN97" s="424"/>
      <c r="FO97" s="424"/>
      <c r="FP97" s="424"/>
      <c r="FQ97" s="424"/>
      <c r="FR97" s="424"/>
      <c r="FS97" s="424"/>
      <c r="FT97" s="424"/>
      <c r="FU97" s="424"/>
      <c r="FV97" s="424"/>
      <c r="FW97" s="424"/>
      <c r="FX97" s="424"/>
      <c r="FY97" s="424"/>
      <c r="FZ97" s="424"/>
      <c r="GA97" s="424"/>
      <c r="GB97" s="424"/>
      <c r="GC97" s="424"/>
      <c r="GD97" s="424"/>
      <c r="GE97" s="424"/>
      <c r="GF97" s="424"/>
      <c r="GG97" s="424"/>
    </row>
    <row r="98" spans="1:189" ht="12" customHeight="1" x14ac:dyDescent="0.25">
      <c r="A98" s="447" t="str">
        <f t="shared" si="15"/>
        <v/>
      </c>
      <c r="B98" s="447" t="str">
        <f t="shared" si="16"/>
        <v/>
      </c>
      <c r="C98" s="447" t="str">
        <f>IF(D98="","",'Eligible Technologies'!$C$7)</f>
        <v/>
      </c>
      <c r="D98" s="447" t="str">
        <f>'Step 4 Support Tool'!B307</f>
        <v/>
      </c>
      <c r="E98" s="448">
        <f>'Step 4 Support Tool'!C307</f>
        <v>0</v>
      </c>
      <c r="F98" s="448">
        <f>'Step 4 Support Tool'!D307</f>
        <v>0</v>
      </c>
      <c r="G98" s="447" t="str">
        <f>IF('Step 4 Support Tool'!E307="","",TRIM('Step 4 Support Tool'!E307))</f>
        <v/>
      </c>
      <c r="H98" s="447" t="str">
        <f t="shared" si="17"/>
        <v/>
      </c>
      <c r="I98" s="447" t="str">
        <f t="shared" si="18"/>
        <v/>
      </c>
      <c r="J98" s="447">
        <f>'Step 4 Support Tool'!F307</f>
        <v>0</v>
      </c>
      <c r="K98" s="447">
        <f>'Step 4 Support Tool'!H307</f>
        <v>0</v>
      </c>
      <c r="L98" s="447">
        <f>'Step 4 Support Tool'!I307</f>
        <v>0</v>
      </c>
      <c r="M98" s="447">
        <f>'Step 4 Support Tool'!L307</f>
        <v>0</v>
      </c>
      <c r="N98" s="447">
        <f>'Step 4 Support Tool'!M307</f>
        <v>0</v>
      </c>
      <c r="O98" s="447" t="str">
        <f>'Step 4 Support Tool'!AB307</f>
        <v/>
      </c>
      <c r="P98" s="953">
        <f>'Step 4 Support Tool'!AD307</f>
        <v>0</v>
      </c>
      <c r="Q98" s="954">
        <f>'Step 3.3 Heating System'!W205</f>
        <v>0</v>
      </c>
      <c r="R98" s="954" t="str">
        <f>'Step 4 Support Tool'!O307</f>
        <v/>
      </c>
      <c r="S98" s="955" t="str">
        <f>'Step 4 Support Tool'!P307</f>
        <v/>
      </c>
      <c r="T98" s="955" t="str">
        <f>'Step 4 Support Tool'!Q307</f>
        <v/>
      </c>
      <c r="U98" s="956" t="str">
        <f>'Step 4 Support Tool'!R307</f>
        <v/>
      </c>
      <c r="V98" s="956" t="str">
        <f>'Step 4 Support Tool'!S307</f>
        <v/>
      </c>
      <c r="W98" s="956" t="str">
        <f>'Step 4 Support Tool'!T307</f>
        <v/>
      </c>
      <c r="X98" s="957" t="str">
        <f>'Step 4 Support Tool'!X307</f>
        <v/>
      </c>
      <c r="Y98" s="958" t="str">
        <f t="shared" si="22"/>
        <v/>
      </c>
      <c r="Z98" s="959" t="str">
        <f>'Step 4 Support Tool'!AC307</f>
        <v/>
      </c>
      <c r="AA98" s="959">
        <f>'Step 4 Support Tool'!J307</f>
        <v>0</v>
      </c>
      <c r="AB98" s="959">
        <f>'Step 4 Support Tool'!K307</f>
        <v>0</v>
      </c>
      <c r="AC98" s="956">
        <f>'Step 3.3 Heating System'!H205</f>
        <v>0</v>
      </c>
      <c r="AD98" s="956" t="str">
        <f t="shared" si="19"/>
        <v/>
      </c>
      <c r="AE98" s="955">
        <f>'Step 3.3 Heating System'!E205</f>
        <v>0</v>
      </c>
      <c r="AF98" s="955">
        <f>'Step 3.3 Heating System'!F205</f>
        <v>0</v>
      </c>
      <c r="AG98" s="955">
        <f>'Step 3.3 Heating System'!G205</f>
        <v>0</v>
      </c>
      <c r="AH98" s="955">
        <f>'Step 3.3 Heating System'!H205</f>
        <v>0</v>
      </c>
      <c r="AI98" s="960">
        <f>'Step 3.3 Heating System'!I205</f>
        <v>0</v>
      </c>
      <c r="AJ98" s="960">
        <f>'Step 3.3 Heating System'!J205</f>
        <v>0</v>
      </c>
      <c r="AK98" s="960" t="str">
        <f>'Step 3.3 Heating System'!K205</f>
        <v/>
      </c>
      <c r="AL98" s="961" t="str">
        <f>'Step 3.3 Heating System'!L205</f>
        <v/>
      </c>
      <c r="AM98" s="961" t="str">
        <f>'Step 3.3 Heating System'!AB205</f>
        <v/>
      </c>
      <c r="AN98" s="962">
        <f>'Step 3.3 Heating System'!M205</f>
        <v>0</v>
      </c>
      <c r="AO98" s="962">
        <f>'Step 3.3 Heating System'!N205</f>
        <v>0</v>
      </c>
      <c r="AP98" s="962">
        <f>'Step 3.3 Heating System'!O205</f>
        <v>0</v>
      </c>
      <c r="AQ98" s="962">
        <f>'Step 3.3 Heating System'!P205</f>
        <v>0</v>
      </c>
      <c r="AR98" s="963">
        <f>'Step 3.3 Heating System'!Q205</f>
        <v>0</v>
      </c>
      <c r="AS98" s="963">
        <f>'Step 3.3 Heating System'!R205</f>
        <v>0</v>
      </c>
      <c r="AT98" s="963">
        <f>'Step 3.3 Heating System'!S205</f>
        <v>0</v>
      </c>
      <c r="AU98" s="964">
        <f>'Step 3.3 Heating System'!T205</f>
        <v>0</v>
      </c>
      <c r="AV98" s="964">
        <f>'Step 3.3 Heating System'!U205</f>
        <v>0</v>
      </c>
      <c r="AW98" s="964">
        <f>'Step 3.3 Heating System'!V205</f>
        <v>0</v>
      </c>
      <c r="AX98" s="964">
        <f>'Step 3.3 Heating System'!W205</f>
        <v>0</v>
      </c>
      <c r="AY98" s="963">
        <f>'Step 3.3 Heating System'!X205</f>
        <v>0</v>
      </c>
      <c r="AZ98" s="852">
        <f>SUMIF('Step 3.3 Heating System'!$A$12:$A$111,PETREAD!AE98,'Step 3.3 Heating System'!$V$12:$V$111)</f>
        <v>0</v>
      </c>
      <c r="BA98" s="852">
        <f t="shared" si="20"/>
        <v>0</v>
      </c>
      <c r="BB98" s="856" t="str">
        <f>'Step 3.3 Heating System'!AA205</f>
        <v/>
      </c>
      <c r="BC98" s="424"/>
      <c r="BD98" s="424"/>
      <c r="BE98" s="424"/>
      <c r="BF98" s="424"/>
      <c r="BG98" s="652" t="str">
        <f>SUBSTITUTE(_xlfn.XLOOKUP(G98,'Step 4 Support Tool'!$E$222:$E$321,'Step 3.1 Site Details'!$C$10:$C$109,"",0,1),"uilding ","")</f>
        <v>B1</v>
      </c>
      <c r="BH98" s="652" t="str" cm="1">
        <f t="array" ref="BH98">SUBSTITUTE(_xlfn.XLOOKUP(G98,'Step 3.3 Heating System'!C205:$C$219,'Step 3.3 Heating System'!E205:$E$219,"",0,1)," System ","")</f>
        <v/>
      </c>
      <c r="BI98" s="652" t="str">
        <f>IF(BH98="","",SUBSTITUTE('Step 4 Support Tool'!A307," System ",""))</f>
        <v/>
      </c>
      <c r="BJ98" s="652"/>
      <c r="BK98" s="652" t="str">
        <f t="shared" si="21"/>
        <v/>
      </c>
      <c r="BL98" s="424"/>
      <c r="BM98" s="424"/>
      <c r="BN98" s="424"/>
      <c r="BO98" s="424"/>
      <c r="BP98" s="424"/>
      <c r="BQ98" s="849" t="str">
        <f>'Step 4 Support Tool'!A307</f>
        <v>LC System 86</v>
      </c>
      <c r="BR98" s="850" t="str" cm="1">
        <f t="array" ref="BR98">_xlfn.XLOOKUP(G98,'Step 3.3 Heating System'!C205:$C$219,'Step 3.3 Heating System'!E205:$E$219,"",0,1)</f>
        <v/>
      </c>
      <c r="CQ98" s="424"/>
      <c r="CR98" s="424"/>
      <c r="CT98" s="424"/>
      <c r="CU98" s="424"/>
      <c r="CV98" s="424"/>
      <c r="CW98" s="424"/>
      <c r="CX98" s="424"/>
      <c r="CY98" s="424"/>
      <c r="CZ98" s="424"/>
      <c r="DA98" s="424"/>
      <c r="DC98" s="424"/>
      <c r="DD98" s="424"/>
      <c r="DE98" s="424"/>
      <c r="DF98" s="424"/>
      <c r="DG98" s="424"/>
      <c r="DH98" s="424"/>
      <c r="DJ98" s="424"/>
      <c r="DK98" s="424"/>
      <c r="DL98" s="424"/>
      <c r="DM98" s="424"/>
      <c r="DN98" s="424"/>
      <c r="DO98" s="424"/>
      <c r="DP98" s="424"/>
      <c r="DQ98" s="424"/>
      <c r="DR98" s="424"/>
      <c r="DS98" s="424"/>
      <c r="DT98" s="424"/>
      <c r="DU98" s="424"/>
      <c r="DV98" s="424"/>
      <c r="DW98" s="424"/>
      <c r="DX98" s="424"/>
      <c r="DY98" s="424"/>
      <c r="DZ98" s="424"/>
      <c r="EA98" s="424"/>
      <c r="EB98" s="424"/>
      <c r="EC98" s="424"/>
      <c r="ED98" s="424"/>
      <c r="EE98" s="424"/>
      <c r="EF98" s="424"/>
      <c r="EG98" s="424"/>
      <c r="EH98" s="424"/>
      <c r="EI98" s="424"/>
      <c r="EJ98" s="424"/>
      <c r="EK98" s="424"/>
      <c r="EL98" s="424"/>
      <c r="EM98" s="424"/>
      <c r="EN98" s="424"/>
      <c r="EO98" s="424"/>
      <c r="EP98" s="424"/>
      <c r="EQ98" s="424"/>
      <c r="ER98" s="424"/>
      <c r="ES98" s="424"/>
      <c r="ET98" s="424"/>
      <c r="EU98" s="424"/>
      <c r="EV98" s="424"/>
      <c r="EW98" s="424"/>
      <c r="EX98" s="424"/>
      <c r="EY98" s="424"/>
      <c r="EZ98" s="424"/>
      <c r="FA98" s="424"/>
      <c r="FB98" s="424"/>
      <c r="FC98" s="424"/>
      <c r="FD98" s="424"/>
      <c r="FE98" s="424"/>
      <c r="FF98" s="424"/>
      <c r="FG98" s="424"/>
      <c r="FH98" s="424"/>
      <c r="FI98" s="424"/>
      <c r="FJ98" s="424"/>
      <c r="FK98" s="424"/>
      <c r="FL98" s="424"/>
      <c r="FM98" s="424"/>
      <c r="FN98" s="424"/>
      <c r="FO98" s="424"/>
      <c r="FP98" s="424"/>
      <c r="FQ98" s="424"/>
      <c r="FR98" s="424"/>
      <c r="FS98" s="424"/>
      <c r="FT98" s="424"/>
      <c r="FU98" s="424"/>
      <c r="FV98" s="424"/>
      <c r="FW98" s="424"/>
      <c r="FX98" s="424"/>
      <c r="FY98" s="424"/>
      <c r="FZ98" s="424"/>
      <c r="GA98" s="424"/>
      <c r="GB98" s="424"/>
      <c r="GC98" s="424"/>
      <c r="GD98" s="424"/>
      <c r="GE98" s="424"/>
      <c r="GF98" s="424"/>
      <c r="GG98" s="424"/>
    </row>
    <row r="99" spans="1:189" ht="12" customHeight="1" x14ac:dyDescent="0.25">
      <c r="A99" s="447" t="str">
        <f t="shared" si="15"/>
        <v/>
      </c>
      <c r="B99" s="447" t="str">
        <f t="shared" si="16"/>
        <v/>
      </c>
      <c r="C99" s="447" t="str">
        <f>IF(D99="","",'Eligible Technologies'!$C$7)</f>
        <v/>
      </c>
      <c r="D99" s="447" t="str">
        <f>'Step 4 Support Tool'!B308</f>
        <v/>
      </c>
      <c r="E99" s="448">
        <f>'Step 4 Support Tool'!C308</f>
        <v>0</v>
      </c>
      <c r="F99" s="448">
        <f>'Step 4 Support Tool'!D308</f>
        <v>0</v>
      </c>
      <c r="G99" s="447" t="str">
        <f>IF('Step 4 Support Tool'!E308="","",TRIM('Step 4 Support Tool'!E308))</f>
        <v/>
      </c>
      <c r="H99" s="447" t="str">
        <f t="shared" si="17"/>
        <v/>
      </c>
      <c r="I99" s="447" t="str">
        <f t="shared" si="18"/>
        <v/>
      </c>
      <c r="J99" s="447">
        <f>'Step 4 Support Tool'!F308</f>
        <v>0</v>
      </c>
      <c r="K99" s="447">
        <f>'Step 4 Support Tool'!H308</f>
        <v>0</v>
      </c>
      <c r="L99" s="447">
        <f>'Step 4 Support Tool'!I308</f>
        <v>0</v>
      </c>
      <c r="M99" s="447">
        <f>'Step 4 Support Tool'!L308</f>
        <v>0</v>
      </c>
      <c r="N99" s="447">
        <f>'Step 4 Support Tool'!M308</f>
        <v>0</v>
      </c>
      <c r="O99" s="447" t="str">
        <f>'Step 4 Support Tool'!AB308</f>
        <v/>
      </c>
      <c r="P99" s="953">
        <f>'Step 4 Support Tool'!AD308</f>
        <v>0</v>
      </c>
      <c r="Q99" s="954">
        <f>'Step 3.3 Heating System'!W206</f>
        <v>0</v>
      </c>
      <c r="R99" s="954" t="str">
        <f>'Step 4 Support Tool'!O308</f>
        <v/>
      </c>
      <c r="S99" s="955" t="str">
        <f>'Step 4 Support Tool'!P308</f>
        <v/>
      </c>
      <c r="T99" s="955" t="str">
        <f>'Step 4 Support Tool'!Q308</f>
        <v/>
      </c>
      <c r="U99" s="956" t="str">
        <f>'Step 4 Support Tool'!R308</f>
        <v/>
      </c>
      <c r="V99" s="956" t="str">
        <f>'Step 4 Support Tool'!S308</f>
        <v/>
      </c>
      <c r="W99" s="956" t="str">
        <f>'Step 4 Support Tool'!T308</f>
        <v/>
      </c>
      <c r="X99" s="957" t="str">
        <f>'Step 4 Support Tool'!X308</f>
        <v/>
      </c>
      <c r="Y99" s="958" t="str">
        <f t="shared" si="22"/>
        <v/>
      </c>
      <c r="Z99" s="959" t="str">
        <f>'Step 4 Support Tool'!AC308</f>
        <v/>
      </c>
      <c r="AA99" s="959">
        <f>'Step 4 Support Tool'!J308</f>
        <v>0</v>
      </c>
      <c r="AB99" s="959">
        <f>'Step 4 Support Tool'!K308</f>
        <v>0</v>
      </c>
      <c r="AC99" s="956">
        <f>'Step 3.3 Heating System'!H206</f>
        <v>0</v>
      </c>
      <c r="AD99" s="956" t="str">
        <f t="shared" si="19"/>
        <v/>
      </c>
      <c r="AE99" s="955">
        <f>'Step 3.3 Heating System'!E206</f>
        <v>0</v>
      </c>
      <c r="AF99" s="955">
        <f>'Step 3.3 Heating System'!F206</f>
        <v>0</v>
      </c>
      <c r="AG99" s="955">
        <f>'Step 3.3 Heating System'!G206</f>
        <v>0</v>
      </c>
      <c r="AH99" s="955">
        <f>'Step 3.3 Heating System'!H206</f>
        <v>0</v>
      </c>
      <c r="AI99" s="960">
        <f>'Step 3.3 Heating System'!I206</f>
        <v>0</v>
      </c>
      <c r="AJ99" s="960">
        <f>'Step 3.3 Heating System'!J206</f>
        <v>0</v>
      </c>
      <c r="AK99" s="960" t="str">
        <f>'Step 3.3 Heating System'!K206</f>
        <v/>
      </c>
      <c r="AL99" s="961" t="str">
        <f>'Step 3.3 Heating System'!L206</f>
        <v/>
      </c>
      <c r="AM99" s="961" t="str">
        <f>'Step 3.3 Heating System'!AB206</f>
        <v/>
      </c>
      <c r="AN99" s="962">
        <f>'Step 3.3 Heating System'!M206</f>
        <v>0</v>
      </c>
      <c r="AO99" s="962">
        <f>'Step 3.3 Heating System'!N206</f>
        <v>0</v>
      </c>
      <c r="AP99" s="962">
        <f>'Step 3.3 Heating System'!O206</f>
        <v>0</v>
      </c>
      <c r="AQ99" s="962">
        <f>'Step 3.3 Heating System'!P206</f>
        <v>0</v>
      </c>
      <c r="AR99" s="963">
        <f>'Step 3.3 Heating System'!Q206</f>
        <v>0</v>
      </c>
      <c r="AS99" s="963">
        <f>'Step 3.3 Heating System'!R206</f>
        <v>0</v>
      </c>
      <c r="AT99" s="963">
        <f>'Step 3.3 Heating System'!S206</f>
        <v>0</v>
      </c>
      <c r="AU99" s="964">
        <f>'Step 3.3 Heating System'!T206</f>
        <v>0</v>
      </c>
      <c r="AV99" s="964">
        <f>'Step 3.3 Heating System'!U206</f>
        <v>0</v>
      </c>
      <c r="AW99" s="964">
        <f>'Step 3.3 Heating System'!V206</f>
        <v>0</v>
      </c>
      <c r="AX99" s="964">
        <f>'Step 3.3 Heating System'!W206</f>
        <v>0</v>
      </c>
      <c r="AY99" s="963">
        <f>'Step 3.3 Heating System'!X206</f>
        <v>0</v>
      </c>
      <c r="AZ99" s="852">
        <f>SUMIF('Step 3.3 Heating System'!$A$12:$A$111,PETREAD!AE99,'Step 3.3 Heating System'!$V$12:$V$111)</f>
        <v>0</v>
      </c>
      <c r="BA99" s="852">
        <f t="shared" si="20"/>
        <v>0</v>
      </c>
      <c r="BB99" s="856" t="str">
        <f>'Step 3.3 Heating System'!AA206</f>
        <v/>
      </c>
      <c r="BC99" s="424"/>
      <c r="BD99" s="424"/>
      <c r="BE99" s="424"/>
      <c r="BF99" s="424"/>
      <c r="BG99" s="652" t="str">
        <f>SUBSTITUTE(_xlfn.XLOOKUP(G99,'Step 4 Support Tool'!$E$222:$E$321,'Step 3.1 Site Details'!$C$10:$C$109,"",0,1),"uilding ","")</f>
        <v>B1</v>
      </c>
      <c r="BH99" s="652" t="str" cm="1">
        <f t="array" ref="BH99">SUBSTITUTE(_xlfn.XLOOKUP(G99,'Step 3.3 Heating System'!C206:$C$219,'Step 3.3 Heating System'!E206:$E$219,"",0,1)," System ","")</f>
        <v/>
      </c>
      <c r="BI99" s="652" t="str">
        <f>IF(BH99="","",SUBSTITUTE('Step 4 Support Tool'!A308," System ",""))</f>
        <v/>
      </c>
      <c r="BJ99" s="652"/>
      <c r="BK99" s="652" t="str">
        <f t="shared" si="21"/>
        <v/>
      </c>
      <c r="BL99" s="424"/>
      <c r="BM99" s="424"/>
      <c r="BN99" s="424"/>
      <c r="BO99" s="424"/>
      <c r="BP99" s="424"/>
      <c r="BQ99" s="849" t="str">
        <f>'Step 4 Support Tool'!A308</f>
        <v>LC System 87</v>
      </c>
      <c r="BR99" s="850" t="str" cm="1">
        <f t="array" ref="BR99">_xlfn.XLOOKUP(G99,'Step 3.3 Heating System'!C206:$C$219,'Step 3.3 Heating System'!E206:$E$219,"",0,1)</f>
        <v/>
      </c>
      <c r="CQ99" s="424"/>
      <c r="CR99" s="424"/>
      <c r="CT99" s="424"/>
      <c r="CU99" s="424"/>
      <c r="CV99" s="424"/>
      <c r="CW99" s="424"/>
      <c r="CX99" s="424"/>
      <c r="CY99" s="424"/>
      <c r="CZ99" s="424"/>
      <c r="DA99" s="424"/>
      <c r="DC99" s="424"/>
      <c r="DD99" s="424"/>
      <c r="DE99" s="424"/>
      <c r="DF99" s="424"/>
      <c r="DG99" s="424"/>
      <c r="DH99" s="424"/>
      <c r="DJ99" s="424"/>
      <c r="DK99" s="424"/>
      <c r="DL99" s="424"/>
      <c r="DM99" s="424"/>
      <c r="DN99" s="424"/>
      <c r="DO99" s="424"/>
      <c r="DP99" s="424"/>
      <c r="DQ99" s="424"/>
      <c r="DR99" s="424"/>
      <c r="DS99" s="424"/>
      <c r="DT99" s="424"/>
      <c r="DU99" s="424"/>
      <c r="DV99" s="424"/>
      <c r="DW99" s="424"/>
      <c r="DX99" s="424"/>
      <c r="DY99" s="424"/>
      <c r="DZ99" s="424"/>
      <c r="EA99" s="424"/>
      <c r="EB99" s="424"/>
      <c r="EC99" s="424"/>
      <c r="ED99" s="424"/>
      <c r="EE99" s="424"/>
      <c r="EF99" s="424"/>
      <c r="EG99" s="424"/>
      <c r="EH99" s="424"/>
      <c r="EI99" s="424"/>
      <c r="EJ99" s="424"/>
      <c r="EK99" s="424"/>
      <c r="EL99" s="424"/>
      <c r="EM99" s="424"/>
      <c r="EN99" s="424"/>
      <c r="EO99" s="424"/>
      <c r="EP99" s="424"/>
      <c r="EQ99" s="424"/>
      <c r="ER99" s="424"/>
      <c r="ES99" s="424"/>
      <c r="ET99" s="424"/>
      <c r="EU99" s="424"/>
      <c r="EV99" s="424"/>
      <c r="EW99" s="424"/>
      <c r="EX99" s="424"/>
      <c r="EY99" s="424"/>
      <c r="EZ99" s="424"/>
      <c r="FA99" s="424"/>
      <c r="FB99" s="424"/>
      <c r="FC99" s="424"/>
      <c r="FD99" s="424"/>
      <c r="FE99" s="424"/>
      <c r="FF99" s="424"/>
      <c r="FG99" s="424"/>
      <c r="FH99" s="424"/>
      <c r="FI99" s="424"/>
      <c r="FJ99" s="424"/>
      <c r="FK99" s="424"/>
      <c r="FL99" s="424"/>
      <c r="FM99" s="424"/>
      <c r="FN99" s="424"/>
      <c r="FO99" s="424"/>
      <c r="FP99" s="424"/>
      <c r="FQ99" s="424"/>
      <c r="FR99" s="424"/>
      <c r="FS99" s="424"/>
      <c r="FT99" s="424"/>
      <c r="FU99" s="424"/>
      <c r="FV99" s="424"/>
      <c r="FW99" s="424"/>
      <c r="FX99" s="424"/>
      <c r="FY99" s="424"/>
      <c r="FZ99" s="424"/>
      <c r="GA99" s="424"/>
      <c r="GB99" s="424"/>
      <c r="GC99" s="424"/>
      <c r="GD99" s="424"/>
      <c r="GE99" s="424"/>
      <c r="GF99" s="424"/>
      <c r="GG99" s="424"/>
    </row>
    <row r="100" spans="1:189" ht="12" customHeight="1" x14ac:dyDescent="0.25">
      <c r="A100" s="447" t="str">
        <f t="shared" si="15"/>
        <v/>
      </c>
      <c r="B100" s="447" t="str">
        <f t="shared" si="16"/>
        <v/>
      </c>
      <c r="C100" s="447" t="str">
        <f>IF(D100="","",'Eligible Technologies'!$C$7)</f>
        <v/>
      </c>
      <c r="D100" s="447" t="str">
        <f>'Step 4 Support Tool'!B309</f>
        <v/>
      </c>
      <c r="E100" s="448">
        <f>'Step 4 Support Tool'!C309</f>
        <v>0</v>
      </c>
      <c r="F100" s="448">
        <f>'Step 4 Support Tool'!D309</f>
        <v>0</v>
      </c>
      <c r="G100" s="447" t="str">
        <f>IF('Step 4 Support Tool'!E309="","",TRIM('Step 4 Support Tool'!E309))</f>
        <v/>
      </c>
      <c r="H100" s="447" t="str">
        <f t="shared" si="17"/>
        <v/>
      </c>
      <c r="I100" s="447" t="str">
        <f t="shared" si="18"/>
        <v/>
      </c>
      <c r="J100" s="447">
        <f>'Step 4 Support Tool'!F309</f>
        <v>0</v>
      </c>
      <c r="K100" s="447">
        <f>'Step 4 Support Tool'!H309</f>
        <v>0</v>
      </c>
      <c r="L100" s="447">
        <f>'Step 4 Support Tool'!I309</f>
        <v>0</v>
      </c>
      <c r="M100" s="447">
        <f>'Step 4 Support Tool'!L309</f>
        <v>0</v>
      </c>
      <c r="N100" s="447">
        <f>'Step 4 Support Tool'!M309</f>
        <v>0</v>
      </c>
      <c r="O100" s="447" t="str">
        <f>'Step 4 Support Tool'!AB309</f>
        <v/>
      </c>
      <c r="P100" s="953">
        <f>'Step 4 Support Tool'!AD309</f>
        <v>0</v>
      </c>
      <c r="Q100" s="954">
        <f>'Step 3.3 Heating System'!W207</f>
        <v>0</v>
      </c>
      <c r="R100" s="954" t="str">
        <f>'Step 4 Support Tool'!O309</f>
        <v/>
      </c>
      <c r="S100" s="955" t="str">
        <f>'Step 4 Support Tool'!P309</f>
        <v/>
      </c>
      <c r="T100" s="955" t="str">
        <f>'Step 4 Support Tool'!Q309</f>
        <v/>
      </c>
      <c r="U100" s="956" t="str">
        <f>'Step 4 Support Tool'!R309</f>
        <v/>
      </c>
      <c r="V100" s="956" t="str">
        <f>'Step 4 Support Tool'!S309</f>
        <v/>
      </c>
      <c r="W100" s="956" t="str">
        <f>'Step 4 Support Tool'!T309</f>
        <v/>
      </c>
      <c r="X100" s="957" t="str">
        <f>'Step 4 Support Tool'!X309</f>
        <v/>
      </c>
      <c r="Y100" s="958" t="str">
        <f t="shared" si="22"/>
        <v/>
      </c>
      <c r="Z100" s="959" t="str">
        <f>'Step 4 Support Tool'!AC309</f>
        <v/>
      </c>
      <c r="AA100" s="959">
        <f>'Step 4 Support Tool'!J309</f>
        <v>0</v>
      </c>
      <c r="AB100" s="959">
        <f>'Step 4 Support Tool'!K309</f>
        <v>0</v>
      </c>
      <c r="AC100" s="956">
        <f>'Step 3.3 Heating System'!H207</f>
        <v>0</v>
      </c>
      <c r="AD100" s="956" t="str">
        <f t="shared" si="19"/>
        <v/>
      </c>
      <c r="AE100" s="955">
        <f>'Step 3.3 Heating System'!E207</f>
        <v>0</v>
      </c>
      <c r="AF100" s="955">
        <f>'Step 3.3 Heating System'!F207</f>
        <v>0</v>
      </c>
      <c r="AG100" s="955">
        <f>'Step 3.3 Heating System'!G207</f>
        <v>0</v>
      </c>
      <c r="AH100" s="955">
        <f>'Step 3.3 Heating System'!H207</f>
        <v>0</v>
      </c>
      <c r="AI100" s="960">
        <f>'Step 3.3 Heating System'!I207</f>
        <v>0</v>
      </c>
      <c r="AJ100" s="960">
        <f>'Step 3.3 Heating System'!J207</f>
        <v>0</v>
      </c>
      <c r="AK100" s="960" t="str">
        <f>'Step 3.3 Heating System'!K207</f>
        <v/>
      </c>
      <c r="AL100" s="961" t="str">
        <f>'Step 3.3 Heating System'!L207</f>
        <v/>
      </c>
      <c r="AM100" s="961" t="str">
        <f>'Step 3.3 Heating System'!AB207</f>
        <v/>
      </c>
      <c r="AN100" s="962">
        <f>'Step 3.3 Heating System'!M207</f>
        <v>0</v>
      </c>
      <c r="AO100" s="962">
        <f>'Step 3.3 Heating System'!N207</f>
        <v>0</v>
      </c>
      <c r="AP100" s="962">
        <f>'Step 3.3 Heating System'!O207</f>
        <v>0</v>
      </c>
      <c r="AQ100" s="962">
        <f>'Step 3.3 Heating System'!P207</f>
        <v>0</v>
      </c>
      <c r="AR100" s="963">
        <f>'Step 3.3 Heating System'!Q207</f>
        <v>0</v>
      </c>
      <c r="AS100" s="963">
        <f>'Step 3.3 Heating System'!R207</f>
        <v>0</v>
      </c>
      <c r="AT100" s="963">
        <f>'Step 3.3 Heating System'!S207</f>
        <v>0</v>
      </c>
      <c r="AU100" s="964">
        <f>'Step 3.3 Heating System'!T207</f>
        <v>0</v>
      </c>
      <c r="AV100" s="964">
        <f>'Step 3.3 Heating System'!U207</f>
        <v>0</v>
      </c>
      <c r="AW100" s="964">
        <f>'Step 3.3 Heating System'!V207</f>
        <v>0</v>
      </c>
      <c r="AX100" s="964">
        <f>'Step 3.3 Heating System'!W207</f>
        <v>0</v>
      </c>
      <c r="AY100" s="963">
        <f>'Step 3.3 Heating System'!X207</f>
        <v>0</v>
      </c>
      <c r="AZ100" s="852">
        <f>SUMIF('Step 3.3 Heating System'!$A$12:$A$111,PETREAD!AE100,'Step 3.3 Heating System'!$V$12:$V$111)</f>
        <v>0</v>
      </c>
      <c r="BA100" s="852">
        <f t="shared" si="20"/>
        <v>0</v>
      </c>
      <c r="BB100" s="856" t="str">
        <f>'Step 3.3 Heating System'!AA207</f>
        <v/>
      </c>
      <c r="BC100" s="424"/>
      <c r="BD100" s="424"/>
      <c r="BE100" s="424"/>
      <c r="BF100" s="424"/>
      <c r="BG100" s="652" t="str">
        <f>SUBSTITUTE(_xlfn.XLOOKUP(G100,'Step 4 Support Tool'!$E$222:$E$321,'Step 3.1 Site Details'!$C$10:$C$109,"",0,1),"uilding ","")</f>
        <v>B1</v>
      </c>
      <c r="BH100" s="652" t="str" cm="1">
        <f t="array" ref="BH100">SUBSTITUTE(_xlfn.XLOOKUP(G100,'Step 3.3 Heating System'!C207:$C$219,'Step 3.3 Heating System'!E207:$E$219,"",0,1)," System ","")</f>
        <v/>
      </c>
      <c r="BI100" s="652" t="str">
        <f>IF(BH100="","",SUBSTITUTE('Step 4 Support Tool'!A309," System ",""))</f>
        <v/>
      </c>
      <c r="BJ100" s="652"/>
      <c r="BK100" s="652" t="str">
        <f t="shared" si="21"/>
        <v/>
      </c>
      <c r="BL100" s="424"/>
      <c r="BM100" s="424"/>
      <c r="BN100" s="424"/>
      <c r="BO100" s="424"/>
      <c r="BP100" s="424"/>
      <c r="BQ100" s="849" t="str">
        <f>'Step 4 Support Tool'!A309</f>
        <v>LC System 88</v>
      </c>
      <c r="BR100" s="850" t="str" cm="1">
        <f t="array" ref="BR100">_xlfn.XLOOKUP(G100,'Step 3.3 Heating System'!C207:$C$219,'Step 3.3 Heating System'!E207:$E$219,"",0,1)</f>
        <v/>
      </c>
      <c r="CQ100" s="424"/>
      <c r="CR100" s="424"/>
      <c r="CT100" s="424"/>
      <c r="CU100" s="424"/>
      <c r="CV100" s="424"/>
      <c r="CW100" s="424"/>
      <c r="CX100" s="424"/>
      <c r="CY100" s="424"/>
      <c r="CZ100" s="424"/>
      <c r="DA100" s="424"/>
      <c r="DC100" s="424"/>
      <c r="DD100" s="424"/>
      <c r="DE100" s="424"/>
      <c r="DF100" s="424"/>
      <c r="DG100" s="424"/>
      <c r="DH100" s="424"/>
      <c r="DJ100" s="424"/>
      <c r="DK100" s="424"/>
      <c r="DL100" s="424"/>
      <c r="DM100" s="424"/>
      <c r="DN100" s="424"/>
      <c r="DO100" s="424"/>
      <c r="DP100" s="424"/>
      <c r="DQ100" s="424"/>
      <c r="DR100" s="424"/>
      <c r="DS100" s="424"/>
      <c r="DT100" s="424"/>
      <c r="DU100" s="424"/>
      <c r="DV100" s="424"/>
      <c r="DW100" s="424"/>
      <c r="DX100" s="424"/>
      <c r="DY100" s="424"/>
      <c r="DZ100" s="424"/>
      <c r="EA100" s="424"/>
      <c r="EB100" s="424"/>
      <c r="EC100" s="424"/>
      <c r="ED100" s="424"/>
      <c r="EE100" s="424"/>
      <c r="EF100" s="424"/>
      <c r="EG100" s="424"/>
      <c r="EH100" s="424"/>
      <c r="EI100" s="424"/>
      <c r="EJ100" s="424"/>
      <c r="EK100" s="424"/>
      <c r="EL100" s="424"/>
      <c r="EM100" s="424"/>
      <c r="EN100" s="424"/>
      <c r="EO100" s="424"/>
      <c r="EP100" s="424"/>
      <c r="EQ100" s="424"/>
      <c r="ER100" s="424"/>
      <c r="ES100" s="424"/>
      <c r="ET100" s="424"/>
      <c r="EU100" s="424"/>
      <c r="EV100" s="424"/>
      <c r="EW100" s="424"/>
      <c r="EX100" s="424"/>
      <c r="EY100" s="424"/>
      <c r="EZ100" s="424"/>
      <c r="FA100" s="424"/>
      <c r="FB100" s="424"/>
      <c r="FC100" s="424"/>
      <c r="FD100" s="424"/>
      <c r="FE100" s="424"/>
      <c r="FF100" s="424"/>
      <c r="FG100" s="424"/>
      <c r="FH100" s="424"/>
      <c r="FI100" s="424"/>
      <c r="FJ100" s="424"/>
      <c r="FK100" s="424"/>
      <c r="FL100" s="424"/>
      <c r="FM100" s="424"/>
      <c r="FN100" s="424"/>
      <c r="FO100" s="424"/>
      <c r="FP100" s="424"/>
      <c r="FQ100" s="424"/>
      <c r="FR100" s="424"/>
      <c r="FS100" s="424"/>
      <c r="FT100" s="424"/>
      <c r="FU100" s="424"/>
      <c r="FV100" s="424"/>
      <c r="FW100" s="424"/>
      <c r="FX100" s="424"/>
      <c r="FY100" s="424"/>
      <c r="FZ100" s="424"/>
      <c r="GA100" s="424"/>
      <c r="GB100" s="424"/>
      <c r="GC100" s="424"/>
      <c r="GD100" s="424"/>
      <c r="GE100" s="424"/>
      <c r="GF100" s="424"/>
      <c r="GG100" s="424"/>
    </row>
    <row r="101" spans="1:189" ht="12" customHeight="1" x14ac:dyDescent="0.25">
      <c r="A101" s="447" t="str">
        <f t="shared" si="15"/>
        <v/>
      </c>
      <c r="B101" s="447" t="str">
        <f t="shared" si="16"/>
        <v/>
      </c>
      <c r="C101" s="447" t="str">
        <f>IF(D101="","",'Eligible Technologies'!$C$7)</f>
        <v/>
      </c>
      <c r="D101" s="447" t="str">
        <f>'Step 4 Support Tool'!B310</f>
        <v/>
      </c>
      <c r="E101" s="448">
        <f>'Step 4 Support Tool'!C310</f>
        <v>0</v>
      </c>
      <c r="F101" s="448">
        <f>'Step 4 Support Tool'!D310</f>
        <v>0</v>
      </c>
      <c r="G101" s="447" t="str">
        <f>IF('Step 4 Support Tool'!E310="","",TRIM('Step 4 Support Tool'!E310))</f>
        <v/>
      </c>
      <c r="H101" s="447" t="str">
        <f t="shared" si="17"/>
        <v/>
      </c>
      <c r="I101" s="447" t="str">
        <f t="shared" si="18"/>
        <v/>
      </c>
      <c r="J101" s="447">
        <f>'Step 4 Support Tool'!F310</f>
        <v>0</v>
      </c>
      <c r="K101" s="447">
        <f>'Step 4 Support Tool'!H310</f>
        <v>0</v>
      </c>
      <c r="L101" s="447">
        <f>'Step 4 Support Tool'!I310</f>
        <v>0</v>
      </c>
      <c r="M101" s="447">
        <f>'Step 4 Support Tool'!L310</f>
        <v>0</v>
      </c>
      <c r="N101" s="447">
        <f>'Step 4 Support Tool'!M310</f>
        <v>0</v>
      </c>
      <c r="O101" s="447" t="str">
        <f>'Step 4 Support Tool'!AB310</f>
        <v/>
      </c>
      <c r="P101" s="953">
        <f>'Step 4 Support Tool'!AD310</f>
        <v>0</v>
      </c>
      <c r="Q101" s="954">
        <f>'Step 3.3 Heating System'!W208</f>
        <v>0</v>
      </c>
      <c r="R101" s="954" t="str">
        <f>'Step 4 Support Tool'!O310</f>
        <v/>
      </c>
      <c r="S101" s="955" t="str">
        <f>'Step 4 Support Tool'!P310</f>
        <v/>
      </c>
      <c r="T101" s="955" t="str">
        <f>'Step 4 Support Tool'!Q310</f>
        <v/>
      </c>
      <c r="U101" s="956" t="str">
        <f>'Step 4 Support Tool'!R310</f>
        <v/>
      </c>
      <c r="V101" s="956" t="str">
        <f>'Step 4 Support Tool'!S310</f>
        <v/>
      </c>
      <c r="W101" s="956" t="str">
        <f>'Step 4 Support Tool'!T310</f>
        <v/>
      </c>
      <c r="X101" s="957" t="str">
        <f>'Step 4 Support Tool'!X310</f>
        <v/>
      </c>
      <c r="Y101" s="958" t="str">
        <f t="shared" si="22"/>
        <v/>
      </c>
      <c r="Z101" s="959" t="str">
        <f>'Step 4 Support Tool'!AC310</f>
        <v/>
      </c>
      <c r="AA101" s="959">
        <f>'Step 4 Support Tool'!J310</f>
        <v>0</v>
      </c>
      <c r="AB101" s="959">
        <f>'Step 4 Support Tool'!K310</f>
        <v>0</v>
      </c>
      <c r="AC101" s="956">
        <f>'Step 3.3 Heating System'!H208</f>
        <v>0</v>
      </c>
      <c r="AD101" s="956" t="str">
        <f t="shared" si="19"/>
        <v/>
      </c>
      <c r="AE101" s="955">
        <f>'Step 3.3 Heating System'!E208</f>
        <v>0</v>
      </c>
      <c r="AF101" s="955">
        <f>'Step 3.3 Heating System'!F208</f>
        <v>0</v>
      </c>
      <c r="AG101" s="955">
        <f>'Step 3.3 Heating System'!G208</f>
        <v>0</v>
      </c>
      <c r="AH101" s="955">
        <f>'Step 3.3 Heating System'!H208</f>
        <v>0</v>
      </c>
      <c r="AI101" s="960">
        <f>'Step 3.3 Heating System'!I208</f>
        <v>0</v>
      </c>
      <c r="AJ101" s="960">
        <f>'Step 3.3 Heating System'!J208</f>
        <v>0</v>
      </c>
      <c r="AK101" s="960" t="str">
        <f>'Step 3.3 Heating System'!K208</f>
        <v/>
      </c>
      <c r="AL101" s="961" t="str">
        <f>'Step 3.3 Heating System'!L208</f>
        <v/>
      </c>
      <c r="AM101" s="961" t="str">
        <f>'Step 3.3 Heating System'!AB208</f>
        <v/>
      </c>
      <c r="AN101" s="962">
        <f>'Step 3.3 Heating System'!M208</f>
        <v>0</v>
      </c>
      <c r="AO101" s="962">
        <f>'Step 3.3 Heating System'!N208</f>
        <v>0</v>
      </c>
      <c r="AP101" s="962">
        <f>'Step 3.3 Heating System'!O208</f>
        <v>0</v>
      </c>
      <c r="AQ101" s="962">
        <f>'Step 3.3 Heating System'!P208</f>
        <v>0</v>
      </c>
      <c r="AR101" s="963">
        <f>'Step 3.3 Heating System'!Q208</f>
        <v>0</v>
      </c>
      <c r="AS101" s="963">
        <f>'Step 3.3 Heating System'!R208</f>
        <v>0</v>
      </c>
      <c r="AT101" s="963">
        <f>'Step 3.3 Heating System'!S208</f>
        <v>0</v>
      </c>
      <c r="AU101" s="964">
        <f>'Step 3.3 Heating System'!T208</f>
        <v>0</v>
      </c>
      <c r="AV101" s="964">
        <f>'Step 3.3 Heating System'!U208</f>
        <v>0</v>
      </c>
      <c r="AW101" s="964">
        <f>'Step 3.3 Heating System'!V208</f>
        <v>0</v>
      </c>
      <c r="AX101" s="964">
        <f>'Step 3.3 Heating System'!W208</f>
        <v>0</v>
      </c>
      <c r="AY101" s="963">
        <f>'Step 3.3 Heating System'!X208</f>
        <v>0</v>
      </c>
      <c r="AZ101" s="852">
        <f>SUMIF('Step 3.3 Heating System'!$A$12:$A$111,PETREAD!AE101,'Step 3.3 Heating System'!$V$12:$V$111)</f>
        <v>0</v>
      </c>
      <c r="BA101" s="852">
        <f t="shared" si="20"/>
        <v>0</v>
      </c>
      <c r="BB101" s="856" t="str">
        <f>'Step 3.3 Heating System'!AA208</f>
        <v/>
      </c>
      <c r="BC101" s="424"/>
      <c r="BD101" s="424"/>
      <c r="BE101" s="424"/>
      <c r="BF101" s="424"/>
      <c r="BG101" s="652" t="str">
        <f>SUBSTITUTE(_xlfn.XLOOKUP(G101,'Step 4 Support Tool'!$E$222:$E$321,'Step 3.1 Site Details'!$C$10:$C$109,"",0,1),"uilding ","")</f>
        <v>B1</v>
      </c>
      <c r="BH101" s="652" t="str" cm="1">
        <f t="array" ref="BH101">SUBSTITUTE(_xlfn.XLOOKUP(G101,'Step 3.3 Heating System'!C208:$C$219,'Step 3.3 Heating System'!E208:$E$219,"",0,1)," System ","")</f>
        <v/>
      </c>
      <c r="BI101" s="652" t="str">
        <f>IF(BH101="","",SUBSTITUTE('Step 4 Support Tool'!A310," System ",""))</f>
        <v/>
      </c>
      <c r="BJ101" s="652"/>
      <c r="BK101" s="652" t="str">
        <f t="shared" si="21"/>
        <v/>
      </c>
      <c r="BL101" s="424"/>
      <c r="BM101" s="424"/>
      <c r="BN101" s="424"/>
      <c r="BO101" s="424"/>
      <c r="BP101" s="424"/>
      <c r="BQ101" s="849" t="str">
        <f>'Step 4 Support Tool'!A310</f>
        <v>LC System 89</v>
      </c>
      <c r="BR101" s="850" t="str" cm="1">
        <f t="array" ref="BR101">_xlfn.XLOOKUP(G101,'Step 3.3 Heating System'!C208:$C$219,'Step 3.3 Heating System'!E208:$E$219,"",0,1)</f>
        <v/>
      </c>
      <c r="CQ101" s="424"/>
      <c r="CR101" s="424"/>
      <c r="CT101" s="424"/>
      <c r="CU101" s="424"/>
      <c r="CV101" s="424"/>
      <c r="CW101" s="424"/>
      <c r="CX101" s="424"/>
      <c r="CY101" s="424"/>
      <c r="CZ101" s="424"/>
      <c r="DA101" s="424"/>
      <c r="DC101" s="424"/>
      <c r="DD101" s="424"/>
      <c r="DE101" s="424"/>
      <c r="DF101" s="424"/>
      <c r="DG101" s="424"/>
      <c r="DH101" s="424"/>
      <c r="DJ101" s="424"/>
      <c r="DK101" s="424"/>
      <c r="DL101" s="424"/>
      <c r="DM101" s="424"/>
      <c r="DN101" s="424"/>
      <c r="DO101" s="424"/>
      <c r="DP101" s="424"/>
      <c r="DQ101" s="424"/>
      <c r="DR101" s="424"/>
      <c r="DS101" s="424"/>
      <c r="DT101" s="424"/>
      <c r="DU101" s="424"/>
      <c r="DV101" s="424"/>
      <c r="DW101" s="424"/>
      <c r="DX101" s="424"/>
      <c r="DY101" s="424"/>
      <c r="DZ101" s="424"/>
      <c r="EA101" s="424"/>
      <c r="EB101" s="424"/>
      <c r="EC101" s="424"/>
      <c r="ED101" s="424"/>
      <c r="EE101" s="424"/>
      <c r="EF101" s="424"/>
      <c r="EG101" s="424"/>
      <c r="EH101" s="424"/>
      <c r="EI101" s="424"/>
      <c r="EJ101" s="424"/>
      <c r="EK101" s="424"/>
      <c r="EL101" s="424"/>
      <c r="EM101" s="424"/>
      <c r="EN101" s="424"/>
      <c r="EO101" s="424"/>
      <c r="EP101" s="424"/>
      <c r="EQ101" s="424"/>
      <c r="ER101" s="424"/>
      <c r="ES101" s="424"/>
      <c r="ET101" s="424"/>
      <c r="EU101" s="424"/>
      <c r="EV101" s="424"/>
      <c r="EW101" s="424"/>
      <c r="EX101" s="424"/>
      <c r="EY101" s="424"/>
      <c r="EZ101" s="424"/>
      <c r="FA101" s="424"/>
      <c r="FB101" s="424"/>
      <c r="FC101" s="424"/>
      <c r="FD101" s="424"/>
      <c r="FE101" s="424"/>
      <c r="FF101" s="424"/>
      <c r="FG101" s="424"/>
      <c r="FH101" s="424"/>
      <c r="FI101" s="424"/>
      <c r="FJ101" s="424"/>
      <c r="FK101" s="424"/>
      <c r="FL101" s="424"/>
      <c r="FM101" s="424"/>
      <c r="FN101" s="424"/>
      <c r="FO101" s="424"/>
      <c r="FP101" s="424"/>
      <c r="FQ101" s="424"/>
      <c r="FR101" s="424"/>
      <c r="FS101" s="424"/>
      <c r="FT101" s="424"/>
      <c r="FU101" s="424"/>
      <c r="FV101" s="424"/>
      <c r="FW101" s="424"/>
      <c r="FX101" s="424"/>
      <c r="FY101" s="424"/>
      <c r="FZ101" s="424"/>
      <c r="GA101" s="424"/>
      <c r="GB101" s="424"/>
      <c r="GC101" s="424"/>
      <c r="GD101" s="424"/>
      <c r="GE101" s="424"/>
      <c r="GF101" s="424"/>
      <c r="GG101" s="424"/>
    </row>
    <row r="102" spans="1:189" ht="12" customHeight="1" x14ac:dyDescent="0.25">
      <c r="A102" s="447" t="str">
        <f t="shared" si="15"/>
        <v/>
      </c>
      <c r="B102" s="447" t="str">
        <f t="shared" si="16"/>
        <v/>
      </c>
      <c r="C102" s="447" t="str">
        <f>IF(D102="","",'Eligible Technologies'!$C$7)</f>
        <v/>
      </c>
      <c r="D102" s="447" t="str">
        <f>'Step 4 Support Tool'!B311</f>
        <v/>
      </c>
      <c r="E102" s="448">
        <f>'Step 4 Support Tool'!C311</f>
        <v>0</v>
      </c>
      <c r="F102" s="448">
        <f>'Step 4 Support Tool'!D311</f>
        <v>0</v>
      </c>
      <c r="G102" s="447" t="str">
        <f>IF('Step 4 Support Tool'!E311="","",TRIM('Step 4 Support Tool'!E311))</f>
        <v/>
      </c>
      <c r="H102" s="447" t="str">
        <f t="shared" si="17"/>
        <v/>
      </c>
      <c r="I102" s="447" t="str">
        <f t="shared" si="18"/>
        <v/>
      </c>
      <c r="J102" s="447">
        <f>'Step 4 Support Tool'!F311</f>
        <v>0</v>
      </c>
      <c r="K102" s="447">
        <f>'Step 4 Support Tool'!H311</f>
        <v>0</v>
      </c>
      <c r="L102" s="447">
        <f>'Step 4 Support Tool'!I311</f>
        <v>0</v>
      </c>
      <c r="M102" s="447">
        <f>'Step 4 Support Tool'!L311</f>
        <v>0</v>
      </c>
      <c r="N102" s="447">
        <f>'Step 4 Support Tool'!M311</f>
        <v>0</v>
      </c>
      <c r="O102" s="447" t="str">
        <f>'Step 4 Support Tool'!AB311</f>
        <v/>
      </c>
      <c r="P102" s="953">
        <f>'Step 4 Support Tool'!AD311</f>
        <v>0</v>
      </c>
      <c r="Q102" s="954">
        <f>'Step 3.3 Heating System'!W209</f>
        <v>0</v>
      </c>
      <c r="R102" s="954" t="str">
        <f>'Step 4 Support Tool'!O311</f>
        <v/>
      </c>
      <c r="S102" s="955" t="str">
        <f>'Step 4 Support Tool'!P311</f>
        <v/>
      </c>
      <c r="T102" s="955" t="str">
        <f>'Step 4 Support Tool'!Q311</f>
        <v/>
      </c>
      <c r="U102" s="956" t="str">
        <f>'Step 4 Support Tool'!R311</f>
        <v/>
      </c>
      <c r="V102" s="956" t="str">
        <f>'Step 4 Support Tool'!S311</f>
        <v/>
      </c>
      <c r="W102" s="956" t="str">
        <f>'Step 4 Support Tool'!T311</f>
        <v/>
      </c>
      <c r="X102" s="957" t="str">
        <f>'Step 4 Support Tool'!X311</f>
        <v/>
      </c>
      <c r="Y102" s="958" t="str">
        <f t="shared" si="22"/>
        <v/>
      </c>
      <c r="Z102" s="959" t="str">
        <f>'Step 4 Support Tool'!AC311</f>
        <v/>
      </c>
      <c r="AA102" s="959">
        <f>'Step 4 Support Tool'!J311</f>
        <v>0</v>
      </c>
      <c r="AB102" s="959">
        <f>'Step 4 Support Tool'!K311</f>
        <v>0</v>
      </c>
      <c r="AC102" s="966">
        <f>'Step 3.3 Heating System'!H209</f>
        <v>0</v>
      </c>
      <c r="AD102" s="956" t="str">
        <f t="shared" si="19"/>
        <v/>
      </c>
      <c r="AE102" s="955">
        <f>'Step 3.3 Heating System'!E209</f>
        <v>0</v>
      </c>
      <c r="AF102" s="955">
        <f>'Step 3.3 Heating System'!F209</f>
        <v>0</v>
      </c>
      <c r="AG102" s="955">
        <f>'Step 3.3 Heating System'!G209</f>
        <v>0</v>
      </c>
      <c r="AH102" s="955">
        <f>'Step 3.3 Heating System'!H209</f>
        <v>0</v>
      </c>
      <c r="AI102" s="960">
        <f>'Step 3.3 Heating System'!I209</f>
        <v>0</v>
      </c>
      <c r="AJ102" s="960">
        <f>'Step 3.3 Heating System'!J209</f>
        <v>0</v>
      </c>
      <c r="AK102" s="960" t="str">
        <f>'Step 3.3 Heating System'!K209</f>
        <v/>
      </c>
      <c r="AL102" s="961" t="str">
        <f>'Step 3.3 Heating System'!L209</f>
        <v/>
      </c>
      <c r="AM102" s="961" t="str">
        <f>'Step 3.3 Heating System'!AB209</f>
        <v/>
      </c>
      <c r="AN102" s="962">
        <f>'Step 3.3 Heating System'!M209</f>
        <v>0</v>
      </c>
      <c r="AO102" s="962">
        <f>'Step 3.3 Heating System'!N209</f>
        <v>0</v>
      </c>
      <c r="AP102" s="962">
        <f>'Step 3.3 Heating System'!O209</f>
        <v>0</v>
      </c>
      <c r="AQ102" s="962">
        <f>'Step 3.3 Heating System'!P209</f>
        <v>0</v>
      </c>
      <c r="AR102" s="963">
        <f>'Step 3.3 Heating System'!Q209</f>
        <v>0</v>
      </c>
      <c r="AS102" s="963">
        <f>'Step 3.3 Heating System'!R209</f>
        <v>0</v>
      </c>
      <c r="AT102" s="963">
        <f>'Step 3.3 Heating System'!S209</f>
        <v>0</v>
      </c>
      <c r="AU102" s="964">
        <f>'Step 3.3 Heating System'!T209</f>
        <v>0</v>
      </c>
      <c r="AV102" s="964">
        <f>'Step 3.3 Heating System'!U209</f>
        <v>0</v>
      </c>
      <c r="AW102" s="964">
        <f>'Step 3.3 Heating System'!V209</f>
        <v>0</v>
      </c>
      <c r="AX102" s="964">
        <f>'Step 3.3 Heating System'!W209</f>
        <v>0</v>
      </c>
      <c r="AY102" s="963">
        <f>'Step 3.3 Heating System'!X209</f>
        <v>0</v>
      </c>
      <c r="AZ102" s="852">
        <f>SUMIF('Step 3.3 Heating System'!$A$12:$A$111,PETREAD!AE102,'Step 3.3 Heating System'!$V$12:$V$111)</f>
        <v>0</v>
      </c>
      <c r="BA102" s="852">
        <f t="shared" si="20"/>
        <v>0</v>
      </c>
      <c r="BB102" s="856" t="str">
        <f>'Step 3.3 Heating System'!AA209</f>
        <v/>
      </c>
      <c r="BC102" s="424"/>
      <c r="BD102" s="424"/>
      <c r="BE102" s="424"/>
      <c r="BF102" s="424"/>
      <c r="BG102" s="652" t="str">
        <f>SUBSTITUTE(_xlfn.XLOOKUP(G102,'Step 4 Support Tool'!$E$222:$E$321,'Step 3.1 Site Details'!$C$10:$C$109,"",0,1),"uilding ","")</f>
        <v>B1</v>
      </c>
      <c r="BH102" s="652" t="str" cm="1">
        <f t="array" ref="BH102">SUBSTITUTE(_xlfn.XLOOKUP(G102,'Step 3.3 Heating System'!C209:$C$219,'Step 3.3 Heating System'!E209:$E$219,"",0,1)," System ","")</f>
        <v/>
      </c>
      <c r="BI102" s="652" t="str">
        <f>IF(BH102="","",SUBSTITUTE('Step 4 Support Tool'!A311," System ",""))</f>
        <v/>
      </c>
      <c r="BJ102" s="652"/>
      <c r="BK102" s="652" t="str">
        <f t="shared" si="21"/>
        <v/>
      </c>
      <c r="BL102" s="424"/>
      <c r="BM102" s="424"/>
      <c r="BN102" s="424"/>
      <c r="BO102" s="424"/>
      <c r="BP102" s="424"/>
      <c r="BQ102" s="849" t="str">
        <f>'Step 4 Support Tool'!A311</f>
        <v>LC System 90</v>
      </c>
      <c r="BR102" s="850" t="str" cm="1">
        <f t="array" ref="BR102">_xlfn.XLOOKUP(G102,'Step 3.3 Heating System'!C209:$C$219,'Step 3.3 Heating System'!E209:$E$219,"",0,1)</f>
        <v/>
      </c>
      <c r="CQ102" s="424"/>
      <c r="CR102" s="424"/>
      <c r="CT102" s="424"/>
      <c r="CU102" s="424"/>
      <c r="CV102" s="424"/>
      <c r="CW102" s="424"/>
      <c r="CX102" s="424"/>
      <c r="CY102" s="424"/>
      <c r="CZ102" s="424"/>
      <c r="DA102" s="424"/>
      <c r="DC102" s="424"/>
      <c r="DD102" s="424"/>
      <c r="DE102" s="424"/>
      <c r="DF102" s="424"/>
      <c r="DG102" s="424"/>
      <c r="DH102" s="424"/>
      <c r="DJ102" s="424"/>
      <c r="DK102" s="424"/>
      <c r="DL102" s="424"/>
      <c r="DM102" s="424"/>
      <c r="DN102" s="424"/>
      <c r="DO102" s="424"/>
      <c r="DP102" s="424"/>
      <c r="DQ102" s="424"/>
      <c r="DR102" s="424"/>
      <c r="DS102" s="424"/>
      <c r="DT102" s="424"/>
      <c r="DU102" s="424"/>
      <c r="DV102" s="424"/>
      <c r="DW102" s="424"/>
      <c r="DX102" s="424"/>
      <c r="DY102" s="424"/>
      <c r="DZ102" s="424"/>
      <c r="EA102" s="424"/>
      <c r="EB102" s="424"/>
      <c r="EC102" s="424"/>
      <c r="ED102" s="424"/>
      <c r="EE102" s="424"/>
      <c r="EF102" s="424"/>
      <c r="EG102" s="424"/>
      <c r="EH102" s="424"/>
      <c r="EI102" s="424"/>
      <c r="EJ102" s="424"/>
      <c r="EK102" s="424"/>
      <c r="EL102" s="424"/>
      <c r="EM102" s="424"/>
      <c r="EN102" s="424"/>
      <c r="EO102" s="424"/>
      <c r="EP102" s="424"/>
      <c r="EQ102" s="424"/>
      <c r="ER102" s="424"/>
      <c r="ES102" s="424"/>
      <c r="ET102" s="424"/>
      <c r="EU102" s="424"/>
      <c r="EV102" s="424"/>
      <c r="EW102" s="424"/>
      <c r="EX102" s="424"/>
      <c r="EY102" s="424"/>
      <c r="EZ102" s="424"/>
      <c r="FA102" s="424"/>
      <c r="FB102" s="424"/>
      <c r="FC102" s="424"/>
      <c r="FD102" s="424"/>
      <c r="FE102" s="424"/>
      <c r="FF102" s="424"/>
      <c r="FG102" s="424"/>
      <c r="FH102" s="424"/>
      <c r="FI102" s="424"/>
      <c r="FJ102" s="424"/>
      <c r="FK102" s="424"/>
      <c r="FL102" s="424"/>
      <c r="FM102" s="424"/>
      <c r="FN102" s="424"/>
      <c r="FO102" s="424"/>
      <c r="FP102" s="424"/>
      <c r="FQ102" s="424"/>
      <c r="FR102" s="424"/>
      <c r="FS102" s="424"/>
      <c r="FT102" s="424"/>
      <c r="FU102" s="424"/>
      <c r="FV102" s="424"/>
      <c r="FW102" s="424"/>
      <c r="FX102" s="424"/>
      <c r="FY102" s="424"/>
      <c r="FZ102" s="424"/>
      <c r="GA102" s="424"/>
      <c r="GB102" s="424"/>
      <c r="GC102" s="424"/>
      <c r="GD102" s="424"/>
      <c r="GE102" s="424"/>
      <c r="GF102" s="424"/>
      <c r="GG102" s="424"/>
    </row>
    <row r="103" spans="1:189" ht="12" customHeight="1" x14ac:dyDescent="0.25">
      <c r="A103" s="447" t="str">
        <f t="shared" si="15"/>
        <v/>
      </c>
      <c r="B103" s="447" t="str">
        <f t="shared" si="16"/>
        <v/>
      </c>
      <c r="C103" s="447" t="str">
        <f>IF(D103="","",'Eligible Technologies'!$C$7)</f>
        <v/>
      </c>
      <c r="D103" s="447" t="str">
        <f>'Step 4 Support Tool'!B312</f>
        <v/>
      </c>
      <c r="E103" s="448">
        <f>'Step 4 Support Tool'!C312</f>
        <v>0</v>
      </c>
      <c r="F103" s="448">
        <f>'Step 4 Support Tool'!D312</f>
        <v>0</v>
      </c>
      <c r="G103" s="447" t="str">
        <f>IF('Step 4 Support Tool'!E312="","",TRIM('Step 4 Support Tool'!E312))</f>
        <v/>
      </c>
      <c r="H103" s="447" t="str">
        <f t="shared" si="17"/>
        <v/>
      </c>
      <c r="I103" s="447" t="str">
        <f t="shared" si="18"/>
        <v/>
      </c>
      <c r="J103" s="447">
        <f>'Step 4 Support Tool'!F312</f>
        <v>0</v>
      </c>
      <c r="K103" s="447">
        <f>'Step 4 Support Tool'!H312</f>
        <v>0</v>
      </c>
      <c r="L103" s="447">
        <f>'Step 4 Support Tool'!I312</f>
        <v>0</v>
      </c>
      <c r="M103" s="447">
        <f>'Step 4 Support Tool'!L312</f>
        <v>0</v>
      </c>
      <c r="N103" s="447">
        <f>'Step 4 Support Tool'!M312</f>
        <v>0</v>
      </c>
      <c r="O103" s="447" t="str">
        <f>'Step 4 Support Tool'!AB312</f>
        <v/>
      </c>
      <c r="P103" s="953">
        <f>'Step 4 Support Tool'!AD312</f>
        <v>0</v>
      </c>
      <c r="Q103" s="954">
        <f>'Step 3.3 Heating System'!W210</f>
        <v>0</v>
      </c>
      <c r="R103" s="954" t="str">
        <f>'Step 4 Support Tool'!O312</f>
        <v/>
      </c>
      <c r="S103" s="955" t="str">
        <f>'Step 4 Support Tool'!P312</f>
        <v/>
      </c>
      <c r="T103" s="955" t="str">
        <f>'Step 4 Support Tool'!Q312</f>
        <v/>
      </c>
      <c r="U103" s="956" t="str">
        <f>'Step 4 Support Tool'!R312</f>
        <v/>
      </c>
      <c r="V103" s="956" t="str">
        <f>'Step 4 Support Tool'!S312</f>
        <v/>
      </c>
      <c r="W103" s="956" t="str">
        <f>'Step 4 Support Tool'!T312</f>
        <v/>
      </c>
      <c r="X103" s="957" t="str">
        <f>'Step 4 Support Tool'!X312</f>
        <v/>
      </c>
      <c r="Y103" s="958" t="str">
        <f t="shared" si="22"/>
        <v/>
      </c>
      <c r="Z103" s="959" t="str">
        <f>'Step 4 Support Tool'!AC312</f>
        <v/>
      </c>
      <c r="AA103" s="959">
        <f>'Step 4 Support Tool'!J312</f>
        <v>0</v>
      </c>
      <c r="AB103" s="959">
        <f>'Step 4 Support Tool'!K312</f>
        <v>0</v>
      </c>
      <c r="AC103" s="956">
        <f>'Step 3.3 Heating System'!H210</f>
        <v>0</v>
      </c>
      <c r="AD103" s="956" t="str">
        <f t="shared" si="19"/>
        <v/>
      </c>
      <c r="AE103" s="955">
        <f>'Step 3.3 Heating System'!E210</f>
        <v>0</v>
      </c>
      <c r="AF103" s="955">
        <f>'Step 3.3 Heating System'!F210</f>
        <v>0</v>
      </c>
      <c r="AG103" s="955">
        <f>'Step 3.3 Heating System'!G210</f>
        <v>0</v>
      </c>
      <c r="AH103" s="955">
        <f>'Step 3.3 Heating System'!H210</f>
        <v>0</v>
      </c>
      <c r="AI103" s="960">
        <f>'Step 3.3 Heating System'!I210</f>
        <v>0</v>
      </c>
      <c r="AJ103" s="960">
        <f>'Step 3.3 Heating System'!J210</f>
        <v>0</v>
      </c>
      <c r="AK103" s="960" t="str">
        <f>'Step 3.3 Heating System'!K210</f>
        <v/>
      </c>
      <c r="AL103" s="961" t="str">
        <f>'Step 3.3 Heating System'!L210</f>
        <v/>
      </c>
      <c r="AM103" s="961" t="str">
        <f>'Step 3.3 Heating System'!AB210</f>
        <v/>
      </c>
      <c r="AN103" s="962">
        <f>'Step 3.3 Heating System'!M210</f>
        <v>0</v>
      </c>
      <c r="AO103" s="962">
        <f>'Step 3.3 Heating System'!N210</f>
        <v>0</v>
      </c>
      <c r="AP103" s="962">
        <f>'Step 3.3 Heating System'!O210</f>
        <v>0</v>
      </c>
      <c r="AQ103" s="962">
        <f>'Step 3.3 Heating System'!P210</f>
        <v>0</v>
      </c>
      <c r="AR103" s="963">
        <f>'Step 3.3 Heating System'!Q210</f>
        <v>0</v>
      </c>
      <c r="AS103" s="963">
        <f>'Step 3.3 Heating System'!R210</f>
        <v>0</v>
      </c>
      <c r="AT103" s="963">
        <f>'Step 3.3 Heating System'!S210</f>
        <v>0</v>
      </c>
      <c r="AU103" s="964">
        <f>'Step 3.3 Heating System'!T210</f>
        <v>0</v>
      </c>
      <c r="AV103" s="964">
        <f>'Step 3.3 Heating System'!U210</f>
        <v>0</v>
      </c>
      <c r="AW103" s="964">
        <f>'Step 3.3 Heating System'!V210</f>
        <v>0</v>
      </c>
      <c r="AX103" s="964">
        <f>'Step 3.3 Heating System'!W210</f>
        <v>0</v>
      </c>
      <c r="AY103" s="963">
        <f>'Step 3.3 Heating System'!X210</f>
        <v>0</v>
      </c>
      <c r="AZ103" s="852">
        <f>SUMIF('Step 3.3 Heating System'!$A$12:$A$111,PETREAD!AE103,'Step 3.3 Heating System'!$V$12:$V$111)</f>
        <v>0</v>
      </c>
      <c r="BA103" s="852">
        <f t="shared" si="20"/>
        <v>0</v>
      </c>
      <c r="BB103" s="856" t="str">
        <f>'Step 3.3 Heating System'!AA210</f>
        <v/>
      </c>
      <c r="BC103" s="424"/>
      <c r="BD103" s="424"/>
      <c r="BE103" s="424"/>
      <c r="BF103" s="424"/>
      <c r="BG103" s="652" t="str">
        <f>SUBSTITUTE(_xlfn.XLOOKUP(G103,'Step 4 Support Tool'!$E$222:$E$321,'Step 3.1 Site Details'!$C$10:$C$109,"",0,1),"uilding ","")</f>
        <v>B1</v>
      </c>
      <c r="BH103" s="652" t="str" cm="1">
        <f t="array" ref="BH103">SUBSTITUTE(_xlfn.XLOOKUP(G103,'Step 3.3 Heating System'!C210:$C$219,'Step 3.3 Heating System'!E210:$E$219,"",0,1)," System ","")</f>
        <v/>
      </c>
      <c r="BI103" s="652" t="str">
        <f>IF(BH103="","",SUBSTITUTE('Step 4 Support Tool'!A312," System ",""))</f>
        <v/>
      </c>
      <c r="BJ103" s="652"/>
      <c r="BK103" s="652" t="str">
        <f t="shared" si="21"/>
        <v/>
      </c>
      <c r="BL103" s="424"/>
      <c r="BM103" s="424"/>
      <c r="BN103" s="424"/>
      <c r="BO103" s="424"/>
      <c r="BP103" s="424"/>
      <c r="BQ103" s="849" t="str">
        <f>'Step 4 Support Tool'!A312</f>
        <v>LC System 91</v>
      </c>
      <c r="BR103" s="850" t="str" cm="1">
        <f t="array" ref="BR103">_xlfn.XLOOKUP(G103,'Step 3.3 Heating System'!C210:$C$219,'Step 3.3 Heating System'!E210:$E$219,"",0,1)</f>
        <v/>
      </c>
      <c r="CQ103" s="424"/>
      <c r="CR103" s="424"/>
      <c r="CT103" s="424"/>
      <c r="CU103" s="424"/>
      <c r="CV103" s="424"/>
      <c r="CW103" s="424"/>
      <c r="CX103" s="424"/>
      <c r="CY103" s="424"/>
      <c r="CZ103" s="424"/>
      <c r="DA103" s="424"/>
      <c r="DC103" s="424"/>
      <c r="DD103" s="424"/>
      <c r="DE103" s="424"/>
      <c r="DF103" s="424"/>
      <c r="DG103" s="424"/>
      <c r="DH103" s="424"/>
      <c r="DJ103" s="424"/>
      <c r="DK103" s="424"/>
      <c r="DL103" s="424"/>
      <c r="DM103" s="424"/>
      <c r="DN103" s="424"/>
      <c r="DO103" s="424"/>
      <c r="DP103" s="424"/>
      <c r="DQ103" s="424"/>
      <c r="DR103" s="424"/>
      <c r="DS103" s="424"/>
      <c r="DT103" s="424"/>
      <c r="DU103" s="424"/>
      <c r="DV103" s="424"/>
      <c r="DW103" s="424"/>
      <c r="DX103" s="424"/>
      <c r="DY103" s="424"/>
      <c r="DZ103" s="424"/>
      <c r="EA103" s="424"/>
      <c r="EB103" s="424"/>
      <c r="EC103" s="424"/>
      <c r="ED103" s="424"/>
      <c r="EE103" s="424"/>
      <c r="EF103" s="424"/>
      <c r="EG103" s="424"/>
      <c r="EH103" s="424"/>
      <c r="EI103" s="424"/>
      <c r="EJ103" s="424"/>
      <c r="EK103" s="424"/>
      <c r="EL103" s="424"/>
      <c r="EM103" s="424"/>
      <c r="EN103" s="424"/>
      <c r="EO103" s="424"/>
      <c r="EP103" s="424"/>
      <c r="EQ103" s="424"/>
      <c r="ER103" s="424"/>
      <c r="ES103" s="424"/>
      <c r="ET103" s="424"/>
      <c r="EU103" s="424"/>
      <c r="EV103" s="424"/>
      <c r="EW103" s="424"/>
      <c r="EX103" s="424"/>
      <c r="EY103" s="424"/>
      <c r="EZ103" s="424"/>
      <c r="FA103" s="424"/>
      <c r="FB103" s="424"/>
      <c r="FC103" s="424"/>
      <c r="FD103" s="424"/>
      <c r="FE103" s="424"/>
      <c r="FF103" s="424"/>
      <c r="FG103" s="424"/>
      <c r="FH103" s="424"/>
      <c r="FI103" s="424"/>
      <c r="FJ103" s="424"/>
      <c r="FK103" s="424"/>
      <c r="FL103" s="424"/>
      <c r="FM103" s="424"/>
      <c r="FN103" s="424"/>
      <c r="FO103" s="424"/>
      <c r="FP103" s="424"/>
      <c r="FQ103" s="424"/>
      <c r="FR103" s="424"/>
      <c r="FS103" s="424"/>
      <c r="FT103" s="424"/>
      <c r="FU103" s="424"/>
      <c r="FV103" s="424"/>
      <c r="FW103" s="424"/>
      <c r="FX103" s="424"/>
      <c r="FY103" s="424"/>
      <c r="FZ103" s="424"/>
      <c r="GA103" s="424"/>
      <c r="GB103" s="424"/>
      <c r="GC103" s="424"/>
      <c r="GD103" s="424"/>
      <c r="GE103" s="424"/>
      <c r="GF103" s="424"/>
      <c r="GG103" s="424"/>
    </row>
    <row r="104" spans="1:189" ht="12" customHeight="1" x14ac:dyDescent="0.25">
      <c r="A104" s="447" t="str">
        <f t="shared" si="15"/>
        <v/>
      </c>
      <c r="B104" s="447" t="str">
        <f t="shared" si="16"/>
        <v/>
      </c>
      <c r="C104" s="447" t="str">
        <f>IF(D104="","",'Eligible Technologies'!$C$7)</f>
        <v/>
      </c>
      <c r="D104" s="447" t="str">
        <f>'Step 4 Support Tool'!B313</f>
        <v/>
      </c>
      <c r="E104" s="448">
        <f>'Step 4 Support Tool'!C313</f>
        <v>0</v>
      </c>
      <c r="F104" s="448">
        <f>'Step 4 Support Tool'!D313</f>
        <v>0</v>
      </c>
      <c r="G104" s="447" t="str">
        <f>IF('Step 4 Support Tool'!E313="","",TRIM('Step 4 Support Tool'!E313))</f>
        <v/>
      </c>
      <c r="H104" s="447" t="str">
        <f t="shared" si="17"/>
        <v/>
      </c>
      <c r="I104" s="447" t="str">
        <f t="shared" si="18"/>
        <v/>
      </c>
      <c r="J104" s="447">
        <f>'Step 4 Support Tool'!F313</f>
        <v>0</v>
      </c>
      <c r="K104" s="447">
        <f>'Step 4 Support Tool'!H313</f>
        <v>0</v>
      </c>
      <c r="L104" s="447">
        <f>'Step 4 Support Tool'!I313</f>
        <v>0</v>
      </c>
      <c r="M104" s="447">
        <f>'Step 4 Support Tool'!L313</f>
        <v>0</v>
      </c>
      <c r="N104" s="447">
        <f>'Step 4 Support Tool'!M313</f>
        <v>0</v>
      </c>
      <c r="O104" s="447" t="str">
        <f>'Step 4 Support Tool'!AB313</f>
        <v/>
      </c>
      <c r="P104" s="953">
        <f>'Step 4 Support Tool'!AD313</f>
        <v>0</v>
      </c>
      <c r="Q104" s="954">
        <f>'Step 3.3 Heating System'!W211</f>
        <v>0</v>
      </c>
      <c r="R104" s="954" t="str">
        <f>'Step 4 Support Tool'!O313</f>
        <v/>
      </c>
      <c r="S104" s="955" t="str">
        <f>'Step 4 Support Tool'!P313</f>
        <v/>
      </c>
      <c r="T104" s="955" t="str">
        <f>'Step 4 Support Tool'!Q313</f>
        <v/>
      </c>
      <c r="U104" s="956" t="str">
        <f>'Step 4 Support Tool'!R313</f>
        <v/>
      </c>
      <c r="V104" s="956" t="str">
        <f>'Step 4 Support Tool'!S313</f>
        <v/>
      </c>
      <c r="W104" s="956" t="str">
        <f>'Step 4 Support Tool'!T313</f>
        <v/>
      </c>
      <c r="X104" s="957" t="str">
        <f>'Step 4 Support Tool'!X313</f>
        <v/>
      </c>
      <c r="Y104" s="958" t="str">
        <f t="shared" si="22"/>
        <v/>
      </c>
      <c r="Z104" s="959" t="str">
        <f>'Step 4 Support Tool'!AC313</f>
        <v/>
      </c>
      <c r="AA104" s="959">
        <f>'Step 4 Support Tool'!J313</f>
        <v>0</v>
      </c>
      <c r="AB104" s="959">
        <f>'Step 4 Support Tool'!K313</f>
        <v>0</v>
      </c>
      <c r="AC104" s="956">
        <f>'Step 3.3 Heating System'!H211</f>
        <v>0</v>
      </c>
      <c r="AD104" s="956" t="str">
        <f t="shared" si="19"/>
        <v/>
      </c>
      <c r="AE104" s="955">
        <f>'Step 3.3 Heating System'!E211</f>
        <v>0</v>
      </c>
      <c r="AF104" s="955">
        <f>'Step 3.3 Heating System'!F211</f>
        <v>0</v>
      </c>
      <c r="AG104" s="955">
        <f>'Step 3.3 Heating System'!G211</f>
        <v>0</v>
      </c>
      <c r="AH104" s="955">
        <f>'Step 3.3 Heating System'!H211</f>
        <v>0</v>
      </c>
      <c r="AI104" s="960">
        <f>'Step 3.3 Heating System'!I211</f>
        <v>0</v>
      </c>
      <c r="AJ104" s="960">
        <f>'Step 3.3 Heating System'!J211</f>
        <v>0</v>
      </c>
      <c r="AK104" s="960" t="str">
        <f>'Step 3.3 Heating System'!K211</f>
        <v/>
      </c>
      <c r="AL104" s="961" t="str">
        <f>'Step 3.3 Heating System'!L211</f>
        <v/>
      </c>
      <c r="AM104" s="961" t="str">
        <f>'Step 3.3 Heating System'!AB211</f>
        <v/>
      </c>
      <c r="AN104" s="962">
        <f>'Step 3.3 Heating System'!M211</f>
        <v>0</v>
      </c>
      <c r="AO104" s="962">
        <f>'Step 3.3 Heating System'!N211</f>
        <v>0</v>
      </c>
      <c r="AP104" s="962">
        <f>'Step 3.3 Heating System'!O211</f>
        <v>0</v>
      </c>
      <c r="AQ104" s="962">
        <f>'Step 3.3 Heating System'!P211</f>
        <v>0</v>
      </c>
      <c r="AR104" s="963">
        <f>'Step 3.3 Heating System'!Q211</f>
        <v>0</v>
      </c>
      <c r="AS104" s="963">
        <f>'Step 3.3 Heating System'!R211</f>
        <v>0</v>
      </c>
      <c r="AT104" s="963">
        <f>'Step 3.3 Heating System'!S211</f>
        <v>0</v>
      </c>
      <c r="AU104" s="964">
        <f>'Step 3.3 Heating System'!T211</f>
        <v>0</v>
      </c>
      <c r="AV104" s="964">
        <f>'Step 3.3 Heating System'!U211</f>
        <v>0</v>
      </c>
      <c r="AW104" s="964">
        <f>'Step 3.3 Heating System'!V211</f>
        <v>0</v>
      </c>
      <c r="AX104" s="964">
        <f>'Step 3.3 Heating System'!W211</f>
        <v>0</v>
      </c>
      <c r="AY104" s="963">
        <f>'Step 3.3 Heating System'!X211</f>
        <v>0</v>
      </c>
      <c r="AZ104" s="852">
        <f>SUMIF('Step 3.3 Heating System'!$A$12:$A$111,PETREAD!AE104,'Step 3.3 Heating System'!$V$12:$V$111)</f>
        <v>0</v>
      </c>
      <c r="BA104" s="852">
        <f t="shared" si="20"/>
        <v>0</v>
      </c>
      <c r="BB104" s="856" t="str">
        <f>'Step 3.3 Heating System'!AA211</f>
        <v/>
      </c>
      <c r="BC104" s="424"/>
      <c r="BD104" s="424"/>
      <c r="BE104" s="424"/>
      <c r="BF104" s="424"/>
      <c r="BG104" s="652" t="str">
        <f>SUBSTITUTE(_xlfn.XLOOKUP(G104,'Step 4 Support Tool'!$E$222:$E$321,'Step 3.1 Site Details'!$C$10:$C$109,"",0,1),"uilding ","")</f>
        <v>B1</v>
      </c>
      <c r="BH104" s="652" t="str" cm="1">
        <f t="array" ref="BH104">SUBSTITUTE(_xlfn.XLOOKUP(G104,'Step 3.3 Heating System'!C211:$C$219,'Step 3.3 Heating System'!E211:$E$219,"",0,1)," System ","")</f>
        <v/>
      </c>
      <c r="BI104" s="652" t="str">
        <f>IF(BH104="","",SUBSTITUTE('Step 4 Support Tool'!A313," System ",""))</f>
        <v/>
      </c>
      <c r="BJ104" s="652"/>
      <c r="BK104" s="652" t="str">
        <f t="shared" si="21"/>
        <v/>
      </c>
      <c r="BL104" s="424"/>
      <c r="BM104" s="424"/>
      <c r="BN104" s="424"/>
      <c r="BO104" s="424"/>
      <c r="BP104" s="424"/>
      <c r="BQ104" s="849" t="str">
        <f>'Step 4 Support Tool'!A313</f>
        <v>LC System 92</v>
      </c>
      <c r="BR104" s="850" t="str" cm="1">
        <f t="array" ref="BR104">_xlfn.XLOOKUP(G104,'Step 3.3 Heating System'!C211:$C$219,'Step 3.3 Heating System'!E211:$E$219,"",0,1)</f>
        <v/>
      </c>
      <c r="CQ104" s="424"/>
      <c r="CR104" s="424"/>
      <c r="CT104" s="424"/>
      <c r="CU104" s="424"/>
      <c r="CV104" s="424"/>
      <c r="CW104" s="424"/>
      <c r="CX104" s="424"/>
      <c r="CY104" s="424"/>
      <c r="CZ104" s="424"/>
      <c r="DA104" s="424"/>
      <c r="DC104" s="424"/>
      <c r="DD104" s="424"/>
      <c r="DE104" s="424"/>
      <c r="DF104" s="424"/>
      <c r="DG104" s="424"/>
      <c r="DH104" s="424"/>
      <c r="DJ104" s="424"/>
      <c r="DK104" s="424"/>
      <c r="DL104" s="424"/>
      <c r="DM104" s="424"/>
      <c r="DN104" s="424"/>
      <c r="DO104" s="424"/>
      <c r="DP104" s="424"/>
      <c r="DQ104" s="424"/>
      <c r="DR104" s="424"/>
      <c r="DS104" s="424"/>
      <c r="DT104" s="424"/>
      <c r="DU104" s="424"/>
      <c r="DV104" s="424"/>
      <c r="DW104" s="424"/>
      <c r="DX104" s="424"/>
      <c r="DY104" s="424"/>
      <c r="DZ104" s="424"/>
      <c r="EA104" s="424"/>
      <c r="EB104" s="424"/>
      <c r="EC104" s="424"/>
      <c r="ED104" s="424"/>
      <c r="EE104" s="424"/>
      <c r="EF104" s="424"/>
      <c r="EG104" s="424"/>
      <c r="EH104" s="424"/>
      <c r="EI104" s="424"/>
      <c r="EJ104" s="424"/>
      <c r="EK104" s="424"/>
      <c r="EL104" s="424"/>
      <c r="EM104" s="424"/>
      <c r="EN104" s="424"/>
      <c r="EO104" s="424"/>
      <c r="EP104" s="424"/>
      <c r="EQ104" s="424"/>
      <c r="ER104" s="424"/>
      <c r="ES104" s="424"/>
      <c r="ET104" s="424"/>
      <c r="EU104" s="424"/>
      <c r="EV104" s="424"/>
      <c r="EW104" s="424"/>
      <c r="EX104" s="424"/>
      <c r="EY104" s="424"/>
      <c r="EZ104" s="424"/>
      <c r="FA104" s="424"/>
      <c r="FB104" s="424"/>
      <c r="FC104" s="424"/>
      <c r="FD104" s="424"/>
      <c r="FE104" s="424"/>
      <c r="FF104" s="424"/>
      <c r="FG104" s="424"/>
      <c r="FH104" s="424"/>
      <c r="FI104" s="424"/>
      <c r="FJ104" s="424"/>
      <c r="FK104" s="424"/>
      <c r="FL104" s="424"/>
      <c r="FM104" s="424"/>
      <c r="FN104" s="424"/>
      <c r="FO104" s="424"/>
      <c r="FP104" s="424"/>
      <c r="FQ104" s="424"/>
      <c r="FR104" s="424"/>
      <c r="FS104" s="424"/>
      <c r="FT104" s="424"/>
      <c r="FU104" s="424"/>
      <c r="FV104" s="424"/>
      <c r="FW104" s="424"/>
      <c r="FX104" s="424"/>
      <c r="FY104" s="424"/>
      <c r="FZ104" s="424"/>
      <c r="GA104" s="424"/>
      <c r="GB104" s="424"/>
      <c r="GC104" s="424"/>
      <c r="GD104" s="424"/>
      <c r="GE104" s="424"/>
      <c r="GF104" s="424"/>
      <c r="GG104" s="424"/>
    </row>
    <row r="105" spans="1:189" ht="12" customHeight="1" x14ac:dyDescent="0.25">
      <c r="A105" s="447" t="str">
        <f t="shared" si="15"/>
        <v/>
      </c>
      <c r="B105" s="447" t="str">
        <f t="shared" si="16"/>
        <v/>
      </c>
      <c r="C105" s="447" t="str">
        <f>IF(D105="","",'Eligible Technologies'!$C$7)</f>
        <v/>
      </c>
      <c r="D105" s="447" t="str">
        <f>'Step 4 Support Tool'!B314</f>
        <v/>
      </c>
      <c r="E105" s="448">
        <f>'Step 4 Support Tool'!C314</f>
        <v>0</v>
      </c>
      <c r="F105" s="448">
        <f>'Step 4 Support Tool'!D314</f>
        <v>0</v>
      </c>
      <c r="G105" s="447" t="str">
        <f>IF('Step 4 Support Tool'!E314="","",TRIM('Step 4 Support Tool'!E314))</f>
        <v/>
      </c>
      <c r="H105" s="447" t="str">
        <f t="shared" si="17"/>
        <v/>
      </c>
      <c r="I105" s="447" t="str">
        <f t="shared" si="18"/>
        <v/>
      </c>
      <c r="J105" s="447">
        <f>'Step 4 Support Tool'!F314</f>
        <v>0</v>
      </c>
      <c r="K105" s="447">
        <f>'Step 4 Support Tool'!H314</f>
        <v>0</v>
      </c>
      <c r="L105" s="447">
        <f>'Step 4 Support Tool'!I314</f>
        <v>0</v>
      </c>
      <c r="M105" s="447">
        <f>'Step 4 Support Tool'!L314</f>
        <v>0</v>
      </c>
      <c r="N105" s="447">
        <f>'Step 4 Support Tool'!M314</f>
        <v>0</v>
      </c>
      <c r="O105" s="447" t="str">
        <f>'Step 4 Support Tool'!AB314</f>
        <v/>
      </c>
      <c r="P105" s="953">
        <f>'Step 4 Support Tool'!AD314</f>
        <v>0</v>
      </c>
      <c r="Q105" s="954">
        <f>'Step 3.3 Heating System'!W212</f>
        <v>0</v>
      </c>
      <c r="R105" s="954" t="str">
        <f>'Step 4 Support Tool'!O314</f>
        <v/>
      </c>
      <c r="S105" s="955" t="str">
        <f>'Step 4 Support Tool'!P314</f>
        <v/>
      </c>
      <c r="T105" s="955" t="str">
        <f>'Step 4 Support Tool'!Q314</f>
        <v/>
      </c>
      <c r="U105" s="956" t="str">
        <f>'Step 4 Support Tool'!R314</f>
        <v/>
      </c>
      <c r="V105" s="956" t="str">
        <f>'Step 4 Support Tool'!S314</f>
        <v/>
      </c>
      <c r="W105" s="956" t="str">
        <f>'Step 4 Support Tool'!T314</f>
        <v/>
      </c>
      <c r="X105" s="957" t="str">
        <f>'Step 4 Support Tool'!X314</f>
        <v/>
      </c>
      <c r="Y105" s="958" t="str">
        <f t="shared" si="22"/>
        <v/>
      </c>
      <c r="Z105" s="959" t="str">
        <f>'Step 4 Support Tool'!AC314</f>
        <v/>
      </c>
      <c r="AA105" s="959">
        <f>'Step 4 Support Tool'!J314</f>
        <v>0</v>
      </c>
      <c r="AB105" s="959">
        <f>'Step 4 Support Tool'!K314</f>
        <v>0</v>
      </c>
      <c r="AC105" s="956">
        <f>'Step 3.3 Heating System'!H212</f>
        <v>0</v>
      </c>
      <c r="AD105" s="956" t="str">
        <f t="shared" si="19"/>
        <v/>
      </c>
      <c r="AE105" s="955">
        <f>'Step 3.3 Heating System'!E212</f>
        <v>0</v>
      </c>
      <c r="AF105" s="955">
        <f>'Step 3.3 Heating System'!F212</f>
        <v>0</v>
      </c>
      <c r="AG105" s="955">
        <f>'Step 3.3 Heating System'!G212</f>
        <v>0</v>
      </c>
      <c r="AH105" s="955">
        <f>'Step 3.3 Heating System'!H212</f>
        <v>0</v>
      </c>
      <c r="AI105" s="960">
        <f>'Step 3.3 Heating System'!I212</f>
        <v>0</v>
      </c>
      <c r="AJ105" s="960">
        <f>'Step 3.3 Heating System'!J212</f>
        <v>0</v>
      </c>
      <c r="AK105" s="960" t="str">
        <f>'Step 3.3 Heating System'!K212</f>
        <v/>
      </c>
      <c r="AL105" s="961" t="str">
        <f>'Step 3.3 Heating System'!L212</f>
        <v/>
      </c>
      <c r="AM105" s="961" t="str">
        <f>'Step 3.3 Heating System'!AB212</f>
        <v/>
      </c>
      <c r="AN105" s="962">
        <f>'Step 3.3 Heating System'!M212</f>
        <v>0</v>
      </c>
      <c r="AO105" s="962">
        <f>'Step 3.3 Heating System'!N212</f>
        <v>0</v>
      </c>
      <c r="AP105" s="962">
        <f>'Step 3.3 Heating System'!O212</f>
        <v>0</v>
      </c>
      <c r="AQ105" s="962">
        <f>'Step 3.3 Heating System'!P212</f>
        <v>0</v>
      </c>
      <c r="AR105" s="963">
        <f>'Step 3.3 Heating System'!Q212</f>
        <v>0</v>
      </c>
      <c r="AS105" s="963">
        <f>'Step 3.3 Heating System'!R212</f>
        <v>0</v>
      </c>
      <c r="AT105" s="963">
        <f>'Step 3.3 Heating System'!S212</f>
        <v>0</v>
      </c>
      <c r="AU105" s="964">
        <f>'Step 3.3 Heating System'!T212</f>
        <v>0</v>
      </c>
      <c r="AV105" s="964">
        <f>'Step 3.3 Heating System'!U212</f>
        <v>0</v>
      </c>
      <c r="AW105" s="964">
        <f>'Step 3.3 Heating System'!V212</f>
        <v>0</v>
      </c>
      <c r="AX105" s="964">
        <f>'Step 3.3 Heating System'!W212</f>
        <v>0</v>
      </c>
      <c r="AY105" s="963">
        <f>'Step 3.3 Heating System'!X212</f>
        <v>0</v>
      </c>
      <c r="AZ105" s="852">
        <f>SUMIF('Step 3.3 Heating System'!$A$12:$A$111,PETREAD!AE105,'Step 3.3 Heating System'!$V$12:$V$111)</f>
        <v>0</v>
      </c>
      <c r="BA105" s="852">
        <f t="shared" si="20"/>
        <v>0</v>
      </c>
      <c r="BB105" s="856" t="str">
        <f>'Step 3.3 Heating System'!AA212</f>
        <v/>
      </c>
      <c r="BC105" s="424"/>
      <c r="BD105" s="424"/>
      <c r="BE105" s="424"/>
      <c r="BF105" s="424"/>
      <c r="BG105" s="652" t="str">
        <f>SUBSTITUTE(_xlfn.XLOOKUP(G105,'Step 4 Support Tool'!$E$222:$E$321,'Step 3.1 Site Details'!$C$10:$C$109,"",0,1),"uilding ","")</f>
        <v>B1</v>
      </c>
      <c r="BH105" s="652" t="str" cm="1">
        <f t="array" ref="BH105">SUBSTITUTE(_xlfn.XLOOKUP(G105,'Step 3.3 Heating System'!C212:$C$219,'Step 3.3 Heating System'!E212:$E$219,"",0,1)," System ","")</f>
        <v/>
      </c>
      <c r="BI105" s="652" t="str">
        <f>IF(BH105="","",SUBSTITUTE('Step 4 Support Tool'!A314," System ",""))</f>
        <v/>
      </c>
      <c r="BJ105" s="652"/>
      <c r="BK105" s="652" t="str">
        <f t="shared" si="21"/>
        <v/>
      </c>
      <c r="BL105" s="424"/>
      <c r="BM105" s="424"/>
      <c r="BN105" s="424"/>
      <c r="BO105" s="424"/>
      <c r="BP105" s="424"/>
      <c r="BQ105" s="849" t="str">
        <f>'Step 4 Support Tool'!A314</f>
        <v>LC System 93</v>
      </c>
      <c r="BR105" s="850" t="str" cm="1">
        <f t="array" ref="BR105">_xlfn.XLOOKUP(G105,'Step 3.3 Heating System'!C212:$C$219,'Step 3.3 Heating System'!E212:$E$219,"",0,1)</f>
        <v/>
      </c>
      <c r="CQ105" s="424"/>
      <c r="CR105" s="424"/>
      <c r="CT105" s="424"/>
      <c r="CU105" s="424"/>
      <c r="CV105" s="424"/>
      <c r="CW105" s="424"/>
      <c r="CX105" s="424"/>
      <c r="CY105" s="424"/>
      <c r="CZ105" s="424"/>
      <c r="DA105" s="424"/>
      <c r="DC105" s="424"/>
      <c r="DD105" s="424"/>
      <c r="DE105" s="424"/>
      <c r="DF105" s="424"/>
      <c r="DG105" s="424"/>
      <c r="DH105" s="424"/>
      <c r="DJ105" s="424"/>
      <c r="DK105" s="424"/>
      <c r="DL105" s="424"/>
      <c r="DM105" s="424"/>
      <c r="DN105" s="424"/>
      <c r="DO105" s="424"/>
      <c r="DP105" s="424"/>
      <c r="DQ105" s="424"/>
      <c r="DR105" s="424"/>
      <c r="DS105" s="424"/>
      <c r="DT105" s="424"/>
      <c r="DU105" s="424"/>
      <c r="DV105" s="424"/>
      <c r="DW105" s="424"/>
      <c r="DX105" s="424"/>
      <c r="DY105" s="424"/>
      <c r="DZ105" s="424"/>
      <c r="EA105" s="424"/>
      <c r="EB105" s="424"/>
      <c r="EC105" s="424"/>
      <c r="ED105" s="424"/>
      <c r="EE105" s="424"/>
      <c r="EF105" s="424"/>
      <c r="EG105" s="424"/>
      <c r="EH105" s="424"/>
      <c r="EI105" s="424"/>
      <c r="EJ105" s="424"/>
      <c r="EK105" s="424"/>
      <c r="EL105" s="424"/>
      <c r="EM105" s="424"/>
      <c r="EN105" s="424"/>
      <c r="EO105" s="424"/>
      <c r="EP105" s="424"/>
      <c r="EQ105" s="424"/>
      <c r="ER105" s="424"/>
      <c r="ES105" s="424"/>
      <c r="ET105" s="424"/>
      <c r="EU105" s="424"/>
      <c r="EV105" s="424"/>
      <c r="EW105" s="424"/>
      <c r="EX105" s="424"/>
      <c r="EY105" s="424"/>
      <c r="EZ105" s="424"/>
      <c r="FA105" s="424"/>
      <c r="FB105" s="424"/>
      <c r="FC105" s="424"/>
      <c r="FD105" s="424"/>
      <c r="FE105" s="424"/>
      <c r="FF105" s="424"/>
      <c r="FG105" s="424"/>
      <c r="FH105" s="424"/>
      <c r="FI105" s="424"/>
      <c r="FJ105" s="424"/>
      <c r="FK105" s="424"/>
      <c r="FL105" s="424"/>
      <c r="FM105" s="424"/>
      <c r="FN105" s="424"/>
      <c r="FO105" s="424"/>
      <c r="FP105" s="424"/>
      <c r="FQ105" s="424"/>
      <c r="FR105" s="424"/>
      <c r="FS105" s="424"/>
      <c r="FT105" s="424"/>
      <c r="FU105" s="424"/>
      <c r="FV105" s="424"/>
      <c r="FW105" s="424"/>
      <c r="FX105" s="424"/>
      <c r="FY105" s="424"/>
      <c r="FZ105" s="424"/>
      <c r="GA105" s="424"/>
      <c r="GB105" s="424"/>
      <c r="GC105" s="424"/>
      <c r="GD105" s="424"/>
      <c r="GE105" s="424"/>
      <c r="GF105" s="424"/>
      <c r="GG105" s="424"/>
    </row>
    <row r="106" spans="1:189" ht="12" customHeight="1" x14ac:dyDescent="0.25">
      <c r="A106" s="447" t="str">
        <f t="shared" si="15"/>
        <v/>
      </c>
      <c r="B106" s="447" t="str">
        <f t="shared" si="16"/>
        <v/>
      </c>
      <c r="C106" s="447" t="str">
        <f>IF(D106="","",'Eligible Technologies'!$C$7)</f>
        <v/>
      </c>
      <c r="D106" s="447" t="str">
        <f>'Step 4 Support Tool'!B315</f>
        <v/>
      </c>
      <c r="E106" s="448">
        <f>'Step 4 Support Tool'!C315</f>
        <v>0</v>
      </c>
      <c r="F106" s="448">
        <f>'Step 4 Support Tool'!D315</f>
        <v>0</v>
      </c>
      <c r="G106" s="447" t="str">
        <f>IF('Step 4 Support Tool'!E315="","",TRIM('Step 4 Support Tool'!E315))</f>
        <v/>
      </c>
      <c r="H106" s="447" t="str">
        <f t="shared" si="17"/>
        <v/>
      </c>
      <c r="I106" s="447" t="str">
        <f t="shared" si="18"/>
        <v/>
      </c>
      <c r="J106" s="447">
        <f>'Step 4 Support Tool'!F315</f>
        <v>0</v>
      </c>
      <c r="K106" s="447">
        <f>'Step 4 Support Tool'!H315</f>
        <v>0</v>
      </c>
      <c r="L106" s="447">
        <f>'Step 4 Support Tool'!I315</f>
        <v>0</v>
      </c>
      <c r="M106" s="447">
        <f>'Step 4 Support Tool'!L315</f>
        <v>0</v>
      </c>
      <c r="N106" s="447">
        <f>'Step 4 Support Tool'!M315</f>
        <v>0</v>
      </c>
      <c r="O106" s="447" t="str">
        <f>'Step 4 Support Tool'!AB315</f>
        <v/>
      </c>
      <c r="P106" s="953">
        <f>'Step 4 Support Tool'!AD315</f>
        <v>0</v>
      </c>
      <c r="Q106" s="954">
        <f>'Step 3.3 Heating System'!W213</f>
        <v>0</v>
      </c>
      <c r="R106" s="954" t="str">
        <f>'Step 4 Support Tool'!O315</f>
        <v/>
      </c>
      <c r="S106" s="955" t="str">
        <f>'Step 4 Support Tool'!P315</f>
        <v/>
      </c>
      <c r="T106" s="955" t="str">
        <f>'Step 4 Support Tool'!Q315</f>
        <v/>
      </c>
      <c r="U106" s="956" t="str">
        <f>'Step 4 Support Tool'!R315</f>
        <v/>
      </c>
      <c r="V106" s="956" t="str">
        <f>'Step 4 Support Tool'!S315</f>
        <v/>
      </c>
      <c r="W106" s="956" t="str">
        <f>'Step 4 Support Tool'!T315</f>
        <v/>
      </c>
      <c r="X106" s="957" t="str">
        <f>'Step 4 Support Tool'!X315</f>
        <v/>
      </c>
      <c r="Y106" s="958" t="str">
        <f t="shared" si="22"/>
        <v/>
      </c>
      <c r="Z106" s="959" t="str">
        <f>'Step 4 Support Tool'!AC315</f>
        <v/>
      </c>
      <c r="AA106" s="959">
        <f>'Step 4 Support Tool'!J315</f>
        <v>0</v>
      </c>
      <c r="AB106" s="959">
        <f>'Step 4 Support Tool'!K315</f>
        <v>0</v>
      </c>
      <c r="AC106" s="956">
        <f>'Step 3.3 Heating System'!H213</f>
        <v>0</v>
      </c>
      <c r="AD106" s="956" t="str">
        <f t="shared" si="19"/>
        <v/>
      </c>
      <c r="AE106" s="955">
        <f>'Step 3.3 Heating System'!E213</f>
        <v>0</v>
      </c>
      <c r="AF106" s="955">
        <f>'Step 3.3 Heating System'!F213</f>
        <v>0</v>
      </c>
      <c r="AG106" s="955">
        <f>'Step 3.3 Heating System'!G213</f>
        <v>0</v>
      </c>
      <c r="AH106" s="955">
        <f>'Step 3.3 Heating System'!H213</f>
        <v>0</v>
      </c>
      <c r="AI106" s="960">
        <f>'Step 3.3 Heating System'!I213</f>
        <v>0</v>
      </c>
      <c r="AJ106" s="960">
        <f>'Step 3.3 Heating System'!J213</f>
        <v>0</v>
      </c>
      <c r="AK106" s="960" t="str">
        <f>'Step 3.3 Heating System'!K213</f>
        <v/>
      </c>
      <c r="AL106" s="961" t="str">
        <f>'Step 3.3 Heating System'!L213</f>
        <v/>
      </c>
      <c r="AM106" s="961" t="str">
        <f>'Step 3.3 Heating System'!AB213</f>
        <v/>
      </c>
      <c r="AN106" s="962">
        <f>'Step 3.3 Heating System'!M213</f>
        <v>0</v>
      </c>
      <c r="AO106" s="962">
        <f>'Step 3.3 Heating System'!N213</f>
        <v>0</v>
      </c>
      <c r="AP106" s="962">
        <f>'Step 3.3 Heating System'!O213</f>
        <v>0</v>
      </c>
      <c r="AQ106" s="962">
        <f>'Step 3.3 Heating System'!P213</f>
        <v>0</v>
      </c>
      <c r="AR106" s="963">
        <f>'Step 3.3 Heating System'!Q213</f>
        <v>0</v>
      </c>
      <c r="AS106" s="963">
        <f>'Step 3.3 Heating System'!R213</f>
        <v>0</v>
      </c>
      <c r="AT106" s="963">
        <f>'Step 3.3 Heating System'!S213</f>
        <v>0</v>
      </c>
      <c r="AU106" s="964">
        <f>'Step 3.3 Heating System'!T213</f>
        <v>0</v>
      </c>
      <c r="AV106" s="964">
        <f>'Step 3.3 Heating System'!U213</f>
        <v>0</v>
      </c>
      <c r="AW106" s="964">
        <f>'Step 3.3 Heating System'!V213</f>
        <v>0</v>
      </c>
      <c r="AX106" s="964">
        <f>'Step 3.3 Heating System'!W213</f>
        <v>0</v>
      </c>
      <c r="AY106" s="963">
        <f>'Step 3.3 Heating System'!X213</f>
        <v>0</v>
      </c>
      <c r="AZ106" s="852">
        <f>SUMIF('Step 3.3 Heating System'!$A$12:$A$111,PETREAD!AE106,'Step 3.3 Heating System'!$V$12:$V$111)</f>
        <v>0</v>
      </c>
      <c r="BA106" s="852">
        <f t="shared" si="20"/>
        <v>0</v>
      </c>
      <c r="BB106" s="856" t="str">
        <f>'Step 3.3 Heating System'!AA213</f>
        <v/>
      </c>
      <c r="BC106" s="424"/>
      <c r="BD106" s="424"/>
      <c r="BE106" s="424"/>
      <c r="BF106" s="424"/>
      <c r="BG106" s="652" t="str">
        <f>SUBSTITUTE(_xlfn.XLOOKUP(G106,'Step 4 Support Tool'!$E$222:$E$321,'Step 3.1 Site Details'!$C$10:$C$109,"",0,1),"uilding ","")</f>
        <v>B1</v>
      </c>
      <c r="BH106" s="652" t="str" cm="1">
        <f t="array" ref="BH106">SUBSTITUTE(_xlfn.XLOOKUP(G106,'Step 3.3 Heating System'!C213:$C$219,'Step 3.3 Heating System'!E213:$E$219,"",0,1)," System ","")</f>
        <v/>
      </c>
      <c r="BI106" s="652" t="str">
        <f>IF(BH106="","",SUBSTITUTE('Step 4 Support Tool'!A315," System ",""))</f>
        <v/>
      </c>
      <c r="BJ106" s="652"/>
      <c r="BK106" s="652" t="str">
        <f t="shared" si="21"/>
        <v/>
      </c>
      <c r="BL106" s="424"/>
      <c r="BM106" s="424"/>
      <c r="BN106" s="424"/>
      <c r="BO106" s="424"/>
      <c r="BP106" s="424"/>
      <c r="BQ106" s="849" t="str">
        <f>'Step 4 Support Tool'!A315</f>
        <v>LC System 94</v>
      </c>
      <c r="BR106" s="850" t="str" cm="1">
        <f t="array" ref="BR106">_xlfn.XLOOKUP(G106,'Step 3.3 Heating System'!C213:$C$219,'Step 3.3 Heating System'!E213:$E$219,"",0,1)</f>
        <v/>
      </c>
      <c r="CQ106" s="424"/>
      <c r="CR106" s="424"/>
      <c r="CT106" s="424"/>
      <c r="CU106" s="424"/>
      <c r="CV106" s="424"/>
      <c r="CW106" s="424"/>
      <c r="CX106" s="424"/>
      <c r="CY106" s="424"/>
      <c r="CZ106" s="424"/>
      <c r="DA106" s="424"/>
      <c r="DC106" s="424"/>
      <c r="DD106" s="424"/>
      <c r="DE106" s="424"/>
      <c r="DF106" s="424"/>
      <c r="DG106" s="424"/>
      <c r="DH106" s="424"/>
      <c r="DJ106" s="424"/>
      <c r="DK106" s="424"/>
      <c r="DL106" s="424"/>
      <c r="DM106" s="424"/>
      <c r="DN106" s="424"/>
      <c r="DO106" s="424"/>
      <c r="DP106" s="424"/>
      <c r="DQ106" s="424"/>
      <c r="DR106" s="424"/>
      <c r="DS106" s="424"/>
      <c r="DT106" s="424"/>
      <c r="DU106" s="424"/>
      <c r="DV106" s="424"/>
      <c r="DW106" s="424"/>
      <c r="DX106" s="424"/>
      <c r="DY106" s="424"/>
      <c r="DZ106" s="424"/>
      <c r="EA106" s="424"/>
      <c r="EB106" s="424"/>
      <c r="EC106" s="424"/>
      <c r="ED106" s="424"/>
      <c r="EE106" s="424"/>
      <c r="EF106" s="424"/>
      <c r="EG106" s="424"/>
      <c r="EH106" s="424"/>
      <c r="EI106" s="424"/>
      <c r="EJ106" s="424"/>
      <c r="EK106" s="424"/>
      <c r="EL106" s="424"/>
      <c r="EM106" s="424"/>
      <c r="EN106" s="424"/>
      <c r="EO106" s="424"/>
      <c r="EP106" s="424"/>
      <c r="EQ106" s="424"/>
      <c r="ER106" s="424"/>
      <c r="ES106" s="424"/>
      <c r="ET106" s="424"/>
      <c r="EU106" s="424"/>
      <c r="EV106" s="424"/>
      <c r="EW106" s="424"/>
      <c r="EX106" s="424"/>
      <c r="EY106" s="424"/>
      <c r="EZ106" s="424"/>
      <c r="FA106" s="424"/>
      <c r="FB106" s="424"/>
      <c r="FC106" s="424"/>
      <c r="FD106" s="424"/>
      <c r="FE106" s="424"/>
      <c r="FF106" s="424"/>
      <c r="FG106" s="424"/>
      <c r="FH106" s="424"/>
      <c r="FI106" s="424"/>
      <c r="FJ106" s="424"/>
      <c r="FK106" s="424"/>
      <c r="FL106" s="424"/>
      <c r="FM106" s="424"/>
      <c r="FN106" s="424"/>
      <c r="FO106" s="424"/>
      <c r="FP106" s="424"/>
      <c r="FQ106" s="424"/>
      <c r="FR106" s="424"/>
      <c r="FS106" s="424"/>
      <c r="FT106" s="424"/>
      <c r="FU106" s="424"/>
      <c r="FV106" s="424"/>
      <c r="FW106" s="424"/>
      <c r="FX106" s="424"/>
      <c r="FY106" s="424"/>
      <c r="FZ106" s="424"/>
      <c r="GA106" s="424"/>
      <c r="GB106" s="424"/>
      <c r="GC106" s="424"/>
      <c r="GD106" s="424"/>
      <c r="GE106" s="424"/>
      <c r="GF106" s="424"/>
      <c r="GG106" s="424"/>
    </row>
    <row r="107" spans="1:189" ht="12" customHeight="1" x14ac:dyDescent="0.25">
      <c r="A107" s="447" t="str">
        <f t="shared" si="15"/>
        <v/>
      </c>
      <c r="B107" s="447" t="str">
        <f t="shared" si="16"/>
        <v/>
      </c>
      <c r="C107" s="447" t="str">
        <f>IF(D107="","",'Eligible Technologies'!$C$7)</f>
        <v/>
      </c>
      <c r="D107" s="447" t="str">
        <f>'Step 4 Support Tool'!B316</f>
        <v/>
      </c>
      <c r="E107" s="448">
        <f>'Step 4 Support Tool'!C316</f>
        <v>0</v>
      </c>
      <c r="F107" s="448">
        <f>'Step 4 Support Tool'!D316</f>
        <v>0</v>
      </c>
      <c r="G107" s="447" t="str">
        <f>IF('Step 4 Support Tool'!E316="","",TRIM('Step 4 Support Tool'!E316))</f>
        <v/>
      </c>
      <c r="H107" s="447" t="str">
        <f t="shared" si="17"/>
        <v/>
      </c>
      <c r="I107" s="447" t="str">
        <f t="shared" si="18"/>
        <v/>
      </c>
      <c r="J107" s="447">
        <f>'Step 4 Support Tool'!F316</f>
        <v>0</v>
      </c>
      <c r="K107" s="447">
        <f>'Step 4 Support Tool'!H316</f>
        <v>0</v>
      </c>
      <c r="L107" s="447">
        <f>'Step 4 Support Tool'!I316</f>
        <v>0</v>
      </c>
      <c r="M107" s="447">
        <f>'Step 4 Support Tool'!L316</f>
        <v>0</v>
      </c>
      <c r="N107" s="447">
        <f>'Step 4 Support Tool'!M316</f>
        <v>0</v>
      </c>
      <c r="O107" s="447" t="str">
        <f>'Step 4 Support Tool'!AB316</f>
        <v/>
      </c>
      <c r="P107" s="953">
        <f>'Step 4 Support Tool'!AD316</f>
        <v>0</v>
      </c>
      <c r="Q107" s="954">
        <f>'Step 3.3 Heating System'!W214</f>
        <v>0</v>
      </c>
      <c r="R107" s="954" t="str">
        <f>'Step 4 Support Tool'!O316</f>
        <v/>
      </c>
      <c r="S107" s="955" t="str">
        <f>'Step 4 Support Tool'!P316</f>
        <v/>
      </c>
      <c r="T107" s="955" t="str">
        <f>'Step 4 Support Tool'!Q316</f>
        <v/>
      </c>
      <c r="U107" s="956" t="str">
        <f>'Step 4 Support Tool'!R316</f>
        <v/>
      </c>
      <c r="V107" s="956" t="str">
        <f>'Step 4 Support Tool'!S316</f>
        <v/>
      </c>
      <c r="W107" s="956" t="str">
        <f>'Step 4 Support Tool'!T316</f>
        <v/>
      </c>
      <c r="X107" s="957" t="str">
        <f>'Step 4 Support Tool'!X316</f>
        <v/>
      </c>
      <c r="Y107" s="958" t="str">
        <f t="shared" si="22"/>
        <v/>
      </c>
      <c r="Z107" s="959" t="str">
        <f>'Step 4 Support Tool'!AC316</f>
        <v/>
      </c>
      <c r="AA107" s="959">
        <f>'Step 4 Support Tool'!J316</f>
        <v>0</v>
      </c>
      <c r="AB107" s="959">
        <f>'Step 4 Support Tool'!K316</f>
        <v>0</v>
      </c>
      <c r="AC107" s="956">
        <f>'Step 3.3 Heating System'!H214</f>
        <v>0</v>
      </c>
      <c r="AD107" s="956" t="str">
        <f t="shared" si="19"/>
        <v/>
      </c>
      <c r="AE107" s="955">
        <f>'Step 3.3 Heating System'!E214</f>
        <v>0</v>
      </c>
      <c r="AF107" s="955">
        <f>'Step 3.3 Heating System'!F214</f>
        <v>0</v>
      </c>
      <c r="AG107" s="955">
        <f>'Step 3.3 Heating System'!G214</f>
        <v>0</v>
      </c>
      <c r="AH107" s="955">
        <f>'Step 3.3 Heating System'!H214</f>
        <v>0</v>
      </c>
      <c r="AI107" s="960">
        <f>'Step 3.3 Heating System'!I214</f>
        <v>0</v>
      </c>
      <c r="AJ107" s="960">
        <f>'Step 3.3 Heating System'!J214</f>
        <v>0</v>
      </c>
      <c r="AK107" s="960" t="str">
        <f>'Step 3.3 Heating System'!K214</f>
        <v/>
      </c>
      <c r="AL107" s="961" t="str">
        <f>'Step 3.3 Heating System'!L214</f>
        <v/>
      </c>
      <c r="AM107" s="961" t="str">
        <f>'Step 3.3 Heating System'!AB214</f>
        <v/>
      </c>
      <c r="AN107" s="962">
        <f>'Step 3.3 Heating System'!M214</f>
        <v>0</v>
      </c>
      <c r="AO107" s="962">
        <f>'Step 3.3 Heating System'!N214</f>
        <v>0</v>
      </c>
      <c r="AP107" s="962">
        <f>'Step 3.3 Heating System'!O214</f>
        <v>0</v>
      </c>
      <c r="AQ107" s="962">
        <f>'Step 3.3 Heating System'!P214</f>
        <v>0</v>
      </c>
      <c r="AR107" s="963">
        <f>'Step 3.3 Heating System'!Q214</f>
        <v>0</v>
      </c>
      <c r="AS107" s="963">
        <f>'Step 3.3 Heating System'!R214</f>
        <v>0</v>
      </c>
      <c r="AT107" s="963">
        <f>'Step 3.3 Heating System'!S214</f>
        <v>0</v>
      </c>
      <c r="AU107" s="964">
        <f>'Step 3.3 Heating System'!T214</f>
        <v>0</v>
      </c>
      <c r="AV107" s="964">
        <f>'Step 3.3 Heating System'!U214</f>
        <v>0</v>
      </c>
      <c r="AW107" s="964">
        <f>'Step 3.3 Heating System'!V214</f>
        <v>0</v>
      </c>
      <c r="AX107" s="964">
        <f>'Step 3.3 Heating System'!W214</f>
        <v>0</v>
      </c>
      <c r="AY107" s="963">
        <f>'Step 3.3 Heating System'!X214</f>
        <v>0</v>
      </c>
      <c r="AZ107" s="852">
        <f>SUMIF('Step 3.3 Heating System'!$A$12:$A$111,PETREAD!AE107,'Step 3.3 Heating System'!$V$12:$V$111)</f>
        <v>0</v>
      </c>
      <c r="BA107" s="852">
        <f t="shared" si="20"/>
        <v>0</v>
      </c>
      <c r="BB107" s="856" t="str">
        <f>'Step 3.3 Heating System'!AA214</f>
        <v/>
      </c>
      <c r="BC107" s="424"/>
      <c r="BD107" s="424"/>
      <c r="BE107" s="424"/>
      <c r="BF107" s="424"/>
      <c r="BG107" s="652" t="str">
        <f>SUBSTITUTE(_xlfn.XLOOKUP(G107,'Step 4 Support Tool'!$E$222:$E$321,'Step 3.1 Site Details'!$C$10:$C$109,"",0,1),"uilding ","")</f>
        <v>B1</v>
      </c>
      <c r="BH107" s="652" t="str" cm="1">
        <f t="array" ref="BH107">SUBSTITUTE(_xlfn.XLOOKUP(G107,'Step 3.3 Heating System'!C214:$C$219,'Step 3.3 Heating System'!E214:$E$219,"",0,1)," System ","")</f>
        <v/>
      </c>
      <c r="BI107" s="652" t="str">
        <f>IF(BH107="","",SUBSTITUTE('Step 4 Support Tool'!A316," System ",""))</f>
        <v/>
      </c>
      <c r="BJ107" s="652"/>
      <c r="BK107" s="652" t="str">
        <f t="shared" si="21"/>
        <v/>
      </c>
      <c r="BL107" s="424"/>
      <c r="BM107" s="424"/>
      <c r="BN107" s="424"/>
      <c r="BO107" s="424"/>
      <c r="BP107" s="424"/>
      <c r="BQ107" s="849" t="str">
        <f>'Step 4 Support Tool'!A316</f>
        <v>LC System 95</v>
      </c>
      <c r="BR107" s="850" t="str" cm="1">
        <f t="array" ref="BR107">_xlfn.XLOOKUP(G107,'Step 3.3 Heating System'!C214:$C$219,'Step 3.3 Heating System'!E214:$E$219,"",0,1)</f>
        <v/>
      </c>
      <c r="CQ107" s="424"/>
      <c r="CR107" s="424"/>
      <c r="CT107" s="424"/>
      <c r="CU107" s="424"/>
      <c r="CV107" s="424"/>
      <c r="CW107" s="424"/>
      <c r="CX107" s="424"/>
      <c r="CY107" s="424"/>
      <c r="CZ107" s="424"/>
      <c r="DA107" s="424"/>
      <c r="DC107" s="424"/>
      <c r="DD107" s="424"/>
      <c r="DE107" s="424"/>
      <c r="DF107" s="424"/>
      <c r="DG107" s="424"/>
      <c r="DH107" s="424"/>
      <c r="DJ107" s="424"/>
      <c r="DK107" s="424"/>
      <c r="DL107" s="424"/>
      <c r="DM107" s="424"/>
      <c r="DN107" s="424"/>
      <c r="DO107" s="424"/>
      <c r="DP107" s="424"/>
      <c r="DQ107" s="424"/>
      <c r="DR107" s="424"/>
      <c r="DS107" s="424"/>
      <c r="DT107" s="424"/>
      <c r="DU107" s="424"/>
      <c r="DV107" s="424"/>
      <c r="DW107" s="424"/>
      <c r="DX107" s="424"/>
      <c r="DY107" s="424"/>
      <c r="DZ107" s="424"/>
      <c r="EA107" s="424"/>
      <c r="EB107" s="424"/>
      <c r="EC107" s="424"/>
      <c r="ED107" s="424"/>
      <c r="EE107" s="424"/>
      <c r="EF107" s="424"/>
      <c r="EG107" s="424"/>
      <c r="EH107" s="424"/>
      <c r="EI107" s="424"/>
      <c r="EJ107" s="424"/>
      <c r="EK107" s="424"/>
      <c r="EL107" s="424"/>
      <c r="EM107" s="424"/>
      <c r="EN107" s="424"/>
      <c r="EO107" s="424"/>
      <c r="EP107" s="424"/>
      <c r="EQ107" s="424"/>
      <c r="ER107" s="424"/>
      <c r="ES107" s="424"/>
      <c r="ET107" s="424"/>
      <c r="EU107" s="424"/>
      <c r="EV107" s="424"/>
      <c r="EW107" s="424"/>
      <c r="EX107" s="424"/>
      <c r="EY107" s="424"/>
      <c r="EZ107" s="424"/>
      <c r="FA107" s="424"/>
      <c r="FB107" s="424"/>
      <c r="FC107" s="424"/>
      <c r="FD107" s="424"/>
      <c r="FE107" s="424"/>
      <c r="FF107" s="424"/>
      <c r="FG107" s="424"/>
      <c r="FH107" s="424"/>
      <c r="FI107" s="424"/>
      <c r="FJ107" s="424"/>
      <c r="FK107" s="424"/>
      <c r="FL107" s="424"/>
      <c r="FM107" s="424"/>
      <c r="FN107" s="424"/>
      <c r="FO107" s="424"/>
      <c r="FP107" s="424"/>
      <c r="FQ107" s="424"/>
      <c r="FR107" s="424"/>
      <c r="FS107" s="424"/>
      <c r="FT107" s="424"/>
      <c r="FU107" s="424"/>
      <c r="FV107" s="424"/>
      <c r="FW107" s="424"/>
      <c r="FX107" s="424"/>
      <c r="FY107" s="424"/>
      <c r="FZ107" s="424"/>
      <c r="GA107" s="424"/>
      <c r="GB107" s="424"/>
      <c r="GC107" s="424"/>
      <c r="GD107" s="424"/>
      <c r="GE107" s="424"/>
      <c r="GF107" s="424"/>
      <c r="GG107" s="424"/>
    </row>
    <row r="108" spans="1:189" ht="12" customHeight="1" x14ac:dyDescent="0.25">
      <c r="A108" s="447" t="str">
        <f t="shared" si="15"/>
        <v/>
      </c>
      <c r="B108" s="447" t="str">
        <f t="shared" si="16"/>
        <v/>
      </c>
      <c r="C108" s="447" t="str">
        <f>IF(D108="","",'Eligible Technologies'!$C$7)</f>
        <v/>
      </c>
      <c r="D108" s="447" t="str">
        <f>'Step 4 Support Tool'!B317</f>
        <v/>
      </c>
      <c r="E108" s="448">
        <f>'Step 4 Support Tool'!C317</f>
        <v>0</v>
      </c>
      <c r="F108" s="448">
        <f>'Step 4 Support Tool'!D317</f>
        <v>0</v>
      </c>
      <c r="G108" s="447" t="str">
        <f>IF('Step 4 Support Tool'!E317="","",TRIM('Step 4 Support Tool'!E317))</f>
        <v/>
      </c>
      <c r="H108" s="447" t="str">
        <f t="shared" si="17"/>
        <v/>
      </c>
      <c r="I108" s="447" t="str">
        <f t="shared" si="18"/>
        <v/>
      </c>
      <c r="J108" s="447">
        <f>'Step 4 Support Tool'!F317</f>
        <v>0</v>
      </c>
      <c r="K108" s="447">
        <f>'Step 4 Support Tool'!H317</f>
        <v>0</v>
      </c>
      <c r="L108" s="447">
        <f>'Step 4 Support Tool'!I317</f>
        <v>0</v>
      </c>
      <c r="M108" s="447">
        <f>'Step 4 Support Tool'!L317</f>
        <v>0</v>
      </c>
      <c r="N108" s="447">
        <f>'Step 4 Support Tool'!M317</f>
        <v>0</v>
      </c>
      <c r="O108" s="447" t="str">
        <f>'Step 4 Support Tool'!AB317</f>
        <v/>
      </c>
      <c r="P108" s="953">
        <f>'Step 4 Support Tool'!AD317</f>
        <v>0</v>
      </c>
      <c r="Q108" s="954">
        <f>'Step 3.3 Heating System'!W215</f>
        <v>0</v>
      </c>
      <c r="R108" s="954" t="str">
        <f>'Step 4 Support Tool'!O317</f>
        <v/>
      </c>
      <c r="S108" s="955" t="str">
        <f>'Step 4 Support Tool'!P317</f>
        <v/>
      </c>
      <c r="T108" s="955" t="str">
        <f>'Step 4 Support Tool'!Q317</f>
        <v/>
      </c>
      <c r="U108" s="956" t="str">
        <f>'Step 4 Support Tool'!R317</f>
        <v/>
      </c>
      <c r="V108" s="956" t="str">
        <f>'Step 4 Support Tool'!S317</f>
        <v/>
      </c>
      <c r="W108" s="956" t="str">
        <f>'Step 4 Support Tool'!T317</f>
        <v/>
      </c>
      <c r="X108" s="957" t="str">
        <f>'Step 4 Support Tool'!X317</f>
        <v/>
      </c>
      <c r="Y108" s="958" t="str">
        <f t="shared" si="22"/>
        <v/>
      </c>
      <c r="Z108" s="959" t="str">
        <f>'Step 4 Support Tool'!AC317</f>
        <v/>
      </c>
      <c r="AA108" s="959">
        <f>'Step 4 Support Tool'!J317</f>
        <v>0</v>
      </c>
      <c r="AB108" s="959">
        <f>'Step 4 Support Tool'!K317</f>
        <v>0</v>
      </c>
      <c r="AC108" s="956">
        <f>'Step 3.3 Heating System'!H215</f>
        <v>0</v>
      </c>
      <c r="AD108" s="956" t="str">
        <f t="shared" si="19"/>
        <v/>
      </c>
      <c r="AE108" s="955">
        <f>'Step 3.3 Heating System'!E215</f>
        <v>0</v>
      </c>
      <c r="AF108" s="955">
        <f>'Step 3.3 Heating System'!F215</f>
        <v>0</v>
      </c>
      <c r="AG108" s="955">
        <f>'Step 3.3 Heating System'!G215</f>
        <v>0</v>
      </c>
      <c r="AH108" s="955">
        <f>'Step 3.3 Heating System'!H215</f>
        <v>0</v>
      </c>
      <c r="AI108" s="960">
        <f>'Step 3.3 Heating System'!I215</f>
        <v>0</v>
      </c>
      <c r="AJ108" s="960">
        <f>'Step 3.3 Heating System'!J215</f>
        <v>0</v>
      </c>
      <c r="AK108" s="960" t="str">
        <f>'Step 3.3 Heating System'!K215</f>
        <v/>
      </c>
      <c r="AL108" s="961" t="str">
        <f>'Step 3.3 Heating System'!L215</f>
        <v/>
      </c>
      <c r="AM108" s="961" t="str">
        <f>'Step 3.3 Heating System'!AB215</f>
        <v/>
      </c>
      <c r="AN108" s="962">
        <f>'Step 3.3 Heating System'!M215</f>
        <v>0</v>
      </c>
      <c r="AO108" s="962">
        <f>'Step 3.3 Heating System'!N215</f>
        <v>0</v>
      </c>
      <c r="AP108" s="962">
        <f>'Step 3.3 Heating System'!O215</f>
        <v>0</v>
      </c>
      <c r="AQ108" s="962">
        <f>'Step 3.3 Heating System'!P215</f>
        <v>0</v>
      </c>
      <c r="AR108" s="963">
        <f>'Step 3.3 Heating System'!Q215</f>
        <v>0</v>
      </c>
      <c r="AS108" s="963">
        <f>'Step 3.3 Heating System'!R215</f>
        <v>0</v>
      </c>
      <c r="AT108" s="963">
        <f>'Step 3.3 Heating System'!S215</f>
        <v>0</v>
      </c>
      <c r="AU108" s="964">
        <f>'Step 3.3 Heating System'!T215</f>
        <v>0</v>
      </c>
      <c r="AV108" s="964">
        <f>'Step 3.3 Heating System'!U215</f>
        <v>0</v>
      </c>
      <c r="AW108" s="964">
        <f>'Step 3.3 Heating System'!V215</f>
        <v>0</v>
      </c>
      <c r="AX108" s="964">
        <f>'Step 3.3 Heating System'!W215</f>
        <v>0</v>
      </c>
      <c r="AY108" s="963">
        <f>'Step 3.3 Heating System'!X215</f>
        <v>0</v>
      </c>
      <c r="AZ108" s="852">
        <f>SUMIF('Step 3.3 Heating System'!$A$12:$A$111,PETREAD!AE108,'Step 3.3 Heating System'!$V$12:$V$111)</f>
        <v>0</v>
      </c>
      <c r="BA108" s="852">
        <f t="shared" si="20"/>
        <v>0</v>
      </c>
      <c r="BB108" s="856" t="str">
        <f>'Step 3.3 Heating System'!AA215</f>
        <v/>
      </c>
      <c r="BC108" s="424"/>
      <c r="BD108" s="424"/>
      <c r="BE108" s="424"/>
      <c r="BF108" s="424"/>
      <c r="BG108" s="652" t="str">
        <f>SUBSTITUTE(_xlfn.XLOOKUP(G108,'Step 4 Support Tool'!$E$222:$E$321,'Step 3.1 Site Details'!$C$10:$C$109,"",0,1),"uilding ","")</f>
        <v>B1</v>
      </c>
      <c r="BH108" s="652" t="str" cm="1">
        <f t="array" ref="BH108">SUBSTITUTE(_xlfn.XLOOKUP(G108,'Step 3.3 Heating System'!C215:$C$219,'Step 3.3 Heating System'!E215:$E$219,"",0,1)," System ","")</f>
        <v/>
      </c>
      <c r="BI108" s="652" t="str">
        <f>IF(BH108="","",SUBSTITUTE('Step 4 Support Tool'!A317," System ",""))</f>
        <v/>
      </c>
      <c r="BJ108" s="652"/>
      <c r="BK108" s="652" t="str">
        <f t="shared" si="21"/>
        <v/>
      </c>
      <c r="BL108" s="424"/>
      <c r="BM108" s="424"/>
      <c r="BN108" s="424"/>
      <c r="BO108" s="424"/>
      <c r="BP108" s="424"/>
      <c r="BQ108" s="849" t="str">
        <f>'Step 4 Support Tool'!A317</f>
        <v>LC System 96</v>
      </c>
      <c r="BR108" s="850" t="str" cm="1">
        <f t="array" ref="BR108">_xlfn.XLOOKUP(G108,'Step 3.3 Heating System'!C215:$C$219,'Step 3.3 Heating System'!E215:$E$219,"",0,1)</f>
        <v/>
      </c>
      <c r="CQ108" s="424"/>
      <c r="CR108" s="424"/>
      <c r="CT108" s="424"/>
      <c r="CU108" s="424"/>
      <c r="CV108" s="424"/>
      <c r="CW108" s="424"/>
      <c r="CX108" s="424"/>
      <c r="CY108" s="424"/>
      <c r="CZ108" s="424"/>
      <c r="DA108" s="424"/>
      <c r="DC108" s="424"/>
      <c r="DD108" s="424"/>
      <c r="DE108" s="424"/>
      <c r="DF108" s="424"/>
      <c r="DG108" s="424"/>
      <c r="DH108" s="424"/>
      <c r="DJ108" s="424"/>
      <c r="DK108" s="424"/>
      <c r="DL108" s="424"/>
      <c r="DM108" s="424"/>
      <c r="DN108" s="424"/>
      <c r="DO108" s="424"/>
      <c r="DP108" s="424"/>
      <c r="DQ108" s="424"/>
      <c r="DR108" s="424"/>
      <c r="DS108" s="424"/>
      <c r="DT108" s="424"/>
      <c r="DU108" s="424"/>
      <c r="DV108" s="424"/>
      <c r="DW108" s="424"/>
      <c r="DX108" s="424"/>
      <c r="DY108" s="424"/>
      <c r="DZ108" s="424"/>
      <c r="EA108" s="424"/>
      <c r="EB108" s="424"/>
      <c r="EC108" s="424"/>
      <c r="ED108" s="424"/>
      <c r="EE108" s="424"/>
      <c r="EF108" s="424"/>
      <c r="EG108" s="424"/>
      <c r="EH108" s="424"/>
      <c r="EI108" s="424"/>
      <c r="EJ108" s="424"/>
      <c r="EK108" s="424"/>
      <c r="EL108" s="424"/>
      <c r="EM108" s="424"/>
      <c r="EN108" s="424"/>
      <c r="EO108" s="424"/>
      <c r="EP108" s="424"/>
      <c r="EQ108" s="424"/>
      <c r="ER108" s="424"/>
      <c r="ES108" s="424"/>
      <c r="ET108" s="424"/>
      <c r="EU108" s="424"/>
      <c r="EV108" s="424"/>
      <c r="EW108" s="424"/>
      <c r="EX108" s="424"/>
      <c r="EY108" s="424"/>
      <c r="EZ108" s="424"/>
      <c r="FA108" s="424"/>
      <c r="FB108" s="424"/>
      <c r="FC108" s="424"/>
      <c r="FD108" s="424"/>
      <c r="FE108" s="424"/>
      <c r="FF108" s="424"/>
      <c r="FG108" s="424"/>
      <c r="FH108" s="424"/>
      <c r="FI108" s="424"/>
      <c r="FJ108" s="424"/>
      <c r="FK108" s="424"/>
      <c r="FL108" s="424"/>
      <c r="FM108" s="424"/>
      <c r="FN108" s="424"/>
      <c r="FO108" s="424"/>
      <c r="FP108" s="424"/>
      <c r="FQ108" s="424"/>
      <c r="FR108" s="424"/>
      <c r="FS108" s="424"/>
      <c r="FT108" s="424"/>
      <c r="FU108" s="424"/>
      <c r="FV108" s="424"/>
      <c r="FW108" s="424"/>
      <c r="FX108" s="424"/>
      <c r="FY108" s="424"/>
      <c r="FZ108" s="424"/>
      <c r="GA108" s="424"/>
      <c r="GB108" s="424"/>
      <c r="GC108" s="424"/>
      <c r="GD108" s="424"/>
      <c r="GE108" s="424"/>
      <c r="GF108" s="424"/>
      <c r="GG108" s="424"/>
    </row>
    <row r="109" spans="1:189" ht="12" customHeight="1" x14ac:dyDescent="0.25">
      <c r="A109" s="447" t="str">
        <f t="shared" si="15"/>
        <v/>
      </c>
      <c r="B109" s="447" t="str">
        <f t="shared" ref="B109:B112" si="23">IF(C109="","",$A$2&amp;BG109&amp;BH109&amp;BI109&amp;BK109)</f>
        <v/>
      </c>
      <c r="C109" s="447" t="str">
        <f>IF(D109="","",'Eligible Technologies'!$C$7)</f>
        <v/>
      </c>
      <c r="D109" s="447" t="str">
        <f>'Step 4 Support Tool'!B318</f>
        <v/>
      </c>
      <c r="E109" s="448">
        <f>'Step 4 Support Tool'!C318</f>
        <v>0</v>
      </c>
      <c r="F109" s="448">
        <f>'Step 4 Support Tool'!D318</f>
        <v>0</v>
      </c>
      <c r="G109" s="447" t="str">
        <f>IF('Step 4 Support Tool'!E318="","",TRIM('Step 4 Support Tool'!E318))</f>
        <v/>
      </c>
      <c r="H109" s="447" t="str">
        <f t="shared" ref="H109:H112" si="24">_xlfn.XLOOKUP(I109,$C$270:$C$369,$B$270:$B$369,"",0,1)</f>
        <v/>
      </c>
      <c r="I109" s="447" t="str">
        <f t="shared" si="18"/>
        <v/>
      </c>
      <c r="J109" s="447">
        <f>'Step 4 Support Tool'!F318</f>
        <v>0</v>
      </c>
      <c r="K109" s="447">
        <f>'Step 4 Support Tool'!H318</f>
        <v>0</v>
      </c>
      <c r="L109" s="447">
        <f>'Step 4 Support Tool'!I318</f>
        <v>0</v>
      </c>
      <c r="M109" s="447">
        <f>'Step 4 Support Tool'!L318</f>
        <v>0</v>
      </c>
      <c r="N109" s="447">
        <f>'Step 4 Support Tool'!M318</f>
        <v>0</v>
      </c>
      <c r="O109" s="447" t="str">
        <f>'Step 4 Support Tool'!AB318</f>
        <v/>
      </c>
      <c r="P109" s="953">
        <f>'Step 4 Support Tool'!AD318</f>
        <v>0</v>
      </c>
      <c r="Q109" s="954">
        <f>'Step 3.3 Heating System'!W216</f>
        <v>0</v>
      </c>
      <c r="R109" s="954" t="str">
        <f>'Step 4 Support Tool'!O318</f>
        <v/>
      </c>
      <c r="S109" s="955" t="str">
        <f>'Step 4 Support Tool'!P318</f>
        <v/>
      </c>
      <c r="T109" s="955" t="str">
        <f>'Step 4 Support Tool'!Q318</f>
        <v/>
      </c>
      <c r="U109" s="956" t="str">
        <f>'Step 4 Support Tool'!R318</f>
        <v/>
      </c>
      <c r="V109" s="956" t="str">
        <f>'Step 4 Support Tool'!S318</f>
        <v/>
      </c>
      <c r="W109" s="956" t="str">
        <f>'Step 4 Support Tool'!T318</f>
        <v/>
      </c>
      <c r="X109" s="957" t="str">
        <f>'Step 4 Support Tool'!X318</f>
        <v/>
      </c>
      <c r="Y109" s="958" t="str">
        <f t="shared" si="22"/>
        <v/>
      </c>
      <c r="Z109" s="959" t="str">
        <f>'Step 4 Support Tool'!AC318</f>
        <v/>
      </c>
      <c r="AA109" s="959">
        <f>'Step 4 Support Tool'!J318</f>
        <v>0</v>
      </c>
      <c r="AB109" s="959">
        <f>'Step 4 Support Tool'!K318</f>
        <v>0</v>
      </c>
      <c r="AC109" s="956">
        <f>'Step 3.3 Heating System'!H216</f>
        <v>0</v>
      </c>
      <c r="AD109" s="956" t="str">
        <f t="shared" ref="AD109:AD112" si="25">IF(AE109=0,"",A109&amp;BH109)</f>
        <v/>
      </c>
      <c r="AE109" s="955">
        <f>'Step 3.3 Heating System'!E216</f>
        <v>0</v>
      </c>
      <c r="AF109" s="955">
        <f>'Step 3.3 Heating System'!F216</f>
        <v>0</v>
      </c>
      <c r="AG109" s="955">
        <f>'Step 3.3 Heating System'!G216</f>
        <v>0</v>
      </c>
      <c r="AH109" s="955">
        <f>'Step 3.3 Heating System'!H216</f>
        <v>0</v>
      </c>
      <c r="AI109" s="960">
        <f>'Step 3.3 Heating System'!I216</f>
        <v>0</v>
      </c>
      <c r="AJ109" s="960">
        <f>'Step 3.3 Heating System'!J216</f>
        <v>0</v>
      </c>
      <c r="AK109" s="960" t="str">
        <f>'Step 3.3 Heating System'!K216</f>
        <v/>
      </c>
      <c r="AL109" s="961" t="str">
        <f>'Step 3.3 Heating System'!L216</f>
        <v/>
      </c>
      <c r="AM109" s="961" t="str">
        <f>'Step 3.3 Heating System'!AB216</f>
        <v/>
      </c>
      <c r="AN109" s="962">
        <f>'Step 3.3 Heating System'!M216</f>
        <v>0</v>
      </c>
      <c r="AO109" s="962">
        <f>'Step 3.3 Heating System'!N216</f>
        <v>0</v>
      </c>
      <c r="AP109" s="962">
        <f>'Step 3.3 Heating System'!O216</f>
        <v>0</v>
      </c>
      <c r="AQ109" s="962">
        <f>'Step 3.3 Heating System'!P216</f>
        <v>0</v>
      </c>
      <c r="AR109" s="963">
        <f>'Step 3.3 Heating System'!Q216</f>
        <v>0</v>
      </c>
      <c r="AS109" s="963">
        <f>'Step 3.3 Heating System'!R216</f>
        <v>0</v>
      </c>
      <c r="AT109" s="963">
        <f>'Step 3.3 Heating System'!S216</f>
        <v>0</v>
      </c>
      <c r="AU109" s="964">
        <f>'Step 3.3 Heating System'!T216</f>
        <v>0</v>
      </c>
      <c r="AV109" s="964">
        <f>'Step 3.3 Heating System'!U216</f>
        <v>0</v>
      </c>
      <c r="AW109" s="964">
        <f>'Step 3.3 Heating System'!V216</f>
        <v>0</v>
      </c>
      <c r="AX109" s="964">
        <f>'Step 3.3 Heating System'!W216</f>
        <v>0</v>
      </c>
      <c r="AY109" s="963">
        <f>'Step 3.3 Heating System'!X216</f>
        <v>0</v>
      </c>
      <c r="AZ109" s="852">
        <f>SUMIF('Step 3.3 Heating System'!$A$12:$A$111,PETREAD!AE109,'Step 3.3 Heating System'!$V$12:$V$111)</f>
        <v>0</v>
      </c>
      <c r="BA109" s="852">
        <f t="shared" ref="BA109:BA112" si="26">IFERROR(AX109-AZ109,"")</f>
        <v>0</v>
      </c>
      <c r="BB109" s="856" t="str">
        <f>'Step 3.3 Heating System'!AA216</f>
        <v/>
      </c>
      <c r="BC109" s="424"/>
      <c r="BD109" s="424"/>
      <c r="BE109" s="424"/>
      <c r="BF109" s="424"/>
      <c r="BG109" s="652" t="str">
        <f>SUBSTITUTE(_xlfn.XLOOKUP(G109,'Step 4 Support Tool'!$E$222:$E$321,'Step 3.1 Site Details'!$C$10:$C$109,"",0,1),"uilding ","")</f>
        <v>B1</v>
      </c>
      <c r="BH109" s="652" t="str" cm="1">
        <f t="array" ref="BH109">SUBSTITUTE(_xlfn.XLOOKUP(G109,'Step 3.3 Heating System'!C216:$C$219,'Step 3.3 Heating System'!E216:$E$219,"",0,1)," System ","")</f>
        <v/>
      </c>
      <c r="BI109" s="652" t="str">
        <f>IF(BH109="","",SUBSTITUTE('Step 4 Support Tool'!A318," System ",""))</f>
        <v/>
      </c>
      <c r="BJ109" s="652"/>
      <c r="BK109" s="652" t="str">
        <f t="shared" si="21"/>
        <v/>
      </c>
      <c r="BL109" s="424"/>
      <c r="BM109" s="424"/>
      <c r="BN109" s="424"/>
      <c r="BO109" s="424"/>
      <c r="BP109" s="424"/>
      <c r="BQ109" s="849" t="str">
        <f>'Step 4 Support Tool'!A318</f>
        <v>LC System 97</v>
      </c>
      <c r="BR109" s="850" t="str" cm="1">
        <f t="array" ref="BR109">_xlfn.XLOOKUP(G109,'Step 3.3 Heating System'!C216:$C$219,'Step 3.3 Heating System'!E216:$E$219,"",0,1)</f>
        <v/>
      </c>
      <c r="CQ109" s="424"/>
      <c r="CR109" s="424"/>
      <c r="CT109" s="424"/>
      <c r="CU109" s="424"/>
      <c r="CV109" s="424"/>
      <c r="CW109" s="424"/>
      <c r="CX109" s="424"/>
      <c r="CY109" s="424"/>
      <c r="CZ109" s="424"/>
      <c r="DA109" s="424"/>
      <c r="DC109" s="424"/>
      <c r="DD109" s="424"/>
      <c r="DE109" s="424"/>
      <c r="DF109" s="424"/>
      <c r="DG109" s="424"/>
      <c r="DH109" s="424"/>
      <c r="DJ109" s="424"/>
      <c r="DK109" s="424"/>
      <c r="DL109" s="424"/>
      <c r="DM109" s="424"/>
      <c r="DN109" s="424"/>
      <c r="DO109" s="424"/>
      <c r="DP109" s="424"/>
      <c r="DQ109" s="424"/>
      <c r="DR109" s="424"/>
      <c r="DS109" s="424"/>
      <c r="DT109" s="424"/>
      <c r="DU109" s="424"/>
      <c r="DV109" s="424"/>
      <c r="DW109" s="424"/>
      <c r="DX109" s="424"/>
      <c r="DY109" s="424"/>
      <c r="DZ109" s="424"/>
      <c r="EA109" s="424"/>
      <c r="EB109" s="424"/>
      <c r="EC109" s="424"/>
      <c r="ED109" s="424"/>
      <c r="EE109" s="424"/>
      <c r="EF109" s="424"/>
      <c r="EG109" s="424"/>
      <c r="EH109" s="424"/>
      <c r="EI109" s="424"/>
      <c r="EJ109" s="424"/>
      <c r="EK109" s="424"/>
      <c r="EL109" s="424"/>
      <c r="EM109" s="424"/>
      <c r="EN109" s="424"/>
      <c r="EO109" s="424"/>
      <c r="EP109" s="424"/>
      <c r="EQ109" s="424"/>
      <c r="ER109" s="424"/>
      <c r="ES109" s="424"/>
      <c r="ET109" s="424"/>
      <c r="EU109" s="424"/>
      <c r="EV109" s="424"/>
      <c r="EW109" s="424"/>
      <c r="EX109" s="424"/>
      <c r="EY109" s="424"/>
      <c r="EZ109" s="424"/>
      <c r="FA109" s="424"/>
      <c r="FB109" s="424"/>
      <c r="FC109" s="424"/>
      <c r="FD109" s="424"/>
      <c r="FE109" s="424"/>
      <c r="FF109" s="424"/>
      <c r="FG109" s="424"/>
      <c r="FH109" s="424"/>
      <c r="FI109" s="424"/>
      <c r="FJ109" s="424"/>
      <c r="FK109" s="424"/>
      <c r="FL109" s="424"/>
      <c r="FM109" s="424"/>
      <c r="FN109" s="424"/>
      <c r="FO109" s="424"/>
      <c r="FP109" s="424"/>
      <c r="FQ109" s="424"/>
      <c r="FR109" s="424"/>
      <c r="FS109" s="424"/>
      <c r="FT109" s="424"/>
      <c r="FU109" s="424"/>
      <c r="FV109" s="424"/>
      <c r="FW109" s="424"/>
      <c r="FX109" s="424"/>
      <c r="FY109" s="424"/>
      <c r="FZ109" s="424"/>
      <c r="GA109" s="424"/>
      <c r="GB109" s="424"/>
      <c r="GC109" s="424"/>
      <c r="GD109" s="424"/>
      <c r="GE109" s="424"/>
      <c r="GF109" s="424"/>
      <c r="GG109" s="424"/>
    </row>
    <row r="110" spans="1:189" ht="12" customHeight="1" x14ac:dyDescent="0.25">
      <c r="A110" s="447" t="str">
        <f t="shared" si="15"/>
        <v/>
      </c>
      <c r="B110" s="447" t="str">
        <f t="shared" si="23"/>
        <v/>
      </c>
      <c r="C110" s="447" t="str">
        <f>IF(D110="","",'Eligible Technologies'!$C$7)</f>
        <v/>
      </c>
      <c r="D110" s="447" t="str">
        <f>'Step 4 Support Tool'!B319</f>
        <v/>
      </c>
      <c r="E110" s="448">
        <f>'Step 4 Support Tool'!C319</f>
        <v>0</v>
      </c>
      <c r="F110" s="448">
        <f>'Step 4 Support Tool'!D319</f>
        <v>0</v>
      </c>
      <c r="G110" s="447" t="str">
        <f>IF('Step 4 Support Tool'!E319="","",TRIM('Step 4 Support Tool'!E319))</f>
        <v/>
      </c>
      <c r="H110" s="447" t="str">
        <f t="shared" si="24"/>
        <v/>
      </c>
      <c r="I110" s="447" t="str">
        <f t="shared" si="18"/>
        <v/>
      </c>
      <c r="J110" s="447">
        <f>'Step 4 Support Tool'!F319</f>
        <v>0</v>
      </c>
      <c r="K110" s="447">
        <f>'Step 4 Support Tool'!H319</f>
        <v>0</v>
      </c>
      <c r="L110" s="447">
        <f>'Step 4 Support Tool'!I319</f>
        <v>0</v>
      </c>
      <c r="M110" s="447">
        <f>'Step 4 Support Tool'!L319</f>
        <v>0</v>
      </c>
      <c r="N110" s="447">
        <f>'Step 4 Support Tool'!M319</f>
        <v>0</v>
      </c>
      <c r="O110" s="447" t="str">
        <f>'Step 4 Support Tool'!AB319</f>
        <v/>
      </c>
      <c r="P110" s="953">
        <f>'Step 4 Support Tool'!AD319</f>
        <v>0</v>
      </c>
      <c r="Q110" s="954">
        <f>'Step 3.3 Heating System'!W217</f>
        <v>0</v>
      </c>
      <c r="R110" s="954" t="str">
        <f>'Step 4 Support Tool'!O319</f>
        <v/>
      </c>
      <c r="S110" s="955" t="str">
        <f>'Step 4 Support Tool'!P319</f>
        <v/>
      </c>
      <c r="T110" s="955" t="str">
        <f>'Step 4 Support Tool'!Q319</f>
        <v/>
      </c>
      <c r="U110" s="956" t="str">
        <f>'Step 4 Support Tool'!R319</f>
        <v/>
      </c>
      <c r="V110" s="956" t="str">
        <f>'Step 4 Support Tool'!S319</f>
        <v/>
      </c>
      <c r="W110" s="956" t="str">
        <f>'Step 4 Support Tool'!T319</f>
        <v/>
      </c>
      <c r="X110" s="957" t="str">
        <f>'Step 4 Support Tool'!X319</f>
        <v/>
      </c>
      <c r="Y110" s="958" t="str">
        <f t="shared" si="22"/>
        <v/>
      </c>
      <c r="Z110" s="959" t="str">
        <f>'Step 4 Support Tool'!AC319</f>
        <v/>
      </c>
      <c r="AA110" s="959">
        <f>'Step 4 Support Tool'!J319</f>
        <v>0</v>
      </c>
      <c r="AB110" s="959">
        <f>'Step 4 Support Tool'!K319</f>
        <v>0</v>
      </c>
      <c r="AC110" s="956">
        <f>'Step 3.3 Heating System'!H217</f>
        <v>0</v>
      </c>
      <c r="AD110" s="956" t="str">
        <f t="shared" si="25"/>
        <v/>
      </c>
      <c r="AE110" s="955">
        <f>'Step 3.3 Heating System'!E217</f>
        <v>0</v>
      </c>
      <c r="AF110" s="955">
        <f>'Step 3.3 Heating System'!F217</f>
        <v>0</v>
      </c>
      <c r="AG110" s="955">
        <f>'Step 3.3 Heating System'!G217</f>
        <v>0</v>
      </c>
      <c r="AH110" s="955">
        <f>'Step 3.3 Heating System'!H217</f>
        <v>0</v>
      </c>
      <c r="AI110" s="960">
        <f>'Step 3.3 Heating System'!I217</f>
        <v>0</v>
      </c>
      <c r="AJ110" s="960">
        <f>'Step 3.3 Heating System'!J217</f>
        <v>0</v>
      </c>
      <c r="AK110" s="960" t="str">
        <f>'Step 3.3 Heating System'!K217</f>
        <v/>
      </c>
      <c r="AL110" s="961" t="str">
        <f>'Step 3.3 Heating System'!L217</f>
        <v/>
      </c>
      <c r="AM110" s="961" t="str">
        <f>'Step 3.3 Heating System'!AB217</f>
        <v/>
      </c>
      <c r="AN110" s="962">
        <f>'Step 3.3 Heating System'!M217</f>
        <v>0</v>
      </c>
      <c r="AO110" s="962">
        <f>'Step 3.3 Heating System'!N217</f>
        <v>0</v>
      </c>
      <c r="AP110" s="962">
        <f>'Step 3.3 Heating System'!O217</f>
        <v>0</v>
      </c>
      <c r="AQ110" s="962">
        <f>'Step 3.3 Heating System'!P217</f>
        <v>0</v>
      </c>
      <c r="AR110" s="963">
        <f>'Step 3.3 Heating System'!Q217</f>
        <v>0</v>
      </c>
      <c r="AS110" s="963">
        <f>'Step 3.3 Heating System'!R217</f>
        <v>0</v>
      </c>
      <c r="AT110" s="963">
        <f>'Step 3.3 Heating System'!S217</f>
        <v>0</v>
      </c>
      <c r="AU110" s="964">
        <f>'Step 3.3 Heating System'!T217</f>
        <v>0</v>
      </c>
      <c r="AV110" s="964">
        <f>'Step 3.3 Heating System'!U217</f>
        <v>0</v>
      </c>
      <c r="AW110" s="964">
        <f>'Step 3.3 Heating System'!V217</f>
        <v>0</v>
      </c>
      <c r="AX110" s="964">
        <f>'Step 3.3 Heating System'!W217</f>
        <v>0</v>
      </c>
      <c r="AY110" s="963">
        <f>'Step 3.3 Heating System'!X217</f>
        <v>0</v>
      </c>
      <c r="AZ110" s="852">
        <f>SUMIF('Step 3.3 Heating System'!$A$12:$A$111,PETREAD!AE110,'Step 3.3 Heating System'!$V$12:$V$111)</f>
        <v>0</v>
      </c>
      <c r="BA110" s="852">
        <f t="shared" si="26"/>
        <v>0</v>
      </c>
      <c r="BB110" s="856" t="str">
        <f>'Step 3.3 Heating System'!AA217</f>
        <v/>
      </c>
      <c r="BC110" s="424"/>
      <c r="BD110" s="424"/>
      <c r="BE110" s="424"/>
      <c r="BF110" s="424"/>
      <c r="BG110" s="652" t="str">
        <f>SUBSTITUTE(_xlfn.XLOOKUP(G110,'Step 4 Support Tool'!$E$222:$E$321,'Step 3.1 Site Details'!$C$10:$C$109,"",0,1),"uilding ","")</f>
        <v>B1</v>
      </c>
      <c r="BH110" s="652" t="str" cm="1">
        <f t="array" ref="BH110">SUBSTITUTE(_xlfn.XLOOKUP(G110,'Step 3.3 Heating System'!C217:$C$219,'Step 3.3 Heating System'!E217:$E$219,"",0,1)," System ","")</f>
        <v/>
      </c>
      <c r="BI110" s="652" t="str">
        <f>IF(BH110="","",SUBSTITUTE('Step 4 Support Tool'!A319," System ",""))</f>
        <v/>
      </c>
      <c r="BJ110" s="652"/>
      <c r="BK110" s="652" t="str">
        <f t="shared" si="21"/>
        <v/>
      </c>
      <c r="BL110" s="424"/>
      <c r="BM110" s="424"/>
      <c r="BN110" s="424"/>
      <c r="BO110" s="424"/>
      <c r="BP110" s="424"/>
      <c r="BQ110" s="849" t="str">
        <f>'Step 4 Support Tool'!A319</f>
        <v>LC System 98</v>
      </c>
      <c r="BR110" s="850" t="str" cm="1">
        <f t="array" ref="BR110">_xlfn.XLOOKUP(G110,'Step 3.3 Heating System'!C217:$C$219,'Step 3.3 Heating System'!E217:$E$219,"",0,1)</f>
        <v/>
      </c>
      <c r="CQ110" s="424"/>
      <c r="CR110" s="424"/>
      <c r="CT110" s="424"/>
      <c r="CU110" s="424"/>
      <c r="CV110" s="424"/>
      <c r="CW110" s="424"/>
      <c r="CX110" s="424"/>
      <c r="CY110" s="424"/>
      <c r="CZ110" s="424"/>
      <c r="DA110" s="424"/>
      <c r="DC110" s="424"/>
      <c r="DD110" s="424"/>
      <c r="DE110" s="424"/>
      <c r="DF110" s="424"/>
      <c r="DG110" s="424"/>
      <c r="DH110" s="424"/>
      <c r="DJ110" s="424"/>
      <c r="DK110" s="424"/>
      <c r="DL110" s="424"/>
      <c r="DM110" s="424"/>
      <c r="DN110" s="424"/>
      <c r="DO110" s="424"/>
      <c r="DP110" s="424"/>
      <c r="DQ110" s="424"/>
      <c r="DR110" s="424"/>
      <c r="DS110" s="424"/>
      <c r="DT110" s="424"/>
      <c r="DU110" s="424"/>
      <c r="DV110" s="424"/>
      <c r="DW110" s="424"/>
      <c r="DX110" s="424"/>
      <c r="DY110" s="424"/>
      <c r="DZ110" s="424"/>
      <c r="EA110" s="424"/>
      <c r="EB110" s="424"/>
      <c r="EC110" s="424"/>
      <c r="ED110" s="424"/>
      <c r="EE110" s="424"/>
      <c r="EF110" s="424"/>
      <c r="EG110" s="424"/>
      <c r="EH110" s="424"/>
      <c r="EI110" s="424"/>
      <c r="EJ110" s="424"/>
      <c r="EK110" s="424"/>
      <c r="EL110" s="424"/>
      <c r="EM110" s="424"/>
      <c r="EN110" s="424"/>
      <c r="EO110" s="424"/>
      <c r="EP110" s="424"/>
      <c r="EQ110" s="424"/>
      <c r="ER110" s="424"/>
      <c r="ES110" s="424"/>
      <c r="ET110" s="424"/>
      <c r="EU110" s="424"/>
      <c r="EV110" s="424"/>
      <c r="EW110" s="424"/>
      <c r="EX110" s="424"/>
      <c r="EY110" s="424"/>
      <c r="EZ110" s="424"/>
      <c r="FA110" s="424"/>
      <c r="FB110" s="424"/>
      <c r="FC110" s="424"/>
      <c r="FD110" s="424"/>
      <c r="FE110" s="424"/>
      <c r="FF110" s="424"/>
      <c r="FG110" s="424"/>
      <c r="FH110" s="424"/>
      <c r="FI110" s="424"/>
      <c r="FJ110" s="424"/>
      <c r="FK110" s="424"/>
      <c r="FL110" s="424"/>
      <c r="FM110" s="424"/>
      <c r="FN110" s="424"/>
      <c r="FO110" s="424"/>
      <c r="FP110" s="424"/>
      <c r="FQ110" s="424"/>
      <c r="FR110" s="424"/>
      <c r="FS110" s="424"/>
      <c r="FT110" s="424"/>
      <c r="FU110" s="424"/>
      <c r="FV110" s="424"/>
      <c r="FW110" s="424"/>
      <c r="FX110" s="424"/>
      <c r="FY110" s="424"/>
      <c r="FZ110" s="424"/>
      <c r="GA110" s="424"/>
      <c r="GB110" s="424"/>
      <c r="GC110" s="424"/>
      <c r="GD110" s="424"/>
      <c r="GE110" s="424"/>
      <c r="GF110" s="424"/>
      <c r="GG110" s="424"/>
    </row>
    <row r="111" spans="1:189" ht="12" customHeight="1" x14ac:dyDescent="0.25">
      <c r="A111" s="447" t="str">
        <f t="shared" si="15"/>
        <v/>
      </c>
      <c r="B111" s="447" t="str">
        <f t="shared" si="23"/>
        <v/>
      </c>
      <c r="C111" s="447" t="str">
        <f>IF(D111="","",'Eligible Technologies'!$C$7)</f>
        <v/>
      </c>
      <c r="D111" s="447" t="str">
        <f>'Step 4 Support Tool'!B320</f>
        <v/>
      </c>
      <c r="E111" s="448">
        <f>'Step 4 Support Tool'!C320</f>
        <v>0</v>
      </c>
      <c r="F111" s="448">
        <f>'Step 4 Support Tool'!D320</f>
        <v>0</v>
      </c>
      <c r="G111" s="447" t="str">
        <f>IF('Step 4 Support Tool'!E320="","",TRIM('Step 4 Support Tool'!E320))</f>
        <v/>
      </c>
      <c r="H111" s="447" t="str">
        <f t="shared" si="24"/>
        <v/>
      </c>
      <c r="I111" s="447" t="str">
        <f t="shared" si="18"/>
        <v/>
      </c>
      <c r="J111" s="447">
        <f>'Step 4 Support Tool'!F320</f>
        <v>0</v>
      </c>
      <c r="K111" s="447">
        <f>'Step 4 Support Tool'!H320</f>
        <v>0</v>
      </c>
      <c r="L111" s="447">
        <f>'Step 4 Support Tool'!I320</f>
        <v>0</v>
      </c>
      <c r="M111" s="447">
        <f>'Step 4 Support Tool'!L320</f>
        <v>0</v>
      </c>
      <c r="N111" s="447">
        <f>'Step 4 Support Tool'!M320</f>
        <v>0</v>
      </c>
      <c r="O111" s="447" t="str">
        <f>'Step 4 Support Tool'!AB320</f>
        <v/>
      </c>
      <c r="P111" s="953">
        <f>'Step 4 Support Tool'!AD320</f>
        <v>0</v>
      </c>
      <c r="Q111" s="954">
        <f>'Step 3.3 Heating System'!W218</f>
        <v>0</v>
      </c>
      <c r="R111" s="954" t="str">
        <f>'Step 4 Support Tool'!O320</f>
        <v/>
      </c>
      <c r="S111" s="955" t="str">
        <f>'Step 4 Support Tool'!P320</f>
        <v/>
      </c>
      <c r="T111" s="955" t="str">
        <f>'Step 4 Support Tool'!Q320</f>
        <v/>
      </c>
      <c r="U111" s="956" t="str">
        <f>'Step 4 Support Tool'!R320</f>
        <v/>
      </c>
      <c r="V111" s="956" t="str">
        <f>'Step 4 Support Tool'!S320</f>
        <v/>
      </c>
      <c r="W111" s="956" t="str">
        <f>'Step 4 Support Tool'!T320</f>
        <v/>
      </c>
      <c r="X111" s="957" t="str">
        <f>'Step 4 Support Tool'!X320</f>
        <v/>
      </c>
      <c r="Y111" s="958" t="str">
        <f t="shared" si="22"/>
        <v/>
      </c>
      <c r="Z111" s="959" t="str">
        <f>'Step 4 Support Tool'!AC320</f>
        <v/>
      </c>
      <c r="AA111" s="959">
        <f>'Step 4 Support Tool'!J320</f>
        <v>0</v>
      </c>
      <c r="AB111" s="959">
        <f>'Step 4 Support Tool'!K320</f>
        <v>0</v>
      </c>
      <c r="AC111" s="956">
        <f>'Step 3.3 Heating System'!H218</f>
        <v>0</v>
      </c>
      <c r="AD111" s="956" t="str">
        <f t="shared" si="25"/>
        <v/>
      </c>
      <c r="AE111" s="955">
        <f>'Step 3.3 Heating System'!E218</f>
        <v>0</v>
      </c>
      <c r="AF111" s="955">
        <f>'Step 3.3 Heating System'!F218</f>
        <v>0</v>
      </c>
      <c r="AG111" s="955">
        <f>'Step 3.3 Heating System'!G218</f>
        <v>0</v>
      </c>
      <c r="AH111" s="955">
        <f>'Step 3.3 Heating System'!H218</f>
        <v>0</v>
      </c>
      <c r="AI111" s="960">
        <f>'Step 3.3 Heating System'!I218</f>
        <v>0</v>
      </c>
      <c r="AJ111" s="960">
        <f>'Step 3.3 Heating System'!J218</f>
        <v>0</v>
      </c>
      <c r="AK111" s="960" t="str">
        <f>'Step 3.3 Heating System'!K218</f>
        <v/>
      </c>
      <c r="AL111" s="961" t="str">
        <f>'Step 3.3 Heating System'!L218</f>
        <v/>
      </c>
      <c r="AM111" s="961" t="str">
        <f>'Step 3.3 Heating System'!AB218</f>
        <v/>
      </c>
      <c r="AN111" s="962">
        <f>'Step 3.3 Heating System'!M218</f>
        <v>0</v>
      </c>
      <c r="AO111" s="962">
        <f>'Step 3.3 Heating System'!N218</f>
        <v>0</v>
      </c>
      <c r="AP111" s="962">
        <f>'Step 3.3 Heating System'!O218</f>
        <v>0</v>
      </c>
      <c r="AQ111" s="962">
        <f>'Step 3.3 Heating System'!P218</f>
        <v>0</v>
      </c>
      <c r="AR111" s="963">
        <f>'Step 3.3 Heating System'!Q218</f>
        <v>0</v>
      </c>
      <c r="AS111" s="963">
        <f>'Step 3.3 Heating System'!R218</f>
        <v>0</v>
      </c>
      <c r="AT111" s="963">
        <f>'Step 3.3 Heating System'!S218</f>
        <v>0</v>
      </c>
      <c r="AU111" s="964">
        <f>'Step 3.3 Heating System'!T218</f>
        <v>0</v>
      </c>
      <c r="AV111" s="964">
        <f>'Step 3.3 Heating System'!U218</f>
        <v>0</v>
      </c>
      <c r="AW111" s="964">
        <f>'Step 3.3 Heating System'!V218</f>
        <v>0</v>
      </c>
      <c r="AX111" s="964">
        <f>'Step 3.3 Heating System'!W218</f>
        <v>0</v>
      </c>
      <c r="AY111" s="963">
        <f>'Step 3.3 Heating System'!X218</f>
        <v>0</v>
      </c>
      <c r="AZ111" s="852">
        <f>SUMIF('Step 3.3 Heating System'!$A$12:$A$111,PETREAD!AE111,'Step 3.3 Heating System'!$V$12:$V$111)</f>
        <v>0</v>
      </c>
      <c r="BA111" s="852">
        <f t="shared" si="26"/>
        <v>0</v>
      </c>
      <c r="BB111" s="856" t="str">
        <f>'Step 3.3 Heating System'!AA218</f>
        <v/>
      </c>
      <c r="BC111" s="424"/>
      <c r="BD111" s="424"/>
      <c r="BE111" s="424"/>
      <c r="BF111" s="424"/>
      <c r="BG111" s="652" t="str">
        <f>SUBSTITUTE(_xlfn.XLOOKUP(G111,'Step 4 Support Tool'!$E$222:$E$321,'Step 3.1 Site Details'!$C$10:$C$109,"",0,1),"uilding ","")</f>
        <v>B1</v>
      </c>
      <c r="BH111" s="652" t="str" cm="1">
        <f t="array" ref="BH111">SUBSTITUTE(_xlfn.XLOOKUP(G111,'Step 3.3 Heating System'!C218:$C$219,'Step 3.3 Heating System'!E218:$E$219,"",0,1)," System ","")</f>
        <v/>
      </c>
      <c r="BI111" s="652" t="str">
        <f>IF(BH111="","",SUBSTITUTE('Step 4 Support Tool'!A320," System ",""))</f>
        <v/>
      </c>
      <c r="BJ111" s="652"/>
      <c r="BK111" s="652" t="str">
        <f t="shared" si="21"/>
        <v/>
      </c>
      <c r="BL111" s="424"/>
      <c r="BM111" s="424"/>
      <c r="BN111" s="424"/>
      <c r="BO111" s="424"/>
      <c r="BP111" s="424"/>
      <c r="BQ111" s="849" t="str">
        <f>'Step 4 Support Tool'!A320</f>
        <v>LC System 99</v>
      </c>
      <c r="BR111" s="850" t="str" cm="1">
        <f t="array" ref="BR111">_xlfn.XLOOKUP(G111,'Step 3.3 Heating System'!C218:$C$219,'Step 3.3 Heating System'!E218:$E$219,"",0,1)</f>
        <v/>
      </c>
      <c r="CQ111" s="424"/>
      <c r="CR111" s="424"/>
      <c r="CT111" s="424"/>
      <c r="CU111" s="424"/>
      <c r="CV111" s="424"/>
      <c r="CW111" s="424"/>
      <c r="CX111" s="424"/>
      <c r="CY111" s="424"/>
      <c r="CZ111" s="424"/>
      <c r="DA111" s="424"/>
      <c r="DC111" s="424"/>
      <c r="DD111" s="424"/>
      <c r="DE111" s="424"/>
      <c r="DF111" s="424"/>
      <c r="DG111" s="424"/>
      <c r="DH111" s="424"/>
      <c r="DJ111" s="424"/>
      <c r="DK111" s="424"/>
      <c r="DL111" s="424"/>
      <c r="DM111" s="424"/>
      <c r="DN111" s="424"/>
      <c r="DO111" s="424"/>
      <c r="DP111" s="424"/>
      <c r="DQ111" s="424"/>
      <c r="DR111" s="424"/>
      <c r="DS111" s="424"/>
      <c r="DT111" s="424"/>
      <c r="DU111" s="424"/>
      <c r="DV111" s="424"/>
      <c r="DW111" s="424"/>
      <c r="DX111" s="424"/>
      <c r="DY111" s="424"/>
      <c r="DZ111" s="424"/>
      <c r="EA111" s="424"/>
      <c r="EB111" s="424"/>
      <c r="EC111" s="424"/>
      <c r="ED111" s="424"/>
      <c r="EE111" s="424"/>
      <c r="EF111" s="424"/>
      <c r="EG111" s="424"/>
      <c r="EH111" s="424"/>
      <c r="EI111" s="424"/>
      <c r="EJ111" s="424"/>
      <c r="EK111" s="424"/>
      <c r="EL111" s="424"/>
      <c r="EM111" s="424"/>
      <c r="EN111" s="424"/>
      <c r="EO111" s="424"/>
      <c r="EP111" s="424"/>
      <c r="EQ111" s="424"/>
      <c r="ER111" s="424"/>
      <c r="ES111" s="424"/>
      <c r="ET111" s="424"/>
      <c r="EU111" s="424"/>
      <c r="EV111" s="424"/>
      <c r="EW111" s="424"/>
      <c r="EX111" s="424"/>
      <c r="EY111" s="424"/>
      <c r="EZ111" s="424"/>
      <c r="FA111" s="424"/>
      <c r="FB111" s="424"/>
      <c r="FC111" s="424"/>
      <c r="FD111" s="424"/>
      <c r="FE111" s="424"/>
      <c r="FF111" s="424"/>
      <c r="FG111" s="424"/>
      <c r="FH111" s="424"/>
      <c r="FI111" s="424"/>
      <c r="FJ111" s="424"/>
      <c r="FK111" s="424"/>
      <c r="FL111" s="424"/>
      <c r="FM111" s="424"/>
      <c r="FN111" s="424"/>
      <c r="FO111" s="424"/>
      <c r="FP111" s="424"/>
      <c r="FQ111" s="424"/>
      <c r="FR111" s="424"/>
      <c r="FS111" s="424"/>
      <c r="FT111" s="424"/>
      <c r="FU111" s="424"/>
      <c r="FV111" s="424"/>
      <c r="FW111" s="424"/>
      <c r="FX111" s="424"/>
      <c r="FY111" s="424"/>
      <c r="FZ111" s="424"/>
      <c r="GA111" s="424"/>
      <c r="GB111" s="424"/>
      <c r="GC111" s="424"/>
      <c r="GD111" s="424"/>
      <c r="GE111" s="424"/>
      <c r="GF111" s="424"/>
      <c r="GG111" s="424"/>
    </row>
    <row r="112" spans="1:189" ht="12" customHeight="1" x14ac:dyDescent="0.25">
      <c r="A112" s="447" t="str">
        <f t="shared" si="15"/>
        <v/>
      </c>
      <c r="B112" s="447" t="str">
        <f t="shared" si="23"/>
        <v/>
      </c>
      <c r="C112" s="447" t="str">
        <f>IF(D112="","",'Eligible Technologies'!$C$7)</f>
        <v/>
      </c>
      <c r="D112" s="447" t="str">
        <f>'Step 4 Support Tool'!B321</f>
        <v/>
      </c>
      <c r="E112" s="448">
        <f>'Step 4 Support Tool'!C321</f>
        <v>0</v>
      </c>
      <c r="F112" s="448">
        <f>'Step 4 Support Tool'!D321</f>
        <v>0</v>
      </c>
      <c r="G112" s="447" t="str">
        <f>IF('Step 4 Support Tool'!E321="","",TRIM('Step 4 Support Tool'!E321))</f>
        <v/>
      </c>
      <c r="H112" s="447" t="str">
        <f t="shared" si="24"/>
        <v/>
      </c>
      <c r="I112" s="447" t="str">
        <f t="shared" si="18"/>
        <v/>
      </c>
      <c r="J112" s="447">
        <f>'Step 4 Support Tool'!F321</f>
        <v>0</v>
      </c>
      <c r="K112" s="447">
        <f>'Step 4 Support Tool'!H321</f>
        <v>0</v>
      </c>
      <c r="L112" s="447">
        <f>'Step 4 Support Tool'!I321</f>
        <v>0</v>
      </c>
      <c r="M112" s="447">
        <f>'Step 4 Support Tool'!L321</f>
        <v>0</v>
      </c>
      <c r="N112" s="447">
        <f>'Step 4 Support Tool'!M321</f>
        <v>0</v>
      </c>
      <c r="O112" s="447" t="str">
        <f>'Step 4 Support Tool'!AB321</f>
        <v/>
      </c>
      <c r="P112" s="953">
        <f>'Step 4 Support Tool'!AD321</f>
        <v>0</v>
      </c>
      <c r="Q112" s="954">
        <f>'Step 3.3 Heating System'!W219</f>
        <v>0</v>
      </c>
      <c r="R112" s="954" t="str">
        <f>'Step 4 Support Tool'!O321</f>
        <v/>
      </c>
      <c r="S112" s="955" t="str">
        <f>'Step 4 Support Tool'!P321</f>
        <v/>
      </c>
      <c r="T112" s="955" t="str">
        <f>'Step 4 Support Tool'!Q321</f>
        <v/>
      </c>
      <c r="U112" s="956" t="str">
        <f>'Step 4 Support Tool'!R321</f>
        <v/>
      </c>
      <c r="V112" s="956" t="str">
        <f>'Step 4 Support Tool'!S321</f>
        <v/>
      </c>
      <c r="W112" s="956" t="str">
        <f>'Step 4 Support Tool'!T321</f>
        <v/>
      </c>
      <c r="X112" s="957" t="str">
        <f>'Step 4 Support Tool'!X321</f>
        <v/>
      </c>
      <c r="Y112" s="958" t="str">
        <f t="shared" si="22"/>
        <v/>
      </c>
      <c r="Z112" s="959" t="str">
        <f>'Step 4 Support Tool'!AC321</f>
        <v/>
      </c>
      <c r="AA112" s="959">
        <f>'Step 4 Support Tool'!J321</f>
        <v>0</v>
      </c>
      <c r="AB112" s="959">
        <f>'Step 4 Support Tool'!K321</f>
        <v>0</v>
      </c>
      <c r="AC112" s="956">
        <f>'Step 3.3 Heating System'!H219</f>
        <v>0</v>
      </c>
      <c r="AD112" s="956" t="str">
        <f t="shared" si="25"/>
        <v/>
      </c>
      <c r="AE112" s="955">
        <f>'Step 3.3 Heating System'!E219</f>
        <v>0</v>
      </c>
      <c r="AF112" s="955">
        <f>'Step 3.3 Heating System'!F219</f>
        <v>0</v>
      </c>
      <c r="AG112" s="955">
        <f>'Step 3.3 Heating System'!G219</f>
        <v>0</v>
      </c>
      <c r="AH112" s="955">
        <f>'Step 3.3 Heating System'!H219</f>
        <v>0</v>
      </c>
      <c r="AI112" s="960">
        <f>'Step 3.3 Heating System'!I219</f>
        <v>0</v>
      </c>
      <c r="AJ112" s="960">
        <f>'Step 3.3 Heating System'!J219</f>
        <v>0</v>
      </c>
      <c r="AK112" s="960" t="str">
        <f>'Step 3.3 Heating System'!K219</f>
        <v/>
      </c>
      <c r="AL112" s="961" t="str">
        <f>'Step 3.3 Heating System'!L219</f>
        <v/>
      </c>
      <c r="AM112" s="961" t="str">
        <f>'Step 3.3 Heating System'!AB219</f>
        <v/>
      </c>
      <c r="AN112" s="962">
        <f>'Step 3.3 Heating System'!M219</f>
        <v>0</v>
      </c>
      <c r="AO112" s="962">
        <f>'Step 3.3 Heating System'!N219</f>
        <v>0</v>
      </c>
      <c r="AP112" s="962">
        <f>'Step 3.3 Heating System'!O219</f>
        <v>0</v>
      </c>
      <c r="AQ112" s="962">
        <f>'Step 3.3 Heating System'!P219</f>
        <v>0</v>
      </c>
      <c r="AR112" s="963">
        <f>'Step 3.3 Heating System'!Q219</f>
        <v>0</v>
      </c>
      <c r="AS112" s="963">
        <f>'Step 3.3 Heating System'!R219</f>
        <v>0</v>
      </c>
      <c r="AT112" s="963">
        <f>'Step 3.3 Heating System'!S219</f>
        <v>0</v>
      </c>
      <c r="AU112" s="964">
        <f>'Step 3.3 Heating System'!T219</f>
        <v>0</v>
      </c>
      <c r="AV112" s="964">
        <f>'Step 3.3 Heating System'!U219</f>
        <v>0</v>
      </c>
      <c r="AW112" s="964">
        <f>'Step 3.3 Heating System'!V219</f>
        <v>0</v>
      </c>
      <c r="AX112" s="964">
        <f>'Step 3.3 Heating System'!W219</f>
        <v>0</v>
      </c>
      <c r="AY112" s="963">
        <f>'Step 3.3 Heating System'!X219</f>
        <v>0</v>
      </c>
      <c r="AZ112" s="852">
        <f>SUMIF('Step 3.3 Heating System'!$A$12:$A$111,PETREAD!AE112,'Step 3.3 Heating System'!$V$12:$V$111)</f>
        <v>0</v>
      </c>
      <c r="BA112" s="852">
        <f t="shared" si="26"/>
        <v>0</v>
      </c>
      <c r="BB112" s="856" t="str">
        <f>'Step 3.3 Heating System'!AA219</f>
        <v/>
      </c>
      <c r="BC112" s="424"/>
      <c r="BD112" s="424"/>
      <c r="BE112" s="424"/>
      <c r="BF112" s="424"/>
      <c r="BG112" s="652" t="str">
        <f>SUBSTITUTE(_xlfn.XLOOKUP(G112,'Step 4 Support Tool'!$E$222:$E$321,'Step 3.1 Site Details'!$C$10:$C$109,"",0,1),"uilding ","")</f>
        <v>B1</v>
      </c>
      <c r="BH112" s="652" t="str" cm="1">
        <f t="array" ref="BH112">SUBSTITUTE(_xlfn.XLOOKUP(G112,'Step 3.3 Heating System'!C219:$C$219,'Step 3.3 Heating System'!E219:$E$219,"",0,1)," System ","")</f>
        <v/>
      </c>
      <c r="BI112" s="652" t="str">
        <f>IF(BH112="","",SUBSTITUTE('Step 4 Support Tool'!A321," System ",""))</f>
        <v/>
      </c>
      <c r="BJ112" s="652"/>
      <c r="BK112" s="652" t="str">
        <f t="shared" si="21"/>
        <v/>
      </c>
      <c r="BL112" s="424"/>
      <c r="BM112" s="424"/>
      <c r="BN112" s="424"/>
      <c r="BO112" s="424"/>
      <c r="BP112" s="424"/>
      <c r="BQ112" s="849" t="str">
        <f>'Step 4 Support Tool'!A321</f>
        <v>LC System 100</v>
      </c>
      <c r="BR112" s="850" t="str" cm="1">
        <f t="array" ref="BR112">_xlfn.XLOOKUP(G112,'Step 3.3 Heating System'!C219:$C$219,'Step 3.3 Heating System'!E219:$E$219,"",0,1)</f>
        <v/>
      </c>
      <c r="CQ112" s="424"/>
      <c r="CR112" s="424"/>
      <c r="CT112" s="424"/>
      <c r="CU112" s="424"/>
      <c r="CV112" s="424"/>
      <c r="CW112" s="424"/>
      <c r="CX112" s="424"/>
      <c r="CY112" s="424"/>
      <c r="CZ112" s="424"/>
      <c r="DA112" s="424"/>
      <c r="DC112" s="424"/>
      <c r="DD112" s="424"/>
      <c r="DE112" s="424"/>
      <c r="DF112" s="424"/>
      <c r="DG112" s="424"/>
      <c r="DH112" s="424"/>
      <c r="DJ112" s="424"/>
      <c r="DK112" s="424"/>
      <c r="DL112" s="424"/>
      <c r="DM112" s="424"/>
      <c r="DN112" s="424"/>
      <c r="DO112" s="424"/>
      <c r="DP112" s="424"/>
      <c r="DQ112" s="424"/>
      <c r="DR112" s="424"/>
      <c r="DS112" s="424"/>
      <c r="DT112" s="424"/>
      <c r="DU112" s="424"/>
      <c r="DV112" s="424"/>
      <c r="DW112" s="424"/>
      <c r="DX112" s="424"/>
      <c r="DY112" s="424"/>
      <c r="DZ112" s="424"/>
      <c r="EA112" s="424"/>
      <c r="EB112" s="424"/>
      <c r="EC112" s="424"/>
      <c r="ED112" s="424"/>
      <c r="EE112" s="424"/>
      <c r="EF112" s="424"/>
      <c r="EG112" s="424"/>
      <c r="EH112" s="424"/>
      <c r="EI112" s="424"/>
      <c r="EJ112" s="424"/>
      <c r="EK112" s="424"/>
      <c r="EL112" s="424"/>
      <c r="EM112" s="424"/>
      <c r="EN112" s="424"/>
      <c r="EO112" s="424"/>
      <c r="EP112" s="424"/>
      <c r="EQ112" s="424"/>
      <c r="ER112" s="424"/>
      <c r="ES112" s="424"/>
      <c r="ET112" s="424"/>
      <c r="EU112" s="424"/>
      <c r="EV112" s="424"/>
      <c r="EW112" s="424"/>
      <c r="EX112" s="424"/>
      <c r="EY112" s="424"/>
      <c r="EZ112" s="424"/>
      <c r="FA112" s="424"/>
      <c r="FB112" s="424"/>
      <c r="FC112" s="424"/>
      <c r="FD112" s="424"/>
      <c r="FE112" s="424"/>
      <c r="FF112" s="424"/>
      <c r="FG112" s="424"/>
      <c r="FH112" s="424"/>
      <c r="FI112" s="424"/>
      <c r="FJ112" s="424"/>
      <c r="FK112" s="424"/>
      <c r="FL112" s="424"/>
      <c r="FM112" s="424"/>
      <c r="FN112" s="424"/>
      <c r="FO112" s="424"/>
      <c r="FP112" s="424"/>
      <c r="FQ112" s="424"/>
      <c r="FR112" s="424"/>
      <c r="FS112" s="424"/>
      <c r="FT112" s="424"/>
      <c r="FU112" s="424"/>
      <c r="FV112" s="424"/>
      <c r="FW112" s="424"/>
      <c r="FX112" s="424"/>
      <c r="FY112" s="424"/>
      <c r="FZ112" s="424"/>
      <c r="GA112" s="424"/>
      <c r="GB112" s="424"/>
      <c r="GC112" s="424"/>
      <c r="GD112" s="424"/>
      <c r="GE112" s="424"/>
      <c r="GF112" s="424"/>
      <c r="GG112" s="424"/>
    </row>
    <row r="113" spans="1:188" ht="5.9" customHeight="1" x14ac:dyDescent="0.25">
      <c r="A113" s="884"/>
      <c r="B113" s="884"/>
      <c r="C113" s="884"/>
      <c r="D113" s="884"/>
      <c r="E113" s="885"/>
      <c r="F113" s="885"/>
      <c r="G113" s="884"/>
      <c r="H113" s="884"/>
      <c r="I113" s="884"/>
      <c r="J113" s="884"/>
      <c r="K113" s="884"/>
      <c r="L113" s="884"/>
      <c r="M113" s="884"/>
      <c r="N113" s="884"/>
      <c r="O113" s="884"/>
      <c r="P113" s="967"/>
      <c r="Q113" s="968"/>
      <c r="R113" s="968"/>
      <c r="S113" s="969"/>
      <c r="T113" s="969"/>
      <c r="U113" s="970"/>
      <c r="V113" s="970"/>
      <c r="W113" s="970"/>
      <c r="X113" s="971"/>
      <c r="Y113" s="972"/>
      <c r="Z113" s="973"/>
      <c r="AA113" s="974"/>
      <c r="AB113" s="974"/>
      <c r="AC113" s="975"/>
      <c r="AD113" s="975"/>
      <c r="AE113" s="976"/>
      <c r="AF113" s="976"/>
      <c r="AG113" s="976"/>
      <c r="AH113" s="976"/>
      <c r="AI113" s="977"/>
      <c r="AJ113" s="977"/>
      <c r="AK113" s="977"/>
      <c r="AL113" s="978"/>
      <c r="AM113" s="978"/>
      <c r="AN113" s="979"/>
      <c r="AO113" s="979"/>
      <c r="AP113" s="979"/>
      <c r="AQ113" s="424"/>
      <c r="AR113" s="424"/>
      <c r="AS113" s="424"/>
      <c r="AT113" s="980"/>
      <c r="AU113" s="980"/>
      <c r="AV113" s="980"/>
      <c r="AW113" s="980"/>
      <c r="AX113" s="424"/>
      <c r="AY113" s="886"/>
      <c r="AZ113" s="583"/>
      <c r="BA113" s="887"/>
      <c r="BB113" s="424"/>
      <c r="BC113" s="424"/>
      <c r="BD113" s="424"/>
      <c r="BE113" s="424"/>
      <c r="BF113" s="981"/>
      <c r="BG113" s="981"/>
      <c r="BH113" s="425"/>
      <c r="BI113" s="425"/>
      <c r="BJ113" s="425"/>
      <c r="BK113" s="424"/>
      <c r="BL113" s="424"/>
      <c r="BM113" s="424"/>
      <c r="BN113" s="424"/>
      <c r="BO113" s="424"/>
      <c r="BP113" s="888"/>
      <c r="BQ113" s="583"/>
      <c r="BR113" s="424"/>
      <c r="CQ113" s="424"/>
      <c r="CR113" s="424"/>
      <c r="CT113" s="424"/>
      <c r="CU113" s="424"/>
      <c r="CV113" s="424"/>
      <c r="CW113" s="424"/>
      <c r="CX113" s="424"/>
      <c r="CY113" s="424"/>
      <c r="CZ113" s="424"/>
      <c r="DA113" s="424"/>
      <c r="DC113" s="424"/>
      <c r="DD113" s="424"/>
      <c r="DE113" s="424"/>
      <c r="DF113" s="424"/>
      <c r="DG113" s="424"/>
      <c r="DH113" s="424"/>
      <c r="DJ113" s="424"/>
      <c r="DK113" s="424"/>
      <c r="DL113" s="424"/>
      <c r="DM113" s="424"/>
      <c r="DN113" s="424"/>
      <c r="DO113" s="424"/>
      <c r="DP113" s="424"/>
      <c r="DQ113" s="424"/>
      <c r="DR113" s="424"/>
      <c r="DS113" s="424"/>
      <c r="DT113" s="424"/>
      <c r="DU113" s="424"/>
      <c r="DV113" s="424"/>
      <c r="DW113" s="424"/>
      <c r="DX113" s="424"/>
      <c r="DY113" s="424"/>
      <c r="DZ113" s="424"/>
      <c r="EA113" s="424"/>
      <c r="EB113" s="424"/>
      <c r="EC113" s="424"/>
      <c r="ED113" s="424"/>
      <c r="EE113" s="424"/>
      <c r="EF113" s="424"/>
      <c r="EG113" s="424"/>
      <c r="EH113" s="424"/>
      <c r="EI113" s="424"/>
      <c r="EJ113" s="424"/>
      <c r="EK113" s="424"/>
      <c r="EL113" s="424"/>
      <c r="EM113" s="424"/>
      <c r="EN113" s="424"/>
      <c r="EO113" s="424"/>
      <c r="EP113" s="424"/>
      <c r="EQ113" s="424"/>
      <c r="ER113" s="424"/>
      <c r="ES113" s="424"/>
      <c r="ET113" s="424"/>
      <c r="EU113" s="424"/>
      <c r="EV113" s="424"/>
      <c r="EW113" s="424"/>
      <c r="EX113" s="424"/>
      <c r="EY113" s="424"/>
      <c r="EZ113" s="424"/>
      <c r="FA113" s="424"/>
      <c r="FB113" s="424"/>
      <c r="FC113" s="424"/>
      <c r="FD113" s="424"/>
      <c r="FE113" s="424"/>
      <c r="FF113" s="424"/>
      <c r="FG113" s="424"/>
      <c r="FH113" s="424"/>
      <c r="FI113" s="424"/>
      <c r="FJ113" s="424"/>
      <c r="FK113" s="424"/>
      <c r="FL113" s="424"/>
      <c r="FM113" s="424"/>
      <c r="FN113" s="424"/>
      <c r="FO113" s="424"/>
      <c r="FP113" s="424"/>
      <c r="FQ113" s="424"/>
      <c r="FR113" s="424"/>
      <c r="FS113" s="424"/>
      <c r="FT113" s="424"/>
      <c r="FU113" s="424"/>
      <c r="FV113" s="424"/>
      <c r="FW113" s="424"/>
      <c r="FX113" s="424"/>
      <c r="FY113" s="424"/>
      <c r="FZ113" s="424"/>
      <c r="GA113" s="424"/>
      <c r="GB113" s="424"/>
      <c r="GC113" s="424"/>
      <c r="GD113" s="424"/>
      <c r="GE113" s="424"/>
      <c r="GF113" s="424"/>
    </row>
    <row r="114" spans="1:188" ht="12" customHeight="1" x14ac:dyDescent="0.25">
      <c r="A114" s="842" t="str">
        <f>IF(OR(C114="",$A$2=""),"",$A$2)</f>
        <v/>
      </c>
      <c r="B114" s="369" t="str">
        <f t="shared" ref="B114:B145" si="27">IF(C114="","",$A$2&amp;BG114)</f>
        <v/>
      </c>
      <c r="C114" s="982" t="str">
        <f>IF('Step 4 Support Tool'!F18=0,"",'Step 4 Support Tool'!F18)</f>
        <v/>
      </c>
      <c r="D114" s="982">
        <f>'Step 4 Support Tool'!G18</f>
        <v>0</v>
      </c>
      <c r="E114" s="983">
        <f>'Step 4 Support Tool'!C18</f>
        <v>0</v>
      </c>
      <c r="F114" s="983">
        <f>'Step 4 Support Tool'!D18</f>
        <v>0</v>
      </c>
      <c r="G114" s="842" t="str">
        <f>IF('Step 4 Support Tool'!E18="","",TRIM('Step 4 Support Tool'!E18))</f>
        <v/>
      </c>
      <c r="H114" s="842" t="str">
        <f>_xlfn.XLOOKUP(I114,$C$270:$C$369,$B$270:$B$369,"",0,1)</f>
        <v/>
      </c>
      <c r="I114" s="842" t="str">
        <f>IF(G114="","",_xlfn.XLOOKUP(G114,$G$270:$G$369,$C$270:$C$369,"",0,1))</f>
        <v/>
      </c>
      <c r="J114" s="984">
        <f>'Step 4 Support Tool'!B18</f>
        <v>0</v>
      </c>
      <c r="K114" s="369">
        <f>'Step 4 Support Tool'!H18</f>
        <v>0</v>
      </c>
      <c r="L114" s="369">
        <f>'Step 4 Support Tool'!I18</f>
        <v>0</v>
      </c>
      <c r="M114" s="985">
        <f>'Step 4 Support Tool'!J18</f>
        <v>0</v>
      </c>
      <c r="N114" s="985">
        <f>'Step 4 Support Tool'!K18</f>
        <v>0</v>
      </c>
      <c r="O114" s="985" t="str">
        <f>'Step 4 Support Tool'!L18</f>
        <v/>
      </c>
      <c r="P114" s="986">
        <f>'Step 4 Support Tool'!M18</f>
        <v>0</v>
      </c>
      <c r="Q114" s="987">
        <f>'Step 4 Support Tool'!N18</f>
        <v>0</v>
      </c>
      <c r="R114" s="987" t="str">
        <f>'Step 4 Support Tool'!O18</f>
        <v/>
      </c>
      <c r="S114" s="988" t="str">
        <f>'Step 4 Support Tool'!P18</f>
        <v/>
      </c>
      <c r="T114" s="989" t="str">
        <f>'Step 4 Support Tool'!Q18</f>
        <v/>
      </c>
      <c r="U114" s="989" t="str">
        <f>'Step 4 Support Tool'!R18</f>
        <v/>
      </c>
      <c r="V114" s="989" t="str">
        <f>'Step 4 Support Tool'!S18</f>
        <v/>
      </c>
      <c r="W114" s="988" t="str">
        <f>'Step 4 Support Tool'!T18</f>
        <v/>
      </c>
      <c r="X114" s="990" t="str">
        <f>'Step 4 Support Tool'!X18</f>
        <v/>
      </c>
      <c r="Y114" s="991" t="str">
        <f>IFERROR(R114*X114,"")</f>
        <v/>
      </c>
      <c r="Z114" s="992" t="str">
        <f>'Step 4 Support Tool'!AB18</f>
        <v/>
      </c>
      <c r="AA114" s="993"/>
      <c r="AB114" s="993"/>
      <c r="AC114" s="373"/>
      <c r="AD114" s="373"/>
      <c r="AE114" s="373"/>
      <c r="AF114" s="373"/>
      <c r="AG114" s="373"/>
      <c r="AH114" s="373"/>
      <c r="AI114" s="373"/>
      <c r="AJ114" s="373"/>
      <c r="AK114" s="373"/>
      <c r="AL114" s="424"/>
      <c r="AO114" s="424"/>
      <c r="AP114" s="424"/>
      <c r="AQ114" s="424"/>
      <c r="AR114" s="424"/>
      <c r="AS114" s="424"/>
      <c r="AT114" s="424"/>
      <c r="AU114" s="424"/>
      <c r="AV114" s="424"/>
      <c r="AW114" s="424"/>
      <c r="AX114" s="424"/>
      <c r="AY114" s="424"/>
      <c r="AZ114" s="424"/>
      <c r="BA114" s="424"/>
      <c r="BB114" s="424"/>
      <c r="BC114" s="424"/>
      <c r="BG114" s="994" t="str">
        <f>SUBSTITUTE('Step 4 Support Tool'!A18," ","")</f>
        <v>EE1</v>
      </c>
      <c r="BH114" s="653">
        <f t="shared" ref="BH114:BH145" si="28">K114</f>
        <v>0</v>
      </c>
      <c r="BI114" s="431"/>
      <c r="BJ114" s="431"/>
      <c r="BK114" s="431"/>
      <c r="BL114" s="424"/>
      <c r="BM114" s="424"/>
      <c r="BN114" s="424"/>
      <c r="BO114" s="424"/>
      <c r="BP114" s="424"/>
      <c r="BQ114" s="424"/>
      <c r="BR114" s="424"/>
      <c r="CQ114" s="424"/>
      <c r="CR114" s="424"/>
      <c r="CT114" s="424"/>
      <c r="CU114" s="424"/>
      <c r="CV114" s="424"/>
      <c r="CW114" s="424"/>
      <c r="CX114" s="424"/>
      <c r="CY114" s="424"/>
      <c r="CZ114" s="424"/>
      <c r="DA114" s="424"/>
      <c r="DC114" s="424"/>
      <c r="DD114" s="424"/>
      <c r="DE114" s="424"/>
      <c r="DF114" s="424"/>
      <c r="DG114" s="424"/>
      <c r="DH114" s="424"/>
      <c r="DJ114" s="424"/>
      <c r="DK114" s="424"/>
      <c r="DL114" s="424"/>
      <c r="DM114" s="424"/>
      <c r="DN114" s="424"/>
      <c r="DO114" s="424"/>
      <c r="DP114" s="424"/>
      <c r="DQ114" s="424"/>
      <c r="DR114" s="424"/>
      <c r="DS114" s="424"/>
      <c r="DT114" s="424"/>
      <c r="DU114" s="424"/>
      <c r="DV114" s="424"/>
      <c r="DW114" s="424"/>
      <c r="DX114" s="424"/>
      <c r="DY114" s="424"/>
      <c r="DZ114" s="424"/>
      <c r="EA114" s="424"/>
      <c r="EB114" s="424"/>
      <c r="EC114" s="424"/>
      <c r="ED114" s="424"/>
      <c r="EE114" s="424"/>
      <c r="EF114" s="424"/>
      <c r="EG114" s="424"/>
      <c r="EH114" s="424"/>
      <c r="EI114" s="424"/>
      <c r="EJ114" s="424"/>
      <c r="EK114" s="424"/>
      <c r="EL114" s="424"/>
      <c r="EM114" s="424"/>
      <c r="EN114" s="424"/>
      <c r="EO114" s="424"/>
      <c r="EP114" s="424"/>
      <c r="EQ114" s="424"/>
      <c r="ER114" s="424"/>
      <c r="ES114" s="424"/>
      <c r="ET114" s="424"/>
      <c r="EU114" s="424"/>
      <c r="EV114" s="424"/>
      <c r="EW114" s="424"/>
      <c r="EX114" s="424"/>
      <c r="EY114" s="424"/>
      <c r="EZ114" s="424"/>
      <c r="FA114" s="424"/>
      <c r="FB114" s="424"/>
      <c r="FC114" s="424"/>
      <c r="FD114" s="424"/>
      <c r="FE114" s="424"/>
      <c r="FF114" s="424"/>
      <c r="FG114" s="424"/>
      <c r="FH114" s="424"/>
      <c r="FI114" s="424"/>
      <c r="FJ114" s="424"/>
      <c r="FK114" s="424"/>
      <c r="FL114" s="424"/>
      <c r="FM114" s="424"/>
      <c r="FN114" s="424"/>
      <c r="FO114" s="424"/>
      <c r="FP114" s="424"/>
      <c r="FQ114" s="424"/>
      <c r="FR114" s="424"/>
      <c r="FS114" s="424"/>
      <c r="FT114" s="424"/>
      <c r="FU114" s="424"/>
      <c r="FV114" s="424"/>
      <c r="FW114" s="424"/>
      <c r="FX114" s="424"/>
      <c r="FY114" s="424"/>
      <c r="FZ114" s="424"/>
      <c r="GA114" s="424"/>
      <c r="GB114" s="424"/>
    </row>
    <row r="115" spans="1:188" ht="12" customHeight="1" x14ac:dyDescent="0.25">
      <c r="A115" s="842" t="str">
        <f>IF(OR(C115="",$A$2=""),"",$A$2)</f>
        <v/>
      </c>
      <c r="B115" s="369" t="str">
        <f t="shared" si="27"/>
        <v/>
      </c>
      <c r="C115" s="982" t="str">
        <f>IF('Step 4 Support Tool'!F19=0,"",'Step 4 Support Tool'!F19)</f>
        <v/>
      </c>
      <c r="D115" s="982">
        <f>'Step 4 Support Tool'!G19</f>
        <v>0</v>
      </c>
      <c r="E115" s="983">
        <f>'Step 4 Support Tool'!C19</f>
        <v>0</v>
      </c>
      <c r="F115" s="983">
        <f>'Step 4 Support Tool'!D19</f>
        <v>0</v>
      </c>
      <c r="G115" s="842" t="str">
        <f>IF('Step 4 Support Tool'!E19="","",TRIM('Step 4 Support Tool'!E19))</f>
        <v/>
      </c>
      <c r="H115" s="842" t="str">
        <f t="shared" ref="H115:H178" si="29">_xlfn.XLOOKUP(I115,$C$270:$C$369,$B$270:$B$369,"",0,1)</f>
        <v/>
      </c>
      <c r="I115" s="842" t="str">
        <f t="shared" ref="I115:I178" si="30">IF(G115="","",_xlfn.XLOOKUP(G115,$G$270:$G$369,$C$270:$C$369,"",0,1))</f>
        <v/>
      </c>
      <c r="J115" s="984">
        <f>'Step 4 Support Tool'!B19</f>
        <v>0</v>
      </c>
      <c r="K115" s="369">
        <f>'Step 4 Support Tool'!H19</f>
        <v>0</v>
      </c>
      <c r="L115" s="369">
        <f>'Step 4 Support Tool'!I19</f>
        <v>0</v>
      </c>
      <c r="M115" s="985">
        <f>'Step 4 Support Tool'!J19</f>
        <v>0</v>
      </c>
      <c r="N115" s="985">
        <f>'Step 4 Support Tool'!K19</f>
        <v>0</v>
      </c>
      <c r="O115" s="985" t="str">
        <f>'Step 4 Support Tool'!L19</f>
        <v/>
      </c>
      <c r="P115" s="986">
        <f>'Step 4 Support Tool'!M19</f>
        <v>0</v>
      </c>
      <c r="Q115" s="987">
        <f>'Step 4 Support Tool'!N19</f>
        <v>0</v>
      </c>
      <c r="R115" s="987" t="str">
        <f>'Step 4 Support Tool'!O19</f>
        <v/>
      </c>
      <c r="S115" s="988" t="str">
        <f>'Step 4 Support Tool'!P19</f>
        <v/>
      </c>
      <c r="T115" s="989" t="str">
        <f>'Step 4 Support Tool'!Q19</f>
        <v/>
      </c>
      <c r="U115" s="989" t="str">
        <f>'Step 4 Support Tool'!R19</f>
        <v/>
      </c>
      <c r="V115" s="989" t="str">
        <f>'Step 4 Support Tool'!S19</f>
        <v/>
      </c>
      <c r="W115" s="988" t="str">
        <f>'Step 4 Support Tool'!T19</f>
        <v/>
      </c>
      <c r="X115" s="990" t="str">
        <f>'Step 4 Support Tool'!X19</f>
        <v/>
      </c>
      <c r="Y115" s="991" t="str">
        <f t="shared" ref="Y115:Y178" si="31">IFERROR(R115*X115,"")</f>
        <v/>
      </c>
      <c r="Z115" s="992" t="str">
        <f>'Step 4 Support Tool'!AB19</f>
        <v/>
      </c>
      <c r="AA115" s="993"/>
      <c r="AB115" s="993"/>
      <c r="AC115" s="373"/>
      <c r="AD115" s="373"/>
      <c r="AE115" s="373"/>
      <c r="AF115" s="373"/>
      <c r="AG115" s="373"/>
      <c r="AH115" s="373"/>
      <c r="AI115" s="424"/>
      <c r="AJ115" s="424"/>
      <c r="AK115" s="424"/>
      <c r="AL115" s="424"/>
      <c r="AO115" s="424"/>
      <c r="AP115" s="424"/>
      <c r="AQ115" s="424"/>
      <c r="AR115" s="424"/>
      <c r="AS115" s="424"/>
      <c r="AT115" s="424"/>
      <c r="AU115" s="424"/>
      <c r="AV115" s="424"/>
      <c r="AW115" s="424"/>
      <c r="AX115" s="424"/>
      <c r="AY115" s="424"/>
      <c r="AZ115" s="424"/>
      <c r="BA115" s="424"/>
      <c r="BB115" s="424"/>
      <c r="BC115" s="424"/>
      <c r="BG115" s="994" t="str">
        <f>SUBSTITUTE('Step 4 Support Tool'!A19," ","")</f>
        <v>EE2</v>
      </c>
      <c r="BH115" s="653">
        <f t="shared" si="28"/>
        <v>0</v>
      </c>
      <c r="BI115" s="424"/>
      <c r="BJ115" s="424"/>
      <c r="BK115" s="424"/>
      <c r="BL115" s="424"/>
      <c r="BM115" s="424"/>
      <c r="BN115" s="424"/>
      <c r="BO115" s="424"/>
      <c r="BP115" s="424"/>
      <c r="BQ115" s="424"/>
      <c r="BR115" s="424"/>
      <c r="CQ115" s="424"/>
      <c r="CR115" s="424"/>
      <c r="CT115" s="424"/>
      <c r="CU115" s="424"/>
      <c r="CV115" s="424"/>
      <c r="CW115" s="424"/>
      <c r="CX115" s="424"/>
      <c r="CY115" s="424"/>
      <c r="CZ115" s="424"/>
      <c r="DA115" s="424"/>
      <c r="DC115" s="424"/>
      <c r="DD115" s="424"/>
      <c r="DE115" s="424"/>
      <c r="DF115" s="424"/>
      <c r="DG115" s="424"/>
      <c r="DH115" s="424"/>
      <c r="DJ115" s="424"/>
      <c r="DK115" s="424"/>
      <c r="DL115" s="424"/>
      <c r="DM115" s="424"/>
      <c r="DN115" s="424"/>
      <c r="DO115" s="424"/>
      <c r="DP115" s="424"/>
      <c r="DQ115" s="424"/>
      <c r="DR115" s="424"/>
      <c r="DS115" s="424"/>
      <c r="DT115" s="424"/>
      <c r="DU115" s="424"/>
      <c r="DV115" s="424"/>
      <c r="DW115" s="424"/>
      <c r="DX115" s="424"/>
      <c r="DY115" s="424"/>
      <c r="DZ115" s="424"/>
      <c r="EA115" s="424"/>
      <c r="EB115" s="424"/>
      <c r="EC115" s="424"/>
      <c r="ED115" s="424"/>
      <c r="EE115" s="424"/>
      <c r="EF115" s="424"/>
      <c r="EG115" s="424"/>
      <c r="EH115" s="424"/>
      <c r="EI115" s="424"/>
      <c r="EJ115" s="424"/>
      <c r="EK115" s="424"/>
      <c r="EL115" s="424"/>
      <c r="EM115" s="424"/>
      <c r="EN115" s="424"/>
      <c r="EO115" s="424"/>
      <c r="EP115" s="424"/>
      <c r="EQ115" s="424"/>
      <c r="ER115" s="424"/>
      <c r="ES115" s="424"/>
      <c r="ET115" s="424"/>
      <c r="EU115" s="424"/>
      <c r="EV115" s="424"/>
      <c r="EW115" s="424"/>
      <c r="EX115" s="424"/>
      <c r="EY115" s="424"/>
      <c r="EZ115" s="424"/>
      <c r="FA115" s="424"/>
      <c r="FB115" s="424"/>
      <c r="FC115" s="424"/>
      <c r="FD115" s="424"/>
      <c r="FE115" s="424"/>
      <c r="FF115" s="424"/>
      <c r="FG115" s="424"/>
      <c r="FH115" s="424"/>
      <c r="FI115" s="424"/>
      <c r="FJ115" s="424"/>
      <c r="FK115" s="424"/>
      <c r="FL115" s="424"/>
      <c r="FM115" s="424"/>
      <c r="FN115" s="424"/>
      <c r="FO115" s="424"/>
      <c r="FP115" s="424"/>
      <c r="FQ115" s="424"/>
      <c r="FR115" s="424"/>
      <c r="FS115" s="424"/>
      <c r="FT115" s="424"/>
      <c r="FU115" s="424"/>
      <c r="FV115" s="424"/>
      <c r="FW115" s="424"/>
      <c r="FX115" s="424"/>
      <c r="FY115" s="424"/>
      <c r="FZ115" s="424"/>
      <c r="GA115" s="424"/>
      <c r="GB115" s="424"/>
    </row>
    <row r="116" spans="1:188" ht="12" customHeight="1" x14ac:dyDescent="0.25">
      <c r="A116" s="842" t="str">
        <f t="shared" ref="A116:A178" si="32">IF(OR(C116="",$A$2=""),"",$A$2)</f>
        <v/>
      </c>
      <c r="B116" s="369" t="str">
        <f t="shared" si="27"/>
        <v/>
      </c>
      <c r="C116" s="982" t="str">
        <f>IF('Step 4 Support Tool'!F20=0,"",'Step 4 Support Tool'!F20)</f>
        <v/>
      </c>
      <c r="D116" s="982">
        <f>'Step 4 Support Tool'!G20</f>
        <v>0</v>
      </c>
      <c r="E116" s="983">
        <f>'Step 4 Support Tool'!C20</f>
        <v>0</v>
      </c>
      <c r="F116" s="983">
        <f>'Step 4 Support Tool'!D20</f>
        <v>0</v>
      </c>
      <c r="G116" s="842" t="str">
        <f>IF('Step 4 Support Tool'!E20="","",TRIM('Step 4 Support Tool'!E20))</f>
        <v/>
      </c>
      <c r="H116" s="842" t="str">
        <f t="shared" si="29"/>
        <v/>
      </c>
      <c r="I116" s="842" t="str">
        <f t="shared" si="30"/>
        <v/>
      </c>
      <c r="J116" s="984">
        <f>'Step 4 Support Tool'!B20</f>
        <v>0</v>
      </c>
      <c r="K116" s="369">
        <f>'Step 4 Support Tool'!H20</f>
        <v>0</v>
      </c>
      <c r="L116" s="369">
        <f>'Step 4 Support Tool'!I20</f>
        <v>0</v>
      </c>
      <c r="M116" s="985">
        <f>'Step 4 Support Tool'!J20</f>
        <v>0</v>
      </c>
      <c r="N116" s="985">
        <f>'Step 4 Support Tool'!K20</f>
        <v>0</v>
      </c>
      <c r="O116" s="985" t="str">
        <f>'Step 4 Support Tool'!L20</f>
        <v/>
      </c>
      <c r="P116" s="986">
        <f>'Step 4 Support Tool'!M20</f>
        <v>0</v>
      </c>
      <c r="Q116" s="987">
        <f>'Step 4 Support Tool'!N20</f>
        <v>0</v>
      </c>
      <c r="R116" s="987" t="str">
        <f>'Step 4 Support Tool'!O20</f>
        <v/>
      </c>
      <c r="S116" s="988" t="str">
        <f>'Step 4 Support Tool'!P20</f>
        <v/>
      </c>
      <c r="T116" s="989" t="str">
        <f>'Step 4 Support Tool'!Q20</f>
        <v/>
      </c>
      <c r="U116" s="989" t="str">
        <f>'Step 4 Support Tool'!R20</f>
        <v/>
      </c>
      <c r="V116" s="989" t="str">
        <f>'Step 4 Support Tool'!S20</f>
        <v/>
      </c>
      <c r="W116" s="988" t="str">
        <f>'Step 4 Support Tool'!T20</f>
        <v/>
      </c>
      <c r="X116" s="990" t="str">
        <f>'Step 4 Support Tool'!X20</f>
        <v/>
      </c>
      <c r="Y116" s="991" t="str">
        <f t="shared" si="31"/>
        <v/>
      </c>
      <c r="Z116" s="992" t="str">
        <f>'Step 4 Support Tool'!AB20</f>
        <v/>
      </c>
      <c r="AA116" s="993"/>
      <c r="AB116" s="993"/>
      <c r="AC116" s="373"/>
      <c r="AD116" s="373"/>
      <c r="AE116" s="373"/>
      <c r="AF116" s="373"/>
      <c r="AG116" s="373"/>
      <c r="AH116" s="373"/>
      <c r="AI116" s="424"/>
      <c r="AJ116" s="424"/>
      <c r="AK116" s="424"/>
      <c r="AL116" s="424"/>
      <c r="AO116" s="424"/>
      <c r="AP116" s="424"/>
      <c r="AQ116" s="424"/>
      <c r="AR116" s="424"/>
      <c r="AS116" s="424"/>
      <c r="AT116" s="424"/>
      <c r="AU116" s="424"/>
      <c r="AV116" s="424"/>
      <c r="AW116" s="424"/>
      <c r="AX116" s="424"/>
      <c r="AY116" s="424"/>
      <c r="AZ116" s="424"/>
      <c r="BA116" s="424"/>
      <c r="BB116" s="424"/>
      <c r="BC116" s="424"/>
      <c r="BG116" s="994" t="str">
        <f>SUBSTITUTE('Step 4 Support Tool'!A20," ","")</f>
        <v>EE3</v>
      </c>
      <c r="BH116" s="653">
        <f t="shared" si="28"/>
        <v>0</v>
      </c>
      <c r="BI116" s="424"/>
      <c r="BJ116" s="424"/>
      <c r="BK116" s="424"/>
      <c r="BL116" s="424"/>
      <c r="BM116" s="424"/>
      <c r="BN116" s="424"/>
      <c r="BO116" s="424"/>
      <c r="BP116" s="424"/>
      <c r="BQ116" s="424"/>
      <c r="BR116" s="424"/>
      <c r="CQ116" s="424"/>
      <c r="CR116" s="424"/>
      <c r="CT116" s="424"/>
      <c r="CU116" s="424"/>
      <c r="CV116" s="424"/>
      <c r="CW116" s="424"/>
      <c r="CX116" s="424"/>
      <c r="CY116" s="424"/>
      <c r="CZ116" s="424"/>
      <c r="DA116" s="424"/>
      <c r="DC116" s="424"/>
      <c r="DD116" s="424"/>
      <c r="DE116" s="424"/>
      <c r="DF116" s="424"/>
      <c r="DG116" s="424"/>
      <c r="DH116" s="424"/>
      <c r="DJ116" s="424"/>
      <c r="DK116" s="424"/>
      <c r="DL116" s="424"/>
      <c r="DM116" s="424"/>
      <c r="DN116" s="424"/>
      <c r="DO116" s="424"/>
      <c r="DP116" s="424"/>
      <c r="DQ116" s="424"/>
      <c r="DR116" s="424"/>
      <c r="DS116" s="424"/>
      <c r="DT116" s="424"/>
      <c r="DU116" s="424"/>
      <c r="DV116" s="424"/>
      <c r="DW116" s="424"/>
      <c r="DX116" s="424"/>
      <c r="DY116" s="424"/>
      <c r="DZ116" s="424"/>
      <c r="EA116" s="424"/>
      <c r="EB116" s="424"/>
      <c r="EC116" s="424"/>
      <c r="ED116" s="424"/>
      <c r="EE116" s="424"/>
      <c r="EF116" s="424"/>
      <c r="EG116" s="424"/>
      <c r="EH116" s="424"/>
      <c r="EI116" s="424"/>
      <c r="EJ116" s="424"/>
      <c r="EK116" s="424"/>
      <c r="EL116" s="424"/>
      <c r="EM116" s="424"/>
      <c r="EN116" s="424"/>
      <c r="EO116" s="424"/>
      <c r="EP116" s="424"/>
      <c r="EQ116" s="424"/>
      <c r="ER116" s="424"/>
      <c r="ES116" s="424"/>
      <c r="ET116" s="424"/>
      <c r="EU116" s="424"/>
      <c r="EV116" s="424"/>
      <c r="EW116" s="424"/>
      <c r="EX116" s="424"/>
      <c r="EY116" s="424"/>
      <c r="EZ116" s="424"/>
      <c r="FA116" s="424"/>
      <c r="FB116" s="424"/>
      <c r="FC116" s="424"/>
      <c r="FD116" s="424"/>
      <c r="FE116" s="424"/>
      <c r="FF116" s="424"/>
      <c r="FG116" s="424"/>
      <c r="FH116" s="424"/>
      <c r="FI116" s="424"/>
      <c r="FJ116" s="424"/>
      <c r="FK116" s="424"/>
      <c r="FL116" s="424"/>
      <c r="FM116" s="424"/>
      <c r="FN116" s="424"/>
      <c r="FO116" s="424"/>
      <c r="FP116" s="424"/>
      <c r="FQ116" s="424"/>
      <c r="FR116" s="424"/>
      <c r="FS116" s="424"/>
      <c r="FT116" s="424"/>
      <c r="FU116" s="424"/>
      <c r="FV116" s="424"/>
      <c r="FW116" s="424"/>
      <c r="FX116" s="424"/>
      <c r="FY116" s="424"/>
      <c r="FZ116" s="424"/>
      <c r="GA116" s="424"/>
      <c r="GB116" s="424"/>
    </row>
    <row r="117" spans="1:188" ht="12" customHeight="1" x14ac:dyDescent="0.25">
      <c r="A117" s="842" t="str">
        <f t="shared" si="32"/>
        <v/>
      </c>
      <c r="B117" s="369" t="str">
        <f t="shared" si="27"/>
        <v/>
      </c>
      <c r="C117" s="982" t="str">
        <f>IF('Step 4 Support Tool'!F21=0,"",'Step 4 Support Tool'!F21)</f>
        <v/>
      </c>
      <c r="D117" s="982">
        <f>'Step 4 Support Tool'!G21</f>
        <v>0</v>
      </c>
      <c r="E117" s="983">
        <f>'Step 4 Support Tool'!C21</f>
        <v>0</v>
      </c>
      <c r="F117" s="983">
        <f>'Step 4 Support Tool'!D21</f>
        <v>0</v>
      </c>
      <c r="G117" s="842" t="str">
        <f>IF('Step 4 Support Tool'!E21="","",TRIM('Step 4 Support Tool'!E21))</f>
        <v/>
      </c>
      <c r="H117" s="842" t="str">
        <f t="shared" si="29"/>
        <v/>
      </c>
      <c r="I117" s="842" t="str">
        <f t="shared" si="30"/>
        <v/>
      </c>
      <c r="J117" s="984">
        <f>'Step 4 Support Tool'!B21</f>
        <v>0</v>
      </c>
      <c r="K117" s="369">
        <f>'Step 4 Support Tool'!H21</f>
        <v>0</v>
      </c>
      <c r="L117" s="369">
        <f>'Step 4 Support Tool'!I21</f>
        <v>0</v>
      </c>
      <c r="M117" s="985">
        <f>'Step 4 Support Tool'!J21</f>
        <v>0</v>
      </c>
      <c r="N117" s="985">
        <f>'Step 4 Support Tool'!K21</f>
        <v>0</v>
      </c>
      <c r="O117" s="985" t="str">
        <f>'Step 4 Support Tool'!L21</f>
        <v/>
      </c>
      <c r="P117" s="986">
        <f>'Step 4 Support Tool'!M21</f>
        <v>0</v>
      </c>
      <c r="Q117" s="987">
        <f>'Step 4 Support Tool'!N21</f>
        <v>0</v>
      </c>
      <c r="R117" s="987" t="str">
        <f>'Step 4 Support Tool'!O21</f>
        <v/>
      </c>
      <c r="S117" s="988" t="str">
        <f>'Step 4 Support Tool'!P21</f>
        <v/>
      </c>
      <c r="T117" s="989" t="str">
        <f>'Step 4 Support Tool'!Q21</f>
        <v/>
      </c>
      <c r="U117" s="989" t="str">
        <f>'Step 4 Support Tool'!R21</f>
        <v/>
      </c>
      <c r="V117" s="989" t="str">
        <f>'Step 4 Support Tool'!S21</f>
        <v/>
      </c>
      <c r="W117" s="988" t="str">
        <f>'Step 4 Support Tool'!T21</f>
        <v/>
      </c>
      <c r="X117" s="990" t="str">
        <f>'Step 4 Support Tool'!X21</f>
        <v/>
      </c>
      <c r="Y117" s="991" t="str">
        <f t="shared" si="31"/>
        <v/>
      </c>
      <c r="Z117" s="992" t="str">
        <f>'Step 4 Support Tool'!AB21</f>
        <v/>
      </c>
      <c r="AA117" s="993"/>
      <c r="AB117" s="993"/>
      <c r="AC117" s="373"/>
      <c r="AD117" s="373"/>
      <c r="AE117" s="373"/>
      <c r="AF117" s="373"/>
      <c r="AG117" s="373"/>
      <c r="AH117" s="373"/>
      <c r="AI117" s="424"/>
      <c r="AJ117" s="424"/>
      <c r="AK117" s="424"/>
      <c r="AL117" s="424"/>
      <c r="AO117" s="424"/>
      <c r="AP117" s="424"/>
      <c r="AQ117" s="424"/>
      <c r="AR117" s="424"/>
      <c r="AS117" s="424"/>
      <c r="AT117" s="424"/>
      <c r="AU117" s="424"/>
      <c r="AV117" s="424"/>
      <c r="AW117" s="424"/>
      <c r="AX117" s="424"/>
      <c r="AY117" s="424"/>
      <c r="AZ117" s="424"/>
      <c r="BA117" s="424"/>
      <c r="BB117" s="424"/>
      <c r="BC117" s="424"/>
      <c r="BG117" s="994" t="str">
        <f>SUBSTITUTE('Step 4 Support Tool'!A21," ","")</f>
        <v>EE4</v>
      </c>
      <c r="BH117" s="653">
        <f t="shared" si="28"/>
        <v>0</v>
      </c>
      <c r="BI117" s="424"/>
      <c r="BJ117" s="424"/>
      <c r="BK117" s="424"/>
      <c r="BL117" s="424"/>
      <c r="BM117" s="424"/>
      <c r="BN117" s="424"/>
      <c r="BO117" s="424"/>
      <c r="BP117" s="424"/>
      <c r="BQ117" s="424"/>
      <c r="BR117" s="424"/>
      <c r="CQ117" s="424"/>
      <c r="CR117" s="424"/>
      <c r="CT117" s="424"/>
      <c r="CU117" s="424"/>
      <c r="CV117" s="424"/>
      <c r="CW117" s="424"/>
      <c r="CX117" s="424"/>
      <c r="CY117" s="424"/>
      <c r="CZ117" s="424"/>
      <c r="DA117" s="424"/>
      <c r="DC117" s="424"/>
      <c r="DD117" s="424"/>
      <c r="DE117" s="424"/>
      <c r="DF117" s="424"/>
      <c r="DG117" s="424"/>
      <c r="DH117" s="424"/>
      <c r="DJ117" s="424"/>
      <c r="DK117" s="424"/>
      <c r="DL117" s="424"/>
      <c r="DM117" s="424"/>
      <c r="DN117" s="424"/>
      <c r="DO117" s="424"/>
      <c r="DP117" s="424"/>
      <c r="DQ117" s="424"/>
      <c r="DR117" s="424"/>
      <c r="DS117" s="424"/>
      <c r="DT117" s="424"/>
      <c r="DU117" s="424"/>
      <c r="DV117" s="424"/>
      <c r="DW117" s="424"/>
      <c r="DX117" s="424"/>
      <c r="DY117" s="424"/>
      <c r="DZ117" s="424"/>
      <c r="EA117" s="424"/>
      <c r="EB117" s="424"/>
      <c r="EC117" s="424"/>
      <c r="ED117" s="424"/>
      <c r="EE117" s="424"/>
      <c r="EF117" s="424"/>
      <c r="EG117" s="424"/>
      <c r="EH117" s="424"/>
      <c r="EI117" s="424"/>
      <c r="EJ117" s="424"/>
      <c r="EK117" s="424"/>
      <c r="EL117" s="424"/>
      <c r="EM117" s="424"/>
      <c r="EN117" s="424"/>
      <c r="EO117" s="424"/>
      <c r="EP117" s="424"/>
      <c r="EQ117" s="424"/>
      <c r="ER117" s="424"/>
      <c r="ES117" s="424"/>
      <c r="ET117" s="424"/>
      <c r="EU117" s="424"/>
      <c r="EV117" s="424"/>
      <c r="EW117" s="424"/>
      <c r="EX117" s="424"/>
      <c r="EY117" s="424"/>
      <c r="EZ117" s="424"/>
      <c r="FA117" s="424"/>
      <c r="FB117" s="424"/>
      <c r="FC117" s="424"/>
      <c r="FD117" s="424"/>
      <c r="FE117" s="424"/>
      <c r="FF117" s="424"/>
      <c r="FG117" s="424"/>
      <c r="FH117" s="424"/>
      <c r="FI117" s="424"/>
      <c r="FJ117" s="424"/>
      <c r="FK117" s="424"/>
      <c r="FL117" s="424"/>
      <c r="FM117" s="424"/>
      <c r="FN117" s="424"/>
      <c r="FO117" s="424"/>
      <c r="FP117" s="424"/>
      <c r="FQ117" s="424"/>
      <c r="FR117" s="424"/>
      <c r="FS117" s="424"/>
      <c r="FT117" s="424"/>
      <c r="FU117" s="424"/>
      <c r="FV117" s="424"/>
      <c r="FW117" s="424"/>
      <c r="FX117" s="424"/>
      <c r="FY117" s="424"/>
      <c r="FZ117" s="424"/>
      <c r="GA117" s="424"/>
      <c r="GB117" s="424"/>
    </row>
    <row r="118" spans="1:188" ht="12" customHeight="1" x14ac:dyDescent="0.25">
      <c r="A118" s="842" t="str">
        <f t="shared" si="32"/>
        <v/>
      </c>
      <c r="B118" s="369" t="str">
        <f t="shared" si="27"/>
        <v/>
      </c>
      <c r="C118" s="982" t="str">
        <f>IF('Step 4 Support Tool'!F22=0,"",'Step 4 Support Tool'!F22)</f>
        <v/>
      </c>
      <c r="D118" s="982">
        <f>'Step 4 Support Tool'!G22</f>
        <v>0</v>
      </c>
      <c r="E118" s="983">
        <f>'Step 4 Support Tool'!C22</f>
        <v>0</v>
      </c>
      <c r="F118" s="983">
        <f>'Step 4 Support Tool'!D22</f>
        <v>0</v>
      </c>
      <c r="G118" s="842" t="str">
        <f>IF('Step 4 Support Tool'!E22="","",TRIM('Step 4 Support Tool'!E22))</f>
        <v/>
      </c>
      <c r="H118" s="842" t="str">
        <f t="shared" si="29"/>
        <v/>
      </c>
      <c r="I118" s="842" t="str">
        <f t="shared" si="30"/>
        <v/>
      </c>
      <c r="J118" s="984">
        <f>'Step 4 Support Tool'!B22</f>
        <v>0</v>
      </c>
      <c r="K118" s="369">
        <f>'Step 4 Support Tool'!H22</f>
        <v>0</v>
      </c>
      <c r="L118" s="369">
        <f>'Step 4 Support Tool'!I22</f>
        <v>0</v>
      </c>
      <c r="M118" s="985">
        <f>'Step 4 Support Tool'!J22</f>
        <v>0</v>
      </c>
      <c r="N118" s="985">
        <f>'Step 4 Support Tool'!K22</f>
        <v>0</v>
      </c>
      <c r="O118" s="985" t="str">
        <f>'Step 4 Support Tool'!L22</f>
        <v/>
      </c>
      <c r="P118" s="986">
        <f>'Step 4 Support Tool'!M22</f>
        <v>0</v>
      </c>
      <c r="Q118" s="987">
        <f>'Step 4 Support Tool'!N22</f>
        <v>0</v>
      </c>
      <c r="R118" s="987" t="str">
        <f>'Step 4 Support Tool'!O22</f>
        <v/>
      </c>
      <c r="S118" s="988" t="str">
        <f>'Step 4 Support Tool'!P22</f>
        <v/>
      </c>
      <c r="T118" s="989" t="str">
        <f>'Step 4 Support Tool'!Q22</f>
        <v/>
      </c>
      <c r="U118" s="989" t="str">
        <f>'Step 4 Support Tool'!R22</f>
        <v/>
      </c>
      <c r="V118" s="989" t="str">
        <f>'Step 4 Support Tool'!S22</f>
        <v/>
      </c>
      <c r="W118" s="988" t="str">
        <f>'Step 4 Support Tool'!T22</f>
        <v/>
      </c>
      <c r="X118" s="990" t="str">
        <f>'Step 4 Support Tool'!X22</f>
        <v/>
      </c>
      <c r="Y118" s="991" t="str">
        <f t="shared" si="31"/>
        <v/>
      </c>
      <c r="Z118" s="992" t="str">
        <f>'Step 4 Support Tool'!AB22</f>
        <v/>
      </c>
      <c r="AA118" s="993"/>
      <c r="AB118" s="993"/>
      <c r="AC118" s="373"/>
      <c r="AD118" s="373"/>
      <c r="AE118" s="373"/>
      <c r="AF118" s="373"/>
      <c r="AG118" s="373"/>
      <c r="AH118" s="373"/>
      <c r="AI118" s="424"/>
      <c r="AJ118" s="424"/>
      <c r="AK118" s="424"/>
      <c r="AL118" s="424"/>
      <c r="AO118" s="424"/>
      <c r="AP118" s="424"/>
      <c r="AQ118" s="424"/>
      <c r="AR118" s="424"/>
      <c r="AS118" s="424"/>
      <c r="AT118" s="424"/>
      <c r="AU118" s="424"/>
      <c r="AV118" s="424"/>
      <c r="AW118" s="424"/>
      <c r="AX118" s="424"/>
      <c r="AY118" s="424"/>
      <c r="AZ118" s="424"/>
      <c r="BA118" s="424"/>
      <c r="BB118" s="424"/>
      <c r="BC118" s="424"/>
      <c r="BG118" s="994" t="str">
        <f>SUBSTITUTE('Step 4 Support Tool'!A22," ","")</f>
        <v>EE5</v>
      </c>
      <c r="BH118" s="653">
        <f t="shared" si="28"/>
        <v>0</v>
      </c>
      <c r="BI118" s="424"/>
      <c r="BJ118" s="424"/>
      <c r="BK118" s="424"/>
      <c r="BL118" s="424"/>
      <c r="BM118" s="424"/>
      <c r="BN118" s="424"/>
      <c r="BO118" s="424"/>
      <c r="BP118" s="424"/>
      <c r="BQ118" s="424"/>
      <c r="BR118" s="424"/>
      <c r="CQ118" s="424"/>
      <c r="CR118" s="424"/>
      <c r="CT118" s="424"/>
      <c r="CU118" s="424"/>
      <c r="CV118" s="424"/>
      <c r="CW118" s="424"/>
      <c r="CX118" s="424"/>
      <c r="CY118" s="424"/>
      <c r="CZ118" s="424"/>
      <c r="DA118" s="424"/>
      <c r="DC118" s="424"/>
      <c r="DD118" s="424"/>
      <c r="DE118" s="424"/>
      <c r="DF118" s="424"/>
      <c r="DG118" s="424"/>
      <c r="DH118" s="424"/>
      <c r="DJ118" s="424"/>
      <c r="DK118" s="424"/>
      <c r="DL118" s="424"/>
      <c r="DM118" s="424"/>
      <c r="DN118" s="424"/>
      <c r="DO118" s="424"/>
      <c r="DP118" s="424"/>
      <c r="DQ118" s="424"/>
      <c r="DR118" s="424"/>
      <c r="DS118" s="424"/>
      <c r="DT118" s="424"/>
      <c r="DU118" s="424"/>
      <c r="DV118" s="424"/>
      <c r="DW118" s="424"/>
      <c r="DX118" s="424"/>
      <c r="DY118" s="424"/>
      <c r="DZ118" s="424"/>
      <c r="EA118" s="424"/>
      <c r="EB118" s="424"/>
      <c r="EC118" s="424"/>
      <c r="ED118" s="424"/>
      <c r="EE118" s="424"/>
      <c r="EF118" s="424"/>
      <c r="EG118" s="424"/>
      <c r="EH118" s="424"/>
      <c r="EI118" s="424"/>
      <c r="EJ118" s="424"/>
      <c r="EK118" s="424"/>
      <c r="EL118" s="424"/>
      <c r="EM118" s="424"/>
      <c r="EN118" s="424"/>
      <c r="EO118" s="424"/>
      <c r="EP118" s="424"/>
      <c r="EQ118" s="424"/>
      <c r="ER118" s="424"/>
      <c r="ES118" s="424"/>
      <c r="ET118" s="424"/>
      <c r="EU118" s="424"/>
      <c r="EV118" s="424"/>
      <c r="EW118" s="424"/>
      <c r="EX118" s="424"/>
      <c r="EY118" s="424"/>
      <c r="EZ118" s="424"/>
      <c r="FA118" s="424"/>
      <c r="FB118" s="424"/>
      <c r="FC118" s="424"/>
      <c r="FD118" s="424"/>
      <c r="FE118" s="424"/>
      <c r="FF118" s="424"/>
      <c r="FG118" s="424"/>
      <c r="FH118" s="424"/>
      <c r="FI118" s="424"/>
      <c r="FJ118" s="424"/>
      <c r="FK118" s="424"/>
      <c r="FL118" s="424"/>
      <c r="FM118" s="424"/>
      <c r="FN118" s="424"/>
      <c r="FO118" s="424"/>
      <c r="FP118" s="424"/>
      <c r="FQ118" s="424"/>
      <c r="FR118" s="424"/>
      <c r="FS118" s="424"/>
      <c r="FT118" s="424"/>
      <c r="FU118" s="424"/>
      <c r="FV118" s="424"/>
      <c r="FW118" s="424"/>
      <c r="FX118" s="424"/>
      <c r="FY118" s="424"/>
      <c r="FZ118" s="424"/>
      <c r="GA118" s="424"/>
      <c r="GB118" s="424"/>
    </row>
    <row r="119" spans="1:188" ht="12" customHeight="1" x14ac:dyDescent="0.25">
      <c r="A119" s="842" t="str">
        <f t="shared" si="32"/>
        <v/>
      </c>
      <c r="B119" s="369" t="str">
        <f t="shared" si="27"/>
        <v/>
      </c>
      <c r="C119" s="982" t="str">
        <f>IF('Step 4 Support Tool'!F23=0,"",'Step 4 Support Tool'!F23)</f>
        <v/>
      </c>
      <c r="D119" s="982">
        <f>'Step 4 Support Tool'!G23</f>
        <v>0</v>
      </c>
      <c r="E119" s="983">
        <f>'Step 4 Support Tool'!C23</f>
        <v>0</v>
      </c>
      <c r="F119" s="983">
        <f>'Step 4 Support Tool'!D23</f>
        <v>0</v>
      </c>
      <c r="G119" s="842" t="str">
        <f>IF('Step 4 Support Tool'!E23="","",TRIM('Step 4 Support Tool'!E23))</f>
        <v/>
      </c>
      <c r="H119" s="842" t="str">
        <f t="shared" si="29"/>
        <v/>
      </c>
      <c r="I119" s="842" t="str">
        <f t="shared" si="30"/>
        <v/>
      </c>
      <c r="J119" s="984">
        <f>'Step 4 Support Tool'!B23</f>
        <v>0</v>
      </c>
      <c r="K119" s="369">
        <f>'Step 4 Support Tool'!H23</f>
        <v>0</v>
      </c>
      <c r="L119" s="369">
        <f>'Step 4 Support Tool'!I23</f>
        <v>0</v>
      </c>
      <c r="M119" s="985">
        <f>'Step 4 Support Tool'!J23</f>
        <v>0</v>
      </c>
      <c r="N119" s="985">
        <f>'Step 4 Support Tool'!K23</f>
        <v>0</v>
      </c>
      <c r="O119" s="985" t="str">
        <f>'Step 4 Support Tool'!L23</f>
        <v/>
      </c>
      <c r="P119" s="986">
        <f>'Step 4 Support Tool'!M23</f>
        <v>0</v>
      </c>
      <c r="Q119" s="987">
        <f>'Step 4 Support Tool'!N23</f>
        <v>0</v>
      </c>
      <c r="R119" s="987" t="str">
        <f>'Step 4 Support Tool'!O23</f>
        <v/>
      </c>
      <c r="S119" s="988" t="str">
        <f>'Step 4 Support Tool'!P23</f>
        <v/>
      </c>
      <c r="T119" s="989" t="str">
        <f>'Step 4 Support Tool'!Q23</f>
        <v/>
      </c>
      <c r="U119" s="989" t="str">
        <f>'Step 4 Support Tool'!R23</f>
        <v/>
      </c>
      <c r="V119" s="989" t="str">
        <f>'Step 4 Support Tool'!S23</f>
        <v/>
      </c>
      <c r="W119" s="988" t="str">
        <f>'Step 4 Support Tool'!T23</f>
        <v/>
      </c>
      <c r="X119" s="990" t="str">
        <f>'Step 4 Support Tool'!X23</f>
        <v/>
      </c>
      <c r="Y119" s="991" t="str">
        <f t="shared" si="31"/>
        <v/>
      </c>
      <c r="Z119" s="992" t="str">
        <f>'Step 4 Support Tool'!AB23</f>
        <v/>
      </c>
      <c r="AA119" s="993"/>
      <c r="AB119" s="993"/>
      <c r="AC119" s="373"/>
      <c r="AD119" s="373"/>
      <c r="AE119" s="373"/>
      <c r="AF119" s="373"/>
      <c r="AG119" s="373"/>
      <c r="AH119" s="373"/>
      <c r="AI119" s="424"/>
      <c r="AJ119" s="424"/>
      <c r="AK119" s="424"/>
      <c r="AL119" s="424"/>
      <c r="AO119" s="424"/>
      <c r="AP119" s="424"/>
      <c r="AQ119" s="424"/>
      <c r="AR119" s="424"/>
      <c r="AS119" s="424"/>
      <c r="AT119" s="424"/>
      <c r="AU119" s="424"/>
      <c r="AV119" s="424"/>
      <c r="AW119" s="424"/>
      <c r="AX119" s="424"/>
      <c r="AY119" s="424"/>
      <c r="AZ119" s="424"/>
      <c r="BA119" s="424"/>
      <c r="BB119" s="424"/>
      <c r="BC119" s="424"/>
      <c r="BG119" s="994" t="str">
        <f>SUBSTITUTE('Step 4 Support Tool'!A23," ","")</f>
        <v>EE6</v>
      </c>
      <c r="BH119" s="653">
        <f t="shared" si="28"/>
        <v>0</v>
      </c>
      <c r="BI119" s="424"/>
      <c r="BJ119" s="424"/>
      <c r="BK119" s="424"/>
      <c r="BL119" s="424"/>
      <c r="BM119" s="424"/>
      <c r="BN119" s="424"/>
      <c r="BO119" s="424"/>
      <c r="BP119" s="424"/>
      <c r="BQ119" s="424"/>
      <c r="BR119" s="424"/>
      <c r="CQ119" s="424"/>
      <c r="CR119" s="424"/>
      <c r="CT119" s="424"/>
      <c r="CU119" s="424"/>
      <c r="CV119" s="424"/>
      <c r="CW119" s="424"/>
      <c r="CX119" s="424"/>
      <c r="CY119" s="424"/>
      <c r="CZ119" s="424"/>
      <c r="DA119" s="424"/>
      <c r="DC119" s="424"/>
      <c r="DD119" s="424"/>
      <c r="DE119" s="424"/>
      <c r="DF119" s="424"/>
      <c r="DG119" s="424"/>
      <c r="DH119" s="424"/>
      <c r="DJ119" s="424"/>
      <c r="DK119" s="424"/>
      <c r="DL119" s="424"/>
      <c r="DM119" s="424"/>
      <c r="DN119" s="424"/>
      <c r="DO119" s="424"/>
      <c r="DP119" s="424"/>
      <c r="DQ119" s="424"/>
      <c r="DR119" s="424"/>
      <c r="DS119" s="424"/>
      <c r="DT119" s="424"/>
      <c r="DU119" s="424"/>
      <c r="DV119" s="424"/>
      <c r="DW119" s="424"/>
      <c r="DX119" s="424"/>
      <c r="DY119" s="424"/>
      <c r="DZ119" s="424"/>
      <c r="EA119" s="424"/>
      <c r="EB119" s="424"/>
      <c r="EC119" s="424"/>
      <c r="ED119" s="424"/>
      <c r="EE119" s="424"/>
      <c r="EF119" s="424"/>
      <c r="EG119" s="424"/>
      <c r="EH119" s="424"/>
      <c r="EI119" s="424"/>
      <c r="EJ119" s="424"/>
      <c r="EK119" s="424"/>
      <c r="EL119" s="424"/>
      <c r="EM119" s="424"/>
      <c r="EN119" s="424"/>
      <c r="EO119" s="424"/>
      <c r="EP119" s="424"/>
      <c r="EQ119" s="424"/>
      <c r="ER119" s="424"/>
      <c r="ES119" s="424"/>
      <c r="ET119" s="424"/>
      <c r="EU119" s="424"/>
      <c r="EV119" s="424"/>
      <c r="EW119" s="424"/>
      <c r="EX119" s="424"/>
      <c r="EY119" s="424"/>
      <c r="EZ119" s="424"/>
      <c r="FA119" s="424"/>
      <c r="FB119" s="424"/>
      <c r="FC119" s="424"/>
      <c r="FD119" s="424"/>
      <c r="FE119" s="424"/>
      <c r="FF119" s="424"/>
      <c r="FG119" s="424"/>
      <c r="FH119" s="424"/>
      <c r="FI119" s="424"/>
      <c r="FJ119" s="424"/>
      <c r="FK119" s="424"/>
      <c r="FL119" s="424"/>
      <c r="FM119" s="424"/>
      <c r="FN119" s="424"/>
      <c r="FO119" s="424"/>
      <c r="FP119" s="424"/>
      <c r="FQ119" s="424"/>
      <c r="FR119" s="424"/>
      <c r="FS119" s="424"/>
      <c r="FT119" s="424"/>
      <c r="FU119" s="424"/>
      <c r="FV119" s="424"/>
      <c r="FW119" s="424"/>
      <c r="FX119" s="424"/>
      <c r="FY119" s="424"/>
      <c r="FZ119" s="424"/>
      <c r="GA119" s="424"/>
      <c r="GB119" s="424"/>
    </row>
    <row r="120" spans="1:188" ht="12" customHeight="1" x14ac:dyDescent="0.25">
      <c r="A120" s="842" t="str">
        <f t="shared" si="32"/>
        <v/>
      </c>
      <c r="B120" s="369" t="str">
        <f t="shared" si="27"/>
        <v/>
      </c>
      <c r="C120" s="982" t="str">
        <f>IF('Step 4 Support Tool'!F24=0,"",'Step 4 Support Tool'!F24)</f>
        <v/>
      </c>
      <c r="D120" s="982">
        <f>'Step 4 Support Tool'!G24</f>
        <v>0</v>
      </c>
      <c r="E120" s="983">
        <f>'Step 4 Support Tool'!C24</f>
        <v>0</v>
      </c>
      <c r="F120" s="983">
        <f>'Step 4 Support Tool'!D24</f>
        <v>0</v>
      </c>
      <c r="G120" s="842" t="str">
        <f>IF('Step 4 Support Tool'!E24="","",TRIM('Step 4 Support Tool'!E24))</f>
        <v/>
      </c>
      <c r="H120" s="842" t="str">
        <f t="shared" si="29"/>
        <v/>
      </c>
      <c r="I120" s="842" t="str">
        <f t="shared" si="30"/>
        <v/>
      </c>
      <c r="J120" s="984">
        <f>'Step 4 Support Tool'!B24</f>
        <v>0</v>
      </c>
      <c r="K120" s="369">
        <f>'Step 4 Support Tool'!H24</f>
        <v>0</v>
      </c>
      <c r="L120" s="369">
        <f>'Step 4 Support Tool'!I24</f>
        <v>0</v>
      </c>
      <c r="M120" s="985">
        <f>'Step 4 Support Tool'!J24</f>
        <v>0</v>
      </c>
      <c r="N120" s="985">
        <f>'Step 4 Support Tool'!K24</f>
        <v>0</v>
      </c>
      <c r="O120" s="985" t="str">
        <f>'Step 4 Support Tool'!L24</f>
        <v/>
      </c>
      <c r="P120" s="986">
        <f>'Step 4 Support Tool'!M24</f>
        <v>0</v>
      </c>
      <c r="Q120" s="987">
        <f>'Step 4 Support Tool'!N24</f>
        <v>0</v>
      </c>
      <c r="R120" s="987" t="str">
        <f>'Step 4 Support Tool'!O24</f>
        <v/>
      </c>
      <c r="S120" s="988" t="str">
        <f>'Step 4 Support Tool'!P24</f>
        <v/>
      </c>
      <c r="T120" s="989" t="str">
        <f>'Step 4 Support Tool'!Q24</f>
        <v/>
      </c>
      <c r="U120" s="989" t="str">
        <f>'Step 4 Support Tool'!R24</f>
        <v/>
      </c>
      <c r="V120" s="989" t="str">
        <f>'Step 4 Support Tool'!S24</f>
        <v/>
      </c>
      <c r="W120" s="988" t="str">
        <f>'Step 4 Support Tool'!T24</f>
        <v/>
      </c>
      <c r="X120" s="990" t="str">
        <f>'Step 4 Support Tool'!X24</f>
        <v/>
      </c>
      <c r="Y120" s="991" t="str">
        <f t="shared" si="31"/>
        <v/>
      </c>
      <c r="Z120" s="992" t="str">
        <f>'Step 4 Support Tool'!AB24</f>
        <v/>
      </c>
      <c r="AA120" s="993"/>
      <c r="AB120" s="993"/>
      <c r="AC120" s="373"/>
      <c r="AD120" s="373"/>
      <c r="AE120" s="373"/>
      <c r="AF120" s="373"/>
      <c r="AG120" s="373"/>
      <c r="AH120" s="373"/>
      <c r="AI120" s="424"/>
      <c r="AJ120" s="424"/>
      <c r="AK120" s="424"/>
      <c r="AL120" s="424"/>
      <c r="AO120" s="424"/>
      <c r="AP120" s="424"/>
      <c r="AQ120" s="424"/>
      <c r="AR120" s="424"/>
      <c r="AS120" s="424"/>
      <c r="AT120" s="424"/>
      <c r="AU120" s="424"/>
      <c r="AV120" s="424"/>
      <c r="AW120" s="424"/>
      <c r="AX120" s="424"/>
      <c r="AY120" s="424"/>
      <c r="AZ120" s="424"/>
      <c r="BA120" s="424"/>
      <c r="BB120" s="424"/>
      <c r="BC120" s="424"/>
      <c r="BG120" s="994" t="str">
        <f>SUBSTITUTE('Step 4 Support Tool'!A24," ","")</f>
        <v>EE7</v>
      </c>
      <c r="BH120" s="653">
        <f t="shared" si="28"/>
        <v>0</v>
      </c>
      <c r="BI120" s="424"/>
      <c r="BJ120" s="424"/>
      <c r="BK120" s="424"/>
      <c r="BL120" s="424"/>
      <c r="BM120" s="424"/>
      <c r="BN120" s="424"/>
      <c r="BO120" s="424"/>
      <c r="BP120" s="424"/>
      <c r="BQ120" s="424"/>
      <c r="BR120" s="424"/>
      <c r="CQ120" s="424"/>
      <c r="CR120" s="424"/>
      <c r="CT120" s="424"/>
      <c r="CU120" s="424"/>
      <c r="CV120" s="424"/>
      <c r="CW120" s="424"/>
      <c r="CX120" s="424"/>
      <c r="CY120" s="424"/>
      <c r="CZ120" s="424"/>
      <c r="DA120" s="424"/>
      <c r="DC120" s="424"/>
      <c r="DD120" s="424"/>
      <c r="DE120" s="424"/>
      <c r="DF120" s="424"/>
      <c r="DG120" s="424"/>
      <c r="DH120" s="424"/>
      <c r="DJ120" s="424"/>
      <c r="DK120" s="424"/>
      <c r="DL120" s="424"/>
      <c r="DM120" s="424"/>
      <c r="DN120" s="424"/>
      <c r="DO120" s="424"/>
      <c r="DP120" s="424"/>
      <c r="DQ120" s="424"/>
      <c r="DR120" s="424"/>
      <c r="DS120" s="424"/>
      <c r="DT120" s="424"/>
      <c r="DU120" s="424"/>
      <c r="DV120" s="424"/>
      <c r="DW120" s="424"/>
      <c r="DX120" s="424"/>
      <c r="DY120" s="424"/>
      <c r="DZ120" s="424"/>
      <c r="EA120" s="424"/>
      <c r="EB120" s="424"/>
      <c r="EC120" s="424"/>
      <c r="ED120" s="424"/>
      <c r="EE120" s="424"/>
      <c r="EF120" s="424"/>
      <c r="EG120" s="424"/>
      <c r="EH120" s="424"/>
      <c r="EI120" s="424"/>
      <c r="EJ120" s="424"/>
      <c r="EK120" s="424"/>
      <c r="EL120" s="424"/>
      <c r="EM120" s="424"/>
      <c r="EN120" s="424"/>
      <c r="EO120" s="424"/>
      <c r="EP120" s="424"/>
      <c r="EQ120" s="424"/>
      <c r="ER120" s="424"/>
      <c r="ES120" s="424"/>
      <c r="ET120" s="424"/>
      <c r="EU120" s="424"/>
      <c r="EV120" s="424"/>
      <c r="EW120" s="424"/>
      <c r="EX120" s="424"/>
      <c r="EY120" s="424"/>
      <c r="EZ120" s="424"/>
      <c r="FA120" s="424"/>
      <c r="FB120" s="424"/>
      <c r="FC120" s="424"/>
      <c r="FD120" s="424"/>
      <c r="FE120" s="424"/>
      <c r="FF120" s="424"/>
      <c r="FG120" s="424"/>
      <c r="FH120" s="424"/>
      <c r="FI120" s="424"/>
      <c r="FJ120" s="424"/>
      <c r="FK120" s="424"/>
      <c r="FL120" s="424"/>
      <c r="FM120" s="424"/>
      <c r="FN120" s="424"/>
      <c r="FO120" s="424"/>
      <c r="FP120" s="424"/>
      <c r="FQ120" s="424"/>
      <c r="FR120" s="424"/>
      <c r="FS120" s="424"/>
      <c r="FT120" s="424"/>
      <c r="FU120" s="424"/>
      <c r="FV120" s="424"/>
      <c r="FW120" s="424"/>
      <c r="FX120" s="424"/>
      <c r="FY120" s="424"/>
      <c r="FZ120" s="424"/>
      <c r="GA120" s="424"/>
      <c r="GB120" s="424"/>
    </row>
    <row r="121" spans="1:188" ht="12" customHeight="1" x14ac:dyDescent="0.25">
      <c r="A121" s="842" t="str">
        <f t="shared" si="32"/>
        <v/>
      </c>
      <c r="B121" s="369" t="str">
        <f t="shared" si="27"/>
        <v/>
      </c>
      <c r="C121" s="982" t="str">
        <f>IF('Step 4 Support Tool'!F25=0,"",'Step 4 Support Tool'!F25)</f>
        <v/>
      </c>
      <c r="D121" s="982">
        <f>'Step 4 Support Tool'!G25</f>
        <v>0</v>
      </c>
      <c r="E121" s="983">
        <f>'Step 4 Support Tool'!C25</f>
        <v>0</v>
      </c>
      <c r="F121" s="983">
        <f>'Step 4 Support Tool'!D25</f>
        <v>0</v>
      </c>
      <c r="G121" s="842" t="str">
        <f>IF('Step 4 Support Tool'!E25="","",TRIM('Step 4 Support Tool'!E25))</f>
        <v/>
      </c>
      <c r="H121" s="842" t="str">
        <f t="shared" si="29"/>
        <v/>
      </c>
      <c r="I121" s="842" t="str">
        <f t="shared" si="30"/>
        <v/>
      </c>
      <c r="J121" s="984">
        <f>'Step 4 Support Tool'!B25</f>
        <v>0</v>
      </c>
      <c r="K121" s="369">
        <f>'Step 4 Support Tool'!H25</f>
        <v>0</v>
      </c>
      <c r="L121" s="369">
        <f>'Step 4 Support Tool'!I25</f>
        <v>0</v>
      </c>
      <c r="M121" s="985">
        <f>'Step 4 Support Tool'!J25</f>
        <v>0</v>
      </c>
      <c r="N121" s="985">
        <f>'Step 4 Support Tool'!K25</f>
        <v>0</v>
      </c>
      <c r="O121" s="985" t="str">
        <f>'Step 4 Support Tool'!L25</f>
        <v/>
      </c>
      <c r="P121" s="986">
        <f>'Step 4 Support Tool'!M25</f>
        <v>0</v>
      </c>
      <c r="Q121" s="987">
        <f>'Step 4 Support Tool'!N25</f>
        <v>0</v>
      </c>
      <c r="R121" s="987" t="str">
        <f>'Step 4 Support Tool'!O25</f>
        <v/>
      </c>
      <c r="S121" s="988" t="str">
        <f>'Step 4 Support Tool'!P25</f>
        <v/>
      </c>
      <c r="T121" s="989" t="str">
        <f>'Step 4 Support Tool'!Q25</f>
        <v/>
      </c>
      <c r="U121" s="989" t="str">
        <f>'Step 4 Support Tool'!R25</f>
        <v/>
      </c>
      <c r="V121" s="989" t="str">
        <f>'Step 4 Support Tool'!S25</f>
        <v/>
      </c>
      <c r="W121" s="988" t="str">
        <f>'Step 4 Support Tool'!T25</f>
        <v/>
      </c>
      <c r="X121" s="990" t="str">
        <f>'Step 4 Support Tool'!X25</f>
        <v/>
      </c>
      <c r="Y121" s="991" t="str">
        <f t="shared" si="31"/>
        <v/>
      </c>
      <c r="Z121" s="992" t="str">
        <f>'Step 4 Support Tool'!AB25</f>
        <v/>
      </c>
      <c r="AA121" s="993"/>
      <c r="AB121" s="993"/>
      <c r="AC121" s="373"/>
      <c r="AD121" s="373"/>
      <c r="AE121" s="373"/>
      <c r="AF121" s="373"/>
      <c r="AG121" s="373"/>
      <c r="AH121" s="373"/>
      <c r="AI121" s="424"/>
      <c r="AJ121" s="424"/>
      <c r="AK121" s="424"/>
      <c r="AL121" s="424"/>
      <c r="AO121" s="424"/>
      <c r="AP121" s="424"/>
      <c r="AQ121" s="424"/>
      <c r="AR121" s="424"/>
      <c r="AS121" s="424"/>
      <c r="AT121" s="424"/>
      <c r="AU121" s="424"/>
      <c r="AV121" s="424"/>
      <c r="AW121" s="424"/>
      <c r="AX121" s="424"/>
      <c r="AY121" s="424"/>
      <c r="AZ121" s="424"/>
      <c r="BA121" s="424"/>
      <c r="BB121" s="424"/>
      <c r="BC121" s="424"/>
      <c r="BG121" s="994" t="str">
        <f>SUBSTITUTE('Step 4 Support Tool'!A25," ","")</f>
        <v>EE8</v>
      </c>
      <c r="BH121" s="653">
        <f t="shared" si="28"/>
        <v>0</v>
      </c>
      <c r="BI121" s="424"/>
      <c r="BJ121" s="424"/>
      <c r="BK121" s="424"/>
      <c r="BL121" s="424"/>
      <c r="BM121" s="424"/>
      <c r="BN121" s="424"/>
      <c r="BO121" s="424"/>
      <c r="BP121" s="424"/>
      <c r="BQ121" s="424"/>
      <c r="BR121" s="424"/>
      <c r="CQ121" s="424"/>
      <c r="CR121" s="424"/>
      <c r="CT121" s="424"/>
      <c r="CU121" s="424"/>
      <c r="CV121" s="424"/>
      <c r="CW121" s="424"/>
      <c r="CX121" s="424"/>
      <c r="CY121" s="424"/>
      <c r="CZ121" s="424"/>
      <c r="DA121" s="424"/>
      <c r="DC121" s="424"/>
      <c r="DD121" s="424"/>
      <c r="DE121" s="424"/>
      <c r="DF121" s="424"/>
      <c r="DG121" s="424"/>
      <c r="DH121" s="424"/>
      <c r="DJ121" s="424"/>
      <c r="DK121" s="424"/>
      <c r="DL121" s="424"/>
      <c r="DM121" s="424"/>
      <c r="DN121" s="424"/>
      <c r="DO121" s="424"/>
      <c r="DP121" s="424"/>
      <c r="DQ121" s="424"/>
      <c r="DR121" s="424"/>
      <c r="DS121" s="424"/>
      <c r="DT121" s="424"/>
      <c r="DU121" s="424"/>
      <c r="DV121" s="424"/>
      <c r="DW121" s="424"/>
      <c r="DX121" s="424"/>
      <c r="DY121" s="424"/>
      <c r="DZ121" s="424"/>
      <c r="EA121" s="424"/>
      <c r="EB121" s="424"/>
      <c r="EC121" s="424"/>
      <c r="ED121" s="424"/>
      <c r="EE121" s="424"/>
      <c r="EF121" s="424"/>
      <c r="EG121" s="424"/>
      <c r="EH121" s="424"/>
      <c r="EI121" s="424"/>
      <c r="EJ121" s="424"/>
      <c r="EK121" s="424"/>
      <c r="EL121" s="424"/>
      <c r="EM121" s="424"/>
      <c r="EN121" s="424"/>
      <c r="EO121" s="424"/>
      <c r="EP121" s="424"/>
      <c r="EQ121" s="424"/>
      <c r="ER121" s="424"/>
      <c r="ES121" s="424"/>
      <c r="ET121" s="424"/>
      <c r="EU121" s="424"/>
      <c r="EV121" s="424"/>
      <c r="EW121" s="424"/>
      <c r="EX121" s="424"/>
      <c r="EY121" s="424"/>
      <c r="EZ121" s="424"/>
      <c r="FA121" s="424"/>
      <c r="FB121" s="424"/>
      <c r="FC121" s="424"/>
      <c r="FD121" s="424"/>
      <c r="FE121" s="424"/>
      <c r="FF121" s="424"/>
      <c r="FG121" s="424"/>
      <c r="FH121" s="424"/>
      <c r="FI121" s="424"/>
      <c r="FJ121" s="424"/>
      <c r="FK121" s="424"/>
      <c r="FL121" s="424"/>
      <c r="FM121" s="424"/>
      <c r="FN121" s="424"/>
      <c r="FO121" s="424"/>
      <c r="FP121" s="424"/>
      <c r="FQ121" s="424"/>
      <c r="FR121" s="424"/>
      <c r="FS121" s="424"/>
      <c r="FT121" s="424"/>
      <c r="FU121" s="424"/>
      <c r="FV121" s="424"/>
      <c r="FW121" s="424"/>
      <c r="FX121" s="424"/>
      <c r="FY121" s="424"/>
      <c r="FZ121" s="424"/>
      <c r="GA121" s="424"/>
      <c r="GB121" s="424"/>
    </row>
    <row r="122" spans="1:188" ht="12" customHeight="1" x14ac:dyDescent="0.25">
      <c r="A122" s="842" t="str">
        <f t="shared" si="32"/>
        <v/>
      </c>
      <c r="B122" s="369" t="str">
        <f t="shared" si="27"/>
        <v/>
      </c>
      <c r="C122" s="982" t="str">
        <f>IF('Step 4 Support Tool'!F26=0,"",'Step 4 Support Tool'!F26)</f>
        <v/>
      </c>
      <c r="D122" s="982">
        <f>'Step 4 Support Tool'!G26</f>
        <v>0</v>
      </c>
      <c r="E122" s="983">
        <f>'Step 4 Support Tool'!C26</f>
        <v>0</v>
      </c>
      <c r="F122" s="983">
        <f>'Step 4 Support Tool'!D26</f>
        <v>0</v>
      </c>
      <c r="G122" s="842" t="str">
        <f>IF('Step 4 Support Tool'!E26="","",TRIM('Step 4 Support Tool'!E26))</f>
        <v/>
      </c>
      <c r="H122" s="842" t="str">
        <f t="shared" si="29"/>
        <v/>
      </c>
      <c r="I122" s="842" t="str">
        <f t="shared" si="30"/>
        <v/>
      </c>
      <c r="J122" s="984">
        <f>'Step 4 Support Tool'!B26</f>
        <v>0</v>
      </c>
      <c r="K122" s="369">
        <f>'Step 4 Support Tool'!H26</f>
        <v>0</v>
      </c>
      <c r="L122" s="369">
        <f>'Step 4 Support Tool'!I26</f>
        <v>0</v>
      </c>
      <c r="M122" s="985">
        <f>'Step 4 Support Tool'!J26</f>
        <v>0</v>
      </c>
      <c r="N122" s="985">
        <f>'Step 4 Support Tool'!K26</f>
        <v>0</v>
      </c>
      <c r="O122" s="985" t="str">
        <f>'Step 4 Support Tool'!L26</f>
        <v/>
      </c>
      <c r="P122" s="986">
        <f>'Step 4 Support Tool'!M26</f>
        <v>0</v>
      </c>
      <c r="Q122" s="987">
        <f>'Step 4 Support Tool'!N26</f>
        <v>0</v>
      </c>
      <c r="R122" s="987" t="str">
        <f>'Step 4 Support Tool'!O26</f>
        <v/>
      </c>
      <c r="S122" s="988" t="str">
        <f>'Step 4 Support Tool'!P26</f>
        <v/>
      </c>
      <c r="T122" s="989" t="str">
        <f>'Step 4 Support Tool'!Q26</f>
        <v/>
      </c>
      <c r="U122" s="989" t="str">
        <f>'Step 4 Support Tool'!R26</f>
        <v/>
      </c>
      <c r="V122" s="989" t="str">
        <f>'Step 4 Support Tool'!S26</f>
        <v/>
      </c>
      <c r="W122" s="988" t="str">
        <f>'Step 4 Support Tool'!T26</f>
        <v/>
      </c>
      <c r="X122" s="990" t="str">
        <f>'Step 4 Support Tool'!X26</f>
        <v/>
      </c>
      <c r="Y122" s="991" t="str">
        <f t="shared" si="31"/>
        <v/>
      </c>
      <c r="Z122" s="992" t="str">
        <f>'Step 4 Support Tool'!AB26</f>
        <v/>
      </c>
      <c r="AA122" s="993"/>
      <c r="AB122" s="993"/>
      <c r="AC122" s="373"/>
      <c r="AD122" s="373"/>
      <c r="AE122" s="373"/>
      <c r="AF122" s="373"/>
      <c r="AG122" s="373"/>
      <c r="AH122" s="373"/>
      <c r="AI122" s="424"/>
      <c r="AJ122" s="424"/>
      <c r="AK122" s="424"/>
      <c r="AL122" s="424"/>
      <c r="AO122" s="424"/>
      <c r="AP122" s="424"/>
      <c r="AQ122" s="424"/>
      <c r="AR122" s="424"/>
      <c r="AS122" s="424"/>
      <c r="AT122" s="424"/>
      <c r="AU122" s="424"/>
      <c r="AV122" s="424"/>
      <c r="AW122" s="424"/>
      <c r="AX122" s="424"/>
      <c r="AY122" s="424"/>
      <c r="AZ122" s="424"/>
      <c r="BA122" s="424"/>
      <c r="BB122" s="424"/>
      <c r="BC122" s="424"/>
      <c r="BG122" s="994" t="str">
        <f>SUBSTITUTE('Step 4 Support Tool'!A26," ","")</f>
        <v>EE9</v>
      </c>
      <c r="BH122" s="653">
        <f t="shared" si="28"/>
        <v>0</v>
      </c>
      <c r="BI122" s="424"/>
      <c r="BJ122" s="424"/>
      <c r="BK122" s="424"/>
      <c r="BL122" s="424"/>
      <c r="BM122" s="424"/>
      <c r="BN122" s="424"/>
      <c r="BO122" s="424"/>
      <c r="BP122" s="424"/>
      <c r="BQ122" s="424"/>
      <c r="BR122" s="424"/>
      <c r="CQ122" s="424"/>
      <c r="CR122" s="424"/>
      <c r="CT122" s="424"/>
      <c r="CU122" s="424"/>
      <c r="CV122" s="424"/>
      <c r="CW122" s="424"/>
      <c r="CX122" s="424"/>
      <c r="CY122" s="424"/>
      <c r="CZ122" s="424"/>
      <c r="DA122" s="424"/>
      <c r="DC122" s="424"/>
      <c r="DD122" s="424"/>
      <c r="DE122" s="424"/>
      <c r="DF122" s="424"/>
      <c r="DG122" s="424"/>
      <c r="DH122" s="424"/>
      <c r="DJ122" s="424"/>
      <c r="DK122" s="424"/>
      <c r="DL122" s="424"/>
      <c r="DM122" s="424"/>
      <c r="DN122" s="424"/>
      <c r="DO122" s="424"/>
      <c r="DP122" s="424"/>
      <c r="DQ122" s="424"/>
      <c r="DR122" s="424"/>
      <c r="DS122" s="424"/>
      <c r="DT122" s="424"/>
      <c r="DU122" s="424"/>
      <c r="DV122" s="424"/>
      <c r="DW122" s="424"/>
      <c r="DX122" s="424"/>
      <c r="DY122" s="424"/>
      <c r="DZ122" s="424"/>
      <c r="EA122" s="424"/>
      <c r="EB122" s="424"/>
      <c r="EC122" s="424"/>
      <c r="ED122" s="424"/>
      <c r="EE122" s="424"/>
      <c r="EF122" s="424"/>
      <c r="EG122" s="424"/>
      <c r="EH122" s="424"/>
      <c r="EI122" s="424"/>
      <c r="EJ122" s="424"/>
      <c r="EK122" s="424"/>
      <c r="EL122" s="424"/>
      <c r="EM122" s="424"/>
      <c r="EN122" s="424"/>
      <c r="EO122" s="424"/>
      <c r="EP122" s="424"/>
      <c r="EQ122" s="424"/>
      <c r="ER122" s="424"/>
      <c r="ES122" s="424"/>
      <c r="ET122" s="424"/>
      <c r="EU122" s="424"/>
      <c r="EV122" s="424"/>
      <c r="EW122" s="424"/>
      <c r="EX122" s="424"/>
      <c r="EY122" s="424"/>
      <c r="EZ122" s="424"/>
      <c r="FA122" s="424"/>
      <c r="FB122" s="424"/>
      <c r="FC122" s="424"/>
      <c r="FD122" s="424"/>
      <c r="FE122" s="424"/>
      <c r="FF122" s="424"/>
      <c r="FG122" s="424"/>
      <c r="FH122" s="424"/>
      <c r="FI122" s="424"/>
      <c r="FJ122" s="424"/>
      <c r="FK122" s="424"/>
      <c r="FL122" s="424"/>
      <c r="FM122" s="424"/>
      <c r="FN122" s="424"/>
      <c r="FO122" s="424"/>
      <c r="FP122" s="424"/>
      <c r="FQ122" s="424"/>
      <c r="FR122" s="424"/>
      <c r="FS122" s="424"/>
      <c r="FT122" s="424"/>
      <c r="FU122" s="424"/>
      <c r="FV122" s="424"/>
      <c r="FW122" s="424"/>
      <c r="FX122" s="424"/>
      <c r="FY122" s="424"/>
      <c r="FZ122" s="424"/>
      <c r="GA122" s="424"/>
      <c r="GB122" s="424"/>
    </row>
    <row r="123" spans="1:188" ht="12" customHeight="1" x14ac:dyDescent="0.25">
      <c r="A123" s="842" t="str">
        <f t="shared" si="32"/>
        <v/>
      </c>
      <c r="B123" s="369" t="str">
        <f t="shared" si="27"/>
        <v/>
      </c>
      <c r="C123" s="982" t="str">
        <f>IF('Step 4 Support Tool'!F27=0,"",'Step 4 Support Tool'!F27)</f>
        <v/>
      </c>
      <c r="D123" s="982">
        <f>'Step 4 Support Tool'!G27</f>
        <v>0</v>
      </c>
      <c r="E123" s="983">
        <f>'Step 4 Support Tool'!C27</f>
        <v>0</v>
      </c>
      <c r="F123" s="983">
        <f>'Step 4 Support Tool'!D27</f>
        <v>0</v>
      </c>
      <c r="G123" s="842" t="str">
        <f>IF('Step 4 Support Tool'!E27="","",TRIM('Step 4 Support Tool'!E27))</f>
        <v/>
      </c>
      <c r="H123" s="842" t="str">
        <f t="shared" si="29"/>
        <v/>
      </c>
      <c r="I123" s="842" t="str">
        <f t="shared" si="30"/>
        <v/>
      </c>
      <c r="J123" s="984">
        <f>'Step 4 Support Tool'!B27</f>
        <v>0</v>
      </c>
      <c r="K123" s="369">
        <f>'Step 4 Support Tool'!H27</f>
        <v>0</v>
      </c>
      <c r="L123" s="369">
        <f>'Step 4 Support Tool'!I27</f>
        <v>0</v>
      </c>
      <c r="M123" s="985">
        <f>'Step 4 Support Tool'!J27</f>
        <v>0</v>
      </c>
      <c r="N123" s="985">
        <f>'Step 4 Support Tool'!K27</f>
        <v>0</v>
      </c>
      <c r="O123" s="985" t="str">
        <f>'Step 4 Support Tool'!L27</f>
        <v/>
      </c>
      <c r="P123" s="986">
        <f>'Step 4 Support Tool'!M27</f>
        <v>0</v>
      </c>
      <c r="Q123" s="987">
        <f>'Step 4 Support Tool'!N27</f>
        <v>0</v>
      </c>
      <c r="R123" s="987" t="str">
        <f>'Step 4 Support Tool'!O27</f>
        <v/>
      </c>
      <c r="S123" s="988" t="str">
        <f>'Step 4 Support Tool'!P27</f>
        <v/>
      </c>
      <c r="T123" s="989" t="str">
        <f>'Step 4 Support Tool'!Q27</f>
        <v/>
      </c>
      <c r="U123" s="989" t="str">
        <f>'Step 4 Support Tool'!R27</f>
        <v/>
      </c>
      <c r="V123" s="989" t="str">
        <f>'Step 4 Support Tool'!S27</f>
        <v/>
      </c>
      <c r="W123" s="988" t="str">
        <f>'Step 4 Support Tool'!T27</f>
        <v/>
      </c>
      <c r="X123" s="990" t="str">
        <f>'Step 4 Support Tool'!X27</f>
        <v/>
      </c>
      <c r="Y123" s="991" t="str">
        <f t="shared" si="31"/>
        <v/>
      </c>
      <c r="Z123" s="992" t="str">
        <f>'Step 4 Support Tool'!AB27</f>
        <v/>
      </c>
      <c r="AA123" s="993"/>
      <c r="AB123" s="993"/>
      <c r="AC123" s="373"/>
      <c r="AD123" s="373"/>
      <c r="AE123" s="373"/>
      <c r="AF123" s="373"/>
      <c r="AG123" s="373"/>
      <c r="AH123" s="373"/>
      <c r="AI123" s="424"/>
      <c r="AJ123" s="424"/>
      <c r="AK123" s="424"/>
      <c r="AL123" s="424"/>
      <c r="AO123" s="424"/>
      <c r="AP123" s="424"/>
      <c r="AQ123" s="424"/>
      <c r="AR123" s="424"/>
      <c r="AS123" s="424"/>
      <c r="AT123" s="424"/>
      <c r="AU123" s="424"/>
      <c r="AV123" s="424"/>
      <c r="AW123" s="424"/>
      <c r="AX123" s="424"/>
      <c r="AY123" s="424"/>
      <c r="AZ123" s="424"/>
      <c r="BA123" s="424"/>
      <c r="BB123" s="424"/>
      <c r="BC123" s="424"/>
      <c r="BG123" s="994" t="str">
        <f>SUBSTITUTE('Step 4 Support Tool'!A27," ","")</f>
        <v>EE10</v>
      </c>
      <c r="BH123" s="653">
        <f t="shared" si="28"/>
        <v>0</v>
      </c>
      <c r="BI123" s="424"/>
      <c r="BJ123" s="424"/>
      <c r="BK123" s="424"/>
      <c r="BL123" s="424"/>
      <c r="BM123" s="424"/>
      <c r="BN123" s="424"/>
      <c r="BO123" s="424"/>
      <c r="BP123" s="424"/>
      <c r="BQ123" s="424"/>
      <c r="BR123" s="424"/>
      <c r="CQ123" s="424"/>
      <c r="CR123" s="424"/>
      <c r="CT123" s="424"/>
      <c r="CU123" s="424"/>
      <c r="CV123" s="424"/>
      <c r="CW123" s="424"/>
      <c r="CX123" s="424"/>
      <c r="CY123" s="424"/>
      <c r="CZ123" s="424"/>
      <c r="DA123" s="424"/>
      <c r="DC123" s="424"/>
      <c r="DD123" s="424"/>
      <c r="DE123" s="424"/>
      <c r="DF123" s="424"/>
      <c r="DG123" s="424"/>
      <c r="DH123" s="424"/>
      <c r="DJ123" s="424"/>
      <c r="DK123" s="424"/>
      <c r="DL123" s="424"/>
      <c r="DM123" s="424"/>
      <c r="DN123" s="424"/>
      <c r="DO123" s="424"/>
      <c r="DP123" s="424"/>
      <c r="DQ123" s="424"/>
      <c r="DR123" s="424"/>
      <c r="DS123" s="424"/>
      <c r="DT123" s="424"/>
      <c r="DU123" s="424"/>
      <c r="DV123" s="424"/>
      <c r="DW123" s="424"/>
      <c r="DX123" s="424"/>
      <c r="DY123" s="424"/>
      <c r="DZ123" s="424"/>
      <c r="EA123" s="424"/>
      <c r="EB123" s="424"/>
      <c r="EC123" s="424"/>
      <c r="ED123" s="424"/>
      <c r="EE123" s="424"/>
      <c r="EF123" s="424"/>
      <c r="EG123" s="424"/>
      <c r="EH123" s="424"/>
      <c r="EI123" s="424"/>
      <c r="EJ123" s="424"/>
      <c r="EK123" s="424"/>
      <c r="EL123" s="424"/>
      <c r="EM123" s="424"/>
      <c r="EN123" s="424"/>
      <c r="EO123" s="424"/>
      <c r="EP123" s="424"/>
      <c r="EQ123" s="424"/>
      <c r="ER123" s="424"/>
      <c r="ES123" s="424"/>
      <c r="ET123" s="424"/>
      <c r="EU123" s="424"/>
      <c r="EV123" s="424"/>
      <c r="EW123" s="424"/>
      <c r="EX123" s="424"/>
      <c r="EY123" s="424"/>
      <c r="EZ123" s="424"/>
      <c r="FA123" s="424"/>
      <c r="FB123" s="424"/>
      <c r="FC123" s="424"/>
      <c r="FD123" s="424"/>
      <c r="FE123" s="424"/>
      <c r="FF123" s="424"/>
      <c r="FG123" s="424"/>
      <c r="FH123" s="424"/>
      <c r="FI123" s="424"/>
      <c r="FJ123" s="424"/>
      <c r="FK123" s="424"/>
      <c r="FL123" s="424"/>
      <c r="FM123" s="424"/>
      <c r="FN123" s="424"/>
      <c r="FO123" s="424"/>
      <c r="FP123" s="424"/>
      <c r="FQ123" s="424"/>
      <c r="FR123" s="424"/>
      <c r="FS123" s="424"/>
      <c r="FT123" s="424"/>
      <c r="FU123" s="424"/>
      <c r="FV123" s="424"/>
      <c r="FW123" s="424"/>
      <c r="FX123" s="424"/>
      <c r="FY123" s="424"/>
      <c r="FZ123" s="424"/>
      <c r="GA123" s="424"/>
      <c r="GB123" s="424"/>
    </row>
    <row r="124" spans="1:188" ht="12" customHeight="1" x14ac:dyDescent="0.25">
      <c r="A124" s="842" t="str">
        <f t="shared" si="32"/>
        <v/>
      </c>
      <c r="B124" s="369" t="str">
        <f t="shared" si="27"/>
        <v/>
      </c>
      <c r="C124" s="982" t="str">
        <f>IF('Step 4 Support Tool'!F28=0,"",'Step 4 Support Tool'!F28)</f>
        <v/>
      </c>
      <c r="D124" s="982">
        <f>'Step 4 Support Tool'!G28</f>
        <v>0</v>
      </c>
      <c r="E124" s="983">
        <f>'Step 4 Support Tool'!C28</f>
        <v>0</v>
      </c>
      <c r="F124" s="983">
        <f>'Step 4 Support Tool'!D28</f>
        <v>0</v>
      </c>
      <c r="G124" s="842" t="str">
        <f>IF('Step 4 Support Tool'!E28="","",TRIM('Step 4 Support Tool'!E28))</f>
        <v/>
      </c>
      <c r="H124" s="842" t="str">
        <f t="shared" si="29"/>
        <v/>
      </c>
      <c r="I124" s="842" t="str">
        <f t="shared" si="30"/>
        <v/>
      </c>
      <c r="J124" s="984">
        <f>'Step 4 Support Tool'!B28</f>
        <v>0</v>
      </c>
      <c r="K124" s="369">
        <f>'Step 4 Support Tool'!H28</f>
        <v>0</v>
      </c>
      <c r="L124" s="369">
        <f>'Step 4 Support Tool'!I28</f>
        <v>0</v>
      </c>
      <c r="M124" s="985">
        <f>'Step 4 Support Tool'!J28</f>
        <v>0</v>
      </c>
      <c r="N124" s="985">
        <f>'Step 4 Support Tool'!K28</f>
        <v>0</v>
      </c>
      <c r="O124" s="985" t="str">
        <f>'Step 4 Support Tool'!L28</f>
        <v/>
      </c>
      <c r="P124" s="986">
        <f>'Step 4 Support Tool'!M28</f>
        <v>0</v>
      </c>
      <c r="Q124" s="987">
        <f>'Step 4 Support Tool'!N28</f>
        <v>0</v>
      </c>
      <c r="R124" s="987" t="str">
        <f>'Step 4 Support Tool'!O28</f>
        <v/>
      </c>
      <c r="S124" s="988" t="str">
        <f>'Step 4 Support Tool'!P28</f>
        <v/>
      </c>
      <c r="T124" s="989" t="str">
        <f>'Step 4 Support Tool'!Q28</f>
        <v/>
      </c>
      <c r="U124" s="989" t="str">
        <f>'Step 4 Support Tool'!R28</f>
        <v/>
      </c>
      <c r="V124" s="989" t="str">
        <f>'Step 4 Support Tool'!S28</f>
        <v/>
      </c>
      <c r="W124" s="988" t="str">
        <f>'Step 4 Support Tool'!T28</f>
        <v/>
      </c>
      <c r="X124" s="990" t="str">
        <f>'Step 4 Support Tool'!X28</f>
        <v/>
      </c>
      <c r="Y124" s="991" t="str">
        <f t="shared" si="31"/>
        <v/>
      </c>
      <c r="Z124" s="992" t="str">
        <f>'Step 4 Support Tool'!AB28</f>
        <v/>
      </c>
      <c r="AA124" s="993"/>
      <c r="AB124" s="993"/>
      <c r="AC124" s="373"/>
      <c r="AD124" s="373"/>
      <c r="AE124" s="373"/>
      <c r="AF124" s="373"/>
      <c r="AG124" s="373"/>
      <c r="AH124" s="373"/>
      <c r="AI124" s="424"/>
      <c r="AJ124" s="424"/>
      <c r="AK124" s="424"/>
      <c r="AL124" s="424"/>
      <c r="AO124" s="424"/>
      <c r="AP124" s="424"/>
      <c r="AQ124" s="424"/>
      <c r="AR124" s="424"/>
      <c r="AS124" s="424"/>
      <c r="AT124" s="424"/>
      <c r="AU124" s="424"/>
      <c r="AV124" s="424"/>
      <c r="AW124" s="424"/>
      <c r="AX124" s="424"/>
      <c r="AY124" s="424"/>
      <c r="AZ124" s="424"/>
      <c r="BA124" s="424"/>
      <c r="BB124" s="424"/>
      <c r="BC124" s="424"/>
      <c r="BG124" s="994" t="str">
        <f>SUBSTITUTE('Step 4 Support Tool'!A28," ","")</f>
        <v>EE11</v>
      </c>
      <c r="BH124" s="653">
        <f t="shared" si="28"/>
        <v>0</v>
      </c>
      <c r="BI124" s="424"/>
      <c r="BJ124" s="424"/>
      <c r="BK124" s="424"/>
      <c r="BL124" s="424"/>
      <c r="BM124" s="424"/>
      <c r="BN124" s="424"/>
      <c r="BO124" s="424"/>
      <c r="BP124" s="424"/>
      <c r="BQ124" s="424"/>
      <c r="BR124" s="424"/>
      <c r="CQ124" s="424"/>
      <c r="CR124" s="424"/>
      <c r="CT124" s="424"/>
      <c r="CU124" s="424"/>
      <c r="CV124" s="424"/>
      <c r="CW124" s="424"/>
      <c r="CX124" s="424"/>
      <c r="CY124" s="424"/>
      <c r="CZ124" s="424"/>
      <c r="DA124" s="424"/>
      <c r="DC124" s="424"/>
      <c r="DD124" s="424"/>
      <c r="DE124" s="424"/>
      <c r="DF124" s="424"/>
      <c r="DG124" s="424"/>
      <c r="DH124" s="424"/>
      <c r="DJ124" s="424"/>
      <c r="DK124" s="424"/>
      <c r="DL124" s="424"/>
      <c r="DM124" s="424"/>
      <c r="DN124" s="424"/>
      <c r="DO124" s="424"/>
      <c r="DP124" s="424"/>
      <c r="DQ124" s="424"/>
      <c r="DR124" s="424"/>
      <c r="DS124" s="424"/>
      <c r="DT124" s="424"/>
      <c r="DU124" s="424"/>
      <c r="DV124" s="424"/>
      <c r="DW124" s="424"/>
      <c r="DX124" s="424"/>
      <c r="DY124" s="424"/>
      <c r="DZ124" s="424"/>
      <c r="EA124" s="424"/>
      <c r="EB124" s="424"/>
      <c r="EC124" s="424"/>
      <c r="ED124" s="424"/>
      <c r="EE124" s="424"/>
      <c r="EF124" s="424"/>
      <c r="EG124" s="424"/>
      <c r="EH124" s="424"/>
      <c r="EI124" s="424"/>
      <c r="EJ124" s="424"/>
      <c r="EK124" s="424"/>
      <c r="EL124" s="424"/>
      <c r="EM124" s="424"/>
      <c r="EN124" s="424"/>
      <c r="EO124" s="424"/>
      <c r="EP124" s="424"/>
      <c r="EQ124" s="424"/>
      <c r="ER124" s="424"/>
      <c r="ES124" s="424"/>
      <c r="ET124" s="424"/>
      <c r="EU124" s="424"/>
      <c r="EV124" s="424"/>
      <c r="EW124" s="424"/>
      <c r="EX124" s="424"/>
      <c r="EY124" s="424"/>
      <c r="EZ124" s="424"/>
      <c r="FA124" s="424"/>
      <c r="FB124" s="424"/>
      <c r="FC124" s="424"/>
      <c r="FD124" s="424"/>
      <c r="FE124" s="424"/>
      <c r="FF124" s="424"/>
      <c r="FG124" s="424"/>
      <c r="FH124" s="424"/>
      <c r="FI124" s="424"/>
      <c r="FJ124" s="424"/>
      <c r="FK124" s="424"/>
      <c r="FL124" s="424"/>
      <c r="FM124" s="424"/>
      <c r="FN124" s="424"/>
      <c r="FO124" s="424"/>
      <c r="FP124" s="424"/>
      <c r="FQ124" s="424"/>
      <c r="FR124" s="424"/>
      <c r="FS124" s="424"/>
      <c r="FT124" s="424"/>
      <c r="FU124" s="424"/>
      <c r="FV124" s="424"/>
      <c r="FW124" s="424"/>
      <c r="FX124" s="424"/>
      <c r="FY124" s="424"/>
      <c r="FZ124" s="424"/>
      <c r="GA124" s="424"/>
      <c r="GB124" s="424"/>
    </row>
    <row r="125" spans="1:188" ht="12" customHeight="1" x14ac:dyDescent="0.25">
      <c r="A125" s="842" t="str">
        <f t="shared" si="32"/>
        <v/>
      </c>
      <c r="B125" s="369" t="str">
        <f t="shared" si="27"/>
        <v/>
      </c>
      <c r="C125" s="982" t="str">
        <f>IF('Step 4 Support Tool'!F29=0,"",'Step 4 Support Tool'!F29)</f>
        <v/>
      </c>
      <c r="D125" s="982">
        <f>'Step 4 Support Tool'!G29</f>
        <v>0</v>
      </c>
      <c r="E125" s="983">
        <f>'Step 4 Support Tool'!C29</f>
        <v>0</v>
      </c>
      <c r="F125" s="983">
        <f>'Step 4 Support Tool'!D29</f>
        <v>0</v>
      </c>
      <c r="G125" s="842" t="str">
        <f>IF('Step 4 Support Tool'!E29="","",TRIM('Step 4 Support Tool'!E29))</f>
        <v/>
      </c>
      <c r="H125" s="842" t="str">
        <f t="shared" si="29"/>
        <v/>
      </c>
      <c r="I125" s="842" t="str">
        <f t="shared" si="30"/>
        <v/>
      </c>
      <c r="J125" s="984">
        <f>'Step 4 Support Tool'!B29</f>
        <v>0</v>
      </c>
      <c r="K125" s="369">
        <f>'Step 4 Support Tool'!H29</f>
        <v>0</v>
      </c>
      <c r="L125" s="369">
        <f>'Step 4 Support Tool'!I29</f>
        <v>0</v>
      </c>
      <c r="M125" s="985">
        <f>'Step 4 Support Tool'!J29</f>
        <v>0</v>
      </c>
      <c r="N125" s="985">
        <f>'Step 4 Support Tool'!K29</f>
        <v>0</v>
      </c>
      <c r="O125" s="985" t="str">
        <f>'Step 4 Support Tool'!L29</f>
        <v/>
      </c>
      <c r="P125" s="986">
        <f>'Step 4 Support Tool'!M29</f>
        <v>0</v>
      </c>
      <c r="Q125" s="987">
        <f>'Step 4 Support Tool'!N29</f>
        <v>0</v>
      </c>
      <c r="R125" s="987" t="str">
        <f>'Step 4 Support Tool'!O29</f>
        <v/>
      </c>
      <c r="S125" s="988" t="str">
        <f>'Step 4 Support Tool'!P29</f>
        <v/>
      </c>
      <c r="T125" s="989" t="str">
        <f>'Step 4 Support Tool'!Q29</f>
        <v/>
      </c>
      <c r="U125" s="989" t="str">
        <f>'Step 4 Support Tool'!R29</f>
        <v/>
      </c>
      <c r="V125" s="989" t="str">
        <f>'Step 4 Support Tool'!S29</f>
        <v/>
      </c>
      <c r="W125" s="988" t="str">
        <f>'Step 4 Support Tool'!T29</f>
        <v/>
      </c>
      <c r="X125" s="990" t="str">
        <f>'Step 4 Support Tool'!X29</f>
        <v/>
      </c>
      <c r="Y125" s="991" t="str">
        <f t="shared" si="31"/>
        <v/>
      </c>
      <c r="Z125" s="992" t="str">
        <f>'Step 4 Support Tool'!AB29</f>
        <v/>
      </c>
      <c r="AA125" s="993"/>
      <c r="AB125" s="993"/>
      <c r="AC125" s="373"/>
      <c r="AD125" s="373"/>
      <c r="AE125" s="373"/>
      <c r="AF125" s="373"/>
      <c r="AG125" s="373"/>
      <c r="AH125" s="373"/>
      <c r="AI125" s="424"/>
      <c r="AJ125" s="424"/>
      <c r="AK125" s="424"/>
      <c r="AL125" s="424"/>
      <c r="AO125" s="424"/>
      <c r="AP125" s="424"/>
      <c r="AQ125" s="424"/>
      <c r="AR125" s="424"/>
      <c r="AS125" s="424"/>
      <c r="AT125" s="424"/>
      <c r="AU125" s="424"/>
      <c r="AV125" s="424"/>
      <c r="AW125" s="424"/>
      <c r="AX125" s="424"/>
      <c r="AY125" s="424"/>
      <c r="AZ125" s="424"/>
      <c r="BA125" s="424"/>
      <c r="BB125" s="424"/>
      <c r="BC125" s="424"/>
      <c r="BG125" s="994" t="str">
        <f>SUBSTITUTE('Step 4 Support Tool'!A29," ","")</f>
        <v>EE12</v>
      </c>
      <c r="BH125" s="653">
        <f t="shared" si="28"/>
        <v>0</v>
      </c>
      <c r="BI125" s="424"/>
      <c r="BJ125" s="424"/>
      <c r="BK125" s="424"/>
      <c r="BL125" s="424"/>
      <c r="BM125" s="424"/>
      <c r="BN125" s="424"/>
      <c r="BO125" s="424"/>
      <c r="BP125" s="424"/>
      <c r="BQ125" s="424"/>
      <c r="BR125" s="424"/>
      <c r="CQ125" s="424"/>
      <c r="CR125" s="424"/>
      <c r="CT125" s="424"/>
      <c r="CU125" s="424"/>
      <c r="CV125" s="424"/>
      <c r="CW125" s="424"/>
      <c r="CX125" s="424"/>
      <c r="CY125" s="424"/>
      <c r="CZ125" s="424"/>
      <c r="DA125" s="424"/>
      <c r="DC125" s="424"/>
      <c r="DD125" s="424"/>
      <c r="DE125" s="424"/>
      <c r="DF125" s="424"/>
      <c r="DG125" s="424"/>
      <c r="DH125" s="424"/>
      <c r="DJ125" s="424"/>
      <c r="DK125" s="424"/>
      <c r="DL125" s="424"/>
      <c r="DM125" s="424"/>
      <c r="DN125" s="424"/>
      <c r="DO125" s="424"/>
      <c r="DP125" s="424"/>
      <c r="DQ125" s="424"/>
      <c r="DR125" s="424"/>
      <c r="DS125" s="424"/>
      <c r="DT125" s="424"/>
      <c r="DU125" s="424"/>
      <c r="DV125" s="424"/>
      <c r="DW125" s="424"/>
      <c r="DX125" s="424"/>
      <c r="DY125" s="424"/>
      <c r="DZ125" s="424"/>
      <c r="EA125" s="424"/>
      <c r="EB125" s="424"/>
      <c r="EC125" s="424"/>
      <c r="ED125" s="424"/>
      <c r="EE125" s="424"/>
      <c r="EF125" s="424"/>
      <c r="EG125" s="424"/>
      <c r="EH125" s="424"/>
      <c r="EI125" s="424"/>
      <c r="EJ125" s="424"/>
      <c r="EK125" s="424"/>
      <c r="EL125" s="424"/>
      <c r="EM125" s="424"/>
      <c r="EN125" s="424"/>
      <c r="EO125" s="424"/>
      <c r="EP125" s="424"/>
      <c r="EQ125" s="424"/>
      <c r="ER125" s="424"/>
      <c r="ES125" s="424"/>
      <c r="ET125" s="424"/>
      <c r="EU125" s="424"/>
      <c r="EV125" s="424"/>
      <c r="EW125" s="424"/>
      <c r="EX125" s="424"/>
      <c r="EY125" s="424"/>
      <c r="EZ125" s="424"/>
      <c r="FA125" s="424"/>
      <c r="FB125" s="424"/>
      <c r="FC125" s="424"/>
      <c r="FD125" s="424"/>
      <c r="FE125" s="424"/>
      <c r="FF125" s="424"/>
      <c r="FG125" s="424"/>
      <c r="FH125" s="424"/>
      <c r="FI125" s="424"/>
      <c r="FJ125" s="424"/>
      <c r="FK125" s="424"/>
      <c r="FL125" s="424"/>
      <c r="FM125" s="424"/>
      <c r="FN125" s="424"/>
      <c r="FO125" s="424"/>
      <c r="FP125" s="424"/>
      <c r="FQ125" s="424"/>
      <c r="FR125" s="424"/>
      <c r="FS125" s="424"/>
      <c r="FT125" s="424"/>
      <c r="FU125" s="424"/>
      <c r="FV125" s="424"/>
      <c r="FW125" s="424"/>
      <c r="FX125" s="424"/>
      <c r="FY125" s="424"/>
      <c r="FZ125" s="424"/>
      <c r="GA125" s="424"/>
      <c r="GB125" s="424"/>
    </row>
    <row r="126" spans="1:188" ht="12" customHeight="1" x14ac:dyDescent="0.25">
      <c r="A126" s="842" t="str">
        <f t="shared" si="32"/>
        <v/>
      </c>
      <c r="B126" s="369" t="str">
        <f t="shared" si="27"/>
        <v/>
      </c>
      <c r="C126" s="982" t="str">
        <f>IF('Step 4 Support Tool'!F30=0,"",'Step 4 Support Tool'!F30)</f>
        <v/>
      </c>
      <c r="D126" s="982">
        <f>'Step 4 Support Tool'!G30</f>
        <v>0</v>
      </c>
      <c r="E126" s="983">
        <f>'Step 4 Support Tool'!C30</f>
        <v>0</v>
      </c>
      <c r="F126" s="983">
        <f>'Step 4 Support Tool'!D30</f>
        <v>0</v>
      </c>
      <c r="G126" s="842" t="str">
        <f>IF('Step 4 Support Tool'!E30="","",TRIM('Step 4 Support Tool'!E30))</f>
        <v/>
      </c>
      <c r="H126" s="842" t="str">
        <f t="shared" si="29"/>
        <v/>
      </c>
      <c r="I126" s="842" t="str">
        <f t="shared" si="30"/>
        <v/>
      </c>
      <c r="J126" s="984">
        <f>'Step 4 Support Tool'!B30</f>
        <v>0</v>
      </c>
      <c r="K126" s="369">
        <f>'Step 4 Support Tool'!H30</f>
        <v>0</v>
      </c>
      <c r="L126" s="369">
        <f>'Step 4 Support Tool'!I30</f>
        <v>0</v>
      </c>
      <c r="M126" s="985">
        <f>'Step 4 Support Tool'!J30</f>
        <v>0</v>
      </c>
      <c r="N126" s="985">
        <f>'Step 4 Support Tool'!K30</f>
        <v>0</v>
      </c>
      <c r="O126" s="985" t="str">
        <f>'Step 4 Support Tool'!L30</f>
        <v/>
      </c>
      <c r="P126" s="986">
        <f>'Step 4 Support Tool'!M30</f>
        <v>0</v>
      </c>
      <c r="Q126" s="987">
        <f>'Step 4 Support Tool'!N30</f>
        <v>0</v>
      </c>
      <c r="R126" s="987" t="str">
        <f>'Step 4 Support Tool'!O30</f>
        <v/>
      </c>
      <c r="S126" s="988" t="str">
        <f>'Step 4 Support Tool'!P30</f>
        <v/>
      </c>
      <c r="T126" s="989" t="str">
        <f>'Step 4 Support Tool'!Q30</f>
        <v/>
      </c>
      <c r="U126" s="989" t="str">
        <f>'Step 4 Support Tool'!R30</f>
        <v/>
      </c>
      <c r="V126" s="989" t="str">
        <f>'Step 4 Support Tool'!S30</f>
        <v/>
      </c>
      <c r="W126" s="988" t="str">
        <f>'Step 4 Support Tool'!T30</f>
        <v/>
      </c>
      <c r="X126" s="990" t="str">
        <f>'Step 4 Support Tool'!X30</f>
        <v/>
      </c>
      <c r="Y126" s="991" t="str">
        <f t="shared" si="31"/>
        <v/>
      </c>
      <c r="Z126" s="992" t="str">
        <f>'Step 4 Support Tool'!AB30</f>
        <v/>
      </c>
      <c r="AA126" s="993"/>
      <c r="AB126" s="993"/>
      <c r="AC126" s="373"/>
      <c r="AD126" s="373"/>
      <c r="AE126" s="373"/>
      <c r="AF126" s="373"/>
      <c r="AG126" s="373"/>
      <c r="AH126" s="373"/>
      <c r="AI126" s="424"/>
      <c r="AJ126" s="424"/>
      <c r="AK126" s="424"/>
      <c r="AL126" s="424"/>
      <c r="AO126" s="424"/>
      <c r="AP126" s="424"/>
      <c r="AQ126" s="424"/>
      <c r="AR126" s="424"/>
      <c r="AS126" s="424"/>
      <c r="AT126" s="424"/>
      <c r="AU126" s="424"/>
      <c r="AV126" s="424"/>
      <c r="AW126" s="424"/>
      <c r="AX126" s="424"/>
      <c r="AY126" s="424"/>
      <c r="AZ126" s="424"/>
      <c r="BA126" s="424"/>
      <c r="BB126" s="424"/>
      <c r="BC126" s="424"/>
      <c r="BG126" s="994" t="str">
        <f>SUBSTITUTE('Step 4 Support Tool'!A30," ","")</f>
        <v>EE13</v>
      </c>
      <c r="BH126" s="653">
        <f t="shared" si="28"/>
        <v>0</v>
      </c>
      <c r="BI126" s="424"/>
      <c r="BJ126" s="424"/>
      <c r="BK126" s="424"/>
      <c r="BL126" s="424"/>
      <c r="BM126" s="424"/>
      <c r="BN126" s="424"/>
      <c r="BO126" s="424"/>
      <c r="BP126" s="424"/>
      <c r="BQ126" s="424"/>
      <c r="BR126" s="424"/>
      <c r="CQ126" s="424"/>
      <c r="CR126" s="424"/>
      <c r="CT126" s="424"/>
      <c r="CU126" s="424"/>
      <c r="CV126" s="424"/>
      <c r="CW126" s="424"/>
      <c r="CX126" s="424"/>
      <c r="CY126" s="424"/>
      <c r="CZ126" s="424"/>
      <c r="DA126" s="424"/>
      <c r="DC126" s="424"/>
      <c r="DD126" s="424"/>
      <c r="DE126" s="424"/>
      <c r="DF126" s="424"/>
      <c r="DG126" s="424"/>
      <c r="DH126" s="424"/>
      <c r="DJ126" s="424"/>
      <c r="DK126" s="424"/>
      <c r="DL126" s="424"/>
      <c r="DM126" s="424"/>
      <c r="DN126" s="424"/>
      <c r="DO126" s="424"/>
      <c r="DP126" s="424"/>
      <c r="DQ126" s="424"/>
      <c r="DR126" s="424"/>
      <c r="DS126" s="424"/>
      <c r="DT126" s="424"/>
      <c r="DU126" s="424"/>
      <c r="DV126" s="424"/>
      <c r="DW126" s="424"/>
      <c r="DX126" s="424"/>
      <c r="DY126" s="424"/>
      <c r="DZ126" s="424"/>
      <c r="EA126" s="424"/>
      <c r="EB126" s="424"/>
      <c r="EC126" s="424"/>
      <c r="ED126" s="424"/>
      <c r="EE126" s="424"/>
      <c r="EF126" s="424"/>
      <c r="EG126" s="424"/>
      <c r="EH126" s="424"/>
      <c r="EI126" s="424"/>
      <c r="EJ126" s="424"/>
      <c r="EK126" s="424"/>
      <c r="EL126" s="424"/>
      <c r="EM126" s="424"/>
      <c r="EN126" s="424"/>
      <c r="EO126" s="424"/>
      <c r="EP126" s="424"/>
      <c r="EQ126" s="424"/>
      <c r="ER126" s="424"/>
      <c r="ES126" s="424"/>
      <c r="ET126" s="424"/>
      <c r="EU126" s="424"/>
      <c r="EV126" s="424"/>
      <c r="EW126" s="424"/>
      <c r="EX126" s="424"/>
      <c r="EY126" s="424"/>
      <c r="EZ126" s="424"/>
      <c r="FA126" s="424"/>
      <c r="FB126" s="424"/>
      <c r="FC126" s="424"/>
      <c r="FD126" s="424"/>
      <c r="FE126" s="424"/>
      <c r="FF126" s="424"/>
      <c r="FG126" s="424"/>
      <c r="FH126" s="424"/>
      <c r="FI126" s="424"/>
      <c r="FJ126" s="424"/>
      <c r="FK126" s="424"/>
      <c r="FL126" s="424"/>
      <c r="FM126" s="424"/>
      <c r="FN126" s="424"/>
      <c r="FO126" s="424"/>
      <c r="FP126" s="424"/>
      <c r="FQ126" s="424"/>
      <c r="FR126" s="424"/>
      <c r="FS126" s="424"/>
      <c r="FT126" s="424"/>
      <c r="FU126" s="424"/>
      <c r="FV126" s="424"/>
      <c r="FW126" s="424"/>
      <c r="FX126" s="424"/>
      <c r="FY126" s="424"/>
      <c r="FZ126" s="424"/>
      <c r="GA126" s="424"/>
      <c r="GB126" s="424"/>
    </row>
    <row r="127" spans="1:188" ht="12" customHeight="1" x14ac:dyDescent="0.25">
      <c r="A127" s="842" t="str">
        <f t="shared" si="32"/>
        <v/>
      </c>
      <c r="B127" s="369" t="str">
        <f t="shared" si="27"/>
        <v/>
      </c>
      <c r="C127" s="982" t="str">
        <f>IF('Step 4 Support Tool'!F31=0,"",'Step 4 Support Tool'!F31)</f>
        <v/>
      </c>
      <c r="D127" s="982">
        <f>'Step 4 Support Tool'!G31</f>
        <v>0</v>
      </c>
      <c r="E127" s="983">
        <f>'Step 4 Support Tool'!C31</f>
        <v>0</v>
      </c>
      <c r="F127" s="983">
        <f>'Step 4 Support Tool'!D31</f>
        <v>0</v>
      </c>
      <c r="G127" s="842" t="str">
        <f>IF('Step 4 Support Tool'!E31="","",TRIM('Step 4 Support Tool'!E31))</f>
        <v/>
      </c>
      <c r="H127" s="842" t="str">
        <f t="shared" si="29"/>
        <v/>
      </c>
      <c r="I127" s="842" t="str">
        <f t="shared" si="30"/>
        <v/>
      </c>
      <c r="J127" s="984">
        <f>'Step 4 Support Tool'!B31</f>
        <v>0</v>
      </c>
      <c r="K127" s="369">
        <f>'Step 4 Support Tool'!H31</f>
        <v>0</v>
      </c>
      <c r="L127" s="369">
        <f>'Step 4 Support Tool'!I31</f>
        <v>0</v>
      </c>
      <c r="M127" s="985">
        <f>'Step 4 Support Tool'!J31</f>
        <v>0</v>
      </c>
      <c r="N127" s="985">
        <f>'Step 4 Support Tool'!K31</f>
        <v>0</v>
      </c>
      <c r="O127" s="985" t="str">
        <f>'Step 4 Support Tool'!L31</f>
        <v/>
      </c>
      <c r="P127" s="986">
        <f>'Step 4 Support Tool'!M31</f>
        <v>0</v>
      </c>
      <c r="Q127" s="987">
        <f>'Step 4 Support Tool'!N31</f>
        <v>0</v>
      </c>
      <c r="R127" s="987" t="str">
        <f>'Step 4 Support Tool'!O31</f>
        <v/>
      </c>
      <c r="S127" s="988" t="str">
        <f>'Step 4 Support Tool'!P31</f>
        <v/>
      </c>
      <c r="T127" s="989" t="str">
        <f>'Step 4 Support Tool'!Q31</f>
        <v/>
      </c>
      <c r="U127" s="989" t="str">
        <f>'Step 4 Support Tool'!R31</f>
        <v/>
      </c>
      <c r="V127" s="989" t="str">
        <f>'Step 4 Support Tool'!S31</f>
        <v/>
      </c>
      <c r="W127" s="988" t="str">
        <f>'Step 4 Support Tool'!T31</f>
        <v/>
      </c>
      <c r="X127" s="990" t="str">
        <f>'Step 4 Support Tool'!X31</f>
        <v/>
      </c>
      <c r="Y127" s="991" t="str">
        <f t="shared" si="31"/>
        <v/>
      </c>
      <c r="Z127" s="992" t="str">
        <f>'Step 4 Support Tool'!AB31</f>
        <v/>
      </c>
      <c r="AA127" s="993"/>
      <c r="AB127" s="993"/>
      <c r="AC127" s="373"/>
      <c r="AD127" s="373"/>
      <c r="AE127" s="373"/>
      <c r="AF127" s="373"/>
      <c r="AG127" s="373"/>
      <c r="AH127" s="373"/>
      <c r="AI127" s="424"/>
      <c r="AJ127" s="424"/>
      <c r="AK127" s="424"/>
      <c r="AL127" s="424"/>
      <c r="AO127" s="424"/>
      <c r="AP127" s="424"/>
      <c r="AQ127" s="424"/>
      <c r="AR127" s="424"/>
      <c r="AS127" s="424"/>
      <c r="AT127" s="424"/>
      <c r="AU127" s="424"/>
      <c r="AV127" s="424"/>
      <c r="AW127" s="424"/>
      <c r="AX127" s="424"/>
      <c r="AY127" s="424"/>
      <c r="AZ127" s="424"/>
      <c r="BA127" s="424"/>
      <c r="BB127" s="424"/>
      <c r="BC127" s="424"/>
      <c r="BG127" s="994" t="str">
        <f>SUBSTITUTE('Step 4 Support Tool'!A31," ","")</f>
        <v>EE14</v>
      </c>
      <c r="BH127" s="653">
        <f t="shared" si="28"/>
        <v>0</v>
      </c>
      <c r="BI127" s="424"/>
      <c r="BJ127" s="424"/>
      <c r="BK127" s="424"/>
      <c r="BL127" s="424"/>
      <c r="BM127" s="424"/>
      <c r="BN127" s="424"/>
      <c r="BO127" s="424"/>
      <c r="BP127" s="424"/>
      <c r="BQ127" s="424"/>
      <c r="BR127" s="424"/>
      <c r="CQ127" s="424"/>
      <c r="CR127" s="424"/>
      <c r="CT127" s="424"/>
      <c r="CU127" s="424"/>
      <c r="CV127" s="424"/>
      <c r="CW127" s="424"/>
      <c r="CX127" s="424"/>
      <c r="CY127" s="424"/>
      <c r="CZ127" s="424"/>
      <c r="DA127" s="424"/>
      <c r="DC127" s="424"/>
      <c r="DD127" s="424"/>
      <c r="DE127" s="424"/>
      <c r="DF127" s="424"/>
      <c r="DG127" s="424"/>
      <c r="DH127" s="424"/>
      <c r="DJ127" s="424"/>
      <c r="DK127" s="424"/>
      <c r="DL127" s="424"/>
      <c r="DM127" s="424"/>
      <c r="DN127" s="424"/>
      <c r="DO127" s="424"/>
      <c r="DP127" s="424"/>
      <c r="DQ127" s="424"/>
      <c r="DR127" s="424"/>
      <c r="DS127" s="424"/>
      <c r="DT127" s="424"/>
      <c r="DU127" s="424"/>
      <c r="DV127" s="424"/>
      <c r="DW127" s="424"/>
      <c r="DX127" s="424"/>
      <c r="DY127" s="424"/>
      <c r="DZ127" s="424"/>
      <c r="EA127" s="424"/>
      <c r="EB127" s="424"/>
      <c r="EC127" s="424"/>
      <c r="ED127" s="424"/>
      <c r="EE127" s="424"/>
      <c r="EF127" s="424"/>
      <c r="EG127" s="424"/>
      <c r="EH127" s="424"/>
      <c r="EI127" s="424"/>
      <c r="EJ127" s="424"/>
      <c r="EK127" s="424"/>
      <c r="EL127" s="424"/>
      <c r="EM127" s="424"/>
      <c r="EN127" s="424"/>
      <c r="EO127" s="424"/>
      <c r="EP127" s="424"/>
      <c r="EQ127" s="424"/>
      <c r="ER127" s="424"/>
      <c r="ES127" s="424"/>
      <c r="ET127" s="424"/>
      <c r="EU127" s="424"/>
      <c r="EV127" s="424"/>
      <c r="EW127" s="424"/>
      <c r="EX127" s="424"/>
      <c r="EY127" s="424"/>
      <c r="EZ127" s="424"/>
      <c r="FA127" s="424"/>
      <c r="FB127" s="424"/>
      <c r="FC127" s="424"/>
      <c r="FD127" s="424"/>
      <c r="FE127" s="424"/>
      <c r="FF127" s="424"/>
      <c r="FG127" s="424"/>
      <c r="FH127" s="424"/>
      <c r="FI127" s="424"/>
      <c r="FJ127" s="424"/>
      <c r="FK127" s="424"/>
      <c r="FL127" s="424"/>
      <c r="FM127" s="424"/>
      <c r="FN127" s="424"/>
      <c r="FO127" s="424"/>
      <c r="FP127" s="424"/>
      <c r="FQ127" s="424"/>
      <c r="FR127" s="424"/>
      <c r="FS127" s="424"/>
      <c r="FT127" s="424"/>
      <c r="FU127" s="424"/>
      <c r="FV127" s="424"/>
      <c r="FW127" s="424"/>
      <c r="FX127" s="424"/>
      <c r="FY127" s="424"/>
      <c r="FZ127" s="424"/>
      <c r="GA127" s="424"/>
      <c r="GB127" s="424"/>
    </row>
    <row r="128" spans="1:188" ht="12" customHeight="1" x14ac:dyDescent="0.25">
      <c r="A128" s="842" t="str">
        <f t="shared" si="32"/>
        <v/>
      </c>
      <c r="B128" s="369" t="str">
        <f t="shared" si="27"/>
        <v/>
      </c>
      <c r="C128" s="982" t="str">
        <f>IF('Step 4 Support Tool'!F32=0,"",'Step 4 Support Tool'!F32)</f>
        <v/>
      </c>
      <c r="D128" s="982">
        <f>'Step 4 Support Tool'!G32</f>
        <v>0</v>
      </c>
      <c r="E128" s="983">
        <f>'Step 4 Support Tool'!C32</f>
        <v>0</v>
      </c>
      <c r="F128" s="983">
        <f>'Step 4 Support Tool'!D32</f>
        <v>0</v>
      </c>
      <c r="G128" s="842" t="str">
        <f>IF('Step 4 Support Tool'!E32="","",TRIM('Step 4 Support Tool'!E32))</f>
        <v/>
      </c>
      <c r="H128" s="842" t="str">
        <f t="shared" si="29"/>
        <v/>
      </c>
      <c r="I128" s="842" t="str">
        <f t="shared" si="30"/>
        <v/>
      </c>
      <c r="J128" s="984">
        <f>'Step 4 Support Tool'!B32</f>
        <v>0</v>
      </c>
      <c r="K128" s="369">
        <f>'Step 4 Support Tool'!H32</f>
        <v>0</v>
      </c>
      <c r="L128" s="369">
        <f>'Step 4 Support Tool'!I32</f>
        <v>0</v>
      </c>
      <c r="M128" s="985">
        <f>'Step 4 Support Tool'!J32</f>
        <v>0</v>
      </c>
      <c r="N128" s="985">
        <f>'Step 4 Support Tool'!K32</f>
        <v>0</v>
      </c>
      <c r="O128" s="985" t="str">
        <f>'Step 4 Support Tool'!L32</f>
        <v/>
      </c>
      <c r="P128" s="986">
        <f>'Step 4 Support Tool'!M32</f>
        <v>0</v>
      </c>
      <c r="Q128" s="987">
        <f>'Step 4 Support Tool'!N32</f>
        <v>0</v>
      </c>
      <c r="R128" s="987" t="str">
        <f>'Step 4 Support Tool'!O32</f>
        <v/>
      </c>
      <c r="S128" s="988" t="str">
        <f>'Step 4 Support Tool'!P32</f>
        <v/>
      </c>
      <c r="T128" s="989" t="str">
        <f>'Step 4 Support Tool'!Q32</f>
        <v/>
      </c>
      <c r="U128" s="989" t="str">
        <f>'Step 4 Support Tool'!R32</f>
        <v/>
      </c>
      <c r="V128" s="989" t="str">
        <f>'Step 4 Support Tool'!S32</f>
        <v/>
      </c>
      <c r="W128" s="988" t="str">
        <f>'Step 4 Support Tool'!T32</f>
        <v/>
      </c>
      <c r="X128" s="990" t="str">
        <f>'Step 4 Support Tool'!X32</f>
        <v/>
      </c>
      <c r="Y128" s="991" t="str">
        <f t="shared" si="31"/>
        <v/>
      </c>
      <c r="Z128" s="992" t="str">
        <f>'Step 4 Support Tool'!AB32</f>
        <v/>
      </c>
      <c r="AA128" s="993"/>
      <c r="AB128" s="993"/>
      <c r="AC128" s="373"/>
      <c r="AD128" s="373"/>
      <c r="AE128" s="373"/>
      <c r="AF128" s="373"/>
      <c r="AG128" s="373"/>
      <c r="AH128" s="373"/>
      <c r="AI128" s="424"/>
      <c r="AJ128" s="424"/>
      <c r="AK128" s="424"/>
      <c r="AL128" s="424"/>
      <c r="AO128" s="424"/>
      <c r="AP128" s="424"/>
      <c r="AQ128" s="424"/>
      <c r="AR128" s="424"/>
      <c r="AS128" s="424"/>
      <c r="AT128" s="424"/>
      <c r="AU128" s="424"/>
      <c r="AV128" s="424"/>
      <c r="AW128" s="424"/>
      <c r="AX128" s="424"/>
      <c r="AY128" s="424"/>
      <c r="AZ128" s="424"/>
      <c r="BA128" s="424"/>
      <c r="BB128" s="424"/>
      <c r="BC128" s="424"/>
      <c r="BG128" s="994" t="str">
        <f>SUBSTITUTE('Step 4 Support Tool'!A32," ","")</f>
        <v>EE15</v>
      </c>
      <c r="BH128" s="653">
        <f t="shared" si="28"/>
        <v>0</v>
      </c>
      <c r="BI128" s="424"/>
      <c r="BJ128" s="424"/>
      <c r="BK128" s="424"/>
      <c r="BL128" s="424"/>
      <c r="BM128" s="424"/>
      <c r="BN128" s="424"/>
      <c r="BO128" s="424"/>
      <c r="BP128" s="424"/>
      <c r="BQ128" s="424"/>
      <c r="BR128" s="424"/>
      <c r="CQ128" s="424"/>
      <c r="CR128" s="424"/>
      <c r="CT128" s="424"/>
      <c r="CU128" s="424"/>
      <c r="CV128" s="424"/>
      <c r="CW128" s="424"/>
      <c r="CX128" s="424"/>
      <c r="CY128" s="424"/>
      <c r="CZ128" s="424"/>
      <c r="DA128" s="424"/>
      <c r="DC128" s="424"/>
      <c r="DD128" s="424"/>
      <c r="DE128" s="424"/>
      <c r="DF128" s="424"/>
      <c r="DG128" s="424"/>
      <c r="DH128" s="424"/>
      <c r="DJ128" s="424"/>
      <c r="DK128" s="424"/>
      <c r="DL128" s="424"/>
      <c r="DM128" s="424"/>
      <c r="DN128" s="424"/>
      <c r="DO128" s="424"/>
      <c r="DP128" s="424"/>
      <c r="DQ128" s="424"/>
      <c r="DR128" s="424"/>
      <c r="DS128" s="424"/>
      <c r="DT128" s="424"/>
      <c r="DU128" s="424"/>
      <c r="DV128" s="424"/>
      <c r="DW128" s="424"/>
      <c r="DX128" s="424"/>
      <c r="DY128" s="424"/>
      <c r="DZ128" s="424"/>
      <c r="EA128" s="424"/>
      <c r="EB128" s="424"/>
      <c r="EC128" s="424"/>
      <c r="ED128" s="424"/>
      <c r="EE128" s="424"/>
      <c r="EF128" s="424"/>
      <c r="EG128" s="424"/>
      <c r="EH128" s="424"/>
      <c r="EI128" s="424"/>
      <c r="EJ128" s="424"/>
      <c r="EK128" s="424"/>
      <c r="EL128" s="424"/>
      <c r="EM128" s="424"/>
      <c r="EN128" s="424"/>
      <c r="EO128" s="424"/>
      <c r="EP128" s="424"/>
      <c r="EQ128" s="424"/>
      <c r="ER128" s="424"/>
      <c r="ES128" s="424"/>
      <c r="ET128" s="424"/>
      <c r="EU128" s="424"/>
      <c r="EV128" s="424"/>
      <c r="EW128" s="424"/>
      <c r="EX128" s="424"/>
      <c r="EY128" s="424"/>
      <c r="EZ128" s="424"/>
      <c r="FA128" s="424"/>
      <c r="FB128" s="424"/>
      <c r="FC128" s="424"/>
      <c r="FD128" s="424"/>
      <c r="FE128" s="424"/>
      <c r="FF128" s="424"/>
      <c r="FG128" s="424"/>
      <c r="FH128" s="424"/>
      <c r="FI128" s="424"/>
      <c r="FJ128" s="424"/>
      <c r="FK128" s="424"/>
      <c r="FL128" s="424"/>
      <c r="FM128" s="424"/>
      <c r="FN128" s="424"/>
      <c r="FO128" s="424"/>
      <c r="FP128" s="424"/>
      <c r="FQ128" s="424"/>
      <c r="FR128" s="424"/>
      <c r="FS128" s="424"/>
      <c r="FT128" s="424"/>
      <c r="FU128" s="424"/>
      <c r="FV128" s="424"/>
      <c r="FW128" s="424"/>
      <c r="FX128" s="424"/>
      <c r="FY128" s="424"/>
      <c r="FZ128" s="424"/>
      <c r="GA128" s="424"/>
      <c r="GB128" s="424"/>
    </row>
    <row r="129" spans="1:184" ht="12" customHeight="1" x14ac:dyDescent="0.25">
      <c r="A129" s="842" t="str">
        <f t="shared" si="32"/>
        <v/>
      </c>
      <c r="B129" s="369" t="str">
        <f t="shared" si="27"/>
        <v/>
      </c>
      <c r="C129" s="982" t="str">
        <f>IF('Step 4 Support Tool'!F33=0,"",'Step 4 Support Tool'!F33)</f>
        <v/>
      </c>
      <c r="D129" s="982">
        <f>'Step 4 Support Tool'!G33</f>
        <v>0</v>
      </c>
      <c r="E129" s="983">
        <f>'Step 4 Support Tool'!C33</f>
        <v>0</v>
      </c>
      <c r="F129" s="983">
        <f>'Step 4 Support Tool'!D33</f>
        <v>0</v>
      </c>
      <c r="G129" s="842" t="str">
        <f>IF('Step 4 Support Tool'!E33="","",TRIM('Step 4 Support Tool'!E33))</f>
        <v/>
      </c>
      <c r="H129" s="842" t="str">
        <f t="shared" si="29"/>
        <v/>
      </c>
      <c r="I129" s="842" t="str">
        <f t="shared" si="30"/>
        <v/>
      </c>
      <c r="J129" s="984">
        <f>'Step 4 Support Tool'!B33</f>
        <v>0</v>
      </c>
      <c r="K129" s="369">
        <f>'Step 4 Support Tool'!H33</f>
        <v>0</v>
      </c>
      <c r="L129" s="369">
        <f>'Step 4 Support Tool'!I33</f>
        <v>0</v>
      </c>
      <c r="M129" s="985">
        <f>'Step 4 Support Tool'!J33</f>
        <v>0</v>
      </c>
      <c r="N129" s="985">
        <f>'Step 4 Support Tool'!K33</f>
        <v>0</v>
      </c>
      <c r="O129" s="985" t="str">
        <f>'Step 4 Support Tool'!L33</f>
        <v/>
      </c>
      <c r="P129" s="986">
        <f>'Step 4 Support Tool'!M33</f>
        <v>0</v>
      </c>
      <c r="Q129" s="987">
        <f>'Step 4 Support Tool'!N33</f>
        <v>0</v>
      </c>
      <c r="R129" s="987" t="str">
        <f>'Step 4 Support Tool'!O33</f>
        <v/>
      </c>
      <c r="S129" s="988" t="str">
        <f>'Step 4 Support Tool'!P33</f>
        <v/>
      </c>
      <c r="T129" s="989" t="str">
        <f>'Step 4 Support Tool'!Q33</f>
        <v/>
      </c>
      <c r="U129" s="989" t="str">
        <f>'Step 4 Support Tool'!R33</f>
        <v/>
      </c>
      <c r="V129" s="989" t="str">
        <f>'Step 4 Support Tool'!S33</f>
        <v/>
      </c>
      <c r="W129" s="988" t="str">
        <f>'Step 4 Support Tool'!T33</f>
        <v/>
      </c>
      <c r="X129" s="990" t="str">
        <f>'Step 4 Support Tool'!X33</f>
        <v/>
      </c>
      <c r="Y129" s="991" t="str">
        <f t="shared" si="31"/>
        <v/>
      </c>
      <c r="Z129" s="992" t="str">
        <f>'Step 4 Support Tool'!AB33</f>
        <v/>
      </c>
      <c r="AA129" s="993"/>
      <c r="AB129" s="993"/>
      <c r="AC129" s="373"/>
      <c r="AD129" s="373"/>
      <c r="AE129" s="373"/>
      <c r="AF129" s="373"/>
      <c r="AG129" s="373"/>
      <c r="AH129" s="373"/>
      <c r="AI129" s="424"/>
      <c r="AJ129" s="424"/>
      <c r="AK129" s="424"/>
      <c r="AL129" s="424"/>
      <c r="AO129" s="424"/>
      <c r="AP129" s="424"/>
      <c r="AQ129" s="424"/>
      <c r="AR129" s="424"/>
      <c r="AS129" s="424"/>
      <c r="AT129" s="424"/>
      <c r="AU129" s="424"/>
      <c r="AV129" s="424"/>
      <c r="AW129" s="424"/>
      <c r="AX129" s="424"/>
      <c r="AY129" s="424"/>
      <c r="AZ129" s="424"/>
      <c r="BA129" s="424"/>
      <c r="BB129" s="424"/>
      <c r="BC129" s="424"/>
      <c r="BG129" s="994" t="str">
        <f>SUBSTITUTE('Step 4 Support Tool'!A33," ","")</f>
        <v>EE16</v>
      </c>
      <c r="BH129" s="653">
        <f t="shared" si="28"/>
        <v>0</v>
      </c>
      <c r="BI129" s="424"/>
      <c r="BJ129" s="424"/>
      <c r="BK129" s="424"/>
      <c r="BL129" s="424"/>
      <c r="BM129" s="424"/>
      <c r="BN129" s="424"/>
      <c r="BO129" s="424"/>
      <c r="BP129" s="424"/>
      <c r="BQ129" s="424"/>
      <c r="BR129" s="424"/>
      <c r="CQ129" s="424"/>
      <c r="CR129" s="424"/>
      <c r="CT129" s="424"/>
      <c r="CU129" s="424"/>
      <c r="CV129" s="424"/>
      <c r="CW129" s="424"/>
      <c r="CX129" s="424"/>
      <c r="CY129" s="424"/>
      <c r="CZ129" s="424"/>
      <c r="DA129" s="424"/>
      <c r="DC129" s="424"/>
      <c r="DD129" s="424"/>
      <c r="DE129" s="424"/>
      <c r="DF129" s="424"/>
      <c r="DG129" s="424"/>
      <c r="DH129" s="424"/>
      <c r="DJ129" s="424"/>
      <c r="DK129" s="424"/>
      <c r="DL129" s="424"/>
      <c r="DM129" s="424"/>
      <c r="DN129" s="424"/>
      <c r="DO129" s="424"/>
      <c r="DP129" s="424"/>
      <c r="DQ129" s="424"/>
      <c r="DR129" s="424"/>
      <c r="DS129" s="424"/>
      <c r="DT129" s="424"/>
      <c r="DU129" s="424"/>
      <c r="DV129" s="424"/>
      <c r="DW129" s="424"/>
      <c r="DX129" s="424"/>
      <c r="DY129" s="424"/>
      <c r="DZ129" s="424"/>
      <c r="EA129" s="424"/>
      <c r="EB129" s="424"/>
      <c r="EC129" s="424"/>
      <c r="ED129" s="424"/>
      <c r="EE129" s="424"/>
      <c r="EF129" s="424"/>
      <c r="EG129" s="424"/>
      <c r="EH129" s="424"/>
      <c r="EI129" s="424"/>
      <c r="EJ129" s="424"/>
      <c r="EK129" s="424"/>
      <c r="EL129" s="424"/>
      <c r="EM129" s="424"/>
      <c r="EN129" s="424"/>
      <c r="EO129" s="424"/>
      <c r="EP129" s="424"/>
      <c r="EQ129" s="424"/>
      <c r="ER129" s="424"/>
      <c r="ES129" s="424"/>
      <c r="ET129" s="424"/>
      <c r="EU129" s="424"/>
      <c r="EV129" s="424"/>
      <c r="EW129" s="424"/>
      <c r="EX129" s="424"/>
      <c r="EY129" s="424"/>
      <c r="EZ129" s="424"/>
      <c r="FA129" s="424"/>
      <c r="FB129" s="424"/>
      <c r="FC129" s="424"/>
      <c r="FD129" s="424"/>
      <c r="FE129" s="424"/>
      <c r="FF129" s="424"/>
      <c r="FG129" s="424"/>
      <c r="FH129" s="424"/>
      <c r="FI129" s="424"/>
      <c r="FJ129" s="424"/>
      <c r="FK129" s="424"/>
      <c r="FL129" s="424"/>
      <c r="FM129" s="424"/>
      <c r="FN129" s="424"/>
      <c r="FO129" s="424"/>
      <c r="FP129" s="424"/>
      <c r="FQ129" s="424"/>
      <c r="FR129" s="424"/>
      <c r="FS129" s="424"/>
      <c r="FT129" s="424"/>
      <c r="FU129" s="424"/>
      <c r="FV129" s="424"/>
      <c r="FW129" s="424"/>
      <c r="FX129" s="424"/>
      <c r="FY129" s="424"/>
      <c r="FZ129" s="424"/>
      <c r="GA129" s="424"/>
      <c r="GB129" s="424"/>
    </row>
    <row r="130" spans="1:184" ht="12" customHeight="1" x14ac:dyDescent="0.25">
      <c r="A130" s="842" t="str">
        <f t="shared" si="32"/>
        <v/>
      </c>
      <c r="B130" s="369" t="str">
        <f t="shared" si="27"/>
        <v/>
      </c>
      <c r="C130" s="982" t="str">
        <f>IF('Step 4 Support Tool'!F34=0,"",'Step 4 Support Tool'!F34)</f>
        <v/>
      </c>
      <c r="D130" s="982">
        <f>'Step 4 Support Tool'!G34</f>
        <v>0</v>
      </c>
      <c r="E130" s="983">
        <f>'Step 4 Support Tool'!C34</f>
        <v>0</v>
      </c>
      <c r="F130" s="983">
        <f>'Step 4 Support Tool'!D34</f>
        <v>0</v>
      </c>
      <c r="G130" s="842" t="str">
        <f>IF('Step 4 Support Tool'!E34="","",TRIM('Step 4 Support Tool'!E34))</f>
        <v/>
      </c>
      <c r="H130" s="842" t="str">
        <f t="shared" si="29"/>
        <v/>
      </c>
      <c r="I130" s="842" t="str">
        <f t="shared" si="30"/>
        <v/>
      </c>
      <c r="J130" s="984">
        <f>'Step 4 Support Tool'!B34</f>
        <v>0</v>
      </c>
      <c r="K130" s="369">
        <f>'Step 4 Support Tool'!H34</f>
        <v>0</v>
      </c>
      <c r="L130" s="369">
        <f>'Step 4 Support Tool'!I34</f>
        <v>0</v>
      </c>
      <c r="M130" s="985">
        <f>'Step 4 Support Tool'!J34</f>
        <v>0</v>
      </c>
      <c r="N130" s="985">
        <f>'Step 4 Support Tool'!K34</f>
        <v>0</v>
      </c>
      <c r="O130" s="985" t="str">
        <f>'Step 4 Support Tool'!L34</f>
        <v/>
      </c>
      <c r="P130" s="986">
        <f>'Step 4 Support Tool'!M34</f>
        <v>0</v>
      </c>
      <c r="Q130" s="987">
        <f>'Step 4 Support Tool'!N34</f>
        <v>0</v>
      </c>
      <c r="R130" s="987" t="str">
        <f>'Step 4 Support Tool'!O34</f>
        <v/>
      </c>
      <c r="S130" s="988" t="str">
        <f>'Step 4 Support Tool'!P34</f>
        <v/>
      </c>
      <c r="T130" s="989" t="str">
        <f>'Step 4 Support Tool'!Q34</f>
        <v/>
      </c>
      <c r="U130" s="989" t="str">
        <f>'Step 4 Support Tool'!R34</f>
        <v/>
      </c>
      <c r="V130" s="989" t="str">
        <f>'Step 4 Support Tool'!S34</f>
        <v/>
      </c>
      <c r="W130" s="988" t="str">
        <f>'Step 4 Support Tool'!T34</f>
        <v/>
      </c>
      <c r="X130" s="990" t="str">
        <f>'Step 4 Support Tool'!X34</f>
        <v/>
      </c>
      <c r="Y130" s="991" t="str">
        <f t="shared" si="31"/>
        <v/>
      </c>
      <c r="Z130" s="992" t="str">
        <f>'Step 4 Support Tool'!AB34</f>
        <v/>
      </c>
      <c r="AA130" s="993"/>
      <c r="AB130" s="993"/>
      <c r="AC130" s="373"/>
      <c r="AD130" s="373"/>
      <c r="AE130" s="373"/>
      <c r="AF130" s="373"/>
      <c r="AG130" s="373"/>
      <c r="AH130" s="373"/>
      <c r="AI130" s="424"/>
      <c r="AJ130" s="424"/>
      <c r="AK130" s="424"/>
      <c r="AL130" s="424"/>
      <c r="AO130" s="424"/>
      <c r="AP130" s="424"/>
      <c r="AQ130" s="424"/>
      <c r="AR130" s="424"/>
      <c r="AS130" s="424"/>
      <c r="AT130" s="424"/>
      <c r="AU130" s="424"/>
      <c r="AV130" s="424"/>
      <c r="AW130" s="424"/>
      <c r="AX130" s="424"/>
      <c r="AY130" s="424"/>
      <c r="AZ130" s="424"/>
      <c r="BA130" s="424"/>
      <c r="BB130" s="424"/>
      <c r="BC130" s="424"/>
      <c r="BG130" s="994" t="str">
        <f>SUBSTITUTE('Step 4 Support Tool'!A34," ","")</f>
        <v>EE17</v>
      </c>
      <c r="BH130" s="653">
        <f t="shared" si="28"/>
        <v>0</v>
      </c>
      <c r="BI130" s="424"/>
      <c r="BJ130" s="424"/>
      <c r="BK130" s="424"/>
      <c r="BL130" s="424"/>
      <c r="BM130" s="424"/>
      <c r="BN130" s="424"/>
      <c r="BO130" s="424"/>
      <c r="BP130" s="424"/>
      <c r="BQ130" s="424"/>
      <c r="BR130" s="424"/>
      <c r="CQ130" s="424"/>
      <c r="CR130" s="424"/>
      <c r="CT130" s="424"/>
      <c r="CU130" s="424"/>
      <c r="CV130" s="424"/>
      <c r="CW130" s="424"/>
      <c r="CX130" s="424"/>
      <c r="CY130" s="424"/>
      <c r="CZ130" s="424"/>
      <c r="DA130" s="424"/>
      <c r="DC130" s="424"/>
      <c r="DD130" s="424"/>
      <c r="DE130" s="424"/>
      <c r="DF130" s="424"/>
      <c r="DG130" s="424"/>
      <c r="DH130" s="424"/>
      <c r="DJ130" s="424"/>
      <c r="DK130" s="424"/>
      <c r="DL130" s="424"/>
      <c r="DM130" s="424"/>
      <c r="DN130" s="424"/>
      <c r="DO130" s="424"/>
      <c r="DP130" s="424"/>
      <c r="DQ130" s="424"/>
      <c r="DR130" s="424"/>
      <c r="DS130" s="424"/>
      <c r="DT130" s="424"/>
      <c r="DU130" s="424"/>
      <c r="DV130" s="424"/>
      <c r="DW130" s="424"/>
      <c r="DX130" s="424"/>
      <c r="DY130" s="424"/>
      <c r="DZ130" s="424"/>
      <c r="EA130" s="424"/>
      <c r="EB130" s="424"/>
      <c r="EC130" s="424"/>
      <c r="ED130" s="424"/>
      <c r="EE130" s="424"/>
      <c r="EF130" s="424"/>
      <c r="EG130" s="424"/>
      <c r="EH130" s="424"/>
      <c r="EI130" s="424"/>
      <c r="EJ130" s="424"/>
      <c r="EK130" s="424"/>
      <c r="EL130" s="424"/>
      <c r="EM130" s="424"/>
      <c r="EN130" s="424"/>
      <c r="EO130" s="424"/>
      <c r="EP130" s="424"/>
      <c r="EQ130" s="424"/>
      <c r="ER130" s="424"/>
      <c r="ES130" s="424"/>
      <c r="ET130" s="424"/>
      <c r="EU130" s="424"/>
      <c r="EV130" s="424"/>
      <c r="EW130" s="424"/>
      <c r="EX130" s="424"/>
      <c r="EY130" s="424"/>
      <c r="EZ130" s="424"/>
      <c r="FA130" s="424"/>
      <c r="FB130" s="424"/>
      <c r="FC130" s="424"/>
      <c r="FD130" s="424"/>
      <c r="FE130" s="424"/>
      <c r="FF130" s="424"/>
      <c r="FG130" s="424"/>
      <c r="FH130" s="424"/>
      <c r="FI130" s="424"/>
      <c r="FJ130" s="424"/>
      <c r="FK130" s="424"/>
      <c r="FL130" s="424"/>
      <c r="FM130" s="424"/>
      <c r="FN130" s="424"/>
      <c r="FO130" s="424"/>
      <c r="FP130" s="424"/>
      <c r="FQ130" s="424"/>
      <c r="FR130" s="424"/>
      <c r="FS130" s="424"/>
      <c r="FT130" s="424"/>
      <c r="FU130" s="424"/>
      <c r="FV130" s="424"/>
      <c r="FW130" s="424"/>
      <c r="FX130" s="424"/>
      <c r="FY130" s="424"/>
      <c r="FZ130" s="424"/>
      <c r="GA130" s="424"/>
      <c r="GB130" s="424"/>
    </row>
    <row r="131" spans="1:184" ht="12" customHeight="1" x14ac:dyDescent="0.25">
      <c r="A131" s="842" t="str">
        <f t="shared" si="32"/>
        <v/>
      </c>
      <c r="B131" s="369" t="str">
        <f t="shared" si="27"/>
        <v/>
      </c>
      <c r="C131" s="982" t="str">
        <f>IF('Step 4 Support Tool'!F35=0,"",'Step 4 Support Tool'!F35)</f>
        <v/>
      </c>
      <c r="D131" s="982">
        <f>'Step 4 Support Tool'!G35</f>
        <v>0</v>
      </c>
      <c r="E131" s="983">
        <f>'Step 4 Support Tool'!C35</f>
        <v>0</v>
      </c>
      <c r="F131" s="983">
        <f>'Step 4 Support Tool'!D35</f>
        <v>0</v>
      </c>
      <c r="G131" s="842" t="str">
        <f>IF('Step 4 Support Tool'!E35="","",TRIM('Step 4 Support Tool'!E35))</f>
        <v/>
      </c>
      <c r="H131" s="842" t="str">
        <f t="shared" si="29"/>
        <v/>
      </c>
      <c r="I131" s="842" t="str">
        <f t="shared" si="30"/>
        <v/>
      </c>
      <c r="J131" s="984">
        <f>'Step 4 Support Tool'!B35</f>
        <v>0</v>
      </c>
      <c r="K131" s="369">
        <f>'Step 4 Support Tool'!H35</f>
        <v>0</v>
      </c>
      <c r="L131" s="369">
        <f>'Step 4 Support Tool'!I35</f>
        <v>0</v>
      </c>
      <c r="M131" s="985">
        <f>'Step 4 Support Tool'!J35</f>
        <v>0</v>
      </c>
      <c r="N131" s="985">
        <f>'Step 4 Support Tool'!K35</f>
        <v>0</v>
      </c>
      <c r="O131" s="985" t="str">
        <f>'Step 4 Support Tool'!L35</f>
        <v/>
      </c>
      <c r="P131" s="986">
        <f>'Step 4 Support Tool'!M35</f>
        <v>0</v>
      </c>
      <c r="Q131" s="987">
        <f>'Step 4 Support Tool'!N35</f>
        <v>0</v>
      </c>
      <c r="R131" s="987" t="str">
        <f>'Step 4 Support Tool'!O35</f>
        <v/>
      </c>
      <c r="S131" s="988" t="str">
        <f>'Step 4 Support Tool'!P35</f>
        <v/>
      </c>
      <c r="T131" s="989" t="str">
        <f>'Step 4 Support Tool'!Q35</f>
        <v/>
      </c>
      <c r="U131" s="989" t="str">
        <f>'Step 4 Support Tool'!R35</f>
        <v/>
      </c>
      <c r="V131" s="989" t="str">
        <f>'Step 4 Support Tool'!S35</f>
        <v/>
      </c>
      <c r="W131" s="988" t="str">
        <f>'Step 4 Support Tool'!T35</f>
        <v/>
      </c>
      <c r="X131" s="990" t="str">
        <f>'Step 4 Support Tool'!X35</f>
        <v/>
      </c>
      <c r="Y131" s="991" t="str">
        <f t="shared" si="31"/>
        <v/>
      </c>
      <c r="Z131" s="992" t="str">
        <f>'Step 4 Support Tool'!AB35</f>
        <v/>
      </c>
      <c r="AA131" s="993"/>
      <c r="AB131" s="993"/>
      <c r="AC131" s="373"/>
      <c r="AD131" s="373"/>
      <c r="AE131" s="373"/>
      <c r="AF131" s="373"/>
      <c r="AG131" s="373"/>
      <c r="AH131" s="373"/>
      <c r="AI131" s="424"/>
      <c r="AJ131" s="424"/>
      <c r="AK131" s="424"/>
      <c r="AL131" s="424"/>
      <c r="AO131" s="424"/>
      <c r="AP131" s="424"/>
      <c r="AQ131" s="424"/>
      <c r="AR131" s="424"/>
      <c r="AS131" s="424"/>
      <c r="AT131" s="424"/>
      <c r="AU131" s="424"/>
      <c r="AV131" s="424"/>
      <c r="AW131" s="424"/>
      <c r="AX131" s="424"/>
      <c r="AY131" s="424"/>
      <c r="AZ131" s="424"/>
      <c r="BA131" s="424"/>
      <c r="BB131" s="424"/>
      <c r="BC131" s="424"/>
      <c r="BG131" s="994" t="str">
        <f>SUBSTITUTE('Step 4 Support Tool'!A35," ","")</f>
        <v>EE18</v>
      </c>
      <c r="BH131" s="653">
        <f t="shared" si="28"/>
        <v>0</v>
      </c>
      <c r="BI131" s="424"/>
      <c r="BJ131" s="424"/>
      <c r="BK131" s="424"/>
      <c r="BL131" s="424"/>
      <c r="BM131" s="424"/>
      <c r="BN131" s="424"/>
      <c r="BO131" s="424"/>
      <c r="BP131" s="424"/>
      <c r="BQ131" s="424"/>
      <c r="BR131" s="424"/>
      <c r="CQ131" s="424"/>
      <c r="CR131" s="424"/>
      <c r="CT131" s="424"/>
      <c r="CU131" s="424"/>
      <c r="CV131" s="424"/>
      <c r="CW131" s="424"/>
      <c r="CX131" s="424"/>
      <c r="CY131" s="424"/>
      <c r="CZ131" s="424"/>
      <c r="DA131" s="424"/>
      <c r="DC131" s="424"/>
      <c r="DD131" s="424"/>
      <c r="DE131" s="424"/>
      <c r="DF131" s="424"/>
      <c r="DG131" s="424"/>
      <c r="DH131" s="424"/>
      <c r="DJ131" s="424"/>
      <c r="DK131" s="424"/>
      <c r="DL131" s="424"/>
      <c r="DM131" s="424"/>
      <c r="DN131" s="424"/>
      <c r="DO131" s="424"/>
      <c r="DP131" s="424"/>
      <c r="DQ131" s="424"/>
      <c r="DR131" s="424"/>
      <c r="DS131" s="424"/>
      <c r="DT131" s="424"/>
      <c r="DU131" s="424"/>
      <c r="DV131" s="424"/>
      <c r="DW131" s="424"/>
      <c r="DX131" s="424"/>
      <c r="DY131" s="424"/>
      <c r="DZ131" s="424"/>
      <c r="EA131" s="424"/>
      <c r="EB131" s="424"/>
      <c r="EC131" s="424"/>
      <c r="ED131" s="424"/>
      <c r="EE131" s="424"/>
      <c r="EF131" s="424"/>
      <c r="EG131" s="424"/>
      <c r="EH131" s="424"/>
      <c r="EI131" s="424"/>
      <c r="EJ131" s="424"/>
      <c r="EK131" s="424"/>
      <c r="EL131" s="424"/>
      <c r="EM131" s="424"/>
      <c r="EN131" s="424"/>
      <c r="EO131" s="424"/>
      <c r="EP131" s="424"/>
      <c r="EQ131" s="424"/>
      <c r="ER131" s="424"/>
      <c r="ES131" s="424"/>
      <c r="ET131" s="424"/>
      <c r="EU131" s="424"/>
      <c r="EV131" s="424"/>
      <c r="EW131" s="424"/>
      <c r="EX131" s="424"/>
      <c r="EY131" s="424"/>
      <c r="EZ131" s="424"/>
      <c r="FA131" s="424"/>
      <c r="FB131" s="424"/>
      <c r="FC131" s="424"/>
      <c r="FD131" s="424"/>
      <c r="FE131" s="424"/>
      <c r="FF131" s="424"/>
      <c r="FG131" s="424"/>
      <c r="FH131" s="424"/>
      <c r="FI131" s="424"/>
      <c r="FJ131" s="424"/>
      <c r="FK131" s="424"/>
      <c r="FL131" s="424"/>
      <c r="FM131" s="424"/>
      <c r="FN131" s="424"/>
      <c r="FO131" s="424"/>
      <c r="FP131" s="424"/>
      <c r="FQ131" s="424"/>
      <c r="FR131" s="424"/>
      <c r="FS131" s="424"/>
      <c r="FT131" s="424"/>
      <c r="FU131" s="424"/>
      <c r="FV131" s="424"/>
      <c r="FW131" s="424"/>
      <c r="FX131" s="424"/>
      <c r="FY131" s="424"/>
      <c r="FZ131" s="424"/>
      <c r="GA131" s="424"/>
      <c r="GB131" s="424"/>
    </row>
    <row r="132" spans="1:184" ht="12" customHeight="1" x14ac:dyDescent="0.25">
      <c r="A132" s="842" t="str">
        <f t="shared" si="32"/>
        <v/>
      </c>
      <c r="B132" s="369" t="str">
        <f t="shared" si="27"/>
        <v/>
      </c>
      <c r="C132" s="982" t="str">
        <f>IF('Step 4 Support Tool'!F36=0,"",'Step 4 Support Tool'!F36)</f>
        <v/>
      </c>
      <c r="D132" s="982">
        <f>'Step 4 Support Tool'!G36</f>
        <v>0</v>
      </c>
      <c r="E132" s="983">
        <f>'Step 4 Support Tool'!C36</f>
        <v>0</v>
      </c>
      <c r="F132" s="983">
        <f>'Step 4 Support Tool'!D36</f>
        <v>0</v>
      </c>
      <c r="G132" s="842" t="str">
        <f>IF('Step 4 Support Tool'!E36="","",TRIM('Step 4 Support Tool'!E36))</f>
        <v/>
      </c>
      <c r="H132" s="842" t="str">
        <f t="shared" si="29"/>
        <v/>
      </c>
      <c r="I132" s="842" t="str">
        <f t="shared" si="30"/>
        <v/>
      </c>
      <c r="J132" s="984">
        <f>'Step 4 Support Tool'!B36</f>
        <v>0</v>
      </c>
      <c r="K132" s="369">
        <f>'Step 4 Support Tool'!H36</f>
        <v>0</v>
      </c>
      <c r="L132" s="369">
        <f>'Step 4 Support Tool'!I36</f>
        <v>0</v>
      </c>
      <c r="M132" s="985">
        <f>'Step 4 Support Tool'!J36</f>
        <v>0</v>
      </c>
      <c r="N132" s="985">
        <f>'Step 4 Support Tool'!K36</f>
        <v>0</v>
      </c>
      <c r="O132" s="985" t="str">
        <f>'Step 4 Support Tool'!L36</f>
        <v/>
      </c>
      <c r="P132" s="986">
        <f>'Step 4 Support Tool'!M36</f>
        <v>0</v>
      </c>
      <c r="Q132" s="987">
        <f>'Step 4 Support Tool'!N36</f>
        <v>0</v>
      </c>
      <c r="R132" s="987" t="str">
        <f>'Step 4 Support Tool'!O36</f>
        <v/>
      </c>
      <c r="S132" s="988" t="str">
        <f>'Step 4 Support Tool'!P36</f>
        <v/>
      </c>
      <c r="T132" s="989" t="str">
        <f>'Step 4 Support Tool'!Q36</f>
        <v/>
      </c>
      <c r="U132" s="989" t="str">
        <f>'Step 4 Support Tool'!R36</f>
        <v/>
      </c>
      <c r="V132" s="989" t="str">
        <f>'Step 4 Support Tool'!S36</f>
        <v/>
      </c>
      <c r="W132" s="988" t="str">
        <f>'Step 4 Support Tool'!T36</f>
        <v/>
      </c>
      <c r="X132" s="990" t="str">
        <f>'Step 4 Support Tool'!X36</f>
        <v/>
      </c>
      <c r="Y132" s="991" t="str">
        <f t="shared" si="31"/>
        <v/>
      </c>
      <c r="Z132" s="992" t="str">
        <f>'Step 4 Support Tool'!AB36</f>
        <v/>
      </c>
      <c r="AA132" s="993"/>
      <c r="AB132" s="993"/>
      <c r="AC132" s="373"/>
      <c r="AD132" s="373"/>
      <c r="AE132" s="373"/>
      <c r="AF132" s="373"/>
      <c r="AG132" s="373"/>
      <c r="AH132" s="373"/>
      <c r="AI132" s="424"/>
      <c r="AJ132" s="424"/>
      <c r="AK132" s="424"/>
      <c r="AL132" s="424"/>
      <c r="AO132" s="424"/>
      <c r="AP132" s="424"/>
      <c r="AQ132" s="424"/>
      <c r="AR132" s="424"/>
      <c r="AS132" s="424"/>
      <c r="AT132" s="424"/>
      <c r="AU132" s="424"/>
      <c r="AV132" s="424"/>
      <c r="AW132" s="424"/>
      <c r="AX132" s="424"/>
      <c r="AY132" s="424"/>
      <c r="AZ132" s="424"/>
      <c r="BA132" s="424"/>
      <c r="BB132" s="424"/>
      <c r="BC132" s="424"/>
      <c r="BG132" s="994" t="str">
        <f>SUBSTITUTE('Step 4 Support Tool'!A36," ","")</f>
        <v>EE19</v>
      </c>
      <c r="BH132" s="653">
        <f t="shared" si="28"/>
        <v>0</v>
      </c>
      <c r="BI132" s="424"/>
      <c r="BJ132" s="424"/>
      <c r="BK132" s="424"/>
      <c r="BL132" s="424"/>
      <c r="BM132" s="424"/>
      <c r="BN132" s="424"/>
      <c r="BO132" s="424"/>
      <c r="BP132" s="424"/>
      <c r="BQ132" s="424"/>
      <c r="BR132" s="424"/>
      <c r="CQ132" s="424"/>
      <c r="CR132" s="424"/>
      <c r="CT132" s="424"/>
      <c r="CU132" s="424"/>
      <c r="CV132" s="424"/>
      <c r="CW132" s="424"/>
      <c r="CX132" s="424"/>
      <c r="CY132" s="424"/>
      <c r="CZ132" s="424"/>
      <c r="DA132" s="424"/>
      <c r="DC132" s="424"/>
      <c r="DD132" s="424"/>
      <c r="DE132" s="424"/>
      <c r="DF132" s="424"/>
      <c r="DG132" s="424"/>
      <c r="DH132" s="424"/>
      <c r="DJ132" s="424"/>
      <c r="DK132" s="424"/>
      <c r="DL132" s="424"/>
      <c r="DM132" s="424"/>
      <c r="DN132" s="424"/>
      <c r="DO132" s="424"/>
      <c r="DP132" s="424"/>
      <c r="DQ132" s="424"/>
      <c r="DR132" s="424"/>
      <c r="DS132" s="424"/>
      <c r="DT132" s="424"/>
      <c r="DU132" s="424"/>
      <c r="DV132" s="424"/>
      <c r="DW132" s="424"/>
      <c r="DX132" s="424"/>
      <c r="DY132" s="424"/>
      <c r="DZ132" s="424"/>
      <c r="EA132" s="424"/>
      <c r="EB132" s="424"/>
      <c r="EC132" s="424"/>
      <c r="ED132" s="424"/>
      <c r="EE132" s="424"/>
      <c r="EF132" s="424"/>
      <c r="EG132" s="424"/>
      <c r="EH132" s="424"/>
      <c r="EI132" s="424"/>
      <c r="EJ132" s="424"/>
      <c r="EK132" s="424"/>
      <c r="EL132" s="424"/>
      <c r="EM132" s="424"/>
      <c r="EN132" s="424"/>
      <c r="EO132" s="424"/>
      <c r="EP132" s="424"/>
      <c r="EQ132" s="424"/>
      <c r="ER132" s="424"/>
      <c r="ES132" s="424"/>
      <c r="ET132" s="424"/>
      <c r="EU132" s="424"/>
      <c r="EV132" s="424"/>
      <c r="EW132" s="424"/>
      <c r="EX132" s="424"/>
      <c r="EY132" s="424"/>
      <c r="EZ132" s="424"/>
      <c r="FA132" s="424"/>
      <c r="FB132" s="424"/>
      <c r="FC132" s="424"/>
      <c r="FD132" s="424"/>
      <c r="FE132" s="424"/>
      <c r="FF132" s="424"/>
      <c r="FG132" s="424"/>
      <c r="FH132" s="424"/>
      <c r="FI132" s="424"/>
      <c r="FJ132" s="424"/>
      <c r="FK132" s="424"/>
      <c r="FL132" s="424"/>
      <c r="FM132" s="424"/>
      <c r="FN132" s="424"/>
      <c r="FO132" s="424"/>
      <c r="FP132" s="424"/>
      <c r="FQ132" s="424"/>
      <c r="FR132" s="424"/>
      <c r="FS132" s="424"/>
      <c r="FT132" s="424"/>
      <c r="FU132" s="424"/>
      <c r="FV132" s="424"/>
      <c r="FW132" s="424"/>
      <c r="FX132" s="424"/>
      <c r="FY132" s="424"/>
      <c r="FZ132" s="424"/>
      <c r="GA132" s="424"/>
      <c r="GB132" s="424"/>
    </row>
    <row r="133" spans="1:184" ht="12" customHeight="1" x14ac:dyDescent="0.25">
      <c r="A133" s="842" t="str">
        <f t="shared" si="32"/>
        <v/>
      </c>
      <c r="B133" s="369" t="str">
        <f t="shared" si="27"/>
        <v/>
      </c>
      <c r="C133" s="982" t="str">
        <f>IF('Step 4 Support Tool'!F37=0,"",'Step 4 Support Tool'!F37)</f>
        <v/>
      </c>
      <c r="D133" s="982">
        <f>'Step 4 Support Tool'!G37</f>
        <v>0</v>
      </c>
      <c r="E133" s="983">
        <f>'Step 4 Support Tool'!C37</f>
        <v>0</v>
      </c>
      <c r="F133" s="983">
        <f>'Step 4 Support Tool'!D37</f>
        <v>0</v>
      </c>
      <c r="G133" s="842" t="str">
        <f>IF('Step 4 Support Tool'!E37="","",TRIM('Step 4 Support Tool'!E37))</f>
        <v/>
      </c>
      <c r="H133" s="842" t="str">
        <f t="shared" si="29"/>
        <v/>
      </c>
      <c r="I133" s="842" t="str">
        <f t="shared" si="30"/>
        <v/>
      </c>
      <c r="J133" s="984">
        <f>'Step 4 Support Tool'!B37</f>
        <v>0</v>
      </c>
      <c r="K133" s="369">
        <f>'Step 4 Support Tool'!H37</f>
        <v>0</v>
      </c>
      <c r="L133" s="369">
        <f>'Step 4 Support Tool'!I37</f>
        <v>0</v>
      </c>
      <c r="M133" s="985">
        <f>'Step 4 Support Tool'!J37</f>
        <v>0</v>
      </c>
      <c r="N133" s="985">
        <f>'Step 4 Support Tool'!K37</f>
        <v>0</v>
      </c>
      <c r="O133" s="985" t="str">
        <f>'Step 4 Support Tool'!L37</f>
        <v/>
      </c>
      <c r="P133" s="986">
        <f>'Step 4 Support Tool'!M37</f>
        <v>0</v>
      </c>
      <c r="Q133" s="987">
        <f>'Step 4 Support Tool'!N37</f>
        <v>0</v>
      </c>
      <c r="R133" s="987" t="str">
        <f>'Step 4 Support Tool'!O37</f>
        <v/>
      </c>
      <c r="S133" s="988" t="str">
        <f>'Step 4 Support Tool'!P37</f>
        <v/>
      </c>
      <c r="T133" s="989" t="str">
        <f>'Step 4 Support Tool'!Q37</f>
        <v/>
      </c>
      <c r="U133" s="989" t="str">
        <f>'Step 4 Support Tool'!R37</f>
        <v/>
      </c>
      <c r="V133" s="989" t="str">
        <f>'Step 4 Support Tool'!S37</f>
        <v/>
      </c>
      <c r="W133" s="988" t="str">
        <f>'Step 4 Support Tool'!T37</f>
        <v/>
      </c>
      <c r="X133" s="990" t="str">
        <f>'Step 4 Support Tool'!X37</f>
        <v/>
      </c>
      <c r="Y133" s="991" t="str">
        <f t="shared" si="31"/>
        <v/>
      </c>
      <c r="Z133" s="992" t="str">
        <f>'Step 4 Support Tool'!AB37</f>
        <v/>
      </c>
      <c r="AA133" s="993"/>
      <c r="AB133" s="993"/>
      <c r="AC133" s="373"/>
      <c r="AD133" s="373"/>
      <c r="AE133" s="373"/>
      <c r="AF133" s="373"/>
      <c r="AG133" s="373"/>
      <c r="AH133" s="373"/>
      <c r="AI133" s="424"/>
      <c r="AJ133" s="424"/>
      <c r="AK133" s="424"/>
      <c r="AL133" s="424"/>
      <c r="AO133" s="424"/>
      <c r="AP133" s="424"/>
      <c r="AQ133" s="424"/>
      <c r="AR133" s="424"/>
      <c r="AS133" s="424"/>
      <c r="AT133" s="424"/>
      <c r="AU133" s="424"/>
      <c r="AV133" s="424"/>
      <c r="AW133" s="424"/>
      <c r="AX133" s="424"/>
      <c r="AY133" s="424"/>
      <c r="AZ133" s="424"/>
      <c r="BA133" s="424"/>
      <c r="BB133" s="424"/>
      <c r="BC133" s="424"/>
      <c r="BG133" s="994" t="str">
        <f>SUBSTITUTE('Step 4 Support Tool'!A37," ","")</f>
        <v>EE20</v>
      </c>
      <c r="BH133" s="653">
        <f t="shared" si="28"/>
        <v>0</v>
      </c>
      <c r="BI133" s="424"/>
      <c r="BJ133" s="424"/>
      <c r="BK133" s="424"/>
      <c r="BL133" s="424"/>
      <c r="BM133" s="424"/>
      <c r="BN133" s="424"/>
      <c r="BO133" s="424"/>
      <c r="BP133" s="424"/>
      <c r="BQ133" s="424"/>
      <c r="BR133" s="424"/>
      <c r="CQ133" s="424"/>
      <c r="CR133" s="424"/>
      <c r="CT133" s="424"/>
      <c r="CU133" s="424"/>
      <c r="CV133" s="424"/>
      <c r="CW133" s="424"/>
      <c r="CX133" s="424"/>
      <c r="CY133" s="424"/>
      <c r="CZ133" s="424"/>
      <c r="DA133" s="424"/>
      <c r="DC133" s="424"/>
      <c r="DD133" s="424"/>
      <c r="DE133" s="424"/>
      <c r="DF133" s="424"/>
      <c r="DG133" s="424"/>
      <c r="DH133" s="424"/>
      <c r="DJ133" s="424"/>
      <c r="DK133" s="424"/>
      <c r="DL133" s="424"/>
      <c r="DM133" s="424"/>
      <c r="DN133" s="424"/>
      <c r="DO133" s="424"/>
      <c r="DP133" s="424"/>
      <c r="DQ133" s="424"/>
      <c r="DR133" s="424"/>
      <c r="DS133" s="424"/>
      <c r="DT133" s="424"/>
      <c r="DU133" s="424"/>
      <c r="DV133" s="424"/>
      <c r="DW133" s="424"/>
      <c r="DX133" s="424"/>
      <c r="DY133" s="424"/>
      <c r="DZ133" s="424"/>
      <c r="EA133" s="424"/>
      <c r="EB133" s="424"/>
      <c r="EC133" s="424"/>
      <c r="ED133" s="424"/>
      <c r="EE133" s="424"/>
      <c r="EF133" s="424"/>
      <c r="EG133" s="424"/>
      <c r="EH133" s="424"/>
      <c r="EI133" s="424"/>
      <c r="EJ133" s="424"/>
      <c r="EK133" s="424"/>
      <c r="EL133" s="424"/>
      <c r="EM133" s="424"/>
      <c r="EN133" s="424"/>
      <c r="EO133" s="424"/>
      <c r="EP133" s="424"/>
      <c r="EQ133" s="424"/>
      <c r="ER133" s="424"/>
      <c r="ES133" s="424"/>
      <c r="ET133" s="424"/>
      <c r="EU133" s="424"/>
      <c r="EV133" s="424"/>
      <c r="EW133" s="424"/>
      <c r="EX133" s="424"/>
      <c r="EY133" s="424"/>
      <c r="EZ133" s="424"/>
      <c r="FA133" s="424"/>
      <c r="FB133" s="424"/>
      <c r="FC133" s="424"/>
      <c r="FD133" s="424"/>
      <c r="FE133" s="424"/>
      <c r="FF133" s="424"/>
      <c r="FG133" s="424"/>
      <c r="FH133" s="424"/>
      <c r="FI133" s="424"/>
      <c r="FJ133" s="424"/>
      <c r="FK133" s="424"/>
      <c r="FL133" s="424"/>
      <c r="FM133" s="424"/>
      <c r="FN133" s="424"/>
      <c r="FO133" s="424"/>
      <c r="FP133" s="424"/>
      <c r="FQ133" s="424"/>
      <c r="FR133" s="424"/>
      <c r="FS133" s="424"/>
      <c r="FT133" s="424"/>
      <c r="FU133" s="424"/>
      <c r="FV133" s="424"/>
      <c r="FW133" s="424"/>
      <c r="FX133" s="424"/>
      <c r="FY133" s="424"/>
      <c r="FZ133" s="424"/>
      <c r="GA133" s="424"/>
      <c r="GB133" s="424"/>
    </row>
    <row r="134" spans="1:184" ht="12" customHeight="1" x14ac:dyDescent="0.25">
      <c r="A134" s="842" t="str">
        <f t="shared" si="32"/>
        <v/>
      </c>
      <c r="B134" s="369" t="str">
        <f t="shared" si="27"/>
        <v/>
      </c>
      <c r="C134" s="982" t="str">
        <f>IF('Step 4 Support Tool'!F38=0,"",'Step 4 Support Tool'!F38)</f>
        <v/>
      </c>
      <c r="D134" s="982">
        <f>'Step 4 Support Tool'!G38</f>
        <v>0</v>
      </c>
      <c r="E134" s="983">
        <f>'Step 4 Support Tool'!C38</f>
        <v>0</v>
      </c>
      <c r="F134" s="983">
        <f>'Step 4 Support Tool'!D38</f>
        <v>0</v>
      </c>
      <c r="G134" s="842" t="str">
        <f>IF('Step 4 Support Tool'!E38="","",TRIM('Step 4 Support Tool'!E38))</f>
        <v/>
      </c>
      <c r="H134" s="842" t="str">
        <f t="shared" si="29"/>
        <v/>
      </c>
      <c r="I134" s="842" t="str">
        <f t="shared" si="30"/>
        <v/>
      </c>
      <c r="J134" s="984">
        <f>'Step 4 Support Tool'!B38</f>
        <v>0</v>
      </c>
      <c r="K134" s="369">
        <f>'Step 4 Support Tool'!H38</f>
        <v>0</v>
      </c>
      <c r="L134" s="369">
        <f>'Step 4 Support Tool'!I38</f>
        <v>0</v>
      </c>
      <c r="M134" s="985">
        <f>'Step 4 Support Tool'!J38</f>
        <v>0</v>
      </c>
      <c r="N134" s="985">
        <f>'Step 4 Support Tool'!K38</f>
        <v>0</v>
      </c>
      <c r="O134" s="985" t="str">
        <f>'Step 4 Support Tool'!L38</f>
        <v/>
      </c>
      <c r="P134" s="986">
        <f>'Step 4 Support Tool'!M38</f>
        <v>0</v>
      </c>
      <c r="Q134" s="987">
        <f>'Step 4 Support Tool'!N38</f>
        <v>0</v>
      </c>
      <c r="R134" s="987" t="str">
        <f>'Step 4 Support Tool'!O38</f>
        <v/>
      </c>
      <c r="S134" s="988" t="str">
        <f>'Step 4 Support Tool'!P38</f>
        <v/>
      </c>
      <c r="T134" s="989" t="str">
        <f>'Step 4 Support Tool'!Q38</f>
        <v/>
      </c>
      <c r="U134" s="989" t="str">
        <f>'Step 4 Support Tool'!R38</f>
        <v/>
      </c>
      <c r="V134" s="989" t="str">
        <f>'Step 4 Support Tool'!S38</f>
        <v/>
      </c>
      <c r="W134" s="988" t="str">
        <f>'Step 4 Support Tool'!T38</f>
        <v/>
      </c>
      <c r="X134" s="990" t="str">
        <f>'Step 4 Support Tool'!X38</f>
        <v/>
      </c>
      <c r="Y134" s="991" t="str">
        <f t="shared" si="31"/>
        <v/>
      </c>
      <c r="Z134" s="992" t="str">
        <f>'Step 4 Support Tool'!AB38</f>
        <v/>
      </c>
      <c r="AA134" s="993"/>
      <c r="AB134" s="993"/>
      <c r="AC134" s="373"/>
      <c r="AD134" s="373"/>
      <c r="AE134" s="373"/>
      <c r="AF134" s="373"/>
      <c r="AG134" s="373"/>
      <c r="AH134" s="373"/>
      <c r="AI134" s="424"/>
      <c r="AJ134" s="424"/>
      <c r="AK134" s="424"/>
      <c r="AL134" s="424"/>
      <c r="AO134" s="424"/>
      <c r="AP134" s="424"/>
      <c r="AQ134" s="424"/>
      <c r="AR134" s="424"/>
      <c r="AS134" s="424"/>
      <c r="AT134" s="424"/>
      <c r="AU134" s="424"/>
      <c r="AV134" s="424"/>
      <c r="AW134" s="424"/>
      <c r="AX134" s="424"/>
      <c r="AY134" s="424"/>
      <c r="AZ134" s="424"/>
      <c r="BA134" s="424"/>
      <c r="BB134" s="424"/>
      <c r="BC134" s="424"/>
      <c r="BG134" s="994" t="str">
        <f>SUBSTITUTE('Step 4 Support Tool'!A38," ","")</f>
        <v>EE21</v>
      </c>
      <c r="BH134" s="653">
        <f t="shared" si="28"/>
        <v>0</v>
      </c>
      <c r="BI134" s="424"/>
      <c r="BJ134" s="424"/>
      <c r="BK134" s="424"/>
      <c r="BL134" s="424"/>
      <c r="BM134" s="424"/>
      <c r="BN134" s="424"/>
      <c r="BO134" s="424"/>
      <c r="BP134" s="424"/>
      <c r="BQ134" s="424"/>
      <c r="BR134" s="424"/>
      <c r="CQ134" s="424"/>
      <c r="CR134" s="424"/>
      <c r="CT134" s="424"/>
      <c r="CU134" s="424"/>
      <c r="CV134" s="424"/>
      <c r="CW134" s="424"/>
      <c r="CX134" s="424"/>
      <c r="CY134" s="424"/>
      <c r="CZ134" s="424"/>
      <c r="DA134" s="424"/>
      <c r="DC134" s="424"/>
      <c r="DD134" s="424"/>
      <c r="DE134" s="424"/>
      <c r="DF134" s="424"/>
      <c r="DG134" s="424"/>
      <c r="DH134" s="424"/>
      <c r="DJ134" s="424"/>
      <c r="DK134" s="424"/>
      <c r="DL134" s="424"/>
      <c r="DM134" s="424"/>
      <c r="DN134" s="424"/>
      <c r="DO134" s="424"/>
      <c r="DP134" s="424"/>
      <c r="DQ134" s="424"/>
      <c r="DR134" s="424"/>
      <c r="DS134" s="424"/>
      <c r="DT134" s="424"/>
      <c r="DU134" s="424"/>
      <c r="DV134" s="424"/>
      <c r="DW134" s="424"/>
      <c r="DX134" s="424"/>
      <c r="DY134" s="424"/>
      <c r="DZ134" s="424"/>
      <c r="EA134" s="424"/>
      <c r="EB134" s="424"/>
      <c r="EC134" s="424"/>
      <c r="ED134" s="424"/>
      <c r="EE134" s="424"/>
      <c r="EF134" s="424"/>
      <c r="EG134" s="424"/>
      <c r="EH134" s="424"/>
      <c r="EI134" s="424"/>
      <c r="EJ134" s="424"/>
      <c r="EK134" s="424"/>
      <c r="EL134" s="424"/>
      <c r="EM134" s="424"/>
      <c r="EN134" s="424"/>
      <c r="EO134" s="424"/>
      <c r="EP134" s="424"/>
      <c r="EQ134" s="424"/>
      <c r="ER134" s="424"/>
      <c r="ES134" s="424"/>
      <c r="ET134" s="424"/>
      <c r="EU134" s="424"/>
      <c r="EV134" s="424"/>
      <c r="EW134" s="424"/>
      <c r="EX134" s="424"/>
      <c r="EY134" s="424"/>
      <c r="EZ134" s="424"/>
      <c r="FA134" s="424"/>
      <c r="FB134" s="424"/>
      <c r="FC134" s="424"/>
      <c r="FD134" s="424"/>
      <c r="FE134" s="424"/>
      <c r="FF134" s="424"/>
      <c r="FG134" s="424"/>
      <c r="FH134" s="424"/>
      <c r="FI134" s="424"/>
      <c r="FJ134" s="424"/>
      <c r="FK134" s="424"/>
      <c r="FL134" s="424"/>
      <c r="FM134" s="424"/>
      <c r="FN134" s="424"/>
      <c r="FO134" s="424"/>
      <c r="FP134" s="424"/>
      <c r="FQ134" s="424"/>
      <c r="FR134" s="424"/>
      <c r="FS134" s="424"/>
      <c r="FT134" s="424"/>
      <c r="FU134" s="424"/>
      <c r="FV134" s="424"/>
      <c r="FW134" s="424"/>
      <c r="FX134" s="424"/>
      <c r="FY134" s="424"/>
      <c r="FZ134" s="424"/>
      <c r="GA134" s="424"/>
      <c r="GB134" s="424"/>
    </row>
    <row r="135" spans="1:184" ht="12" customHeight="1" x14ac:dyDescent="0.25">
      <c r="A135" s="842" t="str">
        <f t="shared" si="32"/>
        <v/>
      </c>
      <c r="B135" s="369" t="str">
        <f t="shared" si="27"/>
        <v/>
      </c>
      <c r="C135" s="982" t="str">
        <f>IF('Step 4 Support Tool'!F39=0,"",'Step 4 Support Tool'!F39)</f>
        <v/>
      </c>
      <c r="D135" s="982">
        <f>'Step 4 Support Tool'!G39</f>
        <v>0</v>
      </c>
      <c r="E135" s="983">
        <f>'Step 4 Support Tool'!C39</f>
        <v>0</v>
      </c>
      <c r="F135" s="983">
        <f>'Step 4 Support Tool'!D39</f>
        <v>0</v>
      </c>
      <c r="G135" s="842" t="str">
        <f>IF('Step 4 Support Tool'!E39="","",TRIM('Step 4 Support Tool'!E39))</f>
        <v/>
      </c>
      <c r="H135" s="842" t="str">
        <f t="shared" si="29"/>
        <v/>
      </c>
      <c r="I135" s="842" t="str">
        <f t="shared" si="30"/>
        <v/>
      </c>
      <c r="J135" s="984">
        <f>'Step 4 Support Tool'!B39</f>
        <v>0</v>
      </c>
      <c r="K135" s="369">
        <f>'Step 4 Support Tool'!H39</f>
        <v>0</v>
      </c>
      <c r="L135" s="369">
        <f>'Step 4 Support Tool'!I39</f>
        <v>0</v>
      </c>
      <c r="M135" s="985">
        <f>'Step 4 Support Tool'!J39</f>
        <v>0</v>
      </c>
      <c r="N135" s="985">
        <f>'Step 4 Support Tool'!K39</f>
        <v>0</v>
      </c>
      <c r="O135" s="985" t="str">
        <f>'Step 4 Support Tool'!L39</f>
        <v/>
      </c>
      <c r="P135" s="986">
        <f>'Step 4 Support Tool'!M39</f>
        <v>0</v>
      </c>
      <c r="Q135" s="987">
        <f>'Step 4 Support Tool'!N39</f>
        <v>0</v>
      </c>
      <c r="R135" s="987" t="str">
        <f>'Step 4 Support Tool'!O39</f>
        <v/>
      </c>
      <c r="S135" s="988" t="str">
        <f>'Step 4 Support Tool'!P39</f>
        <v/>
      </c>
      <c r="T135" s="989" t="str">
        <f>'Step 4 Support Tool'!Q39</f>
        <v/>
      </c>
      <c r="U135" s="989" t="str">
        <f>'Step 4 Support Tool'!R39</f>
        <v/>
      </c>
      <c r="V135" s="989" t="str">
        <f>'Step 4 Support Tool'!S39</f>
        <v/>
      </c>
      <c r="W135" s="988" t="str">
        <f>'Step 4 Support Tool'!T39</f>
        <v/>
      </c>
      <c r="X135" s="990" t="str">
        <f>'Step 4 Support Tool'!X39</f>
        <v/>
      </c>
      <c r="Y135" s="991" t="str">
        <f t="shared" si="31"/>
        <v/>
      </c>
      <c r="Z135" s="992" t="str">
        <f>'Step 4 Support Tool'!AB39</f>
        <v/>
      </c>
      <c r="AA135" s="993"/>
      <c r="AB135" s="993"/>
      <c r="AC135" s="373"/>
      <c r="AD135" s="373"/>
      <c r="AE135" s="373"/>
      <c r="AF135" s="373"/>
      <c r="AG135" s="373"/>
      <c r="AH135" s="373"/>
      <c r="AI135" s="424"/>
      <c r="AJ135" s="424"/>
      <c r="AK135" s="424"/>
      <c r="AL135" s="424"/>
      <c r="AO135" s="424"/>
      <c r="AP135" s="424"/>
      <c r="AQ135" s="424"/>
      <c r="AR135" s="424"/>
      <c r="AS135" s="424"/>
      <c r="AT135" s="424"/>
      <c r="AU135" s="424"/>
      <c r="AV135" s="424"/>
      <c r="AW135" s="424"/>
      <c r="AX135" s="424"/>
      <c r="AY135" s="424"/>
      <c r="AZ135" s="424"/>
      <c r="BA135" s="424"/>
      <c r="BB135" s="424"/>
      <c r="BC135" s="424"/>
      <c r="BG135" s="994" t="str">
        <f>SUBSTITUTE('Step 4 Support Tool'!A39," ","")</f>
        <v>EE22</v>
      </c>
      <c r="BH135" s="653">
        <f t="shared" si="28"/>
        <v>0</v>
      </c>
      <c r="BI135" s="424"/>
      <c r="BJ135" s="424"/>
      <c r="BK135" s="424"/>
      <c r="BL135" s="424"/>
      <c r="BM135" s="424"/>
      <c r="BN135" s="424"/>
      <c r="BO135" s="424"/>
      <c r="BP135" s="424"/>
      <c r="BQ135" s="424"/>
      <c r="BR135" s="424"/>
      <c r="CQ135" s="424"/>
      <c r="CR135" s="424"/>
      <c r="CT135" s="424"/>
      <c r="CU135" s="424"/>
      <c r="CV135" s="424"/>
      <c r="CW135" s="424"/>
      <c r="CX135" s="424"/>
      <c r="CY135" s="424"/>
      <c r="CZ135" s="424"/>
      <c r="DA135" s="424"/>
      <c r="DC135" s="424"/>
      <c r="DD135" s="424"/>
      <c r="DE135" s="424"/>
      <c r="DF135" s="424"/>
      <c r="DG135" s="424"/>
      <c r="DH135" s="424"/>
      <c r="DJ135" s="424"/>
      <c r="DK135" s="424"/>
      <c r="DL135" s="424"/>
      <c r="DM135" s="424"/>
      <c r="DN135" s="424"/>
      <c r="DO135" s="424"/>
      <c r="DP135" s="424"/>
      <c r="DQ135" s="424"/>
      <c r="DR135" s="424"/>
      <c r="DS135" s="424"/>
      <c r="DT135" s="424"/>
      <c r="DU135" s="424"/>
      <c r="DV135" s="424"/>
      <c r="DW135" s="424"/>
      <c r="DX135" s="424"/>
      <c r="DY135" s="424"/>
      <c r="DZ135" s="424"/>
      <c r="EA135" s="424"/>
      <c r="EB135" s="424"/>
      <c r="EC135" s="424"/>
      <c r="ED135" s="424"/>
      <c r="EE135" s="424"/>
      <c r="EF135" s="424"/>
      <c r="EG135" s="424"/>
      <c r="EH135" s="424"/>
      <c r="EI135" s="424"/>
      <c r="EJ135" s="424"/>
      <c r="EK135" s="424"/>
      <c r="EL135" s="424"/>
      <c r="EM135" s="424"/>
      <c r="EN135" s="424"/>
      <c r="EO135" s="424"/>
      <c r="EP135" s="424"/>
      <c r="EQ135" s="424"/>
      <c r="ER135" s="424"/>
      <c r="ES135" s="424"/>
      <c r="ET135" s="424"/>
      <c r="EU135" s="424"/>
      <c r="EV135" s="424"/>
      <c r="EW135" s="424"/>
      <c r="EX135" s="424"/>
      <c r="EY135" s="424"/>
      <c r="EZ135" s="424"/>
      <c r="FA135" s="424"/>
      <c r="FB135" s="424"/>
      <c r="FC135" s="424"/>
      <c r="FD135" s="424"/>
      <c r="FE135" s="424"/>
      <c r="FF135" s="424"/>
      <c r="FG135" s="424"/>
      <c r="FH135" s="424"/>
      <c r="FI135" s="424"/>
      <c r="FJ135" s="424"/>
      <c r="FK135" s="424"/>
      <c r="FL135" s="424"/>
      <c r="FM135" s="424"/>
      <c r="FN135" s="424"/>
      <c r="FO135" s="424"/>
      <c r="FP135" s="424"/>
      <c r="FQ135" s="424"/>
      <c r="FR135" s="424"/>
      <c r="FS135" s="424"/>
      <c r="FT135" s="424"/>
      <c r="FU135" s="424"/>
      <c r="FV135" s="424"/>
      <c r="FW135" s="424"/>
      <c r="FX135" s="424"/>
      <c r="FY135" s="424"/>
      <c r="FZ135" s="424"/>
      <c r="GA135" s="424"/>
      <c r="GB135" s="424"/>
    </row>
    <row r="136" spans="1:184" ht="12" customHeight="1" x14ac:dyDescent="0.25">
      <c r="A136" s="842" t="str">
        <f t="shared" si="32"/>
        <v/>
      </c>
      <c r="B136" s="369" t="str">
        <f t="shared" si="27"/>
        <v/>
      </c>
      <c r="C136" s="982" t="str">
        <f>IF('Step 4 Support Tool'!F40=0,"",'Step 4 Support Tool'!F40)</f>
        <v/>
      </c>
      <c r="D136" s="982">
        <f>'Step 4 Support Tool'!G40</f>
        <v>0</v>
      </c>
      <c r="E136" s="983">
        <f>'Step 4 Support Tool'!C40</f>
        <v>0</v>
      </c>
      <c r="F136" s="983">
        <f>'Step 4 Support Tool'!D40</f>
        <v>0</v>
      </c>
      <c r="G136" s="842" t="str">
        <f>IF('Step 4 Support Tool'!E40="","",TRIM('Step 4 Support Tool'!E40))</f>
        <v/>
      </c>
      <c r="H136" s="842" t="str">
        <f t="shared" si="29"/>
        <v/>
      </c>
      <c r="I136" s="842" t="str">
        <f t="shared" si="30"/>
        <v/>
      </c>
      <c r="J136" s="984">
        <f>'Step 4 Support Tool'!B40</f>
        <v>0</v>
      </c>
      <c r="K136" s="369">
        <f>'Step 4 Support Tool'!H40</f>
        <v>0</v>
      </c>
      <c r="L136" s="369">
        <f>'Step 4 Support Tool'!I40</f>
        <v>0</v>
      </c>
      <c r="M136" s="985">
        <f>'Step 4 Support Tool'!J40</f>
        <v>0</v>
      </c>
      <c r="N136" s="985">
        <f>'Step 4 Support Tool'!K40</f>
        <v>0</v>
      </c>
      <c r="O136" s="985" t="str">
        <f>'Step 4 Support Tool'!L40</f>
        <v/>
      </c>
      <c r="P136" s="986">
        <f>'Step 4 Support Tool'!M40</f>
        <v>0</v>
      </c>
      <c r="Q136" s="987">
        <f>'Step 4 Support Tool'!N40</f>
        <v>0</v>
      </c>
      <c r="R136" s="987" t="str">
        <f>'Step 4 Support Tool'!O40</f>
        <v/>
      </c>
      <c r="S136" s="988" t="str">
        <f>'Step 4 Support Tool'!P40</f>
        <v/>
      </c>
      <c r="T136" s="989" t="str">
        <f>'Step 4 Support Tool'!Q40</f>
        <v/>
      </c>
      <c r="U136" s="989" t="str">
        <f>'Step 4 Support Tool'!R40</f>
        <v/>
      </c>
      <c r="V136" s="989" t="str">
        <f>'Step 4 Support Tool'!S40</f>
        <v/>
      </c>
      <c r="W136" s="988" t="str">
        <f>'Step 4 Support Tool'!T40</f>
        <v/>
      </c>
      <c r="X136" s="990" t="str">
        <f>'Step 4 Support Tool'!X40</f>
        <v/>
      </c>
      <c r="Y136" s="991" t="str">
        <f t="shared" si="31"/>
        <v/>
      </c>
      <c r="Z136" s="992" t="str">
        <f>'Step 4 Support Tool'!AB40</f>
        <v/>
      </c>
      <c r="AA136" s="993"/>
      <c r="AB136" s="993"/>
      <c r="AC136" s="373"/>
      <c r="AD136" s="373"/>
      <c r="AE136" s="373"/>
      <c r="AF136" s="373"/>
      <c r="AG136" s="373"/>
      <c r="AH136" s="373"/>
      <c r="AI136" s="424"/>
      <c r="AJ136" s="424"/>
      <c r="AK136" s="424"/>
      <c r="AL136" s="424"/>
      <c r="AO136" s="424"/>
      <c r="AP136" s="424"/>
      <c r="AQ136" s="424"/>
      <c r="AR136" s="424"/>
      <c r="AS136" s="424"/>
      <c r="AT136" s="424"/>
      <c r="AU136" s="424"/>
      <c r="AV136" s="424"/>
      <c r="AW136" s="424"/>
      <c r="AX136" s="424"/>
      <c r="AY136" s="424"/>
      <c r="AZ136" s="424"/>
      <c r="BA136" s="424"/>
      <c r="BB136" s="424"/>
      <c r="BC136" s="424"/>
      <c r="BG136" s="994" t="str">
        <f>SUBSTITUTE('Step 4 Support Tool'!A40," ","")</f>
        <v>EE23</v>
      </c>
      <c r="BH136" s="653">
        <f t="shared" si="28"/>
        <v>0</v>
      </c>
      <c r="BI136" s="424"/>
      <c r="BJ136" s="424"/>
      <c r="BK136" s="424"/>
      <c r="BL136" s="424"/>
      <c r="BM136" s="424"/>
      <c r="BN136" s="424"/>
      <c r="BO136" s="424"/>
      <c r="BP136" s="424"/>
      <c r="BQ136" s="424"/>
      <c r="BR136" s="424"/>
      <c r="CQ136" s="424"/>
      <c r="CR136" s="424"/>
      <c r="CT136" s="424"/>
      <c r="CU136" s="424"/>
      <c r="CV136" s="424"/>
      <c r="CW136" s="424"/>
      <c r="CX136" s="424"/>
      <c r="CY136" s="424"/>
      <c r="CZ136" s="424"/>
      <c r="DA136" s="424"/>
      <c r="DC136" s="424"/>
      <c r="DD136" s="424"/>
      <c r="DE136" s="424"/>
      <c r="DF136" s="424"/>
      <c r="DG136" s="424"/>
      <c r="DH136" s="424"/>
      <c r="DJ136" s="424"/>
      <c r="DK136" s="424"/>
      <c r="DL136" s="424"/>
      <c r="DM136" s="424"/>
      <c r="DN136" s="424"/>
      <c r="DO136" s="424"/>
      <c r="DP136" s="424"/>
      <c r="DQ136" s="424"/>
      <c r="DR136" s="424"/>
      <c r="DS136" s="424"/>
      <c r="DT136" s="424"/>
      <c r="DU136" s="424"/>
      <c r="DV136" s="424"/>
      <c r="DW136" s="424"/>
      <c r="DX136" s="424"/>
      <c r="DY136" s="424"/>
      <c r="DZ136" s="424"/>
      <c r="EA136" s="424"/>
      <c r="EB136" s="424"/>
      <c r="EC136" s="424"/>
      <c r="ED136" s="424"/>
      <c r="EE136" s="424"/>
      <c r="EF136" s="424"/>
      <c r="EG136" s="424"/>
      <c r="EH136" s="424"/>
      <c r="EI136" s="424"/>
      <c r="EJ136" s="424"/>
      <c r="EK136" s="424"/>
      <c r="EL136" s="424"/>
      <c r="EM136" s="424"/>
      <c r="EN136" s="424"/>
      <c r="EO136" s="424"/>
      <c r="EP136" s="424"/>
      <c r="EQ136" s="424"/>
      <c r="ER136" s="424"/>
      <c r="ES136" s="424"/>
      <c r="ET136" s="424"/>
      <c r="EU136" s="424"/>
      <c r="EV136" s="424"/>
      <c r="EW136" s="424"/>
      <c r="EX136" s="424"/>
      <c r="EY136" s="424"/>
      <c r="EZ136" s="424"/>
      <c r="FA136" s="424"/>
      <c r="FB136" s="424"/>
      <c r="FC136" s="424"/>
      <c r="FD136" s="424"/>
      <c r="FE136" s="424"/>
      <c r="FF136" s="424"/>
      <c r="FG136" s="424"/>
      <c r="FH136" s="424"/>
      <c r="FI136" s="424"/>
      <c r="FJ136" s="424"/>
      <c r="FK136" s="424"/>
      <c r="FL136" s="424"/>
      <c r="FM136" s="424"/>
      <c r="FN136" s="424"/>
      <c r="FO136" s="424"/>
      <c r="FP136" s="424"/>
      <c r="FQ136" s="424"/>
      <c r="FR136" s="424"/>
      <c r="FS136" s="424"/>
      <c r="FT136" s="424"/>
      <c r="FU136" s="424"/>
      <c r="FV136" s="424"/>
      <c r="FW136" s="424"/>
      <c r="FX136" s="424"/>
      <c r="FY136" s="424"/>
      <c r="FZ136" s="424"/>
      <c r="GA136" s="424"/>
      <c r="GB136" s="424"/>
    </row>
    <row r="137" spans="1:184" ht="12" customHeight="1" x14ac:dyDescent="0.25">
      <c r="A137" s="842" t="str">
        <f t="shared" si="32"/>
        <v/>
      </c>
      <c r="B137" s="369" t="str">
        <f t="shared" si="27"/>
        <v/>
      </c>
      <c r="C137" s="982" t="str">
        <f>IF('Step 4 Support Tool'!F41=0,"",'Step 4 Support Tool'!F41)</f>
        <v/>
      </c>
      <c r="D137" s="982">
        <f>'Step 4 Support Tool'!G41</f>
        <v>0</v>
      </c>
      <c r="E137" s="983">
        <f>'Step 4 Support Tool'!C41</f>
        <v>0</v>
      </c>
      <c r="F137" s="983">
        <f>'Step 4 Support Tool'!D41</f>
        <v>0</v>
      </c>
      <c r="G137" s="842" t="str">
        <f>IF('Step 4 Support Tool'!E41="","",TRIM('Step 4 Support Tool'!E41))</f>
        <v/>
      </c>
      <c r="H137" s="842" t="str">
        <f t="shared" si="29"/>
        <v/>
      </c>
      <c r="I137" s="842" t="str">
        <f t="shared" si="30"/>
        <v/>
      </c>
      <c r="J137" s="984">
        <f>'Step 4 Support Tool'!B41</f>
        <v>0</v>
      </c>
      <c r="K137" s="369">
        <f>'Step 4 Support Tool'!H41</f>
        <v>0</v>
      </c>
      <c r="L137" s="369">
        <f>'Step 4 Support Tool'!I41</f>
        <v>0</v>
      </c>
      <c r="M137" s="985">
        <f>'Step 4 Support Tool'!J41</f>
        <v>0</v>
      </c>
      <c r="N137" s="985">
        <f>'Step 4 Support Tool'!K41</f>
        <v>0</v>
      </c>
      <c r="O137" s="985" t="str">
        <f>'Step 4 Support Tool'!L41</f>
        <v/>
      </c>
      <c r="P137" s="986">
        <f>'Step 4 Support Tool'!M41</f>
        <v>0</v>
      </c>
      <c r="Q137" s="987">
        <f>'Step 4 Support Tool'!N41</f>
        <v>0</v>
      </c>
      <c r="R137" s="987" t="str">
        <f>'Step 4 Support Tool'!O41</f>
        <v/>
      </c>
      <c r="S137" s="988" t="str">
        <f>'Step 4 Support Tool'!P41</f>
        <v/>
      </c>
      <c r="T137" s="989" t="str">
        <f>'Step 4 Support Tool'!Q41</f>
        <v/>
      </c>
      <c r="U137" s="989" t="str">
        <f>'Step 4 Support Tool'!R41</f>
        <v/>
      </c>
      <c r="V137" s="989" t="str">
        <f>'Step 4 Support Tool'!S41</f>
        <v/>
      </c>
      <c r="W137" s="988" t="str">
        <f>'Step 4 Support Tool'!T41</f>
        <v/>
      </c>
      <c r="X137" s="990" t="str">
        <f>'Step 4 Support Tool'!X41</f>
        <v/>
      </c>
      <c r="Y137" s="991" t="str">
        <f t="shared" si="31"/>
        <v/>
      </c>
      <c r="Z137" s="992" t="str">
        <f>'Step 4 Support Tool'!AB41</f>
        <v/>
      </c>
      <c r="AA137" s="993"/>
      <c r="AB137" s="993"/>
      <c r="AC137" s="373"/>
      <c r="AD137" s="373"/>
      <c r="AE137" s="373"/>
      <c r="AF137" s="373"/>
      <c r="AG137" s="373"/>
      <c r="AH137" s="373"/>
      <c r="AI137" s="424"/>
      <c r="AJ137" s="424"/>
      <c r="AK137" s="424"/>
      <c r="AL137" s="424"/>
      <c r="AO137" s="424"/>
      <c r="AP137" s="424"/>
      <c r="AQ137" s="424"/>
      <c r="AR137" s="424"/>
      <c r="AS137" s="424"/>
      <c r="AT137" s="424"/>
      <c r="AU137" s="424"/>
      <c r="AV137" s="424"/>
      <c r="AW137" s="424"/>
      <c r="AX137" s="424"/>
      <c r="AY137" s="424"/>
      <c r="AZ137" s="424"/>
      <c r="BA137" s="424"/>
      <c r="BB137" s="424"/>
      <c r="BC137" s="424"/>
      <c r="BG137" s="994" t="str">
        <f>SUBSTITUTE('Step 4 Support Tool'!A41," ","")</f>
        <v>EE24</v>
      </c>
      <c r="BH137" s="653">
        <f t="shared" si="28"/>
        <v>0</v>
      </c>
      <c r="BI137" s="424"/>
      <c r="BJ137" s="424"/>
      <c r="BK137" s="424"/>
      <c r="BL137" s="424"/>
      <c r="BM137" s="424"/>
      <c r="BN137" s="424"/>
      <c r="BO137" s="424"/>
      <c r="BP137" s="424"/>
      <c r="BQ137" s="424"/>
      <c r="BR137" s="424"/>
      <c r="CQ137" s="424"/>
      <c r="CR137" s="424"/>
      <c r="CT137" s="424"/>
      <c r="CU137" s="424"/>
      <c r="CV137" s="424"/>
      <c r="CW137" s="424"/>
      <c r="CX137" s="424"/>
      <c r="CY137" s="424"/>
      <c r="CZ137" s="424"/>
      <c r="DA137" s="424"/>
      <c r="DC137" s="424"/>
      <c r="DD137" s="424"/>
      <c r="DE137" s="424"/>
      <c r="DF137" s="424"/>
      <c r="DG137" s="424"/>
      <c r="DH137" s="424"/>
      <c r="DJ137" s="424"/>
      <c r="DK137" s="424"/>
      <c r="DL137" s="424"/>
      <c r="DM137" s="424"/>
      <c r="DN137" s="424"/>
      <c r="DO137" s="424"/>
      <c r="DP137" s="424"/>
      <c r="DQ137" s="424"/>
      <c r="DR137" s="424"/>
      <c r="DS137" s="424"/>
      <c r="DT137" s="424"/>
      <c r="DU137" s="424"/>
      <c r="DV137" s="424"/>
      <c r="DW137" s="424"/>
      <c r="DX137" s="424"/>
      <c r="DY137" s="424"/>
      <c r="DZ137" s="424"/>
      <c r="EA137" s="424"/>
      <c r="EB137" s="424"/>
      <c r="EC137" s="424"/>
      <c r="ED137" s="424"/>
      <c r="EE137" s="424"/>
      <c r="EF137" s="424"/>
      <c r="EG137" s="424"/>
      <c r="EH137" s="424"/>
      <c r="EI137" s="424"/>
      <c r="EJ137" s="424"/>
      <c r="EK137" s="424"/>
      <c r="EL137" s="424"/>
      <c r="EM137" s="424"/>
      <c r="EN137" s="424"/>
      <c r="EO137" s="424"/>
      <c r="EP137" s="424"/>
      <c r="EQ137" s="424"/>
      <c r="ER137" s="424"/>
      <c r="ES137" s="424"/>
      <c r="ET137" s="424"/>
      <c r="EU137" s="424"/>
      <c r="EV137" s="424"/>
      <c r="EW137" s="424"/>
      <c r="EX137" s="424"/>
      <c r="EY137" s="424"/>
      <c r="EZ137" s="424"/>
      <c r="FA137" s="424"/>
      <c r="FB137" s="424"/>
      <c r="FC137" s="424"/>
      <c r="FD137" s="424"/>
      <c r="FE137" s="424"/>
      <c r="FF137" s="424"/>
      <c r="FG137" s="424"/>
      <c r="FH137" s="424"/>
      <c r="FI137" s="424"/>
      <c r="FJ137" s="424"/>
      <c r="FK137" s="424"/>
      <c r="FL137" s="424"/>
      <c r="FM137" s="424"/>
      <c r="FN137" s="424"/>
      <c r="FO137" s="424"/>
      <c r="FP137" s="424"/>
      <c r="FQ137" s="424"/>
      <c r="FR137" s="424"/>
      <c r="FS137" s="424"/>
      <c r="FT137" s="424"/>
      <c r="FU137" s="424"/>
      <c r="FV137" s="424"/>
      <c r="FW137" s="424"/>
      <c r="FX137" s="424"/>
      <c r="FY137" s="424"/>
      <c r="FZ137" s="424"/>
      <c r="GA137" s="424"/>
      <c r="GB137" s="424"/>
    </row>
    <row r="138" spans="1:184" ht="12" customHeight="1" x14ac:dyDescent="0.25">
      <c r="A138" s="842" t="str">
        <f t="shared" si="32"/>
        <v/>
      </c>
      <c r="B138" s="369" t="str">
        <f t="shared" si="27"/>
        <v/>
      </c>
      <c r="C138" s="982" t="str">
        <f>IF('Step 4 Support Tool'!F42=0,"",'Step 4 Support Tool'!F42)</f>
        <v/>
      </c>
      <c r="D138" s="982">
        <f>'Step 4 Support Tool'!G42</f>
        <v>0</v>
      </c>
      <c r="E138" s="983">
        <f>'Step 4 Support Tool'!C42</f>
        <v>0</v>
      </c>
      <c r="F138" s="983">
        <f>'Step 4 Support Tool'!D42</f>
        <v>0</v>
      </c>
      <c r="G138" s="842" t="str">
        <f>IF('Step 4 Support Tool'!E42="","",TRIM('Step 4 Support Tool'!E42))</f>
        <v/>
      </c>
      <c r="H138" s="842" t="str">
        <f t="shared" si="29"/>
        <v/>
      </c>
      <c r="I138" s="842" t="str">
        <f t="shared" si="30"/>
        <v/>
      </c>
      <c r="J138" s="984">
        <f>'Step 4 Support Tool'!B42</f>
        <v>0</v>
      </c>
      <c r="K138" s="369">
        <f>'Step 4 Support Tool'!H42</f>
        <v>0</v>
      </c>
      <c r="L138" s="369">
        <f>'Step 4 Support Tool'!I42</f>
        <v>0</v>
      </c>
      <c r="M138" s="985">
        <f>'Step 4 Support Tool'!J42</f>
        <v>0</v>
      </c>
      <c r="N138" s="985">
        <f>'Step 4 Support Tool'!K42</f>
        <v>0</v>
      </c>
      <c r="O138" s="985" t="str">
        <f>'Step 4 Support Tool'!L42</f>
        <v/>
      </c>
      <c r="P138" s="986">
        <f>'Step 4 Support Tool'!M42</f>
        <v>0</v>
      </c>
      <c r="Q138" s="987">
        <f>'Step 4 Support Tool'!N42</f>
        <v>0</v>
      </c>
      <c r="R138" s="987" t="str">
        <f>'Step 4 Support Tool'!O42</f>
        <v/>
      </c>
      <c r="S138" s="988" t="str">
        <f>'Step 4 Support Tool'!P42</f>
        <v/>
      </c>
      <c r="T138" s="989" t="str">
        <f>'Step 4 Support Tool'!Q42</f>
        <v/>
      </c>
      <c r="U138" s="989" t="str">
        <f>'Step 4 Support Tool'!R42</f>
        <v/>
      </c>
      <c r="V138" s="989" t="str">
        <f>'Step 4 Support Tool'!S42</f>
        <v/>
      </c>
      <c r="W138" s="988" t="str">
        <f>'Step 4 Support Tool'!T42</f>
        <v/>
      </c>
      <c r="X138" s="990" t="str">
        <f>'Step 4 Support Tool'!X42</f>
        <v/>
      </c>
      <c r="Y138" s="991" t="str">
        <f t="shared" si="31"/>
        <v/>
      </c>
      <c r="Z138" s="992" t="str">
        <f>'Step 4 Support Tool'!AB42</f>
        <v/>
      </c>
      <c r="AA138" s="993"/>
      <c r="AB138" s="993"/>
      <c r="AC138" s="373"/>
      <c r="AD138" s="373"/>
      <c r="AE138" s="373"/>
      <c r="AF138" s="373"/>
      <c r="AG138" s="373"/>
      <c r="AH138" s="373"/>
      <c r="AI138" s="424"/>
      <c r="AJ138" s="424"/>
      <c r="AK138" s="424"/>
      <c r="AL138" s="424"/>
      <c r="AO138" s="424"/>
      <c r="AP138" s="424"/>
      <c r="AQ138" s="424"/>
      <c r="AR138" s="424"/>
      <c r="AS138" s="424"/>
      <c r="AT138" s="424"/>
      <c r="AU138" s="424"/>
      <c r="AV138" s="424"/>
      <c r="AW138" s="424"/>
      <c r="AX138" s="424"/>
      <c r="AY138" s="424"/>
      <c r="AZ138" s="424"/>
      <c r="BA138" s="424"/>
      <c r="BB138" s="424"/>
      <c r="BC138" s="424"/>
      <c r="BG138" s="994" t="str">
        <f>SUBSTITUTE('Step 4 Support Tool'!A42," ","")</f>
        <v>EE25</v>
      </c>
      <c r="BH138" s="653">
        <f t="shared" si="28"/>
        <v>0</v>
      </c>
      <c r="BI138" s="424"/>
      <c r="BJ138" s="424"/>
      <c r="BK138" s="424"/>
      <c r="BL138" s="424"/>
      <c r="BM138" s="424"/>
      <c r="BN138" s="424"/>
      <c r="BO138" s="424"/>
      <c r="BP138" s="424"/>
      <c r="BQ138" s="424"/>
      <c r="BR138" s="424"/>
      <c r="CQ138" s="424"/>
      <c r="CR138" s="424"/>
      <c r="CT138" s="424"/>
      <c r="CU138" s="424"/>
      <c r="CV138" s="424"/>
      <c r="CW138" s="424"/>
      <c r="CX138" s="424"/>
      <c r="CY138" s="424"/>
      <c r="CZ138" s="424"/>
      <c r="DA138" s="424"/>
      <c r="DC138" s="424"/>
      <c r="DD138" s="424"/>
      <c r="DE138" s="424"/>
      <c r="DF138" s="424"/>
      <c r="DG138" s="424"/>
      <c r="DH138" s="424"/>
      <c r="DJ138" s="424"/>
      <c r="DK138" s="424"/>
      <c r="DL138" s="424"/>
      <c r="DM138" s="424"/>
      <c r="DN138" s="424"/>
      <c r="DO138" s="424"/>
      <c r="DP138" s="424"/>
      <c r="DQ138" s="424"/>
      <c r="DR138" s="424"/>
      <c r="DS138" s="424"/>
      <c r="DT138" s="424"/>
      <c r="DU138" s="424"/>
      <c r="DV138" s="424"/>
      <c r="DW138" s="424"/>
      <c r="DX138" s="424"/>
      <c r="DY138" s="424"/>
      <c r="DZ138" s="424"/>
      <c r="EA138" s="424"/>
      <c r="EB138" s="424"/>
      <c r="EC138" s="424"/>
      <c r="ED138" s="424"/>
      <c r="EE138" s="424"/>
      <c r="EF138" s="424"/>
      <c r="EG138" s="424"/>
      <c r="EH138" s="424"/>
      <c r="EI138" s="424"/>
      <c r="EJ138" s="424"/>
      <c r="EK138" s="424"/>
      <c r="EL138" s="424"/>
      <c r="EM138" s="424"/>
      <c r="EN138" s="424"/>
      <c r="EO138" s="424"/>
      <c r="EP138" s="424"/>
      <c r="EQ138" s="424"/>
      <c r="ER138" s="424"/>
      <c r="ES138" s="424"/>
      <c r="ET138" s="424"/>
      <c r="EU138" s="424"/>
      <c r="EV138" s="424"/>
      <c r="EW138" s="424"/>
      <c r="EX138" s="424"/>
      <c r="EY138" s="424"/>
      <c r="EZ138" s="424"/>
      <c r="FA138" s="424"/>
      <c r="FB138" s="424"/>
      <c r="FC138" s="424"/>
      <c r="FD138" s="424"/>
      <c r="FE138" s="424"/>
      <c r="FF138" s="424"/>
      <c r="FG138" s="424"/>
      <c r="FH138" s="424"/>
      <c r="FI138" s="424"/>
      <c r="FJ138" s="424"/>
      <c r="FK138" s="424"/>
      <c r="FL138" s="424"/>
      <c r="FM138" s="424"/>
      <c r="FN138" s="424"/>
      <c r="FO138" s="424"/>
      <c r="FP138" s="424"/>
      <c r="FQ138" s="424"/>
      <c r="FR138" s="424"/>
      <c r="FS138" s="424"/>
      <c r="FT138" s="424"/>
      <c r="FU138" s="424"/>
      <c r="FV138" s="424"/>
      <c r="FW138" s="424"/>
      <c r="FX138" s="424"/>
      <c r="FY138" s="424"/>
      <c r="FZ138" s="424"/>
      <c r="GA138" s="424"/>
      <c r="GB138" s="424"/>
    </row>
    <row r="139" spans="1:184" ht="12" customHeight="1" x14ac:dyDescent="0.25">
      <c r="A139" s="842" t="str">
        <f t="shared" si="32"/>
        <v/>
      </c>
      <c r="B139" s="369" t="str">
        <f t="shared" si="27"/>
        <v/>
      </c>
      <c r="C139" s="982" t="str">
        <f>IF('Step 4 Support Tool'!F43=0,"",'Step 4 Support Tool'!F43)</f>
        <v/>
      </c>
      <c r="D139" s="982">
        <f>'Step 4 Support Tool'!G43</f>
        <v>0</v>
      </c>
      <c r="E139" s="983">
        <f>'Step 4 Support Tool'!C43</f>
        <v>0</v>
      </c>
      <c r="F139" s="983">
        <f>'Step 4 Support Tool'!D43</f>
        <v>0</v>
      </c>
      <c r="G139" s="842" t="str">
        <f>IF('Step 4 Support Tool'!E43="","",TRIM('Step 4 Support Tool'!E43))</f>
        <v/>
      </c>
      <c r="H139" s="842" t="str">
        <f t="shared" si="29"/>
        <v/>
      </c>
      <c r="I139" s="842" t="str">
        <f t="shared" si="30"/>
        <v/>
      </c>
      <c r="J139" s="984">
        <f>'Step 4 Support Tool'!B43</f>
        <v>0</v>
      </c>
      <c r="K139" s="369">
        <f>'Step 4 Support Tool'!H43</f>
        <v>0</v>
      </c>
      <c r="L139" s="369">
        <f>'Step 4 Support Tool'!I43</f>
        <v>0</v>
      </c>
      <c r="M139" s="985">
        <f>'Step 4 Support Tool'!J43</f>
        <v>0</v>
      </c>
      <c r="N139" s="985">
        <f>'Step 4 Support Tool'!K43</f>
        <v>0</v>
      </c>
      <c r="O139" s="985" t="str">
        <f>'Step 4 Support Tool'!L43</f>
        <v/>
      </c>
      <c r="P139" s="986">
        <f>'Step 4 Support Tool'!M43</f>
        <v>0</v>
      </c>
      <c r="Q139" s="987">
        <f>'Step 4 Support Tool'!N43</f>
        <v>0</v>
      </c>
      <c r="R139" s="987" t="str">
        <f>'Step 4 Support Tool'!O43</f>
        <v/>
      </c>
      <c r="S139" s="988" t="str">
        <f>'Step 4 Support Tool'!P43</f>
        <v/>
      </c>
      <c r="T139" s="989" t="str">
        <f>'Step 4 Support Tool'!Q43</f>
        <v/>
      </c>
      <c r="U139" s="989" t="str">
        <f>'Step 4 Support Tool'!R43</f>
        <v/>
      </c>
      <c r="V139" s="989" t="str">
        <f>'Step 4 Support Tool'!S43</f>
        <v/>
      </c>
      <c r="W139" s="988" t="str">
        <f>'Step 4 Support Tool'!T43</f>
        <v/>
      </c>
      <c r="X139" s="990" t="str">
        <f>'Step 4 Support Tool'!X43</f>
        <v/>
      </c>
      <c r="Y139" s="991" t="str">
        <f t="shared" si="31"/>
        <v/>
      </c>
      <c r="Z139" s="992" t="str">
        <f>'Step 4 Support Tool'!AB43</f>
        <v/>
      </c>
      <c r="AA139" s="993"/>
      <c r="AB139" s="993"/>
      <c r="AC139" s="373"/>
      <c r="AD139" s="373"/>
      <c r="AE139" s="373"/>
      <c r="AF139" s="373"/>
      <c r="AG139" s="373"/>
      <c r="AH139" s="373"/>
      <c r="AI139" s="424"/>
      <c r="AJ139" s="424"/>
      <c r="AK139" s="424"/>
      <c r="AL139" s="424"/>
      <c r="AO139" s="424"/>
      <c r="AP139" s="424"/>
      <c r="AQ139" s="424"/>
      <c r="AR139" s="424"/>
      <c r="AS139" s="424"/>
      <c r="AT139" s="424"/>
      <c r="AU139" s="424"/>
      <c r="AV139" s="424"/>
      <c r="AW139" s="424"/>
      <c r="AX139" s="424"/>
      <c r="AY139" s="424"/>
      <c r="AZ139" s="424"/>
      <c r="BA139" s="424"/>
      <c r="BB139" s="424"/>
      <c r="BC139" s="424"/>
      <c r="BG139" s="994" t="str">
        <f>SUBSTITUTE('Step 4 Support Tool'!A43," ","")</f>
        <v>EE26</v>
      </c>
      <c r="BH139" s="653">
        <f t="shared" si="28"/>
        <v>0</v>
      </c>
      <c r="BI139" s="424"/>
      <c r="BJ139" s="424"/>
      <c r="BK139" s="424"/>
      <c r="BL139" s="424"/>
      <c r="BM139" s="424"/>
      <c r="BN139" s="424"/>
      <c r="BO139" s="424"/>
      <c r="BP139" s="424"/>
      <c r="BQ139" s="424"/>
      <c r="BR139" s="424"/>
      <c r="CQ139" s="424"/>
      <c r="CR139" s="424"/>
      <c r="CT139" s="424"/>
      <c r="CU139" s="424"/>
      <c r="CV139" s="424"/>
      <c r="CW139" s="424"/>
      <c r="CX139" s="424"/>
      <c r="CY139" s="424"/>
      <c r="CZ139" s="424"/>
      <c r="DA139" s="424"/>
      <c r="DC139" s="424"/>
      <c r="DD139" s="424"/>
      <c r="DE139" s="424"/>
      <c r="DF139" s="424"/>
      <c r="DG139" s="424"/>
      <c r="DH139" s="424"/>
      <c r="DJ139" s="424"/>
      <c r="DK139" s="424"/>
      <c r="DL139" s="424"/>
      <c r="DM139" s="424"/>
      <c r="DN139" s="424"/>
      <c r="DO139" s="424"/>
      <c r="DP139" s="424"/>
      <c r="DQ139" s="424"/>
      <c r="DR139" s="424"/>
      <c r="DS139" s="424"/>
      <c r="DT139" s="424"/>
      <c r="DU139" s="424"/>
      <c r="DV139" s="424"/>
      <c r="DW139" s="424"/>
      <c r="DX139" s="424"/>
      <c r="DY139" s="424"/>
      <c r="DZ139" s="424"/>
      <c r="EA139" s="424"/>
      <c r="EB139" s="424"/>
      <c r="EC139" s="424"/>
      <c r="ED139" s="424"/>
      <c r="EE139" s="424"/>
      <c r="EF139" s="424"/>
      <c r="EG139" s="424"/>
      <c r="EH139" s="424"/>
      <c r="EI139" s="424"/>
      <c r="EJ139" s="424"/>
      <c r="EK139" s="424"/>
      <c r="EL139" s="424"/>
      <c r="EM139" s="424"/>
      <c r="EN139" s="424"/>
      <c r="EO139" s="424"/>
      <c r="EP139" s="424"/>
      <c r="EQ139" s="424"/>
      <c r="ER139" s="424"/>
      <c r="ES139" s="424"/>
      <c r="ET139" s="424"/>
      <c r="EU139" s="424"/>
      <c r="EV139" s="424"/>
      <c r="EW139" s="424"/>
      <c r="EX139" s="424"/>
      <c r="EY139" s="424"/>
      <c r="EZ139" s="424"/>
      <c r="FA139" s="424"/>
      <c r="FB139" s="424"/>
      <c r="FC139" s="424"/>
      <c r="FD139" s="424"/>
      <c r="FE139" s="424"/>
      <c r="FF139" s="424"/>
      <c r="FG139" s="424"/>
      <c r="FH139" s="424"/>
      <c r="FI139" s="424"/>
      <c r="FJ139" s="424"/>
      <c r="FK139" s="424"/>
      <c r="FL139" s="424"/>
      <c r="FM139" s="424"/>
      <c r="FN139" s="424"/>
      <c r="FO139" s="424"/>
      <c r="FP139" s="424"/>
      <c r="FQ139" s="424"/>
      <c r="FR139" s="424"/>
      <c r="FS139" s="424"/>
      <c r="FT139" s="424"/>
      <c r="FU139" s="424"/>
      <c r="FV139" s="424"/>
      <c r="FW139" s="424"/>
      <c r="FX139" s="424"/>
      <c r="FY139" s="424"/>
      <c r="FZ139" s="424"/>
      <c r="GA139" s="424"/>
      <c r="GB139" s="424"/>
    </row>
    <row r="140" spans="1:184" ht="12" customHeight="1" x14ac:dyDescent="0.25">
      <c r="A140" s="842" t="str">
        <f t="shared" si="32"/>
        <v/>
      </c>
      <c r="B140" s="369" t="str">
        <f t="shared" si="27"/>
        <v/>
      </c>
      <c r="C140" s="982" t="str">
        <f>IF('Step 4 Support Tool'!F44=0,"",'Step 4 Support Tool'!F44)</f>
        <v/>
      </c>
      <c r="D140" s="982">
        <f>'Step 4 Support Tool'!G44</f>
        <v>0</v>
      </c>
      <c r="E140" s="983">
        <f>'Step 4 Support Tool'!C44</f>
        <v>0</v>
      </c>
      <c r="F140" s="983">
        <f>'Step 4 Support Tool'!D44</f>
        <v>0</v>
      </c>
      <c r="G140" s="842" t="str">
        <f>IF('Step 4 Support Tool'!E44="","",TRIM('Step 4 Support Tool'!E44))</f>
        <v/>
      </c>
      <c r="H140" s="842" t="str">
        <f t="shared" si="29"/>
        <v/>
      </c>
      <c r="I140" s="842" t="str">
        <f t="shared" si="30"/>
        <v/>
      </c>
      <c r="J140" s="984">
        <f>'Step 4 Support Tool'!B44</f>
        <v>0</v>
      </c>
      <c r="K140" s="369">
        <f>'Step 4 Support Tool'!H44</f>
        <v>0</v>
      </c>
      <c r="L140" s="369">
        <f>'Step 4 Support Tool'!I44</f>
        <v>0</v>
      </c>
      <c r="M140" s="985">
        <f>'Step 4 Support Tool'!J44</f>
        <v>0</v>
      </c>
      <c r="N140" s="985">
        <f>'Step 4 Support Tool'!K44</f>
        <v>0</v>
      </c>
      <c r="O140" s="985" t="str">
        <f>'Step 4 Support Tool'!L44</f>
        <v/>
      </c>
      <c r="P140" s="986">
        <f>'Step 4 Support Tool'!M44</f>
        <v>0</v>
      </c>
      <c r="Q140" s="987">
        <f>'Step 4 Support Tool'!N44</f>
        <v>0</v>
      </c>
      <c r="R140" s="987" t="str">
        <f>'Step 4 Support Tool'!O44</f>
        <v/>
      </c>
      <c r="S140" s="988" t="str">
        <f>'Step 4 Support Tool'!P44</f>
        <v/>
      </c>
      <c r="T140" s="989" t="str">
        <f>'Step 4 Support Tool'!Q44</f>
        <v/>
      </c>
      <c r="U140" s="989" t="str">
        <f>'Step 4 Support Tool'!R44</f>
        <v/>
      </c>
      <c r="V140" s="989" t="str">
        <f>'Step 4 Support Tool'!S44</f>
        <v/>
      </c>
      <c r="W140" s="988" t="str">
        <f>'Step 4 Support Tool'!T44</f>
        <v/>
      </c>
      <c r="X140" s="990" t="str">
        <f>'Step 4 Support Tool'!X44</f>
        <v/>
      </c>
      <c r="Y140" s="991" t="str">
        <f t="shared" si="31"/>
        <v/>
      </c>
      <c r="Z140" s="992" t="str">
        <f>'Step 4 Support Tool'!AB44</f>
        <v/>
      </c>
      <c r="AA140" s="993"/>
      <c r="AB140" s="993"/>
      <c r="AC140" s="373"/>
      <c r="AD140" s="373"/>
      <c r="AE140" s="373"/>
      <c r="AF140" s="373"/>
      <c r="AG140" s="373"/>
      <c r="AH140" s="373"/>
      <c r="AI140" s="424"/>
      <c r="AJ140" s="424"/>
      <c r="AK140" s="424"/>
      <c r="AL140" s="424"/>
      <c r="AO140" s="424"/>
      <c r="AP140" s="424"/>
      <c r="AQ140" s="424"/>
      <c r="AR140" s="424"/>
      <c r="AS140" s="424"/>
      <c r="AT140" s="424"/>
      <c r="AU140" s="424"/>
      <c r="AV140" s="424"/>
      <c r="AW140" s="424"/>
      <c r="AX140" s="424"/>
      <c r="AY140" s="424"/>
      <c r="AZ140" s="424"/>
      <c r="BA140" s="424"/>
      <c r="BB140" s="424"/>
      <c r="BC140" s="424"/>
      <c r="BG140" s="994" t="str">
        <f>SUBSTITUTE('Step 4 Support Tool'!A44," ","")</f>
        <v>EE27</v>
      </c>
      <c r="BH140" s="653">
        <f t="shared" si="28"/>
        <v>0</v>
      </c>
      <c r="BI140" s="424"/>
      <c r="BJ140" s="424"/>
      <c r="BK140" s="424"/>
      <c r="BL140" s="424"/>
      <c r="BM140" s="424"/>
      <c r="BN140" s="424"/>
      <c r="BO140" s="424"/>
      <c r="BP140" s="424"/>
      <c r="BQ140" s="424"/>
      <c r="BR140" s="424"/>
      <c r="CQ140" s="424"/>
      <c r="CR140" s="424"/>
      <c r="CT140" s="424"/>
      <c r="CU140" s="424"/>
      <c r="CV140" s="424"/>
      <c r="CW140" s="424"/>
      <c r="CX140" s="424"/>
      <c r="CY140" s="424"/>
      <c r="CZ140" s="424"/>
      <c r="DA140" s="424"/>
      <c r="DC140" s="424"/>
      <c r="DD140" s="424"/>
      <c r="DE140" s="424"/>
      <c r="DF140" s="424"/>
      <c r="DG140" s="424"/>
      <c r="DH140" s="424"/>
      <c r="DJ140" s="424"/>
      <c r="DK140" s="424"/>
      <c r="DL140" s="424"/>
      <c r="DM140" s="424"/>
      <c r="DN140" s="424"/>
      <c r="DO140" s="424"/>
      <c r="DP140" s="424"/>
      <c r="DQ140" s="424"/>
      <c r="DR140" s="424"/>
      <c r="DS140" s="424"/>
      <c r="DT140" s="424"/>
      <c r="DU140" s="424"/>
      <c r="DV140" s="424"/>
      <c r="DW140" s="424"/>
      <c r="DX140" s="424"/>
      <c r="DY140" s="424"/>
      <c r="DZ140" s="424"/>
      <c r="EA140" s="424"/>
      <c r="EB140" s="424"/>
      <c r="EC140" s="424"/>
      <c r="ED140" s="424"/>
      <c r="EE140" s="424"/>
      <c r="EF140" s="424"/>
      <c r="EG140" s="424"/>
      <c r="EH140" s="424"/>
      <c r="EI140" s="424"/>
      <c r="EJ140" s="424"/>
      <c r="EK140" s="424"/>
      <c r="EL140" s="424"/>
      <c r="EM140" s="424"/>
      <c r="EN140" s="424"/>
      <c r="EO140" s="424"/>
      <c r="EP140" s="424"/>
      <c r="EQ140" s="424"/>
      <c r="ER140" s="424"/>
      <c r="ES140" s="424"/>
      <c r="ET140" s="424"/>
      <c r="EU140" s="424"/>
      <c r="EV140" s="424"/>
      <c r="EW140" s="424"/>
      <c r="EX140" s="424"/>
      <c r="EY140" s="424"/>
      <c r="EZ140" s="424"/>
      <c r="FA140" s="424"/>
      <c r="FB140" s="424"/>
      <c r="FC140" s="424"/>
      <c r="FD140" s="424"/>
      <c r="FE140" s="424"/>
      <c r="FF140" s="424"/>
      <c r="FG140" s="424"/>
      <c r="FH140" s="424"/>
      <c r="FI140" s="424"/>
      <c r="FJ140" s="424"/>
      <c r="FK140" s="424"/>
      <c r="FL140" s="424"/>
      <c r="FM140" s="424"/>
      <c r="FN140" s="424"/>
      <c r="FO140" s="424"/>
      <c r="FP140" s="424"/>
      <c r="FQ140" s="424"/>
      <c r="FR140" s="424"/>
      <c r="FS140" s="424"/>
      <c r="FT140" s="424"/>
      <c r="FU140" s="424"/>
      <c r="FV140" s="424"/>
      <c r="FW140" s="424"/>
      <c r="FX140" s="424"/>
      <c r="FY140" s="424"/>
      <c r="FZ140" s="424"/>
      <c r="GA140" s="424"/>
      <c r="GB140" s="424"/>
    </row>
    <row r="141" spans="1:184" ht="12" customHeight="1" x14ac:dyDescent="0.25">
      <c r="A141" s="842" t="str">
        <f t="shared" si="32"/>
        <v/>
      </c>
      <c r="B141" s="369" t="str">
        <f t="shared" si="27"/>
        <v/>
      </c>
      <c r="C141" s="982" t="str">
        <f>IF('Step 4 Support Tool'!F45=0,"",'Step 4 Support Tool'!F45)</f>
        <v/>
      </c>
      <c r="D141" s="982">
        <f>'Step 4 Support Tool'!G45</f>
        <v>0</v>
      </c>
      <c r="E141" s="983">
        <f>'Step 4 Support Tool'!C45</f>
        <v>0</v>
      </c>
      <c r="F141" s="983">
        <f>'Step 4 Support Tool'!D45</f>
        <v>0</v>
      </c>
      <c r="G141" s="842" t="str">
        <f>IF('Step 4 Support Tool'!E45="","",TRIM('Step 4 Support Tool'!E45))</f>
        <v/>
      </c>
      <c r="H141" s="842" t="str">
        <f t="shared" si="29"/>
        <v/>
      </c>
      <c r="I141" s="842" t="str">
        <f t="shared" si="30"/>
        <v/>
      </c>
      <c r="J141" s="984">
        <f>'Step 4 Support Tool'!B45</f>
        <v>0</v>
      </c>
      <c r="K141" s="369">
        <f>'Step 4 Support Tool'!H45</f>
        <v>0</v>
      </c>
      <c r="L141" s="369">
        <f>'Step 4 Support Tool'!I45</f>
        <v>0</v>
      </c>
      <c r="M141" s="985">
        <f>'Step 4 Support Tool'!J45</f>
        <v>0</v>
      </c>
      <c r="N141" s="985">
        <f>'Step 4 Support Tool'!K45</f>
        <v>0</v>
      </c>
      <c r="O141" s="985" t="str">
        <f>'Step 4 Support Tool'!L45</f>
        <v/>
      </c>
      <c r="P141" s="986">
        <f>'Step 4 Support Tool'!M45</f>
        <v>0</v>
      </c>
      <c r="Q141" s="987">
        <f>'Step 4 Support Tool'!N45</f>
        <v>0</v>
      </c>
      <c r="R141" s="987" t="str">
        <f>'Step 4 Support Tool'!O45</f>
        <v/>
      </c>
      <c r="S141" s="988" t="str">
        <f>'Step 4 Support Tool'!P45</f>
        <v/>
      </c>
      <c r="T141" s="989" t="str">
        <f>'Step 4 Support Tool'!Q45</f>
        <v/>
      </c>
      <c r="U141" s="989" t="str">
        <f>'Step 4 Support Tool'!R45</f>
        <v/>
      </c>
      <c r="V141" s="989" t="str">
        <f>'Step 4 Support Tool'!S45</f>
        <v/>
      </c>
      <c r="W141" s="988" t="str">
        <f>'Step 4 Support Tool'!T45</f>
        <v/>
      </c>
      <c r="X141" s="990" t="str">
        <f>'Step 4 Support Tool'!X45</f>
        <v/>
      </c>
      <c r="Y141" s="991" t="str">
        <f t="shared" si="31"/>
        <v/>
      </c>
      <c r="Z141" s="992" t="str">
        <f>'Step 4 Support Tool'!AB45</f>
        <v/>
      </c>
      <c r="AA141" s="993"/>
      <c r="AB141" s="993"/>
      <c r="AC141" s="373"/>
      <c r="AD141" s="373"/>
      <c r="AE141" s="373"/>
      <c r="AF141" s="373"/>
      <c r="AG141" s="373"/>
      <c r="AH141" s="373"/>
      <c r="AI141" s="424"/>
      <c r="AJ141" s="424"/>
      <c r="AK141" s="424"/>
      <c r="AL141" s="424"/>
      <c r="AO141" s="424"/>
      <c r="AP141" s="424"/>
      <c r="AQ141" s="424"/>
      <c r="AR141" s="424"/>
      <c r="AS141" s="424"/>
      <c r="AT141" s="424"/>
      <c r="AU141" s="424"/>
      <c r="AV141" s="424"/>
      <c r="AW141" s="424"/>
      <c r="AX141" s="424"/>
      <c r="AY141" s="424"/>
      <c r="AZ141" s="424"/>
      <c r="BA141" s="424"/>
      <c r="BB141" s="424"/>
      <c r="BC141" s="424"/>
      <c r="BG141" s="994" t="str">
        <f>SUBSTITUTE('Step 4 Support Tool'!A45," ","")</f>
        <v>EE28</v>
      </c>
      <c r="BH141" s="653">
        <f t="shared" si="28"/>
        <v>0</v>
      </c>
      <c r="BI141" s="424"/>
      <c r="BJ141" s="424"/>
      <c r="BK141" s="424"/>
      <c r="BL141" s="424"/>
      <c r="BM141" s="424"/>
      <c r="BN141" s="424"/>
      <c r="BO141" s="424"/>
      <c r="BP141" s="424"/>
      <c r="BQ141" s="424"/>
      <c r="BR141" s="424"/>
      <c r="CQ141" s="424"/>
      <c r="CR141" s="424"/>
      <c r="CT141" s="424"/>
      <c r="CU141" s="424"/>
      <c r="CV141" s="424"/>
      <c r="CW141" s="424"/>
      <c r="CX141" s="424"/>
      <c r="CY141" s="424"/>
      <c r="CZ141" s="424"/>
      <c r="DA141" s="424"/>
      <c r="DC141" s="424"/>
      <c r="DD141" s="424"/>
      <c r="DE141" s="424"/>
      <c r="DF141" s="424"/>
      <c r="DG141" s="424"/>
      <c r="DH141" s="424"/>
      <c r="DJ141" s="424"/>
      <c r="DK141" s="424"/>
      <c r="DL141" s="424"/>
      <c r="DM141" s="424"/>
      <c r="DN141" s="424"/>
      <c r="DO141" s="424"/>
      <c r="DP141" s="424"/>
      <c r="DQ141" s="424"/>
      <c r="DR141" s="424"/>
      <c r="DS141" s="424"/>
      <c r="DT141" s="424"/>
      <c r="DU141" s="424"/>
      <c r="DV141" s="424"/>
      <c r="DW141" s="424"/>
      <c r="DX141" s="424"/>
      <c r="DY141" s="424"/>
      <c r="DZ141" s="424"/>
      <c r="EA141" s="424"/>
      <c r="EB141" s="424"/>
      <c r="EC141" s="424"/>
      <c r="ED141" s="424"/>
      <c r="EE141" s="424"/>
      <c r="EF141" s="424"/>
      <c r="EG141" s="424"/>
      <c r="EH141" s="424"/>
      <c r="EI141" s="424"/>
      <c r="EJ141" s="424"/>
      <c r="EK141" s="424"/>
      <c r="EL141" s="424"/>
      <c r="EM141" s="424"/>
      <c r="EN141" s="424"/>
      <c r="EO141" s="424"/>
      <c r="EP141" s="424"/>
      <c r="EQ141" s="424"/>
      <c r="ER141" s="424"/>
      <c r="ES141" s="424"/>
      <c r="ET141" s="424"/>
      <c r="EU141" s="424"/>
      <c r="EV141" s="424"/>
      <c r="EW141" s="424"/>
      <c r="EX141" s="424"/>
      <c r="EY141" s="424"/>
      <c r="EZ141" s="424"/>
      <c r="FA141" s="424"/>
      <c r="FB141" s="424"/>
      <c r="FC141" s="424"/>
      <c r="FD141" s="424"/>
      <c r="FE141" s="424"/>
      <c r="FF141" s="424"/>
      <c r="FG141" s="424"/>
      <c r="FH141" s="424"/>
      <c r="FI141" s="424"/>
      <c r="FJ141" s="424"/>
      <c r="FK141" s="424"/>
      <c r="FL141" s="424"/>
      <c r="FM141" s="424"/>
      <c r="FN141" s="424"/>
      <c r="FO141" s="424"/>
      <c r="FP141" s="424"/>
      <c r="FQ141" s="424"/>
      <c r="FR141" s="424"/>
      <c r="FS141" s="424"/>
      <c r="FT141" s="424"/>
      <c r="FU141" s="424"/>
      <c r="FV141" s="424"/>
      <c r="FW141" s="424"/>
      <c r="FX141" s="424"/>
      <c r="FY141" s="424"/>
      <c r="FZ141" s="424"/>
      <c r="GA141" s="424"/>
      <c r="GB141" s="424"/>
    </row>
    <row r="142" spans="1:184" ht="12" customHeight="1" x14ac:dyDescent="0.25">
      <c r="A142" s="842" t="str">
        <f t="shared" si="32"/>
        <v/>
      </c>
      <c r="B142" s="369" t="str">
        <f t="shared" si="27"/>
        <v/>
      </c>
      <c r="C142" s="982" t="str">
        <f>IF('Step 4 Support Tool'!F46=0,"",'Step 4 Support Tool'!F46)</f>
        <v/>
      </c>
      <c r="D142" s="982">
        <f>'Step 4 Support Tool'!G46</f>
        <v>0</v>
      </c>
      <c r="E142" s="983">
        <f>'Step 4 Support Tool'!C46</f>
        <v>0</v>
      </c>
      <c r="F142" s="983">
        <f>'Step 4 Support Tool'!D46</f>
        <v>0</v>
      </c>
      <c r="G142" s="842" t="str">
        <f>IF('Step 4 Support Tool'!E46="","",TRIM('Step 4 Support Tool'!E46))</f>
        <v/>
      </c>
      <c r="H142" s="842" t="str">
        <f t="shared" si="29"/>
        <v/>
      </c>
      <c r="I142" s="842" t="str">
        <f t="shared" si="30"/>
        <v/>
      </c>
      <c r="J142" s="984">
        <f>'Step 4 Support Tool'!B46</f>
        <v>0</v>
      </c>
      <c r="K142" s="369">
        <f>'Step 4 Support Tool'!H46</f>
        <v>0</v>
      </c>
      <c r="L142" s="369">
        <f>'Step 4 Support Tool'!I46</f>
        <v>0</v>
      </c>
      <c r="M142" s="985">
        <f>'Step 4 Support Tool'!J46</f>
        <v>0</v>
      </c>
      <c r="N142" s="985">
        <f>'Step 4 Support Tool'!K46</f>
        <v>0</v>
      </c>
      <c r="O142" s="985" t="str">
        <f>'Step 4 Support Tool'!L46</f>
        <v/>
      </c>
      <c r="P142" s="986">
        <f>'Step 4 Support Tool'!M46</f>
        <v>0</v>
      </c>
      <c r="Q142" s="987">
        <f>'Step 4 Support Tool'!N46</f>
        <v>0</v>
      </c>
      <c r="R142" s="987" t="str">
        <f>'Step 4 Support Tool'!O46</f>
        <v/>
      </c>
      <c r="S142" s="988" t="str">
        <f>'Step 4 Support Tool'!P46</f>
        <v/>
      </c>
      <c r="T142" s="989" t="str">
        <f>'Step 4 Support Tool'!Q46</f>
        <v/>
      </c>
      <c r="U142" s="989" t="str">
        <f>'Step 4 Support Tool'!R46</f>
        <v/>
      </c>
      <c r="V142" s="989" t="str">
        <f>'Step 4 Support Tool'!S46</f>
        <v/>
      </c>
      <c r="W142" s="988" t="str">
        <f>'Step 4 Support Tool'!T46</f>
        <v/>
      </c>
      <c r="X142" s="990" t="str">
        <f>'Step 4 Support Tool'!X46</f>
        <v/>
      </c>
      <c r="Y142" s="991" t="str">
        <f t="shared" si="31"/>
        <v/>
      </c>
      <c r="Z142" s="992" t="str">
        <f>'Step 4 Support Tool'!AB46</f>
        <v/>
      </c>
      <c r="AA142" s="993"/>
      <c r="AB142" s="993"/>
      <c r="AC142" s="373"/>
      <c r="AD142" s="373"/>
      <c r="AE142" s="373"/>
      <c r="AF142" s="373"/>
      <c r="AG142" s="373"/>
      <c r="AH142" s="373"/>
      <c r="AI142" s="424"/>
      <c r="AJ142" s="424"/>
      <c r="AK142" s="424"/>
      <c r="AL142" s="424"/>
      <c r="AO142" s="424"/>
      <c r="AP142" s="424"/>
      <c r="AQ142" s="424"/>
      <c r="AR142" s="424"/>
      <c r="AS142" s="424"/>
      <c r="AT142" s="424"/>
      <c r="AU142" s="424"/>
      <c r="AV142" s="424"/>
      <c r="AW142" s="424"/>
      <c r="AX142" s="424"/>
      <c r="AY142" s="424"/>
      <c r="AZ142" s="424"/>
      <c r="BA142" s="424"/>
      <c r="BB142" s="424"/>
      <c r="BC142" s="424"/>
      <c r="BG142" s="994" t="str">
        <f>SUBSTITUTE('Step 4 Support Tool'!A46," ","")</f>
        <v>EE29</v>
      </c>
      <c r="BH142" s="653">
        <f t="shared" si="28"/>
        <v>0</v>
      </c>
      <c r="BI142" s="424"/>
      <c r="BJ142" s="424"/>
      <c r="BK142" s="424"/>
      <c r="BL142" s="424"/>
      <c r="BM142" s="424"/>
      <c r="BN142" s="424"/>
      <c r="BO142" s="424"/>
      <c r="BP142" s="424"/>
      <c r="BQ142" s="424"/>
      <c r="BR142" s="424"/>
      <c r="CQ142" s="424"/>
      <c r="CR142" s="424"/>
      <c r="CT142" s="424"/>
      <c r="CU142" s="424"/>
      <c r="CV142" s="424"/>
      <c r="CW142" s="424"/>
      <c r="CX142" s="424"/>
      <c r="CY142" s="424"/>
      <c r="CZ142" s="424"/>
      <c r="DA142" s="424"/>
      <c r="DC142" s="424"/>
      <c r="DD142" s="424"/>
      <c r="DE142" s="424"/>
      <c r="DF142" s="424"/>
      <c r="DG142" s="424"/>
      <c r="DH142" s="424"/>
      <c r="DJ142" s="424"/>
      <c r="DK142" s="424"/>
      <c r="DL142" s="424"/>
      <c r="DM142" s="424"/>
      <c r="DN142" s="424"/>
      <c r="DO142" s="424"/>
      <c r="DP142" s="424"/>
      <c r="DQ142" s="424"/>
      <c r="DR142" s="424"/>
      <c r="DS142" s="424"/>
      <c r="DT142" s="424"/>
      <c r="DU142" s="424"/>
      <c r="DV142" s="424"/>
      <c r="DW142" s="424"/>
      <c r="DX142" s="424"/>
      <c r="DY142" s="424"/>
      <c r="DZ142" s="424"/>
      <c r="EA142" s="424"/>
      <c r="EB142" s="424"/>
      <c r="EC142" s="424"/>
      <c r="ED142" s="424"/>
      <c r="EE142" s="424"/>
      <c r="EF142" s="424"/>
      <c r="EG142" s="424"/>
      <c r="EH142" s="424"/>
      <c r="EI142" s="424"/>
      <c r="EJ142" s="424"/>
      <c r="EK142" s="424"/>
      <c r="EL142" s="424"/>
      <c r="EM142" s="424"/>
      <c r="EN142" s="424"/>
      <c r="EO142" s="424"/>
      <c r="EP142" s="424"/>
      <c r="EQ142" s="424"/>
      <c r="ER142" s="424"/>
      <c r="ES142" s="424"/>
      <c r="ET142" s="424"/>
      <c r="EU142" s="424"/>
      <c r="EV142" s="424"/>
      <c r="EW142" s="424"/>
      <c r="EX142" s="424"/>
      <c r="EY142" s="424"/>
      <c r="EZ142" s="424"/>
      <c r="FA142" s="424"/>
      <c r="FB142" s="424"/>
      <c r="FC142" s="424"/>
      <c r="FD142" s="424"/>
      <c r="FE142" s="424"/>
      <c r="FF142" s="424"/>
      <c r="FG142" s="424"/>
      <c r="FH142" s="424"/>
      <c r="FI142" s="424"/>
      <c r="FJ142" s="424"/>
      <c r="FK142" s="424"/>
      <c r="FL142" s="424"/>
      <c r="FM142" s="424"/>
      <c r="FN142" s="424"/>
      <c r="FO142" s="424"/>
      <c r="FP142" s="424"/>
      <c r="FQ142" s="424"/>
      <c r="FR142" s="424"/>
      <c r="FS142" s="424"/>
      <c r="FT142" s="424"/>
      <c r="FU142" s="424"/>
      <c r="FV142" s="424"/>
      <c r="FW142" s="424"/>
      <c r="FX142" s="424"/>
      <c r="FY142" s="424"/>
      <c r="FZ142" s="424"/>
      <c r="GA142" s="424"/>
      <c r="GB142" s="424"/>
    </row>
    <row r="143" spans="1:184" ht="12" customHeight="1" x14ac:dyDescent="0.25">
      <c r="A143" s="842" t="str">
        <f t="shared" si="32"/>
        <v/>
      </c>
      <c r="B143" s="369" t="str">
        <f t="shared" si="27"/>
        <v/>
      </c>
      <c r="C143" s="982" t="str">
        <f>IF('Step 4 Support Tool'!F47=0,"",'Step 4 Support Tool'!F47)</f>
        <v/>
      </c>
      <c r="D143" s="982">
        <f>'Step 4 Support Tool'!G47</f>
        <v>0</v>
      </c>
      <c r="E143" s="983">
        <f>'Step 4 Support Tool'!C47</f>
        <v>0</v>
      </c>
      <c r="F143" s="983">
        <f>'Step 4 Support Tool'!D47</f>
        <v>0</v>
      </c>
      <c r="G143" s="842" t="str">
        <f>IF('Step 4 Support Tool'!E47="","",TRIM('Step 4 Support Tool'!E47))</f>
        <v/>
      </c>
      <c r="H143" s="842" t="str">
        <f t="shared" si="29"/>
        <v/>
      </c>
      <c r="I143" s="842" t="str">
        <f t="shared" si="30"/>
        <v/>
      </c>
      <c r="J143" s="984">
        <f>'Step 4 Support Tool'!B47</f>
        <v>0</v>
      </c>
      <c r="K143" s="369">
        <f>'Step 4 Support Tool'!H47</f>
        <v>0</v>
      </c>
      <c r="L143" s="369">
        <f>'Step 4 Support Tool'!I47</f>
        <v>0</v>
      </c>
      <c r="M143" s="985">
        <f>'Step 4 Support Tool'!J47</f>
        <v>0</v>
      </c>
      <c r="N143" s="985">
        <f>'Step 4 Support Tool'!K47</f>
        <v>0</v>
      </c>
      <c r="O143" s="985" t="str">
        <f>'Step 4 Support Tool'!L47</f>
        <v/>
      </c>
      <c r="P143" s="986">
        <f>'Step 4 Support Tool'!M47</f>
        <v>0</v>
      </c>
      <c r="Q143" s="987">
        <f>'Step 4 Support Tool'!N47</f>
        <v>0</v>
      </c>
      <c r="R143" s="987" t="str">
        <f>'Step 4 Support Tool'!O47</f>
        <v/>
      </c>
      <c r="S143" s="988" t="str">
        <f>'Step 4 Support Tool'!P47</f>
        <v/>
      </c>
      <c r="T143" s="989" t="str">
        <f>'Step 4 Support Tool'!Q47</f>
        <v/>
      </c>
      <c r="U143" s="989" t="str">
        <f>'Step 4 Support Tool'!R47</f>
        <v/>
      </c>
      <c r="V143" s="989" t="str">
        <f>'Step 4 Support Tool'!S47</f>
        <v/>
      </c>
      <c r="W143" s="988" t="str">
        <f>'Step 4 Support Tool'!T47</f>
        <v/>
      </c>
      <c r="X143" s="990" t="str">
        <f>'Step 4 Support Tool'!X47</f>
        <v/>
      </c>
      <c r="Y143" s="991" t="str">
        <f t="shared" si="31"/>
        <v/>
      </c>
      <c r="Z143" s="992" t="str">
        <f>'Step 4 Support Tool'!AB47</f>
        <v/>
      </c>
      <c r="AA143" s="993"/>
      <c r="AB143" s="993"/>
      <c r="AC143" s="373"/>
      <c r="AD143" s="373"/>
      <c r="AE143" s="373"/>
      <c r="AF143" s="373"/>
      <c r="AG143" s="373"/>
      <c r="AH143" s="373"/>
      <c r="AI143" s="424"/>
      <c r="AJ143" s="424"/>
      <c r="AK143" s="424"/>
      <c r="AL143" s="424"/>
      <c r="AO143" s="424"/>
      <c r="AP143" s="424"/>
      <c r="AQ143" s="424"/>
      <c r="AR143" s="424"/>
      <c r="AS143" s="424"/>
      <c r="AT143" s="424"/>
      <c r="AU143" s="424"/>
      <c r="AV143" s="424"/>
      <c r="AW143" s="424"/>
      <c r="AX143" s="424"/>
      <c r="AY143" s="424"/>
      <c r="AZ143" s="424"/>
      <c r="BA143" s="424"/>
      <c r="BB143" s="424"/>
      <c r="BC143" s="424"/>
      <c r="BG143" s="994" t="str">
        <f>SUBSTITUTE('Step 4 Support Tool'!A47," ","")</f>
        <v>EE30</v>
      </c>
      <c r="BH143" s="653">
        <f t="shared" si="28"/>
        <v>0</v>
      </c>
      <c r="BI143" s="424"/>
      <c r="BJ143" s="424"/>
      <c r="BK143" s="424"/>
      <c r="BL143" s="424"/>
      <c r="BM143" s="424"/>
      <c r="BN143" s="424"/>
      <c r="BO143" s="424"/>
      <c r="BP143" s="424"/>
      <c r="BQ143" s="424"/>
      <c r="BR143" s="424"/>
      <c r="CQ143" s="424"/>
      <c r="CR143" s="424"/>
      <c r="CT143" s="424"/>
      <c r="CU143" s="424"/>
      <c r="CV143" s="424"/>
      <c r="CW143" s="424"/>
      <c r="CX143" s="424"/>
      <c r="CY143" s="424"/>
      <c r="CZ143" s="424"/>
      <c r="DA143" s="424"/>
      <c r="DC143" s="424"/>
      <c r="DD143" s="424"/>
      <c r="DE143" s="424"/>
      <c r="DF143" s="424"/>
      <c r="DG143" s="424"/>
      <c r="DH143" s="424"/>
      <c r="DJ143" s="424"/>
      <c r="DK143" s="424"/>
      <c r="DL143" s="424"/>
      <c r="DM143" s="424"/>
      <c r="DN143" s="424"/>
      <c r="DO143" s="424"/>
      <c r="DP143" s="424"/>
      <c r="DQ143" s="424"/>
      <c r="DR143" s="424"/>
      <c r="DS143" s="424"/>
      <c r="DT143" s="424"/>
      <c r="DU143" s="424"/>
      <c r="DV143" s="424"/>
      <c r="DW143" s="424"/>
      <c r="DX143" s="424"/>
      <c r="DY143" s="424"/>
      <c r="DZ143" s="424"/>
      <c r="EA143" s="424"/>
      <c r="EB143" s="424"/>
      <c r="EC143" s="424"/>
      <c r="ED143" s="424"/>
      <c r="EE143" s="424"/>
      <c r="EF143" s="424"/>
      <c r="EG143" s="424"/>
      <c r="EH143" s="424"/>
      <c r="EI143" s="424"/>
      <c r="EJ143" s="424"/>
      <c r="EK143" s="424"/>
      <c r="EL143" s="424"/>
      <c r="EM143" s="424"/>
      <c r="EN143" s="424"/>
      <c r="EO143" s="424"/>
      <c r="EP143" s="424"/>
      <c r="EQ143" s="424"/>
      <c r="ER143" s="424"/>
      <c r="ES143" s="424"/>
      <c r="ET143" s="424"/>
      <c r="EU143" s="424"/>
      <c r="EV143" s="424"/>
      <c r="EW143" s="424"/>
      <c r="EX143" s="424"/>
      <c r="EY143" s="424"/>
      <c r="EZ143" s="424"/>
      <c r="FA143" s="424"/>
      <c r="FB143" s="424"/>
      <c r="FC143" s="424"/>
      <c r="FD143" s="424"/>
      <c r="FE143" s="424"/>
      <c r="FF143" s="424"/>
      <c r="FG143" s="424"/>
      <c r="FH143" s="424"/>
      <c r="FI143" s="424"/>
      <c r="FJ143" s="424"/>
      <c r="FK143" s="424"/>
      <c r="FL143" s="424"/>
      <c r="FM143" s="424"/>
      <c r="FN143" s="424"/>
      <c r="FO143" s="424"/>
      <c r="FP143" s="424"/>
      <c r="FQ143" s="424"/>
      <c r="FR143" s="424"/>
      <c r="FS143" s="424"/>
      <c r="FT143" s="424"/>
      <c r="FU143" s="424"/>
      <c r="FV143" s="424"/>
      <c r="FW143" s="424"/>
      <c r="FX143" s="424"/>
      <c r="FY143" s="424"/>
      <c r="FZ143" s="424"/>
      <c r="GA143" s="424"/>
      <c r="GB143" s="424"/>
    </row>
    <row r="144" spans="1:184" ht="12" customHeight="1" x14ac:dyDescent="0.25">
      <c r="A144" s="842" t="str">
        <f t="shared" si="32"/>
        <v/>
      </c>
      <c r="B144" s="369" t="str">
        <f t="shared" si="27"/>
        <v/>
      </c>
      <c r="C144" s="982" t="str">
        <f>IF('Step 4 Support Tool'!F48=0,"",'Step 4 Support Tool'!F48)</f>
        <v/>
      </c>
      <c r="D144" s="982">
        <f>'Step 4 Support Tool'!G48</f>
        <v>0</v>
      </c>
      <c r="E144" s="983">
        <f>'Step 4 Support Tool'!C48</f>
        <v>0</v>
      </c>
      <c r="F144" s="983">
        <f>'Step 4 Support Tool'!D48</f>
        <v>0</v>
      </c>
      <c r="G144" s="842" t="str">
        <f>IF('Step 4 Support Tool'!E48="","",TRIM('Step 4 Support Tool'!E48))</f>
        <v/>
      </c>
      <c r="H144" s="842" t="str">
        <f t="shared" si="29"/>
        <v/>
      </c>
      <c r="I144" s="842" t="str">
        <f t="shared" si="30"/>
        <v/>
      </c>
      <c r="J144" s="984">
        <f>'Step 4 Support Tool'!B48</f>
        <v>0</v>
      </c>
      <c r="K144" s="369">
        <f>'Step 4 Support Tool'!H48</f>
        <v>0</v>
      </c>
      <c r="L144" s="369">
        <f>'Step 4 Support Tool'!I48</f>
        <v>0</v>
      </c>
      <c r="M144" s="985">
        <f>'Step 4 Support Tool'!J48</f>
        <v>0</v>
      </c>
      <c r="N144" s="985">
        <f>'Step 4 Support Tool'!K48</f>
        <v>0</v>
      </c>
      <c r="O144" s="985" t="str">
        <f>'Step 4 Support Tool'!L48</f>
        <v/>
      </c>
      <c r="P144" s="986">
        <f>'Step 4 Support Tool'!M48</f>
        <v>0</v>
      </c>
      <c r="Q144" s="987">
        <f>'Step 4 Support Tool'!N48</f>
        <v>0</v>
      </c>
      <c r="R144" s="987" t="str">
        <f>'Step 4 Support Tool'!O48</f>
        <v/>
      </c>
      <c r="S144" s="988" t="str">
        <f>'Step 4 Support Tool'!P48</f>
        <v/>
      </c>
      <c r="T144" s="989" t="str">
        <f>'Step 4 Support Tool'!Q48</f>
        <v/>
      </c>
      <c r="U144" s="989" t="str">
        <f>'Step 4 Support Tool'!R48</f>
        <v/>
      </c>
      <c r="V144" s="989" t="str">
        <f>'Step 4 Support Tool'!S48</f>
        <v/>
      </c>
      <c r="W144" s="988" t="str">
        <f>'Step 4 Support Tool'!T48</f>
        <v/>
      </c>
      <c r="X144" s="990" t="str">
        <f>'Step 4 Support Tool'!X48</f>
        <v/>
      </c>
      <c r="Y144" s="991" t="str">
        <f t="shared" si="31"/>
        <v/>
      </c>
      <c r="Z144" s="992" t="str">
        <f>'Step 4 Support Tool'!AB48</f>
        <v/>
      </c>
      <c r="AA144" s="993"/>
      <c r="AB144" s="993"/>
      <c r="AC144" s="373"/>
      <c r="AD144" s="373"/>
      <c r="AE144" s="373"/>
      <c r="AF144" s="373"/>
      <c r="AG144" s="373"/>
      <c r="AH144" s="373"/>
      <c r="AI144" s="424"/>
      <c r="AJ144" s="424"/>
      <c r="AK144" s="424"/>
      <c r="AL144" s="424"/>
      <c r="AO144" s="424"/>
      <c r="AP144" s="424"/>
      <c r="AQ144" s="424"/>
      <c r="AR144" s="424"/>
      <c r="AS144" s="424"/>
      <c r="AT144" s="424"/>
      <c r="AU144" s="424"/>
      <c r="AV144" s="424"/>
      <c r="AW144" s="424"/>
      <c r="AX144" s="424"/>
      <c r="AY144" s="424"/>
      <c r="AZ144" s="424"/>
      <c r="BA144" s="424"/>
      <c r="BB144" s="424"/>
      <c r="BC144" s="424"/>
      <c r="BG144" s="994" t="str">
        <f>SUBSTITUTE('Step 4 Support Tool'!A48," ","")</f>
        <v>EE31</v>
      </c>
      <c r="BH144" s="653">
        <f t="shared" si="28"/>
        <v>0</v>
      </c>
      <c r="BI144" s="424"/>
      <c r="BJ144" s="424"/>
      <c r="BK144" s="424"/>
      <c r="BL144" s="424"/>
      <c r="BM144" s="424"/>
      <c r="BN144" s="424"/>
      <c r="BO144" s="424"/>
      <c r="BP144" s="424"/>
      <c r="BQ144" s="424"/>
      <c r="BR144" s="424"/>
      <c r="CQ144" s="424"/>
      <c r="CR144" s="424"/>
      <c r="CT144" s="424"/>
      <c r="CU144" s="424"/>
      <c r="CV144" s="424"/>
      <c r="CW144" s="424"/>
      <c r="CX144" s="424"/>
      <c r="CY144" s="424"/>
      <c r="CZ144" s="424"/>
      <c r="DA144" s="424"/>
      <c r="DC144" s="424"/>
      <c r="DD144" s="424"/>
      <c r="DE144" s="424"/>
      <c r="DF144" s="424"/>
      <c r="DG144" s="424"/>
      <c r="DH144" s="424"/>
      <c r="DJ144" s="424"/>
      <c r="DK144" s="424"/>
      <c r="DL144" s="424"/>
      <c r="DM144" s="424"/>
      <c r="DN144" s="424"/>
      <c r="DO144" s="424"/>
      <c r="DP144" s="424"/>
      <c r="DQ144" s="424"/>
      <c r="DR144" s="424"/>
      <c r="DS144" s="424"/>
      <c r="DT144" s="424"/>
      <c r="DU144" s="424"/>
      <c r="DV144" s="424"/>
      <c r="DW144" s="424"/>
      <c r="DX144" s="424"/>
      <c r="DY144" s="424"/>
      <c r="DZ144" s="424"/>
      <c r="EA144" s="424"/>
      <c r="EB144" s="424"/>
      <c r="EC144" s="424"/>
      <c r="ED144" s="424"/>
      <c r="EE144" s="424"/>
      <c r="EF144" s="424"/>
      <c r="EG144" s="424"/>
      <c r="EH144" s="424"/>
      <c r="EI144" s="424"/>
      <c r="EJ144" s="424"/>
      <c r="EK144" s="424"/>
      <c r="EL144" s="424"/>
      <c r="EM144" s="424"/>
      <c r="EN144" s="424"/>
      <c r="EO144" s="424"/>
      <c r="EP144" s="424"/>
      <c r="EQ144" s="424"/>
      <c r="ER144" s="424"/>
      <c r="ES144" s="424"/>
      <c r="ET144" s="424"/>
      <c r="EU144" s="424"/>
      <c r="EV144" s="424"/>
      <c r="EW144" s="424"/>
      <c r="EX144" s="424"/>
      <c r="EY144" s="424"/>
      <c r="EZ144" s="424"/>
      <c r="FA144" s="424"/>
      <c r="FB144" s="424"/>
      <c r="FC144" s="424"/>
      <c r="FD144" s="424"/>
      <c r="FE144" s="424"/>
      <c r="FF144" s="424"/>
      <c r="FG144" s="424"/>
      <c r="FH144" s="424"/>
      <c r="FI144" s="424"/>
      <c r="FJ144" s="424"/>
      <c r="FK144" s="424"/>
      <c r="FL144" s="424"/>
      <c r="FM144" s="424"/>
      <c r="FN144" s="424"/>
      <c r="FO144" s="424"/>
      <c r="FP144" s="424"/>
      <c r="FQ144" s="424"/>
      <c r="FR144" s="424"/>
      <c r="FS144" s="424"/>
      <c r="FT144" s="424"/>
      <c r="FU144" s="424"/>
      <c r="FV144" s="424"/>
      <c r="FW144" s="424"/>
      <c r="FX144" s="424"/>
      <c r="FY144" s="424"/>
      <c r="FZ144" s="424"/>
      <c r="GA144" s="424"/>
      <c r="GB144" s="424"/>
    </row>
    <row r="145" spans="1:184" ht="12" customHeight="1" x14ac:dyDescent="0.25">
      <c r="A145" s="842" t="str">
        <f t="shared" si="32"/>
        <v/>
      </c>
      <c r="B145" s="369" t="str">
        <f t="shared" si="27"/>
        <v/>
      </c>
      <c r="C145" s="982" t="str">
        <f>IF('Step 4 Support Tool'!F49=0,"",'Step 4 Support Tool'!F49)</f>
        <v/>
      </c>
      <c r="D145" s="982">
        <f>'Step 4 Support Tool'!G49</f>
        <v>0</v>
      </c>
      <c r="E145" s="983">
        <f>'Step 4 Support Tool'!C49</f>
        <v>0</v>
      </c>
      <c r="F145" s="983">
        <f>'Step 4 Support Tool'!D49</f>
        <v>0</v>
      </c>
      <c r="G145" s="842" t="str">
        <f>IF('Step 4 Support Tool'!E49="","",TRIM('Step 4 Support Tool'!E49))</f>
        <v/>
      </c>
      <c r="H145" s="842" t="str">
        <f t="shared" si="29"/>
        <v/>
      </c>
      <c r="I145" s="842" t="str">
        <f t="shared" si="30"/>
        <v/>
      </c>
      <c r="J145" s="984">
        <f>'Step 4 Support Tool'!B49</f>
        <v>0</v>
      </c>
      <c r="K145" s="369">
        <f>'Step 4 Support Tool'!H49</f>
        <v>0</v>
      </c>
      <c r="L145" s="369">
        <f>'Step 4 Support Tool'!I49</f>
        <v>0</v>
      </c>
      <c r="M145" s="985">
        <f>'Step 4 Support Tool'!J49</f>
        <v>0</v>
      </c>
      <c r="N145" s="985">
        <f>'Step 4 Support Tool'!K49</f>
        <v>0</v>
      </c>
      <c r="O145" s="985" t="str">
        <f>'Step 4 Support Tool'!L49</f>
        <v/>
      </c>
      <c r="P145" s="986">
        <f>'Step 4 Support Tool'!M49</f>
        <v>0</v>
      </c>
      <c r="Q145" s="987">
        <f>'Step 4 Support Tool'!N49</f>
        <v>0</v>
      </c>
      <c r="R145" s="987" t="str">
        <f>'Step 4 Support Tool'!O49</f>
        <v/>
      </c>
      <c r="S145" s="988" t="str">
        <f>'Step 4 Support Tool'!P49</f>
        <v/>
      </c>
      <c r="T145" s="989" t="str">
        <f>'Step 4 Support Tool'!Q49</f>
        <v/>
      </c>
      <c r="U145" s="989" t="str">
        <f>'Step 4 Support Tool'!R49</f>
        <v/>
      </c>
      <c r="V145" s="989" t="str">
        <f>'Step 4 Support Tool'!S49</f>
        <v/>
      </c>
      <c r="W145" s="988" t="str">
        <f>'Step 4 Support Tool'!T49</f>
        <v/>
      </c>
      <c r="X145" s="990" t="str">
        <f>'Step 4 Support Tool'!X49</f>
        <v/>
      </c>
      <c r="Y145" s="991" t="str">
        <f t="shared" si="31"/>
        <v/>
      </c>
      <c r="Z145" s="992" t="str">
        <f>'Step 4 Support Tool'!AB49</f>
        <v/>
      </c>
      <c r="AA145" s="993"/>
      <c r="AB145" s="993"/>
      <c r="AC145" s="373"/>
      <c r="AD145" s="373"/>
      <c r="AE145" s="373"/>
      <c r="AF145" s="373"/>
      <c r="AG145" s="373"/>
      <c r="AH145" s="373"/>
      <c r="AI145" s="424"/>
      <c r="AJ145" s="424"/>
      <c r="AK145" s="424"/>
      <c r="AL145" s="424"/>
      <c r="AO145" s="424"/>
      <c r="AP145" s="424"/>
      <c r="AQ145" s="424"/>
      <c r="AR145" s="424"/>
      <c r="AS145" s="424"/>
      <c r="AT145" s="424"/>
      <c r="AU145" s="424"/>
      <c r="AV145" s="424"/>
      <c r="AW145" s="424"/>
      <c r="AX145" s="424"/>
      <c r="AY145" s="424"/>
      <c r="AZ145" s="424"/>
      <c r="BA145" s="424"/>
      <c r="BB145" s="424"/>
      <c r="BC145" s="424"/>
      <c r="BG145" s="994" t="str">
        <f>SUBSTITUTE('Step 4 Support Tool'!A49," ","")</f>
        <v>EE32</v>
      </c>
      <c r="BH145" s="653">
        <f t="shared" si="28"/>
        <v>0</v>
      </c>
      <c r="BI145" s="424"/>
      <c r="BJ145" s="424"/>
      <c r="BK145" s="424"/>
      <c r="BL145" s="424"/>
      <c r="BM145" s="424"/>
      <c r="BN145" s="424"/>
      <c r="BO145" s="424"/>
      <c r="BP145" s="424"/>
      <c r="BQ145" s="424"/>
      <c r="BR145" s="424"/>
      <c r="CQ145" s="424"/>
      <c r="CR145" s="424"/>
      <c r="CT145" s="424"/>
      <c r="CU145" s="424"/>
      <c r="CV145" s="424"/>
      <c r="CW145" s="424"/>
      <c r="CX145" s="424"/>
      <c r="CY145" s="424"/>
      <c r="CZ145" s="424"/>
      <c r="DA145" s="424"/>
      <c r="DC145" s="424"/>
      <c r="DD145" s="424"/>
      <c r="DE145" s="424"/>
      <c r="DF145" s="424"/>
      <c r="DG145" s="424"/>
      <c r="DH145" s="424"/>
      <c r="DJ145" s="424"/>
      <c r="DK145" s="424"/>
      <c r="DL145" s="424"/>
      <c r="DM145" s="424"/>
      <c r="DN145" s="424"/>
      <c r="DO145" s="424"/>
      <c r="DP145" s="424"/>
      <c r="DQ145" s="424"/>
      <c r="DR145" s="424"/>
      <c r="DS145" s="424"/>
      <c r="DT145" s="424"/>
      <c r="DU145" s="424"/>
      <c r="DV145" s="424"/>
      <c r="DW145" s="424"/>
      <c r="DX145" s="424"/>
      <c r="DY145" s="424"/>
      <c r="DZ145" s="424"/>
      <c r="EA145" s="424"/>
      <c r="EB145" s="424"/>
      <c r="EC145" s="424"/>
      <c r="ED145" s="424"/>
      <c r="EE145" s="424"/>
      <c r="EF145" s="424"/>
      <c r="EG145" s="424"/>
      <c r="EH145" s="424"/>
      <c r="EI145" s="424"/>
      <c r="EJ145" s="424"/>
      <c r="EK145" s="424"/>
      <c r="EL145" s="424"/>
      <c r="EM145" s="424"/>
      <c r="EN145" s="424"/>
      <c r="EO145" s="424"/>
      <c r="EP145" s="424"/>
      <c r="EQ145" s="424"/>
      <c r="ER145" s="424"/>
      <c r="ES145" s="424"/>
      <c r="ET145" s="424"/>
      <c r="EU145" s="424"/>
      <c r="EV145" s="424"/>
      <c r="EW145" s="424"/>
      <c r="EX145" s="424"/>
      <c r="EY145" s="424"/>
      <c r="EZ145" s="424"/>
      <c r="FA145" s="424"/>
      <c r="FB145" s="424"/>
      <c r="FC145" s="424"/>
      <c r="FD145" s="424"/>
      <c r="FE145" s="424"/>
      <c r="FF145" s="424"/>
      <c r="FG145" s="424"/>
      <c r="FH145" s="424"/>
      <c r="FI145" s="424"/>
      <c r="FJ145" s="424"/>
      <c r="FK145" s="424"/>
      <c r="FL145" s="424"/>
      <c r="FM145" s="424"/>
      <c r="FN145" s="424"/>
      <c r="FO145" s="424"/>
      <c r="FP145" s="424"/>
      <c r="FQ145" s="424"/>
      <c r="FR145" s="424"/>
      <c r="FS145" s="424"/>
      <c r="FT145" s="424"/>
      <c r="FU145" s="424"/>
      <c r="FV145" s="424"/>
      <c r="FW145" s="424"/>
      <c r="FX145" s="424"/>
      <c r="FY145" s="424"/>
      <c r="FZ145" s="424"/>
      <c r="GA145" s="424"/>
      <c r="GB145" s="424"/>
    </row>
    <row r="146" spans="1:184" ht="12" customHeight="1" x14ac:dyDescent="0.25">
      <c r="A146" s="842" t="str">
        <f t="shared" si="32"/>
        <v/>
      </c>
      <c r="B146" s="369" t="str">
        <f t="shared" ref="B146:B177" si="33">IF(C146="","",$A$2&amp;BG146)</f>
        <v/>
      </c>
      <c r="C146" s="982" t="str">
        <f>IF('Step 4 Support Tool'!F50=0,"",'Step 4 Support Tool'!F50)</f>
        <v/>
      </c>
      <c r="D146" s="982">
        <f>'Step 4 Support Tool'!G50</f>
        <v>0</v>
      </c>
      <c r="E146" s="983">
        <f>'Step 4 Support Tool'!C50</f>
        <v>0</v>
      </c>
      <c r="F146" s="983">
        <f>'Step 4 Support Tool'!D50</f>
        <v>0</v>
      </c>
      <c r="G146" s="842" t="str">
        <f>IF('Step 4 Support Tool'!E50="","",TRIM('Step 4 Support Tool'!E50))</f>
        <v/>
      </c>
      <c r="H146" s="842" t="str">
        <f t="shared" si="29"/>
        <v/>
      </c>
      <c r="I146" s="842" t="str">
        <f t="shared" si="30"/>
        <v/>
      </c>
      <c r="J146" s="984">
        <f>'Step 4 Support Tool'!B50</f>
        <v>0</v>
      </c>
      <c r="K146" s="369">
        <f>'Step 4 Support Tool'!H50</f>
        <v>0</v>
      </c>
      <c r="L146" s="369">
        <f>'Step 4 Support Tool'!I50</f>
        <v>0</v>
      </c>
      <c r="M146" s="985">
        <f>'Step 4 Support Tool'!J50</f>
        <v>0</v>
      </c>
      <c r="N146" s="985">
        <f>'Step 4 Support Tool'!K50</f>
        <v>0</v>
      </c>
      <c r="O146" s="985" t="str">
        <f>'Step 4 Support Tool'!L50</f>
        <v/>
      </c>
      <c r="P146" s="986">
        <f>'Step 4 Support Tool'!M50</f>
        <v>0</v>
      </c>
      <c r="Q146" s="987">
        <f>'Step 4 Support Tool'!N50</f>
        <v>0</v>
      </c>
      <c r="R146" s="987" t="str">
        <f>'Step 4 Support Tool'!O50</f>
        <v/>
      </c>
      <c r="S146" s="988" t="str">
        <f>'Step 4 Support Tool'!P50</f>
        <v/>
      </c>
      <c r="T146" s="989" t="str">
        <f>'Step 4 Support Tool'!Q50</f>
        <v/>
      </c>
      <c r="U146" s="989" t="str">
        <f>'Step 4 Support Tool'!R50</f>
        <v/>
      </c>
      <c r="V146" s="989" t="str">
        <f>'Step 4 Support Tool'!S50</f>
        <v/>
      </c>
      <c r="W146" s="988" t="str">
        <f>'Step 4 Support Tool'!T50</f>
        <v/>
      </c>
      <c r="X146" s="990" t="str">
        <f>'Step 4 Support Tool'!X50</f>
        <v/>
      </c>
      <c r="Y146" s="991" t="str">
        <f t="shared" si="31"/>
        <v/>
      </c>
      <c r="Z146" s="992" t="str">
        <f>'Step 4 Support Tool'!AB50</f>
        <v/>
      </c>
      <c r="AA146" s="993"/>
      <c r="AB146" s="993"/>
      <c r="AC146" s="373"/>
      <c r="AD146" s="373"/>
      <c r="AE146" s="373"/>
      <c r="AF146" s="373"/>
      <c r="AG146" s="373"/>
      <c r="AH146" s="373"/>
      <c r="AI146" s="424"/>
      <c r="AJ146" s="424"/>
      <c r="AK146" s="424"/>
      <c r="AL146" s="424"/>
      <c r="AO146" s="424"/>
      <c r="AP146" s="424"/>
      <c r="AQ146" s="424"/>
      <c r="AR146" s="424"/>
      <c r="AS146" s="424"/>
      <c r="AT146" s="424"/>
      <c r="AU146" s="424"/>
      <c r="AV146" s="424"/>
      <c r="AW146" s="424"/>
      <c r="AX146" s="424"/>
      <c r="AY146" s="424"/>
      <c r="AZ146" s="424"/>
      <c r="BA146" s="424"/>
      <c r="BB146" s="424"/>
      <c r="BC146" s="424"/>
      <c r="BG146" s="994" t="str">
        <f>SUBSTITUTE('Step 4 Support Tool'!A50," ","")</f>
        <v>EE33</v>
      </c>
      <c r="BH146" s="653">
        <f t="shared" ref="BH146:BH177" si="34">K146</f>
        <v>0</v>
      </c>
      <c r="BI146" s="424"/>
      <c r="BJ146" s="424"/>
      <c r="BK146" s="424"/>
      <c r="BL146" s="424"/>
      <c r="BM146" s="424"/>
      <c r="BN146" s="424"/>
      <c r="BO146" s="424"/>
      <c r="BP146" s="424"/>
      <c r="BQ146" s="424"/>
      <c r="BR146" s="424"/>
      <c r="CQ146" s="424"/>
      <c r="CR146" s="424"/>
      <c r="CT146" s="424"/>
      <c r="CU146" s="424"/>
      <c r="CV146" s="424"/>
      <c r="CW146" s="424"/>
      <c r="CX146" s="424"/>
      <c r="CY146" s="424"/>
      <c r="CZ146" s="424"/>
      <c r="DA146" s="424"/>
      <c r="DC146" s="424"/>
      <c r="DD146" s="424"/>
      <c r="DE146" s="424"/>
      <c r="DF146" s="424"/>
      <c r="DG146" s="424"/>
      <c r="DH146" s="424"/>
      <c r="DJ146" s="424"/>
      <c r="DK146" s="424"/>
      <c r="DL146" s="424"/>
      <c r="DM146" s="424"/>
      <c r="DN146" s="424"/>
      <c r="DO146" s="424"/>
      <c r="DP146" s="424"/>
      <c r="DQ146" s="424"/>
      <c r="DR146" s="424"/>
      <c r="DS146" s="424"/>
      <c r="DT146" s="424"/>
      <c r="DU146" s="424"/>
      <c r="DV146" s="424"/>
      <c r="DW146" s="424"/>
      <c r="DX146" s="424"/>
      <c r="DY146" s="424"/>
      <c r="DZ146" s="424"/>
      <c r="EA146" s="424"/>
      <c r="EB146" s="424"/>
      <c r="EC146" s="424"/>
      <c r="ED146" s="424"/>
      <c r="EE146" s="424"/>
      <c r="EF146" s="424"/>
      <c r="EG146" s="424"/>
      <c r="EH146" s="424"/>
      <c r="EI146" s="424"/>
      <c r="EJ146" s="424"/>
      <c r="EK146" s="424"/>
      <c r="EL146" s="424"/>
      <c r="EM146" s="424"/>
      <c r="EN146" s="424"/>
      <c r="EO146" s="424"/>
      <c r="EP146" s="424"/>
      <c r="EQ146" s="424"/>
      <c r="ER146" s="424"/>
      <c r="ES146" s="424"/>
      <c r="ET146" s="424"/>
      <c r="EU146" s="424"/>
      <c r="EV146" s="424"/>
      <c r="EW146" s="424"/>
      <c r="EX146" s="424"/>
      <c r="EY146" s="424"/>
      <c r="EZ146" s="424"/>
      <c r="FA146" s="424"/>
      <c r="FB146" s="424"/>
      <c r="FC146" s="424"/>
      <c r="FD146" s="424"/>
      <c r="FE146" s="424"/>
      <c r="FF146" s="424"/>
      <c r="FG146" s="424"/>
      <c r="FH146" s="424"/>
      <c r="FI146" s="424"/>
      <c r="FJ146" s="424"/>
      <c r="FK146" s="424"/>
      <c r="FL146" s="424"/>
      <c r="FM146" s="424"/>
      <c r="FN146" s="424"/>
      <c r="FO146" s="424"/>
      <c r="FP146" s="424"/>
      <c r="FQ146" s="424"/>
      <c r="FR146" s="424"/>
      <c r="FS146" s="424"/>
      <c r="FT146" s="424"/>
      <c r="FU146" s="424"/>
      <c r="FV146" s="424"/>
      <c r="FW146" s="424"/>
      <c r="FX146" s="424"/>
      <c r="FY146" s="424"/>
      <c r="FZ146" s="424"/>
      <c r="GA146" s="424"/>
      <c r="GB146" s="424"/>
    </row>
    <row r="147" spans="1:184" ht="12" customHeight="1" x14ac:dyDescent="0.25">
      <c r="A147" s="842" t="str">
        <f t="shared" si="32"/>
        <v/>
      </c>
      <c r="B147" s="369" t="str">
        <f t="shared" si="33"/>
        <v/>
      </c>
      <c r="C147" s="982" t="str">
        <f>IF('Step 4 Support Tool'!F51=0,"",'Step 4 Support Tool'!F51)</f>
        <v/>
      </c>
      <c r="D147" s="982">
        <f>'Step 4 Support Tool'!G51</f>
        <v>0</v>
      </c>
      <c r="E147" s="983">
        <f>'Step 4 Support Tool'!C51</f>
        <v>0</v>
      </c>
      <c r="F147" s="983">
        <f>'Step 4 Support Tool'!D51</f>
        <v>0</v>
      </c>
      <c r="G147" s="842" t="str">
        <f>IF('Step 4 Support Tool'!E51="","",TRIM('Step 4 Support Tool'!E51))</f>
        <v/>
      </c>
      <c r="H147" s="842" t="str">
        <f t="shared" si="29"/>
        <v/>
      </c>
      <c r="I147" s="842" t="str">
        <f t="shared" si="30"/>
        <v/>
      </c>
      <c r="J147" s="984">
        <f>'Step 4 Support Tool'!B51</f>
        <v>0</v>
      </c>
      <c r="K147" s="369">
        <f>'Step 4 Support Tool'!H51</f>
        <v>0</v>
      </c>
      <c r="L147" s="369">
        <f>'Step 4 Support Tool'!I51</f>
        <v>0</v>
      </c>
      <c r="M147" s="985">
        <f>'Step 4 Support Tool'!J51</f>
        <v>0</v>
      </c>
      <c r="N147" s="985">
        <f>'Step 4 Support Tool'!K51</f>
        <v>0</v>
      </c>
      <c r="O147" s="985" t="str">
        <f>'Step 4 Support Tool'!L51</f>
        <v/>
      </c>
      <c r="P147" s="986">
        <f>'Step 4 Support Tool'!M51</f>
        <v>0</v>
      </c>
      <c r="Q147" s="987">
        <f>'Step 4 Support Tool'!N51</f>
        <v>0</v>
      </c>
      <c r="R147" s="987" t="str">
        <f>'Step 4 Support Tool'!O51</f>
        <v/>
      </c>
      <c r="S147" s="988" t="str">
        <f>'Step 4 Support Tool'!P51</f>
        <v/>
      </c>
      <c r="T147" s="989" t="str">
        <f>'Step 4 Support Tool'!Q51</f>
        <v/>
      </c>
      <c r="U147" s="989" t="str">
        <f>'Step 4 Support Tool'!R51</f>
        <v/>
      </c>
      <c r="V147" s="989" t="str">
        <f>'Step 4 Support Tool'!S51</f>
        <v/>
      </c>
      <c r="W147" s="988" t="str">
        <f>'Step 4 Support Tool'!T51</f>
        <v/>
      </c>
      <c r="X147" s="990" t="str">
        <f>'Step 4 Support Tool'!X51</f>
        <v/>
      </c>
      <c r="Y147" s="991" t="str">
        <f t="shared" si="31"/>
        <v/>
      </c>
      <c r="Z147" s="992" t="str">
        <f>'Step 4 Support Tool'!AB51</f>
        <v/>
      </c>
      <c r="AA147" s="993"/>
      <c r="AB147" s="993"/>
      <c r="AC147" s="373"/>
      <c r="AD147" s="373"/>
      <c r="AE147" s="373"/>
      <c r="AF147" s="373"/>
      <c r="AG147" s="373"/>
      <c r="AH147" s="373"/>
      <c r="AI147" s="424"/>
      <c r="AJ147" s="424"/>
      <c r="AK147" s="424"/>
      <c r="AL147" s="424"/>
      <c r="AO147" s="424"/>
      <c r="AP147" s="424"/>
      <c r="AQ147" s="424"/>
      <c r="AR147" s="424"/>
      <c r="AS147" s="424"/>
      <c r="AT147" s="424"/>
      <c r="AU147" s="424"/>
      <c r="AV147" s="424"/>
      <c r="AW147" s="424"/>
      <c r="AX147" s="424"/>
      <c r="AY147" s="424"/>
      <c r="AZ147" s="424"/>
      <c r="BA147" s="424"/>
      <c r="BB147" s="424"/>
      <c r="BC147" s="424"/>
      <c r="BG147" s="994" t="str">
        <f>SUBSTITUTE('Step 4 Support Tool'!A51," ","")</f>
        <v>EE34</v>
      </c>
      <c r="BH147" s="653">
        <f t="shared" si="34"/>
        <v>0</v>
      </c>
      <c r="BI147" s="424"/>
      <c r="BJ147" s="424"/>
      <c r="BK147" s="424"/>
      <c r="BL147" s="424"/>
      <c r="BM147" s="424"/>
      <c r="BN147" s="424"/>
      <c r="BO147" s="424"/>
      <c r="BP147" s="424"/>
      <c r="BQ147" s="424"/>
      <c r="BR147" s="424"/>
      <c r="CQ147" s="424"/>
      <c r="CR147" s="424"/>
      <c r="CT147" s="424"/>
      <c r="CU147" s="424"/>
      <c r="CV147" s="424"/>
      <c r="CW147" s="424"/>
      <c r="CX147" s="424"/>
      <c r="CY147" s="424"/>
      <c r="CZ147" s="424"/>
      <c r="DA147" s="424"/>
      <c r="DC147" s="424"/>
      <c r="DD147" s="424"/>
      <c r="DE147" s="424"/>
      <c r="DF147" s="424"/>
      <c r="DG147" s="424"/>
      <c r="DH147" s="424"/>
      <c r="DJ147" s="424"/>
      <c r="DK147" s="424"/>
      <c r="DL147" s="424"/>
      <c r="DM147" s="424"/>
      <c r="DN147" s="424"/>
      <c r="DO147" s="424"/>
      <c r="DP147" s="424"/>
      <c r="DQ147" s="424"/>
      <c r="DR147" s="424"/>
      <c r="DS147" s="424"/>
      <c r="DT147" s="424"/>
      <c r="DU147" s="424"/>
      <c r="DV147" s="424"/>
      <c r="DW147" s="424"/>
      <c r="DX147" s="424"/>
      <c r="DY147" s="424"/>
      <c r="DZ147" s="424"/>
      <c r="EA147" s="424"/>
      <c r="EB147" s="424"/>
      <c r="EC147" s="424"/>
      <c r="ED147" s="424"/>
      <c r="EE147" s="424"/>
      <c r="EF147" s="424"/>
      <c r="EG147" s="424"/>
      <c r="EH147" s="424"/>
      <c r="EI147" s="424"/>
      <c r="EJ147" s="424"/>
      <c r="EK147" s="424"/>
      <c r="EL147" s="424"/>
      <c r="EM147" s="424"/>
      <c r="EN147" s="424"/>
      <c r="EO147" s="424"/>
      <c r="EP147" s="424"/>
      <c r="EQ147" s="424"/>
      <c r="ER147" s="424"/>
      <c r="ES147" s="424"/>
      <c r="ET147" s="424"/>
      <c r="EU147" s="424"/>
      <c r="EV147" s="424"/>
      <c r="EW147" s="424"/>
      <c r="EX147" s="424"/>
      <c r="EY147" s="424"/>
      <c r="EZ147" s="424"/>
      <c r="FA147" s="424"/>
      <c r="FB147" s="424"/>
      <c r="FC147" s="424"/>
      <c r="FD147" s="424"/>
      <c r="FE147" s="424"/>
      <c r="FF147" s="424"/>
      <c r="FG147" s="424"/>
      <c r="FH147" s="424"/>
      <c r="FI147" s="424"/>
      <c r="FJ147" s="424"/>
      <c r="FK147" s="424"/>
      <c r="FL147" s="424"/>
      <c r="FM147" s="424"/>
      <c r="FN147" s="424"/>
      <c r="FO147" s="424"/>
      <c r="FP147" s="424"/>
      <c r="FQ147" s="424"/>
      <c r="FR147" s="424"/>
      <c r="FS147" s="424"/>
      <c r="FT147" s="424"/>
      <c r="FU147" s="424"/>
      <c r="FV147" s="424"/>
      <c r="FW147" s="424"/>
      <c r="FX147" s="424"/>
      <c r="FY147" s="424"/>
      <c r="FZ147" s="424"/>
      <c r="GA147" s="424"/>
      <c r="GB147" s="424"/>
    </row>
    <row r="148" spans="1:184" ht="12" customHeight="1" x14ac:dyDescent="0.25">
      <c r="A148" s="842" t="str">
        <f t="shared" si="32"/>
        <v/>
      </c>
      <c r="B148" s="369" t="str">
        <f t="shared" si="33"/>
        <v/>
      </c>
      <c r="C148" s="982" t="str">
        <f>IF('Step 4 Support Tool'!F52=0,"",'Step 4 Support Tool'!F52)</f>
        <v/>
      </c>
      <c r="D148" s="982">
        <f>'Step 4 Support Tool'!G52</f>
        <v>0</v>
      </c>
      <c r="E148" s="983">
        <f>'Step 4 Support Tool'!C52</f>
        <v>0</v>
      </c>
      <c r="F148" s="983">
        <f>'Step 4 Support Tool'!D52</f>
        <v>0</v>
      </c>
      <c r="G148" s="842" t="str">
        <f>IF('Step 4 Support Tool'!E52="","",TRIM('Step 4 Support Tool'!E52))</f>
        <v/>
      </c>
      <c r="H148" s="842" t="str">
        <f t="shared" si="29"/>
        <v/>
      </c>
      <c r="I148" s="842" t="str">
        <f t="shared" si="30"/>
        <v/>
      </c>
      <c r="J148" s="984">
        <f>'Step 4 Support Tool'!B52</f>
        <v>0</v>
      </c>
      <c r="K148" s="369">
        <f>'Step 4 Support Tool'!H52</f>
        <v>0</v>
      </c>
      <c r="L148" s="369">
        <f>'Step 4 Support Tool'!I52</f>
        <v>0</v>
      </c>
      <c r="M148" s="985">
        <f>'Step 4 Support Tool'!J52</f>
        <v>0</v>
      </c>
      <c r="N148" s="985">
        <f>'Step 4 Support Tool'!K52</f>
        <v>0</v>
      </c>
      <c r="O148" s="985" t="str">
        <f>'Step 4 Support Tool'!L52</f>
        <v/>
      </c>
      <c r="P148" s="986">
        <f>'Step 4 Support Tool'!M52</f>
        <v>0</v>
      </c>
      <c r="Q148" s="987">
        <f>'Step 4 Support Tool'!N52</f>
        <v>0</v>
      </c>
      <c r="R148" s="987" t="str">
        <f>'Step 4 Support Tool'!O52</f>
        <v/>
      </c>
      <c r="S148" s="988" t="str">
        <f>'Step 4 Support Tool'!P52</f>
        <v/>
      </c>
      <c r="T148" s="989" t="str">
        <f>'Step 4 Support Tool'!Q52</f>
        <v/>
      </c>
      <c r="U148" s="989" t="str">
        <f>'Step 4 Support Tool'!R52</f>
        <v/>
      </c>
      <c r="V148" s="989" t="str">
        <f>'Step 4 Support Tool'!S52</f>
        <v/>
      </c>
      <c r="W148" s="988" t="str">
        <f>'Step 4 Support Tool'!T52</f>
        <v/>
      </c>
      <c r="X148" s="990" t="str">
        <f>'Step 4 Support Tool'!X52</f>
        <v/>
      </c>
      <c r="Y148" s="991" t="str">
        <f t="shared" si="31"/>
        <v/>
      </c>
      <c r="Z148" s="992" t="str">
        <f>'Step 4 Support Tool'!AB52</f>
        <v/>
      </c>
      <c r="AA148" s="993"/>
      <c r="AB148" s="993"/>
      <c r="AC148" s="373"/>
      <c r="AD148" s="373"/>
      <c r="AE148" s="373"/>
      <c r="AF148" s="373"/>
      <c r="AG148" s="373"/>
      <c r="AH148" s="373"/>
      <c r="AI148" s="424"/>
      <c r="AJ148" s="424"/>
      <c r="AK148" s="424"/>
      <c r="AL148" s="424"/>
      <c r="AO148" s="424"/>
      <c r="AP148" s="424"/>
      <c r="AQ148" s="424"/>
      <c r="AR148" s="424"/>
      <c r="AS148" s="424"/>
      <c r="AT148" s="424"/>
      <c r="AU148" s="424"/>
      <c r="AV148" s="424"/>
      <c r="AW148" s="424"/>
      <c r="AX148" s="424"/>
      <c r="AY148" s="424"/>
      <c r="AZ148" s="424"/>
      <c r="BA148" s="424"/>
      <c r="BB148" s="424"/>
      <c r="BC148" s="424"/>
      <c r="BG148" s="994" t="str">
        <f>SUBSTITUTE('Step 4 Support Tool'!A52," ","")</f>
        <v>EE35</v>
      </c>
      <c r="BH148" s="653">
        <f t="shared" si="34"/>
        <v>0</v>
      </c>
      <c r="BI148" s="424"/>
      <c r="BJ148" s="424"/>
      <c r="BK148" s="424"/>
      <c r="BL148" s="424"/>
      <c r="BM148" s="424"/>
      <c r="BN148" s="424"/>
      <c r="BO148" s="424"/>
      <c r="BP148" s="424"/>
      <c r="BQ148" s="424"/>
      <c r="BR148" s="424"/>
      <c r="CQ148" s="424"/>
      <c r="CR148" s="424"/>
      <c r="CT148" s="424"/>
      <c r="CU148" s="424"/>
      <c r="CV148" s="424"/>
      <c r="CW148" s="424"/>
      <c r="CX148" s="424"/>
      <c r="CY148" s="424"/>
      <c r="CZ148" s="424"/>
      <c r="DA148" s="424"/>
      <c r="DC148" s="424"/>
      <c r="DD148" s="424"/>
      <c r="DE148" s="424"/>
      <c r="DF148" s="424"/>
      <c r="DG148" s="424"/>
      <c r="DH148" s="424"/>
      <c r="DJ148" s="424"/>
      <c r="DK148" s="424"/>
      <c r="DL148" s="424"/>
      <c r="DM148" s="424"/>
      <c r="DN148" s="424"/>
      <c r="DO148" s="424"/>
      <c r="DP148" s="424"/>
      <c r="DQ148" s="424"/>
      <c r="DR148" s="424"/>
      <c r="DS148" s="424"/>
      <c r="DT148" s="424"/>
      <c r="DU148" s="424"/>
      <c r="DV148" s="424"/>
      <c r="DW148" s="424"/>
      <c r="DX148" s="424"/>
      <c r="DY148" s="424"/>
      <c r="DZ148" s="424"/>
      <c r="EA148" s="424"/>
      <c r="EB148" s="424"/>
      <c r="EC148" s="424"/>
      <c r="ED148" s="424"/>
      <c r="EE148" s="424"/>
      <c r="EF148" s="424"/>
      <c r="EG148" s="424"/>
      <c r="EH148" s="424"/>
      <c r="EI148" s="424"/>
      <c r="EJ148" s="424"/>
      <c r="EK148" s="424"/>
      <c r="EL148" s="424"/>
      <c r="EM148" s="424"/>
      <c r="EN148" s="424"/>
      <c r="EO148" s="424"/>
      <c r="EP148" s="424"/>
      <c r="EQ148" s="424"/>
      <c r="ER148" s="424"/>
      <c r="ES148" s="424"/>
      <c r="ET148" s="424"/>
      <c r="EU148" s="424"/>
      <c r="EV148" s="424"/>
      <c r="EW148" s="424"/>
      <c r="EX148" s="424"/>
      <c r="EY148" s="424"/>
      <c r="EZ148" s="424"/>
      <c r="FA148" s="424"/>
      <c r="FB148" s="424"/>
      <c r="FC148" s="424"/>
      <c r="FD148" s="424"/>
      <c r="FE148" s="424"/>
      <c r="FF148" s="424"/>
      <c r="FG148" s="424"/>
      <c r="FH148" s="424"/>
      <c r="FI148" s="424"/>
      <c r="FJ148" s="424"/>
      <c r="FK148" s="424"/>
      <c r="FL148" s="424"/>
      <c r="FM148" s="424"/>
      <c r="FN148" s="424"/>
      <c r="FO148" s="424"/>
      <c r="FP148" s="424"/>
      <c r="FQ148" s="424"/>
      <c r="FR148" s="424"/>
      <c r="FS148" s="424"/>
      <c r="FT148" s="424"/>
      <c r="FU148" s="424"/>
      <c r="FV148" s="424"/>
      <c r="FW148" s="424"/>
      <c r="FX148" s="424"/>
      <c r="FY148" s="424"/>
      <c r="FZ148" s="424"/>
      <c r="GA148" s="424"/>
      <c r="GB148" s="424"/>
    </row>
    <row r="149" spans="1:184" ht="12" customHeight="1" x14ac:dyDescent="0.25">
      <c r="A149" s="842" t="str">
        <f t="shared" si="32"/>
        <v/>
      </c>
      <c r="B149" s="369" t="str">
        <f t="shared" si="33"/>
        <v/>
      </c>
      <c r="C149" s="982" t="str">
        <f>IF('Step 4 Support Tool'!F53=0,"",'Step 4 Support Tool'!F53)</f>
        <v/>
      </c>
      <c r="D149" s="982">
        <f>'Step 4 Support Tool'!G53</f>
        <v>0</v>
      </c>
      <c r="E149" s="983">
        <f>'Step 4 Support Tool'!C53</f>
        <v>0</v>
      </c>
      <c r="F149" s="983">
        <f>'Step 4 Support Tool'!D53</f>
        <v>0</v>
      </c>
      <c r="G149" s="842" t="str">
        <f>IF('Step 4 Support Tool'!E53="","",TRIM('Step 4 Support Tool'!E53))</f>
        <v/>
      </c>
      <c r="H149" s="842" t="str">
        <f t="shared" si="29"/>
        <v/>
      </c>
      <c r="I149" s="842" t="str">
        <f t="shared" si="30"/>
        <v/>
      </c>
      <c r="J149" s="984">
        <f>'Step 4 Support Tool'!B53</f>
        <v>0</v>
      </c>
      <c r="K149" s="369">
        <f>'Step 4 Support Tool'!H53</f>
        <v>0</v>
      </c>
      <c r="L149" s="369">
        <f>'Step 4 Support Tool'!I53</f>
        <v>0</v>
      </c>
      <c r="M149" s="985">
        <f>'Step 4 Support Tool'!J53</f>
        <v>0</v>
      </c>
      <c r="N149" s="985">
        <f>'Step 4 Support Tool'!K53</f>
        <v>0</v>
      </c>
      <c r="O149" s="985" t="str">
        <f>'Step 4 Support Tool'!L53</f>
        <v/>
      </c>
      <c r="P149" s="986">
        <f>'Step 4 Support Tool'!M53</f>
        <v>0</v>
      </c>
      <c r="Q149" s="987">
        <f>'Step 4 Support Tool'!N53</f>
        <v>0</v>
      </c>
      <c r="R149" s="987" t="str">
        <f>'Step 4 Support Tool'!O53</f>
        <v/>
      </c>
      <c r="S149" s="988" t="str">
        <f>'Step 4 Support Tool'!P53</f>
        <v/>
      </c>
      <c r="T149" s="989" t="str">
        <f>'Step 4 Support Tool'!Q53</f>
        <v/>
      </c>
      <c r="U149" s="989" t="str">
        <f>'Step 4 Support Tool'!R53</f>
        <v/>
      </c>
      <c r="V149" s="989" t="str">
        <f>'Step 4 Support Tool'!S53</f>
        <v/>
      </c>
      <c r="W149" s="988" t="str">
        <f>'Step 4 Support Tool'!T53</f>
        <v/>
      </c>
      <c r="X149" s="990" t="str">
        <f>'Step 4 Support Tool'!X53</f>
        <v/>
      </c>
      <c r="Y149" s="991" t="str">
        <f t="shared" si="31"/>
        <v/>
      </c>
      <c r="Z149" s="992" t="str">
        <f>'Step 4 Support Tool'!AB53</f>
        <v/>
      </c>
      <c r="AA149" s="993"/>
      <c r="AB149" s="993"/>
      <c r="AC149" s="373"/>
      <c r="AD149" s="373"/>
      <c r="AE149" s="373"/>
      <c r="AF149" s="373"/>
      <c r="AG149" s="373"/>
      <c r="AH149" s="373"/>
      <c r="AI149" s="424"/>
      <c r="AJ149" s="424"/>
      <c r="AK149" s="424"/>
      <c r="AL149" s="424"/>
      <c r="AO149" s="424"/>
      <c r="AP149" s="424"/>
      <c r="AQ149" s="424"/>
      <c r="AR149" s="424"/>
      <c r="AS149" s="424"/>
      <c r="AT149" s="424"/>
      <c r="AU149" s="424"/>
      <c r="AV149" s="424"/>
      <c r="AW149" s="424"/>
      <c r="AX149" s="424"/>
      <c r="AY149" s="424"/>
      <c r="AZ149" s="424"/>
      <c r="BA149" s="424"/>
      <c r="BB149" s="424"/>
      <c r="BC149" s="424"/>
      <c r="BG149" s="994" t="str">
        <f>SUBSTITUTE('Step 4 Support Tool'!A53," ","")</f>
        <v>EE36</v>
      </c>
      <c r="BH149" s="653">
        <f t="shared" si="34"/>
        <v>0</v>
      </c>
      <c r="BI149" s="424"/>
      <c r="BJ149" s="424"/>
      <c r="BK149" s="424"/>
      <c r="BL149" s="424"/>
      <c r="BM149" s="424"/>
      <c r="BN149" s="424"/>
      <c r="BO149" s="424"/>
      <c r="BP149" s="424"/>
      <c r="BQ149" s="424"/>
      <c r="BR149" s="424"/>
      <c r="CQ149" s="424"/>
      <c r="CR149" s="424"/>
      <c r="CT149" s="424"/>
      <c r="CU149" s="424"/>
      <c r="CV149" s="424"/>
      <c r="CW149" s="424"/>
      <c r="CX149" s="424"/>
      <c r="CY149" s="424"/>
      <c r="CZ149" s="424"/>
      <c r="DA149" s="424"/>
      <c r="DC149" s="424"/>
      <c r="DD149" s="424"/>
      <c r="DE149" s="424"/>
      <c r="DF149" s="424"/>
      <c r="DG149" s="424"/>
      <c r="DH149" s="424"/>
      <c r="DJ149" s="424"/>
      <c r="DK149" s="424"/>
      <c r="DL149" s="424"/>
      <c r="DM149" s="424"/>
      <c r="DN149" s="424"/>
      <c r="DO149" s="424"/>
      <c r="DP149" s="424"/>
      <c r="DQ149" s="424"/>
      <c r="DR149" s="424"/>
      <c r="DS149" s="424"/>
      <c r="DT149" s="424"/>
      <c r="DU149" s="424"/>
      <c r="DV149" s="424"/>
      <c r="DW149" s="424"/>
      <c r="DX149" s="424"/>
      <c r="DY149" s="424"/>
      <c r="DZ149" s="424"/>
      <c r="EA149" s="424"/>
      <c r="EB149" s="424"/>
      <c r="EC149" s="424"/>
      <c r="ED149" s="424"/>
      <c r="EE149" s="424"/>
      <c r="EF149" s="424"/>
      <c r="EG149" s="424"/>
      <c r="EH149" s="424"/>
      <c r="EI149" s="424"/>
      <c r="EJ149" s="424"/>
      <c r="EK149" s="424"/>
      <c r="EL149" s="424"/>
      <c r="EM149" s="424"/>
      <c r="EN149" s="424"/>
      <c r="EO149" s="424"/>
      <c r="EP149" s="424"/>
      <c r="EQ149" s="424"/>
      <c r="ER149" s="424"/>
      <c r="ES149" s="424"/>
      <c r="ET149" s="424"/>
      <c r="EU149" s="424"/>
      <c r="EV149" s="424"/>
      <c r="EW149" s="424"/>
      <c r="EX149" s="424"/>
      <c r="EY149" s="424"/>
      <c r="EZ149" s="424"/>
      <c r="FA149" s="424"/>
      <c r="FB149" s="424"/>
      <c r="FC149" s="424"/>
      <c r="FD149" s="424"/>
      <c r="FE149" s="424"/>
      <c r="FF149" s="424"/>
      <c r="FG149" s="424"/>
      <c r="FH149" s="424"/>
      <c r="FI149" s="424"/>
      <c r="FJ149" s="424"/>
      <c r="FK149" s="424"/>
      <c r="FL149" s="424"/>
      <c r="FM149" s="424"/>
      <c r="FN149" s="424"/>
      <c r="FO149" s="424"/>
      <c r="FP149" s="424"/>
      <c r="FQ149" s="424"/>
      <c r="FR149" s="424"/>
      <c r="FS149" s="424"/>
      <c r="FT149" s="424"/>
      <c r="FU149" s="424"/>
      <c r="FV149" s="424"/>
      <c r="FW149" s="424"/>
      <c r="FX149" s="424"/>
      <c r="FY149" s="424"/>
      <c r="FZ149" s="424"/>
      <c r="GA149" s="424"/>
      <c r="GB149" s="424"/>
    </row>
    <row r="150" spans="1:184" ht="12" customHeight="1" x14ac:dyDescent="0.25">
      <c r="A150" s="842" t="str">
        <f t="shared" si="32"/>
        <v/>
      </c>
      <c r="B150" s="369" t="str">
        <f t="shared" si="33"/>
        <v/>
      </c>
      <c r="C150" s="982" t="str">
        <f>IF('Step 4 Support Tool'!F54=0,"",'Step 4 Support Tool'!F54)</f>
        <v/>
      </c>
      <c r="D150" s="982">
        <f>'Step 4 Support Tool'!G54</f>
        <v>0</v>
      </c>
      <c r="E150" s="983">
        <f>'Step 4 Support Tool'!C54</f>
        <v>0</v>
      </c>
      <c r="F150" s="983">
        <f>'Step 4 Support Tool'!D54</f>
        <v>0</v>
      </c>
      <c r="G150" s="842" t="str">
        <f>IF('Step 4 Support Tool'!E54="","",TRIM('Step 4 Support Tool'!E54))</f>
        <v/>
      </c>
      <c r="H150" s="842" t="str">
        <f t="shared" si="29"/>
        <v/>
      </c>
      <c r="I150" s="842" t="str">
        <f t="shared" si="30"/>
        <v/>
      </c>
      <c r="J150" s="984">
        <f>'Step 4 Support Tool'!B54</f>
        <v>0</v>
      </c>
      <c r="K150" s="369">
        <f>'Step 4 Support Tool'!H54</f>
        <v>0</v>
      </c>
      <c r="L150" s="369">
        <f>'Step 4 Support Tool'!I54</f>
        <v>0</v>
      </c>
      <c r="M150" s="985">
        <f>'Step 4 Support Tool'!J54</f>
        <v>0</v>
      </c>
      <c r="N150" s="985">
        <f>'Step 4 Support Tool'!K54</f>
        <v>0</v>
      </c>
      <c r="O150" s="985" t="str">
        <f>'Step 4 Support Tool'!L54</f>
        <v/>
      </c>
      <c r="P150" s="986">
        <f>'Step 4 Support Tool'!M54</f>
        <v>0</v>
      </c>
      <c r="Q150" s="987">
        <f>'Step 4 Support Tool'!N54</f>
        <v>0</v>
      </c>
      <c r="R150" s="987" t="str">
        <f>'Step 4 Support Tool'!O54</f>
        <v/>
      </c>
      <c r="S150" s="988" t="str">
        <f>'Step 4 Support Tool'!P54</f>
        <v/>
      </c>
      <c r="T150" s="989" t="str">
        <f>'Step 4 Support Tool'!Q54</f>
        <v/>
      </c>
      <c r="U150" s="989" t="str">
        <f>'Step 4 Support Tool'!R54</f>
        <v/>
      </c>
      <c r="V150" s="989" t="str">
        <f>'Step 4 Support Tool'!S54</f>
        <v/>
      </c>
      <c r="W150" s="988" t="str">
        <f>'Step 4 Support Tool'!T54</f>
        <v/>
      </c>
      <c r="X150" s="990" t="str">
        <f>'Step 4 Support Tool'!X54</f>
        <v/>
      </c>
      <c r="Y150" s="991" t="str">
        <f t="shared" si="31"/>
        <v/>
      </c>
      <c r="Z150" s="992" t="str">
        <f>'Step 4 Support Tool'!AB54</f>
        <v/>
      </c>
      <c r="AA150" s="993"/>
      <c r="AB150" s="993"/>
      <c r="AC150" s="373"/>
      <c r="AD150" s="373"/>
      <c r="AE150" s="373"/>
      <c r="AF150" s="373"/>
      <c r="AG150" s="373"/>
      <c r="AH150" s="373"/>
      <c r="AI150" s="424"/>
      <c r="AJ150" s="424"/>
      <c r="AK150" s="424"/>
      <c r="AL150" s="424"/>
      <c r="AO150" s="424"/>
      <c r="AP150" s="424"/>
      <c r="AQ150" s="424"/>
      <c r="AR150" s="424"/>
      <c r="AS150" s="424"/>
      <c r="AT150" s="424"/>
      <c r="AU150" s="424"/>
      <c r="AV150" s="424"/>
      <c r="AW150" s="424"/>
      <c r="AX150" s="424"/>
      <c r="AY150" s="424"/>
      <c r="AZ150" s="424"/>
      <c r="BA150" s="424"/>
      <c r="BB150" s="424"/>
      <c r="BC150" s="424"/>
      <c r="BG150" s="994" t="str">
        <f>SUBSTITUTE('Step 4 Support Tool'!A54," ","")</f>
        <v>EE37</v>
      </c>
      <c r="BH150" s="653">
        <f t="shared" si="34"/>
        <v>0</v>
      </c>
      <c r="BI150" s="424"/>
      <c r="BJ150" s="424"/>
      <c r="BK150" s="424"/>
      <c r="BL150" s="424"/>
      <c r="BM150" s="424"/>
      <c r="BN150" s="424"/>
      <c r="BO150" s="424"/>
      <c r="BP150" s="424"/>
      <c r="BQ150" s="424"/>
      <c r="BR150" s="424"/>
      <c r="CQ150" s="424"/>
      <c r="CR150" s="424"/>
      <c r="CT150" s="424"/>
      <c r="CU150" s="424"/>
      <c r="CV150" s="424"/>
      <c r="CW150" s="424"/>
      <c r="CX150" s="424"/>
      <c r="CY150" s="424"/>
      <c r="CZ150" s="424"/>
      <c r="DA150" s="424"/>
      <c r="DC150" s="424"/>
      <c r="DD150" s="424"/>
      <c r="DE150" s="424"/>
      <c r="DF150" s="424"/>
      <c r="DG150" s="424"/>
      <c r="DH150" s="424"/>
      <c r="DJ150" s="424"/>
      <c r="DK150" s="424"/>
      <c r="DL150" s="424"/>
      <c r="DM150" s="424"/>
      <c r="DN150" s="424"/>
      <c r="DO150" s="424"/>
      <c r="DP150" s="424"/>
      <c r="DQ150" s="424"/>
      <c r="DR150" s="424"/>
      <c r="DS150" s="424"/>
      <c r="DT150" s="424"/>
      <c r="DU150" s="424"/>
      <c r="DV150" s="424"/>
      <c r="DW150" s="424"/>
      <c r="DX150" s="424"/>
      <c r="DY150" s="424"/>
      <c r="DZ150" s="424"/>
      <c r="EA150" s="424"/>
      <c r="EB150" s="424"/>
      <c r="EC150" s="424"/>
      <c r="ED150" s="424"/>
      <c r="EE150" s="424"/>
      <c r="EF150" s="424"/>
      <c r="EG150" s="424"/>
      <c r="EH150" s="424"/>
      <c r="EI150" s="424"/>
      <c r="EJ150" s="424"/>
      <c r="EK150" s="424"/>
      <c r="EL150" s="424"/>
      <c r="EM150" s="424"/>
      <c r="EN150" s="424"/>
      <c r="EO150" s="424"/>
      <c r="EP150" s="424"/>
      <c r="EQ150" s="424"/>
      <c r="ER150" s="424"/>
      <c r="ES150" s="424"/>
      <c r="ET150" s="424"/>
      <c r="EU150" s="424"/>
      <c r="EV150" s="424"/>
      <c r="EW150" s="424"/>
      <c r="EX150" s="424"/>
      <c r="EY150" s="424"/>
      <c r="EZ150" s="424"/>
      <c r="FA150" s="424"/>
      <c r="FB150" s="424"/>
      <c r="FC150" s="424"/>
      <c r="FD150" s="424"/>
      <c r="FE150" s="424"/>
      <c r="FF150" s="424"/>
      <c r="FG150" s="424"/>
      <c r="FH150" s="424"/>
      <c r="FI150" s="424"/>
      <c r="FJ150" s="424"/>
      <c r="FK150" s="424"/>
      <c r="FL150" s="424"/>
      <c r="FM150" s="424"/>
      <c r="FN150" s="424"/>
      <c r="FO150" s="424"/>
      <c r="FP150" s="424"/>
      <c r="FQ150" s="424"/>
      <c r="FR150" s="424"/>
      <c r="FS150" s="424"/>
      <c r="FT150" s="424"/>
      <c r="FU150" s="424"/>
      <c r="FV150" s="424"/>
      <c r="FW150" s="424"/>
      <c r="FX150" s="424"/>
      <c r="FY150" s="424"/>
      <c r="FZ150" s="424"/>
      <c r="GA150" s="424"/>
      <c r="GB150" s="424"/>
    </row>
    <row r="151" spans="1:184" ht="12" customHeight="1" x14ac:dyDescent="0.25">
      <c r="A151" s="842" t="str">
        <f t="shared" si="32"/>
        <v/>
      </c>
      <c r="B151" s="369" t="str">
        <f t="shared" si="33"/>
        <v/>
      </c>
      <c r="C151" s="982" t="str">
        <f>IF('Step 4 Support Tool'!F55=0,"",'Step 4 Support Tool'!F55)</f>
        <v/>
      </c>
      <c r="D151" s="982">
        <f>'Step 4 Support Tool'!G55</f>
        <v>0</v>
      </c>
      <c r="E151" s="983">
        <f>'Step 4 Support Tool'!C55</f>
        <v>0</v>
      </c>
      <c r="F151" s="983">
        <f>'Step 4 Support Tool'!D55</f>
        <v>0</v>
      </c>
      <c r="G151" s="842" t="str">
        <f>IF('Step 4 Support Tool'!E55="","",TRIM('Step 4 Support Tool'!E55))</f>
        <v/>
      </c>
      <c r="H151" s="842" t="str">
        <f t="shared" si="29"/>
        <v/>
      </c>
      <c r="I151" s="842" t="str">
        <f t="shared" si="30"/>
        <v/>
      </c>
      <c r="J151" s="984">
        <f>'Step 4 Support Tool'!B55</f>
        <v>0</v>
      </c>
      <c r="K151" s="369">
        <f>'Step 4 Support Tool'!H55</f>
        <v>0</v>
      </c>
      <c r="L151" s="369">
        <f>'Step 4 Support Tool'!I55</f>
        <v>0</v>
      </c>
      <c r="M151" s="985">
        <f>'Step 4 Support Tool'!J55</f>
        <v>0</v>
      </c>
      <c r="N151" s="985">
        <f>'Step 4 Support Tool'!K55</f>
        <v>0</v>
      </c>
      <c r="O151" s="985" t="str">
        <f>'Step 4 Support Tool'!L55</f>
        <v/>
      </c>
      <c r="P151" s="986">
        <f>'Step 4 Support Tool'!M55</f>
        <v>0</v>
      </c>
      <c r="Q151" s="987">
        <f>'Step 4 Support Tool'!N55</f>
        <v>0</v>
      </c>
      <c r="R151" s="987" t="str">
        <f>'Step 4 Support Tool'!O55</f>
        <v/>
      </c>
      <c r="S151" s="988" t="str">
        <f>'Step 4 Support Tool'!P55</f>
        <v/>
      </c>
      <c r="T151" s="989" t="str">
        <f>'Step 4 Support Tool'!Q55</f>
        <v/>
      </c>
      <c r="U151" s="989" t="str">
        <f>'Step 4 Support Tool'!R55</f>
        <v/>
      </c>
      <c r="V151" s="989" t="str">
        <f>'Step 4 Support Tool'!S55</f>
        <v/>
      </c>
      <c r="W151" s="988" t="str">
        <f>'Step 4 Support Tool'!T55</f>
        <v/>
      </c>
      <c r="X151" s="990" t="str">
        <f>'Step 4 Support Tool'!X55</f>
        <v/>
      </c>
      <c r="Y151" s="991" t="str">
        <f t="shared" si="31"/>
        <v/>
      </c>
      <c r="Z151" s="992" t="str">
        <f>'Step 4 Support Tool'!AB55</f>
        <v/>
      </c>
      <c r="AA151" s="993"/>
      <c r="AB151" s="993"/>
      <c r="AC151" s="373"/>
      <c r="AD151" s="373"/>
      <c r="AE151" s="373"/>
      <c r="AF151" s="373"/>
      <c r="AG151" s="373"/>
      <c r="AH151" s="373"/>
      <c r="AI151" s="424"/>
      <c r="AJ151" s="424"/>
      <c r="AK151" s="424"/>
      <c r="AL151" s="424"/>
      <c r="AO151" s="424"/>
      <c r="AP151" s="424"/>
      <c r="AQ151" s="424"/>
      <c r="AR151" s="424"/>
      <c r="AS151" s="424"/>
      <c r="AT151" s="424"/>
      <c r="AU151" s="424"/>
      <c r="AV151" s="424"/>
      <c r="AW151" s="424"/>
      <c r="AX151" s="424"/>
      <c r="AY151" s="424"/>
      <c r="AZ151" s="424"/>
      <c r="BA151" s="424"/>
      <c r="BB151" s="424"/>
      <c r="BC151" s="424"/>
      <c r="BG151" s="994" t="str">
        <f>SUBSTITUTE('Step 4 Support Tool'!A55," ","")</f>
        <v>EE38</v>
      </c>
      <c r="BH151" s="653">
        <f t="shared" si="34"/>
        <v>0</v>
      </c>
      <c r="BI151" s="424"/>
      <c r="BJ151" s="424"/>
      <c r="BK151" s="424"/>
      <c r="BL151" s="424"/>
      <c r="BM151" s="424"/>
      <c r="BN151" s="424"/>
      <c r="BO151" s="424"/>
      <c r="BP151" s="424"/>
      <c r="BQ151" s="424"/>
      <c r="BR151" s="424"/>
      <c r="CQ151" s="424"/>
      <c r="CR151" s="424"/>
      <c r="CT151" s="424"/>
      <c r="CU151" s="424"/>
      <c r="CV151" s="424"/>
      <c r="CW151" s="424"/>
      <c r="CX151" s="424"/>
      <c r="CY151" s="424"/>
      <c r="CZ151" s="424"/>
      <c r="DA151" s="424"/>
      <c r="DC151" s="424"/>
      <c r="DD151" s="424"/>
      <c r="DE151" s="424"/>
      <c r="DF151" s="424"/>
      <c r="DG151" s="424"/>
      <c r="DH151" s="424"/>
      <c r="DJ151" s="424"/>
      <c r="DK151" s="424"/>
      <c r="DL151" s="424"/>
      <c r="DM151" s="424"/>
      <c r="DN151" s="424"/>
      <c r="DO151" s="424"/>
      <c r="DP151" s="424"/>
      <c r="DQ151" s="424"/>
      <c r="DR151" s="424"/>
      <c r="DS151" s="424"/>
      <c r="DT151" s="424"/>
      <c r="DU151" s="424"/>
      <c r="DV151" s="424"/>
      <c r="DW151" s="424"/>
      <c r="DX151" s="424"/>
      <c r="DY151" s="424"/>
      <c r="DZ151" s="424"/>
      <c r="EA151" s="424"/>
      <c r="EB151" s="424"/>
      <c r="EC151" s="424"/>
      <c r="ED151" s="424"/>
      <c r="EE151" s="424"/>
      <c r="EF151" s="424"/>
      <c r="EG151" s="424"/>
      <c r="EH151" s="424"/>
      <c r="EI151" s="424"/>
      <c r="EJ151" s="424"/>
      <c r="EK151" s="424"/>
      <c r="EL151" s="424"/>
      <c r="EM151" s="424"/>
      <c r="EN151" s="424"/>
      <c r="EO151" s="424"/>
      <c r="EP151" s="424"/>
      <c r="EQ151" s="424"/>
      <c r="ER151" s="424"/>
      <c r="ES151" s="424"/>
      <c r="ET151" s="424"/>
      <c r="EU151" s="424"/>
      <c r="EV151" s="424"/>
      <c r="EW151" s="424"/>
      <c r="EX151" s="424"/>
      <c r="EY151" s="424"/>
      <c r="EZ151" s="424"/>
      <c r="FA151" s="424"/>
      <c r="FB151" s="424"/>
      <c r="FC151" s="424"/>
      <c r="FD151" s="424"/>
      <c r="FE151" s="424"/>
      <c r="FF151" s="424"/>
      <c r="FG151" s="424"/>
      <c r="FH151" s="424"/>
      <c r="FI151" s="424"/>
      <c r="FJ151" s="424"/>
      <c r="FK151" s="424"/>
      <c r="FL151" s="424"/>
      <c r="FM151" s="424"/>
      <c r="FN151" s="424"/>
      <c r="FO151" s="424"/>
      <c r="FP151" s="424"/>
      <c r="FQ151" s="424"/>
      <c r="FR151" s="424"/>
      <c r="FS151" s="424"/>
      <c r="FT151" s="424"/>
      <c r="FU151" s="424"/>
      <c r="FV151" s="424"/>
      <c r="FW151" s="424"/>
      <c r="FX151" s="424"/>
      <c r="FY151" s="424"/>
      <c r="FZ151" s="424"/>
      <c r="GA151" s="424"/>
      <c r="GB151" s="424"/>
    </row>
    <row r="152" spans="1:184" ht="12" customHeight="1" x14ac:dyDescent="0.25">
      <c r="A152" s="842" t="str">
        <f t="shared" si="32"/>
        <v/>
      </c>
      <c r="B152" s="369" t="str">
        <f t="shared" si="33"/>
        <v/>
      </c>
      <c r="C152" s="982" t="str">
        <f>IF('Step 4 Support Tool'!F56=0,"",'Step 4 Support Tool'!F56)</f>
        <v/>
      </c>
      <c r="D152" s="982">
        <f>'Step 4 Support Tool'!G56</f>
        <v>0</v>
      </c>
      <c r="E152" s="983">
        <f>'Step 4 Support Tool'!C56</f>
        <v>0</v>
      </c>
      <c r="F152" s="983">
        <f>'Step 4 Support Tool'!D56</f>
        <v>0</v>
      </c>
      <c r="G152" s="842" t="str">
        <f>IF('Step 4 Support Tool'!E56="","",TRIM('Step 4 Support Tool'!E56))</f>
        <v/>
      </c>
      <c r="H152" s="842" t="str">
        <f t="shared" si="29"/>
        <v/>
      </c>
      <c r="I152" s="842" t="str">
        <f t="shared" si="30"/>
        <v/>
      </c>
      <c r="J152" s="984">
        <f>'Step 4 Support Tool'!B56</f>
        <v>0</v>
      </c>
      <c r="K152" s="369">
        <f>'Step 4 Support Tool'!H56</f>
        <v>0</v>
      </c>
      <c r="L152" s="369">
        <f>'Step 4 Support Tool'!I56</f>
        <v>0</v>
      </c>
      <c r="M152" s="985">
        <f>'Step 4 Support Tool'!J56</f>
        <v>0</v>
      </c>
      <c r="N152" s="985">
        <f>'Step 4 Support Tool'!K56</f>
        <v>0</v>
      </c>
      <c r="O152" s="985" t="str">
        <f>'Step 4 Support Tool'!L56</f>
        <v/>
      </c>
      <c r="P152" s="986">
        <f>'Step 4 Support Tool'!M56</f>
        <v>0</v>
      </c>
      <c r="Q152" s="987">
        <f>'Step 4 Support Tool'!N56</f>
        <v>0</v>
      </c>
      <c r="R152" s="987" t="str">
        <f>'Step 4 Support Tool'!O56</f>
        <v/>
      </c>
      <c r="S152" s="988" t="str">
        <f>'Step 4 Support Tool'!P56</f>
        <v/>
      </c>
      <c r="T152" s="989" t="str">
        <f>'Step 4 Support Tool'!Q56</f>
        <v/>
      </c>
      <c r="U152" s="989" t="str">
        <f>'Step 4 Support Tool'!R56</f>
        <v/>
      </c>
      <c r="V152" s="989" t="str">
        <f>'Step 4 Support Tool'!S56</f>
        <v/>
      </c>
      <c r="W152" s="988" t="str">
        <f>'Step 4 Support Tool'!T56</f>
        <v/>
      </c>
      <c r="X152" s="990" t="str">
        <f>'Step 4 Support Tool'!X56</f>
        <v/>
      </c>
      <c r="Y152" s="991" t="str">
        <f t="shared" si="31"/>
        <v/>
      </c>
      <c r="Z152" s="992" t="str">
        <f>'Step 4 Support Tool'!AB56</f>
        <v/>
      </c>
      <c r="AA152" s="993"/>
      <c r="AB152" s="993"/>
      <c r="AC152" s="373"/>
      <c r="AD152" s="373"/>
      <c r="AE152" s="373"/>
      <c r="AF152" s="373"/>
      <c r="AG152" s="373"/>
      <c r="AH152" s="373"/>
      <c r="AI152" s="424"/>
      <c r="AJ152" s="424"/>
      <c r="AK152" s="424"/>
      <c r="AL152" s="424"/>
      <c r="AO152" s="424"/>
      <c r="AP152" s="424"/>
      <c r="AQ152" s="424"/>
      <c r="AR152" s="424"/>
      <c r="AS152" s="424"/>
      <c r="AT152" s="424"/>
      <c r="AU152" s="424"/>
      <c r="AV152" s="424"/>
      <c r="AW152" s="424"/>
      <c r="AX152" s="424"/>
      <c r="AY152" s="424"/>
      <c r="AZ152" s="424"/>
      <c r="BA152" s="424"/>
      <c r="BB152" s="424"/>
      <c r="BC152" s="424"/>
      <c r="BG152" s="994" t="str">
        <f>SUBSTITUTE('Step 4 Support Tool'!A56," ","")</f>
        <v>EE39</v>
      </c>
      <c r="BH152" s="653">
        <f t="shared" si="34"/>
        <v>0</v>
      </c>
      <c r="BI152" s="424"/>
      <c r="BJ152" s="424"/>
      <c r="BK152" s="424"/>
      <c r="BL152" s="424"/>
      <c r="BM152" s="424"/>
      <c r="BN152" s="424"/>
      <c r="BO152" s="424"/>
      <c r="BP152" s="424"/>
      <c r="BQ152" s="424"/>
      <c r="BR152" s="424"/>
      <c r="CQ152" s="424"/>
      <c r="CR152" s="424"/>
      <c r="CT152" s="424"/>
      <c r="CU152" s="424"/>
      <c r="CV152" s="424"/>
      <c r="CW152" s="424"/>
      <c r="CX152" s="424"/>
      <c r="CY152" s="424"/>
      <c r="CZ152" s="424"/>
      <c r="DA152" s="424"/>
      <c r="DC152" s="424"/>
      <c r="DD152" s="424"/>
      <c r="DE152" s="424"/>
      <c r="DF152" s="424"/>
      <c r="DG152" s="424"/>
      <c r="DH152" s="424"/>
      <c r="DJ152" s="424"/>
      <c r="DK152" s="424"/>
      <c r="DL152" s="424"/>
      <c r="DM152" s="424"/>
      <c r="DN152" s="424"/>
      <c r="DO152" s="424"/>
      <c r="DP152" s="424"/>
      <c r="DQ152" s="424"/>
      <c r="DR152" s="424"/>
      <c r="DS152" s="424"/>
      <c r="DT152" s="424"/>
      <c r="DU152" s="424"/>
      <c r="DV152" s="424"/>
      <c r="DW152" s="424"/>
      <c r="DX152" s="424"/>
      <c r="DY152" s="424"/>
      <c r="DZ152" s="424"/>
      <c r="EA152" s="424"/>
      <c r="EB152" s="424"/>
      <c r="EC152" s="424"/>
      <c r="ED152" s="424"/>
      <c r="EE152" s="424"/>
      <c r="EF152" s="424"/>
      <c r="EG152" s="424"/>
      <c r="EH152" s="424"/>
      <c r="EI152" s="424"/>
      <c r="EJ152" s="424"/>
      <c r="EK152" s="424"/>
      <c r="EL152" s="424"/>
      <c r="EM152" s="424"/>
      <c r="EN152" s="424"/>
      <c r="EO152" s="424"/>
      <c r="EP152" s="424"/>
      <c r="EQ152" s="424"/>
      <c r="ER152" s="424"/>
      <c r="ES152" s="424"/>
      <c r="ET152" s="424"/>
      <c r="EU152" s="424"/>
      <c r="EV152" s="424"/>
      <c r="EW152" s="424"/>
      <c r="EX152" s="424"/>
      <c r="EY152" s="424"/>
      <c r="EZ152" s="424"/>
      <c r="FA152" s="424"/>
      <c r="FB152" s="424"/>
      <c r="FC152" s="424"/>
      <c r="FD152" s="424"/>
      <c r="FE152" s="424"/>
      <c r="FF152" s="424"/>
      <c r="FG152" s="424"/>
      <c r="FH152" s="424"/>
      <c r="FI152" s="424"/>
      <c r="FJ152" s="424"/>
      <c r="FK152" s="424"/>
      <c r="FL152" s="424"/>
      <c r="FM152" s="424"/>
      <c r="FN152" s="424"/>
      <c r="FO152" s="424"/>
      <c r="FP152" s="424"/>
      <c r="FQ152" s="424"/>
      <c r="FR152" s="424"/>
      <c r="FS152" s="424"/>
      <c r="FT152" s="424"/>
      <c r="FU152" s="424"/>
      <c r="FV152" s="424"/>
      <c r="FW152" s="424"/>
      <c r="FX152" s="424"/>
      <c r="FY152" s="424"/>
      <c r="FZ152" s="424"/>
      <c r="GA152" s="424"/>
      <c r="GB152" s="424"/>
    </row>
    <row r="153" spans="1:184" ht="12" customHeight="1" x14ac:dyDescent="0.25">
      <c r="A153" s="842" t="str">
        <f t="shared" si="32"/>
        <v/>
      </c>
      <c r="B153" s="369" t="str">
        <f t="shared" si="33"/>
        <v/>
      </c>
      <c r="C153" s="982" t="str">
        <f>IF('Step 4 Support Tool'!F57=0,"",'Step 4 Support Tool'!F57)</f>
        <v/>
      </c>
      <c r="D153" s="982">
        <f>'Step 4 Support Tool'!G57</f>
        <v>0</v>
      </c>
      <c r="E153" s="983">
        <f>'Step 4 Support Tool'!C57</f>
        <v>0</v>
      </c>
      <c r="F153" s="983">
        <f>'Step 4 Support Tool'!D57</f>
        <v>0</v>
      </c>
      <c r="G153" s="842" t="str">
        <f>IF('Step 4 Support Tool'!E57="","",TRIM('Step 4 Support Tool'!E57))</f>
        <v/>
      </c>
      <c r="H153" s="842" t="str">
        <f t="shared" si="29"/>
        <v/>
      </c>
      <c r="I153" s="842" t="str">
        <f t="shared" si="30"/>
        <v/>
      </c>
      <c r="J153" s="984">
        <f>'Step 4 Support Tool'!B57</f>
        <v>0</v>
      </c>
      <c r="K153" s="369">
        <f>'Step 4 Support Tool'!H57</f>
        <v>0</v>
      </c>
      <c r="L153" s="369">
        <f>'Step 4 Support Tool'!I57</f>
        <v>0</v>
      </c>
      <c r="M153" s="985">
        <f>'Step 4 Support Tool'!J57</f>
        <v>0</v>
      </c>
      <c r="N153" s="985">
        <f>'Step 4 Support Tool'!K57</f>
        <v>0</v>
      </c>
      <c r="O153" s="985" t="str">
        <f>'Step 4 Support Tool'!L57</f>
        <v/>
      </c>
      <c r="P153" s="986">
        <f>'Step 4 Support Tool'!M57</f>
        <v>0</v>
      </c>
      <c r="Q153" s="987">
        <f>'Step 4 Support Tool'!N57</f>
        <v>0</v>
      </c>
      <c r="R153" s="987" t="str">
        <f>'Step 4 Support Tool'!O57</f>
        <v/>
      </c>
      <c r="S153" s="988" t="str">
        <f>'Step 4 Support Tool'!P57</f>
        <v/>
      </c>
      <c r="T153" s="989" t="str">
        <f>'Step 4 Support Tool'!Q57</f>
        <v/>
      </c>
      <c r="U153" s="989" t="str">
        <f>'Step 4 Support Tool'!R57</f>
        <v/>
      </c>
      <c r="V153" s="989" t="str">
        <f>'Step 4 Support Tool'!S57</f>
        <v/>
      </c>
      <c r="W153" s="988" t="str">
        <f>'Step 4 Support Tool'!T57</f>
        <v/>
      </c>
      <c r="X153" s="990" t="str">
        <f>'Step 4 Support Tool'!X57</f>
        <v/>
      </c>
      <c r="Y153" s="991" t="str">
        <f t="shared" si="31"/>
        <v/>
      </c>
      <c r="Z153" s="992" t="str">
        <f>'Step 4 Support Tool'!AB57</f>
        <v/>
      </c>
      <c r="AA153" s="993"/>
      <c r="AB153" s="993"/>
      <c r="AC153" s="373"/>
      <c r="AD153" s="373"/>
      <c r="AE153" s="373"/>
      <c r="AF153" s="373"/>
      <c r="AG153" s="373"/>
      <c r="AH153" s="373"/>
      <c r="AI153" s="424"/>
      <c r="AJ153" s="424"/>
      <c r="AK153" s="424"/>
      <c r="AL153" s="424"/>
      <c r="AO153" s="424"/>
      <c r="AP153" s="424"/>
      <c r="AQ153" s="424"/>
      <c r="AR153" s="424"/>
      <c r="AS153" s="424"/>
      <c r="AT153" s="424"/>
      <c r="AU153" s="424"/>
      <c r="AV153" s="424"/>
      <c r="AW153" s="424"/>
      <c r="AX153" s="424"/>
      <c r="AY153" s="424"/>
      <c r="AZ153" s="424"/>
      <c r="BA153" s="424"/>
      <c r="BB153" s="424"/>
      <c r="BC153" s="424"/>
      <c r="BG153" s="994" t="str">
        <f>SUBSTITUTE('Step 4 Support Tool'!A57," ","")</f>
        <v>EE40</v>
      </c>
      <c r="BH153" s="653">
        <f t="shared" si="34"/>
        <v>0</v>
      </c>
      <c r="BI153" s="424"/>
      <c r="BJ153" s="424"/>
      <c r="BK153" s="424"/>
      <c r="BL153" s="424"/>
      <c r="BM153" s="424"/>
      <c r="BN153" s="424"/>
      <c r="BO153" s="424"/>
      <c r="BP153" s="424"/>
      <c r="BQ153" s="424"/>
      <c r="BR153" s="424"/>
      <c r="CQ153" s="424"/>
      <c r="CR153" s="424"/>
      <c r="CT153" s="424"/>
      <c r="CU153" s="424"/>
      <c r="CV153" s="424"/>
      <c r="CW153" s="424"/>
      <c r="CX153" s="424"/>
      <c r="CY153" s="424"/>
      <c r="CZ153" s="424"/>
      <c r="DA153" s="424"/>
      <c r="DC153" s="424"/>
      <c r="DD153" s="424"/>
      <c r="DE153" s="424"/>
      <c r="DF153" s="424"/>
      <c r="DG153" s="424"/>
      <c r="DH153" s="424"/>
      <c r="DJ153" s="424"/>
      <c r="DK153" s="424"/>
      <c r="DL153" s="424"/>
      <c r="DM153" s="424"/>
      <c r="DN153" s="424"/>
      <c r="DO153" s="424"/>
      <c r="DP153" s="424"/>
      <c r="DQ153" s="424"/>
      <c r="DR153" s="424"/>
      <c r="DS153" s="424"/>
      <c r="DT153" s="424"/>
      <c r="DU153" s="424"/>
      <c r="DV153" s="424"/>
      <c r="DW153" s="424"/>
      <c r="DX153" s="424"/>
      <c r="DY153" s="424"/>
      <c r="DZ153" s="424"/>
      <c r="EA153" s="424"/>
      <c r="EB153" s="424"/>
      <c r="EC153" s="424"/>
      <c r="ED153" s="424"/>
      <c r="EE153" s="424"/>
      <c r="EF153" s="424"/>
      <c r="EG153" s="424"/>
      <c r="EH153" s="424"/>
      <c r="EI153" s="424"/>
      <c r="EJ153" s="424"/>
      <c r="EK153" s="424"/>
      <c r="EL153" s="424"/>
      <c r="EM153" s="424"/>
      <c r="EN153" s="424"/>
      <c r="EO153" s="424"/>
      <c r="EP153" s="424"/>
      <c r="EQ153" s="424"/>
      <c r="ER153" s="424"/>
      <c r="ES153" s="424"/>
      <c r="ET153" s="424"/>
      <c r="EU153" s="424"/>
      <c r="EV153" s="424"/>
      <c r="EW153" s="424"/>
      <c r="EX153" s="424"/>
      <c r="EY153" s="424"/>
      <c r="EZ153" s="424"/>
      <c r="FA153" s="424"/>
      <c r="FB153" s="424"/>
      <c r="FC153" s="424"/>
      <c r="FD153" s="424"/>
      <c r="FE153" s="424"/>
      <c r="FF153" s="424"/>
      <c r="FG153" s="424"/>
      <c r="FH153" s="424"/>
      <c r="FI153" s="424"/>
      <c r="FJ153" s="424"/>
      <c r="FK153" s="424"/>
      <c r="FL153" s="424"/>
      <c r="FM153" s="424"/>
      <c r="FN153" s="424"/>
      <c r="FO153" s="424"/>
      <c r="FP153" s="424"/>
      <c r="FQ153" s="424"/>
      <c r="FR153" s="424"/>
      <c r="FS153" s="424"/>
      <c r="FT153" s="424"/>
      <c r="FU153" s="424"/>
      <c r="FV153" s="424"/>
      <c r="FW153" s="424"/>
      <c r="FX153" s="424"/>
      <c r="FY153" s="424"/>
      <c r="FZ153" s="424"/>
      <c r="GA153" s="424"/>
      <c r="GB153" s="424"/>
    </row>
    <row r="154" spans="1:184" ht="12" customHeight="1" x14ac:dyDescent="0.25">
      <c r="A154" s="842" t="str">
        <f t="shared" si="32"/>
        <v/>
      </c>
      <c r="B154" s="369" t="str">
        <f t="shared" si="33"/>
        <v/>
      </c>
      <c r="C154" s="982" t="str">
        <f>IF('Step 4 Support Tool'!F58=0,"",'Step 4 Support Tool'!F58)</f>
        <v/>
      </c>
      <c r="D154" s="982">
        <f>'Step 4 Support Tool'!G58</f>
        <v>0</v>
      </c>
      <c r="E154" s="983">
        <f>'Step 4 Support Tool'!C58</f>
        <v>0</v>
      </c>
      <c r="F154" s="983">
        <f>'Step 4 Support Tool'!D58</f>
        <v>0</v>
      </c>
      <c r="G154" s="842" t="str">
        <f>IF('Step 4 Support Tool'!E58="","",TRIM('Step 4 Support Tool'!E58))</f>
        <v/>
      </c>
      <c r="H154" s="842" t="str">
        <f t="shared" si="29"/>
        <v/>
      </c>
      <c r="I154" s="842" t="str">
        <f t="shared" si="30"/>
        <v/>
      </c>
      <c r="J154" s="984">
        <f>'Step 4 Support Tool'!B58</f>
        <v>0</v>
      </c>
      <c r="K154" s="369">
        <f>'Step 4 Support Tool'!H58</f>
        <v>0</v>
      </c>
      <c r="L154" s="369">
        <f>'Step 4 Support Tool'!I58</f>
        <v>0</v>
      </c>
      <c r="M154" s="985">
        <f>'Step 4 Support Tool'!J58</f>
        <v>0</v>
      </c>
      <c r="N154" s="985">
        <f>'Step 4 Support Tool'!K58</f>
        <v>0</v>
      </c>
      <c r="O154" s="985" t="str">
        <f>'Step 4 Support Tool'!L58</f>
        <v/>
      </c>
      <c r="P154" s="986">
        <f>'Step 4 Support Tool'!M58</f>
        <v>0</v>
      </c>
      <c r="Q154" s="987">
        <f>'Step 4 Support Tool'!N58</f>
        <v>0</v>
      </c>
      <c r="R154" s="987" t="str">
        <f>'Step 4 Support Tool'!O58</f>
        <v/>
      </c>
      <c r="S154" s="988" t="str">
        <f>'Step 4 Support Tool'!P58</f>
        <v/>
      </c>
      <c r="T154" s="989" t="str">
        <f>'Step 4 Support Tool'!Q58</f>
        <v/>
      </c>
      <c r="U154" s="989" t="str">
        <f>'Step 4 Support Tool'!R58</f>
        <v/>
      </c>
      <c r="V154" s="989" t="str">
        <f>'Step 4 Support Tool'!S58</f>
        <v/>
      </c>
      <c r="W154" s="988" t="str">
        <f>'Step 4 Support Tool'!T58</f>
        <v/>
      </c>
      <c r="X154" s="990" t="str">
        <f>'Step 4 Support Tool'!X58</f>
        <v/>
      </c>
      <c r="Y154" s="991" t="str">
        <f t="shared" si="31"/>
        <v/>
      </c>
      <c r="Z154" s="992" t="str">
        <f>'Step 4 Support Tool'!AB58</f>
        <v/>
      </c>
      <c r="AA154" s="993"/>
      <c r="AB154" s="993"/>
      <c r="AC154" s="373"/>
      <c r="AD154" s="373"/>
      <c r="AE154" s="373"/>
      <c r="AF154" s="373"/>
      <c r="AG154" s="373"/>
      <c r="AH154" s="373"/>
      <c r="AI154" s="424"/>
      <c r="AJ154" s="424"/>
      <c r="AK154" s="424"/>
      <c r="AL154" s="424"/>
      <c r="AO154" s="424"/>
      <c r="AP154" s="424"/>
      <c r="AQ154" s="424"/>
      <c r="AR154" s="424"/>
      <c r="AS154" s="424"/>
      <c r="AT154" s="424"/>
      <c r="AU154" s="424"/>
      <c r="AV154" s="424"/>
      <c r="AW154" s="424"/>
      <c r="AX154" s="424"/>
      <c r="AY154" s="424"/>
      <c r="AZ154" s="424"/>
      <c r="BA154" s="424"/>
      <c r="BB154" s="424"/>
      <c r="BC154" s="424"/>
      <c r="BG154" s="994" t="str">
        <f>SUBSTITUTE('Step 4 Support Tool'!A58," ","")</f>
        <v>EE41</v>
      </c>
      <c r="BH154" s="653">
        <f t="shared" si="34"/>
        <v>0</v>
      </c>
      <c r="BI154" s="424"/>
      <c r="BJ154" s="424"/>
      <c r="BK154" s="424"/>
      <c r="BL154" s="424"/>
      <c r="BM154" s="424"/>
      <c r="BN154" s="424"/>
      <c r="BO154" s="424"/>
      <c r="BP154" s="424"/>
      <c r="BQ154" s="424"/>
      <c r="BR154" s="424"/>
      <c r="CQ154" s="424"/>
      <c r="CR154" s="424"/>
      <c r="CT154" s="424"/>
      <c r="CU154" s="424"/>
      <c r="CV154" s="424"/>
      <c r="CW154" s="424"/>
      <c r="CX154" s="424"/>
      <c r="CY154" s="424"/>
      <c r="CZ154" s="424"/>
      <c r="DA154" s="424"/>
      <c r="DC154" s="424"/>
      <c r="DD154" s="424"/>
      <c r="DE154" s="424"/>
      <c r="DF154" s="424"/>
      <c r="DG154" s="424"/>
      <c r="DH154" s="424"/>
      <c r="DJ154" s="424"/>
      <c r="DK154" s="424"/>
      <c r="DL154" s="424"/>
      <c r="DM154" s="424"/>
      <c r="DN154" s="424"/>
      <c r="DO154" s="424"/>
      <c r="DP154" s="424"/>
      <c r="DQ154" s="424"/>
      <c r="DR154" s="424"/>
      <c r="DS154" s="424"/>
      <c r="DT154" s="424"/>
      <c r="DU154" s="424"/>
      <c r="DV154" s="424"/>
      <c r="DW154" s="424"/>
      <c r="DX154" s="424"/>
      <c r="DY154" s="424"/>
      <c r="DZ154" s="424"/>
      <c r="EA154" s="424"/>
      <c r="EB154" s="424"/>
      <c r="EC154" s="424"/>
      <c r="ED154" s="424"/>
      <c r="EE154" s="424"/>
      <c r="EF154" s="424"/>
      <c r="EG154" s="424"/>
      <c r="EH154" s="424"/>
      <c r="EI154" s="424"/>
      <c r="EJ154" s="424"/>
      <c r="EK154" s="424"/>
      <c r="EL154" s="424"/>
      <c r="EM154" s="424"/>
      <c r="EN154" s="424"/>
      <c r="EO154" s="424"/>
      <c r="EP154" s="424"/>
      <c r="EQ154" s="424"/>
      <c r="ER154" s="424"/>
      <c r="ES154" s="424"/>
      <c r="ET154" s="424"/>
      <c r="EU154" s="424"/>
      <c r="EV154" s="424"/>
      <c r="EW154" s="424"/>
      <c r="EX154" s="424"/>
      <c r="EY154" s="424"/>
      <c r="EZ154" s="424"/>
      <c r="FA154" s="424"/>
      <c r="FB154" s="424"/>
      <c r="FC154" s="424"/>
      <c r="FD154" s="424"/>
      <c r="FE154" s="424"/>
      <c r="FF154" s="424"/>
      <c r="FG154" s="424"/>
      <c r="FH154" s="424"/>
      <c r="FI154" s="424"/>
      <c r="FJ154" s="424"/>
      <c r="FK154" s="424"/>
      <c r="FL154" s="424"/>
      <c r="FM154" s="424"/>
      <c r="FN154" s="424"/>
      <c r="FO154" s="424"/>
      <c r="FP154" s="424"/>
      <c r="FQ154" s="424"/>
      <c r="FR154" s="424"/>
      <c r="FS154" s="424"/>
      <c r="FT154" s="424"/>
      <c r="FU154" s="424"/>
      <c r="FV154" s="424"/>
      <c r="FW154" s="424"/>
      <c r="FX154" s="424"/>
      <c r="FY154" s="424"/>
      <c r="FZ154" s="424"/>
      <c r="GA154" s="424"/>
      <c r="GB154" s="424"/>
    </row>
    <row r="155" spans="1:184" ht="12" customHeight="1" x14ac:dyDescent="0.25">
      <c r="A155" s="842" t="str">
        <f t="shared" si="32"/>
        <v/>
      </c>
      <c r="B155" s="369" t="str">
        <f t="shared" si="33"/>
        <v/>
      </c>
      <c r="C155" s="982" t="str">
        <f>IF('Step 4 Support Tool'!F59=0,"",'Step 4 Support Tool'!F59)</f>
        <v/>
      </c>
      <c r="D155" s="982">
        <f>'Step 4 Support Tool'!G59</f>
        <v>0</v>
      </c>
      <c r="E155" s="983">
        <f>'Step 4 Support Tool'!C59</f>
        <v>0</v>
      </c>
      <c r="F155" s="983">
        <f>'Step 4 Support Tool'!D59</f>
        <v>0</v>
      </c>
      <c r="G155" s="842" t="str">
        <f>IF('Step 4 Support Tool'!E59="","",TRIM('Step 4 Support Tool'!E59))</f>
        <v/>
      </c>
      <c r="H155" s="842" t="str">
        <f t="shared" si="29"/>
        <v/>
      </c>
      <c r="I155" s="842" t="str">
        <f t="shared" si="30"/>
        <v/>
      </c>
      <c r="J155" s="984">
        <f>'Step 4 Support Tool'!B59</f>
        <v>0</v>
      </c>
      <c r="K155" s="369">
        <f>'Step 4 Support Tool'!H59</f>
        <v>0</v>
      </c>
      <c r="L155" s="369">
        <f>'Step 4 Support Tool'!I59</f>
        <v>0</v>
      </c>
      <c r="M155" s="985">
        <f>'Step 4 Support Tool'!J59</f>
        <v>0</v>
      </c>
      <c r="N155" s="985">
        <f>'Step 4 Support Tool'!K59</f>
        <v>0</v>
      </c>
      <c r="O155" s="985" t="str">
        <f>'Step 4 Support Tool'!L59</f>
        <v/>
      </c>
      <c r="P155" s="986">
        <f>'Step 4 Support Tool'!M59</f>
        <v>0</v>
      </c>
      <c r="Q155" s="987">
        <f>'Step 4 Support Tool'!N59</f>
        <v>0</v>
      </c>
      <c r="R155" s="987" t="str">
        <f>'Step 4 Support Tool'!O59</f>
        <v/>
      </c>
      <c r="S155" s="988" t="str">
        <f>'Step 4 Support Tool'!P59</f>
        <v/>
      </c>
      <c r="T155" s="989" t="str">
        <f>'Step 4 Support Tool'!Q59</f>
        <v/>
      </c>
      <c r="U155" s="989" t="str">
        <f>'Step 4 Support Tool'!R59</f>
        <v/>
      </c>
      <c r="V155" s="989" t="str">
        <f>'Step 4 Support Tool'!S59</f>
        <v/>
      </c>
      <c r="W155" s="988" t="str">
        <f>'Step 4 Support Tool'!T59</f>
        <v/>
      </c>
      <c r="X155" s="990" t="str">
        <f>'Step 4 Support Tool'!X59</f>
        <v/>
      </c>
      <c r="Y155" s="991" t="str">
        <f t="shared" si="31"/>
        <v/>
      </c>
      <c r="Z155" s="992" t="str">
        <f>'Step 4 Support Tool'!AB59</f>
        <v/>
      </c>
      <c r="AA155" s="993"/>
      <c r="AB155" s="993"/>
      <c r="AC155" s="373"/>
      <c r="AD155" s="373"/>
      <c r="AE155" s="373"/>
      <c r="AF155" s="373"/>
      <c r="AG155" s="373"/>
      <c r="AH155" s="373"/>
      <c r="AI155" s="424"/>
      <c r="AJ155" s="424"/>
      <c r="AK155" s="424"/>
      <c r="AL155" s="424"/>
      <c r="AO155" s="424"/>
      <c r="AP155" s="424"/>
      <c r="AQ155" s="424"/>
      <c r="AR155" s="424"/>
      <c r="AS155" s="424"/>
      <c r="AT155" s="424"/>
      <c r="AU155" s="424"/>
      <c r="AV155" s="424"/>
      <c r="AW155" s="424"/>
      <c r="AX155" s="424"/>
      <c r="AY155" s="424"/>
      <c r="AZ155" s="424"/>
      <c r="BA155" s="424"/>
      <c r="BB155" s="424"/>
      <c r="BC155" s="424"/>
      <c r="BG155" s="994" t="str">
        <f>SUBSTITUTE('Step 4 Support Tool'!A59," ","")</f>
        <v>EE42</v>
      </c>
      <c r="BH155" s="653">
        <f t="shared" si="34"/>
        <v>0</v>
      </c>
      <c r="BI155" s="424"/>
      <c r="BJ155" s="424"/>
      <c r="BK155" s="424"/>
      <c r="BL155" s="424"/>
      <c r="BM155" s="424"/>
      <c r="BN155" s="424"/>
      <c r="BO155" s="424"/>
      <c r="BP155" s="424"/>
      <c r="BQ155" s="424"/>
      <c r="BR155" s="424"/>
      <c r="CQ155" s="424"/>
      <c r="CR155" s="424"/>
      <c r="CT155" s="424"/>
      <c r="CU155" s="424"/>
      <c r="CV155" s="424"/>
      <c r="CW155" s="424"/>
      <c r="CX155" s="424"/>
      <c r="CY155" s="424"/>
      <c r="CZ155" s="424"/>
      <c r="DA155" s="424"/>
      <c r="DC155" s="424"/>
      <c r="DD155" s="424"/>
      <c r="DE155" s="424"/>
      <c r="DF155" s="424"/>
      <c r="DG155" s="424"/>
      <c r="DH155" s="424"/>
      <c r="DJ155" s="424"/>
      <c r="DK155" s="424"/>
      <c r="DL155" s="424"/>
      <c r="DM155" s="424"/>
      <c r="DN155" s="424"/>
      <c r="DO155" s="424"/>
      <c r="DP155" s="424"/>
      <c r="DQ155" s="424"/>
      <c r="DR155" s="424"/>
      <c r="DS155" s="424"/>
      <c r="DT155" s="424"/>
      <c r="DU155" s="424"/>
      <c r="DV155" s="424"/>
      <c r="DW155" s="424"/>
      <c r="DX155" s="424"/>
      <c r="DY155" s="424"/>
      <c r="DZ155" s="424"/>
      <c r="EA155" s="424"/>
      <c r="EB155" s="424"/>
      <c r="EC155" s="424"/>
      <c r="ED155" s="424"/>
      <c r="EE155" s="424"/>
      <c r="EF155" s="424"/>
      <c r="EG155" s="424"/>
      <c r="EH155" s="424"/>
      <c r="EI155" s="424"/>
      <c r="EJ155" s="424"/>
      <c r="EK155" s="424"/>
      <c r="EL155" s="424"/>
      <c r="EM155" s="424"/>
      <c r="EN155" s="424"/>
      <c r="EO155" s="424"/>
      <c r="EP155" s="424"/>
      <c r="EQ155" s="424"/>
      <c r="ER155" s="424"/>
      <c r="ES155" s="424"/>
      <c r="ET155" s="424"/>
      <c r="EU155" s="424"/>
      <c r="EV155" s="424"/>
      <c r="EW155" s="424"/>
      <c r="EX155" s="424"/>
      <c r="EY155" s="424"/>
      <c r="EZ155" s="424"/>
      <c r="FA155" s="424"/>
      <c r="FB155" s="424"/>
      <c r="FC155" s="424"/>
      <c r="FD155" s="424"/>
      <c r="FE155" s="424"/>
      <c r="FF155" s="424"/>
      <c r="FG155" s="424"/>
      <c r="FH155" s="424"/>
      <c r="FI155" s="424"/>
      <c r="FJ155" s="424"/>
      <c r="FK155" s="424"/>
      <c r="FL155" s="424"/>
      <c r="FM155" s="424"/>
      <c r="FN155" s="424"/>
      <c r="FO155" s="424"/>
      <c r="FP155" s="424"/>
      <c r="FQ155" s="424"/>
      <c r="FR155" s="424"/>
      <c r="FS155" s="424"/>
      <c r="FT155" s="424"/>
      <c r="FU155" s="424"/>
      <c r="FV155" s="424"/>
      <c r="FW155" s="424"/>
      <c r="FX155" s="424"/>
      <c r="FY155" s="424"/>
      <c r="FZ155" s="424"/>
      <c r="GA155" s="424"/>
      <c r="GB155" s="424"/>
    </row>
    <row r="156" spans="1:184" ht="12" customHeight="1" x14ac:dyDescent="0.25">
      <c r="A156" s="842" t="str">
        <f t="shared" si="32"/>
        <v/>
      </c>
      <c r="B156" s="369" t="str">
        <f t="shared" si="33"/>
        <v/>
      </c>
      <c r="C156" s="982" t="str">
        <f>IF('Step 4 Support Tool'!F60=0,"",'Step 4 Support Tool'!F60)</f>
        <v/>
      </c>
      <c r="D156" s="982">
        <f>'Step 4 Support Tool'!G60</f>
        <v>0</v>
      </c>
      <c r="E156" s="983">
        <f>'Step 4 Support Tool'!C60</f>
        <v>0</v>
      </c>
      <c r="F156" s="983">
        <f>'Step 4 Support Tool'!D60</f>
        <v>0</v>
      </c>
      <c r="G156" s="842" t="str">
        <f>IF('Step 4 Support Tool'!E60="","",TRIM('Step 4 Support Tool'!E60))</f>
        <v/>
      </c>
      <c r="H156" s="842" t="str">
        <f t="shared" si="29"/>
        <v/>
      </c>
      <c r="I156" s="842" t="str">
        <f t="shared" si="30"/>
        <v/>
      </c>
      <c r="J156" s="984">
        <f>'Step 4 Support Tool'!B60</f>
        <v>0</v>
      </c>
      <c r="K156" s="369">
        <f>'Step 4 Support Tool'!H60</f>
        <v>0</v>
      </c>
      <c r="L156" s="369">
        <f>'Step 4 Support Tool'!I60</f>
        <v>0</v>
      </c>
      <c r="M156" s="985">
        <f>'Step 4 Support Tool'!J60</f>
        <v>0</v>
      </c>
      <c r="N156" s="985">
        <f>'Step 4 Support Tool'!K60</f>
        <v>0</v>
      </c>
      <c r="O156" s="985" t="str">
        <f>'Step 4 Support Tool'!L60</f>
        <v/>
      </c>
      <c r="P156" s="986">
        <f>'Step 4 Support Tool'!M60</f>
        <v>0</v>
      </c>
      <c r="Q156" s="987">
        <f>'Step 4 Support Tool'!N60</f>
        <v>0</v>
      </c>
      <c r="R156" s="987" t="str">
        <f>'Step 4 Support Tool'!O60</f>
        <v/>
      </c>
      <c r="S156" s="988" t="str">
        <f>'Step 4 Support Tool'!P60</f>
        <v/>
      </c>
      <c r="T156" s="989" t="str">
        <f>'Step 4 Support Tool'!Q60</f>
        <v/>
      </c>
      <c r="U156" s="989" t="str">
        <f>'Step 4 Support Tool'!R60</f>
        <v/>
      </c>
      <c r="V156" s="989" t="str">
        <f>'Step 4 Support Tool'!S60</f>
        <v/>
      </c>
      <c r="W156" s="988" t="str">
        <f>'Step 4 Support Tool'!T60</f>
        <v/>
      </c>
      <c r="X156" s="990" t="str">
        <f>'Step 4 Support Tool'!X60</f>
        <v/>
      </c>
      <c r="Y156" s="991" t="str">
        <f t="shared" si="31"/>
        <v/>
      </c>
      <c r="Z156" s="992" t="str">
        <f>'Step 4 Support Tool'!AB60</f>
        <v/>
      </c>
      <c r="AA156" s="993"/>
      <c r="AB156" s="993"/>
      <c r="AC156" s="373"/>
      <c r="AD156" s="373"/>
      <c r="AE156" s="373"/>
      <c r="AF156" s="373"/>
      <c r="AG156" s="373"/>
      <c r="AH156" s="373"/>
      <c r="AI156" s="424"/>
      <c r="AJ156" s="424"/>
      <c r="AK156" s="424"/>
      <c r="AL156" s="424"/>
      <c r="AO156" s="424"/>
      <c r="AP156" s="424"/>
      <c r="AQ156" s="424"/>
      <c r="AR156" s="424"/>
      <c r="AS156" s="424"/>
      <c r="AT156" s="424"/>
      <c r="AU156" s="424"/>
      <c r="AV156" s="424"/>
      <c r="AW156" s="424"/>
      <c r="AX156" s="424"/>
      <c r="AY156" s="424"/>
      <c r="AZ156" s="424"/>
      <c r="BA156" s="424"/>
      <c r="BB156" s="424"/>
      <c r="BC156" s="424"/>
      <c r="BG156" s="994" t="str">
        <f>SUBSTITUTE('Step 4 Support Tool'!A60," ","")</f>
        <v>EE43</v>
      </c>
      <c r="BH156" s="653">
        <f t="shared" si="34"/>
        <v>0</v>
      </c>
      <c r="BI156" s="424"/>
      <c r="BJ156" s="424"/>
      <c r="BK156" s="424"/>
      <c r="BL156" s="424"/>
      <c r="BM156" s="424"/>
      <c r="BN156" s="424"/>
      <c r="BO156" s="424"/>
      <c r="BP156" s="424"/>
      <c r="BQ156" s="424"/>
      <c r="BR156" s="424"/>
      <c r="CQ156" s="424"/>
      <c r="CR156" s="424"/>
      <c r="CT156" s="424"/>
      <c r="CU156" s="424"/>
      <c r="CV156" s="424"/>
      <c r="CW156" s="424"/>
      <c r="CX156" s="424"/>
      <c r="CY156" s="424"/>
      <c r="CZ156" s="424"/>
      <c r="DA156" s="424"/>
      <c r="DC156" s="424"/>
      <c r="DD156" s="424"/>
      <c r="DE156" s="424"/>
      <c r="DF156" s="424"/>
      <c r="DG156" s="424"/>
      <c r="DH156" s="424"/>
      <c r="DJ156" s="424"/>
      <c r="DK156" s="424"/>
      <c r="DL156" s="424"/>
      <c r="DM156" s="424"/>
      <c r="DN156" s="424"/>
      <c r="DO156" s="424"/>
      <c r="DP156" s="424"/>
      <c r="DQ156" s="424"/>
      <c r="DR156" s="424"/>
      <c r="DS156" s="424"/>
      <c r="DT156" s="424"/>
      <c r="DU156" s="424"/>
      <c r="DV156" s="424"/>
      <c r="DW156" s="424"/>
      <c r="DX156" s="424"/>
      <c r="DY156" s="424"/>
      <c r="DZ156" s="424"/>
      <c r="EA156" s="424"/>
      <c r="EB156" s="424"/>
      <c r="EC156" s="424"/>
      <c r="ED156" s="424"/>
      <c r="EE156" s="424"/>
      <c r="EF156" s="424"/>
      <c r="EG156" s="424"/>
      <c r="EH156" s="424"/>
      <c r="EI156" s="424"/>
      <c r="EJ156" s="424"/>
      <c r="EK156" s="424"/>
      <c r="EL156" s="424"/>
      <c r="EM156" s="424"/>
      <c r="EN156" s="424"/>
      <c r="EO156" s="424"/>
      <c r="EP156" s="424"/>
      <c r="EQ156" s="424"/>
      <c r="ER156" s="424"/>
      <c r="ES156" s="424"/>
      <c r="ET156" s="424"/>
      <c r="EU156" s="424"/>
      <c r="EV156" s="424"/>
      <c r="EW156" s="424"/>
      <c r="EX156" s="424"/>
      <c r="EY156" s="424"/>
      <c r="EZ156" s="424"/>
      <c r="FA156" s="424"/>
      <c r="FB156" s="424"/>
      <c r="FC156" s="424"/>
      <c r="FD156" s="424"/>
      <c r="FE156" s="424"/>
      <c r="FF156" s="424"/>
      <c r="FG156" s="424"/>
      <c r="FH156" s="424"/>
      <c r="FI156" s="424"/>
      <c r="FJ156" s="424"/>
      <c r="FK156" s="424"/>
      <c r="FL156" s="424"/>
      <c r="FM156" s="424"/>
      <c r="FN156" s="424"/>
      <c r="FO156" s="424"/>
      <c r="FP156" s="424"/>
      <c r="FQ156" s="424"/>
      <c r="FR156" s="424"/>
      <c r="FS156" s="424"/>
      <c r="FT156" s="424"/>
      <c r="FU156" s="424"/>
      <c r="FV156" s="424"/>
      <c r="FW156" s="424"/>
      <c r="FX156" s="424"/>
      <c r="FY156" s="424"/>
      <c r="FZ156" s="424"/>
      <c r="GA156" s="424"/>
      <c r="GB156" s="424"/>
    </row>
    <row r="157" spans="1:184" ht="12" customHeight="1" x14ac:dyDescent="0.25">
      <c r="A157" s="842" t="str">
        <f t="shared" si="32"/>
        <v/>
      </c>
      <c r="B157" s="369" t="str">
        <f t="shared" si="33"/>
        <v/>
      </c>
      <c r="C157" s="982" t="str">
        <f>IF('Step 4 Support Tool'!F61=0,"",'Step 4 Support Tool'!F61)</f>
        <v/>
      </c>
      <c r="D157" s="982">
        <f>'Step 4 Support Tool'!G61</f>
        <v>0</v>
      </c>
      <c r="E157" s="983">
        <f>'Step 4 Support Tool'!C61</f>
        <v>0</v>
      </c>
      <c r="F157" s="983">
        <f>'Step 4 Support Tool'!D61</f>
        <v>0</v>
      </c>
      <c r="G157" s="842" t="str">
        <f>IF('Step 4 Support Tool'!E61="","",TRIM('Step 4 Support Tool'!E61))</f>
        <v/>
      </c>
      <c r="H157" s="842" t="str">
        <f t="shared" si="29"/>
        <v/>
      </c>
      <c r="I157" s="842" t="str">
        <f t="shared" si="30"/>
        <v/>
      </c>
      <c r="J157" s="984">
        <f>'Step 4 Support Tool'!B61</f>
        <v>0</v>
      </c>
      <c r="K157" s="369">
        <f>'Step 4 Support Tool'!H61</f>
        <v>0</v>
      </c>
      <c r="L157" s="369">
        <f>'Step 4 Support Tool'!I61</f>
        <v>0</v>
      </c>
      <c r="M157" s="985">
        <f>'Step 4 Support Tool'!J61</f>
        <v>0</v>
      </c>
      <c r="N157" s="985">
        <f>'Step 4 Support Tool'!K61</f>
        <v>0</v>
      </c>
      <c r="O157" s="985" t="str">
        <f>'Step 4 Support Tool'!L61</f>
        <v/>
      </c>
      <c r="P157" s="986">
        <f>'Step 4 Support Tool'!M61</f>
        <v>0</v>
      </c>
      <c r="Q157" s="987">
        <f>'Step 4 Support Tool'!N61</f>
        <v>0</v>
      </c>
      <c r="R157" s="987" t="str">
        <f>'Step 4 Support Tool'!O61</f>
        <v/>
      </c>
      <c r="S157" s="988" t="str">
        <f>'Step 4 Support Tool'!P61</f>
        <v/>
      </c>
      <c r="T157" s="989" t="str">
        <f>'Step 4 Support Tool'!Q61</f>
        <v/>
      </c>
      <c r="U157" s="989" t="str">
        <f>'Step 4 Support Tool'!R61</f>
        <v/>
      </c>
      <c r="V157" s="989" t="str">
        <f>'Step 4 Support Tool'!S61</f>
        <v/>
      </c>
      <c r="W157" s="988" t="str">
        <f>'Step 4 Support Tool'!T61</f>
        <v/>
      </c>
      <c r="X157" s="990" t="str">
        <f>'Step 4 Support Tool'!X61</f>
        <v/>
      </c>
      <c r="Y157" s="991" t="str">
        <f t="shared" si="31"/>
        <v/>
      </c>
      <c r="Z157" s="992" t="str">
        <f>'Step 4 Support Tool'!AB61</f>
        <v/>
      </c>
      <c r="AA157" s="993"/>
      <c r="AB157" s="993"/>
      <c r="AC157" s="373"/>
      <c r="AD157" s="373"/>
      <c r="AE157" s="373"/>
      <c r="AF157" s="373"/>
      <c r="AG157" s="373"/>
      <c r="AH157" s="373"/>
      <c r="AI157" s="424"/>
      <c r="AJ157" s="424"/>
      <c r="AK157" s="424"/>
      <c r="AL157" s="424"/>
      <c r="AO157" s="424"/>
      <c r="AP157" s="424"/>
      <c r="AQ157" s="424"/>
      <c r="AR157" s="424"/>
      <c r="AS157" s="424"/>
      <c r="AT157" s="424"/>
      <c r="AU157" s="424"/>
      <c r="AV157" s="424"/>
      <c r="AW157" s="424"/>
      <c r="AX157" s="424"/>
      <c r="AY157" s="424"/>
      <c r="AZ157" s="424"/>
      <c r="BA157" s="424"/>
      <c r="BB157" s="424"/>
      <c r="BC157" s="424"/>
      <c r="BG157" s="994" t="str">
        <f>SUBSTITUTE('Step 4 Support Tool'!A61," ","")</f>
        <v>EE44</v>
      </c>
      <c r="BH157" s="653">
        <f t="shared" si="34"/>
        <v>0</v>
      </c>
      <c r="BI157" s="424"/>
      <c r="BJ157" s="424"/>
      <c r="BK157" s="424"/>
      <c r="BL157" s="424"/>
      <c r="BM157" s="424"/>
      <c r="BN157" s="424"/>
      <c r="BO157" s="424"/>
      <c r="BP157" s="424"/>
      <c r="BQ157" s="424"/>
      <c r="BR157" s="424"/>
      <c r="CQ157" s="424"/>
      <c r="CR157" s="424"/>
      <c r="CT157" s="424"/>
      <c r="CU157" s="424"/>
      <c r="CV157" s="424"/>
      <c r="CW157" s="424"/>
      <c r="CX157" s="424"/>
      <c r="CY157" s="424"/>
      <c r="CZ157" s="424"/>
      <c r="DA157" s="424"/>
      <c r="DC157" s="424"/>
      <c r="DD157" s="424"/>
      <c r="DE157" s="424"/>
      <c r="DF157" s="424"/>
      <c r="DG157" s="424"/>
      <c r="DH157" s="424"/>
      <c r="DJ157" s="424"/>
      <c r="DK157" s="424"/>
      <c r="DL157" s="424"/>
      <c r="DM157" s="424"/>
      <c r="DN157" s="424"/>
      <c r="DO157" s="424"/>
      <c r="DP157" s="424"/>
      <c r="DQ157" s="424"/>
      <c r="DR157" s="424"/>
      <c r="DS157" s="424"/>
      <c r="DT157" s="424"/>
      <c r="DU157" s="424"/>
      <c r="DV157" s="424"/>
      <c r="DW157" s="424"/>
      <c r="DX157" s="424"/>
      <c r="DY157" s="424"/>
      <c r="DZ157" s="424"/>
      <c r="EA157" s="424"/>
      <c r="EB157" s="424"/>
      <c r="EC157" s="424"/>
      <c r="ED157" s="424"/>
      <c r="EE157" s="424"/>
      <c r="EF157" s="424"/>
      <c r="EG157" s="424"/>
      <c r="EH157" s="424"/>
      <c r="EI157" s="424"/>
      <c r="EJ157" s="424"/>
      <c r="EK157" s="424"/>
      <c r="EL157" s="424"/>
      <c r="EM157" s="424"/>
      <c r="EN157" s="424"/>
      <c r="EO157" s="424"/>
      <c r="EP157" s="424"/>
      <c r="EQ157" s="424"/>
      <c r="ER157" s="424"/>
      <c r="ES157" s="424"/>
      <c r="ET157" s="424"/>
      <c r="EU157" s="424"/>
      <c r="EV157" s="424"/>
      <c r="EW157" s="424"/>
      <c r="EX157" s="424"/>
      <c r="EY157" s="424"/>
      <c r="EZ157" s="424"/>
      <c r="FA157" s="424"/>
      <c r="FB157" s="424"/>
      <c r="FC157" s="424"/>
      <c r="FD157" s="424"/>
      <c r="FE157" s="424"/>
      <c r="FF157" s="424"/>
      <c r="FG157" s="424"/>
      <c r="FH157" s="424"/>
      <c r="FI157" s="424"/>
      <c r="FJ157" s="424"/>
      <c r="FK157" s="424"/>
      <c r="FL157" s="424"/>
      <c r="FM157" s="424"/>
      <c r="FN157" s="424"/>
      <c r="FO157" s="424"/>
      <c r="FP157" s="424"/>
      <c r="FQ157" s="424"/>
      <c r="FR157" s="424"/>
      <c r="FS157" s="424"/>
      <c r="FT157" s="424"/>
      <c r="FU157" s="424"/>
      <c r="FV157" s="424"/>
      <c r="FW157" s="424"/>
      <c r="FX157" s="424"/>
      <c r="FY157" s="424"/>
      <c r="FZ157" s="424"/>
      <c r="GA157" s="424"/>
      <c r="GB157" s="424"/>
    </row>
    <row r="158" spans="1:184" ht="12" customHeight="1" x14ac:dyDescent="0.25">
      <c r="A158" s="842" t="str">
        <f t="shared" si="32"/>
        <v/>
      </c>
      <c r="B158" s="369" t="str">
        <f t="shared" si="33"/>
        <v/>
      </c>
      <c r="C158" s="982" t="str">
        <f>IF('Step 4 Support Tool'!F62=0,"",'Step 4 Support Tool'!F62)</f>
        <v/>
      </c>
      <c r="D158" s="982">
        <f>'Step 4 Support Tool'!G62</f>
        <v>0</v>
      </c>
      <c r="E158" s="983">
        <f>'Step 4 Support Tool'!C62</f>
        <v>0</v>
      </c>
      <c r="F158" s="983">
        <f>'Step 4 Support Tool'!D62</f>
        <v>0</v>
      </c>
      <c r="G158" s="842" t="str">
        <f>IF('Step 4 Support Tool'!E62="","",TRIM('Step 4 Support Tool'!E62))</f>
        <v/>
      </c>
      <c r="H158" s="842" t="str">
        <f t="shared" si="29"/>
        <v/>
      </c>
      <c r="I158" s="842" t="str">
        <f t="shared" si="30"/>
        <v/>
      </c>
      <c r="J158" s="984">
        <f>'Step 4 Support Tool'!B62</f>
        <v>0</v>
      </c>
      <c r="K158" s="369">
        <f>'Step 4 Support Tool'!H62</f>
        <v>0</v>
      </c>
      <c r="L158" s="369">
        <f>'Step 4 Support Tool'!I62</f>
        <v>0</v>
      </c>
      <c r="M158" s="985">
        <f>'Step 4 Support Tool'!J62</f>
        <v>0</v>
      </c>
      <c r="N158" s="985">
        <f>'Step 4 Support Tool'!K62</f>
        <v>0</v>
      </c>
      <c r="O158" s="985" t="str">
        <f>'Step 4 Support Tool'!L62</f>
        <v/>
      </c>
      <c r="P158" s="986">
        <f>'Step 4 Support Tool'!M62</f>
        <v>0</v>
      </c>
      <c r="Q158" s="987">
        <f>'Step 4 Support Tool'!N62</f>
        <v>0</v>
      </c>
      <c r="R158" s="987" t="str">
        <f>'Step 4 Support Tool'!O62</f>
        <v/>
      </c>
      <c r="S158" s="988" t="str">
        <f>'Step 4 Support Tool'!P62</f>
        <v/>
      </c>
      <c r="T158" s="989" t="str">
        <f>'Step 4 Support Tool'!Q62</f>
        <v/>
      </c>
      <c r="U158" s="989" t="str">
        <f>'Step 4 Support Tool'!R62</f>
        <v/>
      </c>
      <c r="V158" s="989" t="str">
        <f>'Step 4 Support Tool'!S62</f>
        <v/>
      </c>
      <c r="W158" s="988" t="str">
        <f>'Step 4 Support Tool'!T62</f>
        <v/>
      </c>
      <c r="X158" s="990" t="str">
        <f>'Step 4 Support Tool'!X62</f>
        <v/>
      </c>
      <c r="Y158" s="991" t="str">
        <f t="shared" si="31"/>
        <v/>
      </c>
      <c r="Z158" s="992" t="str">
        <f>'Step 4 Support Tool'!AB62</f>
        <v/>
      </c>
      <c r="AA158" s="993"/>
      <c r="AB158" s="993"/>
      <c r="AC158" s="373"/>
      <c r="AD158" s="373"/>
      <c r="AE158" s="373"/>
      <c r="AF158" s="373"/>
      <c r="AG158" s="373"/>
      <c r="AH158" s="373"/>
      <c r="AI158" s="424"/>
      <c r="AJ158" s="424"/>
      <c r="AK158" s="424"/>
      <c r="AL158" s="424"/>
      <c r="AO158" s="424"/>
      <c r="AP158" s="424"/>
      <c r="AQ158" s="424"/>
      <c r="AR158" s="424"/>
      <c r="AS158" s="424"/>
      <c r="AT158" s="424"/>
      <c r="AU158" s="424"/>
      <c r="AV158" s="424"/>
      <c r="AW158" s="424"/>
      <c r="AX158" s="424"/>
      <c r="AY158" s="424"/>
      <c r="AZ158" s="424"/>
      <c r="BA158" s="424"/>
      <c r="BB158" s="424"/>
      <c r="BC158" s="424"/>
      <c r="BG158" s="994" t="str">
        <f>SUBSTITUTE('Step 4 Support Tool'!A62," ","")</f>
        <v>EE45</v>
      </c>
      <c r="BH158" s="653">
        <f t="shared" si="34"/>
        <v>0</v>
      </c>
      <c r="BI158" s="424"/>
      <c r="BJ158" s="424"/>
      <c r="BK158" s="424"/>
      <c r="BL158" s="424"/>
      <c r="BM158" s="424"/>
      <c r="BN158" s="424"/>
      <c r="BO158" s="424"/>
      <c r="BP158" s="424"/>
      <c r="BQ158" s="424"/>
      <c r="BR158" s="424"/>
      <c r="CQ158" s="424"/>
      <c r="CR158" s="424"/>
      <c r="CT158" s="424"/>
      <c r="CU158" s="424"/>
      <c r="CV158" s="424"/>
      <c r="CW158" s="424"/>
      <c r="CX158" s="424"/>
      <c r="CY158" s="424"/>
      <c r="CZ158" s="424"/>
      <c r="DA158" s="424"/>
      <c r="DC158" s="424"/>
      <c r="DD158" s="424"/>
      <c r="DE158" s="424"/>
      <c r="DF158" s="424"/>
      <c r="DG158" s="424"/>
      <c r="DH158" s="424"/>
      <c r="DJ158" s="424"/>
      <c r="DK158" s="424"/>
      <c r="DL158" s="424"/>
      <c r="DM158" s="424"/>
      <c r="DN158" s="424"/>
      <c r="DO158" s="424"/>
      <c r="DP158" s="424"/>
      <c r="DQ158" s="424"/>
      <c r="DR158" s="424"/>
      <c r="DS158" s="424"/>
      <c r="DT158" s="424"/>
      <c r="DU158" s="424"/>
      <c r="DV158" s="424"/>
      <c r="DW158" s="424"/>
      <c r="DX158" s="424"/>
      <c r="DY158" s="424"/>
      <c r="DZ158" s="424"/>
      <c r="EA158" s="424"/>
      <c r="EB158" s="424"/>
      <c r="EC158" s="424"/>
      <c r="ED158" s="424"/>
      <c r="EE158" s="424"/>
      <c r="EF158" s="424"/>
      <c r="EG158" s="424"/>
      <c r="EH158" s="424"/>
      <c r="EI158" s="424"/>
      <c r="EJ158" s="424"/>
      <c r="EK158" s="424"/>
      <c r="EL158" s="424"/>
      <c r="EM158" s="424"/>
      <c r="EN158" s="424"/>
      <c r="EO158" s="424"/>
      <c r="EP158" s="424"/>
      <c r="EQ158" s="424"/>
      <c r="ER158" s="424"/>
      <c r="ES158" s="424"/>
      <c r="ET158" s="424"/>
      <c r="EU158" s="424"/>
      <c r="EV158" s="424"/>
      <c r="EW158" s="424"/>
      <c r="EX158" s="424"/>
      <c r="EY158" s="424"/>
      <c r="EZ158" s="424"/>
      <c r="FA158" s="424"/>
      <c r="FB158" s="424"/>
      <c r="FC158" s="424"/>
      <c r="FD158" s="424"/>
      <c r="FE158" s="424"/>
      <c r="FF158" s="424"/>
      <c r="FG158" s="424"/>
      <c r="FH158" s="424"/>
      <c r="FI158" s="424"/>
      <c r="FJ158" s="424"/>
      <c r="FK158" s="424"/>
      <c r="FL158" s="424"/>
      <c r="FM158" s="424"/>
      <c r="FN158" s="424"/>
      <c r="FO158" s="424"/>
      <c r="FP158" s="424"/>
      <c r="FQ158" s="424"/>
      <c r="FR158" s="424"/>
      <c r="FS158" s="424"/>
      <c r="FT158" s="424"/>
      <c r="FU158" s="424"/>
      <c r="FV158" s="424"/>
      <c r="FW158" s="424"/>
      <c r="FX158" s="424"/>
      <c r="FY158" s="424"/>
      <c r="FZ158" s="424"/>
      <c r="GA158" s="424"/>
      <c r="GB158" s="424"/>
    </row>
    <row r="159" spans="1:184" ht="12" customHeight="1" x14ac:dyDescent="0.25">
      <c r="A159" s="842" t="str">
        <f t="shared" si="32"/>
        <v/>
      </c>
      <c r="B159" s="369" t="str">
        <f t="shared" si="33"/>
        <v/>
      </c>
      <c r="C159" s="982" t="str">
        <f>IF('Step 4 Support Tool'!F63=0,"",'Step 4 Support Tool'!F63)</f>
        <v/>
      </c>
      <c r="D159" s="982">
        <f>'Step 4 Support Tool'!G63</f>
        <v>0</v>
      </c>
      <c r="E159" s="983">
        <f>'Step 4 Support Tool'!C63</f>
        <v>0</v>
      </c>
      <c r="F159" s="983">
        <f>'Step 4 Support Tool'!D63</f>
        <v>0</v>
      </c>
      <c r="G159" s="842" t="str">
        <f>IF('Step 4 Support Tool'!E63="","",TRIM('Step 4 Support Tool'!E63))</f>
        <v/>
      </c>
      <c r="H159" s="842" t="str">
        <f t="shared" si="29"/>
        <v/>
      </c>
      <c r="I159" s="842" t="str">
        <f t="shared" si="30"/>
        <v/>
      </c>
      <c r="J159" s="984">
        <f>'Step 4 Support Tool'!B63</f>
        <v>0</v>
      </c>
      <c r="K159" s="369">
        <f>'Step 4 Support Tool'!H63</f>
        <v>0</v>
      </c>
      <c r="L159" s="369">
        <f>'Step 4 Support Tool'!I63</f>
        <v>0</v>
      </c>
      <c r="M159" s="985">
        <f>'Step 4 Support Tool'!J63</f>
        <v>0</v>
      </c>
      <c r="N159" s="985">
        <f>'Step 4 Support Tool'!K63</f>
        <v>0</v>
      </c>
      <c r="O159" s="985" t="str">
        <f>'Step 4 Support Tool'!L63</f>
        <v/>
      </c>
      <c r="P159" s="986">
        <f>'Step 4 Support Tool'!M63</f>
        <v>0</v>
      </c>
      <c r="Q159" s="987">
        <f>'Step 4 Support Tool'!N63</f>
        <v>0</v>
      </c>
      <c r="R159" s="987" t="str">
        <f>'Step 4 Support Tool'!O63</f>
        <v/>
      </c>
      <c r="S159" s="988" t="str">
        <f>'Step 4 Support Tool'!P63</f>
        <v/>
      </c>
      <c r="T159" s="989" t="str">
        <f>'Step 4 Support Tool'!Q63</f>
        <v/>
      </c>
      <c r="U159" s="989" t="str">
        <f>'Step 4 Support Tool'!R63</f>
        <v/>
      </c>
      <c r="V159" s="989" t="str">
        <f>'Step 4 Support Tool'!S63</f>
        <v/>
      </c>
      <c r="W159" s="988" t="str">
        <f>'Step 4 Support Tool'!T63</f>
        <v/>
      </c>
      <c r="X159" s="990" t="str">
        <f>'Step 4 Support Tool'!X63</f>
        <v/>
      </c>
      <c r="Y159" s="991" t="str">
        <f t="shared" si="31"/>
        <v/>
      </c>
      <c r="Z159" s="992" t="str">
        <f>'Step 4 Support Tool'!AB63</f>
        <v/>
      </c>
      <c r="AA159" s="993"/>
      <c r="AB159" s="993"/>
      <c r="AC159" s="373"/>
      <c r="AD159" s="373"/>
      <c r="AE159" s="373"/>
      <c r="AF159" s="373"/>
      <c r="AG159" s="373"/>
      <c r="AH159" s="373"/>
      <c r="AI159" s="424"/>
      <c r="AJ159" s="424"/>
      <c r="AK159" s="424"/>
      <c r="AL159" s="424"/>
      <c r="AO159" s="424"/>
      <c r="AP159" s="424"/>
      <c r="AQ159" s="424"/>
      <c r="AR159" s="424"/>
      <c r="AS159" s="424"/>
      <c r="AT159" s="424"/>
      <c r="AU159" s="424"/>
      <c r="AV159" s="424"/>
      <c r="AW159" s="424"/>
      <c r="AX159" s="424"/>
      <c r="AY159" s="424"/>
      <c r="AZ159" s="424"/>
      <c r="BA159" s="424"/>
      <c r="BB159" s="424"/>
      <c r="BC159" s="424"/>
      <c r="BG159" s="994" t="str">
        <f>SUBSTITUTE('Step 4 Support Tool'!A63," ","")</f>
        <v>EE46</v>
      </c>
      <c r="BH159" s="653">
        <f t="shared" si="34"/>
        <v>0</v>
      </c>
      <c r="BI159" s="424"/>
      <c r="BJ159" s="424"/>
      <c r="BK159" s="424"/>
      <c r="BL159" s="424"/>
      <c r="BM159" s="424"/>
      <c r="BN159" s="424"/>
      <c r="BO159" s="424"/>
      <c r="BP159" s="424"/>
      <c r="BQ159" s="424"/>
      <c r="BR159" s="424"/>
      <c r="CQ159" s="424"/>
      <c r="CR159" s="424"/>
      <c r="CT159" s="424"/>
      <c r="CU159" s="424"/>
      <c r="CV159" s="424"/>
      <c r="CW159" s="424"/>
      <c r="CX159" s="424"/>
      <c r="CY159" s="424"/>
      <c r="CZ159" s="424"/>
      <c r="DA159" s="424"/>
      <c r="DC159" s="424"/>
      <c r="DD159" s="424"/>
      <c r="DE159" s="424"/>
      <c r="DF159" s="424"/>
      <c r="DG159" s="424"/>
      <c r="DH159" s="424"/>
      <c r="DJ159" s="424"/>
      <c r="DK159" s="424"/>
      <c r="DL159" s="424"/>
      <c r="DM159" s="424"/>
      <c r="DN159" s="424"/>
      <c r="DO159" s="424"/>
      <c r="DP159" s="424"/>
      <c r="DQ159" s="424"/>
      <c r="DR159" s="424"/>
      <c r="DS159" s="424"/>
      <c r="DT159" s="424"/>
      <c r="DU159" s="424"/>
      <c r="DV159" s="424"/>
      <c r="DW159" s="424"/>
      <c r="DX159" s="424"/>
      <c r="DY159" s="424"/>
      <c r="DZ159" s="424"/>
      <c r="EA159" s="424"/>
      <c r="EB159" s="424"/>
      <c r="EC159" s="424"/>
      <c r="ED159" s="424"/>
      <c r="EE159" s="424"/>
      <c r="EF159" s="424"/>
      <c r="EG159" s="424"/>
      <c r="EH159" s="424"/>
      <c r="EI159" s="424"/>
      <c r="EJ159" s="424"/>
      <c r="EK159" s="424"/>
      <c r="EL159" s="424"/>
      <c r="EM159" s="424"/>
      <c r="EN159" s="424"/>
      <c r="EO159" s="424"/>
      <c r="EP159" s="424"/>
      <c r="EQ159" s="424"/>
      <c r="ER159" s="424"/>
      <c r="ES159" s="424"/>
      <c r="ET159" s="424"/>
      <c r="EU159" s="424"/>
      <c r="EV159" s="424"/>
      <c r="EW159" s="424"/>
      <c r="EX159" s="424"/>
      <c r="EY159" s="424"/>
      <c r="EZ159" s="424"/>
      <c r="FA159" s="424"/>
      <c r="FB159" s="424"/>
      <c r="FC159" s="424"/>
      <c r="FD159" s="424"/>
      <c r="FE159" s="424"/>
      <c r="FF159" s="424"/>
      <c r="FG159" s="424"/>
      <c r="FH159" s="424"/>
      <c r="FI159" s="424"/>
      <c r="FJ159" s="424"/>
      <c r="FK159" s="424"/>
      <c r="FL159" s="424"/>
      <c r="FM159" s="424"/>
      <c r="FN159" s="424"/>
      <c r="FO159" s="424"/>
      <c r="FP159" s="424"/>
      <c r="FQ159" s="424"/>
      <c r="FR159" s="424"/>
      <c r="FS159" s="424"/>
      <c r="FT159" s="424"/>
      <c r="FU159" s="424"/>
      <c r="FV159" s="424"/>
      <c r="FW159" s="424"/>
      <c r="FX159" s="424"/>
      <c r="FY159" s="424"/>
      <c r="FZ159" s="424"/>
      <c r="GA159" s="424"/>
      <c r="GB159" s="424"/>
    </row>
    <row r="160" spans="1:184" ht="12" customHeight="1" x14ac:dyDescent="0.25">
      <c r="A160" s="842" t="str">
        <f t="shared" si="32"/>
        <v/>
      </c>
      <c r="B160" s="369" t="str">
        <f t="shared" si="33"/>
        <v/>
      </c>
      <c r="C160" s="982" t="str">
        <f>IF('Step 4 Support Tool'!F64=0,"",'Step 4 Support Tool'!F64)</f>
        <v/>
      </c>
      <c r="D160" s="982">
        <f>'Step 4 Support Tool'!G64</f>
        <v>0</v>
      </c>
      <c r="E160" s="983">
        <f>'Step 4 Support Tool'!C64</f>
        <v>0</v>
      </c>
      <c r="F160" s="983">
        <f>'Step 4 Support Tool'!D64</f>
        <v>0</v>
      </c>
      <c r="G160" s="842" t="str">
        <f>IF('Step 4 Support Tool'!E64="","",TRIM('Step 4 Support Tool'!E64))</f>
        <v/>
      </c>
      <c r="H160" s="842" t="str">
        <f t="shared" si="29"/>
        <v/>
      </c>
      <c r="I160" s="842" t="str">
        <f t="shared" si="30"/>
        <v/>
      </c>
      <c r="J160" s="984">
        <f>'Step 4 Support Tool'!B64</f>
        <v>0</v>
      </c>
      <c r="K160" s="369">
        <f>'Step 4 Support Tool'!H64</f>
        <v>0</v>
      </c>
      <c r="L160" s="369">
        <f>'Step 4 Support Tool'!I64</f>
        <v>0</v>
      </c>
      <c r="M160" s="985">
        <f>'Step 4 Support Tool'!J64</f>
        <v>0</v>
      </c>
      <c r="N160" s="985">
        <f>'Step 4 Support Tool'!K64</f>
        <v>0</v>
      </c>
      <c r="O160" s="985" t="str">
        <f>'Step 4 Support Tool'!L64</f>
        <v/>
      </c>
      <c r="P160" s="986">
        <f>'Step 4 Support Tool'!M64</f>
        <v>0</v>
      </c>
      <c r="Q160" s="987">
        <f>'Step 4 Support Tool'!N64</f>
        <v>0</v>
      </c>
      <c r="R160" s="987" t="str">
        <f>'Step 4 Support Tool'!O64</f>
        <v/>
      </c>
      <c r="S160" s="988" t="str">
        <f>'Step 4 Support Tool'!P64</f>
        <v/>
      </c>
      <c r="T160" s="989" t="str">
        <f>'Step 4 Support Tool'!Q64</f>
        <v/>
      </c>
      <c r="U160" s="989" t="str">
        <f>'Step 4 Support Tool'!R64</f>
        <v/>
      </c>
      <c r="V160" s="989" t="str">
        <f>'Step 4 Support Tool'!S64</f>
        <v/>
      </c>
      <c r="W160" s="988" t="str">
        <f>'Step 4 Support Tool'!T64</f>
        <v/>
      </c>
      <c r="X160" s="990" t="str">
        <f>'Step 4 Support Tool'!X64</f>
        <v/>
      </c>
      <c r="Y160" s="991" t="str">
        <f t="shared" si="31"/>
        <v/>
      </c>
      <c r="Z160" s="992" t="str">
        <f>'Step 4 Support Tool'!AB64</f>
        <v/>
      </c>
      <c r="AA160" s="993"/>
      <c r="AB160" s="993"/>
      <c r="AC160" s="373"/>
      <c r="AD160" s="373"/>
      <c r="AE160" s="373"/>
      <c r="AF160" s="373"/>
      <c r="AG160" s="373"/>
      <c r="AH160" s="373"/>
      <c r="AI160" s="424"/>
      <c r="AJ160" s="424"/>
      <c r="AK160" s="424"/>
      <c r="AL160" s="424"/>
      <c r="AO160" s="424"/>
      <c r="AP160" s="424"/>
      <c r="AQ160" s="424"/>
      <c r="AR160" s="424"/>
      <c r="AS160" s="424"/>
      <c r="AT160" s="424"/>
      <c r="AU160" s="424"/>
      <c r="AV160" s="424"/>
      <c r="AW160" s="424"/>
      <c r="AX160" s="424"/>
      <c r="AY160" s="424"/>
      <c r="AZ160" s="424"/>
      <c r="BA160" s="424"/>
      <c r="BB160" s="424"/>
      <c r="BC160" s="424"/>
      <c r="BG160" s="994" t="str">
        <f>SUBSTITUTE('Step 4 Support Tool'!A64," ","")</f>
        <v>EE47</v>
      </c>
      <c r="BH160" s="653">
        <f t="shared" si="34"/>
        <v>0</v>
      </c>
      <c r="BI160" s="424"/>
      <c r="BJ160" s="424"/>
      <c r="BK160" s="424"/>
      <c r="BL160" s="424"/>
      <c r="BM160" s="424"/>
      <c r="BN160" s="424"/>
      <c r="BO160" s="424"/>
      <c r="BP160" s="424"/>
      <c r="BQ160" s="424"/>
      <c r="BR160" s="424"/>
      <c r="CQ160" s="424"/>
      <c r="CR160" s="424"/>
      <c r="CT160" s="424"/>
      <c r="CU160" s="424"/>
      <c r="CV160" s="424"/>
      <c r="CW160" s="424"/>
      <c r="CX160" s="424"/>
      <c r="CY160" s="424"/>
      <c r="CZ160" s="424"/>
      <c r="DA160" s="424"/>
      <c r="DC160" s="424"/>
      <c r="DD160" s="424"/>
      <c r="DE160" s="424"/>
      <c r="DF160" s="424"/>
      <c r="DG160" s="424"/>
      <c r="DH160" s="424"/>
      <c r="DJ160" s="424"/>
      <c r="DK160" s="424"/>
      <c r="DL160" s="424"/>
      <c r="DM160" s="424"/>
      <c r="DN160" s="424"/>
      <c r="DO160" s="424"/>
      <c r="DP160" s="424"/>
      <c r="DQ160" s="424"/>
      <c r="DR160" s="424"/>
      <c r="DS160" s="424"/>
      <c r="DT160" s="424"/>
      <c r="DU160" s="424"/>
      <c r="DV160" s="424"/>
      <c r="DW160" s="424"/>
      <c r="DX160" s="424"/>
      <c r="DY160" s="424"/>
      <c r="DZ160" s="424"/>
      <c r="EA160" s="424"/>
      <c r="EB160" s="424"/>
      <c r="EC160" s="424"/>
      <c r="ED160" s="424"/>
      <c r="EE160" s="424"/>
      <c r="EF160" s="424"/>
      <c r="EG160" s="424"/>
      <c r="EH160" s="424"/>
      <c r="EI160" s="424"/>
      <c r="EJ160" s="424"/>
      <c r="EK160" s="424"/>
      <c r="EL160" s="424"/>
      <c r="EM160" s="424"/>
      <c r="EN160" s="424"/>
      <c r="EO160" s="424"/>
      <c r="EP160" s="424"/>
      <c r="EQ160" s="424"/>
      <c r="ER160" s="424"/>
      <c r="ES160" s="424"/>
      <c r="ET160" s="424"/>
      <c r="EU160" s="424"/>
      <c r="EV160" s="424"/>
      <c r="EW160" s="424"/>
      <c r="EX160" s="424"/>
      <c r="EY160" s="424"/>
      <c r="EZ160" s="424"/>
      <c r="FA160" s="424"/>
      <c r="FB160" s="424"/>
      <c r="FC160" s="424"/>
      <c r="FD160" s="424"/>
      <c r="FE160" s="424"/>
      <c r="FF160" s="424"/>
      <c r="FG160" s="424"/>
      <c r="FH160" s="424"/>
      <c r="FI160" s="424"/>
      <c r="FJ160" s="424"/>
      <c r="FK160" s="424"/>
      <c r="FL160" s="424"/>
      <c r="FM160" s="424"/>
      <c r="FN160" s="424"/>
      <c r="FO160" s="424"/>
      <c r="FP160" s="424"/>
      <c r="FQ160" s="424"/>
      <c r="FR160" s="424"/>
      <c r="FS160" s="424"/>
      <c r="FT160" s="424"/>
      <c r="FU160" s="424"/>
      <c r="FV160" s="424"/>
      <c r="FW160" s="424"/>
      <c r="FX160" s="424"/>
      <c r="FY160" s="424"/>
      <c r="FZ160" s="424"/>
      <c r="GA160" s="424"/>
      <c r="GB160" s="424"/>
    </row>
    <row r="161" spans="1:184" ht="12" customHeight="1" x14ac:dyDescent="0.25">
      <c r="A161" s="842" t="str">
        <f t="shared" si="32"/>
        <v/>
      </c>
      <c r="B161" s="369" t="str">
        <f t="shared" si="33"/>
        <v/>
      </c>
      <c r="C161" s="982" t="str">
        <f>IF('Step 4 Support Tool'!F65=0,"",'Step 4 Support Tool'!F65)</f>
        <v/>
      </c>
      <c r="D161" s="982">
        <f>'Step 4 Support Tool'!G65</f>
        <v>0</v>
      </c>
      <c r="E161" s="983">
        <f>'Step 4 Support Tool'!C65</f>
        <v>0</v>
      </c>
      <c r="F161" s="983">
        <f>'Step 4 Support Tool'!D65</f>
        <v>0</v>
      </c>
      <c r="G161" s="842" t="str">
        <f>IF('Step 4 Support Tool'!E65="","",TRIM('Step 4 Support Tool'!E65))</f>
        <v/>
      </c>
      <c r="H161" s="842" t="str">
        <f t="shared" si="29"/>
        <v/>
      </c>
      <c r="I161" s="842" t="str">
        <f t="shared" si="30"/>
        <v/>
      </c>
      <c r="J161" s="984">
        <f>'Step 4 Support Tool'!B65</f>
        <v>0</v>
      </c>
      <c r="K161" s="369">
        <f>'Step 4 Support Tool'!H65</f>
        <v>0</v>
      </c>
      <c r="L161" s="369">
        <f>'Step 4 Support Tool'!I65</f>
        <v>0</v>
      </c>
      <c r="M161" s="985">
        <f>'Step 4 Support Tool'!J65</f>
        <v>0</v>
      </c>
      <c r="N161" s="985">
        <f>'Step 4 Support Tool'!K65</f>
        <v>0</v>
      </c>
      <c r="O161" s="985" t="str">
        <f>'Step 4 Support Tool'!L65</f>
        <v/>
      </c>
      <c r="P161" s="986">
        <f>'Step 4 Support Tool'!M65</f>
        <v>0</v>
      </c>
      <c r="Q161" s="987">
        <f>'Step 4 Support Tool'!N65</f>
        <v>0</v>
      </c>
      <c r="R161" s="987" t="str">
        <f>'Step 4 Support Tool'!O65</f>
        <v/>
      </c>
      <c r="S161" s="988" t="str">
        <f>'Step 4 Support Tool'!P65</f>
        <v/>
      </c>
      <c r="T161" s="989" t="str">
        <f>'Step 4 Support Tool'!Q65</f>
        <v/>
      </c>
      <c r="U161" s="989" t="str">
        <f>'Step 4 Support Tool'!R65</f>
        <v/>
      </c>
      <c r="V161" s="989" t="str">
        <f>'Step 4 Support Tool'!S65</f>
        <v/>
      </c>
      <c r="W161" s="988" t="str">
        <f>'Step 4 Support Tool'!T65</f>
        <v/>
      </c>
      <c r="X161" s="990" t="str">
        <f>'Step 4 Support Tool'!X65</f>
        <v/>
      </c>
      <c r="Y161" s="991" t="str">
        <f t="shared" si="31"/>
        <v/>
      </c>
      <c r="Z161" s="992" t="str">
        <f>'Step 4 Support Tool'!AB65</f>
        <v/>
      </c>
      <c r="AA161" s="993"/>
      <c r="AB161" s="993"/>
      <c r="AC161" s="373"/>
      <c r="AD161" s="373"/>
      <c r="AE161" s="373"/>
      <c r="AF161" s="373"/>
      <c r="AG161" s="373"/>
      <c r="AH161" s="373"/>
      <c r="AI161" s="424"/>
      <c r="AJ161" s="424"/>
      <c r="AK161" s="424"/>
      <c r="AL161" s="424"/>
      <c r="AO161" s="424"/>
      <c r="AP161" s="424"/>
      <c r="AQ161" s="424"/>
      <c r="AR161" s="424"/>
      <c r="AS161" s="424"/>
      <c r="AT161" s="424"/>
      <c r="AU161" s="424"/>
      <c r="AV161" s="424"/>
      <c r="AW161" s="424"/>
      <c r="AX161" s="424"/>
      <c r="AY161" s="424"/>
      <c r="AZ161" s="424"/>
      <c r="BA161" s="424"/>
      <c r="BB161" s="424"/>
      <c r="BC161" s="424"/>
      <c r="BG161" s="994" t="str">
        <f>SUBSTITUTE('Step 4 Support Tool'!A65," ","")</f>
        <v>EE48</v>
      </c>
      <c r="BH161" s="653">
        <f t="shared" si="34"/>
        <v>0</v>
      </c>
      <c r="BI161" s="424"/>
      <c r="BJ161" s="424"/>
      <c r="BK161" s="424"/>
      <c r="BL161" s="424"/>
      <c r="BM161" s="424"/>
      <c r="BN161" s="424"/>
      <c r="BO161" s="424"/>
      <c r="BP161" s="424"/>
      <c r="BQ161" s="424"/>
      <c r="BR161" s="424"/>
      <c r="CQ161" s="424"/>
      <c r="CR161" s="424"/>
      <c r="CT161" s="424"/>
      <c r="CU161" s="424"/>
      <c r="CV161" s="424"/>
      <c r="CW161" s="424"/>
      <c r="CX161" s="424"/>
      <c r="CY161" s="424"/>
      <c r="CZ161" s="424"/>
      <c r="DA161" s="424"/>
      <c r="DC161" s="424"/>
      <c r="DD161" s="424"/>
      <c r="DE161" s="424"/>
      <c r="DF161" s="424"/>
      <c r="DG161" s="424"/>
      <c r="DH161" s="424"/>
      <c r="DJ161" s="424"/>
      <c r="DK161" s="424"/>
      <c r="DL161" s="424"/>
      <c r="DM161" s="424"/>
      <c r="DN161" s="424"/>
      <c r="DO161" s="424"/>
      <c r="DP161" s="424"/>
      <c r="DQ161" s="424"/>
      <c r="DR161" s="424"/>
      <c r="DS161" s="424"/>
      <c r="DT161" s="424"/>
      <c r="DU161" s="424"/>
      <c r="DV161" s="424"/>
      <c r="DW161" s="424"/>
      <c r="DX161" s="424"/>
      <c r="DY161" s="424"/>
      <c r="DZ161" s="424"/>
      <c r="EA161" s="424"/>
      <c r="EB161" s="424"/>
      <c r="EC161" s="424"/>
      <c r="ED161" s="424"/>
      <c r="EE161" s="424"/>
      <c r="EF161" s="424"/>
      <c r="EG161" s="424"/>
      <c r="EH161" s="424"/>
      <c r="EI161" s="424"/>
      <c r="EJ161" s="424"/>
      <c r="EK161" s="424"/>
      <c r="EL161" s="424"/>
      <c r="EM161" s="424"/>
      <c r="EN161" s="424"/>
      <c r="EO161" s="424"/>
      <c r="EP161" s="424"/>
      <c r="EQ161" s="424"/>
      <c r="ER161" s="424"/>
      <c r="ES161" s="424"/>
      <c r="ET161" s="424"/>
      <c r="EU161" s="424"/>
      <c r="EV161" s="424"/>
      <c r="EW161" s="424"/>
      <c r="EX161" s="424"/>
      <c r="EY161" s="424"/>
      <c r="EZ161" s="424"/>
      <c r="FA161" s="424"/>
      <c r="FB161" s="424"/>
      <c r="FC161" s="424"/>
      <c r="FD161" s="424"/>
      <c r="FE161" s="424"/>
      <c r="FF161" s="424"/>
      <c r="FG161" s="424"/>
      <c r="FH161" s="424"/>
      <c r="FI161" s="424"/>
      <c r="FJ161" s="424"/>
      <c r="FK161" s="424"/>
      <c r="FL161" s="424"/>
      <c r="FM161" s="424"/>
      <c r="FN161" s="424"/>
      <c r="FO161" s="424"/>
      <c r="FP161" s="424"/>
      <c r="FQ161" s="424"/>
      <c r="FR161" s="424"/>
      <c r="FS161" s="424"/>
      <c r="FT161" s="424"/>
      <c r="FU161" s="424"/>
      <c r="FV161" s="424"/>
      <c r="FW161" s="424"/>
      <c r="FX161" s="424"/>
      <c r="FY161" s="424"/>
      <c r="FZ161" s="424"/>
      <c r="GA161" s="424"/>
      <c r="GB161" s="424"/>
    </row>
    <row r="162" spans="1:184" ht="12" customHeight="1" x14ac:dyDescent="0.25">
      <c r="A162" s="842" t="str">
        <f t="shared" si="32"/>
        <v/>
      </c>
      <c r="B162" s="369" t="str">
        <f t="shared" si="33"/>
        <v/>
      </c>
      <c r="C162" s="982" t="str">
        <f>IF('Step 4 Support Tool'!F66=0,"",'Step 4 Support Tool'!F66)</f>
        <v/>
      </c>
      <c r="D162" s="982">
        <f>'Step 4 Support Tool'!G66</f>
        <v>0</v>
      </c>
      <c r="E162" s="983">
        <f>'Step 4 Support Tool'!C66</f>
        <v>0</v>
      </c>
      <c r="F162" s="983">
        <f>'Step 4 Support Tool'!D66</f>
        <v>0</v>
      </c>
      <c r="G162" s="842" t="str">
        <f>IF('Step 4 Support Tool'!E66="","",TRIM('Step 4 Support Tool'!E66))</f>
        <v/>
      </c>
      <c r="H162" s="842" t="str">
        <f t="shared" si="29"/>
        <v/>
      </c>
      <c r="I162" s="842" t="str">
        <f t="shared" si="30"/>
        <v/>
      </c>
      <c r="J162" s="984">
        <f>'Step 4 Support Tool'!B66</f>
        <v>0</v>
      </c>
      <c r="K162" s="369">
        <f>'Step 4 Support Tool'!H66</f>
        <v>0</v>
      </c>
      <c r="L162" s="369">
        <f>'Step 4 Support Tool'!I66</f>
        <v>0</v>
      </c>
      <c r="M162" s="985">
        <f>'Step 4 Support Tool'!J66</f>
        <v>0</v>
      </c>
      <c r="N162" s="985">
        <f>'Step 4 Support Tool'!K66</f>
        <v>0</v>
      </c>
      <c r="O162" s="985" t="str">
        <f>'Step 4 Support Tool'!L66</f>
        <v/>
      </c>
      <c r="P162" s="986">
        <f>'Step 4 Support Tool'!M66</f>
        <v>0</v>
      </c>
      <c r="Q162" s="987">
        <f>'Step 4 Support Tool'!N66</f>
        <v>0</v>
      </c>
      <c r="R162" s="987" t="str">
        <f>'Step 4 Support Tool'!O66</f>
        <v/>
      </c>
      <c r="S162" s="988" t="str">
        <f>'Step 4 Support Tool'!P66</f>
        <v/>
      </c>
      <c r="T162" s="989" t="str">
        <f>'Step 4 Support Tool'!Q66</f>
        <v/>
      </c>
      <c r="U162" s="989" t="str">
        <f>'Step 4 Support Tool'!R66</f>
        <v/>
      </c>
      <c r="V162" s="989" t="str">
        <f>'Step 4 Support Tool'!S66</f>
        <v/>
      </c>
      <c r="W162" s="988" t="str">
        <f>'Step 4 Support Tool'!T66</f>
        <v/>
      </c>
      <c r="X162" s="990" t="str">
        <f>'Step 4 Support Tool'!X66</f>
        <v/>
      </c>
      <c r="Y162" s="991" t="str">
        <f t="shared" si="31"/>
        <v/>
      </c>
      <c r="Z162" s="992" t="str">
        <f>'Step 4 Support Tool'!AB66</f>
        <v/>
      </c>
      <c r="AA162" s="993"/>
      <c r="AB162" s="993"/>
      <c r="AC162" s="373"/>
      <c r="AD162" s="373"/>
      <c r="AE162" s="373"/>
      <c r="AF162" s="373"/>
      <c r="AG162" s="373"/>
      <c r="AH162" s="373"/>
      <c r="AI162" s="424"/>
      <c r="AJ162" s="424"/>
      <c r="AK162" s="424"/>
      <c r="AL162" s="424"/>
      <c r="AO162" s="424"/>
      <c r="AP162" s="424"/>
      <c r="AQ162" s="424"/>
      <c r="AR162" s="424"/>
      <c r="AS162" s="424"/>
      <c r="AT162" s="424"/>
      <c r="AU162" s="424"/>
      <c r="AV162" s="424"/>
      <c r="AW162" s="424"/>
      <c r="AX162" s="424"/>
      <c r="AY162" s="424"/>
      <c r="AZ162" s="424"/>
      <c r="BA162" s="424"/>
      <c r="BB162" s="424"/>
      <c r="BC162" s="424"/>
      <c r="BG162" s="994" t="str">
        <f>SUBSTITUTE('Step 4 Support Tool'!A66," ","")</f>
        <v>EE49</v>
      </c>
      <c r="BH162" s="653">
        <f t="shared" si="34"/>
        <v>0</v>
      </c>
      <c r="BI162" s="424"/>
      <c r="BJ162" s="424"/>
      <c r="BK162" s="424"/>
      <c r="BL162" s="424"/>
      <c r="BM162" s="424"/>
      <c r="BN162" s="424"/>
      <c r="BO162" s="424"/>
      <c r="BP162" s="424"/>
      <c r="BQ162" s="424"/>
      <c r="BR162" s="424"/>
      <c r="CQ162" s="424"/>
      <c r="CR162" s="424"/>
      <c r="CT162" s="424"/>
      <c r="CU162" s="424"/>
      <c r="CV162" s="424"/>
      <c r="CW162" s="424"/>
      <c r="CX162" s="424"/>
      <c r="CY162" s="424"/>
      <c r="CZ162" s="424"/>
      <c r="DA162" s="424"/>
      <c r="DC162" s="424"/>
      <c r="DD162" s="424"/>
      <c r="DE162" s="424"/>
      <c r="DF162" s="424"/>
      <c r="DG162" s="424"/>
      <c r="DH162" s="424"/>
      <c r="DJ162" s="424"/>
      <c r="DK162" s="424"/>
      <c r="DL162" s="424"/>
      <c r="DM162" s="424"/>
      <c r="DN162" s="424"/>
      <c r="DO162" s="424"/>
      <c r="DP162" s="424"/>
      <c r="DQ162" s="424"/>
      <c r="DR162" s="424"/>
      <c r="DS162" s="424"/>
      <c r="DT162" s="424"/>
      <c r="DU162" s="424"/>
      <c r="DV162" s="424"/>
      <c r="DW162" s="424"/>
      <c r="DX162" s="424"/>
      <c r="DY162" s="424"/>
      <c r="DZ162" s="424"/>
      <c r="EA162" s="424"/>
      <c r="EB162" s="424"/>
      <c r="EC162" s="424"/>
      <c r="ED162" s="424"/>
      <c r="EE162" s="424"/>
      <c r="EF162" s="424"/>
      <c r="EG162" s="424"/>
      <c r="EH162" s="424"/>
      <c r="EI162" s="424"/>
      <c r="EJ162" s="424"/>
      <c r="EK162" s="424"/>
      <c r="EL162" s="424"/>
      <c r="EM162" s="424"/>
      <c r="EN162" s="424"/>
      <c r="EO162" s="424"/>
      <c r="EP162" s="424"/>
      <c r="EQ162" s="424"/>
      <c r="ER162" s="424"/>
      <c r="ES162" s="424"/>
      <c r="ET162" s="424"/>
      <c r="EU162" s="424"/>
      <c r="EV162" s="424"/>
      <c r="EW162" s="424"/>
      <c r="EX162" s="424"/>
      <c r="EY162" s="424"/>
      <c r="EZ162" s="424"/>
      <c r="FA162" s="424"/>
      <c r="FB162" s="424"/>
      <c r="FC162" s="424"/>
      <c r="FD162" s="424"/>
      <c r="FE162" s="424"/>
      <c r="FF162" s="424"/>
      <c r="FG162" s="424"/>
      <c r="FH162" s="424"/>
      <c r="FI162" s="424"/>
      <c r="FJ162" s="424"/>
      <c r="FK162" s="424"/>
      <c r="FL162" s="424"/>
      <c r="FM162" s="424"/>
      <c r="FN162" s="424"/>
      <c r="FO162" s="424"/>
      <c r="FP162" s="424"/>
      <c r="FQ162" s="424"/>
      <c r="FR162" s="424"/>
      <c r="FS162" s="424"/>
      <c r="FT162" s="424"/>
      <c r="FU162" s="424"/>
      <c r="FV162" s="424"/>
      <c r="FW162" s="424"/>
      <c r="FX162" s="424"/>
      <c r="FY162" s="424"/>
      <c r="FZ162" s="424"/>
      <c r="GA162" s="424"/>
      <c r="GB162" s="424"/>
    </row>
    <row r="163" spans="1:184" ht="12" customHeight="1" x14ac:dyDescent="0.25">
      <c r="A163" s="842" t="str">
        <f t="shared" si="32"/>
        <v/>
      </c>
      <c r="B163" s="369" t="str">
        <f t="shared" si="33"/>
        <v/>
      </c>
      <c r="C163" s="982" t="str">
        <f>IF('Step 4 Support Tool'!F67=0,"",'Step 4 Support Tool'!F67)</f>
        <v/>
      </c>
      <c r="D163" s="982">
        <f>'Step 4 Support Tool'!G67</f>
        <v>0</v>
      </c>
      <c r="E163" s="983">
        <f>'Step 4 Support Tool'!C67</f>
        <v>0</v>
      </c>
      <c r="F163" s="983">
        <f>'Step 4 Support Tool'!D67</f>
        <v>0</v>
      </c>
      <c r="G163" s="842" t="str">
        <f>IF('Step 4 Support Tool'!E67="","",TRIM('Step 4 Support Tool'!E67))</f>
        <v/>
      </c>
      <c r="H163" s="842" t="str">
        <f t="shared" si="29"/>
        <v/>
      </c>
      <c r="I163" s="842" t="str">
        <f t="shared" si="30"/>
        <v/>
      </c>
      <c r="J163" s="984">
        <f>'Step 4 Support Tool'!B67</f>
        <v>0</v>
      </c>
      <c r="K163" s="369">
        <f>'Step 4 Support Tool'!H67</f>
        <v>0</v>
      </c>
      <c r="L163" s="369">
        <f>'Step 4 Support Tool'!I67</f>
        <v>0</v>
      </c>
      <c r="M163" s="985">
        <f>'Step 4 Support Tool'!J67</f>
        <v>0</v>
      </c>
      <c r="N163" s="985">
        <f>'Step 4 Support Tool'!K67</f>
        <v>0</v>
      </c>
      <c r="O163" s="985" t="str">
        <f>'Step 4 Support Tool'!L67</f>
        <v/>
      </c>
      <c r="P163" s="986">
        <f>'Step 4 Support Tool'!M67</f>
        <v>0</v>
      </c>
      <c r="Q163" s="987">
        <f>'Step 4 Support Tool'!N67</f>
        <v>0</v>
      </c>
      <c r="R163" s="987" t="str">
        <f>'Step 4 Support Tool'!O67</f>
        <v/>
      </c>
      <c r="S163" s="988" t="str">
        <f>'Step 4 Support Tool'!P67</f>
        <v/>
      </c>
      <c r="T163" s="989" t="str">
        <f>'Step 4 Support Tool'!Q67</f>
        <v/>
      </c>
      <c r="U163" s="989" t="str">
        <f>'Step 4 Support Tool'!R67</f>
        <v/>
      </c>
      <c r="V163" s="989" t="str">
        <f>'Step 4 Support Tool'!S67</f>
        <v/>
      </c>
      <c r="W163" s="988" t="str">
        <f>'Step 4 Support Tool'!T67</f>
        <v/>
      </c>
      <c r="X163" s="990" t="str">
        <f>'Step 4 Support Tool'!X67</f>
        <v/>
      </c>
      <c r="Y163" s="991" t="str">
        <f t="shared" si="31"/>
        <v/>
      </c>
      <c r="Z163" s="992" t="str">
        <f>'Step 4 Support Tool'!AB67</f>
        <v/>
      </c>
      <c r="AA163" s="993"/>
      <c r="AB163" s="993"/>
      <c r="AC163" s="373"/>
      <c r="AD163" s="373"/>
      <c r="AE163" s="373"/>
      <c r="AF163" s="373"/>
      <c r="AG163" s="373"/>
      <c r="AH163" s="373"/>
      <c r="AI163" s="424"/>
      <c r="AJ163" s="424"/>
      <c r="AK163" s="424"/>
      <c r="AL163" s="424"/>
      <c r="AO163" s="424"/>
      <c r="AP163" s="424"/>
      <c r="AQ163" s="424"/>
      <c r="AR163" s="424"/>
      <c r="AS163" s="424"/>
      <c r="AT163" s="424"/>
      <c r="AU163" s="424"/>
      <c r="AV163" s="424"/>
      <c r="AW163" s="424"/>
      <c r="AX163" s="424"/>
      <c r="AY163" s="424"/>
      <c r="AZ163" s="424"/>
      <c r="BA163" s="424"/>
      <c r="BB163" s="424"/>
      <c r="BC163" s="424"/>
      <c r="BG163" s="994" t="str">
        <f>SUBSTITUTE('Step 4 Support Tool'!A67," ","")</f>
        <v>EE50</v>
      </c>
      <c r="BH163" s="653">
        <f t="shared" si="34"/>
        <v>0</v>
      </c>
      <c r="BI163" s="424"/>
      <c r="BJ163" s="424"/>
      <c r="BK163" s="424"/>
      <c r="BL163" s="424"/>
      <c r="BM163" s="424"/>
      <c r="BN163" s="424"/>
      <c r="BO163" s="424"/>
      <c r="BP163" s="424"/>
      <c r="BQ163" s="424"/>
      <c r="BR163" s="424"/>
      <c r="CQ163" s="424"/>
      <c r="CR163" s="424"/>
      <c r="CT163" s="424"/>
      <c r="CU163" s="424"/>
      <c r="CV163" s="424"/>
      <c r="CW163" s="424"/>
      <c r="CX163" s="424"/>
      <c r="CY163" s="424"/>
      <c r="CZ163" s="424"/>
      <c r="DA163" s="424"/>
      <c r="DC163" s="424"/>
      <c r="DD163" s="424"/>
      <c r="DE163" s="424"/>
      <c r="DF163" s="424"/>
      <c r="DG163" s="424"/>
      <c r="DH163" s="424"/>
      <c r="DJ163" s="424"/>
      <c r="DK163" s="424"/>
      <c r="DL163" s="424"/>
      <c r="DM163" s="424"/>
      <c r="DN163" s="424"/>
      <c r="DO163" s="424"/>
      <c r="DP163" s="424"/>
      <c r="DQ163" s="424"/>
      <c r="DR163" s="424"/>
      <c r="DS163" s="424"/>
      <c r="DT163" s="424"/>
      <c r="DU163" s="424"/>
      <c r="DV163" s="424"/>
      <c r="DW163" s="424"/>
      <c r="DX163" s="424"/>
      <c r="DY163" s="424"/>
      <c r="DZ163" s="424"/>
      <c r="EA163" s="424"/>
      <c r="EB163" s="424"/>
      <c r="EC163" s="424"/>
      <c r="ED163" s="424"/>
      <c r="EE163" s="424"/>
      <c r="EF163" s="424"/>
      <c r="EG163" s="424"/>
      <c r="EH163" s="424"/>
      <c r="EI163" s="424"/>
      <c r="EJ163" s="424"/>
      <c r="EK163" s="424"/>
      <c r="EL163" s="424"/>
      <c r="EM163" s="424"/>
      <c r="EN163" s="424"/>
      <c r="EO163" s="424"/>
      <c r="EP163" s="424"/>
      <c r="EQ163" s="424"/>
      <c r="ER163" s="424"/>
      <c r="ES163" s="424"/>
      <c r="ET163" s="424"/>
      <c r="EU163" s="424"/>
      <c r="EV163" s="424"/>
      <c r="EW163" s="424"/>
      <c r="EX163" s="424"/>
      <c r="EY163" s="424"/>
      <c r="EZ163" s="424"/>
      <c r="FA163" s="424"/>
      <c r="FB163" s="424"/>
      <c r="FC163" s="424"/>
      <c r="FD163" s="424"/>
      <c r="FE163" s="424"/>
      <c r="FF163" s="424"/>
      <c r="FG163" s="424"/>
      <c r="FH163" s="424"/>
      <c r="FI163" s="424"/>
      <c r="FJ163" s="424"/>
      <c r="FK163" s="424"/>
      <c r="FL163" s="424"/>
      <c r="FM163" s="424"/>
      <c r="FN163" s="424"/>
      <c r="FO163" s="424"/>
      <c r="FP163" s="424"/>
      <c r="FQ163" s="424"/>
      <c r="FR163" s="424"/>
      <c r="FS163" s="424"/>
      <c r="FT163" s="424"/>
      <c r="FU163" s="424"/>
      <c r="FV163" s="424"/>
      <c r="FW163" s="424"/>
      <c r="FX163" s="424"/>
      <c r="FY163" s="424"/>
      <c r="FZ163" s="424"/>
      <c r="GA163" s="424"/>
      <c r="GB163" s="424"/>
    </row>
    <row r="164" spans="1:184" ht="12" customHeight="1" x14ac:dyDescent="0.25">
      <c r="A164" s="842" t="str">
        <f t="shared" si="32"/>
        <v/>
      </c>
      <c r="B164" s="369" t="str">
        <f t="shared" si="33"/>
        <v/>
      </c>
      <c r="C164" s="982" t="str">
        <f>IF('Step 4 Support Tool'!F68=0,"",'Step 4 Support Tool'!F68)</f>
        <v/>
      </c>
      <c r="D164" s="982">
        <f>'Step 4 Support Tool'!G68</f>
        <v>0</v>
      </c>
      <c r="E164" s="983">
        <f>'Step 4 Support Tool'!C68</f>
        <v>0</v>
      </c>
      <c r="F164" s="983">
        <f>'Step 4 Support Tool'!D68</f>
        <v>0</v>
      </c>
      <c r="G164" s="842" t="str">
        <f>IF('Step 4 Support Tool'!E68="","",TRIM('Step 4 Support Tool'!E68))</f>
        <v/>
      </c>
      <c r="H164" s="842" t="str">
        <f t="shared" si="29"/>
        <v/>
      </c>
      <c r="I164" s="842" t="str">
        <f t="shared" si="30"/>
        <v/>
      </c>
      <c r="J164" s="984">
        <f>'Step 4 Support Tool'!B68</f>
        <v>0</v>
      </c>
      <c r="K164" s="369">
        <f>'Step 4 Support Tool'!H68</f>
        <v>0</v>
      </c>
      <c r="L164" s="369">
        <f>'Step 4 Support Tool'!I68</f>
        <v>0</v>
      </c>
      <c r="M164" s="985">
        <f>'Step 4 Support Tool'!J68</f>
        <v>0</v>
      </c>
      <c r="N164" s="985">
        <f>'Step 4 Support Tool'!K68</f>
        <v>0</v>
      </c>
      <c r="O164" s="985" t="str">
        <f>'Step 4 Support Tool'!L68</f>
        <v/>
      </c>
      <c r="P164" s="986">
        <f>'Step 4 Support Tool'!M68</f>
        <v>0</v>
      </c>
      <c r="Q164" s="987">
        <f>'Step 4 Support Tool'!N68</f>
        <v>0</v>
      </c>
      <c r="R164" s="987" t="str">
        <f>'Step 4 Support Tool'!O68</f>
        <v/>
      </c>
      <c r="S164" s="988" t="str">
        <f>'Step 4 Support Tool'!P68</f>
        <v/>
      </c>
      <c r="T164" s="989" t="str">
        <f>'Step 4 Support Tool'!Q68</f>
        <v/>
      </c>
      <c r="U164" s="989" t="str">
        <f>'Step 4 Support Tool'!R68</f>
        <v/>
      </c>
      <c r="V164" s="989" t="str">
        <f>'Step 4 Support Tool'!S68</f>
        <v/>
      </c>
      <c r="W164" s="988" t="str">
        <f>'Step 4 Support Tool'!T68</f>
        <v/>
      </c>
      <c r="X164" s="990" t="str">
        <f>'Step 4 Support Tool'!X68</f>
        <v/>
      </c>
      <c r="Y164" s="991" t="str">
        <f t="shared" si="31"/>
        <v/>
      </c>
      <c r="Z164" s="992" t="str">
        <f>'Step 4 Support Tool'!AB68</f>
        <v/>
      </c>
      <c r="AA164" s="993"/>
      <c r="AB164" s="993"/>
      <c r="AC164" s="373"/>
      <c r="AD164" s="373"/>
      <c r="AE164" s="373"/>
      <c r="AF164" s="373"/>
      <c r="AG164" s="373"/>
      <c r="AH164" s="373"/>
      <c r="AI164" s="424"/>
      <c r="AJ164" s="424"/>
      <c r="AK164" s="424"/>
      <c r="AL164" s="424"/>
      <c r="AO164" s="424"/>
      <c r="AP164" s="424"/>
      <c r="AQ164" s="424"/>
      <c r="AR164" s="424"/>
      <c r="AS164" s="424"/>
      <c r="AT164" s="424"/>
      <c r="AU164" s="424"/>
      <c r="AV164" s="424"/>
      <c r="AW164" s="424"/>
      <c r="AX164" s="424"/>
      <c r="AY164" s="424"/>
      <c r="AZ164" s="424"/>
      <c r="BA164" s="424"/>
      <c r="BB164" s="424"/>
      <c r="BC164" s="424"/>
      <c r="BG164" s="994" t="str">
        <f>SUBSTITUTE('Step 4 Support Tool'!A68," ","")</f>
        <v>EE51</v>
      </c>
      <c r="BH164" s="653">
        <f t="shared" si="34"/>
        <v>0</v>
      </c>
      <c r="BI164" s="424"/>
      <c r="BJ164" s="424"/>
      <c r="BK164" s="424"/>
      <c r="BL164" s="424"/>
      <c r="BM164" s="424"/>
      <c r="BN164" s="424"/>
      <c r="BO164" s="424"/>
      <c r="BP164" s="424"/>
      <c r="BQ164" s="424"/>
      <c r="BR164" s="424"/>
      <c r="CQ164" s="424"/>
      <c r="CR164" s="424"/>
      <c r="CT164" s="424"/>
      <c r="CU164" s="424"/>
      <c r="CV164" s="424"/>
      <c r="CW164" s="424"/>
      <c r="CX164" s="424"/>
      <c r="CY164" s="424"/>
      <c r="CZ164" s="424"/>
      <c r="DA164" s="424"/>
      <c r="DC164" s="424"/>
      <c r="DD164" s="424"/>
      <c r="DE164" s="424"/>
      <c r="DF164" s="424"/>
      <c r="DG164" s="424"/>
      <c r="DH164" s="424"/>
      <c r="DJ164" s="424"/>
      <c r="DK164" s="424"/>
      <c r="DL164" s="424"/>
      <c r="DM164" s="424"/>
      <c r="DN164" s="424"/>
      <c r="DO164" s="424"/>
      <c r="DP164" s="424"/>
      <c r="DQ164" s="424"/>
      <c r="DR164" s="424"/>
      <c r="DS164" s="424"/>
      <c r="DT164" s="424"/>
      <c r="DU164" s="424"/>
      <c r="DV164" s="424"/>
      <c r="DW164" s="424"/>
      <c r="DX164" s="424"/>
      <c r="DY164" s="424"/>
      <c r="DZ164" s="424"/>
      <c r="EA164" s="424"/>
      <c r="EB164" s="424"/>
      <c r="EC164" s="424"/>
      <c r="ED164" s="424"/>
      <c r="EE164" s="424"/>
      <c r="EF164" s="424"/>
      <c r="EG164" s="424"/>
      <c r="EH164" s="424"/>
      <c r="EI164" s="424"/>
      <c r="EJ164" s="424"/>
      <c r="EK164" s="424"/>
      <c r="EL164" s="424"/>
      <c r="EM164" s="424"/>
      <c r="EN164" s="424"/>
      <c r="EO164" s="424"/>
      <c r="EP164" s="424"/>
      <c r="EQ164" s="424"/>
      <c r="ER164" s="424"/>
      <c r="ES164" s="424"/>
      <c r="ET164" s="424"/>
      <c r="EU164" s="424"/>
      <c r="EV164" s="424"/>
      <c r="EW164" s="424"/>
      <c r="EX164" s="424"/>
      <c r="EY164" s="424"/>
      <c r="EZ164" s="424"/>
      <c r="FA164" s="424"/>
      <c r="FB164" s="424"/>
      <c r="FC164" s="424"/>
      <c r="FD164" s="424"/>
      <c r="FE164" s="424"/>
      <c r="FF164" s="424"/>
      <c r="FG164" s="424"/>
      <c r="FH164" s="424"/>
      <c r="FI164" s="424"/>
      <c r="FJ164" s="424"/>
      <c r="FK164" s="424"/>
      <c r="FL164" s="424"/>
      <c r="FM164" s="424"/>
      <c r="FN164" s="424"/>
      <c r="FO164" s="424"/>
      <c r="FP164" s="424"/>
      <c r="FQ164" s="424"/>
      <c r="FR164" s="424"/>
      <c r="FS164" s="424"/>
      <c r="FT164" s="424"/>
      <c r="FU164" s="424"/>
      <c r="FV164" s="424"/>
      <c r="FW164" s="424"/>
      <c r="FX164" s="424"/>
      <c r="FY164" s="424"/>
      <c r="FZ164" s="424"/>
      <c r="GA164" s="424"/>
      <c r="GB164" s="424"/>
    </row>
    <row r="165" spans="1:184" ht="12" customHeight="1" x14ac:dyDescent="0.25">
      <c r="A165" s="842" t="str">
        <f t="shared" si="32"/>
        <v/>
      </c>
      <c r="B165" s="369" t="str">
        <f t="shared" si="33"/>
        <v/>
      </c>
      <c r="C165" s="982" t="str">
        <f>IF('Step 4 Support Tool'!F69=0,"",'Step 4 Support Tool'!F69)</f>
        <v/>
      </c>
      <c r="D165" s="982">
        <f>'Step 4 Support Tool'!G69</f>
        <v>0</v>
      </c>
      <c r="E165" s="983">
        <f>'Step 4 Support Tool'!C69</f>
        <v>0</v>
      </c>
      <c r="F165" s="983">
        <f>'Step 4 Support Tool'!D69</f>
        <v>0</v>
      </c>
      <c r="G165" s="842" t="str">
        <f>IF('Step 4 Support Tool'!E69="","",TRIM('Step 4 Support Tool'!E69))</f>
        <v/>
      </c>
      <c r="H165" s="842" t="str">
        <f t="shared" si="29"/>
        <v/>
      </c>
      <c r="I165" s="842" t="str">
        <f t="shared" si="30"/>
        <v/>
      </c>
      <c r="J165" s="984">
        <f>'Step 4 Support Tool'!B69</f>
        <v>0</v>
      </c>
      <c r="K165" s="369">
        <f>'Step 4 Support Tool'!H69</f>
        <v>0</v>
      </c>
      <c r="L165" s="369">
        <f>'Step 4 Support Tool'!I69</f>
        <v>0</v>
      </c>
      <c r="M165" s="985">
        <f>'Step 4 Support Tool'!J69</f>
        <v>0</v>
      </c>
      <c r="N165" s="985">
        <f>'Step 4 Support Tool'!K69</f>
        <v>0</v>
      </c>
      <c r="O165" s="985" t="str">
        <f>'Step 4 Support Tool'!L69</f>
        <v/>
      </c>
      <c r="P165" s="986">
        <f>'Step 4 Support Tool'!M69</f>
        <v>0</v>
      </c>
      <c r="Q165" s="987">
        <f>'Step 4 Support Tool'!N69</f>
        <v>0</v>
      </c>
      <c r="R165" s="987" t="str">
        <f>'Step 4 Support Tool'!O69</f>
        <v/>
      </c>
      <c r="S165" s="988" t="str">
        <f>'Step 4 Support Tool'!P69</f>
        <v/>
      </c>
      <c r="T165" s="989" t="str">
        <f>'Step 4 Support Tool'!Q69</f>
        <v/>
      </c>
      <c r="U165" s="989" t="str">
        <f>'Step 4 Support Tool'!R69</f>
        <v/>
      </c>
      <c r="V165" s="989" t="str">
        <f>'Step 4 Support Tool'!S69</f>
        <v/>
      </c>
      <c r="W165" s="988" t="str">
        <f>'Step 4 Support Tool'!T69</f>
        <v/>
      </c>
      <c r="X165" s="990" t="str">
        <f>'Step 4 Support Tool'!X69</f>
        <v/>
      </c>
      <c r="Y165" s="991" t="str">
        <f t="shared" si="31"/>
        <v/>
      </c>
      <c r="Z165" s="992" t="str">
        <f>'Step 4 Support Tool'!AB69</f>
        <v/>
      </c>
      <c r="AA165" s="993"/>
      <c r="AB165" s="993"/>
      <c r="AC165" s="373"/>
      <c r="AD165" s="373"/>
      <c r="AE165" s="373"/>
      <c r="AF165" s="373"/>
      <c r="AG165" s="373"/>
      <c r="AH165" s="373"/>
      <c r="AI165" s="424"/>
      <c r="AJ165" s="424"/>
      <c r="AK165" s="424"/>
      <c r="AL165" s="424"/>
      <c r="AO165" s="424"/>
      <c r="AP165" s="424"/>
      <c r="AQ165" s="424"/>
      <c r="AR165" s="424"/>
      <c r="AS165" s="424"/>
      <c r="AT165" s="424"/>
      <c r="AU165" s="424"/>
      <c r="AV165" s="424"/>
      <c r="AW165" s="424"/>
      <c r="AX165" s="424"/>
      <c r="AY165" s="424"/>
      <c r="AZ165" s="424"/>
      <c r="BA165" s="424"/>
      <c r="BB165" s="424"/>
      <c r="BC165" s="424"/>
      <c r="BG165" s="994" t="str">
        <f>SUBSTITUTE('Step 4 Support Tool'!A69," ","")</f>
        <v>EE52</v>
      </c>
      <c r="BH165" s="653">
        <f t="shared" si="34"/>
        <v>0</v>
      </c>
      <c r="BI165" s="424"/>
      <c r="BJ165" s="424"/>
      <c r="BK165" s="424"/>
      <c r="BL165" s="424"/>
      <c r="BM165" s="424"/>
      <c r="BN165" s="424"/>
      <c r="BO165" s="424"/>
      <c r="BP165" s="424"/>
      <c r="BQ165" s="424"/>
      <c r="BR165" s="424"/>
      <c r="CQ165" s="424"/>
      <c r="CR165" s="424"/>
      <c r="CT165" s="424"/>
      <c r="CU165" s="424"/>
      <c r="CV165" s="424"/>
      <c r="CW165" s="424"/>
      <c r="CX165" s="424"/>
      <c r="CY165" s="424"/>
      <c r="CZ165" s="424"/>
      <c r="DA165" s="424"/>
      <c r="DC165" s="424"/>
      <c r="DD165" s="424"/>
      <c r="DE165" s="424"/>
      <c r="DF165" s="424"/>
      <c r="DG165" s="424"/>
      <c r="DH165" s="424"/>
      <c r="DJ165" s="424"/>
      <c r="DK165" s="424"/>
      <c r="DL165" s="424"/>
      <c r="DM165" s="424"/>
      <c r="DN165" s="424"/>
      <c r="DO165" s="424"/>
      <c r="DP165" s="424"/>
      <c r="DQ165" s="424"/>
      <c r="DR165" s="424"/>
      <c r="DS165" s="424"/>
      <c r="DT165" s="424"/>
      <c r="DU165" s="424"/>
      <c r="DV165" s="424"/>
      <c r="DW165" s="424"/>
      <c r="DX165" s="424"/>
      <c r="DY165" s="424"/>
      <c r="DZ165" s="424"/>
      <c r="EA165" s="424"/>
      <c r="EB165" s="424"/>
      <c r="EC165" s="424"/>
      <c r="ED165" s="424"/>
      <c r="EE165" s="424"/>
      <c r="EF165" s="424"/>
      <c r="EG165" s="424"/>
      <c r="EH165" s="424"/>
      <c r="EI165" s="424"/>
      <c r="EJ165" s="424"/>
      <c r="EK165" s="424"/>
      <c r="EL165" s="424"/>
      <c r="EM165" s="424"/>
      <c r="EN165" s="424"/>
      <c r="EO165" s="424"/>
      <c r="EP165" s="424"/>
      <c r="EQ165" s="424"/>
      <c r="ER165" s="424"/>
      <c r="ES165" s="424"/>
      <c r="ET165" s="424"/>
      <c r="EU165" s="424"/>
      <c r="EV165" s="424"/>
      <c r="EW165" s="424"/>
      <c r="EX165" s="424"/>
      <c r="EY165" s="424"/>
      <c r="EZ165" s="424"/>
      <c r="FA165" s="424"/>
      <c r="FB165" s="424"/>
      <c r="FC165" s="424"/>
      <c r="FD165" s="424"/>
      <c r="FE165" s="424"/>
      <c r="FF165" s="424"/>
      <c r="FG165" s="424"/>
      <c r="FH165" s="424"/>
      <c r="FI165" s="424"/>
      <c r="FJ165" s="424"/>
      <c r="FK165" s="424"/>
      <c r="FL165" s="424"/>
      <c r="FM165" s="424"/>
      <c r="FN165" s="424"/>
      <c r="FO165" s="424"/>
      <c r="FP165" s="424"/>
      <c r="FQ165" s="424"/>
      <c r="FR165" s="424"/>
      <c r="FS165" s="424"/>
      <c r="FT165" s="424"/>
      <c r="FU165" s="424"/>
      <c r="FV165" s="424"/>
      <c r="FW165" s="424"/>
      <c r="FX165" s="424"/>
      <c r="FY165" s="424"/>
      <c r="FZ165" s="424"/>
      <c r="GA165" s="424"/>
      <c r="GB165" s="424"/>
    </row>
    <row r="166" spans="1:184" ht="12" customHeight="1" x14ac:dyDescent="0.25">
      <c r="A166" s="842" t="str">
        <f t="shared" si="32"/>
        <v/>
      </c>
      <c r="B166" s="369" t="str">
        <f t="shared" si="33"/>
        <v/>
      </c>
      <c r="C166" s="982" t="str">
        <f>IF('Step 4 Support Tool'!F70=0,"",'Step 4 Support Tool'!F70)</f>
        <v/>
      </c>
      <c r="D166" s="982">
        <f>'Step 4 Support Tool'!G70</f>
        <v>0</v>
      </c>
      <c r="E166" s="983">
        <f>'Step 4 Support Tool'!C70</f>
        <v>0</v>
      </c>
      <c r="F166" s="983">
        <f>'Step 4 Support Tool'!D70</f>
        <v>0</v>
      </c>
      <c r="G166" s="842" t="str">
        <f>IF('Step 4 Support Tool'!E70="","",TRIM('Step 4 Support Tool'!E70))</f>
        <v/>
      </c>
      <c r="H166" s="842" t="str">
        <f t="shared" si="29"/>
        <v/>
      </c>
      <c r="I166" s="842" t="str">
        <f t="shared" si="30"/>
        <v/>
      </c>
      <c r="J166" s="984">
        <f>'Step 4 Support Tool'!B70</f>
        <v>0</v>
      </c>
      <c r="K166" s="369">
        <f>'Step 4 Support Tool'!H70</f>
        <v>0</v>
      </c>
      <c r="L166" s="369">
        <f>'Step 4 Support Tool'!I70</f>
        <v>0</v>
      </c>
      <c r="M166" s="985">
        <f>'Step 4 Support Tool'!J70</f>
        <v>0</v>
      </c>
      <c r="N166" s="985">
        <f>'Step 4 Support Tool'!K70</f>
        <v>0</v>
      </c>
      <c r="O166" s="985" t="str">
        <f>'Step 4 Support Tool'!L70</f>
        <v/>
      </c>
      <c r="P166" s="986">
        <f>'Step 4 Support Tool'!M70</f>
        <v>0</v>
      </c>
      <c r="Q166" s="987">
        <f>'Step 4 Support Tool'!N70</f>
        <v>0</v>
      </c>
      <c r="R166" s="987" t="str">
        <f>'Step 4 Support Tool'!O70</f>
        <v/>
      </c>
      <c r="S166" s="988" t="str">
        <f>'Step 4 Support Tool'!P70</f>
        <v/>
      </c>
      <c r="T166" s="989" t="str">
        <f>'Step 4 Support Tool'!Q70</f>
        <v/>
      </c>
      <c r="U166" s="989" t="str">
        <f>'Step 4 Support Tool'!R70</f>
        <v/>
      </c>
      <c r="V166" s="989" t="str">
        <f>'Step 4 Support Tool'!S70</f>
        <v/>
      </c>
      <c r="W166" s="988" t="str">
        <f>'Step 4 Support Tool'!T70</f>
        <v/>
      </c>
      <c r="X166" s="990" t="str">
        <f>'Step 4 Support Tool'!X70</f>
        <v/>
      </c>
      <c r="Y166" s="991" t="str">
        <f t="shared" si="31"/>
        <v/>
      </c>
      <c r="Z166" s="992" t="str">
        <f>'Step 4 Support Tool'!AB70</f>
        <v/>
      </c>
      <c r="AA166" s="993"/>
      <c r="AB166" s="993"/>
      <c r="AC166" s="373"/>
      <c r="AD166" s="373"/>
      <c r="AE166" s="373"/>
      <c r="AF166" s="373"/>
      <c r="AG166" s="373"/>
      <c r="AH166" s="373"/>
      <c r="AI166" s="424"/>
      <c r="AJ166" s="424"/>
      <c r="AK166" s="424"/>
      <c r="AL166" s="424"/>
      <c r="AO166" s="424"/>
      <c r="AP166" s="424"/>
      <c r="AQ166" s="424"/>
      <c r="AR166" s="424"/>
      <c r="AS166" s="424"/>
      <c r="AT166" s="424"/>
      <c r="AU166" s="424"/>
      <c r="AV166" s="424"/>
      <c r="AW166" s="424"/>
      <c r="AX166" s="424"/>
      <c r="AY166" s="424"/>
      <c r="AZ166" s="424"/>
      <c r="BA166" s="424"/>
      <c r="BB166" s="424"/>
      <c r="BC166" s="424"/>
      <c r="BG166" s="994" t="str">
        <f>SUBSTITUTE('Step 4 Support Tool'!A70," ","")</f>
        <v>EE53</v>
      </c>
      <c r="BH166" s="653">
        <f t="shared" si="34"/>
        <v>0</v>
      </c>
      <c r="BI166" s="424"/>
      <c r="BJ166" s="424"/>
      <c r="BK166" s="424"/>
      <c r="BL166" s="424"/>
      <c r="BM166" s="424"/>
      <c r="BN166" s="424"/>
      <c r="BO166" s="424"/>
      <c r="BP166" s="424"/>
      <c r="BQ166" s="424"/>
      <c r="BR166" s="424"/>
      <c r="CQ166" s="424"/>
      <c r="CR166" s="424"/>
      <c r="CT166" s="424"/>
      <c r="CU166" s="424"/>
      <c r="CV166" s="424"/>
      <c r="CW166" s="424"/>
      <c r="CX166" s="424"/>
      <c r="CY166" s="424"/>
      <c r="CZ166" s="424"/>
      <c r="DA166" s="424"/>
      <c r="DC166" s="424"/>
      <c r="DD166" s="424"/>
      <c r="DE166" s="424"/>
      <c r="DF166" s="424"/>
      <c r="DG166" s="424"/>
      <c r="DH166" s="424"/>
      <c r="DJ166" s="424"/>
      <c r="DK166" s="424"/>
      <c r="DL166" s="424"/>
      <c r="DM166" s="424"/>
      <c r="DN166" s="424"/>
      <c r="DO166" s="424"/>
      <c r="DP166" s="424"/>
      <c r="DQ166" s="424"/>
      <c r="DR166" s="424"/>
      <c r="DS166" s="424"/>
      <c r="DT166" s="424"/>
      <c r="DU166" s="424"/>
      <c r="DV166" s="424"/>
      <c r="DW166" s="424"/>
      <c r="DX166" s="424"/>
      <c r="DY166" s="424"/>
      <c r="DZ166" s="424"/>
      <c r="EA166" s="424"/>
      <c r="EB166" s="424"/>
      <c r="EC166" s="424"/>
      <c r="ED166" s="424"/>
      <c r="EE166" s="424"/>
      <c r="EF166" s="424"/>
      <c r="EG166" s="424"/>
      <c r="EH166" s="424"/>
      <c r="EI166" s="424"/>
      <c r="EJ166" s="424"/>
      <c r="EK166" s="424"/>
      <c r="EL166" s="424"/>
      <c r="EM166" s="424"/>
      <c r="EN166" s="424"/>
      <c r="EO166" s="424"/>
      <c r="EP166" s="424"/>
      <c r="EQ166" s="424"/>
      <c r="ER166" s="424"/>
      <c r="ES166" s="424"/>
      <c r="ET166" s="424"/>
      <c r="EU166" s="424"/>
      <c r="EV166" s="424"/>
      <c r="EW166" s="424"/>
      <c r="EX166" s="424"/>
      <c r="EY166" s="424"/>
      <c r="EZ166" s="424"/>
      <c r="FA166" s="424"/>
      <c r="FB166" s="424"/>
      <c r="FC166" s="424"/>
      <c r="FD166" s="424"/>
      <c r="FE166" s="424"/>
      <c r="FF166" s="424"/>
      <c r="FG166" s="424"/>
      <c r="FH166" s="424"/>
      <c r="FI166" s="424"/>
      <c r="FJ166" s="424"/>
      <c r="FK166" s="424"/>
      <c r="FL166" s="424"/>
      <c r="FM166" s="424"/>
      <c r="FN166" s="424"/>
      <c r="FO166" s="424"/>
      <c r="FP166" s="424"/>
      <c r="FQ166" s="424"/>
      <c r="FR166" s="424"/>
      <c r="FS166" s="424"/>
      <c r="FT166" s="424"/>
      <c r="FU166" s="424"/>
      <c r="FV166" s="424"/>
      <c r="FW166" s="424"/>
      <c r="FX166" s="424"/>
      <c r="FY166" s="424"/>
      <c r="FZ166" s="424"/>
      <c r="GA166" s="424"/>
      <c r="GB166" s="424"/>
    </row>
    <row r="167" spans="1:184" ht="12" customHeight="1" x14ac:dyDescent="0.25">
      <c r="A167" s="842" t="str">
        <f t="shared" si="32"/>
        <v/>
      </c>
      <c r="B167" s="369" t="str">
        <f t="shared" si="33"/>
        <v/>
      </c>
      <c r="C167" s="982" t="str">
        <f>IF('Step 4 Support Tool'!F71=0,"",'Step 4 Support Tool'!F71)</f>
        <v/>
      </c>
      <c r="D167" s="982">
        <f>'Step 4 Support Tool'!G71</f>
        <v>0</v>
      </c>
      <c r="E167" s="983">
        <f>'Step 4 Support Tool'!C71</f>
        <v>0</v>
      </c>
      <c r="F167" s="983">
        <f>'Step 4 Support Tool'!D71</f>
        <v>0</v>
      </c>
      <c r="G167" s="842" t="str">
        <f>IF('Step 4 Support Tool'!E71="","",TRIM('Step 4 Support Tool'!E71))</f>
        <v/>
      </c>
      <c r="H167" s="842" t="str">
        <f t="shared" si="29"/>
        <v/>
      </c>
      <c r="I167" s="842" t="str">
        <f t="shared" si="30"/>
        <v/>
      </c>
      <c r="J167" s="984">
        <f>'Step 4 Support Tool'!B71</f>
        <v>0</v>
      </c>
      <c r="K167" s="369">
        <f>'Step 4 Support Tool'!H71</f>
        <v>0</v>
      </c>
      <c r="L167" s="369">
        <f>'Step 4 Support Tool'!I71</f>
        <v>0</v>
      </c>
      <c r="M167" s="985">
        <f>'Step 4 Support Tool'!J71</f>
        <v>0</v>
      </c>
      <c r="N167" s="985">
        <f>'Step 4 Support Tool'!K71</f>
        <v>0</v>
      </c>
      <c r="O167" s="985" t="str">
        <f>'Step 4 Support Tool'!L71</f>
        <v/>
      </c>
      <c r="P167" s="986">
        <f>'Step 4 Support Tool'!M71</f>
        <v>0</v>
      </c>
      <c r="Q167" s="987">
        <f>'Step 4 Support Tool'!N71</f>
        <v>0</v>
      </c>
      <c r="R167" s="987" t="str">
        <f>'Step 4 Support Tool'!O71</f>
        <v/>
      </c>
      <c r="S167" s="988" t="str">
        <f>'Step 4 Support Tool'!P71</f>
        <v/>
      </c>
      <c r="T167" s="989" t="str">
        <f>'Step 4 Support Tool'!Q71</f>
        <v/>
      </c>
      <c r="U167" s="989" t="str">
        <f>'Step 4 Support Tool'!R71</f>
        <v/>
      </c>
      <c r="V167" s="989" t="str">
        <f>'Step 4 Support Tool'!S71</f>
        <v/>
      </c>
      <c r="W167" s="988" t="str">
        <f>'Step 4 Support Tool'!T71</f>
        <v/>
      </c>
      <c r="X167" s="990" t="str">
        <f>'Step 4 Support Tool'!X71</f>
        <v/>
      </c>
      <c r="Y167" s="991" t="str">
        <f t="shared" si="31"/>
        <v/>
      </c>
      <c r="Z167" s="992" t="str">
        <f>'Step 4 Support Tool'!AB71</f>
        <v/>
      </c>
      <c r="AA167" s="993"/>
      <c r="AB167" s="993"/>
      <c r="AC167" s="373"/>
      <c r="AD167" s="373"/>
      <c r="AE167" s="373"/>
      <c r="AF167" s="373"/>
      <c r="AG167" s="373"/>
      <c r="AH167" s="373"/>
      <c r="AI167" s="424"/>
      <c r="AJ167" s="424"/>
      <c r="AK167" s="424"/>
      <c r="AL167" s="424"/>
      <c r="AO167" s="424"/>
      <c r="AP167" s="424"/>
      <c r="AQ167" s="424"/>
      <c r="AR167" s="424"/>
      <c r="AS167" s="424"/>
      <c r="AT167" s="424"/>
      <c r="AU167" s="424"/>
      <c r="AV167" s="424"/>
      <c r="AW167" s="424"/>
      <c r="AX167" s="424"/>
      <c r="AY167" s="424"/>
      <c r="AZ167" s="424"/>
      <c r="BA167" s="424"/>
      <c r="BB167" s="424"/>
      <c r="BC167" s="424"/>
      <c r="BG167" s="994" t="str">
        <f>SUBSTITUTE('Step 4 Support Tool'!A71," ","")</f>
        <v>EE54</v>
      </c>
      <c r="BH167" s="653">
        <f t="shared" si="34"/>
        <v>0</v>
      </c>
      <c r="BI167" s="424"/>
      <c r="BJ167" s="424"/>
      <c r="BK167" s="424"/>
      <c r="BL167" s="424"/>
      <c r="BM167" s="424"/>
      <c r="BN167" s="424"/>
      <c r="BO167" s="424"/>
      <c r="BP167" s="424"/>
      <c r="BQ167" s="424"/>
      <c r="BR167" s="424"/>
      <c r="CQ167" s="424"/>
      <c r="CR167" s="424"/>
      <c r="CT167" s="424"/>
      <c r="CU167" s="424"/>
      <c r="CV167" s="424"/>
      <c r="CW167" s="424"/>
      <c r="CX167" s="424"/>
      <c r="CY167" s="424"/>
      <c r="CZ167" s="424"/>
      <c r="DA167" s="424"/>
      <c r="DC167" s="424"/>
      <c r="DD167" s="424"/>
      <c r="DE167" s="424"/>
      <c r="DF167" s="424"/>
      <c r="DG167" s="424"/>
      <c r="DH167" s="424"/>
      <c r="DJ167" s="424"/>
      <c r="DK167" s="424"/>
      <c r="DL167" s="424"/>
      <c r="DM167" s="424"/>
      <c r="DN167" s="424"/>
      <c r="DO167" s="424"/>
      <c r="DP167" s="424"/>
      <c r="DQ167" s="424"/>
      <c r="DR167" s="424"/>
      <c r="DS167" s="424"/>
      <c r="DT167" s="424"/>
      <c r="DU167" s="424"/>
      <c r="DV167" s="424"/>
      <c r="DW167" s="424"/>
      <c r="DX167" s="424"/>
      <c r="DY167" s="424"/>
      <c r="DZ167" s="424"/>
      <c r="EA167" s="424"/>
      <c r="EB167" s="424"/>
      <c r="EC167" s="424"/>
      <c r="ED167" s="424"/>
      <c r="EE167" s="424"/>
      <c r="EF167" s="424"/>
      <c r="EG167" s="424"/>
      <c r="EH167" s="424"/>
      <c r="EI167" s="424"/>
      <c r="EJ167" s="424"/>
      <c r="EK167" s="424"/>
      <c r="EL167" s="424"/>
      <c r="EM167" s="424"/>
      <c r="EN167" s="424"/>
      <c r="EO167" s="424"/>
      <c r="EP167" s="424"/>
      <c r="EQ167" s="424"/>
      <c r="ER167" s="424"/>
      <c r="ES167" s="424"/>
      <c r="ET167" s="424"/>
      <c r="EU167" s="424"/>
      <c r="EV167" s="424"/>
      <c r="EW167" s="424"/>
      <c r="EX167" s="424"/>
      <c r="EY167" s="424"/>
      <c r="EZ167" s="424"/>
      <c r="FA167" s="424"/>
      <c r="FB167" s="424"/>
      <c r="FC167" s="424"/>
      <c r="FD167" s="424"/>
      <c r="FE167" s="424"/>
      <c r="FF167" s="424"/>
      <c r="FG167" s="424"/>
      <c r="FH167" s="424"/>
      <c r="FI167" s="424"/>
      <c r="FJ167" s="424"/>
      <c r="FK167" s="424"/>
      <c r="FL167" s="424"/>
      <c r="FM167" s="424"/>
      <c r="FN167" s="424"/>
      <c r="FO167" s="424"/>
      <c r="FP167" s="424"/>
      <c r="FQ167" s="424"/>
      <c r="FR167" s="424"/>
      <c r="FS167" s="424"/>
      <c r="FT167" s="424"/>
      <c r="FU167" s="424"/>
      <c r="FV167" s="424"/>
      <c r="FW167" s="424"/>
      <c r="FX167" s="424"/>
      <c r="FY167" s="424"/>
      <c r="FZ167" s="424"/>
      <c r="GA167" s="424"/>
      <c r="GB167" s="424"/>
    </row>
    <row r="168" spans="1:184" ht="12" customHeight="1" x14ac:dyDescent="0.25">
      <c r="A168" s="842" t="str">
        <f t="shared" si="32"/>
        <v/>
      </c>
      <c r="B168" s="369" t="str">
        <f t="shared" si="33"/>
        <v/>
      </c>
      <c r="C168" s="982" t="str">
        <f>IF('Step 4 Support Tool'!F72=0,"",'Step 4 Support Tool'!F72)</f>
        <v/>
      </c>
      <c r="D168" s="982">
        <f>'Step 4 Support Tool'!G72</f>
        <v>0</v>
      </c>
      <c r="E168" s="983">
        <f>'Step 4 Support Tool'!C72</f>
        <v>0</v>
      </c>
      <c r="F168" s="983">
        <f>'Step 4 Support Tool'!D72</f>
        <v>0</v>
      </c>
      <c r="G168" s="842" t="str">
        <f>IF('Step 4 Support Tool'!E72="","",TRIM('Step 4 Support Tool'!E72))</f>
        <v/>
      </c>
      <c r="H168" s="842" t="str">
        <f t="shared" si="29"/>
        <v/>
      </c>
      <c r="I168" s="842" t="str">
        <f t="shared" si="30"/>
        <v/>
      </c>
      <c r="J168" s="984">
        <f>'Step 4 Support Tool'!B72</f>
        <v>0</v>
      </c>
      <c r="K168" s="369">
        <f>'Step 4 Support Tool'!H72</f>
        <v>0</v>
      </c>
      <c r="L168" s="369">
        <f>'Step 4 Support Tool'!I72</f>
        <v>0</v>
      </c>
      <c r="M168" s="985">
        <f>'Step 4 Support Tool'!J72</f>
        <v>0</v>
      </c>
      <c r="N168" s="985">
        <f>'Step 4 Support Tool'!K72</f>
        <v>0</v>
      </c>
      <c r="O168" s="985" t="str">
        <f>'Step 4 Support Tool'!L72</f>
        <v/>
      </c>
      <c r="P168" s="986">
        <f>'Step 4 Support Tool'!M72</f>
        <v>0</v>
      </c>
      <c r="Q168" s="987">
        <f>'Step 4 Support Tool'!N72</f>
        <v>0</v>
      </c>
      <c r="R168" s="987" t="str">
        <f>'Step 4 Support Tool'!O72</f>
        <v/>
      </c>
      <c r="S168" s="988" t="str">
        <f>'Step 4 Support Tool'!P72</f>
        <v/>
      </c>
      <c r="T168" s="989" t="str">
        <f>'Step 4 Support Tool'!Q72</f>
        <v/>
      </c>
      <c r="U168" s="989" t="str">
        <f>'Step 4 Support Tool'!R72</f>
        <v/>
      </c>
      <c r="V168" s="989" t="str">
        <f>'Step 4 Support Tool'!S72</f>
        <v/>
      </c>
      <c r="W168" s="988" t="str">
        <f>'Step 4 Support Tool'!T72</f>
        <v/>
      </c>
      <c r="X168" s="990" t="str">
        <f>'Step 4 Support Tool'!X72</f>
        <v/>
      </c>
      <c r="Y168" s="991" t="str">
        <f t="shared" si="31"/>
        <v/>
      </c>
      <c r="Z168" s="992" t="str">
        <f>'Step 4 Support Tool'!AB72</f>
        <v/>
      </c>
      <c r="AA168" s="993"/>
      <c r="AB168" s="993"/>
      <c r="AC168" s="373"/>
      <c r="AD168" s="373"/>
      <c r="AE168" s="373"/>
      <c r="AF168" s="373"/>
      <c r="AG168" s="373"/>
      <c r="AH168" s="373"/>
      <c r="AI168" s="424"/>
      <c r="AJ168" s="424"/>
      <c r="AK168" s="424"/>
      <c r="AL168" s="424"/>
      <c r="AO168" s="424"/>
      <c r="AP168" s="424"/>
      <c r="AQ168" s="424"/>
      <c r="AR168" s="424"/>
      <c r="AS168" s="424"/>
      <c r="AT168" s="424"/>
      <c r="AU168" s="424"/>
      <c r="AV168" s="424"/>
      <c r="AW168" s="424"/>
      <c r="AX168" s="424"/>
      <c r="AY168" s="424"/>
      <c r="AZ168" s="424"/>
      <c r="BA168" s="424"/>
      <c r="BB168" s="424"/>
      <c r="BC168" s="424"/>
      <c r="BG168" s="994" t="str">
        <f>SUBSTITUTE('Step 4 Support Tool'!A72," ","")</f>
        <v>EE55</v>
      </c>
      <c r="BH168" s="653">
        <f t="shared" si="34"/>
        <v>0</v>
      </c>
      <c r="BI168" s="424"/>
      <c r="BJ168" s="424"/>
      <c r="BK168" s="424"/>
      <c r="BL168" s="424"/>
      <c r="BM168" s="424"/>
      <c r="BN168" s="424"/>
      <c r="BO168" s="424"/>
      <c r="BP168" s="424"/>
      <c r="BQ168" s="424"/>
      <c r="BR168" s="424"/>
      <c r="CQ168" s="424"/>
      <c r="CR168" s="424"/>
      <c r="CT168" s="424"/>
      <c r="CU168" s="424"/>
      <c r="CV168" s="424"/>
      <c r="CW168" s="424"/>
      <c r="CX168" s="424"/>
      <c r="CY168" s="424"/>
      <c r="CZ168" s="424"/>
      <c r="DA168" s="424"/>
      <c r="DC168" s="424"/>
      <c r="DD168" s="424"/>
      <c r="DE168" s="424"/>
      <c r="DF168" s="424"/>
      <c r="DG168" s="424"/>
      <c r="DH168" s="424"/>
      <c r="DJ168" s="424"/>
      <c r="DK168" s="424"/>
      <c r="DL168" s="424"/>
      <c r="DM168" s="424"/>
      <c r="DN168" s="424"/>
      <c r="DO168" s="424"/>
      <c r="DP168" s="424"/>
      <c r="DQ168" s="424"/>
      <c r="DR168" s="424"/>
      <c r="DS168" s="424"/>
      <c r="DT168" s="424"/>
      <c r="DU168" s="424"/>
      <c r="DV168" s="424"/>
      <c r="DW168" s="424"/>
      <c r="DX168" s="424"/>
      <c r="DY168" s="424"/>
      <c r="DZ168" s="424"/>
      <c r="EA168" s="424"/>
      <c r="EB168" s="424"/>
      <c r="EC168" s="424"/>
      <c r="ED168" s="424"/>
      <c r="EE168" s="424"/>
      <c r="EF168" s="424"/>
      <c r="EG168" s="424"/>
      <c r="EH168" s="424"/>
      <c r="EI168" s="424"/>
      <c r="EJ168" s="424"/>
      <c r="EK168" s="424"/>
      <c r="EL168" s="424"/>
      <c r="EM168" s="424"/>
      <c r="EN168" s="424"/>
      <c r="EO168" s="424"/>
      <c r="EP168" s="424"/>
      <c r="EQ168" s="424"/>
      <c r="ER168" s="424"/>
      <c r="ES168" s="424"/>
      <c r="ET168" s="424"/>
      <c r="EU168" s="424"/>
      <c r="EV168" s="424"/>
      <c r="EW168" s="424"/>
      <c r="EX168" s="424"/>
      <c r="EY168" s="424"/>
      <c r="EZ168" s="424"/>
      <c r="FA168" s="424"/>
      <c r="FB168" s="424"/>
      <c r="FC168" s="424"/>
      <c r="FD168" s="424"/>
      <c r="FE168" s="424"/>
      <c r="FF168" s="424"/>
      <c r="FG168" s="424"/>
      <c r="FH168" s="424"/>
      <c r="FI168" s="424"/>
      <c r="FJ168" s="424"/>
      <c r="FK168" s="424"/>
      <c r="FL168" s="424"/>
      <c r="FM168" s="424"/>
      <c r="FN168" s="424"/>
      <c r="FO168" s="424"/>
      <c r="FP168" s="424"/>
      <c r="FQ168" s="424"/>
      <c r="FR168" s="424"/>
      <c r="FS168" s="424"/>
      <c r="FT168" s="424"/>
      <c r="FU168" s="424"/>
      <c r="FV168" s="424"/>
      <c r="FW168" s="424"/>
      <c r="FX168" s="424"/>
      <c r="FY168" s="424"/>
      <c r="FZ168" s="424"/>
      <c r="GA168" s="424"/>
      <c r="GB168" s="424"/>
    </row>
    <row r="169" spans="1:184" ht="12" customHeight="1" x14ac:dyDescent="0.25">
      <c r="A169" s="842" t="str">
        <f t="shared" si="32"/>
        <v/>
      </c>
      <c r="B169" s="369" t="str">
        <f t="shared" si="33"/>
        <v/>
      </c>
      <c r="C169" s="982" t="str">
        <f>IF('Step 4 Support Tool'!F73=0,"",'Step 4 Support Tool'!F73)</f>
        <v/>
      </c>
      <c r="D169" s="982">
        <f>'Step 4 Support Tool'!G73</f>
        <v>0</v>
      </c>
      <c r="E169" s="983">
        <f>'Step 4 Support Tool'!C73</f>
        <v>0</v>
      </c>
      <c r="F169" s="983">
        <f>'Step 4 Support Tool'!D73</f>
        <v>0</v>
      </c>
      <c r="G169" s="842" t="str">
        <f>IF('Step 4 Support Tool'!E73="","",TRIM('Step 4 Support Tool'!E73))</f>
        <v/>
      </c>
      <c r="H169" s="842" t="str">
        <f t="shared" si="29"/>
        <v/>
      </c>
      <c r="I169" s="842" t="str">
        <f t="shared" si="30"/>
        <v/>
      </c>
      <c r="J169" s="984">
        <f>'Step 4 Support Tool'!B73</f>
        <v>0</v>
      </c>
      <c r="K169" s="369">
        <f>'Step 4 Support Tool'!H73</f>
        <v>0</v>
      </c>
      <c r="L169" s="369">
        <f>'Step 4 Support Tool'!I73</f>
        <v>0</v>
      </c>
      <c r="M169" s="985">
        <f>'Step 4 Support Tool'!J73</f>
        <v>0</v>
      </c>
      <c r="N169" s="985">
        <f>'Step 4 Support Tool'!K73</f>
        <v>0</v>
      </c>
      <c r="O169" s="985" t="str">
        <f>'Step 4 Support Tool'!L73</f>
        <v/>
      </c>
      <c r="P169" s="986">
        <f>'Step 4 Support Tool'!M73</f>
        <v>0</v>
      </c>
      <c r="Q169" s="987">
        <f>'Step 4 Support Tool'!N73</f>
        <v>0</v>
      </c>
      <c r="R169" s="987" t="str">
        <f>'Step 4 Support Tool'!O73</f>
        <v/>
      </c>
      <c r="S169" s="988" t="str">
        <f>'Step 4 Support Tool'!P73</f>
        <v/>
      </c>
      <c r="T169" s="989" t="str">
        <f>'Step 4 Support Tool'!Q73</f>
        <v/>
      </c>
      <c r="U169" s="989" t="str">
        <f>'Step 4 Support Tool'!R73</f>
        <v/>
      </c>
      <c r="V169" s="989" t="str">
        <f>'Step 4 Support Tool'!S73</f>
        <v/>
      </c>
      <c r="W169" s="988" t="str">
        <f>'Step 4 Support Tool'!T73</f>
        <v/>
      </c>
      <c r="X169" s="990" t="str">
        <f>'Step 4 Support Tool'!X73</f>
        <v/>
      </c>
      <c r="Y169" s="991" t="str">
        <f t="shared" si="31"/>
        <v/>
      </c>
      <c r="Z169" s="992" t="str">
        <f>'Step 4 Support Tool'!AB73</f>
        <v/>
      </c>
      <c r="AA169" s="993"/>
      <c r="AB169" s="993"/>
      <c r="AC169" s="373"/>
      <c r="AD169" s="373"/>
      <c r="AE169" s="373"/>
      <c r="AF169" s="373"/>
      <c r="AG169" s="373"/>
      <c r="AH169" s="373"/>
      <c r="AI169" s="424"/>
      <c r="AJ169" s="424"/>
      <c r="AK169" s="424"/>
      <c r="AL169" s="424"/>
      <c r="AO169" s="424"/>
      <c r="AP169" s="424"/>
      <c r="AQ169" s="424"/>
      <c r="AR169" s="424"/>
      <c r="AS169" s="424"/>
      <c r="AT169" s="424"/>
      <c r="AU169" s="424"/>
      <c r="AV169" s="424"/>
      <c r="AW169" s="424"/>
      <c r="AX169" s="424"/>
      <c r="AY169" s="424"/>
      <c r="AZ169" s="424"/>
      <c r="BA169" s="424"/>
      <c r="BB169" s="424"/>
      <c r="BC169" s="424"/>
      <c r="BG169" s="994" t="str">
        <f>SUBSTITUTE('Step 4 Support Tool'!A73," ","")</f>
        <v>EE56</v>
      </c>
      <c r="BH169" s="653">
        <f t="shared" si="34"/>
        <v>0</v>
      </c>
      <c r="BI169" s="424"/>
      <c r="BJ169" s="424"/>
      <c r="BK169" s="424"/>
      <c r="BL169" s="424"/>
      <c r="BM169" s="424"/>
      <c r="BN169" s="424"/>
      <c r="BO169" s="424"/>
      <c r="BP169" s="424"/>
      <c r="BQ169" s="424"/>
      <c r="BR169" s="424"/>
      <c r="CQ169" s="424"/>
      <c r="CR169" s="424"/>
      <c r="CT169" s="424"/>
      <c r="CU169" s="424"/>
      <c r="CV169" s="424"/>
      <c r="CW169" s="424"/>
      <c r="CX169" s="424"/>
      <c r="CY169" s="424"/>
      <c r="CZ169" s="424"/>
      <c r="DA169" s="424"/>
      <c r="DC169" s="424"/>
      <c r="DD169" s="424"/>
      <c r="DE169" s="424"/>
      <c r="DF169" s="424"/>
      <c r="DG169" s="424"/>
      <c r="DH169" s="424"/>
      <c r="DJ169" s="424"/>
      <c r="DK169" s="424"/>
      <c r="DL169" s="424"/>
      <c r="DM169" s="424"/>
      <c r="DN169" s="424"/>
      <c r="DO169" s="424"/>
      <c r="DP169" s="424"/>
      <c r="DQ169" s="424"/>
      <c r="DR169" s="424"/>
      <c r="DS169" s="424"/>
      <c r="DT169" s="424"/>
      <c r="DU169" s="424"/>
      <c r="DV169" s="424"/>
      <c r="DW169" s="424"/>
      <c r="DX169" s="424"/>
      <c r="DY169" s="424"/>
      <c r="DZ169" s="424"/>
      <c r="EA169" s="424"/>
      <c r="EB169" s="424"/>
      <c r="EC169" s="424"/>
      <c r="ED169" s="424"/>
      <c r="EE169" s="424"/>
      <c r="EF169" s="424"/>
      <c r="EG169" s="424"/>
      <c r="EH169" s="424"/>
      <c r="EI169" s="424"/>
      <c r="EJ169" s="424"/>
      <c r="EK169" s="424"/>
      <c r="EL169" s="424"/>
      <c r="EM169" s="424"/>
      <c r="EN169" s="424"/>
      <c r="EO169" s="424"/>
      <c r="EP169" s="424"/>
      <c r="EQ169" s="424"/>
      <c r="ER169" s="424"/>
      <c r="ES169" s="424"/>
      <c r="ET169" s="424"/>
      <c r="EU169" s="424"/>
      <c r="EV169" s="424"/>
      <c r="EW169" s="424"/>
      <c r="EX169" s="424"/>
      <c r="EY169" s="424"/>
      <c r="EZ169" s="424"/>
      <c r="FA169" s="424"/>
      <c r="FB169" s="424"/>
      <c r="FC169" s="424"/>
      <c r="FD169" s="424"/>
      <c r="FE169" s="424"/>
      <c r="FF169" s="424"/>
      <c r="FG169" s="424"/>
      <c r="FH169" s="424"/>
      <c r="FI169" s="424"/>
      <c r="FJ169" s="424"/>
      <c r="FK169" s="424"/>
      <c r="FL169" s="424"/>
      <c r="FM169" s="424"/>
      <c r="FN169" s="424"/>
      <c r="FO169" s="424"/>
      <c r="FP169" s="424"/>
      <c r="FQ169" s="424"/>
      <c r="FR169" s="424"/>
      <c r="FS169" s="424"/>
      <c r="FT169" s="424"/>
      <c r="FU169" s="424"/>
      <c r="FV169" s="424"/>
      <c r="FW169" s="424"/>
      <c r="FX169" s="424"/>
      <c r="FY169" s="424"/>
      <c r="FZ169" s="424"/>
      <c r="GA169" s="424"/>
      <c r="GB169" s="424"/>
    </row>
    <row r="170" spans="1:184" ht="12" customHeight="1" x14ac:dyDescent="0.25">
      <c r="A170" s="842" t="str">
        <f t="shared" si="32"/>
        <v/>
      </c>
      <c r="B170" s="369" t="str">
        <f t="shared" si="33"/>
        <v/>
      </c>
      <c r="C170" s="982" t="str">
        <f>IF('Step 4 Support Tool'!F74=0,"",'Step 4 Support Tool'!F74)</f>
        <v/>
      </c>
      <c r="D170" s="982">
        <f>'Step 4 Support Tool'!G74</f>
        <v>0</v>
      </c>
      <c r="E170" s="983">
        <f>'Step 4 Support Tool'!C74</f>
        <v>0</v>
      </c>
      <c r="F170" s="983">
        <f>'Step 4 Support Tool'!D74</f>
        <v>0</v>
      </c>
      <c r="G170" s="842" t="str">
        <f>IF('Step 4 Support Tool'!E74="","",TRIM('Step 4 Support Tool'!E74))</f>
        <v/>
      </c>
      <c r="H170" s="842" t="str">
        <f t="shared" si="29"/>
        <v/>
      </c>
      <c r="I170" s="842" t="str">
        <f t="shared" si="30"/>
        <v/>
      </c>
      <c r="J170" s="984">
        <f>'Step 4 Support Tool'!B74</f>
        <v>0</v>
      </c>
      <c r="K170" s="369">
        <f>'Step 4 Support Tool'!H74</f>
        <v>0</v>
      </c>
      <c r="L170" s="369">
        <f>'Step 4 Support Tool'!I74</f>
        <v>0</v>
      </c>
      <c r="M170" s="985">
        <f>'Step 4 Support Tool'!J74</f>
        <v>0</v>
      </c>
      <c r="N170" s="985">
        <f>'Step 4 Support Tool'!K74</f>
        <v>0</v>
      </c>
      <c r="O170" s="985" t="str">
        <f>'Step 4 Support Tool'!L74</f>
        <v/>
      </c>
      <c r="P170" s="986">
        <f>'Step 4 Support Tool'!M74</f>
        <v>0</v>
      </c>
      <c r="Q170" s="987">
        <f>'Step 4 Support Tool'!N74</f>
        <v>0</v>
      </c>
      <c r="R170" s="987" t="str">
        <f>'Step 4 Support Tool'!O74</f>
        <v/>
      </c>
      <c r="S170" s="988" t="str">
        <f>'Step 4 Support Tool'!P74</f>
        <v/>
      </c>
      <c r="T170" s="989" t="str">
        <f>'Step 4 Support Tool'!Q74</f>
        <v/>
      </c>
      <c r="U170" s="989" t="str">
        <f>'Step 4 Support Tool'!R74</f>
        <v/>
      </c>
      <c r="V170" s="989" t="str">
        <f>'Step 4 Support Tool'!S74</f>
        <v/>
      </c>
      <c r="W170" s="988" t="str">
        <f>'Step 4 Support Tool'!T74</f>
        <v/>
      </c>
      <c r="X170" s="990" t="str">
        <f>'Step 4 Support Tool'!X74</f>
        <v/>
      </c>
      <c r="Y170" s="991" t="str">
        <f t="shared" si="31"/>
        <v/>
      </c>
      <c r="Z170" s="992" t="str">
        <f>'Step 4 Support Tool'!AB74</f>
        <v/>
      </c>
      <c r="AA170" s="993"/>
      <c r="AB170" s="993"/>
      <c r="AC170" s="373"/>
      <c r="AD170" s="373"/>
      <c r="AE170" s="373"/>
      <c r="AF170" s="373"/>
      <c r="AG170" s="373"/>
      <c r="AH170" s="373"/>
      <c r="AI170" s="424"/>
      <c r="AJ170" s="424"/>
      <c r="AK170" s="424"/>
      <c r="AL170" s="424"/>
      <c r="AO170" s="424"/>
      <c r="AP170" s="424"/>
      <c r="AQ170" s="424"/>
      <c r="AR170" s="424"/>
      <c r="AS170" s="424"/>
      <c r="AT170" s="424"/>
      <c r="AU170" s="424"/>
      <c r="AV170" s="424"/>
      <c r="AW170" s="424"/>
      <c r="AX170" s="424"/>
      <c r="AY170" s="424"/>
      <c r="AZ170" s="424"/>
      <c r="BA170" s="424"/>
      <c r="BB170" s="424"/>
      <c r="BC170" s="424"/>
      <c r="BG170" s="994" t="str">
        <f>SUBSTITUTE('Step 4 Support Tool'!A74," ","")</f>
        <v>EE57</v>
      </c>
      <c r="BH170" s="653">
        <f t="shared" si="34"/>
        <v>0</v>
      </c>
      <c r="BI170" s="424"/>
      <c r="BJ170" s="424"/>
      <c r="BK170" s="424"/>
      <c r="BL170" s="424"/>
      <c r="BM170" s="424"/>
      <c r="BN170" s="424"/>
      <c r="BO170" s="424"/>
      <c r="BP170" s="424"/>
      <c r="BQ170" s="424"/>
      <c r="BR170" s="424"/>
      <c r="CQ170" s="424"/>
      <c r="CR170" s="424"/>
      <c r="CT170" s="424"/>
      <c r="CU170" s="424"/>
      <c r="CV170" s="424"/>
      <c r="CW170" s="424"/>
      <c r="CX170" s="424"/>
      <c r="CY170" s="424"/>
      <c r="CZ170" s="424"/>
      <c r="DA170" s="424"/>
      <c r="DC170" s="424"/>
      <c r="DD170" s="424"/>
      <c r="DE170" s="424"/>
      <c r="DF170" s="424"/>
      <c r="DG170" s="424"/>
      <c r="DH170" s="424"/>
      <c r="DJ170" s="424"/>
      <c r="DK170" s="424"/>
      <c r="DL170" s="424"/>
      <c r="DM170" s="424"/>
      <c r="DN170" s="424"/>
      <c r="DO170" s="424"/>
      <c r="DP170" s="424"/>
      <c r="DQ170" s="424"/>
      <c r="DR170" s="424"/>
      <c r="DS170" s="424"/>
      <c r="DT170" s="424"/>
      <c r="DU170" s="424"/>
      <c r="DV170" s="424"/>
      <c r="DW170" s="424"/>
      <c r="DX170" s="424"/>
      <c r="DY170" s="424"/>
      <c r="DZ170" s="424"/>
      <c r="EA170" s="424"/>
      <c r="EB170" s="424"/>
      <c r="EC170" s="424"/>
      <c r="ED170" s="424"/>
      <c r="EE170" s="424"/>
      <c r="EF170" s="424"/>
      <c r="EG170" s="424"/>
      <c r="EH170" s="424"/>
      <c r="EI170" s="424"/>
      <c r="EJ170" s="424"/>
      <c r="EK170" s="424"/>
      <c r="EL170" s="424"/>
      <c r="EM170" s="424"/>
      <c r="EN170" s="424"/>
      <c r="EO170" s="424"/>
      <c r="EP170" s="424"/>
      <c r="EQ170" s="424"/>
      <c r="ER170" s="424"/>
      <c r="ES170" s="424"/>
      <c r="ET170" s="424"/>
      <c r="EU170" s="424"/>
      <c r="EV170" s="424"/>
      <c r="EW170" s="424"/>
      <c r="EX170" s="424"/>
      <c r="EY170" s="424"/>
      <c r="EZ170" s="424"/>
      <c r="FA170" s="424"/>
      <c r="FB170" s="424"/>
      <c r="FC170" s="424"/>
      <c r="FD170" s="424"/>
      <c r="FE170" s="424"/>
      <c r="FF170" s="424"/>
      <c r="FG170" s="424"/>
      <c r="FH170" s="424"/>
      <c r="FI170" s="424"/>
      <c r="FJ170" s="424"/>
      <c r="FK170" s="424"/>
      <c r="FL170" s="424"/>
      <c r="FM170" s="424"/>
      <c r="FN170" s="424"/>
      <c r="FO170" s="424"/>
      <c r="FP170" s="424"/>
      <c r="FQ170" s="424"/>
      <c r="FR170" s="424"/>
      <c r="FS170" s="424"/>
      <c r="FT170" s="424"/>
      <c r="FU170" s="424"/>
      <c r="FV170" s="424"/>
      <c r="FW170" s="424"/>
      <c r="FX170" s="424"/>
      <c r="FY170" s="424"/>
      <c r="FZ170" s="424"/>
      <c r="GA170" s="424"/>
      <c r="GB170" s="424"/>
    </row>
    <row r="171" spans="1:184" ht="12" customHeight="1" x14ac:dyDescent="0.25">
      <c r="A171" s="842" t="str">
        <f t="shared" si="32"/>
        <v/>
      </c>
      <c r="B171" s="369" t="str">
        <f t="shared" si="33"/>
        <v/>
      </c>
      <c r="C171" s="982" t="str">
        <f>IF('Step 4 Support Tool'!F75=0,"",'Step 4 Support Tool'!F75)</f>
        <v/>
      </c>
      <c r="D171" s="982">
        <f>'Step 4 Support Tool'!G75</f>
        <v>0</v>
      </c>
      <c r="E171" s="983">
        <f>'Step 4 Support Tool'!C75</f>
        <v>0</v>
      </c>
      <c r="F171" s="983">
        <f>'Step 4 Support Tool'!D75</f>
        <v>0</v>
      </c>
      <c r="G171" s="842" t="str">
        <f>IF('Step 4 Support Tool'!E75="","",TRIM('Step 4 Support Tool'!E75))</f>
        <v/>
      </c>
      <c r="H171" s="842" t="str">
        <f t="shared" si="29"/>
        <v/>
      </c>
      <c r="I171" s="842" t="str">
        <f t="shared" si="30"/>
        <v/>
      </c>
      <c r="J171" s="984">
        <f>'Step 4 Support Tool'!B75</f>
        <v>0</v>
      </c>
      <c r="K171" s="369">
        <f>'Step 4 Support Tool'!H75</f>
        <v>0</v>
      </c>
      <c r="L171" s="369">
        <f>'Step 4 Support Tool'!I75</f>
        <v>0</v>
      </c>
      <c r="M171" s="985">
        <f>'Step 4 Support Tool'!J75</f>
        <v>0</v>
      </c>
      <c r="N171" s="985">
        <f>'Step 4 Support Tool'!K75</f>
        <v>0</v>
      </c>
      <c r="O171" s="985" t="str">
        <f>'Step 4 Support Tool'!L75</f>
        <v/>
      </c>
      <c r="P171" s="986">
        <f>'Step 4 Support Tool'!M75</f>
        <v>0</v>
      </c>
      <c r="Q171" s="987">
        <f>'Step 4 Support Tool'!N75</f>
        <v>0</v>
      </c>
      <c r="R171" s="987" t="str">
        <f>'Step 4 Support Tool'!O75</f>
        <v/>
      </c>
      <c r="S171" s="988" t="str">
        <f>'Step 4 Support Tool'!P75</f>
        <v/>
      </c>
      <c r="T171" s="989" t="str">
        <f>'Step 4 Support Tool'!Q75</f>
        <v/>
      </c>
      <c r="U171" s="989" t="str">
        <f>'Step 4 Support Tool'!R75</f>
        <v/>
      </c>
      <c r="V171" s="989" t="str">
        <f>'Step 4 Support Tool'!S75</f>
        <v/>
      </c>
      <c r="W171" s="988" t="str">
        <f>'Step 4 Support Tool'!T75</f>
        <v/>
      </c>
      <c r="X171" s="990" t="str">
        <f>'Step 4 Support Tool'!X75</f>
        <v/>
      </c>
      <c r="Y171" s="991" t="str">
        <f t="shared" si="31"/>
        <v/>
      </c>
      <c r="Z171" s="992" t="str">
        <f>'Step 4 Support Tool'!AB75</f>
        <v/>
      </c>
      <c r="AA171" s="993"/>
      <c r="AB171" s="993"/>
      <c r="AC171" s="373"/>
      <c r="AD171" s="373"/>
      <c r="AE171" s="373"/>
      <c r="AF171" s="373"/>
      <c r="AG171" s="373"/>
      <c r="AH171" s="373"/>
      <c r="AI171" s="424"/>
      <c r="AJ171" s="424"/>
      <c r="AK171" s="424"/>
      <c r="AL171" s="424"/>
      <c r="AO171" s="424"/>
      <c r="AP171" s="424"/>
      <c r="AQ171" s="424"/>
      <c r="AR171" s="424"/>
      <c r="AS171" s="424"/>
      <c r="AT171" s="424"/>
      <c r="AU171" s="424"/>
      <c r="AV171" s="424"/>
      <c r="AW171" s="424"/>
      <c r="AX171" s="424"/>
      <c r="AY171" s="424"/>
      <c r="AZ171" s="424"/>
      <c r="BA171" s="424"/>
      <c r="BB171" s="424"/>
      <c r="BC171" s="424"/>
      <c r="BG171" s="994" t="str">
        <f>SUBSTITUTE('Step 4 Support Tool'!A75," ","")</f>
        <v>EE58</v>
      </c>
      <c r="BH171" s="653">
        <f t="shared" si="34"/>
        <v>0</v>
      </c>
      <c r="BI171" s="424"/>
      <c r="BJ171" s="424"/>
      <c r="BK171" s="424"/>
      <c r="BL171" s="424"/>
      <c r="BM171" s="424"/>
      <c r="BN171" s="424"/>
      <c r="BO171" s="424"/>
      <c r="BP171" s="424"/>
      <c r="BQ171" s="424"/>
      <c r="BR171" s="424"/>
      <c r="CQ171" s="424"/>
      <c r="CR171" s="424"/>
      <c r="CT171" s="424"/>
      <c r="CU171" s="424"/>
      <c r="CV171" s="424"/>
      <c r="CW171" s="424"/>
      <c r="CX171" s="424"/>
      <c r="CY171" s="424"/>
      <c r="CZ171" s="424"/>
      <c r="DA171" s="424"/>
      <c r="DC171" s="424"/>
      <c r="DD171" s="424"/>
      <c r="DE171" s="424"/>
      <c r="DF171" s="424"/>
      <c r="DG171" s="424"/>
      <c r="DH171" s="424"/>
      <c r="DJ171" s="424"/>
      <c r="DK171" s="424"/>
      <c r="DL171" s="424"/>
      <c r="DM171" s="424"/>
      <c r="DN171" s="424"/>
      <c r="DO171" s="424"/>
      <c r="DP171" s="424"/>
      <c r="DQ171" s="424"/>
      <c r="DR171" s="424"/>
      <c r="DS171" s="424"/>
      <c r="DT171" s="424"/>
      <c r="DU171" s="424"/>
      <c r="DV171" s="424"/>
      <c r="DW171" s="424"/>
      <c r="DX171" s="424"/>
      <c r="DY171" s="424"/>
      <c r="DZ171" s="424"/>
      <c r="EA171" s="424"/>
      <c r="EB171" s="424"/>
      <c r="EC171" s="424"/>
      <c r="ED171" s="424"/>
      <c r="EE171" s="424"/>
      <c r="EF171" s="424"/>
      <c r="EG171" s="424"/>
      <c r="EH171" s="424"/>
      <c r="EI171" s="424"/>
      <c r="EJ171" s="424"/>
      <c r="EK171" s="424"/>
      <c r="EL171" s="424"/>
      <c r="EM171" s="424"/>
      <c r="EN171" s="424"/>
      <c r="EO171" s="424"/>
      <c r="EP171" s="424"/>
      <c r="EQ171" s="424"/>
      <c r="ER171" s="424"/>
      <c r="ES171" s="424"/>
      <c r="ET171" s="424"/>
      <c r="EU171" s="424"/>
      <c r="EV171" s="424"/>
      <c r="EW171" s="424"/>
      <c r="EX171" s="424"/>
      <c r="EY171" s="424"/>
      <c r="EZ171" s="424"/>
      <c r="FA171" s="424"/>
      <c r="FB171" s="424"/>
      <c r="FC171" s="424"/>
      <c r="FD171" s="424"/>
      <c r="FE171" s="424"/>
      <c r="FF171" s="424"/>
      <c r="FG171" s="424"/>
      <c r="FH171" s="424"/>
      <c r="FI171" s="424"/>
      <c r="FJ171" s="424"/>
      <c r="FK171" s="424"/>
      <c r="FL171" s="424"/>
      <c r="FM171" s="424"/>
      <c r="FN171" s="424"/>
      <c r="FO171" s="424"/>
      <c r="FP171" s="424"/>
      <c r="FQ171" s="424"/>
      <c r="FR171" s="424"/>
      <c r="FS171" s="424"/>
      <c r="FT171" s="424"/>
      <c r="FU171" s="424"/>
      <c r="FV171" s="424"/>
      <c r="FW171" s="424"/>
      <c r="FX171" s="424"/>
      <c r="FY171" s="424"/>
      <c r="FZ171" s="424"/>
      <c r="GA171" s="424"/>
      <c r="GB171" s="424"/>
    </row>
    <row r="172" spans="1:184" ht="12" customHeight="1" x14ac:dyDescent="0.25">
      <c r="A172" s="842" t="str">
        <f t="shared" si="32"/>
        <v/>
      </c>
      <c r="B172" s="369" t="str">
        <f t="shared" si="33"/>
        <v/>
      </c>
      <c r="C172" s="982" t="str">
        <f>IF('Step 4 Support Tool'!F76=0,"",'Step 4 Support Tool'!F76)</f>
        <v/>
      </c>
      <c r="D172" s="982">
        <f>'Step 4 Support Tool'!G76</f>
        <v>0</v>
      </c>
      <c r="E172" s="983">
        <f>'Step 4 Support Tool'!C76</f>
        <v>0</v>
      </c>
      <c r="F172" s="983">
        <f>'Step 4 Support Tool'!D76</f>
        <v>0</v>
      </c>
      <c r="G172" s="842" t="str">
        <f>IF('Step 4 Support Tool'!E76="","",TRIM('Step 4 Support Tool'!E76))</f>
        <v/>
      </c>
      <c r="H172" s="842" t="str">
        <f t="shared" si="29"/>
        <v/>
      </c>
      <c r="I172" s="842" t="str">
        <f t="shared" si="30"/>
        <v/>
      </c>
      <c r="J172" s="984">
        <f>'Step 4 Support Tool'!B76</f>
        <v>0</v>
      </c>
      <c r="K172" s="369">
        <f>'Step 4 Support Tool'!H76</f>
        <v>0</v>
      </c>
      <c r="L172" s="369">
        <f>'Step 4 Support Tool'!I76</f>
        <v>0</v>
      </c>
      <c r="M172" s="985">
        <f>'Step 4 Support Tool'!J76</f>
        <v>0</v>
      </c>
      <c r="N172" s="985">
        <f>'Step 4 Support Tool'!K76</f>
        <v>0</v>
      </c>
      <c r="O172" s="985" t="str">
        <f>'Step 4 Support Tool'!L76</f>
        <v/>
      </c>
      <c r="P172" s="986">
        <f>'Step 4 Support Tool'!M76</f>
        <v>0</v>
      </c>
      <c r="Q172" s="987">
        <f>'Step 4 Support Tool'!N76</f>
        <v>0</v>
      </c>
      <c r="R172" s="987" t="str">
        <f>'Step 4 Support Tool'!O76</f>
        <v/>
      </c>
      <c r="S172" s="988" t="str">
        <f>'Step 4 Support Tool'!P76</f>
        <v/>
      </c>
      <c r="T172" s="989" t="str">
        <f>'Step 4 Support Tool'!Q76</f>
        <v/>
      </c>
      <c r="U172" s="989" t="str">
        <f>'Step 4 Support Tool'!R76</f>
        <v/>
      </c>
      <c r="V172" s="989" t="str">
        <f>'Step 4 Support Tool'!S76</f>
        <v/>
      </c>
      <c r="W172" s="988" t="str">
        <f>'Step 4 Support Tool'!T76</f>
        <v/>
      </c>
      <c r="X172" s="990" t="str">
        <f>'Step 4 Support Tool'!X76</f>
        <v/>
      </c>
      <c r="Y172" s="991" t="str">
        <f t="shared" si="31"/>
        <v/>
      </c>
      <c r="Z172" s="992" t="str">
        <f>'Step 4 Support Tool'!AB76</f>
        <v/>
      </c>
      <c r="AA172" s="993"/>
      <c r="AB172" s="993"/>
      <c r="AC172" s="373"/>
      <c r="AD172" s="373"/>
      <c r="AE172" s="373"/>
      <c r="AF172" s="373"/>
      <c r="AG172" s="373"/>
      <c r="AH172" s="373"/>
      <c r="AI172" s="424"/>
      <c r="AJ172" s="424"/>
      <c r="AK172" s="424"/>
      <c r="AL172" s="424"/>
      <c r="AO172" s="424"/>
      <c r="AP172" s="424"/>
      <c r="AQ172" s="424"/>
      <c r="AR172" s="424"/>
      <c r="AS172" s="424"/>
      <c r="AT172" s="424"/>
      <c r="AU172" s="424"/>
      <c r="AV172" s="424"/>
      <c r="AW172" s="424"/>
      <c r="AX172" s="424"/>
      <c r="AY172" s="424"/>
      <c r="AZ172" s="424"/>
      <c r="BA172" s="424"/>
      <c r="BB172" s="424"/>
      <c r="BC172" s="424"/>
      <c r="BG172" s="994" t="str">
        <f>SUBSTITUTE('Step 4 Support Tool'!A76," ","")</f>
        <v>EE59</v>
      </c>
      <c r="BH172" s="653">
        <f t="shared" si="34"/>
        <v>0</v>
      </c>
      <c r="BI172" s="424"/>
      <c r="BJ172" s="424"/>
      <c r="BK172" s="424"/>
      <c r="BL172" s="424"/>
      <c r="BM172" s="424"/>
      <c r="BN172" s="424"/>
      <c r="BO172" s="424"/>
      <c r="BP172" s="424"/>
      <c r="BQ172" s="424"/>
      <c r="BR172" s="424"/>
      <c r="CQ172" s="424"/>
      <c r="CR172" s="424"/>
      <c r="CT172" s="424"/>
      <c r="CU172" s="424"/>
      <c r="CV172" s="424"/>
      <c r="CW172" s="424"/>
      <c r="CX172" s="424"/>
      <c r="CY172" s="424"/>
      <c r="CZ172" s="424"/>
      <c r="DA172" s="424"/>
      <c r="DC172" s="424"/>
      <c r="DD172" s="424"/>
      <c r="DE172" s="424"/>
      <c r="DF172" s="424"/>
      <c r="DG172" s="424"/>
      <c r="DH172" s="424"/>
      <c r="DJ172" s="424"/>
      <c r="DK172" s="424"/>
      <c r="DL172" s="424"/>
      <c r="DM172" s="424"/>
      <c r="DN172" s="424"/>
      <c r="DO172" s="424"/>
      <c r="DP172" s="424"/>
      <c r="DQ172" s="424"/>
      <c r="DR172" s="424"/>
      <c r="DS172" s="424"/>
      <c r="DT172" s="424"/>
      <c r="DU172" s="424"/>
      <c r="DV172" s="424"/>
      <c r="DW172" s="424"/>
      <c r="DX172" s="424"/>
      <c r="DY172" s="424"/>
      <c r="DZ172" s="424"/>
      <c r="EA172" s="424"/>
      <c r="EB172" s="424"/>
      <c r="EC172" s="424"/>
      <c r="ED172" s="424"/>
      <c r="EE172" s="424"/>
      <c r="EF172" s="424"/>
      <c r="EG172" s="424"/>
      <c r="EH172" s="424"/>
      <c r="EI172" s="424"/>
      <c r="EJ172" s="424"/>
      <c r="EK172" s="424"/>
      <c r="EL172" s="424"/>
      <c r="EM172" s="424"/>
      <c r="EN172" s="424"/>
      <c r="EO172" s="424"/>
      <c r="EP172" s="424"/>
      <c r="EQ172" s="424"/>
      <c r="ER172" s="424"/>
      <c r="ES172" s="424"/>
      <c r="ET172" s="424"/>
      <c r="EU172" s="424"/>
      <c r="EV172" s="424"/>
      <c r="EW172" s="424"/>
      <c r="EX172" s="424"/>
      <c r="EY172" s="424"/>
      <c r="EZ172" s="424"/>
      <c r="FA172" s="424"/>
      <c r="FB172" s="424"/>
      <c r="FC172" s="424"/>
      <c r="FD172" s="424"/>
      <c r="FE172" s="424"/>
      <c r="FF172" s="424"/>
      <c r="FG172" s="424"/>
      <c r="FH172" s="424"/>
      <c r="FI172" s="424"/>
      <c r="FJ172" s="424"/>
      <c r="FK172" s="424"/>
      <c r="FL172" s="424"/>
      <c r="FM172" s="424"/>
      <c r="FN172" s="424"/>
      <c r="FO172" s="424"/>
      <c r="FP172" s="424"/>
      <c r="FQ172" s="424"/>
      <c r="FR172" s="424"/>
      <c r="FS172" s="424"/>
      <c r="FT172" s="424"/>
      <c r="FU172" s="424"/>
      <c r="FV172" s="424"/>
      <c r="FW172" s="424"/>
      <c r="FX172" s="424"/>
      <c r="FY172" s="424"/>
      <c r="FZ172" s="424"/>
      <c r="GA172" s="424"/>
      <c r="GB172" s="424"/>
    </row>
    <row r="173" spans="1:184" ht="12" customHeight="1" x14ac:dyDescent="0.25">
      <c r="A173" s="842" t="str">
        <f t="shared" si="32"/>
        <v/>
      </c>
      <c r="B173" s="369" t="str">
        <f t="shared" si="33"/>
        <v/>
      </c>
      <c r="C173" s="982" t="str">
        <f>IF('Step 4 Support Tool'!F77=0,"",'Step 4 Support Tool'!F77)</f>
        <v/>
      </c>
      <c r="D173" s="982">
        <f>'Step 4 Support Tool'!G77</f>
        <v>0</v>
      </c>
      <c r="E173" s="983">
        <f>'Step 4 Support Tool'!C77</f>
        <v>0</v>
      </c>
      <c r="F173" s="983">
        <f>'Step 4 Support Tool'!D77</f>
        <v>0</v>
      </c>
      <c r="G173" s="842" t="str">
        <f>IF('Step 4 Support Tool'!E77="","",TRIM('Step 4 Support Tool'!E77))</f>
        <v/>
      </c>
      <c r="H173" s="842" t="str">
        <f t="shared" si="29"/>
        <v/>
      </c>
      <c r="I173" s="842" t="str">
        <f t="shared" si="30"/>
        <v/>
      </c>
      <c r="J173" s="984">
        <f>'Step 4 Support Tool'!B77</f>
        <v>0</v>
      </c>
      <c r="K173" s="369">
        <f>'Step 4 Support Tool'!H77</f>
        <v>0</v>
      </c>
      <c r="L173" s="369">
        <f>'Step 4 Support Tool'!I77</f>
        <v>0</v>
      </c>
      <c r="M173" s="985">
        <f>'Step 4 Support Tool'!J77</f>
        <v>0</v>
      </c>
      <c r="N173" s="985">
        <f>'Step 4 Support Tool'!K77</f>
        <v>0</v>
      </c>
      <c r="O173" s="985" t="str">
        <f>'Step 4 Support Tool'!L77</f>
        <v/>
      </c>
      <c r="P173" s="986">
        <f>'Step 4 Support Tool'!M77</f>
        <v>0</v>
      </c>
      <c r="Q173" s="987">
        <f>'Step 4 Support Tool'!N77</f>
        <v>0</v>
      </c>
      <c r="R173" s="987" t="str">
        <f>'Step 4 Support Tool'!O77</f>
        <v/>
      </c>
      <c r="S173" s="988" t="str">
        <f>'Step 4 Support Tool'!P77</f>
        <v/>
      </c>
      <c r="T173" s="989" t="str">
        <f>'Step 4 Support Tool'!Q77</f>
        <v/>
      </c>
      <c r="U173" s="989" t="str">
        <f>'Step 4 Support Tool'!R77</f>
        <v/>
      </c>
      <c r="V173" s="989" t="str">
        <f>'Step 4 Support Tool'!S77</f>
        <v/>
      </c>
      <c r="W173" s="988" t="str">
        <f>'Step 4 Support Tool'!T77</f>
        <v/>
      </c>
      <c r="X173" s="990" t="str">
        <f>'Step 4 Support Tool'!X77</f>
        <v/>
      </c>
      <c r="Y173" s="991" t="str">
        <f t="shared" si="31"/>
        <v/>
      </c>
      <c r="Z173" s="992" t="str">
        <f>'Step 4 Support Tool'!AB77</f>
        <v/>
      </c>
      <c r="AA173" s="993"/>
      <c r="AB173" s="993"/>
      <c r="AC173" s="373"/>
      <c r="AD173" s="373"/>
      <c r="AE173" s="373"/>
      <c r="AF173" s="373"/>
      <c r="AG173" s="373"/>
      <c r="AH173" s="373"/>
      <c r="AI173" s="424"/>
      <c r="AJ173" s="424"/>
      <c r="AK173" s="424"/>
      <c r="AL173" s="424"/>
      <c r="AO173" s="424"/>
      <c r="AP173" s="424"/>
      <c r="AQ173" s="424"/>
      <c r="AR173" s="424"/>
      <c r="AS173" s="424"/>
      <c r="AT173" s="424"/>
      <c r="AU173" s="424"/>
      <c r="AV173" s="424"/>
      <c r="AW173" s="424"/>
      <c r="AX173" s="424"/>
      <c r="AY173" s="424"/>
      <c r="AZ173" s="424"/>
      <c r="BA173" s="424"/>
      <c r="BB173" s="424"/>
      <c r="BC173" s="424"/>
      <c r="BG173" s="994" t="str">
        <f>SUBSTITUTE('Step 4 Support Tool'!A77," ","")</f>
        <v>EE60</v>
      </c>
      <c r="BH173" s="653">
        <f t="shared" si="34"/>
        <v>0</v>
      </c>
      <c r="BI173" s="424"/>
      <c r="BJ173" s="424"/>
      <c r="BK173" s="424"/>
      <c r="BL173" s="424"/>
      <c r="BM173" s="424"/>
      <c r="BN173" s="424"/>
      <c r="BO173" s="424"/>
      <c r="BP173" s="424"/>
      <c r="BQ173" s="424"/>
      <c r="BR173" s="424"/>
      <c r="CQ173" s="424"/>
      <c r="CR173" s="424"/>
      <c r="CT173" s="424"/>
      <c r="CU173" s="424"/>
      <c r="CV173" s="424"/>
      <c r="CW173" s="424"/>
      <c r="CX173" s="424"/>
      <c r="CY173" s="424"/>
      <c r="CZ173" s="424"/>
      <c r="DA173" s="424"/>
      <c r="DC173" s="424"/>
      <c r="DD173" s="424"/>
      <c r="DE173" s="424"/>
      <c r="DF173" s="424"/>
      <c r="DG173" s="424"/>
      <c r="DH173" s="424"/>
      <c r="DJ173" s="424"/>
      <c r="DK173" s="424"/>
      <c r="DL173" s="424"/>
      <c r="DM173" s="424"/>
      <c r="DN173" s="424"/>
      <c r="DO173" s="424"/>
      <c r="DP173" s="424"/>
      <c r="DQ173" s="424"/>
      <c r="DR173" s="424"/>
      <c r="DS173" s="424"/>
      <c r="DT173" s="424"/>
      <c r="DU173" s="424"/>
      <c r="DV173" s="424"/>
      <c r="DW173" s="424"/>
      <c r="DX173" s="424"/>
      <c r="DY173" s="424"/>
      <c r="DZ173" s="424"/>
      <c r="EA173" s="424"/>
      <c r="EB173" s="424"/>
      <c r="EC173" s="424"/>
      <c r="ED173" s="424"/>
      <c r="EE173" s="424"/>
      <c r="EF173" s="424"/>
      <c r="EG173" s="424"/>
      <c r="EH173" s="424"/>
      <c r="EI173" s="424"/>
      <c r="EJ173" s="424"/>
      <c r="EK173" s="424"/>
      <c r="EL173" s="424"/>
      <c r="EM173" s="424"/>
      <c r="EN173" s="424"/>
      <c r="EO173" s="424"/>
      <c r="EP173" s="424"/>
      <c r="EQ173" s="424"/>
      <c r="ER173" s="424"/>
      <c r="ES173" s="424"/>
      <c r="ET173" s="424"/>
      <c r="EU173" s="424"/>
      <c r="EV173" s="424"/>
      <c r="EW173" s="424"/>
      <c r="EX173" s="424"/>
      <c r="EY173" s="424"/>
      <c r="EZ173" s="424"/>
      <c r="FA173" s="424"/>
      <c r="FB173" s="424"/>
      <c r="FC173" s="424"/>
      <c r="FD173" s="424"/>
      <c r="FE173" s="424"/>
      <c r="FF173" s="424"/>
      <c r="FG173" s="424"/>
      <c r="FH173" s="424"/>
      <c r="FI173" s="424"/>
      <c r="FJ173" s="424"/>
      <c r="FK173" s="424"/>
      <c r="FL173" s="424"/>
      <c r="FM173" s="424"/>
      <c r="FN173" s="424"/>
      <c r="FO173" s="424"/>
      <c r="FP173" s="424"/>
      <c r="FQ173" s="424"/>
      <c r="FR173" s="424"/>
      <c r="FS173" s="424"/>
      <c r="FT173" s="424"/>
      <c r="FU173" s="424"/>
      <c r="FV173" s="424"/>
      <c r="FW173" s="424"/>
      <c r="FX173" s="424"/>
      <c r="FY173" s="424"/>
      <c r="FZ173" s="424"/>
      <c r="GA173" s="424"/>
      <c r="GB173" s="424"/>
    </row>
    <row r="174" spans="1:184" ht="12" customHeight="1" x14ac:dyDescent="0.25">
      <c r="A174" s="842" t="str">
        <f t="shared" si="32"/>
        <v/>
      </c>
      <c r="B174" s="369" t="str">
        <f t="shared" si="33"/>
        <v/>
      </c>
      <c r="C174" s="982" t="str">
        <f>IF('Step 4 Support Tool'!F78=0,"",'Step 4 Support Tool'!F78)</f>
        <v/>
      </c>
      <c r="D174" s="982">
        <f>'Step 4 Support Tool'!G78</f>
        <v>0</v>
      </c>
      <c r="E174" s="983">
        <f>'Step 4 Support Tool'!C78</f>
        <v>0</v>
      </c>
      <c r="F174" s="983">
        <f>'Step 4 Support Tool'!D78</f>
        <v>0</v>
      </c>
      <c r="G174" s="842" t="str">
        <f>IF('Step 4 Support Tool'!E78="","",TRIM('Step 4 Support Tool'!E78))</f>
        <v/>
      </c>
      <c r="H174" s="842" t="str">
        <f t="shared" si="29"/>
        <v/>
      </c>
      <c r="I174" s="842" t="str">
        <f t="shared" si="30"/>
        <v/>
      </c>
      <c r="J174" s="984">
        <f>'Step 4 Support Tool'!B78</f>
        <v>0</v>
      </c>
      <c r="K174" s="369">
        <f>'Step 4 Support Tool'!H78</f>
        <v>0</v>
      </c>
      <c r="L174" s="369">
        <f>'Step 4 Support Tool'!I78</f>
        <v>0</v>
      </c>
      <c r="M174" s="985">
        <f>'Step 4 Support Tool'!J78</f>
        <v>0</v>
      </c>
      <c r="N174" s="985">
        <f>'Step 4 Support Tool'!K78</f>
        <v>0</v>
      </c>
      <c r="O174" s="985" t="str">
        <f>'Step 4 Support Tool'!L78</f>
        <v/>
      </c>
      <c r="P174" s="986">
        <f>'Step 4 Support Tool'!M78</f>
        <v>0</v>
      </c>
      <c r="Q174" s="987">
        <f>'Step 4 Support Tool'!N78</f>
        <v>0</v>
      </c>
      <c r="R174" s="987" t="str">
        <f>'Step 4 Support Tool'!O78</f>
        <v/>
      </c>
      <c r="S174" s="988" t="str">
        <f>'Step 4 Support Tool'!P78</f>
        <v/>
      </c>
      <c r="T174" s="989" t="str">
        <f>'Step 4 Support Tool'!Q78</f>
        <v/>
      </c>
      <c r="U174" s="989" t="str">
        <f>'Step 4 Support Tool'!R78</f>
        <v/>
      </c>
      <c r="V174" s="989" t="str">
        <f>'Step 4 Support Tool'!S78</f>
        <v/>
      </c>
      <c r="W174" s="988" t="str">
        <f>'Step 4 Support Tool'!T78</f>
        <v/>
      </c>
      <c r="X174" s="990" t="str">
        <f>'Step 4 Support Tool'!X78</f>
        <v/>
      </c>
      <c r="Y174" s="991" t="str">
        <f t="shared" si="31"/>
        <v/>
      </c>
      <c r="Z174" s="992" t="str">
        <f>'Step 4 Support Tool'!AB78</f>
        <v/>
      </c>
      <c r="AA174" s="993"/>
      <c r="AB174" s="993"/>
      <c r="AC174" s="373"/>
      <c r="AD174" s="373"/>
      <c r="AE174" s="373"/>
      <c r="AF174" s="373"/>
      <c r="AG174" s="373"/>
      <c r="AH174" s="373"/>
      <c r="AI174" s="424"/>
      <c r="AJ174" s="424"/>
      <c r="AK174" s="424"/>
      <c r="AL174" s="424"/>
      <c r="AO174" s="424"/>
      <c r="AP174" s="424"/>
      <c r="AQ174" s="424"/>
      <c r="AR174" s="424"/>
      <c r="AS174" s="424"/>
      <c r="AT174" s="424"/>
      <c r="AU174" s="424"/>
      <c r="AV174" s="424"/>
      <c r="AW174" s="424"/>
      <c r="AX174" s="424"/>
      <c r="AY174" s="424"/>
      <c r="AZ174" s="424"/>
      <c r="BA174" s="424"/>
      <c r="BB174" s="424"/>
      <c r="BC174" s="424"/>
      <c r="BG174" s="994" t="str">
        <f>SUBSTITUTE('Step 4 Support Tool'!A78," ","")</f>
        <v>EE61</v>
      </c>
      <c r="BH174" s="653">
        <f t="shared" si="34"/>
        <v>0</v>
      </c>
      <c r="BI174" s="424"/>
      <c r="BJ174" s="424"/>
      <c r="BK174" s="424"/>
      <c r="BL174" s="424"/>
      <c r="BM174" s="424"/>
      <c r="BN174" s="424"/>
      <c r="BO174" s="424"/>
      <c r="BP174" s="424"/>
      <c r="BQ174" s="424"/>
      <c r="BR174" s="424"/>
      <c r="CQ174" s="424"/>
      <c r="CR174" s="424"/>
      <c r="CT174" s="424"/>
      <c r="CU174" s="424"/>
      <c r="CV174" s="424"/>
      <c r="CW174" s="424"/>
      <c r="CX174" s="424"/>
      <c r="CY174" s="424"/>
      <c r="CZ174" s="424"/>
      <c r="DA174" s="424"/>
      <c r="DC174" s="424"/>
      <c r="DD174" s="424"/>
      <c r="DE174" s="424"/>
      <c r="DF174" s="424"/>
      <c r="DG174" s="424"/>
      <c r="DH174" s="424"/>
      <c r="DJ174" s="424"/>
      <c r="DK174" s="424"/>
      <c r="DL174" s="424"/>
      <c r="DM174" s="424"/>
      <c r="DN174" s="424"/>
      <c r="DO174" s="424"/>
      <c r="DP174" s="424"/>
      <c r="DQ174" s="424"/>
      <c r="DR174" s="424"/>
      <c r="DS174" s="424"/>
      <c r="DT174" s="424"/>
      <c r="DU174" s="424"/>
      <c r="DV174" s="424"/>
      <c r="DW174" s="424"/>
      <c r="DX174" s="424"/>
      <c r="DY174" s="424"/>
      <c r="DZ174" s="424"/>
      <c r="EA174" s="424"/>
      <c r="EB174" s="424"/>
      <c r="EC174" s="424"/>
      <c r="ED174" s="424"/>
      <c r="EE174" s="424"/>
      <c r="EF174" s="424"/>
      <c r="EG174" s="424"/>
      <c r="EH174" s="424"/>
      <c r="EI174" s="424"/>
      <c r="EJ174" s="424"/>
      <c r="EK174" s="424"/>
      <c r="EL174" s="424"/>
      <c r="EM174" s="424"/>
      <c r="EN174" s="424"/>
      <c r="EO174" s="424"/>
      <c r="EP174" s="424"/>
      <c r="EQ174" s="424"/>
      <c r="ER174" s="424"/>
      <c r="ES174" s="424"/>
      <c r="ET174" s="424"/>
      <c r="EU174" s="424"/>
      <c r="EV174" s="424"/>
      <c r="EW174" s="424"/>
      <c r="EX174" s="424"/>
      <c r="EY174" s="424"/>
      <c r="EZ174" s="424"/>
      <c r="FA174" s="424"/>
      <c r="FB174" s="424"/>
      <c r="FC174" s="424"/>
      <c r="FD174" s="424"/>
      <c r="FE174" s="424"/>
      <c r="FF174" s="424"/>
      <c r="FG174" s="424"/>
      <c r="FH174" s="424"/>
      <c r="FI174" s="424"/>
      <c r="FJ174" s="424"/>
      <c r="FK174" s="424"/>
      <c r="FL174" s="424"/>
      <c r="FM174" s="424"/>
      <c r="FN174" s="424"/>
      <c r="FO174" s="424"/>
      <c r="FP174" s="424"/>
      <c r="FQ174" s="424"/>
      <c r="FR174" s="424"/>
      <c r="FS174" s="424"/>
      <c r="FT174" s="424"/>
      <c r="FU174" s="424"/>
      <c r="FV174" s="424"/>
      <c r="FW174" s="424"/>
      <c r="FX174" s="424"/>
      <c r="FY174" s="424"/>
      <c r="FZ174" s="424"/>
      <c r="GA174" s="424"/>
      <c r="GB174" s="424"/>
    </row>
    <row r="175" spans="1:184" ht="12" customHeight="1" x14ac:dyDescent="0.25">
      <c r="A175" s="842" t="str">
        <f t="shared" si="32"/>
        <v/>
      </c>
      <c r="B175" s="369" t="str">
        <f t="shared" si="33"/>
        <v/>
      </c>
      <c r="C175" s="982" t="str">
        <f>IF('Step 4 Support Tool'!F79=0,"",'Step 4 Support Tool'!F79)</f>
        <v/>
      </c>
      <c r="D175" s="982">
        <f>'Step 4 Support Tool'!G79</f>
        <v>0</v>
      </c>
      <c r="E175" s="983">
        <f>'Step 4 Support Tool'!C79</f>
        <v>0</v>
      </c>
      <c r="F175" s="983">
        <f>'Step 4 Support Tool'!D79</f>
        <v>0</v>
      </c>
      <c r="G175" s="842" t="str">
        <f>IF('Step 4 Support Tool'!E79="","",TRIM('Step 4 Support Tool'!E79))</f>
        <v/>
      </c>
      <c r="H175" s="842" t="str">
        <f t="shared" si="29"/>
        <v/>
      </c>
      <c r="I175" s="842" t="str">
        <f t="shared" si="30"/>
        <v/>
      </c>
      <c r="J175" s="984">
        <f>'Step 4 Support Tool'!B79</f>
        <v>0</v>
      </c>
      <c r="K175" s="369">
        <f>'Step 4 Support Tool'!H79</f>
        <v>0</v>
      </c>
      <c r="L175" s="369">
        <f>'Step 4 Support Tool'!I79</f>
        <v>0</v>
      </c>
      <c r="M175" s="985">
        <f>'Step 4 Support Tool'!J79</f>
        <v>0</v>
      </c>
      <c r="N175" s="985">
        <f>'Step 4 Support Tool'!K79</f>
        <v>0</v>
      </c>
      <c r="O175" s="985" t="str">
        <f>'Step 4 Support Tool'!L79</f>
        <v/>
      </c>
      <c r="P175" s="986">
        <f>'Step 4 Support Tool'!M79</f>
        <v>0</v>
      </c>
      <c r="Q175" s="987">
        <f>'Step 4 Support Tool'!N79</f>
        <v>0</v>
      </c>
      <c r="R175" s="987" t="str">
        <f>'Step 4 Support Tool'!O79</f>
        <v/>
      </c>
      <c r="S175" s="988" t="str">
        <f>'Step 4 Support Tool'!P79</f>
        <v/>
      </c>
      <c r="T175" s="989" t="str">
        <f>'Step 4 Support Tool'!Q79</f>
        <v/>
      </c>
      <c r="U175" s="989" t="str">
        <f>'Step 4 Support Tool'!R79</f>
        <v/>
      </c>
      <c r="V175" s="989" t="str">
        <f>'Step 4 Support Tool'!S79</f>
        <v/>
      </c>
      <c r="W175" s="988" t="str">
        <f>'Step 4 Support Tool'!T79</f>
        <v/>
      </c>
      <c r="X175" s="990" t="str">
        <f>'Step 4 Support Tool'!X79</f>
        <v/>
      </c>
      <c r="Y175" s="991" t="str">
        <f t="shared" si="31"/>
        <v/>
      </c>
      <c r="Z175" s="992" t="str">
        <f>'Step 4 Support Tool'!AB79</f>
        <v/>
      </c>
      <c r="AA175" s="993"/>
      <c r="AB175" s="993"/>
      <c r="AC175" s="373"/>
      <c r="AD175" s="373"/>
      <c r="AE175" s="373"/>
      <c r="AF175" s="373"/>
      <c r="AG175" s="373"/>
      <c r="AH175" s="373"/>
      <c r="AI175" s="424"/>
      <c r="AJ175" s="424"/>
      <c r="AK175" s="424"/>
      <c r="AL175" s="424"/>
      <c r="AO175" s="424"/>
      <c r="AP175" s="424"/>
      <c r="AQ175" s="424"/>
      <c r="AR175" s="424"/>
      <c r="AS175" s="424"/>
      <c r="AT175" s="424"/>
      <c r="AU175" s="424"/>
      <c r="AV175" s="424"/>
      <c r="AW175" s="424"/>
      <c r="AX175" s="424"/>
      <c r="AY175" s="424"/>
      <c r="AZ175" s="424"/>
      <c r="BA175" s="424"/>
      <c r="BB175" s="424"/>
      <c r="BC175" s="424"/>
      <c r="BG175" s="994" t="str">
        <f>SUBSTITUTE('Step 4 Support Tool'!A79," ","")</f>
        <v>EE62</v>
      </c>
      <c r="BH175" s="653">
        <f t="shared" si="34"/>
        <v>0</v>
      </c>
      <c r="BI175" s="424"/>
      <c r="BJ175" s="424"/>
      <c r="BK175" s="424"/>
      <c r="BL175" s="424"/>
      <c r="BM175" s="424"/>
      <c r="BN175" s="424"/>
      <c r="BO175" s="424"/>
      <c r="BP175" s="424"/>
      <c r="BQ175" s="424"/>
      <c r="BR175" s="424"/>
      <c r="CQ175" s="424"/>
      <c r="CR175" s="424"/>
      <c r="CT175" s="424"/>
      <c r="CU175" s="424"/>
      <c r="CV175" s="424"/>
      <c r="CW175" s="424"/>
      <c r="CX175" s="424"/>
      <c r="CY175" s="424"/>
      <c r="CZ175" s="424"/>
      <c r="DA175" s="424"/>
      <c r="DC175" s="424"/>
      <c r="DD175" s="424"/>
      <c r="DE175" s="424"/>
      <c r="DF175" s="424"/>
      <c r="DG175" s="424"/>
      <c r="DH175" s="424"/>
      <c r="DJ175" s="424"/>
      <c r="DK175" s="424"/>
      <c r="DL175" s="424"/>
      <c r="DM175" s="424"/>
      <c r="DN175" s="424"/>
      <c r="DO175" s="424"/>
      <c r="DP175" s="424"/>
      <c r="DQ175" s="424"/>
      <c r="DR175" s="424"/>
      <c r="DS175" s="424"/>
      <c r="DT175" s="424"/>
      <c r="DU175" s="424"/>
      <c r="DV175" s="424"/>
      <c r="DW175" s="424"/>
      <c r="DX175" s="424"/>
      <c r="DY175" s="424"/>
      <c r="DZ175" s="424"/>
      <c r="EA175" s="424"/>
      <c r="EB175" s="424"/>
      <c r="EC175" s="424"/>
      <c r="ED175" s="424"/>
      <c r="EE175" s="424"/>
      <c r="EF175" s="424"/>
      <c r="EG175" s="424"/>
      <c r="EH175" s="424"/>
      <c r="EI175" s="424"/>
      <c r="EJ175" s="424"/>
      <c r="EK175" s="424"/>
      <c r="EL175" s="424"/>
      <c r="EM175" s="424"/>
      <c r="EN175" s="424"/>
      <c r="EO175" s="424"/>
      <c r="EP175" s="424"/>
      <c r="EQ175" s="424"/>
      <c r="ER175" s="424"/>
      <c r="ES175" s="424"/>
      <c r="ET175" s="424"/>
      <c r="EU175" s="424"/>
      <c r="EV175" s="424"/>
      <c r="EW175" s="424"/>
      <c r="EX175" s="424"/>
      <c r="EY175" s="424"/>
      <c r="EZ175" s="424"/>
      <c r="FA175" s="424"/>
      <c r="FB175" s="424"/>
      <c r="FC175" s="424"/>
      <c r="FD175" s="424"/>
      <c r="FE175" s="424"/>
      <c r="FF175" s="424"/>
      <c r="FG175" s="424"/>
      <c r="FH175" s="424"/>
      <c r="FI175" s="424"/>
      <c r="FJ175" s="424"/>
      <c r="FK175" s="424"/>
      <c r="FL175" s="424"/>
      <c r="FM175" s="424"/>
      <c r="FN175" s="424"/>
      <c r="FO175" s="424"/>
      <c r="FP175" s="424"/>
      <c r="FQ175" s="424"/>
      <c r="FR175" s="424"/>
      <c r="FS175" s="424"/>
      <c r="FT175" s="424"/>
      <c r="FU175" s="424"/>
      <c r="FV175" s="424"/>
      <c r="FW175" s="424"/>
      <c r="FX175" s="424"/>
      <c r="FY175" s="424"/>
      <c r="FZ175" s="424"/>
      <c r="GA175" s="424"/>
      <c r="GB175" s="424"/>
    </row>
    <row r="176" spans="1:184" ht="12" customHeight="1" x14ac:dyDescent="0.25">
      <c r="A176" s="842" t="str">
        <f t="shared" si="32"/>
        <v/>
      </c>
      <c r="B176" s="369" t="str">
        <f t="shared" si="33"/>
        <v/>
      </c>
      <c r="C176" s="982" t="str">
        <f>IF('Step 4 Support Tool'!F80=0,"",'Step 4 Support Tool'!F80)</f>
        <v/>
      </c>
      <c r="D176" s="982">
        <f>'Step 4 Support Tool'!G80</f>
        <v>0</v>
      </c>
      <c r="E176" s="983">
        <f>'Step 4 Support Tool'!C80</f>
        <v>0</v>
      </c>
      <c r="F176" s="983">
        <f>'Step 4 Support Tool'!D80</f>
        <v>0</v>
      </c>
      <c r="G176" s="842" t="str">
        <f>IF('Step 4 Support Tool'!E80="","",TRIM('Step 4 Support Tool'!E80))</f>
        <v/>
      </c>
      <c r="H176" s="842" t="str">
        <f t="shared" si="29"/>
        <v/>
      </c>
      <c r="I176" s="842" t="str">
        <f t="shared" si="30"/>
        <v/>
      </c>
      <c r="J176" s="984">
        <f>'Step 4 Support Tool'!B80</f>
        <v>0</v>
      </c>
      <c r="K176" s="369">
        <f>'Step 4 Support Tool'!H80</f>
        <v>0</v>
      </c>
      <c r="L176" s="369">
        <f>'Step 4 Support Tool'!I80</f>
        <v>0</v>
      </c>
      <c r="M176" s="985">
        <f>'Step 4 Support Tool'!J80</f>
        <v>0</v>
      </c>
      <c r="N176" s="985">
        <f>'Step 4 Support Tool'!K80</f>
        <v>0</v>
      </c>
      <c r="O176" s="985" t="str">
        <f>'Step 4 Support Tool'!L80</f>
        <v/>
      </c>
      <c r="P176" s="986">
        <f>'Step 4 Support Tool'!M80</f>
        <v>0</v>
      </c>
      <c r="Q176" s="987">
        <f>'Step 4 Support Tool'!N80</f>
        <v>0</v>
      </c>
      <c r="R176" s="987" t="str">
        <f>'Step 4 Support Tool'!O80</f>
        <v/>
      </c>
      <c r="S176" s="988" t="str">
        <f>'Step 4 Support Tool'!P80</f>
        <v/>
      </c>
      <c r="T176" s="989" t="str">
        <f>'Step 4 Support Tool'!Q80</f>
        <v/>
      </c>
      <c r="U176" s="989" t="str">
        <f>'Step 4 Support Tool'!R80</f>
        <v/>
      </c>
      <c r="V176" s="989" t="str">
        <f>'Step 4 Support Tool'!S80</f>
        <v/>
      </c>
      <c r="W176" s="988" t="str">
        <f>'Step 4 Support Tool'!T80</f>
        <v/>
      </c>
      <c r="X176" s="990" t="str">
        <f>'Step 4 Support Tool'!X80</f>
        <v/>
      </c>
      <c r="Y176" s="991" t="str">
        <f t="shared" si="31"/>
        <v/>
      </c>
      <c r="Z176" s="992" t="str">
        <f>'Step 4 Support Tool'!AB80</f>
        <v/>
      </c>
      <c r="AA176" s="993"/>
      <c r="AB176" s="993"/>
      <c r="AC176" s="373"/>
      <c r="AD176" s="373"/>
      <c r="AE176" s="373"/>
      <c r="AF176" s="373"/>
      <c r="AG176" s="373"/>
      <c r="AH176" s="373"/>
      <c r="AI176" s="424"/>
      <c r="AJ176" s="424"/>
      <c r="AK176" s="424"/>
      <c r="AL176" s="424"/>
      <c r="AO176" s="424"/>
      <c r="AP176" s="424"/>
      <c r="AQ176" s="424"/>
      <c r="AR176" s="424"/>
      <c r="AS176" s="424"/>
      <c r="AT176" s="424"/>
      <c r="AU176" s="424"/>
      <c r="AV176" s="424"/>
      <c r="AW176" s="424"/>
      <c r="AX176" s="424"/>
      <c r="AY176" s="424"/>
      <c r="AZ176" s="424"/>
      <c r="BA176" s="424"/>
      <c r="BB176" s="424"/>
      <c r="BC176" s="424"/>
      <c r="BG176" s="994" t="str">
        <f>SUBSTITUTE('Step 4 Support Tool'!A80," ","")</f>
        <v>EE63</v>
      </c>
      <c r="BH176" s="653">
        <f t="shared" si="34"/>
        <v>0</v>
      </c>
      <c r="BI176" s="424"/>
      <c r="BJ176" s="424"/>
      <c r="BK176" s="424"/>
      <c r="BL176" s="424"/>
      <c r="BM176" s="424"/>
      <c r="BN176" s="424"/>
      <c r="BO176" s="424"/>
      <c r="BP176" s="424"/>
      <c r="BQ176" s="424"/>
      <c r="BR176" s="424"/>
      <c r="CQ176" s="424"/>
      <c r="CR176" s="424"/>
      <c r="CT176" s="424"/>
      <c r="CU176" s="424"/>
      <c r="CV176" s="424"/>
      <c r="CW176" s="424"/>
      <c r="CX176" s="424"/>
      <c r="CY176" s="424"/>
      <c r="CZ176" s="424"/>
      <c r="DA176" s="424"/>
      <c r="DC176" s="424"/>
      <c r="DD176" s="424"/>
      <c r="DE176" s="424"/>
      <c r="DF176" s="424"/>
      <c r="DG176" s="424"/>
      <c r="DH176" s="424"/>
      <c r="DJ176" s="424"/>
      <c r="DK176" s="424"/>
      <c r="DL176" s="424"/>
      <c r="DM176" s="424"/>
      <c r="DN176" s="424"/>
      <c r="DO176" s="424"/>
      <c r="DP176" s="424"/>
      <c r="DQ176" s="424"/>
      <c r="DR176" s="424"/>
      <c r="DS176" s="424"/>
      <c r="DT176" s="424"/>
      <c r="DU176" s="424"/>
      <c r="DV176" s="424"/>
      <c r="DW176" s="424"/>
      <c r="DX176" s="424"/>
      <c r="DY176" s="424"/>
      <c r="DZ176" s="424"/>
      <c r="EA176" s="424"/>
      <c r="EB176" s="424"/>
      <c r="EC176" s="424"/>
      <c r="ED176" s="424"/>
      <c r="EE176" s="424"/>
      <c r="EF176" s="424"/>
      <c r="EG176" s="424"/>
      <c r="EH176" s="424"/>
      <c r="EI176" s="424"/>
      <c r="EJ176" s="424"/>
      <c r="EK176" s="424"/>
      <c r="EL176" s="424"/>
      <c r="EM176" s="424"/>
      <c r="EN176" s="424"/>
      <c r="EO176" s="424"/>
      <c r="EP176" s="424"/>
      <c r="EQ176" s="424"/>
      <c r="ER176" s="424"/>
      <c r="ES176" s="424"/>
      <c r="ET176" s="424"/>
      <c r="EU176" s="424"/>
      <c r="EV176" s="424"/>
      <c r="EW176" s="424"/>
      <c r="EX176" s="424"/>
      <c r="EY176" s="424"/>
      <c r="EZ176" s="424"/>
      <c r="FA176" s="424"/>
      <c r="FB176" s="424"/>
      <c r="FC176" s="424"/>
      <c r="FD176" s="424"/>
      <c r="FE176" s="424"/>
      <c r="FF176" s="424"/>
      <c r="FG176" s="424"/>
      <c r="FH176" s="424"/>
      <c r="FI176" s="424"/>
      <c r="FJ176" s="424"/>
      <c r="FK176" s="424"/>
      <c r="FL176" s="424"/>
      <c r="FM176" s="424"/>
      <c r="FN176" s="424"/>
      <c r="FO176" s="424"/>
      <c r="FP176" s="424"/>
      <c r="FQ176" s="424"/>
      <c r="FR176" s="424"/>
      <c r="FS176" s="424"/>
      <c r="FT176" s="424"/>
      <c r="FU176" s="424"/>
      <c r="FV176" s="424"/>
      <c r="FW176" s="424"/>
      <c r="FX176" s="424"/>
      <c r="FY176" s="424"/>
      <c r="FZ176" s="424"/>
      <c r="GA176" s="424"/>
      <c r="GB176" s="424"/>
    </row>
    <row r="177" spans="1:184" ht="12" customHeight="1" x14ac:dyDescent="0.25">
      <c r="A177" s="842" t="str">
        <f t="shared" si="32"/>
        <v/>
      </c>
      <c r="B177" s="369" t="str">
        <f t="shared" si="33"/>
        <v/>
      </c>
      <c r="C177" s="982" t="str">
        <f>IF('Step 4 Support Tool'!F81=0,"",'Step 4 Support Tool'!F81)</f>
        <v/>
      </c>
      <c r="D177" s="982">
        <f>'Step 4 Support Tool'!G81</f>
        <v>0</v>
      </c>
      <c r="E177" s="983">
        <f>'Step 4 Support Tool'!C81</f>
        <v>0</v>
      </c>
      <c r="F177" s="983">
        <f>'Step 4 Support Tool'!D81</f>
        <v>0</v>
      </c>
      <c r="G177" s="842" t="str">
        <f>IF('Step 4 Support Tool'!E81="","",TRIM('Step 4 Support Tool'!E81))</f>
        <v/>
      </c>
      <c r="H177" s="842" t="str">
        <f t="shared" si="29"/>
        <v/>
      </c>
      <c r="I177" s="842" t="str">
        <f t="shared" si="30"/>
        <v/>
      </c>
      <c r="J177" s="984">
        <f>'Step 4 Support Tool'!B81</f>
        <v>0</v>
      </c>
      <c r="K177" s="369">
        <f>'Step 4 Support Tool'!H81</f>
        <v>0</v>
      </c>
      <c r="L177" s="369">
        <f>'Step 4 Support Tool'!I81</f>
        <v>0</v>
      </c>
      <c r="M177" s="985">
        <f>'Step 4 Support Tool'!J81</f>
        <v>0</v>
      </c>
      <c r="N177" s="985">
        <f>'Step 4 Support Tool'!K81</f>
        <v>0</v>
      </c>
      <c r="O177" s="985" t="str">
        <f>'Step 4 Support Tool'!L81</f>
        <v/>
      </c>
      <c r="P177" s="986">
        <f>'Step 4 Support Tool'!M81</f>
        <v>0</v>
      </c>
      <c r="Q177" s="987">
        <f>'Step 4 Support Tool'!N81</f>
        <v>0</v>
      </c>
      <c r="R177" s="987" t="str">
        <f>'Step 4 Support Tool'!O81</f>
        <v/>
      </c>
      <c r="S177" s="988" t="str">
        <f>'Step 4 Support Tool'!P81</f>
        <v/>
      </c>
      <c r="T177" s="989" t="str">
        <f>'Step 4 Support Tool'!Q81</f>
        <v/>
      </c>
      <c r="U177" s="989" t="str">
        <f>'Step 4 Support Tool'!R81</f>
        <v/>
      </c>
      <c r="V177" s="989" t="str">
        <f>'Step 4 Support Tool'!S81</f>
        <v/>
      </c>
      <c r="W177" s="988" t="str">
        <f>'Step 4 Support Tool'!T81</f>
        <v/>
      </c>
      <c r="X177" s="990" t="str">
        <f>'Step 4 Support Tool'!X81</f>
        <v/>
      </c>
      <c r="Y177" s="991" t="str">
        <f t="shared" si="31"/>
        <v/>
      </c>
      <c r="Z177" s="992" t="str">
        <f>'Step 4 Support Tool'!AB81</f>
        <v/>
      </c>
      <c r="AA177" s="993"/>
      <c r="AB177" s="993"/>
      <c r="AC177" s="373"/>
      <c r="AD177" s="373"/>
      <c r="AE177" s="373"/>
      <c r="AF177" s="373"/>
      <c r="AG177" s="373"/>
      <c r="AH177" s="373"/>
      <c r="AI177" s="424"/>
      <c r="AJ177" s="424"/>
      <c r="AK177" s="424"/>
      <c r="AL177" s="424"/>
      <c r="AO177" s="424"/>
      <c r="AP177" s="424"/>
      <c r="AQ177" s="424"/>
      <c r="AR177" s="424"/>
      <c r="AS177" s="424"/>
      <c r="AT177" s="424"/>
      <c r="AU177" s="424"/>
      <c r="AV177" s="424"/>
      <c r="AW177" s="424"/>
      <c r="AX177" s="424"/>
      <c r="AY177" s="424"/>
      <c r="AZ177" s="424"/>
      <c r="BA177" s="424"/>
      <c r="BB177" s="424"/>
      <c r="BC177" s="424"/>
      <c r="BG177" s="994" t="str">
        <f>SUBSTITUTE('Step 4 Support Tool'!A81," ","")</f>
        <v>EE64</v>
      </c>
      <c r="BH177" s="653">
        <f t="shared" si="34"/>
        <v>0</v>
      </c>
      <c r="BI177" s="424"/>
      <c r="BJ177" s="424"/>
      <c r="BK177" s="424"/>
      <c r="BL177" s="424"/>
      <c r="BM177" s="424"/>
      <c r="BN177" s="424"/>
      <c r="BO177" s="424"/>
      <c r="BP177" s="424"/>
      <c r="BQ177" s="424"/>
      <c r="BR177" s="424"/>
      <c r="CQ177" s="424"/>
      <c r="CR177" s="424"/>
      <c r="CT177" s="424"/>
      <c r="CU177" s="424"/>
      <c r="CV177" s="424"/>
      <c r="CW177" s="424"/>
      <c r="CX177" s="424"/>
      <c r="CY177" s="424"/>
      <c r="CZ177" s="424"/>
      <c r="DA177" s="424"/>
      <c r="DC177" s="424"/>
      <c r="DD177" s="424"/>
      <c r="DE177" s="424"/>
      <c r="DF177" s="424"/>
      <c r="DG177" s="424"/>
      <c r="DH177" s="424"/>
      <c r="DJ177" s="424"/>
      <c r="DK177" s="424"/>
      <c r="DL177" s="424"/>
      <c r="DM177" s="424"/>
      <c r="DN177" s="424"/>
      <c r="DO177" s="424"/>
      <c r="DP177" s="424"/>
      <c r="DQ177" s="424"/>
      <c r="DR177" s="424"/>
      <c r="DS177" s="424"/>
      <c r="DT177" s="424"/>
      <c r="DU177" s="424"/>
      <c r="DV177" s="424"/>
      <c r="DW177" s="424"/>
      <c r="DX177" s="424"/>
      <c r="DY177" s="424"/>
      <c r="DZ177" s="424"/>
      <c r="EA177" s="424"/>
      <c r="EB177" s="424"/>
      <c r="EC177" s="424"/>
      <c r="ED177" s="424"/>
      <c r="EE177" s="424"/>
      <c r="EF177" s="424"/>
      <c r="EG177" s="424"/>
      <c r="EH177" s="424"/>
      <c r="EI177" s="424"/>
      <c r="EJ177" s="424"/>
      <c r="EK177" s="424"/>
      <c r="EL177" s="424"/>
      <c r="EM177" s="424"/>
      <c r="EN177" s="424"/>
      <c r="EO177" s="424"/>
      <c r="EP177" s="424"/>
      <c r="EQ177" s="424"/>
      <c r="ER177" s="424"/>
      <c r="ES177" s="424"/>
      <c r="ET177" s="424"/>
      <c r="EU177" s="424"/>
      <c r="EV177" s="424"/>
      <c r="EW177" s="424"/>
      <c r="EX177" s="424"/>
      <c r="EY177" s="424"/>
      <c r="EZ177" s="424"/>
      <c r="FA177" s="424"/>
      <c r="FB177" s="424"/>
      <c r="FC177" s="424"/>
      <c r="FD177" s="424"/>
      <c r="FE177" s="424"/>
      <c r="FF177" s="424"/>
      <c r="FG177" s="424"/>
      <c r="FH177" s="424"/>
      <c r="FI177" s="424"/>
      <c r="FJ177" s="424"/>
      <c r="FK177" s="424"/>
      <c r="FL177" s="424"/>
      <c r="FM177" s="424"/>
      <c r="FN177" s="424"/>
      <c r="FO177" s="424"/>
      <c r="FP177" s="424"/>
      <c r="FQ177" s="424"/>
      <c r="FR177" s="424"/>
      <c r="FS177" s="424"/>
      <c r="FT177" s="424"/>
      <c r="FU177" s="424"/>
      <c r="FV177" s="424"/>
      <c r="FW177" s="424"/>
      <c r="FX177" s="424"/>
      <c r="FY177" s="424"/>
      <c r="FZ177" s="424"/>
      <c r="GA177" s="424"/>
      <c r="GB177" s="424"/>
    </row>
    <row r="178" spans="1:184" ht="12" customHeight="1" x14ac:dyDescent="0.25">
      <c r="A178" s="842" t="str">
        <f t="shared" si="32"/>
        <v/>
      </c>
      <c r="B178" s="369" t="str">
        <f t="shared" ref="B178:B209" si="35">IF(C178="","",$A$2&amp;BG178)</f>
        <v/>
      </c>
      <c r="C178" s="982" t="str">
        <f>IF('Step 4 Support Tool'!F82=0,"",'Step 4 Support Tool'!F82)</f>
        <v/>
      </c>
      <c r="D178" s="982">
        <f>'Step 4 Support Tool'!G82</f>
        <v>0</v>
      </c>
      <c r="E178" s="983">
        <f>'Step 4 Support Tool'!C82</f>
        <v>0</v>
      </c>
      <c r="F178" s="983">
        <f>'Step 4 Support Tool'!D82</f>
        <v>0</v>
      </c>
      <c r="G178" s="842" t="str">
        <f>IF('Step 4 Support Tool'!E82="","",TRIM('Step 4 Support Tool'!E82))</f>
        <v/>
      </c>
      <c r="H178" s="842" t="str">
        <f t="shared" si="29"/>
        <v/>
      </c>
      <c r="I178" s="842" t="str">
        <f t="shared" si="30"/>
        <v/>
      </c>
      <c r="J178" s="984">
        <f>'Step 4 Support Tool'!B82</f>
        <v>0</v>
      </c>
      <c r="K178" s="369">
        <f>'Step 4 Support Tool'!H82</f>
        <v>0</v>
      </c>
      <c r="L178" s="369">
        <f>'Step 4 Support Tool'!I82</f>
        <v>0</v>
      </c>
      <c r="M178" s="985">
        <f>'Step 4 Support Tool'!J82</f>
        <v>0</v>
      </c>
      <c r="N178" s="985">
        <f>'Step 4 Support Tool'!K82</f>
        <v>0</v>
      </c>
      <c r="O178" s="985" t="str">
        <f>'Step 4 Support Tool'!L82</f>
        <v/>
      </c>
      <c r="P178" s="986">
        <f>'Step 4 Support Tool'!M82</f>
        <v>0</v>
      </c>
      <c r="Q178" s="987">
        <f>'Step 4 Support Tool'!N82</f>
        <v>0</v>
      </c>
      <c r="R178" s="987" t="str">
        <f>'Step 4 Support Tool'!O82</f>
        <v/>
      </c>
      <c r="S178" s="988" t="str">
        <f>'Step 4 Support Tool'!P82</f>
        <v/>
      </c>
      <c r="T178" s="989" t="str">
        <f>'Step 4 Support Tool'!Q82</f>
        <v/>
      </c>
      <c r="U178" s="989" t="str">
        <f>'Step 4 Support Tool'!R82</f>
        <v/>
      </c>
      <c r="V178" s="989" t="str">
        <f>'Step 4 Support Tool'!S82</f>
        <v/>
      </c>
      <c r="W178" s="988" t="str">
        <f>'Step 4 Support Tool'!T82</f>
        <v/>
      </c>
      <c r="X178" s="990" t="str">
        <f>'Step 4 Support Tool'!X82</f>
        <v/>
      </c>
      <c r="Y178" s="991" t="str">
        <f t="shared" si="31"/>
        <v/>
      </c>
      <c r="Z178" s="992" t="str">
        <f>'Step 4 Support Tool'!AB82</f>
        <v/>
      </c>
      <c r="AA178" s="993"/>
      <c r="AB178" s="993"/>
      <c r="AC178" s="373"/>
      <c r="AD178" s="373"/>
      <c r="AE178" s="373"/>
      <c r="AF178" s="373"/>
      <c r="AG178" s="373"/>
      <c r="AH178" s="373"/>
      <c r="AI178" s="424"/>
      <c r="AJ178" s="424"/>
      <c r="AK178" s="424"/>
      <c r="AL178" s="424"/>
      <c r="AO178" s="424"/>
      <c r="AP178" s="424"/>
      <c r="AQ178" s="424"/>
      <c r="AR178" s="424"/>
      <c r="AS178" s="424"/>
      <c r="AT178" s="424"/>
      <c r="AU178" s="424"/>
      <c r="AV178" s="424"/>
      <c r="AW178" s="424"/>
      <c r="AX178" s="424"/>
      <c r="AY178" s="424"/>
      <c r="AZ178" s="424"/>
      <c r="BA178" s="424"/>
      <c r="BB178" s="424"/>
      <c r="BC178" s="424"/>
      <c r="BG178" s="994" t="str">
        <f>SUBSTITUTE('Step 4 Support Tool'!A82," ","")</f>
        <v>EE65</v>
      </c>
      <c r="BH178" s="653">
        <f t="shared" ref="BH178:BH209" si="36">K178</f>
        <v>0</v>
      </c>
      <c r="BI178" s="424"/>
      <c r="BJ178" s="424"/>
      <c r="BK178" s="424"/>
      <c r="BL178" s="424"/>
      <c r="BM178" s="424"/>
      <c r="BN178" s="424"/>
      <c r="BO178" s="424"/>
      <c r="BP178" s="424"/>
      <c r="BQ178" s="424"/>
      <c r="BR178" s="424"/>
      <c r="CQ178" s="424"/>
      <c r="CR178" s="424"/>
      <c r="CT178" s="424"/>
      <c r="CU178" s="424"/>
      <c r="CV178" s="424"/>
      <c r="CW178" s="424"/>
      <c r="CX178" s="424"/>
      <c r="CY178" s="424"/>
      <c r="CZ178" s="424"/>
      <c r="DA178" s="424"/>
      <c r="DC178" s="424"/>
      <c r="DD178" s="424"/>
      <c r="DE178" s="424"/>
      <c r="DF178" s="424"/>
      <c r="DG178" s="424"/>
      <c r="DH178" s="424"/>
      <c r="DJ178" s="424"/>
      <c r="DK178" s="424"/>
      <c r="DL178" s="424"/>
      <c r="DM178" s="424"/>
      <c r="DN178" s="424"/>
      <c r="DO178" s="424"/>
      <c r="DP178" s="424"/>
      <c r="DQ178" s="424"/>
      <c r="DR178" s="424"/>
      <c r="DS178" s="424"/>
      <c r="DT178" s="424"/>
      <c r="DU178" s="424"/>
      <c r="DV178" s="424"/>
      <c r="DW178" s="424"/>
      <c r="DX178" s="424"/>
      <c r="DY178" s="424"/>
      <c r="DZ178" s="424"/>
      <c r="EA178" s="424"/>
      <c r="EB178" s="424"/>
      <c r="EC178" s="424"/>
      <c r="ED178" s="424"/>
      <c r="EE178" s="424"/>
      <c r="EF178" s="424"/>
      <c r="EG178" s="424"/>
      <c r="EH178" s="424"/>
      <c r="EI178" s="424"/>
      <c r="EJ178" s="424"/>
      <c r="EK178" s="424"/>
      <c r="EL178" s="424"/>
      <c r="EM178" s="424"/>
      <c r="EN178" s="424"/>
      <c r="EO178" s="424"/>
      <c r="EP178" s="424"/>
      <c r="EQ178" s="424"/>
      <c r="ER178" s="424"/>
      <c r="ES178" s="424"/>
      <c r="ET178" s="424"/>
      <c r="EU178" s="424"/>
      <c r="EV178" s="424"/>
      <c r="EW178" s="424"/>
      <c r="EX178" s="424"/>
      <c r="EY178" s="424"/>
      <c r="EZ178" s="424"/>
      <c r="FA178" s="424"/>
      <c r="FB178" s="424"/>
      <c r="FC178" s="424"/>
      <c r="FD178" s="424"/>
      <c r="FE178" s="424"/>
      <c r="FF178" s="424"/>
      <c r="FG178" s="424"/>
      <c r="FH178" s="424"/>
      <c r="FI178" s="424"/>
      <c r="FJ178" s="424"/>
      <c r="FK178" s="424"/>
      <c r="FL178" s="424"/>
      <c r="FM178" s="424"/>
      <c r="FN178" s="424"/>
      <c r="FO178" s="424"/>
      <c r="FP178" s="424"/>
      <c r="FQ178" s="424"/>
      <c r="FR178" s="424"/>
      <c r="FS178" s="424"/>
      <c r="FT178" s="424"/>
      <c r="FU178" s="424"/>
      <c r="FV178" s="424"/>
      <c r="FW178" s="424"/>
      <c r="FX178" s="424"/>
      <c r="FY178" s="424"/>
      <c r="FZ178" s="424"/>
      <c r="GA178" s="424"/>
      <c r="GB178" s="424"/>
    </row>
    <row r="179" spans="1:184" ht="12" customHeight="1" x14ac:dyDescent="0.25">
      <c r="A179" s="842" t="str">
        <f t="shared" ref="A179:A262" si="37">IF(OR(C179="",$A$2=""),"",$A$2)</f>
        <v/>
      </c>
      <c r="B179" s="369" t="str">
        <f t="shared" si="35"/>
        <v/>
      </c>
      <c r="C179" s="982" t="str">
        <f>IF('Step 4 Support Tool'!F83=0,"",'Step 4 Support Tool'!F83)</f>
        <v/>
      </c>
      <c r="D179" s="982">
        <f>'Step 4 Support Tool'!G83</f>
        <v>0</v>
      </c>
      <c r="E179" s="983">
        <f>'Step 4 Support Tool'!C83</f>
        <v>0</v>
      </c>
      <c r="F179" s="983">
        <f>'Step 4 Support Tool'!D83</f>
        <v>0</v>
      </c>
      <c r="G179" s="842" t="str">
        <f>IF('Step 4 Support Tool'!E83="","",TRIM('Step 4 Support Tool'!E83))</f>
        <v/>
      </c>
      <c r="H179" s="842" t="str">
        <f t="shared" ref="H179:H242" si="38">_xlfn.XLOOKUP(I179,$C$270:$C$369,$B$270:$B$369,"",0,1)</f>
        <v/>
      </c>
      <c r="I179" s="842" t="str">
        <f t="shared" ref="I179:I242" si="39">IF(G179="","",_xlfn.XLOOKUP(G179,$G$270:$G$369,$C$270:$C$369,"",0,1))</f>
        <v/>
      </c>
      <c r="J179" s="984">
        <f>'Step 4 Support Tool'!B83</f>
        <v>0</v>
      </c>
      <c r="K179" s="369">
        <f>'Step 4 Support Tool'!H83</f>
        <v>0</v>
      </c>
      <c r="L179" s="369">
        <f>'Step 4 Support Tool'!I83</f>
        <v>0</v>
      </c>
      <c r="M179" s="985">
        <f>'Step 4 Support Tool'!J83</f>
        <v>0</v>
      </c>
      <c r="N179" s="985">
        <f>'Step 4 Support Tool'!K83</f>
        <v>0</v>
      </c>
      <c r="O179" s="985" t="str">
        <f>'Step 4 Support Tool'!L83</f>
        <v/>
      </c>
      <c r="P179" s="986">
        <f>'Step 4 Support Tool'!M83</f>
        <v>0</v>
      </c>
      <c r="Q179" s="987">
        <f>'Step 4 Support Tool'!N83</f>
        <v>0</v>
      </c>
      <c r="R179" s="987" t="str">
        <f>'Step 4 Support Tool'!O83</f>
        <v/>
      </c>
      <c r="S179" s="988" t="str">
        <f>'Step 4 Support Tool'!P83</f>
        <v/>
      </c>
      <c r="T179" s="989" t="str">
        <f>'Step 4 Support Tool'!Q83</f>
        <v/>
      </c>
      <c r="U179" s="989" t="str">
        <f>'Step 4 Support Tool'!R83</f>
        <v/>
      </c>
      <c r="V179" s="989" t="str">
        <f>'Step 4 Support Tool'!S83</f>
        <v/>
      </c>
      <c r="W179" s="988" t="str">
        <f>'Step 4 Support Tool'!T83</f>
        <v/>
      </c>
      <c r="X179" s="990" t="str">
        <f>'Step 4 Support Tool'!X83</f>
        <v/>
      </c>
      <c r="Y179" s="991" t="str">
        <f t="shared" ref="Y179:Y242" si="40">IFERROR(R179*X179,"")</f>
        <v/>
      </c>
      <c r="Z179" s="992" t="str">
        <f>'Step 4 Support Tool'!AB83</f>
        <v/>
      </c>
      <c r="AA179" s="993"/>
      <c r="AB179" s="993"/>
      <c r="AC179" s="373"/>
      <c r="AD179" s="373"/>
      <c r="AE179" s="373"/>
      <c r="AF179" s="373"/>
      <c r="AG179" s="373"/>
      <c r="AH179" s="373"/>
      <c r="AI179" s="424"/>
      <c r="AJ179" s="424"/>
      <c r="AK179" s="424"/>
      <c r="AL179" s="424"/>
      <c r="AO179" s="424"/>
      <c r="AP179" s="424"/>
      <c r="AQ179" s="424"/>
      <c r="AR179" s="424"/>
      <c r="AS179" s="424"/>
      <c r="AT179" s="424"/>
      <c r="AU179" s="424"/>
      <c r="AV179" s="424"/>
      <c r="AW179" s="424"/>
      <c r="AX179" s="424"/>
      <c r="AY179" s="424"/>
      <c r="AZ179" s="424"/>
      <c r="BA179" s="424"/>
      <c r="BB179" s="424"/>
      <c r="BC179" s="424"/>
      <c r="BG179" s="994" t="str">
        <f>SUBSTITUTE('Step 4 Support Tool'!A83," ","")</f>
        <v>EE66</v>
      </c>
      <c r="BH179" s="653">
        <f t="shared" si="36"/>
        <v>0</v>
      </c>
      <c r="BI179" s="424"/>
      <c r="BJ179" s="424"/>
      <c r="BK179" s="424"/>
      <c r="BL179" s="424"/>
      <c r="BM179" s="424"/>
      <c r="BN179" s="424"/>
      <c r="BO179" s="424"/>
      <c r="BP179" s="424"/>
      <c r="BQ179" s="424"/>
      <c r="BR179" s="424"/>
      <c r="CQ179" s="424"/>
      <c r="CR179" s="424"/>
      <c r="CT179" s="424"/>
      <c r="CU179" s="424"/>
      <c r="CV179" s="424"/>
      <c r="CW179" s="424"/>
      <c r="CX179" s="424"/>
      <c r="CY179" s="424"/>
      <c r="CZ179" s="424"/>
      <c r="DA179" s="424"/>
      <c r="DC179" s="424"/>
      <c r="DD179" s="424"/>
      <c r="DE179" s="424"/>
      <c r="DF179" s="424"/>
      <c r="DG179" s="424"/>
      <c r="DH179" s="424"/>
      <c r="DJ179" s="424"/>
      <c r="DK179" s="424"/>
      <c r="DL179" s="424"/>
      <c r="DM179" s="424"/>
      <c r="DN179" s="424"/>
      <c r="DO179" s="424"/>
      <c r="DP179" s="424"/>
      <c r="DQ179" s="424"/>
      <c r="DR179" s="424"/>
      <c r="DS179" s="424"/>
      <c r="DT179" s="424"/>
      <c r="DU179" s="424"/>
      <c r="DV179" s="424"/>
      <c r="DW179" s="424"/>
      <c r="DX179" s="424"/>
      <c r="DY179" s="424"/>
      <c r="DZ179" s="424"/>
      <c r="EA179" s="424"/>
      <c r="EB179" s="424"/>
      <c r="EC179" s="424"/>
      <c r="ED179" s="424"/>
      <c r="EE179" s="424"/>
      <c r="EF179" s="424"/>
      <c r="EG179" s="424"/>
      <c r="EH179" s="424"/>
      <c r="EI179" s="424"/>
      <c r="EJ179" s="424"/>
      <c r="EK179" s="424"/>
      <c r="EL179" s="424"/>
      <c r="EM179" s="424"/>
      <c r="EN179" s="424"/>
      <c r="EO179" s="424"/>
      <c r="EP179" s="424"/>
      <c r="EQ179" s="424"/>
      <c r="ER179" s="424"/>
      <c r="ES179" s="424"/>
      <c r="ET179" s="424"/>
      <c r="EU179" s="424"/>
      <c r="EV179" s="424"/>
      <c r="EW179" s="424"/>
      <c r="EX179" s="424"/>
      <c r="EY179" s="424"/>
      <c r="EZ179" s="424"/>
      <c r="FA179" s="424"/>
      <c r="FB179" s="424"/>
      <c r="FC179" s="424"/>
      <c r="FD179" s="424"/>
      <c r="FE179" s="424"/>
      <c r="FF179" s="424"/>
      <c r="FG179" s="424"/>
      <c r="FH179" s="424"/>
      <c r="FI179" s="424"/>
      <c r="FJ179" s="424"/>
      <c r="FK179" s="424"/>
      <c r="FL179" s="424"/>
      <c r="FM179" s="424"/>
      <c r="FN179" s="424"/>
      <c r="FO179" s="424"/>
      <c r="FP179" s="424"/>
      <c r="FQ179" s="424"/>
      <c r="FR179" s="424"/>
      <c r="FS179" s="424"/>
      <c r="FT179" s="424"/>
      <c r="FU179" s="424"/>
      <c r="FV179" s="424"/>
      <c r="FW179" s="424"/>
      <c r="FX179" s="424"/>
      <c r="FY179" s="424"/>
      <c r="FZ179" s="424"/>
      <c r="GA179" s="424"/>
      <c r="GB179" s="424"/>
    </row>
    <row r="180" spans="1:184" ht="12" customHeight="1" x14ac:dyDescent="0.25">
      <c r="A180" s="842" t="str">
        <f t="shared" si="37"/>
        <v/>
      </c>
      <c r="B180" s="369" t="str">
        <f t="shared" si="35"/>
        <v/>
      </c>
      <c r="C180" s="982" t="str">
        <f>IF('Step 4 Support Tool'!F84=0,"",'Step 4 Support Tool'!F84)</f>
        <v/>
      </c>
      <c r="D180" s="982">
        <f>'Step 4 Support Tool'!G84</f>
        <v>0</v>
      </c>
      <c r="E180" s="983">
        <f>'Step 4 Support Tool'!C84</f>
        <v>0</v>
      </c>
      <c r="F180" s="983">
        <f>'Step 4 Support Tool'!D84</f>
        <v>0</v>
      </c>
      <c r="G180" s="842" t="str">
        <f>IF('Step 4 Support Tool'!E84="","",TRIM('Step 4 Support Tool'!E84))</f>
        <v/>
      </c>
      <c r="H180" s="842" t="str">
        <f t="shared" si="38"/>
        <v/>
      </c>
      <c r="I180" s="842" t="str">
        <f t="shared" si="39"/>
        <v/>
      </c>
      <c r="J180" s="984">
        <f>'Step 4 Support Tool'!B84</f>
        <v>0</v>
      </c>
      <c r="K180" s="369">
        <f>'Step 4 Support Tool'!H84</f>
        <v>0</v>
      </c>
      <c r="L180" s="369">
        <f>'Step 4 Support Tool'!I84</f>
        <v>0</v>
      </c>
      <c r="M180" s="985">
        <f>'Step 4 Support Tool'!J84</f>
        <v>0</v>
      </c>
      <c r="N180" s="985">
        <f>'Step 4 Support Tool'!K84</f>
        <v>0</v>
      </c>
      <c r="O180" s="985" t="str">
        <f>'Step 4 Support Tool'!L84</f>
        <v/>
      </c>
      <c r="P180" s="986">
        <f>'Step 4 Support Tool'!M84</f>
        <v>0</v>
      </c>
      <c r="Q180" s="987">
        <f>'Step 4 Support Tool'!N84</f>
        <v>0</v>
      </c>
      <c r="R180" s="987" t="str">
        <f>'Step 4 Support Tool'!O84</f>
        <v/>
      </c>
      <c r="S180" s="988" t="str">
        <f>'Step 4 Support Tool'!P84</f>
        <v/>
      </c>
      <c r="T180" s="989" t="str">
        <f>'Step 4 Support Tool'!Q84</f>
        <v/>
      </c>
      <c r="U180" s="989" t="str">
        <f>'Step 4 Support Tool'!R84</f>
        <v/>
      </c>
      <c r="V180" s="989" t="str">
        <f>'Step 4 Support Tool'!S84</f>
        <v/>
      </c>
      <c r="W180" s="988" t="str">
        <f>'Step 4 Support Tool'!T84</f>
        <v/>
      </c>
      <c r="X180" s="990" t="str">
        <f>'Step 4 Support Tool'!X84</f>
        <v/>
      </c>
      <c r="Y180" s="991" t="str">
        <f t="shared" si="40"/>
        <v/>
      </c>
      <c r="Z180" s="992" t="str">
        <f>'Step 4 Support Tool'!AB84</f>
        <v/>
      </c>
      <c r="AA180" s="993"/>
      <c r="AB180" s="993"/>
      <c r="AC180" s="373"/>
      <c r="AD180" s="373"/>
      <c r="AE180" s="373"/>
      <c r="AF180" s="373"/>
      <c r="AG180" s="373"/>
      <c r="AH180" s="373"/>
      <c r="AI180" s="424"/>
      <c r="AJ180" s="424"/>
      <c r="AK180" s="424"/>
      <c r="AL180" s="424"/>
      <c r="AO180" s="424"/>
      <c r="AP180" s="424"/>
      <c r="AQ180" s="424"/>
      <c r="AR180" s="424"/>
      <c r="AS180" s="424"/>
      <c r="AT180" s="424"/>
      <c r="AU180" s="424"/>
      <c r="AV180" s="424"/>
      <c r="AW180" s="424"/>
      <c r="AX180" s="424"/>
      <c r="AY180" s="424"/>
      <c r="AZ180" s="424"/>
      <c r="BA180" s="424"/>
      <c r="BB180" s="424"/>
      <c r="BC180" s="424"/>
      <c r="BG180" s="994" t="str">
        <f>SUBSTITUTE('Step 4 Support Tool'!A84," ","")</f>
        <v>EE67</v>
      </c>
      <c r="BH180" s="653">
        <f t="shared" si="36"/>
        <v>0</v>
      </c>
      <c r="BI180" s="424"/>
      <c r="BJ180" s="424"/>
      <c r="BK180" s="424"/>
      <c r="BL180" s="424"/>
      <c r="BM180" s="424"/>
      <c r="BN180" s="424"/>
      <c r="BO180" s="424"/>
      <c r="BP180" s="424"/>
      <c r="BQ180" s="424"/>
      <c r="BR180" s="424"/>
      <c r="CQ180" s="424"/>
      <c r="CR180" s="424"/>
      <c r="CT180" s="424"/>
      <c r="CU180" s="424"/>
      <c r="CV180" s="424"/>
      <c r="CW180" s="424"/>
      <c r="CX180" s="424"/>
      <c r="CY180" s="424"/>
      <c r="CZ180" s="424"/>
      <c r="DA180" s="424"/>
      <c r="DC180" s="424"/>
      <c r="DD180" s="424"/>
      <c r="DE180" s="424"/>
      <c r="DF180" s="424"/>
      <c r="DG180" s="424"/>
      <c r="DH180" s="424"/>
      <c r="DJ180" s="424"/>
      <c r="DK180" s="424"/>
      <c r="DL180" s="424"/>
      <c r="DM180" s="424"/>
      <c r="DN180" s="424"/>
      <c r="DO180" s="424"/>
      <c r="DP180" s="424"/>
      <c r="DQ180" s="424"/>
      <c r="DR180" s="424"/>
      <c r="DS180" s="424"/>
      <c r="DT180" s="424"/>
      <c r="DU180" s="424"/>
      <c r="DV180" s="424"/>
      <c r="DW180" s="424"/>
      <c r="DX180" s="424"/>
      <c r="DY180" s="424"/>
      <c r="DZ180" s="424"/>
      <c r="EA180" s="424"/>
      <c r="EB180" s="424"/>
      <c r="EC180" s="424"/>
      <c r="ED180" s="424"/>
      <c r="EE180" s="424"/>
      <c r="EF180" s="424"/>
      <c r="EG180" s="424"/>
      <c r="EH180" s="424"/>
      <c r="EI180" s="424"/>
      <c r="EJ180" s="424"/>
      <c r="EK180" s="424"/>
      <c r="EL180" s="424"/>
      <c r="EM180" s="424"/>
      <c r="EN180" s="424"/>
      <c r="EO180" s="424"/>
      <c r="EP180" s="424"/>
      <c r="EQ180" s="424"/>
      <c r="ER180" s="424"/>
      <c r="ES180" s="424"/>
      <c r="ET180" s="424"/>
      <c r="EU180" s="424"/>
      <c r="EV180" s="424"/>
      <c r="EW180" s="424"/>
      <c r="EX180" s="424"/>
      <c r="EY180" s="424"/>
      <c r="EZ180" s="424"/>
      <c r="FA180" s="424"/>
      <c r="FB180" s="424"/>
      <c r="FC180" s="424"/>
      <c r="FD180" s="424"/>
      <c r="FE180" s="424"/>
      <c r="FF180" s="424"/>
      <c r="FG180" s="424"/>
      <c r="FH180" s="424"/>
      <c r="FI180" s="424"/>
      <c r="FJ180" s="424"/>
      <c r="FK180" s="424"/>
      <c r="FL180" s="424"/>
      <c r="FM180" s="424"/>
      <c r="FN180" s="424"/>
      <c r="FO180" s="424"/>
      <c r="FP180" s="424"/>
      <c r="FQ180" s="424"/>
      <c r="FR180" s="424"/>
      <c r="FS180" s="424"/>
      <c r="FT180" s="424"/>
      <c r="FU180" s="424"/>
      <c r="FV180" s="424"/>
      <c r="FW180" s="424"/>
      <c r="FX180" s="424"/>
      <c r="FY180" s="424"/>
      <c r="FZ180" s="424"/>
      <c r="GA180" s="424"/>
      <c r="GB180" s="424"/>
    </row>
    <row r="181" spans="1:184" ht="12" customHeight="1" x14ac:dyDescent="0.25">
      <c r="A181" s="842" t="str">
        <f t="shared" si="37"/>
        <v/>
      </c>
      <c r="B181" s="369" t="str">
        <f t="shared" si="35"/>
        <v/>
      </c>
      <c r="C181" s="982" t="str">
        <f>IF('Step 4 Support Tool'!F85=0,"",'Step 4 Support Tool'!F85)</f>
        <v/>
      </c>
      <c r="D181" s="982">
        <f>'Step 4 Support Tool'!G85</f>
        <v>0</v>
      </c>
      <c r="E181" s="983">
        <f>'Step 4 Support Tool'!C85</f>
        <v>0</v>
      </c>
      <c r="F181" s="983">
        <f>'Step 4 Support Tool'!D85</f>
        <v>0</v>
      </c>
      <c r="G181" s="842" t="str">
        <f>IF('Step 4 Support Tool'!E85="","",TRIM('Step 4 Support Tool'!E85))</f>
        <v/>
      </c>
      <c r="H181" s="842" t="str">
        <f t="shared" si="38"/>
        <v/>
      </c>
      <c r="I181" s="842" t="str">
        <f t="shared" si="39"/>
        <v/>
      </c>
      <c r="J181" s="984">
        <f>'Step 4 Support Tool'!B85</f>
        <v>0</v>
      </c>
      <c r="K181" s="369">
        <f>'Step 4 Support Tool'!H85</f>
        <v>0</v>
      </c>
      <c r="L181" s="369">
        <f>'Step 4 Support Tool'!I85</f>
        <v>0</v>
      </c>
      <c r="M181" s="985">
        <f>'Step 4 Support Tool'!J85</f>
        <v>0</v>
      </c>
      <c r="N181" s="985">
        <f>'Step 4 Support Tool'!K85</f>
        <v>0</v>
      </c>
      <c r="O181" s="985" t="str">
        <f>'Step 4 Support Tool'!L85</f>
        <v/>
      </c>
      <c r="P181" s="986">
        <f>'Step 4 Support Tool'!M85</f>
        <v>0</v>
      </c>
      <c r="Q181" s="987">
        <f>'Step 4 Support Tool'!N85</f>
        <v>0</v>
      </c>
      <c r="R181" s="987" t="str">
        <f>'Step 4 Support Tool'!O85</f>
        <v/>
      </c>
      <c r="S181" s="988" t="str">
        <f>'Step 4 Support Tool'!P85</f>
        <v/>
      </c>
      <c r="T181" s="989" t="str">
        <f>'Step 4 Support Tool'!Q85</f>
        <v/>
      </c>
      <c r="U181" s="989" t="str">
        <f>'Step 4 Support Tool'!R85</f>
        <v/>
      </c>
      <c r="V181" s="989" t="str">
        <f>'Step 4 Support Tool'!S85</f>
        <v/>
      </c>
      <c r="W181" s="988" t="str">
        <f>'Step 4 Support Tool'!T85</f>
        <v/>
      </c>
      <c r="X181" s="990" t="str">
        <f>'Step 4 Support Tool'!X85</f>
        <v/>
      </c>
      <c r="Y181" s="991" t="str">
        <f t="shared" si="40"/>
        <v/>
      </c>
      <c r="Z181" s="992" t="str">
        <f>'Step 4 Support Tool'!AB85</f>
        <v/>
      </c>
      <c r="AA181" s="993"/>
      <c r="AB181" s="993"/>
      <c r="AC181" s="373"/>
      <c r="AD181" s="373"/>
      <c r="AE181" s="373"/>
      <c r="AF181" s="373"/>
      <c r="AG181" s="373"/>
      <c r="AH181" s="373"/>
      <c r="AI181" s="424"/>
      <c r="AJ181" s="424"/>
      <c r="AK181" s="424"/>
      <c r="AL181" s="424"/>
      <c r="AO181" s="424"/>
      <c r="AP181" s="424"/>
      <c r="AQ181" s="424"/>
      <c r="AR181" s="424"/>
      <c r="AS181" s="424"/>
      <c r="AT181" s="424"/>
      <c r="AU181" s="424"/>
      <c r="AV181" s="424"/>
      <c r="AW181" s="424"/>
      <c r="AX181" s="424"/>
      <c r="AY181" s="424"/>
      <c r="AZ181" s="424"/>
      <c r="BA181" s="424"/>
      <c r="BB181" s="424"/>
      <c r="BC181" s="424"/>
      <c r="BG181" s="994" t="str">
        <f>SUBSTITUTE('Step 4 Support Tool'!A85," ","")</f>
        <v>EE68</v>
      </c>
      <c r="BH181" s="653">
        <f t="shared" si="36"/>
        <v>0</v>
      </c>
      <c r="BI181" s="424"/>
      <c r="BJ181" s="424"/>
      <c r="BK181" s="424"/>
      <c r="BL181" s="424"/>
      <c r="BM181" s="424"/>
      <c r="BN181" s="424"/>
      <c r="BO181" s="424"/>
      <c r="BP181" s="424"/>
      <c r="BQ181" s="424"/>
      <c r="BR181" s="424"/>
      <c r="CQ181" s="424"/>
      <c r="CR181" s="424"/>
      <c r="CT181" s="424"/>
      <c r="CU181" s="424"/>
      <c r="CV181" s="424"/>
      <c r="CW181" s="424"/>
      <c r="CX181" s="424"/>
      <c r="CY181" s="424"/>
      <c r="CZ181" s="424"/>
      <c r="DA181" s="424"/>
      <c r="DC181" s="424"/>
      <c r="DD181" s="424"/>
      <c r="DE181" s="424"/>
      <c r="DF181" s="424"/>
      <c r="DG181" s="424"/>
      <c r="DH181" s="424"/>
      <c r="DJ181" s="424"/>
      <c r="DK181" s="424"/>
      <c r="DL181" s="424"/>
      <c r="DM181" s="424"/>
      <c r="DN181" s="424"/>
      <c r="DO181" s="424"/>
      <c r="DP181" s="424"/>
      <c r="DQ181" s="424"/>
      <c r="DR181" s="424"/>
      <c r="DS181" s="424"/>
      <c r="DT181" s="424"/>
      <c r="DU181" s="424"/>
      <c r="DV181" s="424"/>
      <c r="DW181" s="424"/>
      <c r="DX181" s="424"/>
      <c r="DY181" s="424"/>
      <c r="DZ181" s="424"/>
      <c r="EA181" s="424"/>
      <c r="EB181" s="424"/>
      <c r="EC181" s="424"/>
      <c r="ED181" s="424"/>
      <c r="EE181" s="424"/>
      <c r="EF181" s="424"/>
      <c r="EG181" s="424"/>
      <c r="EH181" s="424"/>
      <c r="EI181" s="424"/>
      <c r="EJ181" s="424"/>
      <c r="EK181" s="424"/>
      <c r="EL181" s="424"/>
      <c r="EM181" s="424"/>
      <c r="EN181" s="424"/>
      <c r="EO181" s="424"/>
      <c r="EP181" s="424"/>
      <c r="EQ181" s="424"/>
      <c r="ER181" s="424"/>
      <c r="ES181" s="424"/>
      <c r="ET181" s="424"/>
      <c r="EU181" s="424"/>
      <c r="EV181" s="424"/>
      <c r="EW181" s="424"/>
      <c r="EX181" s="424"/>
      <c r="EY181" s="424"/>
      <c r="EZ181" s="424"/>
      <c r="FA181" s="424"/>
      <c r="FB181" s="424"/>
      <c r="FC181" s="424"/>
      <c r="FD181" s="424"/>
      <c r="FE181" s="424"/>
      <c r="FF181" s="424"/>
      <c r="FG181" s="424"/>
      <c r="FH181" s="424"/>
      <c r="FI181" s="424"/>
      <c r="FJ181" s="424"/>
      <c r="FK181" s="424"/>
      <c r="FL181" s="424"/>
      <c r="FM181" s="424"/>
      <c r="FN181" s="424"/>
      <c r="FO181" s="424"/>
      <c r="FP181" s="424"/>
      <c r="FQ181" s="424"/>
      <c r="FR181" s="424"/>
      <c r="FS181" s="424"/>
      <c r="FT181" s="424"/>
      <c r="FU181" s="424"/>
      <c r="FV181" s="424"/>
      <c r="FW181" s="424"/>
      <c r="FX181" s="424"/>
      <c r="FY181" s="424"/>
      <c r="FZ181" s="424"/>
      <c r="GA181" s="424"/>
      <c r="GB181" s="424"/>
    </row>
    <row r="182" spans="1:184" ht="12" customHeight="1" x14ac:dyDescent="0.25">
      <c r="A182" s="842" t="str">
        <f t="shared" si="37"/>
        <v/>
      </c>
      <c r="B182" s="369" t="str">
        <f t="shared" si="35"/>
        <v/>
      </c>
      <c r="C182" s="982" t="str">
        <f>IF('Step 4 Support Tool'!F86=0,"",'Step 4 Support Tool'!F86)</f>
        <v/>
      </c>
      <c r="D182" s="982">
        <f>'Step 4 Support Tool'!G86</f>
        <v>0</v>
      </c>
      <c r="E182" s="983">
        <f>'Step 4 Support Tool'!C86</f>
        <v>0</v>
      </c>
      <c r="F182" s="983">
        <f>'Step 4 Support Tool'!D86</f>
        <v>0</v>
      </c>
      <c r="G182" s="842" t="str">
        <f>IF('Step 4 Support Tool'!E86="","",TRIM('Step 4 Support Tool'!E86))</f>
        <v/>
      </c>
      <c r="H182" s="842" t="str">
        <f t="shared" si="38"/>
        <v/>
      </c>
      <c r="I182" s="842" t="str">
        <f t="shared" si="39"/>
        <v/>
      </c>
      <c r="J182" s="984">
        <f>'Step 4 Support Tool'!B86</f>
        <v>0</v>
      </c>
      <c r="K182" s="369">
        <f>'Step 4 Support Tool'!H86</f>
        <v>0</v>
      </c>
      <c r="L182" s="369">
        <f>'Step 4 Support Tool'!I86</f>
        <v>0</v>
      </c>
      <c r="M182" s="985">
        <f>'Step 4 Support Tool'!J86</f>
        <v>0</v>
      </c>
      <c r="N182" s="985">
        <f>'Step 4 Support Tool'!K86</f>
        <v>0</v>
      </c>
      <c r="O182" s="985" t="str">
        <f>'Step 4 Support Tool'!L86</f>
        <v/>
      </c>
      <c r="P182" s="986">
        <f>'Step 4 Support Tool'!M86</f>
        <v>0</v>
      </c>
      <c r="Q182" s="987">
        <f>'Step 4 Support Tool'!N86</f>
        <v>0</v>
      </c>
      <c r="R182" s="987" t="str">
        <f>'Step 4 Support Tool'!O86</f>
        <v/>
      </c>
      <c r="S182" s="988" t="str">
        <f>'Step 4 Support Tool'!P86</f>
        <v/>
      </c>
      <c r="T182" s="989" t="str">
        <f>'Step 4 Support Tool'!Q86</f>
        <v/>
      </c>
      <c r="U182" s="989" t="str">
        <f>'Step 4 Support Tool'!R86</f>
        <v/>
      </c>
      <c r="V182" s="989" t="str">
        <f>'Step 4 Support Tool'!S86</f>
        <v/>
      </c>
      <c r="W182" s="988" t="str">
        <f>'Step 4 Support Tool'!T86</f>
        <v/>
      </c>
      <c r="X182" s="990" t="str">
        <f>'Step 4 Support Tool'!X86</f>
        <v/>
      </c>
      <c r="Y182" s="991" t="str">
        <f t="shared" si="40"/>
        <v/>
      </c>
      <c r="Z182" s="992" t="str">
        <f>'Step 4 Support Tool'!AB86</f>
        <v/>
      </c>
      <c r="AA182" s="993"/>
      <c r="AB182" s="993"/>
      <c r="AC182" s="373"/>
      <c r="AD182" s="373"/>
      <c r="AE182" s="373"/>
      <c r="AF182" s="373"/>
      <c r="AG182" s="373"/>
      <c r="AH182" s="373"/>
      <c r="AI182" s="424"/>
      <c r="AJ182" s="424"/>
      <c r="AK182" s="424"/>
      <c r="AL182" s="424"/>
      <c r="AO182" s="424"/>
      <c r="AP182" s="424"/>
      <c r="AQ182" s="424"/>
      <c r="AR182" s="424"/>
      <c r="AS182" s="424"/>
      <c r="AT182" s="424"/>
      <c r="AU182" s="424"/>
      <c r="AV182" s="424"/>
      <c r="AW182" s="424"/>
      <c r="AX182" s="424"/>
      <c r="AY182" s="424"/>
      <c r="AZ182" s="424"/>
      <c r="BA182" s="424"/>
      <c r="BB182" s="424"/>
      <c r="BC182" s="424"/>
      <c r="BG182" s="994" t="str">
        <f>SUBSTITUTE('Step 4 Support Tool'!A86," ","")</f>
        <v>EE69</v>
      </c>
      <c r="BH182" s="653">
        <f t="shared" si="36"/>
        <v>0</v>
      </c>
      <c r="BI182" s="424"/>
      <c r="BJ182" s="424"/>
      <c r="BK182" s="424"/>
      <c r="BL182" s="424"/>
      <c r="BM182" s="424"/>
      <c r="BN182" s="424"/>
      <c r="BO182" s="424"/>
      <c r="BP182" s="424"/>
      <c r="BQ182" s="424"/>
      <c r="BR182" s="424"/>
      <c r="CQ182" s="424"/>
      <c r="CR182" s="424"/>
      <c r="CT182" s="424"/>
      <c r="CU182" s="424"/>
      <c r="CV182" s="424"/>
      <c r="CW182" s="424"/>
      <c r="CX182" s="424"/>
      <c r="CY182" s="424"/>
      <c r="CZ182" s="424"/>
      <c r="DA182" s="424"/>
      <c r="DC182" s="424"/>
      <c r="DD182" s="424"/>
      <c r="DE182" s="424"/>
      <c r="DF182" s="424"/>
      <c r="DG182" s="424"/>
      <c r="DH182" s="424"/>
      <c r="DJ182" s="424"/>
      <c r="DK182" s="424"/>
      <c r="DL182" s="424"/>
      <c r="DM182" s="424"/>
      <c r="DN182" s="424"/>
      <c r="DO182" s="424"/>
      <c r="DP182" s="424"/>
      <c r="DQ182" s="424"/>
      <c r="DR182" s="424"/>
      <c r="DS182" s="424"/>
      <c r="DT182" s="424"/>
      <c r="DU182" s="424"/>
      <c r="DV182" s="424"/>
      <c r="DW182" s="424"/>
      <c r="DX182" s="424"/>
      <c r="DY182" s="424"/>
      <c r="DZ182" s="424"/>
      <c r="EA182" s="424"/>
      <c r="EB182" s="424"/>
      <c r="EC182" s="424"/>
      <c r="ED182" s="424"/>
      <c r="EE182" s="424"/>
      <c r="EF182" s="424"/>
      <c r="EG182" s="424"/>
      <c r="EH182" s="424"/>
      <c r="EI182" s="424"/>
      <c r="EJ182" s="424"/>
      <c r="EK182" s="424"/>
      <c r="EL182" s="424"/>
      <c r="EM182" s="424"/>
      <c r="EN182" s="424"/>
      <c r="EO182" s="424"/>
      <c r="EP182" s="424"/>
      <c r="EQ182" s="424"/>
      <c r="ER182" s="424"/>
      <c r="ES182" s="424"/>
      <c r="ET182" s="424"/>
      <c r="EU182" s="424"/>
      <c r="EV182" s="424"/>
      <c r="EW182" s="424"/>
      <c r="EX182" s="424"/>
      <c r="EY182" s="424"/>
      <c r="EZ182" s="424"/>
      <c r="FA182" s="424"/>
      <c r="FB182" s="424"/>
      <c r="FC182" s="424"/>
      <c r="FD182" s="424"/>
      <c r="FE182" s="424"/>
      <c r="FF182" s="424"/>
      <c r="FG182" s="424"/>
      <c r="FH182" s="424"/>
      <c r="FI182" s="424"/>
      <c r="FJ182" s="424"/>
      <c r="FK182" s="424"/>
      <c r="FL182" s="424"/>
      <c r="FM182" s="424"/>
      <c r="FN182" s="424"/>
      <c r="FO182" s="424"/>
      <c r="FP182" s="424"/>
      <c r="FQ182" s="424"/>
      <c r="FR182" s="424"/>
      <c r="FS182" s="424"/>
      <c r="FT182" s="424"/>
      <c r="FU182" s="424"/>
      <c r="FV182" s="424"/>
      <c r="FW182" s="424"/>
      <c r="FX182" s="424"/>
      <c r="FY182" s="424"/>
      <c r="FZ182" s="424"/>
      <c r="GA182" s="424"/>
      <c r="GB182" s="424"/>
    </row>
    <row r="183" spans="1:184" ht="12" customHeight="1" x14ac:dyDescent="0.25">
      <c r="A183" s="842" t="str">
        <f t="shared" si="37"/>
        <v/>
      </c>
      <c r="B183" s="369" t="str">
        <f t="shared" si="35"/>
        <v/>
      </c>
      <c r="C183" s="982" t="str">
        <f>IF('Step 4 Support Tool'!F87=0,"",'Step 4 Support Tool'!F87)</f>
        <v/>
      </c>
      <c r="D183" s="982">
        <f>'Step 4 Support Tool'!G87</f>
        <v>0</v>
      </c>
      <c r="E183" s="983">
        <f>'Step 4 Support Tool'!C87</f>
        <v>0</v>
      </c>
      <c r="F183" s="983">
        <f>'Step 4 Support Tool'!D87</f>
        <v>0</v>
      </c>
      <c r="G183" s="842" t="str">
        <f>IF('Step 4 Support Tool'!E87="","",TRIM('Step 4 Support Tool'!E87))</f>
        <v/>
      </c>
      <c r="H183" s="842" t="str">
        <f t="shared" si="38"/>
        <v/>
      </c>
      <c r="I183" s="842" t="str">
        <f t="shared" si="39"/>
        <v/>
      </c>
      <c r="J183" s="984">
        <f>'Step 4 Support Tool'!B87</f>
        <v>0</v>
      </c>
      <c r="K183" s="369">
        <f>'Step 4 Support Tool'!H87</f>
        <v>0</v>
      </c>
      <c r="L183" s="369">
        <f>'Step 4 Support Tool'!I87</f>
        <v>0</v>
      </c>
      <c r="M183" s="985">
        <f>'Step 4 Support Tool'!J87</f>
        <v>0</v>
      </c>
      <c r="N183" s="985">
        <f>'Step 4 Support Tool'!K87</f>
        <v>0</v>
      </c>
      <c r="O183" s="985" t="str">
        <f>'Step 4 Support Tool'!L87</f>
        <v/>
      </c>
      <c r="P183" s="986">
        <f>'Step 4 Support Tool'!M87</f>
        <v>0</v>
      </c>
      <c r="Q183" s="987">
        <f>'Step 4 Support Tool'!N87</f>
        <v>0</v>
      </c>
      <c r="R183" s="987" t="str">
        <f>'Step 4 Support Tool'!O87</f>
        <v/>
      </c>
      <c r="S183" s="988" t="str">
        <f>'Step 4 Support Tool'!P87</f>
        <v/>
      </c>
      <c r="T183" s="989" t="str">
        <f>'Step 4 Support Tool'!Q87</f>
        <v/>
      </c>
      <c r="U183" s="989" t="str">
        <f>'Step 4 Support Tool'!R87</f>
        <v/>
      </c>
      <c r="V183" s="989" t="str">
        <f>'Step 4 Support Tool'!S87</f>
        <v/>
      </c>
      <c r="W183" s="988" t="str">
        <f>'Step 4 Support Tool'!T87</f>
        <v/>
      </c>
      <c r="X183" s="990" t="str">
        <f>'Step 4 Support Tool'!X87</f>
        <v/>
      </c>
      <c r="Y183" s="991" t="str">
        <f t="shared" si="40"/>
        <v/>
      </c>
      <c r="Z183" s="992" t="str">
        <f>'Step 4 Support Tool'!AB87</f>
        <v/>
      </c>
      <c r="AA183" s="993"/>
      <c r="AB183" s="993"/>
      <c r="AC183" s="373"/>
      <c r="AD183" s="373"/>
      <c r="AE183" s="373"/>
      <c r="AF183" s="373"/>
      <c r="AG183" s="373"/>
      <c r="AH183" s="373"/>
      <c r="AI183" s="424"/>
      <c r="AJ183" s="424"/>
      <c r="AK183" s="424"/>
      <c r="AL183" s="424"/>
      <c r="AO183" s="424"/>
      <c r="AP183" s="424"/>
      <c r="AQ183" s="424"/>
      <c r="AR183" s="424"/>
      <c r="AS183" s="424"/>
      <c r="AT183" s="424"/>
      <c r="AU183" s="424"/>
      <c r="AV183" s="424"/>
      <c r="AW183" s="424"/>
      <c r="AX183" s="424"/>
      <c r="AY183" s="424"/>
      <c r="AZ183" s="424"/>
      <c r="BA183" s="424"/>
      <c r="BB183" s="424"/>
      <c r="BC183" s="424"/>
      <c r="BG183" s="994" t="str">
        <f>SUBSTITUTE('Step 4 Support Tool'!A87," ","")</f>
        <v>EE70</v>
      </c>
      <c r="BH183" s="653">
        <f t="shared" si="36"/>
        <v>0</v>
      </c>
      <c r="BI183" s="424"/>
      <c r="BJ183" s="424"/>
      <c r="BK183" s="424"/>
      <c r="BL183" s="424"/>
      <c r="BM183" s="424"/>
      <c r="BN183" s="424"/>
      <c r="BO183" s="424"/>
      <c r="BP183" s="424"/>
      <c r="BQ183" s="424"/>
      <c r="BR183" s="424"/>
      <c r="CQ183" s="424"/>
      <c r="CR183" s="424"/>
      <c r="CT183" s="424"/>
      <c r="CU183" s="424"/>
      <c r="CV183" s="424"/>
      <c r="CW183" s="424"/>
      <c r="CX183" s="424"/>
      <c r="CY183" s="424"/>
      <c r="CZ183" s="424"/>
      <c r="DA183" s="424"/>
      <c r="DC183" s="424"/>
      <c r="DD183" s="424"/>
      <c r="DE183" s="424"/>
      <c r="DF183" s="424"/>
      <c r="DG183" s="424"/>
      <c r="DH183" s="424"/>
      <c r="DJ183" s="424"/>
      <c r="DK183" s="424"/>
      <c r="DL183" s="424"/>
      <c r="DM183" s="424"/>
      <c r="DN183" s="424"/>
      <c r="DO183" s="424"/>
      <c r="DP183" s="424"/>
      <c r="DQ183" s="424"/>
      <c r="DR183" s="424"/>
      <c r="DS183" s="424"/>
      <c r="DT183" s="424"/>
      <c r="DU183" s="424"/>
      <c r="DV183" s="424"/>
      <c r="DW183" s="424"/>
      <c r="DX183" s="424"/>
      <c r="DY183" s="424"/>
      <c r="DZ183" s="424"/>
      <c r="EA183" s="424"/>
      <c r="EB183" s="424"/>
      <c r="EC183" s="424"/>
      <c r="ED183" s="424"/>
      <c r="EE183" s="424"/>
      <c r="EF183" s="424"/>
      <c r="EG183" s="424"/>
      <c r="EH183" s="424"/>
      <c r="EI183" s="424"/>
      <c r="EJ183" s="424"/>
      <c r="EK183" s="424"/>
      <c r="EL183" s="424"/>
      <c r="EM183" s="424"/>
      <c r="EN183" s="424"/>
      <c r="EO183" s="424"/>
      <c r="EP183" s="424"/>
      <c r="EQ183" s="424"/>
      <c r="ER183" s="424"/>
      <c r="ES183" s="424"/>
      <c r="ET183" s="424"/>
      <c r="EU183" s="424"/>
      <c r="EV183" s="424"/>
      <c r="EW183" s="424"/>
      <c r="EX183" s="424"/>
      <c r="EY183" s="424"/>
      <c r="EZ183" s="424"/>
      <c r="FA183" s="424"/>
      <c r="FB183" s="424"/>
      <c r="FC183" s="424"/>
      <c r="FD183" s="424"/>
      <c r="FE183" s="424"/>
      <c r="FF183" s="424"/>
      <c r="FG183" s="424"/>
      <c r="FH183" s="424"/>
      <c r="FI183" s="424"/>
      <c r="FJ183" s="424"/>
      <c r="FK183" s="424"/>
      <c r="FL183" s="424"/>
      <c r="FM183" s="424"/>
      <c r="FN183" s="424"/>
      <c r="FO183" s="424"/>
      <c r="FP183" s="424"/>
      <c r="FQ183" s="424"/>
      <c r="FR183" s="424"/>
      <c r="FS183" s="424"/>
      <c r="FT183" s="424"/>
      <c r="FU183" s="424"/>
      <c r="FV183" s="424"/>
      <c r="FW183" s="424"/>
      <c r="FX183" s="424"/>
      <c r="FY183" s="424"/>
      <c r="FZ183" s="424"/>
      <c r="GA183" s="424"/>
      <c r="GB183" s="424"/>
    </row>
    <row r="184" spans="1:184" ht="12" customHeight="1" x14ac:dyDescent="0.25">
      <c r="A184" s="842" t="str">
        <f t="shared" si="37"/>
        <v/>
      </c>
      <c r="B184" s="369" t="str">
        <f t="shared" si="35"/>
        <v/>
      </c>
      <c r="C184" s="982" t="str">
        <f>IF('Step 4 Support Tool'!F88=0,"",'Step 4 Support Tool'!F88)</f>
        <v/>
      </c>
      <c r="D184" s="982">
        <f>'Step 4 Support Tool'!G88</f>
        <v>0</v>
      </c>
      <c r="E184" s="983">
        <f>'Step 4 Support Tool'!C88</f>
        <v>0</v>
      </c>
      <c r="F184" s="983">
        <f>'Step 4 Support Tool'!D88</f>
        <v>0</v>
      </c>
      <c r="G184" s="842" t="str">
        <f>IF('Step 4 Support Tool'!E88="","",TRIM('Step 4 Support Tool'!E88))</f>
        <v/>
      </c>
      <c r="H184" s="842" t="str">
        <f t="shared" si="38"/>
        <v/>
      </c>
      <c r="I184" s="842" t="str">
        <f t="shared" si="39"/>
        <v/>
      </c>
      <c r="J184" s="984">
        <f>'Step 4 Support Tool'!B88</f>
        <v>0</v>
      </c>
      <c r="K184" s="369">
        <f>'Step 4 Support Tool'!H88</f>
        <v>0</v>
      </c>
      <c r="L184" s="369">
        <f>'Step 4 Support Tool'!I88</f>
        <v>0</v>
      </c>
      <c r="M184" s="985">
        <f>'Step 4 Support Tool'!J88</f>
        <v>0</v>
      </c>
      <c r="N184" s="985">
        <f>'Step 4 Support Tool'!K88</f>
        <v>0</v>
      </c>
      <c r="O184" s="985" t="str">
        <f>'Step 4 Support Tool'!L88</f>
        <v/>
      </c>
      <c r="P184" s="986">
        <f>'Step 4 Support Tool'!M88</f>
        <v>0</v>
      </c>
      <c r="Q184" s="987">
        <f>'Step 4 Support Tool'!N88</f>
        <v>0</v>
      </c>
      <c r="R184" s="987" t="str">
        <f>'Step 4 Support Tool'!O88</f>
        <v/>
      </c>
      <c r="S184" s="988" t="str">
        <f>'Step 4 Support Tool'!P88</f>
        <v/>
      </c>
      <c r="T184" s="989" t="str">
        <f>'Step 4 Support Tool'!Q88</f>
        <v/>
      </c>
      <c r="U184" s="989" t="str">
        <f>'Step 4 Support Tool'!R88</f>
        <v/>
      </c>
      <c r="V184" s="989" t="str">
        <f>'Step 4 Support Tool'!S88</f>
        <v/>
      </c>
      <c r="W184" s="988" t="str">
        <f>'Step 4 Support Tool'!T88</f>
        <v/>
      </c>
      <c r="X184" s="990" t="str">
        <f>'Step 4 Support Tool'!X88</f>
        <v/>
      </c>
      <c r="Y184" s="991" t="str">
        <f t="shared" si="40"/>
        <v/>
      </c>
      <c r="Z184" s="992" t="str">
        <f>'Step 4 Support Tool'!AB88</f>
        <v/>
      </c>
      <c r="AA184" s="993"/>
      <c r="AB184" s="993"/>
      <c r="AC184" s="373"/>
      <c r="AD184" s="373"/>
      <c r="AE184" s="373"/>
      <c r="AF184" s="373"/>
      <c r="AG184" s="373"/>
      <c r="AH184" s="373"/>
      <c r="AI184" s="424"/>
      <c r="AJ184" s="424"/>
      <c r="AK184" s="424"/>
      <c r="AL184" s="424"/>
      <c r="AO184" s="424"/>
      <c r="AP184" s="424"/>
      <c r="AQ184" s="424"/>
      <c r="AR184" s="424"/>
      <c r="AS184" s="424"/>
      <c r="AT184" s="424"/>
      <c r="AU184" s="424"/>
      <c r="AV184" s="424"/>
      <c r="AW184" s="424"/>
      <c r="AX184" s="424"/>
      <c r="AY184" s="424"/>
      <c r="AZ184" s="424"/>
      <c r="BA184" s="424"/>
      <c r="BB184" s="424"/>
      <c r="BC184" s="424"/>
      <c r="BG184" s="994" t="str">
        <f>SUBSTITUTE('Step 4 Support Tool'!A88," ","")</f>
        <v>EE71</v>
      </c>
      <c r="BH184" s="653">
        <f t="shared" si="36"/>
        <v>0</v>
      </c>
      <c r="BI184" s="424"/>
      <c r="BJ184" s="424"/>
      <c r="BK184" s="424"/>
      <c r="BL184" s="424"/>
      <c r="BM184" s="424"/>
      <c r="BN184" s="424"/>
      <c r="BO184" s="424"/>
      <c r="BP184" s="424"/>
      <c r="BQ184" s="424"/>
      <c r="BR184" s="424"/>
      <c r="CQ184" s="424"/>
      <c r="CR184" s="424"/>
      <c r="CT184" s="424"/>
      <c r="CU184" s="424"/>
      <c r="CV184" s="424"/>
      <c r="CW184" s="424"/>
      <c r="CX184" s="424"/>
      <c r="CY184" s="424"/>
      <c r="CZ184" s="424"/>
      <c r="DA184" s="424"/>
      <c r="DC184" s="424"/>
      <c r="DD184" s="424"/>
      <c r="DE184" s="424"/>
      <c r="DF184" s="424"/>
      <c r="DG184" s="424"/>
      <c r="DH184" s="424"/>
      <c r="DJ184" s="424"/>
      <c r="DK184" s="424"/>
      <c r="DL184" s="424"/>
      <c r="DM184" s="424"/>
      <c r="DN184" s="424"/>
      <c r="DO184" s="424"/>
      <c r="DP184" s="424"/>
      <c r="DQ184" s="424"/>
      <c r="DR184" s="424"/>
      <c r="DS184" s="424"/>
      <c r="DT184" s="424"/>
      <c r="DU184" s="424"/>
      <c r="DV184" s="424"/>
      <c r="DW184" s="424"/>
      <c r="DX184" s="424"/>
      <c r="DY184" s="424"/>
      <c r="DZ184" s="424"/>
      <c r="EA184" s="424"/>
      <c r="EB184" s="424"/>
      <c r="EC184" s="424"/>
      <c r="ED184" s="424"/>
      <c r="EE184" s="424"/>
      <c r="EF184" s="424"/>
      <c r="EG184" s="424"/>
      <c r="EH184" s="424"/>
      <c r="EI184" s="424"/>
      <c r="EJ184" s="424"/>
      <c r="EK184" s="424"/>
      <c r="EL184" s="424"/>
      <c r="EM184" s="424"/>
      <c r="EN184" s="424"/>
      <c r="EO184" s="424"/>
      <c r="EP184" s="424"/>
      <c r="EQ184" s="424"/>
      <c r="ER184" s="424"/>
      <c r="ES184" s="424"/>
      <c r="ET184" s="424"/>
      <c r="EU184" s="424"/>
      <c r="EV184" s="424"/>
      <c r="EW184" s="424"/>
      <c r="EX184" s="424"/>
      <c r="EY184" s="424"/>
      <c r="EZ184" s="424"/>
      <c r="FA184" s="424"/>
      <c r="FB184" s="424"/>
      <c r="FC184" s="424"/>
      <c r="FD184" s="424"/>
      <c r="FE184" s="424"/>
      <c r="FF184" s="424"/>
      <c r="FG184" s="424"/>
      <c r="FH184" s="424"/>
      <c r="FI184" s="424"/>
      <c r="FJ184" s="424"/>
      <c r="FK184" s="424"/>
      <c r="FL184" s="424"/>
      <c r="FM184" s="424"/>
      <c r="FN184" s="424"/>
      <c r="FO184" s="424"/>
      <c r="FP184" s="424"/>
      <c r="FQ184" s="424"/>
      <c r="FR184" s="424"/>
      <c r="FS184" s="424"/>
      <c r="FT184" s="424"/>
      <c r="FU184" s="424"/>
      <c r="FV184" s="424"/>
      <c r="FW184" s="424"/>
      <c r="FX184" s="424"/>
      <c r="FY184" s="424"/>
      <c r="FZ184" s="424"/>
      <c r="GA184" s="424"/>
      <c r="GB184" s="424"/>
    </row>
    <row r="185" spans="1:184" ht="12" customHeight="1" x14ac:dyDescent="0.25">
      <c r="A185" s="842" t="str">
        <f t="shared" si="37"/>
        <v/>
      </c>
      <c r="B185" s="369" t="str">
        <f t="shared" si="35"/>
        <v/>
      </c>
      <c r="C185" s="982" t="str">
        <f>IF('Step 4 Support Tool'!F89=0,"",'Step 4 Support Tool'!F89)</f>
        <v/>
      </c>
      <c r="D185" s="982">
        <f>'Step 4 Support Tool'!G89</f>
        <v>0</v>
      </c>
      <c r="E185" s="983">
        <f>'Step 4 Support Tool'!C89</f>
        <v>0</v>
      </c>
      <c r="F185" s="983">
        <f>'Step 4 Support Tool'!D89</f>
        <v>0</v>
      </c>
      <c r="G185" s="842" t="str">
        <f>IF('Step 4 Support Tool'!E89="","",TRIM('Step 4 Support Tool'!E89))</f>
        <v/>
      </c>
      <c r="H185" s="842" t="str">
        <f t="shared" si="38"/>
        <v/>
      </c>
      <c r="I185" s="842" t="str">
        <f t="shared" si="39"/>
        <v/>
      </c>
      <c r="J185" s="984">
        <f>'Step 4 Support Tool'!B89</f>
        <v>0</v>
      </c>
      <c r="K185" s="369">
        <f>'Step 4 Support Tool'!H89</f>
        <v>0</v>
      </c>
      <c r="L185" s="369">
        <f>'Step 4 Support Tool'!I89</f>
        <v>0</v>
      </c>
      <c r="M185" s="985">
        <f>'Step 4 Support Tool'!J89</f>
        <v>0</v>
      </c>
      <c r="N185" s="985">
        <f>'Step 4 Support Tool'!K89</f>
        <v>0</v>
      </c>
      <c r="O185" s="985" t="str">
        <f>'Step 4 Support Tool'!L89</f>
        <v/>
      </c>
      <c r="P185" s="986">
        <f>'Step 4 Support Tool'!M89</f>
        <v>0</v>
      </c>
      <c r="Q185" s="987">
        <f>'Step 4 Support Tool'!N89</f>
        <v>0</v>
      </c>
      <c r="R185" s="987" t="str">
        <f>'Step 4 Support Tool'!O89</f>
        <v/>
      </c>
      <c r="S185" s="988" t="str">
        <f>'Step 4 Support Tool'!P89</f>
        <v/>
      </c>
      <c r="T185" s="989" t="str">
        <f>'Step 4 Support Tool'!Q89</f>
        <v/>
      </c>
      <c r="U185" s="989" t="str">
        <f>'Step 4 Support Tool'!R89</f>
        <v/>
      </c>
      <c r="V185" s="989" t="str">
        <f>'Step 4 Support Tool'!S89</f>
        <v/>
      </c>
      <c r="W185" s="988" t="str">
        <f>'Step 4 Support Tool'!T89</f>
        <v/>
      </c>
      <c r="X185" s="990" t="str">
        <f>'Step 4 Support Tool'!X89</f>
        <v/>
      </c>
      <c r="Y185" s="991" t="str">
        <f t="shared" si="40"/>
        <v/>
      </c>
      <c r="Z185" s="992" t="str">
        <f>'Step 4 Support Tool'!AB89</f>
        <v/>
      </c>
      <c r="AA185" s="993"/>
      <c r="AB185" s="993"/>
      <c r="AC185" s="373"/>
      <c r="AD185" s="373"/>
      <c r="AE185" s="373"/>
      <c r="AF185" s="373"/>
      <c r="AG185" s="373"/>
      <c r="AH185" s="373"/>
      <c r="AI185" s="424"/>
      <c r="AJ185" s="424"/>
      <c r="AK185" s="424"/>
      <c r="AL185" s="424"/>
      <c r="AO185" s="424"/>
      <c r="AP185" s="424"/>
      <c r="AQ185" s="424"/>
      <c r="AR185" s="424"/>
      <c r="AS185" s="424"/>
      <c r="AT185" s="424"/>
      <c r="AU185" s="424"/>
      <c r="AV185" s="424"/>
      <c r="AW185" s="424"/>
      <c r="AX185" s="424"/>
      <c r="AY185" s="424"/>
      <c r="AZ185" s="424"/>
      <c r="BA185" s="424"/>
      <c r="BB185" s="424"/>
      <c r="BC185" s="424"/>
      <c r="BG185" s="994" t="str">
        <f>SUBSTITUTE('Step 4 Support Tool'!A89," ","")</f>
        <v>EE72</v>
      </c>
      <c r="BH185" s="653">
        <f t="shared" si="36"/>
        <v>0</v>
      </c>
      <c r="BI185" s="424"/>
      <c r="BJ185" s="424"/>
      <c r="BK185" s="424"/>
      <c r="BL185" s="424"/>
      <c r="BM185" s="424"/>
      <c r="BN185" s="424"/>
      <c r="BO185" s="424"/>
      <c r="BP185" s="424"/>
      <c r="BQ185" s="424"/>
      <c r="BR185" s="424"/>
      <c r="CQ185" s="424"/>
      <c r="CR185" s="424"/>
      <c r="CT185" s="424"/>
      <c r="CU185" s="424"/>
      <c r="CV185" s="424"/>
      <c r="CW185" s="424"/>
      <c r="CX185" s="424"/>
      <c r="CY185" s="424"/>
      <c r="CZ185" s="424"/>
      <c r="DA185" s="424"/>
      <c r="DC185" s="424"/>
      <c r="DD185" s="424"/>
      <c r="DE185" s="424"/>
      <c r="DF185" s="424"/>
      <c r="DG185" s="424"/>
      <c r="DH185" s="424"/>
      <c r="DJ185" s="424"/>
      <c r="DK185" s="424"/>
      <c r="DL185" s="424"/>
      <c r="DM185" s="424"/>
      <c r="DN185" s="424"/>
      <c r="DO185" s="424"/>
      <c r="DP185" s="424"/>
      <c r="DQ185" s="424"/>
      <c r="DR185" s="424"/>
      <c r="DS185" s="424"/>
      <c r="DT185" s="424"/>
      <c r="DU185" s="424"/>
      <c r="DV185" s="424"/>
      <c r="DW185" s="424"/>
      <c r="DX185" s="424"/>
      <c r="DY185" s="424"/>
      <c r="DZ185" s="424"/>
      <c r="EA185" s="424"/>
      <c r="EB185" s="424"/>
      <c r="EC185" s="424"/>
      <c r="ED185" s="424"/>
      <c r="EE185" s="424"/>
      <c r="EF185" s="424"/>
      <c r="EG185" s="424"/>
      <c r="EH185" s="424"/>
      <c r="EI185" s="424"/>
      <c r="EJ185" s="424"/>
      <c r="EK185" s="424"/>
      <c r="EL185" s="424"/>
      <c r="EM185" s="424"/>
      <c r="EN185" s="424"/>
      <c r="EO185" s="424"/>
      <c r="EP185" s="424"/>
      <c r="EQ185" s="424"/>
      <c r="ER185" s="424"/>
      <c r="ES185" s="424"/>
      <c r="ET185" s="424"/>
      <c r="EU185" s="424"/>
      <c r="EV185" s="424"/>
      <c r="EW185" s="424"/>
      <c r="EX185" s="424"/>
      <c r="EY185" s="424"/>
      <c r="EZ185" s="424"/>
      <c r="FA185" s="424"/>
      <c r="FB185" s="424"/>
      <c r="FC185" s="424"/>
      <c r="FD185" s="424"/>
      <c r="FE185" s="424"/>
      <c r="FF185" s="424"/>
      <c r="FG185" s="424"/>
      <c r="FH185" s="424"/>
      <c r="FI185" s="424"/>
      <c r="FJ185" s="424"/>
      <c r="FK185" s="424"/>
      <c r="FL185" s="424"/>
      <c r="FM185" s="424"/>
      <c r="FN185" s="424"/>
      <c r="FO185" s="424"/>
      <c r="FP185" s="424"/>
      <c r="FQ185" s="424"/>
      <c r="FR185" s="424"/>
      <c r="FS185" s="424"/>
      <c r="FT185" s="424"/>
      <c r="FU185" s="424"/>
      <c r="FV185" s="424"/>
      <c r="FW185" s="424"/>
      <c r="FX185" s="424"/>
      <c r="FY185" s="424"/>
      <c r="FZ185" s="424"/>
      <c r="GA185" s="424"/>
      <c r="GB185" s="424"/>
    </row>
    <row r="186" spans="1:184" ht="12" customHeight="1" x14ac:dyDescent="0.25">
      <c r="A186" s="842" t="str">
        <f t="shared" si="37"/>
        <v/>
      </c>
      <c r="B186" s="369" t="str">
        <f t="shared" si="35"/>
        <v/>
      </c>
      <c r="C186" s="982" t="str">
        <f>IF('Step 4 Support Tool'!F90=0,"",'Step 4 Support Tool'!F90)</f>
        <v/>
      </c>
      <c r="D186" s="982">
        <f>'Step 4 Support Tool'!G90</f>
        <v>0</v>
      </c>
      <c r="E186" s="983">
        <f>'Step 4 Support Tool'!C90</f>
        <v>0</v>
      </c>
      <c r="F186" s="983">
        <f>'Step 4 Support Tool'!D90</f>
        <v>0</v>
      </c>
      <c r="G186" s="842" t="str">
        <f>IF('Step 4 Support Tool'!E90="","",TRIM('Step 4 Support Tool'!E90))</f>
        <v/>
      </c>
      <c r="H186" s="842" t="str">
        <f t="shared" si="38"/>
        <v/>
      </c>
      <c r="I186" s="842" t="str">
        <f t="shared" si="39"/>
        <v/>
      </c>
      <c r="J186" s="984">
        <f>'Step 4 Support Tool'!B90</f>
        <v>0</v>
      </c>
      <c r="K186" s="369">
        <f>'Step 4 Support Tool'!H90</f>
        <v>0</v>
      </c>
      <c r="L186" s="369">
        <f>'Step 4 Support Tool'!I90</f>
        <v>0</v>
      </c>
      <c r="M186" s="985">
        <f>'Step 4 Support Tool'!J90</f>
        <v>0</v>
      </c>
      <c r="N186" s="985">
        <f>'Step 4 Support Tool'!K90</f>
        <v>0</v>
      </c>
      <c r="O186" s="985" t="str">
        <f>'Step 4 Support Tool'!L90</f>
        <v/>
      </c>
      <c r="P186" s="986">
        <f>'Step 4 Support Tool'!M90</f>
        <v>0</v>
      </c>
      <c r="Q186" s="987">
        <f>'Step 4 Support Tool'!N90</f>
        <v>0</v>
      </c>
      <c r="R186" s="987" t="str">
        <f>'Step 4 Support Tool'!O90</f>
        <v/>
      </c>
      <c r="S186" s="988" t="str">
        <f>'Step 4 Support Tool'!P90</f>
        <v/>
      </c>
      <c r="T186" s="989" t="str">
        <f>'Step 4 Support Tool'!Q90</f>
        <v/>
      </c>
      <c r="U186" s="989" t="str">
        <f>'Step 4 Support Tool'!R90</f>
        <v/>
      </c>
      <c r="V186" s="989" t="str">
        <f>'Step 4 Support Tool'!S90</f>
        <v/>
      </c>
      <c r="W186" s="988" t="str">
        <f>'Step 4 Support Tool'!T90</f>
        <v/>
      </c>
      <c r="X186" s="990" t="str">
        <f>'Step 4 Support Tool'!X90</f>
        <v/>
      </c>
      <c r="Y186" s="991" t="str">
        <f t="shared" si="40"/>
        <v/>
      </c>
      <c r="Z186" s="992" t="str">
        <f>'Step 4 Support Tool'!AB90</f>
        <v/>
      </c>
      <c r="AA186" s="993"/>
      <c r="AB186" s="993"/>
      <c r="AC186" s="373"/>
      <c r="AD186" s="373"/>
      <c r="AE186" s="373"/>
      <c r="AF186" s="373"/>
      <c r="AG186" s="373"/>
      <c r="AH186" s="373"/>
      <c r="AI186" s="424"/>
      <c r="AJ186" s="424"/>
      <c r="AK186" s="424"/>
      <c r="AL186" s="424"/>
      <c r="AO186" s="424"/>
      <c r="AP186" s="424"/>
      <c r="AQ186" s="424"/>
      <c r="AR186" s="424"/>
      <c r="AS186" s="424"/>
      <c r="AT186" s="424"/>
      <c r="AU186" s="424"/>
      <c r="AV186" s="424"/>
      <c r="AW186" s="424"/>
      <c r="AX186" s="424"/>
      <c r="AY186" s="424"/>
      <c r="AZ186" s="424"/>
      <c r="BA186" s="424"/>
      <c r="BB186" s="424"/>
      <c r="BC186" s="424"/>
      <c r="BG186" s="994" t="str">
        <f>SUBSTITUTE('Step 4 Support Tool'!A90," ","")</f>
        <v>EE73</v>
      </c>
      <c r="BH186" s="653">
        <f t="shared" si="36"/>
        <v>0</v>
      </c>
      <c r="BI186" s="424"/>
      <c r="BJ186" s="424"/>
      <c r="BK186" s="424"/>
      <c r="BL186" s="424"/>
      <c r="BM186" s="424"/>
      <c r="BN186" s="424"/>
      <c r="BO186" s="424"/>
      <c r="BP186" s="424"/>
      <c r="BQ186" s="424"/>
      <c r="BR186" s="424"/>
      <c r="CQ186" s="424"/>
      <c r="CR186" s="424"/>
      <c r="CT186" s="424"/>
      <c r="CU186" s="424"/>
      <c r="CV186" s="424"/>
      <c r="CW186" s="424"/>
      <c r="CX186" s="424"/>
      <c r="CY186" s="424"/>
      <c r="CZ186" s="424"/>
      <c r="DA186" s="424"/>
      <c r="DC186" s="424"/>
      <c r="DD186" s="424"/>
      <c r="DE186" s="424"/>
      <c r="DF186" s="424"/>
      <c r="DG186" s="424"/>
      <c r="DH186" s="424"/>
      <c r="DJ186" s="424"/>
      <c r="DK186" s="424"/>
      <c r="DL186" s="424"/>
      <c r="DM186" s="424"/>
      <c r="DN186" s="424"/>
      <c r="DO186" s="424"/>
      <c r="DP186" s="424"/>
      <c r="DQ186" s="424"/>
      <c r="DR186" s="424"/>
      <c r="DS186" s="424"/>
      <c r="DT186" s="424"/>
      <c r="DU186" s="424"/>
      <c r="DV186" s="424"/>
      <c r="DW186" s="424"/>
      <c r="DX186" s="424"/>
      <c r="DY186" s="424"/>
      <c r="DZ186" s="424"/>
      <c r="EA186" s="424"/>
      <c r="EB186" s="424"/>
      <c r="EC186" s="424"/>
      <c r="ED186" s="424"/>
      <c r="EE186" s="424"/>
      <c r="EF186" s="424"/>
      <c r="EG186" s="424"/>
      <c r="EH186" s="424"/>
      <c r="EI186" s="424"/>
      <c r="EJ186" s="424"/>
      <c r="EK186" s="424"/>
      <c r="EL186" s="424"/>
      <c r="EM186" s="424"/>
      <c r="EN186" s="424"/>
      <c r="EO186" s="424"/>
      <c r="EP186" s="424"/>
      <c r="EQ186" s="424"/>
      <c r="ER186" s="424"/>
      <c r="ES186" s="424"/>
      <c r="ET186" s="424"/>
      <c r="EU186" s="424"/>
      <c r="EV186" s="424"/>
      <c r="EW186" s="424"/>
      <c r="EX186" s="424"/>
      <c r="EY186" s="424"/>
      <c r="EZ186" s="424"/>
      <c r="FA186" s="424"/>
      <c r="FB186" s="424"/>
      <c r="FC186" s="424"/>
      <c r="FD186" s="424"/>
      <c r="FE186" s="424"/>
      <c r="FF186" s="424"/>
      <c r="FG186" s="424"/>
      <c r="FH186" s="424"/>
      <c r="FI186" s="424"/>
      <c r="FJ186" s="424"/>
      <c r="FK186" s="424"/>
      <c r="FL186" s="424"/>
      <c r="FM186" s="424"/>
      <c r="FN186" s="424"/>
      <c r="FO186" s="424"/>
      <c r="FP186" s="424"/>
      <c r="FQ186" s="424"/>
      <c r="FR186" s="424"/>
      <c r="FS186" s="424"/>
      <c r="FT186" s="424"/>
      <c r="FU186" s="424"/>
      <c r="FV186" s="424"/>
      <c r="FW186" s="424"/>
      <c r="FX186" s="424"/>
      <c r="FY186" s="424"/>
      <c r="FZ186" s="424"/>
      <c r="GA186" s="424"/>
      <c r="GB186" s="424"/>
    </row>
    <row r="187" spans="1:184" ht="12" customHeight="1" x14ac:dyDescent="0.25">
      <c r="A187" s="842" t="str">
        <f t="shared" si="37"/>
        <v/>
      </c>
      <c r="B187" s="369" t="str">
        <f t="shared" si="35"/>
        <v/>
      </c>
      <c r="C187" s="982" t="str">
        <f>IF('Step 4 Support Tool'!F91=0,"",'Step 4 Support Tool'!F91)</f>
        <v/>
      </c>
      <c r="D187" s="982">
        <f>'Step 4 Support Tool'!G91</f>
        <v>0</v>
      </c>
      <c r="E187" s="983">
        <f>'Step 4 Support Tool'!C91</f>
        <v>0</v>
      </c>
      <c r="F187" s="983">
        <f>'Step 4 Support Tool'!D91</f>
        <v>0</v>
      </c>
      <c r="G187" s="842" t="str">
        <f>IF('Step 4 Support Tool'!E91="","",TRIM('Step 4 Support Tool'!E91))</f>
        <v/>
      </c>
      <c r="H187" s="842" t="str">
        <f t="shared" si="38"/>
        <v/>
      </c>
      <c r="I187" s="842" t="str">
        <f t="shared" si="39"/>
        <v/>
      </c>
      <c r="J187" s="984">
        <f>'Step 4 Support Tool'!B91</f>
        <v>0</v>
      </c>
      <c r="K187" s="369">
        <f>'Step 4 Support Tool'!H91</f>
        <v>0</v>
      </c>
      <c r="L187" s="369">
        <f>'Step 4 Support Tool'!I91</f>
        <v>0</v>
      </c>
      <c r="M187" s="985">
        <f>'Step 4 Support Tool'!J91</f>
        <v>0</v>
      </c>
      <c r="N187" s="985">
        <f>'Step 4 Support Tool'!K91</f>
        <v>0</v>
      </c>
      <c r="O187" s="985" t="str">
        <f>'Step 4 Support Tool'!L91</f>
        <v/>
      </c>
      <c r="P187" s="986">
        <f>'Step 4 Support Tool'!M91</f>
        <v>0</v>
      </c>
      <c r="Q187" s="987">
        <f>'Step 4 Support Tool'!N91</f>
        <v>0</v>
      </c>
      <c r="R187" s="987" t="str">
        <f>'Step 4 Support Tool'!O91</f>
        <v/>
      </c>
      <c r="S187" s="988" t="str">
        <f>'Step 4 Support Tool'!P91</f>
        <v/>
      </c>
      <c r="T187" s="989" t="str">
        <f>'Step 4 Support Tool'!Q91</f>
        <v/>
      </c>
      <c r="U187" s="989" t="str">
        <f>'Step 4 Support Tool'!R91</f>
        <v/>
      </c>
      <c r="V187" s="989" t="str">
        <f>'Step 4 Support Tool'!S91</f>
        <v/>
      </c>
      <c r="W187" s="988" t="str">
        <f>'Step 4 Support Tool'!T91</f>
        <v/>
      </c>
      <c r="X187" s="990" t="str">
        <f>'Step 4 Support Tool'!X91</f>
        <v/>
      </c>
      <c r="Y187" s="991" t="str">
        <f t="shared" si="40"/>
        <v/>
      </c>
      <c r="Z187" s="992" t="str">
        <f>'Step 4 Support Tool'!AB91</f>
        <v/>
      </c>
      <c r="AA187" s="993"/>
      <c r="AB187" s="993"/>
      <c r="AC187" s="373"/>
      <c r="AD187" s="373"/>
      <c r="AE187" s="373"/>
      <c r="AF187" s="373"/>
      <c r="AG187" s="373"/>
      <c r="AH187" s="373"/>
      <c r="AI187" s="424"/>
      <c r="AJ187" s="424"/>
      <c r="AK187" s="424"/>
      <c r="AL187" s="424"/>
      <c r="AO187" s="424"/>
      <c r="AP187" s="424"/>
      <c r="AQ187" s="424"/>
      <c r="AR187" s="424"/>
      <c r="AS187" s="424"/>
      <c r="AT187" s="424"/>
      <c r="AU187" s="424"/>
      <c r="AV187" s="424"/>
      <c r="AW187" s="424"/>
      <c r="AX187" s="424"/>
      <c r="AY187" s="424"/>
      <c r="AZ187" s="424"/>
      <c r="BA187" s="424"/>
      <c r="BB187" s="424"/>
      <c r="BC187" s="424"/>
      <c r="BG187" s="994" t="str">
        <f>SUBSTITUTE('Step 4 Support Tool'!A91," ","")</f>
        <v>EE74</v>
      </c>
      <c r="BH187" s="653">
        <f t="shared" si="36"/>
        <v>0</v>
      </c>
      <c r="BI187" s="424"/>
      <c r="BJ187" s="424"/>
      <c r="BK187" s="424"/>
      <c r="BL187" s="424"/>
      <c r="BM187" s="424"/>
      <c r="BN187" s="424"/>
      <c r="BO187" s="424"/>
      <c r="BP187" s="424"/>
      <c r="BQ187" s="424"/>
      <c r="BR187" s="424"/>
      <c r="CQ187" s="424"/>
      <c r="CR187" s="424"/>
      <c r="CT187" s="424"/>
      <c r="CU187" s="424"/>
      <c r="CV187" s="424"/>
      <c r="CW187" s="424"/>
      <c r="CX187" s="424"/>
      <c r="CY187" s="424"/>
      <c r="CZ187" s="424"/>
      <c r="DA187" s="424"/>
      <c r="DC187" s="424"/>
      <c r="DD187" s="424"/>
      <c r="DE187" s="424"/>
      <c r="DF187" s="424"/>
      <c r="DG187" s="424"/>
      <c r="DH187" s="424"/>
      <c r="DJ187" s="424"/>
      <c r="DK187" s="424"/>
      <c r="DL187" s="424"/>
      <c r="DM187" s="424"/>
      <c r="DN187" s="424"/>
      <c r="DO187" s="424"/>
      <c r="DP187" s="424"/>
      <c r="DQ187" s="424"/>
      <c r="DR187" s="424"/>
      <c r="DS187" s="424"/>
      <c r="DT187" s="424"/>
      <c r="DU187" s="424"/>
      <c r="DV187" s="424"/>
      <c r="DW187" s="424"/>
      <c r="DX187" s="424"/>
      <c r="DY187" s="424"/>
      <c r="DZ187" s="424"/>
      <c r="EA187" s="424"/>
      <c r="EB187" s="424"/>
      <c r="EC187" s="424"/>
      <c r="ED187" s="424"/>
      <c r="EE187" s="424"/>
      <c r="EF187" s="424"/>
      <c r="EG187" s="424"/>
      <c r="EH187" s="424"/>
      <c r="EI187" s="424"/>
      <c r="EJ187" s="424"/>
      <c r="EK187" s="424"/>
      <c r="EL187" s="424"/>
      <c r="EM187" s="424"/>
      <c r="EN187" s="424"/>
      <c r="EO187" s="424"/>
      <c r="EP187" s="424"/>
      <c r="EQ187" s="424"/>
      <c r="ER187" s="424"/>
      <c r="ES187" s="424"/>
      <c r="ET187" s="424"/>
      <c r="EU187" s="424"/>
      <c r="EV187" s="424"/>
      <c r="EW187" s="424"/>
      <c r="EX187" s="424"/>
      <c r="EY187" s="424"/>
      <c r="EZ187" s="424"/>
      <c r="FA187" s="424"/>
      <c r="FB187" s="424"/>
      <c r="FC187" s="424"/>
      <c r="FD187" s="424"/>
      <c r="FE187" s="424"/>
      <c r="FF187" s="424"/>
      <c r="FG187" s="424"/>
      <c r="FH187" s="424"/>
      <c r="FI187" s="424"/>
      <c r="FJ187" s="424"/>
      <c r="FK187" s="424"/>
      <c r="FL187" s="424"/>
      <c r="FM187" s="424"/>
      <c r="FN187" s="424"/>
      <c r="FO187" s="424"/>
      <c r="FP187" s="424"/>
      <c r="FQ187" s="424"/>
      <c r="FR187" s="424"/>
      <c r="FS187" s="424"/>
      <c r="FT187" s="424"/>
      <c r="FU187" s="424"/>
      <c r="FV187" s="424"/>
      <c r="FW187" s="424"/>
      <c r="FX187" s="424"/>
      <c r="FY187" s="424"/>
      <c r="FZ187" s="424"/>
      <c r="GA187" s="424"/>
      <c r="GB187" s="424"/>
    </row>
    <row r="188" spans="1:184" ht="12" customHeight="1" x14ac:dyDescent="0.25">
      <c r="A188" s="842" t="str">
        <f>IF(OR(C188="",$A$2=""),"",$A$2)</f>
        <v/>
      </c>
      <c r="B188" s="369" t="str">
        <f t="shared" si="35"/>
        <v/>
      </c>
      <c r="C188" s="982" t="str">
        <f>IF('Step 4 Support Tool'!F92=0,"",'Step 4 Support Tool'!F92)</f>
        <v/>
      </c>
      <c r="D188" s="982">
        <f>'Step 4 Support Tool'!G92</f>
        <v>0</v>
      </c>
      <c r="E188" s="983">
        <f>'Step 4 Support Tool'!C92</f>
        <v>0</v>
      </c>
      <c r="F188" s="983">
        <f>'Step 4 Support Tool'!D92</f>
        <v>0</v>
      </c>
      <c r="G188" s="842" t="str">
        <f>IF('Step 4 Support Tool'!E92="","",TRIM('Step 4 Support Tool'!E92))</f>
        <v/>
      </c>
      <c r="H188" s="842" t="str">
        <f t="shared" si="38"/>
        <v/>
      </c>
      <c r="I188" s="842" t="str">
        <f t="shared" si="39"/>
        <v/>
      </c>
      <c r="J188" s="984">
        <f>'Step 4 Support Tool'!B92</f>
        <v>0</v>
      </c>
      <c r="K188" s="369">
        <f>'Step 4 Support Tool'!H92</f>
        <v>0</v>
      </c>
      <c r="L188" s="369">
        <f>'Step 4 Support Tool'!I92</f>
        <v>0</v>
      </c>
      <c r="M188" s="985">
        <f>'Step 4 Support Tool'!J92</f>
        <v>0</v>
      </c>
      <c r="N188" s="985">
        <f>'Step 4 Support Tool'!K92</f>
        <v>0</v>
      </c>
      <c r="O188" s="985" t="str">
        <f>'Step 4 Support Tool'!L92</f>
        <v/>
      </c>
      <c r="P188" s="986">
        <f>'Step 4 Support Tool'!M92</f>
        <v>0</v>
      </c>
      <c r="Q188" s="987">
        <f>'Step 4 Support Tool'!N92</f>
        <v>0</v>
      </c>
      <c r="R188" s="987" t="str">
        <f>'Step 4 Support Tool'!O92</f>
        <v/>
      </c>
      <c r="S188" s="988" t="str">
        <f>'Step 4 Support Tool'!P92</f>
        <v/>
      </c>
      <c r="T188" s="989" t="str">
        <f>'Step 4 Support Tool'!Q92</f>
        <v/>
      </c>
      <c r="U188" s="989" t="str">
        <f>'Step 4 Support Tool'!R92</f>
        <v/>
      </c>
      <c r="V188" s="989" t="str">
        <f>'Step 4 Support Tool'!S92</f>
        <v/>
      </c>
      <c r="W188" s="988" t="str">
        <f>'Step 4 Support Tool'!T92</f>
        <v/>
      </c>
      <c r="X188" s="990" t="str">
        <f>'Step 4 Support Tool'!X92</f>
        <v/>
      </c>
      <c r="Y188" s="991" t="str">
        <f t="shared" si="40"/>
        <v/>
      </c>
      <c r="Z188" s="992" t="str">
        <f>'Step 4 Support Tool'!AB92</f>
        <v/>
      </c>
      <c r="AA188" s="993"/>
      <c r="AB188" s="993"/>
      <c r="AC188" s="373"/>
      <c r="AD188" s="373"/>
      <c r="AE188" s="373"/>
      <c r="AF188" s="373"/>
      <c r="AG188" s="373"/>
      <c r="AH188" s="373"/>
      <c r="AI188" s="373"/>
      <c r="AJ188" s="373"/>
      <c r="AK188" s="373"/>
      <c r="AL188" s="424"/>
      <c r="AO188" s="424"/>
      <c r="AP188" s="424"/>
      <c r="AQ188" s="424"/>
      <c r="AR188" s="424"/>
      <c r="AS188" s="424"/>
      <c r="AT188" s="424"/>
      <c r="AU188" s="424"/>
      <c r="AV188" s="424"/>
      <c r="AW188" s="424"/>
      <c r="AX188" s="424"/>
      <c r="AY188" s="424"/>
      <c r="AZ188" s="424"/>
      <c r="BA188" s="424"/>
      <c r="BB188" s="424"/>
      <c r="BC188" s="424"/>
      <c r="BG188" s="994" t="str">
        <f>SUBSTITUTE('Step 4 Support Tool'!A92," ","")</f>
        <v>EE75</v>
      </c>
      <c r="BH188" s="653">
        <f t="shared" si="36"/>
        <v>0</v>
      </c>
      <c r="BI188" s="431"/>
      <c r="BJ188" s="431"/>
      <c r="BK188" s="431"/>
      <c r="BL188" s="424"/>
      <c r="BM188" s="424"/>
      <c r="BN188" s="424"/>
      <c r="BO188" s="424"/>
      <c r="BP188" s="424"/>
      <c r="BQ188" s="424"/>
      <c r="BR188" s="424"/>
      <c r="CQ188" s="424"/>
      <c r="CR188" s="424"/>
      <c r="CT188" s="424"/>
      <c r="CU188" s="424"/>
      <c r="CV188" s="424"/>
      <c r="CW188" s="424"/>
      <c r="CX188" s="424"/>
      <c r="CY188" s="424"/>
      <c r="CZ188" s="424"/>
      <c r="DA188" s="424"/>
      <c r="DC188" s="424"/>
      <c r="DD188" s="424"/>
      <c r="DE188" s="424"/>
      <c r="DF188" s="424"/>
      <c r="DG188" s="424"/>
      <c r="DH188" s="424"/>
      <c r="DJ188" s="424"/>
      <c r="DK188" s="424"/>
      <c r="DL188" s="424"/>
      <c r="DM188" s="424"/>
      <c r="DN188" s="424"/>
      <c r="DO188" s="424"/>
      <c r="DP188" s="424"/>
      <c r="DQ188" s="424"/>
      <c r="DR188" s="424"/>
      <c r="DS188" s="424"/>
      <c r="DT188" s="424"/>
      <c r="DU188" s="424"/>
      <c r="DV188" s="424"/>
      <c r="DW188" s="424"/>
      <c r="DX188" s="424"/>
      <c r="DY188" s="424"/>
      <c r="DZ188" s="424"/>
      <c r="EA188" s="424"/>
      <c r="EB188" s="424"/>
      <c r="EC188" s="424"/>
      <c r="ED188" s="424"/>
      <c r="EE188" s="424"/>
      <c r="EF188" s="424"/>
      <c r="EG188" s="424"/>
      <c r="EH188" s="424"/>
      <c r="EI188" s="424"/>
      <c r="EJ188" s="424"/>
      <c r="EK188" s="424"/>
      <c r="EL188" s="424"/>
      <c r="EM188" s="424"/>
      <c r="EN188" s="424"/>
      <c r="EO188" s="424"/>
      <c r="EP188" s="424"/>
      <c r="EQ188" s="424"/>
      <c r="ER188" s="424"/>
      <c r="ES188" s="424"/>
      <c r="ET188" s="424"/>
      <c r="EU188" s="424"/>
      <c r="EV188" s="424"/>
      <c r="EW188" s="424"/>
      <c r="EX188" s="424"/>
      <c r="EY188" s="424"/>
      <c r="EZ188" s="424"/>
      <c r="FA188" s="424"/>
      <c r="FB188" s="424"/>
      <c r="FC188" s="424"/>
      <c r="FD188" s="424"/>
      <c r="FE188" s="424"/>
      <c r="FF188" s="424"/>
      <c r="FG188" s="424"/>
      <c r="FH188" s="424"/>
      <c r="FI188" s="424"/>
      <c r="FJ188" s="424"/>
      <c r="FK188" s="424"/>
      <c r="FL188" s="424"/>
      <c r="FM188" s="424"/>
      <c r="FN188" s="424"/>
      <c r="FO188" s="424"/>
      <c r="FP188" s="424"/>
      <c r="FQ188" s="424"/>
      <c r="FR188" s="424"/>
      <c r="FS188" s="424"/>
      <c r="FT188" s="424"/>
      <c r="FU188" s="424"/>
      <c r="FV188" s="424"/>
      <c r="FW188" s="424"/>
      <c r="FX188" s="424"/>
      <c r="FY188" s="424"/>
      <c r="FZ188" s="424"/>
      <c r="GA188" s="424"/>
      <c r="GB188" s="424"/>
    </row>
    <row r="189" spans="1:184" ht="12" customHeight="1" x14ac:dyDescent="0.25">
      <c r="A189" s="842" t="str">
        <f>IF(OR(C189="",$A$2=""),"",$A$2)</f>
        <v/>
      </c>
      <c r="B189" s="369" t="str">
        <f t="shared" si="35"/>
        <v/>
      </c>
      <c r="C189" s="982" t="str">
        <f>IF('Step 4 Support Tool'!F93=0,"",'Step 4 Support Tool'!F93)</f>
        <v/>
      </c>
      <c r="D189" s="982">
        <f>'Step 4 Support Tool'!G93</f>
        <v>0</v>
      </c>
      <c r="E189" s="983">
        <f>'Step 4 Support Tool'!C93</f>
        <v>0</v>
      </c>
      <c r="F189" s="983">
        <f>'Step 4 Support Tool'!D93</f>
        <v>0</v>
      </c>
      <c r="G189" s="842" t="str">
        <f>IF('Step 4 Support Tool'!E93="","",TRIM('Step 4 Support Tool'!E93))</f>
        <v/>
      </c>
      <c r="H189" s="842" t="str">
        <f t="shared" si="38"/>
        <v/>
      </c>
      <c r="I189" s="842" t="str">
        <f t="shared" si="39"/>
        <v/>
      </c>
      <c r="J189" s="984">
        <f>'Step 4 Support Tool'!B93</f>
        <v>0</v>
      </c>
      <c r="K189" s="369">
        <f>'Step 4 Support Tool'!H93</f>
        <v>0</v>
      </c>
      <c r="L189" s="369">
        <f>'Step 4 Support Tool'!I93</f>
        <v>0</v>
      </c>
      <c r="M189" s="985">
        <f>'Step 4 Support Tool'!J93</f>
        <v>0</v>
      </c>
      <c r="N189" s="985">
        <f>'Step 4 Support Tool'!K93</f>
        <v>0</v>
      </c>
      <c r="O189" s="985" t="str">
        <f>'Step 4 Support Tool'!L93</f>
        <v/>
      </c>
      <c r="P189" s="986">
        <f>'Step 4 Support Tool'!M93</f>
        <v>0</v>
      </c>
      <c r="Q189" s="987">
        <f>'Step 4 Support Tool'!N93</f>
        <v>0</v>
      </c>
      <c r="R189" s="987" t="str">
        <f>'Step 4 Support Tool'!O93</f>
        <v/>
      </c>
      <c r="S189" s="988" t="str">
        <f>'Step 4 Support Tool'!P93</f>
        <v/>
      </c>
      <c r="T189" s="989" t="str">
        <f>'Step 4 Support Tool'!Q93</f>
        <v/>
      </c>
      <c r="U189" s="989" t="str">
        <f>'Step 4 Support Tool'!R93</f>
        <v/>
      </c>
      <c r="V189" s="989" t="str">
        <f>'Step 4 Support Tool'!S93</f>
        <v/>
      </c>
      <c r="W189" s="988" t="str">
        <f>'Step 4 Support Tool'!T93</f>
        <v/>
      </c>
      <c r="X189" s="990" t="str">
        <f>'Step 4 Support Tool'!X93</f>
        <v/>
      </c>
      <c r="Y189" s="991" t="str">
        <f t="shared" si="40"/>
        <v/>
      </c>
      <c r="Z189" s="992" t="str">
        <f>'Step 4 Support Tool'!AB93</f>
        <v/>
      </c>
      <c r="AA189" s="993"/>
      <c r="AB189" s="993"/>
      <c r="AC189" s="373"/>
      <c r="AD189" s="373"/>
      <c r="AE189" s="373"/>
      <c r="AF189" s="373"/>
      <c r="AG189" s="373"/>
      <c r="AH189" s="373"/>
      <c r="AI189" s="424"/>
      <c r="AJ189" s="424"/>
      <c r="AK189" s="424"/>
      <c r="AL189" s="424"/>
      <c r="AO189" s="424"/>
      <c r="AP189" s="424"/>
      <c r="AQ189" s="424"/>
      <c r="AR189" s="424"/>
      <c r="AS189" s="424"/>
      <c r="AT189" s="424"/>
      <c r="AU189" s="424"/>
      <c r="AV189" s="424"/>
      <c r="AW189" s="424"/>
      <c r="AX189" s="424"/>
      <c r="AY189" s="424"/>
      <c r="AZ189" s="424"/>
      <c r="BA189" s="424"/>
      <c r="BB189" s="424"/>
      <c r="BC189" s="424"/>
      <c r="BG189" s="994" t="str">
        <f>SUBSTITUTE('Step 4 Support Tool'!A93," ","")</f>
        <v>EE76</v>
      </c>
      <c r="BH189" s="653">
        <f t="shared" si="36"/>
        <v>0</v>
      </c>
      <c r="BI189" s="424"/>
      <c r="BJ189" s="424"/>
      <c r="BK189" s="424"/>
      <c r="BL189" s="424"/>
      <c r="BM189" s="424"/>
      <c r="BN189" s="424"/>
      <c r="BO189" s="424"/>
      <c r="BP189" s="424"/>
      <c r="BQ189" s="424"/>
      <c r="BR189" s="424"/>
      <c r="CQ189" s="424"/>
      <c r="CR189" s="424"/>
      <c r="CT189" s="424"/>
      <c r="CU189" s="424"/>
      <c r="CV189" s="424"/>
      <c r="CW189" s="424"/>
      <c r="CX189" s="424"/>
      <c r="CY189" s="424"/>
      <c r="CZ189" s="424"/>
      <c r="DA189" s="424"/>
      <c r="DC189" s="424"/>
      <c r="DD189" s="424"/>
      <c r="DE189" s="424"/>
      <c r="DF189" s="424"/>
      <c r="DG189" s="424"/>
      <c r="DH189" s="424"/>
      <c r="DJ189" s="424"/>
      <c r="DK189" s="424"/>
      <c r="DL189" s="424"/>
      <c r="DM189" s="424"/>
      <c r="DN189" s="424"/>
      <c r="DO189" s="424"/>
      <c r="DP189" s="424"/>
      <c r="DQ189" s="424"/>
      <c r="DR189" s="424"/>
      <c r="DS189" s="424"/>
      <c r="DT189" s="424"/>
      <c r="DU189" s="424"/>
      <c r="DV189" s="424"/>
      <c r="DW189" s="424"/>
      <c r="DX189" s="424"/>
      <c r="DY189" s="424"/>
      <c r="DZ189" s="424"/>
      <c r="EA189" s="424"/>
      <c r="EB189" s="424"/>
      <c r="EC189" s="424"/>
      <c r="ED189" s="424"/>
      <c r="EE189" s="424"/>
      <c r="EF189" s="424"/>
      <c r="EG189" s="424"/>
      <c r="EH189" s="424"/>
      <c r="EI189" s="424"/>
      <c r="EJ189" s="424"/>
      <c r="EK189" s="424"/>
      <c r="EL189" s="424"/>
      <c r="EM189" s="424"/>
      <c r="EN189" s="424"/>
      <c r="EO189" s="424"/>
      <c r="EP189" s="424"/>
      <c r="EQ189" s="424"/>
      <c r="ER189" s="424"/>
      <c r="ES189" s="424"/>
      <c r="ET189" s="424"/>
      <c r="EU189" s="424"/>
      <c r="EV189" s="424"/>
      <c r="EW189" s="424"/>
      <c r="EX189" s="424"/>
      <c r="EY189" s="424"/>
      <c r="EZ189" s="424"/>
      <c r="FA189" s="424"/>
      <c r="FB189" s="424"/>
      <c r="FC189" s="424"/>
      <c r="FD189" s="424"/>
      <c r="FE189" s="424"/>
      <c r="FF189" s="424"/>
      <c r="FG189" s="424"/>
      <c r="FH189" s="424"/>
      <c r="FI189" s="424"/>
      <c r="FJ189" s="424"/>
      <c r="FK189" s="424"/>
      <c r="FL189" s="424"/>
      <c r="FM189" s="424"/>
      <c r="FN189" s="424"/>
      <c r="FO189" s="424"/>
      <c r="FP189" s="424"/>
      <c r="FQ189" s="424"/>
      <c r="FR189" s="424"/>
      <c r="FS189" s="424"/>
      <c r="FT189" s="424"/>
      <c r="FU189" s="424"/>
      <c r="FV189" s="424"/>
      <c r="FW189" s="424"/>
      <c r="FX189" s="424"/>
      <c r="FY189" s="424"/>
      <c r="FZ189" s="424"/>
      <c r="GA189" s="424"/>
      <c r="GB189" s="424"/>
    </row>
    <row r="190" spans="1:184" ht="12" customHeight="1" x14ac:dyDescent="0.25">
      <c r="A190" s="842" t="str">
        <f t="shared" ref="A190:A253" si="41">IF(OR(C190="",$A$2=""),"",$A$2)</f>
        <v/>
      </c>
      <c r="B190" s="369" t="str">
        <f t="shared" si="35"/>
        <v/>
      </c>
      <c r="C190" s="982" t="str">
        <f>IF('Step 4 Support Tool'!F94=0,"",'Step 4 Support Tool'!F94)</f>
        <v/>
      </c>
      <c r="D190" s="982">
        <f>'Step 4 Support Tool'!G94</f>
        <v>0</v>
      </c>
      <c r="E190" s="983">
        <f>'Step 4 Support Tool'!C94</f>
        <v>0</v>
      </c>
      <c r="F190" s="983">
        <f>'Step 4 Support Tool'!D94</f>
        <v>0</v>
      </c>
      <c r="G190" s="842" t="str">
        <f>IF('Step 4 Support Tool'!E94="","",TRIM('Step 4 Support Tool'!E94))</f>
        <v/>
      </c>
      <c r="H190" s="842" t="str">
        <f t="shared" si="38"/>
        <v/>
      </c>
      <c r="I190" s="842" t="str">
        <f t="shared" si="39"/>
        <v/>
      </c>
      <c r="J190" s="984">
        <f>'Step 4 Support Tool'!B94</f>
        <v>0</v>
      </c>
      <c r="K190" s="369">
        <f>'Step 4 Support Tool'!H94</f>
        <v>0</v>
      </c>
      <c r="L190" s="369">
        <f>'Step 4 Support Tool'!I94</f>
        <v>0</v>
      </c>
      <c r="M190" s="985">
        <f>'Step 4 Support Tool'!J94</f>
        <v>0</v>
      </c>
      <c r="N190" s="985">
        <f>'Step 4 Support Tool'!K94</f>
        <v>0</v>
      </c>
      <c r="O190" s="985" t="str">
        <f>'Step 4 Support Tool'!L94</f>
        <v/>
      </c>
      <c r="P190" s="986">
        <f>'Step 4 Support Tool'!M94</f>
        <v>0</v>
      </c>
      <c r="Q190" s="987">
        <f>'Step 4 Support Tool'!N94</f>
        <v>0</v>
      </c>
      <c r="R190" s="987" t="str">
        <f>'Step 4 Support Tool'!O94</f>
        <v/>
      </c>
      <c r="S190" s="988" t="str">
        <f>'Step 4 Support Tool'!P94</f>
        <v/>
      </c>
      <c r="T190" s="989" t="str">
        <f>'Step 4 Support Tool'!Q94</f>
        <v/>
      </c>
      <c r="U190" s="989" t="str">
        <f>'Step 4 Support Tool'!R94</f>
        <v/>
      </c>
      <c r="V190" s="989" t="str">
        <f>'Step 4 Support Tool'!S94</f>
        <v/>
      </c>
      <c r="W190" s="988" t="str">
        <f>'Step 4 Support Tool'!T94</f>
        <v/>
      </c>
      <c r="X190" s="990" t="str">
        <f>'Step 4 Support Tool'!X94</f>
        <v/>
      </c>
      <c r="Y190" s="991" t="str">
        <f t="shared" si="40"/>
        <v/>
      </c>
      <c r="Z190" s="992" t="str">
        <f>'Step 4 Support Tool'!AB94</f>
        <v/>
      </c>
      <c r="AA190" s="993"/>
      <c r="AB190" s="993"/>
      <c r="AC190" s="373"/>
      <c r="AD190" s="373"/>
      <c r="AE190" s="373"/>
      <c r="AF190" s="373"/>
      <c r="AG190" s="373"/>
      <c r="AH190" s="373"/>
      <c r="AI190" s="424"/>
      <c r="AJ190" s="424"/>
      <c r="AK190" s="424"/>
      <c r="AL190" s="424"/>
      <c r="AO190" s="424"/>
      <c r="AP190" s="424"/>
      <c r="AQ190" s="424"/>
      <c r="AR190" s="424"/>
      <c r="AS190" s="424"/>
      <c r="AT190" s="424"/>
      <c r="AU190" s="424"/>
      <c r="AV190" s="424"/>
      <c r="AW190" s="424"/>
      <c r="AX190" s="424"/>
      <c r="AY190" s="424"/>
      <c r="AZ190" s="424"/>
      <c r="BA190" s="424"/>
      <c r="BB190" s="424"/>
      <c r="BC190" s="424"/>
      <c r="BG190" s="994" t="str">
        <f>SUBSTITUTE('Step 4 Support Tool'!A94," ","")</f>
        <v>EE77</v>
      </c>
      <c r="BH190" s="653">
        <f t="shared" si="36"/>
        <v>0</v>
      </c>
      <c r="BI190" s="424"/>
      <c r="BJ190" s="424"/>
      <c r="BK190" s="424"/>
      <c r="BL190" s="424"/>
      <c r="BM190" s="424"/>
      <c r="BN190" s="424"/>
      <c r="BO190" s="424"/>
      <c r="BP190" s="424"/>
      <c r="BQ190" s="424"/>
      <c r="BR190" s="424"/>
      <c r="CQ190" s="424"/>
      <c r="CR190" s="424"/>
      <c r="CT190" s="424"/>
      <c r="CU190" s="424"/>
      <c r="CV190" s="424"/>
      <c r="CW190" s="424"/>
      <c r="CX190" s="424"/>
      <c r="CY190" s="424"/>
      <c r="CZ190" s="424"/>
      <c r="DA190" s="424"/>
      <c r="DC190" s="424"/>
      <c r="DD190" s="424"/>
      <c r="DE190" s="424"/>
      <c r="DF190" s="424"/>
      <c r="DG190" s="424"/>
      <c r="DH190" s="424"/>
      <c r="DJ190" s="424"/>
      <c r="DK190" s="424"/>
      <c r="DL190" s="424"/>
      <c r="DM190" s="424"/>
      <c r="DN190" s="424"/>
      <c r="DO190" s="424"/>
      <c r="DP190" s="424"/>
      <c r="DQ190" s="424"/>
      <c r="DR190" s="424"/>
      <c r="DS190" s="424"/>
      <c r="DT190" s="424"/>
      <c r="DU190" s="424"/>
      <c r="DV190" s="424"/>
      <c r="DW190" s="424"/>
      <c r="DX190" s="424"/>
      <c r="DY190" s="424"/>
      <c r="DZ190" s="424"/>
      <c r="EA190" s="424"/>
      <c r="EB190" s="424"/>
      <c r="EC190" s="424"/>
      <c r="ED190" s="424"/>
      <c r="EE190" s="424"/>
      <c r="EF190" s="424"/>
      <c r="EG190" s="424"/>
      <c r="EH190" s="424"/>
      <c r="EI190" s="424"/>
      <c r="EJ190" s="424"/>
      <c r="EK190" s="424"/>
      <c r="EL190" s="424"/>
      <c r="EM190" s="424"/>
      <c r="EN190" s="424"/>
      <c r="EO190" s="424"/>
      <c r="EP190" s="424"/>
      <c r="EQ190" s="424"/>
      <c r="ER190" s="424"/>
      <c r="ES190" s="424"/>
      <c r="ET190" s="424"/>
      <c r="EU190" s="424"/>
      <c r="EV190" s="424"/>
      <c r="EW190" s="424"/>
      <c r="EX190" s="424"/>
      <c r="EY190" s="424"/>
      <c r="EZ190" s="424"/>
      <c r="FA190" s="424"/>
      <c r="FB190" s="424"/>
      <c r="FC190" s="424"/>
      <c r="FD190" s="424"/>
      <c r="FE190" s="424"/>
      <c r="FF190" s="424"/>
      <c r="FG190" s="424"/>
      <c r="FH190" s="424"/>
      <c r="FI190" s="424"/>
      <c r="FJ190" s="424"/>
      <c r="FK190" s="424"/>
      <c r="FL190" s="424"/>
      <c r="FM190" s="424"/>
      <c r="FN190" s="424"/>
      <c r="FO190" s="424"/>
      <c r="FP190" s="424"/>
      <c r="FQ190" s="424"/>
      <c r="FR190" s="424"/>
      <c r="FS190" s="424"/>
      <c r="FT190" s="424"/>
      <c r="FU190" s="424"/>
      <c r="FV190" s="424"/>
      <c r="FW190" s="424"/>
      <c r="FX190" s="424"/>
      <c r="FY190" s="424"/>
      <c r="FZ190" s="424"/>
      <c r="GA190" s="424"/>
      <c r="GB190" s="424"/>
    </row>
    <row r="191" spans="1:184" ht="12" customHeight="1" x14ac:dyDescent="0.25">
      <c r="A191" s="842" t="str">
        <f t="shared" si="41"/>
        <v/>
      </c>
      <c r="B191" s="369" t="str">
        <f t="shared" si="35"/>
        <v/>
      </c>
      <c r="C191" s="982" t="str">
        <f>IF('Step 4 Support Tool'!F95=0,"",'Step 4 Support Tool'!F95)</f>
        <v/>
      </c>
      <c r="D191" s="982">
        <f>'Step 4 Support Tool'!G95</f>
        <v>0</v>
      </c>
      <c r="E191" s="983">
        <f>'Step 4 Support Tool'!C95</f>
        <v>0</v>
      </c>
      <c r="F191" s="983">
        <f>'Step 4 Support Tool'!D95</f>
        <v>0</v>
      </c>
      <c r="G191" s="842" t="str">
        <f>IF('Step 4 Support Tool'!E95="","",TRIM('Step 4 Support Tool'!E95))</f>
        <v/>
      </c>
      <c r="H191" s="842" t="str">
        <f t="shared" si="38"/>
        <v/>
      </c>
      <c r="I191" s="842" t="str">
        <f t="shared" si="39"/>
        <v/>
      </c>
      <c r="J191" s="984">
        <f>'Step 4 Support Tool'!B95</f>
        <v>0</v>
      </c>
      <c r="K191" s="369">
        <f>'Step 4 Support Tool'!H95</f>
        <v>0</v>
      </c>
      <c r="L191" s="369">
        <f>'Step 4 Support Tool'!I95</f>
        <v>0</v>
      </c>
      <c r="M191" s="985">
        <f>'Step 4 Support Tool'!J95</f>
        <v>0</v>
      </c>
      <c r="N191" s="985">
        <f>'Step 4 Support Tool'!K95</f>
        <v>0</v>
      </c>
      <c r="O191" s="985" t="str">
        <f>'Step 4 Support Tool'!L95</f>
        <v/>
      </c>
      <c r="P191" s="986">
        <f>'Step 4 Support Tool'!M95</f>
        <v>0</v>
      </c>
      <c r="Q191" s="987">
        <f>'Step 4 Support Tool'!N95</f>
        <v>0</v>
      </c>
      <c r="R191" s="987" t="str">
        <f>'Step 4 Support Tool'!O95</f>
        <v/>
      </c>
      <c r="S191" s="988" t="str">
        <f>'Step 4 Support Tool'!P95</f>
        <v/>
      </c>
      <c r="T191" s="989" t="str">
        <f>'Step 4 Support Tool'!Q95</f>
        <v/>
      </c>
      <c r="U191" s="989" t="str">
        <f>'Step 4 Support Tool'!R95</f>
        <v/>
      </c>
      <c r="V191" s="989" t="str">
        <f>'Step 4 Support Tool'!S95</f>
        <v/>
      </c>
      <c r="W191" s="988" t="str">
        <f>'Step 4 Support Tool'!T95</f>
        <v/>
      </c>
      <c r="X191" s="990" t="str">
        <f>'Step 4 Support Tool'!X95</f>
        <v/>
      </c>
      <c r="Y191" s="991" t="str">
        <f t="shared" si="40"/>
        <v/>
      </c>
      <c r="Z191" s="992" t="str">
        <f>'Step 4 Support Tool'!AB95</f>
        <v/>
      </c>
      <c r="AA191" s="993"/>
      <c r="AB191" s="993"/>
      <c r="AC191" s="373"/>
      <c r="AD191" s="373"/>
      <c r="AE191" s="373"/>
      <c r="AF191" s="373"/>
      <c r="AG191" s="373"/>
      <c r="AH191" s="373"/>
      <c r="AI191" s="424"/>
      <c r="AJ191" s="424"/>
      <c r="AK191" s="424"/>
      <c r="AL191" s="424"/>
      <c r="AO191" s="424"/>
      <c r="AP191" s="424"/>
      <c r="AQ191" s="424"/>
      <c r="AR191" s="424"/>
      <c r="AS191" s="424"/>
      <c r="AT191" s="424"/>
      <c r="AU191" s="424"/>
      <c r="AV191" s="424"/>
      <c r="AW191" s="424"/>
      <c r="AX191" s="424"/>
      <c r="AY191" s="424"/>
      <c r="AZ191" s="424"/>
      <c r="BA191" s="424"/>
      <c r="BB191" s="424"/>
      <c r="BC191" s="424"/>
      <c r="BG191" s="994" t="str">
        <f>SUBSTITUTE('Step 4 Support Tool'!A95," ","")</f>
        <v>EE78</v>
      </c>
      <c r="BH191" s="653">
        <f t="shared" si="36"/>
        <v>0</v>
      </c>
      <c r="BI191" s="424"/>
      <c r="BJ191" s="424"/>
      <c r="BK191" s="424"/>
      <c r="BL191" s="424"/>
      <c r="BM191" s="424"/>
      <c r="BN191" s="424"/>
      <c r="BO191" s="424"/>
      <c r="BP191" s="424"/>
      <c r="BQ191" s="424"/>
      <c r="BR191" s="424"/>
      <c r="CQ191" s="424"/>
      <c r="CR191" s="424"/>
      <c r="CT191" s="424"/>
      <c r="CU191" s="424"/>
      <c r="CV191" s="424"/>
      <c r="CW191" s="424"/>
      <c r="CX191" s="424"/>
      <c r="CY191" s="424"/>
      <c r="CZ191" s="424"/>
      <c r="DA191" s="424"/>
      <c r="DC191" s="424"/>
      <c r="DD191" s="424"/>
      <c r="DE191" s="424"/>
      <c r="DF191" s="424"/>
      <c r="DG191" s="424"/>
      <c r="DH191" s="424"/>
      <c r="DJ191" s="424"/>
      <c r="DK191" s="424"/>
      <c r="DL191" s="424"/>
      <c r="DM191" s="424"/>
      <c r="DN191" s="424"/>
      <c r="DO191" s="424"/>
      <c r="DP191" s="424"/>
      <c r="DQ191" s="424"/>
      <c r="DR191" s="424"/>
      <c r="DS191" s="424"/>
      <c r="DT191" s="424"/>
      <c r="DU191" s="424"/>
      <c r="DV191" s="424"/>
      <c r="DW191" s="424"/>
      <c r="DX191" s="424"/>
      <c r="DY191" s="424"/>
      <c r="DZ191" s="424"/>
      <c r="EA191" s="424"/>
      <c r="EB191" s="424"/>
      <c r="EC191" s="424"/>
      <c r="ED191" s="424"/>
      <c r="EE191" s="424"/>
      <c r="EF191" s="424"/>
      <c r="EG191" s="424"/>
      <c r="EH191" s="424"/>
      <c r="EI191" s="424"/>
      <c r="EJ191" s="424"/>
      <c r="EK191" s="424"/>
      <c r="EL191" s="424"/>
      <c r="EM191" s="424"/>
      <c r="EN191" s="424"/>
      <c r="EO191" s="424"/>
      <c r="EP191" s="424"/>
      <c r="EQ191" s="424"/>
      <c r="ER191" s="424"/>
      <c r="ES191" s="424"/>
      <c r="ET191" s="424"/>
      <c r="EU191" s="424"/>
      <c r="EV191" s="424"/>
      <c r="EW191" s="424"/>
      <c r="EX191" s="424"/>
      <c r="EY191" s="424"/>
      <c r="EZ191" s="424"/>
      <c r="FA191" s="424"/>
      <c r="FB191" s="424"/>
      <c r="FC191" s="424"/>
      <c r="FD191" s="424"/>
      <c r="FE191" s="424"/>
      <c r="FF191" s="424"/>
      <c r="FG191" s="424"/>
      <c r="FH191" s="424"/>
      <c r="FI191" s="424"/>
      <c r="FJ191" s="424"/>
      <c r="FK191" s="424"/>
      <c r="FL191" s="424"/>
      <c r="FM191" s="424"/>
      <c r="FN191" s="424"/>
      <c r="FO191" s="424"/>
      <c r="FP191" s="424"/>
      <c r="FQ191" s="424"/>
      <c r="FR191" s="424"/>
      <c r="FS191" s="424"/>
      <c r="FT191" s="424"/>
      <c r="FU191" s="424"/>
      <c r="FV191" s="424"/>
      <c r="FW191" s="424"/>
      <c r="FX191" s="424"/>
      <c r="FY191" s="424"/>
      <c r="FZ191" s="424"/>
      <c r="GA191" s="424"/>
      <c r="GB191" s="424"/>
    </row>
    <row r="192" spans="1:184" ht="12" customHeight="1" x14ac:dyDescent="0.25">
      <c r="A192" s="842" t="str">
        <f t="shared" si="41"/>
        <v/>
      </c>
      <c r="B192" s="369" t="str">
        <f t="shared" si="35"/>
        <v/>
      </c>
      <c r="C192" s="982" t="str">
        <f>IF('Step 4 Support Tool'!F96=0,"",'Step 4 Support Tool'!F96)</f>
        <v/>
      </c>
      <c r="D192" s="982">
        <f>'Step 4 Support Tool'!G96</f>
        <v>0</v>
      </c>
      <c r="E192" s="983">
        <f>'Step 4 Support Tool'!C96</f>
        <v>0</v>
      </c>
      <c r="F192" s="983">
        <f>'Step 4 Support Tool'!D96</f>
        <v>0</v>
      </c>
      <c r="G192" s="842" t="str">
        <f>IF('Step 4 Support Tool'!E96="","",TRIM('Step 4 Support Tool'!E96))</f>
        <v/>
      </c>
      <c r="H192" s="842" t="str">
        <f t="shared" si="38"/>
        <v/>
      </c>
      <c r="I192" s="842" t="str">
        <f t="shared" si="39"/>
        <v/>
      </c>
      <c r="J192" s="984">
        <f>'Step 4 Support Tool'!B96</f>
        <v>0</v>
      </c>
      <c r="K192" s="369">
        <f>'Step 4 Support Tool'!H96</f>
        <v>0</v>
      </c>
      <c r="L192" s="369">
        <f>'Step 4 Support Tool'!I96</f>
        <v>0</v>
      </c>
      <c r="M192" s="985">
        <f>'Step 4 Support Tool'!J96</f>
        <v>0</v>
      </c>
      <c r="N192" s="985">
        <f>'Step 4 Support Tool'!K96</f>
        <v>0</v>
      </c>
      <c r="O192" s="985" t="str">
        <f>'Step 4 Support Tool'!L96</f>
        <v/>
      </c>
      <c r="P192" s="986">
        <f>'Step 4 Support Tool'!M96</f>
        <v>0</v>
      </c>
      <c r="Q192" s="987">
        <f>'Step 4 Support Tool'!N96</f>
        <v>0</v>
      </c>
      <c r="R192" s="987" t="str">
        <f>'Step 4 Support Tool'!O96</f>
        <v/>
      </c>
      <c r="S192" s="988" t="str">
        <f>'Step 4 Support Tool'!P96</f>
        <v/>
      </c>
      <c r="T192" s="989" t="str">
        <f>'Step 4 Support Tool'!Q96</f>
        <v/>
      </c>
      <c r="U192" s="989" t="str">
        <f>'Step 4 Support Tool'!R96</f>
        <v/>
      </c>
      <c r="V192" s="989" t="str">
        <f>'Step 4 Support Tool'!S96</f>
        <v/>
      </c>
      <c r="W192" s="988" t="str">
        <f>'Step 4 Support Tool'!T96</f>
        <v/>
      </c>
      <c r="X192" s="990" t="str">
        <f>'Step 4 Support Tool'!X96</f>
        <v/>
      </c>
      <c r="Y192" s="991" t="str">
        <f t="shared" si="40"/>
        <v/>
      </c>
      <c r="Z192" s="992" t="str">
        <f>'Step 4 Support Tool'!AB96</f>
        <v/>
      </c>
      <c r="AA192" s="993"/>
      <c r="AB192" s="993"/>
      <c r="AC192" s="373"/>
      <c r="AD192" s="373"/>
      <c r="AE192" s="373"/>
      <c r="AF192" s="373"/>
      <c r="AG192" s="373"/>
      <c r="AH192" s="373"/>
      <c r="AI192" s="424"/>
      <c r="AJ192" s="424"/>
      <c r="AK192" s="424"/>
      <c r="AL192" s="424"/>
      <c r="AO192" s="424"/>
      <c r="AP192" s="424"/>
      <c r="AQ192" s="424"/>
      <c r="AR192" s="424"/>
      <c r="AS192" s="424"/>
      <c r="AT192" s="424"/>
      <c r="AU192" s="424"/>
      <c r="AV192" s="424"/>
      <c r="AW192" s="424"/>
      <c r="AX192" s="424"/>
      <c r="AY192" s="424"/>
      <c r="AZ192" s="424"/>
      <c r="BA192" s="424"/>
      <c r="BB192" s="424"/>
      <c r="BC192" s="424"/>
      <c r="BG192" s="994" t="str">
        <f>SUBSTITUTE('Step 4 Support Tool'!A96," ","")</f>
        <v>EE79</v>
      </c>
      <c r="BH192" s="653">
        <f t="shared" si="36"/>
        <v>0</v>
      </c>
      <c r="BI192" s="424"/>
      <c r="BJ192" s="424"/>
      <c r="BK192" s="424"/>
      <c r="BL192" s="424"/>
      <c r="BM192" s="424"/>
      <c r="BN192" s="424"/>
      <c r="BO192" s="424"/>
      <c r="BP192" s="424"/>
      <c r="BQ192" s="424"/>
      <c r="BR192" s="424"/>
      <c r="CQ192" s="424"/>
      <c r="CR192" s="424"/>
      <c r="CT192" s="424"/>
      <c r="CU192" s="424"/>
      <c r="CV192" s="424"/>
      <c r="CW192" s="424"/>
      <c r="CX192" s="424"/>
      <c r="CY192" s="424"/>
      <c r="CZ192" s="424"/>
      <c r="DA192" s="424"/>
      <c r="DC192" s="424"/>
      <c r="DD192" s="424"/>
      <c r="DE192" s="424"/>
      <c r="DF192" s="424"/>
      <c r="DG192" s="424"/>
      <c r="DH192" s="424"/>
      <c r="DJ192" s="424"/>
      <c r="DK192" s="424"/>
      <c r="DL192" s="424"/>
      <c r="DM192" s="424"/>
      <c r="DN192" s="424"/>
      <c r="DO192" s="424"/>
      <c r="DP192" s="424"/>
      <c r="DQ192" s="424"/>
      <c r="DR192" s="424"/>
      <c r="DS192" s="424"/>
      <c r="DT192" s="424"/>
      <c r="DU192" s="424"/>
      <c r="DV192" s="424"/>
      <c r="DW192" s="424"/>
      <c r="DX192" s="424"/>
      <c r="DY192" s="424"/>
      <c r="DZ192" s="424"/>
      <c r="EA192" s="424"/>
      <c r="EB192" s="424"/>
      <c r="EC192" s="424"/>
      <c r="ED192" s="424"/>
      <c r="EE192" s="424"/>
      <c r="EF192" s="424"/>
      <c r="EG192" s="424"/>
      <c r="EH192" s="424"/>
      <c r="EI192" s="424"/>
      <c r="EJ192" s="424"/>
      <c r="EK192" s="424"/>
      <c r="EL192" s="424"/>
      <c r="EM192" s="424"/>
      <c r="EN192" s="424"/>
      <c r="EO192" s="424"/>
      <c r="EP192" s="424"/>
      <c r="EQ192" s="424"/>
      <c r="ER192" s="424"/>
      <c r="ES192" s="424"/>
      <c r="ET192" s="424"/>
      <c r="EU192" s="424"/>
      <c r="EV192" s="424"/>
      <c r="EW192" s="424"/>
      <c r="EX192" s="424"/>
      <c r="EY192" s="424"/>
      <c r="EZ192" s="424"/>
      <c r="FA192" s="424"/>
      <c r="FB192" s="424"/>
      <c r="FC192" s="424"/>
      <c r="FD192" s="424"/>
      <c r="FE192" s="424"/>
      <c r="FF192" s="424"/>
      <c r="FG192" s="424"/>
      <c r="FH192" s="424"/>
      <c r="FI192" s="424"/>
      <c r="FJ192" s="424"/>
      <c r="FK192" s="424"/>
      <c r="FL192" s="424"/>
      <c r="FM192" s="424"/>
      <c r="FN192" s="424"/>
      <c r="FO192" s="424"/>
      <c r="FP192" s="424"/>
      <c r="FQ192" s="424"/>
      <c r="FR192" s="424"/>
      <c r="FS192" s="424"/>
      <c r="FT192" s="424"/>
      <c r="FU192" s="424"/>
      <c r="FV192" s="424"/>
      <c r="FW192" s="424"/>
      <c r="FX192" s="424"/>
      <c r="FY192" s="424"/>
      <c r="FZ192" s="424"/>
      <c r="GA192" s="424"/>
      <c r="GB192" s="424"/>
    </row>
    <row r="193" spans="1:184" ht="12" customHeight="1" x14ac:dyDescent="0.25">
      <c r="A193" s="842" t="str">
        <f t="shared" si="41"/>
        <v/>
      </c>
      <c r="B193" s="369" t="str">
        <f t="shared" si="35"/>
        <v/>
      </c>
      <c r="C193" s="982" t="str">
        <f>IF('Step 4 Support Tool'!F97=0,"",'Step 4 Support Tool'!F97)</f>
        <v/>
      </c>
      <c r="D193" s="982">
        <f>'Step 4 Support Tool'!G97</f>
        <v>0</v>
      </c>
      <c r="E193" s="983">
        <f>'Step 4 Support Tool'!C97</f>
        <v>0</v>
      </c>
      <c r="F193" s="983">
        <f>'Step 4 Support Tool'!D97</f>
        <v>0</v>
      </c>
      <c r="G193" s="842" t="str">
        <f>IF('Step 4 Support Tool'!E97="","",TRIM('Step 4 Support Tool'!E97))</f>
        <v/>
      </c>
      <c r="H193" s="842" t="str">
        <f t="shared" si="38"/>
        <v/>
      </c>
      <c r="I193" s="842" t="str">
        <f t="shared" si="39"/>
        <v/>
      </c>
      <c r="J193" s="984">
        <f>'Step 4 Support Tool'!B97</f>
        <v>0</v>
      </c>
      <c r="K193" s="369">
        <f>'Step 4 Support Tool'!H97</f>
        <v>0</v>
      </c>
      <c r="L193" s="369">
        <f>'Step 4 Support Tool'!I97</f>
        <v>0</v>
      </c>
      <c r="M193" s="985">
        <f>'Step 4 Support Tool'!J97</f>
        <v>0</v>
      </c>
      <c r="N193" s="985">
        <f>'Step 4 Support Tool'!K97</f>
        <v>0</v>
      </c>
      <c r="O193" s="985" t="str">
        <f>'Step 4 Support Tool'!L97</f>
        <v/>
      </c>
      <c r="P193" s="986">
        <f>'Step 4 Support Tool'!M97</f>
        <v>0</v>
      </c>
      <c r="Q193" s="987">
        <f>'Step 4 Support Tool'!N97</f>
        <v>0</v>
      </c>
      <c r="R193" s="987" t="str">
        <f>'Step 4 Support Tool'!O97</f>
        <v/>
      </c>
      <c r="S193" s="988" t="str">
        <f>'Step 4 Support Tool'!P97</f>
        <v/>
      </c>
      <c r="T193" s="989" t="str">
        <f>'Step 4 Support Tool'!Q97</f>
        <v/>
      </c>
      <c r="U193" s="989" t="str">
        <f>'Step 4 Support Tool'!R97</f>
        <v/>
      </c>
      <c r="V193" s="989" t="str">
        <f>'Step 4 Support Tool'!S97</f>
        <v/>
      </c>
      <c r="W193" s="988" t="str">
        <f>'Step 4 Support Tool'!T97</f>
        <v/>
      </c>
      <c r="X193" s="990" t="str">
        <f>'Step 4 Support Tool'!X97</f>
        <v/>
      </c>
      <c r="Y193" s="991" t="str">
        <f t="shared" si="40"/>
        <v/>
      </c>
      <c r="Z193" s="992" t="str">
        <f>'Step 4 Support Tool'!AB97</f>
        <v/>
      </c>
      <c r="AA193" s="993"/>
      <c r="AB193" s="993"/>
      <c r="AC193" s="373"/>
      <c r="AD193" s="373"/>
      <c r="AE193" s="373"/>
      <c r="AF193" s="373"/>
      <c r="AG193" s="373"/>
      <c r="AH193" s="373"/>
      <c r="AI193" s="424"/>
      <c r="AJ193" s="424"/>
      <c r="AK193" s="424"/>
      <c r="AL193" s="424"/>
      <c r="AO193" s="424"/>
      <c r="AP193" s="424"/>
      <c r="AQ193" s="424"/>
      <c r="AR193" s="424"/>
      <c r="AS193" s="424"/>
      <c r="AT193" s="424"/>
      <c r="AU193" s="424"/>
      <c r="AV193" s="424"/>
      <c r="AW193" s="424"/>
      <c r="AX193" s="424"/>
      <c r="AY193" s="424"/>
      <c r="AZ193" s="424"/>
      <c r="BA193" s="424"/>
      <c r="BB193" s="424"/>
      <c r="BC193" s="424"/>
      <c r="BG193" s="994" t="str">
        <f>SUBSTITUTE('Step 4 Support Tool'!A97," ","")</f>
        <v>EE80</v>
      </c>
      <c r="BH193" s="653">
        <f t="shared" si="36"/>
        <v>0</v>
      </c>
      <c r="BI193" s="424"/>
      <c r="BJ193" s="424"/>
      <c r="BK193" s="424"/>
      <c r="BL193" s="424"/>
      <c r="BM193" s="424"/>
      <c r="BN193" s="424"/>
      <c r="BO193" s="424"/>
      <c r="BP193" s="424"/>
      <c r="BQ193" s="424"/>
      <c r="BR193" s="424"/>
      <c r="CQ193" s="424"/>
      <c r="CR193" s="424"/>
      <c r="CT193" s="424"/>
      <c r="CU193" s="424"/>
      <c r="CV193" s="424"/>
      <c r="CW193" s="424"/>
      <c r="CX193" s="424"/>
      <c r="CY193" s="424"/>
      <c r="CZ193" s="424"/>
      <c r="DA193" s="424"/>
      <c r="DC193" s="424"/>
      <c r="DD193" s="424"/>
      <c r="DE193" s="424"/>
      <c r="DF193" s="424"/>
      <c r="DG193" s="424"/>
      <c r="DH193" s="424"/>
      <c r="DJ193" s="424"/>
      <c r="DK193" s="424"/>
      <c r="DL193" s="424"/>
      <c r="DM193" s="424"/>
      <c r="DN193" s="424"/>
      <c r="DO193" s="424"/>
      <c r="DP193" s="424"/>
      <c r="DQ193" s="424"/>
      <c r="DR193" s="424"/>
      <c r="DS193" s="424"/>
      <c r="DT193" s="424"/>
      <c r="DU193" s="424"/>
      <c r="DV193" s="424"/>
      <c r="DW193" s="424"/>
      <c r="DX193" s="424"/>
      <c r="DY193" s="424"/>
      <c r="DZ193" s="424"/>
      <c r="EA193" s="424"/>
      <c r="EB193" s="424"/>
      <c r="EC193" s="424"/>
      <c r="ED193" s="424"/>
      <c r="EE193" s="424"/>
      <c r="EF193" s="424"/>
      <c r="EG193" s="424"/>
      <c r="EH193" s="424"/>
      <c r="EI193" s="424"/>
      <c r="EJ193" s="424"/>
      <c r="EK193" s="424"/>
      <c r="EL193" s="424"/>
      <c r="EM193" s="424"/>
      <c r="EN193" s="424"/>
      <c r="EO193" s="424"/>
      <c r="EP193" s="424"/>
      <c r="EQ193" s="424"/>
      <c r="ER193" s="424"/>
      <c r="ES193" s="424"/>
      <c r="ET193" s="424"/>
      <c r="EU193" s="424"/>
      <c r="EV193" s="424"/>
      <c r="EW193" s="424"/>
      <c r="EX193" s="424"/>
      <c r="EY193" s="424"/>
      <c r="EZ193" s="424"/>
      <c r="FA193" s="424"/>
      <c r="FB193" s="424"/>
      <c r="FC193" s="424"/>
      <c r="FD193" s="424"/>
      <c r="FE193" s="424"/>
      <c r="FF193" s="424"/>
      <c r="FG193" s="424"/>
      <c r="FH193" s="424"/>
      <c r="FI193" s="424"/>
      <c r="FJ193" s="424"/>
      <c r="FK193" s="424"/>
      <c r="FL193" s="424"/>
      <c r="FM193" s="424"/>
      <c r="FN193" s="424"/>
      <c r="FO193" s="424"/>
      <c r="FP193" s="424"/>
      <c r="FQ193" s="424"/>
      <c r="FR193" s="424"/>
      <c r="FS193" s="424"/>
      <c r="FT193" s="424"/>
      <c r="FU193" s="424"/>
      <c r="FV193" s="424"/>
      <c r="FW193" s="424"/>
      <c r="FX193" s="424"/>
      <c r="FY193" s="424"/>
      <c r="FZ193" s="424"/>
      <c r="GA193" s="424"/>
      <c r="GB193" s="424"/>
    </row>
    <row r="194" spans="1:184" ht="12" customHeight="1" x14ac:dyDescent="0.25">
      <c r="A194" s="842" t="str">
        <f t="shared" si="41"/>
        <v/>
      </c>
      <c r="B194" s="369" t="str">
        <f t="shared" si="35"/>
        <v/>
      </c>
      <c r="C194" s="982" t="str">
        <f>IF('Step 4 Support Tool'!F98=0,"",'Step 4 Support Tool'!F98)</f>
        <v/>
      </c>
      <c r="D194" s="982">
        <f>'Step 4 Support Tool'!G98</f>
        <v>0</v>
      </c>
      <c r="E194" s="983">
        <f>'Step 4 Support Tool'!C98</f>
        <v>0</v>
      </c>
      <c r="F194" s="983">
        <f>'Step 4 Support Tool'!D98</f>
        <v>0</v>
      </c>
      <c r="G194" s="842" t="str">
        <f>IF('Step 4 Support Tool'!E98="","",TRIM('Step 4 Support Tool'!E98))</f>
        <v/>
      </c>
      <c r="H194" s="842" t="str">
        <f t="shared" si="38"/>
        <v/>
      </c>
      <c r="I194" s="842" t="str">
        <f t="shared" si="39"/>
        <v/>
      </c>
      <c r="J194" s="984">
        <f>'Step 4 Support Tool'!B98</f>
        <v>0</v>
      </c>
      <c r="K194" s="369">
        <f>'Step 4 Support Tool'!H98</f>
        <v>0</v>
      </c>
      <c r="L194" s="369">
        <f>'Step 4 Support Tool'!I98</f>
        <v>0</v>
      </c>
      <c r="M194" s="985">
        <f>'Step 4 Support Tool'!J98</f>
        <v>0</v>
      </c>
      <c r="N194" s="985">
        <f>'Step 4 Support Tool'!K98</f>
        <v>0</v>
      </c>
      <c r="O194" s="985" t="str">
        <f>'Step 4 Support Tool'!L98</f>
        <v/>
      </c>
      <c r="P194" s="986">
        <f>'Step 4 Support Tool'!M98</f>
        <v>0</v>
      </c>
      <c r="Q194" s="987">
        <f>'Step 4 Support Tool'!N98</f>
        <v>0</v>
      </c>
      <c r="R194" s="987" t="str">
        <f>'Step 4 Support Tool'!O98</f>
        <v/>
      </c>
      <c r="S194" s="988" t="str">
        <f>'Step 4 Support Tool'!P98</f>
        <v/>
      </c>
      <c r="T194" s="989" t="str">
        <f>'Step 4 Support Tool'!Q98</f>
        <v/>
      </c>
      <c r="U194" s="989" t="str">
        <f>'Step 4 Support Tool'!R98</f>
        <v/>
      </c>
      <c r="V194" s="989" t="str">
        <f>'Step 4 Support Tool'!S98</f>
        <v/>
      </c>
      <c r="W194" s="988" t="str">
        <f>'Step 4 Support Tool'!T98</f>
        <v/>
      </c>
      <c r="X194" s="990" t="str">
        <f>'Step 4 Support Tool'!X98</f>
        <v/>
      </c>
      <c r="Y194" s="991" t="str">
        <f t="shared" si="40"/>
        <v/>
      </c>
      <c r="Z194" s="992" t="str">
        <f>'Step 4 Support Tool'!AB98</f>
        <v/>
      </c>
      <c r="AA194" s="993"/>
      <c r="AB194" s="993"/>
      <c r="AC194" s="373"/>
      <c r="AD194" s="373"/>
      <c r="AE194" s="373"/>
      <c r="AF194" s="373"/>
      <c r="AG194" s="373"/>
      <c r="AH194" s="373"/>
      <c r="AI194" s="424"/>
      <c r="AJ194" s="424"/>
      <c r="AK194" s="424"/>
      <c r="AL194" s="424"/>
      <c r="AO194" s="424"/>
      <c r="AP194" s="424"/>
      <c r="AQ194" s="424"/>
      <c r="AR194" s="424"/>
      <c r="AS194" s="424"/>
      <c r="AT194" s="424"/>
      <c r="AU194" s="424"/>
      <c r="AV194" s="424"/>
      <c r="AW194" s="424"/>
      <c r="AX194" s="424"/>
      <c r="AY194" s="424"/>
      <c r="AZ194" s="424"/>
      <c r="BA194" s="424"/>
      <c r="BB194" s="424"/>
      <c r="BC194" s="424"/>
      <c r="BG194" s="994" t="str">
        <f>SUBSTITUTE('Step 4 Support Tool'!A98," ","")</f>
        <v>EE81</v>
      </c>
      <c r="BH194" s="653">
        <f t="shared" si="36"/>
        <v>0</v>
      </c>
      <c r="BI194" s="424"/>
      <c r="BJ194" s="424"/>
      <c r="BK194" s="424"/>
      <c r="BL194" s="424"/>
      <c r="BM194" s="424"/>
      <c r="BN194" s="424"/>
      <c r="BO194" s="424"/>
      <c r="BP194" s="424"/>
      <c r="BQ194" s="424"/>
      <c r="BR194" s="424"/>
      <c r="CQ194" s="424"/>
      <c r="CR194" s="424"/>
      <c r="CT194" s="424"/>
      <c r="CU194" s="424"/>
      <c r="CV194" s="424"/>
      <c r="CW194" s="424"/>
      <c r="CX194" s="424"/>
      <c r="CY194" s="424"/>
      <c r="CZ194" s="424"/>
      <c r="DA194" s="424"/>
      <c r="DC194" s="424"/>
      <c r="DD194" s="424"/>
      <c r="DE194" s="424"/>
      <c r="DF194" s="424"/>
      <c r="DG194" s="424"/>
      <c r="DH194" s="424"/>
      <c r="DJ194" s="424"/>
      <c r="DK194" s="424"/>
      <c r="DL194" s="424"/>
      <c r="DM194" s="424"/>
      <c r="DN194" s="424"/>
      <c r="DO194" s="424"/>
      <c r="DP194" s="424"/>
      <c r="DQ194" s="424"/>
      <c r="DR194" s="424"/>
      <c r="DS194" s="424"/>
      <c r="DT194" s="424"/>
      <c r="DU194" s="424"/>
      <c r="DV194" s="424"/>
      <c r="DW194" s="424"/>
      <c r="DX194" s="424"/>
      <c r="DY194" s="424"/>
      <c r="DZ194" s="424"/>
      <c r="EA194" s="424"/>
      <c r="EB194" s="424"/>
      <c r="EC194" s="424"/>
      <c r="ED194" s="424"/>
      <c r="EE194" s="424"/>
      <c r="EF194" s="424"/>
      <c r="EG194" s="424"/>
      <c r="EH194" s="424"/>
      <c r="EI194" s="424"/>
      <c r="EJ194" s="424"/>
      <c r="EK194" s="424"/>
      <c r="EL194" s="424"/>
      <c r="EM194" s="424"/>
      <c r="EN194" s="424"/>
      <c r="EO194" s="424"/>
      <c r="EP194" s="424"/>
      <c r="EQ194" s="424"/>
      <c r="ER194" s="424"/>
      <c r="ES194" s="424"/>
      <c r="ET194" s="424"/>
      <c r="EU194" s="424"/>
      <c r="EV194" s="424"/>
      <c r="EW194" s="424"/>
      <c r="EX194" s="424"/>
      <c r="EY194" s="424"/>
      <c r="EZ194" s="424"/>
      <c r="FA194" s="424"/>
      <c r="FB194" s="424"/>
      <c r="FC194" s="424"/>
      <c r="FD194" s="424"/>
      <c r="FE194" s="424"/>
      <c r="FF194" s="424"/>
      <c r="FG194" s="424"/>
      <c r="FH194" s="424"/>
      <c r="FI194" s="424"/>
      <c r="FJ194" s="424"/>
      <c r="FK194" s="424"/>
      <c r="FL194" s="424"/>
      <c r="FM194" s="424"/>
      <c r="FN194" s="424"/>
      <c r="FO194" s="424"/>
      <c r="FP194" s="424"/>
      <c r="FQ194" s="424"/>
      <c r="FR194" s="424"/>
      <c r="FS194" s="424"/>
      <c r="FT194" s="424"/>
      <c r="FU194" s="424"/>
      <c r="FV194" s="424"/>
      <c r="FW194" s="424"/>
      <c r="FX194" s="424"/>
      <c r="FY194" s="424"/>
      <c r="FZ194" s="424"/>
      <c r="GA194" s="424"/>
      <c r="GB194" s="424"/>
    </row>
    <row r="195" spans="1:184" ht="12" customHeight="1" x14ac:dyDescent="0.25">
      <c r="A195" s="842" t="str">
        <f t="shared" si="41"/>
        <v/>
      </c>
      <c r="B195" s="369" t="str">
        <f t="shared" si="35"/>
        <v/>
      </c>
      <c r="C195" s="982" t="str">
        <f>IF('Step 4 Support Tool'!F99=0,"",'Step 4 Support Tool'!F99)</f>
        <v/>
      </c>
      <c r="D195" s="982">
        <f>'Step 4 Support Tool'!G99</f>
        <v>0</v>
      </c>
      <c r="E195" s="983">
        <f>'Step 4 Support Tool'!C99</f>
        <v>0</v>
      </c>
      <c r="F195" s="983">
        <f>'Step 4 Support Tool'!D99</f>
        <v>0</v>
      </c>
      <c r="G195" s="842" t="str">
        <f>IF('Step 4 Support Tool'!E99="","",TRIM('Step 4 Support Tool'!E99))</f>
        <v/>
      </c>
      <c r="H195" s="842" t="str">
        <f t="shared" si="38"/>
        <v/>
      </c>
      <c r="I195" s="842" t="str">
        <f t="shared" si="39"/>
        <v/>
      </c>
      <c r="J195" s="984">
        <f>'Step 4 Support Tool'!B99</f>
        <v>0</v>
      </c>
      <c r="K195" s="369">
        <f>'Step 4 Support Tool'!H99</f>
        <v>0</v>
      </c>
      <c r="L195" s="369">
        <f>'Step 4 Support Tool'!I99</f>
        <v>0</v>
      </c>
      <c r="M195" s="985">
        <f>'Step 4 Support Tool'!J99</f>
        <v>0</v>
      </c>
      <c r="N195" s="985">
        <f>'Step 4 Support Tool'!K99</f>
        <v>0</v>
      </c>
      <c r="O195" s="985" t="str">
        <f>'Step 4 Support Tool'!L99</f>
        <v/>
      </c>
      <c r="P195" s="986">
        <f>'Step 4 Support Tool'!M99</f>
        <v>0</v>
      </c>
      <c r="Q195" s="987">
        <f>'Step 4 Support Tool'!N99</f>
        <v>0</v>
      </c>
      <c r="R195" s="987" t="str">
        <f>'Step 4 Support Tool'!O99</f>
        <v/>
      </c>
      <c r="S195" s="988" t="str">
        <f>'Step 4 Support Tool'!P99</f>
        <v/>
      </c>
      <c r="T195" s="989" t="str">
        <f>'Step 4 Support Tool'!Q99</f>
        <v/>
      </c>
      <c r="U195" s="989" t="str">
        <f>'Step 4 Support Tool'!R99</f>
        <v/>
      </c>
      <c r="V195" s="989" t="str">
        <f>'Step 4 Support Tool'!S99</f>
        <v/>
      </c>
      <c r="W195" s="988" t="str">
        <f>'Step 4 Support Tool'!T99</f>
        <v/>
      </c>
      <c r="X195" s="990" t="str">
        <f>'Step 4 Support Tool'!X99</f>
        <v/>
      </c>
      <c r="Y195" s="991" t="str">
        <f t="shared" si="40"/>
        <v/>
      </c>
      <c r="Z195" s="992" t="str">
        <f>'Step 4 Support Tool'!AB99</f>
        <v/>
      </c>
      <c r="AA195" s="993"/>
      <c r="AB195" s="993"/>
      <c r="AC195" s="373"/>
      <c r="AD195" s="373"/>
      <c r="AE195" s="373"/>
      <c r="AF195" s="373"/>
      <c r="AG195" s="373"/>
      <c r="AH195" s="373"/>
      <c r="AI195" s="424"/>
      <c r="AJ195" s="424"/>
      <c r="AK195" s="424"/>
      <c r="AL195" s="424"/>
      <c r="AO195" s="424"/>
      <c r="AP195" s="424"/>
      <c r="AQ195" s="424"/>
      <c r="AR195" s="424"/>
      <c r="AS195" s="424"/>
      <c r="AT195" s="424"/>
      <c r="AU195" s="424"/>
      <c r="AV195" s="424"/>
      <c r="AW195" s="424"/>
      <c r="AX195" s="424"/>
      <c r="AY195" s="424"/>
      <c r="AZ195" s="424"/>
      <c r="BA195" s="424"/>
      <c r="BB195" s="424"/>
      <c r="BC195" s="424"/>
      <c r="BG195" s="994" t="str">
        <f>SUBSTITUTE('Step 4 Support Tool'!A99," ","")</f>
        <v>EE82</v>
      </c>
      <c r="BH195" s="653">
        <f t="shared" si="36"/>
        <v>0</v>
      </c>
      <c r="BI195" s="424"/>
      <c r="BJ195" s="424"/>
      <c r="BK195" s="424"/>
      <c r="BL195" s="424"/>
      <c r="BM195" s="424"/>
      <c r="BN195" s="424"/>
      <c r="BO195" s="424"/>
      <c r="BP195" s="424"/>
      <c r="BQ195" s="424"/>
      <c r="BR195" s="424"/>
      <c r="CQ195" s="424"/>
      <c r="CR195" s="424"/>
      <c r="CT195" s="424"/>
      <c r="CU195" s="424"/>
      <c r="CV195" s="424"/>
      <c r="CW195" s="424"/>
      <c r="CX195" s="424"/>
      <c r="CY195" s="424"/>
      <c r="CZ195" s="424"/>
      <c r="DA195" s="424"/>
      <c r="DC195" s="424"/>
      <c r="DD195" s="424"/>
      <c r="DE195" s="424"/>
      <c r="DF195" s="424"/>
      <c r="DG195" s="424"/>
      <c r="DH195" s="424"/>
      <c r="DJ195" s="424"/>
      <c r="DK195" s="424"/>
      <c r="DL195" s="424"/>
      <c r="DM195" s="424"/>
      <c r="DN195" s="424"/>
      <c r="DO195" s="424"/>
      <c r="DP195" s="424"/>
      <c r="DQ195" s="424"/>
      <c r="DR195" s="424"/>
      <c r="DS195" s="424"/>
      <c r="DT195" s="424"/>
      <c r="DU195" s="424"/>
      <c r="DV195" s="424"/>
      <c r="DW195" s="424"/>
      <c r="DX195" s="424"/>
      <c r="DY195" s="424"/>
      <c r="DZ195" s="424"/>
      <c r="EA195" s="424"/>
      <c r="EB195" s="424"/>
      <c r="EC195" s="424"/>
      <c r="ED195" s="424"/>
      <c r="EE195" s="424"/>
      <c r="EF195" s="424"/>
      <c r="EG195" s="424"/>
      <c r="EH195" s="424"/>
      <c r="EI195" s="424"/>
      <c r="EJ195" s="424"/>
      <c r="EK195" s="424"/>
      <c r="EL195" s="424"/>
      <c r="EM195" s="424"/>
      <c r="EN195" s="424"/>
      <c r="EO195" s="424"/>
      <c r="EP195" s="424"/>
      <c r="EQ195" s="424"/>
      <c r="ER195" s="424"/>
      <c r="ES195" s="424"/>
      <c r="ET195" s="424"/>
      <c r="EU195" s="424"/>
      <c r="EV195" s="424"/>
      <c r="EW195" s="424"/>
      <c r="EX195" s="424"/>
      <c r="EY195" s="424"/>
      <c r="EZ195" s="424"/>
      <c r="FA195" s="424"/>
      <c r="FB195" s="424"/>
      <c r="FC195" s="424"/>
      <c r="FD195" s="424"/>
      <c r="FE195" s="424"/>
      <c r="FF195" s="424"/>
      <c r="FG195" s="424"/>
      <c r="FH195" s="424"/>
      <c r="FI195" s="424"/>
      <c r="FJ195" s="424"/>
      <c r="FK195" s="424"/>
      <c r="FL195" s="424"/>
      <c r="FM195" s="424"/>
      <c r="FN195" s="424"/>
      <c r="FO195" s="424"/>
      <c r="FP195" s="424"/>
      <c r="FQ195" s="424"/>
      <c r="FR195" s="424"/>
      <c r="FS195" s="424"/>
      <c r="FT195" s="424"/>
      <c r="FU195" s="424"/>
      <c r="FV195" s="424"/>
      <c r="FW195" s="424"/>
      <c r="FX195" s="424"/>
      <c r="FY195" s="424"/>
      <c r="FZ195" s="424"/>
      <c r="GA195" s="424"/>
      <c r="GB195" s="424"/>
    </row>
    <row r="196" spans="1:184" ht="12" customHeight="1" x14ac:dyDescent="0.25">
      <c r="A196" s="842" t="str">
        <f t="shared" si="41"/>
        <v/>
      </c>
      <c r="B196" s="369" t="str">
        <f t="shared" si="35"/>
        <v/>
      </c>
      <c r="C196" s="982" t="str">
        <f>IF('Step 4 Support Tool'!F100=0,"",'Step 4 Support Tool'!F100)</f>
        <v/>
      </c>
      <c r="D196" s="982">
        <f>'Step 4 Support Tool'!G100</f>
        <v>0</v>
      </c>
      <c r="E196" s="983">
        <f>'Step 4 Support Tool'!C100</f>
        <v>0</v>
      </c>
      <c r="F196" s="983">
        <f>'Step 4 Support Tool'!D100</f>
        <v>0</v>
      </c>
      <c r="G196" s="842" t="str">
        <f>IF('Step 4 Support Tool'!E100="","",TRIM('Step 4 Support Tool'!E100))</f>
        <v/>
      </c>
      <c r="H196" s="842" t="str">
        <f t="shared" si="38"/>
        <v/>
      </c>
      <c r="I196" s="842" t="str">
        <f t="shared" si="39"/>
        <v/>
      </c>
      <c r="J196" s="984">
        <f>'Step 4 Support Tool'!B100</f>
        <v>0</v>
      </c>
      <c r="K196" s="369">
        <f>'Step 4 Support Tool'!H100</f>
        <v>0</v>
      </c>
      <c r="L196" s="369">
        <f>'Step 4 Support Tool'!I100</f>
        <v>0</v>
      </c>
      <c r="M196" s="985">
        <f>'Step 4 Support Tool'!J100</f>
        <v>0</v>
      </c>
      <c r="N196" s="985">
        <f>'Step 4 Support Tool'!K100</f>
        <v>0</v>
      </c>
      <c r="O196" s="985" t="str">
        <f>'Step 4 Support Tool'!L100</f>
        <v/>
      </c>
      <c r="P196" s="986">
        <f>'Step 4 Support Tool'!M100</f>
        <v>0</v>
      </c>
      <c r="Q196" s="987">
        <f>'Step 4 Support Tool'!N100</f>
        <v>0</v>
      </c>
      <c r="R196" s="987" t="str">
        <f>'Step 4 Support Tool'!O100</f>
        <v/>
      </c>
      <c r="S196" s="988" t="str">
        <f>'Step 4 Support Tool'!P100</f>
        <v/>
      </c>
      <c r="T196" s="989" t="str">
        <f>'Step 4 Support Tool'!Q100</f>
        <v/>
      </c>
      <c r="U196" s="989" t="str">
        <f>'Step 4 Support Tool'!R100</f>
        <v/>
      </c>
      <c r="V196" s="989" t="str">
        <f>'Step 4 Support Tool'!S100</f>
        <v/>
      </c>
      <c r="W196" s="988" t="str">
        <f>'Step 4 Support Tool'!T100</f>
        <v/>
      </c>
      <c r="X196" s="990" t="str">
        <f>'Step 4 Support Tool'!X100</f>
        <v/>
      </c>
      <c r="Y196" s="991" t="str">
        <f t="shared" si="40"/>
        <v/>
      </c>
      <c r="Z196" s="992" t="str">
        <f>'Step 4 Support Tool'!AB100</f>
        <v/>
      </c>
      <c r="AA196" s="993"/>
      <c r="AB196" s="993"/>
      <c r="AC196" s="373"/>
      <c r="AD196" s="373"/>
      <c r="AE196" s="373"/>
      <c r="AF196" s="373"/>
      <c r="AG196" s="373"/>
      <c r="AH196" s="373"/>
      <c r="AI196" s="424"/>
      <c r="AJ196" s="424"/>
      <c r="AK196" s="424"/>
      <c r="AL196" s="424"/>
      <c r="AO196" s="424"/>
      <c r="AP196" s="424"/>
      <c r="AQ196" s="424"/>
      <c r="AR196" s="424"/>
      <c r="AS196" s="424"/>
      <c r="AT196" s="424"/>
      <c r="AU196" s="424"/>
      <c r="AV196" s="424"/>
      <c r="AW196" s="424"/>
      <c r="AX196" s="424"/>
      <c r="AY196" s="424"/>
      <c r="AZ196" s="424"/>
      <c r="BA196" s="424"/>
      <c r="BB196" s="424"/>
      <c r="BC196" s="424"/>
      <c r="BG196" s="994" t="str">
        <f>SUBSTITUTE('Step 4 Support Tool'!A100," ","")</f>
        <v>EE83</v>
      </c>
      <c r="BH196" s="653">
        <f t="shared" si="36"/>
        <v>0</v>
      </c>
      <c r="BI196" s="424"/>
      <c r="BJ196" s="424"/>
      <c r="BK196" s="424"/>
      <c r="BL196" s="424"/>
      <c r="BM196" s="424"/>
      <c r="BN196" s="424"/>
      <c r="BO196" s="424"/>
      <c r="BP196" s="424"/>
      <c r="BQ196" s="424"/>
      <c r="BR196" s="424"/>
      <c r="CQ196" s="424"/>
      <c r="CR196" s="424"/>
      <c r="CT196" s="424"/>
      <c r="CU196" s="424"/>
      <c r="CV196" s="424"/>
      <c r="CW196" s="424"/>
      <c r="CX196" s="424"/>
      <c r="CY196" s="424"/>
      <c r="CZ196" s="424"/>
      <c r="DA196" s="424"/>
      <c r="DC196" s="424"/>
      <c r="DD196" s="424"/>
      <c r="DE196" s="424"/>
      <c r="DF196" s="424"/>
      <c r="DG196" s="424"/>
      <c r="DH196" s="424"/>
      <c r="DJ196" s="424"/>
      <c r="DK196" s="424"/>
      <c r="DL196" s="424"/>
      <c r="DM196" s="424"/>
      <c r="DN196" s="424"/>
      <c r="DO196" s="424"/>
      <c r="DP196" s="424"/>
      <c r="DQ196" s="424"/>
      <c r="DR196" s="424"/>
      <c r="DS196" s="424"/>
      <c r="DT196" s="424"/>
      <c r="DU196" s="424"/>
      <c r="DV196" s="424"/>
      <c r="DW196" s="424"/>
      <c r="DX196" s="424"/>
      <c r="DY196" s="424"/>
      <c r="DZ196" s="424"/>
      <c r="EA196" s="424"/>
      <c r="EB196" s="424"/>
      <c r="EC196" s="424"/>
      <c r="ED196" s="424"/>
      <c r="EE196" s="424"/>
      <c r="EF196" s="424"/>
      <c r="EG196" s="424"/>
      <c r="EH196" s="424"/>
      <c r="EI196" s="424"/>
      <c r="EJ196" s="424"/>
      <c r="EK196" s="424"/>
      <c r="EL196" s="424"/>
      <c r="EM196" s="424"/>
      <c r="EN196" s="424"/>
      <c r="EO196" s="424"/>
      <c r="EP196" s="424"/>
      <c r="EQ196" s="424"/>
      <c r="ER196" s="424"/>
      <c r="ES196" s="424"/>
      <c r="ET196" s="424"/>
      <c r="EU196" s="424"/>
      <c r="EV196" s="424"/>
      <c r="EW196" s="424"/>
      <c r="EX196" s="424"/>
      <c r="EY196" s="424"/>
      <c r="EZ196" s="424"/>
      <c r="FA196" s="424"/>
      <c r="FB196" s="424"/>
      <c r="FC196" s="424"/>
      <c r="FD196" s="424"/>
      <c r="FE196" s="424"/>
      <c r="FF196" s="424"/>
      <c r="FG196" s="424"/>
      <c r="FH196" s="424"/>
      <c r="FI196" s="424"/>
      <c r="FJ196" s="424"/>
      <c r="FK196" s="424"/>
      <c r="FL196" s="424"/>
      <c r="FM196" s="424"/>
      <c r="FN196" s="424"/>
      <c r="FO196" s="424"/>
      <c r="FP196" s="424"/>
      <c r="FQ196" s="424"/>
      <c r="FR196" s="424"/>
      <c r="FS196" s="424"/>
      <c r="FT196" s="424"/>
      <c r="FU196" s="424"/>
      <c r="FV196" s="424"/>
      <c r="FW196" s="424"/>
      <c r="FX196" s="424"/>
      <c r="FY196" s="424"/>
      <c r="FZ196" s="424"/>
      <c r="GA196" s="424"/>
      <c r="GB196" s="424"/>
    </row>
    <row r="197" spans="1:184" ht="12" customHeight="1" x14ac:dyDescent="0.25">
      <c r="A197" s="842" t="str">
        <f t="shared" si="41"/>
        <v/>
      </c>
      <c r="B197" s="369" t="str">
        <f t="shared" si="35"/>
        <v/>
      </c>
      <c r="C197" s="982" t="str">
        <f>IF('Step 4 Support Tool'!F101=0,"",'Step 4 Support Tool'!F101)</f>
        <v/>
      </c>
      <c r="D197" s="982">
        <f>'Step 4 Support Tool'!G101</f>
        <v>0</v>
      </c>
      <c r="E197" s="983">
        <f>'Step 4 Support Tool'!C101</f>
        <v>0</v>
      </c>
      <c r="F197" s="983">
        <f>'Step 4 Support Tool'!D101</f>
        <v>0</v>
      </c>
      <c r="G197" s="842" t="str">
        <f>IF('Step 4 Support Tool'!E101="","",TRIM('Step 4 Support Tool'!E101))</f>
        <v/>
      </c>
      <c r="H197" s="842" t="str">
        <f t="shared" si="38"/>
        <v/>
      </c>
      <c r="I197" s="842" t="str">
        <f t="shared" si="39"/>
        <v/>
      </c>
      <c r="J197" s="984">
        <f>'Step 4 Support Tool'!B101</f>
        <v>0</v>
      </c>
      <c r="K197" s="369">
        <f>'Step 4 Support Tool'!H101</f>
        <v>0</v>
      </c>
      <c r="L197" s="369">
        <f>'Step 4 Support Tool'!I101</f>
        <v>0</v>
      </c>
      <c r="M197" s="985">
        <f>'Step 4 Support Tool'!J101</f>
        <v>0</v>
      </c>
      <c r="N197" s="985">
        <f>'Step 4 Support Tool'!K101</f>
        <v>0</v>
      </c>
      <c r="O197" s="985" t="str">
        <f>'Step 4 Support Tool'!L101</f>
        <v/>
      </c>
      <c r="P197" s="986">
        <f>'Step 4 Support Tool'!M101</f>
        <v>0</v>
      </c>
      <c r="Q197" s="987">
        <f>'Step 4 Support Tool'!N101</f>
        <v>0</v>
      </c>
      <c r="R197" s="987" t="str">
        <f>'Step 4 Support Tool'!O101</f>
        <v/>
      </c>
      <c r="S197" s="988" t="str">
        <f>'Step 4 Support Tool'!P101</f>
        <v/>
      </c>
      <c r="T197" s="989" t="str">
        <f>'Step 4 Support Tool'!Q101</f>
        <v/>
      </c>
      <c r="U197" s="989" t="str">
        <f>'Step 4 Support Tool'!R101</f>
        <v/>
      </c>
      <c r="V197" s="989" t="str">
        <f>'Step 4 Support Tool'!S101</f>
        <v/>
      </c>
      <c r="W197" s="988" t="str">
        <f>'Step 4 Support Tool'!T101</f>
        <v/>
      </c>
      <c r="X197" s="990" t="str">
        <f>'Step 4 Support Tool'!X101</f>
        <v/>
      </c>
      <c r="Y197" s="991" t="str">
        <f t="shared" si="40"/>
        <v/>
      </c>
      <c r="Z197" s="992" t="str">
        <f>'Step 4 Support Tool'!AB101</f>
        <v/>
      </c>
      <c r="AA197" s="993"/>
      <c r="AB197" s="993"/>
      <c r="AC197" s="373"/>
      <c r="AD197" s="373"/>
      <c r="AE197" s="373"/>
      <c r="AF197" s="373"/>
      <c r="AG197" s="373"/>
      <c r="AH197" s="373"/>
      <c r="AI197" s="424"/>
      <c r="AJ197" s="424"/>
      <c r="AK197" s="424"/>
      <c r="AL197" s="424"/>
      <c r="AO197" s="424"/>
      <c r="AP197" s="424"/>
      <c r="AQ197" s="424"/>
      <c r="AR197" s="424"/>
      <c r="AS197" s="424"/>
      <c r="AT197" s="424"/>
      <c r="AU197" s="424"/>
      <c r="AV197" s="424"/>
      <c r="AW197" s="424"/>
      <c r="AX197" s="424"/>
      <c r="AY197" s="424"/>
      <c r="AZ197" s="424"/>
      <c r="BA197" s="424"/>
      <c r="BB197" s="424"/>
      <c r="BC197" s="424"/>
      <c r="BG197" s="994" t="str">
        <f>SUBSTITUTE('Step 4 Support Tool'!A101," ","")</f>
        <v>EE84</v>
      </c>
      <c r="BH197" s="653">
        <f t="shared" si="36"/>
        <v>0</v>
      </c>
      <c r="BI197" s="424"/>
      <c r="BJ197" s="424"/>
      <c r="BK197" s="424"/>
      <c r="BL197" s="424"/>
      <c r="BM197" s="424"/>
      <c r="BN197" s="424"/>
      <c r="BO197" s="424"/>
      <c r="BP197" s="424"/>
      <c r="BQ197" s="424"/>
      <c r="BR197" s="424"/>
      <c r="CQ197" s="424"/>
      <c r="CR197" s="424"/>
      <c r="CT197" s="424"/>
      <c r="CU197" s="424"/>
      <c r="CV197" s="424"/>
      <c r="CW197" s="424"/>
      <c r="CX197" s="424"/>
      <c r="CY197" s="424"/>
      <c r="CZ197" s="424"/>
      <c r="DA197" s="424"/>
      <c r="DC197" s="424"/>
      <c r="DD197" s="424"/>
      <c r="DE197" s="424"/>
      <c r="DF197" s="424"/>
      <c r="DG197" s="424"/>
      <c r="DH197" s="424"/>
      <c r="DJ197" s="424"/>
      <c r="DK197" s="424"/>
      <c r="DL197" s="424"/>
      <c r="DM197" s="424"/>
      <c r="DN197" s="424"/>
      <c r="DO197" s="424"/>
      <c r="DP197" s="424"/>
      <c r="DQ197" s="424"/>
      <c r="DR197" s="424"/>
      <c r="DS197" s="424"/>
      <c r="DT197" s="424"/>
      <c r="DU197" s="424"/>
      <c r="DV197" s="424"/>
      <c r="DW197" s="424"/>
      <c r="DX197" s="424"/>
      <c r="DY197" s="424"/>
      <c r="DZ197" s="424"/>
      <c r="EA197" s="424"/>
      <c r="EB197" s="424"/>
      <c r="EC197" s="424"/>
      <c r="ED197" s="424"/>
      <c r="EE197" s="424"/>
      <c r="EF197" s="424"/>
      <c r="EG197" s="424"/>
      <c r="EH197" s="424"/>
      <c r="EI197" s="424"/>
      <c r="EJ197" s="424"/>
      <c r="EK197" s="424"/>
      <c r="EL197" s="424"/>
      <c r="EM197" s="424"/>
      <c r="EN197" s="424"/>
      <c r="EO197" s="424"/>
      <c r="EP197" s="424"/>
      <c r="EQ197" s="424"/>
      <c r="ER197" s="424"/>
      <c r="ES197" s="424"/>
      <c r="ET197" s="424"/>
      <c r="EU197" s="424"/>
      <c r="EV197" s="424"/>
      <c r="EW197" s="424"/>
      <c r="EX197" s="424"/>
      <c r="EY197" s="424"/>
      <c r="EZ197" s="424"/>
      <c r="FA197" s="424"/>
      <c r="FB197" s="424"/>
      <c r="FC197" s="424"/>
      <c r="FD197" s="424"/>
      <c r="FE197" s="424"/>
      <c r="FF197" s="424"/>
      <c r="FG197" s="424"/>
      <c r="FH197" s="424"/>
      <c r="FI197" s="424"/>
      <c r="FJ197" s="424"/>
      <c r="FK197" s="424"/>
      <c r="FL197" s="424"/>
      <c r="FM197" s="424"/>
      <c r="FN197" s="424"/>
      <c r="FO197" s="424"/>
      <c r="FP197" s="424"/>
      <c r="FQ197" s="424"/>
      <c r="FR197" s="424"/>
      <c r="FS197" s="424"/>
      <c r="FT197" s="424"/>
      <c r="FU197" s="424"/>
      <c r="FV197" s="424"/>
      <c r="FW197" s="424"/>
      <c r="FX197" s="424"/>
      <c r="FY197" s="424"/>
      <c r="FZ197" s="424"/>
      <c r="GA197" s="424"/>
      <c r="GB197" s="424"/>
    </row>
    <row r="198" spans="1:184" ht="12" customHeight="1" x14ac:dyDescent="0.25">
      <c r="A198" s="842" t="str">
        <f t="shared" si="41"/>
        <v/>
      </c>
      <c r="B198" s="369" t="str">
        <f t="shared" si="35"/>
        <v/>
      </c>
      <c r="C198" s="982" t="str">
        <f>IF('Step 4 Support Tool'!F102=0,"",'Step 4 Support Tool'!F102)</f>
        <v/>
      </c>
      <c r="D198" s="982">
        <f>'Step 4 Support Tool'!G102</f>
        <v>0</v>
      </c>
      <c r="E198" s="983">
        <f>'Step 4 Support Tool'!C102</f>
        <v>0</v>
      </c>
      <c r="F198" s="983">
        <f>'Step 4 Support Tool'!D102</f>
        <v>0</v>
      </c>
      <c r="G198" s="842" t="str">
        <f>IF('Step 4 Support Tool'!E102="","",TRIM('Step 4 Support Tool'!E102))</f>
        <v/>
      </c>
      <c r="H198" s="842" t="str">
        <f t="shared" si="38"/>
        <v/>
      </c>
      <c r="I198" s="842" t="str">
        <f t="shared" si="39"/>
        <v/>
      </c>
      <c r="J198" s="984">
        <f>'Step 4 Support Tool'!B102</f>
        <v>0</v>
      </c>
      <c r="K198" s="369">
        <f>'Step 4 Support Tool'!H102</f>
        <v>0</v>
      </c>
      <c r="L198" s="369">
        <f>'Step 4 Support Tool'!I102</f>
        <v>0</v>
      </c>
      <c r="M198" s="985">
        <f>'Step 4 Support Tool'!J102</f>
        <v>0</v>
      </c>
      <c r="N198" s="985">
        <f>'Step 4 Support Tool'!K102</f>
        <v>0</v>
      </c>
      <c r="O198" s="985" t="str">
        <f>'Step 4 Support Tool'!L102</f>
        <v/>
      </c>
      <c r="P198" s="986">
        <f>'Step 4 Support Tool'!M102</f>
        <v>0</v>
      </c>
      <c r="Q198" s="987">
        <f>'Step 4 Support Tool'!N102</f>
        <v>0</v>
      </c>
      <c r="R198" s="987" t="str">
        <f>'Step 4 Support Tool'!O102</f>
        <v/>
      </c>
      <c r="S198" s="988" t="str">
        <f>'Step 4 Support Tool'!P102</f>
        <v/>
      </c>
      <c r="T198" s="989" t="str">
        <f>'Step 4 Support Tool'!Q102</f>
        <v/>
      </c>
      <c r="U198" s="989" t="str">
        <f>'Step 4 Support Tool'!R102</f>
        <v/>
      </c>
      <c r="V198" s="989" t="str">
        <f>'Step 4 Support Tool'!S102</f>
        <v/>
      </c>
      <c r="W198" s="988" t="str">
        <f>'Step 4 Support Tool'!T102</f>
        <v/>
      </c>
      <c r="X198" s="990" t="str">
        <f>'Step 4 Support Tool'!X102</f>
        <v/>
      </c>
      <c r="Y198" s="991" t="str">
        <f t="shared" si="40"/>
        <v/>
      </c>
      <c r="Z198" s="992" t="str">
        <f>'Step 4 Support Tool'!AB102</f>
        <v/>
      </c>
      <c r="AA198" s="993"/>
      <c r="AB198" s="993"/>
      <c r="AC198" s="373"/>
      <c r="AD198" s="373"/>
      <c r="AE198" s="373"/>
      <c r="AF198" s="373"/>
      <c r="AG198" s="373"/>
      <c r="AH198" s="373"/>
      <c r="AI198" s="424"/>
      <c r="AJ198" s="424"/>
      <c r="AK198" s="424"/>
      <c r="AL198" s="424"/>
      <c r="AO198" s="424"/>
      <c r="AP198" s="424"/>
      <c r="AQ198" s="424"/>
      <c r="AR198" s="424"/>
      <c r="AS198" s="424"/>
      <c r="AT198" s="424"/>
      <c r="AU198" s="424"/>
      <c r="AV198" s="424"/>
      <c r="AW198" s="424"/>
      <c r="AX198" s="424"/>
      <c r="AY198" s="424"/>
      <c r="AZ198" s="424"/>
      <c r="BA198" s="424"/>
      <c r="BB198" s="424"/>
      <c r="BC198" s="424"/>
      <c r="BG198" s="994" t="str">
        <f>SUBSTITUTE('Step 4 Support Tool'!A102," ","")</f>
        <v>EE85</v>
      </c>
      <c r="BH198" s="653">
        <f t="shared" si="36"/>
        <v>0</v>
      </c>
      <c r="BI198" s="424"/>
      <c r="BJ198" s="424"/>
      <c r="BK198" s="424"/>
      <c r="BL198" s="424"/>
      <c r="BM198" s="424"/>
      <c r="BN198" s="424"/>
      <c r="BO198" s="424"/>
      <c r="BP198" s="424"/>
      <c r="BQ198" s="424"/>
      <c r="BR198" s="424"/>
      <c r="CQ198" s="424"/>
      <c r="CR198" s="424"/>
      <c r="CT198" s="424"/>
      <c r="CU198" s="424"/>
      <c r="CV198" s="424"/>
      <c r="CW198" s="424"/>
      <c r="CX198" s="424"/>
      <c r="CY198" s="424"/>
      <c r="CZ198" s="424"/>
      <c r="DA198" s="424"/>
      <c r="DC198" s="424"/>
      <c r="DD198" s="424"/>
      <c r="DE198" s="424"/>
      <c r="DF198" s="424"/>
      <c r="DG198" s="424"/>
      <c r="DH198" s="424"/>
      <c r="DJ198" s="424"/>
      <c r="DK198" s="424"/>
      <c r="DL198" s="424"/>
      <c r="DM198" s="424"/>
      <c r="DN198" s="424"/>
      <c r="DO198" s="424"/>
      <c r="DP198" s="424"/>
      <c r="DQ198" s="424"/>
      <c r="DR198" s="424"/>
      <c r="DS198" s="424"/>
      <c r="DT198" s="424"/>
      <c r="DU198" s="424"/>
      <c r="DV198" s="424"/>
      <c r="DW198" s="424"/>
      <c r="DX198" s="424"/>
      <c r="DY198" s="424"/>
      <c r="DZ198" s="424"/>
      <c r="EA198" s="424"/>
      <c r="EB198" s="424"/>
      <c r="EC198" s="424"/>
      <c r="ED198" s="424"/>
      <c r="EE198" s="424"/>
      <c r="EF198" s="424"/>
      <c r="EG198" s="424"/>
      <c r="EH198" s="424"/>
      <c r="EI198" s="424"/>
      <c r="EJ198" s="424"/>
      <c r="EK198" s="424"/>
      <c r="EL198" s="424"/>
      <c r="EM198" s="424"/>
      <c r="EN198" s="424"/>
      <c r="EO198" s="424"/>
      <c r="EP198" s="424"/>
      <c r="EQ198" s="424"/>
      <c r="ER198" s="424"/>
      <c r="ES198" s="424"/>
      <c r="ET198" s="424"/>
      <c r="EU198" s="424"/>
      <c r="EV198" s="424"/>
      <c r="EW198" s="424"/>
      <c r="EX198" s="424"/>
      <c r="EY198" s="424"/>
      <c r="EZ198" s="424"/>
      <c r="FA198" s="424"/>
      <c r="FB198" s="424"/>
      <c r="FC198" s="424"/>
      <c r="FD198" s="424"/>
      <c r="FE198" s="424"/>
      <c r="FF198" s="424"/>
      <c r="FG198" s="424"/>
      <c r="FH198" s="424"/>
      <c r="FI198" s="424"/>
      <c r="FJ198" s="424"/>
      <c r="FK198" s="424"/>
      <c r="FL198" s="424"/>
      <c r="FM198" s="424"/>
      <c r="FN198" s="424"/>
      <c r="FO198" s="424"/>
      <c r="FP198" s="424"/>
      <c r="FQ198" s="424"/>
      <c r="FR198" s="424"/>
      <c r="FS198" s="424"/>
      <c r="FT198" s="424"/>
      <c r="FU198" s="424"/>
      <c r="FV198" s="424"/>
      <c r="FW198" s="424"/>
      <c r="FX198" s="424"/>
      <c r="FY198" s="424"/>
      <c r="FZ198" s="424"/>
      <c r="GA198" s="424"/>
      <c r="GB198" s="424"/>
    </row>
    <row r="199" spans="1:184" ht="12" customHeight="1" x14ac:dyDescent="0.25">
      <c r="A199" s="842" t="str">
        <f t="shared" si="41"/>
        <v/>
      </c>
      <c r="B199" s="369" t="str">
        <f t="shared" si="35"/>
        <v/>
      </c>
      <c r="C199" s="982" t="str">
        <f>IF('Step 4 Support Tool'!F103=0,"",'Step 4 Support Tool'!F103)</f>
        <v/>
      </c>
      <c r="D199" s="982">
        <f>'Step 4 Support Tool'!G103</f>
        <v>0</v>
      </c>
      <c r="E199" s="983">
        <f>'Step 4 Support Tool'!C103</f>
        <v>0</v>
      </c>
      <c r="F199" s="983">
        <f>'Step 4 Support Tool'!D103</f>
        <v>0</v>
      </c>
      <c r="G199" s="842" t="str">
        <f>IF('Step 4 Support Tool'!E103="","",TRIM('Step 4 Support Tool'!E103))</f>
        <v/>
      </c>
      <c r="H199" s="842" t="str">
        <f t="shared" si="38"/>
        <v/>
      </c>
      <c r="I199" s="842" t="str">
        <f t="shared" si="39"/>
        <v/>
      </c>
      <c r="J199" s="984">
        <f>'Step 4 Support Tool'!B103</f>
        <v>0</v>
      </c>
      <c r="K199" s="369">
        <f>'Step 4 Support Tool'!H103</f>
        <v>0</v>
      </c>
      <c r="L199" s="369">
        <f>'Step 4 Support Tool'!I103</f>
        <v>0</v>
      </c>
      <c r="M199" s="985">
        <f>'Step 4 Support Tool'!J103</f>
        <v>0</v>
      </c>
      <c r="N199" s="985">
        <f>'Step 4 Support Tool'!K103</f>
        <v>0</v>
      </c>
      <c r="O199" s="985" t="str">
        <f>'Step 4 Support Tool'!L103</f>
        <v/>
      </c>
      <c r="P199" s="986">
        <f>'Step 4 Support Tool'!M103</f>
        <v>0</v>
      </c>
      <c r="Q199" s="987">
        <f>'Step 4 Support Tool'!N103</f>
        <v>0</v>
      </c>
      <c r="R199" s="987" t="str">
        <f>'Step 4 Support Tool'!O103</f>
        <v/>
      </c>
      <c r="S199" s="988" t="str">
        <f>'Step 4 Support Tool'!P103</f>
        <v/>
      </c>
      <c r="T199" s="989" t="str">
        <f>'Step 4 Support Tool'!Q103</f>
        <v/>
      </c>
      <c r="U199" s="989" t="str">
        <f>'Step 4 Support Tool'!R103</f>
        <v/>
      </c>
      <c r="V199" s="989" t="str">
        <f>'Step 4 Support Tool'!S103</f>
        <v/>
      </c>
      <c r="W199" s="988" t="str">
        <f>'Step 4 Support Tool'!T103</f>
        <v/>
      </c>
      <c r="X199" s="990" t="str">
        <f>'Step 4 Support Tool'!X103</f>
        <v/>
      </c>
      <c r="Y199" s="991" t="str">
        <f t="shared" si="40"/>
        <v/>
      </c>
      <c r="Z199" s="992" t="str">
        <f>'Step 4 Support Tool'!AB103</f>
        <v/>
      </c>
      <c r="AA199" s="993"/>
      <c r="AB199" s="993"/>
      <c r="AC199" s="373"/>
      <c r="AD199" s="373"/>
      <c r="AE199" s="373"/>
      <c r="AF199" s="373"/>
      <c r="AG199" s="373"/>
      <c r="AH199" s="373"/>
      <c r="AI199" s="424"/>
      <c r="AJ199" s="424"/>
      <c r="AK199" s="424"/>
      <c r="AL199" s="424"/>
      <c r="AO199" s="424"/>
      <c r="AP199" s="424"/>
      <c r="AQ199" s="424"/>
      <c r="AR199" s="424"/>
      <c r="AS199" s="424"/>
      <c r="AT199" s="424"/>
      <c r="AU199" s="424"/>
      <c r="AV199" s="424"/>
      <c r="AW199" s="424"/>
      <c r="AX199" s="424"/>
      <c r="AY199" s="424"/>
      <c r="AZ199" s="424"/>
      <c r="BA199" s="424"/>
      <c r="BB199" s="424"/>
      <c r="BC199" s="424"/>
      <c r="BG199" s="994" t="str">
        <f>SUBSTITUTE('Step 4 Support Tool'!A103," ","")</f>
        <v>EE86</v>
      </c>
      <c r="BH199" s="653">
        <f t="shared" si="36"/>
        <v>0</v>
      </c>
      <c r="BI199" s="424"/>
      <c r="BJ199" s="424"/>
      <c r="BK199" s="424"/>
      <c r="BL199" s="424"/>
      <c r="BM199" s="424"/>
      <c r="BN199" s="424"/>
      <c r="BO199" s="424"/>
      <c r="BP199" s="424"/>
      <c r="BQ199" s="424"/>
      <c r="BR199" s="424"/>
      <c r="CQ199" s="424"/>
      <c r="CR199" s="424"/>
      <c r="CT199" s="424"/>
      <c r="CU199" s="424"/>
      <c r="CV199" s="424"/>
      <c r="CW199" s="424"/>
      <c r="CX199" s="424"/>
      <c r="CY199" s="424"/>
      <c r="CZ199" s="424"/>
      <c r="DA199" s="424"/>
      <c r="DC199" s="424"/>
      <c r="DD199" s="424"/>
      <c r="DE199" s="424"/>
      <c r="DF199" s="424"/>
      <c r="DG199" s="424"/>
      <c r="DH199" s="424"/>
      <c r="DJ199" s="424"/>
      <c r="DK199" s="424"/>
      <c r="DL199" s="424"/>
      <c r="DM199" s="424"/>
      <c r="DN199" s="424"/>
      <c r="DO199" s="424"/>
      <c r="DP199" s="424"/>
      <c r="DQ199" s="424"/>
      <c r="DR199" s="424"/>
      <c r="DS199" s="424"/>
      <c r="DT199" s="424"/>
      <c r="DU199" s="424"/>
      <c r="DV199" s="424"/>
      <c r="DW199" s="424"/>
      <c r="DX199" s="424"/>
      <c r="DY199" s="424"/>
      <c r="DZ199" s="424"/>
      <c r="EA199" s="424"/>
      <c r="EB199" s="424"/>
      <c r="EC199" s="424"/>
      <c r="ED199" s="424"/>
      <c r="EE199" s="424"/>
      <c r="EF199" s="424"/>
      <c r="EG199" s="424"/>
      <c r="EH199" s="424"/>
      <c r="EI199" s="424"/>
      <c r="EJ199" s="424"/>
      <c r="EK199" s="424"/>
      <c r="EL199" s="424"/>
      <c r="EM199" s="424"/>
      <c r="EN199" s="424"/>
      <c r="EO199" s="424"/>
      <c r="EP199" s="424"/>
      <c r="EQ199" s="424"/>
      <c r="ER199" s="424"/>
      <c r="ES199" s="424"/>
      <c r="ET199" s="424"/>
      <c r="EU199" s="424"/>
      <c r="EV199" s="424"/>
      <c r="EW199" s="424"/>
      <c r="EX199" s="424"/>
      <c r="EY199" s="424"/>
      <c r="EZ199" s="424"/>
      <c r="FA199" s="424"/>
      <c r="FB199" s="424"/>
      <c r="FC199" s="424"/>
      <c r="FD199" s="424"/>
      <c r="FE199" s="424"/>
      <c r="FF199" s="424"/>
      <c r="FG199" s="424"/>
      <c r="FH199" s="424"/>
      <c r="FI199" s="424"/>
      <c r="FJ199" s="424"/>
      <c r="FK199" s="424"/>
      <c r="FL199" s="424"/>
      <c r="FM199" s="424"/>
      <c r="FN199" s="424"/>
      <c r="FO199" s="424"/>
      <c r="FP199" s="424"/>
      <c r="FQ199" s="424"/>
      <c r="FR199" s="424"/>
      <c r="FS199" s="424"/>
      <c r="FT199" s="424"/>
      <c r="FU199" s="424"/>
      <c r="FV199" s="424"/>
      <c r="FW199" s="424"/>
      <c r="FX199" s="424"/>
      <c r="FY199" s="424"/>
      <c r="FZ199" s="424"/>
      <c r="GA199" s="424"/>
      <c r="GB199" s="424"/>
    </row>
    <row r="200" spans="1:184" ht="12" customHeight="1" x14ac:dyDescent="0.25">
      <c r="A200" s="842" t="str">
        <f t="shared" si="41"/>
        <v/>
      </c>
      <c r="B200" s="369" t="str">
        <f t="shared" si="35"/>
        <v/>
      </c>
      <c r="C200" s="982" t="str">
        <f>IF('Step 4 Support Tool'!F104=0,"",'Step 4 Support Tool'!F104)</f>
        <v/>
      </c>
      <c r="D200" s="982">
        <f>'Step 4 Support Tool'!G104</f>
        <v>0</v>
      </c>
      <c r="E200" s="983">
        <f>'Step 4 Support Tool'!C104</f>
        <v>0</v>
      </c>
      <c r="F200" s="983">
        <f>'Step 4 Support Tool'!D104</f>
        <v>0</v>
      </c>
      <c r="G200" s="842" t="str">
        <f>IF('Step 4 Support Tool'!E104="","",TRIM('Step 4 Support Tool'!E104))</f>
        <v/>
      </c>
      <c r="H200" s="842" t="str">
        <f t="shared" si="38"/>
        <v/>
      </c>
      <c r="I200" s="842" t="str">
        <f t="shared" si="39"/>
        <v/>
      </c>
      <c r="J200" s="984">
        <f>'Step 4 Support Tool'!B104</f>
        <v>0</v>
      </c>
      <c r="K200" s="369">
        <f>'Step 4 Support Tool'!H104</f>
        <v>0</v>
      </c>
      <c r="L200" s="369">
        <f>'Step 4 Support Tool'!I104</f>
        <v>0</v>
      </c>
      <c r="M200" s="985">
        <f>'Step 4 Support Tool'!J104</f>
        <v>0</v>
      </c>
      <c r="N200" s="985">
        <f>'Step 4 Support Tool'!K104</f>
        <v>0</v>
      </c>
      <c r="O200" s="985" t="str">
        <f>'Step 4 Support Tool'!L104</f>
        <v/>
      </c>
      <c r="P200" s="986">
        <f>'Step 4 Support Tool'!M104</f>
        <v>0</v>
      </c>
      <c r="Q200" s="987">
        <f>'Step 4 Support Tool'!N104</f>
        <v>0</v>
      </c>
      <c r="R200" s="987" t="str">
        <f>'Step 4 Support Tool'!O104</f>
        <v/>
      </c>
      <c r="S200" s="988" t="str">
        <f>'Step 4 Support Tool'!P104</f>
        <v/>
      </c>
      <c r="T200" s="989" t="str">
        <f>'Step 4 Support Tool'!Q104</f>
        <v/>
      </c>
      <c r="U200" s="989" t="str">
        <f>'Step 4 Support Tool'!R104</f>
        <v/>
      </c>
      <c r="V200" s="989" t="str">
        <f>'Step 4 Support Tool'!S104</f>
        <v/>
      </c>
      <c r="W200" s="988" t="str">
        <f>'Step 4 Support Tool'!T104</f>
        <v/>
      </c>
      <c r="X200" s="990" t="str">
        <f>'Step 4 Support Tool'!X104</f>
        <v/>
      </c>
      <c r="Y200" s="991" t="str">
        <f t="shared" si="40"/>
        <v/>
      </c>
      <c r="Z200" s="992" t="str">
        <f>'Step 4 Support Tool'!AB104</f>
        <v/>
      </c>
      <c r="AA200" s="993"/>
      <c r="AB200" s="993"/>
      <c r="AC200" s="373"/>
      <c r="AD200" s="373"/>
      <c r="AE200" s="373"/>
      <c r="AF200" s="373"/>
      <c r="AG200" s="373"/>
      <c r="AH200" s="373"/>
      <c r="AI200" s="424"/>
      <c r="AJ200" s="424"/>
      <c r="AK200" s="424"/>
      <c r="AL200" s="424"/>
      <c r="AO200" s="424"/>
      <c r="AP200" s="424"/>
      <c r="AQ200" s="424"/>
      <c r="AR200" s="424"/>
      <c r="AS200" s="424"/>
      <c r="AT200" s="424"/>
      <c r="AU200" s="424"/>
      <c r="AV200" s="424"/>
      <c r="AW200" s="424"/>
      <c r="AX200" s="424"/>
      <c r="AY200" s="424"/>
      <c r="AZ200" s="424"/>
      <c r="BA200" s="424"/>
      <c r="BB200" s="424"/>
      <c r="BC200" s="424"/>
      <c r="BG200" s="994" t="str">
        <f>SUBSTITUTE('Step 4 Support Tool'!A104," ","")</f>
        <v>EE87</v>
      </c>
      <c r="BH200" s="653">
        <f t="shared" si="36"/>
        <v>0</v>
      </c>
      <c r="BI200" s="424"/>
      <c r="BJ200" s="424"/>
      <c r="BK200" s="424"/>
      <c r="BL200" s="424"/>
      <c r="BM200" s="424"/>
      <c r="BN200" s="424"/>
      <c r="BO200" s="424"/>
      <c r="BP200" s="424"/>
      <c r="BQ200" s="424"/>
      <c r="BR200" s="424"/>
      <c r="CQ200" s="424"/>
      <c r="CR200" s="424"/>
      <c r="CT200" s="424"/>
      <c r="CU200" s="424"/>
      <c r="CV200" s="424"/>
      <c r="CW200" s="424"/>
      <c r="CX200" s="424"/>
      <c r="CY200" s="424"/>
      <c r="CZ200" s="424"/>
      <c r="DA200" s="424"/>
      <c r="DC200" s="424"/>
      <c r="DD200" s="424"/>
      <c r="DE200" s="424"/>
      <c r="DF200" s="424"/>
      <c r="DG200" s="424"/>
      <c r="DH200" s="424"/>
      <c r="DJ200" s="424"/>
      <c r="DK200" s="424"/>
      <c r="DL200" s="424"/>
      <c r="DM200" s="424"/>
      <c r="DN200" s="424"/>
      <c r="DO200" s="424"/>
      <c r="DP200" s="424"/>
      <c r="DQ200" s="424"/>
      <c r="DR200" s="424"/>
      <c r="DS200" s="424"/>
      <c r="DT200" s="424"/>
      <c r="DU200" s="424"/>
      <c r="DV200" s="424"/>
      <c r="DW200" s="424"/>
      <c r="DX200" s="424"/>
      <c r="DY200" s="424"/>
      <c r="DZ200" s="424"/>
      <c r="EA200" s="424"/>
      <c r="EB200" s="424"/>
      <c r="EC200" s="424"/>
      <c r="ED200" s="424"/>
      <c r="EE200" s="424"/>
      <c r="EF200" s="424"/>
      <c r="EG200" s="424"/>
      <c r="EH200" s="424"/>
      <c r="EI200" s="424"/>
      <c r="EJ200" s="424"/>
      <c r="EK200" s="424"/>
      <c r="EL200" s="424"/>
      <c r="EM200" s="424"/>
      <c r="EN200" s="424"/>
      <c r="EO200" s="424"/>
      <c r="EP200" s="424"/>
      <c r="EQ200" s="424"/>
      <c r="ER200" s="424"/>
      <c r="ES200" s="424"/>
      <c r="ET200" s="424"/>
      <c r="EU200" s="424"/>
      <c r="EV200" s="424"/>
      <c r="EW200" s="424"/>
      <c r="EX200" s="424"/>
      <c r="EY200" s="424"/>
      <c r="EZ200" s="424"/>
      <c r="FA200" s="424"/>
      <c r="FB200" s="424"/>
      <c r="FC200" s="424"/>
      <c r="FD200" s="424"/>
      <c r="FE200" s="424"/>
      <c r="FF200" s="424"/>
      <c r="FG200" s="424"/>
      <c r="FH200" s="424"/>
      <c r="FI200" s="424"/>
      <c r="FJ200" s="424"/>
      <c r="FK200" s="424"/>
      <c r="FL200" s="424"/>
      <c r="FM200" s="424"/>
      <c r="FN200" s="424"/>
      <c r="FO200" s="424"/>
      <c r="FP200" s="424"/>
      <c r="FQ200" s="424"/>
      <c r="FR200" s="424"/>
      <c r="FS200" s="424"/>
      <c r="FT200" s="424"/>
      <c r="FU200" s="424"/>
      <c r="FV200" s="424"/>
      <c r="FW200" s="424"/>
      <c r="FX200" s="424"/>
      <c r="FY200" s="424"/>
      <c r="FZ200" s="424"/>
      <c r="GA200" s="424"/>
      <c r="GB200" s="424"/>
    </row>
    <row r="201" spans="1:184" ht="12" customHeight="1" x14ac:dyDescent="0.25">
      <c r="A201" s="842" t="str">
        <f t="shared" si="41"/>
        <v/>
      </c>
      <c r="B201" s="369" t="str">
        <f t="shared" si="35"/>
        <v/>
      </c>
      <c r="C201" s="982" t="str">
        <f>IF('Step 4 Support Tool'!F105=0,"",'Step 4 Support Tool'!F105)</f>
        <v/>
      </c>
      <c r="D201" s="982">
        <f>'Step 4 Support Tool'!G105</f>
        <v>0</v>
      </c>
      <c r="E201" s="983">
        <f>'Step 4 Support Tool'!C105</f>
        <v>0</v>
      </c>
      <c r="F201" s="983">
        <f>'Step 4 Support Tool'!D105</f>
        <v>0</v>
      </c>
      <c r="G201" s="842" t="str">
        <f>IF('Step 4 Support Tool'!E105="","",TRIM('Step 4 Support Tool'!E105))</f>
        <v/>
      </c>
      <c r="H201" s="842" t="str">
        <f t="shared" si="38"/>
        <v/>
      </c>
      <c r="I201" s="842" t="str">
        <f t="shared" si="39"/>
        <v/>
      </c>
      <c r="J201" s="984">
        <f>'Step 4 Support Tool'!B105</f>
        <v>0</v>
      </c>
      <c r="K201" s="369">
        <f>'Step 4 Support Tool'!H105</f>
        <v>0</v>
      </c>
      <c r="L201" s="369">
        <f>'Step 4 Support Tool'!I105</f>
        <v>0</v>
      </c>
      <c r="M201" s="985">
        <f>'Step 4 Support Tool'!J105</f>
        <v>0</v>
      </c>
      <c r="N201" s="985">
        <f>'Step 4 Support Tool'!K105</f>
        <v>0</v>
      </c>
      <c r="O201" s="985" t="str">
        <f>'Step 4 Support Tool'!L105</f>
        <v/>
      </c>
      <c r="P201" s="986">
        <f>'Step 4 Support Tool'!M105</f>
        <v>0</v>
      </c>
      <c r="Q201" s="987">
        <f>'Step 4 Support Tool'!N105</f>
        <v>0</v>
      </c>
      <c r="R201" s="987" t="str">
        <f>'Step 4 Support Tool'!O105</f>
        <v/>
      </c>
      <c r="S201" s="988" t="str">
        <f>'Step 4 Support Tool'!P105</f>
        <v/>
      </c>
      <c r="T201" s="989" t="str">
        <f>'Step 4 Support Tool'!Q105</f>
        <v/>
      </c>
      <c r="U201" s="989" t="str">
        <f>'Step 4 Support Tool'!R105</f>
        <v/>
      </c>
      <c r="V201" s="989" t="str">
        <f>'Step 4 Support Tool'!S105</f>
        <v/>
      </c>
      <c r="W201" s="988" t="str">
        <f>'Step 4 Support Tool'!T105</f>
        <v/>
      </c>
      <c r="X201" s="990" t="str">
        <f>'Step 4 Support Tool'!X105</f>
        <v/>
      </c>
      <c r="Y201" s="991" t="str">
        <f t="shared" si="40"/>
        <v/>
      </c>
      <c r="Z201" s="992" t="str">
        <f>'Step 4 Support Tool'!AB105</f>
        <v/>
      </c>
      <c r="AA201" s="993"/>
      <c r="AB201" s="993"/>
      <c r="AC201" s="373"/>
      <c r="AD201" s="373"/>
      <c r="AE201" s="373"/>
      <c r="AF201" s="373"/>
      <c r="AG201" s="373"/>
      <c r="AH201" s="373"/>
      <c r="AI201" s="424"/>
      <c r="AJ201" s="424"/>
      <c r="AK201" s="424"/>
      <c r="AL201" s="424"/>
      <c r="AO201" s="424"/>
      <c r="AP201" s="424"/>
      <c r="AQ201" s="424"/>
      <c r="AR201" s="424"/>
      <c r="AS201" s="424"/>
      <c r="AT201" s="424"/>
      <c r="AU201" s="424"/>
      <c r="AV201" s="424"/>
      <c r="AW201" s="424"/>
      <c r="AX201" s="424"/>
      <c r="AY201" s="424"/>
      <c r="AZ201" s="424"/>
      <c r="BA201" s="424"/>
      <c r="BB201" s="424"/>
      <c r="BC201" s="424"/>
      <c r="BG201" s="994" t="str">
        <f>SUBSTITUTE('Step 4 Support Tool'!A105," ","")</f>
        <v>EE88</v>
      </c>
      <c r="BH201" s="653">
        <f t="shared" si="36"/>
        <v>0</v>
      </c>
      <c r="BI201" s="424"/>
      <c r="BJ201" s="424"/>
      <c r="BK201" s="424"/>
      <c r="BL201" s="424"/>
      <c r="BM201" s="424"/>
      <c r="BN201" s="424"/>
      <c r="BO201" s="424"/>
      <c r="BP201" s="424"/>
      <c r="BQ201" s="424"/>
      <c r="BR201" s="424"/>
      <c r="CQ201" s="424"/>
      <c r="CR201" s="424"/>
      <c r="CT201" s="424"/>
      <c r="CU201" s="424"/>
      <c r="CV201" s="424"/>
      <c r="CW201" s="424"/>
      <c r="CX201" s="424"/>
      <c r="CY201" s="424"/>
      <c r="CZ201" s="424"/>
      <c r="DA201" s="424"/>
      <c r="DC201" s="424"/>
      <c r="DD201" s="424"/>
      <c r="DE201" s="424"/>
      <c r="DF201" s="424"/>
      <c r="DG201" s="424"/>
      <c r="DH201" s="424"/>
      <c r="DJ201" s="424"/>
      <c r="DK201" s="424"/>
      <c r="DL201" s="424"/>
      <c r="DM201" s="424"/>
      <c r="DN201" s="424"/>
      <c r="DO201" s="424"/>
      <c r="DP201" s="424"/>
      <c r="DQ201" s="424"/>
      <c r="DR201" s="424"/>
      <c r="DS201" s="424"/>
      <c r="DT201" s="424"/>
      <c r="DU201" s="424"/>
      <c r="DV201" s="424"/>
      <c r="DW201" s="424"/>
      <c r="DX201" s="424"/>
      <c r="DY201" s="424"/>
      <c r="DZ201" s="424"/>
      <c r="EA201" s="424"/>
      <c r="EB201" s="424"/>
      <c r="EC201" s="424"/>
      <c r="ED201" s="424"/>
      <c r="EE201" s="424"/>
      <c r="EF201" s="424"/>
      <c r="EG201" s="424"/>
      <c r="EH201" s="424"/>
      <c r="EI201" s="424"/>
      <c r="EJ201" s="424"/>
      <c r="EK201" s="424"/>
      <c r="EL201" s="424"/>
      <c r="EM201" s="424"/>
      <c r="EN201" s="424"/>
      <c r="EO201" s="424"/>
      <c r="EP201" s="424"/>
      <c r="EQ201" s="424"/>
      <c r="ER201" s="424"/>
      <c r="ES201" s="424"/>
      <c r="ET201" s="424"/>
      <c r="EU201" s="424"/>
      <c r="EV201" s="424"/>
      <c r="EW201" s="424"/>
      <c r="EX201" s="424"/>
      <c r="EY201" s="424"/>
      <c r="EZ201" s="424"/>
      <c r="FA201" s="424"/>
      <c r="FB201" s="424"/>
      <c r="FC201" s="424"/>
      <c r="FD201" s="424"/>
      <c r="FE201" s="424"/>
      <c r="FF201" s="424"/>
      <c r="FG201" s="424"/>
      <c r="FH201" s="424"/>
      <c r="FI201" s="424"/>
      <c r="FJ201" s="424"/>
      <c r="FK201" s="424"/>
      <c r="FL201" s="424"/>
      <c r="FM201" s="424"/>
      <c r="FN201" s="424"/>
      <c r="FO201" s="424"/>
      <c r="FP201" s="424"/>
      <c r="FQ201" s="424"/>
      <c r="FR201" s="424"/>
      <c r="FS201" s="424"/>
      <c r="FT201" s="424"/>
      <c r="FU201" s="424"/>
      <c r="FV201" s="424"/>
      <c r="FW201" s="424"/>
      <c r="FX201" s="424"/>
      <c r="FY201" s="424"/>
      <c r="FZ201" s="424"/>
      <c r="GA201" s="424"/>
      <c r="GB201" s="424"/>
    </row>
    <row r="202" spans="1:184" ht="12" customHeight="1" x14ac:dyDescent="0.25">
      <c r="A202" s="842" t="str">
        <f t="shared" si="41"/>
        <v/>
      </c>
      <c r="B202" s="369" t="str">
        <f t="shared" si="35"/>
        <v/>
      </c>
      <c r="C202" s="982" t="str">
        <f>IF('Step 4 Support Tool'!F106=0,"",'Step 4 Support Tool'!F106)</f>
        <v/>
      </c>
      <c r="D202" s="982">
        <f>'Step 4 Support Tool'!G106</f>
        <v>0</v>
      </c>
      <c r="E202" s="983">
        <f>'Step 4 Support Tool'!C106</f>
        <v>0</v>
      </c>
      <c r="F202" s="983">
        <f>'Step 4 Support Tool'!D106</f>
        <v>0</v>
      </c>
      <c r="G202" s="842" t="str">
        <f>IF('Step 4 Support Tool'!E106="","",TRIM('Step 4 Support Tool'!E106))</f>
        <v/>
      </c>
      <c r="H202" s="842" t="str">
        <f t="shared" si="38"/>
        <v/>
      </c>
      <c r="I202" s="842" t="str">
        <f t="shared" si="39"/>
        <v/>
      </c>
      <c r="J202" s="984">
        <f>'Step 4 Support Tool'!B106</f>
        <v>0</v>
      </c>
      <c r="K202" s="369">
        <f>'Step 4 Support Tool'!H106</f>
        <v>0</v>
      </c>
      <c r="L202" s="369">
        <f>'Step 4 Support Tool'!I106</f>
        <v>0</v>
      </c>
      <c r="M202" s="985">
        <f>'Step 4 Support Tool'!J106</f>
        <v>0</v>
      </c>
      <c r="N202" s="985">
        <f>'Step 4 Support Tool'!K106</f>
        <v>0</v>
      </c>
      <c r="O202" s="985" t="str">
        <f>'Step 4 Support Tool'!L106</f>
        <v/>
      </c>
      <c r="P202" s="986">
        <f>'Step 4 Support Tool'!M106</f>
        <v>0</v>
      </c>
      <c r="Q202" s="987">
        <f>'Step 4 Support Tool'!N106</f>
        <v>0</v>
      </c>
      <c r="R202" s="987" t="str">
        <f>'Step 4 Support Tool'!O106</f>
        <v/>
      </c>
      <c r="S202" s="988" t="str">
        <f>'Step 4 Support Tool'!P106</f>
        <v/>
      </c>
      <c r="T202" s="989" t="str">
        <f>'Step 4 Support Tool'!Q106</f>
        <v/>
      </c>
      <c r="U202" s="989" t="str">
        <f>'Step 4 Support Tool'!R106</f>
        <v/>
      </c>
      <c r="V202" s="989" t="str">
        <f>'Step 4 Support Tool'!S106</f>
        <v/>
      </c>
      <c r="W202" s="988" t="str">
        <f>'Step 4 Support Tool'!T106</f>
        <v/>
      </c>
      <c r="X202" s="990" t="str">
        <f>'Step 4 Support Tool'!X106</f>
        <v/>
      </c>
      <c r="Y202" s="991" t="str">
        <f t="shared" si="40"/>
        <v/>
      </c>
      <c r="Z202" s="992" t="str">
        <f>'Step 4 Support Tool'!AB106</f>
        <v/>
      </c>
      <c r="AA202" s="993"/>
      <c r="AB202" s="993"/>
      <c r="AC202" s="373"/>
      <c r="AD202" s="373"/>
      <c r="AE202" s="373"/>
      <c r="AF202" s="373"/>
      <c r="AG202" s="373"/>
      <c r="AH202" s="373"/>
      <c r="AI202" s="424"/>
      <c r="AJ202" s="424"/>
      <c r="AK202" s="424"/>
      <c r="AL202" s="424"/>
      <c r="AO202" s="424"/>
      <c r="AP202" s="424"/>
      <c r="AQ202" s="424"/>
      <c r="AR202" s="424"/>
      <c r="AS202" s="424"/>
      <c r="AT202" s="424"/>
      <c r="AU202" s="424"/>
      <c r="AV202" s="424"/>
      <c r="AW202" s="424"/>
      <c r="AX202" s="424"/>
      <c r="AY202" s="424"/>
      <c r="AZ202" s="424"/>
      <c r="BA202" s="424"/>
      <c r="BB202" s="424"/>
      <c r="BC202" s="424"/>
      <c r="BG202" s="994" t="str">
        <f>SUBSTITUTE('Step 4 Support Tool'!A106," ","")</f>
        <v>EE89</v>
      </c>
      <c r="BH202" s="653">
        <f t="shared" si="36"/>
        <v>0</v>
      </c>
      <c r="BI202" s="424"/>
      <c r="BJ202" s="424"/>
      <c r="BK202" s="424"/>
      <c r="BL202" s="424"/>
      <c r="BM202" s="424"/>
      <c r="BN202" s="424"/>
      <c r="BO202" s="424"/>
      <c r="BP202" s="424"/>
      <c r="BQ202" s="424"/>
      <c r="BR202" s="424"/>
      <c r="CQ202" s="424"/>
      <c r="CR202" s="424"/>
      <c r="CT202" s="424"/>
      <c r="CU202" s="424"/>
      <c r="CV202" s="424"/>
      <c r="CW202" s="424"/>
      <c r="CX202" s="424"/>
      <c r="CY202" s="424"/>
      <c r="CZ202" s="424"/>
      <c r="DA202" s="424"/>
      <c r="DC202" s="424"/>
      <c r="DD202" s="424"/>
      <c r="DE202" s="424"/>
      <c r="DF202" s="424"/>
      <c r="DG202" s="424"/>
      <c r="DH202" s="424"/>
      <c r="DJ202" s="424"/>
      <c r="DK202" s="424"/>
      <c r="DL202" s="424"/>
      <c r="DM202" s="424"/>
      <c r="DN202" s="424"/>
      <c r="DO202" s="424"/>
      <c r="DP202" s="424"/>
      <c r="DQ202" s="424"/>
      <c r="DR202" s="424"/>
      <c r="DS202" s="424"/>
      <c r="DT202" s="424"/>
      <c r="DU202" s="424"/>
      <c r="DV202" s="424"/>
      <c r="DW202" s="424"/>
      <c r="DX202" s="424"/>
      <c r="DY202" s="424"/>
      <c r="DZ202" s="424"/>
      <c r="EA202" s="424"/>
      <c r="EB202" s="424"/>
      <c r="EC202" s="424"/>
      <c r="ED202" s="424"/>
      <c r="EE202" s="424"/>
      <c r="EF202" s="424"/>
      <c r="EG202" s="424"/>
      <c r="EH202" s="424"/>
      <c r="EI202" s="424"/>
      <c r="EJ202" s="424"/>
      <c r="EK202" s="424"/>
      <c r="EL202" s="424"/>
      <c r="EM202" s="424"/>
      <c r="EN202" s="424"/>
      <c r="EO202" s="424"/>
      <c r="EP202" s="424"/>
      <c r="EQ202" s="424"/>
      <c r="ER202" s="424"/>
      <c r="ES202" s="424"/>
      <c r="ET202" s="424"/>
      <c r="EU202" s="424"/>
      <c r="EV202" s="424"/>
      <c r="EW202" s="424"/>
      <c r="EX202" s="424"/>
      <c r="EY202" s="424"/>
      <c r="EZ202" s="424"/>
      <c r="FA202" s="424"/>
      <c r="FB202" s="424"/>
      <c r="FC202" s="424"/>
      <c r="FD202" s="424"/>
      <c r="FE202" s="424"/>
      <c r="FF202" s="424"/>
      <c r="FG202" s="424"/>
      <c r="FH202" s="424"/>
      <c r="FI202" s="424"/>
      <c r="FJ202" s="424"/>
      <c r="FK202" s="424"/>
      <c r="FL202" s="424"/>
      <c r="FM202" s="424"/>
      <c r="FN202" s="424"/>
      <c r="FO202" s="424"/>
      <c r="FP202" s="424"/>
      <c r="FQ202" s="424"/>
      <c r="FR202" s="424"/>
      <c r="FS202" s="424"/>
      <c r="FT202" s="424"/>
      <c r="FU202" s="424"/>
      <c r="FV202" s="424"/>
      <c r="FW202" s="424"/>
      <c r="FX202" s="424"/>
      <c r="FY202" s="424"/>
      <c r="FZ202" s="424"/>
      <c r="GA202" s="424"/>
      <c r="GB202" s="424"/>
    </row>
    <row r="203" spans="1:184" ht="12" customHeight="1" x14ac:dyDescent="0.25">
      <c r="A203" s="842" t="str">
        <f t="shared" si="41"/>
        <v/>
      </c>
      <c r="B203" s="369" t="str">
        <f t="shared" si="35"/>
        <v/>
      </c>
      <c r="C203" s="982" t="str">
        <f>IF('Step 4 Support Tool'!F107=0,"",'Step 4 Support Tool'!F107)</f>
        <v/>
      </c>
      <c r="D203" s="982">
        <f>'Step 4 Support Tool'!G107</f>
        <v>0</v>
      </c>
      <c r="E203" s="983">
        <f>'Step 4 Support Tool'!C107</f>
        <v>0</v>
      </c>
      <c r="F203" s="983">
        <f>'Step 4 Support Tool'!D107</f>
        <v>0</v>
      </c>
      <c r="G203" s="842" t="str">
        <f>IF('Step 4 Support Tool'!E107="","",TRIM('Step 4 Support Tool'!E107))</f>
        <v/>
      </c>
      <c r="H203" s="842" t="str">
        <f t="shared" si="38"/>
        <v/>
      </c>
      <c r="I203" s="842" t="str">
        <f t="shared" si="39"/>
        <v/>
      </c>
      <c r="J203" s="984">
        <f>'Step 4 Support Tool'!B107</f>
        <v>0</v>
      </c>
      <c r="K203" s="369">
        <f>'Step 4 Support Tool'!H107</f>
        <v>0</v>
      </c>
      <c r="L203" s="369">
        <f>'Step 4 Support Tool'!I107</f>
        <v>0</v>
      </c>
      <c r="M203" s="985">
        <f>'Step 4 Support Tool'!J107</f>
        <v>0</v>
      </c>
      <c r="N203" s="985">
        <f>'Step 4 Support Tool'!K107</f>
        <v>0</v>
      </c>
      <c r="O203" s="985" t="str">
        <f>'Step 4 Support Tool'!L107</f>
        <v/>
      </c>
      <c r="P203" s="986">
        <f>'Step 4 Support Tool'!M107</f>
        <v>0</v>
      </c>
      <c r="Q203" s="987">
        <f>'Step 4 Support Tool'!N107</f>
        <v>0</v>
      </c>
      <c r="R203" s="987" t="str">
        <f>'Step 4 Support Tool'!O107</f>
        <v/>
      </c>
      <c r="S203" s="988" t="str">
        <f>'Step 4 Support Tool'!P107</f>
        <v/>
      </c>
      <c r="T203" s="989" t="str">
        <f>'Step 4 Support Tool'!Q107</f>
        <v/>
      </c>
      <c r="U203" s="989" t="str">
        <f>'Step 4 Support Tool'!R107</f>
        <v/>
      </c>
      <c r="V203" s="989" t="str">
        <f>'Step 4 Support Tool'!S107</f>
        <v/>
      </c>
      <c r="W203" s="988" t="str">
        <f>'Step 4 Support Tool'!T107</f>
        <v/>
      </c>
      <c r="X203" s="990" t="str">
        <f>'Step 4 Support Tool'!X107</f>
        <v/>
      </c>
      <c r="Y203" s="991" t="str">
        <f t="shared" si="40"/>
        <v/>
      </c>
      <c r="Z203" s="992" t="str">
        <f>'Step 4 Support Tool'!AB107</f>
        <v/>
      </c>
      <c r="AA203" s="993"/>
      <c r="AB203" s="993"/>
      <c r="AC203" s="373"/>
      <c r="AD203" s="373"/>
      <c r="AE203" s="373"/>
      <c r="AF203" s="373"/>
      <c r="AG203" s="373"/>
      <c r="AH203" s="373"/>
      <c r="AI203" s="424"/>
      <c r="AJ203" s="424"/>
      <c r="AK203" s="424"/>
      <c r="AL203" s="424"/>
      <c r="AO203" s="424"/>
      <c r="AP203" s="424"/>
      <c r="AQ203" s="424"/>
      <c r="AR203" s="424"/>
      <c r="AS203" s="424"/>
      <c r="AT203" s="424"/>
      <c r="AU203" s="424"/>
      <c r="AV203" s="424"/>
      <c r="AW203" s="424"/>
      <c r="AX203" s="424"/>
      <c r="AY203" s="424"/>
      <c r="AZ203" s="424"/>
      <c r="BA203" s="424"/>
      <c r="BB203" s="424"/>
      <c r="BC203" s="424"/>
      <c r="BG203" s="994" t="str">
        <f>SUBSTITUTE('Step 4 Support Tool'!A107," ","")</f>
        <v>EE90</v>
      </c>
      <c r="BH203" s="653">
        <f t="shared" si="36"/>
        <v>0</v>
      </c>
      <c r="BI203" s="424"/>
      <c r="BJ203" s="424"/>
      <c r="BK203" s="424"/>
      <c r="BL203" s="424"/>
      <c r="BM203" s="424"/>
      <c r="BN203" s="424"/>
      <c r="BO203" s="424"/>
      <c r="BP203" s="424"/>
      <c r="BQ203" s="424"/>
      <c r="BR203" s="424"/>
      <c r="CQ203" s="424"/>
      <c r="CR203" s="424"/>
      <c r="CT203" s="424"/>
      <c r="CU203" s="424"/>
      <c r="CV203" s="424"/>
      <c r="CW203" s="424"/>
      <c r="CX203" s="424"/>
      <c r="CY203" s="424"/>
      <c r="CZ203" s="424"/>
      <c r="DA203" s="424"/>
      <c r="DC203" s="424"/>
      <c r="DD203" s="424"/>
      <c r="DE203" s="424"/>
      <c r="DF203" s="424"/>
      <c r="DG203" s="424"/>
      <c r="DH203" s="424"/>
      <c r="DJ203" s="424"/>
      <c r="DK203" s="424"/>
      <c r="DL203" s="424"/>
      <c r="DM203" s="424"/>
      <c r="DN203" s="424"/>
      <c r="DO203" s="424"/>
      <c r="DP203" s="424"/>
      <c r="DQ203" s="424"/>
      <c r="DR203" s="424"/>
      <c r="DS203" s="424"/>
      <c r="DT203" s="424"/>
      <c r="DU203" s="424"/>
      <c r="DV203" s="424"/>
      <c r="DW203" s="424"/>
      <c r="DX203" s="424"/>
      <c r="DY203" s="424"/>
      <c r="DZ203" s="424"/>
      <c r="EA203" s="424"/>
      <c r="EB203" s="424"/>
      <c r="EC203" s="424"/>
      <c r="ED203" s="424"/>
      <c r="EE203" s="424"/>
      <c r="EF203" s="424"/>
      <c r="EG203" s="424"/>
      <c r="EH203" s="424"/>
      <c r="EI203" s="424"/>
      <c r="EJ203" s="424"/>
      <c r="EK203" s="424"/>
      <c r="EL203" s="424"/>
      <c r="EM203" s="424"/>
      <c r="EN203" s="424"/>
      <c r="EO203" s="424"/>
      <c r="EP203" s="424"/>
      <c r="EQ203" s="424"/>
      <c r="ER203" s="424"/>
      <c r="ES203" s="424"/>
      <c r="ET203" s="424"/>
      <c r="EU203" s="424"/>
      <c r="EV203" s="424"/>
      <c r="EW203" s="424"/>
      <c r="EX203" s="424"/>
      <c r="EY203" s="424"/>
      <c r="EZ203" s="424"/>
      <c r="FA203" s="424"/>
      <c r="FB203" s="424"/>
      <c r="FC203" s="424"/>
      <c r="FD203" s="424"/>
      <c r="FE203" s="424"/>
      <c r="FF203" s="424"/>
      <c r="FG203" s="424"/>
      <c r="FH203" s="424"/>
      <c r="FI203" s="424"/>
      <c r="FJ203" s="424"/>
      <c r="FK203" s="424"/>
      <c r="FL203" s="424"/>
      <c r="FM203" s="424"/>
      <c r="FN203" s="424"/>
      <c r="FO203" s="424"/>
      <c r="FP203" s="424"/>
      <c r="FQ203" s="424"/>
      <c r="FR203" s="424"/>
      <c r="FS203" s="424"/>
      <c r="FT203" s="424"/>
      <c r="FU203" s="424"/>
      <c r="FV203" s="424"/>
      <c r="FW203" s="424"/>
      <c r="FX203" s="424"/>
      <c r="FY203" s="424"/>
      <c r="FZ203" s="424"/>
      <c r="GA203" s="424"/>
      <c r="GB203" s="424"/>
    </row>
    <row r="204" spans="1:184" ht="12" customHeight="1" x14ac:dyDescent="0.25">
      <c r="A204" s="842" t="str">
        <f t="shared" si="41"/>
        <v/>
      </c>
      <c r="B204" s="369" t="str">
        <f t="shared" si="35"/>
        <v/>
      </c>
      <c r="C204" s="982" t="str">
        <f>IF('Step 4 Support Tool'!F108=0,"",'Step 4 Support Tool'!F108)</f>
        <v/>
      </c>
      <c r="D204" s="982">
        <f>'Step 4 Support Tool'!G108</f>
        <v>0</v>
      </c>
      <c r="E204" s="983">
        <f>'Step 4 Support Tool'!C108</f>
        <v>0</v>
      </c>
      <c r="F204" s="983">
        <f>'Step 4 Support Tool'!D108</f>
        <v>0</v>
      </c>
      <c r="G204" s="842" t="str">
        <f>IF('Step 4 Support Tool'!E108="","",TRIM('Step 4 Support Tool'!E108))</f>
        <v/>
      </c>
      <c r="H204" s="842" t="str">
        <f t="shared" si="38"/>
        <v/>
      </c>
      <c r="I204" s="842" t="str">
        <f t="shared" si="39"/>
        <v/>
      </c>
      <c r="J204" s="984">
        <f>'Step 4 Support Tool'!B108</f>
        <v>0</v>
      </c>
      <c r="K204" s="369">
        <f>'Step 4 Support Tool'!H108</f>
        <v>0</v>
      </c>
      <c r="L204" s="369">
        <f>'Step 4 Support Tool'!I108</f>
        <v>0</v>
      </c>
      <c r="M204" s="985">
        <f>'Step 4 Support Tool'!J108</f>
        <v>0</v>
      </c>
      <c r="N204" s="985">
        <f>'Step 4 Support Tool'!K108</f>
        <v>0</v>
      </c>
      <c r="O204" s="985" t="str">
        <f>'Step 4 Support Tool'!L108</f>
        <v/>
      </c>
      <c r="P204" s="986">
        <f>'Step 4 Support Tool'!M108</f>
        <v>0</v>
      </c>
      <c r="Q204" s="987">
        <f>'Step 4 Support Tool'!N108</f>
        <v>0</v>
      </c>
      <c r="R204" s="987" t="str">
        <f>'Step 4 Support Tool'!O108</f>
        <v/>
      </c>
      <c r="S204" s="988" t="str">
        <f>'Step 4 Support Tool'!P108</f>
        <v/>
      </c>
      <c r="T204" s="989" t="str">
        <f>'Step 4 Support Tool'!Q108</f>
        <v/>
      </c>
      <c r="U204" s="989" t="str">
        <f>'Step 4 Support Tool'!R108</f>
        <v/>
      </c>
      <c r="V204" s="989" t="str">
        <f>'Step 4 Support Tool'!S108</f>
        <v/>
      </c>
      <c r="W204" s="988" t="str">
        <f>'Step 4 Support Tool'!T108</f>
        <v/>
      </c>
      <c r="X204" s="990" t="str">
        <f>'Step 4 Support Tool'!X108</f>
        <v/>
      </c>
      <c r="Y204" s="991" t="str">
        <f t="shared" si="40"/>
        <v/>
      </c>
      <c r="Z204" s="992" t="str">
        <f>'Step 4 Support Tool'!AB108</f>
        <v/>
      </c>
      <c r="AA204" s="993"/>
      <c r="AB204" s="993"/>
      <c r="AC204" s="373"/>
      <c r="AD204" s="373"/>
      <c r="AE204" s="373"/>
      <c r="AF204" s="373"/>
      <c r="AG204" s="373"/>
      <c r="AH204" s="373"/>
      <c r="AI204" s="424"/>
      <c r="AJ204" s="424"/>
      <c r="AK204" s="424"/>
      <c r="AL204" s="424"/>
      <c r="AO204" s="424"/>
      <c r="AP204" s="424"/>
      <c r="AQ204" s="424"/>
      <c r="AR204" s="424"/>
      <c r="AS204" s="424"/>
      <c r="AT204" s="424"/>
      <c r="AU204" s="424"/>
      <c r="AV204" s="424"/>
      <c r="AW204" s="424"/>
      <c r="AX204" s="424"/>
      <c r="AY204" s="424"/>
      <c r="AZ204" s="424"/>
      <c r="BA204" s="424"/>
      <c r="BB204" s="424"/>
      <c r="BC204" s="424"/>
      <c r="BG204" s="994" t="str">
        <f>SUBSTITUTE('Step 4 Support Tool'!A108," ","")</f>
        <v>EE91</v>
      </c>
      <c r="BH204" s="653">
        <f t="shared" si="36"/>
        <v>0</v>
      </c>
      <c r="BI204" s="424"/>
      <c r="BJ204" s="424"/>
      <c r="BK204" s="424"/>
      <c r="BL204" s="424"/>
      <c r="BM204" s="424"/>
      <c r="BN204" s="424"/>
      <c r="BO204" s="424"/>
      <c r="BP204" s="424"/>
      <c r="BQ204" s="424"/>
      <c r="BR204" s="424"/>
      <c r="CQ204" s="424"/>
      <c r="CR204" s="424"/>
      <c r="CT204" s="424"/>
      <c r="CU204" s="424"/>
      <c r="CV204" s="424"/>
      <c r="CW204" s="424"/>
      <c r="CX204" s="424"/>
      <c r="CY204" s="424"/>
      <c r="CZ204" s="424"/>
      <c r="DA204" s="424"/>
      <c r="DC204" s="424"/>
      <c r="DD204" s="424"/>
      <c r="DE204" s="424"/>
      <c r="DF204" s="424"/>
      <c r="DG204" s="424"/>
      <c r="DH204" s="424"/>
      <c r="DJ204" s="424"/>
      <c r="DK204" s="424"/>
      <c r="DL204" s="424"/>
      <c r="DM204" s="424"/>
      <c r="DN204" s="424"/>
      <c r="DO204" s="424"/>
      <c r="DP204" s="424"/>
      <c r="DQ204" s="424"/>
      <c r="DR204" s="424"/>
      <c r="DS204" s="424"/>
      <c r="DT204" s="424"/>
      <c r="DU204" s="424"/>
      <c r="DV204" s="424"/>
      <c r="DW204" s="424"/>
      <c r="DX204" s="424"/>
      <c r="DY204" s="424"/>
      <c r="DZ204" s="424"/>
      <c r="EA204" s="424"/>
      <c r="EB204" s="424"/>
      <c r="EC204" s="424"/>
      <c r="ED204" s="424"/>
      <c r="EE204" s="424"/>
      <c r="EF204" s="424"/>
      <c r="EG204" s="424"/>
      <c r="EH204" s="424"/>
      <c r="EI204" s="424"/>
      <c r="EJ204" s="424"/>
      <c r="EK204" s="424"/>
      <c r="EL204" s="424"/>
      <c r="EM204" s="424"/>
      <c r="EN204" s="424"/>
      <c r="EO204" s="424"/>
      <c r="EP204" s="424"/>
      <c r="EQ204" s="424"/>
      <c r="ER204" s="424"/>
      <c r="ES204" s="424"/>
      <c r="ET204" s="424"/>
      <c r="EU204" s="424"/>
      <c r="EV204" s="424"/>
      <c r="EW204" s="424"/>
      <c r="EX204" s="424"/>
      <c r="EY204" s="424"/>
      <c r="EZ204" s="424"/>
      <c r="FA204" s="424"/>
      <c r="FB204" s="424"/>
      <c r="FC204" s="424"/>
      <c r="FD204" s="424"/>
      <c r="FE204" s="424"/>
      <c r="FF204" s="424"/>
      <c r="FG204" s="424"/>
      <c r="FH204" s="424"/>
      <c r="FI204" s="424"/>
      <c r="FJ204" s="424"/>
      <c r="FK204" s="424"/>
      <c r="FL204" s="424"/>
      <c r="FM204" s="424"/>
      <c r="FN204" s="424"/>
      <c r="FO204" s="424"/>
      <c r="FP204" s="424"/>
      <c r="FQ204" s="424"/>
      <c r="FR204" s="424"/>
      <c r="FS204" s="424"/>
      <c r="FT204" s="424"/>
      <c r="FU204" s="424"/>
      <c r="FV204" s="424"/>
      <c r="FW204" s="424"/>
      <c r="FX204" s="424"/>
      <c r="FY204" s="424"/>
      <c r="FZ204" s="424"/>
      <c r="GA204" s="424"/>
      <c r="GB204" s="424"/>
    </row>
    <row r="205" spans="1:184" ht="12" customHeight="1" x14ac:dyDescent="0.25">
      <c r="A205" s="842" t="str">
        <f t="shared" si="41"/>
        <v/>
      </c>
      <c r="B205" s="369" t="str">
        <f t="shared" si="35"/>
        <v/>
      </c>
      <c r="C205" s="982" t="str">
        <f>IF('Step 4 Support Tool'!F109=0,"",'Step 4 Support Tool'!F109)</f>
        <v/>
      </c>
      <c r="D205" s="982">
        <f>'Step 4 Support Tool'!G109</f>
        <v>0</v>
      </c>
      <c r="E205" s="983">
        <f>'Step 4 Support Tool'!C109</f>
        <v>0</v>
      </c>
      <c r="F205" s="983">
        <f>'Step 4 Support Tool'!D109</f>
        <v>0</v>
      </c>
      <c r="G205" s="842" t="str">
        <f>IF('Step 4 Support Tool'!E109="","",TRIM('Step 4 Support Tool'!E109))</f>
        <v/>
      </c>
      <c r="H205" s="842" t="str">
        <f t="shared" si="38"/>
        <v/>
      </c>
      <c r="I205" s="842" t="str">
        <f t="shared" si="39"/>
        <v/>
      </c>
      <c r="J205" s="984">
        <f>'Step 4 Support Tool'!B109</f>
        <v>0</v>
      </c>
      <c r="K205" s="369">
        <f>'Step 4 Support Tool'!H109</f>
        <v>0</v>
      </c>
      <c r="L205" s="369">
        <f>'Step 4 Support Tool'!I109</f>
        <v>0</v>
      </c>
      <c r="M205" s="985">
        <f>'Step 4 Support Tool'!J109</f>
        <v>0</v>
      </c>
      <c r="N205" s="985">
        <f>'Step 4 Support Tool'!K109</f>
        <v>0</v>
      </c>
      <c r="O205" s="985" t="str">
        <f>'Step 4 Support Tool'!L109</f>
        <v/>
      </c>
      <c r="P205" s="986">
        <f>'Step 4 Support Tool'!M109</f>
        <v>0</v>
      </c>
      <c r="Q205" s="987">
        <f>'Step 4 Support Tool'!N109</f>
        <v>0</v>
      </c>
      <c r="R205" s="987" t="str">
        <f>'Step 4 Support Tool'!O109</f>
        <v/>
      </c>
      <c r="S205" s="988" t="str">
        <f>'Step 4 Support Tool'!P109</f>
        <v/>
      </c>
      <c r="T205" s="989" t="str">
        <f>'Step 4 Support Tool'!Q109</f>
        <v/>
      </c>
      <c r="U205" s="989" t="str">
        <f>'Step 4 Support Tool'!R109</f>
        <v/>
      </c>
      <c r="V205" s="989" t="str">
        <f>'Step 4 Support Tool'!S109</f>
        <v/>
      </c>
      <c r="W205" s="988" t="str">
        <f>'Step 4 Support Tool'!T109</f>
        <v/>
      </c>
      <c r="X205" s="990" t="str">
        <f>'Step 4 Support Tool'!X109</f>
        <v/>
      </c>
      <c r="Y205" s="991" t="str">
        <f t="shared" si="40"/>
        <v/>
      </c>
      <c r="Z205" s="992" t="str">
        <f>'Step 4 Support Tool'!AB109</f>
        <v/>
      </c>
      <c r="AA205" s="993"/>
      <c r="AB205" s="993"/>
      <c r="AC205" s="373"/>
      <c r="AD205" s="373"/>
      <c r="AE205" s="373"/>
      <c r="AF205" s="373"/>
      <c r="AG205" s="373"/>
      <c r="AH205" s="373"/>
      <c r="AI205" s="424"/>
      <c r="AJ205" s="424"/>
      <c r="AK205" s="424"/>
      <c r="AL205" s="424"/>
      <c r="AO205" s="424"/>
      <c r="AP205" s="424"/>
      <c r="AQ205" s="424"/>
      <c r="AR205" s="424"/>
      <c r="AS205" s="424"/>
      <c r="AT205" s="424"/>
      <c r="AU205" s="424"/>
      <c r="AV205" s="424"/>
      <c r="AW205" s="424"/>
      <c r="AX205" s="424"/>
      <c r="AY205" s="424"/>
      <c r="AZ205" s="424"/>
      <c r="BA205" s="424"/>
      <c r="BB205" s="424"/>
      <c r="BC205" s="424"/>
      <c r="BG205" s="994" t="str">
        <f>SUBSTITUTE('Step 4 Support Tool'!A109," ","")</f>
        <v>EE92</v>
      </c>
      <c r="BH205" s="653">
        <f t="shared" si="36"/>
        <v>0</v>
      </c>
      <c r="BI205" s="424"/>
      <c r="BJ205" s="424"/>
      <c r="BK205" s="424"/>
      <c r="BL205" s="424"/>
      <c r="BM205" s="424"/>
      <c r="BN205" s="424"/>
      <c r="BO205" s="424"/>
      <c r="BP205" s="424"/>
      <c r="BQ205" s="424"/>
      <c r="BR205" s="424"/>
      <c r="CQ205" s="424"/>
      <c r="CR205" s="424"/>
      <c r="CT205" s="424"/>
      <c r="CU205" s="424"/>
      <c r="CV205" s="424"/>
      <c r="CW205" s="424"/>
      <c r="CX205" s="424"/>
      <c r="CY205" s="424"/>
      <c r="CZ205" s="424"/>
      <c r="DA205" s="424"/>
      <c r="DC205" s="424"/>
      <c r="DD205" s="424"/>
      <c r="DE205" s="424"/>
      <c r="DF205" s="424"/>
      <c r="DG205" s="424"/>
      <c r="DH205" s="424"/>
      <c r="DJ205" s="424"/>
      <c r="DK205" s="424"/>
      <c r="DL205" s="424"/>
      <c r="DM205" s="424"/>
      <c r="DN205" s="424"/>
      <c r="DO205" s="424"/>
      <c r="DP205" s="424"/>
      <c r="DQ205" s="424"/>
      <c r="DR205" s="424"/>
      <c r="DS205" s="424"/>
      <c r="DT205" s="424"/>
      <c r="DU205" s="424"/>
      <c r="DV205" s="424"/>
      <c r="DW205" s="424"/>
      <c r="DX205" s="424"/>
      <c r="DY205" s="424"/>
      <c r="DZ205" s="424"/>
      <c r="EA205" s="424"/>
      <c r="EB205" s="424"/>
      <c r="EC205" s="424"/>
      <c r="ED205" s="424"/>
      <c r="EE205" s="424"/>
      <c r="EF205" s="424"/>
      <c r="EG205" s="424"/>
      <c r="EH205" s="424"/>
      <c r="EI205" s="424"/>
      <c r="EJ205" s="424"/>
      <c r="EK205" s="424"/>
      <c r="EL205" s="424"/>
      <c r="EM205" s="424"/>
      <c r="EN205" s="424"/>
      <c r="EO205" s="424"/>
      <c r="EP205" s="424"/>
      <c r="EQ205" s="424"/>
      <c r="ER205" s="424"/>
      <c r="ES205" s="424"/>
      <c r="ET205" s="424"/>
      <c r="EU205" s="424"/>
      <c r="EV205" s="424"/>
      <c r="EW205" s="424"/>
      <c r="EX205" s="424"/>
      <c r="EY205" s="424"/>
      <c r="EZ205" s="424"/>
      <c r="FA205" s="424"/>
      <c r="FB205" s="424"/>
      <c r="FC205" s="424"/>
      <c r="FD205" s="424"/>
      <c r="FE205" s="424"/>
      <c r="FF205" s="424"/>
      <c r="FG205" s="424"/>
      <c r="FH205" s="424"/>
      <c r="FI205" s="424"/>
      <c r="FJ205" s="424"/>
      <c r="FK205" s="424"/>
      <c r="FL205" s="424"/>
      <c r="FM205" s="424"/>
      <c r="FN205" s="424"/>
      <c r="FO205" s="424"/>
      <c r="FP205" s="424"/>
      <c r="FQ205" s="424"/>
      <c r="FR205" s="424"/>
      <c r="FS205" s="424"/>
      <c r="FT205" s="424"/>
      <c r="FU205" s="424"/>
      <c r="FV205" s="424"/>
      <c r="FW205" s="424"/>
      <c r="FX205" s="424"/>
      <c r="FY205" s="424"/>
      <c r="FZ205" s="424"/>
      <c r="GA205" s="424"/>
      <c r="GB205" s="424"/>
    </row>
    <row r="206" spans="1:184" ht="12" customHeight="1" x14ac:dyDescent="0.25">
      <c r="A206" s="842" t="str">
        <f t="shared" si="41"/>
        <v/>
      </c>
      <c r="B206" s="369" t="str">
        <f t="shared" si="35"/>
        <v/>
      </c>
      <c r="C206" s="982" t="str">
        <f>IF('Step 4 Support Tool'!F110=0,"",'Step 4 Support Tool'!F110)</f>
        <v/>
      </c>
      <c r="D206" s="982">
        <f>'Step 4 Support Tool'!G110</f>
        <v>0</v>
      </c>
      <c r="E206" s="983">
        <f>'Step 4 Support Tool'!C110</f>
        <v>0</v>
      </c>
      <c r="F206" s="983">
        <f>'Step 4 Support Tool'!D110</f>
        <v>0</v>
      </c>
      <c r="G206" s="842" t="str">
        <f>IF('Step 4 Support Tool'!E110="","",TRIM('Step 4 Support Tool'!E110))</f>
        <v/>
      </c>
      <c r="H206" s="842" t="str">
        <f t="shared" si="38"/>
        <v/>
      </c>
      <c r="I206" s="842" t="str">
        <f t="shared" si="39"/>
        <v/>
      </c>
      <c r="J206" s="984">
        <f>'Step 4 Support Tool'!B110</f>
        <v>0</v>
      </c>
      <c r="K206" s="369">
        <f>'Step 4 Support Tool'!H110</f>
        <v>0</v>
      </c>
      <c r="L206" s="369">
        <f>'Step 4 Support Tool'!I110</f>
        <v>0</v>
      </c>
      <c r="M206" s="985">
        <f>'Step 4 Support Tool'!J110</f>
        <v>0</v>
      </c>
      <c r="N206" s="985">
        <f>'Step 4 Support Tool'!K110</f>
        <v>0</v>
      </c>
      <c r="O206" s="985" t="str">
        <f>'Step 4 Support Tool'!L110</f>
        <v/>
      </c>
      <c r="P206" s="986">
        <f>'Step 4 Support Tool'!M110</f>
        <v>0</v>
      </c>
      <c r="Q206" s="987">
        <f>'Step 4 Support Tool'!N110</f>
        <v>0</v>
      </c>
      <c r="R206" s="987" t="str">
        <f>'Step 4 Support Tool'!O110</f>
        <v/>
      </c>
      <c r="S206" s="988" t="str">
        <f>'Step 4 Support Tool'!P110</f>
        <v/>
      </c>
      <c r="T206" s="989" t="str">
        <f>'Step 4 Support Tool'!Q110</f>
        <v/>
      </c>
      <c r="U206" s="989" t="str">
        <f>'Step 4 Support Tool'!R110</f>
        <v/>
      </c>
      <c r="V206" s="989" t="str">
        <f>'Step 4 Support Tool'!S110</f>
        <v/>
      </c>
      <c r="W206" s="988" t="str">
        <f>'Step 4 Support Tool'!T110</f>
        <v/>
      </c>
      <c r="X206" s="990" t="str">
        <f>'Step 4 Support Tool'!X110</f>
        <v/>
      </c>
      <c r="Y206" s="991" t="str">
        <f t="shared" si="40"/>
        <v/>
      </c>
      <c r="Z206" s="992" t="str">
        <f>'Step 4 Support Tool'!AB110</f>
        <v/>
      </c>
      <c r="AA206" s="993"/>
      <c r="AB206" s="993"/>
      <c r="AC206" s="373"/>
      <c r="AD206" s="373"/>
      <c r="AE206" s="373"/>
      <c r="AF206" s="373"/>
      <c r="AG206" s="373"/>
      <c r="AH206" s="373"/>
      <c r="AI206" s="424"/>
      <c r="AJ206" s="424"/>
      <c r="AK206" s="424"/>
      <c r="AL206" s="424"/>
      <c r="AO206" s="424"/>
      <c r="AP206" s="424"/>
      <c r="AQ206" s="424"/>
      <c r="AR206" s="424"/>
      <c r="AS206" s="424"/>
      <c r="AT206" s="424"/>
      <c r="AU206" s="424"/>
      <c r="AV206" s="424"/>
      <c r="AW206" s="424"/>
      <c r="AX206" s="424"/>
      <c r="AY206" s="424"/>
      <c r="AZ206" s="424"/>
      <c r="BA206" s="424"/>
      <c r="BB206" s="424"/>
      <c r="BC206" s="424"/>
      <c r="BG206" s="994" t="str">
        <f>SUBSTITUTE('Step 4 Support Tool'!A110," ","")</f>
        <v>EE93</v>
      </c>
      <c r="BH206" s="653">
        <f t="shared" si="36"/>
        <v>0</v>
      </c>
      <c r="BI206" s="424"/>
      <c r="BJ206" s="424"/>
      <c r="BK206" s="424"/>
      <c r="BL206" s="424"/>
      <c r="BM206" s="424"/>
      <c r="BN206" s="424"/>
      <c r="BO206" s="424"/>
      <c r="BP206" s="424"/>
      <c r="BQ206" s="424"/>
      <c r="BR206" s="424"/>
      <c r="CQ206" s="424"/>
      <c r="CR206" s="424"/>
      <c r="CT206" s="424"/>
      <c r="CU206" s="424"/>
      <c r="CV206" s="424"/>
      <c r="CW206" s="424"/>
      <c r="CX206" s="424"/>
      <c r="CY206" s="424"/>
      <c r="CZ206" s="424"/>
      <c r="DA206" s="424"/>
      <c r="DC206" s="424"/>
      <c r="DD206" s="424"/>
      <c r="DE206" s="424"/>
      <c r="DF206" s="424"/>
      <c r="DG206" s="424"/>
      <c r="DH206" s="424"/>
      <c r="DJ206" s="424"/>
      <c r="DK206" s="424"/>
      <c r="DL206" s="424"/>
      <c r="DM206" s="424"/>
      <c r="DN206" s="424"/>
      <c r="DO206" s="424"/>
      <c r="DP206" s="424"/>
      <c r="DQ206" s="424"/>
      <c r="DR206" s="424"/>
      <c r="DS206" s="424"/>
      <c r="DT206" s="424"/>
      <c r="DU206" s="424"/>
      <c r="DV206" s="424"/>
      <c r="DW206" s="424"/>
      <c r="DX206" s="424"/>
      <c r="DY206" s="424"/>
      <c r="DZ206" s="424"/>
      <c r="EA206" s="424"/>
      <c r="EB206" s="424"/>
      <c r="EC206" s="424"/>
      <c r="ED206" s="424"/>
      <c r="EE206" s="424"/>
      <c r="EF206" s="424"/>
      <c r="EG206" s="424"/>
      <c r="EH206" s="424"/>
      <c r="EI206" s="424"/>
      <c r="EJ206" s="424"/>
      <c r="EK206" s="424"/>
      <c r="EL206" s="424"/>
      <c r="EM206" s="424"/>
      <c r="EN206" s="424"/>
      <c r="EO206" s="424"/>
      <c r="EP206" s="424"/>
      <c r="EQ206" s="424"/>
      <c r="ER206" s="424"/>
      <c r="ES206" s="424"/>
      <c r="ET206" s="424"/>
      <c r="EU206" s="424"/>
      <c r="EV206" s="424"/>
      <c r="EW206" s="424"/>
      <c r="EX206" s="424"/>
      <c r="EY206" s="424"/>
      <c r="EZ206" s="424"/>
      <c r="FA206" s="424"/>
      <c r="FB206" s="424"/>
      <c r="FC206" s="424"/>
      <c r="FD206" s="424"/>
      <c r="FE206" s="424"/>
      <c r="FF206" s="424"/>
      <c r="FG206" s="424"/>
      <c r="FH206" s="424"/>
      <c r="FI206" s="424"/>
      <c r="FJ206" s="424"/>
      <c r="FK206" s="424"/>
      <c r="FL206" s="424"/>
      <c r="FM206" s="424"/>
      <c r="FN206" s="424"/>
      <c r="FO206" s="424"/>
      <c r="FP206" s="424"/>
      <c r="FQ206" s="424"/>
      <c r="FR206" s="424"/>
      <c r="FS206" s="424"/>
      <c r="FT206" s="424"/>
      <c r="FU206" s="424"/>
      <c r="FV206" s="424"/>
      <c r="FW206" s="424"/>
      <c r="FX206" s="424"/>
      <c r="FY206" s="424"/>
      <c r="FZ206" s="424"/>
      <c r="GA206" s="424"/>
      <c r="GB206" s="424"/>
    </row>
    <row r="207" spans="1:184" ht="12" customHeight="1" x14ac:dyDescent="0.25">
      <c r="A207" s="842" t="str">
        <f t="shared" si="41"/>
        <v/>
      </c>
      <c r="B207" s="369" t="str">
        <f t="shared" si="35"/>
        <v/>
      </c>
      <c r="C207" s="982" t="str">
        <f>IF('Step 4 Support Tool'!F111=0,"",'Step 4 Support Tool'!F111)</f>
        <v/>
      </c>
      <c r="D207" s="982">
        <f>'Step 4 Support Tool'!G111</f>
        <v>0</v>
      </c>
      <c r="E207" s="983">
        <f>'Step 4 Support Tool'!C111</f>
        <v>0</v>
      </c>
      <c r="F207" s="983">
        <f>'Step 4 Support Tool'!D111</f>
        <v>0</v>
      </c>
      <c r="G207" s="842" t="str">
        <f>IF('Step 4 Support Tool'!E111="","",TRIM('Step 4 Support Tool'!E111))</f>
        <v/>
      </c>
      <c r="H207" s="842" t="str">
        <f t="shared" si="38"/>
        <v/>
      </c>
      <c r="I207" s="842" t="str">
        <f t="shared" si="39"/>
        <v/>
      </c>
      <c r="J207" s="984">
        <f>'Step 4 Support Tool'!B111</f>
        <v>0</v>
      </c>
      <c r="K207" s="369">
        <f>'Step 4 Support Tool'!H111</f>
        <v>0</v>
      </c>
      <c r="L207" s="369">
        <f>'Step 4 Support Tool'!I111</f>
        <v>0</v>
      </c>
      <c r="M207" s="985">
        <f>'Step 4 Support Tool'!J111</f>
        <v>0</v>
      </c>
      <c r="N207" s="985">
        <f>'Step 4 Support Tool'!K111</f>
        <v>0</v>
      </c>
      <c r="O207" s="985" t="str">
        <f>'Step 4 Support Tool'!L111</f>
        <v/>
      </c>
      <c r="P207" s="986">
        <f>'Step 4 Support Tool'!M111</f>
        <v>0</v>
      </c>
      <c r="Q207" s="987">
        <f>'Step 4 Support Tool'!N111</f>
        <v>0</v>
      </c>
      <c r="R207" s="987" t="str">
        <f>'Step 4 Support Tool'!O111</f>
        <v/>
      </c>
      <c r="S207" s="988" t="str">
        <f>'Step 4 Support Tool'!P111</f>
        <v/>
      </c>
      <c r="T207" s="989" t="str">
        <f>'Step 4 Support Tool'!Q111</f>
        <v/>
      </c>
      <c r="U207" s="989" t="str">
        <f>'Step 4 Support Tool'!R111</f>
        <v/>
      </c>
      <c r="V207" s="989" t="str">
        <f>'Step 4 Support Tool'!S111</f>
        <v/>
      </c>
      <c r="W207" s="988" t="str">
        <f>'Step 4 Support Tool'!T111</f>
        <v/>
      </c>
      <c r="X207" s="990" t="str">
        <f>'Step 4 Support Tool'!X111</f>
        <v/>
      </c>
      <c r="Y207" s="991" t="str">
        <f t="shared" si="40"/>
        <v/>
      </c>
      <c r="Z207" s="992" t="str">
        <f>'Step 4 Support Tool'!AB111</f>
        <v/>
      </c>
      <c r="AA207" s="993"/>
      <c r="AB207" s="993"/>
      <c r="AC207" s="373"/>
      <c r="AD207" s="373"/>
      <c r="AE207" s="373"/>
      <c r="AF207" s="373"/>
      <c r="AG207" s="373"/>
      <c r="AH207" s="373"/>
      <c r="AI207" s="424"/>
      <c r="AJ207" s="424"/>
      <c r="AK207" s="424"/>
      <c r="AL207" s="424"/>
      <c r="AO207" s="424"/>
      <c r="AP207" s="424"/>
      <c r="AQ207" s="424"/>
      <c r="AR207" s="424"/>
      <c r="AS207" s="424"/>
      <c r="AT207" s="424"/>
      <c r="AU207" s="424"/>
      <c r="AV207" s="424"/>
      <c r="AW207" s="424"/>
      <c r="AX207" s="424"/>
      <c r="AY207" s="424"/>
      <c r="AZ207" s="424"/>
      <c r="BA207" s="424"/>
      <c r="BB207" s="424"/>
      <c r="BC207" s="424"/>
      <c r="BG207" s="994" t="str">
        <f>SUBSTITUTE('Step 4 Support Tool'!A111," ","")</f>
        <v>EE94</v>
      </c>
      <c r="BH207" s="653">
        <f t="shared" si="36"/>
        <v>0</v>
      </c>
      <c r="BI207" s="424"/>
      <c r="BJ207" s="424"/>
      <c r="BK207" s="424"/>
      <c r="BL207" s="424"/>
      <c r="BM207" s="424"/>
      <c r="BN207" s="424"/>
      <c r="BO207" s="424"/>
      <c r="BP207" s="424"/>
      <c r="BQ207" s="424"/>
      <c r="BR207" s="424"/>
      <c r="CQ207" s="424"/>
      <c r="CR207" s="424"/>
      <c r="CT207" s="424"/>
      <c r="CU207" s="424"/>
      <c r="CV207" s="424"/>
      <c r="CW207" s="424"/>
      <c r="CX207" s="424"/>
      <c r="CY207" s="424"/>
      <c r="CZ207" s="424"/>
      <c r="DA207" s="424"/>
      <c r="DC207" s="424"/>
      <c r="DD207" s="424"/>
      <c r="DE207" s="424"/>
      <c r="DF207" s="424"/>
      <c r="DG207" s="424"/>
      <c r="DH207" s="424"/>
      <c r="DJ207" s="424"/>
      <c r="DK207" s="424"/>
      <c r="DL207" s="424"/>
      <c r="DM207" s="424"/>
      <c r="DN207" s="424"/>
      <c r="DO207" s="424"/>
      <c r="DP207" s="424"/>
      <c r="DQ207" s="424"/>
      <c r="DR207" s="424"/>
      <c r="DS207" s="424"/>
      <c r="DT207" s="424"/>
      <c r="DU207" s="424"/>
      <c r="DV207" s="424"/>
      <c r="DW207" s="424"/>
      <c r="DX207" s="424"/>
      <c r="DY207" s="424"/>
      <c r="DZ207" s="424"/>
      <c r="EA207" s="424"/>
      <c r="EB207" s="424"/>
      <c r="EC207" s="424"/>
      <c r="ED207" s="424"/>
      <c r="EE207" s="424"/>
      <c r="EF207" s="424"/>
      <c r="EG207" s="424"/>
      <c r="EH207" s="424"/>
      <c r="EI207" s="424"/>
      <c r="EJ207" s="424"/>
      <c r="EK207" s="424"/>
      <c r="EL207" s="424"/>
      <c r="EM207" s="424"/>
      <c r="EN207" s="424"/>
      <c r="EO207" s="424"/>
      <c r="EP207" s="424"/>
      <c r="EQ207" s="424"/>
      <c r="ER207" s="424"/>
      <c r="ES207" s="424"/>
      <c r="ET207" s="424"/>
      <c r="EU207" s="424"/>
      <c r="EV207" s="424"/>
      <c r="EW207" s="424"/>
      <c r="EX207" s="424"/>
      <c r="EY207" s="424"/>
      <c r="EZ207" s="424"/>
      <c r="FA207" s="424"/>
      <c r="FB207" s="424"/>
      <c r="FC207" s="424"/>
      <c r="FD207" s="424"/>
      <c r="FE207" s="424"/>
      <c r="FF207" s="424"/>
      <c r="FG207" s="424"/>
      <c r="FH207" s="424"/>
      <c r="FI207" s="424"/>
      <c r="FJ207" s="424"/>
      <c r="FK207" s="424"/>
      <c r="FL207" s="424"/>
      <c r="FM207" s="424"/>
      <c r="FN207" s="424"/>
      <c r="FO207" s="424"/>
      <c r="FP207" s="424"/>
      <c r="FQ207" s="424"/>
      <c r="FR207" s="424"/>
      <c r="FS207" s="424"/>
      <c r="FT207" s="424"/>
      <c r="FU207" s="424"/>
      <c r="FV207" s="424"/>
      <c r="FW207" s="424"/>
      <c r="FX207" s="424"/>
      <c r="FY207" s="424"/>
      <c r="FZ207" s="424"/>
      <c r="GA207" s="424"/>
      <c r="GB207" s="424"/>
    </row>
    <row r="208" spans="1:184" ht="12" customHeight="1" x14ac:dyDescent="0.25">
      <c r="A208" s="842" t="str">
        <f t="shared" si="41"/>
        <v/>
      </c>
      <c r="B208" s="369" t="str">
        <f t="shared" si="35"/>
        <v/>
      </c>
      <c r="C208" s="982" t="str">
        <f>IF('Step 4 Support Tool'!F112=0,"",'Step 4 Support Tool'!F112)</f>
        <v/>
      </c>
      <c r="D208" s="982">
        <f>'Step 4 Support Tool'!G112</f>
        <v>0</v>
      </c>
      <c r="E208" s="983">
        <f>'Step 4 Support Tool'!C112</f>
        <v>0</v>
      </c>
      <c r="F208" s="983">
        <f>'Step 4 Support Tool'!D112</f>
        <v>0</v>
      </c>
      <c r="G208" s="842" t="str">
        <f>IF('Step 4 Support Tool'!E112="","",TRIM('Step 4 Support Tool'!E112))</f>
        <v/>
      </c>
      <c r="H208" s="842" t="str">
        <f t="shared" si="38"/>
        <v/>
      </c>
      <c r="I208" s="842" t="str">
        <f t="shared" si="39"/>
        <v/>
      </c>
      <c r="J208" s="984">
        <f>'Step 4 Support Tool'!B112</f>
        <v>0</v>
      </c>
      <c r="K208" s="369">
        <f>'Step 4 Support Tool'!H112</f>
        <v>0</v>
      </c>
      <c r="L208" s="369">
        <f>'Step 4 Support Tool'!I112</f>
        <v>0</v>
      </c>
      <c r="M208" s="985">
        <f>'Step 4 Support Tool'!J112</f>
        <v>0</v>
      </c>
      <c r="N208" s="985">
        <f>'Step 4 Support Tool'!K112</f>
        <v>0</v>
      </c>
      <c r="O208" s="985" t="str">
        <f>'Step 4 Support Tool'!L112</f>
        <v/>
      </c>
      <c r="P208" s="986">
        <f>'Step 4 Support Tool'!M112</f>
        <v>0</v>
      </c>
      <c r="Q208" s="987">
        <f>'Step 4 Support Tool'!N112</f>
        <v>0</v>
      </c>
      <c r="R208" s="987" t="str">
        <f>'Step 4 Support Tool'!O112</f>
        <v/>
      </c>
      <c r="S208" s="988" t="str">
        <f>'Step 4 Support Tool'!P112</f>
        <v/>
      </c>
      <c r="T208" s="989" t="str">
        <f>'Step 4 Support Tool'!Q112</f>
        <v/>
      </c>
      <c r="U208" s="989" t="str">
        <f>'Step 4 Support Tool'!R112</f>
        <v/>
      </c>
      <c r="V208" s="989" t="str">
        <f>'Step 4 Support Tool'!S112</f>
        <v/>
      </c>
      <c r="W208" s="988" t="str">
        <f>'Step 4 Support Tool'!T112</f>
        <v/>
      </c>
      <c r="X208" s="990" t="str">
        <f>'Step 4 Support Tool'!X112</f>
        <v/>
      </c>
      <c r="Y208" s="991" t="str">
        <f t="shared" si="40"/>
        <v/>
      </c>
      <c r="Z208" s="992" t="str">
        <f>'Step 4 Support Tool'!AB112</f>
        <v/>
      </c>
      <c r="AA208" s="993"/>
      <c r="AB208" s="993"/>
      <c r="AC208" s="373"/>
      <c r="AD208" s="373"/>
      <c r="AE208" s="373"/>
      <c r="AF208" s="373"/>
      <c r="AG208" s="373"/>
      <c r="AH208" s="373"/>
      <c r="AI208" s="424"/>
      <c r="AJ208" s="424"/>
      <c r="AK208" s="424"/>
      <c r="AL208" s="424"/>
      <c r="AO208" s="424"/>
      <c r="AP208" s="424"/>
      <c r="AQ208" s="424"/>
      <c r="AR208" s="424"/>
      <c r="AS208" s="424"/>
      <c r="AT208" s="424"/>
      <c r="AU208" s="424"/>
      <c r="AV208" s="424"/>
      <c r="AW208" s="424"/>
      <c r="AX208" s="424"/>
      <c r="AY208" s="424"/>
      <c r="AZ208" s="424"/>
      <c r="BA208" s="424"/>
      <c r="BB208" s="424"/>
      <c r="BC208" s="424"/>
      <c r="BG208" s="994" t="str">
        <f>SUBSTITUTE('Step 4 Support Tool'!A112," ","")</f>
        <v>EE95</v>
      </c>
      <c r="BH208" s="653">
        <f t="shared" si="36"/>
        <v>0</v>
      </c>
      <c r="BI208" s="424"/>
      <c r="BJ208" s="424"/>
      <c r="BK208" s="424"/>
      <c r="BL208" s="424"/>
      <c r="BM208" s="424"/>
      <c r="BN208" s="424"/>
      <c r="BO208" s="424"/>
      <c r="BP208" s="424"/>
      <c r="BQ208" s="424"/>
      <c r="BR208" s="424"/>
      <c r="CQ208" s="424"/>
      <c r="CR208" s="424"/>
      <c r="CT208" s="424"/>
      <c r="CU208" s="424"/>
      <c r="CV208" s="424"/>
      <c r="CW208" s="424"/>
      <c r="CX208" s="424"/>
      <c r="CY208" s="424"/>
      <c r="CZ208" s="424"/>
      <c r="DA208" s="424"/>
      <c r="DC208" s="424"/>
      <c r="DD208" s="424"/>
      <c r="DE208" s="424"/>
      <c r="DF208" s="424"/>
      <c r="DG208" s="424"/>
      <c r="DH208" s="424"/>
      <c r="DJ208" s="424"/>
      <c r="DK208" s="424"/>
      <c r="DL208" s="424"/>
      <c r="DM208" s="424"/>
      <c r="DN208" s="424"/>
      <c r="DO208" s="424"/>
      <c r="DP208" s="424"/>
      <c r="DQ208" s="424"/>
      <c r="DR208" s="424"/>
      <c r="DS208" s="424"/>
      <c r="DT208" s="424"/>
      <c r="DU208" s="424"/>
      <c r="DV208" s="424"/>
      <c r="DW208" s="424"/>
      <c r="DX208" s="424"/>
      <c r="DY208" s="424"/>
      <c r="DZ208" s="424"/>
      <c r="EA208" s="424"/>
      <c r="EB208" s="424"/>
      <c r="EC208" s="424"/>
      <c r="ED208" s="424"/>
      <c r="EE208" s="424"/>
      <c r="EF208" s="424"/>
      <c r="EG208" s="424"/>
      <c r="EH208" s="424"/>
      <c r="EI208" s="424"/>
      <c r="EJ208" s="424"/>
      <c r="EK208" s="424"/>
      <c r="EL208" s="424"/>
      <c r="EM208" s="424"/>
      <c r="EN208" s="424"/>
      <c r="EO208" s="424"/>
      <c r="EP208" s="424"/>
      <c r="EQ208" s="424"/>
      <c r="ER208" s="424"/>
      <c r="ES208" s="424"/>
      <c r="ET208" s="424"/>
      <c r="EU208" s="424"/>
      <c r="EV208" s="424"/>
      <c r="EW208" s="424"/>
      <c r="EX208" s="424"/>
      <c r="EY208" s="424"/>
      <c r="EZ208" s="424"/>
      <c r="FA208" s="424"/>
      <c r="FB208" s="424"/>
      <c r="FC208" s="424"/>
      <c r="FD208" s="424"/>
      <c r="FE208" s="424"/>
      <c r="FF208" s="424"/>
      <c r="FG208" s="424"/>
      <c r="FH208" s="424"/>
      <c r="FI208" s="424"/>
      <c r="FJ208" s="424"/>
      <c r="FK208" s="424"/>
      <c r="FL208" s="424"/>
      <c r="FM208" s="424"/>
      <c r="FN208" s="424"/>
      <c r="FO208" s="424"/>
      <c r="FP208" s="424"/>
      <c r="FQ208" s="424"/>
      <c r="FR208" s="424"/>
      <c r="FS208" s="424"/>
      <c r="FT208" s="424"/>
      <c r="FU208" s="424"/>
      <c r="FV208" s="424"/>
      <c r="FW208" s="424"/>
      <c r="FX208" s="424"/>
      <c r="FY208" s="424"/>
      <c r="FZ208" s="424"/>
      <c r="GA208" s="424"/>
      <c r="GB208" s="424"/>
    </row>
    <row r="209" spans="1:184" ht="12" customHeight="1" x14ac:dyDescent="0.25">
      <c r="A209" s="842" t="str">
        <f t="shared" si="41"/>
        <v/>
      </c>
      <c r="B209" s="369" t="str">
        <f t="shared" si="35"/>
        <v/>
      </c>
      <c r="C209" s="982" t="str">
        <f>IF('Step 4 Support Tool'!F113=0,"",'Step 4 Support Tool'!F113)</f>
        <v/>
      </c>
      <c r="D209" s="982">
        <f>'Step 4 Support Tool'!G113</f>
        <v>0</v>
      </c>
      <c r="E209" s="983">
        <f>'Step 4 Support Tool'!C113</f>
        <v>0</v>
      </c>
      <c r="F209" s="983">
        <f>'Step 4 Support Tool'!D113</f>
        <v>0</v>
      </c>
      <c r="G209" s="842" t="str">
        <f>IF('Step 4 Support Tool'!E113="","",TRIM('Step 4 Support Tool'!E113))</f>
        <v/>
      </c>
      <c r="H209" s="842" t="str">
        <f t="shared" si="38"/>
        <v/>
      </c>
      <c r="I209" s="842" t="str">
        <f t="shared" si="39"/>
        <v/>
      </c>
      <c r="J209" s="984">
        <f>'Step 4 Support Tool'!B113</f>
        <v>0</v>
      </c>
      <c r="K209" s="369">
        <f>'Step 4 Support Tool'!H113</f>
        <v>0</v>
      </c>
      <c r="L209" s="369">
        <f>'Step 4 Support Tool'!I113</f>
        <v>0</v>
      </c>
      <c r="M209" s="985">
        <f>'Step 4 Support Tool'!J113</f>
        <v>0</v>
      </c>
      <c r="N209" s="985">
        <f>'Step 4 Support Tool'!K113</f>
        <v>0</v>
      </c>
      <c r="O209" s="985" t="str">
        <f>'Step 4 Support Tool'!L113</f>
        <v/>
      </c>
      <c r="P209" s="986">
        <f>'Step 4 Support Tool'!M113</f>
        <v>0</v>
      </c>
      <c r="Q209" s="987">
        <f>'Step 4 Support Tool'!N113</f>
        <v>0</v>
      </c>
      <c r="R209" s="987" t="str">
        <f>'Step 4 Support Tool'!O113</f>
        <v/>
      </c>
      <c r="S209" s="988" t="str">
        <f>'Step 4 Support Tool'!P113</f>
        <v/>
      </c>
      <c r="T209" s="989" t="str">
        <f>'Step 4 Support Tool'!Q113</f>
        <v/>
      </c>
      <c r="U209" s="989" t="str">
        <f>'Step 4 Support Tool'!R113</f>
        <v/>
      </c>
      <c r="V209" s="989" t="str">
        <f>'Step 4 Support Tool'!S113</f>
        <v/>
      </c>
      <c r="W209" s="988" t="str">
        <f>'Step 4 Support Tool'!T113</f>
        <v/>
      </c>
      <c r="X209" s="990" t="str">
        <f>'Step 4 Support Tool'!X113</f>
        <v/>
      </c>
      <c r="Y209" s="991" t="str">
        <f t="shared" si="40"/>
        <v/>
      </c>
      <c r="Z209" s="992" t="str">
        <f>'Step 4 Support Tool'!AB113</f>
        <v/>
      </c>
      <c r="AA209" s="993"/>
      <c r="AB209" s="993"/>
      <c r="AC209" s="373"/>
      <c r="AD209" s="373"/>
      <c r="AE209" s="373"/>
      <c r="AF209" s="373"/>
      <c r="AG209" s="373"/>
      <c r="AH209" s="373"/>
      <c r="AI209" s="424"/>
      <c r="AJ209" s="424"/>
      <c r="AK209" s="424"/>
      <c r="AL209" s="424"/>
      <c r="AO209" s="424"/>
      <c r="AP209" s="424"/>
      <c r="AQ209" s="424"/>
      <c r="AR209" s="424"/>
      <c r="AS209" s="424"/>
      <c r="AT209" s="424"/>
      <c r="AU209" s="424"/>
      <c r="AV209" s="424"/>
      <c r="AW209" s="424"/>
      <c r="AX209" s="424"/>
      <c r="AY209" s="424"/>
      <c r="AZ209" s="424"/>
      <c r="BA209" s="424"/>
      <c r="BB209" s="424"/>
      <c r="BC209" s="424"/>
      <c r="BG209" s="994" t="str">
        <f>SUBSTITUTE('Step 4 Support Tool'!A113," ","")</f>
        <v>EE96</v>
      </c>
      <c r="BH209" s="653">
        <f t="shared" si="36"/>
        <v>0</v>
      </c>
      <c r="BI209" s="424"/>
      <c r="BJ209" s="424"/>
      <c r="BK209" s="424"/>
      <c r="BL209" s="424"/>
      <c r="BM209" s="424"/>
      <c r="BN209" s="424"/>
      <c r="BO209" s="424"/>
      <c r="BP209" s="424"/>
      <c r="BQ209" s="424"/>
      <c r="BR209" s="424"/>
      <c r="CQ209" s="424"/>
      <c r="CR209" s="424"/>
      <c r="CT209" s="424"/>
      <c r="CU209" s="424"/>
      <c r="CV209" s="424"/>
      <c r="CW209" s="424"/>
      <c r="CX209" s="424"/>
      <c r="CY209" s="424"/>
      <c r="CZ209" s="424"/>
      <c r="DA209" s="424"/>
      <c r="DC209" s="424"/>
      <c r="DD209" s="424"/>
      <c r="DE209" s="424"/>
      <c r="DF209" s="424"/>
      <c r="DG209" s="424"/>
      <c r="DH209" s="424"/>
      <c r="DJ209" s="424"/>
      <c r="DK209" s="424"/>
      <c r="DL209" s="424"/>
      <c r="DM209" s="424"/>
      <c r="DN209" s="424"/>
      <c r="DO209" s="424"/>
      <c r="DP209" s="424"/>
      <c r="DQ209" s="424"/>
      <c r="DR209" s="424"/>
      <c r="DS209" s="424"/>
      <c r="DT209" s="424"/>
      <c r="DU209" s="424"/>
      <c r="DV209" s="424"/>
      <c r="DW209" s="424"/>
      <c r="DX209" s="424"/>
      <c r="DY209" s="424"/>
      <c r="DZ209" s="424"/>
      <c r="EA209" s="424"/>
      <c r="EB209" s="424"/>
      <c r="EC209" s="424"/>
      <c r="ED209" s="424"/>
      <c r="EE209" s="424"/>
      <c r="EF209" s="424"/>
      <c r="EG209" s="424"/>
      <c r="EH209" s="424"/>
      <c r="EI209" s="424"/>
      <c r="EJ209" s="424"/>
      <c r="EK209" s="424"/>
      <c r="EL209" s="424"/>
      <c r="EM209" s="424"/>
      <c r="EN209" s="424"/>
      <c r="EO209" s="424"/>
      <c r="EP209" s="424"/>
      <c r="EQ209" s="424"/>
      <c r="ER209" s="424"/>
      <c r="ES209" s="424"/>
      <c r="ET209" s="424"/>
      <c r="EU209" s="424"/>
      <c r="EV209" s="424"/>
      <c r="EW209" s="424"/>
      <c r="EX209" s="424"/>
      <c r="EY209" s="424"/>
      <c r="EZ209" s="424"/>
      <c r="FA209" s="424"/>
      <c r="FB209" s="424"/>
      <c r="FC209" s="424"/>
      <c r="FD209" s="424"/>
      <c r="FE209" s="424"/>
      <c r="FF209" s="424"/>
      <c r="FG209" s="424"/>
      <c r="FH209" s="424"/>
      <c r="FI209" s="424"/>
      <c r="FJ209" s="424"/>
      <c r="FK209" s="424"/>
      <c r="FL209" s="424"/>
      <c r="FM209" s="424"/>
      <c r="FN209" s="424"/>
      <c r="FO209" s="424"/>
      <c r="FP209" s="424"/>
      <c r="FQ209" s="424"/>
      <c r="FR209" s="424"/>
      <c r="FS209" s="424"/>
      <c r="FT209" s="424"/>
      <c r="FU209" s="424"/>
      <c r="FV209" s="424"/>
      <c r="FW209" s="424"/>
      <c r="FX209" s="424"/>
      <c r="FY209" s="424"/>
      <c r="FZ209" s="424"/>
      <c r="GA209" s="424"/>
      <c r="GB209" s="424"/>
    </row>
    <row r="210" spans="1:184" ht="12" customHeight="1" x14ac:dyDescent="0.25">
      <c r="A210" s="842" t="str">
        <f t="shared" si="41"/>
        <v/>
      </c>
      <c r="B210" s="369" t="str">
        <f t="shared" ref="B210:B241" si="42">IF(C210="","",$A$2&amp;BG210)</f>
        <v/>
      </c>
      <c r="C210" s="982" t="str">
        <f>IF('Step 4 Support Tool'!F114=0,"",'Step 4 Support Tool'!F114)</f>
        <v/>
      </c>
      <c r="D210" s="982">
        <f>'Step 4 Support Tool'!G114</f>
        <v>0</v>
      </c>
      <c r="E210" s="983">
        <f>'Step 4 Support Tool'!C114</f>
        <v>0</v>
      </c>
      <c r="F210" s="983">
        <f>'Step 4 Support Tool'!D114</f>
        <v>0</v>
      </c>
      <c r="G210" s="842" t="str">
        <f>IF('Step 4 Support Tool'!E114="","",TRIM('Step 4 Support Tool'!E114))</f>
        <v/>
      </c>
      <c r="H210" s="842" t="str">
        <f t="shared" si="38"/>
        <v/>
      </c>
      <c r="I210" s="842" t="str">
        <f t="shared" si="39"/>
        <v/>
      </c>
      <c r="J210" s="984">
        <f>'Step 4 Support Tool'!B114</f>
        <v>0</v>
      </c>
      <c r="K210" s="369">
        <f>'Step 4 Support Tool'!H114</f>
        <v>0</v>
      </c>
      <c r="L210" s="369">
        <f>'Step 4 Support Tool'!I114</f>
        <v>0</v>
      </c>
      <c r="M210" s="985">
        <f>'Step 4 Support Tool'!J114</f>
        <v>0</v>
      </c>
      <c r="N210" s="985">
        <f>'Step 4 Support Tool'!K114</f>
        <v>0</v>
      </c>
      <c r="O210" s="985" t="str">
        <f>'Step 4 Support Tool'!L114</f>
        <v/>
      </c>
      <c r="P210" s="986">
        <f>'Step 4 Support Tool'!M114</f>
        <v>0</v>
      </c>
      <c r="Q210" s="987">
        <f>'Step 4 Support Tool'!N114</f>
        <v>0</v>
      </c>
      <c r="R210" s="987" t="str">
        <f>'Step 4 Support Tool'!O114</f>
        <v/>
      </c>
      <c r="S210" s="988" t="str">
        <f>'Step 4 Support Tool'!P114</f>
        <v/>
      </c>
      <c r="T210" s="989" t="str">
        <f>'Step 4 Support Tool'!Q114</f>
        <v/>
      </c>
      <c r="U210" s="989" t="str">
        <f>'Step 4 Support Tool'!R114</f>
        <v/>
      </c>
      <c r="V210" s="989" t="str">
        <f>'Step 4 Support Tool'!S114</f>
        <v/>
      </c>
      <c r="W210" s="988" t="str">
        <f>'Step 4 Support Tool'!T114</f>
        <v/>
      </c>
      <c r="X210" s="990" t="str">
        <f>'Step 4 Support Tool'!X114</f>
        <v/>
      </c>
      <c r="Y210" s="991" t="str">
        <f t="shared" si="40"/>
        <v/>
      </c>
      <c r="Z210" s="992" t="str">
        <f>'Step 4 Support Tool'!AB114</f>
        <v/>
      </c>
      <c r="AA210" s="993"/>
      <c r="AB210" s="993"/>
      <c r="AC210" s="373"/>
      <c r="AD210" s="373"/>
      <c r="AE210" s="373"/>
      <c r="AF210" s="373"/>
      <c r="AG210" s="373"/>
      <c r="AH210" s="373"/>
      <c r="AI210" s="424"/>
      <c r="AJ210" s="424"/>
      <c r="AK210" s="424"/>
      <c r="AL210" s="424"/>
      <c r="AO210" s="424"/>
      <c r="AP210" s="424"/>
      <c r="AQ210" s="424"/>
      <c r="AR210" s="424"/>
      <c r="AS210" s="424"/>
      <c r="AT210" s="424"/>
      <c r="AU210" s="424"/>
      <c r="AV210" s="424"/>
      <c r="AW210" s="424"/>
      <c r="AX210" s="424"/>
      <c r="AY210" s="424"/>
      <c r="AZ210" s="424"/>
      <c r="BA210" s="424"/>
      <c r="BB210" s="424"/>
      <c r="BC210" s="424"/>
      <c r="BG210" s="994" t="str">
        <f>SUBSTITUTE('Step 4 Support Tool'!A114," ","")</f>
        <v>EE97</v>
      </c>
      <c r="BH210" s="653">
        <f t="shared" ref="BH210:BH241" si="43">K210</f>
        <v>0</v>
      </c>
      <c r="BI210" s="424"/>
      <c r="BJ210" s="424"/>
      <c r="BK210" s="424"/>
      <c r="BL210" s="424"/>
      <c r="BM210" s="424"/>
      <c r="BN210" s="424"/>
      <c r="BO210" s="424"/>
      <c r="BP210" s="424"/>
      <c r="BQ210" s="424"/>
      <c r="BR210" s="424"/>
      <c r="CQ210" s="424"/>
      <c r="CR210" s="424"/>
      <c r="CT210" s="424"/>
      <c r="CU210" s="424"/>
      <c r="CV210" s="424"/>
      <c r="CW210" s="424"/>
      <c r="CX210" s="424"/>
      <c r="CY210" s="424"/>
      <c r="CZ210" s="424"/>
      <c r="DA210" s="424"/>
      <c r="DC210" s="424"/>
      <c r="DD210" s="424"/>
      <c r="DE210" s="424"/>
      <c r="DF210" s="424"/>
      <c r="DG210" s="424"/>
      <c r="DH210" s="424"/>
      <c r="DJ210" s="424"/>
      <c r="DK210" s="424"/>
      <c r="DL210" s="424"/>
      <c r="DM210" s="424"/>
      <c r="DN210" s="424"/>
      <c r="DO210" s="424"/>
      <c r="DP210" s="424"/>
      <c r="DQ210" s="424"/>
      <c r="DR210" s="424"/>
      <c r="DS210" s="424"/>
      <c r="DT210" s="424"/>
      <c r="DU210" s="424"/>
      <c r="DV210" s="424"/>
      <c r="DW210" s="424"/>
      <c r="DX210" s="424"/>
      <c r="DY210" s="424"/>
      <c r="DZ210" s="424"/>
      <c r="EA210" s="424"/>
      <c r="EB210" s="424"/>
      <c r="EC210" s="424"/>
      <c r="ED210" s="424"/>
      <c r="EE210" s="424"/>
      <c r="EF210" s="424"/>
      <c r="EG210" s="424"/>
      <c r="EH210" s="424"/>
      <c r="EI210" s="424"/>
      <c r="EJ210" s="424"/>
      <c r="EK210" s="424"/>
      <c r="EL210" s="424"/>
      <c r="EM210" s="424"/>
      <c r="EN210" s="424"/>
      <c r="EO210" s="424"/>
      <c r="EP210" s="424"/>
      <c r="EQ210" s="424"/>
      <c r="ER210" s="424"/>
      <c r="ES210" s="424"/>
      <c r="ET210" s="424"/>
      <c r="EU210" s="424"/>
      <c r="EV210" s="424"/>
      <c r="EW210" s="424"/>
      <c r="EX210" s="424"/>
      <c r="EY210" s="424"/>
      <c r="EZ210" s="424"/>
      <c r="FA210" s="424"/>
      <c r="FB210" s="424"/>
      <c r="FC210" s="424"/>
      <c r="FD210" s="424"/>
      <c r="FE210" s="424"/>
      <c r="FF210" s="424"/>
      <c r="FG210" s="424"/>
      <c r="FH210" s="424"/>
      <c r="FI210" s="424"/>
      <c r="FJ210" s="424"/>
      <c r="FK210" s="424"/>
      <c r="FL210" s="424"/>
      <c r="FM210" s="424"/>
      <c r="FN210" s="424"/>
      <c r="FO210" s="424"/>
      <c r="FP210" s="424"/>
      <c r="FQ210" s="424"/>
      <c r="FR210" s="424"/>
      <c r="FS210" s="424"/>
      <c r="FT210" s="424"/>
      <c r="FU210" s="424"/>
      <c r="FV210" s="424"/>
      <c r="FW210" s="424"/>
      <c r="FX210" s="424"/>
      <c r="FY210" s="424"/>
      <c r="FZ210" s="424"/>
      <c r="GA210" s="424"/>
      <c r="GB210" s="424"/>
    </row>
    <row r="211" spans="1:184" ht="12" customHeight="1" x14ac:dyDescent="0.25">
      <c r="A211" s="842" t="str">
        <f t="shared" si="41"/>
        <v/>
      </c>
      <c r="B211" s="369" t="str">
        <f t="shared" si="42"/>
        <v/>
      </c>
      <c r="C211" s="982" t="str">
        <f>IF('Step 4 Support Tool'!F115=0,"",'Step 4 Support Tool'!F115)</f>
        <v/>
      </c>
      <c r="D211" s="982">
        <f>'Step 4 Support Tool'!G115</f>
        <v>0</v>
      </c>
      <c r="E211" s="983">
        <f>'Step 4 Support Tool'!C115</f>
        <v>0</v>
      </c>
      <c r="F211" s="983">
        <f>'Step 4 Support Tool'!D115</f>
        <v>0</v>
      </c>
      <c r="G211" s="842" t="str">
        <f>IF('Step 4 Support Tool'!E115="","",TRIM('Step 4 Support Tool'!E115))</f>
        <v/>
      </c>
      <c r="H211" s="842" t="str">
        <f t="shared" si="38"/>
        <v/>
      </c>
      <c r="I211" s="842" t="str">
        <f t="shared" si="39"/>
        <v/>
      </c>
      <c r="J211" s="984">
        <f>'Step 4 Support Tool'!B115</f>
        <v>0</v>
      </c>
      <c r="K211" s="369">
        <f>'Step 4 Support Tool'!H115</f>
        <v>0</v>
      </c>
      <c r="L211" s="369">
        <f>'Step 4 Support Tool'!I115</f>
        <v>0</v>
      </c>
      <c r="M211" s="985">
        <f>'Step 4 Support Tool'!J115</f>
        <v>0</v>
      </c>
      <c r="N211" s="985">
        <f>'Step 4 Support Tool'!K115</f>
        <v>0</v>
      </c>
      <c r="O211" s="985" t="str">
        <f>'Step 4 Support Tool'!L115</f>
        <v/>
      </c>
      <c r="P211" s="986">
        <f>'Step 4 Support Tool'!M115</f>
        <v>0</v>
      </c>
      <c r="Q211" s="987">
        <f>'Step 4 Support Tool'!N115</f>
        <v>0</v>
      </c>
      <c r="R211" s="987" t="str">
        <f>'Step 4 Support Tool'!O115</f>
        <v/>
      </c>
      <c r="S211" s="988" t="str">
        <f>'Step 4 Support Tool'!P115</f>
        <v/>
      </c>
      <c r="T211" s="989" t="str">
        <f>'Step 4 Support Tool'!Q115</f>
        <v/>
      </c>
      <c r="U211" s="989" t="str">
        <f>'Step 4 Support Tool'!R115</f>
        <v/>
      </c>
      <c r="V211" s="989" t="str">
        <f>'Step 4 Support Tool'!S115</f>
        <v/>
      </c>
      <c r="W211" s="988" t="str">
        <f>'Step 4 Support Tool'!T115</f>
        <v/>
      </c>
      <c r="X211" s="990" t="str">
        <f>'Step 4 Support Tool'!X115</f>
        <v/>
      </c>
      <c r="Y211" s="991" t="str">
        <f t="shared" si="40"/>
        <v/>
      </c>
      <c r="Z211" s="992" t="str">
        <f>'Step 4 Support Tool'!AB115</f>
        <v/>
      </c>
      <c r="AA211" s="993"/>
      <c r="AB211" s="993"/>
      <c r="AC211" s="373"/>
      <c r="AD211" s="373"/>
      <c r="AE211" s="373"/>
      <c r="AF211" s="373"/>
      <c r="AG211" s="373"/>
      <c r="AH211" s="373"/>
      <c r="AI211" s="424"/>
      <c r="AJ211" s="424"/>
      <c r="AK211" s="424"/>
      <c r="AL211" s="424"/>
      <c r="AO211" s="424"/>
      <c r="AP211" s="424"/>
      <c r="AQ211" s="424"/>
      <c r="AR211" s="424"/>
      <c r="AS211" s="424"/>
      <c r="AT211" s="424"/>
      <c r="AU211" s="424"/>
      <c r="AV211" s="424"/>
      <c r="AW211" s="424"/>
      <c r="AX211" s="424"/>
      <c r="AY211" s="424"/>
      <c r="AZ211" s="424"/>
      <c r="BA211" s="424"/>
      <c r="BB211" s="424"/>
      <c r="BC211" s="424"/>
      <c r="BG211" s="994" t="str">
        <f>SUBSTITUTE('Step 4 Support Tool'!A115," ","")</f>
        <v>EE98</v>
      </c>
      <c r="BH211" s="653">
        <f t="shared" si="43"/>
        <v>0</v>
      </c>
      <c r="BI211" s="424"/>
      <c r="BJ211" s="424"/>
      <c r="BK211" s="424"/>
      <c r="BL211" s="424"/>
      <c r="BM211" s="424"/>
      <c r="BN211" s="424"/>
      <c r="BO211" s="424"/>
      <c r="BP211" s="424"/>
      <c r="BQ211" s="424"/>
      <c r="BR211" s="424"/>
      <c r="CQ211" s="424"/>
      <c r="CR211" s="424"/>
      <c r="CT211" s="424"/>
      <c r="CU211" s="424"/>
      <c r="CV211" s="424"/>
      <c r="CW211" s="424"/>
      <c r="CX211" s="424"/>
      <c r="CY211" s="424"/>
      <c r="CZ211" s="424"/>
      <c r="DA211" s="424"/>
      <c r="DC211" s="424"/>
      <c r="DD211" s="424"/>
      <c r="DE211" s="424"/>
      <c r="DF211" s="424"/>
      <c r="DG211" s="424"/>
      <c r="DH211" s="424"/>
      <c r="DJ211" s="424"/>
      <c r="DK211" s="424"/>
      <c r="DL211" s="424"/>
      <c r="DM211" s="424"/>
      <c r="DN211" s="424"/>
      <c r="DO211" s="424"/>
      <c r="DP211" s="424"/>
      <c r="DQ211" s="424"/>
      <c r="DR211" s="424"/>
      <c r="DS211" s="424"/>
      <c r="DT211" s="424"/>
      <c r="DU211" s="424"/>
      <c r="DV211" s="424"/>
      <c r="DW211" s="424"/>
      <c r="DX211" s="424"/>
      <c r="DY211" s="424"/>
      <c r="DZ211" s="424"/>
      <c r="EA211" s="424"/>
      <c r="EB211" s="424"/>
      <c r="EC211" s="424"/>
      <c r="ED211" s="424"/>
      <c r="EE211" s="424"/>
      <c r="EF211" s="424"/>
      <c r="EG211" s="424"/>
      <c r="EH211" s="424"/>
      <c r="EI211" s="424"/>
      <c r="EJ211" s="424"/>
      <c r="EK211" s="424"/>
      <c r="EL211" s="424"/>
      <c r="EM211" s="424"/>
      <c r="EN211" s="424"/>
      <c r="EO211" s="424"/>
      <c r="EP211" s="424"/>
      <c r="EQ211" s="424"/>
      <c r="ER211" s="424"/>
      <c r="ES211" s="424"/>
      <c r="ET211" s="424"/>
      <c r="EU211" s="424"/>
      <c r="EV211" s="424"/>
      <c r="EW211" s="424"/>
      <c r="EX211" s="424"/>
      <c r="EY211" s="424"/>
      <c r="EZ211" s="424"/>
      <c r="FA211" s="424"/>
      <c r="FB211" s="424"/>
      <c r="FC211" s="424"/>
      <c r="FD211" s="424"/>
      <c r="FE211" s="424"/>
      <c r="FF211" s="424"/>
      <c r="FG211" s="424"/>
      <c r="FH211" s="424"/>
      <c r="FI211" s="424"/>
      <c r="FJ211" s="424"/>
      <c r="FK211" s="424"/>
      <c r="FL211" s="424"/>
      <c r="FM211" s="424"/>
      <c r="FN211" s="424"/>
      <c r="FO211" s="424"/>
      <c r="FP211" s="424"/>
      <c r="FQ211" s="424"/>
      <c r="FR211" s="424"/>
      <c r="FS211" s="424"/>
      <c r="FT211" s="424"/>
      <c r="FU211" s="424"/>
      <c r="FV211" s="424"/>
      <c r="FW211" s="424"/>
      <c r="FX211" s="424"/>
      <c r="FY211" s="424"/>
      <c r="FZ211" s="424"/>
      <c r="GA211" s="424"/>
      <c r="GB211" s="424"/>
    </row>
    <row r="212" spans="1:184" ht="12" customHeight="1" x14ac:dyDescent="0.25">
      <c r="A212" s="842" t="str">
        <f t="shared" si="41"/>
        <v/>
      </c>
      <c r="B212" s="369" t="str">
        <f t="shared" si="42"/>
        <v/>
      </c>
      <c r="C212" s="982" t="str">
        <f>IF('Step 4 Support Tool'!F116=0,"",'Step 4 Support Tool'!F116)</f>
        <v/>
      </c>
      <c r="D212" s="982">
        <f>'Step 4 Support Tool'!G116</f>
        <v>0</v>
      </c>
      <c r="E212" s="983">
        <f>'Step 4 Support Tool'!C116</f>
        <v>0</v>
      </c>
      <c r="F212" s="983">
        <f>'Step 4 Support Tool'!D116</f>
        <v>0</v>
      </c>
      <c r="G212" s="842" t="str">
        <f>IF('Step 4 Support Tool'!E116="","",TRIM('Step 4 Support Tool'!E116))</f>
        <v/>
      </c>
      <c r="H212" s="842" t="str">
        <f t="shared" si="38"/>
        <v/>
      </c>
      <c r="I212" s="842" t="str">
        <f t="shared" si="39"/>
        <v/>
      </c>
      <c r="J212" s="984">
        <f>'Step 4 Support Tool'!B116</f>
        <v>0</v>
      </c>
      <c r="K212" s="369">
        <f>'Step 4 Support Tool'!H116</f>
        <v>0</v>
      </c>
      <c r="L212" s="369">
        <f>'Step 4 Support Tool'!I116</f>
        <v>0</v>
      </c>
      <c r="M212" s="985">
        <f>'Step 4 Support Tool'!J116</f>
        <v>0</v>
      </c>
      <c r="N212" s="985">
        <f>'Step 4 Support Tool'!K116</f>
        <v>0</v>
      </c>
      <c r="O212" s="985" t="str">
        <f>'Step 4 Support Tool'!L116</f>
        <v/>
      </c>
      <c r="P212" s="986">
        <f>'Step 4 Support Tool'!M116</f>
        <v>0</v>
      </c>
      <c r="Q212" s="987">
        <f>'Step 4 Support Tool'!N116</f>
        <v>0</v>
      </c>
      <c r="R212" s="987" t="str">
        <f>'Step 4 Support Tool'!O116</f>
        <v/>
      </c>
      <c r="S212" s="988" t="str">
        <f>'Step 4 Support Tool'!P116</f>
        <v/>
      </c>
      <c r="T212" s="989" t="str">
        <f>'Step 4 Support Tool'!Q116</f>
        <v/>
      </c>
      <c r="U212" s="989" t="str">
        <f>'Step 4 Support Tool'!R116</f>
        <v/>
      </c>
      <c r="V212" s="989" t="str">
        <f>'Step 4 Support Tool'!S116</f>
        <v/>
      </c>
      <c r="W212" s="988" t="str">
        <f>'Step 4 Support Tool'!T116</f>
        <v/>
      </c>
      <c r="X212" s="990" t="str">
        <f>'Step 4 Support Tool'!X116</f>
        <v/>
      </c>
      <c r="Y212" s="991" t="str">
        <f t="shared" si="40"/>
        <v/>
      </c>
      <c r="Z212" s="992" t="str">
        <f>'Step 4 Support Tool'!AB116</f>
        <v/>
      </c>
      <c r="AA212" s="993"/>
      <c r="AB212" s="993"/>
      <c r="AC212" s="373"/>
      <c r="AD212" s="373"/>
      <c r="AE212" s="373"/>
      <c r="AF212" s="373"/>
      <c r="AG212" s="373"/>
      <c r="AH212" s="373"/>
      <c r="AI212" s="424"/>
      <c r="AJ212" s="424"/>
      <c r="AK212" s="424"/>
      <c r="AL212" s="424"/>
      <c r="AO212" s="424"/>
      <c r="AP212" s="424"/>
      <c r="AQ212" s="424"/>
      <c r="AR212" s="424"/>
      <c r="AS212" s="424"/>
      <c r="AT212" s="424"/>
      <c r="AU212" s="424"/>
      <c r="AV212" s="424"/>
      <c r="AW212" s="424"/>
      <c r="AX212" s="424"/>
      <c r="AY212" s="424"/>
      <c r="AZ212" s="424"/>
      <c r="BA212" s="424"/>
      <c r="BB212" s="424"/>
      <c r="BC212" s="424"/>
      <c r="BG212" s="994" t="str">
        <f>SUBSTITUTE('Step 4 Support Tool'!A116," ","")</f>
        <v>EE99</v>
      </c>
      <c r="BH212" s="653">
        <f t="shared" si="43"/>
        <v>0</v>
      </c>
      <c r="BI212" s="424"/>
      <c r="BJ212" s="424"/>
      <c r="BK212" s="424"/>
      <c r="BL212" s="424"/>
      <c r="BM212" s="424"/>
      <c r="BN212" s="424"/>
      <c r="BO212" s="424"/>
      <c r="BP212" s="424"/>
      <c r="BQ212" s="424"/>
      <c r="BR212" s="424"/>
      <c r="CQ212" s="424"/>
      <c r="CR212" s="424"/>
      <c r="CT212" s="424"/>
      <c r="CU212" s="424"/>
      <c r="CV212" s="424"/>
      <c r="CW212" s="424"/>
      <c r="CX212" s="424"/>
      <c r="CY212" s="424"/>
      <c r="CZ212" s="424"/>
      <c r="DA212" s="424"/>
      <c r="DC212" s="424"/>
      <c r="DD212" s="424"/>
      <c r="DE212" s="424"/>
      <c r="DF212" s="424"/>
      <c r="DG212" s="424"/>
      <c r="DH212" s="424"/>
      <c r="DJ212" s="424"/>
      <c r="DK212" s="424"/>
      <c r="DL212" s="424"/>
      <c r="DM212" s="424"/>
      <c r="DN212" s="424"/>
      <c r="DO212" s="424"/>
      <c r="DP212" s="424"/>
      <c r="DQ212" s="424"/>
      <c r="DR212" s="424"/>
      <c r="DS212" s="424"/>
      <c r="DT212" s="424"/>
      <c r="DU212" s="424"/>
      <c r="DV212" s="424"/>
      <c r="DW212" s="424"/>
      <c r="DX212" s="424"/>
      <c r="DY212" s="424"/>
      <c r="DZ212" s="424"/>
      <c r="EA212" s="424"/>
      <c r="EB212" s="424"/>
      <c r="EC212" s="424"/>
      <c r="ED212" s="424"/>
      <c r="EE212" s="424"/>
      <c r="EF212" s="424"/>
      <c r="EG212" s="424"/>
      <c r="EH212" s="424"/>
      <c r="EI212" s="424"/>
      <c r="EJ212" s="424"/>
      <c r="EK212" s="424"/>
      <c r="EL212" s="424"/>
      <c r="EM212" s="424"/>
      <c r="EN212" s="424"/>
      <c r="EO212" s="424"/>
      <c r="EP212" s="424"/>
      <c r="EQ212" s="424"/>
      <c r="ER212" s="424"/>
      <c r="ES212" s="424"/>
      <c r="ET212" s="424"/>
      <c r="EU212" s="424"/>
      <c r="EV212" s="424"/>
      <c r="EW212" s="424"/>
      <c r="EX212" s="424"/>
      <c r="EY212" s="424"/>
      <c r="EZ212" s="424"/>
      <c r="FA212" s="424"/>
      <c r="FB212" s="424"/>
      <c r="FC212" s="424"/>
      <c r="FD212" s="424"/>
      <c r="FE212" s="424"/>
      <c r="FF212" s="424"/>
      <c r="FG212" s="424"/>
      <c r="FH212" s="424"/>
      <c r="FI212" s="424"/>
      <c r="FJ212" s="424"/>
      <c r="FK212" s="424"/>
      <c r="FL212" s="424"/>
      <c r="FM212" s="424"/>
      <c r="FN212" s="424"/>
      <c r="FO212" s="424"/>
      <c r="FP212" s="424"/>
      <c r="FQ212" s="424"/>
      <c r="FR212" s="424"/>
      <c r="FS212" s="424"/>
      <c r="FT212" s="424"/>
      <c r="FU212" s="424"/>
      <c r="FV212" s="424"/>
      <c r="FW212" s="424"/>
      <c r="FX212" s="424"/>
      <c r="FY212" s="424"/>
      <c r="FZ212" s="424"/>
      <c r="GA212" s="424"/>
      <c r="GB212" s="424"/>
    </row>
    <row r="213" spans="1:184" ht="12" customHeight="1" x14ac:dyDescent="0.25">
      <c r="A213" s="842" t="str">
        <f t="shared" si="41"/>
        <v/>
      </c>
      <c r="B213" s="369" t="str">
        <f t="shared" si="42"/>
        <v/>
      </c>
      <c r="C213" s="982" t="str">
        <f>IF('Step 4 Support Tool'!F117=0,"",'Step 4 Support Tool'!F117)</f>
        <v/>
      </c>
      <c r="D213" s="982">
        <f>'Step 4 Support Tool'!G117</f>
        <v>0</v>
      </c>
      <c r="E213" s="983">
        <f>'Step 4 Support Tool'!C117</f>
        <v>0</v>
      </c>
      <c r="F213" s="983">
        <f>'Step 4 Support Tool'!D117</f>
        <v>0</v>
      </c>
      <c r="G213" s="842" t="str">
        <f>IF('Step 4 Support Tool'!E117="","",TRIM('Step 4 Support Tool'!E117))</f>
        <v/>
      </c>
      <c r="H213" s="842" t="str">
        <f t="shared" si="38"/>
        <v/>
      </c>
      <c r="I213" s="842" t="str">
        <f t="shared" si="39"/>
        <v/>
      </c>
      <c r="J213" s="984">
        <f>'Step 4 Support Tool'!B117</f>
        <v>0</v>
      </c>
      <c r="K213" s="369">
        <f>'Step 4 Support Tool'!H117</f>
        <v>0</v>
      </c>
      <c r="L213" s="369">
        <f>'Step 4 Support Tool'!I117</f>
        <v>0</v>
      </c>
      <c r="M213" s="985">
        <f>'Step 4 Support Tool'!J117</f>
        <v>0</v>
      </c>
      <c r="N213" s="985">
        <f>'Step 4 Support Tool'!K117</f>
        <v>0</v>
      </c>
      <c r="O213" s="985" t="str">
        <f>'Step 4 Support Tool'!L117</f>
        <v/>
      </c>
      <c r="P213" s="986">
        <f>'Step 4 Support Tool'!M117</f>
        <v>0</v>
      </c>
      <c r="Q213" s="987">
        <f>'Step 4 Support Tool'!N117</f>
        <v>0</v>
      </c>
      <c r="R213" s="987" t="str">
        <f>'Step 4 Support Tool'!O117</f>
        <v/>
      </c>
      <c r="S213" s="988" t="str">
        <f>'Step 4 Support Tool'!P117</f>
        <v/>
      </c>
      <c r="T213" s="989" t="str">
        <f>'Step 4 Support Tool'!Q117</f>
        <v/>
      </c>
      <c r="U213" s="989" t="str">
        <f>'Step 4 Support Tool'!R117</f>
        <v/>
      </c>
      <c r="V213" s="989" t="str">
        <f>'Step 4 Support Tool'!S117</f>
        <v/>
      </c>
      <c r="W213" s="988" t="str">
        <f>'Step 4 Support Tool'!T117</f>
        <v/>
      </c>
      <c r="X213" s="990" t="str">
        <f>'Step 4 Support Tool'!X117</f>
        <v/>
      </c>
      <c r="Y213" s="991" t="str">
        <f t="shared" si="40"/>
        <v/>
      </c>
      <c r="Z213" s="992" t="str">
        <f>'Step 4 Support Tool'!AB117</f>
        <v/>
      </c>
      <c r="AA213" s="993"/>
      <c r="AB213" s="993"/>
      <c r="AC213" s="373"/>
      <c r="AD213" s="373"/>
      <c r="AE213" s="373"/>
      <c r="AF213" s="373"/>
      <c r="AG213" s="373"/>
      <c r="AH213" s="373"/>
      <c r="AI213" s="424"/>
      <c r="AJ213" s="424"/>
      <c r="AK213" s="424"/>
      <c r="AL213" s="424"/>
      <c r="AO213" s="424"/>
      <c r="AP213" s="424"/>
      <c r="AQ213" s="424"/>
      <c r="AR213" s="424"/>
      <c r="AS213" s="424"/>
      <c r="AT213" s="424"/>
      <c r="AU213" s="424"/>
      <c r="AV213" s="424"/>
      <c r="AW213" s="424"/>
      <c r="AX213" s="424"/>
      <c r="AY213" s="424"/>
      <c r="AZ213" s="424"/>
      <c r="BA213" s="424"/>
      <c r="BB213" s="424"/>
      <c r="BC213" s="424"/>
      <c r="BG213" s="994" t="str">
        <f>SUBSTITUTE('Step 4 Support Tool'!A117," ","")</f>
        <v>EE100</v>
      </c>
      <c r="BH213" s="653">
        <f t="shared" si="43"/>
        <v>0</v>
      </c>
      <c r="BI213" s="424"/>
      <c r="BJ213" s="424"/>
      <c r="BK213" s="424"/>
      <c r="BL213" s="424"/>
      <c r="BM213" s="424"/>
      <c r="BN213" s="424"/>
      <c r="BO213" s="424"/>
      <c r="BP213" s="424"/>
      <c r="BQ213" s="424"/>
      <c r="BR213" s="424"/>
      <c r="CQ213" s="424"/>
      <c r="CR213" s="424"/>
      <c r="CT213" s="424"/>
      <c r="CU213" s="424"/>
      <c r="CV213" s="424"/>
      <c r="CW213" s="424"/>
      <c r="CX213" s="424"/>
      <c r="CY213" s="424"/>
      <c r="CZ213" s="424"/>
      <c r="DA213" s="424"/>
      <c r="DC213" s="424"/>
      <c r="DD213" s="424"/>
      <c r="DE213" s="424"/>
      <c r="DF213" s="424"/>
      <c r="DG213" s="424"/>
      <c r="DH213" s="424"/>
      <c r="DJ213" s="424"/>
      <c r="DK213" s="424"/>
      <c r="DL213" s="424"/>
      <c r="DM213" s="424"/>
      <c r="DN213" s="424"/>
      <c r="DO213" s="424"/>
      <c r="DP213" s="424"/>
      <c r="DQ213" s="424"/>
      <c r="DR213" s="424"/>
      <c r="DS213" s="424"/>
      <c r="DT213" s="424"/>
      <c r="DU213" s="424"/>
      <c r="DV213" s="424"/>
      <c r="DW213" s="424"/>
      <c r="DX213" s="424"/>
      <c r="DY213" s="424"/>
      <c r="DZ213" s="424"/>
      <c r="EA213" s="424"/>
      <c r="EB213" s="424"/>
      <c r="EC213" s="424"/>
      <c r="ED213" s="424"/>
      <c r="EE213" s="424"/>
      <c r="EF213" s="424"/>
      <c r="EG213" s="424"/>
      <c r="EH213" s="424"/>
      <c r="EI213" s="424"/>
      <c r="EJ213" s="424"/>
      <c r="EK213" s="424"/>
      <c r="EL213" s="424"/>
      <c r="EM213" s="424"/>
      <c r="EN213" s="424"/>
      <c r="EO213" s="424"/>
      <c r="EP213" s="424"/>
      <c r="EQ213" s="424"/>
      <c r="ER213" s="424"/>
      <c r="ES213" s="424"/>
      <c r="ET213" s="424"/>
      <c r="EU213" s="424"/>
      <c r="EV213" s="424"/>
      <c r="EW213" s="424"/>
      <c r="EX213" s="424"/>
      <c r="EY213" s="424"/>
      <c r="EZ213" s="424"/>
      <c r="FA213" s="424"/>
      <c r="FB213" s="424"/>
      <c r="FC213" s="424"/>
      <c r="FD213" s="424"/>
      <c r="FE213" s="424"/>
      <c r="FF213" s="424"/>
      <c r="FG213" s="424"/>
      <c r="FH213" s="424"/>
      <c r="FI213" s="424"/>
      <c r="FJ213" s="424"/>
      <c r="FK213" s="424"/>
      <c r="FL213" s="424"/>
      <c r="FM213" s="424"/>
      <c r="FN213" s="424"/>
      <c r="FO213" s="424"/>
      <c r="FP213" s="424"/>
      <c r="FQ213" s="424"/>
      <c r="FR213" s="424"/>
      <c r="FS213" s="424"/>
      <c r="FT213" s="424"/>
      <c r="FU213" s="424"/>
      <c r="FV213" s="424"/>
      <c r="FW213" s="424"/>
      <c r="FX213" s="424"/>
      <c r="FY213" s="424"/>
      <c r="FZ213" s="424"/>
      <c r="GA213" s="424"/>
      <c r="GB213" s="424"/>
    </row>
    <row r="214" spans="1:184" ht="12" customHeight="1" x14ac:dyDescent="0.25">
      <c r="A214" s="842" t="str">
        <f t="shared" si="41"/>
        <v/>
      </c>
      <c r="B214" s="369" t="str">
        <f t="shared" si="42"/>
        <v/>
      </c>
      <c r="C214" s="982" t="str">
        <f>IF('Step 4 Support Tool'!F118=0,"",'Step 4 Support Tool'!F118)</f>
        <v/>
      </c>
      <c r="D214" s="982">
        <f>'Step 4 Support Tool'!G118</f>
        <v>0</v>
      </c>
      <c r="E214" s="983">
        <f>'Step 4 Support Tool'!C118</f>
        <v>0</v>
      </c>
      <c r="F214" s="983">
        <f>'Step 4 Support Tool'!D118</f>
        <v>0</v>
      </c>
      <c r="G214" s="842" t="str">
        <f>IF('Step 4 Support Tool'!E118="","",TRIM('Step 4 Support Tool'!E118))</f>
        <v/>
      </c>
      <c r="H214" s="842" t="str">
        <f t="shared" si="38"/>
        <v/>
      </c>
      <c r="I214" s="842" t="str">
        <f t="shared" si="39"/>
        <v/>
      </c>
      <c r="J214" s="984">
        <f>'Step 4 Support Tool'!B118</f>
        <v>0</v>
      </c>
      <c r="K214" s="369">
        <f>'Step 4 Support Tool'!H118</f>
        <v>0</v>
      </c>
      <c r="L214" s="369">
        <f>'Step 4 Support Tool'!I118</f>
        <v>0</v>
      </c>
      <c r="M214" s="985">
        <f>'Step 4 Support Tool'!J118</f>
        <v>0</v>
      </c>
      <c r="N214" s="985">
        <f>'Step 4 Support Tool'!K118</f>
        <v>0</v>
      </c>
      <c r="O214" s="985" t="str">
        <f>'Step 4 Support Tool'!L118</f>
        <v/>
      </c>
      <c r="P214" s="986">
        <f>'Step 4 Support Tool'!M118</f>
        <v>0</v>
      </c>
      <c r="Q214" s="987">
        <f>'Step 4 Support Tool'!N118</f>
        <v>0</v>
      </c>
      <c r="R214" s="987" t="str">
        <f>'Step 4 Support Tool'!O118</f>
        <v/>
      </c>
      <c r="S214" s="988" t="str">
        <f>'Step 4 Support Tool'!P118</f>
        <v/>
      </c>
      <c r="T214" s="989" t="str">
        <f>'Step 4 Support Tool'!Q118</f>
        <v/>
      </c>
      <c r="U214" s="989" t="str">
        <f>'Step 4 Support Tool'!R118</f>
        <v/>
      </c>
      <c r="V214" s="989" t="str">
        <f>'Step 4 Support Tool'!S118</f>
        <v/>
      </c>
      <c r="W214" s="988" t="str">
        <f>'Step 4 Support Tool'!T118</f>
        <v/>
      </c>
      <c r="X214" s="990" t="str">
        <f>'Step 4 Support Tool'!X118</f>
        <v/>
      </c>
      <c r="Y214" s="991" t="str">
        <f t="shared" si="40"/>
        <v/>
      </c>
      <c r="Z214" s="992" t="str">
        <f>'Step 4 Support Tool'!AB118</f>
        <v/>
      </c>
      <c r="AA214" s="993"/>
      <c r="AB214" s="993"/>
      <c r="AC214" s="373"/>
      <c r="AD214" s="373"/>
      <c r="AE214" s="373"/>
      <c r="AF214" s="373"/>
      <c r="AG214" s="373"/>
      <c r="AH214" s="373"/>
      <c r="AI214" s="424"/>
      <c r="AJ214" s="424"/>
      <c r="AK214" s="424"/>
      <c r="AL214" s="424"/>
      <c r="AO214" s="424"/>
      <c r="AP214" s="424"/>
      <c r="AQ214" s="424"/>
      <c r="AR214" s="424"/>
      <c r="AS214" s="424"/>
      <c r="AT214" s="424"/>
      <c r="AU214" s="424"/>
      <c r="AV214" s="424"/>
      <c r="AW214" s="424"/>
      <c r="AX214" s="424"/>
      <c r="AY214" s="424"/>
      <c r="AZ214" s="424"/>
      <c r="BA214" s="424"/>
      <c r="BB214" s="424"/>
      <c r="BC214" s="424"/>
      <c r="BG214" s="994" t="str">
        <f>SUBSTITUTE('Step 4 Support Tool'!A118," ","")</f>
        <v>EE101</v>
      </c>
      <c r="BH214" s="653">
        <f t="shared" si="43"/>
        <v>0</v>
      </c>
      <c r="BI214" s="424"/>
      <c r="BJ214" s="424"/>
      <c r="BK214" s="424"/>
      <c r="BL214" s="424"/>
      <c r="BM214" s="424"/>
      <c r="BN214" s="424"/>
      <c r="BO214" s="424"/>
      <c r="BP214" s="424"/>
      <c r="BQ214" s="424"/>
      <c r="BR214" s="424"/>
      <c r="CQ214" s="424"/>
      <c r="CR214" s="424"/>
      <c r="CT214" s="424"/>
      <c r="CU214" s="424"/>
      <c r="CV214" s="424"/>
      <c r="CW214" s="424"/>
      <c r="CX214" s="424"/>
      <c r="CY214" s="424"/>
      <c r="CZ214" s="424"/>
      <c r="DA214" s="424"/>
      <c r="DC214" s="424"/>
      <c r="DD214" s="424"/>
      <c r="DE214" s="424"/>
      <c r="DF214" s="424"/>
      <c r="DG214" s="424"/>
      <c r="DH214" s="424"/>
      <c r="DJ214" s="424"/>
      <c r="DK214" s="424"/>
      <c r="DL214" s="424"/>
      <c r="DM214" s="424"/>
      <c r="DN214" s="424"/>
      <c r="DO214" s="424"/>
      <c r="DP214" s="424"/>
      <c r="DQ214" s="424"/>
      <c r="DR214" s="424"/>
      <c r="DS214" s="424"/>
      <c r="DT214" s="424"/>
      <c r="DU214" s="424"/>
      <c r="DV214" s="424"/>
      <c r="DW214" s="424"/>
      <c r="DX214" s="424"/>
      <c r="DY214" s="424"/>
      <c r="DZ214" s="424"/>
      <c r="EA214" s="424"/>
      <c r="EB214" s="424"/>
      <c r="EC214" s="424"/>
      <c r="ED214" s="424"/>
      <c r="EE214" s="424"/>
      <c r="EF214" s="424"/>
      <c r="EG214" s="424"/>
      <c r="EH214" s="424"/>
      <c r="EI214" s="424"/>
      <c r="EJ214" s="424"/>
      <c r="EK214" s="424"/>
      <c r="EL214" s="424"/>
      <c r="EM214" s="424"/>
      <c r="EN214" s="424"/>
      <c r="EO214" s="424"/>
      <c r="EP214" s="424"/>
      <c r="EQ214" s="424"/>
      <c r="ER214" s="424"/>
      <c r="ES214" s="424"/>
      <c r="ET214" s="424"/>
      <c r="EU214" s="424"/>
      <c r="EV214" s="424"/>
      <c r="EW214" s="424"/>
      <c r="EX214" s="424"/>
      <c r="EY214" s="424"/>
      <c r="EZ214" s="424"/>
      <c r="FA214" s="424"/>
      <c r="FB214" s="424"/>
      <c r="FC214" s="424"/>
      <c r="FD214" s="424"/>
      <c r="FE214" s="424"/>
      <c r="FF214" s="424"/>
      <c r="FG214" s="424"/>
      <c r="FH214" s="424"/>
      <c r="FI214" s="424"/>
      <c r="FJ214" s="424"/>
      <c r="FK214" s="424"/>
      <c r="FL214" s="424"/>
      <c r="FM214" s="424"/>
      <c r="FN214" s="424"/>
      <c r="FO214" s="424"/>
      <c r="FP214" s="424"/>
      <c r="FQ214" s="424"/>
      <c r="FR214" s="424"/>
      <c r="FS214" s="424"/>
      <c r="FT214" s="424"/>
      <c r="FU214" s="424"/>
      <c r="FV214" s="424"/>
      <c r="FW214" s="424"/>
      <c r="FX214" s="424"/>
      <c r="FY214" s="424"/>
      <c r="FZ214" s="424"/>
      <c r="GA214" s="424"/>
      <c r="GB214" s="424"/>
    </row>
    <row r="215" spans="1:184" ht="12" customHeight="1" x14ac:dyDescent="0.25">
      <c r="A215" s="842" t="str">
        <f t="shared" si="41"/>
        <v/>
      </c>
      <c r="B215" s="369" t="str">
        <f t="shared" si="42"/>
        <v/>
      </c>
      <c r="C215" s="982" t="str">
        <f>IF('Step 4 Support Tool'!F119=0,"",'Step 4 Support Tool'!F119)</f>
        <v/>
      </c>
      <c r="D215" s="982">
        <f>'Step 4 Support Tool'!G119</f>
        <v>0</v>
      </c>
      <c r="E215" s="983">
        <f>'Step 4 Support Tool'!C119</f>
        <v>0</v>
      </c>
      <c r="F215" s="983">
        <f>'Step 4 Support Tool'!D119</f>
        <v>0</v>
      </c>
      <c r="G215" s="842" t="str">
        <f>IF('Step 4 Support Tool'!E119="","",TRIM('Step 4 Support Tool'!E119))</f>
        <v/>
      </c>
      <c r="H215" s="842" t="str">
        <f t="shared" si="38"/>
        <v/>
      </c>
      <c r="I215" s="842" t="str">
        <f t="shared" si="39"/>
        <v/>
      </c>
      <c r="J215" s="984">
        <f>'Step 4 Support Tool'!B119</f>
        <v>0</v>
      </c>
      <c r="K215" s="369">
        <f>'Step 4 Support Tool'!H119</f>
        <v>0</v>
      </c>
      <c r="L215" s="369">
        <f>'Step 4 Support Tool'!I119</f>
        <v>0</v>
      </c>
      <c r="M215" s="985">
        <f>'Step 4 Support Tool'!J119</f>
        <v>0</v>
      </c>
      <c r="N215" s="985">
        <f>'Step 4 Support Tool'!K119</f>
        <v>0</v>
      </c>
      <c r="O215" s="985" t="str">
        <f>'Step 4 Support Tool'!L119</f>
        <v/>
      </c>
      <c r="P215" s="986">
        <f>'Step 4 Support Tool'!M119</f>
        <v>0</v>
      </c>
      <c r="Q215" s="987">
        <f>'Step 4 Support Tool'!N119</f>
        <v>0</v>
      </c>
      <c r="R215" s="987" t="str">
        <f>'Step 4 Support Tool'!O119</f>
        <v/>
      </c>
      <c r="S215" s="988" t="str">
        <f>'Step 4 Support Tool'!P119</f>
        <v/>
      </c>
      <c r="T215" s="989" t="str">
        <f>'Step 4 Support Tool'!Q119</f>
        <v/>
      </c>
      <c r="U215" s="989" t="str">
        <f>'Step 4 Support Tool'!R119</f>
        <v/>
      </c>
      <c r="V215" s="989" t="str">
        <f>'Step 4 Support Tool'!S119</f>
        <v/>
      </c>
      <c r="W215" s="988" t="str">
        <f>'Step 4 Support Tool'!T119</f>
        <v/>
      </c>
      <c r="X215" s="990" t="str">
        <f>'Step 4 Support Tool'!X119</f>
        <v/>
      </c>
      <c r="Y215" s="991" t="str">
        <f t="shared" si="40"/>
        <v/>
      </c>
      <c r="Z215" s="992" t="str">
        <f>'Step 4 Support Tool'!AB119</f>
        <v/>
      </c>
      <c r="AA215" s="993"/>
      <c r="AB215" s="993"/>
      <c r="AC215" s="373"/>
      <c r="AD215" s="373"/>
      <c r="AE215" s="373"/>
      <c r="AF215" s="373"/>
      <c r="AG215" s="373"/>
      <c r="AH215" s="373"/>
      <c r="AI215" s="424"/>
      <c r="AJ215" s="424"/>
      <c r="AK215" s="424"/>
      <c r="AL215" s="424"/>
      <c r="AO215" s="424"/>
      <c r="AP215" s="424"/>
      <c r="AQ215" s="424"/>
      <c r="AR215" s="424"/>
      <c r="AS215" s="424"/>
      <c r="AT215" s="424"/>
      <c r="AU215" s="424"/>
      <c r="AV215" s="424"/>
      <c r="AW215" s="424"/>
      <c r="AX215" s="424"/>
      <c r="AY215" s="424"/>
      <c r="AZ215" s="424"/>
      <c r="BA215" s="424"/>
      <c r="BB215" s="424"/>
      <c r="BC215" s="424"/>
      <c r="BG215" s="994" t="str">
        <f>SUBSTITUTE('Step 4 Support Tool'!A119," ","")</f>
        <v>EE102</v>
      </c>
      <c r="BH215" s="653">
        <f t="shared" si="43"/>
        <v>0</v>
      </c>
      <c r="BI215" s="424"/>
      <c r="BJ215" s="424"/>
      <c r="BK215" s="424"/>
      <c r="BL215" s="424"/>
      <c r="BM215" s="424"/>
      <c r="BN215" s="424"/>
      <c r="BO215" s="424"/>
      <c r="BP215" s="424"/>
      <c r="BQ215" s="424"/>
      <c r="BR215" s="424"/>
      <c r="CQ215" s="424"/>
      <c r="CR215" s="424"/>
      <c r="CT215" s="424"/>
      <c r="CU215" s="424"/>
      <c r="CV215" s="424"/>
      <c r="CW215" s="424"/>
      <c r="CX215" s="424"/>
      <c r="CY215" s="424"/>
      <c r="CZ215" s="424"/>
      <c r="DA215" s="424"/>
      <c r="DC215" s="424"/>
      <c r="DD215" s="424"/>
      <c r="DE215" s="424"/>
      <c r="DF215" s="424"/>
      <c r="DG215" s="424"/>
      <c r="DH215" s="424"/>
      <c r="DJ215" s="424"/>
      <c r="DK215" s="424"/>
      <c r="DL215" s="424"/>
      <c r="DM215" s="424"/>
      <c r="DN215" s="424"/>
      <c r="DO215" s="424"/>
      <c r="DP215" s="424"/>
      <c r="DQ215" s="424"/>
      <c r="DR215" s="424"/>
      <c r="DS215" s="424"/>
      <c r="DT215" s="424"/>
      <c r="DU215" s="424"/>
      <c r="DV215" s="424"/>
      <c r="DW215" s="424"/>
      <c r="DX215" s="424"/>
      <c r="DY215" s="424"/>
      <c r="DZ215" s="424"/>
      <c r="EA215" s="424"/>
      <c r="EB215" s="424"/>
      <c r="EC215" s="424"/>
      <c r="ED215" s="424"/>
      <c r="EE215" s="424"/>
      <c r="EF215" s="424"/>
      <c r="EG215" s="424"/>
      <c r="EH215" s="424"/>
      <c r="EI215" s="424"/>
      <c r="EJ215" s="424"/>
      <c r="EK215" s="424"/>
      <c r="EL215" s="424"/>
      <c r="EM215" s="424"/>
      <c r="EN215" s="424"/>
      <c r="EO215" s="424"/>
      <c r="EP215" s="424"/>
      <c r="EQ215" s="424"/>
      <c r="ER215" s="424"/>
      <c r="ES215" s="424"/>
      <c r="ET215" s="424"/>
      <c r="EU215" s="424"/>
      <c r="EV215" s="424"/>
      <c r="EW215" s="424"/>
      <c r="EX215" s="424"/>
      <c r="EY215" s="424"/>
      <c r="EZ215" s="424"/>
      <c r="FA215" s="424"/>
      <c r="FB215" s="424"/>
      <c r="FC215" s="424"/>
      <c r="FD215" s="424"/>
      <c r="FE215" s="424"/>
      <c r="FF215" s="424"/>
      <c r="FG215" s="424"/>
      <c r="FH215" s="424"/>
      <c r="FI215" s="424"/>
      <c r="FJ215" s="424"/>
      <c r="FK215" s="424"/>
      <c r="FL215" s="424"/>
      <c r="FM215" s="424"/>
      <c r="FN215" s="424"/>
      <c r="FO215" s="424"/>
      <c r="FP215" s="424"/>
      <c r="FQ215" s="424"/>
      <c r="FR215" s="424"/>
      <c r="FS215" s="424"/>
      <c r="FT215" s="424"/>
      <c r="FU215" s="424"/>
      <c r="FV215" s="424"/>
      <c r="FW215" s="424"/>
      <c r="FX215" s="424"/>
      <c r="FY215" s="424"/>
      <c r="FZ215" s="424"/>
      <c r="GA215" s="424"/>
      <c r="GB215" s="424"/>
    </row>
    <row r="216" spans="1:184" ht="12" customHeight="1" x14ac:dyDescent="0.25">
      <c r="A216" s="842" t="str">
        <f t="shared" si="41"/>
        <v/>
      </c>
      <c r="B216" s="369" t="str">
        <f t="shared" si="42"/>
        <v/>
      </c>
      <c r="C216" s="982" t="str">
        <f>IF('Step 4 Support Tool'!F120=0,"",'Step 4 Support Tool'!F120)</f>
        <v/>
      </c>
      <c r="D216" s="982">
        <f>'Step 4 Support Tool'!G120</f>
        <v>0</v>
      </c>
      <c r="E216" s="983">
        <f>'Step 4 Support Tool'!C120</f>
        <v>0</v>
      </c>
      <c r="F216" s="983">
        <f>'Step 4 Support Tool'!D120</f>
        <v>0</v>
      </c>
      <c r="G216" s="842" t="str">
        <f>IF('Step 4 Support Tool'!E120="","",TRIM('Step 4 Support Tool'!E120))</f>
        <v/>
      </c>
      <c r="H216" s="842" t="str">
        <f t="shared" si="38"/>
        <v/>
      </c>
      <c r="I216" s="842" t="str">
        <f t="shared" si="39"/>
        <v/>
      </c>
      <c r="J216" s="984">
        <f>'Step 4 Support Tool'!B120</f>
        <v>0</v>
      </c>
      <c r="K216" s="369">
        <f>'Step 4 Support Tool'!H120</f>
        <v>0</v>
      </c>
      <c r="L216" s="369">
        <f>'Step 4 Support Tool'!I120</f>
        <v>0</v>
      </c>
      <c r="M216" s="985">
        <f>'Step 4 Support Tool'!J120</f>
        <v>0</v>
      </c>
      <c r="N216" s="985">
        <f>'Step 4 Support Tool'!K120</f>
        <v>0</v>
      </c>
      <c r="O216" s="985" t="str">
        <f>'Step 4 Support Tool'!L120</f>
        <v/>
      </c>
      <c r="P216" s="986">
        <f>'Step 4 Support Tool'!M120</f>
        <v>0</v>
      </c>
      <c r="Q216" s="987">
        <f>'Step 4 Support Tool'!N120</f>
        <v>0</v>
      </c>
      <c r="R216" s="987" t="str">
        <f>'Step 4 Support Tool'!O120</f>
        <v/>
      </c>
      <c r="S216" s="988" t="str">
        <f>'Step 4 Support Tool'!P120</f>
        <v/>
      </c>
      <c r="T216" s="989" t="str">
        <f>'Step 4 Support Tool'!Q120</f>
        <v/>
      </c>
      <c r="U216" s="989" t="str">
        <f>'Step 4 Support Tool'!R120</f>
        <v/>
      </c>
      <c r="V216" s="989" t="str">
        <f>'Step 4 Support Tool'!S120</f>
        <v/>
      </c>
      <c r="W216" s="988" t="str">
        <f>'Step 4 Support Tool'!T120</f>
        <v/>
      </c>
      <c r="X216" s="990" t="str">
        <f>'Step 4 Support Tool'!X120</f>
        <v/>
      </c>
      <c r="Y216" s="991" t="str">
        <f t="shared" si="40"/>
        <v/>
      </c>
      <c r="Z216" s="992" t="str">
        <f>'Step 4 Support Tool'!AB120</f>
        <v/>
      </c>
      <c r="AA216" s="993"/>
      <c r="AB216" s="993"/>
      <c r="AC216" s="373"/>
      <c r="AD216" s="373"/>
      <c r="AE216" s="373"/>
      <c r="AF216" s="373"/>
      <c r="AG216" s="373"/>
      <c r="AH216" s="373"/>
      <c r="AI216" s="424"/>
      <c r="AJ216" s="424"/>
      <c r="AK216" s="424"/>
      <c r="AL216" s="424"/>
      <c r="AO216" s="424"/>
      <c r="AP216" s="424"/>
      <c r="AQ216" s="424"/>
      <c r="AR216" s="424"/>
      <c r="AS216" s="424"/>
      <c r="AT216" s="424"/>
      <c r="AU216" s="424"/>
      <c r="AV216" s="424"/>
      <c r="AW216" s="424"/>
      <c r="AX216" s="424"/>
      <c r="AY216" s="424"/>
      <c r="AZ216" s="424"/>
      <c r="BA216" s="424"/>
      <c r="BB216" s="424"/>
      <c r="BC216" s="424"/>
      <c r="BG216" s="994" t="str">
        <f>SUBSTITUTE('Step 4 Support Tool'!A120," ","")</f>
        <v>EE103</v>
      </c>
      <c r="BH216" s="653">
        <f t="shared" si="43"/>
        <v>0</v>
      </c>
      <c r="BI216" s="424"/>
      <c r="BJ216" s="424"/>
      <c r="BK216" s="424"/>
      <c r="BL216" s="424"/>
      <c r="BM216" s="424"/>
      <c r="BN216" s="424"/>
      <c r="BO216" s="424"/>
      <c r="BP216" s="424"/>
      <c r="BQ216" s="424"/>
      <c r="BR216" s="424"/>
      <c r="CQ216" s="424"/>
      <c r="CR216" s="424"/>
      <c r="CT216" s="424"/>
      <c r="CU216" s="424"/>
      <c r="CV216" s="424"/>
      <c r="CW216" s="424"/>
      <c r="CX216" s="424"/>
      <c r="CY216" s="424"/>
      <c r="CZ216" s="424"/>
      <c r="DA216" s="424"/>
      <c r="DC216" s="424"/>
      <c r="DD216" s="424"/>
      <c r="DE216" s="424"/>
      <c r="DF216" s="424"/>
      <c r="DG216" s="424"/>
      <c r="DH216" s="424"/>
      <c r="DJ216" s="424"/>
      <c r="DK216" s="424"/>
      <c r="DL216" s="424"/>
      <c r="DM216" s="424"/>
      <c r="DN216" s="424"/>
      <c r="DO216" s="424"/>
      <c r="DP216" s="424"/>
      <c r="DQ216" s="424"/>
      <c r="DR216" s="424"/>
      <c r="DS216" s="424"/>
      <c r="DT216" s="424"/>
      <c r="DU216" s="424"/>
      <c r="DV216" s="424"/>
      <c r="DW216" s="424"/>
      <c r="DX216" s="424"/>
      <c r="DY216" s="424"/>
      <c r="DZ216" s="424"/>
      <c r="EA216" s="424"/>
      <c r="EB216" s="424"/>
      <c r="EC216" s="424"/>
      <c r="ED216" s="424"/>
      <c r="EE216" s="424"/>
      <c r="EF216" s="424"/>
      <c r="EG216" s="424"/>
      <c r="EH216" s="424"/>
      <c r="EI216" s="424"/>
      <c r="EJ216" s="424"/>
      <c r="EK216" s="424"/>
      <c r="EL216" s="424"/>
      <c r="EM216" s="424"/>
      <c r="EN216" s="424"/>
      <c r="EO216" s="424"/>
      <c r="EP216" s="424"/>
      <c r="EQ216" s="424"/>
      <c r="ER216" s="424"/>
      <c r="ES216" s="424"/>
      <c r="ET216" s="424"/>
      <c r="EU216" s="424"/>
      <c r="EV216" s="424"/>
      <c r="EW216" s="424"/>
      <c r="EX216" s="424"/>
      <c r="EY216" s="424"/>
      <c r="EZ216" s="424"/>
      <c r="FA216" s="424"/>
      <c r="FB216" s="424"/>
      <c r="FC216" s="424"/>
      <c r="FD216" s="424"/>
      <c r="FE216" s="424"/>
      <c r="FF216" s="424"/>
      <c r="FG216" s="424"/>
      <c r="FH216" s="424"/>
      <c r="FI216" s="424"/>
      <c r="FJ216" s="424"/>
      <c r="FK216" s="424"/>
      <c r="FL216" s="424"/>
      <c r="FM216" s="424"/>
      <c r="FN216" s="424"/>
      <c r="FO216" s="424"/>
      <c r="FP216" s="424"/>
      <c r="FQ216" s="424"/>
      <c r="FR216" s="424"/>
      <c r="FS216" s="424"/>
      <c r="FT216" s="424"/>
      <c r="FU216" s="424"/>
      <c r="FV216" s="424"/>
      <c r="FW216" s="424"/>
      <c r="FX216" s="424"/>
      <c r="FY216" s="424"/>
      <c r="FZ216" s="424"/>
      <c r="GA216" s="424"/>
      <c r="GB216" s="424"/>
    </row>
    <row r="217" spans="1:184" ht="12" customHeight="1" x14ac:dyDescent="0.25">
      <c r="A217" s="842" t="str">
        <f t="shared" si="41"/>
        <v/>
      </c>
      <c r="B217" s="369" t="str">
        <f t="shared" si="42"/>
        <v/>
      </c>
      <c r="C217" s="982" t="str">
        <f>IF('Step 4 Support Tool'!F121=0,"",'Step 4 Support Tool'!F121)</f>
        <v/>
      </c>
      <c r="D217" s="982">
        <f>'Step 4 Support Tool'!G121</f>
        <v>0</v>
      </c>
      <c r="E217" s="983">
        <f>'Step 4 Support Tool'!C121</f>
        <v>0</v>
      </c>
      <c r="F217" s="983">
        <f>'Step 4 Support Tool'!D121</f>
        <v>0</v>
      </c>
      <c r="G217" s="842" t="str">
        <f>IF('Step 4 Support Tool'!E121="","",TRIM('Step 4 Support Tool'!E121))</f>
        <v/>
      </c>
      <c r="H217" s="842" t="str">
        <f t="shared" si="38"/>
        <v/>
      </c>
      <c r="I217" s="842" t="str">
        <f t="shared" si="39"/>
        <v/>
      </c>
      <c r="J217" s="984">
        <f>'Step 4 Support Tool'!B121</f>
        <v>0</v>
      </c>
      <c r="K217" s="369">
        <f>'Step 4 Support Tool'!H121</f>
        <v>0</v>
      </c>
      <c r="L217" s="369">
        <f>'Step 4 Support Tool'!I121</f>
        <v>0</v>
      </c>
      <c r="M217" s="985">
        <f>'Step 4 Support Tool'!J121</f>
        <v>0</v>
      </c>
      <c r="N217" s="985">
        <f>'Step 4 Support Tool'!K121</f>
        <v>0</v>
      </c>
      <c r="O217" s="985" t="str">
        <f>'Step 4 Support Tool'!L121</f>
        <v/>
      </c>
      <c r="P217" s="986">
        <f>'Step 4 Support Tool'!M121</f>
        <v>0</v>
      </c>
      <c r="Q217" s="987">
        <f>'Step 4 Support Tool'!N121</f>
        <v>0</v>
      </c>
      <c r="R217" s="987" t="str">
        <f>'Step 4 Support Tool'!O121</f>
        <v/>
      </c>
      <c r="S217" s="988" t="str">
        <f>'Step 4 Support Tool'!P121</f>
        <v/>
      </c>
      <c r="T217" s="989" t="str">
        <f>'Step 4 Support Tool'!Q121</f>
        <v/>
      </c>
      <c r="U217" s="989" t="str">
        <f>'Step 4 Support Tool'!R121</f>
        <v/>
      </c>
      <c r="V217" s="989" t="str">
        <f>'Step 4 Support Tool'!S121</f>
        <v/>
      </c>
      <c r="W217" s="988" t="str">
        <f>'Step 4 Support Tool'!T121</f>
        <v/>
      </c>
      <c r="X217" s="990" t="str">
        <f>'Step 4 Support Tool'!X121</f>
        <v/>
      </c>
      <c r="Y217" s="991" t="str">
        <f t="shared" si="40"/>
        <v/>
      </c>
      <c r="Z217" s="992" t="str">
        <f>'Step 4 Support Tool'!AB121</f>
        <v/>
      </c>
      <c r="AA217" s="993"/>
      <c r="AB217" s="993"/>
      <c r="AC217" s="373"/>
      <c r="AD217" s="373"/>
      <c r="AE217" s="373"/>
      <c r="AF217" s="373"/>
      <c r="AG217" s="373"/>
      <c r="AH217" s="373"/>
      <c r="AI217" s="424"/>
      <c r="AJ217" s="424"/>
      <c r="AK217" s="424"/>
      <c r="AL217" s="424"/>
      <c r="AO217" s="424"/>
      <c r="AP217" s="424"/>
      <c r="AQ217" s="424"/>
      <c r="AR217" s="424"/>
      <c r="AS217" s="424"/>
      <c r="AT217" s="424"/>
      <c r="AU217" s="424"/>
      <c r="AV217" s="424"/>
      <c r="AW217" s="424"/>
      <c r="AX217" s="424"/>
      <c r="AY217" s="424"/>
      <c r="AZ217" s="424"/>
      <c r="BA217" s="424"/>
      <c r="BB217" s="424"/>
      <c r="BC217" s="424"/>
      <c r="BG217" s="994" t="str">
        <f>SUBSTITUTE('Step 4 Support Tool'!A121," ","")</f>
        <v>EE104</v>
      </c>
      <c r="BH217" s="653">
        <f t="shared" si="43"/>
        <v>0</v>
      </c>
      <c r="BI217" s="424"/>
      <c r="BJ217" s="424"/>
      <c r="BK217" s="424"/>
      <c r="BL217" s="424"/>
      <c r="BM217" s="424"/>
      <c r="BN217" s="424"/>
      <c r="BO217" s="424"/>
      <c r="BP217" s="424"/>
      <c r="BQ217" s="424"/>
      <c r="BR217" s="424"/>
      <c r="CQ217" s="424"/>
      <c r="CR217" s="424"/>
      <c r="CT217" s="424"/>
      <c r="CU217" s="424"/>
      <c r="CV217" s="424"/>
      <c r="CW217" s="424"/>
      <c r="CX217" s="424"/>
      <c r="CY217" s="424"/>
      <c r="CZ217" s="424"/>
      <c r="DA217" s="424"/>
      <c r="DC217" s="424"/>
      <c r="DD217" s="424"/>
      <c r="DE217" s="424"/>
      <c r="DF217" s="424"/>
      <c r="DG217" s="424"/>
      <c r="DH217" s="424"/>
      <c r="DJ217" s="424"/>
      <c r="DK217" s="424"/>
      <c r="DL217" s="424"/>
      <c r="DM217" s="424"/>
      <c r="DN217" s="424"/>
      <c r="DO217" s="424"/>
      <c r="DP217" s="424"/>
      <c r="DQ217" s="424"/>
      <c r="DR217" s="424"/>
      <c r="DS217" s="424"/>
      <c r="DT217" s="424"/>
      <c r="DU217" s="424"/>
      <c r="DV217" s="424"/>
      <c r="DW217" s="424"/>
      <c r="DX217" s="424"/>
      <c r="DY217" s="424"/>
      <c r="DZ217" s="424"/>
      <c r="EA217" s="424"/>
      <c r="EB217" s="424"/>
      <c r="EC217" s="424"/>
      <c r="ED217" s="424"/>
      <c r="EE217" s="424"/>
      <c r="EF217" s="424"/>
      <c r="EG217" s="424"/>
      <c r="EH217" s="424"/>
      <c r="EI217" s="424"/>
      <c r="EJ217" s="424"/>
      <c r="EK217" s="424"/>
      <c r="EL217" s="424"/>
      <c r="EM217" s="424"/>
      <c r="EN217" s="424"/>
      <c r="EO217" s="424"/>
      <c r="EP217" s="424"/>
      <c r="EQ217" s="424"/>
      <c r="ER217" s="424"/>
      <c r="ES217" s="424"/>
      <c r="ET217" s="424"/>
      <c r="EU217" s="424"/>
      <c r="EV217" s="424"/>
      <c r="EW217" s="424"/>
      <c r="EX217" s="424"/>
      <c r="EY217" s="424"/>
      <c r="EZ217" s="424"/>
      <c r="FA217" s="424"/>
      <c r="FB217" s="424"/>
      <c r="FC217" s="424"/>
      <c r="FD217" s="424"/>
      <c r="FE217" s="424"/>
      <c r="FF217" s="424"/>
      <c r="FG217" s="424"/>
      <c r="FH217" s="424"/>
      <c r="FI217" s="424"/>
      <c r="FJ217" s="424"/>
      <c r="FK217" s="424"/>
      <c r="FL217" s="424"/>
      <c r="FM217" s="424"/>
      <c r="FN217" s="424"/>
      <c r="FO217" s="424"/>
      <c r="FP217" s="424"/>
      <c r="FQ217" s="424"/>
      <c r="FR217" s="424"/>
      <c r="FS217" s="424"/>
      <c r="FT217" s="424"/>
      <c r="FU217" s="424"/>
      <c r="FV217" s="424"/>
      <c r="FW217" s="424"/>
      <c r="FX217" s="424"/>
      <c r="FY217" s="424"/>
      <c r="FZ217" s="424"/>
      <c r="GA217" s="424"/>
      <c r="GB217" s="424"/>
    </row>
    <row r="218" spans="1:184" ht="12" customHeight="1" x14ac:dyDescent="0.25">
      <c r="A218" s="842" t="str">
        <f t="shared" si="41"/>
        <v/>
      </c>
      <c r="B218" s="369" t="str">
        <f t="shared" si="42"/>
        <v/>
      </c>
      <c r="C218" s="982" t="str">
        <f>IF('Step 4 Support Tool'!F122=0,"",'Step 4 Support Tool'!F122)</f>
        <v/>
      </c>
      <c r="D218" s="982">
        <f>'Step 4 Support Tool'!G122</f>
        <v>0</v>
      </c>
      <c r="E218" s="983">
        <f>'Step 4 Support Tool'!C122</f>
        <v>0</v>
      </c>
      <c r="F218" s="983">
        <f>'Step 4 Support Tool'!D122</f>
        <v>0</v>
      </c>
      <c r="G218" s="842" t="str">
        <f>IF('Step 4 Support Tool'!E122="","",TRIM('Step 4 Support Tool'!E122))</f>
        <v/>
      </c>
      <c r="H218" s="842" t="str">
        <f t="shared" si="38"/>
        <v/>
      </c>
      <c r="I218" s="842" t="str">
        <f t="shared" si="39"/>
        <v/>
      </c>
      <c r="J218" s="984">
        <f>'Step 4 Support Tool'!B122</f>
        <v>0</v>
      </c>
      <c r="K218" s="369">
        <f>'Step 4 Support Tool'!H122</f>
        <v>0</v>
      </c>
      <c r="L218" s="369">
        <f>'Step 4 Support Tool'!I122</f>
        <v>0</v>
      </c>
      <c r="M218" s="985">
        <f>'Step 4 Support Tool'!J122</f>
        <v>0</v>
      </c>
      <c r="N218" s="985">
        <f>'Step 4 Support Tool'!K122</f>
        <v>0</v>
      </c>
      <c r="O218" s="985" t="str">
        <f>'Step 4 Support Tool'!L122</f>
        <v/>
      </c>
      <c r="P218" s="986">
        <f>'Step 4 Support Tool'!M122</f>
        <v>0</v>
      </c>
      <c r="Q218" s="987">
        <f>'Step 4 Support Tool'!N122</f>
        <v>0</v>
      </c>
      <c r="R218" s="987" t="str">
        <f>'Step 4 Support Tool'!O122</f>
        <v/>
      </c>
      <c r="S218" s="988" t="str">
        <f>'Step 4 Support Tool'!P122</f>
        <v/>
      </c>
      <c r="T218" s="989" t="str">
        <f>'Step 4 Support Tool'!Q122</f>
        <v/>
      </c>
      <c r="U218" s="989" t="str">
        <f>'Step 4 Support Tool'!R122</f>
        <v/>
      </c>
      <c r="V218" s="989" t="str">
        <f>'Step 4 Support Tool'!S122</f>
        <v/>
      </c>
      <c r="W218" s="988" t="str">
        <f>'Step 4 Support Tool'!T122</f>
        <v/>
      </c>
      <c r="X218" s="990" t="str">
        <f>'Step 4 Support Tool'!X122</f>
        <v/>
      </c>
      <c r="Y218" s="991" t="str">
        <f t="shared" si="40"/>
        <v/>
      </c>
      <c r="Z218" s="992" t="str">
        <f>'Step 4 Support Tool'!AB122</f>
        <v/>
      </c>
      <c r="AA218" s="993"/>
      <c r="AB218" s="993"/>
      <c r="AC218" s="373"/>
      <c r="AD218" s="373"/>
      <c r="AE218" s="373"/>
      <c r="AF218" s="373"/>
      <c r="AG218" s="373"/>
      <c r="AH218" s="373"/>
      <c r="AI218" s="424"/>
      <c r="AJ218" s="424"/>
      <c r="AK218" s="424"/>
      <c r="AL218" s="424"/>
      <c r="AO218" s="424"/>
      <c r="AP218" s="424"/>
      <c r="AQ218" s="424"/>
      <c r="AR218" s="424"/>
      <c r="AS218" s="424"/>
      <c r="AT218" s="424"/>
      <c r="AU218" s="424"/>
      <c r="AV218" s="424"/>
      <c r="AW218" s="424"/>
      <c r="AX218" s="424"/>
      <c r="AY218" s="424"/>
      <c r="AZ218" s="424"/>
      <c r="BA218" s="424"/>
      <c r="BB218" s="424"/>
      <c r="BC218" s="424"/>
      <c r="BG218" s="994" t="str">
        <f>SUBSTITUTE('Step 4 Support Tool'!A122," ","")</f>
        <v>EE105</v>
      </c>
      <c r="BH218" s="653">
        <f t="shared" si="43"/>
        <v>0</v>
      </c>
      <c r="BI218" s="424"/>
      <c r="BJ218" s="424"/>
      <c r="BK218" s="424"/>
      <c r="BL218" s="424"/>
      <c r="BM218" s="424"/>
      <c r="BN218" s="424"/>
      <c r="BO218" s="424"/>
      <c r="BP218" s="424"/>
      <c r="BQ218" s="424"/>
      <c r="BR218" s="424"/>
      <c r="CQ218" s="424"/>
      <c r="CR218" s="424"/>
      <c r="CT218" s="424"/>
      <c r="CU218" s="424"/>
      <c r="CV218" s="424"/>
      <c r="CW218" s="424"/>
      <c r="CX218" s="424"/>
      <c r="CY218" s="424"/>
      <c r="CZ218" s="424"/>
      <c r="DA218" s="424"/>
      <c r="DC218" s="424"/>
      <c r="DD218" s="424"/>
      <c r="DE218" s="424"/>
      <c r="DF218" s="424"/>
      <c r="DG218" s="424"/>
      <c r="DH218" s="424"/>
      <c r="DJ218" s="424"/>
      <c r="DK218" s="424"/>
      <c r="DL218" s="424"/>
      <c r="DM218" s="424"/>
      <c r="DN218" s="424"/>
      <c r="DO218" s="424"/>
      <c r="DP218" s="424"/>
      <c r="DQ218" s="424"/>
      <c r="DR218" s="424"/>
      <c r="DS218" s="424"/>
      <c r="DT218" s="424"/>
      <c r="DU218" s="424"/>
      <c r="DV218" s="424"/>
      <c r="DW218" s="424"/>
      <c r="DX218" s="424"/>
      <c r="DY218" s="424"/>
      <c r="DZ218" s="424"/>
      <c r="EA218" s="424"/>
      <c r="EB218" s="424"/>
      <c r="EC218" s="424"/>
      <c r="ED218" s="424"/>
      <c r="EE218" s="424"/>
      <c r="EF218" s="424"/>
      <c r="EG218" s="424"/>
      <c r="EH218" s="424"/>
      <c r="EI218" s="424"/>
      <c r="EJ218" s="424"/>
      <c r="EK218" s="424"/>
      <c r="EL218" s="424"/>
      <c r="EM218" s="424"/>
      <c r="EN218" s="424"/>
      <c r="EO218" s="424"/>
      <c r="EP218" s="424"/>
      <c r="EQ218" s="424"/>
      <c r="ER218" s="424"/>
      <c r="ES218" s="424"/>
      <c r="ET218" s="424"/>
      <c r="EU218" s="424"/>
      <c r="EV218" s="424"/>
      <c r="EW218" s="424"/>
      <c r="EX218" s="424"/>
      <c r="EY218" s="424"/>
      <c r="EZ218" s="424"/>
      <c r="FA218" s="424"/>
      <c r="FB218" s="424"/>
      <c r="FC218" s="424"/>
      <c r="FD218" s="424"/>
      <c r="FE218" s="424"/>
      <c r="FF218" s="424"/>
      <c r="FG218" s="424"/>
      <c r="FH218" s="424"/>
      <c r="FI218" s="424"/>
      <c r="FJ218" s="424"/>
      <c r="FK218" s="424"/>
      <c r="FL218" s="424"/>
      <c r="FM218" s="424"/>
      <c r="FN218" s="424"/>
      <c r="FO218" s="424"/>
      <c r="FP218" s="424"/>
      <c r="FQ218" s="424"/>
      <c r="FR218" s="424"/>
      <c r="FS218" s="424"/>
      <c r="FT218" s="424"/>
      <c r="FU218" s="424"/>
      <c r="FV218" s="424"/>
      <c r="FW218" s="424"/>
      <c r="FX218" s="424"/>
      <c r="FY218" s="424"/>
      <c r="FZ218" s="424"/>
      <c r="GA218" s="424"/>
      <c r="GB218" s="424"/>
    </row>
    <row r="219" spans="1:184" ht="12" customHeight="1" x14ac:dyDescent="0.25">
      <c r="A219" s="842" t="str">
        <f t="shared" si="41"/>
        <v/>
      </c>
      <c r="B219" s="369" t="str">
        <f t="shared" si="42"/>
        <v/>
      </c>
      <c r="C219" s="982" t="str">
        <f>IF('Step 4 Support Tool'!F123=0,"",'Step 4 Support Tool'!F123)</f>
        <v/>
      </c>
      <c r="D219" s="982">
        <f>'Step 4 Support Tool'!G123</f>
        <v>0</v>
      </c>
      <c r="E219" s="983">
        <f>'Step 4 Support Tool'!C123</f>
        <v>0</v>
      </c>
      <c r="F219" s="983">
        <f>'Step 4 Support Tool'!D123</f>
        <v>0</v>
      </c>
      <c r="G219" s="842" t="str">
        <f>IF('Step 4 Support Tool'!E123="","",TRIM('Step 4 Support Tool'!E123))</f>
        <v/>
      </c>
      <c r="H219" s="842" t="str">
        <f t="shared" si="38"/>
        <v/>
      </c>
      <c r="I219" s="842" t="str">
        <f t="shared" si="39"/>
        <v/>
      </c>
      <c r="J219" s="984">
        <f>'Step 4 Support Tool'!B123</f>
        <v>0</v>
      </c>
      <c r="K219" s="369">
        <f>'Step 4 Support Tool'!H123</f>
        <v>0</v>
      </c>
      <c r="L219" s="369">
        <f>'Step 4 Support Tool'!I123</f>
        <v>0</v>
      </c>
      <c r="M219" s="985">
        <f>'Step 4 Support Tool'!J123</f>
        <v>0</v>
      </c>
      <c r="N219" s="985">
        <f>'Step 4 Support Tool'!K123</f>
        <v>0</v>
      </c>
      <c r="O219" s="985" t="str">
        <f>'Step 4 Support Tool'!L123</f>
        <v/>
      </c>
      <c r="P219" s="986">
        <f>'Step 4 Support Tool'!M123</f>
        <v>0</v>
      </c>
      <c r="Q219" s="987">
        <f>'Step 4 Support Tool'!N123</f>
        <v>0</v>
      </c>
      <c r="R219" s="987" t="str">
        <f>'Step 4 Support Tool'!O123</f>
        <v/>
      </c>
      <c r="S219" s="988" t="str">
        <f>'Step 4 Support Tool'!P123</f>
        <v/>
      </c>
      <c r="T219" s="989" t="str">
        <f>'Step 4 Support Tool'!Q123</f>
        <v/>
      </c>
      <c r="U219" s="989" t="str">
        <f>'Step 4 Support Tool'!R123</f>
        <v/>
      </c>
      <c r="V219" s="989" t="str">
        <f>'Step 4 Support Tool'!S123</f>
        <v/>
      </c>
      <c r="W219" s="988" t="str">
        <f>'Step 4 Support Tool'!T123</f>
        <v/>
      </c>
      <c r="X219" s="990" t="str">
        <f>'Step 4 Support Tool'!X123</f>
        <v/>
      </c>
      <c r="Y219" s="991" t="str">
        <f t="shared" si="40"/>
        <v/>
      </c>
      <c r="Z219" s="992" t="str">
        <f>'Step 4 Support Tool'!AB123</f>
        <v/>
      </c>
      <c r="AA219" s="993"/>
      <c r="AB219" s="993"/>
      <c r="AC219" s="373"/>
      <c r="AD219" s="373"/>
      <c r="AE219" s="373"/>
      <c r="AF219" s="373"/>
      <c r="AG219" s="373"/>
      <c r="AH219" s="373"/>
      <c r="AI219" s="424"/>
      <c r="AJ219" s="424"/>
      <c r="AK219" s="424"/>
      <c r="AL219" s="424"/>
      <c r="AO219" s="424"/>
      <c r="AP219" s="424"/>
      <c r="AQ219" s="424"/>
      <c r="AR219" s="424"/>
      <c r="AS219" s="424"/>
      <c r="AT219" s="424"/>
      <c r="AU219" s="424"/>
      <c r="AV219" s="424"/>
      <c r="AW219" s="424"/>
      <c r="AX219" s="424"/>
      <c r="AY219" s="424"/>
      <c r="AZ219" s="424"/>
      <c r="BA219" s="424"/>
      <c r="BB219" s="424"/>
      <c r="BC219" s="424"/>
      <c r="BG219" s="994" t="str">
        <f>SUBSTITUTE('Step 4 Support Tool'!A123," ","")</f>
        <v>EE106</v>
      </c>
      <c r="BH219" s="653">
        <f t="shared" si="43"/>
        <v>0</v>
      </c>
      <c r="BI219" s="424"/>
      <c r="BJ219" s="424"/>
      <c r="BK219" s="424"/>
      <c r="BL219" s="424"/>
      <c r="BM219" s="424"/>
      <c r="BN219" s="424"/>
      <c r="BO219" s="424"/>
      <c r="BP219" s="424"/>
      <c r="BQ219" s="424"/>
      <c r="BR219" s="424"/>
      <c r="CQ219" s="424"/>
      <c r="CR219" s="424"/>
      <c r="CT219" s="424"/>
      <c r="CU219" s="424"/>
      <c r="CV219" s="424"/>
      <c r="CW219" s="424"/>
      <c r="CX219" s="424"/>
      <c r="CY219" s="424"/>
      <c r="CZ219" s="424"/>
      <c r="DA219" s="424"/>
      <c r="DC219" s="424"/>
      <c r="DD219" s="424"/>
      <c r="DE219" s="424"/>
      <c r="DF219" s="424"/>
      <c r="DG219" s="424"/>
      <c r="DH219" s="424"/>
      <c r="DJ219" s="424"/>
      <c r="DK219" s="424"/>
      <c r="DL219" s="424"/>
      <c r="DM219" s="424"/>
      <c r="DN219" s="424"/>
      <c r="DO219" s="424"/>
      <c r="DP219" s="424"/>
      <c r="DQ219" s="424"/>
      <c r="DR219" s="424"/>
      <c r="DS219" s="424"/>
      <c r="DT219" s="424"/>
      <c r="DU219" s="424"/>
      <c r="DV219" s="424"/>
      <c r="DW219" s="424"/>
      <c r="DX219" s="424"/>
      <c r="DY219" s="424"/>
      <c r="DZ219" s="424"/>
      <c r="EA219" s="424"/>
      <c r="EB219" s="424"/>
      <c r="EC219" s="424"/>
      <c r="ED219" s="424"/>
      <c r="EE219" s="424"/>
      <c r="EF219" s="424"/>
      <c r="EG219" s="424"/>
      <c r="EH219" s="424"/>
      <c r="EI219" s="424"/>
      <c r="EJ219" s="424"/>
      <c r="EK219" s="424"/>
      <c r="EL219" s="424"/>
      <c r="EM219" s="424"/>
      <c r="EN219" s="424"/>
      <c r="EO219" s="424"/>
      <c r="EP219" s="424"/>
      <c r="EQ219" s="424"/>
      <c r="ER219" s="424"/>
      <c r="ES219" s="424"/>
      <c r="ET219" s="424"/>
      <c r="EU219" s="424"/>
      <c r="EV219" s="424"/>
      <c r="EW219" s="424"/>
      <c r="EX219" s="424"/>
      <c r="EY219" s="424"/>
      <c r="EZ219" s="424"/>
      <c r="FA219" s="424"/>
      <c r="FB219" s="424"/>
      <c r="FC219" s="424"/>
      <c r="FD219" s="424"/>
      <c r="FE219" s="424"/>
      <c r="FF219" s="424"/>
      <c r="FG219" s="424"/>
      <c r="FH219" s="424"/>
      <c r="FI219" s="424"/>
      <c r="FJ219" s="424"/>
      <c r="FK219" s="424"/>
      <c r="FL219" s="424"/>
      <c r="FM219" s="424"/>
      <c r="FN219" s="424"/>
      <c r="FO219" s="424"/>
      <c r="FP219" s="424"/>
      <c r="FQ219" s="424"/>
      <c r="FR219" s="424"/>
      <c r="FS219" s="424"/>
      <c r="FT219" s="424"/>
      <c r="FU219" s="424"/>
      <c r="FV219" s="424"/>
      <c r="FW219" s="424"/>
      <c r="FX219" s="424"/>
      <c r="FY219" s="424"/>
      <c r="FZ219" s="424"/>
      <c r="GA219" s="424"/>
      <c r="GB219" s="424"/>
    </row>
    <row r="220" spans="1:184" ht="12" customHeight="1" x14ac:dyDescent="0.25">
      <c r="A220" s="842" t="str">
        <f t="shared" si="41"/>
        <v/>
      </c>
      <c r="B220" s="369" t="str">
        <f t="shared" si="42"/>
        <v/>
      </c>
      <c r="C220" s="982" t="str">
        <f>IF('Step 4 Support Tool'!F124=0,"",'Step 4 Support Tool'!F124)</f>
        <v/>
      </c>
      <c r="D220" s="982">
        <f>'Step 4 Support Tool'!G124</f>
        <v>0</v>
      </c>
      <c r="E220" s="983">
        <f>'Step 4 Support Tool'!C124</f>
        <v>0</v>
      </c>
      <c r="F220" s="983">
        <f>'Step 4 Support Tool'!D124</f>
        <v>0</v>
      </c>
      <c r="G220" s="842" t="str">
        <f>IF('Step 4 Support Tool'!E124="","",TRIM('Step 4 Support Tool'!E124))</f>
        <v/>
      </c>
      <c r="H220" s="842" t="str">
        <f t="shared" si="38"/>
        <v/>
      </c>
      <c r="I220" s="842" t="str">
        <f t="shared" si="39"/>
        <v/>
      </c>
      <c r="J220" s="984">
        <f>'Step 4 Support Tool'!B124</f>
        <v>0</v>
      </c>
      <c r="K220" s="369">
        <f>'Step 4 Support Tool'!H124</f>
        <v>0</v>
      </c>
      <c r="L220" s="369">
        <f>'Step 4 Support Tool'!I124</f>
        <v>0</v>
      </c>
      <c r="M220" s="985">
        <f>'Step 4 Support Tool'!J124</f>
        <v>0</v>
      </c>
      <c r="N220" s="985">
        <f>'Step 4 Support Tool'!K124</f>
        <v>0</v>
      </c>
      <c r="O220" s="985" t="str">
        <f>'Step 4 Support Tool'!L124</f>
        <v/>
      </c>
      <c r="P220" s="986">
        <f>'Step 4 Support Tool'!M124</f>
        <v>0</v>
      </c>
      <c r="Q220" s="987">
        <f>'Step 4 Support Tool'!N124</f>
        <v>0</v>
      </c>
      <c r="R220" s="987" t="str">
        <f>'Step 4 Support Tool'!O124</f>
        <v/>
      </c>
      <c r="S220" s="988" t="str">
        <f>'Step 4 Support Tool'!P124</f>
        <v/>
      </c>
      <c r="T220" s="989" t="str">
        <f>'Step 4 Support Tool'!Q124</f>
        <v/>
      </c>
      <c r="U220" s="989" t="str">
        <f>'Step 4 Support Tool'!R124</f>
        <v/>
      </c>
      <c r="V220" s="989" t="str">
        <f>'Step 4 Support Tool'!S124</f>
        <v/>
      </c>
      <c r="W220" s="988" t="str">
        <f>'Step 4 Support Tool'!T124</f>
        <v/>
      </c>
      <c r="X220" s="990" t="str">
        <f>'Step 4 Support Tool'!X124</f>
        <v/>
      </c>
      <c r="Y220" s="991" t="str">
        <f t="shared" si="40"/>
        <v/>
      </c>
      <c r="Z220" s="992" t="str">
        <f>'Step 4 Support Tool'!AB124</f>
        <v/>
      </c>
      <c r="AA220" s="993"/>
      <c r="AB220" s="993"/>
      <c r="AC220" s="373"/>
      <c r="AD220" s="373"/>
      <c r="AE220" s="373"/>
      <c r="AF220" s="373"/>
      <c r="AG220" s="373"/>
      <c r="AH220" s="373"/>
      <c r="AI220" s="424"/>
      <c r="AJ220" s="424"/>
      <c r="AK220" s="424"/>
      <c r="AL220" s="424"/>
      <c r="AO220" s="424"/>
      <c r="AP220" s="424"/>
      <c r="AQ220" s="424"/>
      <c r="AR220" s="424"/>
      <c r="AS220" s="424"/>
      <c r="AT220" s="424"/>
      <c r="AU220" s="424"/>
      <c r="AV220" s="424"/>
      <c r="AW220" s="424"/>
      <c r="AX220" s="424"/>
      <c r="AY220" s="424"/>
      <c r="AZ220" s="424"/>
      <c r="BA220" s="424"/>
      <c r="BB220" s="424"/>
      <c r="BC220" s="424"/>
      <c r="BG220" s="994" t="str">
        <f>SUBSTITUTE('Step 4 Support Tool'!A124," ","")</f>
        <v>EE107</v>
      </c>
      <c r="BH220" s="653">
        <f t="shared" si="43"/>
        <v>0</v>
      </c>
      <c r="BI220" s="424"/>
      <c r="BJ220" s="424"/>
      <c r="BK220" s="424"/>
      <c r="BL220" s="424"/>
      <c r="BM220" s="424"/>
      <c r="BN220" s="424"/>
      <c r="BO220" s="424"/>
      <c r="BP220" s="424"/>
      <c r="BQ220" s="424"/>
      <c r="BR220" s="424"/>
      <c r="CQ220" s="424"/>
      <c r="CR220" s="424"/>
      <c r="CT220" s="424"/>
      <c r="CU220" s="424"/>
      <c r="CV220" s="424"/>
      <c r="CW220" s="424"/>
      <c r="CX220" s="424"/>
      <c r="CY220" s="424"/>
      <c r="CZ220" s="424"/>
      <c r="DA220" s="424"/>
      <c r="DC220" s="424"/>
      <c r="DD220" s="424"/>
      <c r="DE220" s="424"/>
      <c r="DF220" s="424"/>
      <c r="DG220" s="424"/>
      <c r="DH220" s="424"/>
      <c r="DJ220" s="424"/>
      <c r="DK220" s="424"/>
      <c r="DL220" s="424"/>
      <c r="DM220" s="424"/>
      <c r="DN220" s="424"/>
      <c r="DO220" s="424"/>
      <c r="DP220" s="424"/>
      <c r="DQ220" s="424"/>
      <c r="DR220" s="424"/>
      <c r="DS220" s="424"/>
      <c r="DT220" s="424"/>
      <c r="DU220" s="424"/>
      <c r="DV220" s="424"/>
      <c r="DW220" s="424"/>
      <c r="DX220" s="424"/>
      <c r="DY220" s="424"/>
      <c r="DZ220" s="424"/>
      <c r="EA220" s="424"/>
      <c r="EB220" s="424"/>
      <c r="EC220" s="424"/>
      <c r="ED220" s="424"/>
      <c r="EE220" s="424"/>
      <c r="EF220" s="424"/>
      <c r="EG220" s="424"/>
      <c r="EH220" s="424"/>
      <c r="EI220" s="424"/>
      <c r="EJ220" s="424"/>
      <c r="EK220" s="424"/>
      <c r="EL220" s="424"/>
      <c r="EM220" s="424"/>
      <c r="EN220" s="424"/>
      <c r="EO220" s="424"/>
      <c r="EP220" s="424"/>
      <c r="EQ220" s="424"/>
      <c r="ER220" s="424"/>
      <c r="ES220" s="424"/>
      <c r="ET220" s="424"/>
      <c r="EU220" s="424"/>
      <c r="EV220" s="424"/>
      <c r="EW220" s="424"/>
      <c r="EX220" s="424"/>
      <c r="EY220" s="424"/>
      <c r="EZ220" s="424"/>
      <c r="FA220" s="424"/>
      <c r="FB220" s="424"/>
      <c r="FC220" s="424"/>
      <c r="FD220" s="424"/>
      <c r="FE220" s="424"/>
      <c r="FF220" s="424"/>
      <c r="FG220" s="424"/>
      <c r="FH220" s="424"/>
      <c r="FI220" s="424"/>
      <c r="FJ220" s="424"/>
      <c r="FK220" s="424"/>
      <c r="FL220" s="424"/>
      <c r="FM220" s="424"/>
      <c r="FN220" s="424"/>
      <c r="FO220" s="424"/>
      <c r="FP220" s="424"/>
      <c r="FQ220" s="424"/>
      <c r="FR220" s="424"/>
      <c r="FS220" s="424"/>
      <c r="FT220" s="424"/>
      <c r="FU220" s="424"/>
      <c r="FV220" s="424"/>
      <c r="FW220" s="424"/>
      <c r="FX220" s="424"/>
      <c r="FY220" s="424"/>
      <c r="FZ220" s="424"/>
      <c r="GA220" s="424"/>
      <c r="GB220" s="424"/>
    </row>
    <row r="221" spans="1:184" ht="12" customHeight="1" x14ac:dyDescent="0.25">
      <c r="A221" s="842" t="str">
        <f t="shared" si="41"/>
        <v/>
      </c>
      <c r="B221" s="369" t="str">
        <f t="shared" si="42"/>
        <v/>
      </c>
      <c r="C221" s="982" t="str">
        <f>IF('Step 4 Support Tool'!F125=0,"",'Step 4 Support Tool'!F125)</f>
        <v/>
      </c>
      <c r="D221" s="982">
        <f>'Step 4 Support Tool'!G125</f>
        <v>0</v>
      </c>
      <c r="E221" s="983">
        <f>'Step 4 Support Tool'!C125</f>
        <v>0</v>
      </c>
      <c r="F221" s="983">
        <f>'Step 4 Support Tool'!D125</f>
        <v>0</v>
      </c>
      <c r="G221" s="842" t="str">
        <f>IF('Step 4 Support Tool'!E125="","",TRIM('Step 4 Support Tool'!E125))</f>
        <v/>
      </c>
      <c r="H221" s="842" t="str">
        <f t="shared" si="38"/>
        <v/>
      </c>
      <c r="I221" s="842" t="str">
        <f t="shared" si="39"/>
        <v/>
      </c>
      <c r="J221" s="984">
        <f>'Step 4 Support Tool'!B125</f>
        <v>0</v>
      </c>
      <c r="K221" s="369">
        <f>'Step 4 Support Tool'!H125</f>
        <v>0</v>
      </c>
      <c r="L221" s="369">
        <f>'Step 4 Support Tool'!I125</f>
        <v>0</v>
      </c>
      <c r="M221" s="985">
        <f>'Step 4 Support Tool'!J125</f>
        <v>0</v>
      </c>
      <c r="N221" s="985">
        <f>'Step 4 Support Tool'!K125</f>
        <v>0</v>
      </c>
      <c r="O221" s="985" t="str">
        <f>'Step 4 Support Tool'!L125</f>
        <v/>
      </c>
      <c r="P221" s="986">
        <f>'Step 4 Support Tool'!M125</f>
        <v>0</v>
      </c>
      <c r="Q221" s="987">
        <f>'Step 4 Support Tool'!N125</f>
        <v>0</v>
      </c>
      <c r="R221" s="987" t="str">
        <f>'Step 4 Support Tool'!O125</f>
        <v/>
      </c>
      <c r="S221" s="988" t="str">
        <f>'Step 4 Support Tool'!P125</f>
        <v/>
      </c>
      <c r="T221" s="989" t="str">
        <f>'Step 4 Support Tool'!Q125</f>
        <v/>
      </c>
      <c r="U221" s="989" t="str">
        <f>'Step 4 Support Tool'!R125</f>
        <v/>
      </c>
      <c r="V221" s="989" t="str">
        <f>'Step 4 Support Tool'!S125</f>
        <v/>
      </c>
      <c r="W221" s="988" t="str">
        <f>'Step 4 Support Tool'!T125</f>
        <v/>
      </c>
      <c r="X221" s="990" t="str">
        <f>'Step 4 Support Tool'!X125</f>
        <v/>
      </c>
      <c r="Y221" s="991" t="str">
        <f t="shared" si="40"/>
        <v/>
      </c>
      <c r="Z221" s="992" t="str">
        <f>'Step 4 Support Tool'!AB125</f>
        <v/>
      </c>
      <c r="AA221" s="993"/>
      <c r="AB221" s="993"/>
      <c r="AC221" s="373"/>
      <c r="AD221" s="373"/>
      <c r="AE221" s="373"/>
      <c r="AF221" s="373"/>
      <c r="AG221" s="373"/>
      <c r="AH221" s="373"/>
      <c r="AI221" s="424"/>
      <c r="AJ221" s="424"/>
      <c r="AK221" s="424"/>
      <c r="AL221" s="424"/>
      <c r="AO221" s="424"/>
      <c r="AP221" s="424"/>
      <c r="AQ221" s="424"/>
      <c r="AR221" s="424"/>
      <c r="AS221" s="424"/>
      <c r="AT221" s="424"/>
      <c r="AU221" s="424"/>
      <c r="AV221" s="424"/>
      <c r="AW221" s="424"/>
      <c r="AX221" s="424"/>
      <c r="AY221" s="424"/>
      <c r="AZ221" s="424"/>
      <c r="BA221" s="424"/>
      <c r="BB221" s="424"/>
      <c r="BC221" s="424"/>
      <c r="BG221" s="994" t="str">
        <f>SUBSTITUTE('Step 4 Support Tool'!A125," ","")</f>
        <v>EE108</v>
      </c>
      <c r="BH221" s="653">
        <f t="shared" si="43"/>
        <v>0</v>
      </c>
      <c r="BI221" s="424"/>
      <c r="BJ221" s="424"/>
      <c r="BK221" s="424"/>
      <c r="BL221" s="424"/>
      <c r="BM221" s="424"/>
      <c r="BN221" s="424"/>
      <c r="BO221" s="424"/>
      <c r="BP221" s="424"/>
      <c r="BQ221" s="424"/>
      <c r="BR221" s="424"/>
      <c r="CQ221" s="424"/>
      <c r="CR221" s="424"/>
      <c r="CT221" s="424"/>
      <c r="CU221" s="424"/>
      <c r="CV221" s="424"/>
      <c r="CW221" s="424"/>
      <c r="CX221" s="424"/>
      <c r="CY221" s="424"/>
      <c r="CZ221" s="424"/>
      <c r="DA221" s="424"/>
      <c r="DC221" s="424"/>
      <c r="DD221" s="424"/>
      <c r="DE221" s="424"/>
      <c r="DF221" s="424"/>
      <c r="DG221" s="424"/>
      <c r="DH221" s="424"/>
      <c r="DJ221" s="424"/>
      <c r="DK221" s="424"/>
      <c r="DL221" s="424"/>
      <c r="DM221" s="424"/>
      <c r="DN221" s="424"/>
      <c r="DO221" s="424"/>
      <c r="DP221" s="424"/>
      <c r="DQ221" s="424"/>
      <c r="DR221" s="424"/>
      <c r="DS221" s="424"/>
      <c r="DT221" s="424"/>
      <c r="DU221" s="424"/>
      <c r="DV221" s="424"/>
      <c r="DW221" s="424"/>
      <c r="DX221" s="424"/>
      <c r="DY221" s="424"/>
      <c r="DZ221" s="424"/>
      <c r="EA221" s="424"/>
      <c r="EB221" s="424"/>
      <c r="EC221" s="424"/>
      <c r="ED221" s="424"/>
      <c r="EE221" s="424"/>
      <c r="EF221" s="424"/>
      <c r="EG221" s="424"/>
      <c r="EH221" s="424"/>
      <c r="EI221" s="424"/>
      <c r="EJ221" s="424"/>
      <c r="EK221" s="424"/>
      <c r="EL221" s="424"/>
      <c r="EM221" s="424"/>
      <c r="EN221" s="424"/>
      <c r="EO221" s="424"/>
      <c r="EP221" s="424"/>
      <c r="EQ221" s="424"/>
      <c r="ER221" s="424"/>
      <c r="ES221" s="424"/>
      <c r="ET221" s="424"/>
      <c r="EU221" s="424"/>
      <c r="EV221" s="424"/>
      <c r="EW221" s="424"/>
      <c r="EX221" s="424"/>
      <c r="EY221" s="424"/>
      <c r="EZ221" s="424"/>
      <c r="FA221" s="424"/>
      <c r="FB221" s="424"/>
      <c r="FC221" s="424"/>
      <c r="FD221" s="424"/>
      <c r="FE221" s="424"/>
      <c r="FF221" s="424"/>
      <c r="FG221" s="424"/>
      <c r="FH221" s="424"/>
      <c r="FI221" s="424"/>
      <c r="FJ221" s="424"/>
      <c r="FK221" s="424"/>
      <c r="FL221" s="424"/>
      <c r="FM221" s="424"/>
      <c r="FN221" s="424"/>
      <c r="FO221" s="424"/>
      <c r="FP221" s="424"/>
      <c r="FQ221" s="424"/>
      <c r="FR221" s="424"/>
      <c r="FS221" s="424"/>
      <c r="FT221" s="424"/>
      <c r="FU221" s="424"/>
      <c r="FV221" s="424"/>
      <c r="FW221" s="424"/>
      <c r="FX221" s="424"/>
      <c r="FY221" s="424"/>
      <c r="FZ221" s="424"/>
      <c r="GA221" s="424"/>
      <c r="GB221" s="424"/>
    </row>
    <row r="222" spans="1:184" ht="12" customHeight="1" x14ac:dyDescent="0.25">
      <c r="A222" s="842" t="str">
        <f t="shared" si="41"/>
        <v/>
      </c>
      <c r="B222" s="369" t="str">
        <f t="shared" si="42"/>
        <v/>
      </c>
      <c r="C222" s="982" t="str">
        <f>IF('Step 4 Support Tool'!F126=0,"",'Step 4 Support Tool'!F126)</f>
        <v/>
      </c>
      <c r="D222" s="982">
        <f>'Step 4 Support Tool'!G126</f>
        <v>0</v>
      </c>
      <c r="E222" s="983">
        <f>'Step 4 Support Tool'!C126</f>
        <v>0</v>
      </c>
      <c r="F222" s="983">
        <f>'Step 4 Support Tool'!D126</f>
        <v>0</v>
      </c>
      <c r="G222" s="842" t="str">
        <f>IF('Step 4 Support Tool'!E126="","",TRIM('Step 4 Support Tool'!E126))</f>
        <v/>
      </c>
      <c r="H222" s="842" t="str">
        <f t="shared" si="38"/>
        <v/>
      </c>
      <c r="I222" s="842" t="str">
        <f t="shared" si="39"/>
        <v/>
      </c>
      <c r="J222" s="984">
        <f>'Step 4 Support Tool'!B126</f>
        <v>0</v>
      </c>
      <c r="K222" s="369">
        <f>'Step 4 Support Tool'!H126</f>
        <v>0</v>
      </c>
      <c r="L222" s="369">
        <f>'Step 4 Support Tool'!I126</f>
        <v>0</v>
      </c>
      <c r="M222" s="985">
        <f>'Step 4 Support Tool'!J126</f>
        <v>0</v>
      </c>
      <c r="N222" s="985">
        <f>'Step 4 Support Tool'!K126</f>
        <v>0</v>
      </c>
      <c r="O222" s="985" t="str">
        <f>'Step 4 Support Tool'!L126</f>
        <v/>
      </c>
      <c r="P222" s="986">
        <f>'Step 4 Support Tool'!M126</f>
        <v>0</v>
      </c>
      <c r="Q222" s="987">
        <f>'Step 4 Support Tool'!N126</f>
        <v>0</v>
      </c>
      <c r="R222" s="987" t="str">
        <f>'Step 4 Support Tool'!O126</f>
        <v/>
      </c>
      <c r="S222" s="988" t="str">
        <f>'Step 4 Support Tool'!P126</f>
        <v/>
      </c>
      <c r="T222" s="989" t="str">
        <f>'Step 4 Support Tool'!Q126</f>
        <v/>
      </c>
      <c r="U222" s="989" t="str">
        <f>'Step 4 Support Tool'!R126</f>
        <v/>
      </c>
      <c r="V222" s="989" t="str">
        <f>'Step 4 Support Tool'!S126</f>
        <v/>
      </c>
      <c r="W222" s="988" t="str">
        <f>'Step 4 Support Tool'!T126</f>
        <v/>
      </c>
      <c r="X222" s="990" t="str">
        <f>'Step 4 Support Tool'!X126</f>
        <v/>
      </c>
      <c r="Y222" s="991" t="str">
        <f t="shared" si="40"/>
        <v/>
      </c>
      <c r="Z222" s="992" t="str">
        <f>'Step 4 Support Tool'!AB126</f>
        <v/>
      </c>
      <c r="AA222" s="993"/>
      <c r="AB222" s="993"/>
      <c r="AC222" s="373"/>
      <c r="AD222" s="373"/>
      <c r="AE222" s="373"/>
      <c r="AF222" s="373"/>
      <c r="AG222" s="373"/>
      <c r="AH222" s="373"/>
      <c r="AI222" s="424"/>
      <c r="AJ222" s="424"/>
      <c r="AK222" s="424"/>
      <c r="AL222" s="424"/>
      <c r="AO222" s="424"/>
      <c r="AP222" s="424"/>
      <c r="AQ222" s="424"/>
      <c r="AR222" s="424"/>
      <c r="AS222" s="424"/>
      <c r="AT222" s="424"/>
      <c r="AU222" s="424"/>
      <c r="AV222" s="424"/>
      <c r="AW222" s="424"/>
      <c r="AX222" s="424"/>
      <c r="AY222" s="424"/>
      <c r="AZ222" s="424"/>
      <c r="BA222" s="424"/>
      <c r="BB222" s="424"/>
      <c r="BC222" s="424"/>
      <c r="BG222" s="994" t="str">
        <f>SUBSTITUTE('Step 4 Support Tool'!A126," ","")</f>
        <v>EE109</v>
      </c>
      <c r="BH222" s="653">
        <f t="shared" si="43"/>
        <v>0</v>
      </c>
      <c r="BI222" s="424"/>
      <c r="BJ222" s="424"/>
      <c r="BK222" s="424"/>
      <c r="BL222" s="424"/>
      <c r="BM222" s="424"/>
      <c r="BN222" s="424"/>
      <c r="BO222" s="424"/>
      <c r="BP222" s="424"/>
      <c r="BQ222" s="424"/>
      <c r="BR222" s="424"/>
      <c r="CQ222" s="424"/>
      <c r="CR222" s="424"/>
      <c r="CT222" s="424"/>
      <c r="CU222" s="424"/>
      <c r="CV222" s="424"/>
      <c r="CW222" s="424"/>
      <c r="CX222" s="424"/>
      <c r="CY222" s="424"/>
      <c r="CZ222" s="424"/>
      <c r="DA222" s="424"/>
      <c r="DC222" s="424"/>
      <c r="DD222" s="424"/>
      <c r="DE222" s="424"/>
      <c r="DF222" s="424"/>
      <c r="DG222" s="424"/>
      <c r="DH222" s="424"/>
      <c r="DJ222" s="424"/>
      <c r="DK222" s="424"/>
      <c r="DL222" s="424"/>
      <c r="DM222" s="424"/>
      <c r="DN222" s="424"/>
      <c r="DO222" s="424"/>
      <c r="DP222" s="424"/>
      <c r="DQ222" s="424"/>
      <c r="DR222" s="424"/>
      <c r="DS222" s="424"/>
      <c r="DT222" s="424"/>
      <c r="DU222" s="424"/>
      <c r="DV222" s="424"/>
      <c r="DW222" s="424"/>
      <c r="DX222" s="424"/>
      <c r="DY222" s="424"/>
      <c r="DZ222" s="424"/>
      <c r="EA222" s="424"/>
      <c r="EB222" s="424"/>
      <c r="EC222" s="424"/>
      <c r="ED222" s="424"/>
      <c r="EE222" s="424"/>
      <c r="EF222" s="424"/>
      <c r="EG222" s="424"/>
      <c r="EH222" s="424"/>
      <c r="EI222" s="424"/>
      <c r="EJ222" s="424"/>
      <c r="EK222" s="424"/>
      <c r="EL222" s="424"/>
      <c r="EM222" s="424"/>
      <c r="EN222" s="424"/>
      <c r="EO222" s="424"/>
      <c r="EP222" s="424"/>
      <c r="EQ222" s="424"/>
      <c r="ER222" s="424"/>
      <c r="ES222" s="424"/>
      <c r="ET222" s="424"/>
      <c r="EU222" s="424"/>
      <c r="EV222" s="424"/>
      <c r="EW222" s="424"/>
      <c r="EX222" s="424"/>
      <c r="EY222" s="424"/>
      <c r="EZ222" s="424"/>
      <c r="FA222" s="424"/>
      <c r="FB222" s="424"/>
      <c r="FC222" s="424"/>
      <c r="FD222" s="424"/>
      <c r="FE222" s="424"/>
      <c r="FF222" s="424"/>
      <c r="FG222" s="424"/>
      <c r="FH222" s="424"/>
      <c r="FI222" s="424"/>
      <c r="FJ222" s="424"/>
      <c r="FK222" s="424"/>
      <c r="FL222" s="424"/>
      <c r="FM222" s="424"/>
      <c r="FN222" s="424"/>
      <c r="FO222" s="424"/>
      <c r="FP222" s="424"/>
      <c r="FQ222" s="424"/>
      <c r="FR222" s="424"/>
      <c r="FS222" s="424"/>
      <c r="FT222" s="424"/>
      <c r="FU222" s="424"/>
      <c r="FV222" s="424"/>
      <c r="FW222" s="424"/>
      <c r="FX222" s="424"/>
      <c r="FY222" s="424"/>
      <c r="FZ222" s="424"/>
      <c r="GA222" s="424"/>
      <c r="GB222" s="424"/>
    </row>
    <row r="223" spans="1:184" ht="12" customHeight="1" x14ac:dyDescent="0.25">
      <c r="A223" s="842" t="str">
        <f t="shared" si="41"/>
        <v/>
      </c>
      <c r="B223" s="369" t="str">
        <f t="shared" si="42"/>
        <v/>
      </c>
      <c r="C223" s="982" t="str">
        <f>IF('Step 4 Support Tool'!F127=0,"",'Step 4 Support Tool'!F127)</f>
        <v/>
      </c>
      <c r="D223" s="982">
        <f>'Step 4 Support Tool'!G127</f>
        <v>0</v>
      </c>
      <c r="E223" s="983">
        <f>'Step 4 Support Tool'!C127</f>
        <v>0</v>
      </c>
      <c r="F223" s="983">
        <f>'Step 4 Support Tool'!D127</f>
        <v>0</v>
      </c>
      <c r="G223" s="842" t="str">
        <f>IF('Step 4 Support Tool'!E127="","",TRIM('Step 4 Support Tool'!E127))</f>
        <v/>
      </c>
      <c r="H223" s="842" t="str">
        <f t="shared" si="38"/>
        <v/>
      </c>
      <c r="I223" s="842" t="str">
        <f t="shared" si="39"/>
        <v/>
      </c>
      <c r="J223" s="984">
        <f>'Step 4 Support Tool'!B127</f>
        <v>0</v>
      </c>
      <c r="K223" s="369">
        <f>'Step 4 Support Tool'!H127</f>
        <v>0</v>
      </c>
      <c r="L223" s="369">
        <f>'Step 4 Support Tool'!I127</f>
        <v>0</v>
      </c>
      <c r="M223" s="985">
        <f>'Step 4 Support Tool'!J127</f>
        <v>0</v>
      </c>
      <c r="N223" s="985">
        <f>'Step 4 Support Tool'!K127</f>
        <v>0</v>
      </c>
      <c r="O223" s="985" t="str">
        <f>'Step 4 Support Tool'!L127</f>
        <v/>
      </c>
      <c r="P223" s="986">
        <f>'Step 4 Support Tool'!M127</f>
        <v>0</v>
      </c>
      <c r="Q223" s="987">
        <f>'Step 4 Support Tool'!N127</f>
        <v>0</v>
      </c>
      <c r="R223" s="987" t="str">
        <f>'Step 4 Support Tool'!O127</f>
        <v/>
      </c>
      <c r="S223" s="988" t="str">
        <f>'Step 4 Support Tool'!P127</f>
        <v/>
      </c>
      <c r="T223" s="989" t="str">
        <f>'Step 4 Support Tool'!Q127</f>
        <v/>
      </c>
      <c r="U223" s="989" t="str">
        <f>'Step 4 Support Tool'!R127</f>
        <v/>
      </c>
      <c r="V223" s="989" t="str">
        <f>'Step 4 Support Tool'!S127</f>
        <v/>
      </c>
      <c r="W223" s="988" t="str">
        <f>'Step 4 Support Tool'!T127</f>
        <v/>
      </c>
      <c r="X223" s="990" t="str">
        <f>'Step 4 Support Tool'!X127</f>
        <v/>
      </c>
      <c r="Y223" s="991" t="str">
        <f t="shared" si="40"/>
        <v/>
      </c>
      <c r="Z223" s="992" t="str">
        <f>'Step 4 Support Tool'!AB127</f>
        <v/>
      </c>
      <c r="AA223" s="993"/>
      <c r="AB223" s="993"/>
      <c r="AC223" s="373"/>
      <c r="AD223" s="373"/>
      <c r="AE223" s="373"/>
      <c r="AF223" s="373"/>
      <c r="AG223" s="373"/>
      <c r="AH223" s="373"/>
      <c r="AI223" s="424"/>
      <c r="AJ223" s="424"/>
      <c r="AK223" s="424"/>
      <c r="AL223" s="424"/>
      <c r="AO223" s="424"/>
      <c r="AP223" s="424"/>
      <c r="AQ223" s="424"/>
      <c r="AR223" s="424"/>
      <c r="AS223" s="424"/>
      <c r="AT223" s="424"/>
      <c r="AU223" s="424"/>
      <c r="AV223" s="424"/>
      <c r="AW223" s="424"/>
      <c r="AX223" s="424"/>
      <c r="AY223" s="424"/>
      <c r="AZ223" s="424"/>
      <c r="BA223" s="424"/>
      <c r="BB223" s="424"/>
      <c r="BC223" s="424"/>
      <c r="BG223" s="994" t="str">
        <f>SUBSTITUTE('Step 4 Support Tool'!A127," ","")</f>
        <v>EE110</v>
      </c>
      <c r="BH223" s="653">
        <f t="shared" si="43"/>
        <v>0</v>
      </c>
      <c r="BI223" s="424"/>
      <c r="BJ223" s="424"/>
      <c r="BK223" s="424"/>
      <c r="BL223" s="424"/>
      <c r="BM223" s="424"/>
      <c r="BN223" s="424"/>
      <c r="BO223" s="424"/>
      <c r="BP223" s="424"/>
      <c r="BQ223" s="424"/>
      <c r="BR223" s="424"/>
      <c r="CQ223" s="424"/>
      <c r="CR223" s="424"/>
      <c r="CT223" s="424"/>
      <c r="CU223" s="424"/>
      <c r="CV223" s="424"/>
      <c r="CW223" s="424"/>
      <c r="CX223" s="424"/>
      <c r="CY223" s="424"/>
      <c r="CZ223" s="424"/>
      <c r="DA223" s="424"/>
      <c r="DC223" s="424"/>
      <c r="DD223" s="424"/>
      <c r="DE223" s="424"/>
      <c r="DF223" s="424"/>
      <c r="DG223" s="424"/>
      <c r="DH223" s="424"/>
      <c r="DJ223" s="424"/>
      <c r="DK223" s="424"/>
      <c r="DL223" s="424"/>
      <c r="DM223" s="424"/>
      <c r="DN223" s="424"/>
      <c r="DO223" s="424"/>
      <c r="DP223" s="424"/>
      <c r="DQ223" s="424"/>
      <c r="DR223" s="424"/>
      <c r="DS223" s="424"/>
      <c r="DT223" s="424"/>
      <c r="DU223" s="424"/>
      <c r="DV223" s="424"/>
      <c r="DW223" s="424"/>
      <c r="DX223" s="424"/>
      <c r="DY223" s="424"/>
      <c r="DZ223" s="424"/>
      <c r="EA223" s="424"/>
      <c r="EB223" s="424"/>
      <c r="EC223" s="424"/>
      <c r="ED223" s="424"/>
      <c r="EE223" s="424"/>
      <c r="EF223" s="424"/>
      <c r="EG223" s="424"/>
      <c r="EH223" s="424"/>
      <c r="EI223" s="424"/>
      <c r="EJ223" s="424"/>
      <c r="EK223" s="424"/>
      <c r="EL223" s="424"/>
      <c r="EM223" s="424"/>
      <c r="EN223" s="424"/>
      <c r="EO223" s="424"/>
      <c r="EP223" s="424"/>
      <c r="EQ223" s="424"/>
      <c r="ER223" s="424"/>
      <c r="ES223" s="424"/>
      <c r="ET223" s="424"/>
      <c r="EU223" s="424"/>
      <c r="EV223" s="424"/>
      <c r="EW223" s="424"/>
      <c r="EX223" s="424"/>
      <c r="EY223" s="424"/>
      <c r="EZ223" s="424"/>
      <c r="FA223" s="424"/>
      <c r="FB223" s="424"/>
      <c r="FC223" s="424"/>
      <c r="FD223" s="424"/>
      <c r="FE223" s="424"/>
      <c r="FF223" s="424"/>
      <c r="FG223" s="424"/>
      <c r="FH223" s="424"/>
      <c r="FI223" s="424"/>
      <c r="FJ223" s="424"/>
      <c r="FK223" s="424"/>
      <c r="FL223" s="424"/>
      <c r="FM223" s="424"/>
      <c r="FN223" s="424"/>
      <c r="FO223" s="424"/>
      <c r="FP223" s="424"/>
      <c r="FQ223" s="424"/>
      <c r="FR223" s="424"/>
      <c r="FS223" s="424"/>
      <c r="FT223" s="424"/>
      <c r="FU223" s="424"/>
      <c r="FV223" s="424"/>
      <c r="FW223" s="424"/>
      <c r="FX223" s="424"/>
      <c r="FY223" s="424"/>
      <c r="FZ223" s="424"/>
      <c r="GA223" s="424"/>
      <c r="GB223" s="424"/>
    </row>
    <row r="224" spans="1:184" ht="12" customHeight="1" x14ac:dyDescent="0.25">
      <c r="A224" s="842" t="str">
        <f t="shared" si="41"/>
        <v/>
      </c>
      <c r="B224" s="369" t="str">
        <f t="shared" si="42"/>
        <v/>
      </c>
      <c r="C224" s="982" t="str">
        <f>IF('Step 4 Support Tool'!F128=0,"",'Step 4 Support Tool'!F128)</f>
        <v/>
      </c>
      <c r="D224" s="982">
        <f>'Step 4 Support Tool'!G128</f>
        <v>0</v>
      </c>
      <c r="E224" s="983">
        <f>'Step 4 Support Tool'!C128</f>
        <v>0</v>
      </c>
      <c r="F224" s="983">
        <f>'Step 4 Support Tool'!D128</f>
        <v>0</v>
      </c>
      <c r="G224" s="842" t="str">
        <f>IF('Step 4 Support Tool'!E128="","",TRIM('Step 4 Support Tool'!E128))</f>
        <v/>
      </c>
      <c r="H224" s="842" t="str">
        <f t="shared" si="38"/>
        <v/>
      </c>
      <c r="I224" s="842" t="str">
        <f t="shared" si="39"/>
        <v/>
      </c>
      <c r="J224" s="984">
        <f>'Step 4 Support Tool'!B128</f>
        <v>0</v>
      </c>
      <c r="K224" s="369">
        <f>'Step 4 Support Tool'!H128</f>
        <v>0</v>
      </c>
      <c r="L224" s="369">
        <f>'Step 4 Support Tool'!I128</f>
        <v>0</v>
      </c>
      <c r="M224" s="985">
        <f>'Step 4 Support Tool'!J128</f>
        <v>0</v>
      </c>
      <c r="N224" s="985">
        <f>'Step 4 Support Tool'!K128</f>
        <v>0</v>
      </c>
      <c r="O224" s="985" t="str">
        <f>'Step 4 Support Tool'!L128</f>
        <v/>
      </c>
      <c r="P224" s="986">
        <f>'Step 4 Support Tool'!M128</f>
        <v>0</v>
      </c>
      <c r="Q224" s="987">
        <f>'Step 4 Support Tool'!N128</f>
        <v>0</v>
      </c>
      <c r="R224" s="987" t="str">
        <f>'Step 4 Support Tool'!O128</f>
        <v/>
      </c>
      <c r="S224" s="988" t="str">
        <f>'Step 4 Support Tool'!P128</f>
        <v/>
      </c>
      <c r="T224" s="989" t="str">
        <f>'Step 4 Support Tool'!Q128</f>
        <v/>
      </c>
      <c r="U224" s="989" t="str">
        <f>'Step 4 Support Tool'!R128</f>
        <v/>
      </c>
      <c r="V224" s="989" t="str">
        <f>'Step 4 Support Tool'!S128</f>
        <v/>
      </c>
      <c r="W224" s="988" t="str">
        <f>'Step 4 Support Tool'!T128</f>
        <v/>
      </c>
      <c r="X224" s="990" t="str">
        <f>'Step 4 Support Tool'!X128</f>
        <v/>
      </c>
      <c r="Y224" s="991" t="str">
        <f t="shared" si="40"/>
        <v/>
      </c>
      <c r="Z224" s="992" t="str">
        <f>'Step 4 Support Tool'!AB128</f>
        <v/>
      </c>
      <c r="AA224" s="993"/>
      <c r="AB224" s="993"/>
      <c r="AC224" s="373"/>
      <c r="AD224" s="373"/>
      <c r="AE224" s="373"/>
      <c r="AF224" s="373"/>
      <c r="AG224" s="373"/>
      <c r="AH224" s="373"/>
      <c r="AI224" s="424"/>
      <c r="AJ224" s="424"/>
      <c r="AK224" s="424"/>
      <c r="AL224" s="424"/>
      <c r="AO224" s="424"/>
      <c r="AP224" s="424"/>
      <c r="AQ224" s="424"/>
      <c r="AR224" s="424"/>
      <c r="AS224" s="424"/>
      <c r="AT224" s="424"/>
      <c r="AU224" s="424"/>
      <c r="AV224" s="424"/>
      <c r="AW224" s="424"/>
      <c r="AX224" s="424"/>
      <c r="AY224" s="424"/>
      <c r="AZ224" s="424"/>
      <c r="BA224" s="424"/>
      <c r="BB224" s="424"/>
      <c r="BC224" s="424"/>
      <c r="BG224" s="994" t="str">
        <f>SUBSTITUTE('Step 4 Support Tool'!A128," ","")</f>
        <v>EE111</v>
      </c>
      <c r="BH224" s="653">
        <f t="shared" si="43"/>
        <v>0</v>
      </c>
      <c r="BI224" s="424"/>
      <c r="BJ224" s="424"/>
      <c r="BK224" s="424"/>
      <c r="BL224" s="424"/>
      <c r="BM224" s="424"/>
      <c r="BN224" s="424"/>
      <c r="BO224" s="424"/>
      <c r="BP224" s="424"/>
      <c r="BQ224" s="424"/>
      <c r="BR224" s="424"/>
      <c r="CQ224" s="424"/>
      <c r="CR224" s="424"/>
      <c r="CT224" s="424"/>
      <c r="CU224" s="424"/>
      <c r="CV224" s="424"/>
      <c r="CW224" s="424"/>
      <c r="CX224" s="424"/>
      <c r="CY224" s="424"/>
      <c r="CZ224" s="424"/>
      <c r="DA224" s="424"/>
      <c r="DC224" s="424"/>
      <c r="DD224" s="424"/>
      <c r="DE224" s="424"/>
      <c r="DF224" s="424"/>
      <c r="DG224" s="424"/>
      <c r="DH224" s="424"/>
      <c r="DJ224" s="424"/>
      <c r="DK224" s="424"/>
      <c r="DL224" s="424"/>
      <c r="DM224" s="424"/>
      <c r="DN224" s="424"/>
      <c r="DO224" s="424"/>
      <c r="DP224" s="424"/>
      <c r="DQ224" s="424"/>
      <c r="DR224" s="424"/>
      <c r="DS224" s="424"/>
      <c r="DT224" s="424"/>
      <c r="DU224" s="424"/>
      <c r="DV224" s="424"/>
      <c r="DW224" s="424"/>
      <c r="DX224" s="424"/>
      <c r="DY224" s="424"/>
      <c r="DZ224" s="424"/>
      <c r="EA224" s="424"/>
      <c r="EB224" s="424"/>
      <c r="EC224" s="424"/>
      <c r="ED224" s="424"/>
      <c r="EE224" s="424"/>
      <c r="EF224" s="424"/>
      <c r="EG224" s="424"/>
      <c r="EH224" s="424"/>
      <c r="EI224" s="424"/>
      <c r="EJ224" s="424"/>
      <c r="EK224" s="424"/>
      <c r="EL224" s="424"/>
      <c r="EM224" s="424"/>
      <c r="EN224" s="424"/>
      <c r="EO224" s="424"/>
      <c r="EP224" s="424"/>
      <c r="EQ224" s="424"/>
      <c r="ER224" s="424"/>
      <c r="ES224" s="424"/>
      <c r="ET224" s="424"/>
      <c r="EU224" s="424"/>
      <c r="EV224" s="424"/>
      <c r="EW224" s="424"/>
      <c r="EX224" s="424"/>
      <c r="EY224" s="424"/>
      <c r="EZ224" s="424"/>
      <c r="FA224" s="424"/>
      <c r="FB224" s="424"/>
      <c r="FC224" s="424"/>
      <c r="FD224" s="424"/>
      <c r="FE224" s="424"/>
      <c r="FF224" s="424"/>
      <c r="FG224" s="424"/>
      <c r="FH224" s="424"/>
      <c r="FI224" s="424"/>
      <c r="FJ224" s="424"/>
      <c r="FK224" s="424"/>
      <c r="FL224" s="424"/>
      <c r="FM224" s="424"/>
      <c r="FN224" s="424"/>
      <c r="FO224" s="424"/>
      <c r="FP224" s="424"/>
      <c r="FQ224" s="424"/>
      <c r="FR224" s="424"/>
      <c r="FS224" s="424"/>
      <c r="FT224" s="424"/>
      <c r="FU224" s="424"/>
      <c r="FV224" s="424"/>
      <c r="FW224" s="424"/>
      <c r="FX224" s="424"/>
      <c r="FY224" s="424"/>
      <c r="FZ224" s="424"/>
      <c r="GA224" s="424"/>
      <c r="GB224" s="424"/>
    </row>
    <row r="225" spans="1:184" ht="12" customHeight="1" x14ac:dyDescent="0.25">
      <c r="A225" s="842" t="str">
        <f t="shared" si="41"/>
        <v/>
      </c>
      <c r="B225" s="369" t="str">
        <f t="shared" si="42"/>
        <v/>
      </c>
      <c r="C225" s="982" t="str">
        <f>IF('Step 4 Support Tool'!F129=0,"",'Step 4 Support Tool'!F129)</f>
        <v/>
      </c>
      <c r="D225" s="982">
        <f>'Step 4 Support Tool'!G129</f>
        <v>0</v>
      </c>
      <c r="E225" s="983">
        <f>'Step 4 Support Tool'!C129</f>
        <v>0</v>
      </c>
      <c r="F225" s="983">
        <f>'Step 4 Support Tool'!D129</f>
        <v>0</v>
      </c>
      <c r="G225" s="842" t="str">
        <f>IF('Step 4 Support Tool'!E129="","",TRIM('Step 4 Support Tool'!E129))</f>
        <v/>
      </c>
      <c r="H225" s="842" t="str">
        <f t="shared" si="38"/>
        <v/>
      </c>
      <c r="I225" s="842" t="str">
        <f t="shared" si="39"/>
        <v/>
      </c>
      <c r="J225" s="984">
        <f>'Step 4 Support Tool'!B129</f>
        <v>0</v>
      </c>
      <c r="K225" s="369">
        <f>'Step 4 Support Tool'!H129</f>
        <v>0</v>
      </c>
      <c r="L225" s="369">
        <f>'Step 4 Support Tool'!I129</f>
        <v>0</v>
      </c>
      <c r="M225" s="985">
        <f>'Step 4 Support Tool'!J129</f>
        <v>0</v>
      </c>
      <c r="N225" s="985">
        <f>'Step 4 Support Tool'!K129</f>
        <v>0</v>
      </c>
      <c r="O225" s="985" t="str">
        <f>'Step 4 Support Tool'!L129</f>
        <v/>
      </c>
      <c r="P225" s="986">
        <f>'Step 4 Support Tool'!M129</f>
        <v>0</v>
      </c>
      <c r="Q225" s="987">
        <f>'Step 4 Support Tool'!N129</f>
        <v>0</v>
      </c>
      <c r="R225" s="987" t="str">
        <f>'Step 4 Support Tool'!O129</f>
        <v/>
      </c>
      <c r="S225" s="988" t="str">
        <f>'Step 4 Support Tool'!P129</f>
        <v/>
      </c>
      <c r="T225" s="989" t="str">
        <f>'Step 4 Support Tool'!Q129</f>
        <v/>
      </c>
      <c r="U225" s="989" t="str">
        <f>'Step 4 Support Tool'!R129</f>
        <v/>
      </c>
      <c r="V225" s="989" t="str">
        <f>'Step 4 Support Tool'!S129</f>
        <v/>
      </c>
      <c r="W225" s="988" t="str">
        <f>'Step 4 Support Tool'!T129</f>
        <v/>
      </c>
      <c r="X225" s="990" t="str">
        <f>'Step 4 Support Tool'!X129</f>
        <v/>
      </c>
      <c r="Y225" s="991" t="str">
        <f t="shared" si="40"/>
        <v/>
      </c>
      <c r="Z225" s="992" t="str">
        <f>'Step 4 Support Tool'!AB129</f>
        <v/>
      </c>
      <c r="AA225" s="993"/>
      <c r="AB225" s="993"/>
      <c r="AC225" s="373"/>
      <c r="AD225" s="373"/>
      <c r="AE225" s="373"/>
      <c r="AF225" s="373"/>
      <c r="AG225" s="373"/>
      <c r="AH225" s="373"/>
      <c r="AI225" s="424"/>
      <c r="AJ225" s="424"/>
      <c r="AK225" s="424"/>
      <c r="AL225" s="424"/>
      <c r="AO225" s="424"/>
      <c r="AP225" s="424"/>
      <c r="AQ225" s="424"/>
      <c r="AR225" s="424"/>
      <c r="AS225" s="424"/>
      <c r="AT225" s="424"/>
      <c r="AU225" s="424"/>
      <c r="AV225" s="424"/>
      <c r="AW225" s="424"/>
      <c r="AX225" s="424"/>
      <c r="AY225" s="424"/>
      <c r="AZ225" s="424"/>
      <c r="BA225" s="424"/>
      <c r="BB225" s="424"/>
      <c r="BC225" s="424"/>
      <c r="BG225" s="994" t="str">
        <f>SUBSTITUTE('Step 4 Support Tool'!A129," ","")</f>
        <v>EE112</v>
      </c>
      <c r="BH225" s="653">
        <f t="shared" si="43"/>
        <v>0</v>
      </c>
      <c r="BI225" s="424"/>
      <c r="BJ225" s="424"/>
      <c r="BK225" s="424"/>
      <c r="BL225" s="424"/>
      <c r="BM225" s="424"/>
      <c r="BN225" s="424"/>
      <c r="BO225" s="424"/>
      <c r="BP225" s="424"/>
      <c r="BQ225" s="424"/>
      <c r="BR225" s="424"/>
      <c r="CQ225" s="424"/>
      <c r="CR225" s="424"/>
      <c r="CT225" s="424"/>
      <c r="CU225" s="424"/>
      <c r="CV225" s="424"/>
      <c r="CW225" s="424"/>
      <c r="CX225" s="424"/>
      <c r="CY225" s="424"/>
      <c r="CZ225" s="424"/>
      <c r="DA225" s="424"/>
      <c r="DC225" s="424"/>
      <c r="DD225" s="424"/>
      <c r="DE225" s="424"/>
      <c r="DF225" s="424"/>
      <c r="DG225" s="424"/>
      <c r="DH225" s="424"/>
      <c r="DJ225" s="424"/>
      <c r="DK225" s="424"/>
      <c r="DL225" s="424"/>
      <c r="DM225" s="424"/>
      <c r="DN225" s="424"/>
      <c r="DO225" s="424"/>
      <c r="DP225" s="424"/>
      <c r="DQ225" s="424"/>
      <c r="DR225" s="424"/>
      <c r="DS225" s="424"/>
      <c r="DT225" s="424"/>
      <c r="DU225" s="424"/>
      <c r="DV225" s="424"/>
      <c r="DW225" s="424"/>
      <c r="DX225" s="424"/>
      <c r="DY225" s="424"/>
      <c r="DZ225" s="424"/>
      <c r="EA225" s="424"/>
      <c r="EB225" s="424"/>
      <c r="EC225" s="424"/>
      <c r="ED225" s="424"/>
      <c r="EE225" s="424"/>
      <c r="EF225" s="424"/>
      <c r="EG225" s="424"/>
      <c r="EH225" s="424"/>
      <c r="EI225" s="424"/>
      <c r="EJ225" s="424"/>
      <c r="EK225" s="424"/>
      <c r="EL225" s="424"/>
      <c r="EM225" s="424"/>
      <c r="EN225" s="424"/>
      <c r="EO225" s="424"/>
      <c r="EP225" s="424"/>
      <c r="EQ225" s="424"/>
      <c r="ER225" s="424"/>
      <c r="ES225" s="424"/>
      <c r="ET225" s="424"/>
      <c r="EU225" s="424"/>
      <c r="EV225" s="424"/>
      <c r="EW225" s="424"/>
      <c r="EX225" s="424"/>
      <c r="EY225" s="424"/>
      <c r="EZ225" s="424"/>
      <c r="FA225" s="424"/>
      <c r="FB225" s="424"/>
      <c r="FC225" s="424"/>
      <c r="FD225" s="424"/>
      <c r="FE225" s="424"/>
      <c r="FF225" s="424"/>
      <c r="FG225" s="424"/>
      <c r="FH225" s="424"/>
      <c r="FI225" s="424"/>
      <c r="FJ225" s="424"/>
      <c r="FK225" s="424"/>
      <c r="FL225" s="424"/>
      <c r="FM225" s="424"/>
      <c r="FN225" s="424"/>
      <c r="FO225" s="424"/>
      <c r="FP225" s="424"/>
      <c r="FQ225" s="424"/>
      <c r="FR225" s="424"/>
      <c r="FS225" s="424"/>
      <c r="FT225" s="424"/>
      <c r="FU225" s="424"/>
      <c r="FV225" s="424"/>
      <c r="FW225" s="424"/>
      <c r="FX225" s="424"/>
      <c r="FY225" s="424"/>
      <c r="FZ225" s="424"/>
      <c r="GA225" s="424"/>
      <c r="GB225" s="424"/>
    </row>
    <row r="226" spans="1:184" ht="12" customHeight="1" x14ac:dyDescent="0.25">
      <c r="A226" s="842" t="str">
        <f t="shared" si="41"/>
        <v/>
      </c>
      <c r="B226" s="369" t="str">
        <f t="shared" si="42"/>
        <v/>
      </c>
      <c r="C226" s="982" t="str">
        <f>IF('Step 4 Support Tool'!F130=0,"",'Step 4 Support Tool'!F130)</f>
        <v/>
      </c>
      <c r="D226" s="982">
        <f>'Step 4 Support Tool'!G130</f>
        <v>0</v>
      </c>
      <c r="E226" s="983">
        <f>'Step 4 Support Tool'!C130</f>
        <v>0</v>
      </c>
      <c r="F226" s="983">
        <f>'Step 4 Support Tool'!D130</f>
        <v>0</v>
      </c>
      <c r="G226" s="842" t="str">
        <f>IF('Step 4 Support Tool'!E130="","",TRIM('Step 4 Support Tool'!E130))</f>
        <v/>
      </c>
      <c r="H226" s="842" t="str">
        <f t="shared" si="38"/>
        <v/>
      </c>
      <c r="I226" s="842" t="str">
        <f t="shared" si="39"/>
        <v/>
      </c>
      <c r="J226" s="984">
        <f>'Step 4 Support Tool'!B130</f>
        <v>0</v>
      </c>
      <c r="K226" s="369">
        <f>'Step 4 Support Tool'!H130</f>
        <v>0</v>
      </c>
      <c r="L226" s="369">
        <f>'Step 4 Support Tool'!I130</f>
        <v>0</v>
      </c>
      <c r="M226" s="985">
        <f>'Step 4 Support Tool'!J130</f>
        <v>0</v>
      </c>
      <c r="N226" s="985">
        <f>'Step 4 Support Tool'!K130</f>
        <v>0</v>
      </c>
      <c r="O226" s="985" t="str">
        <f>'Step 4 Support Tool'!L130</f>
        <v/>
      </c>
      <c r="P226" s="986">
        <f>'Step 4 Support Tool'!M130</f>
        <v>0</v>
      </c>
      <c r="Q226" s="987">
        <f>'Step 4 Support Tool'!N130</f>
        <v>0</v>
      </c>
      <c r="R226" s="987" t="str">
        <f>'Step 4 Support Tool'!O130</f>
        <v/>
      </c>
      <c r="S226" s="988" t="str">
        <f>'Step 4 Support Tool'!P130</f>
        <v/>
      </c>
      <c r="T226" s="989" t="str">
        <f>'Step 4 Support Tool'!Q130</f>
        <v/>
      </c>
      <c r="U226" s="989" t="str">
        <f>'Step 4 Support Tool'!R130</f>
        <v/>
      </c>
      <c r="V226" s="989" t="str">
        <f>'Step 4 Support Tool'!S130</f>
        <v/>
      </c>
      <c r="W226" s="988" t="str">
        <f>'Step 4 Support Tool'!T130</f>
        <v/>
      </c>
      <c r="X226" s="990" t="str">
        <f>'Step 4 Support Tool'!X130</f>
        <v/>
      </c>
      <c r="Y226" s="991" t="str">
        <f t="shared" si="40"/>
        <v/>
      </c>
      <c r="Z226" s="992" t="str">
        <f>'Step 4 Support Tool'!AB130</f>
        <v/>
      </c>
      <c r="AA226" s="993"/>
      <c r="AB226" s="993"/>
      <c r="AC226" s="373"/>
      <c r="AD226" s="373"/>
      <c r="AE226" s="373"/>
      <c r="AF226" s="373"/>
      <c r="AG226" s="373"/>
      <c r="AH226" s="373"/>
      <c r="AI226" s="424"/>
      <c r="AJ226" s="424"/>
      <c r="AK226" s="424"/>
      <c r="AL226" s="424"/>
      <c r="AO226" s="424"/>
      <c r="AP226" s="424"/>
      <c r="AQ226" s="424"/>
      <c r="AR226" s="424"/>
      <c r="AS226" s="424"/>
      <c r="AT226" s="424"/>
      <c r="AU226" s="424"/>
      <c r="AV226" s="424"/>
      <c r="AW226" s="424"/>
      <c r="AX226" s="424"/>
      <c r="AY226" s="424"/>
      <c r="AZ226" s="424"/>
      <c r="BA226" s="424"/>
      <c r="BB226" s="424"/>
      <c r="BC226" s="424"/>
      <c r="BG226" s="994" t="str">
        <f>SUBSTITUTE('Step 4 Support Tool'!A130," ","")</f>
        <v>EE113</v>
      </c>
      <c r="BH226" s="653">
        <f t="shared" si="43"/>
        <v>0</v>
      </c>
      <c r="BI226" s="424"/>
      <c r="BJ226" s="424"/>
      <c r="BK226" s="424"/>
      <c r="BL226" s="424"/>
      <c r="BM226" s="424"/>
      <c r="BN226" s="424"/>
      <c r="BO226" s="424"/>
      <c r="BP226" s="424"/>
      <c r="BQ226" s="424"/>
      <c r="BR226" s="424"/>
      <c r="CQ226" s="424"/>
      <c r="CR226" s="424"/>
      <c r="CT226" s="424"/>
      <c r="CU226" s="424"/>
      <c r="CV226" s="424"/>
      <c r="CW226" s="424"/>
      <c r="CX226" s="424"/>
      <c r="CY226" s="424"/>
      <c r="CZ226" s="424"/>
      <c r="DA226" s="424"/>
      <c r="DC226" s="424"/>
      <c r="DD226" s="424"/>
      <c r="DE226" s="424"/>
      <c r="DF226" s="424"/>
      <c r="DG226" s="424"/>
      <c r="DH226" s="424"/>
      <c r="DJ226" s="424"/>
      <c r="DK226" s="424"/>
      <c r="DL226" s="424"/>
      <c r="DM226" s="424"/>
      <c r="DN226" s="424"/>
      <c r="DO226" s="424"/>
      <c r="DP226" s="424"/>
      <c r="DQ226" s="424"/>
      <c r="DR226" s="424"/>
      <c r="DS226" s="424"/>
      <c r="DT226" s="424"/>
      <c r="DU226" s="424"/>
      <c r="DV226" s="424"/>
      <c r="DW226" s="424"/>
      <c r="DX226" s="424"/>
      <c r="DY226" s="424"/>
      <c r="DZ226" s="424"/>
      <c r="EA226" s="424"/>
      <c r="EB226" s="424"/>
      <c r="EC226" s="424"/>
      <c r="ED226" s="424"/>
      <c r="EE226" s="424"/>
      <c r="EF226" s="424"/>
      <c r="EG226" s="424"/>
      <c r="EH226" s="424"/>
      <c r="EI226" s="424"/>
      <c r="EJ226" s="424"/>
      <c r="EK226" s="424"/>
      <c r="EL226" s="424"/>
      <c r="EM226" s="424"/>
      <c r="EN226" s="424"/>
      <c r="EO226" s="424"/>
      <c r="EP226" s="424"/>
      <c r="EQ226" s="424"/>
      <c r="ER226" s="424"/>
      <c r="ES226" s="424"/>
      <c r="ET226" s="424"/>
      <c r="EU226" s="424"/>
      <c r="EV226" s="424"/>
      <c r="EW226" s="424"/>
      <c r="EX226" s="424"/>
      <c r="EY226" s="424"/>
      <c r="EZ226" s="424"/>
      <c r="FA226" s="424"/>
      <c r="FB226" s="424"/>
      <c r="FC226" s="424"/>
      <c r="FD226" s="424"/>
      <c r="FE226" s="424"/>
      <c r="FF226" s="424"/>
      <c r="FG226" s="424"/>
      <c r="FH226" s="424"/>
      <c r="FI226" s="424"/>
      <c r="FJ226" s="424"/>
      <c r="FK226" s="424"/>
      <c r="FL226" s="424"/>
      <c r="FM226" s="424"/>
      <c r="FN226" s="424"/>
      <c r="FO226" s="424"/>
      <c r="FP226" s="424"/>
      <c r="FQ226" s="424"/>
      <c r="FR226" s="424"/>
      <c r="FS226" s="424"/>
      <c r="FT226" s="424"/>
      <c r="FU226" s="424"/>
      <c r="FV226" s="424"/>
      <c r="FW226" s="424"/>
      <c r="FX226" s="424"/>
      <c r="FY226" s="424"/>
      <c r="FZ226" s="424"/>
      <c r="GA226" s="424"/>
      <c r="GB226" s="424"/>
    </row>
    <row r="227" spans="1:184" ht="12" customHeight="1" x14ac:dyDescent="0.25">
      <c r="A227" s="842" t="str">
        <f t="shared" si="41"/>
        <v/>
      </c>
      <c r="B227" s="369" t="str">
        <f t="shared" si="42"/>
        <v/>
      </c>
      <c r="C227" s="982" t="str">
        <f>IF('Step 4 Support Tool'!F131=0,"",'Step 4 Support Tool'!F131)</f>
        <v/>
      </c>
      <c r="D227" s="982">
        <f>'Step 4 Support Tool'!G131</f>
        <v>0</v>
      </c>
      <c r="E227" s="983">
        <f>'Step 4 Support Tool'!C131</f>
        <v>0</v>
      </c>
      <c r="F227" s="983">
        <f>'Step 4 Support Tool'!D131</f>
        <v>0</v>
      </c>
      <c r="G227" s="842" t="str">
        <f>IF('Step 4 Support Tool'!E131="","",TRIM('Step 4 Support Tool'!E131))</f>
        <v/>
      </c>
      <c r="H227" s="842" t="str">
        <f t="shared" si="38"/>
        <v/>
      </c>
      <c r="I227" s="842" t="str">
        <f t="shared" si="39"/>
        <v/>
      </c>
      <c r="J227" s="984">
        <f>'Step 4 Support Tool'!B131</f>
        <v>0</v>
      </c>
      <c r="K227" s="369">
        <f>'Step 4 Support Tool'!H131</f>
        <v>0</v>
      </c>
      <c r="L227" s="369">
        <f>'Step 4 Support Tool'!I131</f>
        <v>0</v>
      </c>
      <c r="M227" s="985">
        <f>'Step 4 Support Tool'!J131</f>
        <v>0</v>
      </c>
      <c r="N227" s="985">
        <f>'Step 4 Support Tool'!K131</f>
        <v>0</v>
      </c>
      <c r="O227" s="985" t="str">
        <f>'Step 4 Support Tool'!L131</f>
        <v/>
      </c>
      <c r="P227" s="986">
        <f>'Step 4 Support Tool'!M131</f>
        <v>0</v>
      </c>
      <c r="Q227" s="987">
        <f>'Step 4 Support Tool'!N131</f>
        <v>0</v>
      </c>
      <c r="R227" s="987" t="str">
        <f>'Step 4 Support Tool'!O131</f>
        <v/>
      </c>
      <c r="S227" s="988" t="str">
        <f>'Step 4 Support Tool'!P131</f>
        <v/>
      </c>
      <c r="T227" s="989" t="str">
        <f>'Step 4 Support Tool'!Q131</f>
        <v/>
      </c>
      <c r="U227" s="989" t="str">
        <f>'Step 4 Support Tool'!R131</f>
        <v/>
      </c>
      <c r="V227" s="989" t="str">
        <f>'Step 4 Support Tool'!S131</f>
        <v/>
      </c>
      <c r="W227" s="988" t="str">
        <f>'Step 4 Support Tool'!T131</f>
        <v/>
      </c>
      <c r="X227" s="990" t="str">
        <f>'Step 4 Support Tool'!X131</f>
        <v/>
      </c>
      <c r="Y227" s="991" t="str">
        <f t="shared" si="40"/>
        <v/>
      </c>
      <c r="Z227" s="992" t="str">
        <f>'Step 4 Support Tool'!AB131</f>
        <v/>
      </c>
      <c r="AA227" s="993"/>
      <c r="AB227" s="993"/>
      <c r="AC227" s="373"/>
      <c r="AD227" s="373"/>
      <c r="AE227" s="373"/>
      <c r="AF227" s="373"/>
      <c r="AG227" s="373"/>
      <c r="AH227" s="373"/>
      <c r="AI227" s="424"/>
      <c r="AJ227" s="424"/>
      <c r="AK227" s="424"/>
      <c r="AL227" s="424"/>
      <c r="AO227" s="424"/>
      <c r="AP227" s="424"/>
      <c r="AQ227" s="424"/>
      <c r="AR227" s="424"/>
      <c r="AS227" s="424"/>
      <c r="AT227" s="424"/>
      <c r="AU227" s="424"/>
      <c r="AV227" s="424"/>
      <c r="AW227" s="424"/>
      <c r="AX227" s="424"/>
      <c r="AY227" s="424"/>
      <c r="AZ227" s="424"/>
      <c r="BA227" s="424"/>
      <c r="BB227" s="424"/>
      <c r="BC227" s="424"/>
      <c r="BG227" s="994" t="str">
        <f>SUBSTITUTE('Step 4 Support Tool'!A131," ","")</f>
        <v>EE114</v>
      </c>
      <c r="BH227" s="653">
        <f t="shared" si="43"/>
        <v>0</v>
      </c>
      <c r="BI227" s="424"/>
      <c r="BJ227" s="424"/>
      <c r="BK227" s="424"/>
      <c r="BL227" s="424"/>
      <c r="BM227" s="424"/>
      <c r="BN227" s="424"/>
      <c r="BO227" s="424"/>
      <c r="BP227" s="424"/>
      <c r="BQ227" s="424"/>
      <c r="BR227" s="424"/>
      <c r="CQ227" s="424"/>
      <c r="CR227" s="424"/>
      <c r="CT227" s="424"/>
      <c r="CU227" s="424"/>
      <c r="CV227" s="424"/>
      <c r="CW227" s="424"/>
      <c r="CX227" s="424"/>
      <c r="CY227" s="424"/>
      <c r="CZ227" s="424"/>
      <c r="DA227" s="424"/>
      <c r="DC227" s="424"/>
      <c r="DD227" s="424"/>
      <c r="DE227" s="424"/>
      <c r="DF227" s="424"/>
      <c r="DG227" s="424"/>
      <c r="DH227" s="424"/>
      <c r="DJ227" s="424"/>
      <c r="DK227" s="424"/>
      <c r="DL227" s="424"/>
      <c r="DM227" s="424"/>
      <c r="DN227" s="424"/>
      <c r="DO227" s="424"/>
      <c r="DP227" s="424"/>
      <c r="DQ227" s="424"/>
      <c r="DR227" s="424"/>
      <c r="DS227" s="424"/>
      <c r="DT227" s="424"/>
      <c r="DU227" s="424"/>
      <c r="DV227" s="424"/>
      <c r="DW227" s="424"/>
      <c r="DX227" s="424"/>
      <c r="DY227" s="424"/>
      <c r="DZ227" s="424"/>
      <c r="EA227" s="424"/>
      <c r="EB227" s="424"/>
      <c r="EC227" s="424"/>
      <c r="ED227" s="424"/>
      <c r="EE227" s="424"/>
      <c r="EF227" s="424"/>
      <c r="EG227" s="424"/>
      <c r="EH227" s="424"/>
      <c r="EI227" s="424"/>
      <c r="EJ227" s="424"/>
      <c r="EK227" s="424"/>
      <c r="EL227" s="424"/>
      <c r="EM227" s="424"/>
      <c r="EN227" s="424"/>
      <c r="EO227" s="424"/>
      <c r="EP227" s="424"/>
      <c r="EQ227" s="424"/>
      <c r="ER227" s="424"/>
      <c r="ES227" s="424"/>
      <c r="ET227" s="424"/>
      <c r="EU227" s="424"/>
      <c r="EV227" s="424"/>
      <c r="EW227" s="424"/>
      <c r="EX227" s="424"/>
      <c r="EY227" s="424"/>
      <c r="EZ227" s="424"/>
      <c r="FA227" s="424"/>
      <c r="FB227" s="424"/>
      <c r="FC227" s="424"/>
      <c r="FD227" s="424"/>
      <c r="FE227" s="424"/>
      <c r="FF227" s="424"/>
      <c r="FG227" s="424"/>
      <c r="FH227" s="424"/>
      <c r="FI227" s="424"/>
      <c r="FJ227" s="424"/>
      <c r="FK227" s="424"/>
      <c r="FL227" s="424"/>
      <c r="FM227" s="424"/>
      <c r="FN227" s="424"/>
      <c r="FO227" s="424"/>
      <c r="FP227" s="424"/>
      <c r="FQ227" s="424"/>
      <c r="FR227" s="424"/>
      <c r="FS227" s="424"/>
      <c r="FT227" s="424"/>
      <c r="FU227" s="424"/>
      <c r="FV227" s="424"/>
      <c r="FW227" s="424"/>
      <c r="FX227" s="424"/>
      <c r="FY227" s="424"/>
      <c r="FZ227" s="424"/>
      <c r="GA227" s="424"/>
      <c r="GB227" s="424"/>
    </row>
    <row r="228" spans="1:184" ht="12" customHeight="1" x14ac:dyDescent="0.25">
      <c r="A228" s="842" t="str">
        <f t="shared" si="41"/>
        <v/>
      </c>
      <c r="B228" s="369" t="str">
        <f t="shared" si="42"/>
        <v/>
      </c>
      <c r="C228" s="982" t="str">
        <f>IF('Step 4 Support Tool'!F132=0,"",'Step 4 Support Tool'!F132)</f>
        <v/>
      </c>
      <c r="D228" s="982">
        <f>'Step 4 Support Tool'!G132</f>
        <v>0</v>
      </c>
      <c r="E228" s="983">
        <f>'Step 4 Support Tool'!C132</f>
        <v>0</v>
      </c>
      <c r="F228" s="983">
        <f>'Step 4 Support Tool'!D132</f>
        <v>0</v>
      </c>
      <c r="G228" s="842" t="str">
        <f>IF('Step 4 Support Tool'!E132="","",TRIM('Step 4 Support Tool'!E132))</f>
        <v/>
      </c>
      <c r="H228" s="842" t="str">
        <f t="shared" si="38"/>
        <v/>
      </c>
      <c r="I228" s="842" t="str">
        <f t="shared" si="39"/>
        <v/>
      </c>
      <c r="J228" s="984">
        <f>'Step 4 Support Tool'!B132</f>
        <v>0</v>
      </c>
      <c r="K228" s="369">
        <f>'Step 4 Support Tool'!H132</f>
        <v>0</v>
      </c>
      <c r="L228" s="369">
        <f>'Step 4 Support Tool'!I132</f>
        <v>0</v>
      </c>
      <c r="M228" s="985">
        <f>'Step 4 Support Tool'!J132</f>
        <v>0</v>
      </c>
      <c r="N228" s="985">
        <f>'Step 4 Support Tool'!K132</f>
        <v>0</v>
      </c>
      <c r="O228" s="985" t="str">
        <f>'Step 4 Support Tool'!L132</f>
        <v/>
      </c>
      <c r="P228" s="986">
        <f>'Step 4 Support Tool'!M132</f>
        <v>0</v>
      </c>
      <c r="Q228" s="987">
        <f>'Step 4 Support Tool'!N132</f>
        <v>0</v>
      </c>
      <c r="R228" s="987" t="str">
        <f>'Step 4 Support Tool'!O132</f>
        <v/>
      </c>
      <c r="S228" s="988" t="str">
        <f>'Step 4 Support Tool'!P132</f>
        <v/>
      </c>
      <c r="T228" s="989" t="str">
        <f>'Step 4 Support Tool'!Q132</f>
        <v/>
      </c>
      <c r="U228" s="989" t="str">
        <f>'Step 4 Support Tool'!R132</f>
        <v/>
      </c>
      <c r="V228" s="989" t="str">
        <f>'Step 4 Support Tool'!S132</f>
        <v/>
      </c>
      <c r="W228" s="988" t="str">
        <f>'Step 4 Support Tool'!T132</f>
        <v/>
      </c>
      <c r="X228" s="990" t="str">
        <f>'Step 4 Support Tool'!X132</f>
        <v/>
      </c>
      <c r="Y228" s="991" t="str">
        <f t="shared" si="40"/>
        <v/>
      </c>
      <c r="Z228" s="992" t="str">
        <f>'Step 4 Support Tool'!AB132</f>
        <v/>
      </c>
      <c r="AA228" s="993"/>
      <c r="AB228" s="993"/>
      <c r="AC228" s="373"/>
      <c r="AD228" s="373"/>
      <c r="AE228" s="373"/>
      <c r="AF228" s="373"/>
      <c r="AG228" s="373"/>
      <c r="AH228" s="373"/>
      <c r="AI228" s="424"/>
      <c r="AJ228" s="424"/>
      <c r="AK228" s="424"/>
      <c r="AL228" s="424"/>
      <c r="AO228" s="424"/>
      <c r="AP228" s="424"/>
      <c r="AQ228" s="424"/>
      <c r="AR228" s="424"/>
      <c r="AS228" s="424"/>
      <c r="AT228" s="424"/>
      <c r="AU228" s="424"/>
      <c r="AV228" s="424"/>
      <c r="AW228" s="424"/>
      <c r="AX228" s="424"/>
      <c r="AY228" s="424"/>
      <c r="AZ228" s="424"/>
      <c r="BA228" s="424"/>
      <c r="BB228" s="424"/>
      <c r="BC228" s="424"/>
      <c r="BG228" s="994" t="str">
        <f>SUBSTITUTE('Step 4 Support Tool'!A132," ","")</f>
        <v>EE115</v>
      </c>
      <c r="BH228" s="653">
        <f t="shared" si="43"/>
        <v>0</v>
      </c>
      <c r="BI228" s="424"/>
      <c r="BJ228" s="424"/>
      <c r="BK228" s="424"/>
      <c r="BL228" s="424"/>
      <c r="BM228" s="424"/>
      <c r="BN228" s="424"/>
      <c r="BO228" s="424"/>
      <c r="BP228" s="424"/>
      <c r="BQ228" s="424"/>
      <c r="BR228" s="424"/>
      <c r="CQ228" s="424"/>
      <c r="CR228" s="424"/>
      <c r="CT228" s="424"/>
      <c r="CU228" s="424"/>
      <c r="CV228" s="424"/>
      <c r="CW228" s="424"/>
      <c r="CX228" s="424"/>
      <c r="CY228" s="424"/>
      <c r="CZ228" s="424"/>
      <c r="DA228" s="424"/>
      <c r="DC228" s="424"/>
      <c r="DD228" s="424"/>
      <c r="DE228" s="424"/>
      <c r="DF228" s="424"/>
      <c r="DG228" s="424"/>
      <c r="DH228" s="424"/>
      <c r="DJ228" s="424"/>
      <c r="DK228" s="424"/>
      <c r="DL228" s="424"/>
      <c r="DM228" s="424"/>
      <c r="DN228" s="424"/>
      <c r="DO228" s="424"/>
      <c r="DP228" s="424"/>
      <c r="DQ228" s="424"/>
      <c r="DR228" s="424"/>
      <c r="DS228" s="424"/>
      <c r="DT228" s="424"/>
      <c r="DU228" s="424"/>
      <c r="DV228" s="424"/>
      <c r="DW228" s="424"/>
      <c r="DX228" s="424"/>
      <c r="DY228" s="424"/>
      <c r="DZ228" s="424"/>
      <c r="EA228" s="424"/>
      <c r="EB228" s="424"/>
      <c r="EC228" s="424"/>
      <c r="ED228" s="424"/>
      <c r="EE228" s="424"/>
      <c r="EF228" s="424"/>
      <c r="EG228" s="424"/>
      <c r="EH228" s="424"/>
      <c r="EI228" s="424"/>
      <c r="EJ228" s="424"/>
      <c r="EK228" s="424"/>
      <c r="EL228" s="424"/>
      <c r="EM228" s="424"/>
      <c r="EN228" s="424"/>
      <c r="EO228" s="424"/>
      <c r="EP228" s="424"/>
      <c r="EQ228" s="424"/>
      <c r="ER228" s="424"/>
      <c r="ES228" s="424"/>
      <c r="ET228" s="424"/>
      <c r="EU228" s="424"/>
      <c r="EV228" s="424"/>
      <c r="EW228" s="424"/>
      <c r="EX228" s="424"/>
      <c r="EY228" s="424"/>
      <c r="EZ228" s="424"/>
      <c r="FA228" s="424"/>
      <c r="FB228" s="424"/>
      <c r="FC228" s="424"/>
      <c r="FD228" s="424"/>
      <c r="FE228" s="424"/>
      <c r="FF228" s="424"/>
      <c r="FG228" s="424"/>
      <c r="FH228" s="424"/>
      <c r="FI228" s="424"/>
      <c r="FJ228" s="424"/>
      <c r="FK228" s="424"/>
      <c r="FL228" s="424"/>
      <c r="FM228" s="424"/>
      <c r="FN228" s="424"/>
      <c r="FO228" s="424"/>
      <c r="FP228" s="424"/>
      <c r="FQ228" s="424"/>
      <c r="FR228" s="424"/>
      <c r="FS228" s="424"/>
      <c r="FT228" s="424"/>
      <c r="FU228" s="424"/>
      <c r="FV228" s="424"/>
      <c r="FW228" s="424"/>
      <c r="FX228" s="424"/>
      <c r="FY228" s="424"/>
      <c r="FZ228" s="424"/>
      <c r="GA228" s="424"/>
      <c r="GB228" s="424"/>
    </row>
    <row r="229" spans="1:184" ht="12" customHeight="1" x14ac:dyDescent="0.25">
      <c r="A229" s="842" t="str">
        <f t="shared" si="41"/>
        <v/>
      </c>
      <c r="B229" s="369" t="str">
        <f t="shared" si="42"/>
        <v/>
      </c>
      <c r="C229" s="982" t="str">
        <f>IF('Step 4 Support Tool'!F133=0,"",'Step 4 Support Tool'!F133)</f>
        <v/>
      </c>
      <c r="D229" s="982">
        <f>'Step 4 Support Tool'!G133</f>
        <v>0</v>
      </c>
      <c r="E229" s="983">
        <f>'Step 4 Support Tool'!C133</f>
        <v>0</v>
      </c>
      <c r="F229" s="983">
        <f>'Step 4 Support Tool'!D133</f>
        <v>0</v>
      </c>
      <c r="G229" s="842" t="str">
        <f>IF('Step 4 Support Tool'!E133="","",TRIM('Step 4 Support Tool'!E133))</f>
        <v/>
      </c>
      <c r="H229" s="842" t="str">
        <f t="shared" si="38"/>
        <v/>
      </c>
      <c r="I229" s="842" t="str">
        <f t="shared" si="39"/>
        <v/>
      </c>
      <c r="J229" s="984">
        <f>'Step 4 Support Tool'!B133</f>
        <v>0</v>
      </c>
      <c r="K229" s="369">
        <f>'Step 4 Support Tool'!H133</f>
        <v>0</v>
      </c>
      <c r="L229" s="369">
        <f>'Step 4 Support Tool'!I133</f>
        <v>0</v>
      </c>
      <c r="M229" s="985">
        <f>'Step 4 Support Tool'!J133</f>
        <v>0</v>
      </c>
      <c r="N229" s="985">
        <f>'Step 4 Support Tool'!K133</f>
        <v>0</v>
      </c>
      <c r="O229" s="985" t="str">
        <f>'Step 4 Support Tool'!L133</f>
        <v/>
      </c>
      <c r="P229" s="986">
        <f>'Step 4 Support Tool'!M133</f>
        <v>0</v>
      </c>
      <c r="Q229" s="987">
        <f>'Step 4 Support Tool'!N133</f>
        <v>0</v>
      </c>
      <c r="R229" s="987" t="str">
        <f>'Step 4 Support Tool'!O133</f>
        <v/>
      </c>
      <c r="S229" s="988" t="str">
        <f>'Step 4 Support Tool'!P133</f>
        <v/>
      </c>
      <c r="T229" s="989" t="str">
        <f>'Step 4 Support Tool'!Q133</f>
        <v/>
      </c>
      <c r="U229" s="989" t="str">
        <f>'Step 4 Support Tool'!R133</f>
        <v/>
      </c>
      <c r="V229" s="989" t="str">
        <f>'Step 4 Support Tool'!S133</f>
        <v/>
      </c>
      <c r="W229" s="988" t="str">
        <f>'Step 4 Support Tool'!T133</f>
        <v/>
      </c>
      <c r="X229" s="990" t="str">
        <f>'Step 4 Support Tool'!X133</f>
        <v/>
      </c>
      <c r="Y229" s="991" t="str">
        <f t="shared" si="40"/>
        <v/>
      </c>
      <c r="Z229" s="992" t="str">
        <f>'Step 4 Support Tool'!AB133</f>
        <v/>
      </c>
      <c r="AA229" s="993"/>
      <c r="AB229" s="993"/>
      <c r="AC229" s="373"/>
      <c r="AD229" s="373"/>
      <c r="AE229" s="373"/>
      <c r="AF229" s="373"/>
      <c r="AG229" s="373"/>
      <c r="AH229" s="373"/>
      <c r="AI229" s="424"/>
      <c r="AJ229" s="424"/>
      <c r="AK229" s="424"/>
      <c r="AL229" s="424"/>
      <c r="AO229" s="424"/>
      <c r="AP229" s="424"/>
      <c r="AQ229" s="424"/>
      <c r="AR229" s="424"/>
      <c r="AS229" s="424"/>
      <c r="AT229" s="424"/>
      <c r="AU229" s="424"/>
      <c r="AV229" s="424"/>
      <c r="AW229" s="424"/>
      <c r="AX229" s="424"/>
      <c r="AY229" s="424"/>
      <c r="AZ229" s="424"/>
      <c r="BA229" s="424"/>
      <c r="BB229" s="424"/>
      <c r="BC229" s="424"/>
      <c r="BG229" s="994" t="str">
        <f>SUBSTITUTE('Step 4 Support Tool'!A133," ","")</f>
        <v>EE116</v>
      </c>
      <c r="BH229" s="653">
        <f t="shared" si="43"/>
        <v>0</v>
      </c>
      <c r="BI229" s="424"/>
      <c r="BJ229" s="424"/>
      <c r="BK229" s="424"/>
      <c r="BL229" s="424"/>
      <c r="BM229" s="424"/>
      <c r="BN229" s="424"/>
      <c r="BO229" s="424"/>
      <c r="BP229" s="424"/>
      <c r="BQ229" s="424"/>
      <c r="BR229" s="424"/>
      <c r="CQ229" s="424"/>
      <c r="CR229" s="424"/>
      <c r="CT229" s="424"/>
      <c r="CU229" s="424"/>
      <c r="CV229" s="424"/>
      <c r="CW229" s="424"/>
      <c r="CX229" s="424"/>
      <c r="CY229" s="424"/>
      <c r="CZ229" s="424"/>
      <c r="DA229" s="424"/>
      <c r="DC229" s="424"/>
      <c r="DD229" s="424"/>
      <c r="DE229" s="424"/>
      <c r="DF229" s="424"/>
      <c r="DG229" s="424"/>
      <c r="DH229" s="424"/>
      <c r="DJ229" s="424"/>
      <c r="DK229" s="424"/>
      <c r="DL229" s="424"/>
      <c r="DM229" s="424"/>
      <c r="DN229" s="424"/>
      <c r="DO229" s="424"/>
      <c r="DP229" s="424"/>
      <c r="DQ229" s="424"/>
      <c r="DR229" s="424"/>
      <c r="DS229" s="424"/>
      <c r="DT229" s="424"/>
      <c r="DU229" s="424"/>
      <c r="DV229" s="424"/>
      <c r="DW229" s="424"/>
      <c r="DX229" s="424"/>
      <c r="DY229" s="424"/>
      <c r="DZ229" s="424"/>
      <c r="EA229" s="424"/>
      <c r="EB229" s="424"/>
      <c r="EC229" s="424"/>
      <c r="ED229" s="424"/>
      <c r="EE229" s="424"/>
      <c r="EF229" s="424"/>
      <c r="EG229" s="424"/>
      <c r="EH229" s="424"/>
      <c r="EI229" s="424"/>
      <c r="EJ229" s="424"/>
      <c r="EK229" s="424"/>
      <c r="EL229" s="424"/>
      <c r="EM229" s="424"/>
      <c r="EN229" s="424"/>
      <c r="EO229" s="424"/>
      <c r="EP229" s="424"/>
      <c r="EQ229" s="424"/>
      <c r="ER229" s="424"/>
      <c r="ES229" s="424"/>
      <c r="ET229" s="424"/>
      <c r="EU229" s="424"/>
      <c r="EV229" s="424"/>
      <c r="EW229" s="424"/>
      <c r="EX229" s="424"/>
      <c r="EY229" s="424"/>
      <c r="EZ229" s="424"/>
      <c r="FA229" s="424"/>
      <c r="FB229" s="424"/>
      <c r="FC229" s="424"/>
      <c r="FD229" s="424"/>
      <c r="FE229" s="424"/>
      <c r="FF229" s="424"/>
      <c r="FG229" s="424"/>
      <c r="FH229" s="424"/>
      <c r="FI229" s="424"/>
      <c r="FJ229" s="424"/>
      <c r="FK229" s="424"/>
      <c r="FL229" s="424"/>
      <c r="FM229" s="424"/>
      <c r="FN229" s="424"/>
      <c r="FO229" s="424"/>
      <c r="FP229" s="424"/>
      <c r="FQ229" s="424"/>
      <c r="FR229" s="424"/>
      <c r="FS229" s="424"/>
      <c r="FT229" s="424"/>
      <c r="FU229" s="424"/>
      <c r="FV229" s="424"/>
      <c r="FW229" s="424"/>
      <c r="FX229" s="424"/>
      <c r="FY229" s="424"/>
      <c r="FZ229" s="424"/>
      <c r="GA229" s="424"/>
      <c r="GB229" s="424"/>
    </row>
    <row r="230" spans="1:184" ht="12" customHeight="1" x14ac:dyDescent="0.25">
      <c r="A230" s="842" t="str">
        <f t="shared" si="41"/>
        <v/>
      </c>
      <c r="B230" s="369" t="str">
        <f t="shared" si="42"/>
        <v/>
      </c>
      <c r="C230" s="982" t="str">
        <f>IF('Step 4 Support Tool'!F134=0,"",'Step 4 Support Tool'!F134)</f>
        <v/>
      </c>
      <c r="D230" s="982">
        <f>'Step 4 Support Tool'!G134</f>
        <v>0</v>
      </c>
      <c r="E230" s="983">
        <f>'Step 4 Support Tool'!C134</f>
        <v>0</v>
      </c>
      <c r="F230" s="983">
        <f>'Step 4 Support Tool'!D134</f>
        <v>0</v>
      </c>
      <c r="G230" s="842" t="str">
        <f>IF('Step 4 Support Tool'!E134="","",TRIM('Step 4 Support Tool'!E134))</f>
        <v/>
      </c>
      <c r="H230" s="842" t="str">
        <f t="shared" si="38"/>
        <v/>
      </c>
      <c r="I230" s="842" t="str">
        <f t="shared" si="39"/>
        <v/>
      </c>
      <c r="J230" s="984">
        <f>'Step 4 Support Tool'!B134</f>
        <v>0</v>
      </c>
      <c r="K230" s="369">
        <f>'Step 4 Support Tool'!H134</f>
        <v>0</v>
      </c>
      <c r="L230" s="369">
        <f>'Step 4 Support Tool'!I134</f>
        <v>0</v>
      </c>
      <c r="M230" s="985">
        <f>'Step 4 Support Tool'!J134</f>
        <v>0</v>
      </c>
      <c r="N230" s="985">
        <f>'Step 4 Support Tool'!K134</f>
        <v>0</v>
      </c>
      <c r="O230" s="985" t="str">
        <f>'Step 4 Support Tool'!L134</f>
        <v/>
      </c>
      <c r="P230" s="986">
        <f>'Step 4 Support Tool'!M134</f>
        <v>0</v>
      </c>
      <c r="Q230" s="987">
        <f>'Step 4 Support Tool'!N134</f>
        <v>0</v>
      </c>
      <c r="R230" s="987" t="str">
        <f>'Step 4 Support Tool'!O134</f>
        <v/>
      </c>
      <c r="S230" s="988" t="str">
        <f>'Step 4 Support Tool'!P134</f>
        <v/>
      </c>
      <c r="T230" s="989" t="str">
        <f>'Step 4 Support Tool'!Q134</f>
        <v/>
      </c>
      <c r="U230" s="989" t="str">
        <f>'Step 4 Support Tool'!R134</f>
        <v/>
      </c>
      <c r="V230" s="989" t="str">
        <f>'Step 4 Support Tool'!S134</f>
        <v/>
      </c>
      <c r="W230" s="988" t="str">
        <f>'Step 4 Support Tool'!T134</f>
        <v/>
      </c>
      <c r="X230" s="990" t="str">
        <f>'Step 4 Support Tool'!X134</f>
        <v/>
      </c>
      <c r="Y230" s="991" t="str">
        <f t="shared" si="40"/>
        <v/>
      </c>
      <c r="Z230" s="992" t="str">
        <f>'Step 4 Support Tool'!AB134</f>
        <v/>
      </c>
      <c r="AA230" s="993"/>
      <c r="AB230" s="993"/>
      <c r="AC230" s="373"/>
      <c r="AD230" s="373"/>
      <c r="AE230" s="373"/>
      <c r="AF230" s="373"/>
      <c r="AG230" s="373"/>
      <c r="AH230" s="373"/>
      <c r="AI230" s="424"/>
      <c r="AJ230" s="424"/>
      <c r="AK230" s="424"/>
      <c r="AL230" s="424"/>
      <c r="AO230" s="424"/>
      <c r="AP230" s="424"/>
      <c r="AQ230" s="424"/>
      <c r="AR230" s="424"/>
      <c r="AS230" s="424"/>
      <c r="AT230" s="424"/>
      <c r="AU230" s="424"/>
      <c r="AV230" s="424"/>
      <c r="AW230" s="424"/>
      <c r="AX230" s="424"/>
      <c r="AY230" s="424"/>
      <c r="AZ230" s="424"/>
      <c r="BA230" s="424"/>
      <c r="BB230" s="424"/>
      <c r="BC230" s="424"/>
      <c r="BG230" s="994" t="str">
        <f>SUBSTITUTE('Step 4 Support Tool'!A134," ","")</f>
        <v>EE117</v>
      </c>
      <c r="BH230" s="653">
        <f t="shared" si="43"/>
        <v>0</v>
      </c>
      <c r="BI230" s="424"/>
      <c r="BJ230" s="424"/>
      <c r="BK230" s="424"/>
      <c r="BL230" s="424"/>
      <c r="BM230" s="424"/>
      <c r="BN230" s="424"/>
      <c r="BO230" s="424"/>
      <c r="BP230" s="424"/>
      <c r="BQ230" s="424"/>
      <c r="BR230" s="424"/>
      <c r="CQ230" s="424"/>
      <c r="CR230" s="424"/>
      <c r="CT230" s="424"/>
      <c r="CU230" s="424"/>
      <c r="CV230" s="424"/>
      <c r="CW230" s="424"/>
      <c r="CX230" s="424"/>
      <c r="CY230" s="424"/>
      <c r="CZ230" s="424"/>
      <c r="DA230" s="424"/>
      <c r="DC230" s="424"/>
      <c r="DD230" s="424"/>
      <c r="DE230" s="424"/>
      <c r="DF230" s="424"/>
      <c r="DG230" s="424"/>
      <c r="DH230" s="424"/>
      <c r="DJ230" s="424"/>
      <c r="DK230" s="424"/>
      <c r="DL230" s="424"/>
      <c r="DM230" s="424"/>
      <c r="DN230" s="424"/>
      <c r="DO230" s="424"/>
      <c r="DP230" s="424"/>
      <c r="DQ230" s="424"/>
      <c r="DR230" s="424"/>
      <c r="DS230" s="424"/>
      <c r="DT230" s="424"/>
      <c r="DU230" s="424"/>
      <c r="DV230" s="424"/>
      <c r="DW230" s="424"/>
      <c r="DX230" s="424"/>
      <c r="DY230" s="424"/>
      <c r="DZ230" s="424"/>
      <c r="EA230" s="424"/>
      <c r="EB230" s="424"/>
      <c r="EC230" s="424"/>
      <c r="ED230" s="424"/>
      <c r="EE230" s="424"/>
      <c r="EF230" s="424"/>
      <c r="EG230" s="424"/>
      <c r="EH230" s="424"/>
      <c r="EI230" s="424"/>
      <c r="EJ230" s="424"/>
      <c r="EK230" s="424"/>
      <c r="EL230" s="424"/>
      <c r="EM230" s="424"/>
      <c r="EN230" s="424"/>
      <c r="EO230" s="424"/>
      <c r="EP230" s="424"/>
      <c r="EQ230" s="424"/>
      <c r="ER230" s="424"/>
      <c r="ES230" s="424"/>
      <c r="ET230" s="424"/>
      <c r="EU230" s="424"/>
      <c r="EV230" s="424"/>
      <c r="EW230" s="424"/>
      <c r="EX230" s="424"/>
      <c r="EY230" s="424"/>
      <c r="EZ230" s="424"/>
      <c r="FA230" s="424"/>
      <c r="FB230" s="424"/>
      <c r="FC230" s="424"/>
      <c r="FD230" s="424"/>
      <c r="FE230" s="424"/>
      <c r="FF230" s="424"/>
      <c r="FG230" s="424"/>
      <c r="FH230" s="424"/>
      <c r="FI230" s="424"/>
      <c r="FJ230" s="424"/>
      <c r="FK230" s="424"/>
      <c r="FL230" s="424"/>
      <c r="FM230" s="424"/>
      <c r="FN230" s="424"/>
      <c r="FO230" s="424"/>
      <c r="FP230" s="424"/>
      <c r="FQ230" s="424"/>
      <c r="FR230" s="424"/>
      <c r="FS230" s="424"/>
      <c r="FT230" s="424"/>
      <c r="FU230" s="424"/>
      <c r="FV230" s="424"/>
      <c r="FW230" s="424"/>
      <c r="FX230" s="424"/>
      <c r="FY230" s="424"/>
      <c r="FZ230" s="424"/>
      <c r="GA230" s="424"/>
      <c r="GB230" s="424"/>
    </row>
    <row r="231" spans="1:184" ht="12" customHeight="1" x14ac:dyDescent="0.25">
      <c r="A231" s="842" t="str">
        <f t="shared" si="41"/>
        <v/>
      </c>
      <c r="B231" s="369" t="str">
        <f t="shared" si="42"/>
        <v/>
      </c>
      <c r="C231" s="982" t="str">
        <f>IF('Step 4 Support Tool'!F135=0,"",'Step 4 Support Tool'!F135)</f>
        <v/>
      </c>
      <c r="D231" s="982">
        <f>'Step 4 Support Tool'!G135</f>
        <v>0</v>
      </c>
      <c r="E231" s="983">
        <f>'Step 4 Support Tool'!C135</f>
        <v>0</v>
      </c>
      <c r="F231" s="983">
        <f>'Step 4 Support Tool'!D135</f>
        <v>0</v>
      </c>
      <c r="G231" s="842" t="str">
        <f>IF('Step 4 Support Tool'!E135="","",TRIM('Step 4 Support Tool'!E135))</f>
        <v/>
      </c>
      <c r="H231" s="842" t="str">
        <f t="shared" si="38"/>
        <v/>
      </c>
      <c r="I231" s="842" t="str">
        <f t="shared" si="39"/>
        <v/>
      </c>
      <c r="J231" s="984">
        <f>'Step 4 Support Tool'!B135</f>
        <v>0</v>
      </c>
      <c r="K231" s="369">
        <f>'Step 4 Support Tool'!H135</f>
        <v>0</v>
      </c>
      <c r="L231" s="369">
        <f>'Step 4 Support Tool'!I135</f>
        <v>0</v>
      </c>
      <c r="M231" s="985">
        <f>'Step 4 Support Tool'!J135</f>
        <v>0</v>
      </c>
      <c r="N231" s="985">
        <f>'Step 4 Support Tool'!K135</f>
        <v>0</v>
      </c>
      <c r="O231" s="985" t="str">
        <f>'Step 4 Support Tool'!L135</f>
        <v/>
      </c>
      <c r="P231" s="986">
        <f>'Step 4 Support Tool'!M135</f>
        <v>0</v>
      </c>
      <c r="Q231" s="987">
        <f>'Step 4 Support Tool'!N135</f>
        <v>0</v>
      </c>
      <c r="R231" s="987" t="str">
        <f>'Step 4 Support Tool'!O135</f>
        <v/>
      </c>
      <c r="S231" s="988" t="str">
        <f>'Step 4 Support Tool'!P135</f>
        <v/>
      </c>
      <c r="T231" s="989" t="str">
        <f>'Step 4 Support Tool'!Q135</f>
        <v/>
      </c>
      <c r="U231" s="989" t="str">
        <f>'Step 4 Support Tool'!R135</f>
        <v/>
      </c>
      <c r="V231" s="989" t="str">
        <f>'Step 4 Support Tool'!S135</f>
        <v/>
      </c>
      <c r="W231" s="988" t="str">
        <f>'Step 4 Support Tool'!T135</f>
        <v/>
      </c>
      <c r="X231" s="990" t="str">
        <f>'Step 4 Support Tool'!X135</f>
        <v/>
      </c>
      <c r="Y231" s="991" t="str">
        <f t="shared" si="40"/>
        <v/>
      </c>
      <c r="Z231" s="992" t="str">
        <f>'Step 4 Support Tool'!AB135</f>
        <v/>
      </c>
      <c r="AA231" s="993"/>
      <c r="AB231" s="993"/>
      <c r="AC231" s="373"/>
      <c r="AD231" s="373"/>
      <c r="AE231" s="373"/>
      <c r="AF231" s="373"/>
      <c r="AG231" s="373"/>
      <c r="AH231" s="373"/>
      <c r="AI231" s="424"/>
      <c r="AJ231" s="424"/>
      <c r="AK231" s="424"/>
      <c r="AL231" s="424"/>
      <c r="AO231" s="424"/>
      <c r="AP231" s="424"/>
      <c r="AQ231" s="424"/>
      <c r="AR231" s="424"/>
      <c r="AS231" s="424"/>
      <c r="AT231" s="424"/>
      <c r="AU231" s="424"/>
      <c r="AV231" s="424"/>
      <c r="AW231" s="424"/>
      <c r="AX231" s="424"/>
      <c r="AY231" s="424"/>
      <c r="AZ231" s="424"/>
      <c r="BA231" s="424"/>
      <c r="BB231" s="424"/>
      <c r="BC231" s="424"/>
      <c r="BG231" s="994" t="str">
        <f>SUBSTITUTE('Step 4 Support Tool'!A135," ","")</f>
        <v>EE118</v>
      </c>
      <c r="BH231" s="653">
        <f t="shared" si="43"/>
        <v>0</v>
      </c>
      <c r="BI231" s="424"/>
      <c r="BJ231" s="424"/>
      <c r="BK231" s="424"/>
      <c r="BL231" s="424"/>
      <c r="BM231" s="424"/>
      <c r="BN231" s="424"/>
      <c r="BO231" s="424"/>
      <c r="BP231" s="424"/>
      <c r="BQ231" s="424"/>
      <c r="BR231" s="424"/>
      <c r="CQ231" s="424"/>
      <c r="CR231" s="424"/>
      <c r="CT231" s="424"/>
      <c r="CU231" s="424"/>
      <c r="CV231" s="424"/>
      <c r="CW231" s="424"/>
      <c r="CX231" s="424"/>
      <c r="CY231" s="424"/>
      <c r="CZ231" s="424"/>
      <c r="DA231" s="424"/>
      <c r="DC231" s="424"/>
      <c r="DD231" s="424"/>
      <c r="DE231" s="424"/>
      <c r="DF231" s="424"/>
      <c r="DG231" s="424"/>
      <c r="DH231" s="424"/>
      <c r="DJ231" s="424"/>
      <c r="DK231" s="424"/>
      <c r="DL231" s="424"/>
      <c r="DM231" s="424"/>
      <c r="DN231" s="424"/>
      <c r="DO231" s="424"/>
      <c r="DP231" s="424"/>
      <c r="DQ231" s="424"/>
      <c r="DR231" s="424"/>
      <c r="DS231" s="424"/>
      <c r="DT231" s="424"/>
      <c r="DU231" s="424"/>
      <c r="DV231" s="424"/>
      <c r="DW231" s="424"/>
      <c r="DX231" s="424"/>
      <c r="DY231" s="424"/>
      <c r="DZ231" s="424"/>
      <c r="EA231" s="424"/>
      <c r="EB231" s="424"/>
      <c r="EC231" s="424"/>
      <c r="ED231" s="424"/>
      <c r="EE231" s="424"/>
      <c r="EF231" s="424"/>
      <c r="EG231" s="424"/>
      <c r="EH231" s="424"/>
      <c r="EI231" s="424"/>
      <c r="EJ231" s="424"/>
      <c r="EK231" s="424"/>
      <c r="EL231" s="424"/>
      <c r="EM231" s="424"/>
      <c r="EN231" s="424"/>
      <c r="EO231" s="424"/>
      <c r="EP231" s="424"/>
      <c r="EQ231" s="424"/>
      <c r="ER231" s="424"/>
      <c r="ES231" s="424"/>
      <c r="ET231" s="424"/>
      <c r="EU231" s="424"/>
      <c r="EV231" s="424"/>
      <c r="EW231" s="424"/>
      <c r="EX231" s="424"/>
      <c r="EY231" s="424"/>
      <c r="EZ231" s="424"/>
      <c r="FA231" s="424"/>
      <c r="FB231" s="424"/>
      <c r="FC231" s="424"/>
      <c r="FD231" s="424"/>
      <c r="FE231" s="424"/>
      <c r="FF231" s="424"/>
      <c r="FG231" s="424"/>
      <c r="FH231" s="424"/>
      <c r="FI231" s="424"/>
      <c r="FJ231" s="424"/>
      <c r="FK231" s="424"/>
      <c r="FL231" s="424"/>
      <c r="FM231" s="424"/>
      <c r="FN231" s="424"/>
      <c r="FO231" s="424"/>
      <c r="FP231" s="424"/>
      <c r="FQ231" s="424"/>
      <c r="FR231" s="424"/>
      <c r="FS231" s="424"/>
      <c r="FT231" s="424"/>
      <c r="FU231" s="424"/>
      <c r="FV231" s="424"/>
      <c r="FW231" s="424"/>
      <c r="FX231" s="424"/>
      <c r="FY231" s="424"/>
      <c r="FZ231" s="424"/>
      <c r="GA231" s="424"/>
      <c r="GB231" s="424"/>
    </row>
    <row r="232" spans="1:184" ht="12" customHeight="1" x14ac:dyDescent="0.25">
      <c r="A232" s="842" t="str">
        <f t="shared" si="41"/>
        <v/>
      </c>
      <c r="B232" s="369" t="str">
        <f t="shared" si="42"/>
        <v/>
      </c>
      <c r="C232" s="982" t="str">
        <f>IF('Step 4 Support Tool'!F136=0,"",'Step 4 Support Tool'!F136)</f>
        <v/>
      </c>
      <c r="D232" s="982">
        <f>'Step 4 Support Tool'!G136</f>
        <v>0</v>
      </c>
      <c r="E232" s="983">
        <f>'Step 4 Support Tool'!C136</f>
        <v>0</v>
      </c>
      <c r="F232" s="983">
        <f>'Step 4 Support Tool'!D136</f>
        <v>0</v>
      </c>
      <c r="G232" s="842" t="str">
        <f>IF('Step 4 Support Tool'!E136="","",TRIM('Step 4 Support Tool'!E136))</f>
        <v/>
      </c>
      <c r="H232" s="842" t="str">
        <f t="shared" si="38"/>
        <v/>
      </c>
      <c r="I232" s="842" t="str">
        <f t="shared" si="39"/>
        <v/>
      </c>
      <c r="J232" s="984">
        <f>'Step 4 Support Tool'!B136</f>
        <v>0</v>
      </c>
      <c r="K232" s="369">
        <f>'Step 4 Support Tool'!H136</f>
        <v>0</v>
      </c>
      <c r="L232" s="369">
        <f>'Step 4 Support Tool'!I136</f>
        <v>0</v>
      </c>
      <c r="M232" s="985">
        <f>'Step 4 Support Tool'!J136</f>
        <v>0</v>
      </c>
      <c r="N232" s="985">
        <f>'Step 4 Support Tool'!K136</f>
        <v>0</v>
      </c>
      <c r="O232" s="985" t="str">
        <f>'Step 4 Support Tool'!L136</f>
        <v/>
      </c>
      <c r="P232" s="986">
        <f>'Step 4 Support Tool'!M136</f>
        <v>0</v>
      </c>
      <c r="Q232" s="987">
        <f>'Step 4 Support Tool'!N136</f>
        <v>0</v>
      </c>
      <c r="R232" s="987" t="str">
        <f>'Step 4 Support Tool'!O136</f>
        <v/>
      </c>
      <c r="S232" s="988" t="str">
        <f>'Step 4 Support Tool'!P136</f>
        <v/>
      </c>
      <c r="T232" s="989" t="str">
        <f>'Step 4 Support Tool'!Q136</f>
        <v/>
      </c>
      <c r="U232" s="989" t="str">
        <f>'Step 4 Support Tool'!R136</f>
        <v/>
      </c>
      <c r="V232" s="989" t="str">
        <f>'Step 4 Support Tool'!S136</f>
        <v/>
      </c>
      <c r="W232" s="988" t="str">
        <f>'Step 4 Support Tool'!T136</f>
        <v/>
      </c>
      <c r="X232" s="990" t="str">
        <f>'Step 4 Support Tool'!X136</f>
        <v/>
      </c>
      <c r="Y232" s="991" t="str">
        <f t="shared" si="40"/>
        <v/>
      </c>
      <c r="Z232" s="992" t="str">
        <f>'Step 4 Support Tool'!AB136</f>
        <v/>
      </c>
      <c r="AA232" s="993"/>
      <c r="AB232" s="993"/>
      <c r="AC232" s="373"/>
      <c r="AD232" s="373"/>
      <c r="AE232" s="373"/>
      <c r="AF232" s="373"/>
      <c r="AG232" s="373"/>
      <c r="AH232" s="373"/>
      <c r="AI232" s="424"/>
      <c r="AJ232" s="424"/>
      <c r="AK232" s="424"/>
      <c r="AL232" s="424"/>
      <c r="AO232" s="424"/>
      <c r="AP232" s="424"/>
      <c r="AQ232" s="424"/>
      <c r="AR232" s="424"/>
      <c r="AS232" s="424"/>
      <c r="AT232" s="424"/>
      <c r="AU232" s="424"/>
      <c r="AV232" s="424"/>
      <c r="AW232" s="424"/>
      <c r="AX232" s="424"/>
      <c r="AY232" s="424"/>
      <c r="AZ232" s="424"/>
      <c r="BA232" s="424"/>
      <c r="BB232" s="424"/>
      <c r="BC232" s="424"/>
      <c r="BG232" s="994" t="str">
        <f>SUBSTITUTE('Step 4 Support Tool'!A136," ","")</f>
        <v>EE119</v>
      </c>
      <c r="BH232" s="653">
        <f t="shared" si="43"/>
        <v>0</v>
      </c>
      <c r="BI232" s="424"/>
      <c r="BJ232" s="424"/>
      <c r="BK232" s="424"/>
      <c r="BL232" s="424"/>
      <c r="BM232" s="424"/>
      <c r="BN232" s="424"/>
      <c r="BO232" s="424"/>
      <c r="BP232" s="424"/>
      <c r="BQ232" s="424"/>
      <c r="BR232" s="424"/>
      <c r="CQ232" s="424"/>
      <c r="CR232" s="424"/>
      <c r="CT232" s="424"/>
      <c r="CU232" s="424"/>
      <c r="CV232" s="424"/>
      <c r="CW232" s="424"/>
      <c r="CX232" s="424"/>
      <c r="CY232" s="424"/>
      <c r="CZ232" s="424"/>
      <c r="DA232" s="424"/>
      <c r="DC232" s="424"/>
      <c r="DD232" s="424"/>
      <c r="DE232" s="424"/>
      <c r="DF232" s="424"/>
      <c r="DG232" s="424"/>
      <c r="DH232" s="424"/>
      <c r="DJ232" s="424"/>
      <c r="DK232" s="424"/>
      <c r="DL232" s="424"/>
      <c r="DM232" s="424"/>
      <c r="DN232" s="424"/>
      <c r="DO232" s="424"/>
      <c r="DP232" s="424"/>
      <c r="DQ232" s="424"/>
      <c r="DR232" s="424"/>
      <c r="DS232" s="424"/>
      <c r="DT232" s="424"/>
      <c r="DU232" s="424"/>
      <c r="DV232" s="424"/>
      <c r="DW232" s="424"/>
      <c r="DX232" s="424"/>
      <c r="DY232" s="424"/>
      <c r="DZ232" s="424"/>
      <c r="EA232" s="424"/>
      <c r="EB232" s="424"/>
      <c r="EC232" s="424"/>
      <c r="ED232" s="424"/>
      <c r="EE232" s="424"/>
      <c r="EF232" s="424"/>
      <c r="EG232" s="424"/>
      <c r="EH232" s="424"/>
      <c r="EI232" s="424"/>
      <c r="EJ232" s="424"/>
      <c r="EK232" s="424"/>
      <c r="EL232" s="424"/>
      <c r="EM232" s="424"/>
      <c r="EN232" s="424"/>
      <c r="EO232" s="424"/>
      <c r="EP232" s="424"/>
      <c r="EQ232" s="424"/>
      <c r="ER232" s="424"/>
      <c r="ES232" s="424"/>
      <c r="ET232" s="424"/>
      <c r="EU232" s="424"/>
      <c r="EV232" s="424"/>
      <c r="EW232" s="424"/>
      <c r="EX232" s="424"/>
      <c r="EY232" s="424"/>
      <c r="EZ232" s="424"/>
      <c r="FA232" s="424"/>
      <c r="FB232" s="424"/>
      <c r="FC232" s="424"/>
      <c r="FD232" s="424"/>
      <c r="FE232" s="424"/>
      <c r="FF232" s="424"/>
      <c r="FG232" s="424"/>
      <c r="FH232" s="424"/>
      <c r="FI232" s="424"/>
      <c r="FJ232" s="424"/>
      <c r="FK232" s="424"/>
      <c r="FL232" s="424"/>
      <c r="FM232" s="424"/>
      <c r="FN232" s="424"/>
      <c r="FO232" s="424"/>
      <c r="FP232" s="424"/>
      <c r="FQ232" s="424"/>
      <c r="FR232" s="424"/>
      <c r="FS232" s="424"/>
      <c r="FT232" s="424"/>
      <c r="FU232" s="424"/>
      <c r="FV232" s="424"/>
      <c r="FW232" s="424"/>
      <c r="FX232" s="424"/>
      <c r="FY232" s="424"/>
      <c r="FZ232" s="424"/>
      <c r="GA232" s="424"/>
      <c r="GB232" s="424"/>
    </row>
    <row r="233" spans="1:184" ht="12" customHeight="1" x14ac:dyDescent="0.25">
      <c r="A233" s="842" t="str">
        <f t="shared" si="41"/>
        <v/>
      </c>
      <c r="B233" s="369" t="str">
        <f t="shared" si="42"/>
        <v/>
      </c>
      <c r="C233" s="982" t="str">
        <f>IF('Step 4 Support Tool'!F137=0,"",'Step 4 Support Tool'!F137)</f>
        <v/>
      </c>
      <c r="D233" s="982">
        <f>'Step 4 Support Tool'!G137</f>
        <v>0</v>
      </c>
      <c r="E233" s="983">
        <f>'Step 4 Support Tool'!C137</f>
        <v>0</v>
      </c>
      <c r="F233" s="983">
        <f>'Step 4 Support Tool'!D137</f>
        <v>0</v>
      </c>
      <c r="G233" s="842" t="str">
        <f>IF('Step 4 Support Tool'!E137="","",TRIM('Step 4 Support Tool'!E137))</f>
        <v/>
      </c>
      <c r="H233" s="842" t="str">
        <f t="shared" si="38"/>
        <v/>
      </c>
      <c r="I233" s="842" t="str">
        <f t="shared" si="39"/>
        <v/>
      </c>
      <c r="J233" s="984">
        <f>'Step 4 Support Tool'!B137</f>
        <v>0</v>
      </c>
      <c r="K233" s="369">
        <f>'Step 4 Support Tool'!H137</f>
        <v>0</v>
      </c>
      <c r="L233" s="369">
        <f>'Step 4 Support Tool'!I137</f>
        <v>0</v>
      </c>
      <c r="M233" s="985">
        <f>'Step 4 Support Tool'!J137</f>
        <v>0</v>
      </c>
      <c r="N233" s="985">
        <f>'Step 4 Support Tool'!K137</f>
        <v>0</v>
      </c>
      <c r="O233" s="985" t="str">
        <f>'Step 4 Support Tool'!L137</f>
        <v/>
      </c>
      <c r="P233" s="986">
        <f>'Step 4 Support Tool'!M137</f>
        <v>0</v>
      </c>
      <c r="Q233" s="987">
        <f>'Step 4 Support Tool'!N137</f>
        <v>0</v>
      </c>
      <c r="R233" s="987" t="str">
        <f>'Step 4 Support Tool'!O137</f>
        <v/>
      </c>
      <c r="S233" s="988" t="str">
        <f>'Step 4 Support Tool'!P137</f>
        <v/>
      </c>
      <c r="T233" s="989" t="str">
        <f>'Step 4 Support Tool'!Q137</f>
        <v/>
      </c>
      <c r="U233" s="989" t="str">
        <f>'Step 4 Support Tool'!R137</f>
        <v/>
      </c>
      <c r="V233" s="989" t="str">
        <f>'Step 4 Support Tool'!S137</f>
        <v/>
      </c>
      <c r="W233" s="988" t="str">
        <f>'Step 4 Support Tool'!T137</f>
        <v/>
      </c>
      <c r="X233" s="990" t="str">
        <f>'Step 4 Support Tool'!X137</f>
        <v/>
      </c>
      <c r="Y233" s="991" t="str">
        <f t="shared" si="40"/>
        <v/>
      </c>
      <c r="Z233" s="992" t="str">
        <f>'Step 4 Support Tool'!AB137</f>
        <v/>
      </c>
      <c r="AA233" s="993"/>
      <c r="AB233" s="993"/>
      <c r="AC233" s="373"/>
      <c r="AD233" s="373"/>
      <c r="AE233" s="373"/>
      <c r="AF233" s="373"/>
      <c r="AG233" s="373"/>
      <c r="AH233" s="373"/>
      <c r="AI233" s="424"/>
      <c r="AJ233" s="424"/>
      <c r="AK233" s="424"/>
      <c r="AL233" s="424"/>
      <c r="AO233" s="424"/>
      <c r="AP233" s="424"/>
      <c r="AQ233" s="424"/>
      <c r="AR233" s="424"/>
      <c r="AS233" s="424"/>
      <c r="AT233" s="424"/>
      <c r="AU233" s="424"/>
      <c r="AV233" s="424"/>
      <c r="AW233" s="424"/>
      <c r="AX233" s="424"/>
      <c r="AY233" s="424"/>
      <c r="AZ233" s="424"/>
      <c r="BA233" s="424"/>
      <c r="BB233" s="424"/>
      <c r="BC233" s="424"/>
      <c r="BG233" s="994" t="str">
        <f>SUBSTITUTE('Step 4 Support Tool'!A137," ","")</f>
        <v>EE120</v>
      </c>
      <c r="BH233" s="653">
        <f t="shared" si="43"/>
        <v>0</v>
      </c>
      <c r="BI233" s="424"/>
      <c r="BJ233" s="424"/>
      <c r="BK233" s="424"/>
      <c r="BL233" s="424"/>
      <c r="BM233" s="424"/>
      <c r="BN233" s="424"/>
      <c r="BO233" s="424"/>
      <c r="BP233" s="424"/>
      <c r="BQ233" s="424"/>
      <c r="BR233" s="424"/>
      <c r="CQ233" s="424"/>
      <c r="CR233" s="424"/>
      <c r="CT233" s="424"/>
      <c r="CU233" s="424"/>
      <c r="CV233" s="424"/>
      <c r="CW233" s="424"/>
      <c r="CX233" s="424"/>
      <c r="CY233" s="424"/>
      <c r="CZ233" s="424"/>
      <c r="DA233" s="424"/>
      <c r="DC233" s="424"/>
      <c r="DD233" s="424"/>
      <c r="DE233" s="424"/>
      <c r="DF233" s="424"/>
      <c r="DG233" s="424"/>
      <c r="DH233" s="424"/>
      <c r="DJ233" s="424"/>
      <c r="DK233" s="424"/>
      <c r="DL233" s="424"/>
      <c r="DM233" s="424"/>
      <c r="DN233" s="424"/>
      <c r="DO233" s="424"/>
      <c r="DP233" s="424"/>
      <c r="DQ233" s="424"/>
      <c r="DR233" s="424"/>
      <c r="DS233" s="424"/>
      <c r="DT233" s="424"/>
      <c r="DU233" s="424"/>
      <c r="DV233" s="424"/>
      <c r="DW233" s="424"/>
      <c r="DX233" s="424"/>
      <c r="DY233" s="424"/>
      <c r="DZ233" s="424"/>
      <c r="EA233" s="424"/>
      <c r="EB233" s="424"/>
      <c r="EC233" s="424"/>
      <c r="ED233" s="424"/>
      <c r="EE233" s="424"/>
      <c r="EF233" s="424"/>
      <c r="EG233" s="424"/>
      <c r="EH233" s="424"/>
      <c r="EI233" s="424"/>
      <c r="EJ233" s="424"/>
      <c r="EK233" s="424"/>
      <c r="EL233" s="424"/>
      <c r="EM233" s="424"/>
      <c r="EN233" s="424"/>
      <c r="EO233" s="424"/>
      <c r="EP233" s="424"/>
      <c r="EQ233" s="424"/>
      <c r="ER233" s="424"/>
      <c r="ES233" s="424"/>
      <c r="ET233" s="424"/>
      <c r="EU233" s="424"/>
      <c r="EV233" s="424"/>
      <c r="EW233" s="424"/>
      <c r="EX233" s="424"/>
      <c r="EY233" s="424"/>
      <c r="EZ233" s="424"/>
      <c r="FA233" s="424"/>
      <c r="FB233" s="424"/>
      <c r="FC233" s="424"/>
      <c r="FD233" s="424"/>
      <c r="FE233" s="424"/>
      <c r="FF233" s="424"/>
      <c r="FG233" s="424"/>
      <c r="FH233" s="424"/>
      <c r="FI233" s="424"/>
      <c r="FJ233" s="424"/>
      <c r="FK233" s="424"/>
      <c r="FL233" s="424"/>
      <c r="FM233" s="424"/>
      <c r="FN233" s="424"/>
      <c r="FO233" s="424"/>
      <c r="FP233" s="424"/>
      <c r="FQ233" s="424"/>
      <c r="FR233" s="424"/>
      <c r="FS233" s="424"/>
      <c r="FT233" s="424"/>
      <c r="FU233" s="424"/>
      <c r="FV233" s="424"/>
      <c r="FW233" s="424"/>
      <c r="FX233" s="424"/>
      <c r="FY233" s="424"/>
      <c r="FZ233" s="424"/>
      <c r="GA233" s="424"/>
      <c r="GB233" s="424"/>
    </row>
    <row r="234" spans="1:184" ht="12" customHeight="1" x14ac:dyDescent="0.25">
      <c r="A234" s="842" t="str">
        <f t="shared" si="41"/>
        <v/>
      </c>
      <c r="B234" s="369" t="str">
        <f t="shared" si="42"/>
        <v/>
      </c>
      <c r="C234" s="982" t="str">
        <f>IF('Step 4 Support Tool'!F138=0,"",'Step 4 Support Tool'!F138)</f>
        <v/>
      </c>
      <c r="D234" s="982">
        <f>'Step 4 Support Tool'!G138</f>
        <v>0</v>
      </c>
      <c r="E234" s="983">
        <f>'Step 4 Support Tool'!C138</f>
        <v>0</v>
      </c>
      <c r="F234" s="983">
        <f>'Step 4 Support Tool'!D138</f>
        <v>0</v>
      </c>
      <c r="G234" s="842" t="str">
        <f>IF('Step 4 Support Tool'!E138="","",TRIM('Step 4 Support Tool'!E138))</f>
        <v/>
      </c>
      <c r="H234" s="842" t="str">
        <f t="shared" si="38"/>
        <v/>
      </c>
      <c r="I234" s="842" t="str">
        <f t="shared" si="39"/>
        <v/>
      </c>
      <c r="J234" s="984">
        <f>'Step 4 Support Tool'!B138</f>
        <v>0</v>
      </c>
      <c r="K234" s="369">
        <f>'Step 4 Support Tool'!H138</f>
        <v>0</v>
      </c>
      <c r="L234" s="369">
        <f>'Step 4 Support Tool'!I138</f>
        <v>0</v>
      </c>
      <c r="M234" s="985">
        <f>'Step 4 Support Tool'!J138</f>
        <v>0</v>
      </c>
      <c r="N234" s="985">
        <f>'Step 4 Support Tool'!K138</f>
        <v>0</v>
      </c>
      <c r="O234" s="985" t="str">
        <f>'Step 4 Support Tool'!L138</f>
        <v/>
      </c>
      <c r="P234" s="986">
        <f>'Step 4 Support Tool'!M138</f>
        <v>0</v>
      </c>
      <c r="Q234" s="987">
        <f>'Step 4 Support Tool'!N138</f>
        <v>0</v>
      </c>
      <c r="R234" s="987" t="str">
        <f>'Step 4 Support Tool'!O138</f>
        <v/>
      </c>
      <c r="S234" s="988" t="str">
        <f>'Step 4 Support Tool'!P138</f>
        <v/>
      </c>
      <c r="T234" s="989" t="str">
        <f>'Step 4 Support Tool'!Q138</f>
        <v/>
      </c>
      <c r="U234" s="989" t="str">
        <f>'Step 4 Support Tool'!R138</f>
        <v/>
      </c>
      <c r="V234" s="989" t="str">
        <f>'Step 4 Support Tool'!S138</f>
        <v/>
      </c>
      <c r="W234" s="988" t="str">
        <f>'Step 4 Support Tool'!T138</f>
        <v/>
      </c>
      <c r="X234" s="990" t="str">
        <f>'Step 4 Support Tool'!X138</f>
        <v/>
      </c>
      <c r="Y234" s="991" t="str">
        <f t="shared" si="40"/>
        <v/>
      </c>
      <c r="Z234" s="992" t="str">
        <f>'Step 4 Support Tool'!AB138</f>
        <v/>
      </c>
      <c r="AA234" s="993"/>
      <c r="AB234" s="993"/>
      <c r="AC234" s="373"/>
      <c r="AD234" s="373"/>
      <c r="AE234" s="373"/>
      <c r="AF234" s="373"/>
      <c r="AG234" s="373"/>
      <c r="AH234" s="373"/>
      <c r="AI234" s="424"/>
      <c r="AJ234" s="424"/>
      <c r="AK234" s="424"/>
      <c r="AL234" s="424"/>
      <c r="AO234" s="424"/>
      <c r="AP234" s="424"/>
      <c r="AQ234" s="424"/>
      <c r="AR234" s="424"/>
      <c r="AS234" s="424"/>
      <c r="AT234" s="424"/>
      <c r="AU234" s="424"/>
      <c r="AV234" s="424"/>
      <c r="AW234" s="424"/>
      <c r="AX234" s="424"/>
      <c r="AY234" s="424"/>
      <c r="AZ234" s="424"/>
      <c r="BA234" s="424"/>
      <c r="BB234" s="424"/>
      <c r="BC234" s="424"/>
      <c r="BG234" s="994" t="str">
        <f>SUBSTITUTE('Step 4 Support Tool'!A138," ","")</f>
        <v>EE121</v>
      </c>
      <c r="BH234" s="653">
        <f t="shared" si="43"/>
        <v>0</v>
      </c>
      <c r="BI234" s="424"/>
      <c r="BJ234" s="424"/>
      <c r="BK234" s="424"/>
      <c r="BL234" s="424"/>
      <c r="BM234" s="424"/>
      <c r="BN234" s="424"/>
      <c r="BO234" s="424"/>
      <c r="BP234" s="424"/>
      <c r="BQ234" s="424"/>
      <c r="BR234" s="424"/>
      <c r="CQ234" s="424"/>
      <c r="CR234" s="424"/>
      <c r="CT234" s="424"/>
      <c r="CU234" s="424"/>
      <c r="CV234" s="424"/>
      <c r="CW234" s="424"/>
      <c r="CX234" s="424"/>
      <c r="CY234" s="424"/>
      <c r="CZ234" s="424"/>
      <c r="DA234" s="424"/>
      <c r="DC234" s="424"/>
      <c r="DD234" s="424"/>
      <c r="DE234" s="424"/>
      <c r="DF234" s="424"/>
      <c r="DG234" s="424"/>
      <c r="DH234" s="424"/>
      <c r="DJ234" s="424"/>
      <c r="DK234" s="424"/>
      <c r="DL234" s="424"/>
      <c r="DM234" s="424"/>
      <c r="DN234" s="424"/>
      <c r="DO234" s="424"/>
      <c r="DP234" s="424"/>
      <c r="DQ234" s="424"/>
      <c r="DR234" s="424"/>
      <c r="DS234" s="424"/>
      <c r="DT234" s="424"/>
      <c r="DU234" s="424"/>
      <c r="DV234" s="424"/>
      <c r="DW234" s="424"/>
      <c r="DX234" s="424"/>
      <c r="DY234" s="424"/>
      <c r="DZ234" s="424"/>
      <c r="EA234" s="424"/>
      <c r="EB234" s="424"/>
      <c r="EC234" s="424"/>
      <c r="ED234" s="424"/>
      <c r="EE234" s="424"/>
      <c r="EF234" s="424"/>
      <c r="EG234" s="424"/>
      <c r="EH234" s="424"/>
      <c r="EI234" s="424"/>
      <c r="EJ234" s="424"/>
      <c r="EK234" s="424"/>
      <c r="EL234" s="424"/>
      <c r="EM234" s="424"/>
      <c r="EN234" s="424"/>
      <c r="EO234" s="424"/>
      <c r="EP234" s="424"/>
      <c r="EQ234" s="424"/>
      <c r="ER234" s="424"/>
      <c r="ES234" s="424"/>
      <c r="ET234" s="424"/>
      <c r="EU234" s="424"/>
      <c r="EV234" s="424"/>
      <c r="EW234" s="424"/>
      <c r="EX234" s="424"/>
      <c r="EY234" s="424"/>
      <c r="EZ234" s="424"/>
      <c r="FA234" s="424"/>
      <c r="FB234" s="424"/>
      <c r="FC234" s="424"/>
      <c r="FD234" s="424"/>
      <c r="FE234" s="424"/>
      <c r="FF234" s="424"/>
      <c r="FG234" s="424"/>
      <c r="FH234" s="424"/>
      <c r="FI234" s="424"/>
      <c r="FJ234" s="424"/>
      <c r="FK234" s="424"/>
      <c r="FL234" s="424"/>
      <c r="FM234" s="424"/>
      <c r="FN234" s="424"/>
      <c r="FO234" s="424"/>
      <c r="FP234" s="424"/>
      <c r="FQ234" s="424"/>
      <c r="FR234" s="424"/>
      <c r="FS234" s="424"/>
      <c r="FT234" s="424"/>
      <c r="FU234" s="424"/>
      <c r="FV234" s="424"/>
      <c r="FW234" s="424"/>
      <c r="FX234" s="424"/>
      <c r="FY234" s="424"/>
      <c r="FZ234" s="424"/>
      <c r="GA234" s="424"/>
      <c r="GB234" s="424"/>
    </row>
    <row r="235" spans="1:184" ht="12" customHeight="1" x14ac:dyDescent="0.25">
      <c r="A235" s="842" t="str">
        <f t="shared" si="41"/>
        <v/>
      </c>
      <c r="B235" s="369" t="str">
        <f t="shared" si="42"/>
        <v/>
      </c>
      <c r="C235" s="982" t="str">
        <f>IF('Step 4 Support Tool'!F139=0,"",'Step 4 Support Tool'!F139)</f>
        <v/>
      </c>
      <c r="D235" s="982">
        <f>'Step 4 Support Tool'!G139</f>
        <v>0</v>
      </c>
      <c r="E235" s="983">
        <f>'Step 4 Support Tool'!C139</f>
        <v>0</v>
      </c>
      <c r="F235" s="983">
        <f>'Step 4 Support Tool'!D139</f>
        <v>0</v>
      </c>
      <c r="G235" s="842" t="str">
        <f>IF('Step 4 Support Tool'!E139="","",TRIM('Step 4 Support Tool'!E139))</f>
        <v/>
      </c>
      <c r="H235" s="842" t="str">
        <f t="shared" si="38"/>
        <v/>
      </c>
      <c r="I235" s="842" t="str">
        <f t="shared" si="39"/>
        <v/>
      </c>
      <c r="J235" s="984">
        <f>'Step 4 Support Tool'!B139</f>
        <v>0</v>
      </c>
      <c r="K235" s="369">
        <f>'Step 4 Support Tool'!H139</f>
        <v>0</v>
      </c>
      <c r="L235" s="369">
        <f>'Step 4 Support Tool'!I139</f>
        <v>0</v>
      </c>
      <c r="M235" s="985">
        <f>'Step 4 Support Tool'!J139</f>
        <v>0</v>
      </c>
      <c r="N235" s="985">
        <f>'Step 4 Support Tool'!K139</f>
        <v>0</v>
      </c>
      <c r="O235" s="985" t="str">
        <f>'Step 4 Support Tool'!L139</f>
        <v/>
      </c>
      <c r="P235" s="986">
        <f>'Step 4 Support Tool'!M139</f>
        <v>0</v>
      </c>
      <c r="Q235" s="987">
        <f>'Step 4 Support Tool'!N139</f>
        <v>0</v>
      </c>
      <c r="R235" s="987" t="str">
        <f>'Step 4 Support Tool'!O139</f>
        <v/>
      </c>
      <c r="S235" s="988" t="str">
        <f>'Step 4 Support Tool'!P139</f>
        <v/>
      </c>
      <c r="T235" s="989" t="str">
        <f>'Step 4 Support Tool'!Q139</f>
        <v/>
      </c>
      <c r="U235" s="989" t="str">
        <f>'Step 4 Support Tool'!R139</f>
        <v/>
      </c>
      <c r="V235" s="989" t="str">
        <f>'Step 4 Support Tool'!S139</f>
        <v/>
      </c>
      <c r="W235" s="988" t="str">
        <f>'Step 4 Support Tool'!T139</f>
        <v/>
      </c>
      <c r="X235" s="990" t="str">
        <f>'Step 4 Support Tool'!X139</f>
        <v/>
      </c>
      <c r="Y235" s="991" t="str">
        <f t="shared" si="40"/>
        <v/>
      </c>
      <c r="Z235" s="992" t="str">
        <f>'Step 4 Support Tool'!AB139</f>
        <v/>
      </c>
      <c r="AA235" s="993"/>
      <c r="AB235" s="993"/>
      <c r="AC235" s="373"/>
      <c r="AD235" s="373"/>
      <c r="AE235" s="373"/>
      <c r="AF235" s="373"/>
      <c r="AG235" s="373"/>
      <c r="AH235" s="373"/>
      <c r="AI235" s="424"/>
      <c r="AJ235" s="424"/>
      <c r="AK235" s="424"/>
      <c r="AL235" s="424"/>
      <c r="AO235" s="424"/>
      <c r="AP235" s="424"/>
      <c r="AQ235" s="424"/>
      <c r="AR235" s="424"/>
      <c r="AS235" s="424"/>
      <c r="AT235" s="424"/>
      <c r="AU235" s="424"/>
      <c r="AV235" s="424"/>
      <c r="AW235" s="424"/>
      <c r="AX235" s="424"/>
      <c r="AY235" s="424"/>
      <c r="AZ235" s="424"/>
      <c r="BA235" s="424"/>
      <c r="BB235" s="424"/>
      <c r="BC235" s="424"/>
      <c r="BG235" s="994" t="str">
        <f>SUBSTITUTE('Step 4 Support Tool'!A139," ","")</f>
        <v>EE122</v>
      </c>
      <c r="BH235" s="653">
        <f t="shared" si="43"/>
        <v>0</v>
      </c>
      <c r="BI235" s="424"/>
      <c r="BJ235" s="424"/>
      <c r="BK235" s="424"/>
      <c r="BL235" s="424"/>
      <c r="BM235" s="424"/>
      <c r="BN235" s="424"/>
      <c r="BO235" s="424"/>
      <c r="BP235" s="424"/>
      <c r="BQ235" s="424"/>
      <c r="BR235" s="424"/>
      <c r="CQ235" s="424"/>
      <c r="CR235" s="424"/>
      <c r="CT235" s="424"/>
      <c r="CU235" s="424"/>
      <c r="CV235" s="424"/>
      <c r="CW235" s="424"/>
      <c r="CX235" s="424"/>
      <c r="CY235" s="424"/>
      <c r="CZ235" s="424"/>
      <c r="DA235" s="424"/>
      <c r="DC235" s="424"/>
      <c r="DD235" s="424"/>
      <c r="DE235" s="424"/>
      <c r="DF235" s="424"/>
      <c r="DG235" s="424"/>
      <c r="DH235" s="424"/>
      <c r="DJ235" s="424"/>
      <c r="DK235" s="424"/>
      <c r="DL235" s="424"/>
      <c r="DM235" s="424"/>
      <c r="DN235" s="424"/>
      <c r="DO235" s="424"/>
      <c r="DP235" s="424"/>
      <c r="DQ235" s="424"/>
      <c r="DR235" s="424"/>
      <c r="DS235" s="424"/>
      <c r="DT235" s="424"/>
      <c r="DU235" s="424"/>
      <c r="DV235" s="424"/>
      <c r="DW235" s="424"/>
      <c r="DX235" s="424"/>
      <c r="DY235" s="424"/>
      <c r="DZ235" s="424"/>
      <c r="EA235" s="424"/>
      <c r="EB235" s="424"/>
      <c r="EC235" s="424"/>
      <c r="ED235" s="424"/>
      <c r="EE235" s="424"/>
      <c r="EF235" s="424"/>
      <c r="EG235" s="424"/>
      <c r="EH235" s="424"/>
      <c r="EI235" s="424"/>
      <c r="EJ235" s="424"/>
      <c r="EK235" s="424"/>
      <c r="EL235" s="424"/>
      <c r="EM235" s="424"/>
      <c r="EN235" s="424"/>
      <c r="EO235" s="424"/>
      <c r="EP235" s="424"/>
      <c r="EQ235" s="424"/>
      <c r="ER235" s="424"/>
      <c r="ES235" s="424"/>
      <c r="ET235" s="424"/>
      <c r="EU235" s="424"/>
      <c r="EV235" s="424"/>
      <c r="EW235" s="424"/>
      <c r="EX235" s="424"/>
      <c r="EY235" s="424"/>
      <c r="EZ235" s="424"/>
      <c r="FA235" s="424"/>
      <c r="FB235" s="424"/>
      <c r="FC235" s="424"/>
      <c r="FD235" s="424"/>
      <c r="FE235" s="424"/>
      <c r="FF235" s="424"/>
      <c r="FG235" s="424"/>
      <c r="FH235" s="424"/>
      <c r="FI235" s="424"/>
      <c r="FJ235" s="424"/>
      <c r="FK235" s="424"/>
      <c r="FL235" s="424"/>
      <c r="FM235" s="424"/>
      <c r="FN235" s="424"/>
      <c r="FO235" s="424"/>
      <c r="FP235" s="424"/>
      <c r="FQ235" s="424"/>
      <c r="FR235" s="424"/>
      <c r="FS235" s="424"/>
      <c r="FT235" s="424"/>
      <c r="FU235" s="424"/>
      <c r="FV235" s="424"/>
      <c r="FW235" s="424"/>
      <c r="FX235" s="424"/>
      <c r="FY235" s="424"/>
      <c r="FZ235" s="424"/>
      <c r="GA235" s="424"/>
      <c r="GB235" s="424"/>
    </row>
    <row r="236" spans="1:184" ht="12" customHeight="1" x14ac:dyDescent="0.25">
      <c r="A236" s="842" t="str">
        <f t="shared" si="41"/>
        <v/>
      </c>
      <c r="B236" s="369" t="str">
        <f t="shared" si="42"/>
        <v/>
      </c>
      <c r="C236" s="982" t="str">
        <f>IF('Step 4 Support Tool'!F140=0,"",'Step 4 Support Tool'!F140)</f>
        <v/>
      </c>
      <c r="D236" s="982">
        <f>'Step 4 Support Tool'!G140</f>
        <v>0</v>
      </c>
      <c r="E236" s="983">
        <f>'Step 4 Support Tool'!C140</f>
        <v>0</v>
      </c>
      <c r="F236" s="983">
        <f>'Step 4 Support Tool'!D140</f>
        <v>0</v>
      </c>
      <c r="G236" s="842" t="str">
        <f>IF('Step 4 Support Tool'!E140="","",TRIM('Step 4 Support Tool'!E140))</f>
        <v/>
      </c>
      <c r="H236" s="842" t="str">
        <f t="shared" si="38"/>
        <v/>
      </c>
      <c r="I236" s="842" t="str">
        <f t="shared" si="39"/>
        <v/>
      </c>
      <c r="J236" s="984">
        <f>'Step 4 Support Tool'!B140</f>
        <v>0</v>
      </c>
      <c r="K236" s="369">
        <f>'Step 4 Support Tool'!H140</f>
        <v>0</v>
      </c>
      <c r="L236" s="369">
        <f>'Step 4 Support Tool'!I140</f>
        <v>0</v>
      </c>
      <c r="M236" s="985">
        <f>'Step 4 Support Tool'!J140</f>
        <v>0</v>
      </c>
      <c r="N236" s="985">
        <f>'Step 4 Support Tool'!K140</f>
        <v>0</v>
      </c>
      <c r="O236" s="985" t="str">
        <f>'Step 4 Support Tool'!L140</f>
        <v/>
      </c>
      <c r="P236" s="986">
        <f>'Step 4 Support Tool'!M140</f>
        <v>0</v>
      </c>
      <c r="Q236" s="987">
        <f>'Step 4 Support Tool'!N140</f>
        <v>0</v>
      </c>
      <c r="R236" s="987" t="str">
        <f>'Step 4 Support Tool'!O140</f>
        <v/>
      </c>
      <c r="S236" s="988" t="str">
        <f>'Step 4 Support Tool'!P140</f>
        <v/>
      </c>
      <c r="T236" s="989" t="str">
        <f>'Step 4 Support Tool'!Q140</f>
        <v/>
      </c>
      <c r="U236" s="989" t="str">
        <f>'Step 4 Support Tool'!R140</f>
        <v/>
      </c>
      <c r="V236" s="989" t="str">
        <f>'Step 4 Support Tool'!S140</f>
        <v/>
      </c>
      <c r="W236" s="988" t="str">
        <f>'Step 4 Support Tool'!T140</f>
        <v/>
      </c>
      <c r="X236" s="990" t="str">
        <f>'Step 4 Support Tool'!X140</f>
        <v/>
      </c>
      <c r="Y236" s="991" t="str">
        <f t="shared" si="40"/>
        <v/>
      </c>
      <c r="Z236" s="992" t="str">
        <f>'Step 4 Support Tool'!AB140</f>
        <v/>
      </c>
      <c r="AA236" s="993"/>
      <c r="AB236" s="993"/>
      <c r="AC236" s="373"/>
      <c r="AD236" s="373"/>
      <c r="AE236" s="373"/>
      <c r="AF236" s="373"/>
      <c r="AG236" s="373"/>
      <c r="AH236" s="373"/>
      <c r="AI236" s="424"/>
      <c r="AJ236" s="424"/>
      <c r="AK236" s="424"/>
      <c r="AL236" s="424"/>
      <c r="AO236" s="424"/>
      <c r="AP236" s="424"/>
      <c r="AQ236" s="424"/>
      <c r="AR236" s="424"/>
      <c r="AS236" s="424"/>
      <c r="AT236" s="424"/>
      <c r="AU236" s="424"/>
      <c r="AV236" s="424"/>
      <c r="AW236" s="424"/>
      <c r="AX236" s="424"/>
      <c r="AY236" s="424"/>
      <c r="AZ236" s="424"/>
      <c r="BA236" s="424"/>
      <c r="BB236" s="424"/>
      <c r="BC236" s="424"/>
      <c r="BG236" s="994" t="str">
        <f>SUBSTITUTE('Step 4 Support Tool'!A140," ","")</f>
        <v>EE123</v>
      </c>
      <c r="BH236" s="653">
        <f t="shared" si="43"/>
        <v>0</v>
      </c>
      <c r="BI236" s="424"/>
      <c r="BJ236" s="424"/>
      <c r="BK236" s="424"/>
      <c r="BL236" s="424"/>
      <c r="BM236" s="424"/>
      <c r="BN236" s="424"/>
      <c r="BO236" s="424"/>
      <c r="BP236" s="424"/>
      <c r="BQ236" s="424"/>
      <c r="BR236" s="424"/>
      <c r="CQ236" s="424"/>
      <c r="CR236" s="424"/>
      <c r="CT236" s="424"/>
      <c r="CU236" s="424"/>
      <c r="CV236" s="424"/>
      <c r="CW236" s="424"/>
      <c r="CX236" s="424"/>
      <c r="CY236" s="424"/>
      <c r="CZ236" s="424"/>
      <c r="DA236" s="424"/>
      <c r="DC236" s="424"/>
      <c r="DD236" s="424"/>
      <c r="DE236" s="424"/>
      <c r="DF236" s="424"/>
      <c r="DG236" s="424"/>
      <c r="DH236" s="424"/>
      <c r="DJ236" s="424"/>
      <c r="DK236" s="424"/>
      <c r="DL236" s="424"/>
      <c r="DM236" s="424"/>
      <c r="DN236" s="424"/>
      <c r="DO236" s="424"/>
      <c r="DP236" s="424"/>
      <c r="DQ236" s="424"/>
      <c r="DR236" s="424"/>
      <c r="DS236" s="424"/>
      <c r="DT236" s="424"/>
      <c r="DU236" s="424"/>
      <c r="DV236" s="424"/>
      <c r="DW236" s="424"/>
      <c r="DX236" s="424"/>
      <c r="DY236" s="424"/>
      <c r="DZ236" s="424"/>
      <c r="EA236" s="424"/>
      <c r="EB236" s="424"/>
      <c r="EC236" s="424"/>
      <c r="ED236" s="424"/>
      <c r="EE236" s="424"/>
      <c r="EF236" s="424"/>
      <c r="EG236" s="424"/>
      <c r="EH236" s="424"/>
      <c r="EI236" s="424"/>
      <c r="EJ236" s="424"/>
      <c r="EK236" s="424"/>
      <c r="EL236" s="424"/>
      <c r="EM236" s="424"/>
      <c r="EN236" s="424"/>
      <c r="EO236" s="424"/>
      <c r="EP236" s="424"/>
      <c r="EQ236" s="424"/>
      <c r="ER236" s="424"/>
      <c r="ES236" s="424"/>
      <c r="ET236" s="424"/>
      <c r="EU236" s="424"/>
      <c r="EV236" s="424"/>
      <c r="EW236" s="424"/>
      <c r="EX236" s="424"/>
      <c r="EY236" s="424"/>
      <c r="EZ236" s="424"/>
      <c r="FA236" s="424"/>
      <c r="FB236" s="424"/>
      <c r="FC236" s="424"/>
      <c r="FD236" s="424"/>
      <c r="FE236" s="424"/>
      <c r="FF236" s="424"/>
      <c r="FG236" s="424"/>
      <c r="FH236" s="424"/>
      <c r="FI236" s="424"/>
      <c r="FJ236" s="424"/>
      <c r="FK236" s="424"/>
      <c r="FL236" s="424"/>
      <c r="FM236" s="424"/>
      <c r="FN236" s="424"/>
      <c r="FO236" s="424"/>
      <c r="FP236" s="424"/>
      <c r="FQ236" s="424"/>
      <c r="FR236" s="424"/>
      <c r="FS236" s="424"/>
      <c r="FT236" s="424"/>
      <c r="FU236" s="424"/>
      <c r="FV236" s="424"/>
      <c r="FW236" s="424"/>
      <c r="FX236" s="424"/>
      <c r="FY236" s="424"/>
      <c r="FZ236" s="424"/>
      <c r="GA236" s="424"/>
      <c r="GB236" s="424"/>
    </row>
    <row r="237" spans="1:184" ht="12" customHeight="1" x14ac:dyDescent="0.25">
      <c r="A237" s="842" t="str">
        <f t="shared" si="41"/>
        <v/>
      </c>
      <c r="B237" s="369" t="str">
        <f t="shared" si="42"/>
        <v/>
      </c>
      <c r="C237" s="982" t="str">
        <f>IF('Step 4 Support Tool'!F141=0,"",'Step 4 Support Tool'!F141)</f>
        <v/>
      </c>
      <c r="D237" s="982">
        <f>'Step 4 Support Tool'!G141</f>
        <v>0</v>
      </c>
      <c r="E237" s="983">
        <f>'Step 4 Support Tool'!C141</f>
        <v>0</v>
      </c>
      <c r="F237" s="983">
        <f>'Step 4 Support Tool'!D141</f>
        <v>0</v>
      </c>
      <c r="G237" s="842" t="str">
        <f>IF('Step 4 Support Tool'!E141="","",TRIM('Step 4 Support Tool'!E141))</f>
        <v/>
      </c>
      <c r="H237" s="842" t="str">
        <f t="shared" si="38"/>
        <v/>
      </c>
      <c r="I237" s="842" t="str">
        <f t="shared" si="39"/>
        <v/>
      </c>
      <c r="J237" s="984">
        <f>'Step 4 Support Tool'!B141</f>
        <v>0</v>
      </c>
      <c r="K237" s="369">
        <f>'Step 4 Support Tool'!H141</f>
        <v>0</v>
      </c>
      <c r="L237" s="369">
        <f>'Step 4 Support Tool'!I141</f>
        <v>0</v>
      </c>
      <c r="M237" s="985">
        <f>'Step 4 Support Tool'!J141</f>
        <v>0</v>
      </c>
      <c r="N237" s="985">
        <f>'Step 4 Support Tool'!K141</f>
        <v>0</v>
      </c>
      <c r="O237" s="985" t="str">
        <f>'Step 4 Support Tool'!L141</f>
        <v/>
      </c>
      <c r="P237" s="986">
        <f>'Step 4 Support Tool'!M141</f>
        <v>0</v>
      </c>
      <c r="Q237" s="987">
        <f>'Step 4 Support Tool'!N141</f>
        <v>0</v>
      </c>
      <c r="R237" s="987" t="str">
        <f>'Step 4 Support Tool'!O141</f>
        <v/>
      </c>
      <c r="S237" s="988" t="str">
        <f>'Step 4 Support Tool'!P141</f>
        <v/>
      </c>
      <c r="T237" s="989" t="str">
        <f>'Step 4 Support Tool'!Q141</f>
        <v/>
      </c>
      <c r="U237" s="989" t="str">
        <f>'Step 4 Support Tool'!R141</f>
        <v/>
      </c>
      <c r="V237" s="989" t="str">
        <f>'Step 4 Support Tool'!S141</f>
        <v/>
      </c>
      <c r="W237" s="988" t="str">
        <f>'Step 4 Support Tool'!T141</f>
        <v/>
      </c>
      <c r="X237" s="990" t="str">
        <f>'Step 4 Support Tool'!X141</f>
        <v/>
      </c>
      <c r="Y237" s="991" t="str">
        <f t="shared" si="40"/>
        <v/>
      </c>
      <c r="Z237" s="992" t="str">
        <f>'Step 4 Support Tool'!AB141</f>
        <v/>
      </c>
      <c r="AA237" s="993"/>
      <c r="AB237" s="993"/>
      <c r="AC237" s="373"/>
      <c r="AD237" s="373"/>
      <c r="AE237" s="373"/>
      <c r="AF237" s="373"/>
      <c r="AG237" s="373"/>
      <c r="AH237" s="373"/>
      <c r="AI237" s="424"/>
      <c r="AJ237" s="424"/>
      <c r="AK237" s="424"/>
      <c r="AL237" s="424"/>
      <c r="AO237" s="424"/>
      <c r="AP237" s="424"/>
      <c r="AQ237" s="424"/>
      <c r="AR237" s="424"/>
      <c r="AS237" s="424"/>
      <c r="AT237" s="424"/>
      <c r="AU237" s="424"/>
      <c r="AV237" s="424"/>
      <c r="AW237" s="424"/>
      <c r="AX237" s="424"/>
      <c r="AY237" s="424"/>
      <c r="AZ237" s="424"/>
      <c r="BA237" s="424"/>
      <c r="BB237" s="424"/>
      <c r="BC237" s="424"/>
      <c r="BG237" s="994" t="str">
        <f>SUBSTITUTE('Step 4 Support Tool'!A141," ","")</f>
        <v>EE124</v>
      </c>
      <c r="BH237" s="653">
        <f t="shared" si="43"/>
        <v>0</v>
      </c>
      <c r="BI237" s="424"/>
      <c r="BJ237" s="424"/>
      <c r="BK237" s="424"/>
      <c r="BL237" s="424"/>
      <c r="BM237" s="424"/>
      <c r="BN237" s="424"/>
      <c r="BO237" s="424"/>
      <c r="BP237" s="424"/>
      <c r="BQ237" s="424"/>
      <c r="BR237" s="424"/>
      <c r="CQ237" s="424"/>
      <c r="CR237" s="424"/>
      <c r="CT237" s="424"/>
      <c r="CU237" s="424"/>
      <c r="CV237" s="424"/>
      <c r="CW237" s="424"/>
      <c r="CX237" s="424"/>
      <c r="CY237" s="424"/>
      <c r="CZ237" s="424"/>
      <c r="DA237" s="424"/>
      <c r="DC237" s="424"/>
      <c r="DD237" s="424"/>
      <c r="DE237" s="424"/>
      <c r="DF237" s="424"/>
      <c r="DG237" s="424"/>
      <c r="DH237" s="424"/>
      <c r="DJ237" s="424"/>
      <c r="DK237" s="424"/>
      <c r="DL237" s="424"/>
      <c r="DM237" s="424"/>
      <c r="DN237" s="424"/>
      <c r="DO237" s="424"/>
      <c r="DP237" s="424"/>
      <c r="DQ237" s="424"/>
      <c r="DR237" s="424"/>
      <c r="DS237" s="424"/>
      <c r="DT237" s="424"/>
      <c r="DU237" s="424"/>
      <c r="DV237" s="424"/>
      <c r="DW237" s="424"/>
      <c r="DX237" s="424"/>
      <c r="DY237" s="424"/>
      <c r="DZ237" s="424"/>
      <c r="EA237" s="424"/>
      <c r="EB237" s="424"/>
      <c r="EC237" s="424"/>
      <c r="ED237" s="424"/>
      <c r="EE237" s="424"/>
      <c r="EF237" s="424"/>
      <c r="EG237" s="424"/>
      <c r="EH237" s="424"/>
      <c r="EI237" s="424"/>
      <c r="EJ237" s="424"/>
      <c r="EK237" s="424"/>
      <c r="EL237" s="424"/>
      <c r="EM237" s="424"/>
      <c r="EN237" s="424"/>
      <c r="EO237" s="424"/>
      <c r="EP237" s="424"/>
      <c r="EQ237" s="424"/>
      <c r="ER237" s="424"/>
      <c r="ES237" s="424"/>
      <c r="ET237" s="424"/>
      <c r="EU237" s="424"/>
      <c r="EV237" s="424"/>
      <c r="EW237" s="424"/>
      <c r="EX237" s="424"/>
      <c r="EY237" s="424"/>
      <c r="EZ237" s="424"/>
      <c r="FA237" s="424"/>
      <c r="FB237" s="424"/>
      <c r="FC237" s="424"/>
      <c r="FD237" s="424"/>
      <c r="FE237" s="424"/>
      <c r="FF237" s="424"/>
      <c r="FG237" s="424"/>
      <c r="FH237" s="424"/>
      <c r="FI237" s="424"/>
      <c r="FJ237" s="424"/>
      <c r="FK237" s="424"/>
      <c r="FL237" s="424"/>
      <c r="FM237" s="424"/>
      <c r="FN237" s="424"/>
      <c r="FO237" s="424"/>
      <c r="FP237" s="424"/>
      <c r="FQ237" s="424"/>
      <c r="FR237" s="424"/>
      <c r="FS237" s="424"/>
      <c r="FT237" s="424"/>
      <c r="FU237" s="424"/>
      <c r="FV237" s="424"/>
      <c r="FW237" s="424"/>
      <c r="FX237" s="424"/>
      <c r="FY237" s="424"/>
      <c r="FZ237" s="424"/>
      <c r="GA237" s="424"/>
      <c r="GB237" s="424"/>
    </row>
    <row r="238" spans="1:184" ht="12" customHeight="1" x14ac:dyDescent="0.25">
      <c r="A238" s="842" t="str">
        <f t="shared" si="41"/>
        <v/>
      </c>
      <c r="B238" s="369" t="str">
        <f t="shared" si="42"/>
        <v/>
      </c>
      <c r="C238" s="982" t="str">
        <f>IF('Step 4 Support Tool'!F142=0,"",'Step 4 Support Tool'!F142)</f>
        <v/>
      </c>
      <c r="D238" s="982">
        <f>'Step 4 Support Tool'!G142</f>
        <v>0</v>
      </c>
      <c r="E238" s="983">
        <f>'Step 4 Support Tool'!C142</f>
        <v>0</v>
      </c>
      <c r="F238" s="983">
        <f>'Step 4 Support Tool'!D142</f>
        <v>0</v>
      </c>
      <c r="G238" s="842" t="str">
        <f>IF('Step 4 Support Tool'!E142="","",TRIM('Step 4 Support Tool'!E142))</f>
        <v/>
      </c>
      <c r="H238" s="842" t="str">
        <f t="shared" si="38"/>
        <v/>
      </c>
      <c r="I238" s="842" t="str">
        <f t="shared" si="39"/>
        <v/>
      </c>
      <c r="J238" s="984">
        <f>'Step 4 Support Tool'!B142</f>
        <v>0</v>
      </c>
      <c r="K238" s="369">
        <f>'Step 4 Support Tool'!H142</f>
        <v>0</v>
      </c>
      <c r="L238" s="369">
        <f>'Step 4 Support Tool'!I142</f>
        <v>0</v>
      </c>
      <c r="M238" s="985">
        <f>'Step 4 Support Tool'!J142</f>
        <v>0</v>
      </c>
      <c r="N238" s="985">
        <f>'Step 4 Support Tool'!K142</f>
        <v>0</v>
      </c>
      <c r="O238" s="985" t="str">
        <f>'Step 4 Support Tool'!L142</f>
        <v/>
      </c>
      <c r="P238" s="986">
        <f>'Step 4 Support Tool'!M142</f>
        <v>0</v>
      </c>
      <c r="Q238" s="987">
        <f>'Step 4 Support Tool'!N142</f>
        <v>0</v>
      </c>
      <c r="R238" s="987" t="str">
        <f>'Step 4 Support Tool'!O142</f>
        <v/>
      </c>
      <c r="S238" s="988" t="str">
        <f>'Step 4 Support Tool'!P142</f>
        <v/>
      </c>
      <c r="T238" s="989" t="str">
        <f>'Step 4 Support Tool'!Q142</f>
        <v/>
      </c>
      <c r="U238" s="989" t="str">
        <f>'Step 4 Support Tool'!R142</f>
        <v/>
      </c>
      <c r="V238" s="989" t="str">
        <f>'Step 4 Support Tool'!S142</f>
        <v/>
      </c>
      <c r="W238" s="988" t="str">
        <f>'Step 4 Support Tool'!T142</f>
        <v/>
      </c>
      <c r="X238" s="990" t="str">
        <f>'Step 4 Support Tool'!X142</f>
        <v/>
      </c>
      <c r="Y238" s="991" t="str">
        <f t="shared" si="40"/>
        <v/>
      </c>
      <c r="Z238" s="992" t="str">
        <f>'Step 4 Support Tool'!AB142</f>
        <v/>
      </c>
      <c r="AA238" s="993"/>
      <c r="AB238" s="993"/>
      <c r="AC238" s="373"/>
      <c r="AD238" s="373"/>
      <c r="AE238" s="373"/>
      <c r="AF238" s="373"/>
      <c r="AG238" s="373"/>
      <c r="AH238" s="373"/>
      <c r="AI238" s="424"/>
      <c r="AJ238" s="424"/>
      <c r="AK238" s="424"/>
      <c r="AL238" s="424"/>
      <c r="AO238" s="424"/>
      <c r="AP238" s="424"/>
      <c r="AQ238" s="424"/>
      <c r="AR238" s="424"/>
      <c r="AS238" s="424"/>
      <c r="AT238" s="424"/>
      <c r="AU238" s="424"/>
      <c r="AV238" s="424"/>
      <c r="AW238" s="424"/>
      <c r="AX238" s="424"/>
      <c r="AY238" s="424"/>
      <c r="AZ238" s="424"/>
      <c r="BA238" s="424"/>
      <c r="BB238" s="424"/>
      <c r="BC238" s="424"/>
      <c r="BG238" s="994" t="str">
        <f>SUBSTITUTE('Step 4 Support Tool'!A142," ","")</f>
        <v>EE125</v>
      </c>
      <c r="BH238" s="653">
        <f t="shared" si="43"/>
        <v>0</v>
      </c>
      <c r="BI238" s="424"/>
      <c r="BJ238" s="424"/>
      <c r="BK238" s="424"/>
      <c r="BL238" s="424"/>
      <c r="BM238" s="424"/>
      <c r="BN238" s="424"/>
      <c r="BO238" s="424"/>
      <c r="BP238" s="424"/>
      <c r="BQ238" s="424"/>
      <c r="BR238" s="424"/>
      <c r="CQ238" s="424"/>
      <c r="CR238" s="424"/>
      <c r="CT238" s="424"/>
      <c r="CU238" s="424"/>
      <c r="CV238" s="424"/>
      <c r="CW238" s="424"/>
      <c r="CX238" s="424"/>
      <c r="CY238" s="424"/>
      <c r="CZ238" s="424"/>
      <c r="DA238" s="424"/>
      <c r="DC238" s="424"/>
      <c r="DD238" s="424"/>
      <c r="DE238" s="424"/>
      <c r="DF238" s="424"/>
      <c r="DG238" s="424"/>
      <c r="DH238" s="424"/>
      <c r="DJ238" s="424"/>
      <c r="DK238" s="424"/>
      <c r="DL238" s="424"/>
      <c r="DM238" s="424"/>
      <c r="DN238" s="424"/>
      <c r="DO238" s="424"/>
      <c r="DP238" s="424"/>
      <c r="DQ238" s="424"/>
      <c r="DR238" s="424"/>
      <c r="DS238" s="424"/>
      <c r="DT238" s="424"/>
      <c r="DU238" s="424"/>
      <c r="DV238" s="424"/>
      <c r="DW238" s="424"/>
      <c r="DX238" s="424"/>
      <c r="DY238" s="424"/>
      <c r="DZ238" s="424"/>
      <c r="EA238" s="424"/>
      <c r="EB238" s="424"/>
      <c r="EC238" s="424"/>
      <c r="ED238" s="424"/>
      <c r="EE238" s="424"/>
      <c r="EF238" s="424"/>
      <c r="EG238" s="424"/>
      <c r="EH238" s="424"/>
      <c r="EI238" s="424"/>
      <c r="EJ238" s="424"/>
      <c r="EK238" s="424"/>
      <c r="EL238" s="424"/>
      <c r="EM238" s="424"/>
      <c r="EN238" s="424"/>
      <c r="EO238" s="424"/>
      <c r="EP238" s="424"/>
      <c r="EQ238" s="424"/>
      <c r="ER238" s="424"/>
      <c r="ES238" s="424"/>
      <c r="ET238" s="424"/>
      <c r="EU238" s="424"/>
      <c r="EV238" s="424"/>
      <c r="EW238" s="424"/>
      <c r="EX238" s="424"/>
      <c r="EY238" s="424"/>
      <c r="EZ238" s="424"/>
      <c r="FA238" s="424"/>
      <c r="FB238" s="424"/>
      <c r="FC238" s="424"/>
      <c r="FD238" s="424"/>
      <c r="FE238" s="424"/>
      <c r="FF238" s="424"/>
      <c r="FG238" s="424"/>
      <c r="FH238" s="424"/>
      <c r="FI238" s="424"/>
      <c r="FJ238" s="424"/>
      <c r="FK238" s="424"/>
      <c r="FL238" s="424"/>
      <c r="FM238" s="424"/>
      <c r="FN238" s="424"/>
      <c r="FO238" s="424"/>
      <c r="FP238" s="424"/>
      <c r="FQ238" s="424"/>
      <c r="FR238" s="424"/>
      <c r="FS238" s="424"/>
      <c r="FT238" s="424"/>
      <c r="FU238" s="424"/>
      <c r="FV238" s="424"/>
      <c r="FW238" s="424"/>
      <c r="FX238" s="424"/>
      <c r="FY238" s="424"/>
      <c r="FZ238" s="424"/>
      <c r="GA238" s="424"/>
      <c r="GB238" s="424"/>
    </row>
    <row r="239" spans="1:184" ht="12" customHeight="1" x14ac:dyDescent="0.25">
      <c r="A239" s="842" t="str">
        <f t="shared" si="41"/>
        <v/>
      </c>
      <c r="B239" s="369" t="str">
        <f t="shared" si="42"/>
        <v/>
      </c>
      <c r="C239" s="982" t="str">
        <f>IF('Step 4 Support Tool'!F143=0,"",'Step 4 Support Tool'!F143)</f>
        <v/>
      </c>
      <c r="D239" s="982">
        <f>'Step 4 Support Tool'!G143</f>
        <v>0</v>
      </c>
      <c r="E239" s="983">
        <f>'Step 4 Support Tool'!C143</f>
        <v>0</v>
      </c>
      <c r="F239" s="983">
        <f>'Step 4 Support Tool'!D143</f>
        <v>0</v>
      </c>
      <c r="G239" s="842" t="str">
        <f>IF('Step 4 Support Tool'!E143="","",TRIM('Step 4 Support Tool'!E143))</f>
        <v/>
      </c>
      <c r="H239" s="842" t="str">
        <f t="shared" si="38"/>
        <v/>
      </c>
      <c r="I239" s="842" t="str">
        <f t="shared" si="39"/>
        <v/>
      </c>
      <c r="J239" s="984">
        <f>'Step 4 Support Tool'!B143</f>
        <v>0</v>
      </c>
      <c r="K239" s="369">
        <f>'Step 4 Support Tool'!H143</f>
        <v>0</v>
      </c>
      <c r="L239" s="369">
        <f>'Step 4 Support Tool'!I143</f>
        <v>0</v>
      </c>
      <c r="M239" s="985">
        <f>'Step 4 Support Tool'!J143</f>
        <v>0</v>
      </c>
      <c r="N239" s="985">
        <f>'Step 4 Support Tool'!K143</f>
        <v>0</v>
      </c>
      <c r="O239" s="985" t="str">
        <f>'Step 4 Support Tool'!L143</f>
        <v/>
      </c>
      <c r="P239" s="986">
        <f>'Step 4 Support Tool'!M143</f>
        <v>0</v>
      </c>
      <c r="Q239" s="987">
        <f>'Step 4 Support Tool'!N143</f>
        <v>0</v>
      </c>
      <c r="R239" s="987" t="str">
        <f>'Step 4 Support Tool'!O143</f>
        <v/>
      </c>
      <c r="S239" s="988" t="str">
        <f>'Step 4 Support Tool'!P143</f>
        <v/>
      </c>
      <c r="T239" s="989" t="str">
        <f>'Step 4 Support Tool'!Q143</f>
        <v/>
      </c>
      <c r="U239" s="989" t="str">
        <f>'Step 4 Support Tool'!R143</f>
        <v/>
      </c>
      <c r="V239" s="989" t="str">
        <f>'Step 4 Support Tool'!S143</f>
        <v/>
      </c>
      <c r="W239" s="988" t="str">
        <f>'Step 4 Support Tool'!T143</f>
        <v/>
      </c>
      <c r="X239" s="990" t="str">
        <f>'Step 4 Support Tool'!X143</f>
        <v/>
      </c>
      <c r="Y239" s="991" t="str">
        <f t="shared" si="40"/>
        <v/>
      </c>
      <c r="Z239" s="992" t="str">
        <f>'Step 4 Support Tool'!AB143</f>
        <v/>
      </c>
      <c r="AA239" s="993"/>
      <c r="AB239" s="993"/>
      <c r="AC239" s="373"/>
      <c r="AD239" s="373"/>
      <c r="AE239" s="373"/>
      <c r="AF239" s="373"/>
      <c r="AG239" s="373"/>
      <c r="AH239" s="373"/>
      <c r="AI239" s="424"/>
      <c r="AJ239" s="424"/>
      <c r="AK239" s="424"/>
      <c r="AL239" s="424"/>
      <c r="AO239" s="424"/>
      <c r="AP239" s="424"/>
      <c r="AQ239" s="424"/>
      <c r="AR239" s="424"/>
      <c r="AS239" s="424"/>
      <c r="AT239" s="424"/>
      <c r="AU239" s="424"/>
      <c r="AV239" s="424"/>
      <c r="AW239" s="424"/>
      <c r="AX239" s="424"/>
      <c r="AY239" s="424"/>
      <c r="AZ239" s="424"/>
      <c r="BA239" s="424"/>
      <c r="BB239" s="424"/>
      <c r="BC239" s="424"/>
      <c r="BG239" s="994" t="str">
        <f>SUBSTITUTE('Step 4 Support Tool'!A143," ","")</f>
        <v>EE126</v>
      </c>
      <c r="BH239" s="653">
        <f t="shared" si="43"/>
        <v>0</v>
      </c>
      <c r="BI239" s="424"/>
      <c r="BJ239" s="424"/>
      <c r="BK239" s="424"/>
      <c r="BL239" s="424"/>
      <c r="BM239" s="424"/>
      <c r="BN239" s="424"/>
      <c r="BO239" s="424"/>
      <c r="BP239" s="424"/>
      <c r="BQ239" s="424"/>
      <c r="BR239" s="424"/>
      <c r="CQ239" s="424"/>
      <c r="CR239" s="424"/>
      <c r="CT239" s="424"/>
      <c r="CU239" s="424"/>
      <c r="CV239" s="424"/>
      <c r="CW239" s="424"/>
      <c r="CX239" s="424"/>
      <c r="CY239" s="424"/>
      <c r="CZ239" s="424"/>
      <c r="DA239" s="424"/>
      <c r="DC239" s="424"/>
      <c r="DD239" s="424"/>
      <c r="DE239" s="424"/>
      <c r="DF239" s="424"/>
      <c r="DG239" s="424"/>
      <c r="DH239" s="424"/>
      <c r="DJ239" s="424"/>
      <c r="DK239" s="424"/>
      <c r="DL239" s="424"/>
      <c r="DM239" s="424"/>
      <c r="DN239" s="424"/>
      <c r="DO239" s="424"/>
      <c r="DP239" s="424"/>
      <c r="DQ239" s="424"/>
      <c r="DR239" s="424"/>
      <c r="DS239" s="424"/>
      <c r="DT239" s="424"/>
      <c r="DU239" s="424"/>
      <c r="DV239" s="424"/>
      <c r="DW239" s="424"/>
      <c r="DX239" s="424"/>
      <c r="DY239" s="424"/>
      <c r="DZ239" s="424"/>
      <c r="EA239" s="424"/>
      <c r="EB239" s="424"/>
      <c r="EC239" s="424"/>
      <c r="ED239" s="424"/>
      <c r="EE239" s="424"/>
      <c r="EF239" s="424"/>
      <c r="EG239" s="424"/>
      <c r="EH239" s="424"/>
      <c r="EI239" s="424"/>
      <c r="EJ239" s="424"/>
      <c r="EK239" s="424"/>
      <c r="EL239" s="424"/>
      <c r="EM239" s="424"/>
      <c r="EN239" s="424"/>
      <c r="EO239" s="424"/>
      <c r="EP239" s="424"/>
      <c r="EQ239" s="424"/>
      <c r="ER239" s="424"/>
      <c r="ES239" s="424"/>
      <c r="ET239" s="424"/>
      <c r="EU239" s="424"/>
      <c r="EV239" s="424"/>
      <c r="EW239" s="424"/>
      <c r="EX239" s="424"/>
      <c r="EY239" s="424"/>
      <c r="EZ239" s="424"/>
      <c r="FA239" s="424"/>
      <c r="FB239" s="424"/>
      <c r="FC239" s="424"/>
      <c r="FD239" s="424"/>
      <c r="FE239" s="424"/>
      <c r="FF239" s="424"/>
      <c r="FG239" s="424"/>
      <c r="FH239" s="424"/>
      <c r="FI239" s="424"/>
      <c r="FJ239" s="424"/>
      <c r="FK239" s="424"/>
      <c r="FL239" s="424"/>
      <c r="FM239" s="424"/>
      <c r="FN239" s="424"/>
      <c r="FO239" s="424"/>
      <c r="FP239" s="424"/>
      <c r="FQ239" s="424"/>
      <c r="FR239" s="424"/>
      <c r="FS239" s="424"/>
      <c r="FT239" s="424"/>
      <c r="FU239" s="424"/>
      <c r="FV239" s="424"/>
      <c r="FW239" s="424"/>
      <c r="FX239" s="424"/>
      <c r="FY239" s="424"/>
      <c r="FZ239" s="424"/>
      <c r="GA239" s="424"/>
      <c r="GB239" s="424"/>
    </row>
    <row r="240" spans="1:184" ht="12" customHeight="1" x14ac:dyDescent="0.25">
      <c r="A240" s="842" t="str">
        <f t="shared" si="41"/>
        <v/>
      </c>
      <c r="B240" s="369" t="str">
        <f t="shared" si="42"/>
        <v/>
      </c>
      <c r="C240" s="982" t="str">
        <f>IF('Step 4 Support Tool'!F144=0,"",'Step 4 Support Tool'!F144)</f>
        <v/>
      </c>
      <c r="D240" s="982">
        <f>'Step 4 Support Tool'!G144</f>
        <v>0</v>
      </c>
      <c r="E240" s="983">
        <f>'Step 4 Support Tool'!C144</f>
        <v>0</v>
      </c>
      <c r="F240" s="983">
        <f>'Step 4 Support Tool'!D144</f>
        <v>0</v>
      </c>
      <c r="G240" s="842" t="str">
        <f>IF('Step 4 Support Tool'!E144="","",TRIM('Step 4 Support Tool'!E144))</f>
        <v/>
      </c>
      <c r="H240" s="842" t="str">
        <f t="shared" si="38"/>
        <v/>
      </c>
      <c r="I240" s="842" t="str">
        <f t="shared" si="39"/>
        <v/>
      </c>
      <c r="J240" s="984">
        <f>'Step 4 Support Tool'!B144</f>
        <v>0</v>
      </c>
      <c r="K240" s="369">
        <f>'Step 4 Support Tool'!H144</f>
        <v>0</v>
      </c>
      <c r="L240" s="369">
        <f>'Step 4 Support Tool'!I144</f>
        <v>0</v>
      </c>
      <c r="M240" s="985">
        <f>'Step 4 Support Tool'!J144</f>
        <v>0</v>
      </c>
      <c r="N240" s="985">
        <f>'Step 4 Support Tool'!K144</f>
        <v>0</v>
      </c>
      <c r="O240" s="985" t="str">
        <f>'Step 4 Support Tool'!L144</f>
        <v/>
      </c>
      <c r="P240" s="986">
        <f>'Step 4 Support Tool'!M144</f>
        <v>0</v>
      </c>
      <c r="Q240" s="987">
        <f>'Step 4 Support Tool'!N144</f>
        <v>0</v>
      </c>
      <c r="R240" s="987" t="str">
        <f>'Step 4 Support Tool'!O144</f>
        <v/>
      </c>
      <c r="S240" s="988" t="str">
        <f>'Step 4 Support Tool'!P144</f>
        <v/>
      </c>
      <c r="T240" s="989" t="str">
        <f>'Step 4 Support Tool'!Q144</f>
        <v/>
      </c>
      <c r="U240" s="989" t="str">
        <f>'Step 4 Support Tool'!R144</f>
        <v/>
      </c>
      <c r="V240" s="989" t="str">
        <f>'Step 4 Support Tool'!S144</f>
        <v/>
      </c>
      <c r="W240" s="988" t="str">
        <f>'Step 4 Support Tool'!T144</f>
        <v/>
      </c>
      <c r="X240" s="990" t="str">
        <f>'Step 4 Support Tool'!X144</f>
        <v/>
      </c>
      <c r="Y240" s="991" t="str">
        <f t="shared" si="40"/>
        <v/>
      </c>
      <c r="Z240" s="992" t="str">
        <f>'Step 4 Support Tool'!AB144</f>
        <v/>
      </c>
      <c r="AA240" s="993"/>
      <c r="AB240" s="993"/>
      <c r="AC240" s="373"/>
      <c r="AD240" s="373"/>
      <c r="AE240" s="373"/>
      <c r="AF240" s="373"/>
      <c r="AG240" s="373"/>
      <c r="AH240" s="373"/>
      <c r="AI240" s="424"/>
      <c r="AJ240" s="424"/>
      <c r="AK240" s="424"/>
      <c r="AL240" s="424"/>
      <c r="AO240" s="424"/>
      <c r="AP240" s="424"/>
      <c r="AQ240" s="424"/>
      <c r="AR240" s="424"/>
      <c r="AS240" s="424"/>
      <c r="AT240" s="424"/>
      <c r="AU240" s="424"/>
      <c r="AV240" s="424"/>
      <c r="AW240" s="424"/>
      <c r="AX240" s="424"/>
      <c r="AY240" s="424"/>
      <c r="AZ240" s="424"/>
      <c r="BA240" s="424"/>
      <c r="BB240" s="424"/>
      <c r="BC240" s="424"/>
      <c r="BG240" s="994" t="str">
        <f>SUBSTITUTE('Step 4 Support Tool'!A144," ","")</f>
        <v>EE127</v>
      </c>
      <c r="BH240" s="653">
        <f t="shared" si="43"/>
        <v>0</v>
      </c>
      <c r="BI240" s="424"/>
      <c r="BJ240" s="424"/>
      <c r="BK240" s="424"/>
      <c r="BL240" s="424"/>
      <c r="BM240" s="424"/>
      <c r="BN240" s="424"/>
      <c r="BO240" s="424"/>
      <c r="BP240" s="424"/>
      <c r="BQ240" s="424"/>
      <c r="BR240" s="424"/>
      <c r="CQ240" s="424"/>
      <c r="CR240" s="424"/>
      <c r="CT240" s="424"/>
      <c r="CU240" s="424"/>
      <c r="CV240" s="424"/>
      <c r="CW240" s="424"/>
      <c r="CX240" s="424"/>
      <c r="CY240" s="424"/>
      <c r="CZ240" s="424"/>
      <c r="DA240" s="424"/>
      <c r="DC240" s="424"/>
      <c r="DD240" s="424"/>
      <c r="DE240" s="424"/>
      <c r="DF240" s="424"/>
      <c r="DG240" s="424"/>
      <c r="DH240" s="424"/>
      <c r="DJ240" s="424"/>
      <c r="DK240" s="424"/>
      <c r="DL240" s="424"/>
      <c r="DM240" s="424"/>
      <c r="DN240" s="424"/>
      <c r="DO240" s="424"/>
      <c r="DP240" s="424"/>
      <c r="DQ240" s="424"/>
      <c r="DR240" s="424"/>
      <c r="DS240" s="424"/>
      <c r="DT240" s="424"/>
      <c r="DU240" s="424"/>
      <c r="DV240" s="424"/>
      <c r="DW240" s="424"/>
      <c r="DX240" s="424"/>
      <c r="DY240" s="424"/>
      <c r="DZ240" s="424"/>
      <c r="EA240" s="424"/>
      <c r="EB240" s="424"/>
      <c r="EC240" s="424"/>
      <c r="ED240" s="424"/>
      <c r="EE240" s="424"/>
      <c r="EF240" s="424"/>
      <c r="EG240" s="424"/>
      <c r="EH240" s="424"/>
      <c r="EI240" s="424"/>
      <c r="EJ240" s="424"/>
      <c r="EK240" s="424"/>
      <c r="EL240" s="424"/>
      <c r="EM240" s="424"/>
      <c r="EN240" s="424"/>
      <c r="EO240" s="424"/>
      <c r="EP240" s="424"/>
      <c r="EQ240" s="424"/>
      <c r="ER240" s="424"/>
      <c r="ES240" s="424"/>
      <c r="ET240" s="424"/>
      <c r="EU240" s="424"/>
      <c r="EV240" s="424"/>
      <c r="EW240" s="424"/>
      <c r="EX240" s="424"/>
      <c r="EY240" s="424"/>
      <c r="EZ240" s="424"/>
      <c r="FA240" s="424"/>
      <c r="FB240" s="424"/>
      <c r="FC240" s="424"/>
      <c r="FD240" s="424"/>
      <c r="FE240" s="424"/>
      <c r="FF240" s="424"/>
      <c r="FG240" s="424"/>
      <c r="FH240" s="424"/>
      <c r="FI240" s="424"/>
      <c r="FJ240" s="424"/>
      <c r="FK240" s="424"/>
      <c r="FL240" s="424"/>
      <c r="FM240" s="424"/>
      <c r="FN240" s="424"/>
      <c r="FO240" s="424"/>
      <c r="FP240" s="424"/>
      <c r="FQ240" s="424"/>
      <c r="FR240" s="424"/>
      <c r="FS240" s="424"/>
      <c r="FT240" s="424"/>
      <c r="FU240" s="424"/>
      <c r="FV240" s="424"/>
      <c r="FW240" s="424"/>
      <c r="FX240" s="424"/>
      <c r="FY240" s="424"/>
      <c r="FZ240" s="424"/>
      <c r="GA240" s="424"/>
      <c r="GB240" s="424"/>
    </row>
    <row r="241" spans="1:184" ht="12" customHeight="1" x14ac:dyDescent="0.25">
      <c r="A241" s="842" t="str">
        <f t="shared" si="41"/>
        <v/>
      </c>
      <c r="B241" s="369" t="str">
        <f t="shared" si="42"/>
        <v/>
      </c>
      <c r="C241" s="982" t="str">
        <f>IF('Step 4 Support Tool'!F145=0,"",'Step 4 Support Tool'!F145)</f>
        <v/>
      </c>
      <c r="D241" s="982">
        <f>'Step 4 Support Tool'!G145</f>
        <v>0</v>
      </c>
      <c r="E241" s="983">
        <f>'Step 4 Support Tool'!C145</f>
        <v>0</v>
      </c>
      <c r="F241" s="983">
        <f>'Step 4 Support Tool'!D145</f>
        <v>0</v>
      </c>
      <c r="G241" s="842" t="str">
        <f>IF('Step 4 Support Tool'!E145="","",TRIM('Step 4 Support Tool'!E145))</f>
        <v/>
      </c>
      <c r="H241" s="842" t="str">
        <f t="shared" si="38"/>
        <v/>
      </c>
      <c r="I241" s="842" t="str">
        <f t="shared" si="39"/>
        <v/>
      </c>
      <c r="J241" s="984">
        <f>'Step 4 Support Tool'!B145</f>
        <v>0</v>
      </c>
      <c r="K241" s="369">
        <f>'Step 4 Support Tool'!H145</f>
        <v>0</v>
      </c>
      <c r="L241" s="369">
        <f>'Step 4 Support Tool'!I145</f>
        <v>0</v>
      </c>
      <c r="M241" s="985">
        <f>'Step 4 Support Tool'!J145</f>
        <v>0</v>
      </c>
      <c r="N241" s="985">
        <f>'Step 4 Support Tool'!K145</f>
        <v>0</v>
      </c>
      <c r="O241" s="985" t="str">
        <f>'Step 4 Support Tool'!L145</f>
        <v/>
      </c>
      <c r="P241" s="986">
        <f>'Step 4 Support Tool'!M145</f>
        <v>0</v>
      </c>
      <c r="Q241" s="987">
        <f>'Step 4 Support Tool'!N145</f>
        <v>0</v>
      </c>
      <c r="R241" s="987" t="str">
        <f>'Step 4 Support Tool'!O145</f>
        <v/>
      </c>
      <c r="S241" s="988" t="str">
        <f>'Step 4 Support Tool'!P145</f>
        <v/>
      </c>
      <c r="T241" s="989" t="str">
        <f>'Step 4 Support Tool'!Q145</f>
        <v/>
      </c>
      <c r="U241" s="989" t="str">
        <f>'Step 4 Support Tool'!R145</f>
        <v/>
      </c>
      <c r="V241" s="989" t="str">
        <f>'Step 4 Support Tool'!S145</f>
        <v/>
      </c>
      <c r="W241" s="988" t="str">
        <f>'Step 4 Support Tool'!T145</f>
        <v/>
      </c>
      <c r="X241" s="990" t="str">
        <f>'Step 4 Support Tool'!X145</f>
        <v/>
      </c>
      <c r="Y241" s="991" t="str">
        <f t="shared" si="40"/>
        <v/>
      </c>
      <c r="Z241" s="992" t="str">
        <f>'Step 4 Support Tool'!AB145</f>
        <v/>
      </c>
      <c r="AA241" s="993"/>
      <c r="AB241" s="993"/>
      <c r="AC241" s="373"/>
      <c r="AD241" s="373"/>
      <c r="AE241" s="373"/>
      <c r="AF241" s="373"/>
      <c r="AG241" s="373"/>
      <c r="AH241" s="373"/>
      <c r="AI241" s="424"/>
      <c r="AJ241" s="424"/>
      <c r="AK241" s="424"/>
      <c r="AL241" s="424"/>
      <c r="AO241" s="424"/>
      <c r="AP241" s="424"/>
      <c r="AQ241" s="424"/>
      <c r="AR241" s="424"/>
      <c r="AS241" s="424"/>
      <c r="AT241" s="424"/>
      <c r="AU241" s="424"/>
      <c r="AV241" s="424"/>
      <c r="AW241" s="424"/>
      <c r="AX241" s="424"/>
      <c r="AY241" s="424"/>
      <c r="AZ241" s="424"/>
      <c r="BA241" s="424"/>
      <c r="BB241" s="424"/>
      <c r="BC241" s="424"/>
      <c r="BG241" s="994" t="str">
        <f>SUBSTITUTE('Step 4 Support Tool'!A145," ","")</f>
        <v>EE128</v>
      </c>
      <c r="BH241" s="653">
        <f t="shared" si="43"/>
        <v>0</v>
      </c>
      <c r="BI241" s="424"/>
      <c r="BJ241" s="424"/>
      <c r="BK241" s="424"/>
      <c r="BL241" s="424"/>
      <c r="BM241" s="424"/>
      <c r="BN241" s="424"/>
      <c r="BO241" s="424"/>
      <c r="BP241" s="424"/>
      <c r="BQ241" s="424"/>
      <c r="BR241" s="424"/>
      <c r="CQ241" s="424"/>
      <c r="CR241" s="424"/>
      <c r="CT241" s="424"/>
      <c r="CU241" s="424"/>
      <c r="CV241" s="424"/>
      <c r="CW241" s="424"/>
      <c r="CX241" s="424"/>
      <c r="CY241" s="424"/>
      <c r="CZ241" s="424"/>
      <c r="DA241" s="424"/>
      <c r="DC241" s="424"/>
      <c r="DD241" s="424"/>
      <c r="DE241" s="424"/>
      <c r="DF241" s="424"/>
      <c r="DG241" s="424"/>
      <c r="DH241" s="424"/>
      <c r="DJ241" s="424"/>
      <c r="DK241" s="424"/>
      <c r="DL241" s="424"/>
      <c r="DM241" s="424"/>
      <c r="DN241" s="424"/>
      <c r="DO241" s="424"/>
      <c r="DP241" s="424"/>
      <c r="DQ241" s="424"/>
      <c r="DR241" s="424"/>
      <c r="DS241" s="424"/>
      <c r="DT241" s="424"/>
      <c r="DU241" s="424"/>
      <c r="DV241" s="424"/>
      <c r="DW241" s="424"/>
      <c r="DX241" s="424"/>
      <c r="DY241" s="424"/>
      <c r="DZ241" s="424"/>
      <c r="EA241" s="424"/>
      <c r="EB241" s="424"/>
      <c r="EC241" s="424"/>
      <c r="ED241" s="424"/>
      <c r="EE241" s="424"/>
      <c r="EF241" s="424"/>
      <c r="EG241" s="424"/>
      <c r="EH241" s="424"/>
      <c r="EI241" s="424"/>
      <c r="EJ241" s="424"/>
      <c r="EK241" s="424"/>
      <c r="EL241" s="424"/>
      <c r="EM241" s="424"/>
      <c r="EN241" s="424"/>
      <c r="EO241" s="424"/>
      <c r="EP241" s="424"/>
      <c r="EQ241" s="424"/>
      <c r="ER241" s="424"/>
      <c r="ES241" s="424"/>
      <c r="ET241" s="424"/>
      <c r="EU241" s="424"/>
      <c r="EV241" s="424"/>
      <c r="EW241" s="424"/>
      <c r="EX241" s="424"/>
      <c r="EY241" s="424"/>
      <c r="EZ241" s="424"/>
      <c r="FA241" s="424"/>
      <c r="FB241" s="424"/>
      <c r="FC241" s="424"/>
      <c r="FD241" s="424"/>
      <c r="FE241" s="424"/>
      <c r="FF241" s="424"/>
      <c r="FG241" s="424"/>
      <c r="FH241" s="424"/>
      <c r="FI241" s="424"/>
      <c r="FJ241" s="424"/>
      <c r="FK241" s="424"/>
      <c r="FL241" s="424"/>
      <c r="FM241" s="424"/>
      <c r="FN241" s="424"/>
      <c r="FO241" s="424"/>
      <c r="FP241" s="424"/>
      <c r="FQ241" s="424"/>
      <c r="FR241" s="424"/>
      <c r="FS241" s="424"/>
      <c r="FT241" s="424"/>
      <c r="FU241" s="424"/>
      <c r="FV241" s="424"/>
      <c r="FW241" s="424"/>
      <c r="FX241" s="424"/>
      <c r="FY241" s="424"/>
      <c r="FZ241" s="424"/>
      <c r="GA241" s="424"/>
      <c r="GB241" s="424"/>
    </row>
    <row r="242" spans="1:184" ht="12" customHeight="1" x14ac:dyDescent="0.25">
      <c r="A242" s="842" t="str">
        <f t="shared" si="41"/>
        <v/>
      </c>
      <c r="B242" s="369" t="str">
        <f t="shared" ref="B242:B262" si="44">IF(C242="","",$A$2&amp;BG242)</f>
        <v/>
      </c>
      <c r="C242" s="982" t="str">
        <f>IF('Step 4 Support Tool'!F146=0,"",'Step 4 Support Tool'!F146)</f>
        <v/>
      </c>
      <c r="D242" s="982">
        <f>'Step 4 Support Tool'!G146</f>
        <v>0</v>
      </c>
      <c r="E242" s="983">
        <f>'Step 4 Support Tool'!C146</f>
        <v>0</v>
      </c>
      <c r="F242" s="983">
        <f>'Step 4 Support Tool'!D146</f>
        <v>0</v>
      </c>
      <c r="G242" s="842" t="str">
        <f>IF('Step 4 Support Tool'!E146="","",TRIM('Step 4 Support Tool'!E146))</f>
        <v/>
      </c>
      <c r="H242" s="842" t="str">
        <f t="shared" si="38"/>
        <v/>
      </c>
      <c r="I242" s="842" t="str">
        <f t="shared" si="39"/>
        <v/>
      </c>
      <c r="J242" s="984">
        <f>'Step 4 Support Tool'!B146</f>
        <v>0</v>
      </c>
      <c r="K242" s="369">
        <f>'Step 4 Support Tool'!H146</f>
        <v>0</v>
      </c>
      <c r="L242" s="369">
        <f>'Step 4 Support Tool'!I146</f>
        <v>0</v>
      </c>
      <c r="M242" s="985">
        <f>'Step 4 Support Tool'!J146</f>
        <v>0</v>
      </c>
      <c r="N242" s="985">
        <f>'Step 4 Support Tool'!K146</f>
        <v>0</v>
      </c>
      <c r="O242" s="985" t="str">
        <f>'Step 4 Support Tool'!L146</f>
        <v/>
      </c>
      <c r="P242" s="986">
        <f>'Step 4 Support Tool'!M146</f>
        <v>0</v>
      </c>
      <c r="Q242" s="987">
        <f>'Step 4 Support Tool'!N146</f>
        <v>0</v>
      </c>
      <c r="R242" s="987" t="str">
        <f>'Step 4 Support Tool'!O146</f>
        <v/>
      </c>
      <c r="S242" s="988" t="str">
        <f>'Step 4 Support Tool'!P146</f>
        <v/>
      </c>
      <c r="T242" s="989" t="str">
        <f>'Step 4 Support Tool'!Q146</f>
        <v/>
      </c>
      <c r="U242" s="989" t="str">
        <f>'Step 4 Support Tool'!R146</f>
        <v/>
      </c>
      <c r="V242" s="989" t="str">
        <f>'Step 4 Support Tool'!S146</f>
        <v/>
      </c>
      <c r="W242" s="988" t="str">
        <f>'Step 4 Support Tool'!T146</f>
        <v/>
      </c>
      <c r="X242" s="990" t="str">
        <f>'Step 4 Support Tool'!X146</f>
        <v/>
      </c>
      <c r="Y242" s="991" t="str">
        <f t="shared" si="40"/>
        <v/>
      </c>
      <c r="Z242" s="992" t="str">
        <f>'Step 4 Support Tool'!AB146</f>
        <v/>
      </c>
      <c r="AA242" s="993"/>
      <c r="AB242" s="993"/>
      <c r="AC242" s="373"/>
      <c r="AD242" s="373"/>
      <c r="AE242" s="373"/>
      <c r="AF242" s="373"/>
      <c r="AG242" s="373"/>
      <c r="AH242" s="373"/>
      <c r="AI242" s="424"/>
      <c r="AJ242" s="424"/>
      <c r="AK242" s="424"/>
      <c r="AL242" s="424"/>
      <c r="AO242" s="424"/>
      <c r="AP242" s="424"/>
      <c r="AQ242" s="424"/>
      <c r="AR242" s="424"/>
      <c r="AS242" s="424"/>
      <c r="AT242" s="424"/>
      <c r="AU242" s="424"/>
      <c r="AV242" s="424"/>
      <c r="AW242" s="424"/>
      <c r="AX242" s="424"/>
      <c r="AY242" s="424"/>
      <c r="AZ242" s="424"/>
      <c r="BA242" s="424"/>
      <c r="BB242" s="424"/>
      <c r="BC242" s="424"/>
      <c r="BG242" s="994" t="str">
        <f>SUBSTITUTE('Step 4 Support Tool'!A146," ","")</f>
        <v>EE129</v>
      </c>
      <c r="BH242" s="653">
        <f t="shared" ref="BH242:BH262" si="45">K242</f>
        <v>0</v>
      </c>
      <c r="BI242" s="424"/>
      <c r="BJ242" s="424"/>
      <c r="BK242" s="424"/>
      <c r="BL242" s="424"/>
      <c r="BM242" s="424"/>
      <c r="BN242" s="424"/>
      <c r="BO242" s="424"/>
      <c r="BP242" s="424"/>
      <c r="BQ242" s="424"/>
      <c r="BR242" s="424"/>
      <c r="CQ242" s="424"/>
      <c r="CR242" s="424"/>
      <c r="CT242" s="424"/>
      <c r="CU242" s="424"/>
      <c r="CV242" s="424"/>
      <c r="CW242" s="424"/>
      <c r="CX242" s="424"/>
      <c r="CY242" s="424"/>
      <c r="CZ242" s="424"/>
      <c r="DA242" s="424"/>
      <c r="DC242" s="424"/>
      <c r="DD242" s="424"/>
      <c r="DE242" s="424"/>
      <c r="DF242" s="424"/>
      <c r="DG242" s="424"/>
      <c r="DH242" s="424"/>
      <c r="DJ242" s="424"/>
      <c r="DK242" s="424"/>
      <c r="DL242" s="424"/>
      <c r="DM242" s="424"/>
      <c r="DN242" s="424"/>
      <c r="DO242" s="424"/>
      <c r="DP242" s="424"/>
      <c r="DQ242" s="424"/>
      <c r="DR242" s="424"/>
      <c r="DS242" s="424"/>
      <c r="DT242" s="424"/>
      <c r="DU242" s="424"/>
      <c r="DV242" s="424"/>
      <c r="DW242" s="424"/>
      <c r="DX242" s="424"/>
      <c r="DY242" s="424"/>
      <c r="DZ242" s="424"/>
      <c r="EA242" s="424"/>
      <c r="EB242" s="424"/>
      <c r="EC242" s="424"/>
      <c r="ED242" s="424"/>
      <c r="EE242" s="424"/>
      <c r="EF242" s="424"/>
      <c r="EG242" s="424"/>
      <c r="EH242" s="424"/>
      <c r="EI242" s="424"/>
      <c r="EJ242" s="424"/>
      <c r="EK242" s="424"/>
      <c r="EL242" s="424"/>
      <c r="EM242" s="424"/>
      <c r="EN242" s="424"/>
      <c r="EO242" s="424"/>
      <c r="EP242" s="424"/>
      <c r="EQ242" s="424"/>
      <c r="ER242" s="424"/>
      <c r="ES242" s="424"/>
      <c r="ET242" s="424"/>
      <c r="EU242" s="424"/>
      <c r="EV242" s="424"/>
      <c r="EW242" s="424"/>
      <c r="EX242" s="424"/>
      <c r="EY242" s="424"/>
      <c r="EZ242" s="424"/>
      <c r="FA242" s="424"/>
      <c r="FB242" s="424"/>
      <c r="FC242" s="424"/>
      <c r="FD242" s="424"/>
      <c r="FE242" s="424"/>
      <c r="FF242" s="424"/>
      <c r="FG242" s="424"/>
      <c r="FH242" s="424"/>
      <c r="FI242" s="424"/>
      <c r="FJ242" s="424"/>
      <c r="FK242" s="424"/>
      <c r="FL242" s="424"/>
      <c r="FM242" s="424"/>
      <c r="FN242" s="424"/>
      <c r="FO242" s="424"/>
      <c r="FP242" s="424"/>
      <c r="FQ242" s="424"/>
      <c r="FR242" s="424"/>
      <c r="FS242" s="424"/>
      <c r="FT242" s="424"/>
      <c r="FU242" s="424"/>
      <c r="FV242" s="424"/>
      <c r="FW242" s="424"/>
      <c r="FX242" s="424"/>
      <c r="FY242" s="424"/>
      <c r="FZ242" s="424"/>
      <c r="GA242" s="424"/>
      <c r="GB242" s="424"/>
    </row>
    <row r="243" spans="1:184" ht="12" customHeight="1" x14ac:dyDescent="0.25">
      <c r="A243" s="842" t="str">
        <f t="shared" si="41"/>
        <v/>
      </c>
      <c r="B243" s="369" t="str">
        <f t="shared" si="44"/>
        <v/>
      </c>
      <c r="C243" s="982" t="str">
        <f>IF('Step 4 Support Tool'!F147=0,"",'Step 4 Support Tool'!F147)</f>
        <v/>
      </c>
      <c r="D243" s="982">
        <f>'Step 4 Support Tool'!G147</f>
        <v>0</v>
      </c>
      <c r="E243" s="983">
        <f>'Step 4 Support Tool'!C147</f>
        <v>0</v>
      </c>
      <c r="F243" s="983">
        <f>'Step 4 Support Tool'!D147</f>
        <v>0</v>
      </c>
      <c r="G243" s="842" t="str">
        <f>IF('Step 4 Support Tool'!E147="","",TRIM('Step 4 Support Tool'!E147))</f>
        <v/>
      </c>
      <c r="H243" s="842" t="str">
        <f t="shared" ref="H243:H262" si="46">_xlfn.XLOOKUP(I243,$C$270:$C$369,$B$270:$B$369,"",0,1)</f>
        <v/>
      </c>
      <c r="I243" s="842" t="str">
        <f t="shared" ref="I243:I261" si="47">IF(G243="","",_xlfn.XLOOKUP(G243,$G$270:$G$369,$C$270:$C$369,"",0,1))</f>
        <v/>
      </c>
      <c r="J243" s="984">
        <f>'Step 4 Support Tool'!B147</f>
        <v>0</v>
      </c>
      <c r="K243" s="369">
        <f>'Step 4 Support Tool'!H147</f>
        <v>0</v>
      </c>
      <c r="L243" s="369">
        <f>'Step 4 Support Tool'!I147</f>
        <v>0</v>
      </c>
      <c r="M243" s="985">
        <f>'Step 4 Support Tool'!J147</f>
        <v>0</v>
      </c>
      <c r="N243" s="985">
        <f>'Step 4 Support Tool'!K147</f>
        <v>0</v>
      </c>
      <c r="O243" s="985" t="str">
        <f>'Step 4 Support Tool'!L147</f>
        <v/>
      </c>
      <c r="P243" s="986">
        <f>'Step 4 Support Tool'!M147</f>
        <v>0</v>
      </c>
      <c r="Q243" s="987">
        <f>'Step 4 Support Tool'!N147</f>
        <v>0</v>
      </c>
      <c r="R243" s="987" t="str">
        <f>'Step 4 Support Tool'!O147</f>
        <v/>
      </c>
      <c r="S243" s="988" t="str">
        <f>'Step 4 Support Tool'!P147</f>
        <v/>
      </c>
      <c r="T243" s="989" t="str">
        <f>'Step 4 Support Tool'!Q147</f>
        <v/>
      </c>
      <c r="U243" s="989" t="str">
        <f>'Step 4 Support Tool'!R147</f>
        <v/>
      </c>
      <c r="V243" s="989" t="str">
        <f>'Step 4 Support Tool'!S147</f>
        <v/>
      </c>
      <c r="W243" s="988" t="str">
        <f>'Step 4 Support Tool'!T147</f>
        <v/>
      </c>
      <c r="X243" s="990" t="str">
        <f>'Step 4 Support Tool'!X147</f>
        <v/>
      </c>
      <c r="Y243" s="991" t="str">
        <f t="shared" ref="Y243:Y262" si="48">IFERROR(R243*X243,"")</f>
        <v/>
      </c>
      <c r="Z243" s="992" t="str">
        <f>'Step 4 Support Tool'!AB147</f>
        <v/>
      </c>
      <c r="AA243" s="993"/>
      <c r="AB243" s="993"/>
      <c r="AC243" s="373"/>
      <c r="AD243" s="373"/>
      <c r="AE243" s="373"/>
      <c r="AF243" s="373"/>
      <c r="AG243" s="373"/>
      <c r="AH243" s="373"/>
      <c r="AI243" s="424"/>
      <c r="AJ243" s="424"/>
      <c r="AK243" s="424"/>
      <c r="AL243" s="424"/>
      <c r="AO243" s="424"/>
      <c r="AP243" s="424"/>
      <c r="AQ243" s="424"/>
      <c r="AR243" s="424"/>
      <c r="AS243" s="424"/>
      <c r="AT243" s="424"/>
      <c r="AU243" s="424"/>
      <c r="AV243" s="424"/>
      <c r="AW243" s="424"/>
      <c r="AX243" s="424"/>
      <c r="AY243" s="424"/>
      <c r="AZ243" s="424"/>
      <c r="BA243" s="424"/>
      <c r="BB243" s="424"/>
      <c r="BC243" s="424"/>
      <c r="BG243" s="994" t="str">
        <f>SUBSTITUTE('Step 4 Support Tool'!A147," ","")</f>
        <v>EE130</v>
      </c>
      <c r="BH243" s="653">
        <f t="shared" si="45"/>
        <v>0</v>
      </c>
      <c r="BI243" s="424"/>
      <c r="BJ243" s="424"/>
      <c r="BK243" s="424"/>
      <c r="BL243" s="424"/>
      <c r="BM243" s="424"/>
      <c r="BN243" s="424"/>
      <c r="BO243" s="424"/>
      <c r="BP243" s="424"/>
      <c r="BQ243" s="424"/>
      <c r="BR243" s="424"/>
      <c r="CQ243" s="424"/>
      <c r="CR243" s="424"/>
      <c r="CT243" s="424"/>
      <c r="CU243" s="424"/>
      <c r="CV243" s="424"/>
      <c r="CW243" s="424"/>
      <c r="CX243" s="424"/>
      <c r="CY243" s="424"/>
      <c r="CZ243" s="424"/>
      <c r="DA243" s="424"/>
      <c r="DC243" s="424"/>
      <c r="DD243" s="424"/>
      <c r="DE243" s="424"/>
      <c r="DF243" s="424"/>
      <c r="DG243" s="424"/>
      <c r="DH243" s="424"/>
      <c r="DJ243" s="424"/>
      <c r="DK243" s="424"/>
      <c r="DL243" s="424"/>
      <c r="DM243" s="424"/>
      <c r="DN243" s="424"/>
      <c r="DO243" s="424"/>
      <c r="DP243" s="424"/>
      <c r="DQ243" s="424"/>
      <c r="DR243" s="424"/>
      <c r="DS243" s="424"/>
      <c r="DT243" s="424"/>
      <c r="DU243" s="424"/>
      <c r="DV243" s="424"/>
      <c r="DW243" s="424"/>
      <c r="DX243" s="424"/>
      <c r="DY243" s="424"/>
      <c r="DZ243" s="424"/>
      <c r="EA243" s="424"/>
      <c r="EB243" s="424"/>
      <c r="EC243" s="424"/>
      <c r="ED243" s="424"/>
      <c r="EE243" s="424"/>
      <c r="EF243" s="424"/>
      <c r="EG243" s="424"/>
      <c r="EH243" s="424"/>
      <c r="EI243" s="424"/>
      <c r="EJ243" s="424"/>
      <c r="EK243" s="424"/>
      <c r="EL243" s="424"/>
      <c r="EM243" s="424"/>
      <c r="EN243" s="424"/>
      <c r="EO243" s="424"/>
      <c r="EP243" s="424"/>
      <c r="EQ243" s="424"/>
      <c r="ER243" s="424"/>
      <c r="ES243" s="424"/>
      <c r="ET243" s="424"/>
      <c r="EU243" s="424"/>
      <c r="EV243" s="424"/>
      <c r="EW243" s="424"/>
      <c r="EX243" s="424"/>
      <c r="EY243" s="424"/>
      <c r="EZ243" s="424"/>
      <c r="FA243" s="424"/>
      <c r="FB243" s="424"/>
      <c r="FC243" s="424"/>
      <c r="FD243" s="424"/>
      <c r="FE243" s="424"/>
      <c r="FF243" s="424"/>
      <c r="FG243" s="424"/>
      <c r="FH243" s="424"/>
      <c r="FI243" s="424"/>
      <c r="FJ243" s="424"/>
      <c r="FK243" s="424"/>
      <c r="FL243" s="424"/>
      <c r="FM243" s="424"/>
      <c r="FN243" s="424"/>
      <c r="FO243" s="424"/>
      <c r="FP243" s="424"/>
      <c r="FQ243" s="424"/>
      <c r="FR243" s="424"/>
      <c r="FS243" s="424"/>
      <c r="FT243" s="424"/>
      <c r="FU243" s="424"/>
      <c r="FV243" s="424"/>
      <c r="FW243" s="424"/>
      <c r="FX243" s="424"/>
      <c r="FY243" s="424"/>
      <c r="FZ243" s="424"/>
      <c r="GA243" s="424"/>
      <c r="GB243" s="424"/>
    </row>
    <row r="244" spans="1:184" ht="12" customHeight="1" x14ac:dyDescent="0.25">
      <c r="A244" s="842" t="str">
        <f t="shared" si="41"/>
        <v/>
      </c>
      <c r="B244" s="369" t="str">
        <f t="shared" si="44"/>
        <v/>
      </c>
      <c r="C244" s="982" t="str">
        <f>IF('Step 4 Support Tool'!F148=0,"",'Step 4 Support Tool'!F148)</f>
        <v/>
      </c>
      <c r="D244" s="982">
        <f>'Step 4 Support Tool'!G148</f>
        <v>0</v>
      </c>
      <c r="E244" s="983">
        <f>'Step 4 Support Tool'!C148</f>
        <v>0</v>
      </c>
      <c r="F244" s="983">
        <f>'Step 4 Support Tool'!D148</f>
        <v>0</v>
      </c>
      <c r="G244" s="842" t="str">
        <f>IF('Step 4 Support Tool'!E148="","",TRIM('Step 4 Support Tool'!E148))</f>
        <v/>
      </c>
      <c r="H244" s="842" t="str">
        <f t="shared" si="46"/>
        <v/>
      </c>
      <c r="I244" s="842" t="str">
        <f t="shared" si="47"/>
        <v/>
      </c>
      <c r="J244" s="984">
        <f>'Step 4 Support Tool'!B148</f>
        <v>0</v>
      </c>
      <c r="K244" s="369">
        <f>'Step 4 Support Tool'!H148</f>
        <v>0</v>
      </c>
      <c r="L244" s="369">
        <f>'Step 4 Support Tool'!I148</f>
        <v>0</v>
      </c>
      <c r="M244" s="985">
        <f>'Step 4 Support Tool'!J148</f>
        <v>0</v>
      </c>
      <c r="N244" s="985">
        <f>'Step 4 Support Tool'!K148</f>
        <v>0</v>
      </c>
      <c r="O244" s="985" t="str">
        <f>'Step 4 Support Tool'!L148</f>
        <v/>
      </c>
      <c r="P244" s="986">
        <f>'Step 4 Support Tool'!M148</f>
        <v>0</v>
      </c>
      <c r="Q244" s="987">
        <f>'Step 4 Support Tool'!N148</f>
        <v>0</v>
      </c>
      <c r="R244" s="987" t="str">
        <f>'Step 4 Support Tool'!O148</f>
        <v/>
      </c>
      <c r="S244" s="988" t="str">
        <f>'Step 4 Support Tool'!P148</f>
        <v/>
      </c>
      <c r="T244" s="989" t="str">
        <f>'Step 4 Support Tool'!Q148</f>
        <v/>
      </c>
      <c r="U244" s="989" t="str">
        <f>'Step 4 Support Tool'!R148</f>
        <v/>
      </c>
      <c r="V244" s="989" t="str">
        <f>'Step 4 Support Tool'!S148</f>
        <v/>
      </c>
      <c r="W244" s="988" t="str">
        <f>'Step 4 Support Tool'!T148</f>
        <v/>
      </c>
      <c r="X244" s="990" t="str">
        <f>'Step 4 Support Tool'!X148</f>
        <v/>
      </c>
      <c r="Y244" s="991" t="str">
        <f t="shared" si="48"/>
        <v/>
      </c>
      <c r="Z244" s="992" t="str">
        <f>'Step 4 Support Tool'!AB148</f>
        <v/>
      </c>
      <c r="AA244" s="993"/>
      <c r="AB244" s="993"/>
      <c r="AC244" s="373"/>
      <c r="AD244" s="373"/>
      <c r="AE244" s="373"/>
      <c r="AF244" s="373"/>
      <c r="AG244" s="373"/>
      <c r="AH244" s="373"/>
      <c r="AI244" s="424"/>
      <c r="AJ244" s="424"/>
      <c r="AK244" s="424"/>
      <c r="AL244" s="424"/>
      <c r="AO244" s="424"/>
      <c r="AP244" s="424"/>
      <c r="AQ244" s="424"/>
      <c r="AR244" s="424"/>
      <c r="AS244" s="424"/>
      <c r="AT244" s="424"/>
      <c r="AU244" s="424"/>
      <c r="AV244" s="424"/>
      <c r="AW244" s="424"/>
      <c r="AX244" s="424"/>
      <c r="AY244" s="424"/>
      <c r="AZ244" s="424"/>
      <c r="BA244" s="424"/>
      <c r="BB244" s="424"/>
      <c r="BC244" s="424"/>
      <c r="BG244" s="994" t="str">
        <f>SUBSTITUTE('Step 4 Support Tool'!A148," ","")</f>
        <v>EE131</v>
      </c>
      <c r="BH244" s="653">
        <f t="shared" si="45"/>
        <v>0</v>
      </c>
      <c r="BI244" s="424"/>
      <c r="BJ244" s="424"/>
      <c r="BK244" s="424"/>
      <c r="BL244" s="424"/>
      <c r="BM244" s="424"/>
      <c r="BN244" s="424"/>
      <c r="BO244" s="424"/>
      <c r="BP244" s="424"/>
      <c r="BQ244" s="424"/>
      <c r="BR244" s="424"/>
      <c r="CQ244" s="424"/>
      <c r="CR244" s="424"/>
      <c r="CT244" s="424"/>
      <c r="CU244" s="424"/>
      <c r="CV244" s="424"/>
      <c r="CW244" s="424"/>
      <c r="CX244" s="424"/>
      <c r="CY244" s="424"/>
      <c r="CZ244" s="424"/>
      <c r="DA244" s="424"/>
      <c r="DC244" s="424"/>
      <c r="DD244" s="424"/>
      <c r="DE244" s="424"/>
      <c r="DF244" s="424"/>
      <c r="DG244" s="424"/>
      <c r="DH244" s="424"/>
      <c r="DJ244" s="424"/>
      <c r="DK244" s="424"/>
      <c r="DL244" s="424"/>
      <c r="DM244" s="424"/>
      <c r="DN244" s="424"/>
      <c r="DO244" s="424"/>
      <c r="DP244" s="424"/>
      <c r="DQ244" s="424"/>
      <c r="DR244" s="424"/>
      <c r="DS244" s="424"/>
      <c r="DT244" s="424"/>
      <c r="DU244" s="424"/>
      <c r="DV244" s="424"/>
      <c r="DW244" s="424"/>
      <c r="DX244" s="424"/>
      <c r="DY244" s="424"/>
      <c r="DZ244" s="424"/>
      <c r="EA244" s="424"/>
      <c r="EB244" s="424"/>
      <c r="EC244" s="424"/>
      <c r="ED244" s="424"/>
      <c r="EE244" s="424"/>
      <c r="EF244" s="424"/>
      <c r="EG244" s="424"/>
      <c r="EH244" s="424"/>
      <c r="EI244" s="424"/>
      <c r="EJ244" s="424"/>
      <c r="EK244" s="424"/>
      <c r="EL244" s="424"/>
      <c r="EM244" s="424"/>
      <c r="EN244" s="424"/>
      <c r="EO244" s="424"/>
      <c r="EP244" s="424"/>
      <c r="EQ244" s="424"/>
      <c r="ER244" s="424"/>
      <c r="ES244" s="424"/>
      <c r="ET244" s="424"/>
      <c r="EU244" s="424"/>
      <c r="EV244" s="424"/>
      <c r="EW244" s="424"/>
      <c r="EX244" s="424"/>
      <c r="EY244" s="424"/>
      <c r="EZ244" s="424"/>
      <c r="FA244" s="424"/>
      <c r="FB244" s="424"/>
      <c r="FC244" s="424"/>
      <c r="FD244" s="424"/>
      <c r="FE244" s="424"/>
      <c r="FF244" s="424"/>
      <c r="FG244" s="424"/>
      <c r="FH244" s="424"/>
      <c r="FI244" s="424"/>
      <c r="FJ244" s="424"/>
      <c r="FK244" s="424"/>
      <c r="FL244" s="424"/>
      <c r="FM244" s="424"/>
      <c r="FN244" s="424"/>
      <c r="FO244" s="424"/>
      <c r="FP244" s="424"/>
      <c r="FQ244" s="424"/>
      <c r="FR244" s="424"/>
      <c r="FS244" s="424"/>
      <c r="FT244" s="424"/>
      <c r="FU244" s="424"/>
      <c r="FV244" s="424"/>
      <c r="FW244" s="424"/>
      <c r="FX244" s="424"/>
      <c r="FY244" s="424"/>
      <c r="FZ244" s="424"/>
      <c r="GA244" s="424"/>
      <c r="GB244" s="424"/>
    </row>
    <row r="245" spans="1:184" ht="12" customHeight="1" x14ac:dyDescent="0.25">
      <c r="A245" s="842" t="str">
        <f t="shared" si="41"/>
        <v/>
      </c>
      <c r="B245" s="369" t="str">
        <f t="shared" si="44"/>
        <v/>
      </c>
      <c r="C245" s="982" t="str">
        <f>IF('Step 4 Support Tool'!F149=0,"",'Step 4 Support Tool'!F149)</f>
        <v/>
      </c>
      <c r="D245" s="982">
        <f>'Step 4 Support Tool'!G149</f>
        <v>0</v>
      </c>
      <c r="E245" s="983">
        <f>'Step 4 Support Tool'!C149</f>
        <v>0</v>
      </c>
      <c r="F245" s="983">
        <f>'Step 4 Support Tool'!D149</f>
        <v>0</v>
      </c>
      <c r="G245" s="842" t="str">
        <f>IF('Step 4 Support Tool'!E149="","",TRIM('Step 4 Support Tool'!E149))</f>
        <v/>
      </c>
      <c r="H245" s="842" t="str">
        <f t="shared" si="46"/>
        <v/>
      </c>
      <c r="I245" s="842" t="str">
        <f t="shared" si="47"/>
        <v/>
      </c>
      <c r="J245" s="984">
        <f>'Step 4 Support Tool'!B149</f>
        <v>0</v>
      </c>
      <c r="K245" s="369">
        <f>'Step 4 Support Tool'!H149</f>
        <v>0</v>
      </c>
      <c r="L245" s="369">
        <f>'Step 4 Support Tool'!I149</f>
        <v>0</v>
      </c>
      <c r="M245" s="985">
        <f>'Step 4 Support Tool'!J149</f>
        <v>0</v>
      </c>
      <c r="N245" s="985">
        <f>'Step 4 Support Tool'!K149</f>
        <v>0</v>
      </c>
      <c r="O245" s="985" t="str">
        <f>'Step 4 Support Tool'!L149</f>
        <v/>
      </c>
      <c r="P245" s="986">
        <f>'Step 4 Support Tool'!M149</f>
        <v>0</v>
      </c>
      <c r="Q245" s="987">
        <f>'Step 4 Support Tool'!N149</f>
        <v>0</v>
      </c>
      <c r="R245" s="987" t="str">
        <f>'Step 4 Support Tool'!O149</f>
        <v/>
      </c>
      <c r="S245" s="988" t="str">
        <f>'Step 4 Support Tool'!P149</f>
        <v/>
      </c>
      <c r="T245" s="989" t="str">
        <f>'Step 4 Support Tool'!Q149</f>
        <v/>
      </c>
      <c r="U245" s="989" t="str">
        <f>'Step 4 Support Tool'!R149</f>
        <v/>
      </c>
      <c r="V245" s="989" t="str">
        <f>'Step 4 Support Tool'!S149</f>
        <v/>
      </c>
      <c r="W245" s="988" t="str">
        <f>'Step 4 Support Tool'!T149</f>
        <v/>
      </c>
      <c r="X245" s="990" t="str">
        <f>'Step 4 Support Tool'!X149</f>
        <v/>
      </c>
      <c r="Y245" s="991" t="str">
        <f t="shared" si="48"/>
        <v/>
      </c>
      <c r="Z245" s="992" t="str">
        <f>'Step 4 Support Tool'!AB149</f>
        <v/>
      </c>
      <c r="AA245" s="993"/>
      <c r="AB245" s="993"/>
      <c r="AC245" s="373"/>
      <c r="AD245" s="373"/>
      <c r="AE245" s="373"/>
      <c r="AF245" s="373"/>
      <c r="AG245" s="373"/>
      <c r="AH245" s="373"/>
      <c r="AI245" s="424"/>
      <c r="AJ245" s="424"/>
      <c r="AK245" s="424"/>
      <c r="AL245" s="424"/>
      <c r="AO245" s="424"/>
      <c r="AP245" s="424"/>
      <c r="AQ245" s="424"/>
      <c r="AR245" s="424"/>
      <c r="AS245" s="424"/>
      <c r="AT245" s="424"/>
      <c r="AU245" s="424"/>
      <c r="AV245" s="424"/>
      <c r="AW245" s="424"/>
      <c r="AX245" s="424"/>
      <c r="AY245" s="424"/>
      <c r="AZ245" s="424"/>
      <c r="BA245" s="424"/>
      <c r="BB245" s="424"/>
      <c r="BC245" s="424"/>
      <c r="BG245" s="994" t="str">
        <f>SUBSTITUTE('Step 4 Support Tool'!A149," ","")</f>
        <v>EE132</v>
      </c>
      <c r="BH245" s="653">
        <f t="shared" si="45"/>
        <v>0</v>
      </c>
      <c r="BI245" s="424"/>
      <c r="BJ245" s="424"/>
      <c r="BK245" s="424"/>
      <c r="BL245" s="424"/>
      <c r="BM245" s="424"/>
      <c r="BN245" s="424"/>
      <c r="BO245" s="424"/>
      <c r="BP245" s="424"/>
      <c r="BQ245" s="424"/>
      <c r="BR245" s="424"/>
      <c r="CQ245" s="424"/>
      <c r="CR245" s="424"/>
      <c r="CT245" s="424"/>
      <c r="CU245" s="424"/>
      <c r="CV245" s="424"/>
      <c r="CW245" s="424"/>
      <c r="CX245" s="424"/>
      <c r="CY245" s="424"/>
      <c r="CZ245" s="424"/>
      <c r="DA245" s="424"/>
      <c r="DC245" s="424"/>
      <c r="DD245" s="424"/>
      <c r="DE245" s="424"/>
      <c r="DF245" s="424"/>
      <c r="DG245" s="424"/>
      <c r="DH245" s="424"/>
      <c r="DJ245" s="424"/>
      <c r="DK245" s="424"/>
      <c r="DL245" s="424"/>
      <c r="DM245" s="424"/>
      <c r="DN245" s="424"/>
      <c r="DO245" s="424"/>
      <c r="DP245" s="424"/>
      <c r="DQ245" s="424"/>
      <c r="DR245" s="424"/>
      <c r="DS245" s="424"/>
      <c r="DT245" s="424"/>
      <c r="DU245" s="424"/>
      <c r="DV245" s="424"/>
      <c r="DW245" s="424"/>
      <c r="DX245" s="424"/>
      <c r="DY245" s="424"/>
      <c r="DZ245" s="424"/>
      <c r="EA245" s="424"/>
      <c r="EB245" s="424"/>
      <c r="EC245" s="424"/>
      <c r="ED245" s="424"/>
      <c r="EE245" s="424"/>
      <c r="EF245" s="424"/>
      <c r="EG245" s="424"/>
      <c r="EH245" s="424"/>
      <c r="EI245" s="424"/>
      <c r="EJ245" s="424"/>
      <c r="EK245" s="424"/>
      <c r="EL245" s="424"/>
      <c r="EM245" s="424"/>
      <c r="EN245" s="424"/>
      <c r="EO245" s="424"/>
      <c r="EP245" s="424"/>
      <c r="EQ245" s="424"/>
      <c r="ER245" s="424"/>
      <c r="ES245" s="424"/>
      <c r="ET245" s="424"/>
      <c r="EU245" s="424"/>
      <c r="EV245" s="424"/>
      <c r="EW245" s="424"/>
      <c r="EX245" s="424"/>
      <c r="EY245" s="424"/>
      <c r="EZ245" s="424"/>
      <c r="FA245" s="424"/>
      <c r="FB245" s="424"/>
      <c r="FC245" s="424"/>
      <c r="FD245" s="424"/>
      <c r="FE245" s="424"/>
      <c r="FF245" s="424"/>
      <c r="FG245" s="424"/>
      <c r="FH245" s="424"/>
      <c r="FI245" s="424"/>
      <c r="FJ245" s="424"/>
      <c r="FK245" s="424"/>
      <c r="FL245" s="424"/>
      <c r="FM245" s="424"/>
      <c r="FN245" s="424"/>
      <c r="FO245" s="424"/>
      <c r="FP245" s="424"/>
      <c r="FQ245" s="424"/>
      <c r="FR245" s="424"/>
      <c r="FS245" s="424"/>
      <c r="FT245" s="424"/>
      <c r="FU245" s="424"/>
      <c r="FV245" s="424"/>
      <c r="FW245" s="424"/>
      <c r="FX245" s="424"/>
      <c r="FY245" s="424"/>
      <c r="FZ245" s="424"/>
      <c r="GA245" s="424"/>
      <c r="GB245" s="424"/>
    </row>
    <row r="246" spans="1:184" ht="12" customHeight="1" x14ac:dyDescent="0.25">
      <c r="A246" s="842" t="str">
        <f t="shared" si="41"/>
        <v/>
      </c>
      <c r="B246" s="369" t="str">
        <f t="shared" si="44"/>
        <v/>
      </c>
      <c r="C246" s="982" t="str">
        <f>IF('Step 4 Support Tool'!F150=0,"",'Step 4 Support Tool'!F150)</f>
        <v/>
      </c>
      <c r="D246" s="982">
        <f>'Step 4 Support Tool'!G150</f>
        <v>0</v>
      </c>
      <c r="E246" s="983">
        <f>'Step 4 Support Tool'!C150</f>
        <v>0</v>
      </c>
      <c r="F246" s="983">
        <f>'Step 4 Support Tool'!D150</f>
        <v>0</v>
      </c>
      <c r="G246" s="842" t="str">
        <f>IF('Step 4 Support Tool'!E150="","",TRIM('Step 4 Support Tool'!E150))</f>
        <v/>
      </c>
      <c r="H246" s="842" t="str">
        <f t="shared" si="46"/>
        <v/>
      </c>
      <c r="I246" s="842" t="str">
        <f t="shared" si="47"/>
        <v/>
      </c>
      <c r="J246" s="984">
        <f>'Step 4 Support Tool'!B150</f>
        <v>0</v>
      </c>
      <c r="K246" s="369">
        <f>'Step 4 Support Tool'!H150</f>
        <v>0</v>
      </c>
      <c r="L246" s="369">
        <f>'Step 4 Support Tool'!I150</f>
        <v>0</v>
      </c>
      <c r="M246" s="985">
        <f>'Step 4 Support Tool'!J150</f>
        <v>0</v>
      </c>
      <c r="N246" s="985">
        <f>'Step 4 Support Tool'!K150</f>
        <v>0</v>
      </c>
      <c r="O246" s="985" t="str">
        <f>'Step 4 Support Tool'!L150</f>
        <v/>
      </c>
      <c r="P246" s="986">
        <f>'Step 4 Support Tool'!M150</f>
        <v>0</v>
      </c>
      <c r="Q246" s="987">
        <f>'Step 4 Support Tool'!N150</f>
        <v>0</v>
      </c>
      <c r="R246" s="987" t="str">
        <f>'Step 4 Support Tool'!O150</f>
        <v/>
      </c>
      <c r="S246" s="988" t="str">
        <f>'Step 4 Support Tool'!P150</f>
        <v/>
      </c>
      <c r="T246" s="989" t="str">
        <f>'Step 4 Support Tool'!Q150</f>
        <v/>
      </c>
      <c r="U246" s="989" t="str">
        <f>'Step 4 Support Tool'!R150</f>
        <v/>
      </c>
      <c r="V246" s="989" t="str">
        <f>'Step 4 Support Tool'!S150</f>
        <v/>
      </c>
      <c r="W246" s="988" t="str">
        <f>'Step 4 Support Tool'!T150</f>
        <v/>
      </c>
      <c r="X246" s="990" t="str">
        <f>'Step 4 Support Tool'!X150</f>
        <v/>
      </c>
      <c r="Y246" s="991" t="str">
        <f t="shared" si="48"/>
        <v/>
      </c>
      <c r="Z246" s="992" t="str">
        <f>'Step 4 Support Tool'!AB150</f>
        <v/>
      </c>
      <c r="AA246" s="993"/>
      <c r="AB246" s="993"/>
      <c r="AC246" s="373"/>
      <c r="AD246" s="373"/>
      <c r="AE246" s="373"/>
      <c r="AF246" s="373"/>
      <c r="AG246" s="373"/>
      <c r="AH246" s="373"/>
      <c r="AI246" s="424"/>
      <c r="AJ246" s="424"/>
      <c r="AK246" s="424"/>
      <c r="AL246" s="424"/>
      <c r="AO246" s="424"/>
      <c r="AP246" s="424"/>
      <c r="AQ246" s="424"/>
      <c r="AR246" s="424"/>
      <c r="AS246" s="424"/>
      <c r="AT246" s="424"/>
      <c r="AU246" s="424"/>
      <c r="AV246" s="424"/>
      <c r="AW246" s="424"/>
      <c r="AX246" s="424"/>
      <c r="AY246" s="424"/>
      <c r="AZ246" s="424"/>
      <c r="BA246" s="424"/>
      <c r="BB246" s="424"/>
      <c r="BC246" s="424"/>
      <c r="BG246" s="994" t="str">
        <f>SUBSTITUTE('Step 4 Support Tool'!A150," ","")</f>
        <v>EE133</v>
      </c>
      <c r="BH246" s="653">
        <f t="shared" si="45"/>
        <v>0</v>
      </c>
      <c r="BI246" s="424"/>
      <c r="BJ246" s="424"/>
      <c r="BK246" s="424"/>
      <c r="BL246" s="424"/>
      <c r="BM246" s="424"/>
      <c r="BN246" s="424"/>
      <c r="BO246" s="424"/>
      <c r="BP246" s="424"/>
      <c r="BQ246" s="424"/>
      <c r="BR246" s="424"/>
      <c r="CQ246" s="424"/>
      <c r="CR246" s="424"/>
      <c r="CT246" s="424"/>
      <c r="CU246" s="424"/>
      <c r="CV246" s="424"/>
      <c r="CW246" s="424"/>
      <c r="CX246" s="424"/>
      <c r="CY246" s="424"/>
      <c r="CZ246" s="424"/>
      <c r="DA246" s="424"/>
      <c r="DC246" s="424"/>
      <c r="DD246" s="424"/>
      <c r="DE246" s="424"/>
      <c r="DF246" s="424"/>
      <c r="DG246" s="424"/>
      <c r="DH246" s="424"/>
      <c r="DJ246" s="424"/>
      <c r="DK246" s="424"/>
      <c r="DL246" s="424"/>
      <c r="DM246" s="424"/>
      <c r="DN246" s="424"/>
      <c r="DO246" s="424"/>
      <c r="DP246" s="424"/>
      <c r="DQ246" s="424"/>
      <c r="DR246" s="424"/>
      <c r="DS246" s="424"/>
      <c r="DT246" s="424"/>
      <c r="DU246" s="424"/>
      <c r="DV246" s="424"/>
      <c r="DW246" s="424"/>
      <c r="DX246" s="424"/>
      <c r="DY246" s="424"/>
      <c r="DZ246" s="424"/>
      <c r="EA246" s="424"/>
      <c r="EB246" s="424"/>
      <c r="EC246" s="424"/>
      <c r="ED246" s="424"/>
      <c r="EE246" s="424"/>
      <c r="EF246" s="424"/>
      <c r="EG246" s="424"/>
      <c r="EH246" s="424"/>
      <c r="EI246" s="424"/>
      <c r="EJ246" s="424"/>
      <c r="EK246" s="424"/>
      <c r="EL246" s="424"/>
      <c r="EM246" s="424"/>
      <c r="EN246" s="424"/>
      <c r="EO246" s="424"/>
      <c r="EP246" s="424"/>
      <c r="EQ246" s="424"/>
      <c r="ER246" s="424"/>
      <c r="ES246" s="424"/>
      <c r="ET246" s="424"/>
      <c r="EU246" s="424"/>
      <c r="EV246" s="424"/>
      <c r="EW246" s="424"/>
      <c r="EX246" s="424"/>
      <c r="EY246" s="424"/>
      <c r="EZ246" s="424"/>
      <c r="FA246" s="424"/>
      <c r="FB246" s="424"/>
      <c r="FC246" s="424"/>
      <c r="FD246" s="424"/>
      <c r="FE246" s="424"/>
      <c r="FF246" s="424"/>
      <c r="FG246" s="424"/>
      <c r="FH246" s="424"/>
      <c r="FI246" s="424"/>
      <c r="FJ246" s="424"/>
      <c r="FK246" s="424"/>
      <c r="FL246" s="424"/>
      <c r="FM246" s="424"/>
      <c r="FN246" s="424"/>
      <c r="FO246" s="424"/>
      <c r="FP246" s="424"/>
      <c r="FQ246" s="424"/>
      <c r="FR246" s="424"/>
      <c r="FS246" s="424"/>
      <c r="FT246" s="424"/>
      <c r="FU246" s="424"/>
      <c r="FV246" s="424"/>
      <c r="FW246" s="424"/>
      <c r="FX246" s="424"/>
      <c r="FY246" s="424"/>
      <c r="FZ246" s="424"/>
      <c r="GA246" s="424"/>
      <c r="GB246" s="424"/>
    </row>
    <row r="247" spans="1:184" ht="12" customHeight="1" x14ac:dyDescent="0.25">
      <c r="A247" s="842" t="str">
        <f t="shared" si="41"/>
        <v/>
      </c>
      <c r="B247" s="369" t="str">
        <f t="shared" si="44"/>
        <v/>
      </c>
      <c r="C247" s="982" t="str">
        <f>IF('Step 4 Support Tool'!F151=0,"",'Step 4 Support Tool'!F151)</f>
        <v/>
      </c>
      <c r="D247" s="982">
        <f>'Step 4 Support Tool'!G151</f>
        <v>0</v>
      </c>
      <c r="E247" s="983">
        <f>'Step 4 Support Tool'!C151</f>
        <v>0</v>
      </c>
      <c r="F247" s="983">
        <f>'Step 4 Support Tool'!D151</f>
        <v>0</v>
      </c>
      <c r="G247" s="842" t="str">
        <f>IF('Step 4 Support Tool'!E151="","",TRIM('Step 4 Support Tool'!E151))</f>
        <v/>
      </c>
      <c r="H247" s="842" t="str">
        <f t="shared" si="46"/>
        <v/>
      </c>
      <c r="I247" s="842" t="str">
        <f t="shared" si="47"/>
        <v/>
      </c>
      <c r="J247" s="984">
        <f>'Step 4 Support Tool'!B151</f>
        <v>0</v>
      </c>
      <c r="K247" s="369">
        <f>'Step 4 Support Tool'!H151</f>
        <v>0</v>
      </c>
      <c r="L247" s="369">
        <f>'Step 4 Support Tool'!I151</f>
        <v>0</v>
      </c>
      <c r="M247" s="985">
        <f>'Step 4 Support Tool'!J151</f>
        <v>0</v>
      </c>
      <c r="N247" s="985">
        <f>'Step 4 Support Tool'!K151</f>
        <v>0</v>
      </c>
      <c r="O247" s="985" t="str">
        <f>'Step 4 Support Tool'!L151</f>
        <v/>
      </c>
      <c r="P247" s="986">
        <f>'Step 4 Support Tool'!M151</f>
        <v>0</v>
      </c>
      <c r="Q247" s="987">
        <f>'Step 4 Support Tool'!N151</f>
        <v>0</v>
      </c>
      <c r="R247" s="987" t="str">
        <f>'Step 4 Support Tool'!O151</f>
        <v/>
      </c>
      <c r="S247" s="988" t="str">
        <f>'Step 4 Support Tool'!P151</f>
        <v/>
      </c>
      <c r="T247" s="989" t="str">
        <f>'Step 4 Support Tool'!Q151</f>
        <v/>
      </c>
      <c r="U247" s="989" t="str">
        <f>'Step 4 Support Tool'!R151</f>
        <v/>
      </c>
      <c r="V247" s="989" t="str">
        <f>'Step 4 Support Tool'!S151</f>
        <v/>
      </c>
      <c r="W247" s="988" t="str">
        <f>'Step 4 Support Tool'!T151</f>
        <v/>
      </c>
      <c r="X247" s="990" t="str">
        <f>'Step 4 Support Tool'!X151</f>
        <v/>
      </c>
      <c r="Y247" s="991" t="str">
        <f t="shared" si="48"/>
        <v/>
      </c>
      <c r="Z247" s="992" t="str">
        <f>'Step 4 Support Tool'!AB151</f>
        <v/>
      </c>
      <c r="AA247" s="993"/>
      <c r="AB247" s="993"/>
      <c r="AC247" s="373"/>
      <c r="AD247" s="373"/>
      <c r="AE247" s="373"/>
      <c r="AF247" s="373"/>
      <c r="AG247" s="373"/>
      <c r="AH247" s="373"/>
      <c r="AI247" s="424"/>
      <c r="AJ247" s="424"/>
      <c r="AK247" s="424"/>
      <c r="AL247" s="424"/>
      <c r="AO247" s="424"/>
      <c r="AP247" s="424"/>
      <c r="AQ247" s="424"/>
      <c r="AR247" s="424"/>
      <c r="AS247" s="424"/>
      <c r="AT247" s="424"/>
      <c r="AU247" s="424"/>
      <c r="AV247" s="424"/>
      <c r="AW247" s="424"/>
      <c r="AX247" s="424"/>
      <c r="AY247" s="424"/>
      <c r="AZ247" s="424"/>
      <c r="BA247" s="424"/>
      <c r="BB247" s="424"/>
      <c r="BC247" s="424"/>
      <c r="BG247" s="994" t="str">
        <f>SUBSTITUTE('Step 4 Support Tool'!A151," ","")</f>
        <v>EE134</v>
      </c>
      <c r="BH247" s="653">
        <f t="shared" si="45"/>
        <v>0</v>
      </c>
      <c r="BI247" s="424"/>
      <c r="BJ247" s="424"/>
      <c r="BK247" s="424"/>
      <c r="BL247" s="424"/>
      <c r="BM247" s="424"/>
      <c r="BN247" s="424"/>
      <c r="BO247" s="424"/>
      <c r="BP247" s="424"/>
      <c r="BQ247" s="424"/>
      <c r="BR247" s="424"/>
      <c r="CQ247" s="424"/>
      <c r="CR247" s="424"/>
      <c r="CT247" s="424"/>
      <c r="CU247" s="424"/>
      <c r="CV247" s="424"/>
      <c r="CW247" s="424"/>
      <c r="CX247" s="424"/>
      <c r="CY247" s="424"/>
      <c r="CZ247" s="424"/>
      <c r="DA247" s="424"/>
      <c r="DC247" s="424"/>
      <c r="DD247" s="424"/>
      <c r="DE247" s="424"/>
      <c r="DF247" s="424"/>
      <c r="DG247" s="424"/>
      <c r="DH247" s="424"/>
      <c r="DJ247" s="424"/>
      <c r="DK247" s="424"/>
      <c r="DL247" s="424"/>
      <c r="DM247" s="424"/>
      <c r="DN247" s="424"/>
      <c r="DO247" s="424"/>
      <c r="DP247" s="424"/>
      <c r="DQ247" s="424"/>
      <c r="DR247" s="424"/>
      <c r="DS247" s="424"/>
      <c r="DT247" s="424"/>
      <c r="DU247" s="424"/>
      <c r="DV247" s="424"/>
      <c r="DW247" s="424"/>
      <c r="DX247" s="424"/>
      <c r="DY247" s="424"/>
      <c r="DZ247" s="424"/>
      <c r="EA247" s="424"/>
      <c r="EB247" s="424"/>
      <c r="EC247" s="424"/>
      <c r="ED247" s="424"/>
      <c r="EE247" s="424"/>
      <c r="EF247" s="424"/>
      <c r="EG247" s="424"/>
      <c r="EH247" s="424"/>
      <c r="EI247" s="424"/>
      <c r="EJ247" s="424"/>
      <c r="EK247" s="424"/>
      <c r="EL247" s="424"/>
      <c r="EM247" s="424"/>
      <c r="EN247" s="424"/>
      <c r="EO247" s="424"/>
      <c r="EP247" s="424"/>
      <c r="EQ247" s="424"/>
      <c r="ER247" s="424"/>
      <c r="ES247" s="424"/>
      <c r="ET247" s="424"/>
      <c r="EU247" s="424"/>
      <c r="EV247" s="424"/>
      <c r="EW247" s="424"/>
      <c r="EX247" s="424"/>
      <c r="EY247" s="424"/>
      <c r="EZ247" s="424"/>
      <c r="FA247" s="424"/>
      <c r="FB247" s="424"/>
      <c r="FC247" s="424"/>
      <c r="FD247" s="424"/>
      <c r="FE247" s="424"/>
      <c r="FF247" s="424"/>
      <c r="FG247" s="424"/>
      <c r="FH247" s="424"/>
      <c r="FI247" s="424"/>
      <c r="FJ247" s="424"/>
      <c r="FK247" s="424"/>
      <c r="FL247" s="424"/>
      <c r="FM247" s="424"/>
      <c r="FN247" s="424"/>
      <c r="FO247" s="424"/>
      <c r="FP247" s="424"/>
      <c r="FQ247" s="424"/>
      <c r="FR247" s="424"/>
      <c r="FS247" s="424"/>
      <c r="FT247" s="424"/>
      <c r="FU247" s="424"/>
      <c r="FV247" s="424"/>
      <c r="FW247" s="424"/>
      <c r="FX247" s="424"/>
      <c r="FY247" s="424"/>
      <c r="FZ247" s="424"/>
      <c r="GA247" s="424"/>
      <c r="GB247" s="424"/>
    </row>
    <row r="248" spans="1:184" ht="12" customHeight="1" x14ac:dyDescent="0.25">
      <c r="A248" s="842" t="str">
        <f t="shared" si="41"/>
        <v/>
      </c>
      <c r="B248" s="369" t="str">
        <f t="shared" si="44"/>
        <v/>
      </c>
      <c r="C248" s="982" t="str">
        <f>IF('Step 4 Support Tool'!F152=0,"",'Step 4 Support Tool'!F152)</f>
        <v/>
      </c>
      <c r="D248" s="982">
        <f>'Step 4 Support Tool'!G152</f>
        <v>0</v>
      </c>
      <c r="E248" s="983">
        <f>'Step 4 Support Tool'!C152</f>
        <v>0</v>
      </c>
      <c r="F248" s="983">
        <f>'Step 4 Support Tool'!D152</f>
        <v>0</v>
      </c>
      <c r="G248" s="842" t="str">
        <f>IF('Step 4 Support Tool'!E152="","",TRIM('Step 4 Support Tool'!E152))</f>
        <v/>
      </c>
      <c r="H248" s="842" t="str">
        <f t="shared" si="46"/>
        <v/>
      </c>
      <c r="I248" s="842" t="str">
        <f t="shared" si="47"/>
        <v/>
      </c>
      <c r="J248" s="984">
        <f>'Step 4 Support Tool'!B152</f>
        <v>0</v>
      </c>
      <c r="K248" s="369">
        <f>'Step 4 Support Tool'!H152</f>
        <v>0</v>
      </c>
      <c r="L248" s="369">
        <f>'Step 4 Support Tool'!I152</f>
        <v>0</v>
      </c>
      <c r="M248" s="985">
        <f>'Step 4 Support Tool'!J152</f>
        <v>0</v>
      </c>
      <c r="N248" s="985">
        <f>'Step 4 Support Tool'!K152</f>
        <v>0</v>
      </c>
      <c r="O248" s="985" t="str">
        <f>'Step 4 Support Tool'!L152</f>
        <v/>
      </c>
      <c r="P248" s="986">
        <f>'Step 4 Support Tool'!M152</f>
        <v>0</v>
      </c>
      <c r="Q248" s="987">
        <f>'Step 4 Support Tool'!N152</f>
        <v>0</v>
      </c>
      <c r="R248" s="987" t="str">
        <f>'Step 4 Support Tool'!O152</f>
        <v/>
      </c>
      <c r="S248" s="988" t="str">
        <f>'Step 4 Support Tool'!P152</f>
        <v/>
      </c>
      <c r="T248" s="989" t="str">
        <f>'Step 4 Support Tool'!Q152</f>
        <v/>
      </c>
      <c r="U248" s="989" t="str">
        <f>'Step 4 Support Tool'!R152</f>
        <v/>
      </c>
      <c r="V248" s="989" t="str">
        <f>'Step 4 Support Tool'!S152</f>
        <v/>
      </c>
      <c r="W248" s="988" t="str">
        <f>'Step 4 Support Tool'!T152</f>
        <v/>
      </c>
      <c r="X248" s="990" t="str">
        <f>'Step 4 Support Tool'!X152</f>
        <v/>
      </c>
      <c r="Y248" s="991" t="str">
        <f t="shared" si="48"/>
        <v/>
      </c>
      <c r="Z248" s="992" t="str">
        <f>'Step 4 Support Tool'!AB152</f>
        <v/>
      </c>
      <c r="AA248" s="993"/>
      <c r="AB248" s="993"/>
      <c r="AC248" s="373"/>
      <c r="AD248" s="373"/>
      <c r="AE248" s="373"/>
      <c r="AF248" s="373"/>
      <c r="AG248" s="373"/>
      <c r="AH248" s="373"/>
      <c r="AI248" s="424"/>
      <c r="AJ248" s="424"/>
      <c r="AK248" s="424"/>
      <c r="AL248" s="424"/>
      <c r="AO248" s="424"/>
      <c r="AP248" s="424"/>
      <c r="AQ248" s="424"/>
      <c r="AR248" s="424"/>
      <c r="AS248" s="424"/>
      <c r="AT248" s="424"/>
      <c r="AU248" s="424"/>
      <c r="AV248" s="424"/>
      <c r="AW248" s="424"/>
      <c r="AX248" s="424"/>
      <c r="AY248" s="424"/>
      <c r="AZ248" s="424"/>
      <c r="BA248" s="424"/>
      <c r="BB248" s="424"/>
      <c r="BC248" s="424"/>
      <c r="BG248" s="994" t="str">
        <f>SUBSTITUTE('Step 4 Support Tool'!A152," ","")</f>
        <v>EE135</v>
      </c>
      <c r="BH248" s="653">
        <f t="shared" si="45"/>
        <v>0</v>
      </c>
      <c r="BI248" s="424"/>
      <c r="BJ248" s="424"/>
      <c r="BK248" s="424"/>
      <c r="BL248" s="424"/>
      <c r="BM248" s="424"/>
      <c r="BN248" s="424"/>
      <c r="BO248" s="424"/>
      <c r="BP248" s="424"/>
      <c r="BQ248" s="424"/>
      <c r="BR248" s="424"/>
      <c r="CQ248" s="424"/>
      <c r="CR248" s="424"/>
      <c r="CT248" s="424"/>
      <c r="CU248" s="424"/>
      <c r="CV248" s="424"/>
      <c r="CW248" s="424"/>
      <c r="CX248" s="424"/>
      <c r="CY248" s="424"/>
      <c r="CZ248" s="424"/>
      <c r="DA248" s="424"/>
      <c r="DC248" s="424"/>
      <c r="DD248" s="424"/>
      <c r="DE248" s="424"/>
      <c r="DF248" s="424"/>
      <c r="DG248" s="424"/>
      <c r="DH248" s="424"/>
      <c r="DJ248" s="424"/>
      <c r="DK248" s="424"/>
      <c r="DL248" s="424"/>
      <c r="DM248" s="424"/>
      <c r="DN248" s="424"/>
      <c r="DO248" s="424"/>
      <c r="DP248" s="424"/>
      <c r="DQ248" s="424"/>
      <c r="DR248" s="424"/>
      <c r="DS248" s="424"/>
      <c r="DT248" s="424"/>
      <c r="DU248" s="424"/>
      <c r="DV248" s="424"/>
      <c r="DW248" s="424"/>
      <c r="DX248" s="424"/>
      <c r="DY248" s="424"/>
      <c r="DZ248" s="424"/>
      <c r="EA248" s="424"/>
      <c r="EB248" s="424"/>
      <c r="EC248" s="424"/>
      <c r="ED248" s="424"/>
      <c r="EE248" s="424"/>
      <c r="EF248" s="424"/>
      <c r="EG248" s="424"/>
      <c r="EH248" s="424"/>
      <c r="EI248" s="424"/>
      <c r="EJ248" s="424"/>
      <c r="EK248" s="424"/>
      <c r="EL248" s="424"/>
      <c r="EM248" s="424"/>
      <c r="EN248" s="424"/>
      <c r="EO248" s="424"/>
      <c r="EP248" s="424"/>
      <c r="EQ248" s="424"/>
      <c r="ER248" s="424"/>
      <c r="ES248" s="424"/>
      <c r="ET248" s="424"/>
      <c r="EU248" s="424"/>
      <c r="EV248" s="424"/>
      <c r="EW248" s="424"/>
      <c r="EX248" s="424"/>
      <c r="EY248" s="424"/>
      <c r="EZ248" s="424"/>
      <c r="FA248" s="424"/>
      <c r="FB248" s="424"/>
      <c r="FC248" s="424"/>
      <c r="FD248" s="424"/>
      <c r="FE248" s="424"/>
      <c r="FF248" s="424"/>
      <c r="FG248" s="424"/>
      <c r="FH248" s="424"/>
      <c r="FI248" s="424"/>
      <c r="FJ248" s="424"/>
      <c r="FK248" s="424"/>
      <c r="FL248" s="424"/>
      <c r="FM248" s="424"/>
      <c r="FN248" s="424"/>
      <c r="FO248" s="424"/>
      <c r="FP248" s="424"/>
      <c r="FQ248" s="424"/>
      <c r="FR248" s="424"/>
      <c r="FS248" s="424"/>
      <c r="FT248" s="424"/>
      <c r="FU248" s="424"/>
      <c r="FV248" s="424"/>
      <c r="FW248" s="424"/>
      <c r="FX248" s="424"/>
      <c r="FY248" s="424"/>
      <c r="FZ248" s="424"/>
      <c r="GA248" s="424"/>
      <c r="GB248" s="424"/>
    </row>
    <row r="249" spans="1:184" ht="12" customHeight="1" x14ac:dyDescent="0.25">
      <c r="A249" s="842" t="str">
        <f t="shared" si="41"/>
        <v/>
      </c>
      <c r="B249" s="369" t="str">
        <f t="shared" si="44"/>
        <v/>
      </c>
      <c r="C249" s="982" t="str">
        <f>IF('Step 4 Support Tool'!F153=0,"",'Step 4 Support Tool'!F153)</f>
        <v/>
      </c>
      <c r="D249" s="982">
        <f>'Step 4 Support Tool'!G153</f>
        <v>0</v>
      </c>
      <c r="E249" s="983">
        <f>'Step 4 Support Tool'!C153</f>
        <v>0</v>
      </c>
      <c r="F249" s="983">
        <f>'Step 4 Support Tool'!D153</f>
        <v>0</v>
      </c>
      <c r="G249" s="842" t="str">
        <f>IF('Step 4 Support Tool'!E153="","",TRIM('Step 4 Support Tool'!E153))</f>
        <v/>
      </c>
      <c r="H249" s="842" t="str">
        <f t="shared" si="46"/>
        <v/>
      </c>
      <c r="I249" s="842" t="str">
        <f t="shared" si="47"/>
        <v/>
      </c>
      <c r="J249" s="984">
        <f>'Step 4 Support Tool'!B153</f>
        <v>0</v>
      </c>
      <c r="K249" s="369">
        <f>'Step 4 Support Tool'!H153</f>
        <v>0</v>
      </c>
      <c r="L249" s="369">
        <f>'Step 4 Support Tool'!I153</f>
        <v>0</v>
      </c>
      <c r="M249" s="985">
        <f>'Step 4 Support Tool'!J153</f>
        <v>0</v>
      </c>
      <c r="N249" s="985">
        <f>'Step 4 Support Tool'!K153</f>
        <v>0</v>
      </c>
      <c r="O249" s="985" t="str">
        <f>'Step 4 Support Tool'!L153</f>
        <v/>
      </c>
      <c r="P249" s="986">
        <f>'Step 4 Support Tool'!M153</f>
        <v>0</v>
      </c>
      <c r="Q249" s="987">
        <f>'Step 4 Support Tool'!N153</f>
        <v>0</v>
      </c>
      <c r="R249" s="987" t="str">
        <f>'Step 4 Support Tool'!O153</f>
        <v/>
      </c>
      <c r="S249" s="988" t="str">
        <f>'Step 4 Support Tool'!P153</f>
        <v/>
      </c>
      <c r="T249" s="989" t="str">
        <f>'Step 4 Support Tool'!Q153</f>
        <v/>
      </c>
      <c r="U249" s="989" t="str">
        <f>'Step 4 Support Tool'!R153</f>
        <v/>
      </c>
      <c r="V249" s="989" t="str">
        <f>'Step 4 Support Tool'!S153</f>
        <v/>
      </c>
      <c r="W249" s="988" t="str">
        <f>'Step 4 Support Tool'!T153</f>
        <v/>
      </c>
      <c r="X249" s="990" t="str">
        <f>'Step 4 Support Tool'!X153</f>
        <v/>
      </c>
      <c r="Y249" s="991" t="str">
        <f t="shared" si="48"/>
        <v/>
      </c>
      <c r="Z249" s="992" t="str">
        <f>'Step 4 Support Tool'!AB153</f>
        <v/>
      </c>
      <c r="AA249" s="993"/>
      <c r="AB249" s="993"/>
      <c r="AC249" s="373"/>
      <c r="AD249" s="373"/>
      <c r="AE249" s="373"/>
      <c r="AF249" s="373"/>
      <c r="AG249" s="373"/>
      <c r="AH249" s="373"/>
      <c r="AI249" s="424"/>
      <c r="AJ249" s="424"/>
      <c r="AK249" s="424"/>
      <c r="AL249" s="424"/>
      <c r="AO249" s="424"/>
      <c r="AP249" s="424"/>
      <c r="AQ249" s="424"/>
      <c r="AR249" s="424"/>
      <c r="AS249" s="424"/>
      <c r="AT249" s="424"/>
      <c r="AU249" s="424"/>
      <c r="AV249" s="424"/>
      <c r="AW249" s="424"/>
      <c r="AX249" s="424"/>
      <c r="AY249" s="424"/>
      <c r="AZ249" s="424"/>
      <c r="BA249" s="424"/>
      <c r="BB249" s="424"/>
      <c r="BC249" s="424"/>
      <c r="BG249" s="994" t="str">
        <f>SUBSTITUTE('Step 4 Support Tool'!A153," ","")</f>
        <v>EE136</v>
      </c>
      <c r="BH249" s="653">
        <f t="shared" si="45"/>
        <v>0</v>
      </c>
      <c r="BI249" s="424"/>
      <c r="BJ249" s="424"/>
      <c r="BK249" s="424"/>
      <c r="BL249" s="424"/>
      <c r="BM249" s="424"/>
      <c r="BN249" s="424"/>
      <c r="BO249" s="424"/>
      <c r="BP249" s="424"/>
      <c r="BQ249" s="424"/>
      <c r="BR249" s="424"/>
      <c r="CQ249" s="424"/>
      <c r="CR249" s="424"/>
      <c r="CT249" s="424"/>
      <c r="CU249" s="424"/>
      <c r="CV249" s="424"/>
      <c r="CW249" s="424"/>
      <c r="CX249" s="424"/>
      <c r="CY249" s="424"/>
      <c r="CZ249" s="424"/>
      <c r="DA249" s="424"/>
      <c r="DC249" s="424"/>
      <c r="DD249" s="424"/>
      <c r="DE249" s="424"/>
      <c r="DF249" s="424"/>
      <c r="DG249" s="424"/>
      <c r="DH249" s="424"/>
      <c r="DJ249" s="424"/>
      <c r="DK249" s="424"/>
      <c r="DL249" s="424"/>
      <c r="DM249" s="424"/>
      <c r="DN249" s="424"/>
      <c r="DO249" s="424"/>
      <c r="DP249" s="424"/>
      <c r="DQ249" s="424"/>
      <c r="DR249" s="424"/>
      <c r="DS249" s="424"/>
      <c r="DT249" s="424"/>
      <c r="DU249" s="424"/>
      <c r="DV249" s="424"/>
      <c r="DW249" s="424"/>
      <c r="DX249" s="424"/>
      <c r="DY249" s="424"/>
      <c r="DZ249" s="424"/>
      <c r="EA249" s="424"/>
      <c r="EB249" s="424"/>
      <c r="EC249" s="424"/>
      <c r="ED249" s="424"/>
      <c r="EE249" s="424"/>
      <c r="EF249" s="424"/>
      <c r="EG249" s="424"/>
      <c r="EH249" s="424"/>
      <c r="EI249" s="424"/>
      <c r="EJ249" s="424"/>
      <c r="EK249" s="424"/>
      <c r="EL249" s="424"/>
      <c r="EM249" s="424"/>
      <c r="EN249" s="424"/>
      <c r="EO249" s="424"/>
      <c r="EP249" s="424"/>
      <c r="EQ249" s="424"/>
      <c r="ER249" s="424"/>
      <c r="ES249" s="424"/>
      <c r="ET249" s="424"/>
      <c r="EU249" s="424"/>
      <c r="EV249" s="424"/>
      <c r="EW249" s="424"/>
      <c r="EX249" s="424"/>
      <c r="EY249" s="424"/>
      <c r="EZ249" s="424"/>
      <c r="FA249" s="424"/>
      <c r="FB249" s="424"/>
      <c r="FC249" s="424"/>
      <c r="FD249" s="424"/>
      <c r="FE249" s="424"/>
      <c r="FF249" s="424"/>
      <c r="FG249" s="424"/>
      <c r="FH249" s="424"/>
      <c r="FI249" s="424"/>
      <c r="FJ249" s="424"/>
      <c r="FK249" s="424"/>
      <c r="FL249" s="424"/>
      <c r="FM249" s="424"/>
      <c r="FN249" s="424"/>
      <c r="FO249" s="424"/>
      <c r="FP249" s="424"/>
      <c r="FQ249" s="424"/>
      <c r="FR249" s="424"/>
      <c r="FS249" s="424"/>
      <c r="FT249" s="424"/>
      <c r="FU249" s="424"/>
      <c r="FV249" s="424"/>
      <c r="FW249" s="424"/>
      <c r="FX249" s="424"/>
      <c r="FY249" s="424"/>
      <c r="FZ249" s="424"/>
      <c r="GA249" s="424"/>
      <c r="GB249" s="424"/>
    </row>
    <row r="250" spans="1:184" ht="12" customHeight="1" x14ac:dyDescent="0.25">
      <c r="A250" s="842" t="str">
        <f t="shared" si="41"/>
        <v/>
      </c>
      <c r="B250" s="369" t="str">
        <f t="shared" si="44"/>
        <v/>
      </c>
      <c r="C250" s="982" t="str">
        <f>IF('Step 4 Support Tool'!F154=0,"",'Step 4 Support Tool'!F154)</f>
        <v/>
      </c>
      <c r="D250" s="982">
        <f>'Step 4 Support Tool'!G154</f>
        <v>0</v>
      </c>
      <c r="E250" s="983">
        <f>'Step 4 Support Tool'!C154</f>
        <v>0</v>
      </c>
      <c r="F250" s="983">
        <f>'Step 4 Support Tool'!D154</f>
        <v>0</v>
      </c>
      <c r="G250" s="842" t="str">
        <f>IF('Step 4 Support Tool'!E154="","",TRIM('Step 4 Support Tool'!E154))</f>
        <v/>
      </c>
      <c r="H250" s="842" t="str">
        <f t="shared" si="46"/>
        <v/>
      </c>
      <c r="I250" s="842" t="str">
        <f t="shared" si="47"/>
        <v/>
      </c>
      <c r="J250" s="984">
        <f>'Step 4 Support Tool'!B154</f>
        <v>0</v>
      </c>
      <c r="K250" s="369">
        <f>'Step 4 Support Tool'!H154</f>
        <v>0</v>
      </c>
      <c r="L250" s="369">
        <f>'Step 4 Support Tool'!I154</f>
        <v>0</v>
      </c>
      <c r="M250" s="985">
        <f>'Step 4 Support Tool'!J154</f>
        <v>0</v>
      </c>
      <c r="N250" s="985">
        <f>'Step 4 Support Tool'!K154</f>
        <v>0</v>
      </c>
      <c r="O250" s="985" t="str">
        <f>'Step 4 Support Tool'!L154</f>
        <v/>
      </c>
      <c r="P250" s="986">
        <f>'Step 4 Support Tool'!M154</f>
        <v>0</v>
      </c>
      <c r="Q250" s="987">
        <f>'Step 4 Support Tool'!N154</f>
        <v>0</v>
      </c>
      <c r="R250" s="987" t="str">
        <f>'Step 4 Support Tool'!O154</f>
        <v/>
      </c>
      <c r="S250" s="988" t="str">
        <f>'Step 4 Support Tool'!P154</f>
        <v/>
      </c>
      <c r="T250" s="989" t="str">
        <f>'Step 4 Support Tool'!Q154</f>
        <v/>
      </c>
      <c r="U250" s="989" t="str">
        <f>'Step 4 Support Tool'!R154</f>
        <v/>
      </c>
      <c r="V250" s="989" t="str">
        <f>'Step 4 Support Tool'!S154</f>
        <v/>
      </c>
      <c r="W250" s="988" t="str">
        <f>'Step 4 Support Tool'!T154</f>
        <v/>
      </c>
      <c r="X250" s="990" t="str">
        <f>'Step 4 Support Tool'!X154</f>
        <v/>
      </c>
      <c r="Y250" s="991" t="str">
        <f t="shared" si="48"/>
        <v/>
      </c>
      <c r="Z250" s="992" t="str">
        <f>'Step 4 Support Tool'!AB154</f>
        <v/>
      </c>
      <c r="AA250" s="993"/>
      <c r="AB250" s="993"/>
      <c r="AC250" s="373"/>
      <c r="AD250" s="373"/>
      <c r="AE250" s="373"/>
      <c r="AF250" s="373"/>
      <c r="AG250" s="373"/>
      <c r="AH250" s="373"/>
      <c r="AI250" s="424"/>
      <c r="AJ250" s="424"/>
      <c r="AK250" s="424"/>
      <c r="AL250" s="424"/>
      <c r="AO250" s="424"/>
      <c r="AP250" s="424"/>
      <c r="AQ250" s="424"/>
      <c r="AR250" s="424"/>
      <c r="AS250" s="424"/>
      <c r="AT250" s="424"/>
      <c r="AU250" s="424"/>
      <c r="AV250" s="424"/>
      <c r="AW250" s="424"/>
      <c r="AX250" s="424"/>
      <c r="AY250" s="424"/>
      <c r="AZ250" s="424"/>
      <c r="BA250" s="424"/>
      <c r="BB250" s="424"/>
      <c r="BC250" s="424"/>
      <c r="BG250" s="994" t="str">
        <f>SUBSTITUTE('Step 4 Support Tool'!A154," ","")</f>
        <v>EE137</v>
      </c>
      <c r="BH250" s="653">
        <f t="shared" si="45"/>
        <v>0</v>
      </c>
      <c r="BI250" s="424"/>
      <c r="BJ250" s="424"/>
      <c r="BK250" s="424"/>
      <c r="BL250" s="424"/>
      <c r="BM250" s="424"/>
      <c r="BN250" s="424"/>
      <c r="BO250" s="424"/>
      <c r="BP250" s="424"/>
      <c r="BQ250" s="424"/>
      <c r="BR250" s="424"/>
      <c r="CQ250" s="424"/>
      <c r="CR250" s="424"/>
      <c r="CT250" s="424"/>
      <c r="CU250" s="424"/>
      <c r="CV250" s="424"/>
      <c r="CW250" s="424"/>
      <c r="CX250" s="424"/>
      <c r="CY250" s="424"/>
      <c r="CZ250" s="424"/>
      <c r="DA250" s="424"/>
      <c r="DC250" s="424"/>
      <c r="DD250" s="424"/>
      <c r="DE250" s="424"/>
      <c r="DF250" s="424"/>
      <c r="DG250" s="424"/>
      <c r="DH250" s="424"/>
      <c r="DJ250" s="424"/>
      <c r="DK250" s="424"/>
      <c r="DL250" s="424"/>
      <c r="DM250" s="424"/>
      <c r="DN250" s="424"/>
      <c r="DO250" s="424"/>
      <c r="DP250" s="424"/>
      <c r="DQ250" s="424"/>
      <c r="DR250" s="424"/>
      <c r="DS250" s="424"/>
      <c r="DT250" s="424"/>
      <c r="DU250" s="424"/>
      <c r="DV250" s="424"/>
      <c r="DW250" s="424"/>
      <c r="DX250" s="424"/>
      <c r="DY250" s="424"/>
      <c r="DZ250" s="424"/>
      <c r="EA250" s="424"/>
      <c r="EB250" s="424"/>
      <c r="EC250" s="424"/>
      <c r="ED250" s="424"/>
      <c r="EE250" s="424"/>
      <c r="EF250" s="424"/>
      <c r="EG250" s="424"/>
      <c r="EH250" s="424"/>
      <c r="EI250" s="424"/>
      <c r="EJ250" s="424"/>
      <c r="EK250" s="424"/>
      <c r="EL250" s="424"/>
      <c r="EM250" s="424"/>
      <c r="EN250" s="424"/>
      <c r="EO250" s="424"/>
      <c r="EP250" s="424"/>
      <c r="EQ250" s="424"/>
      <c r="ER250" s="424"/>
      <c r="ES250" s="424"/>
      <c r="ET250" s="424"/>
      <c r="EU250" s="424"/>
      <c r="EV250" s="424"/>
      <c r="EW250" s="424"/>
      <c r="EX250" s="424"/>
      <c r="EY250" s="424"/>
      <c r="EZ250" s="424"/>
      <c r="FA250" s="424"/>
      <c r="FB250" s="424"/>
      <c r="FC250" s="424"/>
      <c r="FD250" s="424"/>
      <c r="FE250" s="424"/>
      <c r="FF250" s="424"/>
      <c r="FG250" s="424"/>
      <c r="FH250" s="424"/>
      <c r="FI250" s="424"/>
      <c r="FJ250" s="424"/>
      <c r="FK250" s="424"/>
      <c r="FL250" s="424"/>
      <c r="FM250" s="424"/>
      <c r="FN250" s="424"/>
      <c r="FO250" s="424"/>
      <c r="FP250" s="424"/>
      <c r="FQ250" s="424"/>
      <c r="FR250" s="424"/>
      <c r="FS250" s="424"/>
      <c r="FT250" s="424"/>
      <c r="FU250" s="424"/>
      <c r="FV250" s="424"/>
      <c r="FW250" s="424"/>
      <c r="FX250" s="424"/>
      <c r="FY250" s="424"/>
      <c r="FZ250" s="424"/>
      <c r="GA250" s="424"/>
      <c r="GB250" s="424"/>
    </row>
    <row r="251" spans="1:184" ht="12" customHeight="1" x14ac:dyDescent="0.25">
      <c r="A251" s="842" t="str">
        <f t="shared" si="41"/>
        <v/>
      </c>
      <c r="B251" s="369" t="str">
        <f t="shared" si="44"/>
        <v/>
      </c>
      <c r="C251" s="982" t="str">
        <f>IF('Step 4 Support Tool'!F155=0,"",'Step 4 Support Tool'!F155)</f>
        <v/>
      </c>
      <c r="D251" s="982">
        <f>'Step 4 Support Tool'!G155</f>
        <v>0</v>
      </c>
      <c r="E251" s="983">
        <f>'Step 4 Support Tool'!C155</f>
        <v>0</v>
      </c>
      <c r="F251" s="983">
        <f>'Step 4 Support Tool'!D155</f>
        <v>0</v>
      </c>
      <c r="G251" s="842" t="str">
        <f>IF('Step 4 Support Tool'!E155="","",TRIM('Step 4 Support Tool'!E155))</f>
        <v/>
      </c>
      <c r="H251" s="842" t="str">
        <f t="shared" si="46"/>
        <v/>
      </c>
      <c r="I251" s="842" t="str">
        <f t="shared" si="47"/>
        <v/>
      </c>
      <c r="J251" s="984">
        <f>'Step 4 Support Tool'!B155</f>
        <v>0</v>
      </c>
      <c r="K251" s="369">
        <f>'Step 4 Support Tool'!H155</f>
        <v>0</v>
      </c>
      <c r="L251" s="369">
        <f>'Step 4 Support Tool'!I155</f>
        <v>0</v>
      </c>
      <c r="M251" s="985">
        <f>'Step 4 Support Tool'!J155</f>
        <v>0</v>
      </c>
      <c r="N251" s="985">
        <f>'Step 4 Support Tool'!K155</f>
        <v>0</v>
      </c>
      <c r="O251" s="985" t="str">
        <f>'Step 4 Support Tool'!L155</f>
        <v/>
      </c>
      <c r="P251" s="986">
        <f>'Step 4 Support Tool'!M155</f>
        <v>0</v>
      </c>
      <c r="Q251" s="987">
        <f>'Step 4 Support Tool'!N155</f>
        <v>0</v>
      </c>
      <c r="R251" s="987" t="str">
        <f>'Step 4 Support Tool'!O155</f>
        <v/>
      </c>
      <c r="S251" s="988" t="str">
        <f>'Step 4 Support Tool'!P155</f>
        <v/>
      </c>
      <c r="T251" s="989" t="str">
        <f>'Step 4 Support Tool'!Q155</f>
        <v/>
      </c>
      <c r="U251" s="989" t="str">
        <f>'Step 4 Support Tool'!R155</f>
        <v/>
      </c>
      <c r="V251" s="989" t="str">
        <f>'Step 4 Support Tool'!S155</f>
        <v/>
      </c>
      <c r="W251" s="988" t="str">
        <f>'Step 4 Support Tool'!T155</f>
        <v/>
      </c>
      <c r="X251" s="990" t="str">
        <f>'Step 4 Support Tool'!X155</f>
        <v/>
      </c>
      <c r="Y251" s="991" t="str">
        <f t="shared" si="48"/>
        <v/>
      </c>
      <c r="Z251" s="992" t="str">
        <f>'Step 4 Support Tool'!AB155</f>
        <v/>
      </c>
      <c r="AA251" s="993"/>
      <c r="AB251" s="993"/>
      <c r="AC251" s="373"/>
      <c r="AD251" s="373"/>
      <c r="AE251" s="373"/>
      <c r="AF251" s="373"/>
      <c r="AG251" s="373"/>
      <c r="AH251" s="373"/>
      <c r="AI251" s="424"/>
      <c r="AJ251" s="424"/>
      <c r="AK251" s="424"/>
      <c r="AL251" s="424"/>
      <c r="AO251" s="424"/>
      <c r="AP251" s="424"/>
      <c r="AQ251" s="424"/>
      <c r="AR251" s="424"/>
      <c r="AS251" s="424"/>
      <c r="AT251" s="424"/>
      <c r="AU251" s="424"/>
      <c r="AV251" s="424"/>
      <c r="AW251" s="424"/>
      <c r="AX251" s="424"/>
      <c r="AY251" s="424"/>
      <c r="AZ251" s="424"/>
      <c r="BA251" s="424"/>
      <c r="BB251" s="424"/>
      <c r="BC251" s="424"/>
      <c r="BG251" s="994" t="str">
        <f>SUBSTITUTE('Step 4 Support Tool'!A155," ","")</f>
        <v>EE138</v>
      </c>
      <c r="BH251" s="653">
        <f t="shared" si="45"/>
        <v>0</v>
      </c>
      <c r="BI251" s="424"/>
      <c r="BJ251" s="424"/>
      <c r="BK251" s="424"/>
      <c r="BL251" s="424"/>
      <c r="BM251" s="424"/>
      <c r="BN251" s="424"/>
      <c r="BO251" s="424"/>
      <c r="BP251" s="424"/>
      <c r="BQ251" s="424"/>
      <c r="BR251" s="424"/>
      <c r="CQ251" s="424"/>
      <c r="CR251" s="424"/>
      <c r="CT251" s="424"/>
      <c r="CU251" s="424"/>
      <c r="CV251" s="424"/>
      <c r="CW251" s="424"/>
      <c r="CX251" s="424"/>
      <c r="CY251" s="424"/>
      <c r="CZ251" s="424"/>
      <c r="DA251" s="424"/>
      <c r="DC251" s="424"/>
      <c r="DD251" s="424"/>
      <c r="DE251" s="424"/>
      <c r="DF251" s="424"/>
      <c r="DG251" s="424"/>
      <c r="DH251" s="424"/>
      <c r="DJ251" s="424"/>
      <c r="DK251" s="424"/>
      <c r="DL251" s="424"/>
      <c r="DM251" s="424"/>
      <c r="DN251" s="424"/>
      <c r="DO251" s="424"/>
      <c r="DP251" s="424"/>
      <c r="DQ251" s="424"/>
      <c r="DR251" s="424"/>
      <c r="DS251" s="424"/>
      <c r="DT251" s="424"/>
      <c r="DU251" s="424"/>
      <c r="DV251" s="424"/>
      <c r="DW251" s="424"/>
      <c r="DX251" s="424"/>
      <c r="DY251" s="424"/>
      <c r="DZ251" s="424"/>
      <c r="EA251" s="424"/>
      <c r="EB251" s="424"/>
      <c r="EC251" s="424"/>
      <c r="ED251" s="424"/>
      <c r="EE251" s="424"/>
      <c r="EF251" s="424"/>
      <c r="EG251" s="424"/>
      <c r="EH251" s="424"/>
      <c r="EI251" s="424"/>
      <c r="EJ251" s="424"/>
      <c r="EK251" s="424"/>
      <c r="EL251" s="424"/>
      <c r="EM251" s="424"/>
      <c r="EN251" s="424"/>
      <c r="EO251" s="424"/>
      <c r="EP251" s="424"/>
      <c r="EQ251" s="424"/>
      <c r="ER251" s="424"/>
      <c r="ES251" s="424"/>
      <c r="ET251" s="424"/>
      <c r="EU251" s="424"/>
      <c r="EV251" s="424"/>
      <c r="EW251" s="424"/>
      <c r="EX251" s="424"/>
      <c r="EY251" s="424"/>
      <c r="EZ251" s="424"/>
      <c r="FA251" s="424"/>
      <c r="FB251" s="424"/>
      <c r="FC251" s="424"/>
      <c r="FD251" s="424"/>
      <c r="FE251" s="424"/>
      <c r="FF251" s="424"/>
      <c r="FG251" s="424"/>
      <c r="FH251" s="424"/>
      <c r="FI251" s="424"/>
      <c r="FJ251" s="424"/>
      <c r="FK251" s="424"/>
      <c r="FL251" s="424"/>
      <c r="FM251" s="424"/>
      <c r="FN251" s="424"/>
      <c r="FO251" s="424"/>
      <c r="FP251" s="424"/>
      <c r="FQ251" s="424"/>
      <c r="FR251" s="424"/>
      <c r="FS251" s="424"/>
      <c r="FT251" s="424"/>
      <c r="FU251" s="424"/>
      <c r="FV251" s="424"/>
      <c r="FW251" s="424"/>
      <c r="FX251" s="424"/>
      <c r="FY251" s="424"/>
      <c r="FZ251" s="424"/>
      <c r="GA251" s="424"/>
      <c r="GB251" s="424"/>
    </row>
    <row r="252" spans="1:184" ht="12" customHeight="1" x14ac:dyDescent="0.25">
      <c r="A252" s="842" t="str">
        <f t="shared" si="41"/>
        <v/>
      </c>
      <c r="B252" s="369" t="str">
        <f t="shared" si="44"/>
        <v/>
      </c>
      <c r="C252" s="982" t="str">
        <f>IF('Step 4 Support Tool'!F156=0,"",'Step 4 Support Tool'!F156)</f>
        <v/>
      </c>
      <c r="D252" s="982">
        <f>'Step 4 Support Tool'!G156</f>
        <v>0</v>
      </c>
      <c r="E252" s="983">
        <f>'Step 4 Support Tool'!C156</f>
        <v>0</v>
      </c>
      <c r="F252" s="983">
        <f>'Step 4 Support Tool'!D156</f>
        <v>0</v>
      </c>
      <c r="G252" s="842" t="str">
        <f>IF('Step 4 Support Tool'!E156="","",TRIM('Step 4 Support Tool'!E156))</f>
        <v/>
      </c>
      <c r="H252" s="842" t="str">
        <f t="shared" si="46"/>
        <v/>
      </c>
      <c r="I252" s="842" t="str">
        <f t="shared" si="47"/>
        <v/>
      </c>
      <c r="J252" s="984">
        <f>'Step 4 Support Tool'!B156</f>
        <v>0</v>
      </c>
      <c r="K252" s="369">
        <f>'Step 4 Support Tool'!H156</f>
        <v>0</v>
      </c>
      <c r="L252" s="369">
        <f>'Step 4 Support Tool'!I156</f>
        <v>0</v>
      </c>
      <c r="M252" s="985">
        <f>'Step 4 Support Tool'!J156</f>
        <v>0</v>
      </c>
      <c r="N252" s="985">
        <f>'Step 4 Support Tool'!K156</f>
        <v>0</v>
      </c>
      <c r="O252" s="985" t="str">
        <f>'Step 4 Support Tool'!L156</f>
        <v/>
      </c>
      <c r="P252" s="986">
        <f>'Step 4 Support Tool'!M156</f>
        <v>0</v>
      </c>
      <c r="Q252" s="987">
        <f>'Step 4 Support Tool'!N156</f>
        <v>0</v>
      </c>
      <c r="R252" s="987" t="str">
        <f>'Step 4 Support Tool'!O156</f>
        <v/>
      </c>
      <c r="S252" s="988" t="str">
        <f>'Step 4 Support Tool'!P156</f>
        <v/>
      </c>
      <c r="T252" s="989" t="str">
        <f>'Step 4 Support Tool'!Q156</f>
        <v/>
      </c>
      <c r="U252" s="989" t="str">
        <f>'Step 4 Support Tool'!R156</f>
        <v/>
      </c>
      <c r="V252" s="989" t="str">
        <f>'Step 4 Support Tool'!S156</f>
        <v/>
      </c>
      <c r="W252" s="988" t="str">
        <f>'Step 4 Support Tool'!T156</f>
        <v/>
      </c>
      <c r="X252" s="990" t="str">
        <f>'Step 4 Support Tool'!X156</f>
        <v/>
      </c>
      <c r="Y252" s="991" t="str">
        <f t="shared" si="48"/>
        <v/>
      </c>
      <c r="Z252" s="992" t="str">
        <f>'Step 4 Support Tool'!AB156</f>
        <v/>
      </c>
      <c r="AA252" s="993"/>
      <c r="AB252" s="993"/>
      <c r="AC252" s="373"/>
      <c r="AD252" s="373"/>
      <c r="AE252" s="373"/>
      <c r="AF252" s="373"/>
      <c r="AG252" s="373"/>
      <c r="AH252" s="373"/>
      <c r="AI252" s="424"/>
      <c r="AJ252" s="424"/>
      <c r="AK252" s="424"/>
      <c r="AL252" s="424"/>
      <c r="AO252" s="424"/>
      <c r="AP252" s="424"/>
      <c r="AQ252" s="424"/>
      <c r="AR252" s="424"/>
      <c r="AS252" s="424"/>
      <c r="AT252" s="424"/>
      <c r="AU252" s="424"/>
      <c r="AV252" s="424"/>
      <c r="AW252" s="424"/>
      <c r="AX252" s="424"/>
      <c r="AY252" s="424"/>
      <c r="AZ252" s="424"/>
      <c r="BA252" s="424"/>
      <c r="BB252" s="424"/>
      <c r="BC252" s="424"/>
      <c r="BG252" s="994" t="str">
        <f>SUBSTITUTE('Step 4 Support Tool'!A156," ","")</f>
        <v>EE139</v>
      </c>
      <c r="BH252" s="653">
        <f t="shared" si="45"/>
        <v>0</v>
      </c>
      <c r="BI252" s="424"/>
      <c r="BJ252" s="424"/>
      <c r="BK252" s="424"/>
      <c r="BL252" s="424"/>
      <c r="BM252" s="424"/>
      <c r="BN252" s="424"/>
      <c r="BO252" s="424"/>
      <c r="BP252" s="424"/>
      <c r="BQ252" s="424"/>
      <c r="BR252" s="424"/>
      <c r="CQ252" s="424"/>
      <c r="CR252" s="424"/>
      <c r="CT252" s="424"/>
      <c r="CU252" s="424"/>
      <c r="CV252" s="424"/>
      <c r="CW252" s="424"/>
      <c r="CX252" s="424"/>
      <c r="CY252" s="424"/>
      <c r="CZ252" s="424"/>
      <c r="DA252" s="424"/>
      <c r="DC252" s="424"/>
      <c r="DD252" s="424"/>
      <c r="DE252" s="424"/>
      <c r="DF252" s="424"/>
      <c r="DG252" s="424"/>
      <c r="DH252" s="424"/>
      <c r="DJ252" s="424"/>
      <c r="DK252" s="424"/>
      <c r="DL252" s="424"/>
      <c r="DM252" s="424"/>
      <c r="DN252" s="424"/>
      <c r="DO252" s="424"/>
      <c r="DP252" s="424"/>
      <c r="DQ252" s="424"/>
      <c r="DR252" s="424"/>
      <c r="DS252" s="424"/>
      <c r="DT252" s="424"/>
      <c r="DU252" s="424"/>
      <c r="DV252" s="424"/>
      <c r="DW252" s="424"/>
      <c r="DX252" s="424"/>
      <c r="DY252" s="424"/>
      <c r="DZ252" s="424"/>
      <c r="EA252" s="424"/>
      <c r="EB252" s="424"/>
      <c r="EC252" s="424"/>
      <c r="ED252" s="424"/>
      <c r="EE252" s="424"/>
      <c r="EF252" s="424"/>
      <c r="EG252" s="424"/>
      <c r="EH252" s="424"/>
      <c r="EI252" s="424"/>
      <c r="EJ252" s="424"/>
      <c r="EK252" s="424"/>
      <c r="EL252" s="424"/>
      <c r="EM252" s="424"/>
      <c r="EN252" s="424"/>
      <c r="EO252" s="424"/>
      <c r="EP252" s="424"/>
      <c r="EQ252" s="424"/>
      <c r="ER252" s="424"/>
      <c r="ES252" s="424"/>
      <c r="ET252" s="424"/>
      <c r="EU252" s="424"/>
      <c r="EV252" s="424"/>
      <c r="EW252" s="424"/>
      <c r="EX252" s="424"/>
      <c r="EY252" s="424"/>
      <c r="EZ252" s="424"/>
      <c r="FA252" s="424"/>
      <c r="FB252" s="424"/>
      <c r="FC252" s="424"/>
      <c r="FD252" s="424"/>
      <c r="FE252" s="424"/>
      <c r="FF252" s="424"/>
      <c r="FG252" s="424"/>
      <c r="FH252" s="424"/>
      <c r="FI252" s="424"/>
      <c r="FJ252" s="424"/>
      <c r="FK252" s="424"/>
      <c r="FL252" s="424"/>
      <c r="FM252" s="424"/>
      <c r="FN252" s="424"/>
      <c r="FO252" s="424"/>
      <c r="FP252" s="424"/>
      <c r="FQ252" s="424"/>
      <c r="FR252" s="424"/>
      <c r="FS252" s="424"/>
      <c r="FT252" s="424"/>
      <c r="FU252" s="424"/>
      <c r="FV252" s="424"/>
      <c r="FW252" s="424"/>
      <c r="FX252" s="424"/>
      <c r="FY252" s="424"/>
      <c r="FZ252" s="424"/>
      <c r="GA252" s="424"/>
      <c r="GB252" s="424"/>
    </row>
    <row r="253" spans="1:184" ht="12" customHeight="1" x14ac:dyDescent="0.25">
      <c r="A253" s="842" t="str">
        <f t="shared" si="41"/>
        <v/>
      </c>
      <c r="B253" s="369" t="str">
        <f t="shared" si="44"/>
        <v/>
      </c>
      <c r="C253" s="982" t="str">
        <f>IF('Step 4 Support Tool'!F157=0,"",'Step 4 Support Tool'!F157)</f>
        <v/>
      </c>
      <c r="D253" s="982">
        <f>'Step 4 Support Tool'!G157</f>
        <v>0</v>
      </c>
      <c r="E253" s="983">
        <f>'Step 4 Support Tool'!C157</f>
        <v>0</v>
      </c>
      <c r="F253" s="983">
        <f>'Step 4 Support Tool'!D157</f>
        <v>0</v>
      </c>
      <c r="G253" s="842" t="str">
        <f>IF('Step 4 Support Tool'!E157="","",TRIM('Step 4 Support Tool'!E157))</f>
        <v/>
      </c>
      <c r="H253" s="842" t="str">
        <f t="shared" si="46"/>
        <v/>
      </c>
      <c r="I253" s="842" t="str">
        <f t="shared" si="47"/>
        <v/>
      </c>
      <c r="J253" s="984">
        <f>'Step 4 Support Tool'!B157</f>
        <v>0</v>
      </c>
      <c r="K253" s="369">
        <f>'Step 4 Support Tool'!H157</f>
        <v>0</v>
      </c>
      <c r="L253" s="369">
        <f>'Step 4 Support Tool'!I157</f>
        <v>0</v>
      </c>
      <c r="M253" s="985">
        <f>'Step 4 Support Tool'!J157</f>
        <v>0</v>
      </c>
      <c r="N253" s="985">
        <f>'Step 4 Support Tool'!K157</f>
        <v>0</v>
      </c>
      <c r="O253" s="985" t="str">
        <f>'Step 4 Support Tool'!L157</f>
        <v/>
      </c>
      <c r="P253" s="986">
        <f>'Step 4 Support Tool'!M157</f>
        <v>0</v>
      </c>
      <c r="Q253" s="987">
        <f>'Step 4 Support Tool'!N157</f>
        <v>0</v>
      </c>
      <c r="R253" s="987" t="str">
        <f>'Step 4 Support Tool'!O157</f>
        <v/>
      </c>
      <c r="S253" s="988" t="str">
        <f>'Step 4 Support Tool'!P157</f>
        <v/>
      </c>
      <c r="T253" s="989" t="str">
        <f>'Step 4 Support Tool'!Q157</f>
        <v/>
      </c>
      <c r="U253" s="989" t="str">
        <f>'Step 4 Support Tool'!R157</f>
        <v/>
      </c>
      <c r="V253" s="989" t="str">
        <f>'Step 4 Support Tool'!S157</f>
        <v/>
      </c>
      <c r="W253" s="988" t="str">
        <f>'Step 4 Support Tool'!T157</f>
        <v/>
      </c>
      <c r="X253" s="990" t="str">
        <f>'Step 4 Support Tool'!X157</f>
        <v/>
      </c>
      <c r="Y253" s="991" t="str">
        <f t="shared" si="48"/>
        <v/>
      </c>
      <c r="Z253" s="992" t="str">
        <f>'Step 4 Support Tool'!AB157</f>
        <v/>
      </c>
      <c r="AA253" s="993"/>
      <c r="AB253" s="993"/>
      <c r="AC253" s="373"/>
      <c r="AD253" s="373"/>
      <c r="AE253" s="373"/>
      <c r="AF253" s="373"/>
      <c r="AG253" s="373"/>
      <c r="AH253" s="373"/>
      <c r="AI253" s="424"/>
      <c r="AJ253" s="424"/>
      <c r="AK253" s="424"/>
      <c r="AL253" s="424"/>
      <c r="AO253" s="424"/>
      <c r="AP253" s="424"/>
      <c r="AQ253" s="424"/>
      <c r="AR253" s="424"/>
      <c r="AS253" s="424"/>
      <c r="AT253" s="424"/>
      <c r="AU253" s="424"/>
      <c r="AV253" s="424"/>
      <c r="AW253" s="424"/>
      <c r="AX253" s="424"/>
      <c r="AY253" s="424"/>
      <c r="AZ253" s="424"/>
      <c r="BA253" s="424"/>
      <c r="BB253" s="424"/>
      <c r="BC253" s="424"/>
      <c r="BG253" s="994" t="str">
        <f>SUBSTITUTE('Step 4 Support Tool'!A157," ","")</f>
        <v>EE140</v>
      </c>
      <c r="BH253" s="653">
        <f t="shared" si="45"/>
        <v>0</v>
      </c>
      <c r="BI253" s="424"/>
      <c r="BJ253" s="424"/>
      <c r="BK253" s="424"/>
      <c r="BL253" s="424"/>
      <c r="BM253" s="424"/>
      <c r="BN253" s="424"/>
      <c r="BO253" s="424"/>
      <c r="BP253" s="424"/>
      <c r="BQ253" s="424"/>
      <c r="BR253" s="424"/>
      <c r="CQ253" s="424"/>
      <c r="CR253" s="424"/>
      <c r="CT253" s="424"/>
      <c r="CU253" s="424"/>
      <c r="CV253" s="424"/>
      <c r="CW253" s="424"/>
      <c r="CX253" s="424"/>
      <c r="CY253" s="424"/>
      <c r="CZ253" s="424"/>
      <c r="DA253" s="424"/>
      <c r="DC253" s="424"/>
      <c r="DD253" s="424"/>
      <c r="DE253" s="424"/>
      <c r="DF253" s="424"/>
      <c r="DG253" s="424"/>
      <c r="DH253" s="424"/>
      <c r="DJ253" s="424"/>
      <c r="DK253" s="424"/>
      <c r="DL253" s="424"/>
      <c r="DM253" s="424"/>
      <c r="DN253" s="424"/>
      <c r="DO253" s="424"/>
      <c r="DP253" s="424"/>
      <c r="DQ253" s="424"/>
      <c r="DR253" s="424"/>
      <c r="DS253" s="424"/>
      <c r="DT253" s="424"/>
      <c r="DU253" s="424"/>
      <c r="DV253" s="424"/>
      <c r="DW253" s="424"/>
      <c r="DX253" s="424"/>
      <c r="DY253" s="424"/>
      <c r="DZ253" s="424"/>
      <c r="EA253" s="424"/>
      <c r="EB253" s="424"/>
      <c r="EC253" s="424"/>
      <c r="ED253" s="424"/>
      <c r="EE253" s="424"/>
      <c r="EF253" s="424"/>
      <c r="EG253" s="424"/>
      <c r="EH253" s="424"/>
      <c r="EI253" s="424"/>
      <c r="EJ253" s="424"/>
      <c r="EK253" s="424"/>
      <c r="EL253" s="424"/>
      <c r="EM253" s="424"/>
      <c r="EN253" s="424"/>
      <c r="EO253" s="424"/>
      <c r="EP253" s="424"/>
      <c r="EQ253" s="424"/>
      <c r="ER253" s="424"/>
      <c r="ES253" s="424"/>
      <c r="ET253" s="424"/>
      <c r="EU253" s="424"/>
      <c r="EV253" s="424"/>
      <c r="EW253" s="424"/>
      <c r="EX253" s="424"/>
      <c r="EY253" s="424"/>
      <c r="EZ253" s="424"/>
      <c r="FA253" s="424"/>
      <c r="FB253" s="424"/>
      <c r="FC253" s="424"/>
      <c r="FD253" s="424"/>
      <c r="FE253" s="424"/>
      <c r="FF253" s="424"/>
      <c r="FG253" s="424"/>
      <c r="FH253" s="424"/>
      <c r="FI253" s="424"/>
      <c r="FJ253" s="424"/>
      <c r="FK253" s="424"/>
      <c r="FL253" s="424"/>
      <c r="FM253" s="424"/>
      <c r="FN253" s="424"/>
      <c r="FO253" s="424"/>
      <c r="FP253" s="424"/>
      <c r="FQ253" s="424"/>
      <c r="FR253" s="424"/>
      <c r="FS253" s="424"/>
      <c r="FT253" s="424"/>
      <c r="FU253" s="424"/>
      <c r="FV253" s="424"/>
      <c r="FW253" s="424"/>
      <c r="FX253" s="424"/>
      <c r="FY253" s="424"/>
      <c r="FZ253" s="424"/>
      <c r="GA253" s="424"/>
      <c r="GB253" s="424"/>
    </row>
    <row r="254" spans="1:184" ht="12" customHeight="1" x14ac:dyDescent="0.25">
      <c r="A254" s="842" t="str">
        <f t="shared" ref="A254:A261" si="49">IF(OR(C254="",$A$2=""),"",$A$2)</f>
        <v/>
      </c>
      <c r="B254" s="369" t="str">
        <f t="shared" si="44"/>
        <v/>
      </c>
      <c r="C254" s="982" t="str">
        <f>IF('Step 4 Support Tool'!F158=0,"",'Step 4 Support Tool'!F158)</f>
        <v/>
      </c>
      <c r="D254" s="982">
        <f>'Step 4 Support Tool'!G158</f>
        <v>0</v>
      </c>
      <c r="E254" s="983">
        <f>'Step 4 Support Tool'!C158</f>
        <v>0</v>
      </c>
      <c r="F254" s="983">
        <f>'Step 4 Support Tool'!D158</f>
        <v>0</v>
      </c>
      <c r="G254" s="842" t="str">
        <f>IF('Step 4 Support Tool'!E158="","",TRIM('Step 4 Support Tool'!E158))</f>
        <v/>
      </c>
      <c r="H254" s="842" t="str">
        <f t="shared" si="46"/>
        <v/>
      </c>
      <c r="I254" s="842" t="str">
        <f t="shared" si="47"/>
        <v/>
      </c>
      <c r="J254" s="984">
        <f>'Step 4 Support Tool'!B158</f>
        <v>0</v>
      </c>
      <c r="K254" s="369">
        <f>'Step 4 Support Tool'!H158</f>
        <v>0</v>
      </c>
      <c r="L254" s="369">
        <f>'Step 4 Support Tool'!I158</f>
        <v>0</v>
      </c>
      <c r="M254" s="985">
        <f>'Step 4 Support Tool'!J158</f>
        <v>0</v>
      </c>
      <c r="N254" s="985">
        <f>'Step 4 Support Tool'!K158</f>
        <v>0</v>
      </c>
      <c r="O254" s="985" t="str">
        <f>'Step 4 Support Tool'!L158</f>
        <v/>
      </c>
      <c r="P254" s="986">
        <f>'Step 4 Support Tool'!M158</f>
        <v>0</v>
      </c>
      <c r="Q254" s="987">
        <f>'Step 4 Support Tool'!N158</f>
        <v>0</v>
      </c>
      <c r="R254" s="987" t="str">
        <f>'Step 4 Support Tool'!O158</f>
        <v/>
      </c>
      <c r="S254" s="988" t="str">
        <f>'Step 4 Support Tool'!P158</f>
        <v/>
      </c>
      <c r="T254" s="989" t="str">
        <f>'Step 4 Support Tool'!Q158</f>
        <v/>
      </c>
      <c r="U254" s="989" t="str">
        <f>'Step 4 Support Tool'!R158</f>
        <v/>
      </c>
      <c r="V254" s="989" t="str">
        <f>'Step 4 Support Tool'!S158</f>
        <v/>
      </c>
      <c r="W254" s="988" t="str">
        <f>'Step 4 Support Tool'!T158</f>
        <v/>
      </c>
      <c r="X254" s="990" t="str">
        <f>'Step 4 Support Tool'!X158</f>
        <v/>
      </c>
      <c r="Y254" s="991" t="str">
        <f t="shared" si="48"/>
        <v/>
      </c>
      <c r="Z254" s="992" t="str">
        <f>'Step 4 Support Tool'!AB158</f>
        <v/>
      </c>
      <c r="AA254" s="993"/>
      <c r="AB254" s="993"/>
      <c r="AC254" s="373"/>
      <c r="AD254" s="373"/>
      <c r="AE254" s="373"/>
      <c r="AF254" s="373"/>
      <c r="AG254" s="373"/>
      <c r="AH254" s="373"/>
      <c r="AI254" s="424"/>
      <c r="AJ254" s="424"/>
      <c r="AK254" s="424"/>
      <c r="AL254" s="424"/>
      <c r="AO254" s="424"/>
      <c r="AP254" s="424"/>
      <c r="AQ254" s="424"/>
      <c r="AR254" s="424"/>
      <c r="AS254" s="424"/>
      <c r="AT254" s="424"/>
      <c r="AU254" s="424"/>
      <c r="AV254" s="424"/>
      <c r="AW254" s="424"/>
      <c r="AX254" s="424"/>
      <c r="AY254" s="424"/>
      <c r="AZ254" s="424"/>
      <c r="BA254" s="424"/>
      <c r="BB254" s="424"/>
      <c r="BC254" s="424"/>
      <c r="BG254" s="994" t="str">
        <f>SUBSTITUTE('Step 4 Support Tool'!A158," ","")</f>
        <v>EE141</v>
      </c>
      <c r="BH254" s="653">
        <f t="shared" si="45"/>
        <v>0</v>
      </c>
      <c r="BI254" s="424"/>
      <c r="BJ254" s="424"/>
      <c r="BK254" s="424"/>
      <c r="BL254" s="424"/>
      <c r="BM254" s="424"/>
      <c r="BN254" s="424"/>
      <c r="BO254" s="424"/>
      <c r="BP254" s="424"/>
      <c r="BQ254" s="424"/>
      <c r="BR254" s="424"/>
      <c r="CQ254" s="424"/>
      <c r="CR254" s="424"/>
      <c r="CT254" s="424"/>
      <c r="CU254" s="424"/>
      <c r="CV254" s="424"/>
      <c r="CW254" s="424"/>
      <c r="CX254" s="424"/>
      <c r="CY254" s="424"/>
      <c r="CZ254" s="424"/>
      <c r="DA254" s="424"/>
      <c r="DC254" s="424"/>
      <c r="DD254" s="424"/>
      <c r="DE254" s="424"/>
      <c r="DF254" s="424"/>
      <c r="DG254" s="424"/>
      <c r="DH254" s="424"/>
      <c r="DJ254" s="424"/>
      <c r="DK254" s="424"/>
      <c r="DL254" s="424"/>
      <c r="DM254" s="424"/>
      <c r="DN254" s="424"/>
      <c r="DO254" s="424"/>
      <c r="DP254" s="424"/>
      <c r="DQ254" s="424"/>
      <c r="DR254" s="424"/>
      <c r="DS254" s="424"/>
      <c r="DT254" s="424"/>
      <c r="DU254" s="424"/>
      <c r="DV254" s="424"/>
      <c r="DW254" s="424"/>
      <c r="DX254" s="424"/>
      <c r="DY254" s="424"/>
      <c r="DZ254" s="424"/>
      <c r="EA254" s="424"/>
      <c r="EB254" s="424"/>
      <c r="EC254" s="424"/>
      <c r="ED254" s="424"/>
      <c r="EE254" s="424"/>
      <c r="EF254" s="424"/>
      <c r="EG254" s="424"/>
      <c r="EH254" s="424"/>
      <c r="EI254" s="424"/>
      <c r="EJ254" s="424"/>
      <c r="EK254" s="424"/>
      <c r="EL254" s="424"/>
      <c r="EM254" s="424"/>
      <c r="EN254" s="424"/>
      <c r="EO254" s="424"/>
      <c r="EP254" s="424"/>
      <c r="EQ254" s="424"/>
      <c r="ER254" s="424"/>
      <c r="ES254" s="424"/>
      <c r="ET254" s="424"/>
      <c r="EU254" s="424"/>
      <c r="EV254" s="424"/>
      <c r="EW254" s="424"/>
      <c r="EX254" s="424"/>
      <c r="EY254" s="424"/>
      <c r="EZ254" s="424"/>
      <c r="FA254" s="424"/>
      <c r="FB254" s="424"/>
      <c r="FC254" s="424"/>
      <c r="FD254" s="424"/>
      <c r="FE254" s="424"/>
      <c r="FF254" s="424"/>
      <c r="FG254" s="424"/>
      <c r="FH254" s="424"/>
      <c r="FI254" s="424"/>
      <c r="FJ254" s="424"/>
      <c r="FK254" s="424"/>
      <c r="FL254" s="424"/>
      <c r="FM254" s="424"/>
      <c r="FN254" s="424"/>
      <c r="FO254" s="424"/>
      <c r="FP254" s="424"/>
      <c r="FQ254" s="424"/>
      <c r="FR254" s="424"/>
      <c r="FS254" s="424"/>
      <c r="FT254" s="424"/>
      <c r="FU254" s="424"/>
      <c r="FV254" s="424"/>
      <c r="FW254" s="424"/>
      <c r="FX254" s="424"/>
      <c r="FY254" s="424"/>
      <c r="FZ254" s="424"/>
      <c r="GA254" s="424"/>
      <c r="GB254" s="424"/>
    </row>
    <row r="255" spans="1:184" ht="12" customHeight="1" x14ac:dyDescent="0.25">
      <c r="A255" s="842" t="str">
        <f t="shared" si="49"/>
        <v/>
      </c>
      <c r="B255" s="369" t="str">
        <f t="shared" si="44"/>
        <v/>
      </c>
      <c r="C255" s="982" t="str">
        <f>IF('Step 4 Support Tool'!F159=0,"",'Step 4 Support Tool'!F159)</f>
        <v/>
      </c>
      <c r="D255" s="982">
        <f>'Step 4 Support Tool'!G159</f>
        <v>0</v>
      </c>
      <c r="E255" s="983">
        <f>'Step 4 Support Tool'!C159</f>
        <v>0</v>
      </c>
      <c r="F255" s="983">
        <f>'Step 4 Support Tool'!D159</f>
        <v>0</v>
      </c>
      <c r="G255" s="842" t="str">
        <f>IF('Step 4 Support Tool'!E159="","",TRIM('Step 4 Support Tool'!E159))</f>
        <v/>
      </c>
      <c r="H255" s="842" t="str">
        <f t="shared" si="46"/>
        <v/>
      </c>
      <c r="I255" s="842" t="str">
        <f t="shared" si="47"/>
        <v/>
      </c>
      <c r="J255" s="984">
        <f>'Step 4 Support Tool'!B159</f>
        <v>0</v>
      </c>
      <c r="K255" s="369">
        <f>'Step 4 Support Tool'!H159</f>
        <v>0</v>
      </c>
      <c r="L255" s="369">
        <f>'Step 4 Support Tool'!I159</f>
        <v>0</v>
      </c>
      <c r="M255" s="985">
        <f>'Step 4 Support Tool'!J159</f>
        <v>0</v>
      </c>
      <c r="N255" s="985">
        <f>'Step 4 Support Tool'!K159</f>
        <v>0</v>
      </c>
      <c r="O255" s="985" t="str">
        <f>'Step 4 Support Tool'!L159</f>
        <v/>
      </c>
      <c r="P255" s="986">
        <f>'Step 4 Support Tool'!M159</f>
        <v>0</v>
      </c>
      <c r="Q255" s="987">
        <f>'Step 4 Support Tool'!N159</f>
        <v>0</v>
      </c>
      <c r="R255" s="987" t="str">
        <f>'Step 4 Support Tool'!O159</f>
        <v/>
      </c>
      <c r="S255" s="988" t="str">
        <f>'Step 4 Support Tool'!P159</f>
        <v/>
      </c>
      <c r="T255" s="989" t="str">
        <f>'Step 4 Support Tool'!Q159</f>
        <v/>
      </c>
      <c r="U255" s="989" t="str">
        <f>'Step 4 Support Tool'!R159</f>
        <v/>
      </c>
      <c r="V255" s="989" t="str">
        <f>'Step 4 Support Tool'!S159</f>
        <v/>
      </c>
      <c r="W255" s="988" t="str">
        <f>'Step 4 Support Tool'!T159</f>
        <v/>
      </c>
      <c r="X255" s="990" t="str">
        <f>'Step 4 Support Tool'!X159</f>
        <v/>
      </c>
      <c r="Y255" s="991" t="str">
        <f t="shared" si="48"/>
        <v/>
      </c>
      <c r="Z255" s="992" t="str">
        <f>'Step 4 Support Tool'!AB159</f>
        <v/>
      </c>
      <c r="AA255" s="993"/>
      <c r="AB255" s="993"/>
      <c r="AC255" s="373"/>
      <c r="AD255" s="373"/>
      <c r="AE255" s="373"/>
      <c r="AF255" s="373"/>
      <c r="AG255" s="373"/>
      <c r="AH255" s="373"/>
      <c r="AI255" s="424"/>
      <c r="AJ255" s="424"/>
      <c r="AK255" s="424"/>
      <c r="AL255" s="424"/>
      <c r="AO255" s="424"/>
      <c r="AP255" s="424"/>
      <c r="AQ255" s="424"/>
      <c r="AR255" s="424"/>
      <c r="AS255" s="424"/>
      <c r="AT255" s="424"/>
      <c r="AU255" s="424"/>
      <c r="AV255" s="424"/>
      <c r="AW255" s="424"/>
      <c r="AX255" s="424"/>
      <c r="AY255" s="424"/>
      <c r="AZ255" s="424"/>
      <c r="BA255" s="424"/>
      <c r="BB255" s="424"/>
      <c r="BC255" s="424"/>
      <c r="BG255" s="994" t="str">
        <f>SUBSTITUTE('Step 4 Support Tool'!A159," ","")</f>
        <v>EE142</v>
      </c>
      <c r="BH255" s="653">
        <f t="shared" si="45"/>
        <v>0</v>
      </c>
      <c r="BI255" s="424"/>
      <c r="BJ255" s="424"/>
      <c r="BK255" s="424"/>
      <c r="BL255" s="424"/>
      <c r="BM255" s="424"/>
      <c r="BN255" s="424"/>
      <c r="BO255" s="424"/>
      <c r="BP255" s="424"/>
      <c r="BQ255" s="424"/>
      <c r="BR255" s="424"/>
      <c r="CQ255" s="424"/>
      <c r="CR255" s="424"/>
      <c r="CT255" s="424"/>
      <c r="CU255" s="424"/>
      <c r="CV255" s="424"/>
      <c r="CW255" s="424"/>
      <c r="CX255" s="424"/>
      <c r="CY255" s="424"/>
      <c r="CZ255" s="424"/>
      <c r="DA255" s="424"/>
      <c r="DC255" s="424"/>
      <c r="DD255" s="424"/>
      <c r="DE255" s="424"/>
      <c r="DF255" s="424"/>
      <c r="DG255" s="424"/>
      <c r="DH255" s="424"/>
      <c r="DJ255" s="424"/>
      <c r="DK255" s="424"/>
      <c r="DL255" s="424"/>
      <c r="DM255" s="424"/>
      <c r="DN255" s="424"/>
      <c r="DO255" s="424"/>
      <c r="DP255" s="424"/>
      <c r="DQ255" s="424"/>
      <c r="DR255" s="424"/>
      <c r="DS255" s="424"/>
      <c r="DT255" s="424"/>
      <c r="DU255" s="424"/>
      <c r="DV255" s="424"/>
      <c r="DW255" s="424"/>
      <c r="DX255" s="424"/>
      <c r="DY255" s="424"/>
      <c r="DZ255" s="424"/>
      <c r="EA255" s="424"/>
      <c r="EB255" s="424"/>
      <c r="EC255" s="424"/>
      <c r="ED255" s="424"/>
      <c r="EE255" s="424"/>
      <c r="EF255" s="424"/>
      <c r="EG255" s="424"/>
      <c r="EH255" s="424"/>
      <c r="EI255" s="424"/>
      <c r="EJ255" s="424"/>
      <c r="EK255" s="424"/>
      <c r="EL255" s="424"/>
      <c r="EM255" s="424"/>
      <c r="EN255" s="424"/>
      <c r="EO255" s="424"/>
      <c r="EP255" s="424"/>
      <c r="EQ255" s="424"/>
      <c r="ER255" s="424"/>
      <c r="ES255" s="424"/>
      <c r="ET255" s="424"/>
      <c r="EU255" s="424"/>
      <c r="EV255" s="424"/>
      <c r="EW255" s="424"/>
      <c r="EX255" s="424"/>
      <c r="EY255" s="424"/>
      <c r="EZ255" s="424"/>
      <c r="FA255" s="424"/>
      <c r="FB255" s="424"/>
      <c r="FC255" s="424"/>
      <c r="FD255" s="424"/>
      <c r="FE255" s="424"/>
      <c r="FF255" s="424"/>
      <c r="FG255" s="424"/>
      <c r="FH255" s="424"/>
      <c r="FI255" s="424"/>
      <c r="FJ255" s="424"/>
      <c r="FK255" s="424"/>
      <c r="FL255" s="424"/>
      <c r="FM255" s="424"/>
      <c r="FN255" s="424"/>
      <c r="FO255" s="424"/>
      <c r="FP255" s="424"/>
      <c r="FQ255" s="424"/>
      <c r="FR255" s="424"/>
      <c r="FS255" s="424"/>
      <c r="FT255" s="424"/>
      <c r="FU255" s="424"/>
      <c r="FV255" s="424"/>
      <c r="FW255" s="424"/>
      <c r="FX255" s="424"/>
      <c r="FY255" s="424"/>
      <c r="FZ255" s="424"/>
      <c r="GA255" s="424"/>
      <c r="GB255" s="424"/>
    </row>
    <row r="256" spans="1:184" ht="12" customHeight="1" x14ac:dyDescent="0.25">
      <c r="A256" s="842" t="str">
        <f t="shared" si="49"/>
        <v/>
      </c>
      <c r="B256" s="369" t="str">
        <f t="shared" si="44"/>
        <v/>
      </c>
      <c r="C256" s="982" t="str">
        <f>IF('Step 4 Support Tool'!F160=0,"",'Step 4 Support Tool'!F160)</f>
        <v/>
      </c>
      <c r="D256" s="982">
        <f>'Step 4 Support Tool'!G160</f>
        <v>0</v>
      </c>
      <c r="E256" s="983">
        <f>'Step 4 Support Tool'!C160</f>
        <v>0</v>
      </c>
      <c r="F256" s="983">
        <f>'Step 4 Support Tool'!D160</f>
        <v>0</v>
      </c>
      <c r="G256" s="842" t="str">
        <f>IF('Step 4 Support Tool'!E160="","",TRIM('Step 4 Support Tool'!E160))</f>
        <v/>
      </c>
      <c r="H256" s="842" t="str">
        <f t="shared" si="46"/>
        <v/>
      </c>
      <c r="I256" s="842" t="str">
        <f t="shared" si="47"/>
        <v/>
      </c>
      <c r="J256" s="984">
        <f>'Step 4 Support Tool'!B160</f>
        <v>0</v>
      </c>
      <c r="K256" s="369">
        <f>'Step 4 Support Tool'!H160</f>
        <v>0</v>
      </c>
      <c r="L256" s="369">
        <f>'Step 4 Support Tool'!I160</f>
        <v>0</v>
      </c>
      <c r="M256" s="985">
        <f>'Step 4 Support Tool'!J160</f>
        <v>0</v>
      </c>
      <c r="N256" s="985">
        <f>'Step 4 Support Tool'!K160</f>
        <v>0</v>
      </c>
      <c r="O256" s="985" t="str">
        <f>'Step 4 Support Tool'!L160</f>
        <v/>
      </c>
      <c r="P256" s="986">
        <f>'Step 4 Support Tool'!M160</f>
        <v>0</v>
      </c>
      <c r="Q256" s="987">
        <f>'Step 4 Support Tool'!N160</f>
        <v>0</v>
      </c>
      <c r="R256" s="987" t="str">
        <f>'Step 4 Support Tool'!O160</f>
        <v/>
      </c>
      <c r="S256" s="988" t="str">
        <f>'Step 4 Support Tool'!P160</f>
        <v/>
      </c>
      <c r="T256" s="989" t="str">
        <f>'Step 4 Support Tool'!Q160</f>
        <v/>
      </c>
      <c r="U256" s="989" t="str">
        <f>'Step 4 Support Tool'!R160</f>
        <v/>
      </c>
      <c r="V256" s="989" t="str">
        <f>'Step 4 Support Tool'!S160</f>
        <v/>
      </c>
      <c r="W256" s="988" t="str">
        <f>'Step 4 Support Tool'!T160</f>
        <v/>
      </c>
      <c r="X256" s="990" t="str">
        <f>'Step 4 Support Tool'!X160</f>
        <v/>
      </c>
      <c r="Y256" s="991" t="str">
        <f t="shared" si="48"/>
        <v/>
      </c>
      <c r="Z256" s="992" t="str">
        <f>'Step 4 Support Tool'!AB160</f>
        <v/>
      </c>
      <c r="AA256" s="993"/>
      <c r="AB256" s="993"/>
      <c r="AC256" s="373"/>
      <c r="AD256" s="373"/>
      <c r="AE256" s="373"/>
      <c r="AF256" s="373"/>
      <c r="AG256" s="373"/>
      <c r="AH256" s="373"/>
      <c r="AI256" s="424"/>
      <c r="AJ256" s="424"/>
      <c r="AK256" s="424"/>
      <c r="AL256" s="424"/>
      <c r="AO256" s="424"/>
      <c r="AP256" s="424"/>
      <c r="AQ256" s="424"/>
      <c r="AR256" s="424"/>
      <c r="AS256" s="424"/>
      <c r="AT256" s="424"/>
      <c r="AU256" s="424"/>
      <c r="AV256" s="424"/>
      <c r="AW256" s="424"/>
      <c r="AX256" s="424"/>
      <c r="AY256" s="424"/>
      <c r="AZ256" s="424"/>
      <c r="BA256" s="424"/>
      <c r="BB256" s="424"/>
      <c r="BC256" s="424"/>
      <c r="BG256" s="994" t="str">
        <f>SUBSTITUTE('Step 4 Support Tool'!A160," ","")</f>
        <v>EE143</v>
      </c>
      <c r="BH256" s="653">
        <f t="shared" si="45"/>
        <v>0</v>
      </c>
      <c r="BI256" s="424"/>
      <c r="BJ256" s="424"/>
      <c r="BK256" s="424"/>
      <c r="BL256" s="424"/>
      <c r="BM256" s="424"/>
      <c r="BN256" s="424"/>
      <c r="BO256" s="424"/>
      <c r="BP256" s="424"/>
      <c r="BQ256" s="424"/>
      <c r="BR256" s="424"/>
      <c r="CQ256" s="424"/>
      <c r="CR256" s="424"/>
      <c r="CT256" s="424"/>
      <c r="CU256" s="424"/>
      <c r="CV256" s="424"/>
      <c r="CW256" s="424"/>
      <c r="CX256" s="424"/>
      <c r="CY256" s="424"/>
      <c r="CZ256" s="424"/>
      <c r="DA256" s="424"/>
      <c r="DC256" s="424"/>
      <c r="DD256" s="424"/>
      <c r="DE256" s="424"/>
      <c r="DF256" s="424"/>
      <c r="DG256" s="424"/>
      <c r="DH256" s="424"/>
      <c r="DJ256" s="424"/>
      <c r="DK256" s="424"/>
      <c r="DL256" s="424"/>
      <c r="DM256" s="424"/>
      <c r="DN256" s="424"/>
      <c r="DO256" s="424"/>
      <c r="DP256" s="424"/>
      <c r="DQ256" s="424"/>
      <c r="DR256" s="424"/>
      <c r="DS256" s="424"/>
      <c r="DT256" s="424"/>
      <c r="DU256" s="424"/>
      <c r="DV256" s="424"/>
      <c r="DW256" s="424"/>
      <c r="DX256" s="424"/>
      <c r="DY256" s="424"/>
      <c r="DZ256" s="424"/>
      <c r="EA256" s="424"/>
      <c r="EB256" s="424"/>
      <c r="EC256" s="424"/>
      <c r="ED256" s="424"/>
      <c r="EE256" s="424"/>
      <c r="EF256" s="424"/>
      <c r="EG256" s="424"/>
      <c r="EH256" s="424"/>
      <c r="EI256" s="424"/>
      <c r="EJ256" s="424"/>
      <c r="EK256" s="424"/>
      <c r="EL256" s="424"/>
      <c r="EM256" s="424"/>
      <c r="EN256" s="424"/>
      <c r="EO256" s="424"/>
      <c r="EP256" s="424"/>
      <c r="EQ256" s="424"/>
      <c r="ER256" s="424"/>
      <c r="ES256" s="424"/>
      <c r="ET256" s="424"/>
      <c r="EU256" s="424"/>
      <c r="EV256" s="424"/>
      <c r="EW256" s="424"/>
      <c r="EX256" s="424"/>
      <c r="EY256" s="424"/>
      <c r="EZ256" s="424"/>
      <c r="FA256" s="424"/>
      <c r="FB256" s="424"/>
      <c r="FC256" s="424"/>
      <c r="FD256" s="424"/>
      <c r="FE256" s="424"/>
      <c r="FF256" s="424"/>
      <c r="FG256" s="424"/>
      <c r="FH256" s="424"/>
      <c r="FI256" s="424"/>
      <c r="FJ256" s="424"/>
      <c r="FK256" s="424"/>
      <c r="FL256" s="424"/>
      <c r="FM256" s="424"/>
      <c r="FN256" s="424"/>
      <c r="FO256" s="424"/>
      <c r="FP256" s="424"/>
      <c r="FQ256" s="424"/>
      <c r="FR256" s="424"/>
      <c r="FS256" s="424"/>
      <c r="FT256" s="424"/>
      <c r="FU256" s="424"/>
      <c r="FV256" s="424"/>
      <c r="FW256" s="424"/>
      <c r="FX256" s="424"/>
      <c r="FY256" s="424"/>
      <c r="FZ256" s="424"/>
      <c r="GA256" s="424"/>
      <c r="GB256" s="424"/>
    </row>
    <row r="257" spans="1:193" ht="12" customHeight="1" x14ac:dyDescent="0.25">
      <c r="A257" s="842" t="str">
        <f t="shared" si="49"/>
        <v/>
      </c>
      <c r="B257" s="369" t="str">
        <f t="shared" si="44"/>
        <v/>
      </c>
      <c r="C257" s="982" t="str">
        <f>IF('Step 4 Support Tool'!F161=0,"",'Step 4 Support Tool'!F161)</f>
        <v/>
      </c>
      <c r="D257" s="982">
        <f>'Step 4 Support Tool'!G161</f>
        <v>0</v>
      </c>
      <c r="E257" s="983">
        <f>'Step 4 Support Tool'!C161</f>
        <v>0</v>
      </c>
      <c r="F257" s="983">
        <f>'Step 4 Support Tool'!D161</f>
        <v>0</v>
      </c>
      <c r="G257" s="842" t="str">
        <f>IF('Step 4 Support Tool'!E161="","",TRIM('Step 4 Support Tool'!E161))</f>
        <v/>
      </c>
      <c r="H257" s="842" t="str">
        <f t="shared" si="46"/>
        <v/>
      </c>
      <c r="I257" s="842" t="str">
        <f t="shared" si="47"/>
        <v/>
      </c>
      <c r="J257" s="984">
        <f>'Step 4 Support Tool'!B161</f>
        <v>0</v>
      </c>
      <c r="K257" s="369">
        <f>'Step 4 Support Tool'!H161</f>
        <v>0</v>
      </c>
      <c r="L257" s="369">
        <f>'Step 4 Support Tool'!I161</f>
        <v>0</v>
      </c>
      <c r="M257" s="985">
        <f>'Step 4 Support Tool'!J161</f>
        <v>0</v>
      </c>
      <c r="N257" s="985">
        <f>'Step 4 Support Tool'!K161</f>
        <v>0</v>
      </c>
      <c r="O257" s="985" t="str">
        <f>'Step 4 Support Tool'!L161</f>
        <v/>
      </c>
      <c r="P257" s="986">
        <f>'Step 4 Support Tool'!M161</f>
        <v>0</v>
      </c>
      <c r="Q257" s="987">
        <f>'Step 4 Support Tool'!N161</f>
        <v>0</v>
      </c>
      <c r="R257" s="987" t="str">
        <f>'Step 4 Support Tool'!O161</f>
        <v/>
      </c>
      <c r="S257" s="988" t="str">
        <f>'Step 4 Support Tool'!P161</f>
        <v/>
      </c>
      <c r="T257" s="989" t="str">
        <f>'Step 4 Support Tool'!Q161</f>
        <v/>
      </c>
      <c r="U257" s="989" t="str">
        <f>'Step 4 Support Tool'!R161</f>
        <v/>
      </c>
      <c r="V257" s="989" t="str">
        <f>'Step 4 Support Tool'!S161</f>
        <v/>
      </c>
      <c r="W257" s="988" t="str">
        <f>'Step 4 Support Tool'!T161</f>
        <v/>
      </c>
      <c r="X257" s="990" t="str">
        <f>'Step 4 Support Tool'!X161</f>
        <v/>
      </c>
      <c r="Y257" s="991" t="str">
        <f t="shared" si="48"/>
        <v/>
      </c>
      <c r="Z257" s="992" t="str">
        <f>'Step 4 Support Tool'!AB161</f>
        <v/>
      </c>
      <c r="AA257" s="993"/>
      <c r="AB257" s="993"/>
      <c r="AC257" s="373"/>
      <c r="AD257" s="373"/>
      <c r="AE257" s="373"/>
      <c r="AF257" s="373"/>
      <c r="AG257" s="373"/>
      <c r="AH257" s="373"/>
      <c r="AI257" s="424"/>
      <c r="AJ257" s="424"/>
      <c r="AK257" s="424"/>
      <c r="AL257" s="424"/>
      <c r="AO257" s="424"/>
      <c r="AP257" s="424"/>
      <c r="AQ257" s="424"/>
      <c r="AR257" s="424"/>
      <c r="AS257" s="424"/>
      <c r="AT257" s="424"/>
      <c r="AU257" s="424"/>
      <c r="AV257" s="424"/>
      <c r="AW257" s="424"/>
      <c r="AX257" s="424"/>
      <c r="AY257" s="424"/>
      <c r="AZ257" s="424"/>
      <c r="BA257" s="424"/>
      <c r="BB257" s="424"/>
      <c r="BC257" s="424"/>
      <c r="BG257" s="994" t="str">
        <f>SUBSTITUTE('Step 4 Support Tool'!A161," ","")</f>
        <v>EE144</v>
      </c>
      <c r="BH257" s="653">
        <f t="shared" si="45"/>
        <v>0</v>
      </c>
      <c r="BI257" s="424"/>
      <c r="BJ257" s="424"/>
      <c r="BK257" s="424"/>
      <c r="BL257" s="424"/>
      <c r="BM257" s="424"/>
      <c r="BN257" s="424"/>
      <c r="BO257" s="424"/>
      <c r="BP257" s="424"/>
      <c r="BQ257" s="424"/>
      <c r="BR257" s="424"/>
      <c r="CQ257" s="424"/>
      <c r="CR257" s="424"/>
      <c r="CT257" s="424"/>
      <c r="CU257" s="424"/>
      <c r="CV257" s="424"/>
      <c r="CW257" s="424"/>
      <c r="CX257" s="424"/>
      <c r="CY257" s="424"/>
      <c r="CZ257" s="424"/>
      <c r="DA257" s="424"/>
      <c r="DC257" s="424"/>
      <c r="DD257" s="424"/>
      <c r="DE257" s="424"/>
      <c r="DF257" s="424"/>
      <c r="DG257" s="424"/>
      <c r="DH257" s="424"/>
      <c r="DJ257" s="424"/>
      <c r="DK257" s="424"/>
      <c r="DL257" s="424"/>
      <c r="DM257" s="424"/>
      <c r="DN257" s="424"/>
      <c r="DO257" s="424"/>
      <c r="DP257" s="424"/>
      <c r="DQ257" s="424"/>
      <c r="DR257" s="424"/>
      <c r="DS257" s="424"/>
      <c r="DT257" s="424"/>
      <c r="DU257" s="424"/>
      <c r="DV257" s="424"/>
      <c r="DW257" s="424"/>
      <c r="DX257" s="424"/>
      <c r="DY257" s="424"/>
      <c r="DZ257" s="424"/>
      <c r="EA257" s="424"/>
      <c r="EB257" s="424"/>
      <c r="EC257" s="424"/>
      <c r="ED257" s="424"/>
      <c r="EE257" s="424"/>
      <c r="EF257" s="424"/>
      <c r="EG257" s="424"/>
      <c r="EH257" s="424"/>
      <c r="EI257" s="424"/>
      <c r="EJ257" s="424"/>
      <c r="EK257" s="424"/>
      <c r="EL257" s="424"/>
      <c r="EM257" s="424"/>
      <c r="EN257" s="424"/>
      <c r="EO257" s="424"/>
      <c r="EP257" s="424"/>
      <c r="EQ257" s="424"/>
      <c r="ER257" s="424"/>
      <c r="ES257" s="424"/>
      <c r="ET257" s="424"/>
      <c r="EU257" s="424"/>
      <c r="EV257" s="424"/>
      <c r="EW257" s="424"/>
      <c r="EX257" s="424"/>
      <c r="EY257" s="424"/>
      <c r="EZ257" s="424"/>
      <c r="FA257" s="424"/>
      <c r="FB257" s="424"/>
      <c r="FC257" s="424"/>
      <c r="FD257" s="424"/>
      <c r="FE257" s="424"/>
      <c r="FF257" s="424"/>
      <c r="FG257" s="424"/>
      <c r="FH257" s="424"/>
      <c r="FI257" s="424"/>
      <c r="FJ257" s="424"/>
      <c r="FK257" s="424"/>
      <c r="FL257" s="424"/>
      <c r="FM257" s="424"/>
      <c r="FN257" s="424"/>
      <c r="FO257" s="424"/>
      <c r="FP257" s="424"/>
      <c r="FQ257" s="424"/>
      <c r="FR257" s="424"/>
      <c r="FS257" s="424"/>
      <c r="FT257" s="424"/>
      <c r="FU257" s="424"/>
      <c r="FV257" s="424"/>
      <c r="FW257" s="424"/>
      <c r="FX257" s="424"/>
      <c r="FY257" s="424"/>
      <c r="FZ257" s="424"/>
      <c r="GA257" s="424"/>
      <c r="GB257" s="424"/>
    </row>
    <row r="258" spans="1:193" ht="12" customHeight="1" x14ac:dyDescent="0.25">
      <c r="A258" s="842" t="str">
        <f t="shared" si="49"/>
        <v/>
      </c>
      <c r="B258" s="369" t="str">
        <f t="shared" si="44"/>
        <v/>
      </c>
      <c r="C258" s="982" t="str">
        <f>IF('Step 4 Support Tool'!F162=0,"",'Step 4 Support Tool'!F162)</f>
        <v/>
      </c>
      <c r="D258" s="982">
        <f>'Step 4 Support Tool'!G162</f>
        <v>0</v>
      </c>
      <c r="E258" s="983">
        <f>'Step 4 Support Tool'!C162</f>
        <v>0</v>
      </c>
      <c r="F258" s="983">
        <f>'Step 4 Support Tool'!D162</f>
        <v>0</v>
      </c>
      <c r="G258" s="842" t="str">
        <f>IF('Step 4 Support Tool'!E162="","",TRIM('Step 4 Support Tool'!E162))</f>
        <v/>
      </c>
      <c r="H258" s="842" t="str">
        <f t="shared" si="46"/>
        <v/>
      </c>
      <c r="I258" s="842" t="str">
        <f t="shared" si="47"/>
        <v/>
      </c>
      <c r="J258" s="984">
        <f>'Step 4 Support Tool'!B162</f>
        <v>0</v>
      </c>
      <c r="K258" s="369">
        <f>'Step 4 Support Tool'!H162</f>
        <v>0</v>
      </c>
      <c r="L258" s="369">
        <f>'Step 4 Support Tool'!I162</f>
        <v>0</v>
      </c>
      <c r="M258" s="985">
        <f>'Step 4 Support Tool'!J162</f>
        <v>0</v>
      </c>
      <c r="N258" s="985">
        <f>'Step 4 Support Tool'!K162</f>
        <v>0</v>
      </c>
      <c r="O258" s="985" t="str">
        <f>'Step 4 Support Tool'!L162</f>
        <v/>
      </c>
      <c r="P258" s="986">
        <f>'Step 4 Support Tool'!M162</f>
        <v>0</v>
      </c>
      <c r="Q258" s="987">
        <f>'Step 4 Support Tool'!N162</f>
        <v>0</v>
      </c>
      <c r="R258" s="987" t="str">
        <f>'Step 4 Support Tool'!O162</f>
        <v/>
      </c>
      <c r="S258" s="988" t="str">
        <f>'Step 4 Support Tool'!P162</f>
        <v/>
      </c>
      <c r="T258" s="989" t="str">
        <f>'Step 4 Support Tool'!Q162</f>
        <v/>
      </c>
      <c r="U258" s="989" t="str">
        <f>'Step 4 Support Tool'!R162</f>
        <v/>
      </c>
      <c r="V258" s="989" t="str">
        <f>'Step 4 Support Tool'!S162</f>
        <v/>
      </c>
      <c r="W258" s="988" t="str">
        <f>'Step 4 Support Tool'!T162</f>
        <v/>
      </c>
      <c r="X258" s="990" t="str">
        <f>'Step 4 Support Tool'!X162</f>
        <v/>
      </c>
      <c r="Y258" s="991" t="str">
        <f t="shared" si="48"/>
        <v/>
      </c>
      <c r="Z258" s="992" t="str">
        <f>'Step 4 Support Tool'!AB162</f>
        <v/>
      </c>
      <c r="AA258" s="993"/>
      <c r="AB258" s="993"/>
      <c r="AC258" s="373"/>
      <c r="AD258" s="373"/>
      <c r="AE258" s="373"/>
      <c r="AF258" s="373"/>
      <c r="AG258" s="373"/>
      <c r="AH258" s="373"/>
      <c r="AI258" s="424"/>
      <c r="AJ258" s="424"/>
      <c r="AK258" s="424"/>
      <c r="AL258" s="424"/>
      <c r="AO258" s="424"/>
      <c r="AP258" s="424"/>
      <c r="AQ258" s="424"/>
      <c r="AR258" s="424"/>
      <c r="AS258" s="424"/>
      <c r="AT258" s="424"/>
      <c r="AU258" s="424"/>
      <c r="AV258" s="424"/>
      <c r="AW258" s="424"/>
      <c r="AX258" s="424"/>
      <c r="AY258" s="424"/>
      <c r="AZ258" s="424"/>
      <c r="BA258" s="424"/>
      <c r="BB258" s="424"/>
      <c r="BC258" s="424"/>
      <c r="BG258" s="994" t="str">
        <f>SUBSTITUTE('Step 4 Support Tool'!A162," ","")</f>
        <v>EE145</v>
      </c>
      <c r="BH258" s="653">
        <f t="shared" si="45"/>
        <v>0</v>
      </c>
      <c r="BI258" s="424"/>
      <c r="BJ258" s="424"/>
      <c r="BK258" s="424"/>
      <c r="BL258" s="424"/>
      <c r="BM258" s="424"/>
      <c r="BN258" s="424"/>
      <c r="BO258" s="424"/>
      <c r="BP258" s="424"/>
      <c r="BQ258" s="424"/>
      <c r="BR258" s="424"/>
      <c r="CQ258" s="424"/>
      <c r="CR258" s="424"/>
      <c r="CT258" s="424"/>
      <c r="CU258" s="424"/>
      <c r="CV258" s="424"/>
      <c r="CW258" s="424"/>
      <c r="CX258" s="424"/>
      <c r="CY258" s="424"/>
      <c r="CZ258" s="424"/>
      <c r="DA258" s="424"/>
      <c r="DC258" s="424"/>
      <c r="DD258" s="424"/>
      <c r="DE258" s="424"/>
      <c r="DF258" s="424"/>
      <c r="DG258" s="424"/>
      <c r="DH258" s="424"/>
      <c r="DJ258" s="424"/>
      <c r="DK258" s="424"/>
      <c r="DL258" s="424"/>
      <c r="DM258" s="424"/>
      <c r="DN258" s="424"/>
      <c r="DO258" s="424"/>
      <c r="DP258" s="424"/>
      <c r="DQ258" s="424"/>
      <c r="DR258" s="424"/>
      <c r="DS258" s="424"/>
      <c r="DT258" s="424"/>
      <c r="DU258" s="424"/>
      <c r="DV258" s="424"/>
      <c r="DW258" s="424"/>
      <c r="DX258" s="424"/>
      <c r="DY258" s="424"/>
      <c r="DZ258" s="424"/>
      <c r="EA258" s="424"/>
      <c r="EB258" s="424"/>
      <c r="EC258" s="424"/>
      <c r="ED258" s="424"/>
      <c r="EE258" s="424"/>
      <c r="EF258" s="424"/>
      <c r="EG258" s="424"/>
      <c r="EH258" s="424"/>
      <c r="EI258" s="424"/>
      <c r="EJ258" s="424"/>
      <c r="EK258" s="424"/>
      <c r="EL258" s="424"/>
      <c r="EM258" s="424"/>
      <c r="EN258" s="424"/>
      <c r="EO258" s="424"/>
      <c r="EP258" s="424"/>
      <c r="EQ258" s="424"/>
      <c r="ER258" s="424"/>
      <c r="ES258" s="424"/>
      <c r="ET258" s="424"/>
      <c r="EU258" s="424"/>
      <c r="EV258" s="424"/>
      <c r="EW258" s="424"/>
      <c r="EX258" s="424"/>
      <c r="EY258" s="424"/>
      <c r="EZ258" s="424"/>
      <c r="FA258" s="424"/>
      <c r="FB258" s="424"/>
      <c r="FC258" s="424"/>
      <c r="FD258" s="424"/>
      <c r="FE258" s="424"/>
      <c r="FF258" s="424"/>
      <c r="FG258" s="424"/>
      <c r="FH258" s="424"/>
      <c r="FI258" s="424"/>
      <c r="FJ258" s="424"/>
      <c r="FK258" s="424"/>
      <c r="FL258" s="424"/>
      <c r="FM258" s="424"/>
      <c r="FN258" s="424"/>
      <c r="FO258" s="424"/>
      <c r="FP258" s="424"/>
      <c r="FQ258" s="424"/>
      <c r="FR258" s="424"/>
      <c r="FS258" s="424"/>
      <c r="FT258" s="424"/>
      <c r="FU258" s="424"/>
      <c r="FV258" s="424"/>
      <c r="FW258" s="424"/>
      <c r="FX258" s="424"/>
      <c r="FY258" s="424"/>
      <c r="FZ258" s="424"/>
      <c r="GA258" s="424"/>
      <c r="GB258" s="424"/>
    </row>
    <row r="259" spans="1:193" ht="12" customHeight="1" x14ac:dyDescent="0.25">
      <c r="A259" s="842" t="str">
        <f t="shared" si="49"/>
        <v/>
      </c>
      <c r="B259" s="369" t="str">
        <f t="shared" si="44"/>
        <v/>
      </c>
      <c r="C259" s="982" t="str">
        <f>IF('Step 4 Support Tool'!F163=0,"",'Step 4 Support Tool'!F163)</f>
        <v/>
      </c>
      <c r="D259" s="982">
        <f>'Step 4 Support Tool'!G163</f>
        <v>0</v>
      </c>
      <c r="E259" s="983">
        <f>'Step 4 Support Tool'!C163</f>
        <v>0</v>
      </c>
      <c r="F259" s="983">
        <f>'Step 4 Support Tool'!D163</f>
        <v>0</v>
      </c>
      <c r="G259" s="842" t="str">
        <f>IF('Step 4 Support Tool'!E163="","",TRIM('Step 4 Support Tool'!E163))</f>
        <v/>
      </c>
      <c r="H259" s="842" t="str">
        <f t="shared" si="46"/>
        <v/>
      </c>
      <c r="I259" s="842" t="str">
        <f t="shared" si="47"/>
        <v/>
      </c>
      <c r="J259" s="984">
        <f>'Step 4 Support Tool'!B163</f>
        <v>0</v>
      </c>
      <c r="K259" s="369">
        <f>'Step 4 Support Tool'!H163</f>
        <v>0</v>
      </c>
      <c r="L259" s="369">
        <f>'Step 4 Support Tool'!I163</f>
        <v>0</v>
      </c>
      <c r="M259" s="985">
        <f>'Step 4 Support Tool'!J163</f>
        <v>0</v>
      </c>
      <c r="N259" s="985">
        <f>'Step 4 Support Tool'!K163</f>
        <v>0</v>
      </c>
      <c r="O259" s="985" t="str">
        <f>'Step 4 Support Tool'!L163</f>
        <v/>
      </c>
      <c r="P259" s="986">
        <f>'Step 4 Support Tool'!M163</f>
        <v>0</v>
      </c>
      <c r="Q259" s="987">
        <f>'Step 4 Support Tool'!N163</f>
        <v>0</v>
      </c>
      <c r="R259" s="987" t="str">
        <f>'Step 4 Support Tool'!O163</f>
        <v/>
      </c>
      <c r="S259" s="988" t="str">
        <f>'Step 4 Support Tool'!P163</f>
        <v/>
      </c>
      <c r="T259" s="989" t="str">
        <f>'Step 4 Support Tool'!Q163</f>
        <v/>
      </c>
      <c r="U259" s="989" t="str">
        <f>'Step 4 Support Tool'!R163</f>
        <v/>
      </c>
      <c r="V259" s="989" t="str">
        <f>'Step 4 Support Tool'!S163</f>
        <v/>
      </c>
      <c r="W259" s="988" t="str">
        <f>'Step 4 Support Tool'!T163</f>
        <v/>
      </c>
      <c r="X259" s="990" t="str">
        <f>'Step 4 Support Tool'!X163</f>
        <v/>
      </c>
      <c r="Y259" s="991" t="str">
        <f t="shared" si="48"/>
        <v/>
      </c>
      <c r="Z259" s="992" t="str">
        <f>'Step 4 Support Tool'!AB163</f>
        <v/>
      </c>
      <c r="AA259" s="993"/>
      <c r="AB259" s="993"/>
      <c r="AC259" s="373"/>
      <c r="AD259" s="373"/>
      <c r="AE259" s="373"/>
      <c r="AF259" s="373"/>
      <c r="AG259" s="373"/>
      <c r="AH259" s="373"/>
      <c r="AI259" s="424"/>
      <c r="AJ259" s="424"/>
      <c r="AK259" s="424"/>
      <c r="AL259" s="424"/>
      <c r="AO259" s="424"/>
      <c r="AP259" s="424"/>
      <c r="AQ259" s="424"/>
      <c r="AR259" s="424"/>
      <c r="AS259" s="424"/>
      <c r="AT259" s="424"/>
      <c r="AU259" s="424"/>
      <c r="AV259" s="424"/>
      <c r="AW259" s="424"/>
      <c r="AX259" s="424"/>
      <c r="AY259" s="424"/>
      <c r="AZ259" s="424"/>
      <c r="BA259" s="424"/>
      <c r="BB259" s="424"/>
      <c r="BC259" s="424"/>
      <c r="BG259" s="994" t="str">
        <f>SUBSTITUTE('Step 4 Support Tool'!A163," ","")</f>
        <v>EE146</v>
      </c>
      <c r="BH259" s="653">
        <f t="shared" si="45"/>
        <v>0</v>
      </c>
      <c r="BI259" s="424"/>
      <c r="BJ259" s="424"/>
      <c r="BK259" s="424"/>
      <c r="BL259" s="424"/>
      <c r="BM259" s="424"/>
      <c r="BN259" s="424"/>
      <c r="BO259" s="424"/>
      <c r="BP259" s="424"/>
      <c r="BQ259" s="424"/>
      <c r="BR259" s="424"/>
      <c r="CQ259" s="424"/>
      <c r="CR259" s="424"/>
      <c r="CT259" s="424"/>
      <c r="CU259" s="424"/>
      <c r="CV259" s="424"/>
      <c r="CW259" s="424"/>
      <c r="CX259" s="424"/>
      <c r="CY259" s="424"/>
      <c r="CZ259" s="424"/>
      <c r="DA259" s="424"/>
      <c r="DC259" s="424"/>
      <c r="DD259" s="424"/>
      <c r="DE259" s="424"/>
      <c r="DF259" s="424"/>
      <c r="DG259" s="424"/>
      <c r="DH259" s="424"/>
      <c r="DJ259" s="424"/>
      <c r="DK259" s="424"/>
      <c r="DL259" s="424"/>
      <c r="DM259" s="424"/>
      <c r="DN259" s="424"/>
      <c r="DO259" s="424"/>
      <c r="DP259" s="424"/>
      <c r="DQ259" s="424"/>
      <c r="DR259" s="424"/>
      <c r="DS259" s="424"/>
      <c r="DT259" s="424"/>
      <c r="DU259" s="424"/>
      <c r="DV259" s="424"/>
      <c r="DW259" s="424"/>
      <c r="DX259" s="424"/>
      <c r="DY259" s="424"/>
      <c r="DZ259" s="424"/>
      <c r="EA259" s="424"/>
      <c r="EB259" s="424"/>
      <c r="EC259" s="424"/>
      <c r="ED259" s="424"/>
      <c r="EE259" s="424"/>
      <c r="EF259" s="424"/>
      <c r="EG259" s="424"/>
      <c r="EH259" s="424"/>
      <c r="EI259" s="424"/>
      <c r="EJ259" s="424"/>
      <c r="EK259" s="424"/>
      <c r="EL259" s="424"/>
      <c r="EM259" s="424"/>
      <c r="EN259" s="424"/>
      <c r="EO259" s="424"/>
      <c r="EP259" s="424"/>
      <c r="EQ259" s="424"/>
      <c r="ER259" s="424"/>
      <c r="ES259" s="424"/>
      <c r="ET259" s="424"/>
      <c r="EU259" s="424"/>
      <c r="EV259" s="424"/>
      <c r="EW259" s="424"/>
      <c r="EX259" s="424"/>
      <c r="EY259" s="424"/>
      <c r="EZ259" s="424"/>
      <c r="FA259" s="424"/>
      <c r="FB259" s="424"/>
      <c r="FC259" s="424"/>
      <c r="FD259" s="424"/>
      <c r="FE259" s="424"/>
      <c r="FF259" s="424"/>
      <c r="FG259" s="424"/>
      <c r="FH259" s="424"/>
      <c r="FI259" s="424"/>
      <c r="FJ259" s="424"/>
      <c r="FK259" s="424"/>
      <c r="FL259" s="424"/>
      <c r="FM259" s="424"/>
      <c r="FN259" s="424"/>
      <c r="FO259" s="424"/>
      <c r="FP259" s="424"/>
      <c r="FQ259" s="424"/>
      <c r="FR259" s="424"/>
      <c r="FS259" s="424"/>
      <c r="FT259" s="424"/>
      <c r="FU259" s="424"/>
      <c r="FV259" s="424"/>
      <c r="FW259" s="424"/>
      <c r="FX259" s="424"/>
      <c r="FY259" s="424"/>
      <c r="FZ259" s="424"/>
      <c r="GA259" s="424"/>
      <c r="GB259" s="424"/>
    </row>
    <row r="260" spans="1:193" ht="12" customHeight="1" x14ac:dyDescent="0.25">
      <c r="A260" s="842" t="str">
        <f t="shared" si="49"/>
        <v/>
      </c>
      <c r="B260" s="369" t="str">
        <f t="shared" si="44"/>
        <v/>
      </c>
      <c r="C260" s="982" t="str">
        <f>IF('Step 4 Support Tool'!F164=0,"",'Step 4 Support Tool'!F164)</f>
        <v/>
      </c>
      <c r="D260" s="982">
        <f>'Step 4 Support Tool'!G164</f>
        <v>0</v>
      </c>
      <c r="E260" s="983">
        <f>'Step 4 Support Tool'!C164</f>
        <v>0</v>
      </c>
      <c r="F260" s="983">
        <f>'Step 4 Support Tool'!D164</f>
        <v>0</v>
      </c>
      <c r="G260" s="842" t="str">
        <f>IF('Step 4 Support Tool'!E164="","",TRIM('Step 4 Support Tool'!E164))</f>
        <v/>
      </c>
      <c r="H260" s="842" t="str">
        <f t="shared" si="46"/>
        <v/>
      </c>
      <c r="I260" s="842" t="str">
        <f t="shared" si="47"/>
        <v/>
      </c>
      <c r="J260" s="984">
        <f>'Step 4 Support Tool'!B164</f>
        <v>0</v>
      </c>
      <c r="K260" s="369">
        <f>'Step 4 Support Tool'!H164</f>
        <v>0</v>
      </c>
      <c r="L260" s="369">
        <f>'Step 4 Support Tool'!I164</f>
        <v>0</v>
      </c>
      <c r="M260" s="985">
        <f>'Step 4 Support Tool'!J164</f>
        <v>0</v>
      </c>
      <c r="N260" s="985">
        <f>'Step 4 Support Tool'!K164</f>
        <v>0</v>
      </c>
      <c r="O260" s="985" t="str">
        <f>'Step 4 Support Tool'!L164</f>
        <v/>
      </c>
      <c r="P260" s="986">
        <f>'Step 4 Support Tool'!M164</f>
        <v>0</v>
      </c>
      <c r="Q260" s="987">
        <f>'Step 4 Support Tool'!N164</f>
        <v>0</v>
      </c>
      <c r="R260" s="987" t="str">
        <f>'Step 4 Support Tool'!O164</f>
        <v/>
      </c>
      <c r="S260" s="988" t="str">
        <f>'Step 4 Support Tool'!P164</f>
        <v/>
      </c>
      <c r="T260" s="989" t="str">
        <f>'Step 4 Support Tool'!Q164</f>
        <v/>
      </c>
      <c r="U260" s="989" t="str">
        <f>'Step 4 Support Tool'!R164</f>
        <v/>
      </c>
      <c r="V260" s="989" t="str">
        <f>'Step 4 Support Tool'!S164</f>
        <v/>
      </c>
      <c r="W260" s="988" t="str">
        <f>'Step 4 Support Tool'!T164</f>
        <v/>
      </c>
      <c r="X260" s="990" t="str">
        <f>'Step 4 Support Tool'!X164</f>
        <v/>
      </c>
      <c r="Y260" s="991" t="str">
        <f t="shared" si="48"/>
        <v/>
      </c>
      <c r="Z260" s="992" t="str">
        <f>'Step 4 Support Tool'!AB164</f>
        <v/>
      </c>
      <c r="AA260" s="993"/>
      <c r="AB260" s="993"/>
      <c r="AC260" s="373"/>
      <c r="AD260" s="373"/>
      <c r="AE260" s="373"/>
      <c r="AF260" s="373"/>
      <c r="AG260" s="373"/>
      <c r="AH260" s="373"/>
      <c r="AI260" s="424"/>
      <c r="AJ260" s="424"/>
      <c r="AK260" s="424"/>
      <c r="AL260" s="424"/>
      <c r="AO260" s="424"/>
      <c r="AP260" s="424"/>
      <c r="AQ260" s="424"/>
      <c r="AR260" s="424"/>
      <c r="AS260" s="424"/>
      <c r="AT260" s="424"/>
      <c r="AU260" s="424"/>
      <c r="AV260" s="424"/>
      <c r="AW260" s="424"/>
      <c r="AX260" s="424"/>
      <c r="AY260" s="424"/>
      <c r="AZ260" s="424"/>
      <c r="BA260" s="424"/>
      <c r="BB260" s="424"/>
      <c r="BC260" s="424"/>
      <c r="BG260" s="994" t="str">
        <f>SUBSTITUTE('Step 4 Support Tool'!A164," ","")</f>
        <v>EE147</v>
      </c>
      <c r="BH260" s="653">
        <f t="shared" si="45"/>
        <v>0</v>
      </c>
      <c r="BI260" s="424"/>
      <c r="BJ260" s="424"/>
      <c r="BK260" s="424"/>
      <c r="BL260" s="424"/>
      <c r="BM260" s="424"/>
      <c r="BN260" s="424"/>
      <c r="BO260" s="424"/>
      <c r="BP260" s="424"/>
      <c r="BQ260" s="424"/>
      <c r="BR260" s="424"/>
      <c r="CQ260" s="424"/>
      <c r="CR260" s="424"/>
      <c r="CT260" s="424"/>
      <c r="CU260" s="424"/>
      <c r="CV260" s="424"/>
      <c r="CW260" s="424"/>
      <c r="CX260" s="424"/>
      <c r="CY260" s="424"/>
      <c r="CZ260" s="424"/>
      <c r="DA260" s="424"/>
      <c r="DC260" s="424"/>
      <c r="DD260" s="424"/>
      <c r="DE260" s="424"/>
      <c r="DF260" s="424"/>
      <c r="DG260" s="424"/>
      <c r="DH260" s="424"/>
      <c r="DJ260" s="424"/>
      <c r="DK260" s="424"/>
      <c r="DL260" s="424"/>
      <c r="DM260" s="424"/>
      <c r="DN260" s="424"/>
      <c r="DO260" s="424"/>
      <c r="DP260" s="424"/>
      <c r="DQ260" s="424"/>
      <c r="DR260" s="424"/>
      <c r="DS260" s="424"/>
      <c r="DT260" s="424"/>
      <c r="DU260" s="424"/>
      <c r="DV260" s="424"/>
      <c r="DW260" s="424"/>
      <c r="DX260" s="424"/>
      <c r="DY260" s="424"/>
      <c r="DZ260" s="424"/>
      <c r="EA260" s="424"/>
      <c r="EB260" s="424"/>
      <c r="EC260" s="424"/>
      <c r="ED260" s="424"/>
      <c r="EE260" s="424"/>
      <c r="EF260" s="424"/>
      <c r="EG260" s="424"/>
      <c r="EH260" s="424"/>
      <c r="EI260" s="424"/>
      <c r="EJ260" s="424"/>
      <c r="EK260" s="424"/>
      <c r="EL260" s="424"/>
      <c r="EM260" s="424"/>
      <c r="EN260" s="424"/>
      <c r="EO260" s="424"/>
      <c r="EP260" s="424"/>
      <c r="EQ260" s="424"/>
      <c r="ER260" s="424"/>
      <c r="ES260" s="424"/>
      <c r="ET260" s="424"/>
      <c r="EU260" s="424"/>
      <c r="EV260" s="424"/>
      <c r="EW260" s="424"/>
      <c r="EX260" s="424"/>
      <c r="EY260" s="424"/>
      <c r="EZ260" s="424"/>
      <c r="FA260" s="424"/>
      <c r="FB260" s="424"/>
      <c r="FC260" s="424"/>
      <c r="FD260" s="424"/>
      <c r="FE260" s="424"/>
      <c r="FF260" s="424"/>
      <c r="FG260" s="424"/>
      <c r="FH260" s="424"/>
      <c r="FI260" s="424"/>
      <c r="FJ260" s="424"/>
      <c r="FK260" s="424"/>
      <c r="FL260" s="424"/>
      <c r="FM260" s="424"/>
      <c r="FN260" s="424"/>
      <c r="FO260" s="424"/>
      <c r="FP260" s="424"/>
      <c r="FQ260" s="424"/>
      <c r="FR260" s="424"/>
      <c r="FS260" s="424"/>
      <c r="FT260" s="424"/>
      <c r="FU260" s="424"/>
      <c r="FV260" s="424"/>
      <c r="FW260" s="424"/>
      <c r="FX260" s="424"/>
      <c r="FY260" s="424"/>
      <c r="FZ260" s="424"/>
      <c r="GA260" s="424"/>
      <c r="GB260" s="424"/>
    </row>
    <row r="261" spans="1:193" ht="12" customHeight="1" x14ac:dyDescent="0.25">
      <c r="A261" s="842" t="str">
        <f t="shared" si="49"/>
        <v/>
      </c>
      <c r="B261" s="369" t="str">
        <f t="shared" si="44"/>
        <v/>
      </c>
      <c r="C261" s="982" t="str">
        <f>IF('Step 4 Support Tool'!F165=0,"",'Step 4 Support Tool'!F165)</f>
        <v/>
      </c>
      <c r="D261" s="982">
        <f>'Step 4 Support Tool'!G165</f>
        <v>0</v>
      </c>
      <c r="E261" s="983">
        <f>'Step 4 Support Tool'!C165</f>
        <v>0</v>
      </c>
      <c r="F261" s="983">
        <f>'Step 4 Support Tool'!D165</f>
        <v>0</v>
      </c>
      <c r="G261" s="842" t="str">
        <f>IF('Step 4 Support Tool'!E165="","",TRIM('Step 4 Support Tool'!E165))</f>
        <v/>
      </c>
      <c r="H261" s="842" t="str">
        <f t="shared" si="46"/>
        <v/>
      </c>
      <c r="I261" s="842" t="str">
        <f t="shared" si="47"/>
        <v/>
      </c>
      <c r="J261" s="984">
        <f>'Step 4 Support Tool'!B165</f>
        <v>0</v>
      </c>
      <c r="K261" s="369">
        <f>'Step 4 Support Tool'!H165</f>
        <v>0</v>
      </c>
      <c r="L261" s="369">
        <f>'Step 4 Support Tool'!I165</f>
        <v>0</v>
      </c>
      <c r="M261" s="985">
        <f>'Step 4 Support Tool'!J165</f>
        <v>0</v>
      </c>
      <c r="N261" s="985">
        <f>'Step 4 Support Tool'!K165</f>
        <v>0</v>
      </c>
      <c r="O261" s="985" t="str">
        <f>'Step 4 Support Tool'!L165</f>
        <v/>
      </c>
      <c r="P261" s="986">
        <f>'Step 4 Support Tool'!M165</f>
        <v>0</v>
      </c>
      <c r="Q261" s="987">
        <f>'Step 4 Support Tool'!N165</f>
        <v>0</v>
      </c>
      <c r="R261" s="987" t="str">
        <f>'Step 4 Support Tool'!O165</f>
        <v/>
      </c>
      <c r="S261" s="988" t="str">
        <f>'Step 4 Support Tool'!P165</f>
        <v/>
      </c>
      <c r="T261" s="989" t="str">
        <f>'Step 4 Support Tool'!Q165</f>
        <v/>
      </c>
      <c r="U261" s="989" t="str">
        <f>'Step 4 Support Tool'!R165</f>
        <v/>
      </c>
      <c r="V261" s="989" t="str">
        <f>'Step 4 Support Tool'!S165</f>
        <v/>
      </c>
      <c r="W261" s="988" t="str">
        <f>'Step 4 Support Tool'!T165</f>
        <v/>
      </c>
      <c r="X261" s="990" t="str">
        <f>'Step 4 Support Tool'!X165</f>
        <v/>
      </c>
      <c r="Y261" s="991" t="str">
        <f t="shared" si="48"/>
        <v/>
      </c>
      <c r="Z261" s="992" t="str">
        <f>'Step 4 Support Tool'!AB165</f>
        <v/>
      </c>
      <c r="AA261" s="993"/>
      <c r="AB261" s="993"/>
      <c r="AC261" s="373"/>
      <c r="AD261" s="373"/>
      <c r="AE261" s="373"/>
      <c r="AF261" s="373"/>
      <c r="AG261" s="373"/>
      <c r="AH261" s="373"/>
      <c r="AI261" s="424"/>
      <c r="AJ261" s="424"/>
      <c r="AK261" s="424"/>
      <c r="AL261" s="424"/>
      <c r="AO261" s="424"/>
      <c r="AP261" s="424"/>
      <c r="AQ261" s="424"/>
      <c r="AR261" s="424"/>
      <c r="AS261" s="424"/>
      <c r="AT261" s="424"/>
      <c r="AU261" s="424"/>
      <c r="AV261" s="424"/>
      <c r="AW261" s="424"/>
      <c r="AX261" s="424"/>
      <c r="AY261" s="424"/>
      <c r="AZ261" s="424"/>
      <c r="BA261" s="424"/>
      <c r="BB261" s="424"/>
      <c r="BC261" s="424"/>
      <c r="BG261" s="994" t="str">
        <f>SUBSTITUTE('Step 4 Support Tool'!A165," ","")</f>
        <v>EE148</v>
      </c>
      <c r="BH261" s="653">
        <f t="shared" si="45"/>
        <v>0</v>
      </c>
      <c r="BI261" s="424"/>
      <c r="BJ261" s="424"/>
      <c r="BK261" s="424"/>
      <c r="BL261" s="424"/>
      <c r="BM261" s="424"/>
      <c r="BN261" s="424"/>
      <c r="BO261" s="424"/>
      <c r="BP261" s="424"/>
      <c r="BQ261" s="424"/>
      <c r="BR261" s="424"/>
      <c r="CQ261" s="424"/>
      <c r="CR261" s="424"/>
      <c r="CT261" s="424"/>
      <c r="CU261" s="424"/>
      <c r="CV261" s="424"/>
      <c r="CW261" s="424"/>
      <c r="CX261" s="424"/>
      <c r="CY261" s="424"/>
      <c r="CZ261" s="424"/>
      <c r="DA261" s="424"/>
      <c r="DC261" s="424"/>
      <c r="DD261" s="424"/>
      <c r="DE261" s="424"/>
      <c r="DF261" s="424"/>
      <c r="DG261" s="424"/>
      <c r="DH261" s="424"/>
      <c r="DJ261" s="424"/>
      <c r="DK261" s="424"/>
      <c r="DL261" s="424"/>
      <c r="DM261" s="424"/>
      <c r="DN261" s="424"/>
      <c r="DO261" s="424"/>
      <c r="DP261" s="424"/>
      <c r="DQ261" s="424"/>
      <c r="DR261" s="424"/>
      <c r="DS261" s="424"/>
      <c r="DT261" s="424"/>
      <c r="DU261" s="424"/>
      <c r="DV261" s="424"/>
      <c r="DW261" s="424"/>
      <c r="DX261" s="424"/>
      <c r="DY261" s="424"/>
      <c r="DZ261" s="424"/>
      <c r="EA261" s="424"/>
      <c r="EB261" s="424"/>
      <c r="EC261" s="424"/>
      <c r="ED261" s="424"/>
      <c r="EE261" s="424"/>
      <c r="EF261" s="424"/>
      <c r="EG261" s="424"/>
      <c r="EH261" s="424"/>
      <c r="EI261" s="424"/>
      <c r="EJ261" s="424"/>
      <c r="EK261" s="424"/>
      <c r="EL261" s="424"/>
      <c r="EM261" s="424"/>
      <c r="EN261" s="424"/>
      <c r="EO261" s="424"/>
      <c r="EP261" s="424"/>
      <c r="EQ261" s="424"/>
      <c r="ER261" s="424"/>
      <c r="ES261" s="424"/>
      <c r="ET261" s="424"/>
      <c r="EU261" s="424"/>
      <c r="EV261" s="424"/>
      <c r="EW261" s="424"/>
      <c r="EX261" s="424"/>
      <c r="EY261" s="424"/>
      <c r="EZ261" s="424"/>
      <c r="FA261" s="424"/>
      <c r="FB261" s="424"/>
      <c r="FC261" s="424"/>
      <c r="FD261" s="424"/>
      <c r="FE261" s="424"/>
      <c r="FF261" s="424"/>
      <c r="FG261" s="424"/>
      <c r="FH261" s="424"/>
      <c r="FI261" s="424"/>
      <c r="FJ261" s="424"/>
      <c r="FK261" s="424"/>
      <c r="FL261" s="424"/>
      <c r="FM261" s="424"/>
      <c r="FN261" s="424"/>
      <c r="FO261" s="424"/>
      <c r="FP261" s="424"/>
      <c r="FQ261" s="424"/>
      <c r="FR261" s="424"/>
      <c r="FS261" s="424"/>
      <c r="FT261" s="424"/>
      <c r="FU261" s="424"/>
      <c r="FV261" s="424"/>
      <c r="FW261" s="424"/>
      <c r="FX261" s="424"/>
      <c r="FY261" s="424"/>
      <c r="FZ261" s="424"/>
      <c r="GA261" s="424"/>
      <c r="GB261" s="424"/>
    </row>
    <row r="262" spans="1:193" ht="12" customHeight="1" x14ac:dyDescent="0.25">
      <c r="A262" s="842" t="str">
        <f t="shared" si="37"/>
        <v/>
      </c>
      <c r="B262" s="369" t="str">
        <f t="shared" si="44"/>
        <v/>
      </c>
      <c r="C262" s="982" t="str">
        <f>IF('Step 4 Support Tool'!F166=0,"",'Step 4 Support Tool'!F166)</f>
        <v/>
      </c>
      <c r="D262" s="982">
        <f>'Step 4 Support Tool'!G166</f>
        <v>0</v>
      </c>
      <c r="E262" s="983">
        <f>'Step 4 Support Tool'!C166</f>
        <v>0</v>
      </c>
      <c r="F262" s="983">
        <f>'Step 4 Support Tool'!D166</f>
        <v>0</v>
      </c>
      <c r="G262" s="842" t="str">
        <f>IF('Step 4 Support Tool'!E166="","",TRIM('Step 4 Support Tool'!E166))</f>
        <v/>
      </c>
      <c r="H262" s="842" t="str">
        <f t="shared" si="46"/>
        <v/>
      </c>
      <c r="I262" s="842" t="str">
        <f t="shared" ref="I262" si="50">IF(G262="","",_xlfn.XLOOKUP(G262,$G$270:$G$369,$C$270:$C$369,"",0,1))</f>
        <v/>
      </c>
      <c r="J262" s="984">
        <f>'Step 4 Support Tool'!B166</f>
        <v>0</v>
      </c>
      <c r="K262" s="369">
        <f>'Step 4 Support Tool'!H166</f>
        <v>0</v>
      </c>
      <c r="L262" s="369">
        <f>'Step 4 Support Tool'!I166</f>
        <v>0</v>
      </c>
      <c r="M262" s="985">
        <f>'Step 4 Support Tool'!J166</f>
        <v>0</v>
      </c>
      <c r="N262" s="985">
        <f>'Step 4 Support Tool'!K166</f>
        <v>0</v>
      </c>
      <c r="O262" s="985" t="str">
        <f>'Step 4 Support Tool'!L166</f>
        <v/>
      </c>
      <c r="P262" s="986">
        <f>'Step 4 Support Tool'!M166</f>
        <v>0</v>
      </c>
      <c r="Q262" s="987">
        <f>'Step 4 Support Tool'!N166</f>
        <v>0</v>
      </c>
      <c r="R262" s="987" t="str">
        <f>'Step 4 Support Tool'!O166</f>
        <v/>
      </c>
      <c r="S262" s="988" t="str">
        <f>'Step 4 Support Tool'!P166</f>
        <v/>
      </c>
      <c r="T262" s="989" t="str">
        <f>'Step 4 Support Tool'!Q166</f>
        <v/>
      </c>
      <c r="U262" s="989" t="str">
        <f>'Step 4 Support Tool'!R166</f>
        <v/>
      </c>
      <c r="V262" s="989" t="str">
        <f>'Step 4 Support Tool'!S166</f>
        <v/>
      </c>
      <c r="W262" s="988" t="str">
        <f>'Step 4 Support Tool'!T166</f>
        <v/>
      </c>
      <c r="X262" s="990" t="str">
        <f>'Step 4 Support Tool'!X166</f>
        <v/>
      </c>
      <c r="Y262" s="991" t="str">
        <f t="shared" si="48"/>
        <v/>
      </c>
      <c r="Z262" s="992" t="str">
        <f>'Step 4 Support Tool'!AB166</f>
        <v/>
      </c>
      <c r="AA262" s="993"/>
      <c r="AB262" s="993"/>
      <c r="AC262" s="373"/>
      <c r="AD262" s="373"/>
      <c r="AE262" s="373"/>
      <c r="AF262" s="373"/>
      <c r="AG262" s="373"/>
      <c r="AH262" s="373"/>
      <c r="AI262" s="424"/>
      <c r="AJ262" s="424"/>
      <c r="AK262" s="424"/>
      <c r="AL262" s="424"/>
      <c r="AO262" s="424"/>
      <c r="AP262" s="424"/>
      <c r="AQ262" s="424"/>
      <c r="AR262" s="424"/>
      <c r="AS262" s="424"/>
      <c r="AT262" s="424"/>
      <c r="AU262" s="424"/>
      <c r="AV262" s="424"/>
      <c r="AW262" s="424"/>
      <c r="AX262" s="424"/>
      <c r="AY262" s="424"/>
      <c r="AZ262" s="424"/>
      <c r="BA262" s="424"/>
      <c r="BB262" s="424"/>
      <c r="BC262" s="424"/>
      <c r="BG262" s="994" t="str">
        <f>SUBSTITUTE('Step 4 Support Tool'!A166," ","")</f>
        <v>EE149</v>
      </c>
      <c r="BH262" s="653">
        <f t="shared" si="45"/>
        <v>0</v>
      </c>
      <c r="BI262" s="424"/>
      <c r="BJ262" s="424"/>
      <c r="BK262" s="424"/>
      <c r="BL262" s="424"/>
      <c r="BM262" s="424"/>
      <c r="BN262" s="424"/>
      <c r="BO262" s="424"/>
      <c r="BP262" s="424"/>
      <c r="BQ262" s="424"/>
      <c r="BR262" s="424"/>
      <c r="CQ262" s="424"/>
      <c r="CR262" s="424"/>
      <c r="CT262" s="424"/>
      <c r="CU262" s="424"/>
      <c r="CV262" s="424"/>
      <c r="CW262" s="424"/>
      <c r="CX262" s="424"/>
      <c r="CY262" s="424"/>
      <c r="CZ262" s="424"/>
      <c r="DA262" s="424"/>
      <c r="DC262" s="424"/>
      <c r="DD262" s="424"/>
      <c r="DE262" s="424"/>
      <c r="DF262" s="424"/>
      <c r="DG262" s="424"/>
      <c r="DH262" s="424"/>
      <c r="DJ262" s="424"/>
      <c r="DK262" s="424"/>
      <c r="DL262" s="424"/>
      <c r="DM262" s="424"/>
      <c r="DN262" s="424"/>
      <c r="DO262" s="424"/>
      <c r="DP262" s="424"/>
      <c r="DQ262" s="424"/>
      <c r="DR262" s="424"/>
      <c r="DS262" s="424"/>
      <c r="DT262" s="424"/>
      <c r="DU262" s="424"/>
      <c r="DV262" s="424"/>
      <c r="DW262" s="424"/>
      <c r="DX262" s="424"/>
      <c r="DY262" s="424"/>
      <c r="DZ262" s="424"/>
      <c r="EA262" s="424"/>
      <c r="EB262" s="424"/>
      <c r="EC262" s="424"/>
      <c r="ED262" s="424"/>
      <c r="EE262" s="424"/>
      <c r="EF262" s="424"/>
      <c r="EG262" s="424"/>
      <c r="EH262" s="424"/>
      <c r="EI262" s="424"/>
      <c r="EJ262" s="424"/>
      <c r="EK262" s="424"/>
      <c r="EL262" s="424"/>
      <c r="EM262" s="424"/>
      <c r="EN262" s="424"/>
      <c r="EO262" s="424"/>
      <c r="EP262" s="424"/>
      <c r="EQ262" s="424"/>
      <c r="ER262" s="424"/>
      <c r="ES262" s="424"/>
      <c r="ET262" s="424"/>
      <c r="EU262" s="424"/>
      <c r="EV262" s="424"/>
      <c r="EW262" s="424"/>
      <c r="EX262" s="424"/>
      <c r="EY262" s="424"/>
      <c r="EZ262" s="424"/>
      <c r="FA262" s="424"/>
      <c r="FB262" s="424"/>
      <c r="FC262" s="424"/>
      <c r="FD262" s="424"/>
      <c r="FE262" s="424"/>
      <c r="FF262" s="424"/>
      <c r="FG262" s="424"/>
      <c r="FH262" s="424"/>
      <c r="FI262" s="424"/>
      <c r="FJ262" s="424"/>
      <c r="FK262" s="424"/>
      <c r="FL262" s="424"/>
      <c r="FM262" s="424"/>
      <c r="FN262" s="424"/>
      <c r="FO262" s="424"/>
      <c r="FP262" s="424"/>
      <c r="FQ262" s="424"/>
      <c r="FR262" s="424"/>
      <c r="FS262" s="424"/>
      <c r="FT262" s="424"/>
      <c r="FU262" s="424"/>
      <c r="FV262" s="424"/>
      <c r="FW262" s="424"/>
      <c r="FX262" s="424"/>
      <c r="FY262" s="424"/>
      <c r="FZ262" s="424"/>
      <c r="GA262" s="424"/>
      <c r="GB262" s="424"/>
    </row>
    <row r="263" spans="1:193" ht="12" customHeight="1" x14ac:dyDescent="0.25">
      <c r="A263" s="424"/>
      <c r="B263" s="424"/>
      <c r="C263" s="424"/>
      <c r="D263" s="424"/>
      <c r="E263" s="424"/>
      <c r="F263" s="424"/>
      <c r="G263" s="424"/>
      <c r="H263" s="424"/>
      <c r="I263" s="424"/>
      <c r="J263" s="424"/>
      <c r="K263" s="424"/>
      <c r="L263" s="424"/>
      <c r="M263" s="424"/>
      <c r="N263" s="424"/>
      <c r="O263" s="424"/>
      <c r="P263" s="424"/>
      <c r="Q263" s="424"/>
      <c r="R263" s="424"/>
      <c r="S263" s="424"/>
      <c r="T263" s="424"/>
      <c r="U263" s="424"/>
      <c r="V263" s="424"/>
      <c r="W263" s="424"/>
      <c r="X263" s="424"/>
      <c r="Y263" s="424"/>
      <c r="Z263" s="424"/>
      <c r="AA263" s="424"/>
      <c r="AB263" s="424"/>
      <c r="AC263" s="424"/>
      <c r="AD263" s="424"/>
      <c r="AE263" s="424"/>
      <c r="AF263" s="424"/>
      <c r="AG263" s="424"/>
      <c r="AH263" s="424"/>
      <c r="AI263" s="424"/>
      <c r="AJ263" s="424"/>
      <c r="AK263" s="424"/>
      <c r="AL263" s="424"/>
      <c r="AM263" s="424"/>
      <c r="AN263" s="424"/>
      <c r="AX263" s="424"/>
      <c r="AY263" s="424"/>
      <c r="AZ263" s="424"/>
      <c r="BA263" s="424"/>
      <c r="BB263" s="424"/>
      <c r="BC263" s="424"/>
      <c r="BD263" s="424"/>
      <c r="BE263" s="424"/>
      <c r="BF263" s="424"/>
      <c r="BG263" s="424"/>
      <c r="BH263" s="424"/>
      <c r="BI263" s="424"/>
      <c r="BJ263" s="424"/>
      <c r="BK263" s="424"/>
      <c r="BL263" s="424"/>
      <c r="BM263" s="424"/>
      <c r="BN263" s="424"/>
      <c r="BO263" s="424"/>
      <c r="BP263" s="424"/>
      <c r="BQ263" s="424"/>
      <c r="BR263" s="424"/>
      <c r="CQ263" s="424"/>
      <c r="CR263" s="424"/>
      <c r="CT263" s="424"/>
      <c r="CU263" s="424"/>
      <c r="CV263" s="424"/>
      <c r="CW263" s="424"/>
      <c r="CX263" s="424"/>
      <c r="CY263" s="424"/>
      <c r="CZ263" s="424"/>
      <c r="DA263" s="424"/>
      <c r="DC263" s="424"/>
      <c r="DD263" s="424"/>
      <c r="DE263" s="424"/>
      <c r="DF263" s="424"/>
      <c r="DG263" s="424"/>
      <c r="DH263" s="424"/>
      <c r="DJ263" s="424"/>
      <c r="DK263" s="424"/>
      <c r="DL263" s="424"/>
      <c r="DM263" s="424"/>
      <c r="DN263" s="424"/>
      <c r="DO263" s="424"/>
      <c r="DP263" s="424"/>
      <c r="DQ263" s="424"/>
      <c r="DR263" s="424"/>
      <c r="DS263" s="424"/>
      <c r="DT263" s="424"/>
      <c r="DU263" s="424"/>
      <c r="DV263" s="424"/>
      <c r="DW263" s="424"/>
      <c r="DX263" s="424"/>
      <c r="DY263" s="424"/>
      <c r="DZ263" s="424"/>
      <c r="EA263" s="424"/>
      <c r="EB263" s="424"/>
      <c r="EC263" s="424"/>
      <c r="ED263" s="424"/>
      <c r="EE263" s="424"/>
      <c r="EF263" s="424"/>
      <c r="EG263" s="424"/>
      <c r="EH263" s="424"/>
      <c r="EI263" s="424"/>
      <c r="EJ263" s="424"/>
      <c r="EK263" s="424"/>
      <c r="EL263" s="424"/>
      <c r="EM263" s="424"/>
      <c r="EN263" s="424"/>
      <c r="EO263" s="424"/>
      <c r="EP263" s="424"/>
      <c r="EQ263" s="424"/>
      <c r="ER263" s="424"/>
      <c r="ES263" s="424"/>
      <c r="ET263" s="424"/>
      <c r="EU263" s="424"/>
      <c r="EV263" s="424"/>
      <c r="EW263" s="424"/>
      <c r="EX263" s="424"/>
      <c r="EY263" s="424"/>
      <c r="EZ263" s="424"/>
      <c r="FA263" s="424"/>
      <c r="FB263" s="424"/>
      <c r="FC263" s="424"/>
      <c r="FD263" s="424"/>
      <c r="FE263" s="424"/>
      <c r="FF263" s="424"/>
      <c r="FG263" s="424"/>
      <c r="FH263" s="424"/>
      <c r="FI263" s="424"/>
      <c r="FJ263" s="424"/>
      <c r="FK263" s="424"/>
      <c r="FL263" s="424"/>
      <c r="FM263" s="424"/>
      <c r="FN263" s="424"/>
      <c r="FO263" s="424"/>
      <c r="FP263" s="424"/>
      <c r="FQ263" s="424"/>
      <c r="FR263" s="424"/>
      <c r="FS263" s="424"/>
      <c r="FT263" s="424"/>
      <c r="FU263" s="424"/>
      <c r="FV263" s="424"/>
      <c r="FW263" s="424"/>
      <c r="FX263" s="424"/>
      <c r="FY263" s="424"/>
      <c r="FZ263" s="424"/>
      <c r="GA263" s="424"/>
      <c r="GB263" s="424"/>
      <c r="GC263" s="424"/>
      <c r="GD263" s="424"/>
      <c r="GE263" s="424"/>
      <c r="GF263" s="424"/>
      <c r="GG263" s="424"/>
      <c r="GH263" s="424"/>
      <c r="GI263" s="424"/>
      <c r="GJ263" s="424"/>
    </row>
    <row r="264" spans="1:193" x14ac:dyDescent="0.25">
      <c r="A264" s="424" t="s">
        <v>1484</v>
      </c>
      <c r="B264" s="424" t="s">
        <v>1484</v>
      </c>
      <c r="C264" s="424"/>
      <c r="D264" s="424" t="s">
        <v>1484</v>
      </c>
      <c r="E264" s="424" t="s">
        <v>1484</v>
      </c>
      <c r="F264" s="424" t="s">
        <v>1484</v>
      </c>
      <c r="G264" s="424"/>
      <c r="H264" s="424" t="s">
        <v>1484</v>
      </c>
      <c r="I264" s="424" t="s">
        <v>1484</v>
      </c>
      <c r="J264" s="424" t="s">
        <v>1484</v>
      </c>
      <c r="K264" s="424" t="s">
        <v>1484</v>
      </c>
      <c r="L264" s="424" t="s">
        <v>1484</v>
      </c>
      <c r="M264" s="424" t="s">
        <v>1484</v>
      </c>
      <c r="N264" s="424" t="s">
        <v>1484</v>
      </c>
      <c r="O264" s="424" t="s">
        <v>1484</v>
      </c>
      <c r="P264" s="424"/>
      <c r="Q264" s="424" t="s">
        <v>1484</v>
      </c>
      <c r="R264" s="424" t="s">
        <v>1484</v>
      </c>
      <c r="S264" s="424"/>
      <c r="T264" s="424" t="s">
        <v>1484</v>
      </c>
      <c r="U264" s="424" t="s">
        <v>1484</v>
      </c>
      <c r="V264" s="424"/>
      <c r="W264" s="424" t="s">
        <v>1484</v>
      </c>
      <c r="X264" s="424" t="s">
        <v>1484</v>
      </c>
      <c r="Y264" s="424" t="s">
        <v>1484</v>
      </c>
      <c r="Z264" s="424"/>
      <c r="AA264" s="424" t="s">
        <v>1484</v>
      </c>
      <c r="AB264" s="424" t="s">
        <v>1484</v>
      </c>
      <c r="AC264" s="424"/>
      <c r="AD264" s="424" t="s">
        <v>1484</v>
      </c>
      <c r="AE264" s="424" t="s">
        <v>1484</v>
      </c>
      <c r="AF264" s="424"/>
      <c r="AG264" s="424" t="s">
        <v>1484</v>
      </c>
      <c r="AH264" s="424"/>
      <c r="AI264" s="424"/>
      <c r="AJ264" s="424"/>
      <c r="AK264" s="424"/>
      <c r="AL264" s="424"/>
      <c r="AM264" s="424"/>
      <c r="AN264" s="424"/>
      <c r="AO264" s="424"/>
      <c r="AP264" s="424"/>
      <c r="AQ264" s="424"/>
      <c r="AR264" s="424"/>
      <c r="AS264" s="424"/>
      <c r="AT264" s="424"/>
      <c r="AU264" s="424"/>
      <c r="AV264" s="424"/>
      <c r="AW264" s="424"/>
      <c r="AX264" s="424"/>
      <c r="AY264" s="424"/>
      <c r="AZ264" s="424"/>
      <c r="BA264" s="424"/>
      <c r="BB264" s="424"/>
      <c r="BC264" s="424"/>
      <c r="BD264" s="424"/>
      <c r="BE264" s="424"/>
      <c r="BF264" s="424"/>
      <c r="BG264" s="424"/>
      <c r="BH264" s="424"/>
      <c r="BI264" s="424"/>
      <c r="BJ264" s="424"/>
      <c r="BK264" s="424"/>
      <c r="BL264" s="424"/>
      <c r="BM264" s="424"/>
      <c r="BN264" s="424"/>
      <c r="BO264" s="424"/>
      <c r="BP264" s="424"/>
      <c r="BQ264" s="424"/>
      <c r="BR264" s="424"/>
      <c r="CM264" s="424"/>
      <c r="CN264" s="424"/>
      <c r="CO264" s="424"/>
      <c r="CP264" s="424"/>
      <c r="CQ264" s="424"/>
      <c r="CR264" s="424"/>
      <c r="CT264" s="424"/>
      <c r="CU264" s="424"/>
      <c r="CV264" s="424"/>
      <c r="CW264" s="424"/>
      <c r="CX264" s="424"/>
      <c r="CY264" s="424"/>
      <c r="CZ264" s="424"/>
      <c r="DA264" s="424"/>
      <c r="DC264" s="424"/>
      <c r="DD264" s="424"/>
      <c r="DE264" s="424"/>
      <c r="DF264" s="424"/>
      <c r="DG264" s="424"/>
      <c r="DH264" s="424"/>
      <c r="DJ264" s="424"/>
      <c r="DK264" s="424"/>
      <c r="DL264" s="424"/>
      <c r="DM264" s="424"/>
      <c r="DN264" s="424"/>
      <c r="DO264" s="424"/>
      <c r="DP264" s="424"/>
      <c r="DQ264" s="424"/>
      <c r="DR264" s="424"/>
      <c r="DS264" s="424"/>
      <c r="DT264" s="424"/>
      <c r="DU264" s="424"/>
      <c r="DV264" s="424"/>
      <c r="DW264" s="424"/>
      <c r="DX264" s="424"/>
      <c r="DY264" s="424"/>
      <c r="DZ264" s="424"/>
      <c r="EA264" s="424"/>
      <c r="EB264" s="424"/>
      <c r="EC264" s="424"/>
      <c r="ED264" s="424"/>
      <c r="EE264" s="424"/>
      <c r="EF264" s="424"/>
      <c r="EG264" s="424"/>
      <c r="EH264" s="424"/>
      <c r="EI264" s="424"/>
      <c r="EJ264" s="424"/>
      <c r="EK264" s="424"/>
      <c r="EL264" s="424"/>
      <c r="EM264" s="424"/>
      <c r="EN264" s="424"/>
      <c r="EO264" s="424"/>
      <c r="EP264" s="424"/>
      <c r="EQ264" s="424"/>
      <c r="ER264" s="424"/>
      <c r="ES264" s="424"/>
      <c r="ET264" s="424"/>
      <c r="EU264" s="424"/>
      <c r="EV264" s="424"/>
      <c r="EW264" s="424"/>
      <c r="EX264" s="424"/>
      <c r="EY264" s="424"/>
      <c r="EZ264" s="424"/>
      <c r="FA264" s="424"/>
      <c r="FB264" s="424"/>
      <c r="FC264" s="424"/>
      <c r="FD264" s="424"/>
      <c r="FE264" s="424"/>
      <c r="FF264" s="424"/>
      <c r="FG264" s="424"/>
      <c r="FH264" s="424"/>
      <c r="FI264" s="424"/>
      <c r="FJ264" s="424"/>
      <c r="FK264" s="424"/>
      <c r="FL264" s="424"/>
      <c r="FM264" s="424"/>
      <c r="FN264" s="424"/>
      <c r="FO264" s="424"/>
      <c r="FP264" s="424"/>
      <c r="FQ264" s="424"/>
      <c r="FR264" s="424"/>
      <c r="FS264" s="424"/>
      <c r="FT264" s="424"/>
      <c r="FU264" s="424"/>
      <c r="FV264" s="424"/>
      <c r="FW264" s="424"/>
      <c r="FX264" s="424"/>
      <c r="FY264" s="424"/>
      <c r="FZ264" s="424"/>
      <c r="GA264" s="424"/>
      <c r="GB264" s="424"/>
      <c r="GC264" s="424"/>
      <c r="GD264" s="424"/>
      <c r="GE264" s="424"/>
      <c r="GF264" s="424"/>
      <c r="GG264" s="424"/>
      <c r="GH264" s="424"/>
      <c r="GI264" s="424"/>
      <c r="GJ264" s="424"/>
    </row>
    <row r="265" spans="1:193" x14ac:dyDescent="0.25">
      <c r="A265" s="424"/>
      <c r="B265" s="424"/>
      <c r="C265" s="424"/>
      <c r="D265" s="424"/>
      <c r="G265" s="424"/>
      <c r="H265" s="424"/>
      <c r="I265" s="424"/>
      <c r="J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424"/>
      <c r="AI265" s="424"/>
      <c r="AJ265" s="424"/>
      <c r="AK265" s="424"/>
      <c r="AL265" s="424"/>
      <c r="AM265" s="424"/>
      <c r="AN265" s="424"/>
      <c r="AO265" s="424"/>
      <c r="AP265" s="424"/>
      <c r="AQ265" s="424"/>
      <c r="AR265" s="424"/>
      <c r="AS265" s="424"/>
      <c r="AT265" s="424"/>
      <c r="AU265" s="424"/>
      <c r="AV265" s="424"/>
      <c r="AW265" s="424"/>
      <c r="AX265" s="424"/>
      <c r="AY265" s="424"/>
      <c r="AZ265" s="424"/>
      <c r="BA265" s="424"/>
      <c r="BB265" s="424"/>
      <c r="BC265" s="424"/>
      <c r="BD265" s="424"/>
      <c r="BE265" s="424"/>
      <c r="BF265" s="424"/>
      <c r="BG265" s="424"/>
      <c r="BH265" s="424"/>
      <c r="BI265" s="424"/>
      <c r="BJ265" s="424"/>
      <c r="BK265" s="424"/>
      <c r="BL265" s="424"/>
      <c r="BM265" s="424"/>
      <c r="BN265" s="424"/>
      <c r="BO265" s="424"/>
      <c r="BP265" s="424"/>
      <c r="BQ265" s="424"/>
      <c r="BR265" s="424"/>
      <c r="CM265" s="424"/>
      <c r="CN265" s="424"/>
      <c r="CO265" s="424"/>
      <c r="CP265" s="424"/>
      <c r="CQ265" s="424"/>
      <c r="CR265" s="424"/>
      <c r="CT265" s="424"/>
      <c r="CU265" s="424"/>
      <c r="CV265" s="424"/>
      <c r="CW265" s="424"/>
      <c r="CX265" s="424"/>
      <c r="CY265" s="424"/>
      <c r="CZ265" s="424"/>
      <c r="DA265" s="424"/>
      <c r="DC265" s="424"/>
      <c r="DD265" s="424"/>
      <c r="DE265" s="424"/>
      <c r="DF265" s="424"/>
      <c r="DG265" s="424"/>
      <c r="DH265" s="424"/>
      <c r="DJ265" s="424"/>
      <c r="DK265" s="424"/>
      <c r="DL265" s="424"/>
      <c r="DM265" s="424"/>
      <c r="DN265" s="424"/>
      <c r="DO265" s="424"/>
      <c r="DP265" s="424"/>
      <c r="DQ265" s="424"/>
      <c r="DR265" s="424"/>
      <c r="DS265" s="424"/>
      <c r="DT265" s="424"/>
      <c r="DU265" s="424"/>
      <c r="DV265" s="424"/>
      <c r="DW265" s="424"/>
      <c r="DX265" s="424"/>
      <c r="DY265" s="424"/>
      <c r="DZ265" s="424"/>
      <c r="EA265" s="424"/>
      <c r="EB265" s="424"/>
      <c r="EC265" s="424"/>
      <c r="ED265" s="424"/>
      <c r="EE265" s="424"/>
      <c r="EF265" s="424"/>
      <c r="EG265" s="424"/>
      <c r="EH265" s="424"/>
      <c r="EI265" s="424"/>
      <c r="EJ265" s="424"/>
      <c r="EK265" s="424"/>
      <c r="EL265" s="424"/>
      <c r="EM265" s="424"/>
      <c r="EN265" s="424"/>
      <c r="EO265" s="424"/>
      <c r="EP265" s="424"/>
      <c r="EQ265" s="424"/>
      <c r="ER265" s="424"/>
      <c r="ES265" s="424"/>
      <c r="ET265" s="424"/>
      <c r="EU265" s="424"/>
      <c r="EV265" s="424"/>
      <c r="EW265" s="424"/>
      <c r="EX265" s="424"/>
      <c r="EY265" s="424"/>
      <c r="EZ265" s="424"/>
      <c r="FA265" s="424"/>
      <c r="FB265" s="424"/>
      <c r="FC265" s="424"/>
      <c r="FD265" s="424"/>
      <c r="FE265" s="424"/>
      <c r="FF265" s="424"/>
      <c r="FG265" s="424"/>
      <c r="FH265" s="424"/>
      <c r="FI265" s="424"/>
      <c r="FJ265" s="424"/>
      <c r="FK265" s="424"/>
      <c r="FL265" s="424"/>
      <c r="FM265" s="424"/>
      <c r="FN265" s="424"/>
      <c r="FO265" s="424"/>
      <c r="FP265" s="424"/>
      <c r="FQ265" s="424"/>
      <c r="FR265" s="424"/>
      <c r="FS265" s="424"/>
      <c r="FT265" s="424"/>
      <c r="FU265" s="424"/>
      <c r="FV265" s="424"/>
      <c r="FW265" s="424"/>
      <c r="FX265" s="424"/>
      <c r="FY265" s="424"/>
      <c r="FZ265" s="424"/>
      <c r="GA265" s="424"/>
      <c r="GB265" s="424"/>
      <c r="GC265" s="424"/>
      <c r="GD265" s="424"/>
      <c r="GE265" s="424"/>
      <c r="GF265" s="424"/>
      <c r="GG265" s="424"/>
      <c r="GH265" s="424"/>
      <c r="GI265" s="424"/>
      <c r="GJ265" s="424"/>
    </row>
    <row r="266" spans="1:193" x14ac:dyDescent="0.25">
      <c r="A266" s="424"/>
      <c r="B266" s="424"/>
      <c r="C266" s="424"/>
      <c r="D266" s="424"/>
      <c r="E266" s="424"/>
      <c r="F266" s="424"/>
      <c r="G266" s="424"/>
      <c r="H266" s="424"/>
      <c r="I266" s="424"/>
      <c r="J266" s="424"/>
      <c r="K266" s="424"/>
      <c r="L266" s="424"/>
      <c r="M266" s="424"/>
      <c r="N266" s="424"/>
      <c r="O266" s="424"/>
      <c r="P266" s="424"/>
      <c r="Q266" s="424"/>
      <c r="R266" s="424"/>
      <c r="S266" s="424"/>
      <c r="T266" s="424"/>
      <c r="U266" s="424"/>
      <c r="V266" s="424"/>
      <c r="W266" s="424"/>
      <c r="X266" s="424"/>
      <c r="Y266" s="424"/>
      <c r="Z266" s="424"/>
      <c r="AA266" s="424"/>
      <c r="AB266" s="424"/>
      <c r="AC266" s="424"/>
      <c r="AD266" s="424"/>
      <c r="AE266" s="424"/>
      <c r="AF266" s="424"/>
      <c r="AG266" s="424"/>
      <c r="AH266" s="424"/>
      <c r="AI266" s="424"/>
      <c r="AJ266" s="424"/>
      <c r="AK266" s="424"/>
      <c r="AL266" s="424"/>
      <c r="AM266" s="424"/>
      <c r="AN266" s="424"/>
      <c r="AO266" s="424"/>
      <c r="AP266" s="424"/>
      <c r="AQ266" s="424"/>
      <c r="AR266" s="424"/>
      <c r="AS266" s="424"/>
      <c r="AT266" s="424"/>
      <c r="AU266" s="424"/>
      <c r="AV266" s="424"/>
      <c r="AW266" s="424"/>
      <c r="AX266" s="424"/>
      <c r="AY266" s="424"/>
      <c r="AZ266" s="424"/>
      <c r="BA266" s="424"/>
      <c r="BB266" s="424"/>
      <c r="BC266" s="424"/>
      <c r="BD266" s="424"/>
      <c r="BE266" s="424"/>
      <c r="BF266" s="424"/>
      <c r="BG266" s="424"/>
      <c r="BH266" s="424"/>
      <c r="BI266" s="424"/>
      <c r="BJ266" s="424"/>
      <c r="BK266" s="424"/>
      <c r="BL266" s="424"/>
      <c r="BM266" s="424"/>
      <c r="BN266" s="424"/>
      <c r="BO266" s="424"/>
      <c r="BP266" s="424"/>
      <c r="BQ266" s="424"/>
      <c r="BR266" s="424"/>
      <c r="CM266" s="424"/>
      <c r="CN266" s="424"/>
      <c r="CO266" s="424"/>
      <c r="CP266" s="424"/>
      <c r="CQ266" s="424"/>
      <c r="CR266" s="424"/>
      <c r="CT266" s="424"/>
      <c r="CU266" s="424"/>
      <c r="CV266" s="424"/>
      <c r="CW266" s="424"/>
      <c r="CX266" s="424"/>
      <c r="CY266" s="424"/>
      <c r="CZ266" s="424"/>
      <c r="DA266" s="424"/>
      <c r="DC266" s="424"/>
      <c r="DD266" s="424"/>
      <c r="DE266" s="424"/>
      <c r="DF266" s="424"/>
      <c r="DG266" s="424"/>
      <c r="DH266" s="424"/>
      <c r="DJ266" s="424"/>
      <c r="DK266" s="424"/>
      <c r="DL266" s="424"/>
      <c r="DM266" s="424"/>
      <c r="DN266" s="424"/>
      <c r="DO266" s="424"/>
      <c r="DP266" s="424"/>
      <c r="DQ266" s="424"/>
      <c r="DR266" s="424"/>
      <c r="DS266" s="424"/>
      <c r="DT266" s="424"/>
      <c r="DU266" s="424"/>
      <c r="DV266" s="424"/>
      <c r="DW266" s="424"/>
      <c r="DX266" s="424"/>
      <c r="DY266" s="424"/>
      <c r="DZ266" s="424"/>
      <c r="EA266" s="424"/>
      <c r="EB266" s="424"/>
      <c r="EC266" s="424"/>
      <c r="ED266" s="424"/>
      <c r="EE266" s="424"/>
      <c r="EF266" s="424"/>
      <c r="EG266" s="424"/>
      <c r="EH266" s="424"/>
      <c r="EI266" s="424"/>
      <c r="EJ266" s="424"/>
      <c r="EK266" s="424"/>
      <c r="EL266" s="424"/>
      <c r="EM266" s="424"/>
      <c r="EN266" s="424"/>
      <c r="EO266" s="424"/>
      <c r="EP266" s="424"/>
      <c r="EQ266" s="424"/>
      <c r="ER266" s="424"/>
      <c r="ES266" s="424"/>
      <c r="ET266" s="424"/>
      <c r="EU266" s="424"/>
      <c r="EV266" s="424"/>
      <c r="EW266" s="424"/>
      <c r="EX266" s="424"/>
      <c r="EY266" s="424"/>
      <c r="EZ266" s="424"/>
      <c r="FA266" s="424"/>
      <c r="FB266" s="424"/>
      <c r="FC266" s="424"/>
      <c r="FD266" s="424"/>
      <c r="FE266" s="424"/>
      <c r="FF266" s="424"/>
      <c r="FG266" s="424"/>
      <c r="FH266" s="424"/>
      <c r="FI266" s="424"/>
      <c r="FJ266" s="424"/>
      <c r="FK266" s="424"/>
      <c r="FL266" s="424"/>
      <c r="FM266" s="424"/>
      <c r="FN266" s="424"/>
      <c r="FO266" s="424"/>
      <c r="FP266" s="424"/>
      <c r="FQ266" s="424"/>
      <c r="FR266" s="424"/>
      <c r="FS266" s="424"/>
      <c r="FT266" s="424"/>
      <c r="FU266" s="424"/>
      <c r="FV266" s="424"/>
      <c r="FW266" s="424"/>
      <c r="FX266" s="424"/>
      <c r="FY266" s="424"/>
      <c r="FZ266" s="424"/>
      <c r="GA266" s="424"/>
      <c r="GB266" s="424"/>
      <c r="GC266" s="424"/>
      <c r="GD266" s="424"/>
      <c r="GE266" s="424"/>
      <c r="GF266" s="424"/>
      <c r="GG266" s="424"/>
      <c r="GH266" s="424"/>
      <c r="GI266" s="424"/>
      <c r="GJ266" s="424"/>
    </row>
    <row r="267" spans="1:193" ht="14.15" customHeight="1" x14ac:dyDescent="0.25">
      <c r="A267" s="2001" t="s">
        <v>1844</v>
      </c>
      <c r="B267" s="2001"/>
      <c r="C267" s="761"/>
      <c r="D267" s="762"/>
      <c r="E267" s="762"/>
      <c r="F267" s="762"/>
      <c r="G267" s="762"/>
      <c r="H267" s="762"/>
      <c r="I267" s="762"/>
      <c r="J267" s="762"/>
      <c r="K267" s="762"/>
      <c r="L267" s="762"/>
      <c r="M267" s="762"/>
      <c r="N267" s="762"/>
      <c r="O267" s="762"/>
      <c r="P267" s="762"/>
      <c r="Q267" s="762"/>
      <c r="R267" s="762"/>
      <c r="S267" s="762"/>
      <c r="T267" s="762"/>
      <c r="U267" s="762"/>
      <c r="V267" s="843"/>
      <c r="W267" s="843"/>
      <c r="X267" s="843"/>
      <c r="Y267" s="843"/>
      <c r="Z267" s="843"/>
      <c r="AA267" s="843"/>
      <c r="AB267" s="843"/>
      <c r="AC267" s="843"/>
      <c r="AD267" s="843"/>
      <c r="AE267" s="843"/>
      <c r="AF267" s="843"/>
      <c r="AG267" s="843"/>
      <c r="AH267" s="843"/>
      <c r="AI267" s="843"/>
      <c r="AJ267" s="843"/>
      <c r="AK267" s="843"/>
      <c r="AL267" s="843"/>
      <c r="AM267" s="843"/>
      <c r="BA267" s="424"/>
      <c r="BB267" s="424"/>
      <c r="BC267" s="424"/>
      <c r="BD267" s="424"/>
      <c r="BE267" s="424"/>
      <c r="BF267" s="424"/>
      <c r="BG267" s="424"/>
      <c r="BH267" s="424"/>
      <c r="BI267" s="424"/>
      <c r="BJ267" s="424"/>
      <c r="BK267" s="424"/>
      <c r="BL267" s="424"/>
      <c r="BM267" s="424"/>
      <c r="BN267" s="424"/>
      <c r="BO267" s="424"/>
      <c r="BP267" s="424"/>
      <c r="BQ267" s="424"/>
      <c r="BR267" s="424"/>
      <c r="CM267" s="424"/>
      <c r="CN267" s="424"/>
      <c r="CO267" s="424"/>
      <c r="CP267" s="424"/>
      <c r="CQ267" s="424"/>
      <c r="CR267" s="424"/>
      <c r="CT267" s="424"/>
      <c r="CU267" s="424"/>
      <c r="CV267" s="424"/>
      <c r="CW267" s="424"/>
      <c r="CX267" s="424"/>
      <c r="CY267" s="424"/>
      <c r="CZ267" s="424"/>
      <c r="DA267" s="424"/>
      <c r="DC267" s="424"/>
      <c r="DD267" s="424"/>
      <c r="DE267" s="424"/>
      <c r="DF267" s="424"/>
      <c r="DG267" s="424"/>
      <c r="DH267" s="424"/>
      <c r="DJ267" s="424"/>
      <c r="DK267" s="424"/>
      <c r="DL267" s="424"/>
      <c r="DM267" s="424"/>
      <c r="DN267" s="424"/>
      <c r="DO267" s="424"/>
      <c r="DP267" s="424"/>
      <c r="DQ267" s="424"/>
      <c r="DR267" s="424"/>
      <c r="DS267" s="424"/>
      <c r="DT267" s="424"/>
      <c r="DU267" s="424"/>
      <c r="DV267" s="424"/>
      <c r="DW267" s="424"/>
      <c r="DX267" s="424"/>
      <c r="DY267" s="424"/>
      <c r="DZ267" s="424"/>
      <c r="EA267" s="424"/>
      <c r="EB267" s="424"/>
      <c r="EC267" s="424"/>
      <c r="ED267" s="424"/>
      <c r="EE267" s="424"/>
      <c r="EF267" s="424"/>
      <c r="EG267" s="424"/>
      <c r="EH267" s="424"/>
      <c r="EI267" s="424"/>
      <c r="EJ267" s="424"/>
      <c r="EK267" s="424"/>
      <c r="EL267" s="424"/>
      <c r="EM267" s="424"/>
      <c r="EN267" s="424"/>
      <c r="EO267" s="424"/>
      <c r="EP267" s="424"/>
      <c r="EQ267" s="424"/>
      <c r="ER267" s="424"/>
      <c r="ES267" s="424"/>
      <c r="ET267" s="424"/>
      <c r="EU267" s="424"/>
      <c r="EV267" s="424"/>
      <c r="EW267" s="424"/>
      <c r="EX267" s="424"/>
      <c r="EY267" s="424"/>
      <c r="EZ267" s="424"/>
      <c r="FA267" s="424"/>
      <c r="FB267" s="424"/>
      <c r="FC267" s="424"/>
      <c r="FD267" s="424"/>
      <c r="FE267" s="424"/>
      <c r="FF267" s="424"/>
      <c r="FG267" s="424"/>
      <c r="FH267" s="424"/>
      <c r="FI267" s="424"/>
      <c r="FJ267" s="424"/>
      <c r="FK267" s="424"/>
      <c r="FL267" s="424"/>
      <c r="FM267" s="424"/>
      <c r="FN267" s="424"/>
      <c r="FO267" s="424"/>
      <c r="FP267" s="424"/>
      <c r="FQ267" s="424"/>
      <c r="FR267" s="424"/>
      <c r="FS267" s="424"/>
      <c r="FT267" s="424"/>
      <c r="FU267" s="424"/>
      <c r="FV267" s="424"/>
      <c r="FW267" s="424"/>
      <c r="FX267" s="424"/>
      <c r="FY267" s="424"/>
      <c r="FZ267" s="424"/>
      <c r="GA267" s="424"/>
      <c r="GB267" s="424"/>
      <c r="GC267" s="424"/>
      <c r="GD267" s="424"/>
      <c r="GE267" s="424"/>
      <c r="GF267" s="424"/>
      <c r="GG267" s="424"/>
      <c r="GH267" s="424"/>
      <c r="GI267" s="424"/>
      <c r="GJ267" s="424"/>
    </row>
    <row r="268" spans="1:193" x14ac:dyDescent="0.25">
      <c r="A268" s="2002"/>
      <c r="B268" s="2002"/>
      <c r="C268" s="763"/>
      <c r="D268" s="764"/>
      <c r="E268" s="764"/>
      <c r="F268" s="764"/>
      <c r="G268" s="764"/>
      <c r="H268" s="764"/>
      <c r="I268" s="764"/>
      <c r="J268" s="764"/>
      <c r="K268" s="764"/>
      <c r="L268" s="764"/>
      <c r="M268" s="764"/>
      <c r="N268" s="764"/>
      <c r="O268" s="764"/>
      <c r="P268" s="764"/>
      <c r="Q268" s="764"/>
      <c r="R268" s="764"/>
      <c r="S268" s="764"/>
      <c r="T268" s="762"/>
      <c r="U268" s="762"/>
      <c r="V268" s="762"/>
      <c r="W268" s="762"/>
      <c r="X268" s="762"/>
      <c r="Y268" s="762"/>
      <c r="Z268" s="762"/>
      <c r="AA268" s="762"/>
      <c r="AB268" s="762"/>
      <c r="AC268" s="762"/>
      <c r="AD268" s="762"/>
      <c r="AE268" s="762"/>
      <c r="AF268" s="762"/>
      <c r="AG268" s="762"/>
      <c r="AH268" s="762"/>
      <c r="AI268" s="762"/>
      <c r="AJ268" s="762"/>
      <c r="AK268" s="762"/>
      <c r="AL268" s="762"/>
      <c r="AM268" s="762"/>
      <c r="BA268" s="424"/>
      <c r="BB268" s="424"/>
      <c r="BC268" s="424"/>
      <c r="BD268" s="424"/>
      <c r="BE268" s="424"/>
      <c r="BF268" s="424"/>
      <c r="BG268" s="424"/>
      <c r="BH268" s="424"/>
      <c r="BI268" s="424"/>
      <c r="BJ268" s="424"/>
      <c r="BK268" s="424"/>
      <c r="BL268" s="424"/>
      <c r="BM268" s="424"/>
      <c r="BN268" s="424"/>
      <c r="BO268" s="424"/>
      <c r="BP268" s="424"/>
      <c r="BQ268" s="424"/>
      <c r="BR268" s="424"/>
      <c r="BS268" s="424"/>
      <c r="CM268" s="424"/>
      <c r="CN268" s="424"/>
      <c r="CO268" s="424"/>
      <c r="CP268" s="424"/>
      <c r="CQ268" s="424"/>
      <c r="CR268" s="424"/>
      <c r="CT268" s="424"/>
      <c r="CU268" s="424"/>
      <c r="CV268" s="424"/>
      <c r="CW268" s="424"/>
      <c r="CX268" s="424"/>
      <c r="CY268" s="424"/>
      <c r="CZ268" s="424"/>
      <c r="DA268" s="424"/>
      <c r="DC268" s="424"/>
      <c r="DD268" s="424"/>
      <c r="DE268" s="424"/>
      <c r="DF268" s="424"/>
      <c r="DG268" s="424"/>
      <c r="DH268" s="424"/>
      <c r="DJ268" s="424"/>
      <c r="DK268" s="424"/>
      <c r="DL268" s="424"/>
      <c r="DM268" s="424"/>
      <c r="DN268" s="424"/>
      <c r="DO268" s="424"/>
      <c r="DP268" s="424"/>
      <c r="DQ268" s="424"/>
      <c r="DR268" s="424"/>
      <c r="DS268" s="424"/>
      <c r="DT268" s="424"/>
      <c r="DU268" s="424"/>
      <c r="DV268" s="424"/>
      <c r="DW268" s="424"/>
      <c r="DX268" s="424"/>
      <c r="DY268" s="424"/>
      <c r="DZ268" s="424"/>
      <c r="EA268" s="424"/>
      <c r="EB268" s="424"/>
      <c r="EC268" s="424"/>
      <c r="ED268" s="424"/>
      <c r="EE268" s="424"/>
      <c r="EF268" s="424"/>
      <c r="EG268" s="424"/>
      <c r="EH268" s="424"/>
      <c r="EI268" s="424"/>
      <c r="EJ268" s="424"/>
      <c r="EK268" s="424"/>
      <c r="EL268" s="424"/>
      <c r="EM268" s="424"/>
      <c r="EN268" s="424"/>
      <c r="EO268" s="424"/>
      <c r="EP268" s="424"/>
      <c r="EQ268" s="424"/>
      <c r="ER268" s="424"/>
      <c r="ES268" s="424"/>
      <c r="ET268" s="424"/>
      <c r="EU268" s="424"/>
      <c r="EV268" s="424"/>
      <c r="EW268" s="424"/>
      <c r="EX268" s="424"/>
      <c r="EY268" s="424"/>
      <c r="EZ268" s="424"/>
      <c r="FA268" s="424"/>
      <c r="FB268" s="424"/>
      <c r="FC268" s="424"/>
      <c r="FD268" s="424"/>
      <c r="FE268" s="424"/>
      <c r="FF268" s="424"/>
      <c r="FG268" s="424"/>
      <c r="FH268" s="424"/>
      <c r="FI268" s="424"/>
      <c r="FJ268" s="424"/>
      <c r="FK268" s="424"/>
      <c r="FL268" s="424"/>
      <c r="FM268" s="424"/>
      <c r="FN268" s="424"/>
      <c r="FO268" s="424"/>
      <c r="FP268" s="424"/>
      <c r="FQ268" s="424"/>
      <c r="FR268" s="424"/>
      <c r="FS268" s="424"/>
      <c r="FT268" s="424"/>
      <c r="FU268" s="424"/>
      <c r="FV268" s="424"/>
      <c r="FW268" s="424"/>
      <c r="FX268" s="424"/>
      <c r="FY268" s="424"/>
      <c r="FZ268" s="424"/>
      <c r="GA268" s="424"/>
      <c r="GB268" s="424"/>
      <c r="GC268" s="424"/>
      <c r="GD268" s="424"/>
      <c r="GE268" s="424"/>
      <c r="GF268" s="424"/>
      <c r="GG268" s="424"/>
      <c r="GH268" s="424"/>
      <c r="GI268" s="424"/>
      <c r="GJ268" s="424"/>
      <c r="GK268" s="424"/>
    </row>
    <row r="269" spans="1:193" ht="65" x14ac:dyDescent="0.25">
      <c r="A269" s="758" t="s">
        <v>1592</v>
      </c>
      <c r="B269" s="759" t="s">
        <v>1845</v>
      </c>
      <c r="C269" s="759" t="s">
        <v>1793</v>
      </c>
      <c r="D269" s="759" t="s">
        <v>1846</v>
      </c>
      <c r="E269" s="759" t="s">
        <v>339</v>
      </c>
      <c r="F269" s="759" t="s">
        <v>340</v>
      </c>
      <c r="G269" s="759" t="s">
        <v>342</v>
      </c>
      <c r="H269" s="759" t="s">
        <v>343</v>
      </c>
      <c r="I269" s="759" t="s">
        <v>1847</v>
      </c>
      <c r="J269" s="759" t="s">
        <v>345</v>
      </c>
      <c r="K269" s="759" t="s">
        <v>346</v>
      </c>
      <c r="L269" s="759" t="s">
        <v>347</v>
      </c>
      <c r="M269" s="759" t="s">
        <v>1848</v>
      </c>
      <c r="N269" s="759" t="s">
        <v>349</v>
      </c>
      <c r="O269" s="759" t="s">
        <v>1849</v>
      </c>
      <c r="P269" s="759" t="s">
        <v>351</v>
      </c>
      <c r="Q269" s="759" t="s">
        <v>352</v>
      </c>
      <c r="R269" s="759" t="s">
        <v>353</v>
      </c>
      <c r="S269" s="759" t="s">
        <v>354</v>
      </c>
      <c r="T269" s="926" t="s">
        <v>355</v>
      </c>
      <c r="U269" s="926" t="s">
        <v>356</v>
      </c>
      <c r="V269" s="759" t="s">
        <v>357</v>
      </c>
      <c r="W269" s="759" t="s">
        <v>1850</v>
      </c>
      <c r="X269" s="759" t="s">
        <v>1851</v>
      </c>
      <c r="Y269" s="858" t="s">
        <v>1852</v>
      </c>
      <c r="Z269" s="858" t="s">
        <v>1853</v>
      </c>
      <c r="AA269" s="858" t="s">
        <v>1854</v>
      </c>
      <c r="AB269" s="858" t="s">
        <v>1855</v>
      </c>
      <c r="AC269" s="858" t="s">
        <v>1856</v>
      </c>
      <c r="AD269" s="858" t="s">
        <v>1857</v>
      </c>
      <c r="AE269" s="858" t="s">
        <v>1858</v>
      </c>
      <c r="AF269" s="913" t="s">
        <v>1859</v>
      </c>
      <c r="AG269" s="858" t="s">
        <v>1860</v>
      </c>
      <c r="AH269" s="858" t="s">
        <v>1861</v>
      </c>
      <c r="AI269" s="891" t="s">
        <v>1862</v>
      </c>
      <c r="AJ269" s="858" t="s">
        <v>1863</v>
      </c>
      <c r="AK269" s="891" t="s">
        <v>1864</v>
      </c>
      <c r="AL269" s="858" t="s">
        <v>1865</v>
      </c>
      <c r="AM269" s="858" t="s">
        <v>635</v>
      </c>
      <c r="AN269" s="858" t="s">
        <v>636</v>
      </c>
      <c r="AO269" s="858" t="s">
        <v>466</v>
      </c>
      <c r="AP269" s="858" t="s">
        <v>467</v>
      </c>
      <c r="AQ269" s="858" t="s">
        <v>468</v>
      </c>
      <c r="AR269" s="858" t="s">
        <v>469</v>
      </c>
      <c r="AS269" s="858" t="s">
        <v>470</v>
      </c>
      <c r="AT269" s="858" t="s">
        <v>471</v>
      </c>
      <c r="AU269" s="858" t="s">
        <v>472</v>
      </c>
      <c r="AV269" s="858" t="s">
        <v>473</v>
      </c>
      <c r="AW269" s="858" t="s">
        <v>474</v>
      </c>
      <c r="AX269" s="858" t="s">
        <v>475</v>
      </c>
      <c r="AY269" s="858" t="s">
        <v>476</v>
      </c>
      <c r="AZ269" s="858" t="s">
        <v>477</v>
      </c>
      <c r="BA269" s="907"/>
      <c r="BB269" s="798" t="s">
        <v>1866</v>
      </c>
      <c r="BC269" s="798" t="s">
        <v>339</v>
      </c>
      <c r="BE269" s="858" t="s">
        <v>1867</v>
      </c>
      <c r="BF269" s="424"/>
      <c r="BG269" s="424"/>
      <c r="BH269" s="424"/>
      <c r="BI269" s="424"/>
      <c r="BJ269" s="424"/>
      <c r="BK269" s="424"/>
      <c r="BL269" s="424"/>
      <c r="BM269" s="424"/>
      <c r="BN269" s="424"/>
      <c r="BO269" s="424"/>
      <c r="BP269" s="424"/>
      <c r="BQ269" s="424"/>
      <c r="BR269" s="424"/>
      <c r="CL269" s="424"/>
      <c r="CM269" s="424"/>
      <c r="CN269" s="424"/>
      <c r="CO269" s="424"/>
      <c r="CP269" s="424"/>
      <c r="CQ269" s="424"/>
      <c r="CS269" s="424"/>
      <c r="CT269" s="424"/>
      <c r="CU269" s="424"/>
      <c r="CV269" s="424"/>
      <c r="CW269" s="424"/>
      <c r="CX269" s="424"/>
      <c r="CY269" s="424"/>
      <c r="CZ269" s="424"/>
      <c r="DB269" s="424"/>
      <c r="DC269" s="424"/>
      <c r="DD269" s="424"/>
      <c r="DE269" s="424"/>
      <c r="DF269" s="424"/>
      <c r="DG269" s="424"/>
      <c r="DI269" s="424"/>
      <c r="DJ269" s="424"/>
      <c r="DK269" s="424"/>
      <c r="DL269" s="424"/>
      <c r="DM269" s="424"/>
      <c r="DN269" s="424"/>
      <c r="DO269" s="424"/>
      <c r="DP269" s="424"/>
      <c r="DQ269" s="424"/>
      <c r="DR269" s="424"/>
      <c r="DS269" s="424"/>
      <c r="DT269" s="424"/>
      <c r="DU269" s="424"/>
      <c r="DV269" s="424"/>
      <c r="DW269" s="424"/>
      <c r="DX269" s="424"/>
      <c r="DY269" s="424"/>
      <c r="DZ269" s="424"/>
      <c r="EA269" s="424"/>
      <c r="EB269" s="424"/>
      <c r="EC269" s="424"/>
      <c r="ED269" s="424"/>
      <c r="EE269" s="424"/>
      <c r="EF269" s="424"/>
      <c r="EG269" s="424"/>
      <c r="EH269" s="424"/>
      <c r="EI269" s="424"/>
      <c r="EJ269" s="424"/>
      <c r="EK269" s="424"/>
      <c r="EL269" s="424"/>
      <c r="EM269" s="424"/>
      <c r="EN269" s="424"/>
      <c r="EO269" s="424"/>
      <c r="EP269" s="424"/>
      <c r="EQ269" s="424"/>
      <c r="ER269" s="424"/>
      <c r="ES269" s="424"/>
      <c r="ET269" s="424"/>
      <c r="EU269" s="424"/>
      <c r="EV269" s="424"/>
      <c r="EW269" s="424"/>
      <c r="EX269" s="424"/>
      <c r="EY269" s="424"/>
      <c r="EZ269" s="424"/>
      <c r="FA269" s="424"/>
      <c r="FB269" s="424"/>
      <c r="FC269" s="424"/>
      <c r="FD269" s="424"/>
      <c r="FE269" s="424"/>
      <c r="FF269" s="424"/>
      <c r="FG269" s="424"/>
      <c r="FH269" s="424"/>
      <c r="FI269" s="424"/>
      <c r="FJ269" s="424"/>
      <c r="FK269" s="424"/>
      <c r="FL269" s="424"/>
      <c r="FM269" s="424"/>
      <c r="FN269" s="424"/>
      <c r="FO269" s="424"/>
      <c r="FP269" s="424"/>
      <c r="FQ269" s="424"/>
      <c r="FR269" s="424"/>
      <c r="FS269" s="424"/>
      <c r="FT269" s="424"/>
      <c r="FU269" s="424"/>
    </row>
    <row r="270" spans="1:193" ht="12" customHeight="1" x14ac:dyDescent="0.25">
      <c r="A270" s="449" t="str">
        <f t="shared" ref="A270:A333" si="51">IF($A$2="","",$A$2)</f>
        <v/>
      </c>
      <c r="B270" s="449" t="str">
        <f t="shared" ref="B270:B301" si="52">IF(E270="","",A270&amp;IF(E270="","",_xlfn.XLOOKUP(E270,$BC$270:$BC$369,$BB$270:$BB$369,"N/A",0,1)))</f>
        <v/>
      </c>
      <c r="C270" s="447" t="str">
        <f t="shared" ref="C270:C301" si="53">IF(G270="","",A270&amp;SUBSTITUTE(D270,"uilding ",""))</f>
        <v/>
      </c>
      <c r="D270" s="449" t="str">
        <f>'Step 3.1 Site Details'!C10</f>
        <v>Building 1</v>
      </c>
      <c r="E270" s="449" t="str">
        <f>TRIM('Step 3.1 Site Details'!A10)</f>
        <v/>
      </c>
      <c r="F270" s="447">
        <f>'Step 3.1 Site Details'!B10</f>
        <v>0</v>
      </c>
      <c r="G270" s="449" t="str">
        <f>IF('Step 3.1 Site Details'!D10="","",TRIM('Step 3.1 Site Details'!D10))</f>
        <v/>
      </c>
      <c r="H270" s="447">
        <f>'Step 3.1 Site Details'!E10</f>
        <v>0</v>
      </c>
      <c r="I270" s="447">
        <f>'Step 3.1 Site Details'!F10</f>
        <v>0</v>
      </c>
      <c r="J270" s="952">
        <f>'Step 3.1 Site Details'!G10</f>
        <v>0</v>
      </c>
      <c r="K270" s="995">
        <f>'Step 3.1 Site Details'!H10</f>
        <v>0</v>
      </c>
      <c r="L270" s="447">
        <f>'Step 3.1 Site Details'!I10</f>
        <v>0</v>
      </c>
      <c r="M270" s="996">
        <f>'Step 3.1 Site Details'!J10</f>
        <v>0</v>
      </c>
      <c r="N270" s="996">
        <f>'Step 3.1 Site Details'!K10</f>
        <v>0</v>
      </c>
      <c r="O270" s="959">
        <f>'Step 3.1 Site Details'!L10</f>
        <v>0</v>
      </c>
      <c r="P270" s="959">
        <f>'Step 3.1 Site Details'!M10</f>
        <v>0</v>
      </c>
      <c r="Q270" s="1399">
        <f>'Step 3.1 Site Details'!N10</f>
        <v>0</v>
      </c>
      <c r="R270" s="1399">
        <f>'Step 3.1 Site Details'!O10</f>
        <v>0</v>
      </c>
      <c r="S270" s="955">
        <f>'Step 3.1 Site Details'!P10</f>
        <v>0</v>
      </c>
      <c r="T270" s="955">
        <f>'Step 3.1 Site Details'!Q10</f>
        <v>0</v>
      </c>
      <c r="U270" s="955">
        <f>'Step 3.1 Site Details'!R10</f>
        <v>0</v>
      </c>
      <c r="V270" s="955">
        <f>'Step 3.1 Site Details'!S10</f>
        <v>0</v>
      </c>
      <c r="W270" s="955">
        <f>'Step 3.1 Site Details'!T10</f>
        <v>0</v>
      </c>
      <c r="X270" s="955">
        <f>'Step 3.1 Site Details'!U10</f>
        <v>0</v>
      </c>
      <c r="Y270" s="859">
        <f>IFERROR(((_xlfn.XLOOKUP(G270,'Step 4 Support Tool'!$E$222:$E$321,'Step 4 Support Tool'!$I$222:$I$321,"",0,1)*PETREAD!O270)/100),"")</f>
        <v>0</v>
      </c>
      <c r="Z270" s="859">
        <f>IFERROR(((_xlfn.XLOOKUP(G270,'Step 4 Support Tool'!$E$222:$E$321,'Step 4 Support Tool'!$K$222:$K$321,"",0,1)*PETREAD!P270)/100),"")</f>
        <v>0</v>
      </c>
      <c r="AA270" s="859">
        <f>IFERROR(Y270+Z270,"")</f>
        <v>0</v>
      </c>
      <c r="AB270" s="859">
        <f>IFERROR(AA270-(SUMIFS('Step 4 Support Tool'!$O$18:$O$217,'Step 4 Support Tool'!$E$18:$E$217,PETREAD!G270)+SUMIFS('Step 4 Support Tool'!$O$222:$O$321,'Step 4 Support Tool'!$E$222:$E$321,PETREAD!G270)),"")</f>
        <v>0</v>
      </c>
      <c r="AC270" s="860" t="str">
        <f>IFERROR(AB270/AA270,"")</f>
        <v/>
      </c>
      <c r="AD270" s="917">
        <f>SUMIFS('Step 3.3 Heating System'!$J$12:$J$111,'Step 3.3 Heating System'!$C$12:$C$111,PETREAD!$G270,'Step 3.3 Heating System'!$G$12:$G$111,"Removed")</f>
        <v>0</v>
      </c>
      <c r="AE270" s="917">
        <f>SUMIFS('Step 3.3 Heating System'!$J$12:$J$111,'Step 3.3 Heating System'!$C$12:$C$111,PETREAD!$G270,'Step 3.3 Heating System'!$G$12:$G$111,"Retained")</f>
        <v>0</v>
      </c>
      <c r="AF270" s="914" t="str">
        <f>IFERROR(AE270/(AD270+AE270),"")</f>
        <v/>
      </c>
      <c r="AG270" s="870">
        <f>(SUMIFS('Step 4 Support Tool'!$N$18:$N$217,'Step 4 Support Tool'!$E$18:$E$217,PETREAD!G270)+SUMIFS('Step 4 Support Tool'!$N$222:$N$321,'Step 4 Support Tool'!$E$222:$E$321,PETREAD!G270))</f>
        <v>0</v>
      </c>
      <c r="AH270" s="870" t="str">
        <f>IFERROR(BE270*'Step 5 Project Governance'!D15,"")</f>
        <v/>
      </c>
      <c r="AI270" s="912" t="str">
        <f t="shared" ref="AI270:AI301" si="54">IFERROR(AG270-AH270,"")</f>
        <v/>
      </c>
      <c r="AJ270" s="917">
        <f>(SUMIFS('Step 4 Support Tool'!$S$18:$S$217,'Step 4 Support Tool'!$E$18:$E$217,PETREAD!G270)+SUMIFS('Step 4 Support Tool'!$S$222:$S$321,'Step 4 Support Tool'!$E$222:$E$321,PETREAD!G270))</f>
        <v>0</v>
      </c>
      <c r="AK270" s="917" t="str">
        <f t="shared" ref="AK270:AK301" si="55">IFERROR(AG270/AJ270,"")</f>
        <v/>
      </c>
      <c r="AL270" s="860" t="str">
        <f>IFERROR(SUMIF('Step 4 Support Tool'!$E$18:$E$217,PETREAD!G270,'Step 4 Support Tool'!$N$18:$N$217)/(SUMIF('Step 4 Support Tool'!$E$18:$E$217,PETREAD!G270,'Step 4 Support Tool'!$N$18:$N$217)+SUMIF('Step 4 Support Tool'!$E$222:$E$321,PETREAD!G270,'Step 4 Support Tool'!$N$222:$N$321)),"")</f>
        <v/>
      </c>
      <c r="AM270" s="914" t="str">
        <f>_xlfn.XLOOKUP($G270,'Step 3.3 Heating System'!$C$120:$C$219,'Step 3.3 Heating System'!$AB$120:$AB$219,"",0,1)</f>
        <v/>
      </c>
      <c r="AN270" s="914" t="str">
        <f>_xlfn.XLOOKUP($G270,'Step 3.3 Heating System'!$C$120:$C$219,'Step 3.3 Heating System'!$AC$120:$AC$219,"",0,1)</f>
        <v/>
      </c>
      <c r="AO270" s="1414" t="str">
        <f>IF('Step 3.2 Building Details'!D8="","",'Step 3.2 Building Details'!D8)</f>
        <v/>
      </c>
      <c r="AP270" s="1414" t="str">
        <f>IF('Step 3.2 Building Details'!E8="","",'Step 3.2 Building Details'!E8)</f>
        <v/>
      </c>
      <c r="AQ270" s="1414" t="str">
        <f>IF('Step 3.2 Building Details'!F8="","",'Step 3.2 Building Details'!F8)</f>
        <v/>
      </c>
      <c r="AR270" s="1414" t="str">
        <f>IF('Step 3.2 Building Details'!G8="","",'Step 3.2 Building Details'!G8)</f>
        <v/>
      </c>
      <c r="AS270" s="1414" t="str">
        <f>IF('Step 3.2 Building Details'!H8="","",'Step 3.2 Building Details'!H8)</f>
        <v/>
      </c>
      <c r="AT270" s="1414" t="str">
        <f>IF('Step 3.2 Building Details'!I8="","",'Step 3.2 Building Details'!I8)</f>
        <v/>
      </c>
      <c r="AU270" s="1414" t="str">
        <f>IF('Step 3.2 Building Details'!J8="","",'Step 3.2 Building Details'!J8)</f>
        <v/>
      </c>
      <c r="AV270" s="1414" t="str">
        <f>IF('Step 3.2 Building Details'!K8="","",'Step 3.2 Building Details'!K8)</f>
        <v/>
      </c>
      <c r="AW270" s="1414" t="str">
        <f>IF('Step 3.2 Building Details'!L8="","",'Step 3.2 Building Details'!L8)</f>
        <v/>
      </c>
      <c r="AX270" s="1414" t="str">
        <f>IF('Step 3.2 Building Details'!M8="","",'Step 3.2 Building Details'!M8)</f>
        <v/>
      </c>
      <c r="AY270" s="1414" t="str">
        <f>IF('Step 3.2 Building Details'!N8="","",'Step 3.2 Building Details'!N8)</f>
        <v/>
      </c>
      <c r="AZ270" s="1414" t="str">
        <f>IF('Step 3.2 Building Details'!O8="","",'Step 3.2 Building Details'!O8)</f>
        <v/>
      </c>
      <c r="BB270" s="799" t="s">
        <v>1868</v>
      </c>
      <c r="BC270" s="799" t="e" cm="1" vm="1">
        <f t="array" ref="BC270">_xlfn.UNIQUE(TRIM(_xlfn._xlws.FILTER($E$270:$E$369,$E$270:$E$369&lt;&gt;"")))</f>
        <v>#VALUE!</v>
      </c>
      <c r="BE270" s="860" t="str">
        <f>IFERROR((SUMIFS('Step 4 Support Tool'!$N$18:$N$217,'Step 4 Support Tool'!$E$18:$E$217,PETREAD!G270)+SUMIFS('Step 4 Support Tool'!$N$222:$N$321,'Step 4 Support Tool'!$E$222:$E$321,PETREAD!G270))/'Step 4 Support Tool'!$O$9,"")</f>
        <v/>
      </c>
      <c r="BF270" s="424"/>
      <c r="BG270" s="424"/>
      <c r="BH270" s="424"/>
      <c r="BI270" s="424"/>
      <c r="BJ270" s="424"/>
      <c r="BK270" s="424"/>
      <c r="BL270" s="424"/>
      <c r="BM270" s="424"/>
      <c r="BN270" s="424"/>
      <c r="BO270" s="424"/>
      <c r="BP270" s="424"/>
      <c r="BQ270" s="424"/>
      <c r="BR270" s="424"/>
      <c r="CL270" s="424"/>
      <c r="CM270" s="424"/>
      <c r="CN270" s="424"/>
      <c r="CO270" s="424"/>
      <c r="CP270" s="424"/>
      <c r="CQ270" s="424"/>
      <c r="CS270" s="424"/>
      <c r="CT270" s="424"/>
      <c r="CU270" s="424"/>
      <c r="CV270" s="424"/>
      <c r="CW270" s="424"/>
      <c r="CX270" s="424"/>
      <c r="CY270" s="424"/>
      <c r="CZ270" s="424"/>
      <c r="DB270" s="424"/>
      <c r="DC270" s="424"/>
      <c r="DD270" s="424"/>
      <c r="DE270" s="424"/>
      <c r="DF270" s="424"/>
      <c r="DG270" s="424"/>
      <c r="DI270" s="424"/>
      <c r="DJ270" s="424"/>
      <c r="DK270" s="424"/>
      <c r="DL270" s="424"/>
      <c r="DM270" s="424"/>
      <c r="DN270" s="424"/>
      <c r="DO270" s="424"/>
      <c r="DP270" s="424"/>
      <c r="DQ270" s="424"/>
      <c r="DR270" s="424"/>
      <c r="DS270" s="424"/>
      <c r="DT270" s="424"/>
      <c r="DU270" s="424"/>
      <c r="DV270" s="424"/>
      <c r="DW270" s="424"/>
      <c r="DX270" s="424"/>
      <c r="DY270" s="424"/>
      <c r="DZ270" s="424"/>
      <c r="EA270" s="424"/>
      <c r="EB270" s="424"/>
      <c r="EC270" s="424"/>
      <c r="ED270" s="424"/>
      <c r="EE270" s="424"/>
      <c r="EF270" s="424"/>
      <c r="EG270" s="424"/>
      <c r="EH270" s="424"/>
      <c r="EI270" s="424"/>
      <c r="EJ270" s="424"/>
      <c r="EK270" s="424"/>
      <c r="EL270" s="424"/>
      <c r="EM270" s="424"/>
      <c r="EN270" s="424"/>
      <c r="EO270" s="424"/>
      <c r="EP270" s="424"/>
      <c r="EQ270" s="424"/>
      <c r="ER270" s="424"/>
      <c r="ES270" s="424"/>
      <c r="ET270" s="424"/>
      <c r="EU270" s="424"/>
      <c r="EV270" s="424"/>
      <c r="EW270" s="424"/>
      <c r="EX270" s="424"/>
      <c r="EY270" s="424"/>
      <c r="EZ270" s="424"/>
      <c r="FA270" s="424"/>
      <c r="FB270" s="424"/>
      <c r="FC270" s="424"/>
      <c r="FD270" s="424"/>
      <c r="FE270" s="424"/>
      <c r="FF270" s="424"/>
      <c r="FG270" s="424"/>
      <c r="FH270" s="424"/>
      <c r="FI270" s="424"/>
      <c r="FJ270" s="424"/>
      <c r="FK270" s="424"/>
      <c r="FL270" s="424"/>
      <c r="FM270" s="424"/>
      <c r="FN270" s="424"/>
      <c r="FO270" s="424"/>
      <c r="FP270" s="424"/>
      <c r="FQ270" s="424"/>
      <c r="FR270" s="424"/>
      <c r="FS270" s="424"/>
      <c r="FT270" s="424"/>
      <c r="FU270" s="424"/>
    </row>
    <row r="271" spans="1:193" ht="12" customHeight="1" x14ac:dyDescent="0.25">
      <c r="A271" s="449" t="str">
        <f t="shared" si="51"/>
        <v/>
      </c>
      <c r="B271" s="449" t="str">
        <f t="shared" si="52"/>
        <v/>
      </c>
      <c r="C271" s="447" t="str">
        <f t="shared" si="53"/>
        <v/>
      </c>
      <c r="D271" s="449" t="str">
        <f>'Step 3.1 Site Details'!C11</f>
        <v>Building 2</v>
      </c>
      <c r="E271" s="449" t="str">
        <f>TRIM('Step 3.1 Site Details'!A11)</f>
        <v/>
      </c>
      <c r="F271" s="447">
        <f>'Step 3.1 Site Details'!B11</f>
        <v>0</v>
      </c>
      <c r="G271" s="449" t="str">
        <f>IF('Step 3.1 Site Details'!D11="","",TRIM('Step 3.1 Site Details'!D11))</f>
        <v/>
      </c>
      <c r="H271" s="447">
        <f>'Step 3.1 Site Details'!E11</f>
        <v>0</v>
      </c>
      <c r="I271" s="447">
        <f>'Step 3.1 Site Details'!F11</f>
        <v>0</v>
      </c>
      <c r="J271" s="952">
        <f>'Step 3.1 Site Details'!G11</f>
        <v>0</v>
      </c>
      <c r="K271" s="995">
        <f>'Step 3.1 Site Details'!H11</f>
        <v>0</v>
      </c>
      <c r="L271" s="447">
        <f>'Step 3.1 Site Details'!I11</f>
        <v>0</v>
      </c>
      <c r="M271" s="996">
        <f>'Step 3.1 Site Details'!J11</f>
        <v>0</v>
      </c>
      <c r="N271" s="996">
        <f>'Step 3.1 Site Details'!K11</f>
        <v>0</v>
      </c>
      <c r="O271" s="959">
        <f>'Step 3.1 Site Details'!L11</f>
        <v>0</v>
      </c>
      <c r="P271" s="959">
        <f>'Step 3.1 Site Details'!M11</f>
        <v>0</v>
      </c>
      <c r="Q271" s="1399">
        <f>'Step 3.1 Site Details'!N11</f>
        <v>0</v>
      </c>
      <c r="R271" s="1399">
        <f>'Step 3.1 Site Details'!O11</f>
        <v>0</v>
      </c>
      <c r="S271" s="955">
        <f>'Step 3.1 Site Details'!P11</f>
        <v>0</v>
      </c>
      <c r="T271" s="955">
        <f>'Step 3.1 Site Details'!Q11</f>
        <v>0</v>
      </c>
      <c r="U271" s="955">
        <f>'Step 3.1 Site Details'!R11</f>
        <v>0</v>
      </c>
      <c r="V271" s="955">
        <f>'Step 3.1 Site Details'!S11</f>
        <v>0</v>
      </c>
      <c r="W271" s="955">
        <f>'Step 3.1 Site Details'!T11</f>
        <v>0</v>
      </c>
      <c r="X271" s="955">
        <f>'Step 3.1 Site Details'!U11</f>
        <v>0</v>
      </c>
      <c r="Y271" s="859">
        <f>IFERROR(((_xlfn.XLOOKUP(G271,'Step 4 Support Tool'!$E$222:$E$321,'Step 4 Support Tool'!$I$222:$I$321,"",0,1)*PETREAD!O271)/100),"")</f>
        <v>0</v>
      </c>
      <c r="Z271" s="859">
        <f>IFERROR(((_xlfn.XLOOKUP(G271,'Step 4 Support Tool'!$E$222:$E$321,'Step 4 Support Tool'!$K$222:$K$321,"",0,1)*PETREAD!P271)/100),"")</f>
        <v>0</v>
      </c>
      <c r="AA271" s="859">
        <f t="shared" ref="AA271:AA334" si="56">IFERROR(Y271+Z271,"")</f>
        <v>0</v>
      </c>
      <c r="AB271" s="859">
        <f>IFERROR(AA271-(SUMIFS('Step 4 Support Tool'!$O$18:$O$217,'Step 4 Support Tool'!$E$18:$E$217,PETREAD!G271)+SUMIFS('Step 4 Support Tool'!$O$222:$O$321,'Step 4 Support Tool'!$E$222:$E$321,PETREAD!G271)),"")</f>
        <v>0</v>
      </c>
      <c r="AC271" s="860" t="str">
        <f t="shared" ref="AC271:AC334" si="57">IFERROR(AB271/AA271,"")</f>
        <v/>
      </c>
      <c r="AD271" s="917">
        <f>SUMIFS('Step 3.3 Heating System'!$J$12:$J$111,'Step 3.3 Heating System'!$C$12:$C$111,PETREAD!$G271,'Step 3.3 Heating System'!$G$12:$G$111,"Removed")</f>
        <v>0</v>
      </c>
      <c r="AE271" s="917">
        <f>SUMIFS('Step 3.3 Heating System'!$J$12:$J$111,'Step 3.3 Heating System'!$C$12:$C$111,PETREAD!$G271,'Step 3.3 Heating System'!$G$12:$G$111,"Retained")</f>
        <v>0</v>
      </c>
      <c r="AF271" s="914" t="str">
        <f t="shared" ref="AF271:AF334" si="58">IFERROR(AE271/(AD271+AE271),"")</f>
        <v/>
      </c>
      <c r="AG271" s="870">
        <f>(SUMIFS('Step 4 Support Tool'!$N$18:$N$217,'Step 4 Support Tool'!$E$18:$E$217,PETREAD!G271)+SUMIFS('Step 4 Support Tool'!$N$222:$N$321,'Step 4 Support Tool'!$E$222:$E$321,PETREAD!G271))</f>
        <v>0</v>
      </c>
      <c r="AH271" s="870" t="str">
        <f>IFERROR(BE271*'Step 5 Project Governance'!D16,"")</f>
        <v/>
      </c>
      <c r="AI271" s="912" t="str">
        <f t="shared" si="54"/>
        <v/>
      </c>
      <c r="AJ271" s="917">
        <f>(SUMIFS('Step 4 Support Tool'!$S$18:$S$217,'Step 4 Support Tool'!$E$18:$E$217,PETREAD!G271)+SUMIFS('Step 4 Support Tool'!$S$222:$S$321,'Step 4 Support Tool'!$E$222:$E$321,PETREAD!G271))</f>
        <v>0</v>
      </c>
      <c r="AK271" s="917" t="str">
        <f t="shared" si="55"/>
        <v/>
      </c>
      <c r="AL271" s="860" t="str">
        <f>IFERROR(SUMIF('Step 4 Support Tool'!$E$18:$E$217,PETREAD!G271,'Step 4 Support Tool'!$N$18:$N$217)/(SUMIF('Step 4 Support Tool'!$E$18:$E$217,PETREAD!G271,'Step 4 Support Tool'!$N$18:$N$217)+SUMIF('Step 4 Support Tool'!$E$222:$E$321,PETREAD!G271,'Step 4 Support Tool'!$N$222:$N$321)),"")</f>
        <v/>
      </c>
      <c r="AM271" s="914" t="str">
        <f>_xlfn.XLOOKUP($G271,'Step 3.3 Heating System'!$C$120:$C$219,'Step 3.3 Heating System'!$AB$120:$AB$219,"",0,1)</f>
        <v/>
      </c>
      <c r="AN271" s="914" t="str">
        <f>_xlfn.XLOOKUP($G271,'Step 3.3 Heating System'!$C$120:$C$219,'Step 3.3 Heating System'!$AC$120:$AC$219,"",0,1)</f>
        <v/>
      </c>
      <c r="AO271" s="1414" t="str">
        <f>IF('Step 3.2 Building Details'!D9="","",'Step 3.2 Building Details'!D9)</f>
        <v/>
      </c>
      <c r="AP271" s="1414" t="str">
        <f>IF('Step 3.2 Building Details'!E9="","",'Step 3.2 Building Details'!E9)</f>
        <v/>
      </c>
      <c r="AQ271" s="1414" t="str">
        <f>IF('Step 3.2 Building Details'!F9="","",'Step 3.2 Building Details'!F9)</f>
        <v/>
      </c>
      <c r="AR271" s="1414" t="str">
        <f>IF('Step 3.2 Building Details'!G9="","",'Step 3.2 Building Details'!G9)</f>
        <v/>
      </c>
      <c r="AS271" s="1414" t="str">
        <f>IF('Step 3.2 Building Details'!H9="","",'Step 3.2 Building Details'!H9)</f>
        <v/>
      </c>
      <c r="AT271" s="1414" t="str">
        <f>IF('Step 3.2 Building Details'!I9="","",'Step 3.2 Building Details'!I9)</f>
        <v/>
      </c>
      <c r="AU271" s="1414" t="str">
        <f>IF('Step 3.2 Building Details'!J9="","",'Step 3.2 Building Details'!J9)</f>
        <v/>
      </c>
      <c r="AV271" s="1414" t="str">
        <f>IF('Step 3.2 Building Details'!K9="","",'Step 3.2 Building Details'!K9)</f>
        <v/>
      </c>
      <c r="AW271" s="1414" t="str">
        <f>IF('Step 3.2 Building Details'!L9="","",'Step 3.2 Building Details'!L9)</f>
        <v/>
      </c>
      <c r="AX271" s="1414" t="str">
        <f>IF('Step 3.2 Building Details'!M9="","",'Step 3.2 Building Details'!M9)</f>
        <v/>
      </c>
      <c r="AY271" s="1414" t="str">
        <f>IF('Step 3.2 Building Details'!N9="","",'Step 3.2 Building Details'!N9)</f>
        <v/>
      </c>
      <c r="AZ271" s="1414" t="str">
        <f>IF('Step 3.2 Building Details'!O9="","",'Step 3.2 Building Details'!O9)</f>
        <v/>
      </c>
      <c r="BA271" s="445" t="s">
        <v>1484</v>
      </c>
      <c r="BB271" s="799" t="s">
        <v>1869</v>
      </c>
      <c r="BC271" s="799"/>
      <c r="BE271" s="860" t="str">
        <f>IFERROR((SUMIFS('Step 4 Support Tool'!$N$18:$N$217,'Step 4 Support Tool'!$E$18:$E$217,PETREAD!G271)+SUMIFS('Step 4 Support Tool'!$N$222:$N$321,'Step 4 Support Tool'!$E$222:$E$321,PETREAD!G271))/'Step 4 Support Tool'!$O$9,"")</f>
        <v/>
      </c>
      <c r="BF271" s="424"/>
      <c r="BG271" s="424"/>
      <c r="BH271" s="424"/>
      <c r="BI271" s="424"/>
      <c r="BJ271" s="424"/>
      <c r="BK271" s="424"/>
      <c r="BL271" s="424"/>
      <c r="BM271" s="424"/>
      <c r="BN271" s="424"/>
      <c r="BO271" s="424"/>
      <c r="BP271" s="424"/>
      <c r="BQ271" s="424"/>
      <c r="BR271" s="424"/>
      <c r="CL271" s="424"/>
      <c r="CM271" s="424"/>
      <c r="CN271" s="424"/>
      <c r="CO271" s="424"/>
      <c r="CP271" s="424"/>
      <c r="CQ271" s="424"/>
      <c r="CS271" s="424"/>
      <c r="CT271" s="424"/>
      <c r="CU271" s="424"/>
      <c r="CV271" s="424"/>
      <c r="CW271" s="424"/>
      <c r="CX271" s="424"/>
      <c r="CY271" s="424"/>
      <c r="CZ271" s="424"/>
      <c r="DB271" s="424"/>
      <c r="DC271" s="424"/>
      <c r="DD271" s="424"/>
      <c r="DE271" s="424"/>
      <c r="DF271" s="424"/>
      <c r="DG271" s="424"/>
      <c r="DI271" s="424"/>
      <c r="DJ271" s="424"/>
      <c r="DK271" s="424"/>
      <c r="DL271" s="424"/>
      <c r="DM271" s="424"/>
      <c r="DN271" s="424"/>
      <c r="DO271" s="424"/>
      <c r="DP271" s="424"/>
      <c r="DQ271" s="424"/>
      <c r="DR271" s="424"/>
      <c r="DS271" s="424"/>
      <c r="DT271" s="424"/>
      <c r="DU271" s="424"/>
      <c r="DV271" s="424"/>
      <c r="DW271" s="424"/>
      <c r="DX271" s="424"/>
      <c r="DY271" s="424"/>
      <c r="DZ271" s="424"/>
      <c r="EA271" s="424"/>
      <c r="EB271" s="424"/>
      <c r="EC271" s="424"/>
      <c r="ED271" s="424"/>
      <c r="EE271" s="424"/>
      <c r="EF271" s="424"/>
      <c r="EG271" s="424"/>
      <c r="EH271" s="424"/>
      <c r="EI271" s="424"/>
      <c r="EJ271" s="424"/>
      <c r="EK271" s="424"/>
      <c r="EL271" s="424"/>
      <c r="EM271" s="424"/>
      <c r="EN271" s="424"/>
      <c r="EO271" s="424"/>
      <c r="EP271" s="424"/>
      <c r="EQ271" s="424"/>
      <c r="ER271" s="424"/>
      <c r="ES271" s="424"/>
      <c r="ET271" s="424"/>
      <c r="EU271" s="424"/>
      <c r="EV271" s="424"/>
      <c r="EW271" s="424"/>
      <c r="EX271" s="424"/>
      <c r="EY271" s="424"/>
      <c r="EZ271" s="424"/>
      <c r="FA271" s="424"/>
      <c r="FB271" s="424"/>
      <c r="FC271" s="424"/>
      <c r="FD271" s="424"/>
      <c r="FE271" s="424"/>
      <c r="FF271" s="424"/>
      <c r="FG271" s="424"/>
      <c r="FH271" s="424"/>
      <c r="FI271" s="424"/>
      <c r="FJ271" s="424"/>
      <c r="FK271" s="424"/>
      <c r="FL271" s="424"/>
      <c r="FM271" s="424"/>
      <c r="FN271" s="424"/>
      <c r="FO271" s="424"/>
      <c r="FP271" s="424"/>
      <c r="FQ271" s="424"/>
      <c r="FR271" s="424"/>
      <c r="FS271" s="424"/>
      <c r="FT271" s="424"/>
      <c r="FU271" s="424"/>
    </row>
    <row r="272" spans="1:193" ht="12" customHeight="1" x14ac:dyDescent="0.25">
      <c r="A272" s="449" t="str">
        <f t="shared" si="51"/>
        <v/>
      </c>
      <c r="B272" s="449" t="str">
        <f t="shared" si="52"/>
        <v/>
      </c>
      <c r="C272" s="447" t="str">
        <f t="shared" si="53"/>
        <v/>
      </c>
      <c r="D272" s="449" t="str">
        <f>'Step 3.1 Site Details'!C12</f>
        <v>Building 3</v>
      </c>
      <c r="E272" s="449" t="str">
        <f>TRIM('Step 3.1 Site Details'!A12)</f>
        <v/>
      </c>
      <c r="F272" s="447">
        <f>'Step 3.1 Site Details'!B12</f>
        <v>0</v>
      </c>
      <c r="G272" s="449" t="str">
        <f>IF('Step 3.1 Site Details'!D12="","",TRIM('Step 3.1 Site Details'!D12))</f>
        <v/>
      </c>
      <c r="H272" s="447">
        <f>'Step 3.1 Site Details'!E12</f>
        <v>0</v>
      </c>
      <c r="I272" s="447">
        <f>'Step 3.1 Site Details'!F12</f>
        <v>0</v>
      </c>
      <c r="J272" s="952">
        <f>'Step 3.1 Site Details'!G12</f>
        <v>0</v>
      </c>
      <c r="K272" s="995">
        <f>'Step 3.1 Site Details'!H12</f>
        <v>0</v>
      </c>
      <c r="L272" s="447">
        <f>'Step 3.1 Site Details'!I12</f>
        <v>0</v>
      </c>
      <c r="M272" s="996">
        <f>'Step 3.1 Site Details'!J12</f>
        <v>0</v>
      </c>
      <c r="N272" s="996">
        <f>'Step 3.1 Site Details'!K12</f>
        <v>0</v>
      </c>
      <c r="O272" s="959">
        <f>'Step 3.1 Site Details'!L12</f>
        <v>0</v>
      </c>
      <c r="P272" s="959">
        <f>'Step 3.1 Site Details'!M12</f>
        <v>0</v>
      </c>
      <c r="Q272" s="1399">
        <f>'Step 3.1 Site Details'!N12</f>
        <v>0</v>
      </c>
      <c r="R272" s="1399">
        <f>'Step 3.1 Site Details'!O12</f>
        <v>0</v>
      </c>
      <c r="S272" s="955">
        <f>'Step 3.1 Site Details'!P12</f>
        <v>0</v>
      </c>
      <c r="T272" s="955">
        <f>'Step 3.1 Site Details'!Q12</f>
        <v>0</v>
      </c>
      <c r="U272" s="955">
        <f>'Step 3.1 Site Details'!R12</f>
        <v>0</v>
      </c>
      <c r="V272" s="955">
        <f>'Step 3.1 Site Details'!S12</f>
        <v>0</v>
      </c>
      <c r="W272" s="955">
        <f>'Step 3.1 Site Details'!T12</f>
        <v>0</v>
      </c>
      <c r="X272" s="955">
        <f>'Step 3.1 Site Details'!U12</f>
        <v>0</v>
      </c>
      <c r="Y272" s="859">
        <f>IFERROR(((_xlfn.XLOOKUP(G272,'Step 4 Support Tool'!$E$222:$E$321,'Step 4 Support Tool'!$I$222:$I$321,"",0,1)*PETREAD!O272)/100),"")</f>
        <v>0</v>
      </c>
      <c r="Z272" s="859">
        <f>IFERROR(((_xlfn.XLOOKUP(G272,'Step 4 Support Tool'!$E$222:$E$321,'Step 4 Support Tool'!$K$222:$K$321,"",0,1)*PETREAD!P272)/100),"")</f>
        <v>0</v>
      </c>
      <c r="AA272" s="859">
        <f t="shared" si="56"/>
        <v>0</v>
      </c>
      <c r="AB272" s="859">
        <f>IFERROR(AA272-(SUMIFS('Step 4 Support Tool'!$O$18:$O$217,'Step 4 Support Tool'!$E$18:$E$217,PETREAD!G272)+SUMIFS('Step 4 Support Tool'!$O$222:$O$321,'Step 4 Support Tool'!$E$222:$E$321,PETREAD!G272)),"")</f>
        <v>0</v>
      </c>
      <c r="AC272" s="860" t="str">
        <f t="shared" si="57"/>
        <v/>
      </c>
      <c r="AD272" s="917">
        <f>SUMIFS('Step 3.3 Heating System'!$J$12:$J$111,'Step 3.3 Heating System'!$C$12:$C$111,PETREAD!$G272,'Step 3.3 Heating System'!$G$12:$G$111,"Removed")</f>
        <v>0</v>
      </c>
      <c r="AE272" s="917">
        <f>SUMIFS('Step 3.3 Heating System'!$J$12:$J$111,'Step 3.3 Heating System'!$C$12:$C$111,PETREAD!$G272,'Step 3.3 Heating System'!$G$12:$G$111,"Retained")</f>
        <v>0</v>
      </c>
      <c r="AF272" s="914" t="str">
        <f t="shared" si="58"/>
        <v/>
      </c>
      <c r="AG272" s="870">
        <f>(SUMIFS('Step 4 Support Tool'!$N$18:$N$217,'Step 4 Support Tool'!$E$18:$E$217,PETREAD!G272)+SUMIFS('Step 4 Support Tool'!$N$222:$N$321,'Step 4 Support Tool'!$E$222:$E$321,PETREAD!G272))</f>
        <v>0</v>
      </c>
      <c r="AH272" s="870" t="str">
        <f>IFERROR(BE272*'Step 5 Project Governance'!D17,"")</f>
        <v/>
      </c>
      <c r="AI272" s="912" t="str">
        <f t="shared" si="54"/>
        <v/>
      </c>
      <c r="AJ272" s="917">
        <f>(SUMIFS('Step 4 Support Tool'!$S$18:$S$217,'Step 4 Support Tool'!$E$18:$E$217,PETREAD!G272)+SUMIFS('Step 4 Support Tool'!$S$222:$S$321,'Step 4 Support Tool'!$E$222:$E$321,PETREAD!G272))</f>
        <v>0</v>
      </c>
      <c r="AK272" s="917" t="str">
        <f t="shared" si="55"/>
        <v/>
      </c>
      <c r="AL272" s="860" t="str">
        <f>IFERROR(SUMIF('Step 4 Support Tool'!$E$18:$E$217,PETREAD!G272,'Step 4 Support Tool'!$N$18:$N$217)/(SUMIF('Step 4 Support Tool'!$E$18:$E$217,PETREAD!G272,'Step 4 Support Tool'!$N$18:$N$217)+SUMIF('Step 4 Support Tool'!$E$222:$E$321,PETREAD!G272,'Step 4 Support Tool'!$N$222:$N$321)),"")</f>
        <v/>
      </c>
      <c r="AM272" s="914" t="str">
        <f>_xlfn.XLOOKUP($G272,'Step 3.3 Heating System'!$C$120:$C$219,'Step 3.3 Heating System'!$AB$120:$AB$219,"",0,1)</f>
        <v/>
      </c>
      <c r="AN272" s="914" t="str">
        <f>_xlfn.XLOOKUP($G272,'Step 3.3 Heating System'!$C$120:$C$219,'Step 3.3 Heating System'!$AC$120:$AC$219,"",0,1)</f>
        <v/>
      </c>
      <c r="AO272" s="1414" t="str">
        <f>IF('Step 3.2 Building Details'!D10="","",'Step 3.2 Building Details'!D10)</f>
        <v/>
      </c>
      <c r="AP272" s="1414" t="str">
        <f>IF('Step 3.2 Building Details'!E10="","",'Step 3.2 Building Details'!E10)</f>
        <v/>
      </c>
      <c r="AQ272" s="1414" t="str">
        <f>IF('Step 3.2 Building Details'!F10="","",'Step 3.2 Building Details'!F10)</f>
        <v/>
      </c>
      <c r="AR272" s="1414" t="str">
        <f>IF('Step 3.2 Building Details'!G10="","",'Step 3.2 Building Details'!G10)</f>
        <v/>
      </c>
      <c r="AS272" s="1414" t="str">
        <f>IF('Step 3.2 Building Details'!H10="","",'Step 3.2 Building Details'!H10)</f>
        <v/>
      </c>
      <c r="AT272" s="1414" t="str">
        <f>IF('Step 3.2 Building Details'!I10="","",'Step 3.2 Building Details'!I10)</f>
        <v/>
      </c>
      <c r="AU272" s="1414" t="str">
        <f>IF('Step 3.2 Building Details'!J10="","",'Step 3.2 Building Details'!J10)</f>
        <v/>
      </c>
      <c r="AV272" s="1414" t="str">
        <f>IF('Step 3.2 Building Details'!K10="","",'Step 3.2 Building Details'!K10)</f>
        <v/>
      </c>
      <c r="AW272" s="1414" t="str">
        <f>IF('Step 3.2 Building Details'!L10="","",'Step 3.2 Building Details'!L10)</f>
        <v/>
      </c>
      <c r="AX272" s="1414" t="str">
        <f>IF('Step 3.2 Building Details'!M10="","",'Step 3.2 Building Details'!M10)</f>
        <v/>
      </c>
      <c r="AY272" s="1414" t="str">
        <f>IF('Step 3.2 Building Details'!N10="","",'Step 3.2 Building Details'!N10)</f>
        <v/>
      </c>
      <c r="AZ272" s="1414" t="str">
        <f>IF('Step 3.2 Building Details'!O10="","",'Step 3.2 Building Details'!O10)</f>
        <v/>
      </c>
      <c r="BA272" s="445"/>
      <c r="BB272" s="799" t="s">
        <v>1870</v>
      </c>
      <c r="BC272" s="799"/>
      <c r="BE272" s="860" t="str">
        <f>IFERROR((SUMIFS('Step 4 Support Tool'!$N$18:$N$217,'Step 4 Support Tool'!$E$18:$E$217,PETREAD!G272)+SUMIFS('Step 4 Support Tool'!$N$222:$N$321,'Step 4 Support Tool'!$E$222:$E$321,PETREAD!G272))/'Step 4 Support Tool'!$O$9,"")</f>
        <v/>
      </c>
      <c r="BF272" s="424"/>
      <c r="BG272" s="424"/>
      <c r="BH272" s="424"/>
      <c r="BI272" s="424"/>
      <c r="BJ272" s="424"/>
      <c r="BK272" s="424"/>
      <c r="BL272" s="424"/>
      <c r="BM272" s="424"/>
      <c r="BN272" s="424"/>
      <c r="BO272" s="424"/>
      <c r="BP272" s="424"/>
      <c r="BQ272" s="424"/>
      <c r="BR272" s="424"/>
      <c r="CL272" s="424"/>
      <c r="CM272" s="424"/>
      <c r="CN272" s="424"/>
      <c r="CO272" s="424"/>
      <c r="CP272" s="424"/>
      <c r="CQ272" s="424"/>
      <c r="CS272" s="424"/>
      <c r="CT272" s="424"/>
      <c r="CU272" s="424"/>
      <c r="CV272" s="424"/>
      <c r="CW272" s="424"/>
      <c r="CX272" s="424"/>
      <c r="CY272" s="424"/>
      <c r="CZ272" s="424"/>
      <c r="DB272" s="424"/>
      <c r="DC272" s="424"/>
      <c r="DD272" s="424"/>
      <c r="DE272" s="424"/>
      <c r="DF272" s="424"/>
      <c r="DG272" s="424"/>
      <c r="DI272" s="424"/>
      <c r="DJ272" s="424"/>
      <c r="DK272" s="424"/>
      <c r="DL272" s="424"/>
      <c r="DM272" s="424"/>
      <c r="DN272" s="424"/>
      <c r="DO272" s="424"/>
      <c r="DP272" s="424"/>
      <c r="DQ272" s="424"/>
      <c r="DR272" s="424"/>
      <c r="DS272" s="424"/>
      <c r="DT272" s="424"/>
      <c r="DU272" s="424"/>
      <c r="DV272" s="424"/>
      <c r="DW272" s="424"/>
      <c r="DX272" s="424"/>
      <c r="DY272" s="424"/>
      <c r="DZ272" s="424"/>
      <c r="EA272" s="424"/>
      <c r="EB272" s="424"/>
      <c r="EC272" s="424"/>
      <c r="ED272" s="424"/>
      <c r="EE272" s="424"/>
      <c r="EF272" s="424"/>
      <c r="EG272" s="424"/>
      <c r="EH272" s="424"/>
      <c r="EI272" s="424"/>
      <c r="EJ272" s="424"/>
      <c r="EK272" s="424"/>
      <c r="EL272" s="424"/>
      <c r="EM272" s="424"/>
      <c r="EN272" s="424"/>
      <c r="EO272" s="424"/>
      <c r="EP272" s="424"/>
      <c r="EQ272" s="424"/>
      <c r="ER272" s="424"/>
      <c r="ES272" s="424"/>
      <c r="ET272" s="424"/>
      <c r="EU272" s="424"/>
      <c r="EV272" s="424"/>
      <c r="EW272" s="424"/>
      <c r="EX272" s="424"/>
      <c r="EY272" s="424"/>
      <c r="EZ272" s="424"/>
      <c r="FA272" s="424"/>
      <c r="FB272" s="424"/>
      <c r="FC272" s="424"/>
      <c r="FD272" s="424"/>
      <c r="FE272" s="424"/>
      <c r="FF272" s="424"/>
      <c r="FG272" s="424"/>
      <c r="FH272" s="424"/>
      <c r="FI272" s="424"/>
      <c r="FJ272" s="424"/>
      <c r="FK272" s="424"/>
      <c r="FL272" s="424"/>
      <c r="FM272" s="424"/>
      <c r="FN272" s="424"/>
      <c r="FO272" s="424"/>
      <c r="FP272" s="424"/>
      <c r="FQ272" s="424"/>
      <c r="FR272" s="424"/>
      <c r="FS272" s="424"/>
      <c r="FT272" s="424"/>
      <c r="FU272" s="424"/>
    </row>
    <row r="273" spans="1:177" ht="12" customHeight="1" x14ac:dyDescent="0.25">
      <c r="A273" s="449" t="str">
        <f t="shared" si="51"/>
        <v/>
      </c>
      <c r="B273" s="449" t="str">
        <f t="shared" si="52"/>
        <v/>
      </c>
      <c r="C273" s="447" t="str">
        <f t="shared" si="53"/>
        <v/>
      </c>
      <c r="D273" s="449" t="str">
        <f>'Step 3.1 Site Details'!C13</f>
        <v>Building 4</v>
      </c>
      <c r="E273" s="449" t="str">
        <f>TRIM('Step 3.1 Site Details'!A13)</f>
        <v/>
      </c>
      <c r="F273" s="447">
        <f>'Step 3.1 Site Details'!B13</f>
        <v>0</v>
      </c>
      <c r="G273" s="449" t="str">
        <f>IF('Step 3.1 Site Details'!D13="","",TRIM('Step 3.1 Site Details'!D13))</f>
        <v/>
      </c>
      <c r="H273" s="447">
        <f>'Step 3.1 Site Details'!E13</f>
        <v>0</v>
      </c>
      <c r="I273" s="447">
        <f>'Step 3.1 Site Details'!F13</f>
        <v>0</v>
      </c>
      <c r="J273" s="952">
        <f>'Step 3.1 Site Details'!G13</f>
        <v>0</v>
      </c>
      <c r="K273" s="995">
        <f>'Step 3.1 Site Details'!H13</f>
        <v>0</v>
      </c>
      <c r="L273" s="447">
        <f>'Step 3.1 Site Details'!I13</f>
        <v>0</v>
      </c>
      <c r="M273" s="996">
        <f>'Step 3.1 Site Details'!J13</f>
        <v>0</v>
      </c>
      <c r="N273" s="996">
        <f>'Step 3.1 Site Details'!K13</f>
        <v>0</v>
      </c>
      <c r="O273" s="959">
        <f>'Step 3.1 Site Details'!L13</f>
        <v>0</v>
      </c>
      <c r="P273" s="959">
        <f>'Step 3.1 Site Details'!M13</f>
        <v>0</v>
      </c>
      <c r="Q273" s="1399">
        <f>'Step 3.1 Site Details'!N13</f>
        <v>0</v>
      </c>
      <c r="R273" s="1399">
        <f>'Step 3.1 Site Details'!O13</f>
        <v>0</v>
      </c>
      <c r="S273" s="955">
        <f>'Step 3.1 Site Details'!P13</f>
        <v>0</v>
      </c>
      <c r="T273" s="955">
        <f>'Step 3.1 Site Details'!Q13</f>
        <v>0</v>
      </c>
      <c r="U273" s="955">
        <f>'Step 3.1 Site Details'!R13</f>
        <v>0</v>
      </c>
      <c r="V273" s="955">
        <f>'Step 3.1 Site Details'!S13</f>
        <v>0</v>
      </c>
      <c r="W273" s="955">
        <f>'Step 3.1 Site Details'!T13</f>
        <v>0</v>
      </c>
      <c r="X273" s="955">
        <f>'Step 3.1 Site Details'!U13</f>
        <v>0</v>
      </c>
      <c r="Y273" s="859">
        <f>IFERROR(((_xlfn.XLOOKUP(G273,'Step 4 Support Tool'!$E$222:$E$321,'Step 4 Support Tool'!$I$222:$I$321,"",0,1)*PETREAD!O273)/100),"")</f>
        <v>0</v>
      </c>
      <c r="Z273" s="859">
        <f>IFERROR(((_xlfn.XLOOKUP(G273,'Step 4 Support Tool'!$E$222:$E$321,'Step 4 Support Tool'!$K$222:$K$321,"",0,1)*PETREAD!P273)/100),"")</f>
        <v>0</v>
      </c>
      <c r="AA273" s="859">
        <f t="shared" si="56"/>
        <v>0</v>
      </c>
      <c r="AB273" s="859">
        <f>IFERROR(AA273-(SUMIFS('Step 4 Support Tool'!$O$18:$O$217,'Step 4 Support Tool'!$E$18:$E$217,PETREAD!G273)+SUMIFS('Step 4 Support Tool'!$O$222:$O$321,'Step 4 Support Tool'!$E$222:$E$321,PETREAD!G273)),"")</f>
        <v>0</v>
      </c>
      <c r="AC273" s="860" t="str">
        <f t="shared" si="57"/>
        <v/>
      </c>
      <c r="AD273" s="917">
        <f>SUMIFS('Step 3.3 Heating System'!$J$12:$J$111,'Step 3.3 Heating System'!$C$12:$C$111,PETREAD!$G273,'Step 3.3 Heating System'!$G$12:$G$111,"Removed")</f>
        <v>0</v>
      </c>
      <c r="AE273" s="917">
        <f>SUMIFS('Step 3.3 Heating System'!$J$12:$J$111,'Step 3.3 Heating System'!$C$12:$C$111,PETREAD!$G273,'Step 3.3 Heating System'!$G$12:$G$111,"Retained")</f>
        <v>0</v>
      </c>
      <c r="AF273" s="914" t="str">
        <f t="shared" si="58"/>
        <v/>
      </c>
      <c r="AG273" s="870">
        <f>(SUMIFS('Step 4 Support Tool'!$N$18:$N$217,'Step 4 Support Tool'!$E$18:$E$217,PETREAD!G273)+SUMIFS('Step 4 Support Tool'!$N$222:$N$321,'Step 4 Support Tool'!$E$222:$E$321,PETREAD!G273))</f>
        <v>0</v>
      </c>
      <c r="AH273" s="870" t="str">
        <f>IFERROR(BE273*'Step 5 Project Governance'!D18,"")</f>
        <v/>
      </c>
      <c r="AI273" s="912" t="str">
        <f t="shared" si="54"/>
        <v/>
      </c>
      <c r="AJ273" s="917">
        <f>(SUMIFS('Step 4 Support Tool'!$S$18:$S$217,'Step 4 Support Tool'!$E$18:$E$217,PETREAD!G273)+SUMIFS('Step 4 Support Tool'!$S$222:$S$321,'Step 4 Support Tool'!$E$222:$E$321,PETREAD!G273))</f>
        <v>0</v>
      </c>
      <c r="AK273" s="917" t="str">
        <f t="shared" si="55"/>
        <v/>
      </c>
      <c r="AL273" s="860" t="str">
        <f>IFERROR(SUMIF('Step 4 Support Tool'!$E$18:$E$217,PETREAD!G273,'Step 4 Support Tool'!$N$18:$N$217)/(SUMIF('Step 4 Support Tool'!$E$18:$E$217,PETREAD!G273,'Step 4 Support Tool'!$N$18:$N$217)+SUMIF('Step 4 Support Tool'!$E$222:$E$321,PETREAD!G273,'Step 4 Support Tool'!$N$222:$N$321)),"")</f>
        <v/>
      </c>
      <c r="AM273" s="914" t="str">
        <f>_xlfn.XLOOKUP($G273,'Step 3.3 Heating System'!$C$120:$C$219,'Step 3.3 Heating System'!$AB$120:$AB$219,"",0,1)</f>
        <v/>
      </c>
      <c r="AN273" s="914" t="str">
        <f>_xlfn.XLOOKUP($G273,'Step 3.3 Heating System'!$C$120:$C$219,'Step 3.3 Heating System'!$AC$120:$AC$219,"",0,1)</f>
        <v/>
      </c>
      <c r="AO273" s="1414" t="str">
        <f>IF('Step 3.2 Building Details'!D11="","",'Step 3.2 Building Details'!D11)</f>
        <v/>
      </c>
      <c r="AP273" s="1414" t="str">
        <f>IF('Step 3.2 Building Details'!E11="","",'Step 3.2 Building Details'!E11)</f>
        <v/>
      </c>
      <c r="AQ273" s="1414" t="str">
        <f>IF('Step 3.2 Building Details'!F11="","",'Step 3.2 Building Details'!F11)</f>
        <v/>
      </c>
      <c r="AR273" s="1414" t="str">
        <f>IF('Step 3.2 Building Details'!G11="","",'Step 3.2 Building Details'!G11)</f>
        <v/>
      </c>
      <c r="AS273" s="1414" t="str">
        <f>IF('Step 3.2 Building Details'!H11="","",'Step 3.2 Building Details'!H11)</f>
        <v/>
      </c>
      <c r="AT273" s="1414" t="str">
        <f>IF('Step 3.2 Building Details'!I11="","",'Step 3.2 Building Details'!I11)</f>
        <v/>
      </c>
      <c r="AU273" s="1414" t="str">
        <f>IF('Step 3.2 Building Details'!J11="","",'Step 3.2 Building Details'!J11)</f>
        <v/>
      </c>
      <c r="AV273" s="1414" t="str">
        <f>IF('Step 3.2 Building Details'!K11="","",'Step 3.2 Building Details'!K11)</f>
        <v/>
      </c>
      <c r="AW273" s="1414" t="str">
        <f>IF('Step 3.2 Building Details'!L11="","",'Step 3.2 Building Details'!L11)</f>
        <v/>
      </c>
      <c r="AX273" s="1414" t="str">
        <f>IF('Step 3.2 Building Details'!M11="","",'Step 3.2 Building Details'!M11)</f>
        <v/>
      </c>
      <c r="AY273" s="1414" t="str">
        <f>IF('Step 3.2 Building Details'!N11="","",'Step 3.2 Building Details'!N11)</f>
        <v/>
      </c>
      <c r="AZ273" s="1414" t="str">
        <f>IF('Step 3.2 Building Details'!O11="","",'Step 3.2 Building Details'!O11)</f>
        <v/>
      </c>
      <c r="BA273" s="445" t="s">
        <v>1484</v>
      </c>
      <c r="BB273" s="799" t="s">
        <v>1871</v>
      </c>
      <c r="BC273" s="799"/>
      <c r="BE273" s="860" t="str">
        <f>IFERROR((SUMIFS('Step 4 Support Tool'!$N$18:$N$217,'Step 4 Support Tool'!$E$18:$E$217,PETREAD!G273)+SUMIFS('Step 4 Support Tool'!$N$222:$N$321,'Step 4 Support Tool'!$E$222:$E$321,PETREAD!G273))/'Step 4 Support Tool'!$O$9,"")</f>
        <v/>
      </c>
      <c r="BF273" s="424"/>
      <c r="BG273" s="424"/>
      <c r="BH273" s="424"/>
      <c r="BI273" s="424"/>
      <c r="BJ273" s="424"/>
      <c r="BK273" s="424"/>
      <c r="BL273" s="424"/>
      <c r="BM273" s="424"/>
      <c r="BN273" s="424"/>
      <c r="BO273" s="424"/>
      <c r="BP273" s="424"/>
      <c r="BQ273" s="424"/>
      <c r="BR273" s="424"/>
      <c r="CL273" s="424"/>
      <c r="CM273" s="424"/>
      <c r="CN273" s="424"/>
      <c r="CO273" s="424"/>
      <c r="CP273" s="424"/>
      <c r="CQ273" s="424"/>
      <c r="CS273" s="424"/>
      <c r="CT273" s="424"/>
      <c r="CU273" s="424"/>
      <c r="CV273" s="424"/>
      <c r="CW273" s="424"/>
      <c r="CX273" s="424"/>
      <c r="CY273" s="424"/>
      <c r="CZ273" s="424"/>
      <c r="DB273" s="424"/>
      <c r="DC273" s="424"/>
      <c r="DD273" s="424"/>
      <c r="DE273" s="424"/>
      <c r="DF273" s="424"/>
      <c r="DG273" s="424"/>
      <c r="DI273" s="424"/>
      <c r="DJ273" s="424"/>
      <c r="DK273" s="424"/>
      <c r="DL273" s="424"/>
      <c r="DM273" s="424"/>
      <c r="DN273" s="424"/>
      <c r="DO273" s="424"/>
      <c r="DP273" s="424"/>
      <c r="DQ273" s="424"/>
      <c r="DR273" s="424"/>
      <c r="DS273" s="424"/>
      <c r="DT273" s="424"/>
      <c r="DU273" s="424"/>
      <c r="DV273" s="424"/>
      <c r="DW273" s="424"/>
      <c r="DX273" s="424"/>
      <c r="DY273" s="424"/>
      <c r="DZ273" s="424"/>
      <c r="EA273" s="424"/>
      <c r="EB273" s="424"/>
      <c r="EC273" s="424"/>
      <c r="ED273" s="424"/>
      <c r="EE273" s="424"/>
      <c r="EF273" s="424"/>
      <c r="EG273" s="424"/>
      <c r="EH273" s="424"/>
      <c r="EI273" s="424"/>
      <c r="EJ273" s="424"/>
      <c r="EK273" s="424"/>
      <c r="EL273" s="424"/>
      <c r="EM273" s="424"/>
      <c r="EN273" s="424"/>
      <c r="EO273" s="424"/>
      <c r="EP273" s="424"/>
      <c r="EQ273" s="424"/>
      <c r="ER273" s="424"/>
      <c r="ES273" s="424"/>
      <c r="ET273" s="424"/>
      <c r="EU273" s="424"/>
      <c r="EV273" s="424"/>
      <c r="EW273" s="424"/>
      <c r="EX273" s="424"/>
      <c r="EY273" s="424"/>
      <c r="EZ273" s="424"/>
      <c r="FA273" s="424"/>
      <c r="FB273" s="424"/>
      <c r="FC273" s="424"/>
      <c r="FD273" s="424"/>
      <c r="FE273" s="424"/>
      <c r="FF273" s="424"/>
      <c r="FG273" s="424"/>
      <c r="FH273" s="424"/>
      <c r="FI273" s="424"/>
      <c r="FJ273" s="424"/>
      <c r="FK273" s="424"/>
      <c r="FL273" s="424"/>
      <c r="FM273" s="424"/>
      <c r="FN273" s="424"/>
      <c r="FO273" s="424"/>
      <c r="FP273" s="424"/>
      <c r="FQ273" s="424"/>
      <c r="FR273" s="424"/>
      <c r="FS273" s="424"/>
      <c r="FT273" s="424"/>
      <c r="FU273" s="424"/>
    </row>
    <row r="274" spans="1:177" ht="12" customHeight="1" x14ac:dyDescent="0.25">
      <c r="A274" s="449" t="str">
        <f t="shared" si="51"/>
        <v/>
      </c>
      <c r="B274" s="449" t="str">
        <f t="shared" si="52"/>
        <v/>
      </c>
      <c r="C274" s="447" t="str">
        <f t="shared" si="53"/>
        <v/>
      </c>
      <c r="D274" s="449" t="str">
        <f>'Step 3.1 Site Details'!C14</f>
        <v>Building 5</v>
      </c>
      <c r="E274" s="449" t="str">
        <f>TRIM('Step 3.1 Site Details'!A14)</f>
        <v/>
      </c>
      <c r="F274" s="447">
        <f>'Step 3.1 Site Details'!B14</f>
        <v>0</v>
      </c>
      <c r="G274" s="449" t="str">
        <f>IF('Step 3.1 Site Details'!D14="","",TRIM('Step 3.1 Site Details'!D14))</f>
        <v/>
      </c>
      <c r="H274" s="447">
        <f>'Step 3.1 Site Details'!E14</f>
        <v>0</v>
      </c>
      <c r="I274" s="447">
        <f>'Step 3.1 Site Details'!F14</f>
        <v>0</v>
      </c>
      <c r="J274" s="952">
        <f>'Step 3.1 Site Details'!G14</f>
        <v>0</v>
      </c>
      <c r="K274" s="995">
        <f>'Step 3.1 Site Details'!H14</f>
        <v>0</v>
      </c>
      <c r="L274" s="447">
        <f>'Step 3.1 Site Details'!I14</f>
        <v>0</v>
      </c>
      <c r="M274" s="996">
        <f>'Step 3.1 Site Details'!J14</f>
        <v>0</v>
      </c>
      <c r="N274" s="996">
        <f>'Step 3.1 Site Details'!K14</f>
        <v>0</v>
      </c>
      <c r="O274" s="959">
        <f>'Step 3.1 Site Details'!L14</f>
        <v>0</v>
      </c>
      <c r="P274" s="959">
        <f>'Step 3.1 Site Details'!M14</f>
        <v>0</v>
      </c>
      <c r="Q274" s="1399">
        <f>'Step 3.1 Site Details'!N14</f>
        <v>0</v>
      </c>
      <c r="R274" s="1399">
        <f>'Step 3.1 Site Details'!O14</f>
        <v>0</v>
      </c>
      <c r="S274" s="955">
        <f>'Step 3.1 Site Details'!P14</f>
        <v>0</v>
      </c>
      <c r="T274" s="955">
        <f>'Step 3.1 Site Details'!Q14</f>
        <v>0</v>
      </c>
      <c r="U274" s="955">
        <f>'Step 3.1 Site Details'!R14</f>
        <v>0</v>
      </c>
      <c r="V274" s="955">
        <f>'Step 3.1 Site Details'!S14</f>
        <v>0</v>
      </c>
      <c r="W274" s="955">
        <f>'Step 3.1 Site Details'!T14</f>
        <v>0</v>
      </c>
      <c r="X274" s="955">
        <f>'Step 3.1 Site Details'!U14</f>
        <v>0</v>
      </c>
      <c r="Y274" s="859">
        <f>IFERROR(((_xlfn.XLOOKUP(G274,'Step 4 Support Tool'!$E$222:$E$321,'Step 4 Support Tool'!$I$222:$I$321,"",0,1)*PETREAD!O274)/100),"")</f>
        <v>0</v>
      </c>
      <c r="Z274" s="859">
        <f>IFERROR(((_xlfn.XLOOKUP(G274,'Step 4 Support Tool'!$E$222:$E$321,'Step 4 Support Tool'!$K$222:$K$321,"",0,1)*PETREAD!P274)/100),"")</f>
        <v>0</v>
      </c>
      <c r="AA274" s="859">
        <f t="shared" si="56"/>
        <v>0</v>
      </c>
      <c r="AB274" s="859">
        <f>IFERROR(AA274-(SUMIFS('Step 4 Support Tool'!$O$18:$O$217,'Step 4 Support Tool'!$E$18:$E$217,PETREAD!G274)+SUMIFS('Step 4 Support Tool'!$O$222:$O$321,'Step 4 Support Tool'!$E$222:$E$321,PETREAD!G274)),"")</f>
        <v>0</v>
      </c>
      <c r="AC274" s="860" t="str">
        <f t="shared" si="57"/>
        <v/>
      </c>
      <c r="AD274" s="917">
        <f>SUMIFS('Step 3.3 Heating System'!$J$12:$J$111,'Step 3.3 Heating System'!$C$12:$C$111,PETREAD!$G274,'Step 3.3 Heating System'!$G$12:$G$111,"Removed")</f>
        <v>0</v>
      </c>
      <c r="AE274" s="917">
        <f>SUMIFS('Step 3.3 Heating System'!$J$12:$J$111,'Step 3.3 Heating System'!$C$12:$C$111,PETREAD!$G274,'Step 3.3 Heating System'!$G$12:$G$111,"Retained")</f>
        <v>0</v>
      </c>
      <c r="AF274" s="914" t="str">
        <f t="shared" si="58"/>
        <v/>
      </c>
      <c r="AG274" s="870">
        <f>(SUMIFS('Step 4 Support Tool'!$N$18:$N$217,'Step 4 Support Tool'!$E$18:$E$217,PETREAD!G274)+SUMIFS('Step 4 Support Tool'!$N$222:$N$321,'Step 4 Support Tool'!$E$222:$E$321,PETREAD!G274))</f>
        <v>0</v>
      </c>
      <c r="AH274" s="870" t="str">
        <f>IFERROR(BE274*'Step 5 Project Governance'!D19,"")</f>
        <v/>
      </c>
      <c r="AI274" s="912" t="str">
        <f t="shared" si="54"/>
        <v/>
      </c>
      <c r="AJ274" s="917">
        <f>(SUMIFS('Step 4 Support Tool'!$S$18:$S$217,'Step 4 Support Tool'!$E$18:$E$217,PETREAD!G274)+SUMIFS('Step 4 Support Tool'!$S$222:$S$321,'Step 4 Support Tool'!$E$222:$E$321,PETREAD!G274))</f>
        <v>0</v>
      </c>
      <c r="AK274" s="917" t="str">
        <f t="shared" si="55"/>
        <v/>
      </c>
      <c r="AL274" s="860" t="str">
        <f>IFERROR(SUMIF('Step 4 Support Tool'!$E$18:$E$217,PETREAD!G274,'Step 4 Support Tool'!$N$18:$N$217)/(SUMIF('Step 4 Support Tool'!$E$18:$E$217,PETREAD!G274,'Step 4 Support Tool'!$N$18:$N$217)+SUMIF('Step 4 Support Tool'!$E$222:$E$321,PETREAD!G274,'Step 4 Support Tool'!$N$222:$N$321)),"")</f>
        <v/>
      </c>
      <c r="AM274" s="914" t="str">
        <f>_xlfn.XLOOKUP($G274,'Step 3.3 Heating System'!$C$120:$C$219,'Step 3.3 Heating System'!$AB$120:$AB$219,"",0,1)</f>
        <v/>
      </c>
      <c r="AN274" s="914" t="str">
        <f>_xlfn.XLOOKUP($G274,'Step 3.3 Heating System'!$C$120:$C$219,'Step 3.3 Heating System'!$AC$120:$AC$219,"",0,1)</f>
        <v/>
      </c>
      <c r="AO274" s="1414" t="str">
        <f>IF('Step 3.2 Building Details'!D12="","",'Step 3.2 Building Details'!D12)</f>
        <v/>
      </c>
      <c r="AP274" s="1414" t="str">
        <f>IF('Step 3.2 Building Details'!E12="","",'Step 3.2 Building Details'!E12)</f>
        <v/>
      </c>
      <c r="AQ274" s="1414" t="str">
        <f>IF('Step 3.2 Building Details'!F12="","",'Step 3.2 Building Details'!F12)</f>
        <v/>
      </c>
      <c r="AR274" s="1414" t="str">
        <f>IF('Step 3.2 Building Details'!G12="","",'Step 3.2 Building Details'!G12)</f>
        <v/>
      </c>
      <c r="AS274" s="1414" t="str">
        <f>IF('Step 3.2 Building Details'!H12="","",'Step 3.2 Building Details'!H12)</f>
        <v/>
      </c>
      <c r="AT274" s="1414" t="str">
        <f>IF('Step 3.2 Building Details'!I12="","",'Step 3.2 Building Details'!I12)</f>
        <v/>
      </c>
      <c r="AU274" s="1414" t="str">
        <f>IF('Step 3.2 Building Details'!J12="","",'Step 3.2 Building Details'!J12)</f>
        <v/>
      </c>
      <c r="AV274" s="1414" t="str">
        <f>IF('Step 3.2 Building Details'!K12="","",'Step 3.2 Building Details'!K12)</f>
        <v/>
      </c>
      <c r="AW274" s="1414" t="str">
        <f>IF('Step 3.2 Building Details'!L12="","",'Step 3.2 Building Details'!L12)</f>
        <v/>
      </c>
      <c r="AX274" s="1414" t="str">
        <f>IF('Step 3.2 Building Details'!M12="","",'Step 3.2 Building Details'!M12)</f>
        <v/>
      </c>
      <c r="AY274" s="1414" t="str">
        <f>IF('Step 3.2 Building Details'!N12="","",'Step 3.2 Building Details'!N12)</f>
        <v/>
      </c>
      <c r="AZ274" s="1414" t="str">
        <f>IF('Step 3.2 Building Details'!O12="","",'Step 3.2 Building Details'!O12)</f>
        <v/>
      </c>
      <c r="BA274" s="445" t="s">
        <v>1484</v>
      </c>
      <c r="BB274" s="799" t="s">
        <v>1872</v>
      </c>
      <c r="BC274" s="799"/>
      <c r="BE274" s="860" t="str">
        <f>IFERROR((SUMIFS('Step 4 Support Tool'!$N$18:$N$217,'Step 4 Support Tool'!$E$18:$E$217,PETREAD!G274)+SUMIFS('Step 4 Support Tool'!$N$222:$N$321,'Step 4 Support Tool'!$E$222:$E$321,PETREAD!G274))/'Step 4 Support Tool'!$O$9,"")</f>
        <v/>
      </c>
      <c r="BF274" s="424"/>
      <c r="BG274" s="424"/>
      <c r="BH274" s="424"/>
      <c r="BI274" s="424"/>
      <c r="BJ274" s="424"/>
      <c r="BK274" s="424"/>
      <c r="BL274" s="424"/>
      <c r="BM274" s="424"/>
      <c r="BN274" s="424"/>
      <c r="BO274" s="424"/>
      <c r="BP274" s="424"/>
      <c r="BQ274" s="424"/>
      <c r="BR274" s="424"/>
      <c r="CL274" s="424"/>
      <c r="CM274" s="424"/>
      <c r="CN274" s="424"/>
      <c r="CO274" s="424"/>
      <c r="CP274" s="424"/>
      <c r="CQ274" s="424"/>
      <c r="CS274" s="424"/>
      <c r="CT274" s="424"/>
      <c r="CU274" s="424"/>
      <c r="CV274" s="424"/>
      <c r="CW274" s="424"/>
      <c r="CX274" s="424"/>
      <c r="CY274" s="424"/>
      <c r="CZ274" s="424"/>
      <c r="DB274" s="424"/>
      <c r="DC274" s="424"/>
      <c r="DD274" s="424"/>
      <c r="DE274" s="424"/>
      <c r="DF274" s="424"/>
      <c r="DG274" s="424"/>
      <c r="DI274" s="424"/>
      <c r="DJ274" s="424"/>
      <c r="DK274" s="424"/>
      <c r="DL274" s="424"/>
      <c r="DM274" s="424"/>
      <c r="DN274" s="424"/>
      <c r="DO274" s="424"/>
      <c r="DP274" s="424"/>
      <c r="DQ274" s="424"/>
      <c r="DR274" s="424"/>
      <c r="DS274" s="424"/>
      <c r="DT274" s="424"/>
      <c r="DU274" s="424"/>
      <c r="DV274" s="424"/>
      <c r="DW274" s="424"/>
      <c r="DX274" s="424"/>
      <c r="DY274" s="424"/>
      <c r="DZ274" s="424"/>
      <c r="EA274" s="424"/>
      <c r="EB274" s="424"/>
      <c r="EC274" s="424"/>
      <c r="ED274" s="424"/>
      <c r="EE274" s="424"/>
      <c r="EF274" s="424"/>
      <c r="EG274" s="424"/>
      <c r="EH274" s="424"/>
      <c r="EI274" s="424"/>
      <c r="EJ274" s="424"/>
      <c r="EK274" s="424"/>
      <c r="EL274" s="424"/>
      <c r="EM274" s="424"/>
      <c r="EN274" s="424"/>
      <c r="EO274" s="424"/>
      <c r="EP274" s="424"/>
      <c r="EQ274" s="424"/>
      <c r="ER274" s="424"/>
      <c r="ES274" s="424"/>
      <c r="ET274" s="424"/>
      <c r="EU274" s="424"/>
      <c r="EV274" s="424"/>
      <c r="EW274" s="424"/>
      <c r="EX274" s="424"/>
      <c r="EY274" s="424"/>
      <c r="EZ274" s="424"/>
      <c r="FA274" s="424"/>
      <c r="FB274" s="424"/>
      <c r="FC274" s="424"/>
      <c r="FD274" s="424"/>
      <c r="FE274" s="424"/>
      <c r="FF274" s="424"/>
      <c r="FG274" s="424"/>
      <c r="FH274" s="424"/>
      <c r="FI274" s="424"/>
      <c r="FJ274" s="424"/>
      <c r="FK274" s="424"/>
      <c r="FL274" s="424"/>
      <c r="FM274" s="424"/>
      <c r="FN274" s="424"/>
      <c r="FO274" s="424"/>
      <c r="FP274" s="424"/>
      <c r="FQ274" s="424"/>
      <c r="FR274" s="424"/>
      <c r="FS274" s="424"/>
      <c r="FT274" s="424"/>
      <c r="FU274" s="424"/>
    </row>
    <row r="275" spans="1:177" ht="12" customHeight="1" x14ac:dyDescent="0.25">
      <c r="A275" s="449" t="str">
        <f t="shared" si="51"/>
        <v/>
      </c>
      <c r="B275" s="449" t="str">
        <f t="shared" si="52"/>
        <v/>
      </c>
      <c r="C275" s="447" t="str">
        <f t="shared" si="53"/>
        <v/>
      </c>
      <c r="D275" s="449" t="str">
        <f>'Step 3.1 Site Details'!C15</f>
        <v>Building 6</v>
      </c>
      <c r="E275" s="449" t="str">
        <f>TRIM('Step 3.1 Site Details'!A15)</f>
        <v/>
      </c>
      <c r="F275" s="447">
        <f>'Step 3.1 Site Details'!B15</f>
        <v>0</v>
      </c>
      <c r="G275" s="449" t="str">
        <f>IF('Step 3.1 Site Details'!D15="","",TRIM('Step 3.1 Site Details'!D15))</f>
        <v/>
      </c>
      <c r="H275" s="447">
        <f>'Step 3.1 Site Details'!E15</f>
        <v>0</v>
      </c>
      <c r="I275" s="447">
        <f>'Step 3.1 Site Details'!F15</f>
        <v>0</v>
      </c>
      <c r="J275" s="952">
        <f>'Step 3.1 Site Details'!G15</f>
        <v>0</v>
      </c>
      <c r="K275" s="995">
        <f>'Step 3.1 Site Details'!H15</f>
        <v>0</v>
      </c>
      <c r="L275" s="447">
        <f>'Step 3.1 Site Details'!I15</f>
        <v>0</v>
      </c>
      <c r="M275" s="996">
        <f>'Step 3.1 Site Details'!J15</f>
        <v>0</v>
      </c>
      <c r="N275" s="996">
        <f>'Step 3.1 Site Details'!K15</f>
        <v>0</v>
      </c>
      <c r="O275" s="959">
        <f>'Step 3.1 Site Details'!L15</f>
        <v>0</v>
      </c>
      <c r="P275" s="959">
        <f>'Step 3.1 Site Details'!M15</f>
        <v>0</v>
      </c>
      <c r="Q275" s="1399">
        <f>'Step 3.1 Site Details'!N15</f>
        <v>0</v>
      </c>
      <c r="R275" s="1399">
        <f>'Step 3.1 Site Details'!O15</f>
        <v>0</v>
      </c>
      <c r="S275" s="955">
        <f>'Step 3.1 Site Details'!P15</f>
        <v>0</v>
      </c>
      <c r="T275" s="955">
        <f>'Step 3.1 Site Details'!Q15</f>
        <v>0</v>
      </c>
      <c r="U275" s="955">
        <f>'Step 3.1 Site Details'!R15</f>
        <v>0</v>
      </c>
      <c r="V275" s="955">
        <f>'Step 3.1 Site Details'!S15</f>
        <v>0</v>
      </c>
      <c r="W275" s="955">
        <f>'Step 3.1 Site Details'!T15</f>
        <v>0</v>
      </c>
      <c r="X275" s="955">
        <f>'Step 3.1 Site Details'!U15</f>
        <v>0</v>
      </c>
      <c r="Y275" s="859">
        <f>IFERROR(((_xlfn.XLOOKUP(G275,'Step 4 Support Tool'!$E$222:$E$321,'Step 4 Support Tool'!$I$222:$I$321,"",0,1)*PETREAD!O275)/100),"")</f>
        <v>0</v>
      </c>
      <c r="Z275" s="859">
        <f>IFERROR(((_xlfn.XLOOKUP(G275,'Step 4 Support Tool'!$E$222:$E$321,'Step 4 Support Tool'!$K$222:$K$321,"",0,1)*PETREAD!P275)/100),"")</f>
        <v>0</v>
      </c>
      <c r="AA275" s="859">
        <f t="shared" si="56"/>
        <v>0</v>
      </c>
      <c r="AB275" s="859">
        <f>IFERROR(AA275-(SUMIFS('Step 4 Support Tool'!$O$18:$O$217,'Step 4 Support Tool'!$E$18:$E$217,PETREAD!G275)+SUMIFS('Step 4 Support Tool'!$O$222:$O$321,'Step 4 Support Tool'!$E$222:$E$321,PETREAD!G275)),"")</f>
        <v>0</v>
      </c>
      <c r="AC275" s="860" t="str">
        <f t="shared" si="57"/>
        <v/>
      </c>
      <c r="AD275" s="917">
        <f>SUMIFS('Step 3.3 Heating System'!$J$12:$J$111,'Step 3.3 Heating System'!$C$12:$C$111,PETREAD!$G275,'Step 3.3 Heating System'!$G$12:$G$111,"Removed")</f>
        <v>0</v>
      </c>
      <c r="AE275" s="917">
        <f>SUMIFS('Step 3.3 Heating System'!$J$12:$J$111,'Step 3.3 Heating System'!$C$12:$C$111,PETREAD!$G275,'Step 3.3 Heating System'!$G$12:$G$111,"Retained")</f>
        <v>0</v>
      </c>
      <c r="AF275" s="914" t="str">
        <f t="shared" si="58"/>
        <v/>
      </c>
      <c r="AG275" s="870">
        <f>(SUMIFS('Step 4 Support Tool'!$N$18:$N$217,'Step 4 Support Tool'!$E$18:$E$217,PETREAD!G275)+SUMIFS('Step 4 Support Tool'!$N$222:$N$321,'Step 4 Support Tool'!$E$222:$E$321,PETREAD!G275))</f>
        <v>0</v>
      </c>
      <c r="AH275" s="870" t="str">
        <f>IFERROR(BE275*'Step 5 Project Governance'!D20,"")</f>
        <v/>
      </c>
      <c r="AI275" s="912" t="str">
        <f t="shared" si="54"/>
        <v/>
      </c>
      <c r="AJ275" s="917">
        <f>(SUMIFS('Step 4 Support Tool'!$S$18:$S$217,'Step 4 Support Tool'!$E$18:$E$217,PETREAD!G275)+SUMIFS('Step 4 Support Tool'!$S$222:$S$321,'Step 4 Support Tool'!$E$222:$E$321,PETREAD!G275))</f>
        <v>0</v>
      </c>
      <c r="AK275" s="917" t="str">
        <f t="shared" si="55"/>
        <v/>
      </c>
      <c r="AL275" s="860" t="str">
        <f>IFERROR(SUMIF('Step 4 Support Tool'!$E$18:$E$217,PETREAD!G275,'Step 4 Support Tool'!$N$18:$N$217)/(SUMIF('Step 4 Support Tool'!$E$18:$E$217,PETREAD!G275,'Step 4 Support Tool'!$N$18:$N$217)+SUMIF('Step 4 Support Tool'!$E$222:$E$321,PETREAD!G275,'Step 4 Support Tool'!$N$222:$N$321)),"")</f>
        <v/>
      </c>
      <c r="AM275" s="914" t="str">
        <f>_xlfn.XLOOKUP($G275,'Step 3.3 Heating System'!$C$120:$C$219,'Step 3.3 Heating System'!$AB$120:$AB$219,"",0,1)</f>
        <v/>
      </c>
      <c r="AN275" s="914" t="str">
        <f>_xlfn.XLOOKUP($G275,'Step 3.3 Heating System'!$C$120:$C$219,'Step 3.3 Heating System'!$AC$120:$AC$219,"",0,1)</f>
        <v/>
      </c>
      <c r="AO275" s="1414" t="str">
        <f>IF('Step 3.2 Building Details'!D13="","",'Step 3.2 Building Details'!D13)</f>
        <v/>
      </c>
      <c r="AP275" s="1414" t="str">
        <f>IF('Step 3.2 Building Details'!E13="","",'Step 3.2 Building Details'!E13)</f>
        <v/>
      </c>
      <c r="AQ275" s="1414" t="str">
        <f>IF('Step 3.2 Building Details'!F13="","",'Step 3.2 Building Details'!F13)</f>
        <v/>
      </c>
      <c r="AR275" s="1414" t="str">
        <f>IF('Step 3.2 Building Details'!G13="","",'Step 3.2 Building Details'!G13)</f>
        <v/>
      </c>
      <c r="AS275" s="1414" t="str">
        <f>IF('Step 3.2 Building Details'!H13="","",'Step 3.2 Building Details'!H13)</f>
        <v/>
      </c>
      <c r="AT275" s="1414" t="str">
        <f>IF('Step 3.2 Building Details'!I13="","",'Step 3.2 Building Details'!I13)</f>
        <v/>
      </c>
      <c r="AU275" s="1414" t="str">
        <f>IF('Step 3.2 Building Details'!J13="","",'Step 3.2 Building Details'!J13)</f>
        <v/>
      </c>
      <c r="AV275" s="1414" t="str">
        <f>IF('Step 3.2 Building Details'!K13="","",'Step 3.2 Building Details'!K13)</f>
        <v/>
      </c>
      <c r="AW275" s="1414" t="str">
        <f>IF('Step 3.2 Building Details'!L13="","",'Step 3.2 Building Details'!L13)</f>
        <v/>
      </c>
      <c r="AX275" s="1414" t="str">
        <f>IF('Step 3.2 Building Details'!M13="","",'Step 3.2 Building Details'!M13)</f>
        <v/>
      </c>
      <c r="AY275" s="1414" t="str">
        <f>IF('Step 3.2 Building Details'!N13="","",'Step 3.2 Building Details'!N13)</f>
        <v/>
      </c>
      <c r="AZ275" s="1414" t="str">
        <f>IF('Step 3.2 Building Details'!O13="","",'Step 3.2 Building Details'!O13)</f>
        <v/>
      </c>
      <c r="BA275" s="445"/>
      <c r="BB275" s="799" t="s">
        <v>1873</v>
      </c>
      <c r="BC275" s="799"/>
      <c r="BE275" s="860" t="str">
        <f>IFERROR((SUMIFS('Step 4 Support Tool'!$N$18:$N$217,'Step 4 Support Tool'!$E$18:$E$217,PETREAD!G275)+SUMIFS('Step 4 Support Tool'!$N$222:$N$321,'Step 4 Support Tool'!$E$222:$E$321,PETREAD!G275))/'Step 4 Support Tool'!$O$9,"")</f>
        <v/>
      </c>
      <c r="BF275" s="424"/>
      <c r="BG275" s="424"/>
      <c r="BH275" s="424"/>
      <c r="BI275" s="424"/>
      <c r="BJ275" s="424"/>
      <c r="BK275" s="424"/>
      <c r="BL275" s="424"/>
      <c r="BM275" s="424"/>
      <c r="BN275" s="424"/>
      <c r="BO275" s="424"/>
      <c r="BP275" s="424"/>
      <c r="BQ275" s="424"/>
      <c r="BR275" s="424"/>
      <c r="CL275" s="424"/>
      <c r="CM275" s="424"/>
      <c r="CN275" s="424"/>
      <c r="CO275" s="424"/>
      <c r="CP275" s="424"/>
      <c r="CQ275" s="424"/>
      <c r="CS275" s="424"/>
      <c r="CT275" s="424"/>
      <c r="CU275" s="424"/>
      <c r="CV275" s="424"/>
      <c r="CW275" s="424"/>
      <c r="CX275" s="424"/>
      <c r="CY275" s="424"/>
      <c r="CZ275" s="424"/>
      <c r="DB275" s="424"/>
      <c r="DC275" s="424"/>
      <c r="DD275" s="424"/>
      <c r="DE275" s="424"/>
      <c r="DF275" s="424"/>
      <c r="DG275" s="424"/>
      <c r="DI275" s="424"/>
      <c r="DJ275" s="424"/>
      <c r="DK275" s="424"/>
      <c r="DL275" s="424"/>
      <c r="DM275" s="424"/>
      <c r="DN275" s="424"/>
      <c r="DO275" s="424"/>
      <c r="DP275" s="424"/>
      <c r="DQ275" s="424"/>
      <c r="DR275" s="424"/>
      <c r="DS275" s="424"/>
      <c r="DT275" s="424"/>
      <c r="DU275" s="424"/>
      <c r="DV275" s="424"/>
      <c r="DW275" s="424"/>
      <c r="DX275" s="424"/>
      <c r="DY275" s="424"/>
      <c r="DZ275" s="424"/>
      <c r="EA275" s="424"/>
      <c r="EB275" s="424"/>
      <c r="EC275" s="424"/>
      <c r="ED275" s="424"/>
      <c r="EE275" s="424"/>
      <c r="EF275" s="424"/>
      <c r="EG275" s="424"/>
      <c r="EH275" s="424"/>
      <c r="EI275" s="424"/>
      <c r="EJ275" s="424"/>
      <c r="EK275" s="424"/>
      <c r="EL275" s="424"/>
      <c r="EM275" s="424"/>
      <c r="EN275" s="424"/>
      <c r="EO275" s="424"/>
      <c r="EP275" s="424"/>
      <c r="EQ275" s="424"/>
      <c r="ER275" s="424"/>
      <c r="ES275" s="424"/>
      <c r="ET275" s="424"/>
      <c r="EU275" s="424"/>
      <c r="EV275" s="424"/>
      <c r="EW275" s="424"/>
      <c r="EX275" s="424"/>
      <c r="EY275" s="424"/>
      <c r="EZ275" s="424"/>
      <c r="FA275" s="424"/>
      <c r="FB275" s="424"/>
      <c r="FC275" s="424"/>
      <c r="FD275" s="424"/>
      <c r="FE275" s="424"/>
      <c r="FF275" s="424"/>
      <c r="FG275" s="424"/>
      <c r="FH275" s="424"/>
      <c r="FI275" s="424"/>
      <c r="FJ275" s="424"/>
      <c r="FK275" s="424"/>
      <c r="FL275" s="424"/>
      <c r="FM275" s="424"/>
      <c r="FN275" s="424"/>
      <c r="FO275" s="424"/>
      <c r="FP275" s="424"/>
      <c r="FQ275" s="424"/>
      <c r="FR275" s="424"/>
      <c r="FS275" s="424"/>
      <c r="FT275" s="424"/>
      <c r="FU275" s="424"/>
    </row>
    <row r="276" spans="1:177" ht="12" customHeight="1" x14ac:dyDescent="0.25">
      <c r="A276" s="449" t="str">
        <f t="shared" si="51"/>
        <v/>
      </c>
      <c r="B276" s="449" t="str">
        <f t="shared" si="52"/>
        <v/>
      </c>
      <c r="C276" s="447" t="str">
        <f t="shared" si="53"/>
        <v/>
      </c>
      <c r="D276" s="449" t="str">
        <f>'Step 3.1 Site Details'!C16</f>
        <v>Building 7</v>
      </c>
      <c r="E276" s="449" t="str">
        <f>TRIM('Step 3.1 Site Details'!A16)</f>
        <v/>
      </c>
      <c r="F276" s="447">
        <f>'Step 3.1 Site Details'!B16</f>
        <v>0</v>
      </c>
      <c r="G276" s="449" t="str">
        <f>IF('Step 3.1 Site Details'!D16="","",TRIM('Step 3.1 Site Details'!D16))</f>
        <v/>
      </c>
      <c r="H276" s="447">
        <f>'Step 3.1 Site Details'!E16</f>
        <v>0</v>
      </c>
      <c r="I276" s="447">
        <f>'Step 3.1 Site Details'!F16</f>
        <v>0</v>
      </c>
      <c r="J276" s="952">
        <f>'Step 3.1 Site Details'!G16</f>
        <v>0</v>
      </c>
      <c r="K276" s="995">
        <f>'Step 3.1 Site Details'!H16</f>
        <v>0</v>
      </c>
      <c r="L276" s="447">
        <f>'Step 3.1 Site Details'!I16</f>
        <v>0</v>
      </c>
      <c r="M276" s="996">
        <f>'Step 3.1 Site Details'!J16</f>
        <v>0</v>
      </c>
      <c r="N276" s="996">
        <f>'Step 3.1 Site Details'!K16</f>
        <v>0</v>
      </c>
      <c r="O276" s="959">
        <f>'Step 3.1 Site Details'!L16</f>
        <v>0</v>
      </c>
      <c r="P276" s="959">
        <f>'Step 3.1 Site Details'!M16</f>
        <v>0</v>
      </c>
      <c r="Q276" s="1399">
        <f>'Step 3.1 Site Details'!N16</f>
        <v>0</v>
      </c>
      <c r="R276" s="1399">
        <f>'Step 3.1 Site Details'!O16</f>
        <v>0</v>
      </c>
      <c r="S276" s="955">
        <f>'Step 3.1 Site Details'!P16</f>
        <v>0</v>
      </c>
      <c r="T276" s="955">
        <f>'Step 3.1 Site Details'!Q16</f>
        <v>0</v>
      </c>
      <c r="U276" s="955">
        <f>'Step 3.1 Site Details'!R16</f>
        <v>0</v>
      </c>
      <c r="V276" s="955">
        <f>'Step 3.1 Site Details'!S16</f>
        <v>0</v>
      </c>
      <c r="W276" s="955">
        <f>'Step 3.1 Site Details'!T16</f>
        <v>0</v>
      </c>
      <c r="X276" s="955">
        <f>'Step 3.1 Site Details'!U16</f>
        <v>0</v>
      </c>
      <c r="Y276" s="859">
        <f>IFERROR(((_xlfn.XLOOKUP(G276,'Step 4 Support Tool'!$E$222:$E$321,'Step 4 Support Tool'!$I$222:$I$321,"",0,1)*PETREAD!O276)/100),"")</f>
        <v>0</v>
      </c>
      <c r="Z276" s="859">
        <f>IFERROR(((_xlfn.XLOOKUP(G276,'Step 4 Support Tool'!$E$222:$E$321,'Step 4 Support Tool'!$K$222:$K$321,"",0,1)*PETREAD!P276)/100),"")</f>
        <v>0</v>
      </c>
      <c r="AA276" s="859">
        <f t="shared" si="56"/>
        <v>0</v>
      </c>
      <c r="AB276" s="859">
        <f>IFERROR(AA276-(SUMIFS('Step 4 Support Tool'!$O$18:$O$217,'Step 4 Support Tool'!$E$18:$E$217,PETREAD!G276)+SUMIFS('Step 4 Support Tool'!$O$222:$O$321,'Step 4 Support Tool'!$E$222:$E$321,PETREAD!G276)),"")</f>
        <v>0</v>
      </c>
      <c r="AC276" s="860" t="str">
        <f t="shared" si="57"/>
        <v/>
      </c>
      <c r="AD276" s="917">
        <f>SUMIFS('Step 3.3 Heating System'!$J$12:$J$111,'Step 3.3 Heating System'!$C$12:$C$111,PETREAD!$G276,'Step 3.3 Heating System'!$G$12:$G$111,"Removed")</f>
        <v>0</v>
      </c>
      <c r="AE276" s="917">
        <f>SUMIFS('Step 3.3 Heating System'!$J$12:$J$111,'Step 3.3 Heating System'!$C$12:$C$111,PETREAD!$G276,'Step 3.3 Heating System'!$G$12:$G$111,"Retained")</f>
        <v>0</v>
      </c>
      <c r="AF276" s="914" t="str">
        <f>IFERROR(AE276/(AD276+AE276),"")</f>
        <v/>
      </c>
      <c r="AG276" s="870">
        <f>(SUMIFS('Step 4 Support Tool'!$N$18:$N$217,'Step 4 Support Tool'!$E$18:$E$217,PETREAD!G276)+SUMIFS('Step 4 Support Tool'!$N$222:$N$321,'Step 4 Support Tool'!$E$222:$E$321,PETREAD!G276))</f>
        <v>0</v>
      </c>
      <c r="AH276" s="870" t="str">
        <f>IFERROR(BE276*'Step 5 Project Governance'!D21,"")</f>
        <v/>
      </c>
      <c r="AI276" s="912" t="str">
        <f t="shared" si="54"/>
        <v/>
      </c>
      <c r="AJ276" s="917">
        <f>(SUMIFS('Step 4 Support Tool'!$S$18:$S$217,'Step 4 Support Tool'!$E$18:$E$217,PETREAD!G276)+SUMIFS('Step 4 Support Tool'!$S$222:$S$321,'Step 4 Support Tool'!$E$222:$E$321,PETREAD!G276))</f>
        <v>0</v>
      </c>
      <c r="AK276" s="917" t="str">
        <f t="shared" si="55"/>
        <v/>
      </c>
      <c r="AL276" s="860" t="str">
        <f>IFERROR(SUMIF('Step 4 Support Tool'!$E$18:$E$217,PETREAD!G276,'Step 4 Support Tool'!$N$18:$N$217)/(SUMIF('Step 4 Support Tool'!$E$18:$E$217,PETREAD!G276,'Step 4 Support Tool'!$N$18:$N$217)+SUMIF('Step 4 Support Tool'!$E$222:$E$321,PETREAD!G276,'Step 4 Support Tool'!$N$222:$N$321)),"")</f>
        <v/>
      </c>
      <c r="AM276" s="914" t="str">
        <f>_xlfn.XLOOKUP($G276,'Step 3.3 Heating System'!$C$120:$C$219,'Step 3.3 Heating System'!$AB$120:$AB$219,"",0,1)</f>
        <v/>
      </c>
      <c r="AN276" s="914" t="str">
        <f>_xlfn.XLOOKUP($G276,'Step 3.3 Heating System'!$C$120:$C$219,'Step 3.3 Heating System'!$AC$120:$AC$219,"",0,1)</f>
        <v/>
      </c>
      <c r="AO276" s="1414" t="str">
        <f>IF('Step 3.2 Building Details'!D14="","",'Step 3.2 Building Details'!D14)</f>
        <v/>
      </c>
      <c r="AP276" s="1414" t="str">
        <f>IF('Step 3.2 Building Details'!E14="","",'Step 3.2 Building Details'!E14)</f>
        <v/>
      </c>
      <c r="AQ276" s="1414" t="str">
        <f>IF('Step 3.2 Building Details'!F14="","",'Step 3.2 Building Details'!F14)</f>
        <v/>
      </c>
      <c r="AR276" s="1414" t="str">
        <f>IF('Step 3.2 Building Details'!G14="","",'Step 3.2 Building Details'!G14)</f>
        <v/>
      </c>
      <c r="AS276" s="1414" t="str">
        <f>IF('Step 3.2 Building Details'!H14="","",'Step 3.2 Building Details'!H14)</f>
        <v/>
      </c>
      <c r="AT276" s="1414" t="str">
        <f>IF('Step 3.2 Building Details'!I14="","",'Step 3.2 Building Details'!I14)</f>
        <v/>
      </c>
      <c r="AU276" s="1414" t="str">
        <f>IF('Step 3.2 Building Details'!J14="","",'Step 3.2 Building Details'!J14)</f>
        <v/>
      </c>
      <c r="AV276" s="1414" t="str">
        <f>IF('Step 3.2 Building Details'!K14="","",'Step 3.2 Building Details'!K14)</f>
        <v/>
      </c>
      <c r="AW276" s="1414" t="str">
        <f>IF('Step 3.2 Building Details'!L14="","",'Step 3.2 Building Details'!L14)</f>
        <v/>
      </c>
      <c r="AX276" s="1414" t="str">
        <f>IF('Step 3.2 Building Details'!M14="","",'Step 3.2 Building Details'!M14)</f>
        <v/>
      </c>
      <c r="AY276" s="1414" t="str">
        <f>IF('Step 3.2 Building Details'!N14="","",'Step 3.2 Building Details'!N14)</f>
        <v/>
      </c>
      <c r="AZ276" s="1414" t="str">
        <f>IF('Step 3.2 Building Details'!O14="","",'Step 3.2 Building Details'!O14)</f>
        <v/>
      </c>
      <c r="BA276" s="445" t="s">
        <v>1484</v>
      </c>
      <c r="BB276" s="799" t="s">
        <v>1874</v>
      </c>
      <c r="BC276" s="799"/>
      <c r="BE276" s="860" t="str">
        <f>IFERROR((SUMIFS('Step 4 Support Tool'!$N$18:$N$217,'Step 4 Support Tool'!$E$18:$E$217,PETREAD!G276)+SUMIFS('Step 4 Support Tool'!$N$222:$N$321,'Step 4 Support Tool'!$E$222:$E$321,PETREAD!G276))/'Step 4 Support Tool'!$O$9,"")</f>
        <v/>
      </c>
      <c r="BF276" s="424"/>
      <c r="BG276" s="424"/>
      <c r="BH276" s="424"/>
      <c r="BI276" s="424"/>
      <c r="BJ276" s="424"/>
      <c r="BK276" s="424"/>
      <c r="BL276" s="424"/>
      <c r="BM276" s="424"/>
      <c r="BN276" s="424"/>
      <c r="BO276" s="424"/>
      <c r="BP276" s="424"/>
      <c r="BQ276" s="424"/>
      <c r="BR276" s="424"/>
      <c r="CL276" s="424"/>
      <c r="CM276" s="424"/>
      <c r="CN276" s="424"/>
      <c r="CO276" s="424"/>
      <c r="CP276" s="424"/>
      <c r="CQ276" s="424"/>
      <c r="CS276" s="424"/>
      <c r="CT276" s="424"/>
      <c r="CU276" s="424"/>
      <c r="CV276" s="424"/>
      <c r="CW276" s="424"/>
      <c r="CX276" s="424"/>
      <c r="CY276" s="424"/>
      <c r="CZ276" s="424"/>
      <c r="DB276" s="424"/>
      <c r="DC276" s="424"/>
      <c r="DD276" s="424"/>
      <c r="DE276" s="424"/>
      <c r="DF276" s="424"/>
      <c r="DG276" s="424"/>
      <c r="DI276" s="424"/>
      <c r="DJ276" s="424"/>
      <c r="DK276" s="424"/>
      <c r="DL276" s="424"/>
      <c r="DM276" s="424"/>
      <c r="DN276" s="424"/>
      <c r="DO276" s="424"/>
      <c r="DP276" s="424"/>
      <c r="DQ276" s="424"/>
      <c r="DR276" s="424"/>
      <c r="DS276" s="424"/>
      <c r="DT276" s="424"/>
      <c r="DU276" s="424"/>
      <c r="DV276" s="424"/>
      <c r="DW276" s="424"/>
      <c r="DX276" s="424"/>
      <c r="DY276" s="424"/>
      <c r="DZ276" s="424"/>
      <c r="EA276" s="424"/>
      <c r="EB276" s="424"/>
      <c r="EC276" s="424"/>
      <c r="ED276" s="424"/>
      <c r="EE276" s="424"/>
      <c r="EF276" s="424"/>
      <c r="EG276" s="424"/>
      <c r="EH276" s="424"/>
      <c r="EI276" s="424"/>
      <c r="EJ276" s="424"/>
      <c r="EK276" s="424"/>
      <c r="EL276" s="424"/>
      <c r="EM276" s="424"/>
      <c r="EN276" s="424"/>
      <c r="EO276" s="424"/>
      <c r="EP276" s="424"/>
      <c r="EQ276" s="424"/>
      <c r="ER276" s="424"/>
      <c r="ES276" s="424"/>
      <c r="ET276" s="424"/>
      <c r="EU276" s="424"/>
      <c r="EV276" s="424"/>
      <c r="EW276" s="424"/>
      <c r="EX276" s="424"/>
      <c r="EY276" s="424"/>
      <c r="EZ276" s="424"/>
      <c r="FA276" s="424"/>
      <c r="FB276" s="424"/>
      <c r="FC276" s="424"/>
      <c r="FD276" s="424"/>
      <c r="FE276" s="424"/>
      <c r="FF276" s="424"/>
      <c r="FG276" s="424"/>
      <c r="FH276" s="424"/>
      <c r="FI276" s="424"/>
      <c r="FJ276" s="424"/>
      <c r="FK276" s="424"/>
      <c r="FL276" s="424"/>
      <c r="FM276" s="424"/>
      <c r="FN276" s="424"/>
      <c r="FO276" s="424"/>
      <c r="FP276" s="424"/>
      <c r="FQ276" s="424"/>
      <c r="FR276" s="424"/>
      <c r="FS276" s="424"/>
      <c r="FT276" s="424"/>
      <c r="FU276" s="424"/>
    </row>
    <row r="277" spans="1:177" ht="12" customHeight="1" x14ac:dyDescent="0.25">
      <c r="A277" s="449" t="str">
        <f t="shared" si="51"/>
        <v/>
      </c>
      <c r="B277" s="449" t="str">
        <f t="shared" si="52"/>
        <v/>
      </c>
      <c r="C277" s="447" t="str">
        <f t="shared" si="53"/>
        <v/>
      </c>
      <c r="D277" s="449" t="str">
        <f>'Step 3.1 Site Details'!C17</f>
        <v>Building 8</v>
      </c>
      <c r="E277" s="449" t="str">
        <f>TRIM('Step 3.1 Site Details'!A17)</f>
        <v/>
      </c>
      <c r="F277" s="447">
        <f>'Step 3.1 Site Details'!B17</f>
        <v>0</v>
      </c>
      <c r="G277" s="449" t="str">
        <f>IF('Step 3.1 Site Details'!D17="","",TRIM('Step 3.1 Site Details'!D17))</f>
        <v/>
      </c>
      <c r="H277" s="447">
        <f>'Step 3.1 Site Details'!E17</f>
        <v>0</v>
      </c>
      <c r="I277" s="447">
        <f>'Step 3.1 Site Details'!F17</f>
        <v>0</v>
      </c>
      <c r="J277" s="952">
        <f>'Step 3.1 Site Details'!G17</f>
        <v>0</v>
      </c>
      <c r="K277" s="995">
        <f>'Step 3.1 Site Details'!H17</f>
        <v>0</v>
      </c>
      <c r="L277" s="447">
        <f>'Step 3.1 Site Details'!I17</f>
        <v>0</v>
      </c>
      <c r="M277" s="996">
        <f>'Step 3.1 Site Details'!J17</f>
        <v>0</v>
      </c>
      <c r="N277" s="996">
        <f>'Step 3.1 Site Details'!K17</f>
        <v>0</v>
      </c>
      <c r="O277" s="959">
        <f>'Step 3.1 Site Details'!L17</f>
        <v>0</v>
      </c>
      <c r="P277" s="959">
        <f>'Step 3.1 Site Details'!M17</f>
        <v>0</v>
      </c>
      <c r="Q277" s="1399">
        <f>'Step 3.1 Site Details'!N17</f>
        <v>0</v>
      </c>
      <c r="R277" s="1399">
        <f>'Step 3.1 Site Details'!O17</f>
        <v>0</v>
      </c>
      <c r="S277" s="955">
        <f>'Step 3.1 Site Details'!P17</f>
        <v>0</v>
      </c>
      <c r="T277" s="955">
        <f>'Step 3.1 Site Details'!Q17</f>
        <v>0</v>
      </c>
      <c r="U277" s="955">
        <f>'Step 3.1 Site Details'!R17</f>
        <v>0</v>
      </c>
      <c r="V277" s="955">
        <f>'Step 3.1 Site Details'!S17</f>
        <v>0</v>
      </c>
      <c r="W277" s="955">
        <f>'Step 3.1 Site Details'!T17</f>
        <v>0</v>
      </c>
      <c r="X277" s="955">
        <f>'Step 3.1 Site Details'!U17</f>
        <v>0</v>
      </c>
      <c r="Y277" s="859">
        <f>IFERROR(((_xlfn.XLOOKUP(G277,'Step 4 Support Tool'!$E$222:$E$321,'Step 4 Support Tool'!$I$222:$I$321,"",0,1)*PETREAD!O277)/100),"")</f>
        <v>0</v>
      </c>
      <c r="Z277" s="859">
        <f>IFERROR(((_xlfn.XLOOKUP(G277,'Step 4 Support Tool'!$E$222:$E$321,'Step 4 Support Tool'!$K$222:$K$321,"",0,1)*PETREAD!P277)/100),"")</f>
        <v>0</v>
      </c>
      <c r="AA277" s="859">
        <f t="shared" si="56"/>
        <v>0</v>
      </c>
      <c r="AB277" s="859">
        <f>IFERROR(AA277-(SUMIFS('Step 4 Support Tool'!$O$18:$O$217,'Step 4 Support Tool'!$E$18:$E$217,PETREAD!G277)+SUMIFS('Step 4 Support Tool'!$O$222:$O$321,'Step 4 Support Tool'!$E$222:$E$321,PETREAD!G277)),"")</f>
        <v>0</v>
      </c>
      <c r="AC277" s="860" t="str">
        <f t="shared" si="57"/>
        <v/>
      </c>
      <c r="AD277" s="917">
        <f>SUMIFS('Step 3.3 Heating System'!$J$12:$J$111,'Step 3.3 Heating System'!$C$12:$C$111,PETREAD!$G277,'Step 3.3 Heating System'!$G$12:$G$111,"Removed")</f>
        <v>0</v>
      </c>
      <c r="AE277" s="917">
        <f>SUMIFS('Step 3.3 Heating System'!$J$12:$J$111,'Step 3.3 Heating System'!$C$12:$C$111,PETREAD!$G277,'Step 3.3 Heating System'!$G$12:$G$111,"Retained")</f>
        <v>0</v>
      </c>
      <c r="AF277" s="914" t="str">
        <f t="shared" si="58"/>
        <v/>
      </c>
      <c r="AG277" s="870">
        <f>(SUMIFS('Step 4 Support Tool'!$N$18:$N$217,'Step 4 Support Tool'!$E$18:$E$217,PETREAD!G277)+SUMIFS('Step 4 Support Tool'!$N$222:$N$321,'Step 4 Support Tool'!$E$222:$E$321,PETREAD!G277))</f>
        <v>0</v>
      </c>
      <c r="AH277" s="870" t="str">
        <f>IFERROR(BE277*'Step 5 Project Governance'!D22,"")</f>
        <v/>
      </c>
      <c r="AI277" s="912" t="str">
        <f t="shared" si="54"/>
        <v/>
      </c>
      <c r="AJ277" s="917">
        <f>(SUMIFS('Step 4 Support Tool'!$S$18:$S$217,'Step 4 Support Tool'!$E$18:$E$217,PETREAD!G277)+SUMIFS('Step 4 Support Tool'!$S$222:$S$321,'Step 4 Support Tool'!$E$222:$E$321,PETREAD!G277))</f>
        <v>0</v>
      </c>
      <c r="AK277" s="917" t="str">
        <f t="shared" si="55"/>
        <v/>
      </c>
      <c r="AL277" s="860" t="str">
        <f>IFERROR(SUMIF('Step 4 Support Tool'!$E$18:$E$217,PETREAD!G277,'Step 4 Support Tool'!$N$18:$N$217)/(SUMIF('Step 4 Support Tool'!$E$18:$E$217,PETREAD!G277,'Step 4 Support Tool'!$N$18:$N$217)+SUMIF('Step 4 Support Tool'!$E$222:$E$321,PETREAD!G277,'Step 4 Support Tool'!$N$222:$N$321)),"")</f>
        <v/>
      </c>
      <c r="AM277" s="914" t="str">
        <f>_xlfn.XLOOKUP($G277,'Step 3.3 Heating System'!$C$120:$C$219,'Step 3.3 Heating System'!$AB$120:$AB$219,"",0,1)</f>
        <v/>
      </c>
      <c r="AN277" s="914" t="str">
        <f>_xlfn.XLOOKUP($G277,'Step 3.3 Heating System'!$C$120:$C$219,'Step 3.3 Heating System'!$AC$120:$AC$219,"",0,1)</f>
        <v/>
      </c>
      <c r="AO277" s="1414" t="str">
        <f>IF('Step 3.2 Building Details'!D15="","",'Step 3.2 Building Details'!D15)</f>
        <v/>
      </c>
      <c r="AP277" s="1414" t="str">
        <f>IF('Step 3.2 Building Details'!E15="","",'Step 3.2 Building Details'!E15)</f>
        <v/>
      </c>
      <c r="AQ277" s="1414" t="str">
        <f>IF('Step 3.2 Building Details'!F15="","",'Step 3.2 Building Details'!F15)</f>
        <v/>
      </c>
      <c r="AR277" s="1414" t="str">
        <f>IF('Step 3.2 Building Details'!G15="","",'Step 3.2 Building Details'!G15)</f>
        <v/>
      </c>
      <c r="AS277" s="1414" t="str">
        <f>IF('Step 3.2 Building Details'!H15="","",'Step 3.2 Building Details'!H15)</f>
        <v/>
      </c>
      <c r="AT277" s="1414" t="str">
        <f>IF('Step 3.2 Building Details'!I15="","",'Step 3.2 Building Details'!I15)</f>
        <v/>
      </c>
      <c r="AU277" s="1414" t="str">
        <f>IF('Step 3.2 Building Details'!J15="","",'Step 3.2 Building Details'!J15)</f>
        <v/>
      </c>
      <c r="AV277" s="1414" t="str">
        <f>IF('Step 3.2 Building Details'!K15="","",'Step 3.2 Building Details'!K15)</f>
        <v/>
      </c>
      <c r="AW277" s="1414" t="str">
        <f>IF('Step 3.2 Building Details'!L15="","",'Step 3.2 Building Details'!L15)</f>
        <v/>
      </c>
      <c r="AX277" s="1414" t="str">
        <f>IF('Step 3.2 Building Details'!M15="","",'Step 3.2 Building Details'!M15)</f>
        <v/>
      </c>
      <c r="AY277" s="1414" t="str">
        <f>IF('Step 3.2 Building Details'!N15="","",'Step 3.2 Building Details'!N15)</f>
        <v/>
      </c>
      <c r="AZ277" s="1414" t="str">
        <f>IF('Step 3.2 Building Details'!O15="","",'Step 3.2 Building Details'!O15)</f>
        <v/>
      </c>
      <c r="BA277" s="929"/>
      <c r="BB277" s="799" t="s">
        <v>1875</v>
      </c>
      <c r="BC277" s="799"/>
      <c r="BE277" s="860" t="str">
        <f>IFERROR((SUMIFS('Step 4 Support Tool'!$N$18:$N$217,'Step 4 Support Tool'!$E$18:$E$217,PETREAD!G277)+SUMIFS('Step 4 Support Tool'!$N$222:$N$321,'Step 4 Support Tool'!$E$222:$E$321,PETREAD!G277))/'Step 4 Support Tool'!$O$9,"")</f>
        <v/>
      </c>
      <c r="BF277" s="424"/>
      <c r="BG277" s="424"/>
      <c r="BH277" s="424"/>
      <c r="BI277" s="424"/>
      <c r="BJ277" s="424"/>
      <c r="BK277" s="424"/>
      <c r="BL277" s="424"/>
      <c r="BM277" s="424"/>
      <c r="BN277" s="424"/>
      <c r="BO277" s="424"/>
      <c r="BP277" s="424"/>
      <c r="BQ277" s="424"/>
      <c r="BR277" s="424"/>
      <c r="CL277" s="424"/>
      <c r="CM277" s="424"/>
      <c r="CN277" s="424"/>
      <c r="CO277" s="424"/>
      <c r="CP277" s="424"/>
      <c r="CQ277" s="424"/>
      <c r="CS277" s="424"/>
      <c r="CT277" s="424"/>
      <c r="CU277" s="424"/>
      <c r="CV277" s="424"/>
      <c r="CW277" s="424"/>
      <c r="CX277" s="424"/>
      <c r="CY277" s="424"/>
      <c r="CZ277" s="424"/>
      <c r="DB277" s="424"/>
      <c r="DC277" s="424"/>
      <c r="DD277" s="424"/>
      <c r="DE277" s="424"/>
      <c r="DF277" s="424"/>
      <c r="DG277" s="424"/>
      <c r="DI277" s="424"/>
      <c r="DJ277" s="424"/>
      <c r="DK277" s="424"/>
      <c r="DL277" s="424"/>
      <c r="DM277" s="424"/>
      <c r="DN277" s="424"/>
      <c r="DO277" s="424"/>
      <c r="DP277" s="424"/>
      <c r="DQ277" s="424"/>
      <c r="DR277" s="424"/>
      <c r="DS277" s="424"/>
      <c r="DT277" s="424"/>
      <c r="DU277" s="424"/>
      <c r="DV277" s="424"/>
      <c r="DW277" s="424"/>
      <c r="DX277" s="424"/>
      <c r="DY277" s="424"/>
      <c r="DZ277" s="424"/>
      <c r="EA277" s="424"/>
      <c r="EB277" s="424"/>
      <c r="EC277" s="424"/>
      <c r="ED277" s="424"/>
      <c r="EE277" s="424"/>
      <c r="EF277" s="424"/>
      <c r="EG277" s="424"/>
      <c r="EH277" s="424"/>
      <c r="EI277" s="424"/>
      <c r="EJ277" s="424"/>
      <c r="EK277" s="424"/>
      <c r="EL277" s="424"/>
      <c r="EM277" s="424"/>
      <c r="EN277" s="424"/>
      <c r="EO277" s="424"/>
      <c r="EP277" s="424"/>
      <c r="EQ277" s="424"/>
      <c r="ER277" s="424"/>
      <c r="ES277" s="424"/>
      <c r="ET277" s="424"/>
      <c r="EU277" s="424"/>
      <c r="EV277" s="424"/>
      <c r="EW277" s="424"/>
      <c r="EX277" s="424"/>
      <c r="EY277" s="424"/>
      <c r="EZ277" s="424"/>
      <c r="FA277" s="424"/>
      <c r="FB277" s="424"/>
      <c r="FC277" s="424"/>
      <c r="FD277" s="424"/>
      <c r="FE277" s="424"/>
      <c r="FF277" s="424"/>
      <c r="FG277" s="424"/>
      <c r="FH277" s="424"/>
      <c r="FI277" s="424"/>
      <c r="FJ277" s="424"/>
      <c r="FK277" s="424"/>
      <c r="FL277" s="424"/>
      <c r="FM277" s="424"/>
      <c r="FN277" s="424"/>
      <c r="FO277" s="424"/>
      <c r="FP277" s="424"/>
      <c r="FQ277" s="424"/>
      <c r="FR277" s="424"/>
      <c r="FS277" s="424"/>
      <c r="FT277" s="424"/>
      <c r="FU277" s="424"/>
    </row>
    <row r="278" spans="1:177" ht="12" customHeight="1" x14ac:dyDescent="0.25">
      <c r="A278" s="449" t="str">
        <f t="shared" si="51"/>
        <v/>
      </c>
      <c r="B278" s="449" t="str">
        <f t="shared" si="52"/>
        <v/>
      </c>
      <c r="C278" s="447" t="str">
        <f t="shared" si="53"/>
        <v/>
      </c>
      <c r="D278" s="449" t="str">
        <f>'Step 3.1 Site Details'!C18</f>
        <v>Building 9</v>
      </c>
      <c r="E278" s="449" t="str">
        <f>TRIM('Step 3.1 Site Details'!A18)</f>
        <v/>
      </c>
      <c r="F278" s="447">
        <f>'Step 3.1 Site Details'!B18</f>
        <v>0</v>
      </c>
      <c r="G278" s="449" t="str">
        <f>IF('Step 3.1 Site Details'!D18="","",TRIM('Step 3.1 Site Details'!D18))</f>
        <v/>
      </c>
      <c r="H278" s="447">
        <f>'Step 3.1 Site Details'!E18</f>
        <v>0</v>
      </c>
      <c r="I278" s="447">
        <f>'Step 3.1 Site Details'!F18</f>
        <v>0</v>
      </c>
      <c r="J278" s="952">
        <f>'Step 3.1 Site Details'!G18</f>
        <v>0</v>
      </c>
      <c r="K278" s="995">
        <f>'Step 3.1 Site Details'!H18</f>
        <v>0</v>
      </c>
      <c r="L278" s="447">
        <f>'Step 3.1 Site Details'!I18</f>
        <v>0</v>
      </c>
      <c r="M278" s="996">
        <f>'Step 3.1 Site Details'!J18</f>
        <v>0</v>
      </c>
      <c r="N278" s="996">
        <f>'Step 3.1 Site Details'!K18</f>
        <v>0</v>
      </c>
      <c r="O278" s="959">
        <f>'Step 3.1 Site Details'!L18</f>
        <v>0</v>
      </c>
      <c r="P278" s="959">
        <f>'Step 3.1 Site Details'!M18</f>
        <v>0</v>
      </c>
      <c r="Q278" s="1399">
        <f>'Step 3.1 Site Details'!N18</f>
        <v>0</v>
      </c>
      <c r="R278" s="1399">
        <f>'Step 3.1 Site Details'!O18</f>
        <v>0</v>
      </c>
      <c r="S278" s="955">
        <f>'Step 3.1 Site Details'!P18</f>
        <v>0</v>
      </c>
      <c r="T278" s="955">
        <f>'Step 3.1 Site Details'!Q18</f>
        <v>0</v>
      </c>
      <c r="U278" s="955">
        <f>'Step 3.1 Site Details'!R18</f>
        <v>0</v>
      </c>
      <c r="V278" s="955">
        <f>'Step 3.1 Site Details'!S18</f>
        <v>0</v>
      </c>
      <c r="W278" s="955">
        <f>'Step 3.1 Site Details'!T18</f>
        <v>0</v>
      </c>
      <c r="X278" s="955">
        <f>'Step 3.1 Site Details'!U18</f>
        <v>0</v>
      </c>
      <c r="Y278" s="859">
        <f>IFERROR(((_xlfn.XLOOKUP(G278,'Step 4 Support Tool'!$E$222:$E$321,'Step 4 Support Tool'!$I$222:$I$321,"",0,1)*PETREAD!O278)/100),"")</f>
        <v>0</v>
      </c>
      <c r="Z278" s="859">
        <f>IFERROR(((_xlfn.XLOOKUP(G278,'Step 4 Support Tool'!$E$222:$E$321,'Step 4 Support Tool'!$K$222:$K$321,"",0,1)*PETREAD!P278)/100),"")</f>
        <v>0</v>
      </c>
      <c r="AA278" s="859">
        <f t="shared" si="56"/>
        <v>0</v>
      </c>
      <c r="AB278" s="859">
        <f>IFERROR(AA278-(SUMIFS('Step 4 Support Tool'!$O$18:$O$217,'Step 4 Support Tool'!$E$18:$E$217,PETREAD!G278)+SUMIFS('Step 4 Support Tool'!$O$222:$O$321,'Step 4 Support Tool'!$E$222:$E$321,PETREAD!G278)),"")</f>
        <v>0</v>
      </c>
      <c r="AC278" s="860" t="str">
        <f t="shared" si="57"/>
        <v/>
      </c>
      <c r="AD278" s="917">
        <f>SUMIFS('Step 3.3 Heating System'!$J$12:$J$111,'Step 3.3 Heating System'!$C$12:$C$111,PETREAD!$G278,'Step 3.3 Heating System'!$G$12:$G$111,"Removed")</f>
        <v>0</v>
      </c>
      <c r="AE278" s="917">
        <f>SUMIFS('Step 3.3 Heating System'!$J$12:$J$111,'Step 3.3 Heating System'!$C$12:$C$111,PETREAD!$G278,'Step 3.3 Heating System'!$G$12:$G$111,"Retained")</f>
        <v>0</v>
      </c>
      <c r="AF278" s="914" t="str">
        <f t="shared" si="58"/>
        <v/>
      </c>
      <c r="AG278" s="870">
        <f>(SUMIFS('Step 4 Support Tool'!$N$18:$N$217,'Step 4 Support Tool'!$E$18:$E$217,PETREAD!G278)+SUMIFS('Step 4 Support Tool'!$N$222:$N$321,'Step 4 Support Tool'!$E$222:$E$321,PETREAD!G278))</f>
        <v>0</v>
      </c>
      <c r="AH278" s="870" t="str">
        <f>IFERROR(BE278*'Step 5 Project Governance'!D23,"")</f>
        <v/>
      </c>
      <c r="AI278" s="912" t="str">
        <f t="shared" si="54"/>
        <v/>
      </c>
      <c r="AJ278" s="917">
        <f>(SUMIFS('Step 4 Support Tool'!$S$18:$S$217,'Step 4 Support Tool'!$E$18:$E$217,PETREAD!G278)+SUMIFS('Step 4 Support Tool'!$S$222:$S$321,'Step 4 Support Tool'!$E$222:$E$321,PETREAD!G278))</f>
        <v>0</v>
      </c>
      <c r="AK278" s="917" t="str">
        <f t="shared" si="55"/>
        <v/>
      </c>
      <c r="AL278" s="860" t="str">
        <f>IFERROR(SUMIF('Step 4 Support Tool'!$E$18:$E$217,PETREAD!G278,'Step 4 Support Tool'!$N$18:$N$217)/(SUMIF('Step 4 Support Tool'!$E$18:$E$217,PETREAD!G278,'Step 4 Support Tool'!$N$18:$N$217)+SUMIF('Step 4 Support Tool'!$E$222:$E$321,PETREAD!G278,'Step 4 Support Tool'!$N$222:$N$321)),"")</f>
        <v/>
      </c>
      <c r="AM278" s="914" t="str">
        <f>_xlfn.XLOOKUP($G278,'Step 3.3 Heating System'!$C$120:$C$219,'Step 3.3 Heating System'!$AB$120:$AB$219,"",0,1)</f>
        <v/>
      </c>
      <c r="AN278" s="914" t="str">
        <f>_xlfn.XLOOKUP($G278,'Step 3.3 Heating System'!$C$120:$C$219,'Step 3.3 Heating System'!$AC$120:$AC$219,"",0,1)</f>
        <v/>
      </c>
      <c r="AO278" s="1414" t="str">
        <f>IF('Step 3.2 Building Details'!D16="","",'Step 3.2 Building Details'!D16)</f>
        <v/>
      </c>
      <c r="AP278" s="1414" t="str">
        <f>IF('Step 3.2 Building Details'!E16="","",'Step 3.2 Building Details'!E16)</f>
        <v/>
      </c>
      <c r="AQ278" s="1414" t="str">
        <f>IF('Step 3.2 Building Details'!F16="","",'Step 3.2 Building Details'!F16)</f>
        <v/>
      </c>
      <c r="AR278" s="1414" t="str">
        <f>IF('Step 3.2 Building Details'!G16="","",'Step 3.2 Building Details'!G16)</f>
        <v/>
      </c>
      <c r="AS278" s="1414" t="str">
        <f>IF('Step 3.2 Building Details'!H16="","",'Step 3.2 Building Details'!H16)</f>
        <v/>
      </c>
      <c r="AT278" s="1414" t="str">
        <f>IF('Step 3.2 Building Details'!I16="","",'Step 3.2 Building Details'!I16)</f>
        <v/>
      </c>
      <c r="AU278" s="1414" t="str">
        <f>IF('Step 3.2 Building Details'!J16="","",'Step 3.2 Building Details'!J16)</f>
        <v/>
      </c>
      <c r="AV278" s="1414" t="str">
        <f>IF('Step 3.2 Building Details'!K16="","",'Step 3.2 Building Details'!K16)</f>
        <v/>
      </c>
      <c r="AW278" s="1414" t="str">
        <f>IF('Step 3.2 Building Details'!L16="","",'Step 3.2 Building Details'!L16)</f>
        <v/>
      </c>
      <c r="AX278" s="1414" t="str">
        <f>IF('Step 3.2 Building Details'!M16="","",'Step 3.2 Building Details'!M16)</f>
        <v/>
      </c>
      <c r="AY278" s="1414" t="str">
        <f>IF('Step 3.2 Building Details'!N16="","",'Step 3.2 Building Details'!N16)</f>
        <v/>
      </c>
      <c r="AZ278" s="1414" t="str">
        <f>IF('Step 3.2 Building Details'!O16="","",'Step 3.2 Building Details'!O16)</f>
        <v/>
      </c>
      <c r="BA278" s="445" t="s">
        <v>1484</v>
      </c>
      <c r="BB278" s="799" t="s">
        <v>1876</v>
      </c>
      <c r="BC278" s="799"/>
      <c r="BE278" s="860" t="str">
        <f>IFERROR((SUMIFS('Step 4 Support Tool'!$N$18:$N$217,'Step 4 Support Tool'!$E$18:$E$217,PETREAD!G278)+SUMIFS('Step 4 Support Tool'!$N$222:$N$321,'Step 4 Support Tool'!$E$222:$E$321,PETREAD!G278))/'Step 4 Support Tool'!$O$9,"")</f>
        <v/>
      </c>
      <c r="BF278" s="424"/>
      <c r="BG278" s="424"/>
      <c r="BH278" s="424"/>
      <c r="BI278" s="424"/>
      <c r="BJ278" s="424"/>
      <c r="BK278" s="424"/>
      <c r="BL278" s="424"/>
      <c r="BM278" s="424"/>
      <c r="BN278" s="424"/>
      <c r="BO278" s="424"/>
      <c r="BP278" s="424"/>
      <c r="BQ278" s="424"/>
      <c r="BR278" s="424"/>
      <c r="CL278" s="424"/>
      <c r="CM278" s="424"/>
      <c r="CN278" s="424"/>
      <c r="CO278" s="424"/>
      <c r="CP278" s="424"/>
      <c r="CQ278" s="424"/>
      <c r="CS278" s="424"/>
      <c r="CT278" s="424"/>
      <c r="CU278" s="424"/>
      <c r="CV278" s="424"/>
      <c r="CW278" s="424"/>
      <c r="CX278" s="424"/>
      <c r="CY278" s="424"/>
      <c r="CZ278" s="424"/>
      <c r="DB278" s="424"/>
      <c r="DC278" s="424"/>
      <c r="DD278" s="424"/>
      <c r="DE278" s="424"/>
      <c r="DF278" s="424"/>
      <c r="DG278" s="424"/>
      <c r="DI278" s="424"/>
      <c r="DJ278" s="424"/>
      <c r="DK278" s="424"/>
      <c r="DL278" s="424"/>
      <c r="DM278" s="424"/>
      <c r="DN278" s="424"/>
      <c r="DO278" s="424"/>
      <c r="DP278" s="424"/>
      <c r="DQ278" s="424"/>
      <c r="DR278" s="424"/>
      <c r="DS278" s="424"/>
      <c r="DT278" s="424"/>
      <c r="DU278" s="424"/>
      <c r="DV278" s="424"/>
      <c r="DW278" s="424"/>
      <c r="DX278" s="424"/>
      <c r="DY278" s="424"/>
      <c r="DZ278" s="424"/>
      <c r="EA278" s="424"/>
      <c r="EB278" s="424"/>
      <c r="EC278" s="424"/>
      <c r="ED278" s="424"/>
      <c r="EE278" s="424"/>
      <c r="EF278" s="424"/>
      <c r="EG278" s="424"/>
      <c r="EH278" s="424"/>
      <c r="EI278" s="424"/>
      <c r="EJ278" s="424"/>
      <c r="EK278" s="424"/>
      <c r="EL278" s="424"/>
      <c r="EM278" s="424"/>
      <c r="EN278" s="424"/>
      <c r="EO278" s="424"/>
      <c r="EP278" s="424"/>
      <c r="EQ278" s="424"/>
      <c r="ER278" s="424"/>
      <c r="ES278" s="424"/>
      <c r="ET278" s="424"/>
      <c r="EU278" s="424"/>
      <c r="EV278" s="424"/>
      <c r="EW278" s="424"/>
      <c r="EX278" s="424"/>
      <c r="EY278" s="424"/>
      <c r="EZ278" s="424"/>
      <c r="FA278" s="424"/>
      <c r="FB278" s="424"/>
      <c r="FC278" s="424"/>
      <c r="FD278" s="424"/>
      <c r="FE278" s="424"/>
      <c r="FF278" s="424"/>
      <c r="FG278" s="424"/>
      <c r="FH278" s="424"/>
      <c r="FI278" s="424"/>
      <c r="FJ278" s="424"/>
      <c r="FK278" s="424"/>
      <c r="FL278" s="424"/>
      <c r="FM278" s="424"/>
      <c r="FN278" s="424"/>
      <c r="FO278" s="424"/>
      <c r="FP278" s="424"/>
      <c r="FQ278" s="424"/>
      <c r="FR278" s="424"/>
      <c r="FS278" s="424"/>
      <c r="FT278" s="424"/>
      <c r="FU278" s="424"/>
    </row>
    <row r="279" spans="1:177" ht="12" customHeight="1" x14ac:dyDescent="0.25">
      <c r="A279" s="449" t="str">
        <f t="shared" si="51"/>
        <v/>
      </c>
      <c r="B279" s="449" t="str">
        <f t="shared" si="52"/>
        <v/>
      </c>
      <c r="C279" s="447" t="str">
        <f t="shared" si="53"/>
        <v/>
      </c>
      <c r="D279" s="449" t="str">
        <f>'Step 3.1 Site Details'!C19</f>
        <v>Building 10</v>
      </c>
      <c r="E279" s="449" t="str">
        <f>TRIM('Step 3.1 Site Details'!A19)</f>
        <v/>
      </c>
      <c r="F279" s="447">
        <f>'Step 3.1 Site Details'!B19</f>
        <v>0</v>
      </c>
      <c r="G279" s="449" t="str">
        <f>IF('Step 3.1 Site Details'!D19="","",TRIM('Step 3.1 Site Details'!D19))</f>
        <v/>
      </c>
      <c r="H279" s="447">
        <f>'Step 3.1 Site Details'!E19</f>
        <v>0</v>
      </c>
      <c r="I279" s="447">
        <f>'Step 3.1 Site Details'!F19</f>
        <v>0</v>
      </c>
      <c r="J279" s="952">
        <f>'Step 3.1 Site Details'!G19</f>
        <v>0</v>
      </c>
      <c r="K279" s="995">
        <f>'Step 3.1 Site Details'!H19</f>
        <v>0</v>
      </c>
      <c r="L279" s="447">
        <f>'Step 3.1 Site Details'!I19</f>
        <v>0</v>
      </c>
      <c r="M279" s="996">
        <f>'Step 3.1 Site Details'!J19</f>
        <v>0</v>
      </c>
      <c r="N279" s="996">
        <f>'Step 3.1 Site Details'!K19</f>
        <v>0</v>
      </c>
      <c r="O279" s="959">
        <f>'Step 3.1 Site Details'!L19</f>
        <v>0</v>
      </c>
      <c r="P279" s="959">
        <f>'Step 3.1 Site Details'!M19</f>
        <v>0</v>
      </c>
      <c r="Q279" s="1399">
        <f>'Step 3.1 Site Details'!N19</f>
        <v>0</v>
      </c>
      <c r="R279" s="1399">
        <f>'Step 3.1 Site Details'!O19</f>
        <v>0</v>
      </c>
      <c r="S279" s="955">
        <f>'Step 3.1 Site Details'!P19</f>
        <v>0</v>
      </c>
      <c r="T279" s="955">
        <f>'Step 3.1 Site Details'!Q19</f>
        <v>0</v>
      </c>
      <c r="U279" s="955">
        <f>'Step 3.1 Site Details'!R19</f>
        <v>0</v>
      </c>
      <c r="V279" s="955">
        <f>'Step 3.1 Site Details'!S19</f>
        <v>0</v>
      </c>
      <c r="W279" s="955">
        <f>'Step 3.1 Site Details'!T19</f>
        <v>0</v>
      </c>
      <c r="X279" s="955">
        <f>'Step 3.1 Site Details'!U19</f>
        <v>0</v>
      </c>
      <c r="Y279" s="859">
        <f>IFERROR(((_xlfn.XLOOKUP(G279,'Step 4 Support Tool'!$E$222:$E$321,'Step 4 Support Tool'!$I$222:$I$321,"",0,1)*PETREAD!O279)/100),"")</f>
        <v>0</v>
      </c>
      <c r="Z279" s="859">
        <f>IFERROR(((_xlfn.XLOOKUP(G279,'Step 4 Support Tool'!$E$222:$E$321,'Step 4 Support Tool'!$K$222:$K$321,"",0,1)*PETREAD!P279)/100),"")</f>
        <v>0</v>
      </c>
      <c r="AA279" s="859">
        <f t="shared" si="56"/>
        <v>0</v>
      </c>
      <c r="AB279" s="859">
        <f>IFERROR(AA279-(SUMIFS('Step 4 Support Tool'!$O$18:$O$217,'Step 4 Support Tool'!$E$18:$E$217,PETREAD!G279)+SUMIFS('Step 4 Support Tool'!$O$222:$O$321,'Step 4 Support Tool'!$E$222:$E$321,PETREAD!G279)),"")</f>
        <v>0</v>
      </c>
      <c r="AC279" s="860" t="str">
        <f t="shared" si="57"/>
        <v/>
      </c>
      <c r="AD279" s="917">
        <f>SUMIFS('Step 3.3 Heating System'!$J$12:$J$111,'Step 3.3 Heating System'!$C$12:$C$111,PETREAD!$G279,'Step 3.3 Heating System'!$G$12:$G$111,"Removed")</f>
        <v>0</v>
      </c>
      <c r="AE279" s="917">
        <f>SUMIFS('Step 3.3 Heating System'!$J$12:$J$111,'Step 3.3 Heating System'!$C$12:$C$111,PETREAD!$G279,'Step 3.3 Heating System'!$G$12:$G$111,"Retained")</f>
        <v>0</v>
      </c>
      <c r="AF279" s="914" t="str">
        <f t="shared" si="58"/>
        <v/>
      </c>
      <c r="AG279" s="870">
        <f>(SUMIFS('Step 4 Support Tool'!$N$18:$N$217,'Step 4 Support Tool'!$E$18:$E$217,PETREAD!G279)+SUMIFS('Step 4 Support Tool'!$N$222:$N$321,'Step 4 Support Tool'!$E$222:$E$321,PETREAD!G279))</f>
        <v>0</v>
      </c>
      <c r="AH279" s="870" t="str">
        <f>IFERROR(BE279*'Step 5 Project Governance'!D24,"")</f>
        <v/>
      </c>
      <c r="AI279" s="912" t="str">
        <f t="shared" si="54"/>
        <v/>
      </c>
      <c r="AJ279" s="917">
        <f>(SUMIFS('Step 4 Support Tool'!$S$18:$S$217,'Step 4 Support Tool'!$E$18:$E$217,PETREAD!G279)+SUMIFS('Step 4 Support Tool'!$S$222:$S$321,'Step 4 Support Tool'!$E$222:$E$321,PETREAD!G279))</f>
        <v>0</v>
      </c>
      <c r="AK279" s="917" t="str">
        <f t="shared" si="55"/>
        <v/>
      </c>
      <c r="AL279" s="860" t="str">
        <f>IFERROR(SUMIF('Step 4 Support Tool'!$E$18:$E$217,PETREAD!G279,'Step 4 Support Tool'!$N$18:$N$217)/(SUMIF('Step 4 Support Tool'!$E$18:$E$217,PETREAD!G279,'Step 4 Support Tool'!$N$18:$N$217)+SUMIF('Step 4 Support Tool'!$E$222:$E$321,PETREAD!G279,'Step 4 Support Tool'!$N$222:$N$321)),"")</f>
        <v/>
      </c>
      <c r="AM279" s="914" t="str">
        <f>_xlfn.XLOOKUP($G279,'Step 3.3 Heating System'!$C$120:$C$219,'Step 3.3 Heating System'!$AB$120:$AB$219,"",0,1)</f>
        <v/>
      </c>
      <c r="AN279" s="914" t="str">
        <f>_xlfn.XLOOKUP($G279,'Step 3.3 Heating System'!$C$120:$C$219,'Step 3.3 Heating System'!$AC$120:$AC$219,"",0,1)</f>
        <v/>
      </c>
      <c r="AO279" s="1414" t="str">
        <f>IF('Step 3.2 Building Details'!D17="","",'Step 3.2 Building Details'!D17)</f>
        <v/>
      </c>
      <c r="AP279" s="1414" t="str">
        <f>IF('Step 3.2 Building Details'!E17="","",'Step 3.2 Building Details'!E17)</f>
        <v/>
      </c>
      <c r="AQ279" s="1414" t="str">
        <f>IF('Step 3.2 Building Details'!F17="","",'Step 3.2 Building Details'!F17)</f>
        <v/>
      </c>
      <c r="AR279" s="1414" t="str">
        <f>IF('Step 3.2 Building Details'!G17="","",'Step 3.2 Building Details'!G17)</f>
        <v/>
      </c>
      <c r="AS279" s="1414" t="str">
        <f>IF('Step 3.2 Building Details'!H17="","",'Step 3.2 Building Details'!H17)</f>
        <v/>
      </c>
      <c r="AT279" s="1414" t="str">
        <f>IF('Step 3.2 Building Details'!I17="","",'Step 3.2 Building Details'!I17)</f>
        <v/>
      </c>
      <c r="AU279" s="1414" t="str">
        <f>IF('Step 3.2 Building Details'!J17="","",'Step 3.2 Building Details'!J17)</f>
        <v/>
      </c>
      <c r="AV279" s="1414" t="str">
        <f>IF('Step 3.2 Building Details'!K17="","",'Step 3.2 Building Details'!K17)</f>
        <v/>
      </c>
      <c r="AW279" s="1414" t="str">
        <f>IF('Step 3.2 Building Details'!L17="","",'Step 3.2 Building Details'!L17)</f>
        <v/>
      </c>
      <c r="AX279" s="1414" t="str">
        <f>IF('Step 3.2 Building Details'!M17="","",'Step 3.2 Building Details'!M17)</f>
        <v/>
      </c>
      <c r="AY279" s="1414" t="str">
        <f>IF('Step 3.2 Building Details'!N17="","",'Step 3.2 Building Details'!N17)</f>
        <v/>
      </c>
      <c r="AZ279" s="1414" t="str">
        <f>IF('Step 3.2 Building Details'!O17="","",'Step 3.2 Building Details'!O17)</f>
        <v/>
      </c>
      <c r="BA279" s="445" t="s">
        <v>1484</v>
      </c>
      <c r="BB279" s="799" t="s">
        <v>1877</v>
      </c>
      <c r="BC279" s="799"/>
      <c r="BE279" s="860" t="str">
        <f>IFERROR((SUMIFS('Step 4 Support Tool'!$N$18:$N$217,'Step 4 Support Tool'!$E$18:$E$217,PETREAD!G279)+SUMIFS('Step 4 Support Tool'!$N$222:$N$321,'Step 4 Support Tool'!$E$222:$E$321,PETREAD!G279))/'Step 4 Support Tool'!$O$9,"")</f>
        <v/>
      </c>
      <c r="BF279" s="424"/>
      <c r="BG279" s="424"/>
      <c r="BH279" s="424"/>
      <c r="BI279" s="424"/>
      <c r="BJ279" s="424"/>
      <c r="BK279" s="424"/>
      <c r="BL279" s="424"/>
      <c r="BM279" s="424"/>
      <c r="BN279" s="424"/>
      <c r="BO279" s="424"/>
      <c r="BP279" s="424"/>
      <c r="BQ279" s="424"/>
      <c r="BR279" s="424"/>
      <c r="CL279" s="424"/>
      <c r="CM279" s="424"/>
      <c r="CN279" s="424"/>
      <c r="CO279" s="424"/>
      <c r="CP279" s="424"/>
      <c r="CQ279" s="424"/>
      <c r="CS279" s="424"/>
      <c r="CT279" s="424"/>
      <c r="CU279" s="424"/>
      <c r="CV279" s="424"/>
      <c r="CW279" s="424"/>
      <c r="CX279" s="424"/>
      <c r="CY279" s="424"/>
      <c r="CZ279" s="424"/>
      <c r="DB279" s="424"/>
      <c r="DC279" s="424"/>
      <c r="DD279" s="424"/>
      <c r="DE279" s="424"/>
      <c r="DF279" s="424"/>
      <c r="DG279" s="424"/>
      <c r="DI279" s="424"/>
      <c r="DJ279" s="424"/>
      <c r="DK279" s="424"/>
      <c r="DL279" s="424"/>
      <c r="DM279" s="424"/>
      <c r="DN279" s="424"/>
      <c r="DO279" s="424"/>
      <c r="DP279" s="424"/>
      <c r="DQ279" s="424"/>
      <c r="DR279" s="424"/>
      <c r="DS279" s="424"/>
      <c r="DT279" s="424"/>
      <c r="DU279" s="424"/>
      <c r="DV279" s="424"/>
      <c r="DW279" s="424"/>
      <c r="DX279" s="424"/>
      <c r="DY279" s="424"/>
      <c r="DZ279" s="424"/>
      <c r="EA279" s="424"/>
      <c r="EB279" s="424"/>
      <c r="EC279" s="424"/>
      <c r="ED279" s="424"/>
      <c r="EE279" s="424"/>
      <c r="EF279" s="424"/>
      <c r="EG279" s="424"/>
      <c r="EH279" s="424"/>
      <c r="EI279" s="424"/>
      <c r="EJ279" s="424"/>
      <c r="EK279" s="424"/>
      <c r="EL279" s="424"/>
      <c r="EM279" s="424"/>
      <c r="EN279" s="424"/>
      <c r="EO279" s="424"/>
      <c r="EP279" s="424"/>
      <c r="EQ279" s="424"/>
      <c r="ER279" s="424"/>
      <c r="ES279" s="424"/>
      <c r="ET279" s="424"/>
      <c r="EU279" s="424"/>
      <c r="EV279" s="424"/>
      <c r="EW279" s="424"/>
      <c r="EX279" s="424"/>
      <c r="EY279" s="424"/>
      <c r="EZ279" s="424"/>
      <c r="FA279" s="424"/>
      <c r="FB279" s="424"/>
      <c r="FC279" s="424"/>
      <c r="FD279" s="424"/>
      <c r="FE279" s="424"/>
      <c r="FF279" s="424"/>
      <c r="FG279" s="424"/>
      <c r="FH279" s="424"/>
      <c r="FI279" s="424"/>
      <c r="FJ279" s="424"/>
      <c r="FK279" s="424"/>
      <c r="FL279" s="424"/>
      <c r="FM279" s="424"/>
      <c r="FN279" s="424"/>
      <c r="FO279" s="424"/>
      <c r="FP279" s="424"/>
      <c r="FQ279" s="424"/>
      <c r="FR279" s="424"/>
      <c r="FS279" s="424"/>
      <c r="FT279" s="424"/>
      <c r="FU279" s="424"/>
    </row>
    <row r="280" spans="1:177" ht="12" customHeight="1" x14ac:dyDescent="0.25">
      <c r="A280" s="449" t="str">
        <f t="shared" si="51"/>
        <v/>
      </c>
      <c r="B280" s="449" t="str">
        <f t="shared" si="52"/>
        <v/>
      </c>
      <c r="C280" s="447" t="str">
        <f t="shared" si="53"/>
        <v/>
      </c>
      <c r="D280" s="449" t="str">
        <f>'Step 3.1 Site Details'!C20</f>
        <v>Building 11</v>
      </c>
      <c r="E280" s="449" t="str">
        <f>TRIM('Step 3.1 Site Details'!A20)</f>
        <v/>
      </c>
      <c r="F280" s="447">
        <f>'Step 3.1 Site Details'!B20</f>
        <v>0</v>
      </c>
      <c r="G280" s="449" t="str">
        <f>IF('Step 3.1 Site Details'!D20="","",TRIM('Step 3.1 Site Details'!D20))</f>
        <v/>
      </c>
      <c r="H280" s="447">
        <f>'Step 3.1 Site Details'!E20</f>
        <v>0</v>
      </c>
      <c r="I280" s="447">
        <f>'Step 3.1 Site Details'!F20</f>
        <v>0</v>
      </c>
      <c r="J280" s="952">
        <f>'Step 3.1 Site Details'!G20</f>
        <v>0</v>
      </c>
      <c r="K280" s="995">
        <f>'Step 3.1 Site Details'!H20</f>
        <v>0</v>
      </c>
      <c r="L280" s="447">
        <f>'Step 3.1 Site Details'!I20</f>
        <v>0</v>
      </c>
      <c r="M280" s="996">
        <f>'Step 3.1 Site Details'!J20</f>
        <v>0</v>
      </c>
      <c r="N280" s="996">
        <f>'Step 3.1 Site Details'!K20</f>
        <v>0</v>
      </c>
      <c r="O280" s="959">
        <f>'Step 3.1 Site Details'!L20</f>
        <v>0</v>
      </c>
      <c r="P280" s="959">
        <f>'Step 3.1 Site Details'!M20</f>
        <v>0</v>
      </c>
      <c r="Q280" s="1399">
        <f>'Step 3.1 Site Details'!N20</f>
        <v>0</v>
      </c>
      <c r="R280" s="1399">
        <f>'Step 3.1 Site Details'!O20</f>
        <v>0</v>
      </c>
      <c r="S280" s="955">
        <f>'Step 3.1 Site Details'!P20</f>
        <v>0</v>
      </c>
      <c r="T280" s="955">
        <f>'Step 3.1 Site Details'!Q20</f>
        <v>0</v>
      </c>
      <c r="U280" s="955">
        <f>'Step 3.1 Site Details'!R20</f>
        <v>0</v>
      </c>
      <c r="V280" s="955">
        <f>'Step 3.1 Site Details'!S20</f>
        <v>0</v>
      </c>
      <c r="W280" s="955">
        <f>'Step 3.1 Site Details'!T20</f>
        <v>0</v>
      </c>
      <c r="X280" s="955">
        <f>'Step 3.1 Site Details'!U20</f>
        <v>0</v>
      </c>
      <c r="Y280" s="859">
        <f>IFERROR(((_xlfn.XLOOKUP(G280,'Step 4 Support Tool'!$E$222:$E$321,'Step 4 Support Tool'!$I$222:$I$321,"",0,1)*PETREAD!O280)/100),"")</f>
        <v>0</v>
      </c>
      <c r="Z280" s="859">
        <f>IFERROR(((_xlfn.XLOOKUP(G280,'Step 4 Support Tool'!$E$222:$E$321,'Step 4 Support Tool'!$K$222:$K$321,"",0,1)*PETREAD!P280)/100),"")</f>
        <v>0</v>
      </c>
      <c r="AA280" s="859">
        <f t="shared" si="56"/>
        <v>0</v>
      </c>
      <c r="AB280" s="859">
        <f>IFERROR(AA280-(SUMIFS('Step 4 Support Tool'!$O$18:$O$217,'Step 4 Support Tool'!$E$18:$E$217,PETREAD!G280)+SUMIFS('Step 4 Support Tool'!$O$222:$O$321,'Step 4 Support Tool'!$E$222:$E$321,PETREAD!G280)),"")</f>
        <v>0</v>
      </c>
      <c r="AC280" s="860" t="str">
        <f t="shared" si="57"/>
        <v/>
      </c>
      <c r="AD280" s="917">
        <f>SUMIFS('Step 3.3 Heating System'!$J$12:$J$111,'Step 3.3 Heating System'!$C$12:$C$111,PETREAD!$G280,'Step 3.3 Heating System'!$G$12:$G$111,"Removed")</f>
        <v>0</v>
      </c>
      <c r="AE280" s="917">
        <f>SUMIFS('Step 3.3 Heating System'!$J$12:$J$111,'Step 3.3 Heating System'!$C$12:$C$111,PETREAD!$G280,'Step 3.3 Heating System'!$G$12:$G$111,"Retained")</f>
        <v>0</v>
      </c>
      <c r="AF280" s="914" t="str">
        <f t="shared" si="58"/>
        <v/>
      </c>
      <c r="AG280" s="870">
        <f>(SUMIFS('Step 4 Support Tool'!$N$18:$N$217,'Step 4 Support Tool'!$E$18:$E$217,PETREAD!G280)+SUMIFS('Step 4 Support Tool'!$N$222:$N$321,'Step 4 Support Tool'!$E$222:$E$321,PETREAD!G280))</f>
        <v>0</v>
      </c>
      <c r="AH280" s="870" t="str">
        <f>IFERROR(BE280*'Step 5 Project Governance'!D25,"")</f>
        <v/>
      </c>
      <c r="AI280" s="912" t="str">
        <f t="shared" si="54"/>
        <v/>
      </c>
      <c r="AJ280" s="917">
        <f>(SUMIFS('Step 4 Support Tool'!$S$18:$S$217,'Step 4 Support Tool'!$E$18:$E$217,PETREAD!G280)+SUMIFS('Step 4 Support Tool'!$S$222:$S$321,'Step 4 Support Tool'!$E$222:$E$321,PETREAD!G280))</f>
        <v>0</v>
      </c>
      <c r="AK280" s="917" t="str">
        <f t="shared" si="55"/>
        <v/>
      </c>
      <c r="AL280" s="860" t="str">
        <f>IFERROR(SUMIF('Step 4 Support Tool'!$E$18:$E$217,PETREAD!G280,'Step 4 Support Tool'!$N$18:$N$217)/(SUMIF('Step 4 Support Tool'!$E$18:$E$217,PETREAD!G280,'Step 4 Support Tool'!$N$18:$N$217)+SUMIF('Step 4 Support Tool'!$E$222:$E$321,PETREAD!G280,'Step 4 Support Tool'!$N$222:$N$321)),"")</f>
        <v/>
      </c>
      <c r="AM280" s="914" t="str">
        <f>_xlfn.XLOOKUP($G280,'Step 3.3 Heating System'!$C$120:$C$219,'Step 3.3 Heating System'!$AB$120:$AB$219,"",0,1)</f>
        <v/>
      </c>
      <c r="AN280" s="914" t="str">
        <f>_xlfn.XLOOKUP($G280,'Step 3.3 Heating System'!$C$120:$C$219,'Step 3.3 Heating System'!$AC$120:$AC$219,"",0,1)</f>
        <v/>
      </c>
      <c r="AO280" s="1414" t="str">
        <f>IF('Step 3.2 Building Details'!D18="","",'Step 3.2 Building Details'!D18)</f>
        <v/>
      </c>
      <c r="AP280" s="1414" t="str">
        <f>IF('Step 3.2 Building Details'!E18="","",'Step 3.2 Building Details'!E18)</f>
        <v/>
      </c>
      <c r="AQ280" s="1414" t="str">
        <f>IF('Step 3.2 Building Details'!F18="","",'Step 3.2 Building Details'!F18)</f>
        <v/>
      </c>
      <c r="AR280" s="1414" t="str">
        <f>IF('Step 3.2 Building Details'!G18="","",'Step 3.2 Building Details'!G18)</f>
        <v/>
      </c>
      <c r="AS280" s="1414" t="str">
        <f>IF('Step 3.2 Building Details'!H18="","",'Step 3.2 Building Details'!H18)</f>
        <v/>
      </c>
      <c r="AT280" s="1414" t="str">
        <f>IF('Step 3.2 Building Details'!I18="","",'Step 3.2 Building Details'!I18)</f>
        <v/>
      </c>
      <c r="AU280" s="1414" t="str">
        <f>IF('Step 3.2 Building Details'!J18="","",'Step 3.2 Building Details'!J18)</f>
        <v/>
      </c>
      <c r="AV280" s="1414" t="str">
        <f>IF('Step 3.2 Building Details'!K18="","",'Step 3.2 Building Details'!K18)</f>
        <v/>
      </c>
      <c r="AW280" s="1414" t="str">
        <f>IF('Step 3.2 Building Details'!L18="","",'Step 3.2 Building Details'!L18)</f>
        <v/>
      </c>
      <c r="AX280" s="1414" t="str">
        <f>IF('Step 3.2 Building Details'!M18="","",'Step 3.2 Building Details'!M18)</f>
        <v/>
      </c>
      <c r="AY280" s="1414" t="str">
        <f>IF('Step 3.2 Building Details'!N18="","",'Step 3.2 Building Details'!N18)</f>
        <v/>
      </c>
      <c r="AZ280" s="1414" t="str">
        <f>IF('Step 3.2 Building Details'!O18="","",'Step 3.2 Building Details'!O18)</f>
        <v/>
      </c>
      <c r="BA280" s="445"/>
      <c r="BB280" s="799" t="s">
        <v>1878</v>
      </c>
      <c r="BC280" s="799"/>
      <c r="BE280" s="860" t="str">
        <f>IFERROR((SUMIFS('Step 4 Support Tool'!$N$18:$N$217,'Step 4 Support Tool'!$E$18:$E$217,PETREAD!G280)+SUMIFS('Step 4 Support Tool'!$N$222:$N$321,'Step 4 Support Tool'!$E$222:$E$321,PETREAD!G280))/'Step 4 Support Tool'!$O$9,"")</f>
        <v/>
      </c>
      <c r="BF280" s="424"/>
      <c r="BG280" s="424"/>
      <c r="BH280" s="424"/>
      <c r="BI280" s="424"/>
      <c r="BJ280" s="424"/>
      <c r="BK280" s="424"/>
      <c r="BL280" s="424"/>
      <c r="BM280" s="424"/>
      <c r="BN280" s="424"/>
      <c r="BO280" s="424"/>
      <c r="BP280" s="424"/>
      <c r="BQ280" s="424"/>
      <c r="BR280" s="424"/>
      <c r="CL280" s="424"/>
      <c r="CM280" s="424"/>
      <c r="CN280" s="424"/>
      <c r="CO280" s="424"/>
      <c r="CP280" s="424"/>
      <c r="CQ280" s="424"/>
      <c r="CS280" s="424"/>
      <c r="CT280" s="424"/>
      <c r="CU280" s="424"/>
      <c r="CV280" s="424"/>
      <c r="CW280" s="424"/>
      <c r="CX280" s="424"/>
      <c r="CY280" s="424"/>
      <c r="CZ280" s="424"/>
      <c r="DB280" s="424"/>
      <c r="DC280" s="424"/>
      <c r="DD280" s="424"/>
      <c r="DE280" s="424"/>
      <c r="DF280" s="424"/>
      <c r="DG280" s="424"/>
      <c r="DI280" s="424"/>
      <c r="DJ280" s="424"/>
      <c r="DK280" s="424"/>
      <c r="DL280" s="424"/>
      <c r="DM280" s="424"/>
      <c r="DN280" s="424"/>
      <c r="DO280" s="424"/>
      <c r="DP280" s="424"/>
      <c r="DQ280" s="424"/>
      <c r="DR280" s="424"/>
      <c r="DS280" s="424"/>
      <c r="DT280" s="424"/>
      <c r="DU280" s="424"/>
      <c r="DV280" s="424"/>
      <c r="DW280" s="424"/>
      <c r="DX280" s="424"/>
      <c r="DY280" s="424"/>
      <c r="DZ280" s="424"/>
      <c r="EA280" s="424"/>
      <c r="EB280" s="424"/>
      <c r="EC280" s="424"/>
      <c r="ED280" s="424"/>
      <c r="EE280" s="424"/>
      <c r="EF280" s="424"/>
      <c r="EG280" s="424"/>
      <c r="EH280" s="424"/>
      <c r="EI280" s="424"/>
      <c r="EJ280" s="424"/>
      <c r="EK280" s="424"/>
      <c r="EL280" s="424"/>
      <c r="EM280" s="424"/>
      <c r="EN280" s="424"/>
      <c r="EO280" s="424"/>
      <c r="EP280" s="424"/>
      <c r="EQ280" s="424"/>
      <c r="ER280" s="424"/>
      <c r="ES280" s="424"/>
      <c r="ET280" s="424"/>
      <c r="EU280" s="424"/>
      <c r="EV280" s="424"/>
      <c r="EW280" s="424"/>
      <c r="EX280" s="424"/>
      <c r="EY280" s="424"/>
      <c r="EZ280" s="424"/>
      <c r="FA280" s="424"/>
      <c r="FB280" s="424"/>
      <c r="FC280" s="424"/>
      <c r="FD280" s="424"/>
      <c r="FE280" s="424"/>
      <c r="FF280" s="424"/>
      <c r="FG280" s="424"/>
      <c r="FH280" s="424"/>
      <c r="FI280" s="424"/>
      <c r="FJ280" s="424"/>
      <c r="FK280" s="424"/>
      <c r="FL280" s="424"/>
      <c r="FM280" s="424"/>
      <c r="FN280" s="424"/>
      <c r="FO280" s="424"/>
      <c r="FP280" s="424"/>
      <c r="FQ280" s="424"/>
      <c r="FR280" s="424"/>
      <c r="FS280" s="424"/>
      <c r="FT280" s="424"/>
      <c r="FU280" s="424"/>
    </row>
    <row r="281" spans="1:177" ht="12" customHeight="1" x14ac:dyDescent="0.25">
      <c r="A281" s="449" t="str">
        <f t="shared" si="51"/>
        <v/>
      </c>
      <c r="B281" s="449" t="str">
        <f t="shared" si="52"/>
        <v/>
      </c>
      <c r="C281" s="447" t="str">
        <f t="shared" si="53"/>
        <v/>
      </c>
      <c r="D281" s="449" t="str">
        <f>'Step 3.1 Site Details'!C21</f>
        <v>Building 12</v>
      </c>
      <c r="E281" s="449" t="str">
        <f>TRIM('Step 3.1 Site Details'!A21)</f>
        <v/>
      </c>
      <c r="F281" s="447">
        <f>'Step 3.1 Site Details'!B21</f>
        <v>0</v>
      </c>
      <c r="G281" s="449" t="str">
        <f>IF('Step 3.1 Site Details'!D21="","",TRIM('Step 3.1 Site Details'!D21))</f>
        <v/>
      </c>
      <c r="H281" s="447">
        <f>'Step 3.1 Site Details'!E21</f>
        <v>0</v>
      </c>
      <c r="I281" s="447">
        <f>'Step 3.1 Site Details'!F21</f>
        <v>0</v>
      </c>
      <c r="J281" s="952">
        <f>'Step 3.1 Site Details'!G21</f>
        <v>0</v>
      </c>
      <c r="K281" s="995">
        <f>'Step 3.1 Site Details'!H21</f>
        <v>0</v>
      </c>
      <c r="L281" s="447">
        <f>'Step 3.1 Site Details'!I21</f>
        <v>0</v>
      </c>
      <c r="M281" s="996">
        <f>'Step 3.1 Site Details'!J21</f>
        <v>0</v>
      </c>
      <c r="N281" s="996">
        <f>'Step 3.1 Site Details'!K21</f>
        <v>0</v>
      </c>
      <c r="O281" s="959">
        <f>'Step 3.1 Site Details'!L21</f>
        <v>0</v>
      </c>
      <c r="P281" s="959">
        <f>'Step 3.1 Site Details'!M21</f>
        <v>0</v>
      </c>
      <c r="Q281" s="1399">
        <f>'Step 3.1 Site Details'!N21</f>
        <v>0</v>
      </c>
      <c r="R281" s="1399">
        <f>'Step 3.1 Site Details'!O21</f>
        <v>0</v>
      </c>
      <c r="S281" s="955">
        <f>'Step 3.1 Site Details'!P21</f>
        <v>0</v>
      </c>
      <c r="T281" s="955">
        <f>'Step 3.1 Site Details'!Q21</f>
        <v>0</v>
      </c>
      <c r="U281" s="955">
        <f>'Step 3.1 Site Details'!R21</f>
        <v>0</v>
      </c>
      <c r="V281" s="955">
        <f>'Step 3.1 Site Details'!S21</f>
        <v>0</v>
      </c>
      <c r="W281" s="955">
        <f>'Step 3.1 Site Details'!T21</f>
        <v>0</v>
      </c>
      <c r="X281" s="955">
        <f>'Step 3.1 Site Details'!U21</f>
        <v>0</v>
      </c>
      <c r="Y281" s="859">
        <f>IFERROR(((_xlfn.XLOOKUP(G281,'Step 4 Support Tool'!$E$222:$E$321,'Step 4 Support Tool'!$I$222:$I$321,"",0,1)*PETREAD!O281)/100),"")</f>
        <v>0</v>
      </c>
      <c r="Z281" s="859">
        <f>IFERROR(((_xlfn.XLOOKUP(G281,'Step 4 Support Tool'!$E$222:$E$321,'Step 4 Support Tool'!$K$222:$K$321,"",0,1)*PETREAD!P281)/100),"")</f>
        <v>0</v>
      </c>
      <c r="AA281" s="859">
        <f t="shared" si="56"/>
        <v>0</v>
      </c>
      <c r="AB281" s="859">
        <f>IFERROR(AA281-(SUMIFS('Step 4 Support Tool'!$O$18:$O$217,'Step 4 Support Tool'!$E$18:$E$217,PETREAD!G281)+SUMIFS('Step 4 Support Tool'!$O$222:$O$321,'Step 4 Support Tool'!$E$222:$E$321,PETREAD!G281)),"")</f>
        <v>0</v>
      </c>
      <c r="AC281" s="860" t="str">
        <f t="shared" si="57"/>
        <v/>
      </c>
      <c r="AD281" s="917">
        <f>SUMIFS('Step 3.3 Heating System'!$J$12:$J$111,'Step 3.3 Heating System'!$C$12:$C$111,PETREAD!$G281,'Step 3.3 Heating System'!$G$12:$G$111,"Removed")</f>
        <v>0</v>
      </c>
      <c r="AE281" s="917">
        <f>SUMIFS('Step 3.3 Heating System'!$J$12:$J$111,'Step 3.3 Heating System'!$C$12:$C$111,PETREAD!$G281,'Step 3.3 Heating System'!$G$12:$G$111,"Retained")</f>
        <v>0</v>
      </c>
      <c r="AF281" s="914" t="str">
        <f t="shared" si="58"/>
        <v/>
      </c>
      <c r="AG281" s="870">
        <f>(SUMIFS('Step 4 Support Tool'!$N$18:$N$217,'Step 4 Support Tool'!$E$18:$E$217,PETREAD!G281)+SUMIFS('Step 4 Support Tool'!$N$222:$N$321,'Step 4 Support Tool'!$E$222:$E$321,PETREAD!G281))</f>
        <v>0</v>
      </c>
      <c r="AH281" s="870" t="str">
        <f>IFERROR(BE281*'Step 5 Project Governance'!D26,"")</f>
        <v/>
      </c>
      <c r="AI281" s="912" t="str">
        <f t="shared" si="54"/>
        <v/>
      </c>
      <c r="AJ281" s="917">
        <f>(SUMIFS('Step 4 Support Tool'!$S$18:$S$217,'Step 4 Support Tool'!$E$18:$E$217,PETREAD!G281)+SUMIFS('Step 4 Support Tool'!$S$222:$S$321,'Step 4 Support Tool'!$E$222:$E$321,PETREAD!G281))</f>
        <v>0</v>
      </c>
      <c r="AK281" s="917" t="str">
        <f t="shared" si="55"/>
        <v/>
      </c>
      <c r="AL281" s="860" t="str">
        <f>IFERROR(SUMIF('Step 4 Support Tool'!$E$18:$E$217,PETREAD!G281,'Step 4 Support Tool'!$N$18:$N$217)/(SUMIF('Step 4 Support Tool'!$E$18:$E$217,PETREAD!G281,'Step 4 Support Tool'!$N$18:$N$217)+SUMIF('Step 4 Support Tool'!$E$222:$E$321,PETREAD!G281,'Step 4 Support Tool'!$N$222:$N$321)),"")</f>
        <v/>
      </c>
      <c r="AM281" s="914" t="str">
        <f>_xlfn.XLOOKUP($G281,'Step 3.3 Heating System'!$C$120:$C$219,'Step 3.3 Heating System'!$AB$120:$AB$219,"",0,1)</f>
        <v/>
      </c>
      <c r="AN281" s="914" t="str">
        <f>_xlfn.XLOOKUP($G281,'Step 3.3 Heating System'!$C$120:$C$219,'Step 3.3 Heating System'!$AC$120:$AC$219,"",0,1)</f>
        <v/>
      </c>
      <c r="AO281" s="1414" t="str">
        <f>IF('Step 3.2 Building Details'!D19="","",'Step 3.2 Building Details'!D19)</f>
        <v/>
      </c>
      <c r="AP281" s="1414" t="str">
        <f>IF('Step 3.2 Building Details'!E19="","",'Step 3.2 Building Details'!E19)</f>
        <v/>
      </c>
      <c r="AQ281" s="1414" t="str">
        <f>IF('Step 3.2 Building Details'!F19="","",'Step 3.2 Building Details'!F19)</f>
        <v/>
      </c>
      <c r="AR281" s="1414" t="str">
        <f>IF('Step 3.2 Building Details'!G19="","",'Step 3.2 Building Details'!G19)</f>
        <v/>
      </c>
      <c r="AS281" s="1414" t="str">
        <f>IF('Step 3.2 Building Details'!H19="","",'Step 3.2 Building Details'!H19)</f>
        <v/>
      </c>
      <c r="AT281" s="1414" t="str">
        <f>IF('Step 3.2 Building Details'!I19="","",'Step 3.2 Building Details'!I19)</f>
        <v/>
      </c>
      <c r="AU281" s="1414" t="str">
        <f>IF('Step 3.2 Building Details'!J19="","",'Step 3.2 Building Details'!J19)</f>
        <v/>
      </c>
      <c r="AV281" s="1414" t="str">
        <f>IF('Step 3.2 Building Details'!K19="","",'Step 3.2 Building Details'!K19)</f>
        <v/>
      </c>
      <c r="AW281" s="1414" t="str">
        <f>IF('Step 3.2 Building Details'!L19="","",'Step 3.2 Building Details'!L19)</f>
        <v/>
      </c>
      <c r="AX281" s="1414" t="str">
        <f>IF('Step 3.2 Building Details'!M19="","",'Step 3.2 Building Details'!M19)</f>
        <v/>
      </c>
      <c r="AY281" s="1414" t="str">
        <f>IF('Step 3.2 Building Details'!N19="","",'Step 3.2 Building Details'!N19)</f>
        <v/>
      </c>
      <c r="AZ281" s="1414" t="str">
        <f>IF('Step 3.2 Building Details'!O19="","",'Step 3.2 Building Details'!O19)</f>
        <v/>
      </c>
      <c r="BA281" s="445" t="s">
        <v>1484</v>
      </c>
      <c r="BB281" s="799" t="s">
        <v>1879</v>
      </c>
      <c r="BC281" s="799"/>
      <c r="BE281" s="860" t="str">
        <f>IFERROR((SUMIFS('Step 4 Support Tool'!$N$18:$N$217,'Step 4 Support Tool'!$E$18:$E$217,PETREAD!G281)+SUMIFS('Step 4 Support Tool'!$N$222:$N$321,'Step 4 Support Tool'!$E$222:$E$321,PETREAD!G281))/'Step 4 Support Tool'!$O$9,"")</f>
        <v/>
      </c>
      <c r="BF281" s="424"/>
      <c r="BG281" s="424"/>
      <c r="BH281" s="424"/>
      <c r="BI281" s="424"/>
      <c r="BJ281" s="424"/>
      <c r="BK281" s="424"/>
      <c r="BL281" s="424"/>
      <c r="BM281" s="424"/>
      <c r="BN281" s="424"/>
      <c r="BO281" s="424"/>
      <c r="BP281" s="424"/>
      <c r="BQ281" s="424"/>
      <c r="BR281" s="424"/>
      <c r="CL281" s="424"/>
      <c r="CM281" s="424"/>
      <c r="CN281" s="424"/>
      <c r="CO281" s="424"/>
      <c r="CP281" s="424"/>
      <c r="CQ281" s="424"/>
      <c r="CS281" s="424"/>
      <c r="CT281" s="424"/>
      <c r="CU281" s="424"/>
      <c r="CV281" s="424"/>
      <c r="CW281" s="424"/>
      <c r="CX281" s="424"/>
      <c r="CY281" s="424"/>
      <c r="CZ281" s="424"/>
      <c r="DB281" s="424"/>
      <c r="DC281" s="424"/>
      <c r="DD281" s="424"/>
      <c r="DE281" s="424"/>
      <c r="DF281" s="424"/>
      <c r="DG281" s="424"/>
      <c r="DI281" s="424"/>
      <c r="DJ281" s="424"/>
      <c r="DK281" s="424"/>
      <c r="DL281" s="424"/>
      <c r="DM281" s="424"/>
      <c r="DN281" s="424"/>
      <c r="DO281" s="424"/>
      <c r="DP281" s="424"/>
      <c r="DQ281" s="424"/>
      <c r="DR281" s="424"/>
      <c r="DS281" s="424"/>
      <c r="DT281" s="424"/>
      <c r="DU281" s="424"/>
      <c r="DV281" s="424"/>
      <c r="DW281" s="424"/>
      <c r="DX281" s="424"/>
      <c r="DY281" s="424"/>
      <c r="DZ281" s="424"/>
      <c r="EA281" s="424"/>
      <c r="EB281" s="424"/>
      <c r="EC281" s="424"/>
      <c r="ED281" s="424"/>
      <c r="EE281" s="424"/>
      <c r="EF281" s="424"/>
      <c r="EG281" s="424"/>
      <c r="EH281" s="424"/>
      <c r="EI281" s="424"/>
      <c r="EJ281" s="424"/>
      <c r="EK281" s="424"/>
      <c r="EL281" s="424"/>
      <c r="EM281" s="424"/>
      <c r="EN281" s="424"/>
      <c r="EO281" s="424"/>
      <c r="EP281" s="424"/>
      <c r="EQ281" s="424"/>
      <c r="ER281" s="424"/>
      <c r="ES281" s="424"/>
      <c r="ET281" s="424"/>
      <c r="EU281" s="424"/>
      <c r="EV281" s="424"/>
      <c r="EW281" s="424"/>
      <c r="EX281" s="424"/>
      <c r="EY281" s="424"/>
      <c r="EZ281" s="424"/>
      <c r="FA281" s="424"/>
      <c r="FB281" s="424"/>
      <c r="FC281" s="424"/>
      <c r="FD281" s="424"/>
      <c r="FE281" s="424"/>
      <c r="FF281" s="424"/>
      <c r="FG281" s="424"/>
      <c r="FH281" s="424"/>
      <c r="FI281" s="424"/>
      <c r="FJ281" s="424"/>
      <c r="FK281" s="424"/>
      <c r="FL281" s="424"/>
      <c r="FM281" s="424"/>
      <c r="FN281" s="424"/>
      <c r="FO281" s="424"/>
      <c r="FP281" s="424"/>
      <c r="FQ281" s="424"/>
      <c r="FR281" s="424"/>
      <c r="FS281" s="424"/>
      <c r="FT281" s="424"/>
      <c r="FU281" s="424"/>
    </row>
    <row r="282" spans="1:177" ht="12" customHeight="1" x14ac:dyDescent="0.25">
      <c r="A282" s="449" t="str">
        <f t="shared" si="51"/>
        <v/>
      </c>
      <c r="B282" s="449" t="str">
        <f t="shared" si="52"/>
        <v/>
      </c>
      <c r="C282" s="447" t="str">
        <f t="shared" si="53"/>
        <v/>
      </c>
      <c r="D282" s="449" t="str">
        <f>'Step 3.1 Site Details'!C22</f>
        <v>Building 13</v>
      </c>
      <c r="E282" s="449" t="str">
        <f>TRIM('Step 3.1 Site Details'!A22)</f>
        <v/>
      </c>
      <c r="F282" s="447">
        <f>'Step 3.1 Site Details'!B22</f>
        <v>0</v>
      </c>
      <c r="G282" s="449" t="str">
        <f>IF('Step 3.1 Site Details'!D22="","",TRIM('Step 3.1 Site Details'!D22))</f>
        <v/>
      </c>
      <c r="H282" s="447">
        <f>'Step 3.1 Site Details'!E22</f>
        <v>0</v>
      </c>
      <c r="I282" s="447">
        <f>'Step 3.1 Site Details'!F22</f>
        <v>0</v>
      </c>
      <c r="J282" s="952">
        <f>'Step 3.1 Site Details'!G22</f>
        <v>0</v>
      </c>
      <c r="K282" s="995">
        <f>'Step 3.1 Site Details'!H22</f>
        <v>0</v>
      </c>
      <c r="L282" s="447">
        <f>'Step 3.1 Site Details'!I22</f>
        <v>0</v>
      </c>
      <c r="M282" s="996">
        <f>'Step 3.1 Site Details'!J22</f>
        <v>0</v>
      </c>
      <c r="N282" s="996">
        <f>'Step 3.1 Site Details'!K22</f>
        <v>0</v>
      </c>
      <c r="O282" s="959">
        <f>'Step 3.1 Site Details'!L22</f>
        <v>0</v>
      </c>
      <c r="P282" s="959">
        <f>'Step 3.1 Site Details'!M22</f>
        <v>0</v>
      </c>
      <c r="Q282" s="1399">
        <f>'Step 3.1 Site Details'!N22</f>
        <v>0</v>
      </c>
      <c r="R282" s="1399">
        <f>'Step 3.1 Site Details'!O22</f>
        <v>0</v>
      </c>
      <c r="S282" s="955">
        <f>'Step 3.1 Site Details'!P22</f>
        <v>0</v>
      </c>
      <c r="T282" s="955">
        <f>'Step 3.1 Site Details'!Q22</f>
        <v>0</v>
      </c>
      <c r="U282" s="955">
        <f>'Step 3.1 Site Details'!R22</f>
        <v>0</v>
      </c>
      <c r="V282" s="955">
        <f>'Step 3.1 Site Details'!S22</f>
        <v>0</v>
      </c>
      <c r="W282" s="955">
        <f>'Step 3.1 Site Details'!T22</f>
        <v>0</v>
      </c>
      <c r="X282" s="955">
        <f>'Step 3.1 Site Details'!U22</f>
        <v>0</v>
      </c>
      <c r="Y282" s="859">
        <f>IFERROR(((_xlfn.XLOOKUP(G282,'Step 4 Support Tool'!$E$222:$E$321,'Step 4 Support Tool'!$I$222:$I$321,"",0,1)*PETREAD!O282)/100),"")</f>
        <v>0</v>
      </c>
      <c r="Z282" s="859">
        <f>IFERROR(((_xlfn.XLOOKUP(G282,'Step 4 Support Tool'!$E$222:$E$321,'Step 4 Support Tool'!$K$222:$K$321,"",0,1)*PETREAD!P282)/100),"")</f>
        <v>0</v>
      </c>
      <c r="AA282" s="859">
        <f t="shared" si="56"/>
        <v>0</v>
      </c>
      <c r="AB282" s="859">
        <f>IFERROR(AA282-(SUMIFS('Step 4 Support Tool'!$O$18:$O$217,'Step 4 Support Tool'!$E$18:$E$217,PETREAD!G282)+SUMIFS('Step 4 Support Tool'!$O$222:$O$321,'Step 4 Support Tool'!$E$222:$E$321,PETREAD!G282)),"")</f>
        <v>0</v>
      </c>
      <c r="AC282" s="860" t="str">
        <f t="shared" si="57"/>
        <v/>
      </c>
      <c r="AD282" s="917">
        <f>SUMIFS('Step 3.3 Heating System'!$J$12:$J$111,'Step 3.3 Heating System'!$C$12:$C$111,PETREAD!$G282,'Step 3.3 Heating System'!$G$12:$G$111,"Removed")</f>
        <v>0</v>
      </c>
      <c r="AE282" s="917">
        <f>SUMIFS('Step 3.3 Heating System'!$J$12:$J$111,'Step 3.3 Heating System'!$C$12:$C$111,PETREAD!$G282,'Step 3.3 Heating System'!$G$12:$G$111,"Retained")</f>
        <v>0</v>
      </c>
      <c r="AF282" s="914" t="str">
        <f t="shared" si="58"/>
        <v/>
      </c>
      <c r="AG282" s="870">
        <f>(SUMIFS('Step 4 Support Tool'!$N$18:$N$217,'Step 4 Support Tool'!$E$18:$E$217,PETREAD!G282)+SUMIFS('Step 4 Support Tool'!$N$222:$N$321,'Step 4 Support Tool'!$E$222:$E$321,PETREAD!G282))</f>
        <v>0</v>
      </c>
      <c r="AH282" s="870" t="str">
        <f>IFERROR(BE282*'Step 5 Project Governance'!D27,"")</f>
        <v/>
      </c>
      <c r="AI282" s="912" t="str">
        <f t="shared" si="54"/>
        <v/>
      </c>
      <c r="AJ282" s="917">
        <f>(SUMIFS('Step 4 Support Tool'!$S$18:$S$217,'Step 4 Support Tool'!$E$18:$E$217,PETREAD!G282)+SUMIFS('Step 4 Support Tool'!$S$222:$S$321,'Step 4 Support Tool'!$E$222:$E$321,PETREAD!G282))</f>
        <v>0</v>
      </c>
      <c r="AK282" s="917" t="str">
        <f t="shared" si="55"/>
        <v/>
      </c>
      <c r="AL282" s="860" t="str">
        <f>IFERROR(SUMIF('Step 4 Support Tool'!$E$18:$E$217,PETREAD!G282,'Step 4 Support Tool'!$N$18:$N$217)/(SUMIF('Step 4 Support Tool'!$E$18:$E$217,PETREAD!G282,'Step 4 Support Tool'!$N$18:$N$217)+SUMIF('Step 4 Support Tool'!$E$222:$E$321,PETREAD!G282,'Step 4 Support Tool'!$N$222:$N$321)),"")</f>
        <v/>
      </c>
      <c r="AM282" s="914" t="str">
        <f>_xlfn.XLOOKUP($G282,'Step 3.3 Heating System'!$C$120:$C$219,'Step 3.3 Heating System'!$AB$120:$AB$219,"",0,1)</f>
        <v/>
      </c>
      <c r="AN282" s="914" t="str">
        <f>_xlfn.XLOOKUP($G282,'Step 3.3 Heating System'!$C$120:$C$219,'Step 3.3 Heating System'!$AC$120:$AC$219,"",0,1)</f>
        <v/>
      </c>
      <c r="AO282" s="1414" t="str">
        <f>IF('Step 3.2 Building Details'!D20="","",'Step 3.2 Building Details'!D20)</f>
        <v/>
      </c>
      <c r="AP282" s="1414" t="str">
        <f>IF('Step 3.2 Building Details'!E20="","",'Step 3.2 Building Details'!E20)</f>
        <v/>
      </c>
      <c r="AQ282" s="1414" t="str">
        <f>IF('Step 3.2 Building Details'!F20="","",'Step 3.2 Building Details'!F20)</f>
        <v/>
      </c>
      <c r="AR282" s="1414" t="str">
        <f>IF('Step 3.2 Building Details'!G20="","",'Step 3.2 Building Details'!G20)</f>
        <v/>
      </c>
      <c r="AS282" s="1414" t="str">
        <f>IF('Step 3.2 Building Details'!H20="","",'Step 3.2 Building Details'!H20)</f>
        <v/>
      </c>
      <c r="AT282" s="1414" t="str">
        <f>IF('Step 3.2 Building Details'!I20="","",'Step 3.2 Building Details'!I20)</f>
        <v/>
      </c>
      <c r="AU282" s="1414" t="str">
        <f>IF('Step 3.2 Building Details'!J20="","",'Step 3.2 Building Details'!J20)</f>
        <v/>
      </c>
      <c r="AV282" s="1414" t="str">
        <f>IF('Step 3.2 Building Details'!K20="","",'Step 3.2 Building Details'!K20)</f>
        <v/>
      </c>
      <c r="AW282" s="1414" t="str">
        <f>IF('Step 3.2 Building Details'!L20="","",'Step 3.2 Building Details'!L20)</f>
        <v/>
      </c>
      <c r="AX282" s="1414" t="str">
        <f>IF('Step 3.2 Building Details'!M20="","",'Step 3.2 Building Details'!M20)</f>
        <v/>
      </c>
      <c r="AY282" s="1414" t="str">
        <f>IF('Step 3.2 Building Details'!N20="","",'Step 3.2 Building Details'!N20)</f>
        <v/>
      </c>
      <c r="AZ282" s="1414" t="str">
        <f>IF('Step 3.2 Building Details'!O20="","",'Step 3.2 Building Details'!O20)</f>
        <v/>
      </c>
      <c r="BA282" s="445" t="s">
        <v>1484</v>
      </c>
      <c r="BB282" s="799" t="s">
        <v>1880</v>
      </c>
      <c r="BC282" s="799"/>
      <c r="BE282" s="860" t="str">
        <f>IFERROR((SUMIFS('Step 4 Support Tool'!$N$18:$N$217,'Step 4 Support Tool'!$E$18:$E$217,PETREAD!G282)+SUMIFS('Step 4 Support Tool'!$N$222:$N$321,'Step 4 Support Tool'!$E$222:$E$321,PETREAD!G282))/'Step 4 Support Tool'!$O$9,"")</f>
        <v/>
      </c>
      <c r="BF282" s="424"/>
      <c r="BG282" s="424"/>
      <c r="BH282" s="424"/>
      <c r="BI282" s="424"/>
      <c r="BJ282" s="424"/>
      <c r="BK282" s="424"/>
      <c r="BL282" s="424"/>
      <c r="BM282" s="424"/>
      <c r="BN282" s="424"/>
      <c r="BO282" s="424"/>
      <c r="BP282" s="424"/>
      <c r="BQ282" s="424"/>
      <c r="BR282" s="424"/>
      <c r="CL282" s="424"/>
      <c r="CM282" s="424"/>
      <c r="CN282" s="424"/>
      <c r="CO282" s="424"/>
      <c r="CP282" s="424"/>
      <c r="CQ282" s="424"/>
      <c r="CS282" s="424"/>
      <c r="CT282" s="424"/>
      <c r="CU282" s="424"/>
      <c r="CV282" s="424"/>
      <c r="CW282" s="424"/>
      <c r="CX282" s="424"/>
      <c r="CY282" s="424"/>
      <c r="CZ282" s="424"/>
      <c r="DB282" s="424"/>
      <c r="DC282" s="424"/>
      <c r="DD282" s="424"/>
      <c r="DE282" s="424"/>
      <c r="DF282" s="424"/>
      <c r="DG282" s="424"/>
      <c r="DI282" s="424"/>
      <c r="DJ282" s="424"/>
      <c r="DK282" s="424"/>
      <c r="DL282" s="424"/>
      <c r="DM282" s="424"/>
      <c r="DN282" s="424"/>
      <c r="DO282" s="424"/>
      <c r="DP282" s="424"/>
      <c r="DQ282" s="424"/>
      <c r="DR282" s="424"/>
      <c r="DS282" s="424"/>
      <c r="DT282" s="424"/>
      <c r="DU282" s="424"/>
      <c r="DV282" s="424"/>
      <c r="DW282" s="424"/>
      <c r="DX282" s="424"/>
      <c r="DY282" s="424"/>
      <c r="DZ282" s="424"/>
      <c r="EA282" s="424"/>
      <c r="EB282" s="424"/>
      <c r="EC282" s="424"/>
      <c r="ED282" s="424"/>
      <c r="EE282" s="424"/>
      <c r="EF282" s="424"/>
      <c r="EG282" s="424"/>
      <c r="EH282" s="424"/>
      <c r="EI282" s="424"/>
      <c r="EJ282" s="424"/>
      <c r="EK282" s="424"/>
      <c r="EL282" s="424"/>
      <c r="EM282" s="424"/>
      <c r="EN282" s="424"/>
      <c r="EO282" s="424"/>
      <c r="EP282" s="424"/>
      <c r="EQ282" s="424"/>
      <c r="ER282" s="424"/>
      <c r="ES282" s="424"/>
      <c r="ET282" s="424"/>
      <c r="EU282" s="424"/>
      <c r="EV282" s="424"/>
      <c r="EW282" s="424"/>
      <c r="EX282" s="424"/>
      <c r="EY282" s="424"/>
      <c r="EZ282" s="424"/>
      <c r="FA282" s="424"/>
      <c r="FB282" s="424"/>
      <c r="FC282" s="424"/>
      <c r="FD282" s="424"/>
      <c r="FE282" s="424"/>
      <c r="FF282" s="424"/>
      <c r="FG282" s="424"/>
      <c r="FH282" s="424"/>
      <c r="FI282" s="424"/>
      <c r="FJ282" s="424"/>
      <c r="FK282" s="424"/>
      <c r="FL282" s="424"/>
      <c r="FM282" s="424"/>
      <c r="FN282" s="424"/>
      <c r="FO282" s="424"/>
      <c r="FP282" s="424"/>
      <c r="FQ282" s="424"/>
      <c r="FR282" s="424"/>
      <c r="FS282" s="424"/>
      <c r="FT282" s="424"/>
      <c r="FU282" s="424"/>
    </row>
    <row r="283" spans="1:177" ht="12" customHeight="1" x14ac:dyDescent="0.25">
      <c r="A283" s="449" t="str">
        <f t="shared" si="51"/>
        <v/>
      </c>
      <c r="B283" s="449" t="str">
        <f t="shared" si="52"/>
        <v/>
      </c>
      <c r="C283" s="447" t="str">
        <f t="shared" si="53"/>
        <v/>
      </c>
      <c r="D283" s="449" t="str">
        <f>'Step 3.1 Site Details'!C23</f>
        <v>Building 14</v>
      </c>
      <c r="E283" s="449" t="str">
        <f>TRIM('Step 3.1 Site Details'!A23)</f>
        <v/>
      </c>
      <c r="F283" s="447">
        <f>'Step 3.1 Site Details'!B23</f>
        <v>0</v>
      </c>
      <c r="G283" s="449" t="str">
        <f>IF('Step 3.1 Site Details'!D23="","",TRIM('Step 3.1 Site Details'!D23))</f>
        <v/>
      </c>
      <c r="H283" s="447">
        <f>'Step 3.1 Site Details'!E23</f>
        <v>0</v>
      </c>
      <c r="I283" s="447">
        <f>'Step 3.1 Site Details'!F23</f>
        <v>0</v>
      </c>
      <c r="J283" s="952">
        <f>'Step 3.1 Site Details'!G23</f>
        <v>0</v>
      </c>
      <c r="K283" s="995">
        <f>'Step 3.1 Site Details'!H23</f>
        <v>0</v>
      </c>
      <c r="L283" s="447">
        <f>'Step 3.1 Site Details'!I23</f>
        <v>0</v>
      </c>
      <c r="M283" s="996">
        <f>'Step 3.1 Site Details'!J23</f>
        <v>0</v>
      </c>
      <c r="N283" s="996">
        <f>'Step 3.1 Site Details'!K23</f>
        <v>0</v>
      </c>
      <c r="O283" s="959">
        <f>'Step 3.1 Site Details'!L23</f>
        <v>0</v>
      </c>
      <c r="P283" s="959">
        <f>'Step 3.1 Site Details'!M23</f>
        <v>0</v>
      </c>
      <c r="Q283" s="1399">
        <f>'Step 3.1 Site Details'!N23</f>
        <v>0</v>
      </c>
      <c r="R283" s="1399">
        <f>'Step 3.1 Site Details'!O23</f>
        <v>0</v>
      </c>
      <c r="S283" s="955">
        <f>'Step 3.1 Site Details'!P23</f>
        <v>0</v>
      </c>
      <c r="T283" s="955">
        <f>'Step 3.1 Site Details'!Q23</f>
        <v>0</v>
      </c>
      <c r="U283" s="955">
        <f>'Step 3.1 Site Details'!R23</f>
        <v>0</v>
      </c>
      <c r="V283" s="955">
        <f>'Step 3.1 Site Details'!S23</f>
        <v>0</v>
      </c>
      <c r="W283" s="955">
        <f>'Step 3.1 Site Details'!T23</f>
        <v>0</v>
      </c>
      <c r="X283" s="955">
        <f>'Step 3.1 Site Details'!U23</f>
        <v>0</v>
      </c>
      <c r="Y283" s="859">
        <f>IFERROR(((_xlfn.XLOOKUP(G283,'Step 4 Support Tool'!$E$222:$E$321,'Step 4 Support Tool'!$I$222:$I$321,"",0,1)*PETREAD!O283)/100),"")</f>
        <v>0</v>
      </c>
      <c r="Z283" s="859">
        <f>IFERROR(((_xlfn.XLOOKUP(G283,'Step 4 Support Tool'!$E$222:$E$321,'Step 4 Support Tool'!$K$222:$K$321,"",0,1)*PETREAD!P283)/100),"")</f>
        <v>0</v>
      </c>
      <c r="AA283" s="859">
        <f t="shared" si="56"/>
        <v>0</v>
      </c>
      <c r="AB283" s="859">
        <f>IFERROR(AA283-(SUMIFS('Step 4 Support Tool'!$O$18:$O$217,'Step 4 Support Tool'!$E$18:$E$217,PETREAD!G283)+SUMIFS('Step 4 Support Tool'!$O$222:$O$321,'Step 4 Support Tool'!$E$222:$E$321,PETREAD!G283)),"")</f>
        <v>0</v>
      </c>
      <c r="AC283" s="860" t="str">
        <f t="shared" si="57"/>
        <v/>
      </c>
      <c r="AD283" s="917">
        <f>SUMIFS('Step 3.3 Heating System'!$J$12:$J$111,'Step 3.3 Heating System'!$C$12:$C$111,PETREAD!$G283,'Step 3.3 Heating System'!$G$12:$G$111,"Removed")</f>
        <v>0</v>
      </c>
      <c r="AE283" s="917">
        <f>SUMIFS('Step 3.3 Heating System'!$J$12:$J$111,'Step 3.3 Heating System'!$C$12:$C$111,PETREAD!$G283,'Step 3.3 Heating System'!$G$12:$G$111,"Retained")</f>
        <v>0</v>
      </c>
      <c r="AF283" s="914" t="str">
        <f t="shared" si="58"/>
        <v/>
      </c>
      <c r="AG283" s="870">
        <f>(SUMIFS('Step 4 Support Tool'!$N$18:$N$217,'Step 4 Support Tool'!$E$18:$E$217,PETREAD!G283)+SUMIFS('Step 4 Support Tool'!$N$222:$N$321,'Step 4 Support Tool'!$E$222:$E$321,PETREAD!G283))</f>
        <v>0</v>
      </c>
      <c r="AH283" s="870" t="str">
        <f>IFERROR(BE283*'Step 5 Project Governance'!D28,"")</f>
        <v/>
      </c>
      <c r="AI283" s="912" t="str">
        <f t="shared" si="54"/>
        <v/>
      </c>
      <c r="AJ283" s="917">
        <f>(SUMIFS('Step 4 Support Tool'!$S$18:$S$217,'Step 4 Support Tool'!$E$18:$E$217,PETREAD!G283)+SUMIFS('Step 4 Support Tool'!$S$222:$S$321,'Step 4 Support Tool'!$E$222:$E$321,PETREAD!G283))</f>
        <v>0</v>
      </c>
      <c r="AK283" s="917" t="str">
        <f t="shared" si="55"/>
        <v/>
      </c>
      <c r="AL283" s="860" t="str">
        <f>IFERROR(SUMIF('Step 4 Support Tool'!$E$18:$E$217,PETREAD!G283,'Step 4 Support Tool'!$N$18:$N$217)/(SUMIF('Step 4 Support Tool'!$E$18:$E$217,PETREAD!G283,'Step 4 Support Tool'!$N$18:$N$217)+SUMIF('Step 4 Support Tool'!$E$222:$E$321,PETREAD!G283,'Step 4 Support Tool'!$N$222:$N$321)),"")</f>
        <v/>
      </c>
      <c r="AM283" s="914" t="str">
        <f>_xlfn.XLOOKUP($G283,'Step 3.3 Heating System'!$C$120:$C$219,'Step 3.3 Heating System'!$AB$120:$AB$219,"",0,1)</f>
        <v/>
      </c>
      <c r="AN283" s="914" t="str">
        <f>_xlfn.XLOOKUP($G283,'Step 3.3 Heating System'!$C$120:$C$219,'Step 3.3 Heating System'!$AC$120:$AC$219,"",0,1)</f>
        <v/>
      </c>
      <c r="AO283" s="1414" t="str">
        <f>IF('Step 3.2 Building Details'!D21="","",'Step 3.2 Building Details'!D21)</f>
        <v/>
      </c>
      <c r="AP283" s="1414" t="str">
        <f>IF('Step 3.2 Building Details'!E21="","",'Step 3.2 Building Details'!E21)</f>
        <v/>
      </c>
      <c r="AQ283" s="1414" t="str">
        <f>IF('Step 3.2 Building Details'!F21="","",'Step 3.2 Building Details'!F21)</f>
        <v/>
      </c>
      <c r="AR283" s="1414" t="str">
        <f>IF('Step 3.2 Building Details'!G21="","",'Step 3.2 Building Details'!G21)</f>
        <v/>
      </c>
      <c r="AS283" s="1414" t="str">
        <f>IF('Step 3.2 Building Details'!H21="","",'Step 3.2 Building Details'!H21)</f>
        <v/>
      </c>
      <c r="AT283" s="1414" t="str">
        <f>IF('Step 3.2 Building Details'!I21="","",'Step 3.2 Building Details'!I21)</f>
        <v/>
      </c>
      <c r="AU283" s="1414" t="str">
        <f>IF('Step 3.2 Building Details'!J21="","",'Step 3.2 Building Details'!J21)</f>
        <v/>
      </c>
      <c r="AV283" s="1414" t="str">
        <f>IF('Step 3.2 Building Details'!K21="","",'Step 3.2 Building Details'!K21)</f>
        <v/>
      </c>
      <c r="AW283" s="1414" t="str">
        <f>IF('Step 3.2 Building Details'!L21="","",'Step 3.2 Building Details'!L21)</f>
        <v/>
      </c>
      <c r="AX283" s="1414" t="str">
        <f>IF('Step 3.2 Building Details'!M21="","",'Step 3.2 Building Details'!M21)</f>
        <v/>
      </c>
      <c r="AY283" s="1414" t="str">
        <f>IF('Step 3.2 Building Details'!N21="","",'Step 3.2 Building Details'!N21)</f>
        <v/>
      </c>
      <c r="AZ283" s="1414" t="str">
        <f>IF('Step 3.2 Building Details'!O21="","",'Step 3.2 Building Details'!O21)</f>
        <v/>
      </c>
      <c r="BA283" s="445"/>
      <c r="BB283" s="799" t="s">
        <v>1881</v>
      </c>
      <c r="BC283" s="799"/>
      <c r="BE283" s="860" t="str">
        <f>IFERROR((SUMIFS('Step 4 Support Tool'!$N$18:$N$217,'Step 4 Support Tool'!$E$18:$E$217,PETREAD!G283)+SUMIFS('Step 4 Support Tool'!$N$222:$N$321,'Step 4 Support Tool'!$E$222:$E$321,PETREAD!G283))/'Step 4 Support Tool'!$O$9,"")</f>
        <v/>
      </c>
      <c r="BF283" s="424"/>
      <c r="BG283" s="424"/>
      <c r="BH283" s="424"/>
      <c r="BI283" s="424"/>
      <c r="BJ283" s="424"/>
      <c r="BK283" s="424"/>
      <c r="BL283" s="424"/>
      <c r="BM283" s="424"/>
      <c r="BN283" s="424"/>
      <c r="BO283" s="424"/>
      <c r="BP283" s="424"/>
      <c r="BQ283" s="424"/>
      <c r="BR283" s="424"/>
      <c r="CL283" s="424"/>
      <c r="CM283" s="424"/>
      <c r="CN283" s="424"/>
      <c r="CO283" s="424"/>
      <c r="CP283" s="424"/>
      <c r="CQ283" s="424"/>
      <c r="CS283" s="424"/>
      <c r="CT283" s="424"/>
      <c r="CU283" s="424"/>
      <c r="CV283" s="424"/>
      <c r="CW283" s="424"/>
      <c r="CX283" s="424"/>
      <c r="CY283" s="424"/>
      <c r="CZ283" s="424"/>
      <c r="DB283" s="424"/>
      <c r="DC283" s="424"/>
      <c r="DD283" s="424"/>
      <c r="DE283" s="424"/>
      <c r="DF283" s="424"/>
      <c r="DG283" s="424"/>
      <c r="DI283" s="424"/>
      <c r="DJ283" s="424"/>
      <c r="DK283" s="424"/>
      <c r="DL283" s="424"/>
      <c r="DM283" s="424"/>
      <c r="DN283" s="424"/>
      <c r="DO283" s="424"/>
      <c r="DP283" s="424"/>
      <c r="DQ283" s="424"/>
      <c r="DR283" s="424"/>
      <c r="DS283" s="424"/>
      <c r="DT283" s="424"/>
      <c r="DU283" s="424"/>
      <c r="DV283" s="424"/>
      <c r="DW283" s="424"/>
      <c r="DX283" s="424"/>
      <c r="DY283" s="424"/>
      <c r="DZ283" s="424"/>
      <c r="EA283" s="424"/>
      <c r="EB283" s="424"/>
      <c r="EC283" s="424"/>
      <c r="ED283" s="424"/>
      <c r="EE283" s="424"/>
      <c r="EF283" s="424"/>
      <c r="EG283" s="424"/>
      <c r="EH283" s="424"/>
      <c r="EI283" s="424"/>
      <c r="EJ283" s="424"/>
      <c r="EK283" s="424"/>
      <c r="EL283" s="424"/>
      <c r="EM283" s="424"/>
      <c r="EN283" s="424"/>
      <c r="EO283" s="424"/>
      <c r="EP283" s="424"/>
      <c r="EQ283" s="424"/>
      <c r="ER283" s="424"/>
      <c r="ES283" s="424"/>
      <c r="ET283" s="424"/>
      <c r="EU283" s="424"/>
      <c r="EV283" s="424"/>
      <c r="EW283" s="424"/>
      <c r="EX283" s="424"/>
      <c r="EY283" s="424"/>
      <c r="EZ283" s="424"/>
      <c r="FA283" s="424"/>
      <c r="FB283" s="424"/>
      <c r="FC283" s="424"/>
      <c r="FD283" s="424"/>
      <c r="FE283" s="424"/>
      <c r="FF283" s="424"/>
      <c r="FG283" s="424"/>
      <c r="FH283" s="424"/>
      <c r="FI283" s="424"/>
      <c r="FJ283" s="424"/>
      <c r="FK283" s="424"/>
      <c r="FL283" s="424"/>
      <c r="FM283" s="424"/>
      <c r="FN283" s="424"/>
      <c r="FO283" s="424"/>
      <c r="FP283" s="424"/>
      <c r="FQ283" s="424"/>
      <c r="FR283" s="424"/>
      <c r="FS283" s="424"/>
      <c r="FT283" s="424"/>
      <c r="FU283" s="424"/>
    </row>
    <row r="284" spans="1:177" ht="12" customHeight="1" x14ac:dyDescent="0.25">
      <c r="A284" s="449" t="str">
        <f t="shared" si="51"/>
        <v/>
      </c>
      <c r="B284" s="449" t="str">
        <f t="shared" si="52"/>
        <v/>
      </c>
      <c r="C284" s="447" t="str">
        <f t="shared" si="53"/>
        <v/>
      </c>
      <c r="D284" s="449" t="str">
        <f>'Step 3.1 Site Details'!C24</f>
        <v>Building 15</v>
      </c>
      <c r="E284" s="449" t="str">
        <f>TRIM('Step 3.1 Site Details'!A24)</f>
        <v/>
      </c>
      <c r="F284" s="447">
        <f>'Step 3.1 Site Details'!B24</f>
        <v>0</v>
      </c>
      <c r="G284" s="449" t="str">
        <f>IF('Step 3.1 Site Details'!D24="","",TRIM('Step 3.1 Site Details'!D24))</f>
        <v/>
      </c>
      <c r="H284" s="447">
        <f>'Step 3.1 Site Details'!E24</f>
        <v>0</v>
      </c>
      <c r="I284" s="447">
        <f>'Step 3.1 Site Details'!F24</f>
        <v>0</v>
      </c>
      <c r="J284" s="952">
        <f>'Step 3.1 Site Details'!G24</f>
        <v>0</v>
      </c>
      <c r="K284" s="995">
        <f>'Step 3.1 Site Details'!H24</f>
        <v>0</v>
      </c>
      <c r="L284" s="447">
        <f>'Step 3.1 Site Details'!I24</f>
        <v>0</v>
      </c>
      <c r="M284" s="996">
        <f>'Step 3.1 Site Details'!J24</f>
        <v>0</v>
      </c>
      <c r="N284" s="996">
        <f>'Step 3.1 Site Details'!K24</f>
        <v>0</v>
      </c>
      <c r="O284" s="959">
        <f>'Step 3.1 Site Details'!L24</f>
        <v>0</v>
      </c>
      <c r="P284" s="959">
        <f>'Step 3.1 Site Details'!M24</f>
        <v>0</v>
      </c>
      <c r="Q284" s="1399">
        <f>'Step 3.1 Site Details'!N24</f>
        <v>0</v>
      </c>
      <c r="R284" s="1399">
        <f>'Step 3.1 Site Details'!O24</f>
        <v>0</v>
      </c>
      <c r="S284" s="955">
        <f>'Step 3.1 Site Details'!P24</f>
        <v>0</v>
      </c>
      <c r="T284" s="955">
        <f>'Step 3.1 Site Details'!Q24</f>
        <v>0</v>
      </c>
      <c r="U284" s="955">
        <f>'Step 3.1 Site Details'!R24</f>
        <v>0</v>
      </c>
      <c r="V284" s="955">
        <f>'Step 3.1 Site Details'!S24</f>
        <v>0</v>
      </c>
      <c r="W284" s="955">
        <f>'Step 3.1 Site Details'!T24</f>
        <v>0</v>
      </c>
      <c r="X284" s="955">
        <f>'Step 3.1 Site Details'!U24</f>
        <v>0</v>
      </c>
      <c r="Y284" s="859">
        <f>IFERROR(((_xlfn.XLOOKUP(G284,'Step 4 Support Tool'!$E$222:$E$321,'Step 4 Support Tool'!$I$222:$I$321,"",0,1)*PETREAD!O284)/100),"")</f>
        <v>0</v>
      </c>
      <c r="Z284" s="859">
        <f>IFERROR(((_xlfn.XLOOKUP(G284,'Step 4 Support Tool'!$E$222:$E$321,'Step 4 Support Tool'!$K$222:$K$321,"",0,1)*PETREAD!P284)/100),"")</f>
        <v>0</v>
      </c>
      <c r="AA284" s="859">
        <f t="shared" si="56"/>
        <v>0</v>
      </c>
      <c r="AB284" s="859">
        <f>IFERROR(AA284-(SUMIFS('Step 4 Support Tool'!$O$18:$O$217,'Step 4 Support Tool'!$E$18:$E$217,PETREAD!G284)+SUMIFS('Step 4 Support Tool'!$O$222:$O$321,'Step 4 Support Tool'!$E$222:$E$321,PETREAD!G284)),"")</f>
        <v>0</v>
      </c>
      <c r="AC284" s="860" t="str">
        <f t="shared" si="57"/>
        <v/>
      </c>
      <c r="AD284" s="917">
        <f>SUMIFS('Step 3.3 Heating System'!$J$12:$J$111,'Step 3.3 Heating System'!$C$12:$C$111,PETREAD!$G284,'Step 3.3 Heating System'!$G$12:$G$111,"Removed")</f>
        <v>0</v>
      </c>
      <c r="AE284" s="917">
        <f>SUMIFS('Step 3.3 Heating System'!$J$12:$J$111,'Step 3.3 Heating System'!$C$12:$C$111,PETREAD!$G284,'Step 3.3 Heating System'!$G$12:$G$111,"Retained")</f>
        <v>0</v>
      </c>
      <c r="AF284" s="914" t="str">
        <f t="shared" si="58"/>
        <v/>
      </c>
      <c r="AG284" s="870">
        <f>(SUMIFS('Step 4 Support Tool'!$N$18:$N$217,'Step 4 Support Tool'!$E$18:$E$217,PETREAD!G284)+SUMIFS('Step 4 Support Tool'!$N$222:$N$321,'Step 4 Support Tool'!$E$222:$E$321,PETREAD!G284))</f>
        <v>0</v>
      </c>
      <c r="AH284" s="870" t="str">
        <f>IFERROR(BE284*'Step 5 Project Governance'!D29,"")</f>
        <v/>
      </c>
      <c r="AI284" s="912" t="str">
        <f t="shared" si="54"/>
        <v/>
      </c>
      <c r="AJ284" s="917">
        <f>(SUMIFS('Step 4 Support Tool'!$S$18:$S$217,'Step 4 Support Tool'!$E$18:$E$217,PETREAD!G284)+SUMIFS('Step 4 Support Tool'!$S$222:$S$321,'Step 4 Support Tool'!$E$222:$E$321,PETREAD!G284))</f>
        <v>0</v>
      </c>
      <c r="AK284" s="917" t="str">
        <f t="shared" si="55"/>
        <v/>
      </c>
      <c r="AL284" s="860" t="str">
        <f>IFERROR(SUMIF('Step 4 Support Tool'!$E$18:$E$217,PETREAD!G284,'Step 4 Support Tool'!$N$18:$N$217)/(SUMIF('Step 4 Support Tool'!$E$18:$E$217,PETREAD!G284,'Step 4 Support Tool'!$N$18:$N$217)+SUMIF('Step 4 Support Tool'!$E$222:$E$321,PETREAD!G284,'Step 4 Support Tool'!$N$222:$N$321)),"")</f>
        <v/>
      </c>
      <c r="AM284" s="914" t="str">
        <f>_xlfn.XLOOKUP($G284,'Step 3.3 Heating System'!$C$120:$C$219,'Step 3.3 Heating System'!$AB$120:$AB$219,"",0,1)</f>
        <v/>
      </c>
      <c r="AN284" s="914" t="str">
        <f>_xlfn.XLOOKUP($G284,'Step 3.3 Heating System'!$C$120:$C$219,'Step 3.3 Heating System'!$AC$120:$AC$219,"",0,1)</f>
        <v/>
      </c>
      <c r="AO284" s="1414" t="str">
        <f>IF('Step 3.2 Building Details'!D22="","",'Step 3.2 Building Details'!D22)</f>
        <v/>
      </c>
      <c r="AP284" s="1414" t="str">
        <f>IF('Step 3.2 Building Details'!E22="","",'Step 3.2 Building Details'!E22)</f>
        <v/>
      </c>
      <c r="AQ284" s="1414" t="str">
        <f>IF('Step 3.2 Building Details'!F22="","",'Step 3.2 Building Details'!F22)</f>
        <v/>
      </c>
      <c r="AR284" s="1414" t="str">
        <f>IF('Step 3.2 Building Details'!G22="","",'Step 3.2 Building Details'!G22)</f>
        <v/>
      </c>
      <c r="AS284" s="1414" t="str">
        <f>IF('Step 3.2 Building Details'!H22="","",'Step 3.2 Building Details'!H22)</f>
        <v/>
      </c>
      <c r="AT284" s="1414" t="str">
        <f>IF('Step 3.2 Building Details'!I22="","",'Step 3.2 Building Details'!I22)</f>
        <v/>
      </c>
      <c r="AU284" s="1414" t="str">
        <f>IF('Step 3.2 Building Details'!J22="","",'Step 3.2 Building Details'!J22)</f>
        <v/>
      </c>
      <c r="AV284" s="1414" t="str">
        <f>IF('Step 3.2 Building Details'!K22="","",'Step 3.2 Building Details'!K22)</f>
        <v/>
      </c>
      <c r="AW284" s="1414" t="str">
        <f>IF('Step 3.2 Building Details'!L22="","",'Step 3.2 Building Details'!L22)</f>
        <v/>
      </c>
      <c r="AX284" s="1414" t="str">
        <f>IF('Step 3.2 Building Details'!M22="","",'Step 3.2 Building Details'!M22)</f>
        <v/>
      </c>
      <c r="AY284" s="1414" t="str">
        <f>IF('Step 3.2 Building Details'!N22="","",'Step 3.2 Building Details'!N22)</f>
        <v/>
      </c>
      <c r="AZ284" s="1414" t="str">
        <f>IF('Step 3.2 Building Details'!O22="","",'Step 3.2 Building Details'!O22)</f>
        <v/>
      </c>
      <c r="BA284" s="445" t="s">
        <v>1484</v>
      </c>
      <c r="BB284" s="799" t="s">
        <v>1882</v>
      </c>
      <c r="BC284" s="799"/>
      <c r="BE284" s="860" t="str">
        <f>IFERROR((SUMIFS('Step 4 Support Tool'!$N$18:$N$217,'Step 4 Support Tool'!$E$18:$E$217,PETREAD!G284)+SUMIFS('Step 4 Support Tool'!$N$222:$N$321,'Step 4 Support Tool'!$E$222:$E$321,PETREAD!G284))/'Step 4 Support Tool'!$O$9,"")</f>
        <v/>
      </c>
      <c r="BF284" s="424"/>
      <c r="BG284" s="424"/>
      <c r="BH284" s="424"/>
      <c r="BI284" s="424"/>
      <c r="BJ284" s="424"/>
      <c r="BK284" s="424"/>
      <c r="BL284" s="424"/>
      <c r="BM284" s="424"/>
      <c r="BN284" s="424"/>
      <c r="BO284" s="424"/>
      <c r="BP284" s="424"/>
      <c r="BQ284" s="424"/>
      <c r="BR284" s="424"/>
      <c r="CL284" s="424"/>
      <c r="CM284" s="424"/>
      <c r="CN284" s="424"/>
      <c r="CO284" s="424"/>
      <c r="CP284" s="424"/>
      <c r="CQ284" s="424"/>
      <c r="CS284" s="424"/>
      <c r="CT284" s="424"/>
      <c r="CU284" s="424"/>
      <c r="CV284" s="424"/>
      <c r="CW284" s="424"/>
      <c r="CX284" s="424"/>
      <c r="CY284" s="424"/>
      <c r="CZ284" s="424"/>
      <c r="DB284" s="424"/>
      <c r="DC284" s="424"/>
      <c r="DD284" s="424"/>
      <c r="DE284" s="424"/>
      <c r="DF284" s="424"/>
      <c r="DG284" s="424"/>
      <c r="DI284" s="424"/>
      <c r="DJ284" s="424"/>
      <c r="DK284" s="424"/>
      <c r="DL284" s="424"/>
      <c r="DM284" s="424"/>
      <c r="DN284" s="424"/>
      <c r="DO284" s="424"/>
      <c r="DP284" s="424"/>
      <c r="DQ284" s="424"/>
      <c r="DR284" s="424"/>
      <c r="DS284" s="424"/>
      <c r="DT284" s="424"/>
      <c r="DU284" s="424"/>
      <c r="DV284" s="424"/>
      <c r="DW284" s="424"/>
      <c r="DX284" s="424"/>
      <c r="DY284" s="424"/>
      <c r="DZ284" s="424"/>
      <c r="EA284" s="424"/>
      <c r="EB284" s="424"/>
      <c r="EC284" s="424"/>
      <c r="ED284" s="424"/>
      <c r="EE284" s="424"/>
      <c r="EF284" s="424"/>
      <c r="EG284" s="424"/>
      <c r="EH284" s="424"/>
      <c r="EI284" s="424"/>
      <c r="EJ284" s="424"/>
      <c r="EK284" s="424"/>
      <c r="EL284" s="424"/>
      <c r="EM284" s="424"/>
      <c r="EN284" s="424"/>
      <c r="EO284" s="424"/>
      <c r="EP284" s="424"/>
      <c r="EQ284" s="424"/>
      <c r="ER284" s="424"/>
      <c r="ES284" s="424"/>
      <c r="ET284" s="424"/>
      <c r="EU284" s="424"/>
      <c r="EV284" s="424"/>
      <c r="EW284" s="424"/>
      <c r="EX284" s="424"/>
      <c r="EY284" s="424"/>
      <c r="EZ284" s="424"/>
      <c r="FA284" s="424"/>
      <c r="FB284" s="424"/>
      <c r="FC284" s="424"/>
      <c r="FD284" s="424"/>
      <c r="FE284" s="424"/>
      <c r="FF284" s="424"/>
      <c r="FG284" s="424"/>
      <c r="FH284" s="424"/>
      <c r="FI284" s="424"/>
      <c r="FJ284" s="424"/>
      <c r="FK284" s="424"/>
      <c r="FL284" s="424"/>
      <c r="FM284" s="424"/>
      <c r="FN284" s="424"/>
      <c r="FO284" s="424"/>
      <c r="FP284" s="424"/>
      <c r="FQ284" s="424"/>
      <c r="FR284" s="424"/>
      <c r="FS284" s="424"/>
      <c r="FT284" s="424"/>
      <c r="FU284" s="424"/>
    </row>
    <row r="285" spans="1:177" ht="12" customHeight="1" x14ac:dyDescent="0.25">
      <c r="A285" s="449" t="str">
        <f t="shared" si="51"/>
        <v/>
      </c>
      <c r="B285" s="449" t="str">
        <f t="shared" si="52"/>
        <v/>
      </c>
      <c r="C285" s="447" t="str">
        <f t="shared" si="53"/>
        <v/>
      </c>
      <c r="D285" s="449" t="str">
        <f>'Step 3.1 Site Details'!C25</f>
        <v>Building 16</v>
      </c>
      <c r="E285" s="449" t="str">
        <f>TRIM('Step 3.1 Site Details'!A25)</f>
        <v/>
      </c>
      <c r="F285" s="447">
        <f>'Step 3.1 Site Details'!B25</f>
        <v>0</v>
      </c>
      <c r="G285" s="449" t="str">
        <f>IF('Step 3.1 Site Details'!D25="","",TRIM('Step 3.1 Site Details'!D25))</f>
        <v/>
      </c>
      <c r="H285" s="447">
        <f>'Step 3.1 Site Details'!E25</f>
        <v>0</v>
      </c>
      <c r="I285" s="447">
        <f>'Step 3.1 Site Details'!F25</f>
        <v>0</v>
      </c>
      <c r="J285" s="952">
        <f>'Step 3.1 Site Details'!G25</f>
        <v>0</v>
      </c>
      <c r="K285" s="995">
        <f>'Step 3.1 Site Details'!H25</f>
        <v>0</v>
      </c>
      <c r="L285" s="447">
        <f>'Step 3.1 Site Details'!I25</f>
        <v>0</v>
      </c>
      <c r="M285" s="996">
        <f>'Step 3.1 Site Details'!J25</f>
        <v>0</v>
      </c>
      <c r="N285" s="996">
        <f>'Step 3.1 Site Details'!K25</f>
        <v>0</v>
      </c>
      <c r="O285" s="959">
        <f>'Step 3.1 Site Details'!L25</f>
        <v>0</v>
      </c>
      <c r="P285" s="959">
        <f>'Step 3.1 Site Details'!M25</f>
        <v>0</v>
      </c>
      <c r="Q285" s="1399">
        <f>'Step 3.1 Site Details'!N25</f>
        <v>0</v>
      </c>
      <c r="R285" s="1399">
        <f>'Step 3.1 Site Details'!O25</f>
        <v>0</v>
      </c>
      <c r="S285" s="955">
        <f>'Step 3.1 Site Details'!P25</f>
        <v>0</v>
      </c>
      <c r="T285" s="955">
        <f>'Step 3.1 Site Details'!Q25</f>
        <v>0</v>
      </c>
      <c r="U285" s="955">
        <f>'Step 3.1 Site Details'!R25</f>
        <v>0</v>
      </c>
      <c r="V285" s="955">
        <f>'Step 3.1 Site Details'!S25</f>
        <v>0</v>
      </c>
      <c r="W285" s="955">
        <f>'Step 3.1 Site Details'!T25</f>
        <v>0</v>
      </c>
      <c r="X285" s="955">
        <f>'Step 3.1 Site Details'!U25</f>
        <v>0</v>
      </c>
      <c r="Y285" s="859">
        <f>IFERROR(((_xlfn.XLOOKUP(G285,'Step 4 Support Tool'!$E$222:$E$321,'Step 4 Support Tool'!$I$222:$I$321,"",0,1)*PETREAD!O285)/100),"")</f>
        <v>0</v>
      </c>
      <c r="Z285" s="859">
        <f>IFERROR(((_xlfn.XLOOKUP(G285,'Step 4 Support Tool'!$E$222:$E$321,'Step 4 Support Tool'!$K$222:$K$321,"",0,1)*PETREAD!P285)/100),"")</f>
        <v>0</v>
      </c>
      <c r="AA285" s="859">
        <f t="shared" si="56"/>
        <v>0</v>
      </c>
      <c r="AB285" s="859">
        <f>IFERROR(AA285-(SUMIFS('Step 4 Support Tool'!$O$18:$O$217,'Step 4 Support Tool'!$E$18:$E$217,PETREAD!G285)+SUMIFS('Step 4 Support Tool'!$O$222:$O$321,'Step 4 Support Tool'!$E$222:$E$321,PETREAD!G285)),"")</f>
        <v>0</v>
      </c>
      <c r="AC285" s="860" t="str">
        <f t="shared" si="57"/>
        <v/>
      </c>
      <c r="AD285" s="917">
        <f>SUMIFS('Step 3.3 Heating System'!$J$12:$J$111,'Step 3.3 Heating System'!$C$12:$C$111,PETREAD!$G285,'Step 3.3 Heating System'!$G$12:$G$111,"Removed")</f>
        <v>0</v>
      </c>
      <c r="AE285" s="917">
        <f>SUMIFS('Step 3.3 Heating System'!$J$12:$J$111,'Step 3.3 Heating System'!$C$12:$C$111,PETREAD!$G285,'Step 3.3 Heating System'!$G$12:$G$111,"Retained")</f>
        <v>0</v>
      </c>
      <c r="AF285" s="914" t="str">
        <f t="shared" si="58"/>
        <v/>
      </c>
      <c r="AG285" s="870">
        <f>(SUMIFS('Step 4 Support Tool'!$N$18:$N$217,'Step 4 Support Tool'!$E$18:$E$217,PETREAD!G285)+SUMIFS('Step 4 Support Tool'!$N$222:$N$321,'Step 4 Support Tool'!$E$222:$E$321,PETREAD!G285))</f>
        <v>0</v>
      </c>
      <c r="AH285" s="870" t="str">
        <f>IFERROR(BE285*'Step 5 Project Governance'!D30,"")</f>
        <v/>
      </c>
      <c r="AI285" s="912" t="str">
        <f t="shared" si="54"/>
        <v/>
      </c>
      <c r="AJ285" s="917">
        <f>(SUMIFS('Step 4 Support Tool'!$S$18:$S$217,'Step 4 Support Tool'!$E$18:$E$217,PETREAD!G285)+SUMIFS('Step 4 Support Tool'!$S$222:$S$321,'Step 4 Support Tool'!$E$222:$E$321,PETREAD!G285))</f>
        <v>0</v>
      </c>
      <c r="AK285" s="917" t="str">
        <f t="shared" si="55"/>
        <v/>
      </c>
      <c r="AL285" s="860" t="str">
        <f>IFERROR(SUMIF('Step 4 Support Tool'!$E$18:$E$217,PETREAD!G285,'Step 4 Support Tool'!$N$18:$N$217)/(SUMIF('Step 4 Support Tool'!$E$18:$E$217,PETREAD!G285,'Step 4 Support Tool'!$N$18:$N$217)+SUMIF('Step 4 Support Tool'!$E$222:$E$321,PETREAD!G285,'Step 4 Support Tool'!$N$222:$N$321)),"")</f>
        <v/>
      </c>
      <c r="AM285" s="914" t="str">
        <f>_xlfn.XLOOKUP($G285,'Step 3.3 Heating System'!$C$120:$C$219,'Step 3.3 Heating System'!$AB$120:$AB$219,"",0,1)</f>
        <v/>
      </c>
      <c r="AN285" s="914" t="str">
        <f>_xlfn.XLOOKUP($G285,'Step 3.3 Heating System'!$C$120:$C$219,'Step 3.3 Heating System'!$AC$120:$AC$219,"",0,1)</f>
        <v/>
      </c>
      <c r="AO285" s="1414" t="str">
        <f>IF('Step 3.2 Building Details'!D23="","",'Step 3.2 Building Details'!D23)</f>
        <v/>
      </c>
      <c r="AP285" s="1414" t="str">
        <f>IF('Step 3.2 Building Details'!E23="","",'Step 3.2 Building Details'!E23)</f>
        <v/>
      </c>
      <c r="AQ285" s="1414" t="str">
        <f>IF('Step 3.2 Building Details'!F23="","",'Step 3.2 Building Details'!F23)</f>
        <v/>
      </c>
      <c r="AR285" s="1414" t="str">
        <f>IF('Step 3.2 Building Details'!G23="","",'Step 3.2 Building Details'!G23)</f>
        <v/>
      </c>
      <c r="AS285" s="1414" t="str">
        <f>IF('Step 3.2 Building Details'!H23="","",'Step 3.2 Building Details'!H23)</f>
        <v/>
      </c>
      <c r="AT285" s="1414" t="str">
        <f>IF('Step 3.2 Building Details'!I23="","",'Step 3.2 Building Details'!I23)</f>
        <v/>
      </c>
      <c r="AU285" s="1414" t="str">
        <f>IF('Step 3.2 Building Details'!J23="","",'Step 3.2 Building Details'!J23)</f>
        <v/>
      </c>
      <c r="AV285" s="1414" t="str">
        <f>IF('Step 3.2 Building Details'!K23="","",'Step 3.2 Building Details'!K23)</f>
        <v/>
      </c>
      <c r="AW285" s="1414" t="str">
        <f>IF('Step 3.2 Building Details'!L23="","",'Step 3.2 Building Details'!L23)</f>
        <v/>
      </c>
      <c r="AX285" s="1414" t="str">
        <f>IF('Step 3.2 Building Details'!M23="","",'Step 3.2 Building Details'!M23)</f>
        <v/>
      </c>
      <c r="AY285" s="1414" t="str">
        <f>IF('Step 3.2 Building Details'!N23="","",'Step 3.2 Building Details'!N23)</f>
        <v/>
      </c>
      <c r="AZ285" s="1414" t="str">
        <f>IF('Step 3.2 Building Details'!O23="","",'Step 3.2 Building Details'!O23)</f>
        <v/>
      </c>
      <c r="BA285" s="929"/>
      <c r="BB285" s="799" t="s">
        <v>1883</v>
      </c>
      <c r="BC285" s="799"/>
      <c r="BE285" s="860" t="str">
        <f>IFERROR((SUMIFS('Step 4 Support Tool'!$N$18:$N$217,'Step 4 Support Tool'!$E$18:$E$217,PETREAD!G285)+SUMIFS('Step 4 Support Tool'!$N$222:$N$321,'Step 4 Support Tool'!$E$222:$E$321,PETREAD!G285))/'Step 4 Support Tool'!$O$9,"")</f>
        <v/>
      </c>
      <c r="BF285" s="424"/>
      <c r="BG285" s="424"/>
      <c r="BH285" s="424"/>
      <c r="BI285" s="424"/>
      <c r="BJ285" s="424"/>
      <c r="BK285" s="424"/>
      <c r="BL285" s="424"/>
      <c r="BM285" s="424"/>
      <c r="BN285" s="424"/>
      <c r="BO285" s="424"/>
      <c r="BP285" s="424"/>
      <c r="BQ285" s="424"/>
      <c r="BR285" s="424"/>
      <c r="CL285" s="424"/>
      <c r="CM285" s="424"/>
      <c r="CN285" s="424"/>
      <c r="CO285" s="424"/>
      <c r="CP285" s="424"/>
      <c r="CQ285" s="424"/>
      <c r="CS285" s="424"/>
      <c r="CT285" s="424"/>
      <c r="CU285" s="424"/>
      <c r="CV285" s="424"/>
      <c r="CW285" s="424"/>
      <c r="CX285" s="424"/>
      <c r="CY285" s="424"/>
      <c r="CZ285" s="424"/>
      <c r="DB285" s="424"/>
      <c r="DC285" s="424"/>
      <c r="DD285" s="424"/>
      <c r="DE285" s="424"/>
      <c r="DF285" s="424"/>
      <c r="DG285" s="424"/>
      <c r="DI285" s="424"/>
      <c r="DJ285" s="424"/>
      <c r="DK285" s="424"/>
      <c r="DL285" s="424"/>
      <c r="DM285" s="424"/>
      <c r="DN285" s="424"/>
      <c r="DO285" s="424"/>
      <c r="DP285" s="424"/>
      <c r="DQ285" s="424"/>
      <c r="DR285" s="424"/>
      <c r="DS285" s="424"/>
      <c r="DT285" s="424"/>
      <c r="DU285" s="424"/>
      <c r="DV285" s="424"/>
      <c r="DW285" s="424"/>
      <c r="DX285" s="424"/>
      <c r="DY285" s="424"/>
      <c r="DZ285" s="424"/>
      <c r="EA285" s="424"/>
      <c r="EB285" s="424"/>
      <c r="EC285" s="424"/>
      <c r="ED285" s="424"/>
      <c r="EE285" s="424"/>
      <c r="EF285" s="424"/>
      <c r="EG285" s="424"/>
      <c r="EH285" s="424"/>
      <c r="EI285" s="424"/>
      <c r="EJ285" s="424"/>
      <c r="EK285" s="424"/>
      <c r="EL285" s="424"/>
      <c r="EM285" s="424"/>
      <c r="EN285" s="424"/>
      <c r="EO285" s="424"/>
      <c r="EP285" s="424"/>
      <c r="EQ285" s="424"/>
      <c r="ER285" s="424"/>
      <c r="ES285" s="424"/>
      <c r="ET285" s="424"/>
      <c r="EU285" s="424"/>
      <c r="EV285" s="424"/>
      <c r="EW285" s="424"/>
      <c r="EX285" s="424"/>
      <c r="EY285" s="424"/>
      <c r="EZ285" s="424"/>
      <c r="FA285" s="424"/>
      <c r="FB285" s="424"/>
      <c r="FC285" s="424"/>
      <c r="FD285" s="424"/>
      <c r="FE285" s="424"/>
      <c r="FF285" s="424"/>
      <c r="FG285" s="424"/>
      <c r="FH285" s="424"/>
      <c r="FI285" s="424"/>
      <c r="FJ285" s="424"/>
      <c r="FK285" s="424"/>
      <c r="FL285" s="424"/>
      <c r="FM285" s="424"/>
      <c r="FN285" s="424"/>
      <c r="FO285" s="424"/>
      <c r="FP285" s="424"/>
      <c r="FQ285" s="424"/>
      <c r="FR285" s="424"/>
      <c r="FS285" s="424"/>
      <c r="FT285" s="424"/>
      <c r="FU285" s="424"/>
    </row>
    <row r="286" spans="1:177" ht="12" customHeight="1" x14ac:dyDescent="0.25">
      <c r="A286" s="449" t="str">
        <f t="shared" si="51"/>
        <v/>
      </c>
      <c r="B286" s="449" t="str">
        <f t="shared" si="52"/>
        <v/>
      </c>
      <c r="C286" s="447" t="str">
        <f t="shared" si="53"/>
        <v/>
      </c>
      <c r="D286" s="449" t="str">
        <f>'Step 3.1 Site Details'!C26</f>
        <v>Building 17</v>
      </c>
      <c r="E286" s="449" t="str">
        <f>TRIM('Step 3.1 Site Details'!A26)</f>
        <v/>
      </c>
      <c r="F286" s="447">
        <f>'Step 3.1 Site Details'!B26</f>
        <v>0</v>
      </c>
      <c r="G286" s="449" t="str">
        <f>IF('Step 3.1 Site Details'!D26="","",TRIM('Step 3.1 Site Details'!D26))</f>
        <v/>
      </c>
      <c r="H286" s="447">
        <f>'Step 3.1 Site Details'!E26</f>
        <v>0</v>
      </c>
      <c r="I286" s="447">
        <f>'Step 3.1 Site Details'!F26</f>
        <v>0</v>
      </c>
      <c r="J286" s="952">
        <f>'Step 3.1 Site Details'!G26</f>
        <v>0</v>
      </c>
      <c r="K286" s="995">
        <f>'Step 3.1 Site Details'!H26</f>
        <v>0</v>
      </c>
      <c r="L286" s="447">
        <f>'Step 3.1 Site Details'!I26</f>
        <v>0</v>
      </c>
      <c r="M286" s="996">
        <f>'Step 3.1 Site Details'!J26</f>
        <v>0</v>
      </c>
      <c r="N286" s="996">
        <f>'Step 3.1 Site Details'!K26</f>
        <v>0</v>
      </c>
      <c r="O286" s="959">
        <f>'Step 3.1 Site Details'!L26</f>
        <v>0</v>
      </c>
      <c r="P286" s="959">
        <f>'Step 3.1 Site Details'!M26</f>
        <v>0</v>
      </c>
      <c r="Q286" s="1399">
        <f>'Step 3.1 Site Details'!N26</f>
        <v>0</v>
      </c>
      <c r="R286" s="1399">
        <f>'Step 3.1 Site Details'!O26</f>
        <v>0</v>
      </c>
      <c r="S286" s="955">
        <f>'Step 3.1 Site Details'!P26</f>
        <v>0</v>
      </c>
      <c r="T286" s="955">
        <f>'Step 3.1 Site Details'!Q26</f>
        <v>0</v>
      </c>
      <c r="U286" s="955">
        <f>'Step 3.1 Site Details'!R26</f>
        <v>0</v>
      </c>
      <c r="V286" s="955">
        <f>'Step 3.1 Site Details'!S26</f>
        <v>0</v>
      </c>
      <c r="W286" s="955">
        <f>'Step 3.1 Site Details'!T26</f>
        <v>0</v>
      </c>
      <c r="X286" s="955">
        <f>'Step 3.1 Site Details'!U26</f>
        <v>0</v>
      </c>
      <c r="Y286" s="859">
        <f>IFERROR(((_xlfn.XLOOKUP(G286,'Step 4 Support Tool'!$E$222:$E$321,'Step 4 Support Tool'!$I$222:$I$321,"",0,1)*PETREAD!O286)/100),"")</f>
        <v>0</v>
      </c>
      <c r="Z286" s="859">
        <f>IFERROR(((_xlfn.XLOOKUP(G286,'Step 4 Support Tool'!$E$222:$E$321,'Step 4 Support Tool'!$K$222:$K$321,"",0,1)*PETREAD!P286)/100),"")</f>
        <v>0</v>
      </c>
      <c r="AA286" s="859">
        <f t="shared" si="56"/>
        <v>0</v>
      </c>
      <c r="AB286" s="859">
        <f>IFERROR(AA286-(SUMIFS('Step 4 Support Tool'!$O$18:$O$217,'Step 4 Support Tool'!$E$18:$E$217,PETREAD!G286)+SUMIFS('Step 4 Support Tool'!$O$222:$O$321,'Step 4 Support Tool'!$E$222:$E$321,PETREAD!G286)),"")</f>
        <v>0</v>
      </c>
      <c r="AC286" s="860" t="str">
        <f t="shared" si="57"/>
        <v/>
      </c>
      <c r="AD286" s="917">
        <f>SUMIFS('Step 3.3 Heating System'!$J$12:$J$111,'Step 3.3 Heating System'!$C$12:$C$111,PETREAD!$G286,'Step 3.3 Heating System'!$G$12:$G$111,"Removed")</f>
        <v>0</v>
      </c>
      <c r="AE286" s="917">
        <f>SUMIFS('Step 3.3 Heating System'!$J$12:$J$111,'Step 3.3 Heating System'!$C$12:$C$111,PETREAD!$G286,'Step 3.3 Heating System'!$G$12:$G$111,"Retained")</f>
        <v>0</v>
      </c>
      <c r="AF286" s="914" t="str">
        <f t="shared" si="58"/>
        <v/>
      </c>
      <c r="AG286" s="870">
        <f>(SUMIFS('Step 4 Support Tool'!$N$18:$N$217,'Step 4 Support Tool'!$E$18:$E$217,PETREAD!G286)+SUMIFS('Step 4 Support Tool'!$N$222:$N$321,'Step 4 Support Tool'!$E$222:$E$321,PETREAD!G286))</f>
        <v>0</v>
      </c>
      <c r="AH286" s="870" t="str">
        <f>IFERROR(BE286*'Step 5 Project Governance'!#REF!,"")</f>
        <v/>
      </c>
      <c r="AI286" s="912" t="str">
        <f t="shared" si="54"/>
        <v/>
      </c>
      <c r="AJ286" s="917">
        <f>(SUMIFS('Step 4 Support Tool'!$S$18:$S$217,'Step 4 Support Tool'!$E$18:$E$217,PETREAD!G286)+SUMIFS('Step 4 Support Tool'!$S$222:$S$321,'Step 4 Support Tool'!$E$222:$E$321,PETREAD!G286))</f>
        <v>0</v>
      </c>
      <c r="AK286" s="917" t="str">
        <f t="shared" si="55"/>
        <v/>
      </c>
      <c r="AL286" s="860" t="str">
        <f>IFERROR(SUMIF('Step 4 Support Tool'!$E$18:$E$217,PETREAD!G286,'Step 4 Support Tool'!$N$18:$N$217)/(SUMIF('Step 4 Support Tool'!$E$18:$E$217,PETREAD!G286,'Step 4 Support Tool'!$N$18:$N$217)+SUMIF('Step 4 Support Tool'!$E$222:$E$321,PETREAD!G286,'Step 4 Support Tool'!$N$222:$N$321)),"")</f>
        <v/>
      </c>
      <c r="AM286" s="914" t="str">
        <f>_xlfn.XLOOKUP($G286,'Step 3.3 Heating System'!$C$120:$C$219,'Step 3.3 Heating System'!$AB$120:$AB$219,"",0,1)</f>
        <v/>
      </c>
      <c r="AN286" s="914" t="str">
        <f>_xlfn.XLOOKUP($G286,'Step 3.3 Heating System'!$C$120:$C$219,'Step 3.3 Heating System'!$AC$120:$AC$219,"",0,1)</f>
        <v/>
      </c>
      <c r="AO286" s="1414" t="str">
        <f>IF('Step 3.2 Building Details'!D24="","",'Step 3.2 Building Details'!D24)</f>
        <v/>
      </c>
      <c r="AP286" s="1414" t="str">
        <f>IF('Step 3.2 Building Details'!E24="","",'Step 3.2 Building Details'!E24)</f>
        <v/>
      </c>
      <c r="AQ286" s="1414" t="str">
        <f>IF('Step 3.2 Building Details'!F24="","",'Step 3.2 Building Details'!F24)</f>
        <v/>
      </c>
      <c r="AR286" s="1414" t="str">
        <f>IF('Step 3.2 Building Details'!G24="","",'Step 3.2 Building Details'!G24)</f>
        <v/>
      </c>
      <c r="AS286" s="1414" t="str">
        <f>IF('Step 3.2 Building Details'!H24="","",'Step 3.2 Building Details'!H24)</f>
        <v/>
      </c>
      <c r="AT286" s="1414" t="str">
        <f>IF('Step 3.2 Building Details'!I24="","",'Step 3.2 Building Details'!I24)</f>
        <v/>
      </c>
      <c r="AU286" s="1414" t="str">
        <f>IF('Step 3.2 Building Details'!J24="","",'Step 3.2 Building Details'!J24)</f>
        <v/>
      </c>
      <c r="AV286" s="1414" t="str">
        <f>IF('Step 3.2 Building Details'!K24="","",'Step 3.2 Building Details'!K24)</f>
        <v/>
      </c>
      <c r="AW286" s="1414" t="str">
        <f>IF('Step 3.2 Building Details'!L24="","",'Step 3.2 Building Details'!L24)</f>
        <v/>
      </c>
      <c r="AX286" s="1414" t="str">
        <f>IF('Step 3.2 Building Details'!M24="","",'Step 3.2 Building Details'!M24)</f>
        <v/>
      </c>
      <c r="AY286" s="1414" t="str">
        <f>IF('Step 3.2 Building Details'!N24="","",'Step 3.2 Building Details'!N24)</f>
        <v/>
      </c>
      <c r="AZ286" s="1414" t="str">
        <f>IF('Step 3.2 Building Details'!O24="","",'Step 3.2 Building Details'!O24)</f>
        <v/>
      </c>
      <c r="BA286" s="445" t="s">
        <v>1484</v>
      </c>
      <c r="BB286" s="799" t="s">
        <v>1884</v>
      </c>
      <c r="BC286" s="799"/>
      <c r="BE286" s="860" t="str">
        <f>IFERROR((SUMIFS('Step 4 Support Tool'!$N$18:$N$217,'Step 4 Support Tool'!$E$18:$E$217,PETREAD!G286)+SUMIFS('Step 4 Support Tool'!$N$222:$N$321,'Step 4 Support Tool'!$E$222:$E$321,PETREAD!G286))/'Step 4 Support Tool'!$O$9,"")</f>
        <v/>
      </c>
      <c r="BF286" s="424"/>
      <c r="BG286" s="424"/>
      <c r="BH286" s="424"/>
      <c r="BI286" s="424"/>
      <c r="BJ286" s="424"/>
      <c r="BK286" s="424"/>
      <c r="BL286" s="424"/>
      <c r="BM286" s="424"/>
      <c r="BN286" s="424"/>
      <c r="BO286" s="424"/>
      <c r="BP286" s="424"/>
      <c r="BQ286" s="424"/>
      <c r="BR286" s="424"/>
      <c r="CL286" s="424"/>
      <c r="CM286" s="424"/>
      <c r="CN286" s="424"/>
      <c r="CO286" s="424"/>
      <c r="CP286" s="424"/>
      <c r="CQ286" s="424"/>
      <c r="CS286" s="424"/>
      <c r="CT286" s="424"/>
      <c r="CU286" s="424"/>
      <c r="CV286" s="424"/>
      <c r="CW286" s="424"/>
      <c r="CX286" s="424"/>
      <c r="CY286" s="424"/>
      <c r="CZ286" s="424"/>
      <c r="DB286" s="424"/>
      <c r="DC286" s="424"/>
      <c r="DD286" s="424"/>
      <c r="DE286" s="424"/>
      <c r="DF286" s="424"/>
      <c r="DG286" s="424"/>
      <c r="DI286" s="424"/>
      <c r="DJ286" s="424"/>
      <c r="DK286" s="424"/>
      <c r="DL286" s="424"/>
      <c r="DM286" s="424"/>
      <c r="DN286" s="424"/>
      <c r="DO286" s="424"/>
      <c r="DP286" s="424"/>
      <c r="DQ286" s="424"/>
      <c r="DR286" s="424"/>
      <c r="DS286" s="424"/>
      <c r="DT286" s="424"/>
      <c r="DU286" s="424"/>
      <c r="DV286" s="424"/>
      <c r="DW286" s="424"/>
      <c r="DX286" s="424"/>
      <c r="DY286" s="424"/>
      <c r="DZ286" s="424"/>
      <c r="EA286" s="424"/>
      <c r="EB286" s="424"/>
      <c r="EC286" s="424"/>
      <c r="ED286" s="424"/>
      <c r="EE286" s="424"/>
      <c r="EF286" s="424"/>
      <c r="EG286" s="424"/>
      <c r="EH286" s="424"/>
      <c r="EI286" s="424"/>
      <c r="EJ286" s="424"/>
      <c r="EK286" s="424"/>
      <c r="EL286" s="424"/>
      <c r="EM286" s="424"/>
      <c r="EN286" s="424"/>
      <c r="EO286" s="424"/>
      <c r="EP286" s="424"/>
      <c r="EQ286" s="424"/>
      <c r="ER286" s="424"/>
      <c r="ES286" s="424"/>
      <c r="ET286" s="424"/>
      <c r="EU286" s="424"/>
      <c r="EV286" s="424"/>
      <c r="EW286" s="424"/>
      <c r="EX286" s="424"/>
      <c r="EY286" s="424"/>
      <c r="EZ286" s="424"/>
      <c r="FA286" s="424"/>
      <c r="FB286" s="424"/>
      <c r="FC286" s="424"/>
      <c r="FD286" s="424"/>
      <c r="FE286" s="424"/>
      <c r="FF286" s="424"/>
      <c r="FG286" s="424"/>
      <c r="FH286" s="424"/>
      <c r="FI286" s="424"/>
      <c r="FJ286" s="424"/>
      <c r="FK286" s="424"/>
      <c r="FL286" s="424"/>
      <c r="FM286" s="424"/>
      <c r="FN286" s="424"/>
      <c r="FO286" s="424"/>
      <c r="FP286" s="424"/>
      <c r="FQ286" s="424"/>
      <c r="FR286" s="424"/>
      <c r="FS286" s="424"/>
      <c r="FT286" s="424"/>
      <c r="FU286" s="424"/>
    </row>
    <row r="287" spans="1:177" ht="12" customHeight="1" x14ac:dyDescent="0.25">
      <c r="A287" s="449" t="str">
        <f t="shared" si="51"/>
        <v/>
      </c>
      <c r="B287" s="449" t="str">
        <f t="shared" si="52"/>
        <v/>
      </c>
      <c r="C287" s="447" t="str">
        <f t="shared" si="53"/>
        <v/>
      </c>
      <c r="D287" s="449" t="str">
        <f>'Step 3.1 Site Details'!C27</f>
        <v>Building 18</v>
      </c>
      <c r="E287" s="449" t="str">
        <f>TRIM('Step 3.1 Site Details'!A27)</f>
        <v/>
      </c>
      <c r="F287" s="447">
        <f>'Step 3.1 Site Details'!B27</f>
        <v>0</v>
      </c>
      <c r="G287" s="449" t="str">
        <f>IF('Step 3.1 Site Details'!D27="","",TRIM('Step 3.1 Site Details'!D27))</f>
        <v/>
      </c>
      <c r="H287" s="447">
        <f>'Step 3.1 Site Details'!E27</f>
        <v>0</v>
      </c>
      <c r="I287" s="447">
        <f>'Step 3.1 Site Details'!F27</f>
        <v>0</v>
      </c>
      <c r="J287" s="952">
        <f>'Step 3.1 Site Details'!G27</f>
        <v>0</v>
      </c>
      <c r="K287" s="995">
        <f>'Step 3.1 Site Details'!H27</f>
        <v>0</v>
      </c>
      <c r="L287" s="447">
        <f>'Step 3.1 Site Details'!I27</f>
        <v>0</v>
      </c>
      <c r="M287" s="996">
        <f>'Step 3.1 Site Details'!J27</f>
        <v>0</v>
      </c>
      <c r="N287" s="996">
        <f>'Step 3.1 Site Details'!K27</f>
        <v>0</v>
      </c>
      <c r="O287" s="959">
        <f>'Step 3.1 Site Details'!L27</f>
        <v>0</v>
      </c>
      <c r="P287" s="959">
        <f>'Step 3.1 Site Details'!M27</f>
        <v>0</v>
      </c>
      <c r="Q287" s="1399">
        <f>'Step 3.1 Site Details'!N27</f>
        <v>0</v>
      </c>
      <c r="R287" s="1399">
        <f>'Step 3.1 Site Details'!O27</f>
        <v>0</v>
      </c>
      <c r="S287" s="955">
        <f>'Step 3.1 Site Details'!P27</f>
        <v>0</v>
      </c>
      <c r="T287" s="955">
        <f>'Step 3.1 Site Details'!Q27</f>
        <v>0</v>
      </c>
      <c r="U287" s="955">
        <f>'Step 3.1 Site Details'!R27</f>
        <v>0</v>
      </c>
      <c r="V287" s="955">
        <f>'Step 3.1 Site Details'!S27</f>
        <v>0</v>
      </c>
      <c r="W287" s="955">
        <f>'Step 3.1 Site Details'!T27</f>
        <v>0</v>
      </c>
      <c r="X287" s="955">
        <f>'Step 3.1 Site Details'!U27</f>
        <v>0</v>
      </c>
      <c r="Y287" s="859">
        <f>IFERROR(((_xlfn.XLOOKUP(G287,'Step 4 Support Tool'!$E$222:$E$321,'Step 4 Support Tool'!$I$222:$I$321,"",0,1)*PETREAD!O287)/100),"")</f>
        <v>0</v>
      </c>
      <c r="Z287" s="859">
        <f>IFERROR(((_xlfn.XLOOKUP(G287,'Step 4 Support Tool'!$E$222:$E$321,'Step 4 Support Tool'!$K$222:$K$321,"",0,1)*PETREAD!P287)/100),"")</f>
        <v>0</v>
      </c>
      <c r="AA287" s="859">
        <f t="shared" si="56"/>
        <v>0</v>
      </c>
      <c r="AB287" s="859">
        <f>IFERROR(AA287-(SUMIFS('Step 4 Support Tool'!$O$18:$O$217,'Step 4 Support Tool'!$E$18:$E$217,PETREAD!G287)+SUMIFS('Step 4 Support Tool'!$O$222:$O$321,'Step 4 Support Tool'!$E$222:$E$321,PETREAD!G287)),"")</f>
        <v>0</v>
      </c>
      <c r="AC287" s="860" t="str">
        <f t="shared" si="57"/>
        <v/>
      </c>
      <c r="AD287" s="917">
        <f>SUMIFS('Step 3.3 Heating System'!$J$12:$J$111,'Step 3.3 Heating System'!$C$12:$C$111,PETREAD!$G287,'Step 3.3 Heating System'!$G$12:$G$111,"Removed")</f>
        <v>0</v>
      </c>
      <c r="AE287" s="917">
        <f>SUMIFS('Step 3.3 Heating System'!$J$12:$J$111,'Step 3.3 Heating System'!$C$12:$C$111,PETREAD!$G287,'Step 3.3 Heating System'!$G$12:$G$111,"Retained")</f>
        <v>0</v>
      </c>
      <c r="AF287" s="914" t="str">
        <f t="shared" si="58"/>
        <v/>
      </c>
      <c r="AG287" s="870">
        <f>(SUMIFS('Step 4 Support Tool'!$N$18:$N$217,'Step 4 Support Tool'!$E$18:$E$217,PETREAD!G287)+SUMIFS('Step 4 Support Tool'!$N$222:$N$321,'Step 4 Support Tool'!$E$222:$E$321,PETREAD!G287))</f>
        <v>0</v>
      </c>
      <c r="AH287" s="870" t="str">
        <f>IFERROR(BE287*'Step 5 Project Governance'!D31,"")</f>
        <v/>
      </c>
      <c r="AI287" s="912" t="str">
        <f t="shared" si="54"/>
        <v/>
      </c>
      <c r="AJ287" s="917">
        <f>(SUMIFS('Step 4 Support Tool'!$S$18:$S$217,'Step 4 Support Tool'!$E$18:$E$217,PETREAD!G287)+SUMIFS('Step 4 Support Tool'!$S$222:$S$321,'Step 4 Support Tool'!$E$222:$E$321,PETREAD!G287))</f>
        <v>0</v>
      </c>
      <c r="AK287" s="917" t="str">
        <f t="shared" si="55"/>
        <v/>
      </c>
      <c r="AL287" s="860" t="str">
        <f>IFERROR(SUMIF('Step 4 Support Tool'!$E$18:$E$217,PETREAD!G287,'Step 4 Support Tool'!$N$18:$N$217)/(SUMIF('Step 4 Support Tool'!$E$18:$E$217,PETREAD!G287,'Step 4 Support Tool'!$N$18:$N$217)+SUMIF('Step 4 Support Tool'!$E$222:$E$321,PETREAD!G287,'Step 4 Support Tool'!$N$222:$N$321)),"")</f>
        <v/>
      </c>
      <c r="AM287" s="914" t="str">
        <f>_xlfn.XLOOKUP($G287,'Step 3.3 Heating System'!$C$120:$C$219,'Step 3.3 Heating System'!$AB$120:$AB$219,"",0,1)</f>
        <v/>
      </c>
      <c r="AN287" s="914" t="str">
        <f>_xlfn.XLOOKUP($G287,'Step 3.3 Heating System'!$C$120:$C$219,'Step 3.3 Heating System'!$AC$120:$AC$219,"",0,1)</f>
        <v/>
      </c>
      <c r="AO287" s="1414" t="str">
        <f>IF('Step 3.2 Building Details'!D25="","",'Step 3.2 Building Details'!D25)</f>
        <v/>
      </c>
      <c r="AP287" s="1414" t="str">
        <f>IF('Step 3.2 Building Details'!E25="","",'Step 3.2 Building Details'!E25)</f>
        <v/>
      </c>
      <c r="AQ287" s="1414" t="str">
        <f>IF('Step 3.2 Building Details'!F25="","",'Step 3.2 Building Details'!F25)</f>
        <v/>
      </c>
      <c r="AR287" s="1414" t="str">
        <f>IF('Step 3.2 Building Details'!G25="","",'Step 3.2 Building Details'!G25)</f>
        <v/>
      </c>
      <c r="AS287" s="1414" t="str">
        <f>IF('Step 3.2 Building Details'!H25="","",'Step 3.2 Building Details'!H25)</f>
        <v/>
      </c>
      <c r="AT287" s="1414" t="str">
        <f>IF('Step 3.2 Building Details'!I25="","",'Step 3.2 Building Details'!I25)</f>
        <v/>
      </c>
      <c r="AU287" s="1414" t="str">
        <f>IF('Step 3.2 Building Details'!J25="","",'Step 3.2 Building Details'!J25)</f>
        <v/>
      </c>
      <c r="AV287" s="1414" t="str">
        <f>IF('Step 3.2 Building Details'!K25="","",'Step 3.2 Building Details'!K25)</f>
        <v/>
      </c>
      <c r="AW287" s="1414" t="str">
        <f>IF('Step 3.2 Building Details'!L25="","",'Step 3.2 Building Details'!L25)</f>
        <v/>
      </c>
      <c r="AX287" s="1414" t="str">
        <f>IF('Step 3.2 Building Details'!M25="","",'Step 3.2 Building Details'!M25)</f>
        <v/>
      </c>
      <c r="AY287" s="1414" t="str">
        <f>IF('Step 3.2 Building Details'!N25="","",'Step 3.2 Building Details'!N25)</f>
        <v/>
      </c>
      <c r="AZ287" s="1414" t="str">
        <f>IF('Step 3.2 Building Details'!O25="","",'Step 3.2 Building Details'!O25)</f>
        <v/>
      </c>
      <c r="BA287" s="445" t="s">
        <v>1484</v>
      </c>
      <c r="BB287" s="799" t="s">
        <v>1885</v>
      </c>
      <c r="BC287" s="799"/>
      <c r="BE287" s="860" t="str">
        <f>IFERROR((SUMIFS('Step 4 Support Tool'!$N$18:$N$217,'Step 4 Support Tool'!$E$18:$E$217,PETREAD!G287)+SUMIFS('Step 4 Support Tool'!$N$222:$N$321,'Step 4 Support Tool'!$E$222:$E$321,PETREAD!G287))/'Step 4 Support Tool'!$O$9,"")</f>
        <v/>
      </c>
      <c r="BF287" s="424"/>
      <c r="BG287" s="424"/>
      <c r="BH287" s="424"/>
      <c r="BI287" s="424"/>
      <c r="BJ287" s="424"/>
      <c r="BK287" s="424"/>
      <c r="BL287" s="424"/>
      <c r="BM287" s="424"/>
      <c r="BN287" s="424"/>
      <c r="BO287" s="424"/>
      <c r="BP287" s="424"/>
      <c r="BQ287" s="424"/>
      <c r="BR287" s="424"/>
      <c r="CL287" s="424"/>
      <c r="CM287" s="424"/>
      <c r="CN287" s="424"/>
      <c r="CO287" s="424"/>
      <c r="CP287" s="424"/>
      <c r="CQ287" s="424"/>
      <c r="CS287" s="424"/>
      <c r="CT287" s="424"/>
      <c r="CU287" s="424"/>
      <c r="CV287" s="424"/>
      <c r="CW287" s="424"/>
      <c r="CX287" s="424"/>
      <c r="CY287" s="424"/>
      <c r="CZ287" s="424"/>
      <c r="DB287" s="424"/>
      <c r="DC287" s="424"/>
      <c r="DD287" s="424"/>
      <c r="DE287" s="424"/>
      <c r="DF287" s="424"/>
      <c r="DG287" s="424"/>
      <c r="DI287" s="424"/>
      <c r="DJ287" s="424"/>
      <c r="DK287" s="424"/>
      <c r="DL287" s="424"/>
      <c r="DM287" s="424"/>
      <c r="DN287" s="424"/>
      <c r="DO287" s="424"/>
      <c r="DP287" s="424"/>
      <c r="DQ287" s="424"/>
      <c r="DR287" s="424"/>
      <c r="DS287" s="424"/>
      <c r="DT287" s="424"/>
      <c r="DU287" s="424"/>
      <c r="DV287" s="424"/>
      <c r="DW287" s="424"/>
      <c r="DX287" s="424"/>
      <c r="DY287" s="424"/>
      <c r="DZ287" s="424"/>
      <c r="EA287" s="424"/>
      <c r="EB287" s="424"/>
      <c r="EC287" s="424"/>
      <c r="ED287" s="424"/>
      <c r="EE287" s="424"/>
      <c r="EF287" s="424"/>
      <c r="EG287" s="424"/>
      <c r="EH287" s="424"/>
      <c r="EI287" s="424"/>
      <c r="EJ287" s="424"/>
      <c r="EK287" s="424"/>
      <c r="EL287" s="424"/>
      <c r="EM287" s="424"/>
      <c r="EN287" s="424"/>
      <c r="EO287" s="424"/>
      <c r="EP287" s="424"/>
      <c r="EQ287" s="424"/>
      <c r="ER287" s="424"/>
      <c r="ES287" s="424"/>
      <c r="ET287" s="424"/>
      <c r="EU287" s="424"/>
      <c r="EV287" s="424"/>
      <c r="EW287" s="424"/>
      <c r="EX287" s="424"/>
      <c r="EY287" s="424"/>
      <c r="EZ287" s="424"/>
      <c r="FA287" s="424"/>
      <c r="FB287" s="424"/>
      <c r="FC287" s="424"/>
      <c r="FD287" s="424"/>
      <c r="FE287" s="424"/>
      <c r="FF287" s="424"/>
      <c r="FG287" s="424"/>
      <c r="FH287" s="424"/>
      <c r="FI287" s="424"/>
      <c r="FJ287" s="424"/>
      <c r="FK287" s="424"/>
      <c r="FL287" s="424"/>
      <c r="FM287" s="424"/>
      <c r="FN287" s="424"/>
      <c r="FO287" s="424"/>
      <c r="FP287" s="424"/>
      <c r="FQ287" s="424"/>
      <c r="FR287" s="424"/>
      <c r="FS287" s="424"/>
      <c r="FT287" s="424"/>
      <c r="FU287" s="424"/>
    </row>
    <row r="288" spans="1:177" ht="12" customHeight="1" x14ac:dyDescent="0.25">
      <c r="A288" s="449" t="str">
        <f t="shared" si="51"/>
        <v/>
      </c>
      <c r="B288" s="449" t="str">
        <f t="shared" si="52"/>
        <v/>
      </c>
      <c r="C288" s="447" t="str">
        <f t="shared" si="53"/>
        <v/>
      </c>
      <c r="D288" s="449" t="str">
        <f>'Step 3.1 Site Details'!C28</f>
        <v>Building 19</v>
      </c>
      <c r="E288" s="449" t="str">
        <f>TRIM('Step 3.1 Site Details'!A28)</f>
        <v/>
      </c>
      <c r="F288" s="447">
        <f>'Step 3.1 Site Details'!B28</f>
        <v>0</v>
      </c>
      <c r="G288" s="449" t="str">
        <f>IF('Step 3.1 Site Details'!D28="","",TRIM('Step 3.1 Site Details'!D28))</f>
        <v/>
      </c>
      <c r="H288" s="447">
        <f>'Step 3.1 Site Details'!E28</f>
        <v>0</v>
      </c>
      <c r="I288" s="447">
        <f>'Step 3.1 Site Details'!F28</f>
        <v>0</v>
      </c>
      <c r="J288" s="952">
        <f>'Step 3.1 Site Details'!G28</f>
        <v>0</v>
      </c>
      <c r="K288" s="995">
        <f>'Step 3.1 Site Details'!H28</f>
        <v>0</v>
      </c>
      <c r="L288" s="447">
        <f>'Step 3.1 Site Details'!I28</f>
        <v>0</v>
      </c>
      <c r="M288" s="996">
        <f>'Step 3.1 Site Details'!J28</f>
        <v>0</v>
      </c>
      <c r="N288" s="996">
        <f>'Step 3.1 Site Details'!K28</f>
        <v>0</v>
      </c>
      <c r="O288" s="959">
        <f>'Step 3.1 Site Details'!L28</f>
        <v>0</v>
      </c>
      <c r="P288" s="959">
        <f>'Step 3.1 Site Details'!M28</f>
        <v>0</v>
      </c>
      <c r="Q288" s="1399">
        <f>'Step 3.1 Site Details'!N28</f>
        <v>0</v>
      </c>
      <c r="R288" s="1399">
        <f>'Step 3.1 Site Details'!O28</f>
        <v>0</v>
      </c>
      <c r="S288" s="955">
        <f>'Step 3.1 Site Details'!P28</f>
        <v>0</v>
      </c>
      <c r="T288" s="955">
        <f>'Step 3.1 Site Details'!Q28</f>
        <v>0</v>
      </c>
      <c r="U288" s="955">
        <f>'Step 3.1 Site Details'!R28</f>
        <v>0</v>
      </c>
      <c r="V288" s="955">
        <f>'Step 3.1 Site Details'!S28</f>
        <v>0</v>
      </c>
      <c r="W288" s="955">
        <f>'Step 3.1 Site Details'!T28</f>
        <v>0</v>
      </c>
      <c r="X288" s="955">
        <f>'Step 3.1 Site Details'!U28</f>
        <v>0</v>
      </c>
      <c r="Y288" s="859">
        <f>IFERROR(((_xlfn.XLOOKUP(G288,'Step 4 Support Tool'!$E$222:$E$321,'Step 4 Support Tool'!$I$222:$I$321,"",0,1)*PETREAD!O288)/100),"")</f>
        <v>0</v>
      </c>
      <c r="Z288" s="859">
        <f>IFERROR(((_xlfn.XLOOKUP(G288,'Step 4 Support Tool'!$E$222:$E$321,'Step 4 Support Tool'!$K$222:$K$321,"",0,1)*PETREAD!P288)/100),"")</f>
        <v>0</v>
      </c>
      <c r="AA288" s="859">
        <f t="shared" si="56"/>
        <v>0</v>
      </c>
      <c r="AB288" s="859">
        <f>IFERROR(AA288-(SUMIFS('Step 4 Support Tool'!$O$18:$O$217,'Step 4 Support Tool'!$E$18:$E$217,PETREAD!G288)+SUMIFS('Step 4 Support Tool'!$O$222:$O$321,'Step 4 Support Tool'!$E$222:$E$321,PETREAD!G288)),"")</f>
        <v>0</v>
      </c>
      <c r="AC288" s="860" t="str">
        <f t="shared" si="57"/>
        <v/>
      </c>
      <c r="AD288" s="917">
        <f>SUMIFS('Step 3.3 Heating System'!$J$12:$J$111,'Step 3.3 Heating System'!$C$12:$C$111,PETREAD!$G288,'Step 3.3 Heating System'!$G$12:$G$111,"Removed")</f>
        <v>0</v>
      </c>
      <c r="AE288" s="917">
        <f>SUMIFS('Step 3.3 Heating System'!$J$12:$J$111,'Step 3.3 Heating System'!$C$12:$C$111,PETREAD!$G288,'Step 3.3 Heating System'!$G$12:$G$111,"Retained")</f>
        <v>0</v>
      </c>
      <c r="AF288" s="914" t="str">
        <f t="shared" si="58"/>
        <v/>
      </c>
      <c r="AG288" s="870">
        <f>(SUMIFS('Step 4 Support Tool'!$N$18:$N$217,'Step 4 Support Tool'!$E$18:$E$217,PETREAD!G288)+SUMIFS('Step 4 Support Tool'!$N$222:$N$321,'Step 4 Support Tool'!$E$222:$E$321,PETREAD!G288))</f>
        <v>0</v>
      </c>
      <c r="AH288" s="870" t="str">
        <f>IFERROR(BE288*'Step 5 Project Governance'!D32,"")</f>
        <v/>
      </c>
      <c r="AI288" s="912" t="str">
        <f t="shared" si="54"/>
        <v/>
      </c>
      <c r="AJ288" s="917">
        <f>(SUMIFS('Step 4 Support Tool'!$S$18:$S$217,'Step 4 Support Tool'!$E$18:$E$217,PETREAD!G288)+SUMIFS('Step 4 Support Tool'!$S$222:$S$321,'Step 4 Support Tool'!$E$222:$E$321,PETREAD!G288))</f>
        <v>0</v>
      </c>
      <c r="AK288" s="917" t="str">
        <f t="shared" si="55"/>
        <v/>
      </c>
      <c r="AL288" s="860" t="str">
        <f>IFERROR(SUMIF('Step 4 Support Tool'!$E$18:$E$217,PETREAD!G288,'Step 4 Support Tool'!$N$18:$N$217)/(SUMIF('Step 4 Support Tool'!$E$18:$E$217,PETREAD!G288,'Step 4 Support Tool'!$N$18:$N$217)+SUMIF('Step 4 Support Tool'!$E$222:$E$321,PETREAD!G288,'Step 4 Support Tool'!$N$222:$N$321)),"")</f>
        <v/>
      </c>
      <c r="AM288" s="914" t="str">
        <f>_xlfn.XLOOKUP($G288,'Step 3.3 Heating System'!$C$120:$C$219,'Step 3.3 Heating System'!$AB$120:$AB$219,"",0,1)</f>
        <v/>
      </c>
      <c r="AN288" s="914" t="str">
        <f>_xlfn.XLOOKUP($G288,'Step 3.3 Heating System'!$C$120:$C$219,'Step 3.3 Heating System'!$AC$120:$AC$219,"",0,1)</f>
        <v/>
      </c>
      <c r="AO288" s="1414" t="str">
        <f>IF('Step 3.2 Building Details'!D26="","",'Step 3.2 Building Details'!D26)</f>
        <v/>
      </c>
      <c r="AP288" s="1414" t="str">
        <f>IF('Step 3.2 Building Details'!E26="","",'Step 3.2 Building Details'!E26)</f>
        <v/>
      </c>
      <c r="AQ288" s="1414" t="str">
        <f>IF('Step 3.2 Building Details'!F26="","",'Step 3.2 Building Details'!F26)</f>
        <v/>
      </c>
      <c r="AR288" s="1414" t="str">
        <f>IF('Step 3.2 Building Details'!G26="","",'Step 3.2 Building Details'!G26)</f>
        <v/>
      </c>
      <c r="AS288" s="1414" t="str">
        <f>IF('Step 3.2 Building Details'!H26="","",'Step 3.2 Building Details'!H26)</f>
        <v/>
      </c>
      <c r="AT288" s="1414" t="str">
        <f>IF('Step 3.2 Building Details'!I26="","",'Step 3.2 Building Details'!I26)</f>
        <v/>
      </c>
      <c r="AU288" s="1414" t="str">
        <f>IF('Step 3.2 Building Details'!J26="","",'Step 3.2 Building Details'!J26)</f>
        <v/>
      </c>
      <c r="AV288" s="1414" t="str">
        <f>IF('Step 3.2 Building Details'!K26="","",'Step 3.2 Building Details'!K26)</f>
        <v/>
      </c>
      <c r="AW288" s="1414" t="str">
        <f>IF('Step 3.2 Building Details'!L26="","",'Step 3.2 Building Details'!L26)</f>
        <v/>
      </c>
      <c r="AX288" s="1414" t="str">
        <f>IF('Step 3.2 Building Details'!M26="","",'Step 3.2 Building Details'!M26)</f>
        <v/>
      </c>
      <c r="AY288" s="1414" t="str">
        <f>IF('Step 3.2 Building Details'!N26="","",'Step 3.2 Building Details'!N26)</f>
        <v/>
      </c>
      <c r="AZ288" s="1414" t="str">
        <f>IF('Step 3.2 Building Details'!O26="","",'Step 3.2 Building Details'!O26)</f>
        <v/>
      </c>
      <c r="BA288" s="445"/>
      <c r="BB288" s="799" t="s">
        <v>1886</v>
      </c>
      <c r="BC288" s="799"/>
      <c r="BE288" s="860" t="str">
        <f>IFERROR((SUMIFS('Step 4 Support Tool'!$N$18:$N$217,'Step 4 Support Tool'!$E$18:$E$217,PETREAD!G288)+SUMIFS('Step 4 Support Tool'!$N$222:$N$321,'Step 4 Support Tool'!$E$222:$E$321,PETREAD!G288))/'Step 4 Support Tool'!$O$9,"")</f>
        <v/>
      </c>
      <c r="BF288" s="424"/>
      <c r="BG288" s="424"/>
      <c r="BH288" s="424"/>
      <c r="BI288" s="424"/>
      <c r="BJ288" s="424"/>
      <c r="BK288" s="424"/>
      <c r="BL288" s="424"/>
      <c r="BM288" s="424"/>
      <c r="BN288" s="424"/>
      <c r="BO288" s="424"/>
      <c r="BP288" s="424"/>
      <c r="BQ288" s="424"/>
      <c r="BR288" s="424"/>
      <c r="CL288" s="424"/>
      <c r="CM288" s="424"/>
      <c r="CN288" s="424"/>
      <c r="CO288" s="424"/>
      <c r="CP288" s="424"/>
      <c r="CQ288" s="424"/>
      <c r="CS288" s="424"/>
      <c r="CT288" s="424"/>
      <c r="CU288" s="424"/>
      <c r="CV288" s="424"/>
      <c r="CW288" s="424"/>
      <c r="CX288" s="424"/>
      <c r="CY288" s="424"/>
      <c r="CZ288" s="424"/>
      <c r="DB288" s="424"/>
      <c r="DC288" s="424"/>
      <c r="DD288" s="424"/>
      <c r="DE288" s="424"/>
      <c r="DF288" s="424"/>
      <c r="DG288" s="424"/>
      <c r="DI288" s="424"/>
      <c r="DJ288" s="424"/>
      <c r="DK288" s="424"/>
      <c r="DL288" s="424"/>
      <c r="DM288" s="424"/>
      <c r="DN288" s="424"/>
      <c r="DO288" s="424"/>
      <c r="DP288" s="424"/>
      <c r="DQ288" s="424"/>
      <c r="DR288" s="424"/>
      <c r="DS288" s="424"/>
      <c r="DT288" s="424"/>
      <c r="DU288" s="424"/>
      <c r="DV288" s="424"/>
      <c r="DW288" s="424"/>
      <c r="DX288" s="424"/>
      <c r="DY288" s="424"/>
      <c r="DZ288" s="424"/>
      <c r="EA288" s="424"/>
      <c r="EB288" s="424"/>
      <c r="EC288" s="424"/>
      <c r="ED288" s="424"/>
      <c r="EE288" s="424"/>
      <c r="EF288" s="424"/>
      <c r="EG288" s="424"/>
      <c r="EH288" s="424"/>
      <c r="EI288" s="424"/>
      <c r="EJ288" s="424"/>
      <c r="EK288" s="424"/>
      <c r="EL288" s="424"/>
      <c r="EM288" s="424"/>
      <c r="EN288" s="424"/>
      <c r="EO288" s="424"/>
      <c r="EP288" s="424"/>
      <c r="EQ288" s="424"/>
      <c r="ER288" s="424"/>
      <c r="ES288" s="424"/>
      <c r="ET288" s="424"/>
      <c r="EU288" s="424"/>
      <c r="EV288" s="424"/>
      <c r="EW288" s="424"/>
      <c r="EX288" s="424"/>
      <c r="EY288" s="424"/>
      <c r="EZ288" s="424"/>
      <c r="FA288" s="424"/>
      <c r="FB288" s="424"/>
      <c r="FC288" s="424"/>
      <c r="FD288" s="424"/>
      <c r="FE288" s="424"/>
      <c r="FF288" s="424"/>
      <c r="FG288" s="424"/>
      <c r="FH288" s="424"/>
      <c r="FI288" s="424"/>
      <c r="FJ288" s="424"/>
      <c r="FK288" s="424"/>
      <c r="FL288" s="424"/>
      <c r="FM288" s="424"/>
      <c r="FN288" s="424"/>
      <c r="FO288" s="424"/>
      <c r="FP288" s="424"/>
      <c r="FQ288" s="424"/>
      <c r="FR288" s="424"/>
      <c r="FS288" s="424"/>
      <c r="FT288" s="424"/>
      <c r="FU288" s="424"/>
    </row>
    <row r="289" spans="1:177" ht="12" customHeight="1" x14ac:dyDescent="0.25">
      <c r="A289" s="449" t="str">
        <f t="shared" si="51"/>
        <v/>
      </c>
      <c r="B289" s="449" t="str">
        <f t="shared" si="52"/>
        <v/>
      </c>
      <c r="C289" s="447" t="str">
        <f t="shared" si="53"/>
        <v/>
      </c>
      <c r="D289" s="449" t="str">
        <f>'Step 3.1 Site Details'!C29</f>
        <v>Building 20</v>
      </c>
      <c r="E289" s="449" t="str">
        <f>TRIM('Step 3.1 Site Details'!A29)</f>
        <v/>
      </c>
      <c r="F289" s="447">
        <f>'Step 3.1 Site Details'!B29</f>
        <v>0</v>
      </c>
      <c r="G289" s="449" t="str">
        <f>IF('Step 3.1 Site Details'!D29="","",TRIM('Step 3.1 Site Details'!D29))</f>
        <v/>
      </c>
      <c r="H289" s="447">
        <f>'Step 3.1 Site Details'!E29</f>
        <v>0</v>
      </c>
      <c r="I289" s="447">
        <f>'Step 3.1 Site Details'!F29</f>
        <v>0</v>
      </c>
      <c r="J289" s="952">
        <f>'Step 3.1 Site Details'!G29</f>
        <v>0</v>
      </c>
      <c r="K289" s="995">
        <f>'Step 3.1 Site Details'!H29</f>
        <v>0</v>
      </c>
      <c r="L289" s="447">
        <f>'Step 3.1 Site Details'!I29</f>
        <v>0</v>
      </c>
      <c r="M289" s="996">
        <f>'Step 3.1 Site Details'!J29</f>
        <v>0</v>
      </c>
      <c r="N289" s="996">
        <f>'Step 3.1 Site Details'!K29</f>
        <v>0</v>
      </c>
      <c r="O289" s="959">
        <f>'Step 3.1 Site Details'!L29</f>
        <v>0</v>
      </c>
      <c r="P289" s="959">
        <f>'Step 3.1 Site Details'!M29</f>
        <v>0</v>
      </c>
      <c r="Q289" s="1399">
        <f>'Step 3.1 Site Details'!N29</f>
        <v>0</v>
      </c>
      <c r="R289" s="1399">
        <f>'Step 3.1 Site Details'!O29</f>
        <v>0</v>
      </c>
      <c r="S289" s="955">
        <f>'Step 3.1 Site Details'!P29</f>
        <v>0</v>
      </c>
      <c r="T289" s="955">
        <f>'Step 3.1 Site Details'!Q29</f>
        <v>0</v>
      </c>
      <c r="U289" s="955">
        <f>'Step 3.1 Site Details'!R29</f>
        <v>0</v>
      </c>
      <c r="V289" s="955">
        <f>'Step 3.1 Site Details'!S29</f>
        <v>0</v>
      </c>
      <c r="W289" s="955">
        <f>'Step 3.1 Site Details'!T29</f>
        <v>0</v>
      </c>
      <c r="X289" s="955">
        <f>'Step 3.1 Site Details'!U29</f>
        <v>0</v>
      </c>
      <c r="Y289" s="859">
        <f>IFERROR(((_xlfn.XLOOKUP(G289,'Step 4 Support Tool'!$E$222:$E$321,'Step 4 Support Tool'!$I$222:$I$321,"",0,1)*PETREAD!O289)/100),"")</f>
        <v>0</v>
      </c>
      <c r="Z289" s="859">
        <f>IFERROR(((_xlfn.XLOOKUP(G289,'Step 4 Support Tool'!$E$222:$E$321,'Step 4 Support Tool'!$K$222:$K$321,"",0,1)*PETREAD!P289)/100),"")</f>
        <v>0</v>
      </c>
      <c r="AA289" s="859">
        <f t="shared" si="56"/>
        <v>0</v>
      </c>
      <c r="AB289" s="859">
        <f>IFERROR(AA289-(SUMIFS('Step 4 Support Tool'!$O$18:$O$217,'Step 4 Support Tool'!$E$18:$E$217,PETREAD!G289)+SUMIFS('Step 4 Support Tool'!$O$222:$O$321,'Step 4 Support Tool'!$E$222:$E$321,PETREAD!G289)),"")</f>
        <v>0</v>
      </c>
      <c r="AC289" s="860" t="str">
        <f t="shared" si="57"/>
        <v/>
      </c>
      <c r="AD289" s="917">
        <f>SUMIFS('Step 3.3 Heating System'!$J$12:$J$111,'Step 3.3 Heating System'!$C$12:$C$111,PETREAD!$G289,'Step 3.3 Heating System'!$G$12:$G$111,"Removed")</f>
        <v>0</v>
      </c>
      <c r="AE289" s="917">
        <f>SUMIFS('Step 3.3 Heating System'!$J$12:$J$111,'Step 3.3 Heating System'!$C$12:$C$111,PETREAD!$G289,'Step 3.3 Heating System'!$G$12:$G$111,"Retained")</f>
        <v>0</v>
      </c>
      <c r="AF289" s="914" t="str">
        <f t="shared" si="58"/>
        <v/>
      </c>
      <c r="AG289" s="870">
        <f>(SUMIFS('Step 4 Support Tool'!$N$18:$N$217,'Step 4 Support Tool'!$E$18:$E$217,PETREAD!G289)+SUMIFS('Step 4 Support Tool'!$N$222:$N$321,'Step 4 Support Tool'!$E$222:$E$321,PETREAD!G289))</f>
        <v>0</v>
      </c>
      <c r="AH289" s="870" t="str">
        <f>IFERROR(BE289*'Step 5 Project Governance'!D33,"")</f>
        <v/>
      </c>
      <c r="AI289" s="912" t="str">
        <f t="shared" si="54"/>
        <v/>
      </c>
      <c r="AJ289" s="917">
        <f>(SUMIFS('Step 4 Support Tool'!$S$18:$S$217,'Step 4 Support Tool'!$E$18:$E$217,PETREAD!G289)+SUMIFS('Step 4 Support Tool'!$S$222:$S$321,'Step 4 Support Tool'!$E$222:$E$321,PETREAD!G289))</f>
        <v>0</v>
      </c>
      <c r="AK289" s="917" t="str">
        <f t="shared" si="55"/>
        <v/>
      </c>
      <c r="AL289" s="860" t="str">
        <f>IFERROR(SUMIF('Step 4 Support Tool'!$E$18:$E$217,PETREAD!G289,'Step 4 Support Tool'!$N$18:$N$217)/(SUMIF('Step 4 Support Tool'!$E$18:$E$217,PETREAD!G289,'Step 4 Support Tool'!$N$18:$N$217)+SUMIF('Step 4 Support Tool'!$E$222:$E$321,PETREAD!G289,'Step 4 Support Tool'!$N$222:$N$321)),"")</f>
        <v/>
      </c>
      <c r="AM289" s="914" t="str">
        <f>_xlfn.XLOOKUP($G289,'Step 3.3 Heating System'!$C$120:$C$219,'Step 3.3 Heating System'!$AB$120:$AB$219,"",0,1)</f>
        <v/>
      </c>
      <c r="AN289" s="914" t="str">
        <f>_xlfn.XLOOKUP($G289,'Step 3.3 Heating System'!$C$120:$C$219,'Step 3.3 Heating System'!$AC$120:$AC$219,"",0,1)</f>
        <v/>
      </c>
      <c r="AO289" s="1414" t="str">
        <f>IF('Step 3.2 Building Details'!D27="","",'Step 3.2 Building Details'!D27)</f>
        <v/>
      </c>
      <c r="AP289" s="1414" t="str">
        <f>IF('Step 3.2 Building Details'!E27="","",'Step 3.2 Building Details'!E27)</f>
        <v/>
      </c>
      <c r="AQ289" s="1414" t="str">
        <f>IF('Step 3.2 Building Details'!F27="","",'Step 3.2 Building Details'!F27)</f>
        <v/>
      </c>
      <c r="AR289" s="1414" t="str">
        <f>IF('Step 3.2 Building Details'!G27="","",'Step 3.2 Building Details'!G27)</f>
        <v/>
      </c>
      <c r="AS289" s="1414" t="str">
        <f>IF('Step 3.2 Building Details'!H27="","",'Step 3.2 Building Details'!H27)</f>
        <v/>
      </c>
      <c r="AT289" s="1414" t="str">
        <f>IF('Step 3.2 Building Details'!I27="","",'Step 3.2 Building Details'!I27)</f>
        <v/>
      </c>
      <c r="AU289" s="1414" t="str">
        <f>IF('Step 3.2 Building Details'!J27="","",'Step 3.2 Building Details'!J27)</f>
        <v/>
      </c>
      <c r="AV289" s="1414" t="str">
        <f>IF('Step 3.2 Building Details'!K27="","",'Step 3.2 Building Details'!K27)</f>
        <v/>
      </c>
      <c r="AW289" s="1414" t="str">
        <f>IF('Step 3.2 Building Details'!L27="","",'Step 3.2 Building Details'!L27)</f>
        <v/>
      </c>
      <c r="AX289" s="1414" t="str">
        <f>IF('Step 3.2 Building Details'!M27="","",'Step 3.2 Building Details'!M27)</f>
        <v/>
      </c>
      <c r="AY289" s="1414" t="str">
        <f>IF('Step 3.2 Building Details'!N27="","",'Step 3.2 Building Details'!N27)</f>
        <v/>
      </c>
      <c r="AZ289" s="1414" t="str">
        <f>IF('Step 3.2 Building Details'!O27="","",'Step 3.2 Building Details'!O27)</f>
        <v/>
      </c>
      <c r="BA289" s="445" t="s">
        <v>1484</v>
      </c>
      <c r="BB289" s="799" t="s">
        <v>1887</v>
      </c>
      <c r="BC289" s="799"/>
      <c r="BE289" s="860" t="str">
        <f>IFERROR((SUMIFS('Step 4 Support Tool'!$N$18:$N$217,'Step 4 Support Tool'!$E$18:$E$217,PETREAD!G289)+SUMIFS('Step 4 Support Tool'!$N$222:$N$321,'Step 4 Support Tool'!$E$222:$E$321,PETREAD!G289))/'Step 4 Support Tool'!$O$9,"")</f>
        <v/>
      </c>
      <c r="BF289" s="424"/>
      <c r="BG289" s="424"/>
      <c r="BH289" s="424"/>
      <c r="BI289" s="424"/>
      <c r="BJ289" s="424"/>
      <c r="BK289" s="424"/>
      <c r="BL289" s="424"/>
      <c r="BM289" s="424"/>
      <c r="BN289" s="424"/>
      <c r="BO289" s="424"/>
      <c r="BP289" s="424"/>
      <c r="BQ289" s="424"/>
      <c r="BR289" s="424"/>
      <c r="CL289" s="424"/>
      <c r="CM289" s="424"/>
      <c r="CN289" s="424"/>
      <c r="CO289" s="424"/>
      <c r="CP289" s="424"/>
      <c r="CQ289" s="424"/>
      <c r="CS289" s="424"/>
      <c r="CT289" s="424"/>
      <c r="CU289" s="424"/>
      <c r="CV289" s="424"/>
      <c r="CW289" s="424"/>
      <c r="CX289" s="424"/>
      <c r="CY289" s="424"/>
      <c r="CZ289" s="424"/>
      <c r="DB289" s="424"/>
      <c r="DC289" s="424"/>
      <c r="DD289" s="424"/>
      <c r="DE289" s="424"/>
      <c r="DF289" s="424"/>
      <c r="DG289" s="424"/>
      <c r="DI289" s="424"/>
      <c r="DJ289" s="424"/>
      <c r="DK289" s="424"/>
      <c r="DL289" s="424"/>
      <c r="DM289" s="424"/>
      <c r="DN289" s="424"/>
      <c r="DO289" s="424"/>
      <c r="DP289" s="424"/>
      <c r="DQ289" s="424"/>
      <c r="DR289" s="424"/>
      <c r="DS289" s="424"/>
      <c r="DT289" s="424"/>
      <c r="DU289" s="424"/>
      <c r="DV289" s="424"/>
      <c r="DW289" s="424"/>
      <c r="DX289" s="424"/>
      <c r="DY289" s="424"/>
      <c r="DZ289" s="424"/>
      <c r="EA289" s="424"/>
      <c r="EB289" s="424"/>
      <c r="EC289" s="424"/>
      <c r="ED289" s="424"/>
      <c r="EE289" s="424"/>
      <c r="EF289" s="424"/>
      <c r="EG289" s="424"/>
      <c r="EH289" s="424"/>
      <c r="EI289" s="424"/>
      <c r="EJ289" s="424"/>
      <c r="EK289" s="424"/>
      <c r="EL289" s="424"/>
      <c r="EM289" s="424"/>
      <c r="EN289" s="424"/>
      <c r="EO289" s="424"/>
      <c r="EP289" s="424"/>
      <c r="EQ289" s="424"/>
      <c r="ER289" s="424"/>
      <c r="ES289" s="424"/>
      <c r="ET289" s="424"/>
      <c r="EU289" s="424"/>
      <c r="EV289" s="424"/>
      <c r="EW289" s="424"/>
      <c r="EX289" s="424"/>
      <c r="EY289" s="424"/>
      <c r="EZ289" s="424"/>
      <c r="FA289" s="424"/>
      <c r="FB289" s="424"/>
      <c r="FC289" s="424"/>
      <c r="FD289" s="424"/>
      <c r="FE289" s="424"/>
      <c r="FF289" s="424"/>
      <c r="FG289" s="424"/>
      <c r="FH289" s="424"/>
      <c r="FI289" s="424"/>
      <c r="FJ289" s="424"/>
      <c r="FK289" s="424"/>
      <c r="FL289" s="424"/>
      <c r="FM289" s="424"/>
      <c r="FN289" s="424"/>
      <c r="FO289" s="424"/>
      <c r="FP289" s="424"/>
      <c r="FQ289" s="424"/>
      <c r="FR289" s="424"/>
      <c r="FS289" s="424"/>
      <c r="FT289" s="424"/>
      <c r="FU289" s="424"/>
    </row>
    <row r="290" spans="1:177" ht="12" customHeight="1" x14ac:dyDescent="0.25">
      <c r="A290" s="449" t="str">
        <f t="shared" si="51"/>
        <v/>
      </c>
      <c r="B290" s="449" t="str">
        <f t="shared" si="52"/>
        <v/>
      </c>
      <c r="C290" s="447" t="str">
        <f t="shared" si="53"/>
        <v/>
      </c>
      <c r="D290" s="449" t="str">
        <f>'Step 3.1 Site Details'!C30</f>
        <v>Building 21</v>
      </c>
      <c r="E290" s="449" t="str">
        <f>TRIM('Step 3.1 Site Details'!A30)</f>
        <v/>
      </c>
      <c r="F290" s="447">
        <f>'Step 3.1 Site Details'!B30</f>
        <v>0</v>
      </c>
      <c r="G290" s="449" t="str">
        <f>IF('Step 3.1 Site Details'!D30="","",TRIM('Step 3.1 Site Details'!D30))</f>
        <v/>
      </c>
      <c r="H290" s="447">
        <f>'Step 3.1 Site Details'!E30</f>
        <v>0</v>
      </c>
      <c r="I290" s="447">
        <f>'Step 3.1 Site Details'!F30</f>
        <v>0</v>
      </c>
      <c r="J290" s="952">
        <f>'Step 3.1 Site Details'!G30</f>
        <v>0</v>
      </c>
      <c r="K290" s="995">
        <f>'Step 3.1 Site Details'!H30</f>
        <v>0</v>
      </c>
      <c r="L290" s="447">
        <f>'Step 3.1 Site Details'!I30</f>
        <v>0</v>
      </c>
      <c r="M290" s="996">
        <f>'Step 3.1 Site Details'!J30</f>
        <v>0</v>
      </c>
      <c r="N290" s="996">
        <f>'Step 3.1 Site Details'!K30</f>
        <v>0</v>
      </c>
      <c r="O290" s="959">
        <f>'Step 3.1 Site Details'!L30</f>
        <v>0</v>
      </c>
      <c r="P290" s="959">
        <f>'Step 3.1 Site Details'!M30</f>
        <v>0</v>
      </c>
      <c r="Q290" s="1399">
        <f>'Step 3.1 Site Details'!N30</f>
        <v>0</v>
      </c>
      <c r="R290" s="1399">
        <f>'Step 3.1 Site Details'!O30</f>
        <v>0</v>
      </c>
      <c r="S290" s="955">
        <f>'Step 3.1 Site Details'!P30</f>
        <v>0</v>
      </c>
      <c r="T290" s="955">
        <f>'Step 3.1 Site Details'!Q30</f>
        <v>0</v>
      </c>
      <c r="U290" s="955">
        <f>'Step 3.1 Site Details'!R30</f>
        <v>0</v>
      </c>
      <c r="V290" s="955">
        <f>'Step 3.1 Site Details'!S30</f>
        <v>0</v>
      </c>
      <c r="W290" s="955">
        <f>'Step 3.1 Site Details'!T30</f>
        <v>0</v>
      </c>
      <c r="X290" s="955">
        <f>'Step 3.1 Site Details'!U30</f>
        <v>0</v>
      </c>
      <c r="Y290" s="859">
        <f>IFERROR(((_xlfn.XLOOKUP(G290,'Step 4 Support Tool'!$E$222:$E$321,'Step 4 Support Tool'!$I$222:$I$321,"",0,1)*PETREAD!O290)/100),"")</f>
        <v>0</v>
      </c>
      <c r="Z290" s="859">
        <f>IFERROR(((_xlfn.XLOOKUP(G290,'Step 4 Support Tool'!$E$222:$E$321,'Step 4 Support Tool'!$K$222:$K$321,"",0,1)*PETREAD!P290)/100),"")</f>
        <v>0</v>
      </c>
      <c r="AA290" s="859">
        <f t="shared" si="56"/>
        <v>0</v>
      </c>
      <c r="AB290" s="859">
        <f>IFERROR(AA290-(SUMIFS('Step 4 Support Tool'!$O$18:$O$217,'Step 4 Support Tool'!$E$18:$E$217,PETREAD!G290)+SUMIFS('Step 4 Support Tool'!$O$222:$O$321,'Step 4 Support Tool'!$E$222:$E$321,PETREAD!G290)),"")</f>
        <v>0</v>
      </c>
      <c r="AC290" s="860" t="str">
        <f t="shared" si="57"/>
        <v/>
      </c>
      <c r="AD290" s="917">
        <f>SUMIFS('Step 3.3 Heating System'!$J$12:$J$111,'Step 3.3 Heating System'!$C$12:$C$111,PETREAD!$G290,'Step 3.3 Heating System'!$G$12:$G$111,"Removed")</f>
        <v>0</v>
      </c>
      <c r="AE290" s="917">
        <f>SUMIFS('Step 3.3 Heating System'!$J$12:$J$111,'Step 3.3 Heating System'!$C$12:$C$111,PETREAD!$G290,'Step 3.3 Heating System'!$G$12:$G$111,"Retained")</f>
        <v>0</v>
      </c>
      <c r="AF290" s="914" t="str">
        <f t="shared" si="58"/>
        <v/>
      </c>
      <c r="AG290" s="870">
        <f>(SUMIFS('Step 4 Support Tool'!$N$18:$N$217,'Step 4 Support Tool'!$E$18:$E$217,PETREAD!G290)+SUMIFS('Step 4 Support Tool'!$N$222:$N$321,'Step 4 Support Tool'!$E$222:$E$321,PETREAD!G290))</f>
        <v>0</v>
      </c>
      <c r="AH290" s="870" t="str">
        <f>IFERROR(BE290*'Step 5 Project Governance'!D34,"")</f>
        <v/>
      </c>
      <c r="AI290" s="912" t="str">
        <f t="shared" si="54"/>
        <v/>
      </c>
      <c r="AJ290" s="917">
        <f>(SUMIFS('Step 4 Support Tool'!$S$18:$S$217,'Step 4 Support Tool'!$E$18:$E$217,PETREAD!G290)+SUMIFS('Step 4 Support Tool'!$S$222:$S$321,'Step 4 Support Tool'!$E$222:$E$321,PETREAD!G290))</f>
        <v>0</v>
      </c>
      <c r="AK290" s="917" t="str">
        <f t="shared" si="55"/>
        <v/>
      </c>
      <c r="AL290" s="860" t="str">
        <f>IFERROR(SUMIF('Step 4 Support Tool'!$E$18:$E$217,PETREAD!G290,'Step 4 Support Tool'!$N$18:$N$217)/(SUMIF('Step 4 Support Tool'!$E$18:$E$217,PETREAD!G290,'Step 4 Support Tool'!$N$18:$N$217)+SUMIF('Step 4 Support Tool'!$E$222:$E$321,PETREAD!G290,'Step 4 Support Tool'!$N$222:$N$321)),"")</f>
        <v/>
      </c>
      <c r="AM290" s="914" t="str">
        <f>_xlfn.XLOOKUP($G290,'Step 3.3 Heating System'!$C$120:$C$219,'Step 3.3 Heating System'!$AB$120:$AB$219,"",0,1)</f>
        <v/>
      </c>
      <c r="AN290" s="914" t="str">
        <f>_xlfn.XLOOKUP($G290,'Step 3.3 Heating System'!$C$120:$C$219,'Step 3.3 Heating System'!$AC$120:$AC$219,"",0,1)</f>
        <v/>
      </c>
      <c r="AO290" s="1414" t="str">
        <f>IF('Step 3.2 Building Details'!D28="","",'Step 3.2 Building Details'!D28)</f>
        <v/>
      </c>
      <c r="AP290" s="1414" t="str">
        <f>IF('Step 3.2 Building Details'!E28="","",'Step 3.2 Building Details'!E28)</f>
        <v/>
      </c>
      <c r="AQ290" s="1414" t="str">
        <f>IF('Step 3.2 Building Details'!F28="","",'Step 3.2 Building Details'!F28)</f>
        <v/>
      </c>
      <c r="AR290" s="1414" t="str">
        <f>IF('Step 3.2 Building Details'!G28="","",'Step 3.2 Building Details'!G28)</f>
        <v/>
      </c>
      <c r="AS290" s="1414" t="str">
        <f>IF('Step 3.2 Building Details'!H28="","",'Step 3.2 Building Details'!H28)</f>
        <v/>
      </c>
      <c r="AT290" s="1414" t="str">
        <f>IF('Step 3.2 Building Details'!I28="","",'Step 3.2 Building Details'!I28)</f>
        <v/>
      </c>
      <c r="AU290" s="1414" t="str">
        <f>IF('Step 3.2 Building Details'!J28="","",'Step 3.2 Building Details'!J28)</f>
        <v/>
      </c>
      <c r="AV290" s="1414" t="str">
        <f>IF('Step 3.2 Building Details'!K28="","",'Step 3.2 Building Details'!K28)</f>
        <v/>
      </c>
      <c r="AW290" s="1414" t="str">
        <f>IF('Step 3.2 Building Details'!L28="","",'Step 3.2 Building Details'!L28)</f>
        <v/>
      </c>
      <c r="AX290" s="1414" t="str">
        <f>IF('Step 3.2 Building Details'!M28="","",'Step 3.2 Building Details'!M28)</f>
        <v/>
      </c>
      <c r="AY290" s="1414" t="str">
        <f>IF('Step 3.2 Building Details'!N28="","",'Step 3.2 Building Details'!N28)</f>
        <v/>
      </c>
      <c r="AZ290" s="1414" t="str">
        <f>IF('Step 3.2 Building Details'!O28="","",'Step 3.2 Building Details'!O28)</f>
        <v/>
      </c>
      <c r="BA290" s="445" t="s">
        <v>1484</v>
      </c>
      <c r="BB290" s="799" t="s">
        <v>1888</v>
      </c>
      <c r="BC290" s="799"/>
      <c r="BE290" s="860" t="str">
        <f>IFERROR((SUMIFS('Step 4 Support Tool'!$N$18:$N$217,'Step 4 Support Tool'!$E$18:$E$217,PETREAD!G290)+SUMIFS('Step 4 Support Tool'!$N$222:$N$321,'Step 4 Support Tool'!$E$222:$E$321,PETREAD!G290))/'Step 4 Support Tool'!$O$9,"")</f>
        <v/>
      </c>
      <c r="BF290" s="424"/>
      <c r="BG290" s="424"/>
      <c r="BH290" s="424"/>
      <c r="BI290" s="424"/>
      <c r="BJ290" s="424"/>
      <c r="BK290" s="424"/>
      <c r="BL290" s="424"/>
      <c r="BM290" s="424"/>
      <c r="BN290" s="424"/>
      <c r="BO290" s="424"/>
      <c r="BP290" s="424"/>
      <c r="BQ290" s="424"/>
      <c r="BR290" s="424"/>
      <c r="CL290" s="424"/>
      <c r="CM290" s="424"/>
      <c r="CN290" s="424"/>
      <c r="CO290" s="424"/>
      <c r="CP290" s="424"/>
      <c r="CQ290" s="424"/>
      <c r="CS290" s="424"/>
      <c r="CT290" s="424"/>
      <c r="CU290" s="424"/>
      <c r="CV290" s="424"/>
      <c r="CW290" s="424"/>
      <c r="CX290" s="424"/>
      <c r="CY290" s="424"/>
      <c r="CZ290" s="424"/>
      <c r="DB290" s="424"/>
      <c r="DC290" s="424"/>
      <c r="DD290" s="424"/>
      <c r="DE290" s="424"/>
      <c r="DF290" s="424"/>
      <c r="DG290" s="424"/>
      <c r="DI290" s="424"/>
      <c r="DJ290" s="424"/>
      <c r="DK290" s="424"/>
      <c r="DL290" s="424"/>
      <c r="DM290" s="424"/>
      <c r="DN290" s="424"/>
      <c r="DO290" s="424"/>
      <c r="DP290" s="424"/>
      <c r="DQ290" s="424"/>
      <c r="DR290" s="424"/>
      <c r="DS290" s="424"/>
      <c r="DT290" s="424"/>
      <c r="DU290" s="424"/>
      <c r="DV290" s="424"/>
      <c r="DW290" s="424"/>
      <c r="DX290" s="424"/>
      <c r="DY290" s="424"/>
      <c r="DZ290" s="424"/>
      <c r="EA290" s="424"/>
      <c r="EB290" s="424"/>
      <c r="EC290" s="424"/>
      <c r="ED290" s="424"/>
      <c r="EE290" s="424"/>
      <c r="EF290" s="424"/>
      <c r="EG290" s="424"/>
      <c r="EH290" s="424"/>
      <c r="EI290" s="424"/>
      <c r="EJ290" s="424"/>
      <c r="EK290" s="424"/>
      <c r="EL290" s="424"/>
      <c r="EM290" s="424"/>
      <c r="EN290" s="424"/>
      <c r="EO290" s="424"/>
      <c r="EP290" s="424"/>
      <c r="EQ290" s="424"/>
      <c r="ER290" s="424"/>
      <c r="ES290" s="424"/>
      <c r="ET290" s="424"/>
      <c r="EU290" s="424"/>
      <c r="EV290" s="424"/>
      <c r="EW290" s="424"/>
      <c r="EX290" s="424"/>
      <c r="EY290" s="424"/>
      <c r="EZ290" s="424"/>
      <c r="FA290" s="424"/>
      <c r="FB290" s="424"/>
      <c r="FC290" s="424"/>
      <c r="FD290" s="424"/>
      <c r="FE290" s="424"/>
      <c r="FF290" s="424"/>
      <c r="FG290" s="424"/>
      <c r="FH290" s="424"/>
      <c r="FI290" s="424"/>
      <c r="FJ290" s="424"/>
      <c r="FK290" s="424"/>
      <c r="FL290" s="424"/>
      <c r="FM290" s="424"/>
      <c r="FN290" s="424"/>
      <c r="FO290" s="424"/>
      <c r="FP290" s="424"/>
      <c r="FQ290" s="424"/>
      <c r="FR290" s="424"/>
      <c r="FS290" s="424"/>
      <c r="FT290" s="424"/>
      <c r="FU290" s="424"/>
    </row>
    <row r="291" spans="1:177" ht="12" customHeight="1" x14ac:dyDescent="0.25">
      <c r="A291" s="449" t="str">
        <f t="shared" si="51"/>
        <v/>
      </c>
      <c r="B291" s="449" t="str">
        <f t="shared" si="52"/>
        <v/>
      </c>
      <c r="C291" s="447" t="str">
        <f t="shared" si="53"/>
        <v/>
      </c>
      <c r="D291" s="449" t="str">
        <f>'Step 3.1 Site Details'!C31</f>
        <v>Building 22</v>
      </c>
      <c r="E291" s="449" t="str">
        <f>TRIM('Step 3.1 Site Details'!A31)</f>
        <v/>
      </c>
      <c r="F291" s="447">
        <f>'Step 3.1 Site Details'!B31</f>
        <v>0</v>
      </c>
      <c r="G291" s="449" t="str">
        <f>IF('Step 3.1 Site Details'!D31="","",TRIM('Step 3.1 Site Details'!D31))</f>
        <v/>
      </c>
      <c r="H291" s="447">
        <f>'Step 3.1 Site Details'!E31</f>
        <v>0</v>
      </c>
      <c r="I291" s="447">
        <f>'Step 3.1 Site Details'!F31</f>
        <v>0</v>
      </c>
      <c r="J291" s="952">
        <f>'Step 3.1 Site Details'!G31</f>
        <v>0</v>
      </c>
      <c r="K291" s="995">
        <f>'Step 3.1 Site Details'!H31</f>
        <v>0</v>
      </c>
      <c r="L291" s="447">
        <f>'Step 3.1 Site Details'!I31</f>
        <v>0</v>
      </c>
      <c r="M291" s="996">
        <f>'Step 3.1 Site Details'!J31</f>
        <v>0</v>
      </c>
      <c r="N291" s="996">
        <f>'Step 3.1 Site Details'!K31</f>
        <v>0</v>
      </c>
      <c r="O291" s="959">
        <f>'Step 3.1 Site Details'!L31</f>
        <v>0</v>
      </c>
      <c r="P291" s="959">
        <f>'Step 3.1 Site Details'!M31</f>
        <v>0</v>
      </c>
      <c r="Q291" s="1399">
        <f>'Step 3.1 Site Details'!N31</f>
        <v>0</v>
      </c>
      <c r="R291" s="1399">
        <f>'Step 3.1 Site Details'!O31</f>
        <v>0</v>
      </c>
      <c r="S291" s="955">
        <f>'Step 3.1 Site Details'!P31</f>
        <v>0</v>
      </c>
      <c r="T291" s="955">
        <f>'Step 3.1 Site Details'!Q31</f>
        <v>0</v>
      </c>
      <c r="U291" s="955">
        <f>'Step 3.1 Site Details'!R31</f>
        <v>0</v>
      </c>
      <c r="V291" s="955">
        <f>'Step 3.1 Site Details'!S31</f>
        <v>0</v>
      </c>
      <c r="W291" s="955">
        <f>'Step 3.1 Site Details'!T31</f>
        <v>0</v>
      </c>
      <c r="X291" s="955">
        <f>'Step 3.1 Site Details'!U31</f>
        <v>0</v>
      </c>
      <c r="Y291" s="859">
        <f>IFERROR(((_xlfn.XLOOKUP(G291,'Step 4 Support Tool'!$E$222:$E$321,'Step 4 Support Tool'!$I$222:$I$321,"",0,1)*PETREAD!O291)/100),"")</f>
        <v>0</v>
      </c>
      <c r="Z291" s="859">
        <f>IFERROR(((_xlfn.XLOOKUP(G291,'Step 4 Support Tool'!$E$222:$E$321,'Step 4 Support Tool'!$K$222:$K$321,"",0,1)*PETREAD!P291)/100),"")</f>
        <v>0</v>
      </c>
      <c r="AA291" s="859">
        <f t="shared" si="56"/>
        <v>0</v>
      </c>
      <c r="AB291" s="859">
        <f>IFERROR(AA291-(SUMIFS('Step 4 Support Tool'!$O$18:$O$217,'Step 4 Support Tool'!$E$18:$E$217,PETREAD!G291)+SUMIFS('Step 4 Support Tool'!$O$222:$O$321,'Step 4 Support Tool'!$E$222:$E$321,PETREAD!G291)),"")</f>
        <v>0</v>
      </c>
      <c r="AC291" s="860" t="str">
        <f t="shared" si="57"/>
        <v/>
      </c>
      <c r="AD291" s="917">
        <f>SUMIFS('Step 3.3 Heating System'!$J$12:$J$111,'Step 3.3 Heating System'!$C$12:$C$111,PETREAD!$G291,'Step 3.3 Heating System'!$G$12:$G$111,"Removed")</f>
        <v>0</v>
      </c>
      <c r="AE291" s="917">
        <f>SUMIFS('Step 3.3 Heating System'!$J$12:$J$111,'Step 3.3 Heating System'!$C$12:$C$111,PETREAD!$G291,'Step 3.3 Heating System'!$G$12:$G$111,"Retained")</f>
        <v>0</v>
      </c>
      <c r="AF291" s="914" t="str">
        <f t="shared" si="58"/>
        <v/>
      </c>
      <c r="AG291" s="870">
        <f>(SUMIFS('Step 4 Support Tool'!$N$18:$N$217,'Step 4 Support Tool'!$E$18:$E$217,PETREAD!G291)+SUMIFS('Step 4 Support Tool'!$N$222:$N$321,'Step 4 Support Tool'!$E$222:$E$321,PETREAD!G291))</f>
        <v>0</v>
      </c>
      <c r="AH291" s="870" t="str">
        <f>IFERROR(BE291*'Step 5 Project Governance'!D35,"")</f>
        <v/>
      </c>
      <c r="AI291" s="912" t="str">
        <f t="shared" si="54"/>
        <v/>
      </c>
      <c r="AJ291" s="917">
        <f>(SUMIFS('Step 4 Support Tool'!$S$18:$S$217,'Step 4 Support Tool'!$E$18:$E$217,PETREAD!G291)+SUMIFS('Step 4 Support Tool'!$S$222:$S$321,'Step 4 Support Tool'!$E$222:$E$321,PETREAD!G291))</f>
        <v>0</v>
      </c>
      <c r="AK291" s="917" t="str">
        <f t="shared" si="55"/>
        <v/>
      </c>
      <c r="AL291" s="860" t="str">
        <f>IFERROR(SUMIF('Step 4 Support Tool'!$E$18:$E$217,PETREAD!G291,'Step 4 Support Tool'!$N$18:$N$217)/(SUMIF('Step 4 Support Tool'!$E$18:$E$217,PETREAD!G291,'Step 4 Support Tool'!$N$18:$N$217)+SUMIF('Step 4 Support Tool'!$E$222:$E$321,PETREAD!G291,'Step 4 Support Tool'!$N$222:$N$321)),"")</f>
        <v/>
      </c>
      <c r="AM291" s="914" t="str">
        <f>_xlfn.XLOOKUP($G291,'Step 3.3 Heating System'!$C$120:$C$219,'Step 3.3 Heating System'!$AB$120:$AB$219,"",0,1)</f>
        <v/>
      </c>
      <c r="AN291" s="914" t="str">
        <f>_xlfn.XLOOKUP($G291,'Step 3.3 Heating System'!$C$120:$C$219,'Step 3.3 Heating System'!$AC$120:$AC$219,"",0,1)</f>
        <v/>
      </c>
      <c r="AO291" s="1414" t="str">
        <f>IF('Step 3.2 Building Details'!D29="","",'Step 3.2 Building Details'!D29)</f>
        <v/>
      </c>
      <c r="AP291" s="1414" t="str">
        <f>IF('Step 3.2 Building Details'!E29="","",'Step 3.2 Building Details'!E29)</f>
        <v/>
      </c>
      <c r="AQ291" s="1414" t="str">
        <f>IF('Step 3.2 Building Details'!F29="","",'Step 3.2 Building Details'!F29)</f>
        <v/>
      </c>
      <c r="AR291" s="1414" t="str">
        <f>IF('Step 3.2 Building Details'!G29="","",'Step 3.2 Building Details'!G29)</f>
        <v/>
      </c>
      <c r="AS291" s="1414" t="str">
        <f>IF('Step 3.2 Building Details'!H29="","",'Step 3.2 Building Details'!H29)</f>
        <v/>
      </c>
      <c r="AT291" s="1414" t="str">
        <f>IF('Step 3.2 Building Details'!I29="","",'Step 3.2 Building Details'!I29)</f>
        <v/>
      </c>
      <c r="AU291" s="1414" t="str">
        <f>IF('Step 3.2 Building Details'!J29="","",'Step 3.2 Building Details'!J29)</f>
        <v/>
      </c>
      <c r="AV291" s="1414" t="str">
        <f>IF('Step 3.2 Building Details'!K29="","",'Step 3.2 Building Details'!K29)</f>
        <v/>
      </c>
      <c r="AW291" s="1414" t="str">
        <f>IF('Step 3.2 Building Details'!L29="","",'Step 3.2 Building Details'!L29)</f>
        <v/>
      </c>
      <c r="AX291" s="1414" t="str">
        <f>IF('Step 3.2 Building Details'!M29="","",'Step 3.2 Building Details'!M29)</f>
        <v/>
      </c>
      <c r="AY291" s="1414" t="str">
        <f>IF('Step 3.2 Building Details'!N29="","",'Step 3.2 Building Details'!N29)</f>
        <v/>
      </c>
      <c r="AZ291" s="1414" t="str">
        <f>IF('Step 3.2 Building Details'!O29="","",'Step 3.2 Building Details'!O29)</f>
        <v/>
      </c>
      <c r="BA291" s="445"/>
      <c r="BB291" s="799" t="s">
        <v>1889</v>
      </c>
      <c r="BC291" s="799"/>
      <c r="BE291" s="860" t="str">
        <f>IFERROR((SUMIFS('Step 4 Support Tool'!$N$18:$N$217,'Step 4 Support Tool'!$E$18:$E$217,PETREAD!G291)+SUMIFS('Step 4 Support Tool'!$N$222:$N$321,'Step 4 Support Tool'!$E$222:$E$321,PETREAD!G291))/'Step 4 Support Tool'!$O$9,"")</f>
        <v/>
      </c>
      <c r="BF291" s="424"/>
      <c r="BG291" s="424"/>
      <c r="BH291" s="424"/>
      <c r="BI291" s="424"/>
      <c r="BJ291" s="424"/>
      <c r="BK291" s="424"/>
      <c r="BL291" s="424"/>
      <c r="BM291" s="424"/>
      <c r="BN291" s="424"/>
      <c r="BO291" s="424"/>
      <c r="BP291" s="424"/>
      <c r="BQ291" s="424"/>
      <c r="BR291" s="424"/>
      <c r="CL291" s="424"/>
      <c r="CM291" s="424"/>
      <c r="CN291" s="424"/>
      <c r="CO291" s="424"/>
      <c r="CP291" s="424"/>
      <c r="CQ291" s="424"/>
      <c r="CS291" s="424"/>
      <c r="CT291" s="424"/>
      <c r="CU291" s="424"/>
      <c r="CV291" s="424"/>
      <c r="CW291" s="424"/>
      <c r="CX291" s="424"/>
      <c r="CY291" s="424"/>
      <c r="CZ291" s="424"/>
      <c r="DB291" s="424"/>
      <c r="DC291" s="424"/>
      <c r="DD291" s="424"/>
      <c r="DE291" s="424"/>
      <c r="DF291" s="424"/>
      <c r="DG291" s="424"/>
      <c r="DI291" s="424"/>
      <c r="DJ291" s="424"/>
      <c r="DK291" s="424"/>
      <c r="DL291" s="424"/>
      <c r="DM291" s="424"/>
      <c r="DN291" s="424"/>
      <c r="DO291" s="424"/>
      <c r="DP291" s="424"/>
      <c r="DQ291" s="424"/>
      <c r="DR291" s="424"/>
      <c r="DS291" s="424"/>
      <c r="DT291" s="424"/>
      <c r="DU291" s="424"/>
      <c r="DV291" s="424"/>
      <c r="DW291" s="424"/>
      <c r="DX291" s="424"/>
      <c r="DY291" s="424"/>
      <c r="DZ291" s="424"/>
      <c r="EA291" s="424"/>
      <c r="EB291" s="424"/>
      <c r="EC291" s="424"/>
      <c r="ED291" s="424"/>
      <c r="EE291" s="424"/>
      <c r="EF291" s="424"/>
      <c r="EG291" s="424"/>
      <c r="EH291" s="424"/>
      <c r="EI291" s="424"/>
      <c r="EJ291" s="424"/>
      <c r="EK291" s="424"/>
      <c r="EL291" s="424"/>
      <c r="EM291" s="424"/>
      <c r="EN291" s="424"/>
      <c r="EO291" s="424"/>
      <c r="EP291" s="424"/>
      <c r="EQ291" s="424"/>
      <c r="ER291" s="424"/>
      <c r="ES291" s="424"/>
      <c r="ET291" s="424"/>
      <c r="EU291" s="424"/>
      <c r="EV291" s="424"/>
      <c r="EW291" s="424"/>
      <c r="EX291" s="424"/>
      <c r="EY291" s="424"/>
      <c r="EZ291" s="424"/>
      <c r="FA291" s="424"/>
      <c r="FB291" s="424"/>
      <c r="FC291" s="424"/>
      <c r="FD291" s="424"/>
      <c r="FE291" s="424"/>
      <c r="FF291" s="424"/>
      <c r="FG291" s="424"/>
      <c r="FH291" s="424"/>
      <c r="FI291" s="424"/>
      <c r="FJ291" s="424"/>
      <c r="FK291" s="424"/>
      <c r="FL291" s="424"/>
      <c r="FM291" s="424"/>
      <c r="FN291" s="424"/>
      <c r="FO291" s="424"/>
      <c r="FP291" s="424"/>
      <c r="FQ291" s="424"/>
      <c r="FR291" s="424"/>
      <c r="FS291" s="424"/>
      <c r="FT291" s="424"/>
      <c r="FU291" s="424"/>
    </row>
    <row r="292" spans="1:177" ht="12" customHeight="1" x14ac:dyDescent="0.25">
      <c r="A292" s="449" t="str">
        <f t="shared" si="51"/>
        <v/>
      </c>
      <c r="B292" s="449" t="str">
        <f t="shared" si="52"/>
        <v/>
      </c>
      <c r="C292" s="447" t="str">
        <f t="shared" si="53"/>
        <v/>
      </c>
      <c r="D292" s="449" t="str">
        <f>'Step 3.1 Site Details'!C32</f>
        <v>Building 23</v>
      </c>
      <c r="E292" s="449" t="str">
        <f>TRIM('Step 3.1 Site Details'!A32)</f>
        <v/>
      </c>
      <c r="F292" s="447">
        <f>'Step 3.1 Site Details'!B32</f>
        <v>0</v>
      </c>
      <c r="G292" s="449" t="str">
        <f>IF('Step 3.1 Site Details'!D32="","",TRIM('Step 3.1 Site Details'!D32))</f>
        <v/>
      </c>
      <c r="H292" s="447">
        <f>'Step 3.1 Site Details'!E32</f>
        <v>0</v>
      </c>
      <c r="I292" s="447">
        <f>'Step 3.1 Site Details'!F32</f>
        <v>0</v>
      </c>
      <c r="J292" s="952">
        <f>'Step 3.1 Site Details'!G32</f>
        <v>0</v>
      </c>
      <c r="K292" s="995">
        <f>'Step 3.1 Site Details'!H32</f>
        <v>0</v>
      </c>
      <c r="L292" s="447">
        <f>'Step 3.1 Site Details'!I32</f>
        <v>0</v>
      </c>
      <c r="M292" s="996">
        <f>'Step 3.1 Site Details'!J32</f>
        <v>0</v>
      </c>
      <c r="N292" s="996">
        <f>'Step 3.1 Site Details'!K32</f>
        <v>0</v>
      </c>
      <c r="O292" s="959">
        <f>'Step 3.1 Site Details'!L32</f>
        <v>0</v>
      </c>
      <c r="P292" s="959">
        <f>'Step 3.1 Site Details'!M32</f>
        <v>0</v>
      </c>
      <c r="Q292" s="1399">
        <f>'Step 3.1 Site Details'!N32</f>
        <v>0</v>
      </c>
      <c r="R292" s="1399">
        <f>'Step 3.1 Site Details'!O32</f>
        <v>0</v>
      </c>
      <c r="S292" s="955">
        <f>'Step 3.1 Site Details'!P32</f>
        <v>0</v>
      </c>
      <c r="T292" s="955">
        <f>'Step 3.1 Site Details'!Q32</f>
        <v>0</v>
      </c>
      <c r="U292" s="955">
        <f>'Step 3.1 Site Details'!R32</f>
        <v>0</v>
      </c>
      <c r="V292" s="955">
        <f>'Step 3.1 Site Details'!S32</f>
        <v>0</v>
      </c>
      <c r="W292" s="955">
        <f>'Step 3.1 Site Details'!T32</f>
        <v>0</v>
      </c>
      <c r="X292" s="955">
        <f>'Step 3.1 Site Details'!U32</f>
        <v>0</v>
      </c>
      <c r="Y292" s="859">
        <f>IFERROR(((_xlfn.XLOOKUP(G292,'Step 4 Support Tool'!$E$222:$E$321,'Step 4 Support Tool'!$I$222:$I$321,"",0,1)*PETREAD!O292)/100),"")</f>
        <v>0</v>
      </c>
      <c r="Z292" s="859">
        <f>IFERROR(((_xlfn.XLOOKUP(G292,'Step 4 Support Tool'!$E$222:$E$321,'Step 4 Support Tool'!$K$222:$K$321,"",0,1)*PETREAD!P292)/100),"")</f>
        <v>0</v>
      </c>
      <c r="AA292" s="859">
        <f t="shared" si="56"/>
        <v>0</v>
      </c>
      <c r="AB292" s="859">
        <f>IFERROR(AA292-(SUMIFS('Step 4 Support Tool'!$O$18:$O$217,'Step 4 Support Tool'!$E$18:$E$217,PETREAD!G292)+SUMIFS('Step 4 Support Tool'!$O$222:$O$321,'Step 4 Support Tool'!$E$222:$E$321,PETREAD!G292)),"")</f>
        <v>0</v>
      </c>
      <c r="AC292" s="860" t="str">
        <f t="shared" si="57"/>
        <v/>
      </c>
      <c r="AD292" s="917">
        <f>SUMIFS('Step 3.3 Heating System'!$J$12:$J$111,'Step 3.3 Heating System'!$C$12:$C$111,PETREAD!$G292,'Step 3.3 Heating System'!$G$12:$G$111,"Removed")</f>
        <v>0</v>
      </c>
      <c r="AE292" s="917">
        <f>SUMIFS('Step 3.3 Heating System'!$J$12:$J$111,'Step 3.3 Heating System'!$C$12:$C$111,PETREAD!$G292,'Step 3.3 Heating System'!$G$12:$G$111,"Retained")</f>
        <v>0</v>
      </c>
      <c r="AF292" s="914" t="str">
        <f t="shared" si="58"/>
        <v/>
      </c>
      <c r="AG292" s="870">
        <f>(SUMIFS('Step 4 Support Tool'!$N$18:$N$217,'Step 4 Support Tool'!$E$18:$E$217,PETREAD!G292)+SUMIFS('Step 4 Support Tool'!$N$222:$N$321,'Step 4 Support Tool'!$E$222:$E$321,PETREAD!G292))</f>
        <v>0</v>
      </c>
      <c r="AH292" s="870" t="str">
        <f>IFERROR(BE292*'Step 5 Project Governance'!D36,"")</f>
        <v/>
      </c>
      <c r="AI292" s="912" t="str">
        <f t="shared" si="54"/>
        <v/>
      </c>
      <c r="AJ292" s="917">
        <f>(SUMIFS('Step 4 Support Tool'!$S$18:$S$217,'Step 4 Support Tool'!$E$18:$E$217,PETREAD!G292)+SUMIFS('Step 4 Support Tool'!$S$222:$S$321,'Step 4 Support Tool'!$E$222:$E$321,PETREAD!G292))</f>
        <v>0</v>
      </c>
      <c r="AK292" s="917" t="str">
        <f t="shared" si="55"/>
        <v/>
      </c>
      <c r="AL292" s="860" t="str">
        <f>IFERROR(SUMIF('Step 4 Support Tool'!$E$18:$E$217,PETREAD!G292,'Step 4 Support Tool'!$N$18:$N$217)/(SUMIF('Step 4 Support Tool'!$E$18:$E$217,PETREAD!G292,'Step 4 Support Tool'!$N$18:$N$217)+SUMIF('Step 4 Support Tool'!$E$222:$E$321,PETREAD!G292,'Step 4 Support Tool'!$N$222:$N$321)),"")</f>
        <v/>
      </c>
      <c r="AM292" s="914" t="str">
        <f>_xlfn.XLOOKUP($G292,'Step 3.3 Heating System'!$C$120:$C$219,'Step 3.3 Heating System'!$AB$120:$AB$219,"",0,1)</f>
        <v/>
      </c>
      <c r="AN292" s="914" t="str">
        <f>_xlfn.XLOOKUP($G292,'Step 3.3 Heating System'!$C$120:$C$219,'Step 3.3 Heating System'!$AC$120:$AC$219,"",0,1)</f>
        <v/>
      </c>
      <c r="AO292" s="1414" t="str">
        <f>IF('Step 3.2 Building Details'!D30="","",'Step 3.2 Building Details'!D30)</f>
        <v/>
      </c>
      <c r="AP292" s="1414" t="str">
        <f>IF('Step 3.2 Building Details'!E30="","",'Step 3.2 Building Details'!E30)</f>
        <v/>
      </c>
      <c r="AQ292" s="1414" t="str">
        <f>IF('Step 3.2 Building Details'!F30="","",'Step 3.2 Building Details'!F30)</f>
        <v/>
      </c>
      <c r="AR292" s="1414" t="str">
        <f>IF('Step 3.2 Building Details'!G30="","",'Step 3.2 Building Details'!G30)</f>
        <v/>
      </c>
      <c r="AS292" s="1414" t="str">
        <f>IF('Step 3.2 Building Details'!H30="","",'Step 3.2 Building Details'!H30)</f>
        <v/>
      </c>
      <c r="AT292" s="1414" t="str">
        <f>IF('Step 3.2 Building Details'!I30="","",'Step 3.2 Building Details'!I30)</f>
        <v/>
      </c>
      <c r="AU292" s="1414" t="str">
        <f>IF('Step 3.2 Building Details'!J30="","",'Step 3.2 Building Details'!J30)</f>
        <v/>
      </c>
      <c r="AV292" s="1414" t="str">
        <f>IF('Step 3.2 Building Details'!K30="","",'Step 3.2 Building Details'!K30)</f>
        <v/>
      </c>
      <c r="AW292" s="1414" t="str">
        <f>IF('Step 3.2 Building Details'!L30="","",'Step 3.2 Building Details'!L30)</f>
        <v/>
      </c>
      <c r="AX292" s="1414" t="str">
        <f>IF('Step 3.2 Building Details'!M30="","",'Step 3.2 Building Details'!M30)</f>
        <v/>
      </c>
      <c r="AY292" s="1414" t="str">
        <f>IF('Step 3.2 Building Details'!N30="","",'Step 3.2 Building Details'!N30)</f>
        <v/>
      </c>
      <c r="AZ292" s="1414" t="str">
        <f>IF('Step 3.2 Building Details'!O30="","",'Step 3.2 Building Details'!O30)</f>
        <v/>
      </c>
      <c r="BA292" s="445" t="s">
        <v>1484</v>
      </c>
      <c r="BB292" s="799" t="s">
        <v>1890</v>
      </c>
      <c r="BC292" s="799"/>
      <c r="BE292" s="860" t="str">
        <f>IFERROR((SUMIFS('Step 4 Support Tool'!$N$18:$N$217,'Step 4 Support Tool'!$E$18:$E$217,PETREAD!G292)+SUMIFS('Step 4 Support Tool'!$N$222:$N$321,'Step 4 Support Tool'!$E$222:$E$321,PETREAD!G292))/'Step 4 Support Tool'!$O$9,"")</f>
        <v/>
      </c>
      <c r="BF292" s="424"/>
      <c r="BG292" s="424"/>
      <c r="BH292" s="424"/>
      <c r="BI292" s="424"/>
      <c r="BJ292" s="424"/>
      <c r="BK292" s="424"/>
      <c r="BL292" s="424"/>
      <c r="BM292" s="424"/>
      <c r="BN292" s="424"/>
      <c r="BO292" s="424"/>
      <c r="BP292" s="424"/>
      <c r="BQ292" s="424"/>
      <c r="BR292" s="424"/>
      <c r="CL292" s="424"/>
      <c r="CM292" s="424"/>
      <c r="CN292" s="424"/>
      <c r="CO292" s="424"/>
      <c r="CP292" s="424"/>
      <c r="CQ292" s="424"/>
      <c r="CS292" s="424"/>
      <c r="CT292" s="424"/>
      <c r="CU292" s="424"/>
      <c r="CV292" s="424"/>
      <c r="CW292" s="424"/>
      <c r="CX292" s="424"/>
      <c r="CY292" s="424"/>
      <c r="CZ292" s="424"/>
      <c r="DB292" s="424"/>
      <c r="DC292" s="424"/>
      <c r="DD292" s="424"/>
      <c r="DE292" s="424"/>
      <c r="DF292" s="424"/>
      <c r="DG292" s="424"/>
      <c r="DI292" s="424"/>
      <c r="DJ292" s="424"/>
      <c r="DK292" s="424"/>
      <c r="DL292" s="424"/>
      <c r="DM292" s="424"/>
      <c r="DN292" s="424"/>
      <c r="DO292" s="424"/>
      <c r="DP292" s="424"/>
      <c r="DQ292" s="424"/>
      <c r="DR292" s="424"/>
      <c r="DS292" s="424"/>
      <c r="DT292" s="424"/>
      <c r="DU292" s="424"/>
      <c r="DV292" s="424"/>
      <c r="DW292" s="424"/>
      <c r="DX292" s="424"/>
      <c r="DY292" s="424"/>
      <c r="DZ292" s="424"/>
      <c r="EA292" s="424"/>
      <c r="EB292" s="424"/>
      <c r="EC292" s="424"/>
      <c r="ED292" s="424"/>
      <c r="EE292" s="424"/>
      <c r="EF292" s="424"/>
      <c r="EG292" s="424"/>
      <c r="EH292" s="424"/>
      <c r="EI292" s="424"/>
      <c r="EJ292" s="424"/>
      <c r="EK292" s="424"/>
      <c r="EL292" s="424"/>
      <c r="EM292" s="424"/>
      <c r="EN292" s="424"/>
      <c r="EO292" s="424"/>
      <c r="EP292" s="424"/>
      <c r="EQ292" s="424"/>
      <c r="ER292" s="424"/>
      <c r="ES292" s="424"/>
      <c r="ET292" s="424"/>
      <c r="EU292" s="424"/>
      <c r="EV292" s="424"/>
      <c r="EW292" s="424"/>
      <c r="EX292" s="424"/>
      <c r="EY292" s="424"/>
      <c r="EZ292" s="424"/>
      <c r="FA292" s="424"/>
      <c r="FB292" s="424"/>
      <c r="FC292" s="424"/>
      <c r="FD292" s="424"/>
      <c r="FE292" s="424"/>
      <c r="FF292" s="424"/>
      <c r="FG292" s="424"/>
      <c r="FH292" s="424"/>
      <c r="FI292" s="424"/>
      <c r="FJ292" s="424"/>
      <c r="FK292" s="424"/>
      <c r="FL292" s="424"/>
      <c r="FM292" s="424"/>
      <c r="FN292" s="424"/>
      <c r="FO292" s="424"/>
      <c r="FP292" s="424"/>
      <c r="FQ292" s="424"/>
      <c r="FR292" s="424"/>
      <c r="FS292" s="424"/>
      <c r="FT292" s="424"/>
      <c r="FU292" s="424"/>
    </row>
    <row r="293" spans="1:177" ht="12" customHeight="1" x14ac:dyDescent="0.25">
      <c r="A293" s="449" t="str">
        <f t="shared" si="51"/>
        <v/>
      </c>
      <c r="B293" s="449" t="str">
        <f t="shared" si="52"/>
        <v/>
      </c>
      <c r="C293" s="447" t="str">
        <f t="shared" si="53"/>
        <v/>
      </c>
      <c r="D293" s="449" t="str">
        <f>'Step 3.1 Site Details'!C33</f>
        <v>Building 24</v>
      </c>
      <c r="E293" s="449" t="str">
        <f>TRIM('Step 3.1 Site Details'!A33)</f>
        <v/>
      </c>
      <c r="F293" s="447">
        <f>'Step 3.1 Site Details'!B33</f>
        <v>0</v>
      </c>
      <c r="G293" s="449" t="str">
        <f>IF('Step 3.1 Site Details'!D33="","",TRIM('Step 3.1 Site Details'!D33))</f>
        <v/>
      </c>
      <c r="H293" s="447">
        <f>'Step 3.1 Site Details'!E33</f>
        <v>0</v>
      </c>
      <c r="I293" s="447">
        <f>'Step 3.1 Site Details'!F33</f>
        <v>0</v>
      </c>
      <c r="J293" s="952">
        <f>'Step 3.1 Site Details'!G33</f>
        <v>0</v>
      </c>
      <c r="K293" s="995">
        <f>'Step 3.1 Site Details'!H33</f>
        <v>0</v>
      </c>
      <c r="L293" s="447">
        <f>'Step 3.1 Site Details'!I33</f>
        <v>0</v>
      </c>
      <c r="M293" s="996">
        <f>'Step 3.1 Site Details'!J33</f>
        <v>0</v>
      </c>
      <c r="N293" s="996">
        <f>'Step 3.1 Site Details'!K33</f>
        <v>0</v>
      </c>
      <c r="O293" s="959">
        <f>'Step 3.1 Site Details'!L33</f>
        <v>0</v>
      </c>
      <c r="P293" s="959">
        <f>'Step 3.1 Site Details'!M33</f>
        <v>0</v>
      </c>
      <c r="Q293" s="1399">
        <f>'Step 3.1 Site Details'!N33</f>
        <v>0</v>
      </c>
      <c r="R293" s="1399">
        <f>'Step 3.1 Site Details'!O33</f>
        <v>0</v>
      </c>
      <c r="S293" s="955">
        <f>'Step 3.1 Site Details'!P33</f>
        <v>0</v>
      </c>
      <c r="T293" s="955">
        <f>'Step 3.1 Site Details'!Q33</f>
        <v>0</v>
      </c>
      <c r="U293" s="955">
        <f>'Step 3.1 Site Details'!R33</f>
        <v>0</v>
      </c>
      <c r="V293" s="955">
        <f>'Step 3.1 Site Details'!S33</f>
        <v>0</v>
      </c>
      <c r="W293" s="955">
        <f>'Step 3.1 Site Details'!T33</f>
        <v>0</v>
      </c>
      <c r="X293" s="955">
        <f>'Step 3.1 Site Details'!U33</f>
        <v>0</v>
      </c>
      <c r="Y293" s="859">
        <f>IFERROR(((_xlfn.XLOOKUP(G293,'Step 4 Support Tool'!$E$222:$E$321,'Step 4 Support Tool'!$I$222:$I$321,"",0,1)*PETREAD!O293)/100),"")</f>
        <v>0</v>
      </c>
      <c r="Z293" s="859">
        <f>IFERROR(((_xlfn.XLOOKUP(G293,'Step 4 Support Tool'!$E$222:$E$321,'Step 4 Support Tool'!$K$222:$K$321,"",0,1)*PETREAD!P293)/100),"")</f>
        <v>0</v>
      </c>
      <c r="AA293" s="859">
        <f t="shared" si="56"/>
        <v>0</v>
      </c>
      <c r="AB293" s="859">
        <f>IFERROR(AA293-(SUMIFS('Step 4 Support Tool'!$O$18:$O$217,'Step 4 Support Tool'!$E$18:$E$217,PETREAD!G293)+SUMIFS('Step 4 Support Tool'!$O$222:$O$321,'Step 4 Support Tool'!$E$222:$E$321,PETREAD!G293)),"")</f>
        <v>0</v>
      </c>
      <c r="AC293" s="860" t="str">
        <f t="shared" si="57"/>
        <v/>
      </c>
      <c r="AD293" s="917">
        <f>SUMIFS('Step 3.3 Heating System'!$J$12:$J$111,'Step 3.3 Heating System'!$C$12:$C$111,PETREAD!$G293,'Step 3.3 Heating System'!$G$12:$G$111,"Removed")</f>
        <v>0</v>
      </c>
      <c r="AE293" s="917">
        <f>SUMIFS('Step 3.3 Heating System'!$J$12:$J$111,'Step 3.3 Heating System'!$C$12:$C$111,PETREAD!$G293,'Step 3.3 Heating System'!$G$12:$G$111,"Retained")</f>
        <v>0</v>
      </c>
      <c r="AF293" s="914" t="str">
        <f t="shared" si="58"/>
        <v/>
      </c>
      <c r="AG293" s="870">
        <f>(SUMIFS('Step 4 Support Tool'!$N$18:$N$217,'Step 4 Support Tool'!$E$18:$E$217,PETREAD!G293)+SUMIFS('Step 4 Support Tool'!$N$222:$N$321,'Step 4 Support Tool'!$E$222:$E$321,PETREAD!G293))</f>
        <v>0</v>
      </c>
      <c r="AH293" s="870" t="str">
        <f>IFERROR(BE293*'Step 5 Project Governance'!#REF!,"")</f>
        <v/>
      </c>
      <c r="AI293" s="912" t="str">
        <f t="shared" si="54"/>
        <v/>
      </c>
      <c r="AJ293" s="917">
        <f>(SUMIFS('Step 4 Support Tool'!$S$18:$S$217,'Step 4 Support Tool'!$E$18:$E$217,PETREAD!G293)+SUMIFS('Step 4 Support Tool'!$S$222:$S$321,'Step 4 Support Tool'!$E$222:$E$321,PETREAD!G293))</f>
        <v>0</v>
      </c>
      <c r="AK293" s="917" t="str">
        <f t="shared" si="55"/>
        <v/>
      </c>
      <c r="AL293" s="860" t="str">
        <f>IFERROR(SUMIF('Step 4 Support Tool'!$E$18:$E$217,PETREAD!G293,'Step 4 Support Tool'!$N$18:$N$217)/(SUMIF('Step 4 Support Tool'!$E$18:$E$217,PETREAD!G293,'Step 4 Support Tool'!$N$18:$N$217)+SUMIF('Step 4 Support Tool'!$E$222:$E$321,PETREAD!G293,'Step 4 Support Tool'!$N$222:$N$321)),"")</f>
        <v/>
      </c>
      <c r="AM293" s="914" t="str">
        <f>_xlfn.XLOOKUP($G293,'Step 3.3 Heating System'!$C$120:$C$219,'Step 3.3 Heating System'!$AB$120:$AB$219,"",0,1)</f>
        <v/>
      </c>
      <c r="AN293" s="914" t="str">
        <f>_xlfn.XLOOKUP($G293,'Step 3.3 Heating System'!$C$120:$C$219,'Step 3.3 Heating System'!$AC$120:$AC$219,"",0,1)</f>
        <v/>
      </c>
      <c r="AO293" s="1414" t="str">
        <f>IF('Step 3.2 Building Details'!D31="","",'Step 3.2 Building Details'!D31)</f>
        <v/>
      </c>
      <c r="AP293" s="1414" t="str">
        <f>IF('Step 3.2 Building Details'!E31="","",'Step 3.2 Building Details'!E31)</f>
        <v/>
      </c>
      <c r="AQ293" s="1414" t="str">
        <f>IF('Step 3.2 Building Details'!F31="","",'Step 3.2 Building Details'!F31)</f>
        <v/>
      </c>
      <c r="AR293" s="1414" t="str">
        <f>IF('Step 3.2 Building Details'!G31="","",'Step 3.2 Building Details'!G31)</f>
        <v/>
      </c>
      <c r="AS293" s="1414" t="str">
        <f>IF('Step 3.2 Building Details'!H31="","",'Step 3.2 Building Details'!H31)</f>
        <v/>
      </c>
      <c r="AT293" s="1414" t="str">
        <f>IF('Step 3.2 Building Details'!I31="","",'Step 3.2 Building Details'!I31)</f>
        <v/>
      </c>
      <c r="AU293" s="1414" t="str">
        <f>IF('Step 3.2 Building Details'!J31="","",'Step 3.2 Building Details'!J31)</f>
        <v/>
      </c>
      <c r="AV293" s="1414" t="str">
        <f>IF('Step 3.2 Building Details'!K31="","",'Step 3.2 Building Details'!K31)</f>
        <v/>
      </c>
      <c r="AW293" s="1414" t="str">
        <f>IF('Step 3.2 Building Details'!L31="","",'Step 3.2 Building Details'!L31)</f>
        <v/>
      </c>
      <c r="AX293" s="1414" t="str">
        <f>IF('Step 3.2 Building Details'!M31="","",'Step 3.2 Building Details'!M31)</f>
        <v/>
      </c>
      <c r="AY293" s="1414" t="str">
        <f>IF('Step 3.2 Building Details'!N31="","",'Step 3.2 Building Details'!N31)</f>
        <v/>
      </c>
      <c r="AZ293" s="1414" t="str">
        <f>IF('Step 3.2 Building Details'!O31="","",'Step 3.2 Building Details'!O31)</f>
        <v/>
      </c>
      <c r="BA293" s="929"/>
      <c r="BB293" s="799" t="s">
        <v>1891</v>
      </c>
      <c r="BC293" s="799"/>
      <c r="BE293" s="860" t="str">
        <f>IFERROR((SUMIFS('Step 4 Support Tool'!$N$18:$N$217,'Step 4 Support Tool'!$E$18:$E$217,PETREAD!G293)+SUMIFS('Step 4 Support Tool'!$N$222:$N$321,'Step 4 Support Tool'!$E$222:$E$321,PETREAD!G293))/'Step 4 Support Tool'!$O$9,"")</f>
        <v/>
      </c>
      <c r="BF293" s="424"/>
      <c r="BG293" s="424"/>
      <c r="BH293" s="424"/>
      <c r="BI293" s="424"/>
      <c r="BJ293" s="424"/>
      <c r="BK293" s="424"/>
      <c r="BL293" s="424"/>
      <c r="BM293" s="424"/>
      <c r="BN293" s="424"/>
      <c r="BO293" s="424"/>
      <c r="BP293" s="424"/>
      <c r="BQ293" s="424"/>
      <c r="BR293" s="424"/>
      <c r="CL293" s="424"/>
      <c r="CM293" s="424"/>
      <c r="CN293" s="424"/>
      <c r="CO293" s="424"/>
      <c r="CP293" s="424"/>
      <c r="CQ293" s="424"/>
      <c r="CS293" s="424"/>
      <c r="CT293" s="424"/>
      <c r="CU293" s="424"/>
      <c r="CV293" s="424"/>
      <c r="CW293" s="424"/>
      <c r="CX293" s="424"/>
      <c r="CY293" s="424"/>
      <c r="CZ293" s="424"/>
      <c r="DB293" s="424"/>
      <c r="DC293" s="424"/>
      <c r="DD293" s="424"/>
      <c r="DE293" s="424"/>
      <c r="DF293" s="424"/>
      <c r="DG293" s="424"/>
      <c r="DI293" s="424"/>
      <c r="DJ293" s="424"/>
      <c r="DK293" s="424"/>
      <c r="DL293" s="424"/>
      <c r="DM293" s="424"/>
      <c r="DN293" s="424"/>
      <c r="DO293" s="424"/>
      <c r="DP293" s="424"/>
      <c r="DQ293" s="424"/>
      <c r="DR293" s="424"/>
      <c r="DS293" s="424"/>
      <c r="DT293" s="424"/>
      <c r="DU293" s="424"/>
      <c r="DV293" s="424"/>
      <c r="DW293" s="424"/>
      <c r="DX293" s="424"/>
      <c r="DY293" s="424"/>
      <c r="DZ293" s="424"/>
      <c r="EA293" s="424"/>
      <c r="EB293" s="424"/>
      <c r="EC293" s="424"/>
      <c r="ED293" s="424"/>
      <c r="EE293" s="424"/>
      <c r="EF293" s="424"/>
      <c r="EG293" s="424"/>
      <c r="EH293" s="424"/>
      <c r="EI293" s="424"/>
      <c r="EJ293" s="424"/>
      <c r="EK293" s="424"/>
      <c r="EL293" s="424"/>
      <c r="EM293" s="424"/>
      <c r="EN293" s="424"/>
      <c r="EO293" s="424"/>
      <c r="EP293" s="424"/>
      <c r="EQ293" s="424"/>
      <c r="ER293" s="424"/>
      <c r="ES293" s="424"/>
      <c r="ET293" s="424"/>
      <c r="EU293" s="424"/>
      <c r="EV293" s="424"/>
      <c r="EW293" s="424"/>
      <c r="EX293" s="424"/>
      <c r="EY293" s="424"/>
      <c r="EZ293" s="424"/>
      <c r="FA293" s="424"/>
      <c r="FB293" s="424"/>
      <c r="FC293" s="424"/>
      <c r="FD293" s="424"/>
      <c r="FE293" s="424"/>
      <c r="FF293" s="424"/>
      <c r="FG293" s="424"/>
      <c r="FH293" s="424"/>
      <c r="FI293" s="424"/>
      <c r="FJ293" s="424"/>
      <c r="FK293" s="424"/>
      <c r="FL293" s="424"/>
      <c r="FM293" s="424"/>
      <c r="FN293" s="424"/>
      <c r="FO293" s="424"/>
      <c r="FP293" s="424"/>
      <c r="FQ293" s="424"/>
      <c r="FR293" s="424"/>
      <c r="FS293" s="424"/>
      <c r="FT293" s="424"/>
      <c r="FU293" s="424"/>
    </row>
    <row r="294" spans="1:177" ht="12" customHeight="1" x14ac:dyDescent="0.25">
      <c r="A294" s="449" t="str">
        <f t="shared" si="51"/>
        <v/>
      </c>
      <c r="B294" s="449" t="str">
        <f t="shared" si="52"/>
        <v/>
      </c>
      <c r="C294" s="447" t="str">
        <f t="shared" si="53"/>
        <v/>
      </c>
      <c r="D294" s="449" t="str">
        <f>'Step 3.1 Site Details'!C34</f>
        <v>Building 25</v>
      </c>
      <c r="E294" s="449" t="str">
        <f>TRIM('Step 3.1 Site Details'!A34)</f>
        <v/>
      </c>
      <c r="F294" s="447">
        <f>'Step 3.1 Site Details'!B34</f>
        <v>0</v>
      </c>
      <c r="G294" s="449" t="str">
        <f>IF('Step 3.1 Site Details'!D34="","",TRIM('Step 3.1 Site Details'!D34))</f>
        <v/>
      </c>
      <c r="H294" s="447">
        <f>'Step 3.1 Site Details'!E34</f>
        <v>0</v>
      </c>
      <c r="I294" s="447">
        <f>'Step 3.1 Site Details'!F34</f>
        <v>0</v>
      </c>
      <c r="J294" s="952">
        <f>'Step 3.1 Site Details'!G34</f>
        <v>0</v>
      </c>
      <c r="K294" s="995">
        <f>'Step 3.1 Site Details'!H34</f>
        <v>0</v>
      </c>
      <c r="L294" s="447">
        <f>'Step 3.1 Site Details'!I34</f>
        <v>0</v>
      </c>
      <c r="M294" s="996">
        <f>'Step 3.1 Site Details'!J34</f>
        <v>0</v>
      </c>
      <c r="N294" s="996">
        <f>'Step 3.1 Site Details'!K34</f>
        <v>0</v>
      </c>
      <c r="O294" s="959">
        <f>'Step 3.1 Site Details'!L34</f>
        <v>0</v>
      </c>
      <c r="P294" s="959">
        <f>'Step 3.1 Site Details'!M34</f>
        <v>0</v>
      </c>
      <c r="Q294" s="1399">
        <f>'Step 3.1 Site Details'!N34</f>
        <v>0</v>
      </c>
      <c r="R294" s="1399">
        <f>'Step 3.1 Site Details'!O34</f>
        <v>0</v>
      </c>
      <c r="S294" s="955">
        <f>'Step 3.1 Site Details'!P34</f>
        <v>0</v>
      </c>
      <c r="T294" s="955">
        <f>'Step 3.1 Site Details'!Q34</f>
        <v>0</v>
      </c>
      <c r="U294" s="955">
        <f>'Step 3.1 Site Details'!R34</f>
        <v>0</v>
      </c>
      <c r="V294" s="955">
        <f>'Step 3.1 Site Details'!S34</f>
        <v>0</v>
      </c>
      <c r="W294" s="955">
        <f>'Step 3.1 Site Details'!T34</f>
        <v>0</v>
      </c>
      <c r="X294" s="955">
        <f>'Step 3.1 Site Details'!U34</f>
        <v>0</v>
      </c>
      <c r="Y294" s="859">
        <f>IFERROR(((_xlfn.XLOOKUP(G294,'Step 4 Support Tool'!$E$222:$E$321,'Step 4 Support Tool'!$I$222:$I$321,"",0,1)*PETREAD!O294)/100),"")</f>
        <v>0</v>
      </c>
      <c r="Z294" s="859">
        <f>IFERROR(((_xlfn.XLOOKUP(G294,'Step 4 Support Tool'!$E$222:$E$321,'Step 4 Support Tool'!$K$222:$K$321,"",0,1)*PETREAD!P294)/100),"")</f>
        <v>0</v>
      </c>
      <c r="AA294" s="859">
        <f t="shared" si="56"/>
        <v>0</v>
      </c>
      <c r="AB294" s="859">
        <f>IFERROR(AA294-(SUMIFS('Step 4 Support Tool'!$O$18:$O$217,'Step 4 Support Tool'!$E$18:$E$217,PETREAD!G294)+SUMIFS('Step 4 Support Tool'!$O$222:$O$321,'Step 4 Support Tool'!$E$222:$E$321,PETREAD!G294)),"")</f>
        <v>0</v>
      </c>
      <c r="AC294" s="860" t="str">
        <f t="shared" si="57"/>
        <v/>
      </c>
      <c r="AD294" s="917">
        <f>SUMIFS('Step 3.3 Heating System'!$J$12:$J$111,'Step 3.3 Heating System'!$C$12:$C$111,PETREAD!$G294,'Step 3.3 Heating System'!$G$12:$G$111,"Removed")</f>
        <v>0</v>
      </c>
      <c r="AE294" s="917">
        <f>SUMIFS('Step 3.3 Heating System'!$J$12:$J$111,'Step 3.3 Heating System'!$C$12:$C$111,PETREAD!$G294,'Step 3.3 Heating System'!$G$12:$G$111,"Retained")</f>
        <v>0</v>
      </c>
      <c r="AF294" s="914" t="str">
        <f t="shared" si="58"/>
        <v/>
      </c>
      <c r="AG294" s="870">
        <f>(SUMIFS('Step 4 Support Tool'!$N$18:$N$217,'Step 4 Support Tool'!$E$18:$E$217,PETREAD!G294)+SUMIFS('Step 4 Support Tool'!$N$222:$N$321,'Step 4 Support Tool'!$E$222:$E$321,PETREAD!G294))</f>
        <v>0</v>
      </c>
      <c r="AH294" s="870" t="str">
        <f>IFERROR(BE294*'Step 5 Project Governance'!D37,"")</f>
        <v/>
      </c>
      <c r="AI294" s="912" t="str">
        <f t="shared" si="54"/>
        <v/>
      </c>
      <c r="AJ294" s="917">
        <f>(SUMIFS('Step 4 Support Tool'!$S$18:$S$217,'Step 4 Support Tool'!$E$18:$E$217,PETREAD!G294)+SUMIFS('Step 4 Support Tool'!$S$222:$S$321,'Step 4 Support Tool'!$E$222:$E$321,PETREAD!G294))</f>
        <v>0</v>
      </c>
      <c r="AK294" s="917" t="str">
        <f t="shared" si="55"/>
        <v/>
      </c>
      <c r="AL294" s="860" t="str">
        <f>IFERROR(SUMIF('Step 4 Support Tool'!$E$18:$E$217,PETREAD!G294,'Step 4 Support Tool'!$N$18:$N$217)/(SUMIF('Step 4 Support Tool'!$E$18:$E$217,PETREAD!G294,'Step 4 Support Tool'!$N$18:$N$217)+SUMIF('Step 4 Support Tool'!$E$222:$E$321,PETREAD!G294,'Step 4 Support Tool'!$N$222:$N$321)),"")</f>
        <v/>
      </c>
      <c r="AM294" s="914" t="str">
        <f>_xlfn.XLOOKUP($G294,'Step 3.3 Heating System'!$C$120:$C$219,'Step 3.3 Heating System'!$AB$120:$AB$219,"",0,1)</f>
        <v/>
      </c>
      <c r="AN294" s="914" t="str">
        <f>_xlfn.XLOOKUP($G294,'Step 3.3 Heating System'!$C$120:$C$219,'Step 3.3 Heating System'!$AC$120:$AC$219,"",0,1)</f>
        <v/>
      </c>
      <c r="AO294" s="1414" t="str">
        <f>IF('Step 3.2 Building Details'!D32="","",'Step 3.2 Building Details'!D32)</f>
        <v/>
      </c>
      <c r="AP294" s="1414" t="str">
        <f>IF('Step 3.2 Building Details'!E32="","",'Step 3.2 Building Details'!E32)</f>
        <v/>
      </c>
      <c r="AQ294" s="1414" t="str">
        <f>IF('Step 3.2 Building Details'!F32="","",'Step 3.2 Building Details'!F32)</f>
        <v/>
      </c>
      <c r="AR294" s="1414" t="str">
        <f>IF('Step 3.2 Building Details'!G32="","",'Step 3.2 Building Details'!G32)</f>
        <v/>
      </c>
      <c r="AS294" s="1414" t="str">
        <f>IF('Step 3.2 Building Details'!H32="","",'Step 3.2 Building Details'!H32)</f>
        <v/>
      </c>
      <c r="AT294" s="1414" t="str">
        <f>IF('Step 3.2 Building Details'!I32="","",'Step 3.2 Building Details'!I32)</f>
        <v/>
      </c>
      <c r="AU294" s="1414" t="str">
        <f>IF('Step 3.2 Building Details'!J32="","",'Step 3.2 Building Details'!J32)</f>
        <v/>
      </c>
      <c r="AV294" s="1414" t="str">
        <f>IF('Step 3.2 Building Details'!K32="","",'Step 3.2 Building Details'!K32)</f>
        <v/>
      </c>
      <c r="AW294" s="1414" t="str">
        <f>IF('Step 3.2 Building Details'!L32="","",'Step 3.2 Building Details'!L32)</f>
        <v/>
      </c>
      <c r="AX294" s="1414" t="str">
        <f>IF('Step 3.2 Building Details'!M32="","",'Step 3.2 Building Details'!M32)</f>
        <v/>
      </c>
      <c r="AY294" s="1414" t="str">
        <f>IF('Step 3.2 Building Details'!N32="","",'Step 3.2 Building Details'!N32)</f>
        <v/>
      </c>
      <c r="AZ294" s="1414" t="str">
        <f>IF('Step 3.2 Building Details'!O32="","",'Step 3.2 Building Details'!O32)</f>
        <v/>
      </c>
      <c r="BA294" s="929"/>
      <c r="BB294" s="799" t="s">
        <v>1892</v>
      </c>
      <c r="BC294" s="799"/>
      <c r="BE294" s="860" t="str">
        <f>IFERROR((SUMIFS('Step 4 Support Tool'!$N$18:$N$217,'Step 4 Support Tool'!$E$18:$E$217,PETREAD!G294)+SUMIFS('Step 4 Support Tool'!$N$222:$N$321,'Step 4 Support Tool'!$E$222:$E$321,PETREAD!G294))/'Step 4 Support Tool'!$O$9,"")</f>
        <v/>
      </c>
      <c r="BF294" s="424"/>
      <c r="BG294" s="424"/>
      <c r="BH294" s="424"/>
      <c r="BI294" s="424"/>
      <c r="BJ294" s="424"/>
      <c r="BK294" s="424"/>
      <c r="BL294" s="424"/>
      <c r="BM294" s="424"/>
      <c r="BN294" s="424"/>
      <c r="BO294" s="424"/>
      <c r="BP294" s="424"/>
      <c r="BQ294" s="424"/>
      <c r="BR294" s="424"/>
      <c r="CL294" s="424"/>
      <c r="CM294" s="424"/>
      <c r="CN294" s="424"/>
      <c r="CO294" s="424"/>
      <c r="CP294" s="424"/>
      <c r="CQ294" s="424"/>
      <c r="CS294" s="424"/>
      <c r="CT294" s="424"/>
      <c r="CU294" s="424"/>
      <c r="CV294" s="424"/>
      <c r="CW294" s="424"/>
      <c r="CX294" s="424"/>
      <c r="CY294" s="424"/>
      <c r="CZ294" s="424"/>
      <c r="DB294" s="424"/>
      <c r="DC294" s="424"/>
      <c r="DD294" s="424"/>
      <c r="DE294" s="424"/>
      <c r="DF294" s="424"/>
      <c r="DG294" s="424"/>
      <c r="DI294" s="424"/>
      <c r="DJ294" s="424"/>
      <c r="DK294" s="424"/>
      <c r="DL294" s="424"/>
      <c r="DM294" s="424"/>
      <c r="DN294" s="424"/>
      <c r="DO294" s="424"/>
      <c r="DP294" s="424"/>
      <c r="DQ294" s="424"/>
      <c r="DR294" s="424"/>
      <c r="DS294" s="424"/>
      <c r="DT294" s="424"/>
      <c r="DU294" s="424"/>
      <c r="DV294" s="424"/>
      <c r="DW294" s="424"/>
      <c r="DX294" s="424"/>
      <c r="DY294" s="424"/>
      <c r="DZ294" s="424"/>
      <c r="EA294" s="424"/>
      <c r="EB294" s="424"/>
      <c r="EC294" s="424"/>
      <c r="ED294" s="424"/>
      <c r="EE294" s="424"/>
      <c r="EF294" s="424"/>
      <c r="EG294" s="424"/>
      <c r="EH294" s="424"/>
      <c r="EI294" s="424"/>
      <c r="EJ294" s="424"/>
      <c r="EK294" s="424"/>
      <c r="EL294" s="424"/>
      <c r="EM294" s="424"/>
      <c r="EN294" s="424"/>
      <c r="EO294" s="424"/>
      <c r="EP294" s="424"/>
      <c r="EQ294" s="424"/>
      <c r="ER294" s="424"/>
      <c r="ES294" s="424"/>
      <c r="ET294" s="424"/>
      <c r="EU294" s="424"/>
      <c r="EV294" s="424"/>
      <c r="EW294" s="424"/>
      <c r="EX294" s="424"/>
      <c r="EY294" s="424"/>
      <c r="EZ294" s="424"/>
      <c r="FA294" s="424"/>
      <c r="FB294" s="424"/>
      <c r="FC294" s="424"/>
      <c r="FD294" s="424"/>
      <c r="FE294" s="424"/>
      <c r="FF294" s="424"/>
      <c r="FG294" s="424"/>
      <c r="FH294" s="424"/>
      <c r="FI294" s="424"/>
      <c r="FJ294" s="424"/>
      <c r="FK294" s="424"/>
      <c r="FL294" s="424"/>
      <c r="FM294" s="424"/>
      <c r="FN294" s="424"/>
      <c r="FO294" s="424"/>
      <c r="FP294" s="424"/>
      <c r="FQ294" s="424"/>
      <c r="FR294" s="424"/>
      <c r="FS294" s="424"/>
      <c r="FT294" s="424"/>
      <c r="FU294" s="424"/>
    </row>
    <row r="295" spans="1:177" ht="12" customHeight="1" x14ac:dyDescent="0.25">
      <c r="A295" s="449" t="str">
        <f t="shared" si="51"/>
        <v/>
      </c>
      <c r="B295" s="449" t="str">
        <f t="shared" si="52"/>
        <v/>
      </c>
      <c r="C295" s="447" t="str">
        <f t="shared" si="53"/>
        <v/>
      </c>
      <c r="D295" s="449" t="str">
        <f>'Step 3.1 Site Details'!C35</f>
        <v>Building 26</v>
      </c>
      <c r="E295" s="449" t="str">
        <f>TRIM('Step 3.1 Site Details'!A35)</f>
        <v/>
      </c>
      <c r="F295" s="447">
        <f>'Step 3.1 Site Details'!B35</f>
        <v>0</v>
      </c>
      <c r="G295" s="449" t="str">
        <f>IF('Step 3.1 Site Details'!D35="","",TRIM('Step 3.1 Site Details'!D35))</f>
        <v/>
      </c>
      <c r="H295" s="447">
        <f>'Step 3.1 Site Details'!E35</f>
        <v>0</v>
      </c>
      <c r="I295" s="447">
        <f>'Step 3.1 Site Details'!F35</f>
        <v>0</v>
      </c>
      <c r="J295" s="952">
        <f>'Step 3.1 Site Details'!G35</f>
        <v>0</v>
      </c>
      <c r="K295" s="995">
        <f>'Step 3.1 Site Details'!H35</f>
        <v>0</v>
      </c>
      <c r="L295" s="447">
        <f>'Step 3.1 Site Details'!I35</f>
        <v>0</v>
      </c>
      <c r="M295" s="996">
        <f>'Step 3.1 Site Details'!J35</f>
        <v>0</v>
      </c>
      <c r="N295" s="996">
        <f>'Step 3.1 Site Details'!K35</f>
        <v>0</v>
      </c>
      <c r="O295" s="959">
        <f>'Step 3.1 Site Details'!L35</f>
        <v>0</v>
      </c>
      <c r="P295" s="959">
        <f>'Step 3.1 Site Details'!M35</f>
        <v>0</v>
      </c>
      <c r="Q295" s="1399">
        <f>'Step 3.1 Site Details'!N35</f>
        <v>0</v>
      </c>
      <c r="R295" s="1399">
        <f>'Step 3.1 Site Details'!O35</f>
        <v>0</v>
      </c>
      <c r="S295" s="955">
        <f>'Step 3.1 Site Details'!P35</f>
        <v>0</v>
      </c>
      <c r="T295" s="955">
        <f>'Step 3.1 Site Details'!Q35</f>
        <v>0</v>
      </c>
      <c r="U295" s="955">
        <f>'Step 3.1 Site Details'!R35</f>
        <v>0</v>
      </c>
      <c r="V295" s="955">
        <f>'Step 3.1 Site Details'!S35</f>
        <v>0</v>
      </c>
      <c r="W295" s="955">
        <f>'Step 3.1 Site Details'!T35</f>
        <v>0</v>
      </c>
      <c r="X295" s="955">
        <f>'Step 3.1 Site Details'!U35</f>
        <v>0</v>
      </c>
      <c r="Y295" s="859">
        <f>IFERROR(((_xlfn.XLOOKUP(G295,'Step 4 Support Tool'!$E$222:$E$321,'Step 4 Support Tool'!$I$222:$I$321,"",0,1)*PETREAD!O295)/100),"")</f>
        <v>0</v>
      </c>
      <c r="Z295" s="859">
        <f>IFERROR(((_xlfn.XLOOKUP(G295,'Step 4 Support Tool'!$E$222:$E$321,'Step 4 Support Tool'!$K$222:$K$321,"",0,1)*PETREAD!P295)/100),"")</f>
        <v>0</v>
      </c>
      <c r="AA295" s="859">
        <f t="shared" si="56"/>
        <v>0</v>
      </c>
      <c r="AB295" s="859">
        <f>IFERROR(AA295-(SUMIFS('Step 4 Support Tool'!$O$18:$O$217,'Step 4 Support Tool'!$E$18:$E$217,PETREAD!G295)+SUMIFS('Step 4 Support Tool'!$O$222:$O$321,'Step 4 Support Tool'!$E$222:$E$321,PETREAD!G295)),"")</f>
        <v>0</v>
      </c>
      <c r="AC295" s="860" t="str">
        <f t="shared" si="57"/>
        <v/>
      </c>
      <c r="AD295" s="917">
        <f>SUMIFS('Step 3.3 Heating System'!$J$12:$J$111,'Step 3.3 Heating System'!$C$12:$C$111,PETREAD!$G295,'Step 3.3 Heating System'!$G$12:$G$111,"Removed")</f>
        <v>0</v>
      </c>
      <c r="AE295" s="917">
        <f>SUMIFS('Step 3.3 Heating System'!$J$12:$J$111,'Step 3.3 Heating System'!$C$12:$C$111,PETREAD!$G295,'Step 3.3 Heating System'!$G$12:$G$111,"Retained")</f>
        <v>0</v>
      </c>
      <c r="AF295" s="914" t="str">
        <f t="shared" si="58"/>
        <v/>
      </c>
      <c r="AG295" s="870">
        <f>(SUMIFS('Step 4 Support Tool'!$N$18:$N$217,'Step 4 Support Tool'!$E$18:$E$217,PETREAD!G295)+SUMIFS('Step 4 Support Tool'!$N$222:$N$321,'Step 4 Support Tool'!$E$222:$E$321,PETREAD!G295))</f>
        <v>0</v>
      </c>
      <c r="AH295" s="870" t="str">
        <f>IFERROR(BE295*'Step 5 Project Governance'!D38,"")</f>
        <v/>
      </c>
      <c r="AI295" s="912" t="str">
        <f t="shared" si="54"/>
        <v/>
      </c>
      <c r="AJ295" s="917">
        <f>(SUMIFS('Step 4 Support Tool'!$S$18:$S$217,'Step 4 Support Tool'!$E$18:$E$217,PETREAD!G295)+SUMIFS('Step 4 Support Tool'!$S$222:$S$321,'Step 4 Support Tool'!$E$222:$E$321,PETREAD!G295))</f>
        <v>0</v>
      </c>
      <c r="AK295" s="917" t="str">
        <f t="shared" si="55"/>
        <v/>
      </c>
      <c r="AL295" s="860" t="str">
        <f>IFERROR(SUMIF('Step 4 Support Tool'!$E$18:$E$217,PETREAD!G295,'Step 4 Support Tool'!$N$18:$N$217)/(SUMIF('Step 4 Support Tool'!$E$18:$E$217,PETREAD!G295,'Step 4 Support Tool'!$N$18:$N$217)+SUMIF('Step 4 Support Tool'!$E$222:$E$321,PETREAD!G295,'Step 4 Support Tool'!$N$222:$N$321)),"")</f>
        <v/>
      </c>
      <c r="AM295" s="914" t="str">
        <f>_xlfn.XLOOKUP($G295,'Step 3.3 Heating System'!$C$120:$C$219,'Step 3.3 Heating System'!$AB$120:$AB$219,"",0,1)</f>
        <v/>
      </c>
      <c r="AN295" s="914" t="str">
        <f>_xlfn.XLOOKUP($G295,'Step 3.3 Heating System'!$C$120:$C$219,'Step 3.3 Heating System'!$AC$120:$AC$219,"",0,1)</f>
        <v/>
      </c>
      <c r="AO295" s="1414" t="str">
        <f>IF('Step 3.2 Building Details'!D33="","",'Step 3.2 Building Details'!D33)</f>
        <v/>
      </c>
      <c r="AP295" s="1414" t="str">
        <f>IF('Step 3.2 Building Details'!E33="","",'Step 3.2 Building Details'!E33)</f>
        <v/>
      </c>
      <c r="AQ295" s="1414" t="str">
        <f>IF('Step 3.2 Building Details'!F33="","",'Step 3.2 Building Details'!F33)</f>
        <v/>
      </c>
      <c r="AR295" s="1414" t="str">
        <f>IF('Step 3.2 Building Details'!G33="","",'Step 3.2 Building Details'!G33)</f>
        <v/>
      </c>
      <c r="AS295" s="1414" t="str">
        <f>IF('Step 3.2 Building Details'!H33="","",'Step 3.2 Building Details'!H33)</f>
        <v/>
      </c>
      <c r="AT295" s="1414" t="str">
        <f>IF('Step 3.2 Building Details'!I33="","",'Step 3.2 Building Details'!I33)</f>
        <v/>
      </c>
      <c r="AU295" s="1414" t="str">
        <f>IF('Step 3.2 Building Details'!J33="","",'Step 3.2 Building Details'!J33)</f>
        <v/>
      </c>
      <c r="AV295" s="1414" t="str">
        <f>IF('Step 3.2 Building Details'!K33="","",'Step 3.2 Building Details'!K33)</f>
        <v/>
      </c>
      <c r="AW295" s="1414" t="str">
        <f>IF('Step 3.2 Building Details'!L33="","",'Step 3.2 Building Details'!L33)</f>
        <v/>
      </c>
      <c r="AX295" s="1414" t="str">
        <f>IF('Step 3.2 Building Details'!M33="","",'Step 3.2 Building Details'!M33)</f>
        <v/>
      </c>
      <c r="AY295" s="1414" t="str">
        <f>IF('Step 3.2 Building Details'!N33="","",'Step 3.2 Building Details'!N33)</f>
        <v/>
      </c>
      <c r="AZ295" s="1414" t="str">
        <f>IF('Step 3.2 Building Details'!O33="","",'Step 3.2 Building Details'!O33)</f>
        <v/>
      </c>
      <c r="BA295" s="929"/>
      <c r="BB295" s="799" t="s">
        <v>1893</v>
      </c>
      <c r="BC295" s="799"/>
      <c r="BE295" s="860" t="str">
        <f>IFERROR((SUMIFS('Step 4 Support Tool'!$N$18:$N$217,'Step 4 Support Tool'!$E$18:$E$217,PETREAD!G295)+SUMIFS('Step 4 Support Tool'!$N$222:$N$321,'Step 4 Support Tool'!$E$222:$E$321,PETREAD!G295))/'Step 4 Support Tool'!$O$9,"")</f>
        <v/>
      </c>
      <c r="BF295" s="424"/>
      <c r="BG295" s="424"/>
      <c r="BH295" s="424"/>
      <c r="BI295" s="424"/>
      <c r="BJ295" s="424"/>
      <c r="BK295" s="424"/>
      <c r="BL295" s="424"/>
      <c r="BM295" s="424"/>
      <c r="BN295" s="424"/>
      <c r="BO295" s="424"/>
      <c r="BP295" s="424"/>
      <c r="BQ295" s="424"/>
      <c r="BR295" s="424"/>
      <c r="CL295" s="424"/>
      <c r="CM295" s="424"/>
      <c r="CN295" s="424"/>
      <c r="CO295" s="424"/>
      <c r="CP295" s="424"/>
      <c r="CQ295" s="424"/>
      <c r="CS295" s="424"/>
      <c r="CT295" s="424"/>
      <c r="CU295" s="424"/>
      <c r="CV295" s="424"/>
      <c r="CW295" s="424"/>
      <c r="CX295" s="424"/>
      <c r="CY295" s="424"/>
      <c r="CZ295" s="424"/>
      <c r="DB295" s="424"/>
      <c r="DC295" s="424"/>
      <c r="DD295" s="424"/>
      <c r="DE295" s="424"/>
      <c r="DF295" s="424"/>
      <c r="DG295" s="424"/>
      <c r="DI295" s="424"/>
      <c r="DJ295" s="424"/>
      <c r="DK295" s="424"/>
      <c r="DL295" s="424"/>
      <c r="DM295" s="424"/>
      <c r="DN295" s="424"/>
      <c r="DO295" s="424"/>
      <c r="DP295" s="424"/>
      <c r="DQ295" s="424"/>
      <c r="DR295" s="424"/>
      <c r="DS295" s="424"/>
      <c r="DT295" s="424"/>
      <c r="DU295" s="424"/>
      <c r="DV295" s="424"/>
      <c r="DW295" s="424"/>
      <c r="DX295" s="424"/>
      <c r="DY295" s="424"/>
      <c r="DZ295" s="424"/>
      <c r="EA295" s="424"/>
      <c r="EB295" s="424"/>
      <c r="EC295" s="424"/>
      <c r="ED295" s="424"/>
      <c r="EE295" s="424"/>
      <c r="EF295" s="424"/>
      <c r="EG295" s="424"/>
      <c r="EH295" s="424"/>
      <c r="EI295" s="424"/>
      <c r="EJ295" s="424"/>
      <c r="EK295" s="424"/>
      <c r="EL295" s="424"/>
      <c r="EM295" s="424"/>
      <c r="EN295" s="424"/>
      <c r="EO295" s="424"/>
      <c r="EP295" s="424"/>
      <c r="EQ295" s="424"/>
      <c r="ER295" s="424"/>
      <c r="ES295" s="424"/>
      <c r="ET295" s="424"/>
      <c r="EU295" s="424"/>
      <c r="EV295" s="424"/>
      <c r="EW295" s="424"/>
      <c r="EX295" s="424"/>
      <c r="EY295" s="424"/>
      <c r="EZ295" s="424"/>
      <c r="FA295" s="424"/>
      <c r="FB295" s="424"/>
      <c r="FC295" s="424"/>
      <c r="FD295" s="424"/>
      <c r="FE295" s="424"/>
      <c r="FF295" s="424"/>
      <c r="FG295" s="424"/>
      <c r="FH295" s="424"/>
      <c r="FI295" s="424"/>
      <c r="FJ295" s="424"/>
      <c r="FK295" s="424"/>
      <c r="FL295" s="424"/>
      <c r="FM295" s="424"/>
      <c r="FN295" s="424"/>
      <c r="FO295" s="424"/>
      <c r="FP295" s="424"/>
      <c r="FQ295" s="424"/>
      <c r="FR295" s="424"/>
      <c r="FS295" s="424"/>
      <c r="FT295" s="424"/>
      <c r="FU295" s="424"/>
    </row>
    <row r="296" spans="1:177" ht="12" customHeight="1" x14ac:dyDescent="0.25">
      <c r="A296" s="449" t="str">
        <f t="shared" si="51"/>
        <v/>
      </c>
      <c r="B296" s="449" t="str">
        <f t="shared" si="52"/>
        <v/>
      </c>
      <c r="C296" s="447" t="str">
        <f t="shared" si="53"/>
        <v/>
      </c>
      <c r="D296" s="449" t="str">
        <f>'Step 3.1 Site Details'!C36</f>
        <v>Building 27</v>
      </c>
      <c r="E296" s="449" t="str">
        <f>TRIM('Step 3.1 Site Details'!A36)</f>
        <v/>
      </c>
      <c r="F296" s="447">
        <f>'Step 3.1 Site Details'!B36</f>
        <v>0</v>
      </c>
      <c r="G296" s="449" t="str">
        <f>IF('Step 3.1 Site Details'!D36="","",TRIM('Step 3.1 Site Details'!D36))</f>
        <v/>
      </c>
      <c r="H296" s="447">
        <f>'Step 3.1 Site Details'!E36</f>
        <v>0</v>
      </c>
      <c r="I296" s="447">
        <f>'Step 3.1 Site Details'!F36</f>
        <v>0</v>
      </c>
      <c r="J296" s="952">
        <f>'Step 3.1 Site Details'!G36</f>
        <v>0</v>
      </c>
      <c r="K296" s="995">
        <f>'Step 3.1 Site Details'!H36</f>
        <v>0</v>
      </c>
      <c r="L296" s="447">
        <f>'Step 3.1 Site Details'!I36</f>
        <v>0</v>
      </c>
      <c r="M296" s="996">
        <f>'Step 3.1 Site Details'!J36</f>
        <v>0</v>
      </c>
      <c r="N296" s="996">
        <f>'Step 3.1 Site Details'!K36</f>
        <v>0</v>
      </c>
      <c r="O296" s="959">
        <f>'Step 3.1 Site Details'!L36</f>
        <v>0</v>
      </c>
      <c r="P296" s="959">
        <f>'Step 3.1 Site Details'!M36</f>
        <v>0</v>
      </c>
      <c r="Q296" s="1399">
        <f>'Step 3.1 Site Details'!N36</f>
        <v>0</v>
      </c>
      <c r="R296" s="1399">
        <f>'Step 3.1 Site Details'!O36</f>
        <v>0</v>
      </c>
      <c r="S296" s="955">
        <f>'Step 3.1 Site Details'!P36</f>
        <v>0</v>
      </c>
      <c r="T296" s="955">
        <f>'Step 3.1 Site Details'!Q36</f>
        <v>0</v>
      </c>
      <c r="U296" s="955">
        <f>'Step 3.1 Site Details'!R36</f>
        <v>0</v>
      </c>
      <c r="V296" s="955">
        <f>'Step 3.1 Site Details'!S36</f>
        <v>0</v>
      </c>
      <c r="W296" s="955">
        <f>'Step 3.1 Site Details'!T36</f>
        <v>0</v>
      </c>
      <c r="X296" s="955">
        <f>'Step 3.1 Site Details'!U36</f>
        <v>0</v>
      </c>
      <c r="Y296" s="859">
        <f>IFERROR(((_xlfn.XLOOKUP(G296,'Step 4 Support Tool'!$E$222:$E$321,'Step 4 Support Tool'!$I$222:$I$321,"",0,1)*PETREAD!O296)/100),"")</f>
        <v>0</v>
      </c>
      <c r="Z296" s="859">
        <f>IFERROR(((_xlfn.XLOOKUP(G296,'Step 4 Support Tool'!$E$222:$E$321,'Step 4 Support Tool'!$K$222:$K$321,"",0,1)*PETREAD!P296)/100),"")</f>
        <v>0</v>
      </c>
      <c r="AA296" s="859">
        <f t="shared" si="56"/>
        <v>0</v>
      </c>
      <c r="AB296" s="859">
        <f>IFERROR(AA296-(SUMIFS('Step 4 Support Tool'!$O$18:$O$217,'Step 4 Support Tool'!$E$18:$E$217,PETREAD!G296)+SUMIFS('Step 4 Support Tool'!$O$222:$O$321,'Step 4 Support Tool'!$E$222:$E$321,PETREAD!G296)),"")</f>
        <v>0</v>
      </c>
      <c r="AC296" s="860" t="str">
        <f t="shared" si="57"/>
        <v/>
      </c>
      <c r="AD296" s="917">
        <f>SUMIFS('Step 3.3 Heating System'!$J$12:$J$111,'Step 3.3 Heating System'!$C$12:$C$111,PETREAD!$G296,'Step 3.3 Heating System'!$G$12:$G$111,"Removed")</f>
        <v>0</v>
      </c>
      <c r="AE296" s="917">
        <f>SUMIFS('Step 3.3 Heating System'!$J$12:$J$111,'Step 3.3 Heating System'!$C$12:$C$111,PETREAD!$G296,'Step 3.3 Heating System'!$G$12:$G$111,"Retained")</f>
        <v>0</v>
      </c>
      <c r="AF296" s="914" t="str">
        <f t="shared" si="58"/>
        <v/>
      </c>
      <c r="AG296" s="870">
        <f>(SUMIFS('Step 4 Support Tool'!$N$18:$N$217,'Step 4 Support Tool'!$E$18:$E$217,PETREAD!G296)+SUMIFS('Step 4 Support Tool'!$N$222:$N$321,'Step 4 Support Tool'!$E$222:$E$321,PETREAD!G296))</f>
        <v>0</v>
      </c>
      <c r="AH296" s="870" t="str">
        <f>IFERROR(BE296*'Step 5 Project Governance'!D39,"")</f>
        <v/>
      </c>
      <c r="AI296" s="912" t="str">
        <f t="shared" si="54"/>
        <v/>
      </c>
      <c r="AJ296" s="917">
        <f>(SUMIFS('Step 4 Support Tool'!$S$18:$S$217,'Step 4 Support Tool'!$E$18:$E$217,PETREAD!G296)+SUMIFS('Step 4 Support Tool'!$S$222:$S$321,'Step 4 Support Tool'!$E$222:$E$321,PETREAD!G296))</f>
        <v>0</v>
      </c>
      <c r="AK296" s="917" t="str">
        <f t="shared" si="55"/>
        <v/>
      </c>
      <c r="AL296" s="860" t="str">
        <f>IFERROR(SUMIF('Step 4 Support Tool'!$E$18:$E$217,PETREAD!G296,'Step 4 Support Tool'!$N$18:$N$217)/(SUMIF('Step 4 Support Tool'!$E$18:$E$217,PETREAD!G296,'Step 4 Support Tool'!$N$18:$N$217)+SUMIF('Step 4 Support Tool'!$E$222:$E$321,PETREAD!G296,'Step 4 Support Tool'!$N$222:$N$321)),"")</f>
        <v/>
      </c>
      <c r="AM296" s="914" t="str">
        <f>_xlfn.XLOOKUP($G296,'Step 3.3 Heating System'!$C$120:$C$219,'Step 3.3 Heating System'!$AB$120:$AB$219,"",0,1)</f>
        <v/>
      </c>
      <c r="AN296" s="914" t="str">
        <f>_xlfn.XLOOKUP($G296,'Step 3.3 Heating System'!$C$120:$C$219,'Step 3.3 Heating System'!$AC$120:$AC$219,"",0,1)</f>
        <v/>
      </c>
      <c r="AO296" s="1414" t="str">
        <f>IF('Step 3.2 Building Details'!D34="","",'Step 3.2 Building Details'!D34)</f>
        <v/>
      </c>
      <c r="AP296" s="1414" t="str">
        <f>IF('Step 3.2 Building Details'!E34="","",'Step 3.2 Building Details'!E34)</f>
        <v/>
      </c>
      <c r="AQ296" s="1414" t="str">
        <f>IF('Step 3.2 Building Details'!F34="","",'Step 3.2 Building Details'!F34)</f>
        <v/>
      </c>
      <c r="AR296" s="1414" t="str">
        <f>IF('Step 3.2 Building Details'!G34="","",'Step 3.2 Building Details'!G34)</f>
        <v/>
      </c>
      <c r="AS296" s="1414" t="str">
        <f>IF('Step 3.2 Building Details'!H34="","",'Step 3.2 Building Details'!H34)</f>
        <v/>
      </c>
      <c r="AT296" s="1414" t="str">
        <f>IF('Step 3.2 Building Details'!I34="","",'Step 3.2 Building Details'!I34)</f>
        <v/>
      </c>
      <c r="AU296" s="1414" t="str">
        <f>IF('Step 3.2 Building Details'!J34="","",'Step 3.2 Building Details'!J34)</f>
        <v/>
      </c>
      <c r="AV296" s="1414" t="str">
        <f>IF('Step 3.2 Building Details'!K34="","",'Step 3.2 Building Details'!K34)</f>
        <v/>
      </c>
      <c r="AW296" s="1414" t="str">
        <f>IF('Step 3.2 Building Details'!L34="","",'Step 3.2 Building Details'!L34)</f>
        <v/>
      </c>
      <c r="AX296" s="1414" t="str">
        <f>IF('Step 3.2 Building Details'!M34="","",'Step 3.2 Building Details'!M34)</f>
        <v/>
      </c>
      <c r="AY296" s="1414" t="str">
        <f>IF('Step 3.2 Building Details'!N34="","",'Step 3.2 Building Details'!N34)</f>
        <v/>
      </c>
      <c r="AZ296" s="1414" t="str">
        <f>IF('Step 3.2 Building Details'!O34="","",'Step 3.2 Building Details'!O34)</f>
        <v/>
      </c>
      <c r="BA296" s="929"/>
      <c r="BB296" s="799" t="s">
        <v>1894</v>
      </c>
      <c r="BC296" s="799"/>
      <c r="BE296" s="860" t="str">
        <f>IFERROR((SUMIFS('Step 4 Support Tool'!$N$18:$N$217,'Step 4 Support Tool'!$E$18:$E$217,PETREAD!G296)+SUMIFS('Step 4 Support Tool'!$N$222:$N$321,'Step 4 Support Tool'!$E$222:$E$321,PETREAD!G296))/'Step 4 Support Tool'!$O$9,"")</f>
        <v/>
      </c>
      <c r="BF296" s="424"/>
      <c r="BG296" s="424"/>
      <c r="BH296" s="424"/>
      <c r="BI296" s="424"/>
      <c r="BJ296" s="424"/>
      <c r="BK296" s="424"/>
      <c r="BL296" s="424"/>
      <c r="BM296" s="424"/>
      <c r="BN296" s="424"/>
      <c r="BO296" s="424"/>
      <c r="BP296" s="424"/>
      <c r="BQ296" s="424"/>
      <c r="BR296" s="424"/>
      <c r="CL296" s="424"/>
      <c r="CM296" s="424"/>
      <c r="CN296" s="424"/>
      <c r="CO296" s="424"/>
      <c r="CP296" s="424"/>
      <c r="CQ296" s="424"/>
      <c r="CS296" s="424"/>
      <c r="CT296" s="424"/>
      <c r="CU296" s="424"/>
      <c r="CV296" s="424"/>
      <c r="CW296" s="424"/>
      <c r="CX296" s="424"/>
      <c r="CY296" s="424"/>
      <c r="CZ296" s="424"/>
      <c r="DB296" s="424"/>
      <c r="DC296" s="424"/>
      <c r="DD296" s="424"/>
      <c r="DE296" s="424"/>
      <c r="DF296" s="424"/>
      <c r="DG296" s="424"/>
      <c r="DI296" s="424"/>
      <c r="DJ296" s="424"/>
      <c r="DK296" s="424"/>
      <c r="DL296" s="424"/>
      <c r="DM296" s="424"/>
      <c r="DN296" s="424"/>
      <c r="DO296" s="424"/>
      <c r="DP296" s="424"/>
      <c r="DQ296" s="424"/>
      <c r="DR296" s="424"/>
      <c r="DS296" s="424"/>
      <c r="DT296" s="424"/>
      <c r="DU296" s="424"/>
      <c r="DV296" s="424"/>
      <c r="DW296" s="424"/>
      <c r="DX296" s="424"/>
      <c r="DY296" s="424"/>
      <c r="DZ296" s="424"/>
      <c r="EA296" s="424"/>
      <c r="EB296" s="424"/>
      <c r="EC296" s="424"/>
      <c r="ED296" s="424"/>
      <c r="EE296" s="424"/>
      <c r="EF296" s="424"/>
      <c r="EG296" s="424"/>
      <c r="EH296" s="424"/>
      <c r="EI296" s="424"/>
      <c r="EJ296" s="424"/>
      <c r="EK296" s="424"/>
      <c r="EL296" s="424"/>
      <c r="EM296" s="424"/>
      <c r="EN296" s="424"/>
      <c r="EO296" s="424"/>
      <c r="EP296" s="424"/>
      <c r="EQ296" s="424"/>
      <c r="ER296" s="424"/>
      <c r="ES296" s="424"/>
      <c r="ET296" s="424"/>
      <c r="EU296" s="424"/>
      <c r="EV296" s="424"/>
      <c r="EW296" s="424"/>
      <c r="EX296" s="424"/>
      <c r="EY296" s="424"/>
      <c r="EZ296" s="424"/>
      <c r="FA296" s="424"/>
      <c r="FB296" s="424"/>
      <c r="FC296" s="424"/>
      <c r="FD296" s="424"/>
      <c r="FE296" s="424"/>
      <c r="FF296" s="424"/>
      <c r="FG296" s="424"/>
      <c r="FH296" s="424"/>
      <c r="FI296" s="424"/>
      <c r="FJ296" s="424"/>
      <c r="FK296" s="424"/>
      <c r="FL296" s="424"/>
      <c r="FM296" s="424"/>
      <c r="FN296" s="424"/>
      <c r="FO296" s="424"/>
      <c r="FP296" s="424"/>
      <c r="FQ296" s="424"/>
      <c r="FR296" s="424"/>
      <c r="FS296" s="424"/>
      <c r="FT296" s="424"/>
      <c r="FU296" s="424"/>
    </row>
    <row r="297" spans="1:177" ht="12" customHeight="1" x14ac:dyDescent="0.25">
      <c r="A297" s="449" t="str">
        <f t="shared" si="51"/>
        <v/>
      </c>
      <c r="B297" s="449" t="str">
        <f t="shared" si="52"/>
        <v/>
      </c>
      <c r="C297" s="447" t="str">
        <f t="shared" si="53"/>
        <v/>
      </c>
      <c r="D297" s="449" t="str">
        <f>'Step 3.1 Site Details'!C37</f>
        <v>Building 28</v>
      </c>
      <c r="E297" s="449" t="str">
        <f>TRIM('Step 3.1 Site Details'!A37)</f>
        <v/>
      </c>
      <c r="F297" s="447">
        <f>'Step 3.1 Site Details'!B37</f>
        <v>0</v>
      </c>
      <c r="G297" s="449" t="str">
        <f>IF('Step 3.1 Site Details'!D37="","",TRIM('Step 3.1 Site Details'!D37))</f>
        <v/>
      </c>
      <c r="H297" s="447">
        <f>'Step 3.1 Site Details'!E37</f>
        <v>0</v>
      </c>
      <c r="I297" s="447">
        <f>'Step 3.1 Site Details'!F37</f>
        <v>0</v>
      </c>
      <c r="J297" s="952">
        <f>'Step 3.1 Site Details'!G37</f>
        <v>0</v>
      </c>
      <c r="K297" s="995">
        <f>'Step 3.1 Site Details'!H37</f>
        <v>0</v>
      </c>
      <c r="L297" s="447">
        <f>'Step 3.1 Site Details'!I37</f>
        <v>0</v>
      </c>
      <c r="M297" s="996">
        <f>'Step 3.1 Site Details'!J37</f>
        <v>0</v>
      </c>
      <c r="N297" s="996">
        <f>'Step 3.1 Site Details'!K37</f>
        <v>0</v>
      </c>
      <c r="O297" s="959">
        <f>'Step 3.1 Site Details'!L37</f>
        <v>0</v>
      </c>
      <c r="P297" s="959">
        <f>'Step 3.1 Site Details'!M37</f>
        <v>0</v>
      </c>
      <c r="Q297" s="1399">
        <f>'Step 3.1 Site Details'!N37</f>
        <v>0</v>
      </c>
      <c r="R297" s="1399">
        <f>'Step 3.1 Site Details'!O37</f>
        <v>0</v>
      </c>
      <c r="S297" s="955">
        <f>'Step 3.1 Site Details'!P37</f>
        <v>0</v>
      </c>
      <c r="T297" s="955">
        <f>'Step 3.1 Site Details'!Q37</f>
        <v>0</v>
      </c>
      <c r="U297" s="955">
        <f>'Step 3.1 Site Details'!R37</f>
        <v>0</v>
      </c>
      <c r="V297" s="955">
        <f>'Step 3.1 Site Details'!S37</f>
        <v>0</v>
      </c>
      <c r="W297" s="955">
        <f>'Step 3.1 Site Details'!T37</f>
        <v>0</v>
      </c>
      <c r="X297" s="955">
        <f>'Step 3.1 Site Details'!U37</f>
        <v>0</v>
      </c>
      <c r="Y297" s="859">
        <f>IFERROR(((_xlfn.XLOOKUP(G297,'Step 4 Support Tool'!$E$222:$E$321,'Step 4 Support Tool'!$I$222:$I$321,"",0,1)*PETREAD!O297)/100),"")</f>
        <v>0</v>
      </c>
      <c r="Z297" s="859">
        <f>IFERROR(((_xlfn.XLOOKUP(G297,'Step 4 Support Tool'!$E$222:$E$321,'Step 4 Support Tool'!$K$222:$K$321,"",0,1)*PETREAD!P297)/100),"")</f>
        <v>0</v>
      </c>
      <c r="AA297" s="859">
        <f t="shared" si="56"/>
        <v>0</v>
      </c>
      <c r="AB297" s="859">
        <f>IFERROR(AA297-(SUMIFS('Step 4 Support Tool'!$O$18:$O$217,'Step 4 Support Tool'!$E$18:$E$217,PETREAD!G297)+SUMIFS('Step 4 Support Tool'!$O$222:$O$321,'Step 4 Support Tool'!$E$222:$E$321,PETREAD!G297)),"")</f>
        <v>0</v>
      </c>
      <c r="AC297" s="860" t="str">
        <f t="shared" si="57"/>
        <v/>
      </c>
      <c r="AD297" s="917">
        <f>SUMIFS('Step 3.3 Heating System'!$J$12:$J$111,'Step 3.3 Heating System'!$C$12:$C$111,PETREAD!$G297,'Step 3.3 Heating System'!$G$12:$G$111,"Removed")</f>
        <v>0</v>
      </c>
      <c r="AE297" s="917">
        <f>SUMIFS('Step 3.3 Heating System'!$J$12:$J$111,'Step 3.3 Heating System'!$C$12:$C$111,PETREAD!$G297,'Step 3.3 Heating System'!$G$12:$G$111,"Retained")</f>
        <v>0</v>
      </c>
      <c r="AF297" s="914" t="str">
        <f t="shared" si="58"/>
        <v/>
      </c>
      <c r="AG297" s="870">
        <f>(SUMIFS('Step 4 Support Tool'!$N$18:$N$217,'Step 4 Support Tool'!$E$18:$E$217,PETREAD!G297)+SUMIFS('Step 4 Support Tool'!$N$222:$N$321,'Step 4 Support Tool'!$E$222:$E$321,PETREAD!G297))</f>
        <v>0</v>
      </c>
      <c r="AH297" s="870" t="str">
        <f>IFERROR(BE297*'Step 5 Project Governance'!D40,"")</f>
        <v/>
      </c>
      <c r="AI297" s="912" t="str">
        <f t="shared" si="54"/>
        <v/>
      </c>
      <c r="AJ297" s="917">
        <f>(SUMIFS('Step 4 Support Tool'!$S$18:$S$217,'Step 4 Support Tool'!$E$18:$E$217,PETREAD!G297)+SUMIFS('Step 4 Support Tool'!$S$222:$S$321,'Step 4 Support Tool'!$E$222:$E$321,PETREAD!G297))</f>
        <v>0</v>
      </c>
      <c r="AK297" s="917" t="str">
        <f t="shared" si="55"/>
        <v/>
      </c>
      <c r="AL297" s="860" t="str">
        <f>IFERROR(SUMIF('Step 4 Support Tool'!$E$18:$E$217,PETREAD!G297,'Step 4 Support Tool'!$N$18:$N$217)/(SUMIF('Step 4 Support Tool'!$E$18:$E$217,PETREAD!G297,'Step 4 Support Tool'!$N$18:$N$217)+SUMIF('Step 4 Support Tool'!$E$222:$E$321,PETREAD!G297,'Step 4 Support Tool'!$N$222:$N$321)),"")</f>
        <v/>
      </c>
      <c r="AM297" s="914" t="str">
        <f>_xlfn.XLOOKUP($G297,'Step 3.3 Heating System'!$C$120:$C$219,'Step 3.3 Heating System'!$AB$120:$AB$219,"",0,1)</f>
        <v/>
      </c>
      <c r="AN297" s="914" t="str">
        <f>_xlfn.XLOOKUP($G297,'Step 3.3 Heating System'!$C$120:$C$219,'Step 3.3 Heating System'!$AC$120:$AC$219,"",0,1)</f>
        <v/>
      </c>
      <c r="AO297" s="1414" t="str">
        <f>IF('Step 3.2 Building Details'!D35="","",'Step 3.2 Building Details'!D35)</f>
        <v/>
      </c>
      <c r="AP297" s="1414" t="str">
        <f>IF('Step 3.2 Building Details'!E35="","",'Step 3.2 Building Details'!E35)</f>
        <v/>
      </c>
      <c r="AQ297" s="1414" t="str">
        <f>IF('Step 3.2 Building Details'!F35="","",'Step 3.2 Building Details'!F35)</f>
        <v/>
      </c>
      <c r="AR297" s="1414" t="str">
        <f>IF('Step 3.2 Building Details'!G35="","",'Step 3.2 Building Details'!G35)</f>
        <v/>
      </c>
      <c r="AS297" s="1414" t="str">
        <f>IF('Step 3.2 Building Details'!H35="","",'Step 3.2 Building Details'!H35)</f>
        <v/>
      </c>
      <c r="AT297" s="1414" t="str">
        <f>IF('Step 3.2 Building Details'!I35="","",'Step 3.2 Building Details'!I35)</f>
        <v/>
      </c>
      <c r="AU297" s="1414" t="str">
        <f>IF('Step 3.2 Building Details'!J35="","",'Step 3.2 Building Details'!J35)</f>
        <v/>
      </c>
      <c r="AV297" s="1414" t="str">
        <f>IF('Step 3.2 Building Details'!K35="","",'Step 3.2 Building Details'!K35)</f>
        <v/>
      </c>
      <c r="AW297" s="1414" t="str">
        <f>IF('Step 3.2 Building Details'!L35="","",'Step 3.2 Building Details'!L35)</f>
        <v/>
      </c>
      <c r="AX297" s="1414" t="str">
        <f>IF('Step 3.2 Building Details'!M35="","",'Step 3.2 Building Details'!M35)</f>
        <v/>
      </c>
      <c r="AY297" s="1414" t="str">
        <f>IF('Step 3.2 Building Details'!N35="","",'Step 3.2 Building Details'!N35)</f>
        <v/>
      </c>
      <c r="AZ297" s="1414" t="str">
        <f>IF('Step 3.2 Building Details'!O35="","",'Step 3.2 Building Details'!O35)</f>
        <v/>
      </c>
      <c r="BB297" s="799" t="s">
        <v>1895</v>
      </c>
      <c r="BC297" s="799"/>
      <c r="BE297" s="860" t="str">
        <f>IFERROR((SUMIFS('Step 4 Support Tool'!$N$18:$N$217,'Step 4 Support Tool'!$E$18:$E$217,PETREAD!G297)+SUMIFS('Step 4 Support Tool'!$N$222:$N$321,'Step 4 Support Tool'!$E$222:$E$321,PETREAD!G297))/'Step 4 Support Tool'!$O$9,"")</f>
        <v/>
      </c>
      <c r="BF297" s="424"/>
      <c r="BG297" s="424"/>
      <c r="BH297" s="424"/>
      <c r="BI297" s="424"/>
      <c r="BJ297" s="424"/>
      <c r="BK297" s="424"/>
      <c r="BL297" s="424"/>
      <c r="BM297" s="424"/>
      <c r="BN297" s="424"/>
      <c r="BO297" s="424"/>
      <c r="BP297" s="424"/>
      <c r="BQ297" s="424"/>
      <c r="BR297" s="424"/>
      <c r="CL297" s="424"/>
      <c r="CM297" s="424"/>
      <c r="CN297" s="424"/>
      <c r="CO297" s="424"/>
      <c r="CP297" s="424"/>
      <c r="CQ297" s="424"/>
      <c r="CS297" s="424"/>
      <c r="CT297" s="424"/>
      <c r="CU297" s="424"/>
      <c r="CV297" s="424"/>
      <c r="CW297" s="424"/>
      <c r="CX297" s="424"/>
      <c r="CY297" s="424"/>
      <c r="CZ297" s="424"/>
      <c r="DB297" s="424"/>
      <c r="DC297" s="424"/>
      <c r="DD297" s="424"/>
      <c r="DE297" s="424"/>
      <c r="DF297" s="424"/>
      <c r="DG297" s="424"/>
      <c r="DI297" s="424"/>
      <c r="DJ297" s="424"/>
      <c r="DK297" s="424"/>
      <c r="DL297" s="424"/>
      <c r="DM297" s="424"/>
      <c r="DN297" s="424"/>
      <c r="DO297" s="424"/>
      <c r="DP297" s="424"/>
      <c r="DQ297" s="424"/>
      <c r="DR297" s="424"/>
      <c r="DS297" s="424"/>
      <c r="DT297" s="424"/>
      <c r="DU297" s="424"/>
      <c r="DV297" s="424"/>
      <c r="DW297" s="424"/>
      <c r="DX297" s="424"/>
      <c r="DY297" s="424"/>
      <c r="DZ297" s="424"/>
      <c r="EA297" s="424"/>
      <c r="EB297" s="424"/>
      <c r="EC297" s="424"/>
      <c r="ED297" s="424"/>
      <c r="EE297" s="424"/>
      <c r="EF297" s="424"/>
      <c r="EG297" s="424"/>
      <c r="EH297" s="424"/>
      <c r="EI297" s="424"/>
      <c r="EJ297" s="424"/>
      <c r="EK297" s="424"/>
      <c r="EL297" s="424"/>
      <c r="EM297" s="424"/>
      <c r="EN297" s="424"/>
      <c r="EO297" s="424"/>
      <c r="EP297" s="424"/>
      <c r="EQ297" s="424"/>
      <c r="ER297" s="424"/>
      <c r="ES297" s="424"/>
      <c r="ET297" s="424"/>
      <c r="EU297" s="424"/>
      <c r="EV297" s="424"/>
      <c r="EW297" s="424"/>
      <c r="EX297" s="424"/>
      <c r="EY297" s="424"/>
      <c r="EZ297" s="424"/>
      <c r="FA297" s="424"/>
      <c r="FB297" s="424"/>
      <c r="FC297" s="424"/>
      <c r="FD297" s="424"/>
      <c r="FE297" s="424"/>
      <c r="FF297" s="424"/>
      <c r="FG297" s="424"/>
      <c r="FH297" s="424"/>
      <c r="FI297" s="424"/>
      <c r="FJ297" s="424"/>
      <c r="FK297" s="424"/>
      <c r="FL297" s="424"/>
      <c r="FM297" s="424"/>
      <c r="FN297" s="424"/>
      <c r="FO297" s="424"/>
      <c r="FP297" s="424"/>
      <c r="FQ297" s="424"/>
      <c r="FR297" s="424"/>
      <c r="FS297" s="424"/>
      <c r="FT297" s="424"/>
      <c r="FU297" s="424"/>
    </row>
    <row r="298" spans="1:177" ht="12" customHeight="1" x14ac:dyDescent="0.25">
      <c r="A298" s="449" t="str">
        <f t="shared" si="51"/>
        <v/>
      </c>
      <c r="B298" s="449" t="str">
        <f t="shared" si="52"/>
        <v/>
      </c>
      <c r="C298" s="447" t="str">
        <f t="shared" si="53"/>
        <v/>
      </c>
      <c r="D298" s="449" t="str">
        <f>'Step 3.1 Site Details'!C38</f>
        <v>Building 29</v>
      </c>
      <c r="E298" s="449" t="str">
        <f>TRIM('Step 3.1 Site Details'!A38)</f>
        <v/>
      </c>
      <c r="F298" s="447">
        <f>'Step 3.1 Site Details'!B38</f>
        <v>0</v>
      </c>
      <c r="G298" s="449" t="str">
        <f>IF('Step 3.1 Site Details'!D38="","",TRIM('Step 3.1 Site Details'!D38))</f>
        <v/>
      </c>
      <c r="H298" s="447">
        <f>'Step 3.1 Site Details'!E38</f>
        <v>0</v>
      </c>
      <c r="I298" s="447">
        <f>'Step 3.1 Site Details'!F38</f>
        <v>0</v>
      </c>
      <c r="J298" s="952">
        <f>'Step 3.1 Site Details'!G38</f>
        <v>0</v>
      </c>
      <c r="K298" s="995">
        <f>'Step 3.1 Site Details'!H38</f>
        <v>0</v>
      </c>
      <c r="L298" s="447">
        <f>'Step 3.1 Site Details'!I38</f>
        <v>0</v>
      </c>
      <c r="M298" s="996">
        <f>'Step 3.1 Site Details'!J38</f>
        <v>0</v>
      </c>
      <c r="N298" s="996">
        <f>'Step 3.1 Site Details'!K38</f>
        <v>0</v>
      </c>
      <c r="O298" s="959">
        <f>'Step 3.1 Site Details'!L38</f>
        <v>0</v>
      </c>
      <c r="P298" s="959">
        <f>'Step 3.1 Site Details'!M38</f>
        <v>0</v>
      </c>
      <c r="Q298" s="1399">
        <f>'Step 3.1 Site Details'!N38</f>
        <v>0</v>
      </c>
      <c r="R298" s="1399">
        <f>'Step 3.1 Site Details'!O38</f>
        <v>0</v>
      </c>
      <c r="S298" s="955">
        <f>'Step 3.1 Site Details'!P38</f>
        <v>0</v>
      </c>
      <c r="T298" s="955">
        <f>'Step 3.1 Site Details'!Q38</f>
        <v>0</v>
      </c>
      <c r="U298" s="955">
        <f>'Step 3.1 Site Details'!R38</f>
        <v>0</v>
      </c>
      <c r="V298" s="955">
        <f>'Step 3.1 Site Details'!S38</f>
        <v>0</v>
      </c>
      <c r="W298" s="955">
        <f>'Step 3.1 Site Details'!T38</f>
        <v>0</v>
      </c>
      <c r="X298" s="955">
        <f>'Step 3.1 Site Details'!U38</f>
        <v>0</v>
      </c>
      <c r="Y298" s="859">
        <f>IFERROR(((_xlfn.XLOOKUP(G298,'Step 4 Support Tool'!$E$222:$E$321,'Step 4 Support Tool'!$I$222:$I$321,"",0,1)*PETREAD!O298)/100),"")</f>
        <v>0</v>
      </c>
      <c r="Z298" s="859">
        <f>IFERROR(((_xlfn.XLOOKUP(G298,'Step 4 Support Tool'!$E$222:$E$321,'Step 4 Support Tool'!$K$222:$K$321,"",0,1)*PETREAD!P298)/100),"")</f>
        <v>0</v>
      </c>
      <c r="AA298" s="859">
        <f t="shared" si="56"/>
        <v>0</v>
      </c>
      <c r="AB298" s="859">
        <f>IFERROR(AA298-(SUMIFS('Step 4 Support Tool'!$O$18:$O$217,'Step 4 Support Tool'!$E$18:$E$217,PETREAD!G298)+SUMIFS('Step 4 Support Tool'!$O$222:$O$321,'Step 4 Support Tool'!$E$222:$E$321,PETREAD!G298)),"")</f>
        <v>0</v>
      </c>
      <c r="AC298" s="860" t="str">
        <f t="shared" si="57"/>
        <v/>
      </c>
      <c r="AD298" s="917">
        <f>SUMIFS('Step 3.3 Heating System'!$J$12:$J$111,'Step 3.3 Heating System'!$C$12:$C$111,PETREAD!$G298,'Step 3.3 Heating System'!$G$12:$G$111,"Removed")</f>
        <v>0</v>
      </c>
      <c r="AE298" s="917">
        <f>SUMIFS('Step 3.3 Heating System'!$J$12:$J$111,'Step 3.3 Heating System'!$C$12:$C$111,PETREAD!$G298,'Step 3.3 Heating System'!$G$12:$G$111,"Retained")</f>
        <v>0</v>
      </c>
      <c r="AF298" s="914" t="str">
        <f t="shared" si="58"/>
        <v/>
      </c>
      <c r="AG298" s="870">
        <f>(SUMIFS('Step 4 Support Tool'!$N$18:$N$217,'Step 4 Support Tool'!$E$18:$E$217,PETREAD!G298)+SUMIFS('Step 4 Support Tool'!$N$222:$N$321,'Step 4 Support Tool'!$E$222:$E$321,PETREAD!G298))</f>
        <v>0</v>
      </c>
      <c r="AH298" s="870" t="str">
        <f>IFERROR(BE298*'Step 5 Project Governance'!D42,"")</f>
        <v/>
      </c>
      <c r="AI298" s="912" t="str">
        <f t="shared" si="54"/>
        <v/>
      </c>
      <c r="AJ298" s="917">
        <f>(SUMIFS('Step 4 Support Tool'!$S$18:$S$217,'Step 4 Support Tool'!$E$18:$E$217,PETREAD!G298)+SUMIFS('Step 4 Support Tool'!$S$222:$S$321,'Step 4 Support Tool'!$E$222:$E$321,PETREAD!G298))</f>
        <v>0</v>
      </c>
      <c r="AK298" s="917" t="str">
        <f t="shared" si="55"/>
        <v/>
      </c>
      <c r="AL298" s="860" t="str">
        <f>IFERROR(SUMIF('Step 4 Support Tool'!$E$18:$E$217,PETREAD!G298,'Step 4 Support Tool'!$N$18:$N$217)/(SUMIF('Step 4 Support Tool'!$E$18:$E$217,PETREAD!G298,'Step 4 Support Tool'!$N$18:$N$217)+SUMIF('Step 4 Support Tool'!$E$222:$E$321,PETREAD!G298,'Step 4 Support Tool'!$N$222:$N$321)),"")</f>
        <v/>
      </c>
      <c r="AM298" s="914" t="str">
        <f>_xlfn.XLOOKUP($G298,'Step 3.3 Heating System'!$C$120:$C$219,'Step 3.3 Heating System'!$AB$120:$AB$219,"",0,1)</f>
        <v/>
      </c>
      <c r="AN298" s="914" t="str">
        <f>_xlfn.XLOOKUP($G298,'Step 3.3 Heating System'!$C$120:$C$219,'Step 3.3 Heating System'!$AC$120:$AC$219,"",0,1)</f>
        <v/>
      </c>
      <c r="AO298" s="1414" t="str">
        <f>IF('Step 3.2 Building Details'!D36="","",'Step 3.2 Building Details'!D36)</f>
        <v/>
      </c>
      <c r="AP298" s="1414" t="str">
        <f>IF('Step 3.2 Building Details'!E36="","",'Step 3.2 Building Details'!E36)</f>
        <v/>
      </c>
      <c r="AQ298" s="1414" t="str">
        <f>IF('Step 3.2 Building Details'!F36="","",'Step 3.2 Building Details'!F36)</f>
        <v/>
      </c>
      <c r="AR298" s="1414" t="str">
        <f>IF('Step 3.2 Building Details'!G36="","",'Step 3.2 Building Details'!G36)</f>
        <v/>
      </c>
      <c r="AS298" s="1414" t="str">
        <f>IF('Step 3.2 Building Details'!H36="","",'Step 3.2 Building Details'!H36)</f>
        <v/>
      </c>
      <c r="AT298" s="1414" t="str">
        <f>IF('Step 3.2 Building Details'!I36="","",'Step 3.2 Building Details'!I36)</f>
        <v/>
      </c>
      <c r="AU298" s="1414" t="str">
        <f>IF('Step 3.2 Building Details'!J36="","",'Step 3.2 Building Details'!J36)</f>
        <v/>
      </c>
      <c r="AV298" s="1414" t="str">
        <f>IF('Step 3.2 Building Details'!K36="","",'Step 3.2 Building Details'!K36)</f>
        <v/>
      </c>
      <c r="AW298" s="1414" t="str">
        <f>IF('Step 3.2 Building Details'!L36="","",'Step 3.2 Building Details'!L36)</f>
        <v/>
      </c>
      <c r="AX298" s="1414" t="str">
        <f>IF('Step 3.2 Building Details'!M36="","",'Step 3.2 Building Details'!M36)</f>
        <v/>
      </c>
      <c r="AY298" s="1414" t="str">
        <f>IF('Step 3.2 Building Details'!N36="","",'Step 3.2 Building Details'!N36)</f>
        <v/>
      </c>
      <c r="AZ298" s="1414" t="str">
        <f>IF('Step 3.2 Building Details'!O36="","",'Step 3.2 Building Details'!O36)</f>
        <v/>
      </c>
      <c r="BB298" s="799" t="s">
        <v>1896</v>
      </c>
      <c r="BC298" s="799"/>
      <c r="BE298" s="860" t="str">
        <f>IFERROR((SUMIFS('Step 4 Support Tool'!$N$18:$N$217,'Step 4 Support Tool'!$E$18:$E$217,PETREAD!G298)+SUMIFS('Step 4 Support Tool'!$N$222:$N$321,'Step 4 Support Tool'!$E$222:$E$321,PETREAD!G298))/'Step 4 Support Tool'!$O$9,"")</f>
        <v/>
      </c>
      <c r="BF298" s="424"/>
      <c r="BG298" s="424"/>
      <c r="BH298" s="424"/>
      <c r="BI298" s="424"/>
      <c r="BJ298" s="424"/>
      <c r="BK298" s="424"/>
      <c r="BL298" s="424"/>
      <c r="BM298" s="424"/>
      <c r="BN298" s="424"/>
      <c r="BO298" s="424"/>
      <c r="BP298" s="424"/>
      <c r="BQ298" s="424"/>
      <c r="BR298" s="424"/>
      <c r="CL298" s="424"/>
      <c r="CM298" s="424"/>
      <c r="CN298" s="424"/>
      <c r="CO298" s="424"/>
      <c r="CP298" s="424"/>
      <c r="CQ298" s="424"/>
      <c r="CS298" s="424"/>
      <c r="CT298" s="424"/>
      <c r="CU298" s="424"/>
      <c r="CV298" s="424"/>
      <c r="CW298" s="424"/>
      <c r="CX298" s="424"/>
      <c r="CY298" s="424"/>
      <c r="CZ298" s="424"/>
      <c r="DB298" s="424"/>
      <c r="DC298" s="424"/>
      <c r="DD298" s="424"/>
      <c r="DE298" s="424"/>
      <c r="DF298" s="424"/>
      <c r="DG298" s="424"/>
      <c r="DI298" s="424"/>
      <c r="DJ298" s="424"/>
      <c r="DK298" s="424"/>
      <c r="DL298" s="424"/>
      <c r="DM298" s="424"/>
      <c r="DN298" s="424"/>
      <c r="DO298" s="424"/>
      <c r="DP298" s="424"/>
      <c r="DQ298" s="424"/>
      <c r="DR298" s="424"/>
      <c r="DS298" s="424"/>
      <c r="DT298" s="424"/>
      <c r="DU298" s="424"/>
      <c r="DV298" s="424"/>
      <c r="DW298" s="424"/>
      <c r="DX298" s="424"/>
      <c r="DY298" s="424"/>
      <c r="DZ298" s="424"/>
      <c r="EA298" s="424"/>
      <c r="EB298" s="424"/>
      <c r="EC298" s="424"/>
      <c r="ED298" s="424"/>
      <c r="EE298" s="424"/>
      <c r="EF298" s="424"/>
      <c r="EG298" s="424"/>
      <c r="EH298" s="424"/>
      <c r="EI298" s="424"/>
      <c r="EJ298" s="424"/>
      <c r="EK298" s="424"/>
      <c r="EL298" s="424"/>
      <c r="EM298" s="424"/>
      <c r="EN298" s="424"/>
      <c r="EO298" s="424"/>
      <c r="EP298" s="424"/>
      <c r="EQ298" s="424"/>
      <c r="ER298" s="424"/>
      <c r="ES298" s="424"/>
      <c r="ET298" s="424"/>
      <c r="EU298" s="424"/>
      <c r="EV298" s="424"/>
      <c r="EW298" s="424"/>
      <c r="EX298" s="424"/>
      <c r="EY298" s="424"/>
      <c r="EZ298" s="424"/>
      <c r="FA298" s="424"/>
      <c r="FB298" s="424"/>
      <c r="FC298" s="424"/>
      <c r="FD298" s="424"/>
      <c r="FE298" s="424"/>
      <c r="FF298" s="424"/>
      <c r="FG298" s="424"/>
      <c r="FH298" s="424"/>
      <c r="FI298" s="424"/>
      <c r="FJ298" s="424"/>
      <c r="FK298" s="424"/>
      <c r="FL298" s="424"/>
      <c r="FM298" s="424"/>
      <c r="FN298" s="424"/>
      <c r="FO298" s="424"/>
      <c r="FP298" s="424"/>
      <c r="FQ298" s="424"/>
      <c r="FR298" s="424"/>
      <c r="FS298" s="424"/>
      <c r="FT298" s="424"/>
      <c r="FU298" s="424"/>
    </row>
    <row r="299" spans="1:177" ht="12" customHeight="1" x14ac:dyDescent="0.25">
      <c r="A299" s="449" t="str">
        <f t="shared" si="51"/>
        <v/>
      </c>
      <c r="B299" s="449" t="str">
        <f t="shared" si="52"/>
        <v/>
      </c>
      <c r="C299" s="447" t="str">
        <f t="shared" si="53"/>
        <v/>
      </c>
      <c r="D299" s="449" t="str">
        <f>'Step 3.1 Site Details'!C39</f>
        <v>Building 30</v>
      </c>
      <c r="E299" s="449" t="str">
        <f>TRIM('Step 3.1 Site Details'!A39)</f>
        <v/>
      </c>
      <c r="F299" s="447">
        <f>'Step 3.1 Site Details'!B39</f>
        <v>0</v>
      </c>
      <c r="G299" s="449" t="str">
        <f>IF('Step 3.1 Site Details'!D39="","",TRIM('Step 3.1 Site Details'!D39))</f>
        <v/>
      </c>
      <c r="H299" s="447">
        <f>'Step 3.1 Site Details'!E39</f>
        <v>0</v>
      </c>
      <c r="I299" s="447">
        <f>'Step 3.1 Site Details'!F39</f>
        <v>0</v>
      </c>
      <c r="J299" s="952">
        <f>'Step 3.1 Site Details'!G39</f>
        <v>0</v>
      </c>
      <c r="K299" s="995">
        <f>'Step 3.1 Site Details'!H39</f>
        <v>0</v>
      </c>
      <c r="L299" s="447">
        <f>'Step 3.1 Site Details'!I39</f>
        <v>0</v>
      </c>
      <c r="M299" s="996">
        <f>'Step 3.1 Site Details'!J39</f>
        <v>0</v>
      </c>
      <c r="N299" s="996">
        <f>'Step 3.1 Site Details'!K39</f>
        <v>0</v>
      </c>
      <c r="O299" s="959">
        <f>'Step 3.1 Site Details'!L39</f>
        <v>0</v>
      </c>
      <c r="P299" s="959">
        <f>'Step 3.1 Site Details'!M39</f>
        <v>0</v>
      </c>
      <c r="Q299" s="1399">
        <f>'Step 3.1 Site Details'!N39</f>
        <v>0</v>
      </c>
      <c r="R299" s="1399">
        <f>'Step 3.1 Site Details'!O39</f>
        <v>0</v>
      </c>
      <c r="S299" s="955">
        <f>'Step 3.1 Site Details'!P39</f>
        <v>0</v>
      </c>
      <c r="T299" s="955">
        <f>'Step 3.1 Site Details'!Q39</f>
        <v>0</v>
      </c>
      <c r="U299" s="955">
        <f>'Step 3.1 Site Details'!R39</f>
        <v>0</v>
      </c>
      <c r="V299" s="955">
        <f>'Step 3.1 Site Details'!S39</f>
        <v>0</v>
      </c>
      <c r="W299" s="955">
        <f>'Step 3.1 Site Details'!T39</f>
        <v>0</v>
      </c>
      <c r="X299" s="955">
        <f>'Step 3.1 Site Details'!U39</f>
        <v>0</v>
      </c>
      <c r="Y299" s="859">
        <f>IFERROR(((_xlfn.XLOOKUP(G299,'Step 4 Support Tool'!$E$222:$E$321,'Step 4 Support Tool'!$I$222:$I$321,"",0,1)*PETREAD!O299)/100),"")</f>
        <v>0</v>
      </c>
      <c r="Z299" s="859">
        <f>IFERROR(((_xlfn.XLOOKUP(G299,'Step 4 Support Tool'!$E$222:$E$321,'Step 4 Support Tool'!$K$222:$K$321,"",0,1)*PETREAD!P299)/100),"")</f>
        <v>0</v>
      </c>
      <c r="AA299" s="859">
        <f t="shared" si="56"/>
        <v>0</v>
      </c>
      <c r="AB299" s="859">
        <f>IFERROR(AA299-(SUMIFS('Step 4 Support Tool'!$O$18:$O$217,'Step 4 Support Tool'!$E$18:$E$217,PETREAD!G299)+SUMIFS('Step 4 Support Tool'!$O$222:$O$321,'Step 4 Support Tool'!$E$222:$E$321,PETREAD!G299)),"")</f>
        <v>0</v>
      </c>
      <c r="AC299" s="860" t="str">
        <f t="shared" si="57"/>
        <v/>
      </c>
      <c r="AD299" s="917">
        <f>SUMIFS('Step 3.3 Heating System'!$J$12:$J$111,'Step 3.3 Heating System'!$C$12:$C$111,PETREAD!$G299,'Step 3.3 Heating System'!$G$12:$G$111,"Removed")</f>
        <v>0</v>
      </c>
      <c r="AE299" s="917">
        <f>SUMIFS('Step 3.3 Heating System'!$J$12:$J$111,'Step 3.3 Heating System'!$C$12:$C$111,PETREAD!$G299,'Step 3.3 Heating System'!$G$12:$G$111,"Retained")</f>
        <v>0</v>
      </c>
      <c r="AF299" s="914" t="str">
        <f t="shared" si="58"/>
        <v/>
      </c>
      <c r="AG299" s="870">
        <f>(SUMIFS('Step 4 Support Tool'!$N$18:$N$217,'Step 4 Support Tool'!$E$18:$E$217,PETREAD!G299)+SUMIFS('Step 4 Support Tool'!$N$222:$N$321,'Step 4 Support Tool'!$E$222:$E$321,PETREAD!G299))</f>
        <v>0</v>
      </c>
      <c r="AH299" s="870" t="str">
        <f>IFERROR(BE299*'Step 5 Project Governance'!D43,"")</f>
        <v/>
      </c>
      <c r="AI299" s="912" t="str">
        <f t="shared" si="54"/>
        <v/>
      </c>
      <c r="AJ299" s="917">
        <f>(SUMIFS('Step 4 Support Tool'!$S$18:$S$217,'Step 4 Support Tool'!$E$18:$E$217,PETREAD!G299)+SUMIFS('Step 4 Support Tool'!$S$222:$S$321,'Step 4 Support Tool'!$E$222:$E$321,PETREAD!G299))</f>
        <v>0</v>
      </c>
      <c r="AK299" s="917" t="str">
        <f t="shared" si="55"/>
        <v/>
      </c>
      <c r="AL299" s="860" t="str">
        <f>IFERROR(SUMIF('Step 4 Support Tool'!$E$18:$E$217,PETREAD!G299,'Step 4 Support Tool'!$N$18:$N$217)/(SUMIF('Step 4 Support Tool'!$E$18:$E$217,PETREAD!G299,'Step 4 Support Tool'!$N$18:$N$217)+SUMIF('Step 4 Support Tool'!$E$222:$E$321,PETREAD!G299,'Step 4 Support Tool'!$N$222:$N$321)),"")</f>
        <v/>
      </c>
      <c r="AM299" s="914" t="str">
        <f>_xlfn.XLOOKUP($G299,'Step 3.3 Heating System'!$C$120:$C$219,'Step 3.3 Heating System'!$AB$120:$AB$219,"",0,1)</f>
        <v/>
      </c>
      <c r="AN299" s="914" t="str">
        <f>_xlfn.XLOOKUP($G299,'Step 3.3 Heating System'!$C$120:$C$219,'Step 3.3 Heating System'!$AC$120:$AC$219,"",0,1)</f>
        <v/>
      </c>
      <c r="AO299" s="1414" t="str">
        <f>IF('Step 3.2 Building Details'!D37="","",'Step 3.2 Building Details'!D37)</f>
        <v/>
      </c>
      <c r="AP299" s="1414" t="str">
        <f>IF('Step 3.2 Building Details'!E37="","",'Step 3.2 Building Details'!E37)</f>
        <v/>
      </c>
      <c r="AQ299" s="1414" t="str">
        <f>IF('Step 3.2 Building Details'!F37="","",'Step 3.2 Building Details'!F37)</f>
        <v/>
      </c>
      <c r="AR299" s="1414" t="str">
        <f>IF('Step 3.2 Building Details'!G37="","",'Step 3.2 Building Details'!G37)</f>
        <v/>
      </c>
      <c r="AS299" s="1414" t="str">
        <f>IF('Step 3.2 Building Details'!H37="","",'Step 3.2 Building Details'!H37)</f>
        <v/>
      </c>
      <c r="AT299" s="1414" t="str">
        <f>IF('Step 3.2 Building Details'!I37="","",'Step 3.2 Building Details'!I37)</f>
        <v/>
      </c>
      <c r="AU299" s="1414" t="str">
        <f>IF('Step 3.2 Building Details'!J37="","",'Step 3.2 Building Details'!J37)</f>
        <v/>
      </c>
      <c r="AV299" s="1414" t="str">
        <f>IF('Step 3.2 Building Details'!K37="","",'Step 3.2 Building Details'!K37)</f>
        <v/>
      </c>
      <c r="AW299" s="1414" t="str">
        <f>IF('Step 3.2 Building Details'!L37="","",'Step 3.2 Building Details'!L37)</f>
        <v/>
      </c>
      <c r="AX299" s="1414" t="str">
        <f>IF('Step 3.2 Building Details'!M37="","",'Step 3.2 Building Details'!M37)</f>
        <v/>
      </c>
      <c r="AY299" s="1414" t="str">
        <f>IF('Step 3.2 Building Details'!N37="","",'Step 3.2 Building Details'!N37)</f>
        <v/>
      </c>
      <c r="AZ299" s="1414" t="str">
        <f>IF('Step 3.2 Building Details'!O37="","",'Step 3.2 Building Details'!O37)</f>
        <v/>
      </c>
      <c r="BB299" s="799" t="s">
        <v>1897</v>
      </c>
      <c r="BC299" s="799"/>
      <c r="BE299" s="860" t="str">
        <f>IFERROR((SUMIFS('Step 4 Support Tool'!$N$18:$N$217,'Step 4 Support Tool'!$E$18:$E$217,PETREAD!G299)+SUMIFS('Step 4 Support Tool'!$N$222:$N$321,'Step 4 Support Tool'!$E$222:$E$321,PETREAD!G299))/'Step 4 Support Tool'!$O$9,"")</f>
        <v/>
      </c>
      <c r="BF299" s="424"/>
      <c r="BG299" s="424"/>
      <c r="BH299" s="424"/>
      <c r="BI299" s="424"/>
      <c r="BJ299" s="424"/>
      <c r="BK299" s="424"/>
      <c r="BL299" s="424"/>
      <c r="BM299" s="424"/>
      <c r="BN299" s="424"/>
      <c r="BO299" s="424"/>
      <c r="BP299" s="424"/>
      <c r="BQ299" s="424"/>
      <c r="BR299" s="424"/>
      <c r="CL299" s="424"/>
      <c r="CM299" s="424"/>
      <c r="CN299" s="424"/>
      <c r="CO299" s="424"/>
      <c r="CP299" s="424"/>
      <c r="CQ299" s="424"/>
      <c r="CS299" s="424"/>
      <c r="CT299" s="424"/>
      <c r="CU299" s="424"/>
      <c r="CV299" s="424"/>
      <c r="CW299" s="424"/>
      <c r="CX299" s="424"/>
      <c r="CY299" s="424"/>
      <c r="CZ299" s="424"/>
      <c r="DB299" s="424"/>
      <c r="DC299" s="424"/>
      <c r="DD299" s="424"/>
      <c r="DE299" s="424"/>
      <c r="DF299" s="424"/>
      <c r="DG299" s="424"/>
      <c r="DI299" s="424"/>
      <c r="DJ299" s="424"/>
      <c r="DK299" s="424"/>
      <c r="DL299" s="424"/>
      <c r="DM299" s="424"/>
      <c r="DN299" s="424"/>
      <c r="DO299" s="424"/>
      <c r="DP299" s="424"/>
      <c r="DQ299" s="424"/>
      <c r="DR299" s="424"/>
      <c r="DS299" s="424"/>
      <c r="DT299" s="424"/>
      <c r="DU299" s="424"/>
      <c r="DV299" s="424"/>
      <c r="DW299" s="424"/>
      <c r="DX299" s="424"/>
      <c r="DY299" s="424"/>
      <c r="DZ299" s="424"/>
      <c r="EA299" s="424"/>
      <c r="EB299" s="424"/>
      <c r="EC299" s="424"/>
      <c r="ED299" s="424"/>
      <c r="EE299" s="424"/>
      <c r="EF299" s="424"/>
      <c r="EG299" s="424"/>
      <c r="EH299" s="424"/>
      <c r="EI299" s="424"/>
      <c r="EJ299" s="424"/>
      <c r="EK299" s="424"/>
      <c r="EL299" s="424"/>
      <c r="EM299" s="424"/>
      <c r="EN299" s="424"/>
      <c r="EO299" s="424"/>
      <c r="EP299" s="424"/>
      <c r="EQ299" s="424"/>
      <c r="ER299" s="424"/>
      <c r="ES299" s="424"/>
      <c r="ET299" s="424"/>
      <c r="EU299" s="424"/>
      <c r="EV299" s="424"/>
      <c r="EW299" s="424"/>
      <c r="EX299" s="424"/>
      <c r="EY299" s="424"/>
      <c r="EZ299" s="424"/>
      <c r="FA299" s="424"/>
      <c r="FB299" s="424"/>
      <c r="FC299" s="424"/>
      <c r="FD299" s="424"/>
      <c r="FE299" s="424"/>
      <c r="FF299" s="424"/>
      <c r="FG299" s="424"/>
      <c r="FH299" s="424"/>
      <c r="FI299" s="424"/>
      <c r="FJ299" s="424"/>
      <c r="FK299" s="424"/>
      <c r="FL299" s="424"/>
      <c r="FM299" s="424"/>
      <c r="FN299" s="424"/>
      <c r="FO299" s="424"/>
      <c r="FP299" s="424"/>
      <c r="FQ299" s="424"/>
      <c r="FR299" s="424"/>
      <c r="FS299" s="424"/>
      <c r="FT299" s="424"/>
      <c r="FU299" s="424"/>
    </row>
    <row r="300" spans="1:177" ht="12" customHeight="1" x14ac:dyDescent="0.25">
      <c r="A300" s="449" t="str">
        <f t="shared" si="51"/>
        <v/>
      </c>
      <c r="B300" s="449" t="str">
        <f t="shared" si="52"/>
        <v/>
      </c>
      <c r="C300" s="447" t="str">
        <f t="shared" si="53"/>
        <v/>
      </c>
      <c r="D300" s="449" t="str">
        <f>'Step 3.1 Site Details'!C40</f>
        <v>Building 31</v>
      </c>
      <c r="E300" s="449" t="str">
        <f>TRIM('Step 3.1 Site Details'!A40)</f>
        <v/>
      </c>
      <c r="F300" s="447">
        <f>'Step 3.1 Site Details'!B40</f>
        <v>0</v>
      </c>
      <c r="G300" s="449" t="str">
        <f>IF('Step 3.1 Site Details'!D40="","",TRIM('Step 3.1 Site Details'!D40))</f>
        <v/>
      </c>
      <c r="H300" s="447">
        <f>'Step 3.1 Site Details'!E40</f>
        <v>0</v>
      </c>
      <c r="I300" s="447">
        <f>'Step 3.1 Site Details'!F40</f>
        <v>0</v>
      </c>
      <c r="J300" s="952">
        <f>'Step 3.1 Site Details'!G40</f>
        <v>0</v>
      </c>
      <c r="K300" s="995">
        <f>'Step 3.1 Site Details'!H40</f>
        <v>0</v>
      </c>
      <c r="L300" s="447">
        <f>'Step 3.1 Site Details'!I40</f>
        <v>0</v>
      </c>
      <c r="M300" s="996">
        <f>'Step 3.1 Site Details'!J40</f>
        <v>0</v>
      </c>
      <c r="N300" s="996">
        <f>'Step 3.1 Site Details'!K40</f>
        <v>0</v>
      </c>
      <c r="O300" s="959">
        <f>'Step 3.1 Site Details'!L40</f>
        <v>0</v>
      </c>
      <c r="P300" s="959">
        <f>'Step 3.1 Site Details'!M40</f>
        <v>0</v>
      </c>
      <c r="Q300" s="1399">
        <f>'Step 3.1 Site Details'!N40</f>
        <v>0</v>
      </c>
      <c r="R300" s="1399">
        <f>'Step 3.1 Site Details'!O40</f>
        <v>0</v>
      </c>
      <c r="S300" s="955">
        <f>'Step 3.1 Site Details'!P40</f>
        <v>0</v>
      </c>
      <c r="T300" s="955">
        <f>'Step 3.1 Site Details'!Q40</f>
        <v>0</v>
      </c>
      <c r="U300" s="955">
        <f>'Step 3.1 Site Details'!R40</f>
        <v>0</v>
      </c>
      <c r="V300" s="955">
        <f>'Step 3.1 Site Details'!S40</f>
        <v>0</v>
      </c>
      <c r="W300" s="955">
        <f>'Step 3.1 Site Details'!T40</f>
        <v>0</v>
      </c>
      <c r="X300" s="955">
        <f>'Step 3.1 Site Details'!U40</f>
        <v>0</v>
      </c>
      <c r="Y300" s="859">
        <f>IFERROR(((_xlfn.XLOOKUP(G300,'Step 4 Support Tool'!$E$222:$E$321,'Step 4 Support Tool'!$I$222:$I$321,"",0,1)*PETREAD!O300)/100),"")</f>
        <v>0</v>
      </c>
      <c r="Z300" s="859">
        <f>IFERROR(((_xlfn.XLOOKUP(G300,'Step 4 Support Tool'!$E$222:$E$321,'Step 4 Support Tool'!$K$222:$K$321,"",0,1)*PETREAD!P300)/100),"")</f>
        <v>0</v>
      </c>
      <c r="AA300" s="859">
        <f t="shared" si="56"/>
        <v>0</v>
      </c>
      <c r="AB300" s="859">
        <f>IFERROR(AA300-(SUMIFS('Step 4 Support Tool'!$O$18:$O$217,'Step 4 Support Tool'!$E$18:$E$217,PETREAD!G300)+SUMIFS('Step 4 Support Tool'!$O$222:$O$321,'Step 4 Support Tool'!$E$222:$E$321,PETREAD!G300)),"")</f>
        <v>0</v>
      </c>
      <c r="AC300" s="860" t="str">
        <f t="shared" si="57"/>
        <v/>
      </c>
      <c r="AD300" s="917">
        <f>SUMIFS('Step 3.3 Heating System'!$J$12:$J$111,'Step 3.3 Heating System'!$C$12:$C$111,PETREAD!$G300,'Step 3.3 Heating System'!$G$12:$G$111,"Removed")</f>
        <v>0</v>
      </c>
      <c r="AE300" s="917">
        <f>SUMIFS('Step 3.3 Heating System'!$J$12:$J$111,'Step 3.3 Heating System'!$C$12:$C$111,PETREAD!$G300,'Step 3.3 Heating System'!$G$12:$G$111,"Retained")</f>
        <v>0</v>
      </c>
      <c r="AF300" s="914" t="str">
        <f t="shared" si="58"/>
        <v/>
      </c>
      <c r="AG300" s="870">
        <f>(SUMIFS('Step 4 Support Tool'!$N$18:$N$217,'Step 4 Support Tool'!$E$18:$E$217,PETREAD!G300)+SUMIFS('Step 4 Support Tool'!$N$222:$N$321,'Step 4 Support Tool'!$E$222:$E$321,PETREAD!G300))</f>
        <v>0</v>
      </c>
      <c r="AH300" s="870" t="str">
        <f>IFERROR(BE300*'Step 5 Project Governance'!D44,"")</f>
        <v/>
      </c>
      <c r="AI300" s="912" t="str">
        <f t="shared" si="54"/>
        <v/>
      </c>
      <c r="AJ300" s="917">
        <f>(SUMIFS('Step 4 Support Tool'!$S$18:$S$217,'Step 4 Support Tool'!$E$18:$E$217,PETREAD!G300)+SUMIFS('Step 4 Support Tool'!$S$222:$S$321,'Step 4 Support Tool'!$E$222:$E$321,PETREAD!G300))</f>
        <v>0</v>
      </c>
      <c r="AK300" s="917" t="str">
        <f t="shared" si="55"/>
        <v/>
      </c>
      <c r="AL300" s="860" t="str">
        <f>IFERROR(SUMIF('Step 4 Support Tool'!$E$18:$E$217,PETREAD!G300,'Step 4 Support Tool'!$N$18:$N$217)/(SUMIF('Step 4 Support Tool'!$E$18:$E$217,PETREAD!G300,'Step 4 Support Tool'!$N$18:$N$217)+SUMIF('Step 4 Support Tool'!$E$222:$E$321,PETREAD!G300,'Step 4 Support Tool'!$N$222:$N$321)),"")</f>
        <v/>
      </c>
      <c r="AM300" s="914" t="str">
        <f>_xlfn.XLOOKUP($G300,'Step 3.3 Heating System'!$C$120:$C$219,'Step 3.3 Heating System'!$AB$120:$AB$219,"",0,1)</f>
        <v/>
      </c>
      <c r="AN300" s="914" t="str">
        <f>_xlfn.XLOOKUP($G300,'Step 3.3 Heating System'!$C$120:$C$219,'Step 3.3 Heating System'!$AC$120:$AC$219,"",0,1)</f>
        <v/>
      </c>
      <c r="AO300" s="1414" t="str">
        <f>IF('Step 3.2 Building Details'!D38="","",'Step 3.2 Building Details'!D38)</f>
        <v/>
      </c>
      <c r="AP300" s="1414" t="str">
        <f>IF('Step 3.2 Building Details'!E38="","",'Step 3.2 Building Details'!E38)</f>
        <v/>
      </c>
      <c r="AQ300" s="1414" t="str">
        <f>IF('Step 3.2 Building Details'!F38="","",'Step 3.2 Building Details'!F38)</f>
        <v/>
      </c>
      <c r="AR300" s="1414" t="str">
        <f>IF('Step 3.2 Building Details'!G38="","",'Step 3.2 Building Details'!G38)</f>
        <v/>
      </c>
      <c r="AS300" s="1414" t="str">
        <f>IF('Step 3.2 Building Details'!H38="","",'Step 3.2 Building Details'!H38)</f>
        <v/>
      </c>
      <c r="AT300" s="1414" t="str">
        <f>IF('Step 3.2 Building Details'!I38="","",'Step 3.2 Building Details'!I38)</f>
        <v/>
      </c>
      <c r="AU300" s="1414" t="str">
        <f>IF('Step 3.2 Building Details'!J38="","",'Step 3.2 Building Details'!J38)</f>
        <v/>
      </c>
      <c r="AV300" s="1414" t="str">
        <f>IF('Step 3.2 Building Details'!K38="","",'Step 3.2 Building Details'!K38)</f>
        <v/>
      </c>
      <c r="AW300" s="1414" t="str">
        <f>IF('Step 3.2 Building Details'!L38="","",'Step 3.2 Building Details'!L38)</f>
        <v/>
      </c>
      <c r="AX300" s="1414" t="str">
        <f>IF('Step 3.2 Building Details'!M38="","",'Step 3.2 Building Details'!M38)</f>
        <v/>
      </c>
      <c r="AY300" s="1414" t="str">
        <f>IF('Step 3.2 Building Details'!N38="","",'Step 3.2 Building Details'!N38)</f>
        <v/>
      </c>
      <c r="AZ300" s="1414" t="str">
        <f>IF('Step 3.2 Building Details'!O38="","",'Step 3.2 Building Details'!O38)</f>
        <v/>
      </c>
      <c r="BB300" s="799" t="s">
        <v>1898</v>
      </c>
      <c r="BC300" s="799"/>
      <c r="BE300" s="860" t="str">
        <f>IFERROR((SUMIFS('Step 4 Support Tool'!$N$18:$N$217,'Step 4 Support Tool'!$E$18:$E$217,PETREAD!G300)+SUMIFS('Step 4 Support Tool'!$N$222:$N$321,'Step 4 Support Tool'!$E$222:$E$321,PETREAD!G300))/'Step 4 Support Tool'!$O$9,"")</f>
        <v/>
      </c>
      <c r="BF300" s="424"/>
      <c r="BG300" s="424"/>
      <c r="BH300" s="424"/>
      <c r="BI300" s="424"/>
      <c r="BJ300" s="424"/>
      <c r="BK300" s="424"/>
      <c r="BL300" s="424"/>
      <c r="BM300" s="424"/>
      <c r="BN300" s="424"/>
      <c r="BO300" s="424"/>
      <c r="BP300" s="424"/>
      <c r="BQ300" s="424"/>
      <c r="BR300" s="424"/>
      <c r="CL300" s="424"/>
      <c r="CM300" s="424"/>
      <c r="CN300" s="424"/>
      <c r="CO300" s="424"/>
      <c r="CP300" s="424"/>
      <c r="CQ300" s="424"/>
      <c r="CS300" s="424"/>
      <c r="CT300" s="424"/>
      <c r="CU300" s="424"/>
      <c r="CV300" s="424"/>
      <c r="CW300" s="424"/>
      <c r="CX300" s="424"/>
      <c r="CY300" s="424"/>
      <c r="CZ300" s="424"/>
      <c r="DB300" s="424"/>
      <c r="DC300" s="424"/>
      <c r="DD300" s="424"/>
      <c r="DE300" s="424"/>
      <c r="DF300" s="424"/>
      <c r="DG300" s="424"/>
      <c r="DI300" s="424"/>
      <c r="DJ300" s="424"/>
      <c r="DK300" s="424"/>
      <c r="DL300" s="424"/>
      <c r="DM300" s="424"/>
      <c r="DN300" s="424"/>
      <c r="DO300" s="424"/>
      <c r="DP300" s="424"/>
      <c r="DQ300" s="424"/>
      <c r="DR300" s="424"/>
      <c r="DS300" s="424"/>
      <c r="DT300" s="424"/>
      <c r="DU300" s="424"/>
      <c r="DV300" s="424"/>
      <c r="DW300" s="424"/>
      <c r="DX300" s="424"/>
      <c r="DY300" s="424"/>
      <c r="DZ300" s="424"/>
      <c r="EA300" s="424"/>
      <c r="EB300" s="424"/>
      <c r="EC300" s="424"/>
      <c r="ED300" s="424"/>
      <c r="EE300" s="424"/>
      <c r="EF300" s="424"/>
      <c r="EG300" s="424"/>
      <c r="EH300" s="424"/>
      <c r="EI300" s="424"/>
      <c r="EJ300" s="424"/>
      <c r="EK300" s="424"/>
      <c r="EL300" s="424"/>
      <c r="EM300" s="424"/>
      <c r="EN300" s="424"/>
      <c r="EO300" s="424"/>
      <c r="EP300" s="424"/>
      <c r="EQ300" s="424"/>
      <c r="ER300" s="424"/>
      <c r="ES300" s="424"/>
      <c r="ET300" s="424"/>
      <c r="EU300" s="424"/>
      <c r="EV300" s="424"/>
      <c r="EW300" s="424"/>
      <c r="EX300" s="424"/>
      <c r="EY300" s="424"/>
      <c r="EZ300" s="424"/>
      <c r="FA300" s="424"/>
      <c r="FB300" s="424"/>
      <c r="FC300" s="424"/>
      <c r="FD300" s="424"/>
      <c r="FE300" s="424"/>
      <c r="FF300" s="424"/>
      <c r="FG300" s="424"/>
      <c r="FH300" s="424"/>
      <c r="FI300" s="424"/>
      <c r="FJ300" s="424"/>
      <c r="FK300" s="424"/>
      <c r="FL300" s="424"/>
      <c r="FM300" s="424"/>
      <c r="FN300" s="424"/>
      <c r="FO300" s="424"/>
      <c r="FP300" s="424"/>
      <c r="FQ300" s="424"/>
      <c r="FR300" s="424"/>
      <c r="FS300" s="424"/>
      <c r="FT300" s="424"/>
      <c r="FU300" s="424"/>
    </row>
    <row r="301" spans="1:177" ht="12" customHeight="1" x14ac:dyDescent="0.25">
      <c r="A301" s="449" t="str">
        <f t="shared" si="51"/>
        <v/>
      </c>
      <c r="B301" s="449" t="str">
        <f t="shared" si="52"/>
        <v/>
      </c>
      <c r="C301" s="447" t="str">
        <f t="shared" si="53"/>
        <v/>
      </c>
      <c r="D301" s="449" t="str">
        <f>'Step 3.1 Site Details'!C41</f>
        <v>Building 32</v>
      </c>
      <c r="E301" s="449" t="str">
        <f>TRIM('Step 3.1 Site Details'!A41)</f>
        <v/>
      </c>
      <c r="F301" s="447">
        <f>'Step 3.1 Site Details'!B41</f>
        <v>0</v>
      </c>
      <c r="G301" s="449" t="str">
        <f>IF('Step 3.1 Site Details'!D41="","",TRIM('Step 3.1 Site Details'!D41))</f>
        <v/>
      </c>
      <c r="H301" s="447">
        <f>'Step 3.1 Site Details'!E41</f>
        <v>0</v>
      </c>
      <c r="I301" s="447">
        <f>'Step 3.1 Site Details'!F41</f>
        <v>0</v>
      </c>
      <c r="J301" s="952">
        <f>'Step 3.1 Site Details'!G41</f>
        <v>0</v>
      </c>
      <c r="K301" s="995">
        <f>'Step 3.1 Site Details'!H41</f>
        <v>0</v>
      </c>
      <c r="L301" s="447">
        <f>'Step 3.1 Site Details'!I41</f>
        <v>0</v>
      </c>
      <c r="M301" s="996">
        <f>'Step 3.1 Site Details'!J41</f>
        <v>0</v>
      </c>
      <c r="N301" s="996">
        <f>'Step 3.1 Site Details'!K41</f>
        <v>0</v>
      </c>
      <c r="O301" s="959">
        <f>'Step 3.1 Site Details'!L41</f>
        <v>0</v>
      </c>
      <c r="P301" s="959">
        <f>'Step 3.1 Site Details'!M41</f>
        <v>0</v>
      </c>
      <c r="Q301" s="1399">
        <f>'Step 3.1 Site Details'!N41</f>
        <v>0</v>
      </c>
      <c r="R301" s="1399">
        <f>'Step 3.1 Site Details'!O41</f>
        <v>0</v>
      </c>
      <c r="S301" s="955">
        <f>'Step 3.1 Site Details'!P41</f>
        <v>0</v>
      </c>
      <c r="T301" s="955">
        <f>'Step 3.1 Site Details'!Q41</f>
        <v>0</v>
      </c>
      <c r="U301" s="955">
        <f>'Step 3.1 Site Details'!R41</f>
        <v>0</v>
      </c>
      <c r="V301" s="955">
        <f>'Step 3.1 Site Details'!S41</f>
        <v>0</v>
      </c>
      <c r="W301" s="955">
        <f>'Step 3.1 Site Details'!T41</f>
        <v>0</v>
      </c>
      <c r="X301" s="955">
        <f>'Step 3.1 Site Details'!U41</f>
        <v>0</v>
      </c>
      <c r="Y301" s="859">
        <f>IFERROR(((_xlfn.XLOOKUP(G301,'Step 4 Support Tool'!$E$222:$E$321,'Step 4 Support Tool'!$I$222:$I$321,"",0,1)*PETREAD!O301)/100),"")</f>
        <v>0</v>
      </c>
      <c r="Z301" s="859">
        <f>IFERROR(((_xlfn.XLOOKUP(G301,'Step 4 Support Tool'!$E$222:$E$321,'Step 4 Support Tool'!$K$222:$K$321,"",0,1)*PETREAD!P301)/100),"")</f>
        <v>0</v>
      </c>
      <c r="AA301" s="859">
        <f t="shared" si="56"/>
        <v>0</v>
      </c>
      <c r="AB301" s="859">
        <f>IFERROR(AA301-(SUMIFS('Step 4 Support Tool'!$O$18:$O$217,'Step 4 Support Tool'!$E$18:$E$217,PETREAD!G301)+SUMIFS('Step 4 Support Tool'!$O$222:$O$321,'Step 4 Support Tool'!$E$222:$E$321,PETREAD!G301)),"")</f>
        <v>0</v>
      </c>
      <c r="AC301" s="860" t="str">
        <f t="shared" si="57"/>
        <v/>
      </c>
      <c r="AD301" s="917">
        <f>SUMIFS('Step 3.3 Heating System'!$J$12:$J$111,'Step 3.3 Heating System'!$C$12:$C$111,PETREAD!$G301,'Step 3.3 Heating System'!$G$12:$G$111,"Removed")</f>
        <v>0</v>
      </c>
      <c r="AE301" s="917">
        <f>SUMIFS('Step 3.3 Heating System'!$J$12:$J$111,'Step 3.3 Heating System'!$C$12:$C$111,PETREAD!$G301,'Step 3.3 Heating System'!$G$12:$G$111,"Retained")</f>
        <v>0</v>
      </c>
      <c r="AF301" s="914" t="str">
        <f t="shared" si="58"/>
        <v/>
      </c>
      <c r="AG301" s="870">
        <f>(SUMIFS('Step 4 Support Tool'!$N$18:$N$217,'Step 4 Support Tool'!$E$18:$E$217,PETREAD!G301)+SUMIFS('Step 4 Support Tool'!$N$222:$N$321,'Step 4 Support Tool'!$E$222:$E$321,PETREAD!G301))</f>
        <v>0</v>
      </c>
      <c r="AH301" s="870" t="str">
        <f>IFERROR(BE301*'Step 5 Project Governance'!D45,"")</f>
        <v/>
      </c>
      <c r="AI301" s="912" t="str">
        <f t="shared" si="54"/>
        <v/>
      </c>
      <c r="AJ301" s="917">
        <f>(SUMIFS('Step 4 Support Tool'!$S$18:$S$217,'Step 4 Support Tool'!$E$18:$E$217,PETREAD!G301)+SUMIFS('Step 4 Support Tool'!$S$222:$S$321,'Step 4 Support Tool'!$E$222:$E$321,PETREAD!G301))</f>
        <v>0</v>
      </c>
      <c r="AK301" s="917" t="str">
        <f t="shared" si="55"/>
        <v/>
      </c>
      <c r="AL301" s="860" t="str">
        <f>IFERROR(SUMIF('Step 4 Support Tool'!$E$18:$E$217,PETREAD!G301,'Step 4 Support Tool'!$N$18:$N$217)/(SUMIF('Step 4 Support Tool'!$E$18:$E$217,PETREAD!G301,'Step 4 Support Tool'!$N$18:$N$217)+SUMIF('Step 4 Support Tool'!$E$222:$E$321,PETREAD!G301,'Step 4 Support Tool'!$N$222:$N$321)),"")</f>
        <v/>
      </c>
      <c r="AM301" s="914" t="str">
        <f>_xlfn.XLOOKUP($G301,'Step 3.3 Heating System'!$C$120:$C$219,'Step 3.3 Heating System'!$AB$120:$AB$219,"",0,1)</f>
        <v/>
      </c>
      <c r="AN301" s="914" t="str">
        <f>_xlfn.XLOOKUP($G301,'Step 3.3 Heating System'!$C$120:$C$219,'Step 3.3 Heating System'!$AC$120:$AC$219,"",0,1)</f>
        <v/>
      </c>
      <c r="AO301" s="1414" t="str">
        <f>IF('Step 3.2 Building Details'!D39="","",'Step 3.2 Building Details'!D39)</f>
        <v/>
      </c>
      <c r="AP301" s="1414" t="str">
        <f>IF('Step 3.2 Building Details'!E39="","",'Step 3.2 Building Details'!E39)</f>
        <v/>
      </c>
      <c r="AQ301" s="1414" t="str">
        <f>IF('Step 3.2 Building Details'!F39="","",'Step 3.2 Building Details'!F39)</f>
        <v/>
      </c>
      <c r="AR301" s="1414" t="str">
        <f>IF('Step 3.2 Building Details'!G39="","",'Step 3.2 Building Details'!G39)</f>
        <v/>
      </c>
      <c r="AS301" s="1414" t="str">
        <f>IF('Step 3.2 Building Details'!H39="","",'Step 3.2 Building Details'!H39)</f>
        <v/>
      </c>
      <c r="AT301" s="1414" t="str">
        <f>IF('Step 3.2 Building Details'!I39="","",'Step 3.2 Building Details'!I39)</f>
        <v/>
      </c>
      <c r="AU301" s="1414" t="str">
        <f>IF('Step 3.2 Building Details'!J39="","",'Step 3.2 Building Details'!J39)</f>
        <v/>
      </c>
      <c r="AV301" s="1414" t="str">
        <f>IF('Step 3.2 Building Details'!K39="","",'Step 3.2 Building Details'!K39)</f>
        <v/>
      </c>
      <c r="AW301" s="1414" t="str">
        <f>IF('Step 3.2 Building Details'!L39="","",'Step 3.2 Building Details'!L39)</f>
        <v/>
      </c>
      <c r="AX301" s="1414" t="str">
        <f>IF('Step 3.2 Building Details'!M39="","",'Step 3.2 Building Details'!M39)</f>
        <v/>
      </c>
      <c r="AY301" s="1414" t="str">
        <f>IF('Step 3.2 Building Details'!N39="","",'Step 3.2 Building Details'!N39)</f>
        <v/>
      </c>
      <c r="AZ301" s="1414" t="str">
        <f>IF('Step 3.2 Building Details'!O39="","",'Step 3.2 Building Details'!O39)</f>
        <v/>
      </c>
      <c r="BB301" s="799" t="s">
        <v>1899</v>
      </c>
      <c r="BC301" s="799"/>
      <c r="BE301" s="860" t="str">
        <f>IFERROR((SUMIFS('Step 4 Support Tool'!$N$18:$N$217,'Step 4 Support Tool'!$E$18:$E$217,PETREAD!G301)+SUMIFS('Step 4 Support Tool'!$N$222:$N$321,'Step 4 Support Tool'!$E$222:$E$321,PETREAD!G301))/'Step 4 Support Tool'!$O$9,"")</f>
        <v/>
      </c>
      <c r="BF301" s="424"/>
      <c r="BG301" s="424"/>
      <c r="BH301" s="424"/>
      <c r="BI301" s="424"/>
      <c r="BJ301" s="424"/>
      <c r="BK301" s="424"/>
      <c r="BL301" s="424"/>
      <c r="BM301" s="424"/>
      <c r="BN301" s="424"/>
      <c r="BO301" s="424"/>
      <c r="BP301" s="424"/>
      <c r="BQ301" s="424"/>
      <c r="BR301" s="424"/>
      <c r="CL301" s="424"/>
      <c r="CM301" s="424"/>
      <c r="CN301" s="424"/>
      <c r="CO301" s="424"/>
      <c r="CP301" s="424"/>
      <c r="CQ301" s="424"/>
      <c r="CS301" s="424"/>
      <c r="CT301" s="424"/>
      <c r="CU301" s="424"/>
      <c r="CV301" s="424"/>
      <c r="CW301" s="424"/>
      <c r="CX301" s="424"/>
      <c r="CY301" s="424"/>
      <c r="CZ301" s="424"/>
      <c r="DB301" s="424"/>
      <c r="DC301" s="424"/>
      <c r="DD301" s="424"/>
      <c r="DE301" s="424"/>
      <c r="DF301" s="424"/>
      <c r="DG301" s="424"/>
      <c r="DI301" s="424"/>
      <c r="DJ301" s="424"/>
      <c r="DK301" s="424"/>
      <c r="DL301" s="424"/>
      <c r="DM301" s="424"/>
      <c r="DN301" s="424"/>
      <c r="DO301" s="424"/>
      <c r="DP301" s="424"/>
      <c r="DQ301" s="424"/>
      <c r="DR301" s="424"/>
      <c r="DS301" s="424"/>
      <c r="DT301" s="424"/>
      <c r="DU301" s="424"/>
      <c r="DV301" s="424"/>
      <c r="DW301" s="424"/>
      <c r="DX301" s="424"/>
      <c r="DY301" s="424"/>
      <c r="DZ301" s="424"/>
      <c r="EA301" s="424"/>
      <c r="EB301" s="424"/>
      <c r="EC301" s="424"/>
      <c r="ED301" s="424"/>
      <c r="EE301" s="424"/>
      <c r="EF301" s="424"/>
      <c r="EG301" s="424"/>
      <c r="EH301" s="424"/>
      <c r="EI301" s="424"/>
      <c r="EJ301" s="424"/>
      <c r="EK301" s="424"/>
      <c r="EL301" s="424"/>
      <c r="EM301" s="424"/>
      <c r="EN301" s="424"/>
      <c r="EO301" s="424"/>
      <c r="EP301" s="424"/>
      <c r="EQ301" s="424"/>
      <c r="ER301" s="424"/>
      <c r="ES301" s="424"/>
      <c r="ET301" s="424"/>
      <c r="EU301" s="424"/>
      <c r="EV301" s="424"/>
      <c r="EW301" s="424"/>
      <c r="EX301" s="424"/>
      <c r="EY301" s="424"/>
      <c r="EZ301" s="424"/>
      <c r="FA301" s="424"/>
      <c r="FB301" s="424"/>
      <c r="FC301" s="424"/>
      <c r="FD301" s="424"/>
      <c r="FE301" s="424"/>
      <c r="FF301" s="424"/>
      <c r="FG301" s="424"/>
      <c r="FH301" s="424"/>
      <c r="FI301" s="424"/>
      <c r="FJ301" s="424"/>
      <c r="FK301" s="424"/>
      <c r="FL301" s="424"/>
      <c r="FM301" s="424"/>
      <c r="FN301" s="424"/>
      <c r="FO301" s="424"/>
      <c r="FP301" s="424"/>
      <c r="FQ301" s="424"/>
      <c r="FR301" s="424"/>
      <c r="FS301" s="424"/>
      <c r="FT301" s="424"/>
      <c r="FU301" s="424"/>
    </row>
    <row r="302" spans="1:177" ht="12" customHeight="1" x14ac:dyDescent="0.25">
      <c r="A302" s="449" t="str">
        <f t="shared" si="51"/>
        <v/>
      </c>
      <c r="B302" s="449" t="str">
        <f t="shared" ref="B302:B333" si="59">IF(E302="","",A302&amp;IF(E302="","",_xlfn.XLOOKUP(E302,$BC$270:$BC$369,$BB$270:$BB$369,"N/A",0,1)))</f>
        <v/>
      </c>
      <c r="C302" s="447" t="str">
        <f t="shared" ref="C302:C333" si="60">IF(G302="","",A302&amp;SUBSTITUTE(D302,"uilding ",""))</f>
        <v/>
      </c>
      <c r="D302" s="449" t="str">
        <f>'Step 3.1 Site Details'!C42</f>
        <v>Building 33</v>
      </c>
      <c r="E302" s="449" t="str">
        <f>TRIM('Step 3.1 Site Details'!A42)</f>
        <v/>
      </c>
      <c r="F302" s="447">
        <f>'Step 3.1 Site Details'!B42</f>
        <v>0</v>
      </c>
      <c r="G302" s="449" t="str">
        <f>IF('Step 3.1 Site Details'!D42="","",TRIM('Step 3.1 Site Details'!D42))</f>
        <v/>
      </c>
      <c r="H302" s="447">
        <f>'Step 3.1 Site Details'!E42</f>
        <v>0</v>
      </c>
      <c r="I302" s="447">
        <f>'Step 3.1 Site Details'!F42</f>
        <v>0</v>
      </c>
      <c r="J302" s="952">
        <f>'Step 3.1 Site Details'!G42</f>
        <v>0</v>
      </c>
      <c r="K302" s="995">
        <f>'Step 3.1 Site Details'!H42</f>
        <v>0</v>
      </c>
      <c r="L302" s="447">
        <f>'Step 3.1 Site Details'!I42</f>
        <v>0</v>
      </c>
      <c r="M302" s="996">
        <f>'Step 3.1 Site Details'!J42</f>
        <v>0</v>
      </c>
      <c r="N302" s="996">
        <f>'Step 3.1 Site Details'!K42</f>
        <v>0</v>
      </c>
      <c r="O302" s="959">
        <f>'Step 3.1 Site Details'!L42</f>
        <v>0</v>
      </c>
      <c r="P302" s="959">
        <f>'Step 3.1 Site Details'!M42</f>
        <v>0</v>
      </c>
      <c r="Q302" s="1399">
        <f>'Step 3.1 Site Details'!N42</f>
        <v>0</v>
      </c>
      <c r="R302" s="1399">
        <f>'Step 3.1 Site Details'!O42</f>
        <v>0</v>
      </c>
      <c r="S302" s="955">
        <f>'Step 3.1 Site Details'!P42</f>
        <v>0</v>
      </c>
      <c r="T302" s="955">
        <f>'Step 3.1 Site Details'!Q42</f>
        <v>0</v>
      </c>
      <c r="U302" s="955">
        <f>'Step 3.1 Site Details'!R42</f>
        <v>0</v>
      </c>
      <c r="V302" s="955">
        <f>'Step 3.1 Site Details'!S42</f>
        <v>0</v>
      </c>
      <c r="W302" s="955">
        <f>'Step 3.1 Site Details'!T42</f>
        <v>0</v>
      </c>
      <c r="X302" s="955">
        <f>'Step 3.1 Site Details'!U42</f>
        <v>0</v>
      </c>
      <c r="Y302" s="859">
        <f>IFERROR(((_xlfn.XLOOKUP(G302,'Step 4 Support Tool'!$E$222:$E$321,'Step 4 Support Tool'!$I$222:$I$321,"",0,1)*PETREAD!O302)/100),"")</f>
        <v>0</v>
      </c>
      <c r="Z302" s="859">
        <f>IFERROR(((_xlfn.XLOOKUP(G302,'Step 4 Support Tool'!$E$222:$E$321,'Step 4 Support Tool'!$K$222:$K$321,"",0,1)*PETREAD!P302)/100),"")</f>
        <v>0</v>
      </c>
      <c r="AA302" s="859">
        <f t="shared" si="56"/>
        <v>0</v>
      </c>
      <c r="AB302" s="859">
        <f>IFERROR(AA302-(SUMIFS('Step 4 Support Tool'!$O$18:$O$217,'Step 4 Support Tool'!$E$18:$E$217,PETREAD!G302)+SUMIFS('Step 4 Support Tool'!$O$222:$O$321,'Step 4 Support Tool'!$E$222:$E$321,PETREAD!G302)),"")</f>
        <v>0</v>
      </c>
      <c r="AC302" s="860" t="str">
        <f t="shared" si="57"/>
        <v/>
      </c>
      <c r="AD302" s="917">
        <f>SUMIFS('Step 3.3 Heating System'!$J$12:$J$111,'Step 3.3 Heating System'!$C$12:$C$111,PETREAD!$G302,'Step 3.3 Heating System'!$G$12:$G$111,"Removed")</f>
        <v>0</v>
      </c>
      <c r="AE302" s="917">
        <f>SUMIFS('Step 3.3 Heating System'!$J$12:$J$111,'Step 3.3 Heating System'!$C$12:$C$111,PETREAD!$G302,'Step 3.3 Heating System'!$G$12:$G$111,"Retained")</f>
        <v>0</v>
      </c>
      <c r="AF302" s="914" t="str">
        <f t="shared" si="58"/>
        <v/>
      </c>
      <c r="AG302" s="870">
        <f>(SUMIFS('Step 4 Support Tool'!$N$18:$N$217,'Step 4 Support Tool'!$E$18:$E$217,PETREAD!G302)+SUMIFS('Step 4 Support Tool'!$N$222:$N$321,'Step 4 Support Tool'!$E$222:$E$321,PETREAD!G302))</f>
        <v>0</v>
      </c>
      <c r="AH302" s="870" t="str">
        <f>IFERROR(BE302*'Step 5 Project Governance'!D46,"")</f>
        <v/>
      </c>
      <c r="AI302" s="912" t="str">
        <f t="shared" ref="AI302:AI333" si="61">IFERROR(AG302-AH302,"")</f>
        <v/>
      </c>
      <c r="AJ302" s="917">
        <f>(SUMIFS('Step 4 Support Tool'!$S$18:$S$217,'Step 4 Support Tool'!$E$18:$E$217,PETREAD!G302)+SUMIFS('Step 4 Support Tool'!$S$222:$S$321,'Step 4 Support Tool'!$E$222:$E$321,PETREAD!G302))</f>
        <v>0</v>
      </c>
      <c r="AK302" s="917" t="str">
        <f t="shared" ref="AK302:AK333" si="62">IFERROR(AG302/AJ302,"")</f>
        <v/>
      </c>
      <c r="AL302" s="860" t="str">
        <f>IFERROR(SUMIF('Step 4 Support Tool'!$E$18:$E$217,PETREAD!G302,'Step 4 Support Tool'!$N$18:$N$217)/(SUMIF('Step 4 Support Tool'!$E$18:$E$217,PETREAD!G302,'Step 4 Support Tool'!$N$18:$N$217)+SUMIF('Step 4 Support Tool'!$E$222:$E$321,PETREAD!G302,'Step 4 Support Tool'!$N$222:$N$321)),"")</f>
        <v/>
      </c>
      <c r="AM302" s="914" t="str">
        <f>_xlfn.XLOOKUP($G302,'Step 3.3 Heating System'!$C$120:$C$219,'Step 3.3 Heating System'!$AB$120:$AB$219,"",0,1)</f>
        <v/>
      </c>
      <c r="AN302" s="914" t="str">
        <f>_xlfn.XLOOKUP($G302,'Step 3.3 Heating System'!$C$120:$C$219,'Step 3.3 Heating System'!$AC$120:$AC$219,"",0,1)</f>
        <v/>
      </c>
      <c r="AO302" s="1414" t="str">
        <f>IF('Step 3.2 Building Details'!D40="","",'Step 3.2 Building Details'!D40)</f>
        <v/>
      </c>
      <c r="AP302" s="1414" t="str">
        <f>IF('Step 3.2 Building Details'!E40="","",'Step 3.2 Building Details'!E40)</f>
        <v/>
      </c>
      <c r="AQ302" s="1414" t="str">
        <f>IF('Step 3.2 Building Details'!F40="","",'Step 3.2 Building Details'!F40)</f>
        <v/>
      </c>
      <c r="AR302" s="1414" t="str">
        <f>IF('Step 3.2 Building Details'!G40="","",'Step 3.2 Building Details'!G40)</f>
        <v/>
      </c>
      <c r="AS302" s="1414" t="str">
        <f>IF('Step 3.2 Building Details'!H40="","",'Step 3.2 Building Details'!H40)</f>
        <v/>
      </c>
      <c r="AT302" s="1414" t="str">
        <f>IF('Step 3.2 Building Details'!I40="","",'Step 3.2 Building Details'!I40)</f>
        <v/>
      </c>
      <c r="AU302" s="1414" t="str">
        <f>IF('Step 3.2 Building Details'!J40="","",'Step 3.2 Building Details'!J40)</f>
        <v/>
      </c>
      <c r="AV302" s="1414" t="str">
        <f>IF('Step 3.2 Building Details'!K40="","",'Step 3.2 Building Details'!K40)</f>
        <v/>
      </c>
      <c r="AW302" s="1414" t="str">
        <f>IF('Step 3.2 Building Details'!L40="","",'Step 3.2 Building Details'!L40)</f>
        <v/>
      </c>
      <c r="AX302" s="1414" t="str">
        <f>IF('Step 3.2 Building Details'!M40="","",'Step 3.2 Building Details'!M40)</f>
        <v/>
      </c>
      <c r="AY302" s="1414" t="str">
        <f>IF('Step 3.2 Building Details'!N40="","",'Step 3.2 Building Details'!N40)</f>
        <v/>
      </c>
      <c r="AZ302" s="1414" t="str">
        <f>IF('Step 3.2 Building Details'!O40="","",'Step 3.2 Building Details'!O40)</f>
        <v/>
      </c>
      <c r="BB302" s="799" t="s">
        <v>1900</v>
      </c>
      <c r="BC302" s="799"/>
      <c r="BE302" s="860" t="str">
        <f>IFERROR((SUMIFS('Step 4 Support Tool'!$N$18:$N$217,'Step 4 Support Tool'!$E$18:$E$217,PETREAD!G302)+SUMIFS('Step 4 Support Tool'!$N$222:$N$321,'Step 4 Support Tool'!$E$222:$E$321,PETREAD!G302))/'Step 4 Support Tool'!$O$9,"")</f>
        <v/>
      </c>
      <c r="BF302" s="424"/>
      <c r="BG302" s="424"/>
      <c r="BH302" s="424"/>
      <c r="BI302" s="424"/>
      <c r="BJ302" s="424"/>
      <c r="BK302" s="424"/>
      <c r="BL302" s="424"/>
      <c r="BM302" s="424"/>
      <c r="BN302" s="424"/>
      <c r="BO302" s="424"/>
      <c r="BP302" s="424"/>
      <c r="BQ302" s="424"/>
      <c r="BR302" s="424"/>
      <c r="CL302" s="424"/>
      <c r="CM302" s="424"/>
      <c r="CN302" s="424"/>
      <c r="CO302" s="424"/>
      <c r="CP302" s="424"/>
      <c r="CQ302" s="424"/>
      <c r="CS302" s="424"/>
      <c r="CT302" s="424"/>
      <c r="CU302" s="424"/>
      <c r="CV302" s="424"/>
      <c r="CW302" s="424"/>
      <c r="CX302" s="424"/>
      <c r="CY302" s="424"/>
      <c r="CZ302" s="424"/>
      <c r="DB302" s="424"/>
      <c r="DC302" s="424"/>
      <c r="DD302" s="424"/>
      <c r="DE302" s="424"/>
      <c r="DF302" s="424"/>
      <c r="DG302" s="424"/>
      <c r="DI302" s="424"/>
      <c r="DJ302" s="424"/>
      <c r="DK302" s="424"/>
      <c r="DL302" s="424"/>
      <c r="DM302" s="424"/>
      <c r="DN302" s="424"/>
      <c r="DO302" s="424"/>
      <c r="DP302" s="424"/>
      <c r="DQ302" s="424"/>
      <c r="DR302" s="424"/>
      <c r="DS302" s="424"/>
      <c r="DT302" s="424"/>
      <c r="DU302" s="424"/>
      <c r="DV302" s="424"/>
      <c r="DW302" s="424"/>
      <c r="DX302" s="424"/>
      <c r="DY302" s="424"/>
      <c r="DZ302" s="424"/>
      <c r="EA302" s="424"/>
      <c r="EB302" s="424"/>
      <c r="EC302" s="424"/>
      <c r="ED302" s="424"/>
      <c r="EE302" s="424"/>
      <c r="EF302" s="424"/>
      <c r="EG302" s="424"/>
      <c r="EH302" s="424"/>
      <c r="EI302" s="424"/>
      <c r="EJ302" s="424"/>
      <c r="EK302" s="424"/>
      <c r="EL302" s="424"/>
      <c r="EM302" s="424"/>
      <c r="EN302" s="424"/>
      <c r="EO302" s="424"/>
      <c r="EP302" s="424"/>
      <c r="EQ302" s="424"/>
      <c r="ER302" s="424"/>
      <c r="ES302" s="424"/>
      <c r="ET302" s="424"/>
      <c r="EU302" s="424"/>
      <c r="EV302" s="424"/>
      <c r="EW302" s="424"/>
      <c r="EX302" s="424"/>
      <c r="EY302" s="424"/>
      <c r="EZ302" s="424"/>
      <c r="FA302" s="424"/>
      <c r="FB302" s="424"/>
      <c r="FC302" s="424"/>
      <c r="FD302" s="424"/>
      <c r="FE302" s="424"/>
      <c r="FF302" s="424"/>
      <c r="FG302" s="424"/>
      <c r="FH302" s="424"/>
      <c r="FI302" s="424"/>
      <c r="FJ302" s="424"/>
      <c r="FK302" s="424"/>
      <c r="FL302" s="424"/>
      <c r="FM302" s="424"/>
      <c r="FN302" s="424"/>
      <c r="FO302" s="424"/>
      <c r="FP302" s="424"/>
      <c r="FQ302" s="424"/>
      <c r="FR302" s="424"/>
      <c r="FS302" s="424"/>
      <c r="FT302" s="424"/>
      <c r="FU302" s="424"/>
    </row>
    <row r="303" spans="1:177" ht="12" customHeight="1" x14ac:dyDescent="0.25">
      <c r="A303" s="449" t="str">
        <f t="shared" si="51"/>
        <v/>
      </c>
      <c r="B303" s="449" t="str">
        <f t="shared" si="59"/>
        <v/>
      </c>
      <c r="C303" s="447" t="str">
        <f t="shared" si="60"/>
        <v/>
      </c>
      <c r="D303" s="449" t="str">
        <f>'Step 3.1 Site Details'!C43</f>
        <v>Building 34</v>
      </c>
      <c r="E303" s="449" t="str">
        <f>TRIM('Step 3.1 Site Details'!A43)</f>
        <v/>
      </c>
      <c r="F303" s="447">
        <f>'Step 3.1 Site Details'!B43</f>
        <v>0</v>
      </c>
      <c r="G303" s="449" t="str">
        <f>IF('Step 3.1 Site Details'!D43="","",TRIM('Step 3.1 Site Details'!D43))</f>
        <v/>
      </c>
      <c r="H303" s="447">
        <f>'Step 3.1 Site Details'!E43</f>
        <v>0</v>
      </c>
      <c r="I303" s="447">
        <f>'Step 3.1 Site Details'!F43</f>
        <v>0</v>
      </c>
      <c r="J303" s="952">
        <f>'Step 3.1 Site Details'!G43</f>
        <v>0</v>
      </c>
      <c r="K303" s="995">
        <f>'Step 3.1 Site Details'!H43</f>
        <v>0</v>
      </c>
      <c r="L303" s="447">
        <f>'Step 3.1 Site Details'!I43</f>
        <v>0</v>
      </c>
      <c r="M303" s="996">
        <f>'Step 3.1 Site Details'!J43</f>
        <v>0</v>
      </c>
      <c r="N303" s="996">
        <f>'Step 3.1 Site Details'!K43</f>
        <v>0</v>
      </c>
      <c r="O303" s="959">
        <f>'Step 3.1 Site Details'!L43</f>
        <v>0</v>
      </c>
      <c r="P303" s="959">
        <f>'Step 3.1 Site Details'!M43</f>
        <v>0</v>
      </c>
      <c r="Q303" s="1399">
        <f>'Step 3.1 Site Details'!N43</f>
        <v>0</v>
      </c>
      <c r="R303" s="1399">
        <f>'Step 3.1 Site Details'!O43</f>
        <v>0</v>
      </c>
      <c r="S303" s="955">
        <f>'Step 3.1 Site Details'!P43</f>
        <v>0</v>
      </c>
      <c r="T303" s="955">
        <f>'Step 3.1 Site Details'!Q43</f>
        <v>0</v>
      </c>
      <c r="U303" s="955">
        <f>'Step 3.1 Site Details'!R43</f>
        <v>0</v>
      </c>
      <c r="V303" s="955">
        <f>'Step 3.1 Site Details'!S43</f>
        <v>0</v>
      </c>
      <c r="W303" s="955">
        <f>'Step 3.1 Site Details'!T43</f>
        <v>0</v>
      </c>
      <c r="X303" s="955">
        <f>'Step 3.1 Site Details'!U43</f>
        <v>0</v>
      </c>
      <c r="Y303" s="859">
        <f>IFERROR(((_xlfn.XLOOKUP(G303,'Step 4 Support Tool'!$E$222:$E$321,'Step 4 Support Tool'!$I$222:$I$321,"",0,1)*PETREAD!O303)/100),"")</f>
        <v>0</v>
      </c>
      <c r="Z303" s="859">
        <f>IFERROR(((_xlfn.XLOOKUP(G303,'Step 4 Support Tool'!$E$222:$E$321,'Step 4 Support Tool'!$K$222:$K$321,"",0,1)*PETREAD!P303)/100),"")</f>
        <v>0</v>
      </c>
      <c r="AA303" s="859">
        <f t="shared" si="56"/>
        <v>0</v>
      </c>
      <c r="AB303" s="859">
        <f>IFERROR(AA303-(SUMIFS('Step 4 Support Tool'!$O$18:$O$217,'Step 4 Support Tool'!$E$18:$E$217,PETREAD!G303)+SUMIFS('Step 4 Support Tool'!$O$222:$O$321,'Step 4 Support Tool'!$E$222:$E$321,PETREAD!G303)),"")</f>
        <v>0</v>
      </c>
      <c r="AC303" s="860" t="str">
        <f t="shared" si="57"/>
        <v/>
      </c>
      <c r="AD303" s="917">
        <f>SUMIFS('Step 3.3 Heating System'!$J$12:$J$111,'Step 3.3 Heating System'!$C$12:$C$111,PETREAD!$G303,'Step 3.3 Heating System'!$G$12:$G$111,"Removed")</f>
        <v>0</v>
      </c>
      <c r="AE303" s="917">
        <f>SUMIFS('Step 3.3 Heating System'!$J$12:$J$111,'Step 3.3 Heating System'!$C$12:$C$111,PETREAD!$G303,'Step 3.3 Heating System'!$G$12:$G$111,"Retained")</f>
        <v>0</v>
      </c>
      <c r="AF303" s="914" t="str">
        <f t="shared" si="58"/>
        <v/>
      </c>
      <c r="AG303" s="870">
        <f>(SUMIFS('Step 4 Support Tool'!$N$18:$N$217,'Step 4 Support Tool'!$E$18:$E$217,PETREAD!G303)+SUMIFS('Step 4 Support Tool'!$N$222:$N$321,'Step 4 Support Tool'!$E$222:$E$321,PETREAD!G303))</f>
        <v>0</v>
      </c>
      <c r="AH303" s="870" t="str">
        <f>IFERROR(BE303*'Step 5 Project Governance'!D47,"")</f>
        <v/>
      </c>
      <c r="AI303" s="912" t="str">
        <f t="shared" si="61"/>
        <v/>
      </c>
      <c r="AJ303" s="917">
        <f>(SUMIFS('Step 4 Support Tool'!$S$18:$S$217,'Step 4 Support Tool'!$E$18:$E$217,PETREAD!G303)+SUMIFS('Step 4 Support Tool'!$S$222:$S$321,'Step 4 Support Tool'!$E$222:$E$321,PETREAD!G303))</f>
        <v>0</v>
      </c>
      <c r="AK303" s="917" t="str">
        <f t="shared" si="62"/>
        <v/>
      </c>
      <c r="AL303" s="860" t="str">
        <f>IFERROR(SUMIF('Step 4 Support Tool'!$E$18:$E$217,PETREAD!G303,'Step 4 Support Tool'!$N$18:$N$217)/(SUMIF('Step 4 Support Tool'!$E$18:$E$217,PETREAD!G303,'Step 4 Support Tool'!$N$18:$N$217)+SUMIF('Step 4 Support Tool'!$E$222:$E$321,PETREAD!G303,'Step 4 Support Tool'!$N$222:$N$321)),"")</f>
        <v/>
      </c>
      <c r="AM303" s="914" t="str">
        <f>_xlfn.XLOOKUP($G303,'Step 3.3 Heating System'!$C$120:$C$219,'Step 3.3 Heating System'!$AB$120:$AB$219,"",0,1)</f>
        <v/>
      </c>
      <c r="AN303" s="914" t="str">
        <f>_xlfn.XLOOKUP($G303,'Step 3.3 Heating System'!$C$120:$C$219,'Step 3.3 Heating System'!$AC$120:$AC$219,"",0,1)</f>
        <v/>
      </c>
      <c r="AO303" s="1414" t="str">
        <f>IF('Step 3.2 Building Details'!D41="","",'Step 3.2 Building Details'!D41)</f>
        <v/>
      </c>
      <c r="AP303" s="1414" t="str">
        <f>IF('Step 3.2 Building Details'!E41="","",'Step 3.2 Building Details'!E41)</f>
        <v/>
      </c>
      <c r="AQ303" s="1414" t="str">
        <f>IF('Step 3.2 Building Details'!F41="","",'Step 3.2 Building Details'!F41)</f>
        <v/>
      </c>
      <c r="AR303" s="1414" t="str">
        <f>IF('Step 3.2 Building Details'!G41="","",'Step 3.2 Building Details'!G41)</f>
        <v/>
      </c>
      <c r="AS303" s="1414" t="str">
        <f>IF('Step 3.2 Building Details'!H41="","",'Step 3.2 Building Details'!H41)</f>
        <v/>
      </c>
      <c r="AT303" s="1414" t="str">
        <f>IF('Step 3.2 Building Details'!I41="","",'Step 3.2 Building Details'!I41)</f>
        <v/>
      </c>
      <c r="AU303" s="1414" t="str">
        <f>IF('Step 3.2 Building Details'!J41="","",'Step 3.2 Building Details'!J41)</f>
        <v/>
      </c>
      <c r="AV303" s="1414" t="str">
        <f>IF('Step 3.2 Building Details'!K41="","",'Step 3.2 Building Details'!K41)</f>
        <v/>
      </c>
      <c r="AW303" s="1414" t="str">
        <f>IF('Step 3.2 Building Details'!L41="","",'Step 3.2 Building Details'!L41)</f>
        <v/>
      </c>
      <c r="AX303" s="1414" t="str">
        <f>IF('Step 3.2 Building Details'!M41="","",'Step 3.2 Building Details'!M41)</f>
        <v/>
      </c>
      <c r="AY303" s="1414" t="str">
        <f>IF('Step 3.2 Building Details'!N41="","",'Step 3.2 Building Details'!N41)</f>
        <v/>
      </c>
      <c r="AZ303" s="1414" t="str">
        <f>IF('Step 3.2 Building Details'!O41="","",'Step 3.2 Building Details'!O41)</f>
        <v/>
      </c>
      <c r="BB303" s="799" t="s">
        <v>1901</v>
      </c>
      <c r="BC303" s="799"/>
      <c r="BE303" s="860" t="str">
        <f>IFERROR((SUMIFS('Step 4 Support Tool'!$N$18:$N$217,'Step 4 Support Tool'!$E$18:$E$217,PETREAD!G303)+SUMIFS('Step 4 Support Tool'!$N$222:$N$321,'Step 4 Support Tool'!$E$222:$E$321,PETREAD!G303))/'Step 4 Support Tool'!$O$9,"")</f>
        <v/>
      </c>
      <c r="BF303" s="424"/>
      <c r="BG303" s="424"/>
      <c r="BH303" s="424"/>
      <c r="BI303" s="424"/>
      <c r="BJ303" s="424"/>
      <c r="BK303" s="424"/>
      <c r="BL303" s="424"/>
      <c r="BM303" s="424"/>
      <c r="BN303" s="424"/>
      <c r="BO303" s="424"/>
      <c r="BP303" s="424"/>
      <c r="BQ303" s="424"/>
      <c r="BR303" s="424"/>
      <c r="CL303" s="424"/>
      <c r="CM303" s="424"/>
      <c r="CN303" s="424"/>
      <c r="CO303" s="424"/>
      <c r="CP303" s="424"/>
      <c r="CQ303" s="424"/>
      <c r="CS303" s="424"/>
      <c r="CT303" s="424"/>
      <c r="CU303" s="424"/>
      <c r="CV303" s="424"/>
      <c r="CW303" s="424"/>
      <c r="CX303" s="424"/>
      <c r="CY303" s="424"/>
      <c r="CZ303" s="424"/>
      <c r="DB303" s="424"/>
      <c r="DC303" s="424"/>
      <c r="DD303" s="424"/>
      <c r="DE303" s="424"/>
      <c r="DF303" s="424"/>
      <c r="DG303" s="424"/>
      <c r="DI303" s="424"/>
      <c r="DJ303" s="424"/>
      <c r="DK303" s="424"/>
      <c r="DL303" s="424"/>
      <c r="DM303" s="424"/>
      <c r="DN303" s="424"/>
      <c r="DO303" s="424"/>
      <c r="DP303" s="424"/>
      <c r="DQ303" s="424"/>
      <c r="DR303" s="424"/>
      <c r="DS303" s="424"/>
      <c r="DT303" s="424"/>
      <c r="DU303" s="424"/>
      <c r="DV303" s="424"/>
      <c r="DW303" s="424"/>
      <c r="DX303" s="424"/>
      <c r="DY303" s="424"/>
      <c r="DZ303" s="424"/>
      <c r="EA303" s="424"/>
      <c r="EB303" s="424"/>
      <c r="EC303" s="424"/>
      <c r="ED303" s="424"/>
      <c r="EE303" s="424"/>
      <c r="EF303" s="424"/>
      <c r="EG303" s="424"/>
      <c r="EH303" s="424"/>
      <c r="EI303" s="424"/>
      <c r="EJ303" s="424"/>
      <c r="EK303" s="424"/>
      <c r="EL303" s="424"/>
      <c r="EM303" s="424"/>
      <c r="EN303" s="424"/>
      <c r="EO303" s="424"/>
      <c r="EP303" s="424"/>
      <c r="EQ303" s="424"/>
      <c r="ER303" s="424"/>
      <c r="ES303" s="424"/>
      <c r="ET303" s="424"/>
      <c r="EU303" s="424"/>
      <c r="EV303" s="424"/>
      <c r="EW303" s="424"/>
      <c r="EX303" s="424"/>
      <c r="EY303" s="424"/>
      <c r="EZ303" s="424"/>
      <c r="FA303" s="424"/>
      <c r="FB303" s="424"/>
      <c r="FC303" s="424"/>
      <c r="FD303" s="424"/>
      <c r="FE303" s="424"/>
      <c r="FF303" s="424"/>
      <c r="FG303" s="424"/>
      <c r="FH303" s="424"/>
      <c r="FI303" s="424"/>
      <c r="FJ303" s="424"/>
      <c r="FK303" s="424"/>
      <c r="FL303" s="424"/>
      <c r="FM303" s="424"/>
      <c r="FN303" s="424"/>
      <c r="FO303" s="424"/>
      <c r="FP303" s="424"/>
      <c r="FQ303" s="424"/>
      <c r="FR303" s="424"/>
      <c r="FS303" s="424"/>
      <c r="FT303" s="424"/>
      <c r="FU303" s="424"/>
    </row>
    <row r="304" spans="1:177" ht="12" customHeight="1" x14ac:dyDescent="0.25">
      <c r="A304" s="449" t="str">
        <f t="shared" si="51"/>
        <v/>
      </c>
      <c r="B304" s="449" t="str">
        <f t="shared" si="59"/>
        <v/>
      </c>
      <c r="C304" s="447" t="str">
        <f t="shared" si="60"/>
        <v/>
      </c>
      <c r="D304" s="449" t="str">
        <f>'Step 3.1 Site Details'!C44</f>
        <v>Building 35</v>
      </c>
      <c r="E304" s="449" t="str">
        <f>TRIM('Step 3.1 Site Details'!A44)</f>
        <v/>
      </c>
      <c r="F304" s="447">
        <f>'Step 3.1 Site Details'!B44</f>
        <v>0</v>
      </c>
      <c r="G304" s="449" t="str">
        <f>IF('Step 3.1 Site Details'!D44="","",TRIM('Step 3.1 Site Details'!D44))</f>
        <v/>
      </c>
      <c r="H304" s="447">
        <f>'Step 3.1 Site Details'!E44</f>
        <v>0</v>
      </c>
      <c r="I304" s="447">
        <f>'Step 3.1 Site Details'!F44</f>
        <v>0</v>
      </c>
      <c r="J304" s="952">
        <f>'Step 3.1 Site Details'!G44</f>
        <v>0</v>
      </c>
      <c r="K304" s="995">
        <f>'Step 3.1 Site Details'!H44</f>
        <v>0</v>
      </c>
      <c r="L304" s="447">
        <f>'Step 3.1 Site Details'!I44</f>
        <v>0</v>
      </c>
      <c r="M304" s="996">
        <f>'Step 3.1 Site Details'!J44</f>
        <v>0</v>
      </c>
      <c r="N304" s="996">
        <f>'Step 3.1 Site Details'!K44</f>
        <v>0</v>
      </c>
      <c r="O304" s="959">
        <f>'Step 3.1 Site Details'!L44</f>
        <v>0</v>
      </c>
      <c r="P304" s="959">
        <f>'Step 3.1 Site Details'!M44</f>
        <v>0</v>
      </c>
      <c r="Q304" s="1399">
        <f>'Step 3.1 Site Details'!N44</f>
        <v>0</v>
      </c>
      <c r="R304" s="1399">
        <f>'Step 3.1 Site Details'!O44</f>
        <v>0</v>
      </c>
      <c r="S304" s="955">
        <f>'Step 3.1 Site Details'!P44</f>
        <v>0</v>
      </c>
      <c r="T304" s="955">
        <f>'Step 3.1 Site Details'!Q44</f>
        <v>0</v>
      </c>
      <c r="U304" s="955">
        <f>'Step 3.1 Site Details'!R44</f>
        <v>0</v>
      </c>
      <c r="V304" s="955">
        <f>'Step 3.1 Site Details'!S44</f>
        <v>0</v>
      </c>
      <c r="W304" s="955">
        <f>'Step 3.1 Site Details'!T44</f>
        <v>0</v>
      </c>
      <c r="X304" s="955">
        <f>'Step 3.1 Site Details'!U44</f>
        <v>0</v>
      </c>
      <c r="Y304" s="859">
        <f>IFERROR(((_xlfn.XLOOKUP(G304,'Step 4 Support Tool'!$E$222:$E$321,'Step 4 Support Tool'!$I$222:$I$321,"",0,1)*PETREAD!O304)/100),"")</f>
        <v>0</v>
      </c>
      <c r="Z304" s="859">
        <f>IFERROR(((_xlfn.XLOOKUP(G304,'Step 4 Support Tool'!$E$222:$E$321,'Step 4 Support Tool'!$K$222:$K$321,"",0,1)*PETREAD!P304)/100),"")</f>
        <v>0</v>
      </c>
      <c r="AA304" s="859">
        <f t="shared" si="56"/>
        <v>0</v>
      </c>
      <c r="AB304" s="859">
        <f>IFERROR(AA304-(SUMIFS('Step 4 Support Tool'!$O$18:$O$217,'Step 4 Support Tool'!$E$18:$E$217,PETREAD!G304)+SUMIFS('Step 4 Support Tool'!$O$222:$O$321,'Step 4 Support Tool'!$E$222:$E$321,PETREAD!G304)),"")</f>
        <v>0</v>
      </c>
      <c r="AC304" s="860" t="str">
        <f t="shared" si="57"/>
        <v/>
      </c>
      <c r="AD304" s="917">
        <f>SUMIFS('Step 3.3 Heating System'!$J$12:$J$111,'Step 3.3 Heating System'!$C$12:$C$111,PETREAD!$G304,'Step 3.3 Heating System'!$G$12:$G$111,"Removed")</f>
        <v>0</v>
      </c>
      <c r="AE304" s="917">
        <f>SUMIFS('Step 3.3 Heating System'!$J$12:$J$111,'Step 3.3 Heating System'!$C$12:$C$111,PETREAD!$G304,'Step 3.3 Heating System'!$G$12:$G$111,"Retained")</f>
        <v>0</v>
      </c>
      <c r="AF304" s="914" t="str">
        <f t="shared" si="58"/>
        <v/>
      </c>
      <c r="AG304" s="870">
        <f>(SUMIFS('Step 4 Support Tool'!$N$18:$N$217,'Step 4 Support Tool'!$E$18:$E$217,PETREAD!G304)+SUMIFS('Step 4 Support Tool'!$N$222:$N$321,'Step 4 Support Tool'!$E$222:$E$321,PETREAD!G304))</f>
        <v>0</v>
      </c>
      <c r="AH304" s="870" t="str">
        <f>IFERROR(BE304*'Step 5 Project Governance'!D48,"")</f>
        <v/>
      </c>
      <c r="AI304" s="912" t="str">
        <f t="shared" si="61"/>
        <v/>
      </c>
      <c r="AJ304" s="917">
        <f>(SUMIFS('Step 4 Support Tool'!$S$18:$S$217,'Step 4 Support Tool'!$E$18:$E$217,PETREAD!G304)+SUMIFS('Step 4 Support Tool'!$S$222:$S$321,'Step 4 Support Tool'!$E$222:$E$321,PETREAD!G304))</f>
        <v>0</v>
      </c>
      <c r="AK304" s="917" t="str">
        <f t="shared" si="62"/>
        <v/>
      </c>
      <c r="AL304" s="860" t="str">
        <f>IFERROR(SUMIF('Step 4 Support Tool'!$E$18:$E$217,PETREAD!G304,'Step 4 Support Tool'!$N$18:$N$217)/(SUMIF('Step 4 Support Tool'!$E$18:$E$217,PETREAD!G304,'Step 4 Support Tool'!$N$18:$N$217)+SUMIF('Step 4 Support Tool'!$E$222:$E$321,PETREAD!G304,'Step 4 Support Tool'!$N$222:$N$321)),"")</f>
        <v/>
      </c>
      <c r="AM304" s="914" t="str">
        <f>_xlfn.XLOOKUP($G304,'Step 3.3 Heating System'!$C$120:$C$219,'Step 3.3 Heating System'!$AB$120:$AB$219,"",0,1)</f>
        <v/>
      </c>
      <c r="AN304" s="914" t="str">
        <f>_xlfn.XLOOKUP($G304,'Step 3.3 Heating System'!$C$120:$C$219,'Step 3.3 Heating System'!$AC$120:$AC$219,"",0,1)</f>
        <v/>
      </c>
      <c r="AO304" s="1414" t="str">
        <f>IF('Step 3.2 Building Details'!D42="","",'Step 3.2 Building Details'!D42)</f>
        <v/>
      </c>
      <c r="AP304" s="1414" t="str">
        <f>IF('Step 3.2 Building Details'!E42="","",'Step 3.2 Building Details'!E42)</f>
        <v/>
      </c>
      <c r="AQ304" s="1414" t="str">
        <f>IF('Step 3.2 Building Details'!F42="","",'Step 3.2 Building Details'!F42)</f>
        <v/>
      </c>
      <c r="AR304" s="1414" t="str">
        <f>IF('Step 3.2 Building Details'!G42="","",'Step 3.2 Building Details'!G42)</f>
        <v/>
      </c>
      <c r="AS304" s="1414" t="str">
        <f>IF('Step 3.2 Building Details'!H42="","",'Step 3.2 Building Details'!H42)</f>
        <v/>
      </c>
      <c r="AT304" s="1414" t="str">
        <f>IF('Step 3.2 Building Details'!I42="","",'Step 3.2 Building Details'!I42)</f>
        <v/>
      </c>
      <c r="AU304" s="1414" t="str">
        <f>IF('Step 3.2 Building Details'!J42="","",'Step 3.2 Building Details'!J42)</f>
        <v/>
      </c>
      <c r="AV304" s="1414" t="str">
        <f>IF('Step 3.2 Building Details'!K42="","",'Step 3.2 Building Details'!K42)</f>
        <v/>
      </c>
      <c r="AW304" s="1414" t="str">
        <f>IF('Step 3.2 Building Details'!L42="","",'Step 3.2 Building Details'!L42)</f>
        <v/>
      </c>
      <c r="AX304" s="1414" t="str">
        <f>IF('Step 3.2 Building Details'!M42="","",'Step 3.2 Building Details'!M42)</f>
        <v/>
      </c>
      <c r="AY304" s="1414" t="str">
        <f>IF('Step 3.2 Building Details'!N42="","",'Step 3.2 Building Details'!N42)</f>
        <v/>
      </c>
      <c r="AZ304" s="1414" t="str">
        <f>IF('Step 3.2 Building Details'!O42="","",'Step 3.2 Building Details'!O42)</f>
        <v/>
      </c>
      <c r="BB304" s="799" t="s">
        <v>1902</v>
      </c>
      <c r="BC304" s="799"/>
      <c r="BE304" s="860" t="str">
        <f>IFERROR((SUMIFS('Step 4 Support Tool'!$N$18:$N$217,'Step 4 Support Tool'!$E$18:$E$217,PETREAD!G304)+SUMIFS('Step 4 Support Tool'!$N$222:$N$321,'Step 4 Support Tool'!$E$222:$E$321,PETREAD!G304))/'Step 4 Support Tool'!$O$9,"")</f>
        <v/>
      </c>
      <c r="BF304" s="424"/>
      <c r="BG304" s="424"/>
      <c r="BH304" s="424"/>
      <c r="BI304" s="424"/>
      <c r="BJ304" s="424"/>
      <c r="BK304" s="424"/>
      <c r="BL304" s="424"/>
      <c r="BM304" s="424"/>
      <c r="BN304" s="424"/>
      <c r="BO304" s="424"/>
      <c r="BP304" s="424"/>
      <c r="BQ304" s="424"/>
      <c r="BR304" s="424"/>
      <c r="CL304" s="424"/>
      <c r="CM304" s="424"/>
      <c r="CN304" s="424"/>
      <c r="CO304" s="424"/>
      <c r="CP304" s="424"/>
      <c r="CQ304" s="424"/>
      <c r="CS304" s="424"/>
      <c r="CT304" s="424"/>
      <c r="CU304" s="424"/>
      <c r="CV304" s="424"/>
      <c r="CW304" s="424"/>
      <c r="CX304" s="424"/>
      <c r="CY304" s="424"/>
      <c r="CZ304" s="424"/>
      <c r="DB304" s="424"/>
      <c r="DC304" s="424"/>
      <c r="DD304" s="424"/>
      <c r="DE304" s="424"/>
      <c r="DF304" s="424"/>
      <c r="DG304" s="424"/>
      <c r="DI304" s="424"/>
      <c r="DJ304" s="424"/>
      <c r="DK304" s="424"/>
      <c r="DL304" s="424"/>
      <c r="DM304" s="424"/>
      <c r="DN304" s="424"/>
      <c r="DO304" s="424"/>
      <c r="DP304" s="424"/>
      <c r="DQ304" s="424"/>
      <c r="DR304" s="424"/>
      <c r="DS304" s="424"/>
      <c r="DT304" s="424"/>
      <c r="DU304" s="424"/>
      <c r="DV304" s="424"/>
      <c r="DW304" s="424"/>
      <c r="DX304" s="424"/>
      <c r="DY304" s="424"/>
      <c r="DZ304" s="424"/>
      <c r="EA304" s="424"/>
      <c r="EB304" s="424"/>
      <c r="EC304" s="424"/>
      <c r="ED304" s="424"/>
      <c r="EE304" s="424"/>
      <c r="EF304" s="424"/>
      <c r="EG304" s="424"/>
      <c r="EH304" s="424"/>
      <c r="EI304" s="424"/>
      <c r="EJ304" s="424"/>
      <c r="EK304" s="424"/>
      <c r="EL304" s="424"/>
      <c r="EM304" s="424"/>
      <c r="EN304" s="424"/>
      <c r="EO304" s="424"/>
      <c r="EP304" s="424"/>
      <c r="EQ304" s="424"/>
      <c r="ER304" s="424"/>
      <c r="ES304" s="424"/>
      <c r="ET304" s="424"/>
      <c r="EU304" s="424"/>
      <c r="EV304" s="424"/>
      <c r="EW304" s="424"/>
      <c r="EX304" s="424"/>
      <c r="EY304" s="424"/>
      <c r="EZ304" s="424"/>
      <c r="FA304" s="424"/>
      <c r="FB304" s="424"/>
      <c r="FC304" s="424"/>
      <c r="FD304" s="424"/>
      <c r="FE304" s="424"/>
      <c r="FF304" s="424"/>
      <c r="FG304" s="424"/>
      <c r="FH304" s="424"/>
      <c r="FI304" s="424"/>
      <c r="FJ304" s="424"/>
      <c r="FK304" s="424"/>
      <c r="FL304" s="424"/>
      <c r="FM304" s="424"/>
      <c r="FN304" s="424"/>
      <c r="FO304" s="424"/>
      <c r="FP304" s="424"/>
      <c r="FQ304" s="424"/>
      <c r="FR304" s="424"/>
      <c r="FS304" s="424"/>
      <c r="FT304" s="424"/>
      <c r="FU304" s="424"/>
    </row>
    <row r="305" spans="1:177" ht="12" customHeight="1" x14ac:dyDescent="0.25">
      <c r="A305" s="449" t="str">
        <f t="shared" si="51"/>
        <v/>
      </c>
      <c r="B305" s="449" t="str">
        <f t="shared" si="59"/>
        <v/>
      </c>
      <c r="C305" s="447" t="str">
        <f t="shared" si="60"/>
        <v/>
      </c>
      <c r="D305" s="449" t="str">
        <f>'Step 3.1 Site Details'!C45</f>
        <v>Building 36</v>
      </c>
      <c r="E305" s="449" t="str">
        <f>TRIM('Step 3.1 Site Details'!A45)</f>
        <v/>
      </c>
      <c r="F305" s="447">
        <f>'Step 3.1 Site Details'!B45</f>
        <v>0</v>
      </c>
      <c r="G305" s="449" t="str">
        <f>IF('Step 3.1 Site Details'!D45="","",TRIM('Step 3.1 Site Details'!D45))</f>
        <v/>
      </c>
      <c r="H305" s="447">
        <f>'Step 3.1 Site Details'!E45</f>
        <v>0</v>
      </c>
      <c r="I305" s="447">
        <f>'Step 3.1 Site Details'!F45</f>
        <v>0</v>
      </c>
      <c r="J305" s="952">
        <f>'Step 3.1 Site Details'!G45</f>
        <v>0</v>
      </c>
      <c r="K305" s="995">
        <f>'Step 3.1 Site Details'!H45</f>
        <v>0</v>
      </c>
      <c r="L305" s="447">
        <f>'Step 3.1 Site Details'!I45</f>
        <v>0</v>
      </c>
      <c r="M305" s="996">
        <f>'Step 3.1 Site Details'!J45</f>
        <v>0</v>
      </c>
      <c r="N305" s="996">
        <f>'Step 3.1 Site Details'!K45</f>
        <v>0</v>
      </c>
      <c r="O305" s="959">
        <f>'Step 3.1 Site Details'!L45</f>
        <v>0</v>
      </c>
      <c r="P305" s="959">
        <f>'Step 3.1 Site Details'!M45</f>
        <v>0</v>
      </c>
      <c r="Q305" s="1399">
        <f>'Step 3.1 Site Details'!N45</f>
        <v>0</v>
      </c>
      <c r="R305" s="1399">
        <f>'Step 3.1 Site Details'!O45</f>
        <v>0</v>
      </c>
      <c r="S305" s="955">
        <f>'Step 3.1 Site Details'!P45</f>
        <v>0</v>
      </c>
      <c r="T305" s="955">
        <f>'Step 3.1 Site Details'!Q45</f>
        <v>0</v>
      </c>
      <c r="U305" s="955">
        <f>'Step 3.1 Site Details'!R45</f>
        <v>0</v>
      </c>
      <c r="V305" s="955">
        <f>'Step 3.1 Site Details'!S45</f>
        <v>0</v>
      </c>
      <c r="W305" s="955">
        <f>'Step 3.1 Site Details'!T45</f>
        <v>0</v>
      </c>
      <c r="X305" s="955">
        <f>'Step 3.1 Site Details'!U45</f>
        <v>0</v>
      </c>
      <c r="Y305" s="859">
        <f>IFERROR(((_xlfn.XLOOKUP(G305,'Step 4 Support Tool'!$E$222:$E$321,'Step 4 Support Tool'!$I$222:$I$321,"",0,1)*PETREAD!O305)/100),"")</f>
        <v>0</v>
      </c>
      <c r="Z305" s="859">
        <f>IFERROR(((_xlfn.XLOOKUP(G305,'Step 4 Support Tool'!$E$222:$E$321,'Step 4 Support Tool'!$K$222:$K$321,"",0,1)*PETREAD!P305)/100),"")</f>
        <v>0</v>
      </c>
      <c r="AA305" s="859">
        <f t="shared" si="56"/>
        <v>0</v>
      </c>
      <c r="AB305" s="859">
        <f>IFERROR(AA305-(SUMIFS('Step 4 Support Tool'!$O$18:$O$217,'Step 4 Support Tool'!$E$18:$E$217,PETREAD!G305)+SUMIFS('Step 4 Support Tool'!$O$222:$O$321,'Step 4 Support Tool'!$E$222:$E$321,PETREAD!G305)),"")</f>
        <v>0</v>
      </c>
      <c r="AC305" s="860" t="str">
        <f t="shared" si="57"/>
        <v/>
      </c>
      <c r="AD305" s="917">
        <f>SUMIFS('Step 3.3 Heating System'!$J$12:$J$111,'Step 3.3 Heating System'!$C$12:$C$111,PETREAD!$G305,'Step 3.3 Heating System'!$G$12:$G$111,"Removed")</f>
        <v>0</v>
      </c>
      <c r="AE305" s="917">
        <f>SUMIFS('Step 3.3 Heating System'!$J$12:$J$111,'Step 3.3 Heating System'!$C$12:$C$111,PETREAD!$G305,'Step 3.3 Heating System'!$G$12:$G$111,"Retained")</f>
        <v>0</v>
      </c>
      <c r="AF305" s="914" t="str">
        <f t="shared" si="58"/>
        <v/>
      </c>
      <c r="AG305" s="870">
        <f>(SUMIFS('Step 4 Support Tool'!$N$18:$N$217,'Step 4 Support Tool'!$E$18:$E$217,PETREAD!G305)+SUMIFS('Step 4 Support Tool'!$N$222:$N$321,'Step 4 Support Tool'!$E$222:$E$321,PETREAD!G305))</f>
        <v>0</v>
      </c>
      <c r="AH305" s="870" t="str">
        <f>IFERROR(BE305*'Step 5 Project Governance'!D49,"")</f>
        <v/>
      </c>
      <c r="AI305" s="912" t="str">
        <f t="shared" si="61"/>
        <v/>
      </c>
      <c r="AJ305" s="917">
        <f>(SUMIFS('Step 4 Support Tool'!$S$18:$S$217,'Step 4 Support Tool'!$E$18:$E$217,PETREAD!G305)+SUMIFS('Step 4 Support Tool'!$S$222:$S$321,'Step 4 Support Tool'!$E$222:$E$321,PETREAD!G305))</f>
        <v>0</v>
      </c>
      <c r="AK305" s="917" t="str">
        <f t="shared" si="62"/>
        <v/>
      </c>
      <c r="AL305" s="860" t="str">
        <f>IFERROR(SUMIF('Step 4 Support Tool'!$E$18:$E$217,PETREAD!G305,'Step 4 Support Tool'!$N$18:$N$217)/(SUMIF('Step 4 Support Tool'!$E$18:$E$217,PETREAD!G305,'Step 4 Support Tool'!$N$18:$N$217)+SUMIF('Step 4 Support Tool'!$E$222:$E$321,PETREAD!G305,'Step 4 Support Tool'!$N$222:$N$321)),"")</f>
        <v/>
      </c>
      <c r="AM305" s="914" t="str">
        <f>_xlfn.XLOOKUP($G305,'Step 3.3 Heating System'!$C$120:$C$219,'Step 3.3 Heating System'!$AB$120:$AB$219,"",0,1)</f>
        <v/>
      </c>
      <c r="AN305" s="914" t="str">
        <f>_xlfn.XLOOKUP($G305,'Step 3.3 Heating System'!$C$120:$C$219,'Step 3.3 Heating System'!$AC$120:$AC$219,"",0,1)</f>
        <v/>
      </c>
      <c r="AO305" s="1414" t="str">
        <f>IF('Step 3.2 Building Details'!D43="","",'Step 3.2 Building Details'!D43)</f>
        <v/>
      </c>
      <c r="AP305" s="1414" t="str">
        <f>IF('Step 3.2 Building Details'!E43="","",'Step 3.2 Building Details'!E43)</f>
        <v/>
      </c>
      <c r="AQ305" s="1414" t="str">
        <f>IF('Step 3.2 Building Details'!F43="","",'Step 3.2 Building Details'!F43)</f>
        <v/>
      </c>
      <c r="AR305" s="1414" t="str">
        <f>IF('Step 3.2 Building Details'!G43="","",'Step 3.2 Building Details'!G43)</f>
        <v/>
      </c>
      <c r="AS305" s="1414" t="str">
        <f>IF('Step 3.2 Building Details'!H43="","",'Step 3.2 Building Details'!H43)</f>
        <v/>
      </c>
      <c r="AT305" s="1414" t="str">
        <f>IF('Step 3.2 Building Details'!I43="","",'Step 3.2 Building Details'!I43)</f>
        <v/>
      </c>
      <c r="AU305" s="1414" t="str">
        <f>IF('Step 3.2 Building Details'!J43="","",'Step 3.2 Building Details'!J43)</f>
        <v/>
      </c>
      <c r="AV305" s="1414" t="str">
        <f>IF('Step 3.2 Building Details'!K43="","",'Step 3.2 Building Details'!K43)</f>
        <v/>
      </c>
      <c r="AW305" s="1414" t="str">
        <f>IF('Step 3.2 Building Details'!L43="","",'Step 3.2 Building Details'!L43)</f>
        <v/>
      </c>
      <c r="AX305" s="1414" t="str">
        <f>IF('Step 3.2 Building Details'!M43="","",'Step 3.2 Building Details'!M43)</f>
        <v/>
      </c>
      <c r="AY305" s="1414" t="str">
        <f>IF('Step 3.2 Building Details'!N43="","",'Step 3.2 Building Details'!N43)</f>
        <v/>
      </c>
      <c r="AZ305" s="1414" t="str">
        <f>IF('Step 3.2 Building Details'!O43="","",'Step 3.2 Building Details'!O43)</f>
        <v/>
      </c>
      <c r="BB305" s="799" t="s">
        <v>1903</v>
      </c>
      <c r="BC305" s="799"/>
      <c r="BE305" s="860" t="str">
        <f>IFERROR((SUMIFS('Step 4 Support Tool'!$N$18:$N$217,'Step 4 Support Tool'!$E$18:$E$217,PETREAD!G305)+SUMIFS('Step 4 Support Tool'!$N$222:$N$321,'Step 4 Support Tool'!$E$222:$E$321,PETREAD!G305))/'Step 4 Support Tool'!$O$9,"")</f>
        <v/>
      </c>
      <c r="BF305" s="424"/>
      <c r="BG305" s="424"/>
      <c r="BH305" s="424"/>
      <c r="BI305" s="424"/>
      <c r="BJ305" s="424"/>
      <c r="BK305" s="424"/>
      <c r="BL305" s="424"/>
      <c r="BM305" s="424"/>
      <c r="BN305" s="424"/>
      <c r="BO305" s="424"/>
      <c r="BP305" s="424"/>
      <c r="BQ305" s="424"/>
      <c r="BR305" s="424"/>
      <c r="CL305" s="424"/>
      <c r="CM305" s="424"/>
      <c r="CN305" s="424"/>
      <c r="CO305" s="424"/>
      <c r="CP305" s="424"/>
      <c r="CQ305" s="424"/>
      <c r="CS305" s="424"/>
      <c r="CT305" s="424"/>
      <c r="CU305" s="424"/>
      <c r="CV305" s="424"/>
      <c r="CW305" s="424"/>
      <c r="CX305" s="424"/>
      <c r="CY305" s="424"/>
      <c r="CZ305" s="424"/>
      <c r="DB305" s="424"/>
      <c r="DC305" s="424"/>
      <c r="DD305" s="424"/>
      <c r="DE305" s="424"/>
      <c r="DF305" s="424"/>
      <c r="DG305" s="424"/>
      <c r="DI305" s="424"/>
      <c r="DJ305" s="424"/>
      <c r="DK305" s="424"/>
      <c r="DL305" s="424"/>
      <c r="DM305" s="424"/>
      <c r="DN305" s="424"/>
      <c r="DO305" s="424"/>
      <c r="DP305" s="424"/>
      <c r="DQ305" s="424"/>
      <c r="DR305" s="424"/>
      <c r="DS305" s="424"/>
      <c r="DT305" s="424"/>
      <c r="DU305" s="424"/>
      <c r="DV305" s="424"/>
      <c r="DW305" s="424"/>
      <c r="DX305" s="424"/>
      <c r="DY305" s="424"/>
      <c r="DZ305" s="424"/>
      <c r="EA305" s="424"/>
      <c r="EB305" s="424"/>
      <c r="EC305" s="424"/>
      <c r="ED305" s="424"/>
      <c r="EE305" s="424"/>
      <c r="EF305" s="424"/>
      <c r="EG305" s="424"/>
      <c r="EH305" s="424"/>
      <c r="EI305" s="424"/>
      <c r="EJ305" s="424"/>
      <c r="EK305" s="424"/>
      <c r="EL305" s="424"/>
      <c r="EM305" s="424"/>
      <c r="EN305" s="424"/>
      <c r="EO305" s="424"/>
      <c r="EP305" s="424"/>
      <c r="EQ305" s="424"/>
      <c r="ER305" s="424"/>
      <c r="ES305" s="424"/>
      <c r="ET305" s="424"/>
      <c r="EU305" s="424"/>
      <c r="EV305" s="424"/>
      <c r="EW305" s="424"/>
      <c r="EX305" s="424"/>
      <c r="EY305" s="424"/>
      <c r="EZ305" s="424"/>
      <c r="FA305" s="424"/>
      <c r="FB305" s="424"/>
      <c r="FC305" s="424"/>
      <c r="FD305" s="424"/>
      <c r="FE305" s="424"/>
      <c r="FF305" s="424"/>
      <c r="FG305" s="424"/>
      <c r="FH305" s="424"/>
      <c r="FI305" s="424"/>
      <c r="FJ305" s="424"/>
      <c r="FK305" s="424"/>
      <c r="FL305" s="424"/>
      <c r="FM305" s="424"/>
      <c r="FN305" s="424"/>
      <c r="FO305" s="424"/>
      <c r="FP305" s="424"/>
      <c r="FQ305" s="424"/>
      <c r="FR305" s="424"/>
      <c r="FS305" s="424"/>
      <c r="FT305" s="424"/>
      <c r="FU305" s="424"/>
    </row>
    <row r="306" spans="1:177" ht="12" customHeight="1" x14ac:dyDescent="0.25">
      <c r="A306" s="449" t="str">
        <f t="shared" si="51"/>
        <v/>
      </c>
      <c r="B306" s="449" t="str">
        <f t="shared" si="59"/>
        <v/>
      </c>
      <c r="C306" s="447" t="str">
        <f t="shared" si="60"/>
        <v/>
      </c>
      <c r="D306" s="449" t="str">
        <f>'Step 3.1 Site Details'!C46</f>
        <v>Building 37</v>
      </c>
      <c r="E306" s="449" t="str">
        <f>TRIM('Step 3.1 Site Details'!A46)</f>
        <v/>
      </c>
      <c r="F306" s="447">
        <f>'Step 3.1 Site Details'!B46</f>
        <v>0</v>
      </c>
      <c r="G306" s="449" t="str">
        <f>IF('Step 3.1 Site Details'!D46="","",TRIM('Step 3.1 Site Details'!D46))</f>
        <v/>
      </c>
      <c r="H306" s="447">
        <f>'Step 3.1 Site Details'!E46</f>
        <v>0</v>
      </c>
      <c r="I306" s="447">
        <f>'Step 3.1 Site Details'!F46</f>
        <v>0</v>
      </c>
      <c r="J306" s="952">
        <f>'Step 3.1 Site Details'!G46</f>
        <v>0</v>
      </c>
      <c r="K306" s="995">
        <f>'Step 3.1 Site Details'!H46</f>
        <v>0</v>
      </c>
      <c r="L306" s="447">
        <f>'Step 3.1 Site Details'!I46</f>
        <v>0</v>
      </c>
      <c r="M306" s="996">
        <f>'Step 3.1 Site Details'!J46</f>
        <v>0</v>
      </c>
      <c r="N306" s="996">
        <f>'Step 3.1 Site Details'!K46</f>
        <v>0</v>
      </c>
      <c r="O306" s="959">
        <f>'Step 3.1 Site Details'!L46</f>
        <v>0</v>
      </c>
      <c r="P306" s="959">
        <f>'Step 3.1 Site Details'!M46</f>
        <v>0</v>
      </c>
      <c r="Q306" s="1399">
        <f>'Step 3.1 Site Details'!N46</f>
        <v>0</v>
      </c>
      <c r="R306" s="1399">
        <f>'Step 3.1 Site Details'!O46</f>
        <v>0</v>
      </c>
      <c r="S306" s="955">
        <f>'Step 3.1 Site Details'!P46</f>
        <v>0</v>
      </c>
      <c r="T306" s="955">
        <f>'Step 3.1 Site Details'!Q46</f>
        <v>0</v>
      </c>
      <c r="U306" s="955">
        <f>'Step 3.1 Site Details'!R46</f>
        <v>0</v>
      </c>
      <c r="V306" s="955">
        <f>'Step 3.1 Site Details'!S46</f>
        <v>0</v>
      </c>
      <c r="W306" s="955">
        <f>'Step 3.1 Site Details'!T46</f>
        <v>0</v>
      </c>
      <c r="X306" s="955">
        <f>'Step 3.1 Site Details'!U46</f>
        <v>0</v>
      </c>
      <c r="Y306" s="859">
        <f>IFERROR(((_xlfn.XLOOKUP(G306,'Step 4 Support Tool'!$E$222:$E$321,'Step 4 Support Tool'!$I$222:$I$321,"",0,1)*PETREAD!O306)/100),"")</f>
        <v>0</v>
      </c>
      <c r="Z306" s="859">
        <f>IFERROR(((_xlfn.XLOOKUP(G306,'Step 4 Support Tool'!$E$222:$E$321,'Step 4 Support Tool'!$K$222:$K$321,"",0,1)*PETREAD!P306)/100),"")</f>
        <v>0</v>
      </c>
      <c r="AA306" s="859">
        <f t="shared" si="56"/>
        <v>0</v>
      </c>
      <c r="AB306" s="859">
        <f>IFERROR(AA306-(SUMIFS('Step 4 Support Tool'!$O$18:$O$217,'Step 4 Support Tool'!$E$18:$E$217,PETREAD!G306)+SUMIFS('Step 4 Support Tool'!$O$222:$O$321,'Step 4 Support Tool'!$E$222:$E$321,PETREAD!G306)),"")</f>
        <v>0</v>
      </c>
      <c r="AC306" s="860" t="str">
        <f t="shared" si="57"/>
        <v/>
      </c>
      <c r="AD306" s="917">
        <f>SUMIFS('Step 3.3 Heating System'!$J$12:$J$111,'Step 3.3 Heating System'!$C$12:$C$111,PETREAD!$G306,'Step 3.3 Heating System'!$G$12:$G$111,"Removed")</f>
        <v>0</v>
      </c>
      <c r="AE306" s="917">
        <f>SUMIFS('Step 3.3 Heating System'!$J$12:$J$111,'Step 3.3 Heating System'!$C$12:$C$111,PETREAD!$G306,'Step 3.3 Heating System'!$G$12:$G$111,"Retained")</f>
        <v>0</v>
      </c>
      <c r="AF306" s="914" t="str">
        <f t="shared" si="58"/>
        <v/>
      </c>
      <c r="AG306" s="870">
        <f>(SUMIFS('Step 4 Support Tool'!$N$18:$N$217,'Step 4 Support Tool'!$E$18:$E$217,PETREAD!G306)+SUMIFS('Step 4 Support Tool'!$N$222:$N$321,'Step 4 Support Tool'!$E$222:$E$321,PETREAD!G306))</f>
        <v>0</v>
      </c>
      <c r="AH306" s="870" t="str">
        <f>IFERROR(BE306*'Step 5 Project Governance'!D50,"")</f>
        <v/>
      </c>
      <c r="AI306" s="912" t="str">
        <f t="shared" si="61"/>
        <v/>
      </c>
      <c r="AJ306" s="917">
        <f>(SUMIFS('Step 4 Support Tool'!$S$18:$S$217,'Step 4 Support Tool'!$E$18:$E$217,PETREAD!G306)+SUMIFS('Step 4 Support Tool'!$S$222:$S$321,'Step 4 Support Tool'!$E$222:$E$321,PETREAD!G306))</f>
        <v>0</v>
      </c>
      <c r="AK306" s="917" t="str">
        <f t="shared" si="62"/>
        <v/>
      </c>
      <c r="AL306" s="860" t="str">
        <f>IFERROR(SUMIF('Step 4 Support Tool'!$E$18:$E$217,PETREAD!G306,'Step 4 Support Tool'!$N$18:$N$217)/(SUMIF('Step 4 Support Tool'!$E$18:$E$217,PETREAD!G306,'Step 4 Support Tool'!$N$18:$N$217)+SUMIF('Step 4 Support Tool'!$E$222:$E$321,PETREAD!G306,'Step 4 Support Tool'!$N$222:$N$321)),"")</f>
        <v/>
      </c>
      <c r="AM306" s="914" t="str">
        <f>_xlfn.XLOOKUP($G306,'Step 3.3 Heating System'!$C$120:$C$219,'Step 3.3 Heating System'!$AB$120:$AB$219,"",0,1)</f>
        <v/>
      </c>
      <c r="AN306" s="914" t="str">
        <f>_xlfn.XLOOKUP($G306,'Step 3.3 Heating System'!$C$120:$C$219,'Step 3.3 Heating System'!$AC$120:$AC$219,"",0,1)</f>
        <v/>
      </c>
      <c r="AO306" s="1414" t="str">
        <f>IF('Step 3.2 Building Details'!D44="","",'Step 3.2 Building Details'!D44)</f>
        <v/>
      </c>
      <c r="AP306" s="1414" t="str">
        <f>IF('Step 3.2 Building Details'!E44="","",'Step 3.2 Building Details'!E44)</f>
        <v/>
      </c>
      <c r="AQ306" s="1414" t="str">
        <f>IF('Step 3.2 Building Details'!F44="","",'Step 3.2 Building Details'!F44)</f>
        <v/>
      </c>
      <c r="AR306" s="1414" t="str">
        <f>IF('Step 3.2 Building Details'!G44="","",'Step 3.2 Building Details'!G44)</f>
        <v/>
      </c>
      <c r="AS306" s="1414" t="str">
        <f>IF('Step 3.2 Building Details'!H44="","",'Step 3.2 Building Details'!H44)</f>
        <v/>
      </c>
      <c r="AT306" s="1414" t="str">
        <f>IF('Step 3.2 Building Details'!I44="","",'Step 3.2 Building Details'!I44)</f>
        <v/>
      </c>
      <c r="AU306" s="1414" t="str">
        <f>IF('Step 3.2 Building Details'!J44="","",'Step 3.2 Building Details'!J44)</f>
        <v/>
      </c>
      <c r="AV306" s="1414" t="str">
        <f>IF('Step 3.2 Building Details'!K44="","",'Step 3.2 Building Details'!K44)</f>
        <v/>
      </c>
      <c r="AW306" s="1414" t="str">
        <f>IF('Step 3.2 Building Details'!L44="","",'Step 3.2 Building Details'!L44)</f>
        <v/>
      </c>
      <c r="AX306" s="1414" t="str">
        <f>IF('Step 3.2 Building Details'!M44="","",'Step 3.2 Building Details'!M44)</f>
        <v/>
      </c>
      <c r="AY306" s="1414" t="str">
        <f>IF('Step 3.2 Building Details'!N44="","",'Step 3.2 Building Details'!N44)</f>
        <v/>
      </c>
      <c r="AZ306" s="1414" t="str">
        <f>IF('Step 3.2 Building Details'!O44="","",'Step 3.2 Building Details'!O44)</f>
        <v/>
      </c>
      <c r="BB306" s="799" t="s">
        <v>1904</v>
      </c>
      <c r="BC306" s="799"/>
      <c r="BE306" s="860" t="str">
        <f>IFERROR((SUMIFS('Step 4 Support Tool'!$N$18:$N$217,'Step 4 Support Tool'!$E$18:$E$217,PETREAD!G306)+SUMIFS('Step 4 Support Tool'!$N$222:$N$321,'Step 4 Support Tool'!$E$222:$E$321,PETREAD!G306))/'Step 4 Support Tool'!$O$9,"")</f>
        <v/>
      </c>
      <c r="BF306" s="424"/>
      <c r="BG306" s="424"/>
      <c r="BH306" s="424"/>
      <c r="BI306" s="424"/>
      <c r="BJ306" s="424"/>
      <c r="BK306" s="424"/>
      <c r="BL306" s="424"/>
      <c r="BM306" s="424"/>
      <c r="BN306" s="424"/>
      <c r="BO306" s="424"/>
      <c r="BP306" s="424"/>
      <c r="BQ306" s="424"/>
      <c r="BR306" s="424"/>
      <c r="CL306" s="424"/>
      <c r="CM306" s="424"/>
      <c r="CN306" s="424"/>
      <c r="CO306" s="424"/>
      <c r="CP306" s="424"/>
      <c r="CQ306" s="424"/>
      <c r="CS306" s="424"/>
      <c r="CT306" s="424"/>
      <c r="CU306" s="424"/>
      <c r="CV306" s="424"/>
      <c r="CW306" s="424"/>
      <c r="CX306" s="424"/>
      <c r="CY306" s="424"/>
      <c r="CZ306" s="424"/>
      <c r="DB306" s="424"/>
      <c r="DC306" s="424"/>
      <c r="DD306" s="424"/>
      <c r="DE306" s="424"/>
      <c r="DF306" s="424"/>
      <c r="DG306" s="424"/>
      <c r="DI306" s="424"/>
      <c r="DJ306" s="424"/>
      <c r="DK306" s="424"/>
      <c r="DL306" s="424"/>
      <c r="DM306" s="424"/>
      <c r="DN306" s="424"/>
      <c r="DO306" s="424"/>
      <c r="DP306" s="424"/>
      <c r="DQ306" s="424"/>
      <c r="DR306" s="424"/>
      <c r="DS306" s="424"/>
      <c r="DT306" s="424"/>
      <c r="DU306" s="424"/>
      <c r="DV306" s="424"/>
      <c r="DW306" s="424"/>
      <c r="DX306" s="424"/>
      <c r="DY306" s="424"/>
      <c r="DZ306" s="424"/>
      <c r="EA306" s="424"/>
      <c r="EB306" s="424"/>
      <c r="EC306" s="424"/>
      <c r="ED306" s="424"/>
      <c r="EE306" s="424"/>
      <c r="EF306" s="424"/>
      <c r="EG306" s="424"/>
      <c r="EH306" s="424"/>
      <c r="EI306" s="424"/>
      <c r="EJ306" s="424"/>
      <c r="EK306" s="424"/>
      <c r="EL306" s="424"/>
      <c r="EM306" s="424"/>
      <c r="EN306" s="424"/>
      <c r="EO306" s="424"/>
      <c r="EP306" s="424"/>
      <c r="EQ306" s="424"/>
      <c r="ER306" s="424"/>
      <c r="ES306" s="424"/>
      <c r="ET306" s="424"/>
      <c r="EU306" s="424"/>
      <c r="EV306" s="424"/>
      <c r="EW306" s="424"/>
      <c r="EX306" s="424"/>
      <c r="EY306" s="424"/>
      <c r="EZ306" s="424"/>
      <c r="FA306" s="424"/>
      <c r="FB306" s="424"/>
      <c r="FC306" s="424"/>
      <c r="FD306" s="424"/>
      <c r="FE306" s="424"/>
      <c r="FF306" s="424"/>
      <c r="FG306" s="424"/>
      <c r="FH306" s="424"/>
      <c r="FI306" s="424"/>
      <c r="FJ306" s="424"/>
      <c r="FK306" s="424"/>
      <c r="FL306" s="424"/>
      <c r="FM306" s="424"/>
      <c r="FN306" s="424"/>
      <c r="FO306" s="424"/>
      <c r="FP306" s="424"/>
      <c r="FQ306" s="424"/>
      <c r="FR306" s="424"/>
      <c r="FS306" s="424"/>
      <c r="FT306" s="424"/>
      <c r="FU306" s="424"/>
    </row>
    <row r="307" spans="1:177" ht="12" customHeight="1" x14ac:dyDescent="0.25">
      <c r="A307" s="449" t="str">
        <f t="shared" si="51"/>
        <v/>
      </c>
      <c r="B307" s="449" t="str">
        <f t="shared" si="59"/>
        <v/>
      </c>
      <c r="C307" s="447" t="str">
        <f t="shared" si="60"/>
        <v/>
      </c>
      <c r="D307" s="449" t="str">
        <f>'Step 3.1 Site Details'!C47</f>
        <v>Building 38</v>
      </c>
      <c r="E307" s="449" t="str">
        <f>TRIM('Step 3.1 Site Details'!A47)</f>
        <v/>
      </c>
      <c r="F307" s="447">
        <f>'Step 3.1 Site Details'!B47</f>
        <v>0</v>
      </c>
      <c r="G307" s="449" t="str">
        <f>IF('Step 3.1 Site Details'!D47="","",TRIM('Step 3.1 Site Details'!D47))</f>
        <v/>
      </c>
      <c r="H307" s="447">
        <f>'Step 3.1 Site Details'!E47</f>
        <v>0</v>
      </c>
      <c r="I307" s="447">
        <f>'Step 3.1 Site Details'!F47</f>
        <v>0</v>
      </c>
      <c r="J307" s="952">
        <f>'Step 3.1 Site Details'!G47</f>
        <v>0</v>
      </c>
      <c r="K307" s="995">
        <f>'Step 3.1 Site Details'!H47</f>
        <v>0</v>
      </c>
      <c r="L307" s="447">
        <f>'Step 3.1 Site Details'!I47</f>
        <v>0</v>
      </c>
      <c r="M307" s="996">
        <f>'Step 3.1 Site Details'!J47</f>
        <v>0</v>
      </c>
      <c r="N307" s="996">
        <f>'Step 3.1 Site Details'!K47</f>
        <v>0</v>
      </c>
      <c r="O307" s="959">
        <f>'Step 3.1 Site Details'!L47</f>
        <v>0</v>
      </c>
      <c r="P307" s="959">
        <f>'Step 3.1 Site Details'!M47</f>
        <v>0</v>
      </c>
      <c r="Q307" s="1399">
        <f>'Step 3.1 Site Details'!N47</f>
        <v>0</v>
      </c>
      <c r="R307" s="1399">
        <f>'Step 3.1 Site Details'!O47</f>
        <v>0</v>
      </c>
      <c r="S307" s="955">
        <f>'Step 3.1 Site Details'!P47</f>
        <v>0</v>
      </c>
      <c r="T307" s="955">
        <f>'Step 3.1 Site Details'!Q47</f>
        <v>0</v>
      </c>
      <c r="U307" s="955">
        <f>'Step 3.1 Site Details'!R47</f>
        <v>0</v>
      </c>
      <c r="V307" s="955">
        <f>'Step 3.1 Site Details'!S47</f>
        <v>0</v>
      </c>
      <c r="W307" s="955">
        <f>'Step 3.1 Site Details'!T47</f>
        <v>0</v>
      </c>
      <c r="X307" s="955">
        <f>'Step 3.1 Site Details'!U47</f>
        <v>0</v>
      </c>
      <c r="Y307" s="859">
        <f>IFERROR(((_xlfn.XLOOKUP(G307,'Step 4 Support Tool'!$E$222:$E$321,'Step 4 Support Tool'!$I$222:$I$321,"",0,1)*PETREAD!O307)/100),"")</f>
        <v>0</v>
      </c>
      <c r="Z307" s="859">
        <f>IFERROR(((_xlfn.XLOOKUP(G307,'Step 4 Support Tool'!$E$222:$E$321,'Step 4 Support Tool'!$K$222:$K$321,"",0,1)*PETREAD!P307)/100),"")</f>
        <v>0</v>
      </c>
      <c r="AA307" s="859">
        <f t="shared" si="56"/>
        <v>0</v>
      </c>
      <c r="AB307" s="859">
        <f>IFERROR(AA307-(SUMIFS('Step 4 Support Tool'!$O$18:$O$217,'Step 4 Support Tool'!$E$18:$E$217,PETREAD!G307)+SUMIFS('Step 4 Support Tool'!$O$222:$O$321,'Step 4 Support Tool'!$E$222:$E$321,PETREAD!G307)),"")</f>
        <v>0</v>
      </c>
      <c r="AC307" s="860" t="str">
        <f t="shared" si="57"/>
        <v/>
      </c>
      <c r="AD307" s="917">
        <f>SUMIFS('Step 3.3 Heating System'!$J$12:$J$111,'Step 3.3 Heating System'!$C$12:$C$111,PETREAD!$G307,'Step 3.3 Heating System'!$G$12:$G$111,"Removed")</f>
        <v>0</v>
      </c>
      <c r="AE307" s="917">
        <f>SUMIFS('Step 3.3 Heating System'!$J$12:$J$111,'Step 3.3 Heating System'!$C$12:$C$111,PETREAD!$G307,'Step 3.3 Heating System'!$G$12:$G$111,"Retained")</f>
        <v>0</v>
      </c>
      <c r="AF307" s="914" t="str">
        <f t="shared" si="58"/>
        <v/>
      </c>
      <c r="AG307" s="870">
        <f>(SUMIFS('Step 4 Support Tool'!$N$18:$N$217,'Step 4 Support Tool'!$E$18:$E$217,PETREAD!G307)+SUMIFS('Step 4 Support Tool'!$N$222:$N$321,'Step 4 Support Tool'!$E$222:$E$321,PETREAD!G307))</f>
        <v>0</v>
      </c>
      <c r="AH307" s="870" t="str">
        <f>IFERROR(BE307*'Step 5 Project Governance'!D51,"")</f>
        <v/>
      </c>
      <c r="AI307" s="912" t="str">
        <f t="shared" si="61"/>
        <v/>
      </c>
      <c r="AJ307" s="917">
        <f>(SUMIFS('Step 4 Support Tool'!$S$18:$S$217,'Step 4 Support Tool'!$E$18:$E$217,PETREAD!G307)+SUMIFS('Step 4 Support Tool'!$S$222:$S$321,'Step 4 Support Tool'!$E$222:$E$321,PETREAD!G307))</f>
        <v>0</v>
      </c>
      <c r="AK307" s="917" t="str">
        <f t="shared" si="62"/>
        <v/>
      </c>
      <c r="AL307" s="860" t="str">
        <f>IFERROR(SUMIF('Step 4 Support Tool'!$E$18:$E$217,PETREAD!G307,'Step 4 Support Tool'!$N$18:$N$217)/(SUMIF('Step 4 Support Tool'!$E$18:$E$217,PETREAD!G307,'Step 4 Support Tool'!$N$18:$N$217)+SUMIF('Step 4 Support Tool'!$E$222:$E$321,PETREAD!G307,'Step 4 Support Tool'!$N$222:$N$321)),"")</f>
        <v/>
      </c>
      <c r="AM307" s="914" t="str">
        <f>_xlfn.XLOOKUP($G307,'Step 3.3 Heating System'!$C$120:$C$219,'Step 3.3 Heating System'!$AB$120:$AB$219,"",0,1)</f>
        <v/>
      </c>
      <c r="AN307" s="914" t="str">
        <f>_xlfn.XLOOKUP($G307,'Step 3.3 Heating System'!$C$120:$C$219,'Step 3.3 Heating System'!$AC$120:$AC$219,"",0,1)</f>
        <v/>
      </c>
      <c r="AO307" s="1414" t="str">
        <f>IF('Step 3.2 Building Details'!D45="","",'Step 3.2 Building Details'!D45)</f>
        <v/>
      </c>
      <c r="AP307" s="1414" t="str">
        <f>IF('Step 3.2 Building Details'!E45="","",'Step 3.2 Building Details'!E45)</f>
        <v/>
      </c>
      <c r="AQ307" s="1414" t="str">
        <f>IF('Step 3.2 Building Details'!F45="","",'Step 3.2 Building Details'!F45)</f>
        <v/>
      </c>
      <c r="AR307" s="1414" t="str">
        <f>IF('Step 3.2 Building Details'!G45="","",'Step 3.2 Building Details'!G45)</f>
        <v/>
      </c>
      <c r="AS307" s="1414" t="str">
        <f>IF('Step 3.2 Building Details'!H45="","",'Step 3.2 Building Details'!H45)</f>
        <v/>
      </c>
      <c r="AT307" s="1414" t="str">
        <f>IF('Step 3.2 Building Details'!I45="","",'Step 3.2 Building Details'!I45)</f>
        <v/>
      </c>
      <c r="AU307" s="1414" t="str">
        <f>IF('Step 3.2 Building Details'!J45="","",'Step 3.2 Building Details'!J45)</f>
        <v/>
      </c>
      <c r="AV307" s="1414" t="str">
        <f>IF('Step 3.2 Building Details'!K45="","",'Step 3.2 Building Details'!K45)</f>
        <v/>
      </c>
      <c r="AW307" s="1414" t="str">
        <f>IF('Step 3.2 Building Details'!L45="","",'Step 3.2 Building Details'!L45)</f>
        <v/>
      </c>
      <c r="AX307" s="1414" t="str">
        <f>IF('Step 3.2 Building Details'!M45="","",'Step 3.2 Building Details'!M45)</f>
        <v/>
      </c>
      <c r="AY307" s="1414" t="str">
        <f>IF('Step 3.2 Building Details'!N45="","",'Step 3.2 Building Details'!N45)</f>
        <v/>
      </c>
      <c r="AZ307" s="1414" t="str">
        <f>IF('Step 3.2 Building Details'!O45="","",'Step 3.2 Building Details'!O45)</f>
        <v/>
      </c>
      <c r="BB307" s="799" t="s">
        <v>1905</v>
      </c>
      <c r="BC307" s="799"/>
      <c r="BE307" s="860" t="str">
        <f>IFERROR((SUMIFS('Step 4 Support Tool'!$N$18:$N$217,'Step 4 Support Tool'!$E$18:$E$217,PETREAD!G307)+SUMIFS('Step 4 Support Tool'!$N$222:$N$321,'Step 4 Support Tool'!$E$222:$E$321,PETREAD!G307))/'Step 4 Support Tool'!$O$9,"")</f>
        <v/>
      </c>
      <c r="BF307" s="424"/>
      <c r="BG307" s="424"/>
      <c r="BH307" s="424"/>
      <c r="BI307" s="424"/>
      <c r="BJ307" s="424"/>
      <c r="BK307" s="424"/>
      <c r="BL307" s="424"/>
      <c r="BM307" s="424"/>
      <c r="BN307" s="424"/>
      <c r="BO307" s="424"/>
      <c r="BP307" s="424"/>
      <c r="BQ307" s="424"/>
      <c r="BR307" s="424"/>
      <c r="CL307" s="424"/>
      <c r="CM307" s="424"/>
      <c r="CN307" s="424"/>
      <c r="CO307" s="424"/>
      <c r="CP307" s="424"/>
      <c r="CQ307" s="424"/>
      <c r="CS307" s="424"/>
      <c r="CT307" s="424"/>
      <c r="CU307" s="424"/>
      <c r="CV307" s="424"/>
      <c r="CW307" s="424"/>
      <c r="CX307" s="424"/>
      <c r="CY307" s="424"/>
      <c r="CZ307" s="424"/>
      <c r="DB307" s="424"/>
      <c r="DC307" s="424"/>
      <c r="DD307" s="424"/>
      <c r="DE307" s="424"/>
      <c r="DF307" s="424"/>
      <c r="DG307" s="424"/>
      <c r="DI307" s="424"/>
      <c r="DJ307" s="424"/>
      <c r="DK307" s="424"/>
      <c r="DL307" s="424"/>
      <c r="DM307" s="424"/>
      <c r="DN307" s="424"/>
      <c r="DO307" s="424"/>
      <c r="DP307" s="424"/>
      <c r="DQ307" s="424"/>
      <c r="DR307" s="424"/>
      <c r="DS307" s="424"/>
      <c r="DT307" s="424"/>
      <c r="DU307" s="424"/>
      <c r="DV307" s="424"/>
      <c r="DW307" s="424"/>
      <c r="DX307" s="424"/>
      <c r="DY307" s="424"/>
      <c r="DZ307" s="424"/>
      <c r="EA307" s="424"/>
      <c r="EB307" s="424"/>
      <c r="EC307" s="424"/>
      <c r="ED307" s="424"/>
      <c r="EE307" s="424"/>
      <c r="EF307" s="424"/>
      <c r="EG307" s="424"/>
      <c r="EH307" s="424"/>
      <c r="EI307" s="424"/>
      <c r="EJ307" s="424"/>
      <c r="EK307" s="424"/>
      <c r="EL307" s="424"/>
      <c r="EM307" s="424"/>
      <c r="EN307" s="424"/>
      <c r="EO307" s="424"/>
      <c r="EP307" s="424"/>
      <c r="EQ307" s="424"/>
      <c r="ER307" s="424"/>
      <c r="ES307" s="424"/>
      <c r="ET307" s="424"/>
      <c r="EU307" s="424"/>
      <c r="EV307" s="424"/>
      <c r="EW307" s="424"/>
      <c r="EX307" s="424"/>
      <c r="EY307" s="424"/>
      <c r="EZ307" s="424"/>
      <c r="FA307" s="424"/>
      <c r="FB307" s="424"/>
      <c r="FC307" s="424"/>
      <c r="FD307" s="424"/>
      <c r="FE307" s="424"/>
      <c r="FF307" s="424"/>
      <c r="FG307" s="424"/>
      <c r="FH307" s="424"/>
      <c r="FI307" s="424"/>
      <c r="FJ307" s="424"/>
      <c r="FK307" s="424"/>
      <c r="FL307" s="424"/>
      <c r="FM307" s="424"/>
      <c r="FN307" s="424"/>
      <c r="FO307" s="424"/>
      <c r="FP307" s="424"/>
      <c r="FQ307" s="424"/>
      <c r="FR307" s="424"/>
      <c r="FS307" s="424"/>
      <c r="FT307" s="424"/>
      <c r="FU307" s="424"/>
    </row>
    <row r="308" spans="1:177" ht="12" customHeight="1" x14ac:dyDescent="0.25">
      <c r="A308" s="449" t="str">
        <f t="shared" si="51"/>
        <v/>
      </c>
      <c r="B308" s="449" t="str">
        <f t="shared" si="59"/>
        <v/>
      </c>
      <c r="C308" s="447" t="str">
        <f t="shared" si="60"/>
        <v/>
      </c>
      <c r="D308" s="449" t="str">
        <f>'Step 3.1 Site Details'!C48</f>
        <v>Building 39</v>
      </c>
      <c r="E308" s="449" t="str">
        <f>TRIM('Step 3.1 Site Details'!A48)</f>
        <v/>
      </c>
      <c r="F308" s="447">
        <f>'Step 3.1 Site Details'!B48</f>
        <v>0</v>
      </c>
      <c r="G308" s="449" t="str">
        <f>IF('Step 3.1 Site Details'!D48="","",TRIM('Step 3.1 Site Details'!D48))</f>
        <v/>
      </c>
      <c r="H308" s="447">
        <f>'Step 3.1 Site Details'!E48</f>
        <v>0</v>
      </c>
      <c r="I308" s="447">
        <f>'Step 3.1 Site Details'!F48</f>
        <v>0</v>
      </c>
      <c r="J308" s="952">
        <f>'Step 3.1 Site Details'!G48</f>
        <v>0</v>
      </c>
      <c r="K308" s="995">
        <f>'Step 3.1 Site Details'!H48</f>
        <v>0</v>
      </c>
      <c r="L308" s="447">
        <f>'Step 3.1 Site Details'!I48</f>
        <v>0</v>
      </c>
      <c r="M308" s="996">
        <f>'Step 3.1 Site Details'!J48</f>
        <v>0</v>
      </c>
      <c r="N308" s="996">
        <f>'Step 3.1 Site Details'!K48</f>
        <v>0</v>
      </c>
      <c r="O308" s="959">
        <f>'Step 3.1 Site Details'!L48</f>
        <v>0</v>
      </c>
      <c r="P308" s="959">
        <f>'Step 3.1 Site Details'!M48</f>
        <v>0</v>
      </c>
      <c r="Q308" s="1399">
        <f>'Step 3.1 Site Details'!N48</f>
        <v>0</v>
      </c>
      <c r="R308" s="1399">
        <f>'Step 3.1 Site Details'!O48</f>
        <v>0</v>
      </c>
      <c r="S308" s="955">
        <f>'Step 3.1 Site Details'!P48</f>
        <v>0</v>
      </c>
      <c r="T308" s="955">
        <f>'Step 3.1 Site Details'!Q48</f>
        <v>0</v>
      </c>
      <c r="U308" s="955">
        <f>'Step 3.1 Site Details'!R48</f>
        <v>0</v>
      </c>
      <c r="V308" s="955">
        <f>'Step 3.1 Site Details'!S48</f>
        <v>0</v>
      </c>
      <c r="W308" s="955">
        <f>'Step 3.1 Site Details'!T48</f>
        <v>0</v>
      </c>
      <c r="X308" s="955">
        <f>'Step 3.1 Site Details'!U48</f>
        <v>0</v>
      </c>
      <c r="Y308" s="859">
        <f>IFERROR(((_xlfn.XLOOKUP(G308,'Step 4 Support Tool'!$E$222:$E$321,'Step 4 Support Tool'!$I$222:$I$321,"",0,1)*PETREAD!O308)/100),"")</f>
        <v>0</v>
      </c>
      <c r="Z308" s="859">
        <f>IFERROR(((_xlfn.XLOOKUP(G308,'Step 4 Support Tool'!$E$222:$E$321,'Step 4 Support Tool'!$K$222:$K$321,"",0,1)*PETREAD!P308)/100),"")</f>
        <v>0</v>
      </c>
      <c r="AA308" s="859">
        <f t="shared" si="56"/>
        <v>0</v>
      </c>
      <c r="AB308" s="859">
        <f>IFERROR(AA308-(SUMIFS('Step 4 Support Tool'!$O$18:$O$217,'Step 4 Support Tool'!$E$18:$E$217,PETREAD!G308)+SUMIFS('Step 4 Support Tool'!$O$222:$O$321,'Step 4 Support Tool'!$E$222:$E$321,PETREAD!G308)),"")</f>
        <v>0</v>
      </c>
      <c r="AC308" s="860" t="str">
        <f t="shared" si="57"/>
        <v/>
      </c>
      <c r="AD308" s="917">
        <f>SUMIFS('Step 3.3 Heating System'!$J$12:$J$111,'Step 3.3 Heating System'!$C$12:$C$111,PETREAD!$G308,'Step 3.3 Heating System'!$G$12:$G$111,"Removed")</f>
        <v>0</v>
      </c>
      <c r="AE308" s="917">
        <f>SUMIFS('Step 3.3 Heating System'!$J$12:$J$111,'Step 3.3 Heating System'!$C$12:$C$111,PETREAD!$G308,'Step 3.3 Heating System'!$G$12:$G$111,"Retained")</f>
        <v>0</v>
      </c>
      <c r="AF308" s="914" t="str">
        <f t="shared" si="58"/>
        <v/>
      </c>
      <c r="AG308" s="870">
        <f>(SUMIFS('Step 4 Support Tool'!$N$18:$N$217,'Step 4 Support Tool'!$E$18:$E$217,PETREAD!G308)+SUMIFS('Step 4 Support Tool'!$N$222:$N$321,'Step 4 Support Tool'!$E$222:$E$321,PETREAD!G308))</f>
        <v>0</v>
      </c>
      <c r="AH308" s="870" t="str">
        <f>IFERROR(BE308*'Step 5 Project Governance'!D52,"")</f>
        <v/>
      </c>
      <c r="AI308" s="912" t="str">
        <f t="shared" si="61"/>
        <v/>
      </c>
      <c r="AJ308" s="917">
        <f>(SUMIFS('Step 4 Support Tool'!$S$18:$S$217,'Step 4 Support Tool'!$E$18:$E$217,PETREAD!G308)+SUMIFS('Step 4 Support Tool'!$S$222:$S$321,'Step 4 Support Tool'!$E$222:$E$321,PETREAD!G308))</f>
        <v>0</v>
      </c>
      <c r="AK308" s="917" t="str">
        <f t="shared" si="62"/>
        <v/>
      </c>
      <c r="AL308" s="860" t="str">
        <f>IFERROR(SUMIF('Step 4 Support Tool'!$E$18:$E$217,PETREAD!G308,'Step 4 Support Tool'!$N$18:$N$217)/(SUMIF('Step 4 Support Tool'!$E$18:$E$217,PETREAD!G308,'Step 4 Support Tool'!$N$18:$N$217)+SUMIF('Step 4 Support Tool'!$E$222:$E$321,PETREAD!G308,'Step 4 Support Tool'!$N$222:$N$321)),"")</f>
        <v/>
      </c>
      <c r="AM308" s="914" t="str">
        <f>_xlfn.XLOOKUP($G308,'Step 3.3 Heating System'!$C$120:$C$219,'Step 3.3 Heating System'!$AB$120:$AB$219,"",0,1)</f>
        <v/>
      </c>
      <c r="AN308" s="914" t="str">
        <f>_xlfn.XLOOKUP($G308,'Step 3.3 Heating System'!$C$120:$C$219,'Step 3.3 Heating System'!$AC$120:$AC$219,"",0,1)</f>
        <v/>
      </c>
      <c r="AO308" s="1414" t="str">
        <f>IF('Step 3.2 Building Details'!D46="","",'Step 3.2 Building Details'!D46)</f>
        <v/>
      </c>
      <c r="AP308" s="1414" t="str">
        <f>IF('Step 3.2 Building Details'!E46="","",'Step 3.2 Building Details'!E46)</f>
        <v/>
      </c>
      <c r="AQ308" s="1414" t="str">
        <f>IF('Step 3.2 Building Details'!F46="","",'Step 3.2 Building Details'!F46)</f>
        <v/>
      </c>
      <c r="AR308" s="1414" t="str">
        <f>IF('Step 3.2 Building Details'!G46="","",'Step 3.2 Building Details'!G46)</f>
        <v/>
      </c>
      <c r="AS308" s="1414" t="str">
        <f>IF('Step 3.2 Building Details'!H46="","",'Step 3.2 Building Details'!H46)</f>
        <v/>
      </c>
      <c r="AT308" s="1414" t="str">
        <f>IF('Step 3.2 Building Details'!I46="","",'Step 3.2 Building Details'!I46)</f>
        <v/>
      </c>
      <c r="AU308" s="1414" t="str">
        <f>IF('Step 3.2 Building Details'!J46="","",'Step 3.2 Building Details'!J46)</f>
        <v/>
      </c>
      <c r="AV308" s="1414" t="str">
        <f>IF('Step 3.2 Building Details'!K46="","",'Step 3.2 Building Details'!K46)</f>
        <v/>
      </c>
      <c r="AW308" s="1414" t="str">
        <f>IF('Step 3.2 Building Details'!L46="","",'Step 3.2 Building Details'!L46)</f>
        <v/>
      </c>
      <c r="AX308" s="1414" t="str">
        <f>IF('Step 3.2 Building Details'!M46="","",'Step 3.2 Building Details'!M46)</f>
        <v/>
      </c>
      <c r="AY308" s="1414" t="str">
        <f>IF('Step 3.2 Building Details'!N46="","",'Step 3.2 Building Details'!N46)</f>
        <v/>
      </c>
      <c r="AZ308" s="1414" t="str">
        <f>IF('Step 3.2 Building Details'!O46="","",'Step 3.2 Building Details'!O46)</f>
        <v/>
      </c>
      <c r="BB308" s="799" t="s">
        <v>1906</v>
      </c>
      <c r="BC308" s="799"/>
      <c r="BE308" s="860" t="str">
        <f>IFERROR((SUMIFS('Step 4 Support Tool'!$N$18:$N$217,'Step 4 Support Tool'!$E$18:$E$217,PETREAD!G308)+SUMIFS('Step 4 Support Tool'!$N$222:$N$321,'Step 4 Support Tool'!$E$222:$E$321,PETREAD!G308))/'Step 4 Support Tool'!$O$9,"")</f>
        <v/>
      </c>
      <c r="BF308" s="424"/>
      <c r="BG308" s="424"/>
      <c r="BH308" s="424"/>
      <c r="BI308" s="424"/>
      <c r="BJ308" s="424"/>
      <c r="BK308" s="424"/>
      <c r="BL308" s="424"/>
      <c r="BM308" s="424"/>
      <c r="BN308" s="424"/>
      <c r="BO308" s="424"/>
      <c r="BP308" s="424"/>
      <c r="BQ308" s="424"/>
      <c r="BR308" s="424"/>
      <c r="CL308" s="424"/>
      <c r="CM308" s="424"/>
      <c r="CN308" s="424"/>
      <c r="CO308" s="424"/>
      <c r="CP308" s="424"/>
      <c r="CQ308" s="424"/>
      <c r="CS308" s="424"/>
      <c r="CT308" s="424"/>
      <c r="CU308" s="424"/>
      <c r="CV308" s="424"/>
      <c r="CW308" s="424"/>
      <c r="CX308" s="424"/>
      <c r="CY308" s="424"/>
      <c r="CZ308" s="424"/>
      <c r="DB308" s="424"/>
      <c r="DC308" s="424"/>
      <c r="DD308" s="424"/>
      <c r="DE308" s="424"/>
      <c r="DF308" s="424"/>
      <c r="DG308" s="424"/>
      <c r="DI308" s="424"/>
      <c r="DJ308" s="424"/>
      <c r="DK308" s="424"/>
      <c r="DL308" s="424"/>
      <c r="DM308" s="424"/>
      <c r="DN308" s="424"/>
      <c r="DO308" s="424"/>
      <c r="DP308" s="424"/>
      <c r="DQ308" s="424"/>
      <c r="DR308" s="424"/>
      <c r="DS308" s="424"/>
      <c r="DT308" s="424"/>
      <c r="DU308" s="424"/>
      <c r="DV308" s="424"/>
      <c r="DW308" s="424"/>
      <c r="DX308" s="424"/>
      <c r="DY308" s="424"/>
      <c r="DZ308" s="424"/>
      <c r="EA308" s="424"/>
      <c r="EB308" s="424"/>
      <c r="EC308" s="424"/>
      <c r="ED308" s="424"/>
      <c r="EE308" s="424"/>
      <c r="EF308" s="424"/>
      <c r="EG308" s="424"/>
      <c r="EH308" s="424"/>
      <c r="EI308" s="424"/>
      <c r="EJ308" s="424"/>
      <c r="EK308" s="424"/>
      <c r="EL308" s="424"/>
      <c r="EM308" s="424"/>
      <c r="EN308" s="424"/>
      <c r="EO308" s="424"/>
      <c r="EP308" s="424"/>
      <c r="EQ308" s="424"/>
      <c r="ER308" s="424"/>
      <c r="ES308" s="424"/>
      <c r="ET308" s="424"/>
      <c r="EU308" s="424"/>
      <c r="EV308" s="424"/>
      <c r="EW308" s="424"/>
      <c r="EX308" s="424"/>
      <c r="EY308" s="424"/>
      <c r="EZ308" s="424"/>
      <c r="FA308" s="424"/>
      <c r="FB308" s="424"/>
      <c r="FC308" s="424"/>
      <c r="FD308" s="424"/>
      <c r="FE308" s="424"/>
      <c r="FF308" s="424"/>
      <c r="FG308" s="424"/>
      <c r="FH308" s="424"/>
      <c r="FI308" s="424"/>
      <c r="FJ308" s="424"/>
      <c r="FK308" s="424"/>
      <c r="FL308" s="424"/>
      <c r="FM308" s="424"/>
      <c r="FN308" s="424"/>
      <c r="FO308" s="424"/>
      <c r="FP308" s="424"/>
      <c r="FQ308" s="424"/>
      <c r="FR308" s="424"/>
      <c r="FS308" s="424"/>
      <c r="FT308" s="424"/>
      <c r="FU308" s="424"/>
    </row>
    <row r="309" spans="1:177" ht="12" customHeight="1" x14ac:dyDescent="0.25">
      <c r="A309" s="449" t="str">
        <f t="shared" si="51"/>
        <v/>
      </c>
      <c r="B309" s="449" t="str">
        <f t="shared" si="59"/>
        <v/>
      </c>
      <c r="C309" s="447" t="str">
        <f t="shared" si="60"/>
        <v/>
      </c>
      <c r="D309" s="449" t="str">
        <f>'Step 3.1 Site Details'!C49</f>
        <v>Building 40</v>
      </c>
      <c r="E309" s="449" t="str">
        <f>TRIM('Step 3.1 Site Details'!A49)</f>
        <v/>
      </c>
      <c r="F309" s="447">
        <f>'Step 3.1 Site Details'!B49</f>
        <v>0</v>
      </c>
      <c r="G309" s="449" t="str">
        <f>IF('Step 3.1 Site Details'!D49="","",TRIM('Step 3.1 Site Details'!D49))</f>
        <v/>
      </c>
      <c r="H309" s="447">
        <f>'Step 3.1 Site Details'!E49</f>
        <v>0</v>
      </c>
      <c r="I309" s="447">
        <f>'Step 3.1 Site Details'!F49</f>
        <v>0</v>
      </c>
      <c r="J309" s="952">
        <f>'Step 3.1 Site Details'!G49</f>
        <v>0</v>
      </c>
      <c r="K309" s="995">
        <f>'Step 3.1 Site Details'!H49</f>
        <v>0</v>
      </c>
      <c r="L309" s="447">
        <f>'Step 3.1 Site Details'!I49</f>
        <v>0</v>
      </c>
      <c r="M309" s="996">
        <f>'Step 3.1 Site Details'!J49</f>
        <v>0</v>
      </c>
      <c r="N309" s="996">
        <f>'Step 3.1 Site Details'!K49</f>
        <v>0</v>
      </c>
      <c r="O309" s="959">
        <f>'Step 3.1 Site Details'!L49</f>
        <v>0</v>
      </c>
      <c r="P309" s="959">
        <f>'Step 3.1 Site Details'!M49</f>
        <v>0</v>
      </c>
      <c r="Q309" s="1399">
        <f>'Step 3.1 Site Details'!N49</f>
        <v>0</v>
      </c>
      <c r="R309" s="1399">
        <f>'Step 3.1 Site Details'!O49</f>
        <v>0</v>
      </c>
      <c r="S309" s="955">
        <f>'Step 3.1 Site Details'!P49</f>
        <v>0</v>
      </c>
      <c r="T309" s="955">
        <f>'Step 3.1 Site Details'!Q49</f>
        <v>0</v>
      </c>
      <c r="U309" s="955">
        <f>'Step 3.1 Site Details'!R49</f>
        <v>0</v>
      </c>
      <c r="V309" s="955">
        <f>'Step 3.1 Site Details'!S49</f>
        <v>0</v>
      </c>
      <c r="W309" s="955">
        <f>'Step 3.1 Site Details'!T49</f>
        <v>0</v>
      </c>
      <c r="X309" s="955">
        <f>'Step 3.1 Site Details'!U49</f>
        <v>0</v>
      </c>
      <c r="Y309" s="859">
        <f>IFERROR(((_xlfn.XLOOKUP(G309,'Step 4 Support Tool'!$E$222:$E$321,'Step 4 Support Tool'!$I$222:$I$321,"",0,1)*PETREAD!O309)/100),"")</f>
        <v>0</v>
      </c>
      <c r="Z309" s="859">
        <f>IFERROR(((_xlfn.XLOOKUP(G309,'Step 4 Support Tool'!$E$222:$E$321,'Step 4 Support Tool'!$K$222:$K$321,"",0,1)*PETREAD!P309)/100),"")</f>
        <v>0</v>
      </c>
      <c r="AA309" s="859">
        <f t="shared" si="56"/>
        <v>0</v>
      </c>
      <c r="AB309" s="859">
        <f>IFERROR(AA309-(SUMIFS('Step 4 Support Tool'!$O$18:$O$217,'Step 4 Support Tool'!$E$18:$E$217,PETREAD!G309)+SUMIFS('Step 4 Support Tool'!$O$222:$O$321,'Step 4 Support Tool'!$E$222:$E$321,PETREAD!G309)),"")</f>
        <v>0</v>
      </c>
      <c r="AC309" s="860" t="str">
        <f t="shared" si="57"/>
        <v/>
      </c>
      <c r="AD309" s="917">
        <f>SUMIFS('Step 3.3 Heating System'!$J$12:$J$111,'Step 3.3 Heating System'!$C$12:$C$111,PETREAD!$G309,'Step 3.3 Heating System'!$G$12:$G$111,"Removed")</f>
        <v>0</v>
      </c>
      <c r="AE309" s="917">
        <f>SUMIFS('Step 3.3 Heating System'!$J$12:$J$111,'Step 3.3 Heating System'!$C$12:$C$111,PETREAD!$G309,'Step 3.3 Heating System'!$G$12:$G$111,"Retained")</f>
        <v>0</v>
      </c>
      <c r="AF309" s="914" t="str">
        <f t="shared" si="58"/>
        <v/>
      </c>
      <c r="AG309" s="870">
        <f>(SUMIFS('Step 4 Support Tool'!$N$18:$N$217,'Step 4 Support Tool'!$E$18:$E$217,PETREAD!G309)+SUMIFS('Step 4 Support Tool'!$N$222:$N$321,'Step 4 Support Tool'!$E$222:$E$321,PETREAD!G309))</f>
        <v>0</v>
      </c>
      <c r="AH309" s="870" t="str">
        <f>IFERROR(BE309*'Step 5 Project Governance'!D53,"")</f>
        <v/>
      </c>
      <c r="AI309" s="912" t="str">
        <f t="shared" si="61"/>
        <v/>
      </c>
      <c r="AJ309" s="917">
        <f>(SUMIFS('Step 4 Support Tool'!$S$18:$S$217,'Step 4 Support Tool'!$E$18:$E$217,PETREAD!G309)+SUMIFS('Step 4 Support Tool'!$S$222:$S$321,'Step 4 Support Tool'!$E$222:$E$321,PETREAD!G309))</f>
        <v>0</v>
      </c>
      <c r="AK309" s="917" t="str">
        <f t="shared" si="62"/>
        <v/>
      </c>
      <c r="AL309" s="860" t="str">
        <f>IFERROR(SUMIF('Step 4 Support Tool'!$E$18:$E$217,PETREAD!G309,'Step 4 Support Tool'!$N$18:$N$217)/(SUMIF('Step 4 Support Tool'!$E$18:$E$217,PETREAD!G309,'Step 4 Support Tool'!$N$18:$N$217)+SUMIF('Step 4 Support Tool'!$E$222:$E$321,PETREAD!G309,'Step 4 Support Tool'!$N$222:$N$321)),"")</f>
        <v/>
      </c>
      <c r="AM309" s="914" t="str">
        <f>_xlfn.XLOOKUP($G309,'Step 3.3 Heating System'!$C$120:$C$219,'Step 3.3 Heating System'!$AB$120:$AB$219,"",0,1)</f>
        <v/>
      </c>
      <c r="AN309" s="914" t="str">
        <f>_xlfn.XLOOKUP($G309,'Step 3.3 Heating System'!$C$120:$C$219,'Step 3.3 Heating System'!$AC$120:$AC$219,"",0,1)</f>
        <v/>
      </c>
      <c r="AO309" s="1414" t="str">
        <f>IF('Step 3.2 Building Details'!D47="","",'Step 3.2 Building Details'!D47)</f>
        <v/>
      </c>
      <c r="AP309" s="1414" t="str">
        <f>IF('Step 3.2 Building Details'!E47="","",'Step 3.2 Building Details'!E47)</f>
        <v/>
      </c>
      <c r="AQ309" s="1414" t="str">
        <f>IF('Step 3.2 Building Details'!F47="","",'Step 3.2 Building Details'!F47)</f>
        <v/>
      </c>
      <c r="AR309" s="1414" t="str">
        <f>IF('Step 3.2 Building Details'!G47="","",'Step 3.2 Building Details'!G47)</f>
        <v/>
      </c>
      <c r="AS309" s="1414" t="str">
        <f>IF('Step 3.2 Building Details'!H47="","",'Step 3.2 Building Details'!H47)</f>
        <v/>
      </c>
      <c r="AT309" s="1414" t="str">
        <f>IF('Step 3.2 Building Details'!I47="","",'Step 3.2 Building Details'!I47)</f>
        <v/>
      </c>
      <c r="AU309" s="1414" t="str">
        <f>IF('Step 3.2 Building Details'!J47="","",'Step 3.2 Building Details'!J47)</f>
        <v/>
      </c>
      <c r="AV309" s="1414" t="str">
        <f>IF('Step 3.2 Building Details'!K47="","",'Step 3.2 Building Details'!K47)</f>
        <v/>
      </c>
      <c r="AW309" s="1414" t="str">
        <f>IF('Step 3.2 Building Details'!L47="","",'Step 3.2 Building Details'!L47)</f>
        <v/>
      </c>
      <c r="AX309" s="1414" t="str">
        <f>IF('Step 3.2 Building Details'!M47="","",'Step 3.2 Building Details'!M47)</f>
        <v/>
      </c>
      <c r="AY309" s="1414" t="str">
        <f>IF('Step 3.2 Building Details'!N47="","",'Step 3.2 Building Details'!N47)</f>
        <v/>
      </c>
      <c r="AZ309" s="1414" t="str">
        <f>IF('Step 3.2 Building Details'!O47="","",'Step 3.2 Building Details'!O47)</f>
        <v/>
      </c>
      <c r="BB309" s="799" t="s">
        <v>1907</v>
      </c>
      <c r="BC309" s="799"/>
      <c r="BE309" s="860" t="str">
        <f>IFERROR((SUMIFS('Step 4 Support Tool'!$N$18:$N$217,'Step 4 Support Tool'!$E$18:$E$217,PETREAD!G309)+SUMIFS('Step 4 Support Tool'!$N$222:$N$321,'Step 4 Support Tool'!$E$222:$E$321,PETREAD!G309))/'Step 4 Support Tool'!$O$9,"")</f>
        <v/>
      </c>
      <c r="BF309" s="424"/>
      <c r="BG309" s="424"/>
      <c r="BH309" s="424"/>
      <c r="BI309" s="424"/>
      <c r="BJ309" s="424"/>
      <c r="BK309" s="424"/>
      <c r="BL309" s="424"/>
      <c r="BM309" s="424"/>
      <c r="BN309" s="424"/>
      <c r="BO309" s="424"/>
      <c r="BP309" s="424"/>
      <c r="BQ309" s="424"/>
      <c r="BR309" s="424"/>
      <c r="CL309" s="424"/>
      <c r="CM309" s="424"/>
      <c r="CN309" s="424"/>
      <c r="CO309" s="424"/>
      <c r="CP309" s="424"/>
      <c r="CQ309" s="424"/>
      <c r="CS309" s="424"/>
      <c r="CT309" s="424"/>
      <c r="CU309" s="424"/>
      <c r="CV309" s="424"/>
      <c r="CW309" s="424"/>
      <c r="CX309" s="424"/>
      <c r="CY309" s="424"/>
      <c r="CZ309" s="424"/>
      <c r="DB309" s="424"/>
      <c r="DC309" s="424"/>
      <c r="DD309" s="424"/>
      <c r="DE309" s="424"/>
      <c r="DF309" s="424"/>
      <c r="DG309" s="424"/>
      <c r="DI309" s="424"/>
      <c r="DJ309" s="424"/>
      <c r="DK309" s="424"/>
      <c r="DL309" s="424"/>
      <c r="DM309" s="424"/>
      <c r="DN309" s="424"/>
      <c r="DO309" s="424"/>
      <c r="DP309" s="424"/>
      <c r="DQ309" s="424"/>
      <c r="DR309" s="424"/>
      <c r="DS309" s="424"/>
      <c r="DT309" s="424"/>
      <c r="DU309" s="424"/>
      <c r="DV309" s="424"/>
      <c r="DW309" s="424"/>
      <c r="DX309" s="424"/>
      <c r="DY309" s="424"/>
      <c r="DZ309" s="424"/>
      <c r="EA309" s="424"/>
      <c r="EB309" s="424"/>
      <c r="EC309" s="424"/>
      <c r="ED309" s="424"/>
      <c r="EE309" s="424"/>
      <c r="EF309" s="424"/>
      <c r="EG309" s="424"/>
      <c r="EH309" s="424"/>
      <c r="EI309" s="424"/>
      <c r="EJ309" s="424"/>
      <c r="EK309" s="424"/>
      <c r="EL309" s="424"/>
      <c r="EM309" s="424"/>
      <c r="EN309" s="424"/>
      <c r="EO309" s="424"/>
      <c r="EP309" s="424"/>
      <c r="EQ309" s="424"/>
      <c r="ER309" s="424"/>
      <c r="ES309" s="424"/>
      <c r="ET309" s="424"/>
      <c r="EU309" s="424"/>
      <c r="EV309" s="424"/>
      <c r="EW309" s="424"/>
      <c r="EX309" s="424"/>
      <c r="EY309" s="424"/>
      <c r="EZ309" s="424"/>
      <c r="FA309" s="424"/>
      <c r="FB309" s="424"/>
      <c r="FC309" s="424"/>
      <c r="FD309" s="424"/>
      <c r="FE309" s="424"/>
      <c r="FF309" s="424"/>
      <c r="FG309" s="424"/>
      <c r="FH309" s="424"/>
      <c r="FI309" s="424"/>
      <c r="FJ309" s="424"/>
      <c r="FK309" s="424"/>
      <c r="FL309" s="424"/>
      <c r="FM309" s="424"/>
      <c r="FN309" s="424"/>
      <c r="FO309" s="424"/>
      <c r="FP309" s="424"/>
      <c r="FQ309" s="424"/>
      <c r="FR309" s="424"/>
      <c r="FS309" s="424"/>
      <c r="FT309" s="424"/>
      <c r="FU309" s="424"/>
    </row>
    <row r="310" spans="1:177" ht="12" customHeight="1" x14ac:dyDescent="0.25">
      <c r="A310" s="449" t="str">
        <f t="shared" si="51"/>
        <v/>
      </c>
      <c r="B310" s="449" t="str">
        <f t="shared" si="59"/>
        <v/>
      </c>
      <c r="C310" s="447" t="str">
        <f t="shared" si="60"/>
        <v/>
      </c>
      <c r="D310" s="449" t="str">
        <f>'Step 3.1 Site Details'!C50</f>
        <v>Building 41</v>
      </c>
      <c r="E310" s="449" t="str">
        <f>TRIM('Step 3.1 Site Details'!A50)</f>
        <v/>
      </c>
      <c r="F310" s="447">
        <f>'Step 3.1 Site Details'!B50</f>
        <v>0</v>
      </c>
      <c r="G310" s="449" t="str">
        <f>IF('Step 3.1 Site Details'!D50="","",TRIM('Step 3.1 Site Details'!D50))</f>
        <v/>
      </c>
      <c r="H310" s="447">
        <f>'Step 3.1 Site Details'!E50</f>
        <v>0</v>
      </c>
      <c r="I310" s="447">
        <f>'Step 3.1 Site Details'!F50</f>
        <v>0</v>
      </c>
      <c r="J310" s="952">
        <f>'Step 3.1 Site Details'!G50</f>
        <v>0</v>
      </c>
      <c r="K310" s="995">
        <f>'Step 3.1 Site Details'!H50</f>
        <v>0</v>
      </c>
      <c r="L310" s="447">
        <f>'Step 3.1 Site Details'!I50</f>
        <v>0</v>
      </c>
      <c r="M310" s="996">
        <f>'Step 3.1 Site Details'!J50</f>
        <v>0</v>
      </c>
      <c r="N310" s="996">
        <f>'Step 3.1 Site Details'!K50</f>
        <v>0</v>
      </c>
      <c r="O310" s="959">
        <f>'Step 3.1 Site Details'!L50</f>
        <v>0</v>
      </c>
      <c r="P310" s="959">
        <f>'Step 3.1 Site Details'!M50</f>
        <v>0</v>
      </c>
      <c r="Q310" s="1399">
        <f>'Step 3.1 Site Details'!N50</f>
        <v>0</v>
      </c>
      <c r="R310" s="1399">
        <f>'Step 3.1 Site Details'!O50</f>
        <v>0</v>
      </c>
      <c r="S310" s="955">
        <f>'Step 3.1 Site Details'!P50</f>
        <v>0</v>
      </c>
      <c r="T310" s="955">
        <f>'Step 3.1 Site Details'!Q50</f>
        <v>0</v>
      </c>
      <c r="U310" s="955">
        <f>'Step 3.1 Site Details'!R50</f>
        <v>0</v>
      </c>
      <c r="V310" s="955">
        <f>'Step 3.1 Site Details'!S50</f>
        <v>0</v>
      </c>
      <c r="W310" s="955">
        <f>'Step 3.1 Site Details'!T50</f>
        <v>0</v>
      </c>
      <c r="X310" s="955">
        <f>'Step 3.1 Site Details'!U50</f>
        <v>0</v>
      </c>
      <c r="Y310" s="859">
        <f>IFERROR(((_xlfn.XLOOKUP(G310,'Step 4 Support Tool'!$E$222:$E$321,'Step 4 Support Tool'!$I$222:$I$321,"",0,1)*PETREAD!O310)/100),"")</f>
        <v>0</v>
      </c>
      <c r="Z310" s="859">
        <f>IFERROR(((_xlfn.XLOOKUP(G310,'Step 4 Support Tool'!$E$222:$E$321,'Step 4 Support Tool'!$K$222:$K$321,"",0,1)*PETREAD!P310)/100),"")</f>
        <v>0</v>
      </c>
      <c r="AA310" s="859">
        <f t="shared" si="56"/>
        <v>0</v>
      </c>
      <c r="AB310" s="859">
        <f>IFERROR(AA310-(SUMIFS('Step 4 Support Tool'!$O$18:$O$217,'Step 4 Support Tool'!$E$18:$E$217,PETREAD!G310)+SUMIFS('Step 4 Support Tool'!$O$222:$O$321,'Step 4 Support Tool'!$E$222:$E$321,PETREAD!G310)),"")</f>
        <v>0</v>
      </c>
      <c r="AC310" s="860" t="str">
        <f t="shared" si="57"/>
        <v/>
      </c>
      <c r="AD310" s="917">
        <f>SUMIFS('Step 3.3 Heating System'!$J$12:$J$111,'Step 3.3 Heating System'!$C$12:$C$111,PETREAD!$G310,'Step 3.3 Heating System'!$G$12:$G$111,"Removed")</f>
        <v>0</v>
      </c>
      <c r="AE310" s="917">
        <f>SUMIFS('Step 3.3 Heating System'!$J$12:$J$111,'Step 3.3 Heating System'!$C$12:$C$111,PETREAD!$G310,'Step 3.3 Heating System'!$G$12:$G$111,"Retained")</f>
        <v>0</v>
      </c>
      <c r="AF310" s="914" t="str">
        <f t="shared" si="58"/>
        <v/>
      </c>
      <c r="AG310" s="870">
        <f>(SUMIFS('Step 4 Support Tool'!$N$18:$N$217,'Step 4 Support Tool'!$E$18:$E$217,PETREAD!G310)+SUMIFS('Step 4 Support Tool'!$N$222:$N$321,'Step 4 Support Tool'!$E$222:$E$321,PETREAD!G310))</f>
        <v>0</v>
      </c>
      <c r="AH310" s="870" t="str">
        <f>IFERROR(BE310*'Step 5 Project Governance'!D54,"")</f>
        <v/>
      </c>
      <c r="AI310" s="912" t="str">
        <f t="shared" si="61"/>
        <v/>
      </c>
      <c r="AJ310" s="917">
        <f>(SUMIFS('Step 4 Support Tool'!$S$18:$S$217,'Step 4 Support Tool'!$E$18:$E$217,PETREAD!G310)+SUMIFS('Step 4 Support Tool'!$S$222:$S$321,'Step 4 Support Tool'!$E$222:$E$321,PETREAD!G310))</f>
        <v>0</v>
      </c>
      <c r="AK310" s="917" t="str">
        <f t="shared" si="62"/>
        <v/>
      </c>
      <c r="AL310" s="860" t="str">
        <f>IFERROR(SUMIF('Step 4 Support Tool'!$E$18:$E$217,PETREAD!G310,'Step 4 Support Tool'!$N$18:$N$217)/(SUMIF('Step 4 Support Tool'!$E$18:$E$217,PETREAD!G310,'Step 4 Support Tool'!$N$18:$N$217)+SUMIF('Step 4 Support Tool'!$E$222:$E$321,PETREAD!G310,'Step 4 Support Tool'!$N$222:$N$321)),"")</f>
        <v/>
      </c>
      <c r="AM310" s="914" t="str">
        <f>_xlfn.XLOOKUP($G310,'Step 3.3 Heating System'!$C$120:$C$219,'Step 3.3 Heating System'!$AB$120:$AB$219,"",0,1)</f>
        <v/>
      </c>
      <c r="AN310" s="914" t="str">
        <f>_xlfn.XLOOKUP($G310,'Step 3.3 Heating System'!$C$120:$C$219,'Step 3.3 Heating System'!$AC$120:$AC$219,"",0,1)</f>
        <v/>
      </c>
      <c r="AO310" s="1414" t="str">
        <f>IF('Step 3.2 Building Details'!D48="","",'Step 3.2 Building Details'!D48)</f>
        <v/>
      </c>
      <c r="AP310" s="1414" t="str">
        <f>IF('Step 3.2 Building Details'!E48="","",'Step 3.2 Building Details'!E48)</f>
        <v/>
      </c>
      <c r="AQ310" s="1414" t="str">
        <f>IF('Step 3.2 Building Details'!F48="","",'Step 3.2 Building Details'!F48)</f>
        <v/>
      </c>
      <c r="AR310" s="1414" t="str">
        <f>IF('Step 3.2 Building Details'!G48="","",'Step 3.2 Building Details'!G48)</f>
        <v/>
      </c>
      <c r="AS310" s="1414" t="str">
        <f>IF('Step 3.2 Building Details'!H48="","",'Step 3.2 Building Details'!H48)</f>
        <v/>
      </c>
      <c r="AT310" s="1414" t="str">
        <f>IF('Step 3.2 Building Details'!I48="","",'Step 3.2 Building Details'!I48)</f>
        <v/>
      </c>
      <c r="AU310" s="1414" t="str">
        <f>IF('Step 3.2 Building Details'!J48="","",'Step 3.2 Building Details'!J48)</f>
        <v/>
      </c>
      <c r="AV310" s="1414" t="str">
        <f>IF('Step 3.2 Building Details'!K48="","",'Step 3.2 Building Details'!K48)</f>
        <v/>
      </c>
      <c r="AW310" s="1414" t="str">
        <f>IF('Step 3.2 Building Details'!L48="","",'Step 3.2 Building Details'!L48)</f>
        <v/>
      </c>
      <c r="AX310" s="1414" t="str">
        <f>IF('Step 3.2 Building Details'!M48="","",'Step 3.2 Building Details'!M48)</f>
        <v/>
      </c>
      <c r="AY310" s="1414" t="str">
        <f>IF('Step 3.2 Building Details'!N48="","",'Step 3.2 Building Details'!N48)</f>
        <v/>
      </c>
      <c r="AZ310" s="1414" t="str">
        <f>IF('Step 3.2 Building Details'!O48="","",'Step 3.2 Building Details'!O48)</f>
        <v/>
      </c>
      <c r="BB310" s="799" t="s">
        <v>1908</v>
      </c>
      <c r="BC310" s="799"/>
      <c r="BE310" s="860" t="str">
        <f>IFERROR((SUMIFS('Step 4 Support Tool'!$N$18:$N$217,'Step 4 Support Tool'!$E$18:$E$217,PETREAD!G310)+SUMIFS('Step 4 Support Tool'!$N$222:$N$321,'Step 4 Support Tool'!$E$222:$E$321,PETREAD!G310))/'Step 4 Support Tool'!$O$9,"")</f>
        <v/>
      </c>
      <c r="BF310" s="424"/>
      <c r="BG310" s="424"/>
      <c r="BH310" s="424"/>
      <c r="BI310" s="424"/>
      <c r="BJ310" s="424"/>
      <c r="BK310" s="424"/>
      <c r="BL310" s="424"/>
      <c r="BM310" s="424"/>
      <c r="BN310" s="424"/>
      <c r="BO310" s="424"/>
      <c r="BP310" s="424"/>
      <c r="BQ310" s="424"/>
      <c r="BR310" s="424"/>
      <c r="CL310" s="424"/>
      <c r="CM310" s="424"/>
      <c r="CN310" s="424"/>
      <c r="CO310" s="424"/>
      <c r="CP310" s="424"/>
      <c r="CQ310" s="424"/>
      <c r="CS310" s="424"/>
      <c r="CT310" s="424"/>
      <c r="CU310" s="424"/>
      <c r="CV310" s="424"/>
      <c r="CW310" s="424"/>
      <c r="CX310" s="424"/>
      <c r="CY310" s="424"/>
      <c r="CZ310" s="424"/>
      <c r="DB310" s="424"/>
      <c r="DC310" s="424"/>
      <c r="DD310" s="424"/>
      <c r="DE310" s="424"/>
      <c r="DF310" s="424"/>
      <c r="DG310" s="424"/>
      <c r="DI310" s="424"/>
      <c r="DJ310" s="424"/>
      <c r="DK310" s="424"/>
      <c r="DL310" s="424"/>
      <c r="DM310" s="424"/>
      <c r="DN310" s="424"/>
      <c r="DO310" s="424"/>
      <c r="DP310" s="424"/>
      <c r="DQ310" s="424"/>
      <c r="DR310" s="424"/>
      <c r="DS310" s="424"/>
      <c r="DT310" s="424"/>
      <c r="DU310" s="424"/>
      <c r="DV310" s="424"/>
      <c r="DW310" s="424"/>
      <c r="DX310" s="424"/>
      <c r="DY310" s="424"/>
      <c r="DZ310" s="424"/>
      <c r="EA310" s="424"/>
      <c r="EB310" s="424"/>
      <c r="EC310" s="424"/>
      <c r="ED310" s="424"/>
      <c r="EE310" s="424"/>
      <c r="EF310" s="424"/>
      <c r="EG310" s="424"/>
      <c r="EH310" s="424"/>
      <c r="EI310" s="424"/>
      <c r="EJ310" s="424"/>
      <c r="EK310" s="424"/>
      <c r="EL310" s="424"/>
      <c r="EM310" s="424"/>
      <c r="EN310" s="424"/>
      <c r="EO310" s="424"/>
      <c r="EP310" s="424"/>
      <c r="EQ310" s="424"/>
      <c r="ER310" s="424"/>
      <c r="ES310" s="424"/>
      <c r="ET310" s="424"/>
      <c r="EU310" s="424"/>
      <c r="EV310" s="424"/>
      <c r="EW310" s="424"/>
      <c r="EX310" s="424"/>
      <c r="EY310" s="424"/>
      <c r="EZ310" s="424"/>
      <c r="FA310" s="424"/>
      <c r="FB310" s="424"/>
      <c r="FC310" s="424"/>
      <c r="FD310" s="424"/>
      <c r="FE310" s="424"/>
      <c r="FF310" s="424"/>
      <c r="FG310" s="424"/>
      <c r="FH310" s="424"/>
      <c r="FI310" s="424"/>
      <c r="FJ310" s="424"/>
      <c r="FK310" s="424"/>
      <c r="FL310" s="424"/>
      <c r="FM310" s="424"/>
      <c r="FN310" s="424"/>
      <c r="FO310" s="424"/>
      <c r="FP310" s="424"/>
      <c r="FQ310" s="424"/>
      <c r="FR310" s="424"/>
      <c r="FS310" s="424"/>
      <c r="FT310" s="424"/>
      <c r="FU310" s="424"/>
    </row>
    <row r="311" spans="1:177" ht="12" customHeight="1" x14ac:dyDescent="0.25">
      <c r="A311" s="449" t="str">
        <f t="shared" si="51"/>
        <v/>
      </c>
      <c r="B311" s="449" t="str">
        <f t="shared" si="59"/>
        <v/>
      </c>
      <c r="C311" s="447" t="str">
        <f t="shared" si="60"/>
        <v/>
      </c>
      <c r="D311" s="449" t="str">
        <f>'Step 3.1 Site Details'!C51</f>
        <v>Building 42</v>
      </c>
      <c r="E311" s="449" t="str">
        <f>TRIM('Step 3.1 Site Details'!A51)</f>
        <v/>
      </c>
      <c r="F311" s="447">
        <f>'Step 3.1 Site Details'!B51</f>
        <v>0</v>
      </c>
      <c r="G311" s="449" t="str">
        <f>IF('Step 3.1 Site Details'!D51="","",TRIM('Step 3.1 Site Details'!D51))</f>
        <v/>
      </c>
      <c r="H311" s="447">
        <f>'Step 3.1 Site Details'!E51</f>
        <v>0</v>
      </c>
      <c r="I311" s="447">
        <f>'Step 3.1 Site Details'!F51</f>
        <v>0</v>
      </c>
      <c r="J311" s="952">
        <f>'Step 3.1 Site Details'!G51</f>
        <v>0</v>
      </c>
      <c r="K311" s="995">
        <f>'Step 3.1 Site Details'!H51</f>
        <v>0</v>
      </c>
      <c r="L311" s="447">
        <f>'Step 3.1 Site Details'!I51</f>
        <v>0</v>
      </c>
      <c r="M311" s="996">
        <f>'Step 3.1 Site Details'!J51</f>
        <v>0</v>
      </c>
      <c r="N311" s="996">
        <f>'Step 3.1 Site Details'!K51</f>
        <v>0</v>
      </c>
      <c r="O311" s="959">
        <f>'Step 3.1 Site Details'!L51</f>
        <v>0</v>
      </c>
      <c r="P311" s="959">
        <f>'Step 3.1 Site Details'!M51</f>
        <v>0</v>
      </c>
      <c r="Q311" s="1399">
        <f>'Step 3.1 Site Details'!N51</f>
        <v>0</v>
      </c>
      <c r="R311" s="1399">
        <f>'Step 3.1 Site Details'!O51</f>
        <v>0</v>
      </c>
      <c r="S311" s="955">
        <f>'Step 3.1 Site Details'!P51</f>
        <v>0</v>
      </c>
      <c r="T311" s="955">
        <f>'Step 3.1 Site Details'!Q51</f>
        <v>0</v>
      </c>
      <c r="U311" s="955">
        <f>'Step 3.1 Site Details'!R51</f>
        <v>0</v>
      </c>
      <c r="V311" s="955">
        <f>'Step 3.1 Site Details'!S51</f>
        <v>0</v>
      </c>
      <c r="W311" s="955">
        <f>'Step 3.1 Site Details'!T51</f>
        <v>0</v>
      </c>
      <c r="X311" s="955">
        <f>'Step 3.1 Site Details'!U51</f>
        <v>0</v>
      </c>
      <c r="Y311" s="859">
        <f>IFERROR(((_xlfn.XLOOKUP(G311,'Step 4 Support Tool'!$E$222:$E$321,'Step 4 Support Tool'!$I$222:$I$321,"",0,1)*PETREAD!O311)/100),"")</f>
        <v>0</v>
      </c>
      <c r="Z311" s="859">
        <f>IFERROR(((_xlfn.XLOOKUP(G311,'Step 4 Support Tool'!$E$222:$E$321,'Step 4 Support Tool'!$K$222:$K$321,"",0,1)*PETREAD!P311)/100),"")</f>
        <v>0</v>
      </c>
      <c r="AA311" s="859">
        <f t="shared" si="56"/>
        <v>0</v>
      </c>
      <c r="AB311" s="859">
        <f>IFERROR(AA311-(SUMIFS('Step 4 Support Tool'!$O$18:$O$217,'Step 4 Support Tool'!$E$18:$E$217,PETREAD!G311)+SUMIFS('Step 4 Support Tool'!$O$222:$O$321,'Step 4 Support Tool'!$E$222:$E$321,PETREAD!G311)),"")</f>
        <v>0</v>
      </c>
      <c r="AC311" s="860" t="str">
        <f t="shared" si="57"/>
        <v/>
      </c>
      <c r="AD311" s="917">
        <f>SUMIFS('Step 3.3 Heating System'!$J$12:$J$111,'Step 3.3 Heating System'!$C$12:$C$111,PETREAD!$G311,'Step 3.3 Heating System'!$G$12:$G$111,"Removed")</f>
        <v>0</v>
      </c>
      <c r="AE311" s="917">
        <f>SUMIFS('Step 3.3 Heating System'!$J$12:$J$111,'Step 3.3 Heating System'!$C$12:$C$111,PETREAD!$G311,'Step 3.3 Heating System'!$G$12:$G$111,"Retained")</f>
        <v>0</v>
      </c>
      <c r="AF311" s="914" t="str">
        <f t="shared" si="58"/>
        <v/>
      </c>
      <c r="AG311" s="870">
        <f>(SUMIFS('Step 4 Support Tool'!$N$18:$N$217,'Step 4 Support Tool'!$E$18:$E$217,PETREAD!G311)+SUMIFS('Step 4 Support Tool'!$N$222:$N$321,'Step 4 Support Tool'!$E$222:$E$321,PETREAD!G311))</f>
        <v>0</v>
      </c>
      <c r="AH311" s="870" t="str">
        <f>IFERROR(BE311*'Step 5 Project Governance'!D55,"")</f>
        <v/>
      </c>
      <c r="AI311" s="912" t="str">
        <f t="shared" si="61"/>
        <v/>
      </c>
      <c r="AJ311" s="917">
        <f>(SUMIFS('Step 4 Support Tool'!$S$18:$S$217,'Step 4 Support Tool'!$E$18:$E$217,PETREAD!G311)+SUMIFS('Step 4 Support Tool'!$S$222:$S$321,'Step 4 Support Tool'!$E$222:$E$321,PETREAD!G311))</f>
        <v>0</v>
      </c>
      <c r="AK311" s="917" t="str">
        <f t="shared" si="62"/>
        <v/>
      </c>
      <c r="AL311" s="860" t="str">
        <f>IFERROR(SUMIF('Step 4 Support Tool'!$E$18:$E$217,PETREAD!G311,'Step 4 Support Tool'!$N$18:$N$217)/(SUMIF('Step 4 Support Tool'!$E$18:$E$217,PETREAD!G311,'Step 4 Support Tool'!$N$18:$N$217)+SUMIF('Step 4 Support Tool'!$E$222:$E$321,PETREAD!G311,'Step 4 Support Tool'!$N$222:$N$321)),"")</f>
        <v/>
      </c>
      <c r="AM311" s="914" t="str">
        <f>_xlfn.XLOOKUP($G311,'Step 3.3 Heating System'!$C$120:$C$219,'Step 3.3 Heating System'!$AB$120:$AB$219,"",0,1)</f>
        <v/>
      </c>
      <c r="AN311" s="914" t="str">
        <f>_xlfn.XLOOKUP($G311,'Step 3.3 Heating System'!$C$120:$C$219,'Step 3.3 Heating System'!$AC$120:$AC$219,"",0,1)</f>
        <v/>
      </c>
      <c r="AO311" s="1414" t="str">
        <f>IF('Step 3.2 Building Details'!D49="","",'Step 3.2 Building Details'!D49)</f>
        <v/>
      </c>
      <c r="AP311" s="1414" t="str">
        <f>IF('Step 3.2 Building Details'!E49="","",'Step 3.2 Building Details'!E49)</f>
        <v/>
      </c>
      <c r="AQ311" s="1414" t="str">
        <f>IF('Step 3.2 Building Details'!F49="","",'Step 3.2 Building Details'!F49)</f>
        <v/>
      </c>
      <c r="AR311" s="1414" t="str">
        <f>IF('Step 3.2 Building Details'!G49="","",'Step 3.2 Building Details'!G49)</f>
        <v/>
      </c>
      <c r="AS311" s="1414" t="str">
        <f>IF('Step 3.2 Building Details'!H49="","",'Step 3.2 Building Details'!H49)</f>
        <v/>
      </c>
      <c r="AT311" s="1414" t="str">
        <f>IF('Step 3.2 Building Details'!I49="","",'Step 3.2 Building Details'!I49)</f>
        <v/>
      </c>
      <c r="AU311" s="1414" t="str">
        <f>IF('Step 3.2 Building Details'!J49="","",'Step 3.2 Building Details'!J49)</f>
        <v/>
      </c>
      <c r="AV311" s="1414" t="str">
        <f>IF('Step 3.2 Building Details'!K49="","",'Step 3.2 Building Details'!K49)</f>
        <v/>
      </c>
      <c r="AW311" s="1414" t="str">
        <f>IF('Step 3.2 Building Details'!L49="","",'Step 3.2 Building Details'!L49)</f>
        <v/>
      </c>
      <c r="AX311" s="1414" t="str">
        <f>IF('Step 3.2 Building Details'!M49="","",'Step 3.2 Building Details'!M49)</f>
        <v/>
      </c>
      <c r="AY311" s="1414" t="str">
        <f>IF('Step 3.2 Building Details'!N49="","",'Step 3.2 Building Details'!N49)</f>
        <v/>
      </c>
      <c r="AZ311" s="1414" t="str">
        <f>IF('Step 3.2 Building Details'!O49="","",'Step 3.2 Building Details'!O49)</f>
        <v/>
      </c>
      <c r="BB311" s="799" t="s">
        <v>1909</v>
      </c>
      <c r="BC311" s="799"/>
      <c r="BE311" s="860" t="str">
        <f>IFERROR((SUMIFS('Step 4 Support Tool'!$N$18:$N$217,'Step 4 Support Tool'!$E$18:$E$217,PETREAD!G311)+SUMIFS('Step 4 Support Tool'!$N$222:$N$321,'Step 4 Support Tool'!$E$222:$E$321,PETREAD!G311))/'Step 4 Support Tool'!$O$9,"")</f>
        <v/>
      </c>
      <c r="BF311" s="424"/>
      <c r="BG311" s="424"/>
      <c r="BH311" s="424"/>
      <c r="BI311" s="424"/>
      <c r="BJ311" s="424"/>
      <c r="BK311" s="424"/>
      <c r="BL311" s="424"/>
      <c r="BM311" s="424"/>
      <c r="BN311" s="424"/>
      <c r="BO311" s="424"/>
      <c r="BP311" s="424"/>
      <c r="BQ311" s="424"/>
      <c r="BR311" s="424"/>
      <c r="CL311" s="424"/>
      <c r="CM311" s="424"/>
      <c r="CN311" s="424"/>
      <c r="CO311" s="424"/>
      <c r="CP311" s="424"/>
      <c r="CQ311" s="424"/>
      <c r="CS311" s="424"/>
      <c r="CT311" s="424"/>
      <c r="CU311" s="424"/>
      <c r="CV311" s="424"/>
      <c r="CW311" s="424"/>
      <c r="CX311" s="424"/>
      <c r="CY311" s="424"/>
      <c r="CZ311" s="424"/>
      <c r="DB311" s="424"/>
      <c r="DC311" s="424"/>
      <c r="DD311" s="424"/>
      <c r="DE311" s="424"/>
      <c r="DF311" s="424"/>
      <c r="DG311" s="424"/>
      <c r="DI311" s="424"/>
      <c r="DJ311" s="424"/>
      <c r="DK311" s="424"/>
      <c r="DL311" s="424"/>
      <c r="DM311" s="424"/>
      <c r="DN311" s="424"/>
      <c r="DO311" s="424"/>
      <c r="DP311" s="424"/>
      <c r="DQ311" s="424"/>
      <c r="DR311" s="424"/>
      <c r="DS311" s="424"/>
      <c r="DT311" s="424"/>
      <c r="DU311" s="424"/>
      <c r="DV311" s="424"/>
      <c r="DW311" s="424"/>
      <c r="DX311" s="424"/>
      <c r="DY311" s="424"/>
      <c r="DZ311" s="424"/>
      <c r="EA311" s="424"/>
      <c r="EB311" s="424"/>
      <c r="EC311" s="424"/>
      <c r="ED311" s="424"/>
      <c r="EE311" s="424"/>
      <c r="EF311" s="424"/>
      <c r="EG311" s="424"/>
      <c r="EH311" s="424"/>
      <c r="EI311" s="424"/>
      <c r="EJ311" s="424"/>
      <c r="EK311" s="424"/>
      <c r="EL311" s="424"/>
      <c r="EM311" s="424"/>
      <c r="EN311" s="424"/>
      <c r="EO311" s="424"/>
      <c r="EP311" s="424"/>
      <c r="EQ311" s="424"/>
      <c r="ER311" s="424"/>
      <c r="ES311" s="424"/>
      <c r="ET311" s="424"/>
      <c r="EU311" s="424"/>
      <c r="EV311" s="424"/>
      <c r="EW311" s="424"/>
      <c r="EX311" s="424"/>
      <c r="EY311" s="424"/>
      <c r="EZ311" s="424"/>
      <c r="FA311" s="424"/>
      <c r="FB311" s="424"/>
      <c r="FC311" s="424"/>
      <c r="FD311" s="424"/>
      <c r="FE311" s="424"/>
      <c r="FF311" s="424"/>
      <c r="FG311" s="424"/>
      <c r="FH311" s="424"/>
      <c r="FI311" s="424"/>
      <c r="FJ311" s="424"/>
      <c r="FK311" s="424"/>
      <c r="FL311" s="424"/>
      <c r="FM311" s="424"/>
      <c r="FN311" s="424"/>
      <c r="FO311" s="424"/>
      <c r="FP311" s="424"/>
      <c r="FQ311" s="424"/>
      <c r="FR311" s="424"/>
      <c r="FS311" s="424"/>
      <c r="FT311" s="424"/>
      <c r="FU311" s="424"/>
    </row>
    <row r="312" spans="1:177" ht="12" customHeight="1" x14ac:dyDescent="0.25">
      <c r="A312" s="449" t="str">
        <f t="shared" si="51"/>
        <v/>
      </c>
      <c r="B312" s="449" t="str">
        <f t="shared" si="59"/>
        <v/>
      </c>
      <c r="C312" s="447" t="str">
        <f t="shared" si="60"/>
        <v/>
      </c>
      <c r="D312" s="449" t="str">
        <f>'Step 3.1 Site Details'!C52</f>
        <v>Building 43</v>
      </c>
      <c r="E312" s="449" t="str">
        <f>TRIM('Step 3.1 Site Details'!A52)</f>
        <v/>
      </c>
      <c r="F312" s="447">
        <f>'Step 3.1 Site Details'!B52</f>
        <v>0</v>
      </c>
      <c r="G312" s="449" t="str">
        <f>IF('Step 3.1 Site Details'!D52="","",TRIM('Step 3.1 Site Details'!D52))</f>
        <v/>
      </c>
      <c r="H312" s="447">
        <f>'Step 3.1 Site Details'!E52</f>
        <v>0</v>
      </c>
      <c r="I312" s="447">
        <f>'Step 3.1 Site Details'!F52</f>
        <v>0</v>
      </c>
      <c r="J312" s="952">
        <f>'Step 3.1 Site Details'!G52</f>
        <v>0</v>
      </c>
      <c r="K312" s="995">
        <f>'Step 3.1 Site Details'!H52</f>
        <v>0</v>
      </c>
      <c r="L312" s="447">
        <f>'Step 3.1 Site Details'!I52</f>
        <v>0</v>
      </c>
      <c r="M312" s="996">
        <f>'Step 3.1 Site Details'!J52</f>
        <v>0</v>
      </c>
      <c r="N312" s="996">
        <f>'Step 3.1 Site Details'!K52</f>
        <v>0</v>
      </c>
      <c r="O312" s="959">
        <f>'Step 3.1 Site Details'!L52</f>
        <v>0</v>
      </c>
      <c r="P312" s="959">
        <f>'Step 3.1 Site Details'!M52</f>
        <v>0</v>
      </c>
      <c r="Q312" s="1399">
        <f>'Step 3.1 Site Details'!N52</f>
        <v>0</v>
      </c>
      <c r="R312" s="1399">
        <f>'Step 3.1 Site Details'!O52</f>
        <v>0</v>
      </c>
      <c r="S312" s="955">
        <f>'Step 3.1 Site Details'!P52</f>
        <v>0</v>
      </c>
      <c r="T312" s="955">
        <f>'Step 3.1 Site Details'!Q52</f>
        <v>0</v>
      </c>
      <c r="U312" s="955">
        <f>'Step 3.1 Site Details'!R52</f>
        <v>0</v>
      </c>
      <c r="V312" s="955">
        <f>'Step 3.1 Site Details'!S52</f>
        <v>0</v>
      </c>
      <c r="W312" s="955">
        <f>'Step 3.1 Site Details'!T52</f>
        <v>0</v>
      </c>
      <c r="X312" s="955">
        <f>'Step 3.1 Site Details'!U52</f>
        <v>0</v>
      </c>
      <c r="Y312" s="859">
        <f>IFERROR(((_xlfn.XLOOKUP(G312,'Step 4 Support Tool'!$E$222:$E$321,'Step 4 Support Tool'!$I$222:$I$321,"",0,1)*PETREAD!O312)/100),"")</f>
        <v>0</v>
      </c>
      <c r="Z312" s="859">
        <f>IFERROR(((_xlfn.XLOOKUP(G312,'Step 4 Support Tool'!$E$222:$E$321,'Step 4 Support Tool'!$K$222:$K$321,"",0,1)*PETREAD!P312)/100),"")</f>
        <v>0</v>
      </c>
      <c r="AA312" s="859">
        <f t="shared" si="56"/>
        <v>0</v>
      </c>
      <c r="AB312" s="859">
        <f>IFERROR(AA312-(SUMIFS('Step 4 Support Tool'!$O$18:$O$217,'Step 4 Support Tool'!$E$18:$E$217,PETREAD!G312)+SUMIFS('Step 4 Support Tool'!$O$222:$O$321,'Step 4 Support Tool'!$E$222:$E$321,PETREAD!G312)),"")</f>
        <v>0</v>
      </c>
      <c r="AC312" s="860" t="str">
        <f t="shared" si="57"/>
        <v/>
      </c>
      <c r="AD312" s="917">
        <f>SUMIFS('Step 3.3 Heating System'!$J$12:$J$111,'Step 3.3 Heating System'!$C$12:$C$111,PETREAD!$G312,'Step 3.3 Heating System'!$G$12:$G$111,"Removed")</f>
        <v>0</v>
      </c>
      <c r="AE312" s="917">
        <f>SUMIFS('Step 3.3 Heating System'!$J$12:$J$111,'Step 3.3 Heating System'!$C$12:$C$111,PETREAD!$G312,'Step 3.3 Heating System'!$G$12:$G$111,"Retained")</f>
        <v>0</v>
      </c>
      <c r="AF312" s="914" t="str">
        <f t="shared" si="58"/>
        <v/>
      </c>
      <c r="AG312" s="870">
        <f>(SUMIFS('Step 4 Support Tool'!$N$18:$N$217,'Step 4 Support Tool'!$E$18:$E$217,PETREAD!G312)+SUMIFS('Step 4 Support Tool'!$N$222:$N$321,'Step 4 Support Tool'!$E$222:$E$321,PETREAD!G312))</f>
        <v>0</v>
      </c>
      <c r="AH312" s="870" t="str">
        <f>IFERROR(BE312*'Step 5 Project Governance'!D56,"")</f>
        <v/>
      </c>
      <c r="AI312" s="912" t="str">
        <f t="shared" si="61"/>
        <v/>
      </c>
      <c r="AJ312" s="917">
        <f>(SUMIFS('Step 4 Support Tool'!$S$18:$S$217,'Step 4 Support Tool'!$E$18:$E$217,PETREAD!G312)+SUMIFS('Step 4 Support Tool'!$S$222:$S$321,'Step 4 Support Tool'!$E$222:$E$321,PETREAD!G312))</f>
        <v>0</v>
      </c>
      <c r="AK312" s="917" t="str">
        <f t="shared" si="62"/>
        <v/>
      </c>
      <c r="AL312" s="860" t="str">
        <f>IFERROR(SUMIF('Step 4 Support Tool'!$E$18:$E$217,PETREAD!G312,'Step 4 Support Tool'!$N$18:$N$217)/(SUMIF('Step 4 Support Tool'!$E$18:$E$217,PETREAD!G312,'Step 4 Support Tool'!$N$18:$N$217)+SUMIF('Step 4 Support Tool'!$E$222:$E$321,PETREAD!G312,'Step 4 Support Tool'!$N$222:$N$321)),"")</f>
        <v/>
      </c>
      <c r="AM312" s="914" t="str">
        <f>_xlfn.XLOOKUP($G312,'Step 3.3 Heating System'!$C$120:$C$219,'Step 3.3 Heating System'!$AB$120:$AB$219,"",0,1)</f>
        <v/>
      </c>
      <c r="AN312" s="914" t="str">
        <f>_xlfn.XLOOKUP($G312,'Step 3.3 Heating System'!$C$120:$C$219,'Step 3.3 Heating System'!$AC$120:$AC$219,"",0,1)</f>
        <v/>
      </c>
      <c r="AO312" s="1414" t="str">
        <f>IF('Step 3.2 Building Details'!D50="","",'Step 3.2 Building Details'!D50)</f>
        <v/>
      </c>
      <c r="AP312" s="1414" t="str">
        <f>IF('Step 3.2 Building Details'!E50="","",'Step 3.2 Building Details'!E50)</f>
        <v/>
      </c>
      <c r="AQ312" s="1414" t="str">
        <f>IF('Step 3.2 Building Details'!F50="","",'Step 3.2 Building Details'!F50)</f>
        <v/>
      </c>
      <c r="AR312" s="1414" t="str">
        <f>IF('Step 3.2 Building Details'!G50="","",'Step 3.2 Building Details'!G50)</f>
        <v/>
      </c>
      <c r="AS312" s="1414" t="str">
        <f>IF('Step 3.2 Building Details'!H50="","",'Step 3.2 Building Details'!H50)</f>
        <v/>
      </c>
      <c r="AT312" s="1414" t="str">
        <f>IF('Step 3.2 Building Details'!I50="","",'Step 3.2 Building Details'!I50)</f>
        <v/>
      </c>
      <c r="AU312" s="1414" t="str">
        <f>IF('Step 3.2 Building Details'!J50="","",'Step 3.2 Building Details'!J50)</f>
        <v/>
      </c>
      <c r="AV312" s="1414" t="str">
        <f>IF('Step 3.2 Building Details'!K50="","",'Step 3.2 Building Details'!K50)</f>
        <v/>
      </c>
      <c r="AW312" s="1414" t="str">
        <f>IF('Step 3.2 Building Details'!L50="","",'Step 3.2 Building Details'!L50)</f>
        <v/>
      </c>
      <c r="AX312" s="1414" t="str">
        <f>IF('Step 3.2 Building Details'!M50="","",'Step 3.2 Building Details'!M50)</f>
        <v/>
      </c>
      <c r="AY312" s="1414" t="str">
        <f>IF('Step 3.2 Building Details'!N50="","",'Step 3.2 Building Details'!N50)</f>
        <v/>
      </c>
      <c r="AZ312" s="1414" t="str">
        <f>IF('Step 3.2 Building Details'!O50="","",'Step 3.2 Building Details'!O50)</f>
        <v/>
      </c>
      <c r="BB312" s="799" t="s">
        <v>1910</v>
      </c>
      <c r="BC312" s="799"/>
      <c r="BE312" s="860" t="str">
        <f>IFERROR((SUMIFS('Step 4 Support Tool'!$N$18:$N$217,'Step 4 Support Tool'!$E$18:$E$217,PETREAD!G312)+SUMIFS('Step 4 Support Tool'!$N$222:$N$321,'Step 4 Support Tool'!$E$222:$E$321,PETREAD!G312))/'Step 4 Support Tool'!$O$9,"")</f>
        <v/>
      </c>
      <c r="BF312" s="424"/>
      <c r="BG312" s="424"/>
      <c r="BH312" s="424"/>
      <c r="BI312" s="424"/>
      <c r="BJ312" s="424"/>
      <c r="BK312" s="424"/>
      <c r="BL312" s="424"/>
      <c r="BM312" s="424"/>
      <c r="BN312" s="424"/>
      <c r="BO312" s="424"/>
      <c r="BP312" s="424"/>
      <c r="BQ312" s="424"/>
      <c r="BR312" s="424"/>
      <c r="CL312" s="424"/>
      <c r="CM312" s="424"/>
      <c r="CN312" s="424"/>
      <c r="CO312" s="424"/>
      <c r="CP312" s="424"/>
      <c r="CQ312" s="424"/>
      <c r="CS312" s="424"/>
      <c r="CT312" s="424"/>
      <c r="CU312" s="424"/>
      <c r="CV312" s="424"/>
      <c r="CW312" s="424"/>
      <c r="CX312" s="424"/>
      <c r="CY312" s="424"/>
      <c r="CZ312" s="424"/>
      <c r="DB312" s="424"/>
      <c r="DC312" s="424"/>
      <c r="DD312" s="424"/>
      <c r="DE312" s="424"/>
      <c r="DF312" s="424"/>
      <c r="DG312" s="424"/>
      <c r="DI312" s="424"/>
      <c r="DJ312" s="424"/>
      <c r="DK312" s="424"/>
      <c r="DL312" s="424"/>
      <c r="DM312" s="424"/>
      <c r="DN312" s="424"/>
      <c r="DO312" s="424"/>
      <c r="DP312" s="424"/>
      <c r="DQ312" s="424"/>
      <c r="DR312" s="424"/>
      <c r="DS312" s="424"/>
      <c r="DT312" s="424"/>
      <c r="DU312" s="424"/>
      <c r="DV312" s="424"/>
      <c r="DW312" s="424"/>
      <c r="DX312" s="424"/>
      <c r="DY312" s="424"/>
      <c r="DZ312" s="424"/>
      <c r="EA312" s="424"/>
      <c r="EB312" s="424"/>
      <c r="EC312" s="424"/>
      <c r="ED312" s="424"/>
      <c r="EE312" s="424"/>
      <c r="EF312" s="424"/>
      <c r="EG312" s="424"/>
      <c r="EH312" s="424"/>
      <c r="EI312" s="424"/>
      <c r="EJ312" s="424"/>
      <c r="EK312" s="424"/>
      <c r="EL312" s="424"/>
      <c r="EM312" s="424"/>
      <c r="EN312" s="424"/>
      <c r="EO312" s="424"/>
      <c r="EP312" s="424"/>
      <c r="EQ312" s="424"/>
      <c r="ER312" s="424"/>
      <c r="ES312" s="424"/>
      <c r="ET312" s="424"/>
      <c r="EU312" s="424"/>
      <c r="EV312" s="424"/>
      <c r="EW312" s="424"/>
      <c r="EX312" s="424"/>
      <c r="EY312" s="424"/>
      <c r="EZ312" s="424"/>
      <c r="FA312" s="424"/>
      <c r="FB312" s="424"/>
      <c r="FC312" s="424"/>
      <c r="FD312" s="424"/>
      <c r="FE312" s="424"/>
      <c r="FF312" s="424"/>
      <c r="FG312" s="424"/>
      <c r="FH312" s="424"/>
      <c r="FI312" s="424"/>
      <c r="FJ312" s="424"/>
      <c r="FK312" s="424"/>
      <c r="FL312" s="424"/>
      <c r="FM312" s="424"/>
      <c r="FN312" s="424"/>
      <c r="FO312" s="424"/>
      <c r="FP312" s="424"/>
      <c r="FQ312" s="424"/>
      <c r="FR312" s="424"/>
      <c r="FS312" s="424"/>
      <c r="FT312" s="424"/>
      <c r="FU312" s="424"/>
    </row>
    <row r="313" spans="1:177" ht="12" customHeight="1" x14ac:dyDescent="0.25">
      <c r="A313" s="449" t="str">
        <f t="shared" si="51"/>
        <v/>
      </c>
      <c r="B313" s="449" t="str">
        <f t="shared" si="59"/>
        <v/>
      </c>
      <c r="C313" s="447" t="str">
        <f t="shared" si="60"/>
        <v/>
      </c>
      <c r="D313" s="449" t="str">
        <f>'Step 3.1 Site Details'!C53</f>
        <v>Building 44</v>
      </c>
      <c r="E313" s="449" t="str">
        <f>TRIM('Step 3.1 Site Details'!A53)</f>
        <v/>
      </c>
      <c r="F313" s="447">
        <f>'Step 3.1 Site Details'!B53</f>
        <v>0</v>
      </c>
      <c r="G313" s="449" t="str">
        <f>IF('Step 3.1 Site Details'!D53="","",TRIM('Step 3.1 Site Details'!D53))</f>
        <v/>
      </c>
      <c r="H313" s="447">
        <f>'Step 3.1 Site Details'!E53</f>
        <v>0</v>
      </c>
      <c r="I313" s="447">
        <f>'Step 3.1 Site Details'!F53</f>
        <v>0</v>
      </c>
      <c r="J313" s="952">
        <f>'Step 3.1 Site Details'!G53</f>
        <v>0</v>
      </c>
      <c r="K313" s="995">
        <f>'Step 3.1 Site Details'!H53</f>
        <v>0</v>
      </c>
      <c r="L313" s="447">
        <f>'Step 3.1 Site Details'!I53</f>
        <v>0</v>
      </c>
      <c r="M313" s="996">
        <f>'Step 3.1 Site Details'!J53</f>
        <v>0</v>
      </c>
      <c r="N313" s="996">
        <f>'Step 3.1 Site Details'!K53</f>
        <v>0</v>
      </c>
      <c r="O313" s="959">
        <f>'Step 3.1 Site Details'!L53</f>
        <v>0</v>
      </c>
      <c r="P313" s="959">
        <f>'Step 3.1 Site Details'!M53</f>
        <v>0</v>
      </c>
      <c r="Q313" s="1399">
        <f>'Step 3.1 Site Details'!N53</f>
        <v>0</v>
      </c>
      <c r="R313" s="1399">
        <f>'Step 3.1 Site Details'!O53</f>
        <v>0</v>
      </c>
      <c r="S313" s="955">
        <f>'Step 3.1 Site Details'!P53</f>
        <v>0</v>
      </c>
      <c r="T313" s="955">
        <f>'Step 3.1 Site Details'!Q53</f>
        <v>0</v>
      </c>
      <c r="U313" s="955">
        <f>'Step 3.1 Site Details'!R53</f>
        <v>0</v>
      </c>
      <c r="V313" s="955">
        <f>'Step 3.1 Site Details'!S53</f>
        <v>0</v>
      </c>
      <c r="W313" s="955">
        <f>'Step 3.1 Site Details'!T53</f>
        <v>0</v>
      </c>
      <c r="X313" s="955">
        <f>'Step 3.1 Site Details'!U53</f>
        <v>0</v>
      </c>
      <c r="Y313" s="859">
        <f>IFERROR(((_xlfn.XLOOKUP(G313,'Step 4 Support Tool'!$E$222:$E$321,'Step 4 Support Tool'!$I$222:$I$321,"",0,1)*PETREAD!O313)/100),"")</f>
        <v>0</v>
      </c>
      <c r="Z313" s="859">
        <f>IFERROR(((_xlfn.XLOOKUP(G313,'Step 4 Support Tool'!$E$222:$E$321,'Step 4 Support Tool'!$K$222:$K$321,"",0,1)*PETREAD!P313)/100),"")</f>
        <v>0</v>
      </c>
      <c r="AA313" s="859">
        <f t="shared" si="56"/>
        <v>0</v>
      </c>
      <c r="AB313" s="859">
        <f>IFERROR(AA313-(SUMIFS('Step 4 Support Tool'!$O$18:$O$217,'Step 4 Support Tool'!$E$18:$E$217,PETREAD!G313)+SUMIFS('Step 4 Support Tool'!$O$222:$O$321,'Step 4 Support Tool'!$E$222:$E$321,PETREAD!G313)),"")</f>
        <v>0</v>
      </c>
      <c r="AC313" s="860" t="str">
        <f t="shared" si="57"/>
        <v/>
      </c>
      <c r="AD313" s="917">
        <f>SUMIFS('Step 3.3 Heating System'!$J$12:$J$111,'Step 3.3 Heating System'!$C$12:$C$111,PETREAD!$G313,'Step 3.3 Heating System'!$G$12:$G$111,"Removed")</f>
        <v>0</v>
      </c>
      <c r="AE313" s="917">
        <f>SUMIFS('Step 3.3 Heating System'!$J$12:$J$111,'Step 3.3 Heating System'!$C$12:$C$111,PETREAD!$G313,'Step 3.3 Heating System'!$G$12:$G$111,"Retained")</f>
        <v>0</v>
      </c>
      <c r="AF313" s="914" t="str">
        <f t="shared" si="58"/>
        <v/>
      </c>
      <c r="AG313" s="870">
        <f>(SUMIFS('Step 4 Support Tool'!$N$18:$N$217,'Step 4 Support Tool'!$E$18:$E$217,PETREAD!G313)+SUMIFS('Step 4 Support Tool'!$N$222:$N$321,'Step 4 Support Tool'!$E$222:$E$321,PETREAD!G313))</f>
        <v>0</v>
      </c>
      <c r="AH313" s="870" t="str">
        <f>IFERROR(BE313*'Step 5 Project Governance'!D57,"")</f>
        <v/>
      </c>
      <c r="AI313" s="912" t="str">
        <f t="shared" si="61"/>
        <v/>
      </c>
      <c r="AJ313" s="917">
        <f>(SUMIFS('Step 4 Support Tool'!$S$18:$S$217,'Step 4 Support Tool'!$E$18:$E$217,PETREAD!G313)+SUMIFS('Step 4 Support Tool'!$S$222:$S$321,'Step 4 Support Tool'!$E$222:$E$321,PETREAD!G313))</f>
        <v>0</v>
      </c>
      <c r="AK313" s="917" t="str">
        <f t="shared" si="62"/>
        <v/>
      </c>
      <c r="AL313" s="860" t="str">
        <f>IFERROR(SUMIF('Step 4 Support Tool'!$E$18:$E$217,PETREAD!G313,'Step 4 Support Tool'!$N$18:$N$217)/(SUMIF('Step 4 Support Tool'!$E$18:$E$217,PETREAD!G313,'Step 4 Support Tool'!$N$18:$N$217)+SUMIF('Step 4 Support Tool'!$E$222:$E$321,PETREAD!G313,'Step 4 Support Tool'!$N$222:$N$321)),"")</f>
        <v/>
      </c>
      <c r="AM313" s="914" t="str">
        <f>_xlfn.XLOOKUP($G313,'Step 3.3 Heating System'!$C$120:$C$219,'Step 3.3 Heating System'!$AB$120:$AB$219,"",0,1)</f>
        <v/>
      </c>
      <c r="AN313" s="914" t="str">
        <f>_xlfn.XLOOKUP($G313,'Step 3.3 Heating System'!$C$120:$C$219,'Step 3.3 Heating System'!$AC$120:$AC$219,"",0,1)</f>
        <v/>
      </c>
      <c r="AO313" s="1414" t="str">
        <f>IF('Step 3.2 Building Details'!D51="","",'Step 3.2 Building Details'!D51)</f>
        <v/>
      </c>
      <c r="AP313" s="1414" t="str">
        <f>IF('Step 3.2 Building Details'!E51="","",'Step 3.2 Building Details'!E51)</f>
        <v/>
      </c>
      <c r="AQ313" s="1414" t="str">
        <f>IF('Step 3.2 Building Details'!F51="","",'Step 3.2 Building Details'!F51)</f>
        <v/>
      </c>
      <c r="AR313" s="1414" t="str">
        <f>IF('Step 3.2 Building Details'!G51="","",'Step 3.2 Building Details'!G51)</f>
        <v/>
      </c>
      <c r="AS313" s="1414" t="str">
        <f>IF('Step 3.2 Building Details'!H51="","",'Step 3.2 Building Details'!H51)</f>
        <v/>
      </c>
      <c r="AT313" s="1414" t="str">
        <f>IF('Step 3.2 Building Details'!I51="","",'Step 3.2 Building Details'!I51)</f>
        <v/>
      </c>
      <c r="AU313" s="1414" t="str">
        <f>IF('Step 3.2 Building Details'!J51="","",'Step 3.2 Building Details'!J51)</f>
        <v/>
      </c>
      <c r="AV313" s="1414" t="str">
        <f>IF('Step 3.2 Building Details'!K51="","",'Step 3.2 Building Details'!K51)</f>
        <v/>
      </c>
      <c r="AW313" s="1414" t="str">
        <f>IF('Step 3.2 Building Details'!L51="","",'Step 3.2 Building Details'!L51)</f>
        <v/>
      </c>
      <c r="AX313" s="1414" t="str">
        <f>IF('Step 3.2 Building Details'!M51="","",'Step 3.2 Building Details'!M51)</f>
        <v/>
      </c>
      <c r="AY313" s="1414" t="str">
        <f>IF('Step 3.2 Building Details'!N51="","",'Step 3.2 Building Details'!N51)</f>
        <v/>
      </c>
      <c r="AZ313" s="1414" t="str">
        <f>IF('Step 3.2 Building Details'!O51="","",'Step 3.2 Building Details'!O51)</f>
        <v/>
      </c>
      <c r="BB313" s="799" t="s">
        <v>1911</v>
      </c>
      <c r="BC313" s="799"/>
      <c r="BE313" s="860" t="str">
        <f>IFERROR((SUMIFS('Step 4 Support Tool'!$N$18:$N$217,'Step 4 Support Tool'!$E$18:$E$217,PETREAD!G313)+SUMIFS('Step 4 Support Tool'!$N$222:$N$321,'Step 4 Support Tool'!$E$222:$E$321,PETREAD!G313))/'Step 4 Support Tool'!$O$9,"")</f>
        <v/>
      </c>
      <c r="BF313" s="424"/>
      <c r="BG313" s="424"/>
      <c r="BH313" s="424"/>
      <c r="BI313" s="424"/>
      <c r="BJ313" s="424"/>
      <c r="BK313" s="424"/>
      <c r="BL313" s="424"/>
      <c r="BM313" s="424"/>
      <c r="BN313" s="424"/>
      <c r="BO313" s="424"/>
      <c r="BP313" s="424"/>
      <c r="BQ313" s="424"/>
      <c r="BR313" s="424"/>
      <c r="CL313" s="424"/>
      <c r="CM313" s="424"/>
      <c r="CN313" s="424"/>
      <c r="CO313" s="424"/>
      <c r="CP313" s="424"/>
      <c r="CQ313" s="424"/>
      <c r="CS313" s="424"/>
      <c r="CT313" s="424"/>
      <c r="CU313" s="424"/>
      <c r="CV313" s="424"/>
      <c r="CW313" s="424"/>
      <c r="CX313" s="424"/>
      <c r="CY313" s="424"/>
      <c r="CZ313" s="424"/>
      <c r="DB313" s="424"/>
      <c r="DC313" s="424"/>
      <c r="DD313" s="424"/>
      <c r="DE313" s="424"/>
      <c r="DF313" s="424"/>
      <c r="DG313" s="424"/>
      <c r="DI313" s="424"/>
      <c r="DJ313" s="424"/>
      <c r="DK313" s="424"/>
      <c r="DL313" s="424"/>
      <c r="DM313" s="424"/>
      <c r="DN313" s="424"/>
      <c r="DO313" s="424"/>
      <c r="DP313" s="424"/>
      <c r="DQ313" s="424"/>
      <c r="DR313" s="424"/>
      <c r="DS313" s="424"/>
      <c r="DT313" s="424"/>
      <c r="DU313" s="424"/>
      <c r="DV313" s="424"/>
      <c r="DW313" s="424"/>
      <c r="DX313" s="424"/>
      <c r="DY313" s="424"/>
      <c r="DZ313" s="424"/>
      <c r="EA313" s="424"/>
      <c r="EB313" s="424"/>
      <c r="EC313" s="424"/>
      <c r="ED313" s="424"/>
      <c r="EE313" s="424"/>
      <c r="EF313" s="424"/>
      <c r="EG313" s="424"/>
      <c r="EH313" s="424"/>
      <c r="EI313" s="424"/>
      <c r="EJ313" s="424"/>
      <c r="EK313" s="424"/>
      <c r="EL313" s="424"/>
      <c r="EM313" s="424"/>
      <c r="EN313" s="424"/>
      <c r="EO313" s="424"/>
      <c r="EP313" s="424"/>
      <c r="EQ313" s="424"/>
      <c r="ER313" s="424"/>
      <c r="ES313" s="424"/>
      <c r="ET313" s="424"/>
      <c r="EU313" s="424"/>
      <c r="EV313" s="424"/>
      <c r="EW313" s="424"/>
      <c r="EX313" s="424"/>
      <c r="EY313" s="424"/>
      <c r="EZ313" s="424"/>
      <c r="FA313" s="424"/>
      <c r="FB313" s="424"/>
      <c r="FC313" s="424"/>
      <c r="FD313" s="424"/>
      <c r="FE313" s="424"/>
      <c r="FF313" s="424"/>
      <c r="FG313" s="424"/>
      <c r="FH313" s="424"/>
      <c r="FI313" s="424"/>
      <c r="FJ313" s="424"/>
      <c r="FK313" s="424"/>
      <c r="FL313" s="424"/>
      <c r="FM313" s="424"/>
      <c r="FN313" s="424"/>
      <c r="FO313" s="424"/>
      <c r="FP313" s="424"/>
      <c r="FQ313" s="424"/>
      <c r="FR313" s="424"/>
      <c r="FS313" s="424"/>
      <c r="FT313" s="424"/>
      <c r="FU313" s="424"/>
    </row>
    <row r="314" spans="1:177" ht="12" customHeight="1" x14ac:dyDescent="0.25">
      <c r="A314" s="449" t="str">
        <f t="shared" si="51"/>
        <v/>
      </c>
      <c r="B314" s="449" t="str">
        <f t="shared" si="59"/>
        <v/>
      </c>
      <c r="C314" s="447" t="str">
        <f t="shared" si="60"/>
        <v/>
      </c>
      <c r="D314" s="449" t="str">
        <f>'Step 3.1 Site Details'!C54</f>
        <v>Building 45</v>
      </c>
      <c r="E314" s="449" t="str">
        <f>TRIM('Step 3.1 Site Details'!A54)</f>
        <v/>
      </c>
      <c r="F314" s="447">
        <f>'Step 3.1 Site Details'!B54</f>
        <v>0</v>
      </c>
      <c r="G314" s="449" t="str">
        <f>IF('Step 3.1 Site Details'!D54="","",TRIM('Step 3.1 Site Details'!D54))</f>
        <v/>
      </c>
      <c r="H314" s="447">
        <f>'Step 3.1 Site Details'!E54</f>
        <v>0</v>
      </c>
      <c r="I314" s="447">
        <f>'Step 3.1 Site Details'!F54</f>
        <v>0</v>
      </c>
      <c r="J314" s="952">
        <f>'Step 3.1 Site Details'!G54</f>
        <v>0</v>
      </c>
      <c r="K314" s="995">
        <f>'Step 3.1 Site Details'!H54</f>
        <v>0</v>
      </c>
      <c r="L314" s="447">
        <f>'Step 3.1 Site Details'!I54</f>
        <v>0</v>
      </c>
      <c r="M314" s="996">
        <f>'Step 3.1 Site Details'!J54</f>
        <v>0</v>
      </c>
      <c r="N314" s="996">
        <f>'Step 3.1 Site Details'!K54</f>
        <v>0</v>
      </c>
      <c r="O314" s="959">
        <f>'Step 3.1 Site Details'!L54</f>
        <v>0</v>
      </c>
      <c r="P314" s="959">
        <f>'Step 3.1 Site Details'!M54</f>
        <v>0</v>
      </c>
      <c r="Q314" s="1399">
        <f>'Step 3.1 Site Details'!N54</f>
        <v>0</v>
      </c>
      <c r="R314" s="1399">
        <f>'Step 3.1 Site Details'!O54</f>
        <v>0</v>
      </c>
      <c r="S314" s="955">
        <f>'Step 3.1 Site Details'!P54</f>
        <v>0</v>
      </c>
      <c r="T314" s="955">
        <f>'Step 3.1 Site Details'!Q54</f>
        <v>0</v>
      </c>
      <c r="U314" s="955">
        <f>'Step 3.1 Site Details'!R54</f>
        <v>0</v>
      </c>
      <c r="V314" s="955">
        <f>'Step 3.1 Site Details'!S54</f>
        <v>0</v>
      </c>
      <c r="W314" s="955">
        <f>'Step 3.1 Site Details'!T54</f>
        <v>0</v>
      </c>
      <c r="X314" s="955">
        <f>'Step 3.1 Site Details'!U54</f>
        <v>0</v>
      </c>
      <c r="Y314" s="859">
        <f>IFERROR(((_xlfn.XLOOKUP(G314,'Step 4 Support Tool'!$E$222:$E$321,'Step 4 Support Tool'!$I$222:$I$321,"",0,1)*PETREAD!O314)/100),"")</f>
        <v>0</v>
      </c>
      <c r="Z314" s="859">
        <f>IFERROR(((_xlfn.XLOOKUP(G314,'Step 4 Support Tool'!$E$222:$E$321,'Step 4 Support Tool'!$K$222:$K$321,"",0,1)*PETREAD!P314)/100),"")</f>
        <v>0</v>
      </c>
      <c r="AA314" s="859">
        <f t="shared" si="56"/>
        <v>0</v>
      </c>
      <c r="AB314" s="859">
        <f>IFERROR(AA314-(SUMIFS('Step 4 Support Tool'!$O$18:$O$217,'Step 4 Support Tool'!$E$18:$E$217,PETREAD!G314)+SUMIFS('Step 4 Support Tool'!$O$222:$O$321,'Step 4 Support Tool'!$E$222:$E$321,PETREAD!G314)),"")</f>
        <v>0</v>
      </c>
      <c r="AC314" s="860" t="str">
        <f t="shared" si="57"/>
        <v/>
      </c>
      <c r="AD314" s="917">
        <f>SUMIFS('Step 3.3 Heating System'!$J$12:$J$111,'Step 3.3 Heating System'!$C$12:$C$111,PETREAD!$G314,'Step 3.3 Heating System'!$G$12:$G$111,"Removed")</f>
        <v>0</v>
      </c>
      <c r="AE314" s="917">
        <f>SUMIFS('Step 3.3 Heating System'!$J$12:$J$111,'Step 3.3 Heating System'!$C$12:$C$111,PETREAD!$G314,'Step 3.3 Heating System'!$G$12:$G$111,"Retained")</f>
        <v>0</v>
      </c>
      <c r="AF314" s="914" t="str">
        <f t="shared" si="58"/>
        <v/>
      </c>
      <c r="AG314" s="870">
        <f>(SUMIFS('Step 4 Support Tool'!$N$18:$N$217,'Step 4 Support Tool'!$E$18:$E$217,PETREAD!G314)+SUMIFS('Step 4 Support Tool'!$N$222:$N$321,'Step 4 Support Tool'!$E$222:$E$321,PETREAD!G314))</f>
        <v>0</v>
      </c>
      <c r="AH314" s="870" t="str">
        <f>IFERROR(BE314*'Step 5 Project Governance'!D58,"")</f>
        <v/>
      </c>
      <c r="AI314" s="912" t="str">
        <f t="shared" si="61"/>
        <v/>
      </c>
      <c r="AJ314" s="917">
        <f>(SUMIFS('Step 4 Support Tool'!$S$18:$S$217,'Step 4 Support Tool'!$E$18:$E$217,PETREAD!G314)+SUMIFS('Step 4 Support Tool'!$S$222:$S$321,'Step 4 Support Tool'!$E$222:$E$321,PETREAD!G314))</f>
        <v>0</v>
      </c>
      <c r="AK314" s="917" t="str">
        <f t="shared" si="62"/>
        <v/>
      </c>
      <c r="AL314" s="860" t="str">
        <f>IFERROR(SUMIF('Step 4 Support Tool'!$E$18:$E$217,PETREAD!G314,'Step 4 Support Tool'!$N$18:$N$217)/(SUMIF('Step 4 Support Tool'!$E$18:$E$217,PETREAD!G314,'Step 4 Support Tool'!$N$18:$N$217)+SUMIF('Step 4 Support Tool'!$E$222:$E$321,PETREAD!G314,'Step 4 Support Tool'!$N$222:$N$321)),"")</f>
        <v/>
      </c>
      <c r="AM314" s="914" t="str">
        <f>_xlfn.XLOOKUP($G314,'Step 3.3 Heating System'!$C$120:$C$219,'Step 3.3 Heating System'!$AB$120:$AB$219,"",0,1)</f>
        <v/>
      </c>
      <c r="AN314" s="914" t="str">
        <f>_xlfn.XLOOKUP($G314,'Step 3.3 Heating System'!$C$120:$C$219,'Step 3.3 Heating System'!$AC$120:$AC$219,"",0,1)</f>
        <v/>
      </c>
      <c r="AO314" s="1414" t="str">
        <f>IF('Step 3.2 Building Details'!D52="","",'Step 3.2 Building Details'!D52)</f>
        <v/>
      </c>
      <c r="AP314" s="1414" t="str">
        <f>IF('Step 3.2 Building Details'!E52="","",'Step 3.2 Building Details'!E52)</f>
        <v/>
      </c>
      <c r="AQ314" s="1414" t="str">
        <f>IF('Step 3.2 Building Details'!F52="","",'Step 3.2 Building Details'!F52)</f>
        <v/>
      </c>
      <c r="AR314" s="1414" t="str">
        <f>IF('Step 3.2 Building Details'!G52="","",'Step 3.2 Building Details'!G52)</f>
        <v/>
      </c>
      <c r="AS314" s="1414" t="str">
        <f>IF('Step 3.2 Building Details'!H52="","",'Step 3.2 Building Details'!H52)</f>
        <v/>
      </c>
      <c r="AT314" s="1414" t="str">
        <f>IF('Step 3.2 Building Details'!I52="","",'Step 3.2 Building Details'!I52)</f>
        <v/>
      </c>
      <c r="AU314" s="1414" t="str">
        <f>IF('Step 3.2 Building Details'!J52="","",'Step 3.2 Building Details'!J52)</f>
        <v/>
      </c>
      <c r="AV314" s="1414" t="str">
        <f>IF('Step 3.2 Building Details'!K52="","",'Step 3.2 Building Details'!K52)</f>
        <v/>
      </c>
      <c r="AW314" s="1414" t="str">
        <f>IF('Step 3.2 Building Details'!L52="","",'Step 3.2 Building Details'!L52)</f>
        <v/>
      </c>
      <c r="AX314" s="1414" t="str">
        <f>IF('Step 3.2 Building Details'!M52="","",'Step 3.2 Building Details'!M52)</f>
        <v/>
      </c>
      <c r="AY314" s="1414" t="str">
        <f>IF('Step 3.2 Building Details'!N52="","",'Step 3.2 Building Details'!N52)</f>
        <v/>
      </c>
      <c r="AZ314" s="1414" t="str">
        <f>IF('Step 3.2 Building Details'!O52="","",'Step 3.2 Building Details'!O52)</f>
        <v/>
      </c>
      <c r="BB314" s="799" t="s">
        <v>1912</v>
      </c>
      <c r="BC314" s="799"/>
      <c r="BE314" s="860" t="str">
        <f>IFERROR((SUMIFS('Step 4 Support Tool'!$N$18:$N$217,'Step 4 Support Tool'!$E$18:$E$217,PETREAD!G314)+SUMIFS('Step 4 Support Tool'!$N$222:$N$321,'Step 4 Support Tool'!$E$222:$E$321,PETREAD!G314))/'Step 4 Support Tool'!$O$9,"")</f>
        <v/>
      </c>
      <c r="BF314" s="424"/>
      <c r="BG314" s="424"/>
      <c r="BH314" s="424"/>
      <c r="BI314" s="424"/>
      <c r="BJ314" s="424"/>
      <c r="BK314" s="424"/>
      <c r="BL314" s="424"/>
      <c r="BM314" s="424"/>
      <c r="BN314" s="424"/>
      <c r="BO314" s="424"/>
      <c r="BP314" s="424"/>
      <c r="BQ314" s="424"/>
      <c r="BR314" s="424"/>
      <c r="CL314" s="424"/>
      <c r="CM314" s="424"/>
      <c r="CN314" s="424"/>
      <c r="CO314" s="424"/>
      <c r="CP314" s="424"/>
      <c r="CQ314" s="424"/>
      <c r="CS314" s="424"/>
      <c r="CT314" s="424"/>
      <c r="CU314" s="424"/>
      <c r="CV314" s="424"/>
      <c r="CW314" s="424"/>
      <c r="CX314" s="424"/>
      <c r="CY314" s="424"/>
      <c r="CZ314" s="424"/>
      <c r="DB314" s="424"/>
      <c r="DC314" s="424"/>
      <c r="DD314" s="424"/>
      <c r="DE314" s="424"/>
      <c r="DF314" s="424"/>
      <c r="DG314" s="424"/>
      <c r="DI314" s="424"/>
      <c r="DJ314" s="424"/>
      <c r="DK314" s="424"/>
      <c r="DL314" s="424"/>
      <c r="DM314" s="424"/>
      <c r="DN314" s="424"/>
      <c r="DO314" s="424"/>
      <c r="DP314" s="424"/>
      <c r="DQ314" s="424"/>
      <c r="DR314" s="424"/>
      <c r="DS314" s="424"/>
      <c r="DT314" s="424"/>
      <c r="DU314" s="424"/>
      <c r="DV314" s="424"/>
      <c r="DW314" s="424"/>
      <c r="DX314" s="424"/>
      <c r="DY314" s="424"/>
      <c r="DZ314" s="424"/>
      <c r="EA314" s="424"/>
      <c r="EB314" s="424"/>
      <c r="EC314" s="424"/>
      <c r="ED314" s="424"/>
      <c r="EE314" s="424"/>
      <c r="EF314" s="424"/>
      <c r="EG314" s="424"/>
      <c r="EH314" s="424"/>
      <c r="EI314" s="424"/>
      <c r="EJ314" s="424"/>
      <c r="EK314" s="424"/>
      <c r="EL314" s="424"/>
      <c r="EM314" s="424"/>
      <c r="EN314" s="424"/>
      <c r="EO314" s="424"/>
      <c r="EP314" s="424"/>
      <c r="EQ314" s="424"/>
      <c r="ER314" s="424"/>
      <c r="ES314" s="424"/>
      <c r="ET314" s="424"/>
      <c r="EU314" s="424"/>
      <c r="EV314" s="424"/>
      <c r="EW314" s="424"/>
      <c r="EX314" s="424"/>
      <c r="EY314" s="424"/>
      <c r="EZ314" s="424"/>
      <c r="FA314" s="424"/>
      <c r="FB314" s="424"/>
      <c r="FC314" s="424"/>
      <c r="FD314" s="424"/>
      <c r="FE314" s="424"/>
      <c r="FF314" s="424"/>
      <c r="FG314" s="424"/>
      <c r="FH314" s="424"/>
      <c r="FI314" s="424"/>
      <c r="FJ314" s="424"/>
      <c r="FK314" s="424"/>
      <c r="FL314" s="424"/>
      <c r="FM314" s="424"/>
      <c r="FN314" s="424"/>
      <c r="FO314" s="424"/>
      <c r="FP314" s="424"/>
      <c r="FQ314" s="424"/>
      <c r="FR314" s="424"/>
      <c r="FS314" s="424"/>
      <c r="FT314" s="424"/>
      <c r="FU314" s="424"/>
    </row>
    <row r="315" spans="1:177" ht="12" customHeight="1" x14ac:dyDescent="0.25">
      <c r="A315" s="449" t="str">
        <f t="shared" si="51"/>
        <v/>
      </c>
      <c r="B315" s="449" t="str">
        <f t="shared" si="59"/>
        <v/>
      </c>
      <c r="C315" s="447" t="str">
        <f t="shared" si="60"/>
        <v/>
      </c>
      <c r="D315" s="449" t="str">
        <f>'Step 3.1 Site Details'!C55</f>
        <v>Building 46</v>
      </c>
      <c r="E315" s="449" t="str">
        <f>TRIM('Step 3.1 Site Details'!A55)</f>
        <v/>
      </c>
      <c r="F315" s="447">
        <f>'Step 3.1 Site Details'!B55</f>
        <v>0</v>
      </c>
      <c r="G315" s="449" t="str">
        <f>IF('Step 3.1 Site Details'!D55="","",TRIM('Step 3.1 Site Details'!D55))</f>
        <v/>
      </c>
      <c r="H315" s="447">
        <f>'Step 3.1 Site Details'!E55</f>
        <v>0</v>
      </c>
      <c r="I315" s="447">
        <f>'Step 3.1 Site Details'!F55</f>
        <v>0</v>
      </c>
      <c r="J315" s="952">
        <f>'Step 3.1 Site Details'!G55</f>
        <v>0</v>
      </c>
      <c r="K315" s="995">
        <f>'Step 3.1 Site Details'!H55</f>
        <v>0</v>
      </c>
      <c r="L315" s="447">
        <f>'Step 3.1 Site Details'!I55</f>
        <v>0</v>
      </c>
      <c r="M315" s="996">
        <f>'Step 3.1 Site Details'!J55</f>
        <v>0</v>
      </c>
      <c r="N315" s="996">
        <f>'Step 3.1 Site Details'!K55</f>
        <v>0</v>
      </c>
      <c r="O315" s="959">
        <f>'Step 3.1 Site Details'!L55</f>
        <v>0</v>
      </c>
      <c r="P315" s="959">
        <f>'Step 3.1 Site Details'!M55</f>
        <v>0</v>
      </c>
      <c r="Q315" s="1399">
        <f>'Step 3.1 Site Details'!N55</f>
        <v>0</v>
      </c>
      <c r="R315" s="1399">
        <f>'Step 3.1 Site Details'!O55</f>
        <v>0</v>
      </c>
      <c r="S315" s="955">
        <f>'Step 3.1 Site Details'!P55</f>
        <v>0</v>
      </c>
      <c r="T315" s="955">
        <f>'Step 3.1 Site Details'!Q55</f>
        <v>0</v>
      </c>
      <c r="U315" s="955">
        <f>'Step 3.1 Site Details'!R55</f>
        <v>0</v>
      </c>
      <c r="V315" s="955">
        <f>'Step 3.1 Site Details'!S55</f>
        <v>0</v>
      </c>
      <c r="W315" s="955">
        <f>'Step 3.1 Site Details'!T55</f>
        <v>0</v>
      </c>
      <c r="X315" s="955">
        <f>'Step 3.1 Site Details'!U55</f>
        <v>0</v>
      </c>
      <c r="Y315" s="859">
        <f>IFERROR(((_xlfn.XLOOKUP(G315,'Step 4 Support Tool'!$E$222:$E$321,'Step 4 Support Tool'!$I$222:$I$321,"",0,1)*PETREAD!O315)/100),"")</f>
        <v>0</v>
      </c>
      <c r="Z315" s="859">
        <f>IFERROR(((_xlfn.XLOOKUP(G315,'Step 4 Support Tool'!$E$222:$E$321,'Step 4 Support Tool'!$K$222:$K$321,"",0,1)*PETREAD!P315)/100),"")</f>
        <v>0</v>
      </c>
      <c r="AA315" s="859">
        <f t="shared" si="56"/>
        <v>0</v>
      </c>
      <c r="AB315" s="859">
        <f>IFERROR(AA315-(SUMIFS('Step 4 Support Tool'!$O$18:$O$217,'Step 4 Support Tool'!$E$18:$E$217,PETREAD!G315)+SUMIFS('Step 4 Support Tool'!$O$222:$O$321,'Step 4 Support Tool'!$E$222:$E$321,PETREAD!G315)),"")</f>
        <v>0</v>
      </c>
      <c r="AC315" s="860" t="str">
        <f t="shared" si="57"/>
        <v/>
      </c>
      <c r="AD315" s="917">
        <f>SUMIFS('Step 3.3 Heating System'!$J$12:$J$111,'Step 3.3 Heating System'!$C$12:$C$111,PETREAD!$G315,'Step 3.3 Heating System'!$G$12:$G$111,"Removed")</f>
        <v>0</v>
      </c>
      <c r="AE315" s="917">
        <f>SUMIFS('Step 3.3 Heating System'!$J$12:$J$111,'Step 3.3 Heating System'!$C$12:$C$111,PETREAD!$G315,'Step 3.3 Heating System'!$G$12:$G$111,"Retained")</f>
        <v>0</v>
      </c>
      <c r="AF315" s="914" t="str">
        <f t="shared" si="58"/>
        <v/>
      </c>
      <c r="AG315" s="870">
        <f>(SUMIFS('Step 4 Support Tool'!$N$18:$N$217,'Step 4 Support Tool'!$E$18:$E$217,PETREAD!G315)+SUMIFS('Step 4 Support Tool'!$N$222:$N$321,'Step 4 Support Tool'!$E$222:$E$321,PETREAD!G315))</f>
        <v>0</v>
      </c>
      <c r="AH315" s="870" t="str">
        <f>IFERROR(BE315*'Step 5 Project Governance'!D59,"")</f>
        <v/>
      </c>
      <c r="AI315" s="912" t="str">
        <f t="shared" si="61"/>
        <v/>
      </c>
      <c r="AJ315" s="917">
        <f>(SUMIFS('Step 4 Support Tool'!$S$18:$S$217,'Step 4 Support Tool'!$E$18:$E$217,PETREAD!G315)+SUMIFS('Step 4 Support Tool'!$S$222:$S$321,'Step 4 Support Tool'!$E$222:$E$321,PETREAD!G315))</f>
        <v>0</v>
      </c>
      <c r="AK315" s="917" t="str">
        <f t="shared" si="62"/>
        <v/>
      </c>
      <c r="AL315" s="860" t="str">
        <f>IFERROR(SUMIF('Step 4 Support Tool'!$E$18:$E$217,PETREAD!G315,'Step 4 Support Tool'!$N$18:$N$217)/(SUMIF('Step 4 Support Tool'!$E$18:$E$217,PETREAD!G315,'Step 4 Support Tool'!$N$18:$N$217)+SUMIF('Step 4 Support Tool'!$E$222:$E$321,PETREAD!G315,'Step 4 Support Tool'!$N$222:$N$321)),"")</f>
        <v/>
      </c>
      <c r="AM315" s="914" t="str">
        <f>_xlfn.XLOOKUP($G315,'Step 3.3 Heating System'!$C$120:$C$219,'Step 3.3 Heating System'!$AB$120:$AB$219,"",0,1)</f>
        <v/>
      </c>
      <c r="AN315" s="914" t="str">
        <f>_xlfn.XLOOKUP($G315,'Step 3.3 Heating System'!$C$120:$C$219,'Step 3.3 Heating System'!$AC$120:$AC$219,"",0,1)</f>
        <v/>
      </c>
      <c r="AO315" s="1414" t="str">
        <f>IF('Step 3.2 Building Details'!D53="","",'Step 3.2 Building Details'!D53)</f>
        <v/>
      </c>
      <c r="AP315" s="1414" t="str">
        <f>IF('Step 3.2 Building Details'!E53="","",'Step 3.2 Building Details'!E53)</f>
        <v/>
      </c>
      <c r="AQ315" s="1414" t="str">
        <f>IF('Step 3.2 Building Details'!F53="","",'Step 3.2 Building Details'!F53)</f>
        <v/>
      </c>
      <c r="AR315" s="1414" t="str">
        <f>IF('Step 3.2 Building Details'!G53="","",'Step 3.2 Building Details'!G53)</f>
        <v/>
      </c>
      <c r="AS315" s="1414" t="str">
        <f>IF('Step 3.2 Building Details'!H53="","",'Step 3.2 Building Details'!H53)</f>
        <v/>
      </c>
      <c r="AT315" s="1414" t="str">
        <f>IF('Step 3.2 Building Details'!I53="","",'Step 3.2 Building Details'!I53)</f>
        <v/>
      </c>
      <c r="AU315" s="1414" t="str">
        <f>IF('Step 3.2 Building Details'!J53="","",'Step 3.2 Building Details'!J53)</f>
        <v/>
      </c>
      <c r="AV315" s="1414" t="str">
        <f>IF('Step 3.2 Building Details'!K53="","",'Step 3.2 Building Details'!K53)</f>
        <v/>
      </c>
      <c r="AW315" s="1414" t="str">
        <f>IF('Step 3.2 Building Details'!L53="","",'Step 3.2 Building Details'!L53)</f>
        <v/>
      </c>
      <c r="AX315" s="1414" t="str">
        <f>IF('Step 3.2 Building Details'!M53="","",'Step 3.2 Building Details'!M53)</f>
        <v/>
      </c>
      <c r="AY315" s="1414" t="str">
        <f>IF('Step 3.2 Building Details'!N53="","",'Step 3.2 Building Details'!N53)</f>
        <v/>
      </c>
      <c r="AZ315" s="1414" t="str">
        <f>IF('Step 3.2 Building Details'!O53="","",'Step 3.2 Building Details'!O53)</f>
        <v/>
      </c>
      <c r="BB315" s="799" t="s">
        <v>1913</v>
      </c>
      <c r="BC315" s="799"/>
      <c r="BE315" s="860" t="str">
        <f>IFERROR((SUMIFS('Step 4 Support Tool'!$N$18:$N$217,'Step 4 Support Tool'!$E$18:$E$217,PETREAD!G315)+SUMIFS('Step 4 Support Tool'!$N$222:$N$321,'Step 4 Support Tool'!$E$222:$E$321,PETREAD!G315))/'Step 4 Support Tool'!$O$9,"")</f>
        <v/>
      </c>
      <c r="BF315" s="424"/>
      <c r="BG315" s="424"/>
      <c r="BH315" s="424"/>
      <c r="BI315" s="424"/>
      <c r="BJ315" s="424"/>
      <c r="BK315" s="424"/>
      <c r="BL315" s="424"/>
      <c r="BM315" s="424"/>
      <c r="BN315" s="424"/>
      <c r="BO315" s="424"/>
      <c r="BP315" s="424"/>
      <c r="BQ315" s="424"/>
      <c r="BR315" s="424"/>
      <c r="CL315" s="424"/>
      <c r="CM315" s="424"/>
      <c r="CN315" s="424"/>
      <c r="CO315" s="424"/>
      <c r="CP315" s="424"/>
      <c r="CQ315" s="424"/>
      <c r="CS315" s="424"/>
      <c r="CT315" s="424"/>
      <c r="CU315" s="424"/>
      <c r="CV315" s="424"/>
      <c r="CW315" s="424"/>
      <c r="CX315" s="424"/>
      <c r="CY315" s="424"/>
      <c r="CZ315" s="424"/>
      <c r="DB315" s="424"/>
      <c r="DC315" s="424"/>
      <c r="DD315" s="424"/>
      <c r="DE315" s="424"/>
      <c r="DF315" s="424"/>
      <c r="DG315" s="424"/>
      <c r="DI315" s="424"/>
      <c r="DJ315" s="424"/>
      <c r="DK315" s="424"/>
      <c r="DL315" s="424"/>
      <c r="DM315" s="424"/>
      <c r="DN315" s="424"/>
      <c r="DO315" s="424"/>
      <c r="DP315" s="424"/>
      <c r="DQ315" s="424"/>
      <c r="DR315" s="424"/>
      <c r="DS315" s="424"/>
      <c r="DT315" s="424"/>
      <c r="DU315" s="424"/>
      <c r="DV315" s="424"/>
      <c r="DW315" s="424"/>
      <c r="DX315" s="424"/>
      <c r="DY315" s="424"/>
      <c r="DZ315" s="424"/>
      <c r="EA315" s="424"/>
      <c r="EB315" s="424"/>
      <c r="EC315" s="424"/>
      <c r="ED315" s="424"/>
      <c r="EE315" s="424"/>
      <c r="EF315" s="424"/>
      <c r="EG315" s="424"/>
      <c r="EH315" s="424"/>
      <c r="EI315" s="424"/>
      <c r="EJ315" s="424"/>
      <c r="EK315" s="424"/>
      <c r="EL315" s="424"/>
      <c r="EM315" s="424"/>
      <c r="EN315" s="424"/>
      <c r="EO315" s="424"/>
      <c r="EP315" s="424"/>
      <c r="EQ315" s="424"/>
      <c r="ER315" s="424"/>
      <c r="ES315" s="424"/>
      <c r="ET315" s="424"/>
      <c r="EU315" s="424"/>
      <c r="EV315" s="424"/>
      <c r="EW315" s="424"/>
      <c r="EX315" s="424"/>
      <c r="EY315" s="424"/>
      <c r="EZ315" s="424"/>
      <c r="FA315" s="424"/>
      <c r="FB315" s="424"/>
      <c r="FC315" s="424"/>
      <c r="FD315" s="424"/>
      <c r="FE315" s="424"/>
      <c r="FF315" s="424"/>
      <c r="FG315" s="424"/>
      <c r="FH315" s="424"/>
      <c r="FI315" s="424"/>
      <c r="FJ315" s="424"/>
      <c r="FK315" s="424"/>
      <c r="FL315" s="424"/>
      <c r="FM315" s="424"/>
      <c r="FN315" s="424"/>
      <c r="FO315" s="424"/>
      <c r="FP315" s="424"/>
      <c r="FQ315" s="424"/>
      <c r="FR315" s="424"/>
      <c r="FS315" s="424"/>
      <c r="FT315" s="424"/>
      <c r="FU315" s="424"/>
    </row>
    <row r="316" spans="1:177" ht="12" customHeight="1" x14ac:dyDescent="0.25">
      <c r="A316" s="449" t="str">
        <f t="shared" si="51"/>
        <v/>
      </c>
      <c r="B316" s="449" t="str">
        <f t="shared" si="59"/>
        <v/>
      </c>
      <c r="C316" s="447" t="str">
        <f t="shared" si="60"/>
        <v/>
      </c>
      <c r="D316" s="449" t="str">
        <f>'Step 3.1 Site Details'!C56</f>
        <v>Building 47</v>
      </c>
      <c r="E316" s="449" t="str">
        <f>TRIM('Step 3.1 Site Details'!A56)</f>
        <v/>
      </c>
      <c r="F316" s="447">
        <f>'Step 3.1 Site Details'!B56</f>
        <v>0</v>
      </c>
      <c r="G316" s="449" t="str">
        <f>IF('Step 3.1 Site Details'!D56="","",TRIM('Step 3.1 Site Details'!D56))</f>
        <v/>
      </c>
      <c r="H316" s="447">
        <f>'Step 3.1 Site Details'!E56</f>
        <v>0</v>
      </c>
      <c r="I316" s="447">
        <f>'Step 3.1 Site Details'!F56</f>
        <v>0</v>
      </c>
      <c r="J316" s="952">
        <f>'Step 3.1 Site Details'!G56</f>
        <v>0</v>
      </c>
      <c r="K316" s="995">
        <f>'Step 3.1 Site Details'!H56</f>
        <v>0</v>
      </c>
      <c r="L316" s="447">
        <f>'Step 3.1 Site Details'!I56</f>
        <v>0</v>
      </c>
      <c r="M316" s="996">
        <f>'Step 3.1 Site Details'!J56</f>
        <v>0</v>
      </c>
      <c r="N316" s="996">
        <f>'Step 3.1 Site Details'!K56</f>
        <v>0</v>
      </c>
      <c r="O316" s="959">
        <f>'Step 3.1 Site Details'!L56</f>
        <v>0</v>
      </c>
      <c r="P316" s="959">
        <f>'Step 3.1 Site Details'!M56</f>
        <v>0</v>
      </c>
      <c r="Q316" s="1399">
        <f>'Step 3.1 Site Details'!N56</f>
        <v>0</v>
      </c>
      <c r="R316" s="1399">
        <f>'Step 3.1 Site Details'!O56</f>
        <v>0</v>
      </c>
      <c r="S316" s="955">
        <f>'Step 3.1 Site Details'!P56</f>
        <v>0</v>
      </c>
      <c r="T316" s="955">
        <f>'Step 3.1 Site Details'!Q56</f>
        <v>0</v>
      </c>
      <c r="U316" s="955">
        <f>'Step 3.1 Site Details'!R56</f>
        <v>0</v>
      </c>
      <c r="V316" s="955">
        <f>'Step 3.1 Site Details'!S56</f>
        <v>0</v>
      </c>
      <c r="W316" s="955">
        <f>'Step 3.1 Site Details'!T56</f>
        <v>0</v>
      </c>
      <c r="X316" s="955">
        <f>'Step 3.1 Site Details'!U56</f>
        <v>0</v>
      </c>
      <c r="Y316" s="859">
        <f>IFERROR(((_xlfn.XLOOKUP(G316,'Step 4 Support Tool'!$E$222:$E$321,'Step 4 Support Tool'!$I$222:$I$321,"",0,1)*PETREAD!O316)/100),"")</f>
        <v>0</v>
      </c>
      <c r="Z316" s="859">
        <f>IFERROR(((_xlfn.XLOOKUP(G316,'Step 4 Support Tool'!$E$222:$E$321,'Step 4 Support Tool'!$K$222:$K$321,"",0,1)*PETREAD!P316)/100),"")</f>
        <v>0</v>
      </c>
      <c r="AA316" s="859">
        <f t="shared" si="56"/>
        <v>0</v>
      </c>
      <c r="AB316" s="859">
        <f>IFERROR(AA316-(SUMIFS('Step 4 Support Tool'!$O$18:$O$217,'Step 4 Support Tool'!$E$18:$E$217,PETREAD!G316)+SUMIFS('Step 4 Support Tool'!$O$222:$O$321,'Step 4 Support Tool'!$E$222:$E$321,PETREAD!G316)),"")</f>
        <v>0</v>
      </c>
      <c r="AC316" s="860" t="str">
        <f t="shared" si="57"/>
        <v/>
      </c>
      <c r="AD316" s="917">
        <f>SUMIFS('Step 3.3 Heating System'!$J$12:$J$111,'Step 3.3 Heating System'!$C$12:$C$111,PETREAD!$G316,'Step 3.3 Heating System'!$G$12:$G$111,"Removed")</f>
        <v>0</v>
      </c>
      <c r="AE316" s="917">
        <f>SUMIFS('Step 3.3 Heating System'!$J$12:$J$111,'Step 3.3 Heating System'!$C$12:$C$111,PETREAD!$G316,'Step 3.3 Heating System'!$G$12:$G$111,"Retained")</f>
        <v>0</v>
      </c>
      <c r="AF316" s="914" t="str">
        <f t="shared" si="58"/>
        <v/>
      </c>
      <c r="AG316" s="870">
        <f>(SUMIFS('Step 4 Support Tool'!$N$18:$N$217,'Step 4 Support Tool'!$E$18:$E$217,PETREAD!G316)+SUMIFS('Step 4 Support Tool'!$N$222:$N$321,'Step 4 Support Tool'!$E$222:$E$321,PETREAD!G316))</f>
        <v>0</v>
      </c>
      <c r="AH316" s="870" t="str">
        <f>IFERROR(BE316*'Step 5 Project Governance'!D60,"")</f>
        <v/>
      </c>
      <c r="AI316" s="912" t="str">
        <f t="shared" si="61"/>
        <v/>
      </c>
      <c r="AJ316" s="917">
        <f>(SUMIFS('Step 4 Support Tool'!$S$18:$S$217,'Step 4 Support Tool'!$E$18:$E$217,PETREAD!G316)+SUMIFS('Step 4 Support Tool'!$S$222:$S$321,'Step 4 Support Tool'!$E$222:$E$321,PETREAD!G316))</f>
        <v>0</v>
      </c>
      <c r="AK316" s="917" t="str">
        <f t="shared" si="62"/>
        <v/>
      </c>
      <c r="AL316" s="860" t="str">
        <f>IFERROR(SUMIF('Step 4 Support Tool'!$E$18:$E$217,PETREAD!G316,'Step 4 Support Tool'!$N$18:$N$217)/(SUMIF('Step 4 Support Tool'!$E$18:$E$217,PETREAD!G316,'Step 4 Support Tool'!$N$18:$N$217)+SUMIF('Step 4 Support Tool'!$E$222:$E$321,PETREAD!G316,'Step 4 Support Tool'!$N$222:$N$321)),"")</f>
        <v/>
      </c>
      <c r="AM316" s="914" t="str">
        <f>_xlfn.XLOOKUP($G316,'Step 3.3 Heating System'!$C$120:$C$219,'Step 3.3 Heating System'!$AB$120:$AB$219,"",0,1)</f>
        <v/>
      </c>
      <c r="AN316" s="914" t="str">
        <f>_xlfn.XLOOKUP($G316,'Step 3.3 Heating System'!$C$120:$C$219,'Step 3.3 Heating System'!$AC$120:$AC$219,"",0,1)</f>
        <v/>
      </c>
      <c r="AO316" s="1414" t="str">
        <f>IF('Step 3.2 Building Details'!D54="","",'Step 3.2 Building Details'!D54)</f>
        <v/>
      </c>
      <c r="AP316" s="1414" t="str">
        <f>IF('Step 3.2 Building Details'!E54="","",'Step 3.2 Building Details'!E54)</f>
        <v/>
      </c>
      <c r="AQ316" s="1414" t="str">
        <f>IF('Step 3.2 Building Details'!F54="","",'Step 3.2 Building Details'!F54)</f>
        <v/>
      </c>
      <c r="AR316" s="1414" t="str">
        <f>IF('Step 3.2 Building Details'!G54="","",'Step 3.2 Building Details'!G54)</f>
        <v/>
      </c>
      <c r="AS316" s="1414" t="str">
        <f>IF('Step 3.2 Building Details'!H54="","",'Step 3.2 Building Details'!H54)</f>
        <v/>
      </c>
      <c r="AT316" s="1414" t="str">
        <f>IF('Step 3.2 Building Details'!I54="","",'Step 3.2 Building Details'!I54)</f>
        <v/>
      </c>
      <c r="AU316" s="1414" t="str">
        <f>IF('Step 3.2 Building Details'!J54="","",'Step 3.2 Building Details'!J54)</f>
        <v/>
      </c>
      <c r="AV316" s="1414" t="str">
        <f>IF('Step 3.2 Building Details'!K54="","",'Step 3.2 Building Details'!K54)</f>
        <v/>
      </c>
      <c r="AW316" s="1414" t="str">
        <f>IF('Step 3.2 Building Details'!L54="","",'Step 3.2 Building Details'!L54)</f>
        <v/>
      </c>
      <c r="AX316" s="1414" t="str">
        <f>IF('Step 3.2 Building Details'!M54="","",'Step 3.2 Building Details'!M54)</f>
        <v/>
      </c>
      <c r="AY316" s="1414" t="str">
        <f>IF('Step 3.2 Building Details'!N54="","",'Step 3.2 Building Details'!N54)</f>
        <v/>
      </c>
      <c r="AZ316" s="1414" t="str">
        <f>IF('Step 3.2 Building Details'!O54="","",'Step 3.2 Building Details'!O54)</f>
        <v/>
      </c>
      <c r="BB316" s="799" t="s">
        <v>1914</v>
      </c>
      <c r="BC316" s="799"/>
      <c r="BE316" s="860" t="str">
        <f>IFERROR((SUMIFS('Step 4 Support Tool'!$N$18:$N$217,'Step 4 Support Tool'!$E$18:$E$217,PETREAD!G316)+SUMIFS('Step 4 Support Tool'!$N$222:$N$321,'Step 4 Support Tool'!$E$222:$E$321,PETREAD!G316))/'Step 4 Support Tool'!$O$9,"")</f>
        <v/>
      </c>
      <c r="BF316" s="424"/>
      <c r="BG316" s="424"/>
      <c r="BH316" s="424"/>
      <c r="BI316" s="424"/>
      <c r="BJ316" s="424"/>
      <c r="BK316" s="424"/>
      <c r="BL316" s="424"/>
      <c r="BM316" s="424"/>
      <c r="BN316" s="424"/>
      <c r="BO316" s="424"/>
      <c r="BP316" s="424"/>
      <c r="BQ316" s="424"/>
      <c r="BR316" s="424"/>
      <c r="CL316" s="424"/>
      <c r="CM316" s="424"/>
      <c r="CN316" s="424"/>
      <c r="CO316" s="424"/>
      <c r="CP316" s="424"/>
      <c r="CQ316" s="424"/>
      <c r="CS316" s="424"/>
      <c r="CT316" s="424"/>
      <c r="CU316" s="424"/>
      <c r="CV316" s="424"/>
      <c r="CW316" s="424"/>
      <c r="CX316" s="424"/>
      <c r="CY316" s="424"/>
      <c r="CZ316" s="424"/>
      <c r="DB316" s="424"/>
      <c r="DC316" s="424"/>
      <c r="DD316" s="424"/>
      <c r="DE316" s="424"/>
      <c r="DF316" s="424"/>
      <c r="DG316" s="424"/>
      <c r="DI316" s="424"/>
      <c r="DJ316" s="424"/>
      <c r="DK316" s="424"/>
      <c r="DL316" s="424"/>
      <c r="DM316" s="424"/>
      <c r="DN316" s="424"/>
      <c r="DO316" s="424"/>
      <c r="DP316" s="424"/>
      <c r="DQ316" s="424"/>
      <c r="DR316" s="424"/>
      <c r="DS316" s="424"/>
      <c r="DT316" s="424"/>
      <c r="DU316" s="424"/>
      <c r="DV316" s="424"/>
      <c r="DW316" s="424"/>
      <c r="DX316" s="424"/>
      <c r="DY316" s="424"/>
      <c r="DZ316" s="424"/>
      <c r="EA316" s="424"/>
      <c r="EB316" s="424"/>
      <c r="EC316" s="424"/>
      <c r="ED316" s="424"/>
      <c r="EE316" s="424"/>
      <c r="EF316" s="424"/>
      <c r="EG316" s="424"/>
      <c r="EH316" s="424"/>
      <c r="EI316" s="424"/>
      <c r="EJ316" s="424"/>
      <c r="EK316" s="424"/>
      <c r="EL316" s="424"/>
      <c r="EM316" s="424"/>
      <c r="EN316" s="424"/>
      <c r="EO316" s="424"/>
      <c r="EP316" s="424"/>
      <c r="EQ316" s="424"/>
      <c r="ER316" s="424"/>
      <c r="ES316" s="424"/>
      <c r="ET316" s="424"/>
      <c r="EU316" s="424"/>
      <c r="EV316" s="424"/>
      <c r="EW316" s="424"/>
      <c r="EX316" s="424"/>
      <c r="EY316" s="424"/>
      <c r="EZ316" s="424"/>
      <c r="FA316" s="424"/>
      <c r="FB316" s="424"/>
      <c r="FC316" s="424"/>
      <c r="FD316" s="424"/>
      <c r="FE316" s="424"/>
      <c r="FF316" s="424"/>
      <c r="FG316" s="424"/>
      <c r="FH316" s="424"/>
      <c r="FI316" s="424"/>
      <c r="FJ316" s="424"/>
      <c r="FK316" s="424"/>
      <c r="FL316" s="424"/>
      <c r="FM316" s="424"/>
      <c r="FN316" s="424"/>
      <c r="FO316" s="424"/>
      <c r="FP316" s="424"/>
      <c r="FQ316" s="424"/>
      <c r="FR316" s="424"/>
      <c r="FS316" s="424"/>
      <c r="FT316" s="424"/>
      <c r="FU316" s="424"/>
    </row>
    <row r="317" spans="1:177" ht="12" customHeight="1" x14ac:dyDescent="0.25">
      <c r="A317" s="449" t="str">
        <f t="shared" si="51"/>
        <v/>
      </c>
      <c r="B317" s="449" t="str">
        <f t="shared" si="59"/>
        <v/>
      </c>
      <c r="C317" s="447" t="str">
        <f t="shared" si="60"/>
        <v/>
      </c>
      <c r="D317" s="449" t="str">
        <f>'Step 3.1 Site Details'!C57</f>
        <v>Building 48</v>
      </c>
      <c r="E317" s="449" t="str">
        <f>TRIM('Step 3.1 Site Details'!A57)</f>
        <v/>
      </c>
      <c r="F317" s="447">
        <f>'Step 3.1 Site Details'!B57</f>
        <v>0</v>
      </c>
      <c r="G317" s="449" t="str">
        <f>IF('Step 3.1 Site Details'!D57="","",TRIM('Step 3.1 Site Details'!D57))</f>
        <v/>
      </c>
      <c r="H317" s="447">
        <f>'Step 3.1 Site Details'!E57</f>
        <v>0</v>
      </c>
      <c r="I317" s="447">
        <f>'Step 3.1 Site Details'!F57</f>
        <v>0</v>
      </c>
      <c r="J317" s="952">
        <f>'Step 3.1 Site Details'!G57</f>
        <v>0</v>
      </c>
      <c r="K317" s="995">
        <f>'Step 3.1 Site Details'!H57</f>
        <v>0</v>
      </c>
      <c r="L317" s="447">
        <f>'Step 3.1 Site Details'!I57</f>
        <v>0</v>
      </c>
      <c r="M317" s="996">
        <f>'Step 3.1 Site Details'!J57</f>
        <v>0</v>
      </c>
      <c r="N317" s="996">
        <f>'Step 3.1 Site Details'!K57</f>
        <v>0</v>
      </c>
      <c r="O317" s="959">
        <f>'Step 3.1 Site Details'!L57</f>
        <v>0</v>
      </c>
      <c r="P317" s="959">
        <f>'Step 3.1 Site Details'!M57</f>
        <v>0</v>
      </c>
      <c r="Q317" s="1399">
        <f>'Step 3.1 Site Details'!N57</f>
        <v>0</v>
      </c>
      <c r="R317" s="1399">
        <f>'Step 3.1 Site Details'!O57</f>
        <v>0</v>
      </c>
      <c r="S317" s="955">
        <f>'Step 3.1 Site Details'!P57</f>
        <v>0</v>
      </c>
      <c r="T317" s="955">
        <f>'Step 3.1 Site Details'!Q57</f>
        <v>0</v>
      </c>
      <c r="U317" s="955">
        <f>'Step 3.1 Site Details'!R57</f>
        <v>0</v>
      </c>
      <c r="V317" s="955">
        <f>'Step 3.1 Site Details'!S57</f>
        <v>0</v>
      </c>
      <c r="W317" s="955">
        <f>'Step 3.1 Site Details'!T57</f>
        <v>0</v>
      </c>
      <c r="X317" s="955">
        <f>'Step 3.1 Site Details'!U57</f>
        <v>0</v>
      </c>
      <c r="Y317" s="859">
        <f>IFERROR(((_xlfn.XLOOKUP(G317,'Step 4 Support Tool'!$E$222:$E$321,'Step 4 Support Tool'!$I$222:$I$321,"",0,1)*PETREAD!O317)/100),"")</f>
        <v>0</v>
      </c>
      <c r="Z317" s="859">
        <f>IFERROR(((_xlfn.XLOOKUP(G317,'Step 4 Support Tool'!$E$222:$E$321,'Step 4 Support Tool'!$K$222:$K$321,"",0,1)*PETREAD!P317)/100),"")</f>
        <v>0</v>
      </c>
      <c r="AA317" s="859">
        <f t="shared" si="56"/>
        <v>0</v>
      </c>
      <c r="AB317" s="859">
        <f>IFERROR(AA317-(SUMIFS('Step 4 Support Tool'!$O$18:$O$217,'Step 4 Support Tool'!$E$18:$E$217,PETREAD!G317)+SUMIFS('Step 4 Support Tool'!$O$222:$O$321,'Step 4 Support Tool'!$E$222:$E$321,PETREAD!G317)),"")</f>
        <v>0</v>
      </c>
      <c r="AC317" s="860" t="str">
        <f t="shared" si="57"/>
        <v/>
      </c>
      <c r="AD317" s="917">
        <f>SUMIFS('Step 3.3 Heating System'!$J$12:$J$111,'Step 3.3 Heating System'!$C$12:$C$111,PETREAD!$G317,'Step 3.3 Heating System'!$G$12:$G$111,"Removed")</f>
        <v>0</v>
      </c>
      <c r="AE317" s="917">
        <f>SUMIFS('Step 3.3 Heating System'!$J$12:$J$111,'Step 3.3 Heating System'!$C$12:$C$111,PETREAD!$G317,'Step 3.3 Heating System'!$G$12:$G$111,"Retained")</f>
        <v>0</v>
      </c>
      <c r="AF317" s="914" t="str">
        <f t="shared" si="58"/>
        <v/>
      </c>
      <c r="AG317" s="870">
        <f>(SUMIFS('Step 4 Support Tool'!$N$18:$N$217,'Step 4 Support Tool'!$E$18:$E$217,PETREAD!G317)+SUMIFS('Step 4 Support Tool'!$N$222:$N$321,'Step 4 Support Tool'!$E$222:$E$321,PETREAD!G317))</f>
        <v>0</v>
      </c>
      <c r="AH317" s="870" t="str">
        <f>IFERROR(BE317*'Step 5 Project Governance'!D61,"")</f>
        <v/>
      </c>
      <c r="AI317" s="912" t="str">
        <f t="shared" si="61"/>
        <v/>
      </c>
      <c r="AJ317" s="917">
        <f>(SUMIFS('Step 4 Support Tool'!$S$18:$S$217,'Step 4 Support Tool'!$E$18:$E$217,PETREAD!G317)+SUMIFS('Step 4 Support Tool'!$S$222:$S$321,'Step 4 Support Tool'!$E$222:$E$321,PETREAD!G317))</f>
        <v>0</v>
      </c>
      <c r="AK317" s="917" t="str">
        <f t="shared" si="62"/>
        <v/>
      </c>
      <c r="AL317" s="860" t="str">
        <f>IFERROR(SUMIF('Step 4 Support Tool'!$E$18:$E$217,PETREAD!G317,'Step 4 Support Tool'!$N$18:$N$217)/(SUMIF('Step 4 Support Tool'!$E$18:$E$217,PETREAD!G317,'Step 4 Support Tool'!$N$18:$N$217)+SUMIF('Step 4 Support Tool'!$E$222:$E$321,PETREAD!G317,'Step 4 Support Tool'!$N$222:$N$321)),"")</f>
        <v/>
      </c>
      <c r="AM317" s="914" t="str">
        <f>_xlfn.XLOOKUP($G317,'Step 3.3 Heating System'!$C$120:$C$219,'Step 3.3 Heating System'!$AB$120:$AB$219,"",0,1)</f>
        <v/>
      </c>
      <c r="AN317" s="914" t="str">
        <f>_xlfn.XLOOKUP($G317,'Step 3.3 Heating System'!$C$120:$C$219,'Step 3.3 Heating System'!$AC$120:$AC$219,"",0,1)</f>
        <v/>
      </c>
      <c r="AO317" s="1414" t="str">
        <f>IF('Step 3.2 Building Details'!D55="","",'Step 3.2 Building Details'!D55)</f>
        <v/>
      </c>
      <c r="AP317" s="1414" t="str">
        <f>IF('Step 3.2 Building Details'!E55="","",'Step 3.2 Building Details'!E55)</f>
        <v/>
      </c>
      <c r="AQ317" s="1414" t="str">
        <f>IF('Step 3.2 Building Details'!F55="","",'Step 3.2 Building Details'!F55)</f>
        <v/>
      </c>
      <c r="AR317" s="1414" t="str">
        <f>IF('Step 3.2 Building Details'!G55="","",'Step 3.2 Building Details'!G55)</f>
        <v/>
      </c>
      <c r="AS317" s="1414" t="str">
        <f>IF('Step 3.2 Building Details'!H55="","",'Step 3.2 Building Details'!H55)</f>
        <v/>
      </c>
      <c r="AT317" s="1414" t="str">
        <f>IF('Step 3.2 Building Details'!I55="","",'Step 3.2 Building Details'!I55)</f>
        <v/>
      </c>
      <c r="AU317" s="1414" t="str">
        <f>IF('Step 3.2 Building Details'!J55="","",'Step 3.2 Building Details'!J55)</f>
        <v/>
      </c>
      <c r="AV317" s="1414" t="str">
        <f>IF('Step 3.2 Building Details'!K55="","",'Step 3.2 Building Details'!K55)</f>
        <v/>
      </c>
      <c r="AW317" s="1414" t="str">
        <f>IF('Step 3.2 Building Details'!L55="","",'Step 3.2 Building Details'!L55)</f>
        <v/>
      </c>
      <c r="AX317" s="1414" t="str">
        <f>IF('Step 3.2 Building Details'!M55="","",'Step 3.2 Building Details'!M55)</f>
        <v/>
      </c>
      <c r="AY317" s="1414" t="str">
        <f>IF('Step 3.2 Building Details'!N55="","",'Step 3.2 Building Details'!N55)</f>
        <v/>
      </c>
      <c r="AZ317" s="1414" t="str">
        <f>IF('Step 3.2 Building Details'!O55="","",'Step 3.2 Building Details'!O55)</f>
        <v/>
      </c>
      <c r="BB317" s="799" t="s">
        <v>1915</v>
      </c>
      <c r="BC317" s="799"/>
      <c r="BE317" s="860" t="str">
        <f>IFERROR((SUMIFS('Step 4 Support Tool'!$N$18:$N$217,'Step 4 Support Tool'!$E$18:$E$217,PETREAD!G317)+SUMIFS('Step 4 Support Tool'!$N$222:$N$321,'Step 4 Support Tool'!$E$222:$E$321,PETREAD!G317))/'Step 4 Support Tool'!$O$9,"")</f>
        <v/>
      </c>
      <c r="BF317" s="424"/>
      <c r="BG317" s="424"/>
      <c r="BH317" s="424"/>
      <c r="BI317" s="424"/>
      <c r="BJ317" s="424"/>
      <c r="BK317" s="424"/>
      <c r="BL317" s="424"/>
      <c r="BM317" s="424"/>
      <c r="BN317" s="424"/>
      <c r="BO317" s="424"/>
      <c r="BP317" s="424"/>
      <c r="BQ317" s="424"/>
      <c r="BR317" s="424"/>
      <c r="CL317" s="424"/>
      <c r="CM317" s="424"/>
      <c r="CN317" s="424"/>
      <c r="CO317" s="424"/>
      <c r="CP317" s="424"/>
      <c r="CQ317" s="424"/>
      <c r="CS317" s="424"/>
      <c r="CT317" s="424"/>
      <c r="CU317" s="424"/>
      <c r="CV317" s="424"/>
      <c r="CW317" s="424"/>
      <c r="CX317" s="424"/>
      <c r="CY317" s="424"/>
      <c r="CZ317" s="424"/>
      <c r="DB317" s="424"/>
      <c r="DC317" s="424"/>
      <c r="DD317" s="424"/>
      <c r="DE317" s="424"/>
      <c r="DF317" s="424"/>
      <c r="DG317" s="424"/>
      <c r="DI317" s="424"/>
      <c r="DJ317" s="424"/>
      <c r="DK317" s="424"/>
      <c r="DL317" s="424"/>
      <c r="DM317" s="424"/>
      <c r="DN317" s="424"/>
      <c r="DO317" s="424"/>
      <c r="DP317" s="424"/>
      <c r="DQ317" s="424"/>
      <c r="DR317" s="424"/>
      <c r="DS317" s="424"/>
      <c r="DT317" s="424"/>
      <c r="DU317" s="424"/>
      <c r="DV317" s="424"/>
      <c r="DW317" s="424"/>
      <c r="DX317" s="424"/>
      <c r="DY317" s="424"/>
      <c r="DZ317" s="424"/>
      <c r="EA317" s="424"/>
      <c r="EB317" s="424"/>
      <c r="EC317" s="424"/>
      <c r="ED317" s="424"/>
      <c r="EE317" s="424"/>
      <c r="EF317" s="424"/>
      <c r="EG317" s="424"/>
      <c r="EH317" s="424"/>
      <c r="EI317" s="424"/>
      <c r="EJ317" s="424"/>
      <c r="EK317" s="424"/>
      <c r="EL317" s="424"/>
      <c r="EM317" s="424"/>
      <c r="EN317" s="424"/>
      <c r="EO317" s="424"/>
      <c r="EP317" s="424"/>
      <c r="EQ317" s="424"/>
      <c r="ER317" s="424"/>
      <c r="ES317" s="424"/>
      <c r="ET317" s="424"/>
      <c r="EU317" s="424"/>
      <c r="EV317" s="424"/>
      <c r="EW317" s="424"/>
      <c r="EX317" s="424"/>
      <c r="EY317" s="424"/>
      <c r="EZ317" s="424"/>
      <c r="FA317" s="424"/>
      <c r="FB317" s="424"/>
      <c r="FC317" s="424"/>
      <c r="FD317" s="424"/>
      <c r="FE317" s="424"/>
      <c r="FF317" s="424"/>
      <c r="FG317" s="424"/>
      <c r="FH317" s="424"/>
      <c r="FI317" s="424"/>
      <c r="FJ317" s="424"/>
      <c r="FK317" s="424"/>
      <c r="FL317" s="424"/>
      <c r="FM317" s="424"/>
      <c r="FN317" s="424"/>
      <c r="FO317" s="424"/>
      <c r="FP317" s="424"/>
      <c r="FQ317" s="424"/>
      <c r="FR317" s="424"/>
      <c r="FS317" s="424"/>
      <c r="FT317" s="424"/>
      <c r="FU317" s="424"/>
    </row>
    <row r="318" spans="1:177" ht="12" customHeight="1" x14ac:dyDescent="0.25">
      <c r="A318" s="449" t="str">
        <f t="shared" si="51"/>
        <v/>
      </c>
      <c r="B318" s="449" t="str">
        <f t="shared" si="59"/>
        <v/>
      </c>
      <c r="C318" s="447" t="str">
        <f t="shared" si="60"/>
        <v/>
      </c>
      <c r="D318" s="449" t="str">
        <f>'Step 3.1 Site Details'!C58</f>
        <v>Building 49</v>
      </c>
      <c r="E318" s="449" t="str">
        <f>TRIM('Step 3.1 Site Details'!A58)</f>
        <v/>
      </c>
      <c r="F318" s="447">
        <f>'Step 3.1 Site Details'!B58</f>
        <v>0</v>
      </c>
      <c r="G318" s="449" t="str">
        <f>IF('Step 3.1 Site Details'!D58="","",TRIM('Step 3.1 Site Details'!D58))</f>
        <v/>
      </c>
      <c r="H318" s="447">
        <f>'Step 3.1 Site Details'!E58</f>
        <v>0</v>
      </c>
      <c r="I318" s="447">
        <f>'Step 3.1 Site Details'!F58</f>
        <v>0</v>
      </c>
      <c r="J318" s="952">
        <f>'Step 3.1 Site Details'!G58</f>
        <v>0</v>
      </c>
      <c r="K318" s="995">
        <f>'Step 3.1 Site Details'!H58</f>
        <v>0</v>
      </c>
      <c r="L318" s="447">
        <f>'Step 3.1 Site Details'!I58</f>
        <v>0</v>
      </c>
      <c r="M318" s="996">
        <f>'Step 3.1 Site Details'!J58</f>
        <v>0</v>
      </c>
      <c r="N318" s="996">
        <f>'Step 3.1 Site Details'!K58</f>
        <v>0</v>
      </c>
      <c r="O318" s="959">
        <f>'Step 3.1 Site Details'!L58</f>
        <v>0</v>
      </c>
      <c r="P318" s="959">
        <f>'Step 3.1 Site Details'!M58</f>
        <v>0</v>
      </c>
      <c r="Q318" s="1399">
        <f>'Step 3.1 Site Details'!N58</f>
        <v>0</v>
      </c>
      <c r="R318" s="1399">
        <f>'Step 3.1 Site Details'!O58</f>
        <v>0</v>
      </c>
      <c r="S318" s="955">
        <f>'Step 3.1 Site Details'!P58</f>
        <v>0</v>
      </c>
      <c r="T318" s="955">
        <f>'Step 3.1 Site Details'!Q58</f>
        <v>0</v>
      </c>
      <c r="U318" s="955">
        <f>'Step 3.1 Site Details'!R58</f>
        <v>0</v>
      </c>
      <c r="V318" s="955">
        <f>'Step 3.1 Site Details'!S58</f>
        <v>0</v>
      </c>
      <c r="W318" s="955">
        <f>'Step 3.1 Site Details'!T58</f>
        <v>0</v>
      </c>
      <c r="X318" s="955">
        <f>'Step 3.1 Site Details'!U58</f>
        <v>0</v>
      </c>
      <c r="Y318" s="859">
        <f>IFERROR(((_xlfn.XLOOKUP(G318,'Step 4 Support Tool'!$E$222:$E$321,'Step 4 Support Tool'!$I$222:$I$321,"",0,1)*PETREAD!O318)/100),"")</f>
        <v>0</v>
      </c>
      <c r="Z318" s="859">
        <f>IFERROR(((_xlfn.XLOOKUP(G318,'Step 4 Support Tool'!$E$222:$E$321,'Step 4 Support Tool'!$K$222:$K$321,"",0,1)*PETREAD!P318)/100),"")</f>
        <v>0</v>
      </c>
      <c r="AA318" s="859">
        <f t="shared" si="56"/>
        <v>0</v>
      </c>
      <c r="AB318" s="859">
        <f>IFERROR(AA318-(SUMIFS('Step 4 Support Tool'!$O$18:$O$217,'Step 4 Support Tool'!$E$18:$E$217,PETREAD!G318)+SUMIFS('Step 4 Support Tool'!$O$222:$O$321,'Step 4 Support Tool'!$E$222:$E$321,PETREAD!G318)),"")</f>
        <v>0</v>
      </c>
      <c r="AC318" s="860" t="str">
        <f t="shared" si="57"/>
        <v/>
      </c>
      <c r="AD318" s="917">
        <f>SUMIFS('Step 3.3 Heating System'!$J$12:$J$111,'Step 3.3 Heating System'!$C$12:$C$111,PETREAD!$G318,'Step 3.3 Heating System'!$G$12:$G$111,"Removed")</f>
        <v>0</v>
      </c>
      <c r="AE318" s="917">
        <f>SUMIFS('Step 3.3 Heating System'!$J$12:$J$111,'Step 3.3 Heating System'!$C$12:$C$111,PETREAD!$G318,'Step 3.3 Heating System'!$G$12:$G$111,"Retained")</f>
        <v>0</v>
      </c>
      <c r="AF318" s="914" t="str">
        <f t="shared" si="58"/>
        <v/>
      </c>
      <c r="AG318" s="870">
        <f>(SUMIFS('Step 4 Support Tool'!$N$18:$N$217,'Step 4 Support Tool'!$E$18:$E$217,PETREAD!G318)+SUMIFS('Step 4 Support Tool'!$N$222:$N$321,'Step 4 Support Tool'!$E$222:$E$321,PETREAD!G318))</f>
        <v>0</v>
      </c>
      <c r="AH318" s="870" t="str">
        <f>IFERROR(BE318*'Step 5 Project Governance'!D62,"")</f>
        <v/>
      </c>
      <c r="AI318" s="912" t="str">
        <f t="shared" si="61"/>
        <v/>
      </c>
      <c r="AJ318" s="917">
        <f>(SUMIFS('Step 4 Support Tool'!$S$18:$S$217,'Step 4 Support Tool'!$E$18:$E$217,PETREAD!G318)+SUMIFS('Step 4 Support Tool'!$S$222:$S$321,'Step 4 Support Tool'!$E$222:$E$321,PETREAD!G318))</f>
        <v>0</v>
      </c>
      <c r="AK318" s="917" t="str">
        <f t="shared" si="62"/>
        <v/>
      </c>
      <c r="AL318" s="860" t="str">
        <f>IFERROR(SUMIF('Step 4 Support Tool'!$E$18:$E$217,PETREAD!G318,'Step 4 Support Tool'!$N$18:$N$217)/(SUMIF('Step 4 Support Tool'!$E$18:$E$217,PETREAD!G318,'Step 4 Support Tool'!$N$18:$N$217)+SUMIF('Step 4 Support Tool'!$E$222:$E$321,PETREAD!G318,'Step 4 Support Tool'!$N$222:$N$321)),"")</f>
        <v/>
      </c>
      <c r="AM318" s="914" t="str">
        <f>_xlfn.XLOOKUP($G318,'Step 3.3 Heating System'!$C$120:$C$219,'Step 3.3 Heating System'!$AB$120:$AB$219,"",0,1)</f>
        <v/>
      </c>
      <c r="AN318" s="914" t="str">
        <f>_xlfn.XLOOKUP($G318,'Step 3.3 Heating System'!$C$120:$C$219,'Step 3.3 Heating System'!$AC$120:$AC$219,"",0,1)</f>
        <v/>
      </c>
      <c r="AO318" s="1414" t="str">
        <f>IF('Step 3.2 Building Details'!D56="","",'Step 3.2 Building Details'!D56)</f>
        <v/>
      </c>
      <c r="AP318" s="1414" t="str">
        <f>IF('Step 3.2 Building Details'!E56="","",'Step 3.2 Building Details'!E56)</f>
        <v/>
      </c>
      <c r="AQ318" s="1414" t="str">
        <f>IF('Step 3.2 Building Details'!F56="","",'Step 3.2 Building Details'!F56)</f>
        <v/>
      </c>
      <c r="AR318" s="1414" t="str">
        <f>IF('Step 3.2 Building Details'!G56="","",'Step 3.2 Building Details'!G56)</f>
        <v/>
      </c>
      <c r="AS318" s="1414" t="str">
        <f>IF('Step 3.2 Building Details'!H56="","",'Step 3.2 Building Details'!H56)</f>
        <v/>
      </c>
      <c r="AT318" s="1414" t="str">
        <f>IF('Step 3.2 Building Details'!I56="","",'Step 3.2 Building Details'!I56)</f>
        <v/>
      </c>
      <c r="AU318" s="1414" t="str">
        <f>IF('Step 3.2 Building Details'!J56="","",'Step 3.2 Building Details'!J56)</f>
        <v/>
      </c>
      <c r="AV318" s="1414" t="str">
        <f>IF('Step 3.2 Building Details'!K56="","",'Step 3.2 Building Details'!K56)</f>
        <v/>
      </c>
      <c r="AW318" s="1414" t="str">
        <f>IF('Step 3.2 Building Details'!L56="","",'Step 3.2 Building Details'!L56)</f>
        <v/>
      </c>
      <c r="AX318" s="1414" t="str">
        <f>IF('Step 3.2 Building Details'!M56="","",'Step 3.2 Building Details'!M56)</f>
        <v/>
      </c>
      <c r="AY318" s="1414" t="str">
        <f>IF('Step 3.2 Building Details'!N56="","",'Step 3.2 Building Details'!N56)</f>
        <v/>
      </c>
      <c r="AZ318" s="1414" t="str">
        <f>IF('Step 3.2 Building Details'!O56="","",'Step 3.2 Building Details'!O56)</f>
        <v/>
      </c>
      <c r="BB318" s="799" t="s">
        <v>1916</v>
      </c>
      <c r="BC318" s="799"/>
      <c r="BE318" s="860" t="str">
        <f>IFERROR((SUMIFS('Step 4 Support Tool'!$N$18:$N$217,'Step 4 Support Tool'!$E$18:$E$217,PETREAD!G318)+SUMIFS('Step 4 Support Tool'!$N$222:$N$321,'Step 4 Support Tool'!$E$222:$E$321,PETREAD!G318))/'Step 4 Support Tool'!$O$9,"")</f>
        <v/>
      </c>
      <c r="BF318" s="424"/>
      <c r="BG318" s="424"/>
      <c r="BH318" s="424"/>
      <c r="BI318" s="424"/>
      <c r="BJ318" s="424"/>
      <c r="BK318" s="424"/>
      <c r="BL318" s="424"/>
      <c r="BM318" s="424"/>
      <c r="BN318" s="424"/>
      <c r="BO318" s="424"/>
      <c r="BP318" s="424"/>
      <c r="BQ318" s="424"/>
      <c r="BR318" s="424"/>
      <c r="CL318" s="424"/>
      <c r="CM318" s="424"/>
      <c r="CN318" s="424"/>
      <c r="CO318" s="424"/>
      <c r="CP318" s="424"/>
      <c r="CQ318" s="424"/>
      <c r="CS318" s="424"/>
      <c r="CT318" s="424"/>
      <c r="CU318" s="424"/>
      <c r="CV318" s="424"/>
      <c r="CW318" s="424"/>
      <c r="CX318" s="424"/>
      <c r="CY318" s="424"/>
      <c r="CZ318" s="424"/>
      <c r="DB318" s="424"/>
      <c r="DC318" s="424"/>
      <c r="DD318" s="424"/>
      <c r="DE318" s="424"/>
      <c r="DF318" s="424"/>
      <c r="DG318" s="424"/>
      <c r="DI318" s="424"/>
      <c r="DJ318" s="424"/>
      <c r="DK318" s="424"/>
      <c r="DL318" s="424"/>
      <c r="DM318" s="424"/>
      <c r="DN318" s="424"/>
      <c r="DO318" s="424"/>
      <c r="DP318" s="424"/>
      <c r="DQ318" s="424"/>
      <c r="DR318" s="424"/>
      <c r="DS318" s="424"/>
      <c r="DT318" s="424"/>
      <c r="DU318" s="424"/>
      <c r="DV318" s="424"/>
      <c r="DW318" s="424"/>
      <c r="DX318" s="424"/>
      <c r="DY318" s="424"/>
      <c r="DZ318" s="424"/>
      <c r="EA318" s="424"/>
      <c r="EB318" s="424"/>
      <c r="EC318" s="424"/>
      <c r="ED318" s="424"/>
      <c r="EE318" s="424"/>
      <c r="EF318" s="424"/>
      <c r="EG318" s="424"/>
      <c r="EH318" s="424"/>
      <c r="EI318" s="424"/>
      <c r="EJ318" s="424"/>
      <c r="EK318" s="424"/>
      <c r="EL318" s="424"/>
      <c r="EM318" s="424"/>
      <c r="EN318" s="424"/>
      <c r="EO318" s="424"/>
      <c r="EP318" s="424"/>
      <c r="EQ318" s="424"/>
      <c r="ER318" s="424"/>
      <c r="ES318" s="424"/>
      <c r="ET318" s="424"/>
      <c r="EU318" s="424"/>
      <c r="EV318" s="424"/>
      <c r="EW318" s="424"/>
      <c r="EX318" s="424"/>
      <c r="EY318" s="424"/>
      <c r="EZ318" s="424"/>
      <c r="FA318" s="424"/>
      <c r="FB318" s="424"/>
      <c r="FC318" s="424"/>
      <c r="FD318" s="424"/>
      <c r="FE318" s="424"/>
      <c r="FF318" s="424"/>
      <c r="FG318" s="424"/>
      <c r="FH318" s="424"/>
      <c r="FI318" s="424"/>
      <c r="FJ318" s="424"/>
      <c r="FK318" s="424"/>
      <c r="FL318" s="424"/>
      <c r="FM318" s="424"/>
      <c r="FN318" s="424"/>
      <c r="FO318" s="424"/>
      <c r="FP318" s="424"/>
      <c r="FQ318" s="424"/>
      <c r="FR318" s="424"/>
      <c r="FS318" s="424"/>
      <c r="FT318" s="424"/>
      <c r="FU318" s="424"/>
    </row>
    <row r="319" spans="1:177" ht="12" customHeight="1" x14ac:dyDescent="0.25">
      <c r="A319" s="449" t="str">
        <f t="shared" si="51"/>
        <v/>
      </c>
      <c r="B319" s="449" t="str">
        <f t="shared" si="59"/>
        <v/>
      </c>
      <c r="C319" s="447" t="str">
        <f t="shared" si="60"/>
        <v/>
      </c>
      <c r="D319" s="449" t="str">
        <f>'Step 3.1 Site Details'!C59</f>
        <v>Building 50</v>
      </c>
      <c r="E319" s="449" t="str">
        <f>TRIM('Step 3.1 Site Details'!A59)</f>
        <v/>
      </c>
      <c r="F319" s="447">
        <f>'Step 3.1 Site Details'!B59</f>
        <v>0</v>
      </c>
      <c r="G319" s="449" t="str">
        <f>IF('Step 3.1 Site Details'!D59="","",TRIM('Step 3.1 Site Details'!D59))</f>
        <v/>
      </c>
      <c r="H319" s="447">
        <f>'Step 3.1 Site Details'!E59</f>
        <v>0</v>
      </c>
      <c r="I319" s="447">
        <f>'Step 3.1 Site Details'!F59</f>
        <v>0</v>
      </c>
      <c r="J319" s="952">
        <f>'Step 3.1 Site Details'!G59</f>
        <v>0</v>
      </c>
      <c r="K319" s="995">
        <f>'Step 3.1 Site Details'!H59</f>
        <v>0</v>
      </c>
      <c r="L319" s="447">
        <f>'Step 3.1 Site Details'!I59</f>
        <v>0</v>
      </c>
      <c r="M319" s="996">
        <f>'Step 3.1 Site Details'!J59</f>
        <v>0</v>
      </c>
      <c r="N319" s="996">
        <f>'Step 3.1 Site Details'!K59</f>
        <v>0</v>
      </c>
      <c r="O319" s="959">
        <f>'Step 3.1 Site Details'!L59</f>
        <v>0</v>
      </c>
      <c r="P319" s="959">
        <f>'Step 3.1 Site Details'!M59</f>
        <v>0</v>
      </c>
      <c r="Q319" s="1399">
        <f>'Step 3.1 Site Details'!N59</f>
        <v>0</v>
      </c>
      <c r="R319" s="1399">
        <f>'Step 3.1 Site Details'!O59</f>
        <v>0</v>
      </c>
      <c r="S319" s="955">
        <f>'Step 3.1 Site Details'!P59</f>
        <v>0</v>
      </c>
      <c r="T319" s="955">
        <f>'Step 3.1 Site Details'!Q59</f>
        <v>0</v>
      </c>
      <c r="U319" s="955">
        <f>'Step 3.1 Site Details'!R59</f>
        <v>0</v>
      </c>
      <c r="V319" s="955">
        <f>'Step 3.1 Site Details'!S59</f>
        <v>0</v>
      </c>
      <c r="W319" s="955">
        <f>'Step 3.1 Site Details'!T59</f>
        <v>0</v>
      </c>
      <c r="X319" s="955">
        <f>'Step 3.1 Site Details'!U59</f>
        <v>0</v>
      </c>
      <c r="Y319" s="859">
        <f>IFERROR(((_xlfn.XLOOKUP(G319,'Step 4 Support Tool'!$E$222:$E$321,'Step 4 Support Tool'!$I$222:$I$321,"",0,1)*PETREAD!O319)/100),"")</f>
        <v>0</v>
      </c>
      <c r="Z319" s="859">
        <f>IFERROR(((_xlfn.XLOOKUP(G319,'Step 4 Support Tool'!$E$222:$E$321,'Step 4 Support Tool'!$K$222:$K$321,"",0,1)*PETREAD!P319)/100),"")</f>
        <v>0</v>
      </c>
      <c r="AA319" s="859">
        <f t="shared" si="56"/>
        <v>0</v>
      </c>
      <c r="AB319" s="859">
        <f>IFERROR(AA319-(SUMIFS('Step 4 Support Tool'!$O$18:$O$217,'Step 4 Support Tool'!$E$18:$E$217,PETREAD!G319)+SUMIFS('Step 4 Support Tool'!$O$222:$O$321,'Step 4 Support Tool'!$E$222:$E$321,PETREAD!G319)),"")</f>
        <v>0</v>
      </c>
      <c r="AC319" s="860" t="str">
        <f t="shared" si="57"/>
        <v/>
      </c>
      <c r="AD319" s="917">
        <f>SUMIFS('Step 3.3 Heating System'!$J$12:$J$111,'Step 3.3 Heating System'!$C$12:$C$111,PETREAD!$G319,'Step 3.3 Heating System'!$G$12:$G$111,"Removed")</f>
        <v>0</v>
      </c>
      <c r="AE319" s="917">
        <f>SUMIFS('Step 3.3 Heating System'!$J$12:$J$111,'Step 3.3 Heating System'!$C$12:$C$111,PETREAD!$G319,'Step 3.3 Heating System'!$G$12:$G$111,"Retained")</f>
        <v>0</v>
      </c>
      <c r="AF319" s="914" t="str">
        <f t="shared" si="58"/>
        <v/>
      </c>
      <c r="AG319" s="870">
        <f>(SUMIFS('Step 4 Support Tool'!$N$18:$N$217,'Step 4 Support Tool'!$E$18:$E$217,PETREAD!G319)+SUMIFS('Step 4 Support Tool'!$N$222:$N$321,'Step 4 Support Tool'!$E$222:$E$321,PETREAD!G319))</f>
        <v>0</v>
      </c>
      <c r="AH319" s="870" t="str">
        <f>IFERROR(BE319*'Step 5 Project Governance'!D63,"")</f>
        <v/>
      </c>
      <c r="AI319" s="912" t="str">
        <f t="shared" si="61"/>
        <v/>
      </c>
      <c r="AJ319" s="917">
        <f>(SUMIFS('Step 4 Support Tool'!$S$18:$S$217,'Step 4 Support Tool'!$E$18:$E$217,PETREAD!G319)+SUMIFS('Step 4 Support Tool'!$S$222:$S$321,'Step 4 Support Tool'!$E$222:$E$321,PETREAD!G319))</f>
        <v>0</v>
      </c>
      <c r="AK319" s="917" t="str">
        <f t="shared" si="62"/>
        <v/>
      </c>
      <c r="AL319" s="860" t="str">
        <f>IFERROR(SUMIF('Step 4 Support Tool'!$E$18:$E$217,PETREAD!G319,'Step 4 Support Tool'!$N$18:$N$217)/(SUMIF('Step 4 Support Tool'!$E$18:$E$217,PETREAD!G319,'Step 4 Support Tool'!$N$18:$N$217)+SUMIF('Step 4 Support Tool'!$E$222:$E$321,PETREAD!G319,'Step 4 Support Tool'!$N$222:$N$321)),"")</f>
        <v/>
      </c>
      <c r="AM319" s="914" t="str">
        <f>_xlfn.XLOOKUP($G319,'Step 3.3 Heating System'!$C$120:$C$219,'Step 3.3 Heating System'!$AB$120:$AB$219,"",0,1)</f>
        <v/>
      </c>
      <c r="AN319" s="914" t="str">
        <f>_xlfn.XLOOKUP($G319,'Step 3.3 Heating System'!$C$120:$C$219,'Step 3.3 Heating System'!$AC$120:$AC$219,"",0,1)</f>
        <v/>
      </c>
      <c r="AO319" s="1414" t="str">
        <f>IF('Step 3.2 Building Details'!D57="","",'Step 3.2 Building Details'!D57)</f>
        <v/>
      </c>
      <c r="AP319" s="1414" t="str">
        <f>IF('Step 3.2 Building Details'!E57="","",'Step 3.2 Building Details'!E57)</f>
        <v/>
      </c>
      <c r="AQ319" s="1414" t="str">
        <f>IF('Step 3.2 Building Details'!F57="","",'Step 3.2 Building Details'!F57)</f>
        <v/>
      </c>
      <c r="AR319" s="1414" t="str">
        <f>IF('Step 3.2 Building Details'!G57="","",'Step 3.2 Building Details'!G57)</f>
        <v/>
      </c>
      <c r="AS319" s="1414" t="str">
        <f>IF('Step 3.2 Building Details'!H57="","",'Step 3.2 Building Details'!H57)</f>
        <v/>
      </c>
      <c r="AT319" s="1414" t="str">
        <f>IF('Step 3.2 Building Details'!I57="","",'Step 3.2 Building Details'!I57)</f>
        <v/>
      </c>
      <c r="AU319" s="1414" t="str">
        <f>IF('Step 3.2 Building Details'!J57="","",'Step 3.2 Building Details'!J57)</f>
        <v/>
      </c>
      <c r="AV319" s="1414" t="str">
        <f>IF('Step 3.2 Building Details'!K57="","",'Step 3.2 Building Details'!K57)</f>
        <v/>
      </c>
      <c r="AW319" s="1414" t="str">
        <f>IF('Step 3.2 Building Details'!L57="","",'Step 3.2 Building Details'!L57)</f>
        <v/>
      </c>
      <c r="AX319" s="1414" t="str">
        <f>IF('Step 3.2 Building Details'!M57="","",'Step 3.2 Building Details'!M57)</f>
        <v/>
      </c>
      <c r="AY319" s="1414" t="str">
        <f>IF('Step 3.2 Building Details'!N57="","",'Step 3.2 Building Details'!N57)</f>
        <v/>
      </c>
      <c r="AZ319" s="1414" t="str">
        <f>IF('Step 3.2 Building Details'!O57="","",'Step 3.2 Building Details'!O57)</f>
        <v/>
      </c>
      <c r="BB319" s="799" t="s">
        <v>1917</v>
      </c>
      <c r="BC319" s="799"/>
      <c r="BE319" s="860" t="str">
        <f>IFERROR((SUMIFS('Step 4 Support Tool'!$N$18:$N$217,'Step 4 Support Tool'!$E$18:$E$217,PETREAD!G319)+SUMIFS('Step 4 Support Tool'!$N$222:$N$321,'Step 4 Support Tool'!$E$222:$E$321,PETREAD!G319))/'Step 4 Support Tool'!$O$9,"")</f>
        <v/>
      </c>
      <c r="BF319" s="424"/>
      <c r="BG319" s="424"/>
      <c r="BH319" s="424"/>
      <c r="BI319" s="424"/>
      <c r="BJ319" s="424"/>
      <c r="BK319" s="424"/>
      <c r="BL319" s="424"/>
      <c r="BM319" s="424"/>
      <c r="BN319" s="424"/>
      <c r="BO319" s="424"/>
      <c r="BP319" s="424"/>
      <c r="BQ319" s="424"/>
      <c r="BR319" s="424"/>
      <c r="CL319" s="424"/>
      <c r="CM319" s="424"/>
      <c r="CN319" s="424"/>
      <c r="CO319" s="424"/>
      <c r="CP319" s="424"/>
      <c r="CQ319" s="424"/>
      <c r="CS319" s="424"/>
      <c r="CT319" s="424"/>
      <c r="CU319" s="424"/>
      <c r="CV319" s="424"/>
      <c r="CW319" s="424"/>
      <c r="CX319" s="424"/>
      <c r="CY319" s="424"/>
      <c r="CZ319" s="424"/>
      <c r="DB319" s="424"/>
      <c r="DC319" s="424"/>
      <c r="DD319" s="424"/>
      <c r="DE319" s="424"/>
      <c r="DF319" s="424"/>
      <c r="DG319" s="424"/>
      <c r="DI319" s="424"/>
      <c r="DJ319" s="424"/>
      <c r="DK319" s="424"/>
      <c r="DL319" s="424"/>
      <c r="DM319" s="424"/>
      <c r="DN319" s="424"/>
      <c r="DO319" s="424"/>
      <c r="DP319" s="424"/>
      <c r="DQ319" s="424"/>
      <c r="DR319" s="424"/>
      <c r="DS319" s="424"/>
      <c r="DT319" s="424"/>
      <c r="DU319" s="424"/>
      <c r="DV319" s="424"/>
      <c r="DW319" s="424"/>
      <c r="DX319" s="424"/>
      <c r="DY319" s="424"/>
      <c r="DZ319" s="424"/>
      <c r="EA319" s="424"/>
      <c r="EB319" s="424"/>
      <c r="EC319" s="424"/>
      <c r="ED319" s="424"/>
      <c r="EE319" s="424"/>
      <c r="EF319" s="424"/>
      <c r="EG319" s="424"/>
      <c r="EH319" s="424"/>
      <c r="EI319" s="424"/>
      <c r="EJ319" s="424"/>
      <c r="EK319" s="424"/>
      <c r="EL319" s="424"/>
      <c r="EM319" s="424"/>
      <c r="EN319" s="424"/>
      <c r="EO319" s="424"/>
      <c r="EP319" s="424"/>
      <c r="EQ319" s="424"/>
      <c r="ER319" s="424"/>
      <c r="ES319" s="424"/>
      <c r="ET319" s="424"/>
      <c r="EU319" s="424"/>
      <c r="EV319" s="424"/>
      <c r="EW319" s="424"/>
      <c r="EX319" s="424"/>
      <c r="EY319" s="424"/>
      <c r="EZ319" s="424"/>
      <c r="FA319" s="424"/>
      <c r="FB319" s="424"/>
      <c r="FC319" s="424"/>
      <c r="FD319" s="424"/>
      <c r="FE319" s="424"/>
      <c r="FF319" s="424"/>
      <c r="FG319" s="424"/>
      <c r="FH319" s="424"/>
      <c r="FI319" s="424"/>
      <c r="FJ319" s="424"/>
      <c r="FK319" s="424"/>
      <c r="FL319" s="424"/>
      <c r="FM319" s="424"/>
      <c r="FN319" s="424"/>
      <c r="FO319" s="424"/>
      <c r="FP319" s="424"/>
      <c r="FQ319" s="424"/>
      <c r="FR319" s="424"/>
      <c r="FS319" s="424"/>
      <c r="FT319" s="424"/>
      <c r="FU319" s="424"/>
    </row>
    <row r="320" spans="1:177" ht="12" customHeight="1" x14ac:dyDescent="0.25">
      <c r="A320" s="449" t="str">
        <f t="shared" si="51"/>
        <v/>
      </c>
      <c r="B320" s="449" t="str">
        <f t="shared" si="59"/>
        <v/>
      </c>
      <c r="C320" s="447" t="str">
        <f t="shared" si="60"/>
        <v/>
      </c>
      <c r="D320" s="449" t="str">
        <f>'Step 3.1 Site Details'!C60</f>
        <v>Building 51</v>
      </c>
      <c r="E320" s="449" t="str">
        <f>TRIM('Step 3.1 Site Details'!A60)</f>
        <v/>
      </c>
      <c r="F320" s="447">
        <f>'Step 3.1 Site Details'!B60</f>
        <v>0</v>
      </c>
      <c r="G320" s="449" t="str">
        <f>IF('Step 3.1 Site Details'!D60="","",TRIM('Step 3.1 Site Details'!D60))</f>
        <v/>
      </c>
      <c r="H320" s="447">
        <f>'Step 3.1 Site Details'!E60</f>
        <v>0</v>
      </c>
      <c r="I320" s="447">
        <f>'Step 3.1 Site Details'!F60</f>
        <v>0</v>
      </c>
      <c r="J320" s="952">
        <f>'Step 3.1 Site Details'!G60</f>
        <v>0</v>
      </c>
      <c r="K320" s="995">
        <f>'Step 3.1 Site Details'!H60</f>
        <v>0</v>
      </c>
      <c r="L320" s="447">
        <f>'Step 3.1 Site Details'!I60</f>
        <v>0</v>
      </c>
      <c r="M320" s="996">
        <f>'Step 3.1 Site Details'!J60</f>
        <v>0</v>
      </c>
      <c r="N320" s="996">
        <f>'Step 3.1 Site Details'!K60</f>
        <v>0</v>
      </c>
      <c r="O320" s="959">
        <f>'Step 3.1 Site Details'!L60</f>
        <v>0</v>
      </c>
      <c r="P320" s="959">
        <f>'Step 3.1 Site Details'!M60</f>
        <v>0</v>
      </c>
      <c r="Q320" s="1399">
        <f>'Step 3.1 Site Details'!N60</f>
        <v>0</v>
      </c>
      <c r="R320" s="1399">
        <f>'Step 3.1 Site Details'!O60</f>
        <v>0</v>
      </c>
      <c r="S320" s="955">
        <f>'Step 3.1 Site Details'!P60</f>
        <v>0</v>
      </c>
      <c r="T320" s="955">
        <f>'Step 3.1 Site Details'!Q60</f>
        <v>0</v>
      </c>
      <c r="U320" s="955">
        <f>'Step 3.1 Site Details'!R60</f>
        <v>0</v>
      </c>
      <c r="V320" s="955">
        <f>'Step 3.1 Site Details'!S60</f>
        <v>0</v>
      </c>
      <c r="W320" s="955">
        <f>'Step 3.1 Site Details'!T60</f>
        <v>0</v>
      </c>
      <c r="X320" s="955">
        <f>'Step 3.1 Site Details'!U60</f>
        <v>0</v>
      </c>
      <c r="Y320" s="859">
        <f>IFERROR(((_xlfn.XLOOKUP(G320,'Step 4 Support Tool'!$E$222:$E$321,'Step 4 Support Tool'!$I$222:$I$321,"",0,1)*PETREAD!O320)/100),"")</f>
        <v>0</v>
      </c>
      <c r="Z320" s="859">
        <f>IFERROR(((_xlfn.XLOOKUP(G320,'Step 4 Support Tool'!$E$222:$E$321,'Step 4 Support Tool'!$K$222:$K$321,"",0,1)*PETREAD!P320)/100),"")</f>
        <v>0</v>
      </c>
      <c r="AA320" s="859">
        <f t="shared" si="56"/>
        <v>0</v>
      </c>
      <c r="AB320" s="859">
        <f>IFERROR(AA320-(SUMIFS('Step 4 Support Tool'!$O$18:$O$217,'Step 4 Support Tool'!$E$18:$E$217,PETREAD!G320)+SUMIFS('Step 4 Support Tool'!$O$222:$O$321,'Step 4 Support Tool'!$E$222:$E$321,PETREAD!G320)),"")</f>
        <v>0</v>
      </c>
      <c r="AC320" s="860" t="str">
        <f t="shared" si="57"/>
        <v/>
      </c>
      <c r="AD320" s="917">
        <f>SUMIFS('Step 3.3 Heating System'!$J$12:$J$111,'Step 3.3 Heating System'!$C$12:$C$111,PETREAD!$G320,'Step 3.3 Heating System'!$G$12:$G$111,"Removed")</f>
        <v>0</v>
      </c>
      <c r="AE320" s="917">
        <f>SUMIFS('Step 3.3 Heating System'!$J$12:$J$111,'Step 3.3 Heating System'!$C$12:$C$111,PETREAD!$G320,'Step 3.3 Heating System'!$G$12:$G$111,"Retained")</f>
        <v>0</v>
      </c>
      <c r="AF320" s="914" t="str">
        <f t="shared" si="58"/>
        <v/>
      </c>
      <c r="AG320" s="870">
        <f>(SUMIFS('Step 4 Support Tool'!$N$18:$N$217,'Step 4 Support Tool'!$E$18:$E$217,PETREAD!G320)+SUMIFS('Step 4 Support Tool'!$N$222:$N$321,'Step 4 Support Tool'!$E$222:$E$321,PETREAD!G320))</f>
        <v>0</v>
      </c>
      <c r="AH320" s="870" t="str">
        <f>IFERROR(BE320*'Step 5 Project Governance'!D64,"")</f>
        <v/>
      </c>
      <c r="AI320" s="912" t="str">
        <f t="shared" si="61"/>
        <v/>
      </c>
      <c r="AJ320" s="917">
        <f>(SUMIFS('Step 4 Support Tool'!$S$18:$S$217,'Step 4 Support Tool'!$E$18:$E$217,PETREAD!G320)+SUMIFS('Step 4 Support Tool'!$S$222:$S$321,'Step 4 Support Tool'!$E$222:$E$321,PETREAD!G320))</f>
        <v>0</v>
      </c>
      <c r="AK320" s="917" t="str">
        <f t="shared" si="62"/>
        <v/>
      </c>
      <c r="AL320" s="860" t="str">
        <f>IFERROR(SUMIF('Step 4 Support Tool'!$E$18:$E$217,PETREAD!G320,'Step 4 Support Tool'!$N$18:$N$217)/(SUMIF('Step 4 Support Tool'!$E$18:$E$217,PETREAD!G320,'Step 4 Support Tool'!$N$18:$N$217)+SUMIF('Step 4 Support Tool'!$E$222:$E$321,PETREAD!G320,'Step 4 Support Tool'!$N$222:$N$321)),"")</f>
        <v/>
      </c>
      <c r="AM320" s="914" t="str">
        <f>_xlfn.XLOOKUP($G320,'Step 3.3 Heating System'!$C$120:$C$219,'Step 3.3 Heating System'!$AB$120:$AB$219,"",0,1)</f>
        <v/>
      </c>
      <c r="AN320" s="914" t="str">
        <f>_xlfn.XLOOKUP($G320,'Step 3.3 Heating System'!$C$120:$C$219,'Step 3.3 Heating System'!$AC$120:$AC$219,"",0,1)</f>
        <v/>
      </c>
      <c r="AO320" s="1414" t="str">
        <f>IF('Step 3.2 Building Details'!D58="","",'Step 3.2 Building Details'!D58)</f>
        <v/>
      </c>
      <c r="AP320" s="1414" t="str">
        <f>IF('Step 3.2 Building Details'!E58="","",'Step 3.2 Building Details'!E58)</f>
        <v/>
      </c>
      <c r="AQ320" s="1414" t="str">
        <f>IF('Step 3.2 Building Details'!F58="","",'Step 3.2 Building Details'!F58)</f>
        <v/>
      </c>
      <c r="AR320" s="1414" t="str">
        <f>IF('Step 3.2 Building Details'!G58="","",'Step 3.2 Building Details'!G58)</f>
        <v/>
      </c>
      <c r="AS320" s="1414" t="str">
        <f>IF('Step 3.2 Building Details'!H58="","",'Step 3.2 Building Details'!H58)</f>
        <v/>
      </c>
      <c r="AT320" s="1414" t="str">
        <f>IF('Step 3.2 Building Details'!I58="","",'Step 3.2 Building Details'!I58)</f>
        <v/>
      </c>
      <c r="AU320" s="1414" t="str">
        <f>IF('Step 3.2 Building Details'!J58="","",'Step 3.2 Building Details'!J58)</f>
        <v/>
      </c>
      <c r="AV320" s="1414" t="str">
        <f>IF('Step 3.2 Building Details'!K58="","",'Step 3.2 Building Details'!K58)</f>
        <v/>
      </c>
      <c r="AW320" s="1414" t="str">
        <f>IF('Step 3.2 Building Details'!L58="","",'Step 3.2 Building Details'!L58)</f>
        <v/>
      </c>
      <c r="AX320" s="1414" t="str">
        <f>IF('Step 3.2 Building Details'!M58="","",'Step 3.2 Building Details'!M58)</f>
        <v/>
      </c>
      <c r="AY320" s="1414" t="str">
        <f>IF('Step 3.2 Building Details'!N58="","",'Step 3.2 Building Details'!N58)</f>
        <v/>
      </c>
      <c r="AZ320" s="1414" t="str">
        <f>IF('Step 3.2 Building Details'!O58="","",'Step 3.2 Building Details'!O58)</f>
        <v/>
      </c>
      <c r="BB320" s="799" t="s">
        <v>1918</v>
      </c>
      <c r="BC320" s="799"/>
      <c r="BE320" s="860" t="str">
        <f>IFERROR((SUMIFS('Step 4 Support Tool'!$N$18:$N$217,'Step 4 Support Tool'!$E$18:$E$217,PETREAD!G320)+SUMIFS('Step 4 Support Tool'!$N$222:$N$321,'Step 4 Support Tool'!$E$222:$E$321,PETREAD!G320))/'Step 4 Support Tool'!$O$9,"")</f>
        <v/>
      </c>
      <c r="BF320" s="424"/>
      <c r="BG320" s="424"/>
      <c r="BH320" s="424"/>
      <c r="BI320" s="424"/>
      <c r="BJ320" s="424"/>
      <c r="BK320" s="424"/>
      <c r="BL320" s="424"/>
      <c r="BM320" s="424"/>
      <c r="BN320" s="424"/>
      <c r="BO320" s="424"/>
      <c r="BP320" s="424"/>
      <c r="BQ320" s="424"/>
      <c r="BR320" s="424"/>
      <c r="CL320" s="424"/>
      <c r="CM320" s="424"/>
      <c r="CN320" s="424"/>
      <c r="CO320" s="424"/>
      <c r="CP320" s="424"/>
      <c r="CQ320" s="424"/>
      <c r="CS320" s="424"/>
      <c r="CT320" s="424"/>
      <c r="CU320" s="424"/>
      <c r="CV320" s="424"/>
      <c r="CW320" s="424"/>
      <c r="CX320" s="424"/>
      <c r="CY320" s="424"/>
      <c r="CZ320" s="424"/>
      <c r="DB320" s="424"/>
      <c r="DC320" s="424"/>
      <c r="DD320" s="424"/>
      <c r="DE320" s="424"/>
      <c r="DF320" s="424"/>
      <c r="DG320" s="424"/>
      <c r="DI320" s="424"/>
      <c r="DJ320" s="424"/>
      <c r="DK320" s="424"/>
      <c r="DL320" s="424"/>
      <c r="DM320" s="424"/>
      <c r="DN320" s="424"/>
      <c r="DO320" s="424"/>
      <c r="DP320" s="424"/>
      <c r="DQ320" s="424"/>
      <c r="DR320" s="424"/>
      <c r="DS320" s="424"/>
      <c r="DT320" s="424"/>
      <c r="DU320" s="424"/>
      <c r="DV320" s="424"/>
      <c r="DW320" s="424"/>
      <c r="DX320" s="424"/>
      <c r="DY320" s="424"/>
      <c r="DZ320" s="424"/>
      <c r="EA320" s="424"/>
      <c r="EB320" s="424"/>
      <c r="EC320" s="424"/>
      <c r="ED320" s="424"/>
      <c r="EE320" s="424"/>
      <c r="EF320" s="424"/>
      <c r="EG320" s="424"/>
      <c r="EH320" s="424"/>
      <c r="EI320" s="424"/>
      <c r="EJ320" s="424"/>
      <c r="EK320" s="424"/>
      <c r="EL320" s="424"/>
      <c r="EM320" s="424"/>
      <c r="EN320" s="424"/>
      <c r="EO320" s="424"/>
      <c r="EP320" s="424"/>
      <c r="EQ320" s="424"/>
      <c r="ER320" s="424"/>
      <c r="ES320" s="424"/>
      <c r="ET320" s="424"/>
      <c r="EU320" s="424"/>
      <c r="EV320" s="424"/>
      <c r="EW320" s="424"/>
      <c r="EX320" s="424"/>
      <c r="EY320" s="424"/>
      <c r="EZ320" s="424"/>
      <c r="FA320" s="424"/>
      <c r="FB320" s="424"/>
      <c r="FC320" s="424"/>
      <c r="FD320" s="424"/>
      <c r="FE320" s="424"/>
      <c r="FF320" s="424"/>
      <c r="FG320" s="424"/>
      <c r="FH320" s="424"/>
      <c r="FI320" s="424"/>
      <c r="FJ320" s="424"/>
      <c r="FK320" s="424"/>
      <c r="FL320" s="424"/>
      <c r="FM320" s="424"/>
      <c r="FN320" s="424"/>
      <c r="FO320" s="424"/>
      <c r="FP320" s="424"/>
      <c r="FQ320" s="424"/>
      <c r="FR320" s="424"/>
      <c r="FS320" s="424"/>
      <c r="FT320" s="424"/>
      <c r="FU320" s="424"/>
    </row>
    <row r="321" spans="1:177" ht="12" customHeight="1" x14ac:dyDescent="0.25">
      <c r="A321" s="449" t="str">
        <f t="shared" si="51"/>
        <v/>
      </c>
      <c r="B321" s="449" t="str">
        <f t="shared" si="59"/>
        <v/>
      </c>
      <c r="C321" s="447" t="str">
        <f t="shared" si="60"/>
        <v/>
      </c>
      <c r="D321" s="449" t="str">
        <f>'Step 3.1 Site Details'!C61</f>
        <v>Building 52</v>
      </c>
      <c r="E321" s="449" t="str">
        <f>TRIM('Step 3.1 Site Details'!A61)</f>
        <v/>
      </c>
      <c r="F321" s="447">
        <f>'Step 3.1 Site Details'!B61</f>
        <v>0</v>
      </c>
      <c r="G321" s="449" t="str">
        <f>IF('Step 3.1 Site Details'!D61="","",TRIM('Step 3.1 Site Details'!D61))</f>
        <v/>
      </c>
      <c r="H321" s="447">
        <f>'Step 3.1 Site Details'!E61</f>
        <v>0</v>
      </c>
      <c r="I321" s="447">
        <f>'Step 3.1 Site Details'!F61</f>
        <v>0</v>
      </c>
      <c r="J321" s="952">
        <f>'Step 3.1 Site Details'!G61</f>
        <v>0</v>
      </c>
      <c r="K321" s="995">
        <f>'Step 3.1 Site Details'!H61</f>
        <v>0</v>
      </c>
      <c r="L321" s="447">
        <f>'Step 3.1 Site Details'!I61</f>
        <v>0</v>
      </c>
      <c r="M321" s="996">
        <f>'Step 3.1 Site Details'!J61</f>
        <v>0</v>
      </c>
      <c r="N321" s="996">
        <f>'Step 3.1 Site Details'!K61</f>
        <v>0</v>
      </c>
      <c r="O321" s="959">
        <f>'Step 3.1 Site Details'!L61</f>
        <v>0</v>
      </c>
      <c r="P321" s="959">
        <f>'Step 3.1 Site Details'!M61</f>
        <v>0</v>
      </c>
      <c r="Q321" s="1399">
        <f>'Step 3.1 Site Details'!N61</f>
        <v>0</v>
      </c>
      <c r="R321" s="1399">
        <f>'Step 3.1 Site Details'!O61</f>
        <v>0</v>
      </c>
      <c r="S321" s="955">
        <f>'Step 3.1 Site Details'!P61</f>
        <v>0</v>
      </c>
      <c r="T321" s="955">
        <f>'Step 3.1 Site Details'!Q61</f>
        <v>0</v>
      </c>
      <c r="U321" s="955">
        <f>'Step 3.1 Site Details'!R61</f>
        <v>0</v>
      </c>
      <c r="V321" s="955">
        <f>'Step 3.1 Site Details'!S61</f>
        <v>0</v>
      </c>
      <c r="W321" s="955">
        <f>'Step 3.1 Site Details'!T61</f>
        <v>0</v>
      </c>
      <c r="X321" s="955">
        <f>'Step 3.1 Site Details'!U61</f>
        <v>0</v>
      </c>
      <c r="Y321" s="859">
        <f>IFERROR(((_xlfn.XLOOKUP(G321,'Step 4 Support Tool'!$E$222:$E$321,'Step 4 Support Tool'!$I$222:$I$321,"",0,1)*PETREAD!O321)/100),"")</f>
        <v>0</v>
      </c>
      <c r="Z321" s="859">
        <f>IFERROR(((_xlfn.XLOOKUP(G321,'Step 4 Support Tool'!$E$222:$E$321,'Step 4 Support Tool'!$K$222:$K$321,"",0,1)*PETREAD!P321)/100),"")</f>
        <v>0</v>
      </c>
      <c r="AA321" s="859">
        <f t="shared" si="56"/>
        <v>0</v>
      </c>
      <c r="AB321" s="859">
        <f>IFERROR(AA321-(SUMIFS('Step 4 Support Tool'!$O$18:$O$217,'Step 4 Support Tool'!$E$18:$E$217,PETREAD!G321)+SUMIFS('Step 4 Support Tool'!$O$222:$O$321,'Step 4 Support Tool'!$E$222:$E$321,PETREAD!G321)),"")</f>
        <v>0</v>
      </c>
      <c r="AC321" s="860" t="str">
        <f t="shared" si="57"/>
        <v/>
      </c>
      <c r="AD321" s="917">
        <f>SUMIFS('Step 3.3 Heating System'!$J$12:$J$111,'Step 3.3 Heating System'!$C$12:$C$111,PETREAD!$G321,'Step 3.3 Heating System'!$G$12:$G$111,"Removed")</f>
        <v>0</v>
      </c>
      <c r="AE321" s="917">
        <f>SUMIFS('Step 3.3 Heating System'!$J$12:$J$111,'Step 3.3 Heating System'!$C$12:$C$111,PETREAD!$G321,'Step 3.3 Heating System'!$G$12:$G$111,"Retained")</f>
        <v>0</v>
      </c>
      <c r="AF321" s="914" t="str">
        <f t="shared" si="58"/>
        <v/>
      </c>
      <c r="AG321" s="870">
        <f>(SUMIFS('Step 4 Support Tool'!$N$18:$N$217,'Step 4 Support Tool'!$E$18:$E$217,PETREAD!G321)+SUMIFS('Step 4 Support Tool'!$N$222:$N$321,'Step 4 Support Tool'!$E$222:$E$321,PETREAD!G321))</f>
        <v>0</v>
      </c>
      <c r="AH321" s="870" t="str">
        <f>IFERROR(BE321*'Step 5 Project Governance'!D65,"")</f>
        <v/>
      </c>
      <c r="AI321" s="912" t="str">
        <f t="shared" si="61"/>
        <v/>
      </c>
      <c r="AJ321" s="917">
        <f>(SUMIFS('Step 4 Support Tool'!$S$18:$S$217,'Step 4 Support Tool'!$E$18:$E$217,PETREAD!G321)+SUMIFS('Step 4 Support Tool'!$S$222:$S$321,'Step 4 Support Tool'!$E$222:$E$321,PETREAD!G321))</f>
        <v>0</v>
      </c>
      <c r="AK321" s="917" t="str">
        <f t="shared" si="62"/>
        <v/>
      </c>
      <c r="AL321" s="860" t="str">
        <f>IFERROR(SUMIF('Step 4 Support Tool'!$E$18:$E$217,PETREAD!G321,'Step 4 Support Tool'!$N$18:$N$217)/(SUMIF('Step 4 Support Tool'!$E$18:$E$217,PETREAD!G321,'Step 4 Support Tool'!$N$18:$N$217)+SUMIF('Step 4 Support Tool'!$E$222:$E$321,PETREAD!G321,'Step 4 Support Tool'!$N$222:$N$321)),"")</f>
        <v/>
      </c>
      <c r="AM321" s="914" t="str">
        <f>_xlfn.XLOOKUP($G321,'Step 3.3 Heating System'!$C$120:$C$219,'Step 3.3 Heating System'!$AB$120:$AB$219,"",0,1)</f>
        <v/>
      </c>
      <c r="AN321" s="914" t="str">
        <f>_xlfn.XLOOKUP($G321,'Step 3.3 Heating System'!$C$120:$C$219,'Step 3.3 Heating System'!$AC$120:$AC$219,"",0,1)</f>
        <v/>
      </c>
      <c r="AO321" s="1414" t="str">
        <f>IF('Step 3.2 Building Details'!D59="","",'Step 3.2 Building Details'!D59)</f>
        <v/>
      </c>
      <c r="AP321" s="1414" t="str">
        <f>IF('Step 3.2 Building Details'!E59="","",'Step 3.2 Building Details'!E59)</f>
        <v/>
      </c>
      <c r="AQ321" s="1414" t="str">
        <f>IF('Step 3.2 Building Details'!F59="","",'Step 3.2 Building Details'!F59)</f>
        <v/>
      </c>
      <c r="AR321" s="1414" t="str">
        <f>IF('Step 3.2 Building Details'!G59="","",'Step 3.2 Building Details'!G59)</f>
        <v/>
      </c>
      <c r="AS321" s="1414" t="str">
        <f>IF('Step 3.2 Building Details'!H59="","",'Step 3.2 Building Details'!H59)</f>
        <v/>
      </c>
      <c r="AT321" s="1414" t="str">
        <f>IF('Step 3.2 Building Details'!I59="","",'Step 3.2 Building Details'!I59)</f>
        <v/>
      </c>
      <c r="AU321" s="1414" t="str">
        <f>IF('Step 3.2 Building Details'!J59="","",'Step 3.2 Building Details'!J59)</f>
        <v/>
      </c>
      <c r="AV321" s="1414" t="str">
        <f>IF('Step 3.2 Building Details'!K59="","",'Step 3.2 Building Details'!K59)</f>
        <v/>
      </c>
      <c r="AW321" s="1414" t="str">
        <f>IF('Step 3.2 Building Details'!L59="","",'Step 3.2 Building Details'!L59)</f>
        <v/>
      </c>
      <c r="AX321" s="1414" t="str">
        <f>IF('Step 3.2 Building Details'!M59="","",'Step 3.2 Building Details'!M59)</f>
        <v/>
      </c>
      <c r="AY321" s="1414" t="str">
        <f>IF('Step 3.2 Building Details'!N59="","",'Step 3.2 Building Details'!N59)</f>
        <v/>
      </c>
      <c r="AZ321" s="1414" t="str">
        <f>IF('Step 3.2 Building Details'!O59="","",'Step 3.2 Building Details'!O59)</f>
        <v/>
      </c>
      <c r="BB321" s="799" t="s">
        <v>1919</v>
      </c>
      <c r="BC321" s="799"/>
      <c r="BE321" s="860" t="str">
        <f>IFERROR((SUMIFS('Step 4 Support Tool'!$N$18:$N$217,'Step 4 Support Tool'!$E$18:$E$217,PETREAD!G321)+SUMIFS('Step 4 Support Tool'!$N$222:$N$321,'Step 4 Support Tool'!$E$222:$E$321,PETREAD!G321))/'Step 4 Support Tool'!$O$9,"")</f>
        <v/>
      </c>
      <c r="BF321" s="424"/>
      <c r="BG321" s="424"/>
      <c r="BH321" s="424"/>
      <c r="BI321" s="424"/>
      <c r="BJ321" s="424"/>
      <c r="BK321" s="424"/>
      <c r="BL321" s="424"/>
      <c r="BM321" s="424"/>
      <c r="BN321" s="424"/>
      <c r="BO321" s="424"/>
      <c r="BP321" s="424"/>
      <c r="BQ321" s="424"/>
      <c r="BR321" s="424"/>
      <c r="CL321" s="424"/>
      <c r="CM321" s="424"/>
      <c r="CN321" s="424"/>
      <c r="CO321" s="424"/>
      <c r="CP321" s="424"/>
      <c r="CQ321" s="424"/>
      <c r="CS321" s="424"/>
      <c r="CT321" s="424"/>
      <c r="CU321" s="424"/>
      <c r="CV321" s="424"/>
      <c r="CW321" s="424"/>
      <c r="CX321" s="424"/>
      <c r="CY321" s="424"/>
      <c r="CZ321" s="424"/>
      <c r="DB321" s="424"/>
      <c r="DC321" s="424"/>
      <c r="DD321" s="424"/>
      <c r="DE321" s="424"/>
      <c r="DF321" s="424"/>
      <c r="DG321" s="424"/>
      <c r="DI321" s="424"/>
      <c r="DJ321" s="424"/>
      <c r="DK321" s="424"/>
      <c r="DL321" s="424"/>
      <c r="DM321" s="424"/>
      <c r="DN321" s="424"/>
      <c r="DO321" s="424"/>
      <c r="DP321" s="424"/>
      <c r="DQ321" s="424"/>
      <c r="DR321" s="424"/>
      <c r="DS321" s="424"/>
      <c r="DT321" s="424"/>
      <c r="DU321" s="424"/>
      <c r="DV321" s="424"/>
      <c r="DW321" s="424"/>
      <c r="DX321" s="424"/>
      <c r="DY321" s="424"/>
      <c r="DZ321" s="424"/>
      <c r="EA321" s="424"/>
      <c r="EB321" s="424"/>
      <c r="EC321" s="424"/>
      <c r="ED321" s="424"/>
      <c r="EE321" s="424"/>
      <c r="EF321" s="424"/>
      <c r="EG321" s="424"/>
      <c r="EH321" s="424"/>
      <c r="EI321" s="424"/>
      <c r="EJ321" s="424"/>
      <c r="EK321" s="424"/>
      <c r="EL321" s="424"/>
      <c r="EM321" s="424"/>
      <c r="EN321" s="424"/>
      <c r="EO321" s="424"/>
      <c r="EP321" s="424"/>
      <c r="EQ321" s="424"/>
      <c r="ER321" s="424"/>
      <c r="ES321" s="424"/>
      <c r="ET321" s="424"/>
      <c r="EU321" s="424"/>
      <c r="EV321" s="424"/>
      <c r="EW321" s="424"/>
      <c r="EX321" s="424"/>
      <c r="EY321" s="424"/>
      <c r="EZ321" s="424"/>
      <c r="FA321" s="424"/>
      <c r="FB321" s="424"/>
      <c r="FC321" s="424"/>
      <c r="FD321" s="424"/>
      <c r="FE321" s="424"/>
      <c r="FF321" s="424"/>
      <c r="FG321" s="424"/>
      <c r="FH321" s="424"/>
      <c r="FI321" s="424"/>
      <c r="FJ321" s="424"/>
      <c r="FK321" s="424"/>
      <c r="FL321" s="424"/>
      <c r="FM321" s="424"/>
      <c r="FN321" s="424"/>
      <c r="FO321" s="424"/>
      <c r="FP321" s="424"/>
      <c r="FQ321" s="424"/>
      <c r="FR321" s="424"/>
      <c r="FS321" s="424"/>
      <c r="FT321" s="424"/>
      <c r="FU321" s="424"/>
    </row>
    <row r="322" spans="1:177" ht="12" customHeight="1" x14ac:dyDescent="0.25">
      <c r="A322" s="449" t="str">
        <f t="shared" si="51"/>
        <v/>
      </c>
      <c r="B322" s="449" t="str">
        <f t="shared" si="59"/>
        <v/>
      </c>
      <c r="C322" s="447" t="str">
        <f t="shared" si="60"/>
        <v/>
      </c>
      <c r="D322" s="449" t="str">
        <f>'Step 3.1 Site Details'!C62</f>
        <v>Building 53</v>
      </c>
      <c r="E322" s="449" t="str">
        <f>TRIM('Step 3.1 Site Details'!A62)</f>
        <v/>
      </c>
      <c r="F322" s="447">
        <f>'Step 3.1 Site Details'!B62</f>
        <v>0</v>
      </c>
      <c r="G322" s="449" t="str">
        <f>IF('Step 3.1 Site Details'!D62="","",TRIM('Step 3.1 Site Details'!D62))</f>
        <v/>
      </c>
      <c r="H322" s="447">
        <f>'Step 3.1 Site Details'!E62</f>
        <v>0</v>
      </c>
      <c r="I322" s="447">
        <f>'Step 3.1 Site Details'!F62</f>
        <v>0</v>
      </c>
      <c r="J322" s="952">
        <f>'Step 3.1 Site Details'!G62</f>
        <v>0</v>
      </c>
      <c r="K322" s="995">
        <f>'Step 3.1 Site Details'!H62</f>
        <v>0</v>
      </c>
      <c r="L322" s="447">
        <f>'Step 3.1 Site Details'!I62</f>
        <v>0</v>
      </c>
      <c r="M322" s="996">
        <f>'Step 3.1 Site Details'!J62</f>
        <v>0</v>
      </c>
      <c r="N322" s="996">
        <f>'Step 3.1 Site Details'!K62</f>
        <v>0</v>
      </c>
      <c r="O322" s="959">
        <f>'Step 3.1 Site Details'!L62</f>
        <v>0</v>
      </c>
      <c r="P322" s="959">
        <f>'Step 3.1 Site Details'!M62</f>
        <v>0</v>
      </c>
      <c r="Q322" s="1399">
        <f>'Step 3.1 Site Details'!N62</f>
        <v>0</v>
      </c>
      <c r="R322" s="1399">
        <f>'Step 3.1 Site Details'!O62</f>
        <v>0</v>
      </c>
      <c r="S322" s="955">
        <f>'Step 3.1 Site Details'!P62</f>
        <v>0</v>
      </c>
      <c r="T322" s="955">
        <f>'Step 3.1 Site Details'!Q62</f>
        <v>0</v>
      </c>
      <c r="U322" s="955">
        <f>'Step 3.1 Site Details'!R62</f>
        <v>0</v>
      </c>
      <c r="V322" s="955">
        <f>'Step 3.1 Site Details'!S62</f>
        <v>0</v>
      </c>
      <c r="W322" s="955">
        <f>'Step 3.1 Site Details'!T62</f>
        <v>0</v>
      </c>
      <c r="X322" s="955">
        <f>'Step 3.1 Site Details'!U62</f>
        <v>0</v>
      </c>
      <c r="Y322" s="859">
        <f>IFERROR(((_xlfn.XLOOKUP(G322,'Step 4 Support Tool'!$E$222:$E$321,'Step 4 Support Tool'!$I$222:$I$321,"",0,1)*PETREAD!O322)/100),"")</f>
        <v>0</v>
      </c>
      <c r="Z322" s="859">
        <f>IFERROR(((_xlfn.XLOOKUP(G322,'Step 4 Support Tool'!$E$222:$E$321,'Step 4 Support Tool'!$K$222:$K$321,"",0,1)*PETREAD!P322)/100),"")</f>
        <v>0</v>
      </c>
      <c r="AA322" s="859">
        <f t="shared" si="56"/>
        <v>0</v>
      </c>
      <c r="AB322" s="859">
        <f>IFERROR(AA322-(SUMIFS('Step 4 Support Tool'!$O$18:$O$217,'Step 4 Support Tool'!$E$18:$E$217,PETREAD!G322)+SUMIFS('Step 4 Support Tool'!$O$222:$O$321,'Step 4 Support Tool'!$E$222:$E$321,PETREAD!G322)),"")</f>
        <v>0</v>
      </c>
      <c r="AC322" s="860" t="str">
        <f t="shared" si="57"/>
        <v/>
      </c>
      <c r="AD322" s="917">
        <f>SUMIFS('Step 3.3 Heating System'!$J$12:$J$111,'Step 3.3 Heating System'!$C$12:$C$111,PETREAD!$G322,'Step 3.3 Heating System'!$G$12:$G$111,"Removed")</f>
        <v>0</v>
      </c>
      <c r="AE322" s="917">
        <f>SUMIFS('Step 3.3 Heating System'!$J$12:$J$111,'Step 3.3 Heating System'!$C$12:$C$111,PETREAD!$G322,'Step 3.3 Heating System'!$G$12:$G$111,"Retained")</f>
        <v>0</v>
      </c>
      <c r="AF322" s="914" t="str">
        <f t="shared" si="58"/>
        <v/>
      </c>
      <c r="AG322" s="870">
        <f>(SUMIFS('Step 4 Support Tool'!$N$18:$N$217,'Step 4 Support Tool'!$E$18:$E$217,PETREAD!G322)+SUMIFS('Step 4 Support Tool'!$N$222:$N$321,'Step 4 Support Tool'!$E$222:$E$321,PETREAD!G322))</f>
        <v>0</v>
      </c>
      <c r="AH322" s="870" t="str">
        <f>IFERROR(BE322*'Step 5 Project Governance'!D66,"")</f>
        <v/>
      </c>
      <c r="AI322" s="912" t="str">
        <f t="shared" si="61"/>
        <v/>
      </c>
      <c r="AJ322" s="917">
        <f>(SUMIFS('Step 4 Support Tool'!$S$18:$S$217,'Step 4 Support Tool'!$E$18:$E$217,PETREAD!G322)+SUMIFS('Step 4 Support Tool'!$S$222:$S$321,'Step 4 Support Tool'!$E$222:$E$321,PETREAD!G322))</f>
        <v>0</v>
      </c>
      <c r="AK322" s="917" t="str">
        <f t="shared" si="62"/>
        <v/>
      </c>
      <c r="AL322" s="860" t="str">
        <f>IFERROR(SUMIF('Step 4 Support Tool'!$E$18:$E$217,PETREAD!G322,'Step 4 Support Tool'!$N$18:$N$217)/(SUMIF('Step 4 Support Tool'!$E$18:$E$217,PETREAD!G322,'Step 4 Support Tool'!$N$18:$N$217)+SUMIF('Step 4 Support Tool'!$E$222:$E$321,PETREAD!G322,'Step 4 Support Tool'!$N$222:$N$321)),"")</f>
        <v/>
      </c>
      <c r="AM322" s="914" t="str">
        <f>_xlfn.XLOOKUP($G322,'Step 3.3 Heating System'!$C$120:$C$219,'Step 3.3 Heating System'!$AB$120:$AB$219,"",0,1)</f>
        <v/>
      </c>
      <c r="AN322" s="914" t="str">
        <f>_xlfn.XLOOKUP($G322,'Step 3.3 Heating System'!$C$120:$C$219,'Step 3.3 Heating System'!$AC$120:$AC$219,"",0,1)</f>
        <v/>
      </c>
      <c r="AO322" s="1414" t="str">
        <f>IF('Step 3.2 Building Details'!D60="","",'Step 3.2 Building Details'!D60)</f>
        <v/>
      </c>
      <c r="AP322" s="1414" t="str">
        <f>IF('Step 3.2 Building Details'!E60="","",'Step 3.2 Building Details'!E60)</f>
        <v/>
      </c>
      <c r="AQ322" s="1414" t="str">
        <f>IF('Step 3.2 Building Details'!F60="","",'Step 3.2 Building Details'!F60)</f>
        <v/>
      </c>
      <c r="AR322" s="1414" t="str">
        <f>IF('Step 3.2 Building Details'!G60="","",'Step 3.2 Building Details'!G60)</f>
        <v/>
      </c>
      <c r="AS322" s="1414" t="str">
        <f>IF('Step 3.2 Building Details'!H60="","",'Step 3.2 Building Details'!H60)</f>
        <v/>
      </c>
      <c r="AT322" s="1414" t="str">
        <f>IF('Step 3.2 Building Details'!I60="","",'Step 3.2 Building Details'!I60)</f>
        <v/>
      </c>
      <c r="AU322" s="1414" t="str">
        <f>IF('Step 3.2 Building Details'!J60="","",'Step 3.2 Building Details'!J60)</f>
        <v/>
      </c>
      <c r="AV322" s="1414" t="str">
        <f>IF('Step 3.2 Building Details'!K60="","",'Step 3.2 Building Details'!K60)</f>
        <v/>
      </c>
      <c r="AW322" s="1414" t="str">
        <f>IF('Step 3.2 Building Details'!L60="","",'Step 3.2 Building Details'!L60)</f>
        <v/>
      </c>
      <c r="AX322" s="1414" t="str">
        <f>IF('Step 3.2 Building Details'!M60="","",'Step 3.2 Building Details'!M60)</f>
        <v/>
      </c>
      <c r="AY322" s="1414" t="str">
        <f>IF('Step 3.2 Building Details'!N60="","",'Step 3.2 Building Details'!N60)</f>
        <v/>
      </c>
      <c r="AZ322" s="1414" t="str">
        <f>IF('Step 3.2 Building Details'!O60="","",'Step 3.2 Building Details'!O60)</f>
        <v/>
      </c>
      <c r="BB322" s="799" t="s">
        <v>1920</v>
      </c>
      <c r="BC322" s="799"/>
      <c r="BE322" s="860" t="str">
        <f>IFERROR((SUMIFS('Step 4 Support Tool'!$N$18:$N$217,'Step 4 Support Tool'!$E$18:$E$217,PETREAD!G322)+SUMIFS('Step 4 Support Tool'!$N$222:$N$321,'Step 4 Support Tool'!$E$222:$E$321,PETREAD!G322))/'Step 4 Support Tool'!$O$9,"")</f>
        <v/>
      </c>
      <c r="BF322" s="424"/>
      <c r="BG322" s="424"/>
      <c r="BH322" s="424"/>
      <c r="BI322" s="424"/>
      <c r="BJ322" s="424"/>
      <c r="BK322" s="424"/>
      <c r="BL322" s="424"/>
      <c r="BM322" s="424"/>
      <c r="BN322" s="424"/>
      <c r="BO322" s="424"/>
      <c r="BP322" s="424"/>
      <c r="BQ322" s="424"/>
      <c r="BR322" s="424"/>
      <c r="CL322" s="424"/>
      <c r="CM322" s="424"/>
      <c r="CN322" s="424"/>
      <c r="CO322" s="424"/>
      <c r="CP322" s="424"/>
      <c r="CQ322" s="424"/>
      <c r="CS322" s="424"/>
      <c r="CT322" s="424"/>
      <c r="CU322" s="424"/>
      <c r="CV322" s="424"/>
      <c r="CW322" s="424"/>
      <c r="CX322" s="424"/>
      <c r="CY322" s="424"/>
      <c r="CZ322" s="424"/>
      <c r="DB322" s="424"/>
      <c r="DC322" s="424"/>
      <c r="DD322" s="424"/>
      <c r="DE322" s="424"/>
      <c r="DF322" s="424"/>
      <c r="DG322" s="424"/>
      <c r="DI322" s="424"/>
      <c r="DJ322" s="424"/>
      <c r="DK322" s="424"/>
      <c r="DL322" s="424"/>
      <c r="DM322" s="424"/>
      <c r="DN322" s="424"/>
      <c r="DO322" s="424"/>
      <c r="DP322" s="424"/>
      <c r="DQ322" s="424"/>
      <c r="DR322" s="424"/>
      <c r="DS322" s="424"/>
      <c r="DT322" s="424"/>
      <c r="DU322" s="424"/>
      <c r="DV322" s="424"/>
      <c r="DW322" s="424"/>
      <c r="DX322" s="424"/>
      <c r="DY322" s="424"/>
      <c r="DZ322" s="424"/>
      <c r="EA322" s="424"/>
      <c r="EB322" s="424"/>
      <c r="EC322" s="424"/>
      <c r="ED322" s="424"/>
      <c r="EE322" s="424"/>
      <c r="EF322" s="424"/>
      <c r="EG322" s="424"/>
      <c r="EH322" s="424"/>
      <c r="EI322" s="424"/>
      <c r="EJ322" s="424"/>
      <c r="EK322" s="424"/>
      <c r="EL322" s="424"/>
      <c r="EM322" s="424"/>
      <c r="EN322" s="424"/>
      <c r="EO322" s="424"/>
      <c r="EP322" s="424"/>
      <c r="EQ322" s="424"/>
      <c r="ER322" s="424"/>
      <c r="ES322" s="424"/>
      <c r="ET322" s="424"/>
      <c r="EU322" s="424"/>
      <c r="EV322" s="424"/>
      <c r="EW322" s="424"/>
      <c r="EX322" s="424"/>
      <c r="EY322" s="424"/>
      <c r="EZ322" s="424"/>
      <c r="FA322" s="424"/>
      <c r="FB322" s="424"/>
      <c r="FC322" s="424"/>
      <c r="FD322" s="424"/>
      <c r="FE322" s="424"/>
      <c r="FF322" s="424"/>
      <c r="FG322" s="424"/>
      <c r="FH322" s="424"/>
      <c r="FI322" s="424"/>
      <c r="FJ322" s="424"/>
      <c r="FK322" s="424"/>
      <c r="FL322" s="424"/>
      <c r="FM322" s="424"/>
      <c r="FN322" s="424"/>
      <c r="FO322" s="424"/>
      <c r="FP322" s="424"/>
      <c r="FQ322" s="424"/>
      <c r="FR322" s="424"/>
      <c r="FS322" s="424"/>
      <c r="FT322" s="424"/>
      <c r="FU322" s="424"/>
    </row>
    <row r="323" spans="1:177" ht="12" customHeight="1" x14ac:dyDescent="0.25">
      <c r="A323" s="449" t="str">
        <f t="shared" si="51"/>
        <v/>
      </c>
      <c r="B323" s="449" t="str">
        <f t="shared" si="59"/>
        <v/>
      </c>
      <c r="C323" s="447" t="str">
        <f t="shared" si="60"/>
        <v/>
      </c>
      <c r="D323" s="449" t="str">
        <f>'Step 3.1 Site Details'!C63</f>
        <v>Building 54</v>
      </c>
      <c r="E323" s="449" t="str">
        <f>TRIM('Step 3.1 Site Details'!A63)</f>
        <v/>
      </c>
      <c r="F323" s="447">
        <f>'Step 3.1 Site Details'!B63</f>
        <v>0</v>
      </c>
      <c r="G323" s="449" t="str">
        <f>IF('Step 3.1 Site Details'!D63="","",TRIM('Step 3.1 Site Details'!D63))</f>
        <v/>
      </c>
      <c r="H323" s="447">
        <f>'Step 3.1 Site Details'!E63</f>
        <v>0</v>
      </c>
      <c r="I323" s="447">
        <f>'Step 3.1 Site Details'!F63</f>
        <v>0</v>
      </c>
      <c r="J323" s="952">
        <f>'Step 3.1 Site Details'!G63</f>
        <v>0</v>
      </c>
      <c r="K323" s="995">
        <f>'Step 3.1 Site Details'!H63</f>
        <v>0</v>
      </c>
      <c r="L323" s="447">
        <f>'Step 3.1 Site Details'!I63</f>
        <v>0</v>
      </c>
      <c r="M323" s="996">
        <f>'Step 3.1 Site Details'!J63</f>
        <v>0</v>
      </c>
      <c r="N323" s="996">
        <f>'Step 3.1 Site Details'!K63</f>
        <v>0</v>
      </c>
      <c r="O323" s="959">
        <f>'Step 3.1 Site Details'!L63</f>
        <v>0</v>
      </c>
      <c r="P323" s="959">
        <f>'Step 3.1 Site Details'!M63</f>
        <v>0</v>
      </c>
      <c r="Q323" s="1399">
        <f>'Step 3.1 Site Details'!N63</f>
        <v>0</v>
      </c>
      <c r="R323" s="1399">
        <f>'Step 3.1 Site Details'!O63</f>
        <v>0</v>
      </c>
      <c r="S323" s="955">
        <f>'Step 3.1 Site Details'!P63</f>
        <v>0</v>
      </c>
      <c r="T323" s="955">
        <f>'Step 3.1 Site Details'!Q63</f>
        <v>0</v>
      </c>
      <c r="U323" s="955">
        <f>'Step 3.1 Site Details'!R63</f>
        <v>0</v>
      </c>
      <c r="V323" s="955">
        <f>'Step 3.1 Site Details'!S63</f>
        <v>0</v>
      </c>
      <c r="W323" s="955">
        <f>'Step 3.1 Site Details'!T63</f>
        <v>0</v>
      </c>
      <c r="X323" s="955">
        <f>'Step 3.1 Site Details'!U63</f>
        <v>0</v>
      </c>
      <c r="Y323" s="859">
        <f>IFERROR(((_xlfn.XLOOKUP(G323,'Step 4 Support Tool'!$E$222:$E$321,'Step 4 Support Tool'!$I$222:$I$321,"",0,1)*PETREAD!O323)/100),"")</f>
        <v>0</v>
      </c>
      <c r="Z323" s="859">
        <f>IFERROR(((_xlfn.XLOOKUP(G323,'Step 4 Support Tool'!$E$222:$E$321,'Step 4 Support Tool'!$K$222:$K$321,"",0,1)*PETREAD!P323)/100),"")</f>
        <v>0</v>
      </c>
      <c r="AA323" s="859">
        <f t="shared" si="56"/>
        <v>0</v>
      </c>
      <c r="AB323" s="859">
        <f>IFERROR(AA323-(SUMIFS('Step 4 Support Tool'!$O$18:$O$217,'Step 4 Support Tool'!$E$18:$E$217,PETREAD!G323)+SUMIFS('Step 4 Support Tool'!$O$222:$O$321,'Step 4 Support Tool'!$E$222:$E$321,PETREAD!G323)),"")</f>
        <v>0</v>
      </c>
      <c r="AC323" s="860" t="str">
        <f t="shared" si="57"/>
        <v/>
      </c>
      <c r="AD323" s="917">
        <f>SUMIFS('Step 3.3 Heating System'!$J$12:$J$111,'Step 3.3 Heating System'!$C$12:$C$111,PETREAD!$G323,'Step 3.3 Heating System'!$G$12:$G$111,"Removed")</f>
        <v>0</v>
      </c>
      <c r="AE323" s="917">
        <f>SUMIFS('Step 3.3 Heating System'!$J$12:$J$111,'Step 3.3 Heating System'!$C$12:$C$111,PETREAD!$G323,'Step 3.3 Heating System'!$G$12:$G$111,"Retained")</f>
        <v>0</v>
      </c>
      <c r="AF323" s="914" t="str">
        <f t="shared" si="58"/>
        <v/>
      </c>
      <c r="AG323" s="870">
        <f>(SUMIFS('Step 4 Support Tool'!$N$18:$N$217,'Step 4 Support Tool'!$E$18:$E$217,PETREAD!G323)+SUMIFS('Step 4 Support Tool'!$N$222:$N$321,'Step 4 Support Tool'!$E$222:$E$321,PETREAD!G323))</f>
        <v>0</v>
      </c>
      <c r="AH323" s="870" t="str">
        <f>IFERROR(BE323*'Step 5 Project Governance'!D67,"")</f>
        <v/>
      </c>
      <c r="AI323" s="912" t="str">
        <f t="shared" si="61"/>
        <v/>
      </c>
      <c r="AJ323" s="917">
        <f>(SUMIFS('Step 4 Support Tool'!$S$18:$S$217,'Step 4 Support Tool'!$E$18:$E$217,PETREAD!G323)+SUMIFS('Step 4 Support Tool'!$S$222:$S$321,'Step 4 Support Tool'!$E$222:$E$321,PETREAD!G323))</f>
        <v>0</v>
      </c>
      <c r="AK323" s="917" t="str">
        <f t="shared" si="62"/>
        <v/>
      </c>
      <c r="AL323" s="860" t="str">
        <f>IFERROR(SUMIF('Step 4 Support Tool'!$E$18:$E$217,PETREAD!G323,'Step 4 Support Tool'!$N$18:$N$217)/(SUMIF('Step 4 Support Tool'!$E$18:$E$217,PETREAD!G323,'Step 4 Support Tool'!$N$18:$N$217)+SUMIF('Step 4 Support Tool'!$E$222:$E$321,PETREAD!G323,'Step 4 Support Tool'!$N$222:$N$321)),"")</f>
        <v/>
      </c>
      <c r="AM323" s="914" t="str">
        <f>_xlfn.XLOOKUP($G323,'Step 3.3 Heating System'!$C$120:$C$219,'Step 3.3 Heating System'!$AB$120:$AB$219,"",0,1)</f>
        <v/>
      </c>
      <c r="AN323" s="914" t="str">
        <f>_xlfn.XLOOKUP($G323,'Step 3.3 Heating System'!$C$120:$C$219,'Step 3.3 Heating System'!$AC$120:$AC$219,"",0,1)</f>
        <v/>
      </c>
      <c r="AO323" s="1414" t="str">
        <f>IF('Step 3.2 Building Details'!D61="","",'Step 3.2 Building Details'!D61)</f>
        <v/>
      </c>
      <c r="AP323" s="1414" t="str">
        <f>IF('Step 3.2 Building Details'!E61="","",'Step 3.2 Building Details'!E61)</f>
        <v/>
      </c>
      <c r="AQ323" s="1414" t="str">
        <f>IF('Step 3.2 Building Details'!F61="","",'Step 3.2 Building Details'!F61)</f>
        <v/>
      </c>
      <c r="AR323" s="1414" t="str">
        <f>IF('Step 3.2 Building Details'!G61="","",'Step 3.2 Building Details'!G61)</f>
        <v/>
      </c>
      <c r="AS323" s="1414" t="str">
        <f>IF('Step 3.2 Building Details'!H61="","",'Step 3.2 Building Details'!H61)</f>
        <v/>
      </c>
      <c r="AT323" s="1414" t="str">
        <f>IF('Step 3.2 Building Details'!I61="","",'Step 3.2 Building Details'!I61)</f>
        <v/>
      </c>
      <c r="AU323" s="1414" t="str">
        <f>IF('Step 3.2 Building Details'!J61="","",'Step 3.2 Building Details'!J61)</f>
        <v/>
      </c>
      <c r="AV323" s="1414" t="str">
        <f>IF('Step 3.2 Building Details'!K61="","",'Step 3.2 Building Details'!K61)</f>
        <v/>
      </c>
      <c r="AW323" s="1414" t="str">
        <f>IF('Step 3.2 Building Details'!L61="","",'Step 3.2 Building Details'!L61)</f>
        <v/>
      </c>
      <c r="AX323" s="1414" t="str">
        <f>IF('Step 3.2 Building Details'!M61="","",'Step 3.2 Building Details'!M61)</f>
        <v/>
      </c>
      <c r="AY323" s="1414" t="str">
        <f>IF('Step 3.2 Building Details'!N61="","",'Step 3.2 Building Details'!N61)</f>
        <v/>
      </c>
      <c r="AZ323" s="1414" t="str">
        <f>IF('Step 3.2 Building Details'!O61="","",'Step 3.2 Building Details'!O61)</f>
        <v/>
      </c>
      <c r="BB323" s="799" t="s">
        <v>1921</v>
      </c>
      <c r="BC323" s="799"/>
      <c r="BE323" s="860" t="str">
        <f>IFERROR((SUMIFS('Step 4 Support Tool'!$N$18:$N$217,'Step 4 Support Tool'!$E$18:$E$217,PETREAD!G323)+SUMIFS('Step 4 Support Tool'!$N$222:$N$321,'Step 4 Support Tool'!$E$222:$E$321,PETREAD!G323))/'Step 4 Support Tool'!$O$9,"")</f>
        <v/>
      </c>
      <c r="BF323" s="424"/>
      <c r="BG323" s="424"/>
      <c r="BH323" s="424"/>
      <c r="BI323" s="424"/>
      <c r="BJ323" s="424"/>
      <c r="BK323" s="424"/>
      <c r="BL323" s="424"/>
      <c r="BM323" s="424"/>
      <c r="BN323" s="424"/>
      <c r="BO323" s="424"/>
      <c r="BP323" s="424"/>
      <c r="BQ323" s="424"/>
      <c r="BR323" s="424"/>
      <c r="CL323" s="424"/>
      <c r="CM323" s="424"/>
      <c r="CN323" s="424"/>
      <c r="CO323" s="424"/>
      <c r="CP323" s="424"/>
      <c r="CQ323" s="424"/>
      <c r="CS323" s="424"/>
      <c r="CT323" s="424"/>
      <c r="CU323" s="424"/>
      <c r="CV323" s="424"/>
      <c r="CW323" s="424"/>
      <c r="CX323" s="424"/>
      <c r="CY323" s="424"/>
      <c r="CZ323" s="424"/>
      <c r="DB323" s="424"/>
      <c r="DC323" s="424"/>
      <c r="DD323" s="424"/>
      <c r="DE323" s="424"/>
      <c r="DF323" s="424"/>
      <c r="DG323" s="424"/>
      <c r="DI323" s="424"/>
      <c r="DJ323" s="424"/>
      <c r="DK323" s="424"/>
      <c r="DL323" s="424"/>
      <c r="DM323" s="424"/>
      <c r="DN323" s="424"/>
      <c r="DO323" s="424"/>
      <c r="DP323" s="424"/>
      <c r="DQ323" s="424"/>
      <c r="DR323" s="424"/>
      <c r="DS323" s="424"/>
      <c r="DT323" s="424"/>
      <c r="DU323" s="424"/>
      <c r="DV323" s="424"/>
      <c r="DW323" s="424"/>
      <c r="DX323" s="424"/>
      <c r="DY323" s="424"/>
      <c r="DZ323" s="424"/>
      <c r="EA323" s="424"/>
      <c r="EB323" s="424"/>
      <c r="EC323" s="424"/>
      <c r="ED323" s="424"/>
      <c r="EE323" s="424"/>
      <c r="EF323" s="424"/>
      <c r="EG323" s="424"/>
      <c r="EH323" s="424"/>
      <c r="EI323" s="424"/>
      <c r="EJ323" s="424"/>
      <c r="EK323" s="424"/>
      <c r="EL323" s="424"/>
      <c r="EM323" s="424"/>
      <c r="EN323" s="424"/>
      <c r="EO323" s="424"/>
      <c r="EP323" s="424"/>
      <c r="EQ323" s="424"/>
      <c r="ER323" s="424"/>
      <c r="ES323" s="424"/>
      <c r="ET323" s="424"/>
      <c r="EU323" s="424"/>
      <c r="EV323" s="424"/>
      <c r="EW323" s="424"/>
      <c r="EX323" s="424"/>
      <c r="EY323" s="424"/>
      <c r="EZ323" s="424"/>
      <c r="FA323" s="424"/>
      <c r="FB323" s="424"/>
      <c r="FC323" s="424"/>
      <c r="FD323" s="424"/>
      <c r="FE323" s="424"/>
      <c r="FF323" s="424"/>
      <c r="FG323" s="424"/>
      <c r="FH323" s="424"/>
      <c r="FI323" s="424"/>
      <c r="FJ323" s="424"/>
      <c r="FK323" s="424"/>
      <c r="FL323" s="424"/>
      <c r="FM323" s="424"/>
      <c r="FN323" s="424"/>
      <c r="FO323" s="424"/>
      <c r="FP323" s="424"/>
      <c r="FQ323" s="424"/>
      <c r="FR323" s="424"/>
      <c r="FS323" s="424"/>
      <c r="FT323" s="424"/>
      <c r="FU323" s="424"/>
    </row>
    <row r="324" spans="1:177" ht="12" customHeight="1" x14ac:dyDescent="0.25">
      <c r="A324" s="449" t="str">
        <f t="shared" si="51"/>
        <v/>
      </c>
      <c r="B324" s="449" t="str">
        <f t="shared" si="59"/>
        <v/>
      </c>
      <c r="C324" s="447" t="str">
        <f t="shared" si="60"/>
        <v/>
      </c>
      <c r="D324" s="449" t="str">
        <f>'Step 3.1 Site Details'!C64</f>
        <v>Building 55</v>
      </c>
      <c r="E324" s="449" t="str">
        <f>TRIM('Step 3.1 Site Details'!A64)</f>
        <v/>
      </c>
      <c r="F324" s="447">
        <f>'Step 3.1 Site Details'!B64</f>
        <v>0</v>
      </c>
      <c r="G324" s="449" t="str">
        <f>IF('Step 3.1 Site Details'!D64="","",TRIM('Step 3.1 Site Details'!D64))</f>
        <v/>
      </c>
      <c r="H324" s="447">
        <f>'Step 3.1 Site Details'!E64</f>
        <v>0</v>
      </c>
      <c r="I324" s="447">
        <f>'Step 3.1 Site Details'!F64</f>
        <v>0</v>
      </c>
      <c r="J324" s="952">
        <f>'Step 3.1 Site Details'!G64</f>
        <v>0</v>
      </c>
      <c r="K324" s="995">
        <f>'Step 3.1 Site Details'!H64</f>
        <v>0</v>
      </c>
      <c r="L324" s="447">
        <f>'Step 3.1 Site Details'!I64</f>
        <v>0</v>
      </c>
      <c r="M324" s="996">
        <f>'Step 3.1 Site Details'!J64</f>
        <v>0</v>
      </c>
      <c r="N324" s="996">
        <f>'Step 3.1 Site Details'!K64</f>
        <v>0</v>
      </c>
      <c r="O324" s="959">
        <f>'Step 3.1 Site Details'!L64</f>
        <v>0</v>
      </c>
      <c r="P324" s="959">
        <f>'Step 3.1 Site Details'!M64</f>
        <v>0</v>
      </c>
      <c r="Q324" s="1399">
        <f>'Step 3.1 Site Details'!N64</f>
        <v>0</v>
      </c>
      <c r="R324" s="1399">
        <f>'Step 3.1 Site Details'!O64</f>
        <v>0</v>
      </c>
      <c r="S324" s="955">
        <f>'Step 3.1 Site Details'!P64</f>
        <v>0</v>
      </c>
      <c r="T324" s="955">
        <f>'Step 3.1 Site Details'!Q64</f>
        <v>0</v>
      </c>
      <c r="U324" s="955">
        <f>'Step 3.1 Site Details'!R64</f>
        <v>0</v>
      </c>
      <c r="V324" s="955">
        <f>'Step 3.1 Site Details'!S64</f>
        <v>0</v>
      </c>
      <c r="W324" s="955">
        <f>'Step 3.1 Site Details'!T64</f>
        <v>0</v>
      </c>
      <c r="X324" s="955">
        <f>'Step 3.1 Site Details'!U64</f>
        <v>0</v>
      </c>
      <c r="Y324" s="859">
        <f>IFERROR(((_xlfn.XLOOKUP(G324,'Step 4 Support Tool'!$E$222:$E$321,'Step 4 Support Tool'!$I$222:$I$321,"",0,1)*PETREAD!O324)/100),"")</f>
        <v>0</v>
      </c>
      <c r="Z324" s="859">
        <f>IFERROR(((_xlfn.XLOOKUP(G324,'Step 4 Support Tool'!$E$222:$E$321,'Step 4 Support Tool'!$K$222:$K$321,"",0,1)*PETREAD!P324)/100),"")</f>
        <v>0</v>
      </c>
      <c r="AA324" s="859">
        <f t="shared" si="56"/>
        <v>0</v>
      </c>
      <c r="AB324" s="859">
        <f>IFERROR(AA324-(SUMIFS('Step 4 Support Tool'!$O$18:$O$217,'Step 4 Support Tool'!$E$18:$E$217,PETREAD!G324)+SUMIFS('Step 4 Support Tool'!$O$222:$O$321,'Step 4 Support Tool'!$E$222:$E$321,PETREAD!G324)),"")</f>
        <v>0</v>
      </c>
      <c r="AC324" s="860" t="str">
        <f t="shared" si="57"/>
        <v/>
      </c>
      <c r="AD324" s="917">
        <f>SUMIFS('Step 3.3 Heating System'!$J$12:$J$111,'Step 3.3 Heating System'!$C$12:$C$111,PETREAD!$G324,'Step 3.3 Heating System'!$G$12:$G$111,"Removed")</f>
        <v>0</v>
      </c>
      <c r="AE324" s="917">
        <f>SUMIFS('Step 3.3 Heating System'!$J$12:$J$111,'Step 3.3 Heating System'!$C$12:$C$111,PETREAD!$G324,'Step 3.3 Heating System'!$G$12:$G$111,"Retained")</f>
        <v>0</v>
      </c>
      <c r="AF324" s="914" t="str">
        <f t="shared" si="58"/>
        <v/>
      </c>
      <c r="AG324" s="870">
        <f>(SUMIFS('Step 4 Support Tool'!$N$18:$N$217,'Step 4 Support Tool'!$E$18:$E$217,PETREAD!G324)+SUMIFS('Step 4 Support Tool'!$N$222:$N$321,'Step 4 Support Tool'!$E$222:$E$321,PETREAD!G324))</f>
        <v>0</v>
      </c>
      <c r="AH324" s="870" t="str">
        <f>IFERROR(BE324*'Step 5 Project Governance'!D68,"")</f>
        <v/>
      </c>
      <c r="AI324" s="912" t="str">
        <f t="shared" si="61"/>
        <v/>
      </c>
      <c r="AJ324" s="917">
        <f>(SUMIFS('Step 4 Support Tool'!$S$18:$S$217,'Step 4 Support Tool'!$E$18:$E$217,PETREAD!G324)+SUMIFS('Step 4 Support Tool'!$S$222:$S$321,'Step 4 Support Tool'!$E$222:$E$321,PETREAD!G324))</f>
        <v>0</v>
      </c>
      <c r="AK324" s="917" t="str">
        <f t="shared" si="62"/>
        <v/>
      </c>
      <c r="AL324" s="860" t="str">
        <f>IFERROR(SUMIF('Step 4 Support Tool'!$E$18:$E$217,PETREAD!G324,'Step 4 Support Tool'!$N$18:$N$217)/(SUMIF('Step 4 Support Tool'!$E$18:$E$217,PETREAD!G324,'Step 4 Support Tool'!$N$18:$N$217)+SUMIF('Step 4 Support Tool'!$E$222:$E$321,PETREAD!G324,'Step 4 Support Tool'!$N$222:$N$321)),"")</f>
        <v/>
      </c>
      <c r="AM324" s="914" t="str">
        <f>_xlfn.XLOOKUP($G324,'Step 3.3 Heating System'!$C$120:$C$219,'Step 3.3 Heating System'!$AB$120:$AB$219,"",0,1)</f>
        <v/>
      </c>
      <c r="AN324" s="914" t="str">
        <f>_xlfn.XLOOKUP($G324,'Step 3.3 Heating System'!$C$120:$C$219,'Step 3.3 Heating System'!$AC$120:$AC$219,"",0,1)</f>
        <v/>
      </c>
      <c r="AO324" s="1414" t="str">
        <f>IF('Step 3.2 Building Details'!D62="","",'Step 3.2 Building Details'!D62)</f>
        <v/>
      </c>
      <c r="AP324" s="1414" t="str">
        <f>IF('Step 3.2 Building Details'!E62="","",'Step 3.2 Building Details'!E62)</f>
        <v/>
      </c>
      <c r="AQ324" s="1414" t="str">
        <f>IF('Step 3.2 Building Details'!F62="","",'Step 3.2 Building Details'!F62)</f>
        <v/>
      </c>
      <c r="AR324" s="1414" t="str">
        <f>IF('Step 3.2 Building Details'!G62="","",'Step 3.2 Building Details'!G62)</f>
        <v/>
      </c>
      <c r="AS324" s="1414" t="str">
        <f>IF('Step 3.2 Building Details'!H62="","",'Step 3.2 Building Details'!H62)</f>
        <v/>
      </c>
      <c r="AT324" s="1414" t="str">
        <f>IF('Step 3.2 Building Details'!I62="","",'Step 3.2 Building Details'!I62)</f>
        <v/>
      </c>
      <c r="AU324" s="1414" t="str">
        <f>IF('Step 3.2 Building Details'!J62="","",'Step 3.2 Building Details'!J62)</f>
        <v/>
      </c>
      <c r="AV324" s="1414" t="str">
        <f>IF('Step 3.2 Building Details'!K62="","",'Step 3.2 Building Details'!K62)</f>
        <v/>
      </c>
      <c r="AW324" s="1414" t="str">
        <f>IF('Step 3.2 Building Details'!L62="","",'Step 3.2 Building Details'!L62)</f>
        <v/>
      </c>
      <c r="AX324" s="1414" t="str">
        <f>IF('Step 3.2 Building Details'!M62="","",'Step 3.2 Building Details'!M62)</f>
        <v/>
      </c>
      <c r="AY324" s="1414" t="str">
        <f>IF('Step 3.2 Building Details'!N62="","",'Step 3.2 Building Details'!N62)</f>
        <v/>
      </c>
      <c r="AZ324" s="1414" t="str">
        <f>IF('Step 3.2 Building Details'!O62="","",'Step 3.2 Building Details'!O62)</f>
        <v/>
      </c>
      <c r="BB324" s="799" t="s">
        <v>1922</v>
      </c>
      <c r="BC324" s="799"/>
      <c r="BE324" s="860" t="str">
        <f>IFERROR((SUMIFS('Step 4 Support Tool'!$N$18:$N$217,'Step 4 Support Tool'!$E$18:$E$217,PETREAD!G324)+SUMIFS('Step 4 Support Tool'!$N$222:$N$321,'Step 4 Support Tool'!$E$222:$E$321,PETREAD!G324))/'Step 4 Support Tool'!$O$9,"")</f>
        <v/>
      </c>
      <c r="BF324" s="424"/>
      <c r="BG324" s="424"/>
      <c r="BH324" s="424"/>
      <c r="BI324" s="424"/>
      <c r="BJ324" s="424"/>
      <c r="BK324" s="424"/>
      <c r="BL324" s="424"/>
      <c r="BM324" s="424"/>
      <c r="BN324" s="424"/>
      <c r="BO324" s="424"/>
      <c r="BP324" s="424"/>
      <c r="BQ324" s="424"/>
      <c r="BR324" s="424"/>
      <c r="CL324" s="424"/>
      <c r="CM324" s="424"/>
      <c r="CN324" s="424"/>
      <c r="CO324" s="424"/>
      <c r="CP324" s="424"/>
      <c r="CQ324" s="424"/>
      <c r="CS324" s="424"/>
      <c r="CT324" s="424"/>
      <c r="CU324" s="424"/>
      <c r="CV324" s="424"/>
      <c r="CW324" s="424"/>
      <c r="CX324" s="424"/>
      <c r="CY324" s="424"/>
      <c r="CZ324" s="424"/>
      <c r="DB324" s="424"/>
      <c r="DC324" s="424"/>
      <c r="DD324" s="424"/>
      <c r="DE324" s="424"/>
      <c r="DF324" s="424"/>
      <c r="DG324" s="424"/>
      <c r="DI324" s="424"/>
      <c r="DJ324" s="424"/>
      <c r="DK324" s="424"/>
      <c r="DL324" s="424"/>
      <c r="DM324" s="424"/>
      <c r="DN324" s="424"/>
      <c r="DO324" s="424"/>
      <c r="DP324" s="424"/>
      <c r="DQ324" s="424"/>
      <c r="DR324" s="424"/>
      <c r="DS324" s="424"/>
      <c r="DT324" s="424"/>
      <c r="DU324" s="424"/>
      <c r="DV324" s="424"/>
      <c r="DW324" s="424"/>
      <c r="DX324" s="424"/>
      <c r="DY324" s="424"/>
      <c r="DZ324" s="424"/>
      <c r="EA324" s="424"/>
      <c r="EB324" s="424"/>
      <c r="EC324" s="424"/>
      <c r="ED324" s="424"/>
      <c r="EE324" s="424"/>
      <c r="EF324" s="424"/>
      <c r="EG324" s="424"/>
      <c r="EH324" s="424"/>
      <c r="EI324" s="424"/>
      <c r="EJ324" s="424"/>
      <c r="EK324" s="424"/>
      <c r="EL324" s="424"/>
      <c r="EM324" s="424"/>
      <c r="EN324" s="424"/>
      <c r="EO324" s="424"/>
      <c r="EP324" s="424"/>
      <c r="EQ324" s="424"/>
      <c r="ER324" s="424"/>
      <c r="ES324" s="424"/>
      <c r="ET324" s="424"/>
      <c r="EU324" s="424"/>
      <c r="EV324" s="424"/>
      <c r="EW324" s="424"/>
      <c r="EX324" s="424"/>
      <c r="EY324" s="424"/>
      <c r="EZ324" s="424"/>
      <c r="FA324" s="424"/>
      <c r="FB324" s="424"/>
      <c r="FC324" s="424"/>
      <c r="FD324" s="424"/>
      <c r="FE324" s="424"/>
      <c r="FF324" s="424"/>
      <c r="FG324" s="424"/>
      <c r="FH324" s="424"/>
      <c r="FI324" s="424"/>
      <c r="FJ324" s="424"/>
      <c r="FK324" s="424"/>
      <c r="FL324" s="424"/>
      <c r="FM324" s="424"/>
      <c r="FN324" s="424"/>
      <c r="FO324" s="424"/>
      <c r="FP324" s="424"/>
      <c r="FQ324" s="424"/>
      <c r="FR324" s="424"/>
      <c r="FS324" s="424"/>
      <c r="FT324" s="424"/>
      <c r="FU324" s="424"/>
    </row>
    <row r="325" spans="1:177" ht="12" customHeight="1" x14ac:dyDescent="0.25">
      <c r="A325" s="449" t="str">
        <f t="shared" si="51"/>
        <v/>
      </c>
      <c r="B325" s="449" t="str">
        <f t="shared" si="59"/>
        <v/>
      </c>
      <c r="C325" s="447" t="str">
        <f t="shared" si="60"/>
        <v/>
      </c>
      <c r="D325" s="449" t="str">
        <f>'Step 3.1 Site Details'!C65</f>
        <v>Building 56</v>
      </c>
      <c r="E325" s="449" t="str">
        <f>TRIM('Step 3.1 Site Details'!A65)</f>
        <v/>
      </c>
      <c r="F325" s="447">
        <f>'Step 3.1 Site Details'!B65</f>
        <v>0</v>
      </c>
      <c r="G325" s="449" t="str">
        <f>IF('Step 3.1 Site Details'!D65="","",TRIM('Step 3.1 Site Details'!D65))</f>
        <v/>
      </c>
      <c r="H325" s="447">
        <f>'Step 3.1 Site Details'!E65</f>
        <v>0</v>
      </c>
      <c r="I325" s="447">
        <f>'Step 3.1 Site Details'!F65</f>
        <v>0</v>
      </c>
      <c r="J325" s="952">
        <f>'Step 3.1 Site Details'!G65</f>
        <v>0</v>
      </c>
      <c r="K325" s="995">
        <f>'Step 3.1 Site Details'!H65</f>
        <v>0</v>
      </c>
      <c r="L325" s="447">
        <f>'Step 3.1 Site Details'!I65</f>
        <v>0</v>
      </c>
      <c r="M325" s="996">
        <f>'Step 3.1 Site Details'!J65</f>
        <v>0</v>
      </c>
      <c r="N325" s="996">
        <f>'Step 3.1 Site Details'!K65</f>
        <v>0</v>
      </c>
      <c r="O325" s="959">
        <f>'Step 3.1 Site Details'!L65</f>
        <v>0</v>
      </c>
      <c r="P325" s="959">
        <f>'Step 3.1 Site Details'!M65</f>
        <v>0</v>
      </c>
      <c r="Q325" s="1399">
        <f>'Step 3.1 Site Details'!N65</f>
        <v>0</v>
      </c>
      <c r="R325" s="1399">
        <f>'Step 3.1 Site Details'!O65</f>
        <v>0</v>
      </c>
      <c r="S325" s="955">
        <f>'Step 3.1 Site Details'!P65</f>
        <v>0</v>
      </c>
      <c r="T325" s="955">
        <f>'Step 3.1 Site Details'!Q65</f>
        <v>0</v>
      </c>
      <c r="U325" s="955">
        <f>'Step 3.1 Site Details'!R65</f>
        <v>0</v>
      </c>
      <c r="V325" s="955">
        <f>'Step 3.1 Site Details'!S65</f>
        <v>0</v>
      </c>
      <c r="W325" s="955">
        <f>'Step 3.1 Site Details'!T65</f>
        <v>0</v>
      </c>
      <c r="X325" s="955">
        <f>'Step 3.1 Site Details'!U65</f>
        <v>0</v>
      </c>
      <c r="Y325" s="859">
        <f>IFERROR(((_xlfn.XLOOKUP(G325,'Step 4 Support Tool'!$E$222:$E$321,'Step 4 Support Tool'!$I$222:$I$321,"",0,1)*PETREAD!O325)/100),"")</f>
        <v>0</v>
      </c>
      <c r="Z325" s="859">
        <f>IFERROR(((_xlfn.XLOOKUP(G325,'Step 4 Support Tool'!$E$222:$E$321,'Step 4 Support Tool'!$K$222:$K$321,"",0,1)*PETREAD!P325)/100),"")</f>
        <v>0</v>
      </c>
      <c r="AA325" s="859">
        <f t="shared" si="56"/>
        <v>0</v>
      </c>
      <c r="AB325" s="859">
        <f>IFERROR(AA325-(SUMIFS('Step 4 Support Tool'!$O$18:$O$217,'Step 4 Support Tool'!$E$18:$E$217,PETREAD!G325)+SUMIFS('Step 4 Support Tool'!$O$222:$O$321,'Step 4 Support Tool'!$E$222:$E$321,PETREAD!G325)),"")</f>
        <v>0</v>
      </c>
      <c r="AC325" s="860" t="str">
        <f t="shared" si="57"/>
        <v/>
      </c>
      <c r="AD325" s="917">
        <f>SUMIFS('Step 3.3 Heating System'!$J$12:$J$111,'Step 3.3 Heating System'!$C$12:$C$111,PETREAD!$G325,'Step 3.3 Heating System'!$G$12:$G$111,"Removed")</f>
        <v>0</v>
      </c>
      <c r="AE325" s="917">
        <f>SUMIFS('Step 3.3 Heating System'!$J$12:$J$111,'Step 3.3 Heating System'!$C$12:$C$111,PETREAD!$G325,'Step 3.3 Heating System'!$G$12:$G$111,"Retained")</f>
        <v>0</v>
      </c>
      <c r="AF325" s="914" t="str">
        <f t="shared" si="58"/>
        <v/>
      </c>
      <c r="AG325" s="870">
        <f>(SUMIFS('Step 4 Support Tool'!$N$18:$N$217,'Step 4 Support Tool'!$E$18:$E$217,PETREAD!G325)+SUMIFS('Step 4 Support Tool'!$N$222:$N$321,'Step 4 Support Tool'!$E$222:$E$321,PETREAD!G325))</f>
        <v>0</v>
      </c>
      <c r="AH325" s="870" t="str">
        <f>IFERROR(BE325*'Step 5 Project Governance'!D69,"")</f>
        <v/>
      </c>
      <c r="AI325" s="912" t="str">
        <f t="shared" si="61"/>
        <v/>
      </c>
      <c r="AJ325" s="917">
        <f>(SUMIFS('Step 4 Support Tool'!$S$18:$S$217,'Step 4 Support Tool'!$E$18:$E$217,PETREAD!G325)+SUMIFS('Step 4 Support Tool'!$S$222:$S$321,'Step 4 Support Tool'!$E$222:$E$321,PETREAD!G325))</f>
        <v>0</v>
      </c>
      <c r="AK325" s="917" t="str">
        <f t="shared" si="62"/>
        <v/>
      </c>
      <c r="AL325" s="860" t="str">
        <f>IFERROR(SUMIF('Step 4 Support Tool'!$E$18:$E$217,PETREAD!G325,'Step 4 Support Tool'!$N$18:$N$217)/(SUMIF('Step 4 Support Tool'!$E$18:$E$217,PETREAD!G325,'Step 4 Support Tool'!$N$18:$N$217)+SUMIF('Step 4 Support Tool'!$E$222:$E$321,PETREAD!G325,'Step 4 Support Tool'!$N$222:$N$321)),"")</f>
        <v/>
      </c>
      <c r="AM325" s="914" t="str">
        <f>_xlfn.XLOOKUP($G325,'Step 3.3 Heating System'!$C$120:$C$219,'Step 3.3 Heating System'!$AB$120:$AB$219,"",0,1)</f>
        <v/>
      </c>
      <c r="AN325" s="914" t="str">
        <f>_xlfn.XLOOKUP($G325,'Step 3.3 Heating System'!$C$120:$C$219,'Step 3.3 Heating System'!$AC$120:$AC$219,"",0,1)</f>
        <v/>
      </c>
      <c r="AO325" s="1414" t="str">
        <f>IF('Step 3.2 Building Details'!D63="","",'Step 3.2 Building Details'!D63)</f>
        <v/>
      </c>
      <c r="AP325" s="1414" t="str">
        <f>IF('Step 3.2 Building Details'!E63="","",'Step 3.2 Building Details'!E63)</f>
        <v/>
      </c>
      <c r="AQ325" s="1414" t="str">
        <f>IF('Step 3.2 Building Details'!F63="","",'Step 3.2 Building Details'!F63)</f>
        <v/>
      </c>
      <c r="AR325" s="1414" t="str">
        <f>IF('Step 3.2 Building Details'!G63="","",'Step 3.2 Building Details'!G63)</f>
        <v/>
      </c>
      <c r="AS325" s="1414" t="str">
        <f>IF('Step 3.2 Building Details'!H63="","",'Step 3.2 Building Details'!H63)</f>
        <v/>
      </c>
      <c r="AT325" s="1414" t="str">
        <f>IF('Step 3.2 Building Details'!I63="","",'Step 3.2 Building Details'!I63)</f>
        <v/>
      </c>
      <c r="AU325" s="1414" t="str">
        <f>IF('Step 3.2 Building Details'!J63="","",'Step 3.2 Building Details'!J63)</f>
        <v/>
      </c>
      <c r="AV325" s="1414" t="str">
        <f>IF('Step 3.2 Building Details'!K63="","",'Step 3.2 Building Details'!K63)</f>
        <v/>
      </c>
      <c r="AW325" s="1414" t="str">
        <f>IF('Step 3.2 Building Details'!L63="","",'Step 3.2 Building Details'!L63)</f>
        <v/>
      </c>
      <c r="AX325" s="1414" t="str">
        <f>IF('Step 3.2 Building Details'!M63="","",'Step 3.2 Building Details'!M63)</f>
        <v/>
      </c>
      <c r="AY325" s="1414" t="str">
        <f>IF('Step 3.2 Building Details'!N63="","",'Step 3.2 Building Details'!N63)</f>
        <v/>
      </c>
      <c r="AZ325" s="1414" t="str">
        <f>IF('Step 3.2 Building Details'!O63="","",'Step 3.2 Building Details'!O63)</f>
        <v/>
      </c>
      <c r="BB325" s="799" t="s">
        <v>1923</v>
      </c>
      <c r="BC325" s="799"/>
      <c r="BE325" s="860" t="str">
        <f>IFERROR((SUMIFS('Step 4 Support Tool'!$N$18:$N$217,'Step 4 Support Tool'!$E$18:$E$217,PETREAD!G325)+SUMIFS('Step 4 Support Tool'!$N$222:$N$321,'Step 4 Support Tool'!$E$222:$E$321,PETREAD!G325))/'Step 4 Support Tool'!$O$9,"")</f>
        <v/>
      </c>
      <c r="BF325" s="424"/>
      <c r="BG325" s="424"/>
      <c r="BH325" s="424"/>
      <c r="BI325" s="424"/>
      <c r="BJ325" s="424"/>
      <c r="BK325" s="424"/>
      <c r="BL325" s="424"/>
      <c r="BM325" s="424"/>
      <c r="BN325" s="424"/>
      <c r="BO325" s="424"/>
      <c r="BP325" s="424"/>
      <c r="BQ325" s="424"/>
      <c r="BR325" s="424"/>
      <c r="CL325" s="424"/>
      <c r="CM325" s="424"/>
      <c r="CN325" s="424"/>
      <c r="CO325" s="424"/>
      <c r="CP325" s="424"/>
      <c r="CQ325" s="424"/>
      <c r="CS325" s="424"/>
      <c r="CT325" s="424"/>
      <c r="CU325" s="424"/>
      <c r="CV325" s="424"/>
      <c r="CW325" s="424"/>
      <c r="CX325" s="424"/>
      <c r="CY325" s="424"/>
      <c r="CZ325" s="424"/>
      <c r="DB325" s="424"/>
      <c r="DC325" s="424"/>
      <c r="DD325" s="424"/>
      <c r="DE325" s="424"/>
      <c r="DF325" s="424"/>
      <c r="DG325" s="424"/>
      <c r="DI325" s="424"/>
      <c r="DJ325" s="424"/>
      <c r="DK325" s="424"/>
      <c r="DL325" s="424"/>
      <c r="DM325" s="424"/>
      <c r="DN325" s="424"/>
      <c r="DO325" s="424"/>
      <c r="DP325" s="424"/>
      <c r="DQ325" s="424"/>
      <c r="DR325" s="424"/>
      <c r="DS325" s="424"/>
      <c r="DT325" s="424"/>
      <c r="DU325" s="424"/>
      <c r="DV325" s="424"/>
      <c r="DW325" s="424"/>
      <c r="DX325" s="424"/>
      <c r="DY325" s="424"/>
      <c r="DZ325" s="424"/>
      <c r="EA325" s="424"/>
      <c r="EB325" s="424"/>
      <c r="EC325" s="424"/>
      <c r="ED325" s="424"/>
      <c r="EE325" s="424"/>
      <c r="EF325" s="424"/>
      <c r="EG325" s="424"/>
      <c r="EH325" s="424"/>
      <c r="EI325" s="424"/>
      <c r="EJ325" s="424"/>
      <c r="EK325" s="424"/>
      <c r="EL325" s="424"/>
      <c r="EM325" s="424"/>
      <c r="EN325" s="424"/>
      <c r="EO325" s="424"/>
      <c r="EP325" s="424"/>
      <c r="EQ325" s="424"/>
      <c r="ER325" s="424"/>
      <c r="ES325" s="424"/>
      <c r="ET325" s="424"/>
      <c r="EU325" s="424"/>
      <c r="EV325" s="424"/>
      <c r="EW325" s="424"/>
      <c r="EX325" s="424"/>
      <c r="EY325" s="424"/>
      <c r="EZ325" s="424"/>
      <c r="FA325" s="424"/>
      <c r="FB325" s="424"/>
      <c r="FC325" s="424"/>
      <c r="FD325" s="424"/>
      <c r="FE325" s="424"/>
      <c r="FF325" s="424"/>
      <c r="FG325" s="424"/>
      <c r="FH325" s="424"/>
      <c r="FI325" s="424"/>
      <c r="FJ325" s="424"/>
      <c r="FK325" s="424"/>
      <c r="FL325" s="424"/>
      <c r="FM325" s="424"/>
      <c r="FN325" s="424"/>
      <c r="FO325" s="424"/>
      <c r="FP325" s="424"/>
      <c r="FQ325" s="424"/>
      <c r="FR325" s="424"/>
      <c r="FS325" s="424"/>
      <c r="FT325" s="424"/>
      <c r="FU325" s="424"/>
    </row>
    <row r="326" spans="1:177" ht="12" customHeight="1" x14ac:dyDescent="0.25">
      <c r="A326" s="449" t="str">
        <f t="shared" si="51"/>
        <v/>
      </c>
      <c r="B326" s="449" t="str">
        <f t="shared" si="59"/>
        <v/>
      </c>
      <c r="C326" s="447" t="str">
        <f t="shared" si="60"/>
        <v/>
      </c>
      <c r="D326" s="449" t="str">
        <f>'Step 3.1 Site Details'!C66</f>
        <v>Building 57</v>
      </c>
      <c r="E326" s="449" t="str">
        <f>TRIM('Step 3.1 Site Details'!A66)</f>
        <v/>
      </c>
      <c r="F326" s="447">
        <f>'Step 3.1 Site Details'!B66</f>
        <v>0</v>
      </c>
      <c r="G326" s="449" t="str">
        <f>IF('Step 3.1 Site Details'!D66="","",TRIM('Step 3.1 Site Details'!D66))</f>
        <v/>
      </c>
      <c r="H326" s="447">
        <f>'Step 3.1 Site Details'!E66</f>
        <v>0</v>
      </c>
      <c r="I326" s="447">
        <f>'Step 3.1 Site Details'!F66</f>
        <v>0</v>
      </c>
      <c r="J326" s="952">
        <f>'Step 3.1 Site Details'!G66</f>
        <v>0</v>
      </c>
      <c r="K326" s="995">
        <f>'Step 3.1 Site Details'!H66</f>
        <v>0</v>
      </c>
      <c r="L326" s="447">
        <f>'Step 3.1 Site Details'!I66</f>
        <v>0</v>
      </c>
      <c r="M326" s="996">
        <f>'Step 3.1 Site Details'!J66</f>
        <v>0</v>
      </c>
      <c r="N326" s="996">
        <f>'Step 3.1 Site Details'!K66</f>
        <v>0</v>
      </c>
      <c r="O326" s="959">
        <f>'Step 3.1 Site Details'!L66</f>
        <v>0</v>
      </c>
      <c r="P326" s="959">
        <f>'Step 3.1 Site Details'!M66</f>
        <v>0</v>
      </c>
      <c r="Q326" s="1399">
        <f>'Step 3.1 Site Details'!N66</f>
        <v>0</v>
      </c>
      <c r="R326" s="1399">
        <f>'Step 3.1 Site Details'!O66</f>
        <v>0</v>
      </c>
      <c r="S326" s="955">
        <f>'Step 3.1 Site Details'!P66</f>
        <v>0</v>
      </c>
      <c r="T326" s="955">
        <f>'Step 3.1 Site Details'!Q66</f>
        <v>0</v>
      </c>
      <c r="U326" s="955">
        <f>'Step 3.1 Site Details'!R66</f>
        <v>0</v>
      </c>
      <c r="V326" s="955">
        <f>'Step 3.1 Site Details'!S66</f>
        <v>0</v>
      </c>
      <c r="W326" s="955">
        <f>'Step 3.1 Site Details'!T66</f>
        <v>0</v>
      </c>
      <c r="X326" s="955">
        <f>'Step 3.1 Site Details'!U66</f>
        <v>0</v>
      </c>
      <c r="Y326" s="859">
        <f>IFERROR(((_xlfn.XLOOKUP(G326,'Step 4 Support Tool'!$E$222:$E$321,'Step 4 Support Tool'!$I$222:$I$321,"",0,1)*PETREAD!O326)/100),"")</f>
        <v>0</v>
      </c>
      <c r="Z326" s="859">
        <f>IFERROR(((_xlfn.XLOOKUP(G326,'Step 4 Support Tool'!$E$222:$E$321,'Step 4 Support Tool'!$K$222:$K$321,"",0,1)*PETREAD!P326)/100),"")</f>
        <v>0</v>
      </c>
      <c r="AA326" s="859">
        <f t="shared" si="56"/>
        <v>0</v>
      </c>
      <c r="AB326" s="859">
        <f>IFERROR(AA326-(SUMIFS('Step 4 Support Tool'!$O$18:$O$217,'Step 4 Support Tool'!$E$18:$E$217,PETREAD!G326)+SUMIFS('Step 4 Support Tool'!$O$222:$O$321,'Step 4 Support Tool'!$E$222:$E$321,PETREAD!G326)),"")</f>
        <v>0</v>
      </c>
      <c r="AC326" s="860" t="str">
        <f t="shared" si="57"/>
        <v/>
      </c>
      <c r="AD326" s="917">
        <f>SUMIFS('Step 3.3 Heating System'!$J$12:$J$111,'Step 3.3 Heating System'!$C$12:$C$111,PETREAD!$G326,'Step 3.3 Heating System'!$G$12:$G$111,"Removed")</f>
        <v>0</v>
      </c>
      <c r="AE326" s="917">
        <f>SUMIFS('Step 3.3 Heating System'!$J$12:$J$111,'Step 3.3 Heating System'!$C$12:$C$111,PETREAD!$G326,'Step 3.3 Heating System'!$G$12:$G$111,"Retained")</f>
        <v>0</v>
      </c>
      <c r="AF326" s="914" t="str">
        <f t="shared" si="58"/>
        <v/>
      </c>
      <c r="AG326" s="870">
        <f>(SUMIFS('Step 4 Support Tool'!$N$18:$N$217,'Step 4 Support Tool'!$E$18:$E$217,PETREAD!G326)+SUMIFS('Step 4 Support Tool'!$N$222:$N$321,'Step 4 Support Tool'!$E$222:$E$321,PETREAD!G326))</f>
        <v>0</v>
      </c>
      <c r="AH326" s="870" t="str">
        <f>IFERROR(BE326*'Step 5 Project Governance'!D70,"")</f>
        <v/>
      </c>
      <c r="AI326" s="912" t="str">
        <f t="shared" si="61"/>
        <v/>
      </c>
      <c r="AJ326" s="917">
        <f>(SUMIFS('Step 4 Support Tool'!$S$18:$S$217,'Step 4 Support Tool'!$E$18:$E$217,PETREAD!G326)+SUMIFS('Step 4 Support Tool'!$S$222:$S$321,'Step 4 Support Tool'!$E$222:$E$321,PETREAD!G326))</f>
        <v>0</v>
      </c>
      <c r="AK326" s="917" t="str">
        <f t="shared" si="62"/>
        <v/>
      </c>
      <c r="AL326" s="860" t="str">
        <f>IFERROR(SUMIF('Step 4 Support Tool'!$E$18:$E$217,PETREAD!G326,'Step 4 Support Tool'!$N$18:$N$217)/(SUMIF('Step 4 Support Tool'!$E$18:$E$217,PETREAD!G326,'Step 4 Support Tool'!$N$18:$N$217)+SUMIF('Step 4 Support Tool'!$E$222:$E$321,PETREAD!G326,'Step 4 Support Tool'!$N$222:$N$321)),"")</f>
        <v/>
      </c>
      <c r="AM326" s="914" t="str">
        <f>_xlfn.XLOOKUP($G326,'Step 3.3 Heating System'!$C$120:$C$219,'Step 3.3 Heating System'!$AB$120:$AB$219,"",0,1)</f>
        <v/>
      </c>
      <c r="AN326" s="914" t="str">
        <f>_xlfn.XLOOKUP($G326,'Step 3.3 Heating System'!$C$120:$C$219,'Step 3.3 Heating System'!$AC$120:$AC$219,"",0,1)</f>
        <v/>
      </c>
      <c r="AO326" s="1414" t="str">
        <f>IF('Step 3.2 Building Details'!D64="","",'Step 3.2 Building Details'!D64)</f>
        <v/>
      </c>
      <c r="AP326" s="1414" t="str">
        <f>IF('Step 3.2 Building Details'!E64="","",'Step 3.2 Building Details'!E64)</f>
        <v/>
      </c>
      <c r="AQ326" s="1414" t="str">
        <f>IF('Step 3.2 Building Details'!F64="","",'Step 3.2 Building Details'!F64)</f>
        <v/>
      </c>
      <c r="AR326" s="1414" t="str">
        <f>IF('Step 3.2 Building Details'!G64="","",'Step 3.2 Building Details'!G64)</f>
        <v/>
      </c>
      <c r="AS326" s="1414" t="str">
        <f>IF('Step 3.2 Building Details'!H64="","",'Step 3.2 Building Details'!H64)</f>
        <v/>
      </c>
      <c r="AT326" s="1414" t="str">
        <f>IF('Step 3.2 Building Details'!I64="","",'Step 3.2 Building Details'!I64)</f>
        <v/>
      </c>
      <c r="AU326" s="1414" t="str">
        <f>IF('Step 3.2 Building Details'!J64="","",'Step 3.2 Building Details'!J64)</f>
        <v/>
      </c>
      <c r="AV326" s="1414" t="str">
        <f>IF('Step 3.2 Building Details'!K64="","",'Step 3.2 Building Details'!K64)</f>
        <v/>
      </c>
      <c r="AW326" s="1414" t="str">
        <f>IF('Step 3.2 Building Details'!L64="","",'Step 3.2 Building Details'!L64)</f>
        <v/>
      </c>
      <c r="AX326" s="1414" t="str">
        <f>IF('Step 3.2 Building Details'!M64="","",'Step 3.2 Building Details'!M64)</f>
        <v/>
      </c>
      <c r="AY326" s="1414" t="str">
        <f>IF('Step 3.2 Building Details'!N64="","",'Step 3.2 Building Details'!N64)</f>
        <v/>
      </c>
      <c r="AZ326" s="1414" t="str">
        <f>IF('Step 3.2 Building Details'!O64="","",'Step 3.2 Building Details'!O64)</f>
        <v/>
      </c>
      <c r="BB326" s="799" t="s">
        <v>1924</v>
      </c>
      <c r="BC326" s="799"/>
      <c r="BE326" s="860" t="str">
        <f>IFERROR((SUMIFS('Step 4 Support Tool'!$N$18:$N$217,'Step 4 Support Tool'!$E$18:$E$217,PETREAD!G326)+SUMIFS('Step 4 Support Tool'!$N$222:$N$321,'Step 4 Support Tool'!$E$222:$E$321,PETREAD!G326))/'Step 4 Support Tool'!$O$9,"")</f>
        <v/>
      </c>
      <c r="BF326" s="424"/>
      <c r="BG326" s="424"/>
      <c r="BH326" s="424"/>
      <c r="BI326" s="424"/>
      <c r="BJ326" s="424"/>
      <c r="BK326" s="424"/>
      <c r="BL326" s="424"/>
      <c r="BM326" s="424"/>
      <c r="BN326" s="424"/>
      <c r="BO326" s="424"/>
      <c r="BP326" s="424"/>
      <c r="BQ326" s="424"/>
      <c r="BR326" s="424"/>
      <c r="CL326" s="424"/>
      <c r="CM326" s="424"/>
      <c r="CN326" s="424"/>
      <c r="CO326" s="424"/>
      <c r="CP326" s="424"/>
      <c r="CQ326" s="424"/>
      <c r="CS326" s="424"/>
      <c r="CT326" s="424"/>
      <c r="CU326" s="424"/>
      <c r="CV326" s="424"/>
      <c r="CW326" s="424"/>
      <c r="CX326" s="424"/>
      <c r="CY326" s="424"/>
      <c r="CZ326" s="424"/>
      <c r="DB326" s="424"/>
      <c r="DC326" s="424"/>
      <c r="DD326" s="424"/>
      <c r="DE326" s="424"/>
      <c r="DF326" s="424"/>
      <c r="DG326" s="424"/>
      <c r="DI326" s="424"/>
      <c r="DJ326" s="424"/>
      <c r="DK326" s="424"/>
      <c r="DL326" s="424"/>
      <c r="DM326" s="424"/>
      <c r="DN326" s="424"/>
      <c r="DO326" s="424"/>
      <c r="DP326" s="424"/>
      <c r="DQ326" s="424"/>
      <c r="DR326" s="424"/>
      <c r="DS326" s="424"/>
      <c r="DT326" s="424"/>
      <c r="DU326" s="424"/>
      <c r="DV326" s="424"/>
      <c r="DW326" s="424"/>
      <c r="DX326" s="424"/>
      <c r="DY326" s="424"/>
      <c r="DZ326" s="424"/>
      <c r="EA326" s="424"/>
      <c r="EB326" s="424"/>
      <c r="EC326" s="424"/>
      <c r="ED326" s="424"/>
      <c r="EE326" s="424"/>
      <c r="EF326" s="424"/>
      <c r="EG326" s="424"/>
      <c r="EH326" s="424"/>
      <c r="EI326" s="424"/>
      <c r="EJ326" s="424"/>
      <c r="EK326" s="424"/>
      <c r="EL326" s="424"/>
      <c r="EM326" s="424"/>
      <c r="EN326" s="424"/>
      <c r="EO326" s="424"/>
      <c r="EP326" s="424"/>
      <c r="EQ326" s="424"/>
      <c r="ER326" s="424"/>
      <c r="ES326" s="424"/>
      <c r="ET326" s="424"/>
      <c r="EU326" s="424"/>
      <c r="EV326" s="424"/>
      <c r="EW326" s="424"/>
      <c r="EX326" s="424"/>
      <c r="EY326" s="424"/>
      <c r="EZ326" s="424"/>
      <c r="FA326" s="424"/>
      <c r="FB326" s="424"/>
      <c r="FC326" s="424"/>
      <c r="FD326" s="424"/>
      <c r="FE326" s="424"/>
      <c r="FF326" s="424"/>
      <c r="FG326" s="424"/>
      <c r="FH326" s="424"/>
      <c r="FI326" s="424"/>
      <c r="FJ326" s="424"/>
      <c r="FK326" s="424"/>
      <c r="FL326" s="424"/>
      <c r="FM326" s="424"/>
      <c r="FN326" s="424"/>
      <c r="FO326" s="424"/>
      <c r="FP326" s="424"/>
      <c r="FQ326" s="424"/>
      <c r="FR326" s="424"/>
      <c r="FS326" s="424"/>
      <c r="FT326" s="424"/>
      <c r="FU326" s="424"/>
    </row>
    <row r="327" spans="1:177" ht="12" customHeight="1" x14ac:dyDescent="0.25">
      <c r="A327" s="449" t="str">
        <f t="shared" si="51"/>
        <v/>
      </c>
      <c r="B327" s="449" t="str">
        <f t="shared" si="59"/>
        <v/>
      </c>
      <c r="C327" s="447" t="str">
        <f t="shared" si="60"/>
        <v/>
      </c>
      <c r="D327" s="449" t="str">
        <f>'Step 3.1 Site Details'!C67</f>
        <v>Building 58</v>
      </c>
      <c r="E327" s="449" t="str">
        <f>TRIM('Step 3.1 Site Details'!A67)</f>
        <v/>
      </c>
      <c r="F327" s="447">
        <f>'Step 3.1 Site Details'!B67</f>
        <v>0</v>
      </c>
      <c r="G327" s="449" t="str">
        <f>IF('Step 3.1 Site Details'!D67="","",TRIM('Step 3.1 Site Details'!D67))</f>
        <v/>
      </c>
      <c r="H327" s="447">
        <f>'Step 3.1 Site Details'!E67</f>
        <v>0</v>
      </c>
      <c r="I327" s="447">
        <f>'Step 3.1 Site Details'!F67</f>
        <v>0</v>
      </c>
      <c r="J327" s="952">
        <f>'Step 3.1 Site Details'!G67</f>
        <v>0</v>
      </c>
      <c r="K327" s="995">
        <f>'Step 3.1 Site Details'!H67</f>
        <v>0</v>
      </c>
      <c r="L327" s="447">
        <f>'Step 3.1 Site Details'!I67</f>
        <v>0</v>
      </c>
      <c r="M327" s="996">
        <f>'Step 3.1 Site Details'!J67</f>
        <v>0</v>
      </c>
      <c r="N327" s="996">
        <f>'Step 3.1 Site Details'!K67</f>
        <v>0</v>
      </c>
      <c r="O327" s="959">
        <f>'Step 3.1 Site Details'!L67</f>
        <v>0</v>
      </c>
      <c r="P327" s="959">
        <f>'Step 3.1 Site Details'!M67</f>
        <v>0</v>
      </c>
      <c r="Q327" s="1399">
        <f>'Step 3.1 Site Details'!N67</f>
        <v>0</v>
      </c>
      <c r="R327" s="1399">
        <f>'Step 3.1 Site Details'!O67</f>
        <v>0</v>
      </c>
      <c r="S327" s="955">
        <f>'Step 3.1 Site Details'!P67</f>
        <v>0</v>
      </c>
      <c r="T327" s="955">
        <f>'Step 3.1 Site Details'!Q67</f>
        <v>0</v>
      </c>
      <c r="U327" s="955">
        <f>'Step 3.1 Site Details'!R67</f>
        <v>0</v>
      </c>
      <c r="V327" s="955">
        <f>'Step 3.1 Site Details'!S67</f>
        <v>0</v>
      </c>
      <c r="W327" s="955">
        <f>'Step 3.1 Site Details'!T67</f>
        <v>0</v>
      </c>
      <c r="X327" s="955">
        <f>'Step 3.1 Site Details'!U67</f>
        <v>0</v>
      </c>
      <c r="Y327" s="859">
        <f>IFERROR(((_xlfn.XLOOKUP(G327,'Step 4 Support Tool'!$E$222:$E$321,'Step 4 Support Tool'!$I$222:$I$321,"",0,1)*PETREAD!O327)/100),"")</f>
        <v>0</v>
      </c>
      <c r="Z327" s="859">
        <f>IFERROR(((_xlfn.XLOOKUP(G327,'Step 4 Support Tool'!$E$222:$E$321,'Step 4 Support Tool'!$K$222:$K$321,"",0,1)*PETREAD!P327)/100),"")</f>
        <v>0</v>
      </c>
      <c r="AA327" s="859">
        <f t="shared" si="56"/>
        <v>0</v>
      </c>
      <c r="AB327" s="859">
        <f>IFERROR(AA327-(SUMIFS('Step 4 Support Tool'!$O$18:$O$217,'Step 4 Support Tool'!$E$18:$E$217,PETREAD!G327)+SUMIFS('Step 4 Support Tool'!$O$222:$O$321,'Step 4 Support Tool'!$E$222:$E$321,PETREAD!G327)),"")</f>
        <v>0</v>
      </c>
      <c r="AC327" s="860" t="str">
        <f t="shared" si="57"/>
        <v/>
      </c>
      <c r="AD327" s="917">
        <f>SUMIFS('Step 3.3 Heating System'!$J$12:$J$111,'Step 3.3 Heating System'!$C$12:$C$111,PETREAD!$G327,'Step 3.3 Heating System'!$G$12:$G$111,"Removed")</f>
        <v>0</v>
      </c>
      <c r="AE327" s="917">
        <f>SUMIFS('Step 3.3 Heating System'!$J$12:$J$111,'Step 3.3 Heating System'!$C$12:$C$111,PETREAD!$G327,'Step 3.3 Heating System'!$G$12:$G$111,"Retained")</f>
        <v>0</v>
      </c>
      <c r="AF327" s="914" t="str">
        <f t="shared" si="58"/>
        <v/>
      </c>
      <c r="AG327" s="870">
        <f>(SUMIFS('Step 4 Support Tool'!$N$18:$N$217,'Step 4 Support Tool'!$E$18:$E$217,PETREAD!G327)+SUMIFS('Step 4 Support Tool'!$N$222:$N$321,'Step 4 Support Tool'!$E$222:$E$321,PETREAD!G327))</f>
        <v>0</v>
      </c>
      <c r="AH327" s="870" t="str">
        <f>IFERROR(BE327*'Step 5 Project Governance'!D71,"")</f>
        <v/>
      </c>
      <c r="AI327" s="912" t="str">
        <f t="shared" si="61"/>
        <v/>
      </c>
      <c r="AJ327" s="917">
        <f>(SUMIFS('Step 4 Support Tool'!$S$18:$S$217,'Step 4 Support Tool'!$E$18:$E$217,PETREAD!G327)+SUMIFS('Step 4 Support Tool'!$S$222:$S$321,'Step 4 Support Tool'!$E$222:$E$321,PETREAD!G327))</f>
        <v>0</v>
      </c>
      <c r="AK327" s="917" t="str">
        <f t="shared" si="62"/>
        <v/>
      </c>
      <c r="AL327" s="860" t="str">
        <f>IFERROR(SUMIF('Step 4 Support Tool'!$E$18:$E$217,PETREAD!G327,'Step 4 Support Tool'!$N$18:$N$217)/(SUMIF('Step 4 Support Tool'!$E$18:$E$217,PETREAD!G327,'Step 4 Support Tool'!$N$18:$N$217)+SUMIF('Step 4 Support Tool'!$E$222:$E$321,PETREAD!G327,'Step 4 Support Tool'!$N$222:$N$321)),"")</f>
        <v/>
      </c>
      <c r="AM327" s="914" t="str">
        <f>_xlfn.XLOOKUP($G327,'Step 3.3 Heating System'!$C$120:$C$219,'Step 3.3 Heating System'!$AB$120:$AB$219,"",0,1)</f>
        <v/>
      </c>
      <c r="AN327" s="914" t="str">
        <f>_xlfn.XLOOKUP($G327,'Step 3.3 Heating System'!$C$120:$C$219,'Step 3.3 Heating System'!$AC$120:$AC$219,"",0,1)</f>
        <v/>
      </c>
      <c r="AO327" s="1414" t="str">
        <f>IF('Step 3.2 Building Details'!D66="","",'Step 3.2 Building Details'!D66)</f>
        <v/>
      </c>
      <c r="AP327" s="1414" t="str">
        <f>IF('Step 3.2 Building Details'!E66="","",'Step 3.2 Building Details'!E66)</f>
        <v/>
      </c>
      <c r="AQ327" s="1414" t="str">
        <f>IF('Step 3.2 Building Details'!F66="","",'Step 3.2 Building Details'!F66)</f>
        <v/>
      </c>
      <c r="AR327" s="1414" t="str">
        <f>IF('Step 3.2 Building Details'!G66="","",'Step 3.2 Building Details'!G66)</f>
        <v/>
      </c>
      <c r="AS327" s="1414" t="str">
        <f>IF('Step 3.2 Building Details'!H66="","",'Step 3.2 Building Details'!H66)</f>
        <v/>
      </c>
      <c r="AT327" s="1414" t="str">
        <f>IF('Step 3.2 Building Details'!I66="","",'Step 3.2 Building Details'!I66)</f>
        <v/>
      </c>
      <c r="AU327" s="1414" t="str">
        <f>IF('Step 3.2 Building Details'!J66="","",'Step 3.2 Building Details'!J66)</f>
        <v/>
      </c>
      <c r="AV327" s="1414" t="str">
        <f>IF('Step 3.2 Building Details'!K66="","",'Step 3.2 Building Details'!K66)</f>
        <v/>
      </c>
      <c r="AW327" s="1414" t="str">
        <f>IF('Step 3.2 Building Details'!L66="","",'Step 3.2 Building Details'!L66)</f>
        <v/>
      </c>
      <c r="AX327" s="1414" t="str">
        <f>IF('Step 3.2 Building Details'!M66="","",'Step 3.2 Building Details'!M66)</f>
        <v/>
      </c>
      <c r="AY327" s="1414" t="str">
        <f>IF('Step 3.2 Building Details'!N66="","",'Step 3.2 Building Details'!N66)</f>
        <v/>
      </c>
      <c r="AZ327" s="1414" t="str">
        <f>IF('Step 3.2 Building Details'!O66="","",'Step 3.2 Building Details'!O66)</f>
        <v/>
      </c>
      <c r="BB327" s="799" t="s">
        <v>1925</v>
      </c>
      <c r="BC327" s="799"/>
      <c r="BE327" s="860" t="str">
        <f>IFERROR((SUMIFS('Step 4 Support Tool'!$N$18:$N$217,'Step 4 Support Tool'!$E$18:$E$217,PETREAD!G327)+SUMIFS('Step 4 Support Tool'!$N$222:$N$321,'Step 4 Support Tool'!$E$222:$E$321,PETREAD!G327))/'Step 4 Support Tool'!$O$9,"")</f>
        <v/>
      </c>
      <c r="BF327" s="424"/>
      <c r="BG327" s="424"/>
      <c r="BH327" s="424"/>
      <c r="BI327" s="424"/>
      <c r="BJ327" s="424"/>
      <c r="BK327" s="424"/>
      <c r="BL327" s="424"/>
      <c r="BM327" s="424"/>
      <c r="BN327" s="424"/>
      <c r="BO327" s="424"/>
      <c r="BP327" s="424"/>
      <c r="BQ327" s="424"/>
      <c r="BR327" s="424"/>
      <c r="CL327" s="424"/>
      <c r="CM327" s="424"/>
      <c r="CN327" s="424"/>
      <c r="CO327" s="424"/>
      <c r="CP327" s="424"/>
      <c r="CQ327" s="424"/>
      <c r="CS327" s="424"/>
      <c r="CT327" s="424"/>
      <c r="CU327" s="424"/>
      <c r="CV327" s="424"/>
      <c r="CW327" s="424"/>
      <c r="CX327" s="424"/>
      <c r="CY327" s="424"/>
      <c r="CZ327" s="424"/>
      <c r="DB327" s="424"/>
      <c r="DC327" s="424"/>
      <c r="DD327" s="424"/>
      <c r="DE327" s="424"/>
      <c r="DF327" s="424"/>
      <c r="DG327" s="424"/>
      <c r="DI327" s="424"/>
      <c r="DJ327" s="424"/>
      <c r="DK327" s="424"/>
      <c r="DL327" s="424"/>
      <c r="DM327" s="424"/>
      <c r="DN327" s="424"/>
      <c r="DO327" s="424"/>
      <c r="DP327" s="424"/>
      <c r="DQ327" s="424"/>
      <c r="DR327" s="424"/>
      <c r="DS327" s="424"/>
      <c r="DT327" s="424"/>
      <c r="DU327" s="424"/>
      <c r="DV327" s="424"/>
      <c r="DW327" s="424"/>
      <c r="DX327" s="424"/>
      <c r="DY327" s="424"/>
      <c r="DZ327" s="424"/>
      <c r="EA327" s="424"/>
      <c r="EB327" s="424"/>
      <c r="EC327" s="424"/>
      <c r="ED327" s="424"/>
      <c r="EE327" s="424"/>
      <c r="EF327" s="424"/>
      <c r="EG327" s="424"/>
      <c r="EH327" s="424"/>
      <c r="EI327" s="424"/>
      <c r="EJ327" s="424"/>
      <c r="EK327" s="424"/>
      <c r="EL327" s="424"/>
      <c r="EM327" s="424"/>
      <c r="EN327" s="424"/>
      <c r="EO327" s="424"/>
      <c r="EP327" s="424"/>
      <c r="EQ327" s="424"/>
      <c r="ER327" s="424"/>
      <c r="ES327" s="424"/>
      <c r="ET327" s="424"/>
      <c r="EU327" s="424"/>
      <c r="EV327" s="424"/>
      <c r="EW327" s="424"/>
      <c r="EX327" s="424"/>
      <c r="EY327" s="424"/>
      <c r="EZ327" s="424"/>
      <c r="FA327" s="424"/>
      <c r="FB327" s="424"/>
      <c r="FC327" s="424"/>
      <c r="FD327" s="424"/>
      <c r="FE327" s="424"/>
      <c r="FF327" s="424"/>
      <c r="FG327" s="424"/>
      <c r="FH327" s="424"/>
      <c r="FI327" s="424"/>
      <c r="FJ327" s="424"/>
      <c r="FK327" s="424"/>
      <c r="FL327" s="424"/>
      <c r="FM327" s="424"/>
      <c r="FN327" s="424"/>
      <c r="FO327" s="424"/>
      <c r="FP327" s="424"/>
      <c r="FQ327" s="424"/>
      <c r="FR327" s="424"/>
      <c r="FS327" s="424"/>
      <c r="FT327" s="424"/>
      <c r="FU327" s="424"/>
    </row>
    <row r="328" spans="1:177" ht="12" customHeight="1" x14ac:dyDescent="0.25">
      <c r="A328" s="449" t="str">
        <f t="shared" si="51"/>
        <v/>
      </c>
      <c r="B328" s="449" t="str">
        <f t="shared" si="59"/>
        <v/>
      </c>
      <c r="C328" s="447" t="str">
        <f t="shared" si="60"/>
        <v/>
      </c>
      <c r="D328" s="449" t="str">
        <f>'Step 3.1 Site Details'!C68</f>
        <v>Building 59</v>
      </c>
      <c r="E328" s="449" t="str">
        <f>TRIM('Step 3.1 Site Details'!A68)</f>
        <v/>
      </c>
      <c r="F328" s="447">
        <f>'Step 3.1 Site Details'!B68</f>
        <v>0</v>
      </c>
      <c r="G328" s="449" t="str">
        <f>IF('Step 3.1 Site Details'!D68="","",TRIM('Step 3.1 Site Details'!D68))</f>
        <v/>
      </c>
      <c r="H328" s="447">
        <f>'Step 3.1 Site Details'!E68</f>
        <v>0</v>
      </c>
      <c r="I328" s="447">
        <f>'Step 3.1 Site Details'!F68</f>
        <v>0</v>
      </c>
      <c r="J328" s="952">
        <f>'Step 3.1 Site Details'!G68</f>
        <v>0</v>
      </c>
      <c r="K328" s="995">
        <f>'Step 3.1 Site Details'!H68</f>
        <v>0</v>
      </c>
      <c r="L328" s="447">
        <f>'Step 3.1 Site Details'!I68</f>
        <v>0</v>
      </c>
      <c r="M328" s="996">
        <f>'Step 3.1 Site Details'!J68</f>
        <v>0</v>
      </c>
      <c r="N328" s="996">
        <f>'Step 3.1 Site Details'!K68</f>
        <v>0</v>
      </c>
      <c r="O328" s="959">
        <f>'Step 3.1 Site Details'!L68</f>
        <v>0</v>
      </c>
      <c r="P328" s="959">
        <f>'Step 3.1 Site Details'!M68</f>
        <v>0</v>
      </c>
      <c r="Q328" s="1399">
        <f>'Step 3.1 Site Details'!N68</f>
        <v>0</v>
      </c>
      <c r="R328" s="1399">
        <f>'Step 3.1 Site Details'!O68</f>
        <v>0</v>
      </c>
      <c r="S328" s="955">
        <f>'Step 3.1 Site Details'!P68</f>
        <v>0</v>
      </c>
      <c r="T328" s="955">
        <f>'Step 3.1 Site Details'!Q68</f>
        <v>0</v>
      </c>
      <c r="U328" s="955">
        <f>'Step 3.1 Site Details'!R68</f>
        <v>0</v>
      </c>
      <c r="V328" s="955">
        <f>'Step 3.1 Site Details'!S68</f>
        <v>0</v>
      </c>
      <c r="W328" s="955">
        <f>'Step 3.1 Site Details'!T68</f>
        <v>0</v>
      </c>
      <c r="X328" s="955">
        <f>'Step 3.1 Site Details'!U68</f>
        <v>0</v>
      </c>
      <c r="Y328" s="859">
        <f>IFERROR(((_xlfn.XLOOKUP(G328,'Step 4 Support Tool'!$E$222:$E$321,'Step 4 Support Tool'!$I$222:$I$321,"",0,1)*PETREAD!O328)/100),"")</f>
        <v>0</v>
      </c>
      <c r="Z328" s="859">
        <f>IFERROR(((_xlfn.XLOOKUP(G328,'Step 4 Support Tool'!$E$222:$E$321,'Step 4 Support Tool'!$K$222:$K$321,"",0,1)*PETREAD!P328)/100),"")</f>
        <v>0</v>
      </c>
      <c r="AA328" s="859">
        <f t="shared" si="56"/>
        <v>0</v>
      </c>
      <c r="AB328" s="859">
        <f>IFERROR(AA328-(SUMIFS('Step 4 Support Tool'!$O$18:$O$217,'Step 4 Support Tool'!$E$18:$E$217,PETREAD!G328)+SUMIFS('Step 4 Support Tool'!$O$222:$O$321,'Step 4 Support Tool'!$E$222:$E$321,PETREAD!G328)),"")</f>
        <v>0</v>
      </c>
      <c r="AC328" s="860" t="str">
        <f t="shared" si="57"/>
        <v/>
      </c>
      <c r="AD328" s="917">
        <f>SUMIFS('Step 3.3 Heating System'!$J$12:$J$111,'Step 3.3 Heating System'!$C$12:$C$111,PETREAD!$G328,'Step 3.3 Heating System'!$G$12:$G$111,"Removed")</f>
        <v>0</v>
      </c>
      <c r="AE328" s="917">
        <f>SUMIFS('Step 3.3 Heating System'!$J$12:$J$111,'Step 3.3 Heating System'!$C$12:$C$111,PETREAD!$G328,'Step 3.3 Heating System'!$G$12:$G$111,"Retained")</f>
        <v>0</v>
      </c>
      <c r="AF328" s="914" t="str">
        <f t="shared" si="58"/>
        <v/>
      </c>
      <c r="AG328" s="870">
        <f>(SUMIFS('Step 4 Support Tool'!$N$18:$N$217,'Step 4 Support Tool'!$E$18:$E$217,PETREAD!G328)+SUMIFS('Step 4 Support Tool'!$N$222:$N$321,'Step 4 Support Tool'!$E$222:$E$321,PETREAD!G328))</f>
        <v>0</v>
      </c>
      <c r="AH328" s="870" t="str">
        <f>IFERROR(BE328*'Step 5 Project Governance'!D72,"")</f>
        <v/>
      </c>
      <c r="AI328" s="912" t="str">
        <f t="shared" si="61"/>
        <v/>
      </c>
      <c r="AJ328" s="917">
        <f>(SUMIFS('Step 4 Support Tool'!$S$18:$S$217,'Step 4 Support Tool'!$E$18:$E$217,PETREAD!G328)+SUMIFS('Step 4 Support Tool'!$S$222:$S$321,'Step 4 Support Tool'!$E$222:$E$321,PETREAD!G328))</f>
        <v>0</v>
      </c>
      <c r="AK328" s="917" t="str">
        <f t="shared" si="62"/>
        <v/>
      </c>
      <c r="AL328" s="860" t="str">
        <f>IFERROR(SUMIF('Step 4 Support Tool'!$E$18:$E$217,PETREAD!G328,'Step 4 Support Tool'!$N$18:$N$217)/(SUMIF('Step 4 Support Tool'!$E$18:$E$217,PETREAD!G328,'Step 4 Support Tool'!$N$18:$N$217)+SUMIF('Step 4 Support Tool'!$E$222:$E$321,PETREAD!G328,'Step 4 Support Tool'!$N$222:$N$321)),"")</f>
        <v/>
      </c>
      <c r="AM328" s="914" t="str">
        <f>_xlfn.XLOOKUP($G328,'Step 3.3 Heating System'!$C$120:$C$219,'Step 3.3 Heating System'!$AB$120:$AB$219,"",0,1)</f>
        <v/>
      </c>
      <c r="AN328" s="914" t="str">
        <f>_xlfn.XLOOKUP($G328,'Step 3.3 Heating System'!$C$120:$C$219,'Step 3.3 Heating System'!$AC$120:$AC$219,"",0,1)</f>
        <v/>
      </c>
      <c r="AO328" s="1414" t="str">
        <f>IF('Step 3.2 Building Details'!D67="","",'Step 3.2 Building Details'!D67)</f>
        <v/>
      </c>
      <c r="AP328" s="1414" t="str">
        <f>IF('Step 3.2 Building Details'!E67="","",'Step 3.2 Building Details'!E67)</f>
        <v/>
      </c>
      <c r="AQ328" s="1414" t="str">
        <f>IF('Step 3.2 Building Details'!F67="","",'Step 3.2 Building Details'!F67)</f>
        <v/>
      </c>
      <c r="AR328" s="1414" t="str">
        <f>IF('Step 3.2 Building Details'!G67="","",'Step 3.2 Building Details'!G67)</f>
        <v/>
      </c>
      <c r="AS328" s="1414" t="str">
        <f>IF('Step 3.2 Building Details'!H67="","",'Step 3.2 Building Details'!H67)</f>
        <v/>
      </c>
      <c r="AT328" s="1414" t="str">
        <f>IF('Step 3.2 Building Details'!I67="","",'Step 3.2 Building Details'!I67)</f>
        <v/>
      </c>
      <c r="AU328" s="1414" t="str">
        <f>IF('Step 3.2 Building Details'!J67="","",'Step 3.2 Building Details'!J67)</f>
        <v/>
      </c>
      <c r="AV328" s="1414" t="str">
        <f>IF('Step 3.2 Building Details'!K67="","",'Step 3.2 Building Details'!K67)</f>
        <v/>
      </c>
      <c r="AW328" s="1414" t="str">
        <f>IF('Step 3.2 Building Details'!L67="","",'Step 3.2 Building Details'!L67)</f>
        <v/>
      </c>
      <c r="AX328" s="1414" t="str">
        <f>IF('Step 3.2 Building Details'!M67="","",'Step 3.2 Building Details'!M67)</f>
        <v/>
      </c>
      <c r="AY328" s="1414" t="str">
        <f>IF('Step 3.2 Building Details'!N67="","",'Step 3.2 Building Details'!N67)</f>
        <v/>
      </c>
      <c r="AZ328" s="1414" t="str">
        <f>IF('Step 3.2 Building Details'!O67="","",'Step 3.2 Building Details'!O67)</f>
        <v/>
      </c>
      <c r="BB328" s="799" t="s">
        <v>1926</v>
      </c>
      <c r="BC328" s="799"/>
      <c r="BE328" s="860" t="str">
        <f>IFERROR((SUMIFS('Step 4 Support Tool'!$N$18:$N$217,'Step 4 Support Tool'!$E$18:$E$217,PETREAD!G328)+SUMIFS('Step 4 Support Tool'!$N$222:$N$321,'Step 4 Support Tool'!$E$222:$E$321,PETREAD!G328))/'Step 4 Support Tool'!$O$9,"")</f>
        <v/>
      </c>
      <c r="BF328" s="424"/>
      <c r="BG328" s="424"/>
      <c r="BH328" s="424"/>
      <c r="BI328" s="424"/>
      <c r="BJ328" s="424"/>
      <c r="BK328" s="424"/>
      <c r="BL328" s="424"/>
      <c r="BM328" s="424"/>
      <c r="BN328" s="424"/>
      <c r="BO328" s="424"/>
      <c r="BP328" s="424"/>
      <c r="BQ328" s="424"/>
      <c r="BR328" s="424"/>
      <c r="CL328" s="424"/>
      <c r="CM328" s="424"/>
      <c r="CN328" s="424"/>
      <c r="CO328" s="424"/>
      <c r="CP328" s="424"/>
      <c r="CQ328" s="424"/>
      <c r="CS328" s="424"/>
      <c r="CT328" s="424"/>
      <c r="CU328" s="424"/>
      <c r="CV328" s="424"/>
      <c r="CW328" s="424"/>
      <c r="CX328" s="424"/>
      <c r="CY328" s="424"/>
      <c r="CZ328" s="424"/>
      <c r="DB328" s="424"/>
      <c r="DC328" s="424"/>
      <c r="DD328" s="424"/>
      <c r="DE328" s="424"/>
      <c r="DF328" s="424"/>
      <c r="DG328" s="424"/>
      <c r="DI328" s="424"/>
      <c r="DJ328" s="424"/>
      <c r="DK328" s="424"/>
      <c r="DL328" s="424"/>
      <c r="DM328" s="424"/>
      <c r="DN328" s="424"/>
      <c r="DO328" s="424"/>
      <c r="DP328" s="424"/>
      <c r="DQ328" s="424"/>
      <c r="DR328" s="424"/>
      <c r="DS328" s="424"/>
      <c r="DT328" s="424"/>
      <c r="DU328" s="424"/>
      <c r="DV328" s="424"/>
      <c r="DW328" s="424"/>
      <c r="DX328" s="424"/>
      <c r="DY328" s="424"/>
      <c r="DZ328" s="424"/>
      <c r="EA328" s="424"/>
      <c r="EB328" s="424"/>
      <c r="EC328" s="424"/>
      <c r="ED328" s="424"/>
      <c r="EE328" s="424"/>
      <c r="EF328" s="424"/>
      <c r="EG328" s="424"/>
      <c r="EH328" s="424"/>
      <c r="EI328" s="424"/>
      <c r="EJ328" s="424"/>
      <c r="EK328" s="424"/>
      <c r="EL328" s="424"/>
      <c r="EM328" s="424"/>
      <c r="EN328" s="424"/>
      <c r="EO328" s="424"/>
      <c r="EP328" s="424"/>
      <c r="EQ328" s="424"/>
      <c r="ER328" s="424"/>
      <c r="ES328" s="424"/>
      <c r="ET328" s="424"/>
      <c r="EU328" s="424"/>
      <c r="EV328" s="424"/>
      <c r="EW328" s="424"/>
      <c r="EX328" s="424"/>
      <c r="EY328" s="424"/>
      <c r="EZ328" s="424"/>
      <c r="FA328" s="424"/>
      <c r="FB328" s="424"/>
      <c r="FC328" s="424"/>
      <c r="FD328" s="424"/>
      <c r="FE328" s="424"/>
      <c r="FF328" s="424"/>
      <c r="FG328" s="424"/>
      <c r="FH328" s="424"/>
      <c r="FI328" s="424"/>
      <c r="FJ328" s="424"/>
      <c r="FK328" s="424"/>
      <c r="FL328" s="424"/>
      <c r="FM328" s="424"/>
      <c r="FN328" s="424"/>
      <c r="FO328" s="424"/>
      <c r="FP328" s="424"/>
      <c r="FQ328" s="424"/>
      <c r="FR328" s="424"/>
      <c r="FS328" s="424"/>
      <c r="FT328" s="424"/>
      <c r="FU328" s="424"/>
    </row>
    <row r="329" spans="1:177" ht="12" customHeight="1" x14ac:dyDescent="0.25">
      <c r="A329" s="449" t="str">
        <f t="shared" si="51"/>
        <v/>
      </c>
      <c r="B329" s="449" t="str">
        <f t="shared" si="59"/>
        <v/>
      </c>
      <c r="C329" s="447" t="str">
        <f t="shared" si="60"/>
        <v/>
      </c>
      <c r="D329" s="449" t="str">
        <f>'Step 3.1 Site Details'!C69</f>
        <v>Building 60</v>
      </c>
      <c r="E329" s="449" t="str">
        <f>TRIM('Step 3.1 Site Details'!A69)</f>
        <v/>
      </c>
      <c r="F329" s="447">
        <f>'Step 3.1 Site Details'!B69</f>
        <v>0</v>
      </c>
      <c r="G329" s="449" t="str">
        <f>IF('Step 3.1 Site Details'!D69="","",TRIM('Step 3.1 Site Details'!D69))</f>
        <v/>
      </c>
      <c r="H329" s="447">
        <f>'Step 3.1 Site Details'!E69</f>
        <v>0</v>
      </c>
      <c r="I329" s="447">
        <f>'Step 3.1 Site Details'!F69</f>
        <v>0</v>
      </c>
      <c r="J329" s="952">
        <f>'Step 3.1 Site Details'!G69</f>
        <v>0</v>
      </c>
      <c r="K329" s="995">
        <f>'Step 3.1 Site Details'!H69</f>
        <v>0</v>
      </c>
      <c r="L329" s="447">
        <f>'Step 3.1 Site Details'!I69</f>
        <v>0</v>
      </c>
      <c r="M329" s="996">
        <f>'Step 3.1 Site Details'!J69</f>
        <v>0</v>
      </c>
      <c r="N329" s="996">
        <f>'Step 3.1 Site Details'!K69</f>
        <v>0</v>
      </c>
      <c r="O329" s="959">
        <f>'Step 3.1 Site Details'!L69</f>
        <v>0</v>
      </c>
      <c r="P329" s="959">
        <f>'Step 3.1 Site Details'!M69</f>
        <v>0</v>
      </c>
      <c r="Q329" s="1399">
        <f>'Step 3.1 Site Details'!N69</f>
        <v>0</v>
      </c>
      <c r="R329" s="1399">
        <f>'Step 3.1 Site Details'!O69</f>
        <v>0</v>
      </c>
      <c r="S329" s="955">
        <f>'Step 3.1 Site Details'!P69</f>
        <v>0</v>
      </c>
      <c r="T329" s="955">
        <f>'Step 3.1 Site Details'!Q69</f>
        <v>0</v>
      </c>
      <c r="U329" s="955">
        <f>'Step 3.1 Site Details'!R69</f>
        <v>0</v>
      </c>
      <c r="V329" s="955">
        <f>'Step 3.1 Site Details'!S69</f>
        <v>0</v>
      </c>
      <c r="W329" s="955">
        <f>'Step 3.1 Site Details'!T69</f>
        <v>0</v>
      </c>
      <c r="X329" s="955">
        <f>'Step 3.1 Site Details'!U69</f>
        <v>0</v>
      </c>
      <c r="Y329" s="859">
        <f>IFERROR(((_xlfn.XLOOKUP(G329,'Step 4 Support Tool'!$E$222:$E$321,'Step 4 Support Tool'!$I$222:$I$321,"",0,1)*PETREAD!O329)/100),"")</f>
        <v>0</v>
      </c>
      <c r="Z329" s="859">
        <f>IFERROR(((_xlfn.XLOOKUP(G329,'Step 4 Support Tool'!$E$222:$E$321,'Step 4 Support Tool'!$K$222:$K$321,"",0,1)*PETREAD!P329)/100),"")</f>
        <v>0</v>
      </c>
      <c r="AA329" s="859">
        <f t="shared" si="56"/>
        <v>0</v>
      </c>
      <c r="AB329" s="859">
        <f>IFERROR(AA329-(SUMIFS('Step 4 Support Tool'!$O$18:$O$217,'Step 4 Support Tool'!$E$18:$E$217,PETREAD!G329)+SUMIFS('Step 4 Support Tool'!$O$222:$O$321,'Step 4 Support Tool'!$E$222:$E$321,PETREAD!G329)),"")</f>
        <v>0</v>
      </c>
      <c r="AC329" s="860" t="str">
        <f t="shared" si="57"/>
        <v/>
      </c>
      <c r="AD329" s="917">
        <f>SUMIFS('Step 3.3 Heating System'!$J$12:$J$111,'Step 3.3 Heating System'!$C$12:$C$111,PETREAD!$G329,'Step 3.3 Heating System'!$G$12:$G$111,"Removed")</f>
        <v>0</v>
      </c>
      <c r="AE329" s="917">
        <f>SUMIFS('Step 3.3 Heating System'!$J$12:$J$111,'Step 3.3 Heating System'!$C$12:$C$111,PETREAD!$G329,'Step 3.3 Heating System'!$G$12:$G$111,"Retained")</f>
        <v>0</v>
      </c>
      <c r="AF329" s="914" t="str">
        <f t="shared" si="58"/>
        <v/>
      </c>
      <c r="AG329" s="870">
        <f>(SUMIFS('Step 4 Support Tool'!$N$18:$N$217,'Step 4 Support Tool'!$E$18:$E$217,PETREAD!G329)+SUMIFS('Step 4 Support Tool'!$N$222:$N$321,'Step 4 Support Tool'!$E$222:$E$321,PETREAD!G329))</f>
        <v>0</v>
      </c>
      <c r="AH329" s="870" t="str">
        <f>IFERROR(BE329*'Step 5 Project Governance'!D73,"")</f>
        <v/>
      </c>
      <c r="AI329" s="912" t="str">
        <f t="shared" si="61"/>
        <v/>
      </c>
      <c r="AJ329" s="917">
        <f>(SUMIFS('Step 4 Support Tool'!$S$18:$S$217,'Step 4 Support Tool'!$E$18:$E$217,PETREAD!G329)+SUMIFS('Step 4 Support Tool'!$S$222:$S$321,'Step 4 Support Tool'!$E$222:$E$321,PETREAD!G329))</f>
        <v>0</v>
      </c>
      <c r="AK329" s="917" t="str">
        <f t="shared" si="62"/>
        <v/>
      </c>
      <c r="AL329" s="860" t="str">
        <f>IFERROR(SUMIF('Step 4 Support Tool'!$E$18:$E$217,PETREAD!G329,'Step 4 Support Tool'!$N$18:$N$217)/(SUMIF('Step 4 Support Tool'!$E$18:$E$217,PETREAD!G329,'Step 4 Support Tool'!$N$18:$N$217)+SUMIF('Step 4 Support Tool'!$E$222:$E$321,PETREAD!G329,'Step 4 Support Tool'!$N$222:$N$321)),"")</f>
        <v/>
      </c>
      <c r="AM329" s="914" t="str">
        <f>_xlfn.XLOOKUP($G329,'Step 3.3 Heating System'!$C$120:$C$219,'Step 3.3 Heating System'!$AB$120:$AB$219,"",0,1)</f>
        <v/>
      </c>
      <c r="AN329" s="914" t="str">
        <f>_xlfn.XLOOKUP($G329,'Step 3.3 Heating System'!$C$120:$C$219,'Step 3.3 Heating System'!$AC$120:$AC$219,"",0,1)</f>
        <v/>
      </c>
      <c r="AO329" s="1414" t="str">
        <f>IF('Step 3.2 Building Details'!D68="","",'Step 3.2 Building Details'!D68)</f>
        <v/>
      </c>
      <c r="AP329" s="1414" t="str">
        <f>IF('Step 3.2 Building Details'!E68="","",'Step 3.2 Building Details'!E68)</f>
        <v/>
      </c>
      <c r="AQ329" s="1414" t="str">
        <f>IF('Step 3.2 Building Details'!F68="","",'Step 3.2 Building Details'!F68)</f>
        <v/>
      </c>
      <c r="AR329" s="1414" t="str">
        <f>IF('Step 3.2 Building Details'!G68="","",'Step 3.2 Building Details'!G68)</f>
        <v/>
      </c>
      <c r="AS329" s="1414" t="str">
        <f>IF('Step 3.2 Building Details'!H68="","",'Step 3.2 Building Details'!H68)</f>
        <v/>
      </c>
      <c r="AT329" s="1414" t="str">
        <f>IF('Step 3.2 Building Details'!I68="","",'Step 3.2 Building Details'!I68)</f>
        <v/>
      </c>
      <c r="AU329" s="1414" t="str">
        <f>IF('Step 3.2 Building Details'!J68="","",'Step 3.2 Building Details'!J68)</f>
        <v/>
      </c>
      <c r="AV329" s="1414" t="str">
        <f>IF('Step 3.2 Building Details'!K68="","",'Step 3.2 Building Details'!K68)</f>
        <v/>
      </c>
      <c r="AW329" s="1414" t="str">
        <f>IF('Step 3.2 Building Details'!L68="","",'Step 3.2 Building Details'!L68)</f>
        <v/>
      </c>
      <c r="AX329" s="1414" t="str">
        <f>IF('Step 3.2 Building Details'!M68="","",'Step 3.2 Building Details'!M68)</f>
        <v/>
      </c>
      <c r="AY329" s="1414" t="str">
        <f>IF('Step 3.2 Building Details'!N68="","",'Step 3.2 Building Details'!N68)</f>
        <v/>
      </c>
      <c r="AZ329" s="1414" t="str">
        <f>IF('Step 3.2 Building Details'!O68="","",'Step 3.2 Building Details'!O68)</f>
        <v/>
      </c>
      <c r="BB329" s="799" t="s">
        <v>1927</v>
      </c>
      <c r="BC329" s="799"/>
      <c r="BE329" s="860" t="str">
        <f>IFERROR((SUMIFS('Step 4 Support Tool'!$N$18:$N$217,'Step 4 Support Tool'!$E$18:$E$217,PETREAD!G329)+SUMIFS('Step 4 Support Tool'!$N$222:$N$321,'Step 4 Support Tool'!$E$222:$E$321,PETREAD!G329))/'Step 4 Support Tool'!$O$9,"")</f>
        <v/>
      </c>
      <c r="BF329" s="424"/>
      <c r="BG329" s="424"/>
      <c r="BH329" s="424"/>
      <c r="BI329" s="424"/>
      <c r="BJ329" s="424"/>
      <c r="BK329" s="424"/>
      <c r="BL329" s="424"/>
      <c r="BM329" s="424"/>
      <c r="BN329" s="424"/>
      <c r="BO329" s="424"/>
      <c r="BP329" s="424"/>
      <c r="BQ329" s="424"/>
      <c r="BR329" s="424"/>
      <c r="CL329" s="424"/>
      <c r="CM329" s="424"/>
      <c r="CN329" s="424"/>
      <c r="CO329" s="424"/>
      <c r="CP329" s="424"/>
      <c r="CQ329" s="424"/>
      <c r="CS329" s="424"/>
      <c r="CT329" s="424"/>
      <c r="CU329" s="424"/>
      <c r="CV329" s="424"/>
      <c r="CW329" s="424"/>
      <c r="CX329" s="424"/>
      <c r="CY329" s="424"/>
      <c r="CZ329" s="424"/>
      <c r="DB329" s="424"/>
      <c r="DC329" s="424"/>
      <c r="DD329" s="424"/>
      <c r="DE329" s="424"/>
      <c r="DF329" s="424"/>
      <c r="DG329" s="424"/>
      <c r="DI329" s="424"/>
      <c r="DJ329" s="424"/>
      <c r="DK329" s="424"/>
      <c r="DL329" s="424"/>
      <c r="DM329" s="424"/>
      <c r="DN329" s="424"/>
      <c r="DO329" s="424"/>
      <c r="DP329" s="424"/>
      <c r="DQ329" s="424"/>
      <c r="DR329" s="424"/>
      <c r="DS329" s="424"/>
      <c r="DT329" s="424"/>
      <c r="DU329" s="424"/>
      <c r="DV329" s="424"/>
      <c r="DW329" s="424"/>
      <c r="DX329" s="424"/>
      <c r="DY329" s="424"/>
      <c r="DZ329" s="424"/>
      <c r="EA329" s="424"/>
      <c r="EB329" s="424"/>
      <c r="EC329" s="424"/>
      <c r="ED329" s="424"/>
      <c r="EE329" s="424"/>
      <c r="EF329" s="424"/>
      <c r="EG329" s="424"/>
      <c r="EH329" s="424"/>
      <c r="EI329" s="424"/>
      <c r="EJ329" s="424"/>
      <c r="EK329" s="424"/>
      <c r="EL329" s="424"/>
      <c r="EM329" s="424"/>
      <c r="EN329" s="424"/>
      <c r="EO329" s="424"/>
      <c r="EP329" s="424"/>
      <c r="EQ329" s="424"/>
      <c r="ER329" s="424"/>
      <c r="ES329" s="424"/>
      <c r="ET329" s="424"/>
      <c r="EU329" s="424"/>
      <c r="EV329" s="424"/>
      <c r="EW329" s="424"/>
      <c r="EX329" s="424"/>
      <c r="EY329" s="424"/>
      <c r="EZ329" s="424"/>
      <c r="FA329" s="424"/>
      <c r="FB329" s="424"/>
      <c r="FC329" s="424"/>
      <c r="FD329" s="424"/>
      <c r="FE329" s="424"/>
      <c r="FF329" s="424"/>
      <c r="FG329" s="424"/>
      <c r="FH329" s="424"/>
      <c r="FI329" s="424"/>
      <c r="FJ329" s="424"/>
      <c r="FK329" s="424"/>
      <c r="FL329" s="424"/>
      <c r="FM329" s="424"/>
      <c r="FN329" s="424"/>
      <c r="FO329" s="424"/>
      <c r="FP329" s="424"/>
      <c r="FQ329" s="424"/>
      <c r="FR329" s="424"/>
      <c r="FS329" s="424"/>
      <c r="FT329" s="424"/>
      <c r="FU329" s="424"/>
    </row>
    <row r="330" spans="1:177" ht="12" customHeight="1" x14ac:dyDescent="0.25">
      <c r="A330" s="449" t="str">
        <f t="shared" si="51"/>
        <v/>
      </c>
      <c r="B330" s="449" t="str">
        <f t="shared" si="59"/>
        <v/>
      </c>
      <c r="C330" s="447" t="str">
        <f t="shared" si="60"/>
        <v/>
      </c>
      <c r="D330" s="449" t="str">
        <f>'Step 3.1 Site Details'!C70</f>
        <v>Building 61</v>
      </c>
      <c r="E330" s="449" t="str">
        <f>TRIM('Step 3.1 Site Details'!A70)</f>
        <v/>
      </c>
      <c r="F330" s="447">
        <f>'Step 3.1 Site Details'!B70</f>
        <v>0</v>
      </c>
      <c r="G330" s="449" t="str">
        <f>IF('Step 3.1 Site Details'!D70="","",TRIM('Step 3.1 Site Details'!D70))</f>
        <v/>
      </c>
      <c r="H330" s="447">
        <f>'Step 3.1 Site Details'!E70</f>
        <v>0</v>
      </c>
      <c r="I330" s="447">
        <f>'Step 3.1 Site Details'!F70</f>
        <v>0</v>
      </c>
      <c r="J330" s="952">
        <f>'Step 3.1 Site Details'!G70</f>
        <v>0</v>
      </c>
      <c r="K330" s="995">
        <f>'Step 3.1 Site Details'!H70</f>
        <v>0</v>
      </c>
      <c r="L330" s="447">
        <f>'Step 3.1 Site Details'!I70</f>
        <v>0</v>
      </c>
      <c r="M330" s="996">
        <f>'Step 3.1 Site Details'!J70</f>
        <v>0</v>
      </c>
      <c r="N330" s="996">
        <f>'Step 3.1 Site Details'!K70</f>
        <v>0</v>
      </c>
      <c r="O330" s="959">
        <f>'Step 3.1 Site Details'!L70</f>
        <v>0</v>
      </c>
      <c r="P330" s="959">
        <f>'Step 3.1 Site Details'!M70</f>
        <v>0</v>
      </c>
      <c r="Q330" s="1399">
        <f>'Step 3.1 Site Details'!N70</f>
        <v>0</v>
      </c>
      <c r="R330" s="1399">
        <f>'Step 3.1 Site Details'!O70</f>
        <v>0</v>
      </c>
      <c r="S330" s="955">
        <f>'Step 3.1 Site Details'!P70</f>
        <v>0</v>
      </c>
      <c r="T330" s="955">
        <f>'Step 3.1 Site Details'!Q70</f>
        <v>0</v>
      </c>
      <c r="U330" s="955">
        <f>'Step 3.1 Site Details'!R70</f>
        <v>0</v>
      </c>
      <c r="V330" s="955">
        <f>'Step 3.1 Site Details'!S70</f>
        <v>0</v>
      </c>
      <c r="W330" s="955">
        <f>'Step 3.1 Site Details'!T70</f>
        <v>0</v>
      </c>
      <c r="X330" s="955">
        <f>'Step 3.1 Site Details'!U70</f>
        <v>0</v>
      </c>
      <c r="Y330" s="859">
        <f>IFERROR(((_xlfn.XLOOKUP(G330,'Step 4 Support Tool'!$E$222:$E$321,'Step 4 Support Tool'!$I$222:$I$321,"",0,1)*PETREAD!O330)/100),"")</f>
        <v>0</v>
      </c>
      <c r="Z330" s="859">
        <f>IFERROR(((_xlfn.XLOOKUP(G330,'Step 4 Support Tool'!$E$222:$E$321,'Step 4 Support Tool'!$K$222:$K$321,"",0,1)*PETREAD!P330)/100),"")</f>
        <v>0</v>
      </c>
      <c r="AA330" s="859">
        <f t="shared" si="56"/>
        <v>0</v>
      </c>
      <c r="AB330" s="859">
        <f>IFERROR(AA330-(SUMIFS('Step 4 Support Tool'!$O$18:$O$217,'Step 4 Support Tool'!$E$18:$E$217,PETREAD!G330)+SUMIFS('Step 4 Support Tool'!$O$222:$O$321,'Step 4 Support Tool'!$E$222:$E$321,PETREAD!G330)),"")</f>
        <v>0</v>
      </c>
      <c r="AC330" s="860" t="str">
        <f t="shared" si="57"/>
        <v/>
      </c>
      <c r="AD330" s="917">
        <f>SUMIFS('Step 3.3 Heating System'!$J$12:$J$111,'Step 3.3 Heating System'!$C$12:$C$111,PETREAD!$G330,'Step 3.3 Heating System'!$G$12:$G$111,"Removed")</f>
        <v>0</v>
      </c>
      <c r="AE330" s="917">
        <f>SUMIFS('Step 3.3 Heating System'!$J$12:$J$111,'Step 3.3 Heating System'!$C$12:$C$111,PETREAD!$G330,'Step 3.3 Heating System'!$G$12:$G$111,"Retained")</f>
        <v>0</v>
      </c>
      <c r="AF330" s="914" t="str">
        <f t="shared" si="58"/>
        <v/>
      </c>
      <c r="AG330" s="870">
        <f>(SUMIFS('Step 4 Support Tool'!$N$18:$N$217,'Step 4 Support Tool'!$E$18:$E$217,PETREAD!G330)+SUMIFS('Step 4 Support Tool'!$N$222:$N$321,'Step 4 Support Tool'!$E$222:$E$321,PETREAD!G330))</f>
        <v>0</v>
      </c>
      <c r="AH330" s="870" t="str">
        <f>IFERROR(BE330*'Step 5 Project Governance'!D74,"")</f>
        <v/>
      </c>
      <c r="AI330" s="912" t="str">
        <f t="shared" si="61"/>
        <v/>
      </c>
      <c r="AJ330" s="917">
        <f>(SUMIFS('Step 4 Support Tool'!$S$18:$S$217,'Step 4 Support Tool'!$E$18:$E$217,PETREAD!G330)+SUMIFS('Step 4 Support Tool'!$S$222:$S$321,'Step 4 Support Tool'!$E$222:$E$321,PETREAD!G330))</f>
        <v>0</v>
      </c>
      <c r="AK330" s="917" t="str">
        <f t="shared" si="62"/>
        <v/>
      </c>
      <c r="AL330" s="860" t="str">
        <f>IFERROR(SUMIF('Step 4 Support Tool'!$E$18:$E$217,PETREAD!G330,'Step 4 Support Tool'!$N$18:$N$217)/(SUMIF('Step 4 Support Tool'!$E$18:$E$217,PETREAD!G330,'Step 4 Support Tool'!$N$18:$N$217)+SUMIF('Step 4 Support Tool'!$E$222:$E$321,PETREAD!G330,'Step 4 Support Tool'!$N$222:$N$321)),"")</f>
        <v/>
      </c>
      <c r="AM330" s="914" t="str">
        <f>_xlfn.XLOOKUP($G330,'Step 3.3 Heating System'!$C$120:$C$219,'Step 3.3 Heating System'!$AB$120:$AB$219,"",0,1)</f>
        <v/>
      </c>
      <c r="AN330" s="914" t="str">
        <f>_xlfn.XLOOKUP($G330,'Step 3.3 Heating System'!$C$120:$C$219,'Step 3.3 Heating System'!$AC$120:$AC$219,"",0,1)</f>
        <v/>
      </c>
      <c r="AO330" s="1414" t="str">
        <f>IF('Step 3.2 Building Details'!D69="","",'Step 3.2 Building Details'!D69)</f>
        <v/>
      </c>
      <c r="AP330" s="1414" t="str">
        <f>IF('Step 3.2 Building Details'!E69="","",'Step 3.2 Building Details'!E69)</f>
        <v/>
      </c>
      <c r="AQ330" s="1414" t="str">
        <f>IF('Step 3.2 Building Details'!F69="","",'Step 3.2 Building Details'!F69)</f>
        <v/>
      </c>
      <c r="AR330" s="1414" t="str">
        <f>IF('Step 3.2 Building Details'!G69="","",'Step 3.2 Building Details'!G69)</f>
        <v/>
      </c>
      <c r="AS330" s="1414" t="str">
        <f>IF('Step 3.2 Building Details'!H69="","",'Step 3.2 Building Details'!H69)</f>
        <v/>
      </c>
      <c r="AT330" s="1414" t="str">
        <f>IF('Step 3.2 Building Details'!I69="","",'Step 3.2 Building Details'!I69)</f>
        <v/>
      </c>
      <c r="AU330" s="1414" t="str">
        <f>IF('Step 3.2 Building Details'!J69="","",'Step 3.2 Building Details'!J69)</f>
        <v/>
      </c>
      <c r="AV330" s="1414" t="str">
        <f>IF('Step 3.2 Building Details'!K69="","",'Step 3.2 Building Details'!K69)</f>
        <v/>
      </c>
      <c r="AW330" s="1414" t="str">
        <f>IF('Step 3.2 Building Details'!L69="","",'Step 3.2 Building Details'!L69)</f>
        <v/>
      </c>
      <c r="AX330" s="1414" t="str">
        <f>IF('Step 3.2 Building Details'!M69="","",'Step 3.2 Building Details'!M69)</f>
        <v/>
      </c>
      <c r="AY330" s="1414" t="str">
        <f>IF('Step 3.2 Building Details'!N69="","",'Step 3.2 Building Details'!N69)</f>
        <v/>
      </c>
      <c r="AZ330" s="1414" t="str">
        <f>IF('Step 3.2 Building Details'!O69="","",'Step 3.2 Building Details'!O69)</f>
        <v/>
      </c>
      <c r="BB330" s="799" t="s">
        <v>1928</v>
      </c>
      <c r="BC330" s="799"/>
      <c r="BE330" s="860" t="str">
        <f>IFERROR((SUMIFS('Step 4 Support Tool'!$N$18:$N$217,'Step 4 Support Tool'!$E$18:$E$217,PETREAD!G330)+SUMIFS('Step 4 Support Tool'!$N$222:$N$321,'Step 4 Support Tool'!$E$222:$E$321,PETREAD!G330))/'Step 4 Support Tool'!$O$9,"")</f>
        <v/>
      </c>
      <c r="BF330" s="424"/>
      <c r="BG330" s="424"/>
      <c r="BH330" s="424"/>
      <c r="BI330" s="424"/>
      <c r="BJ330" s="424"/>
      <c r="BK330" s="424"/>
      <c r="BL330" s="424"/>
      <c r="BM330" s="424"/>
      <c r="BN330" s="424"/>
      <c r="BO330" s="424"/>
      <c r="BP330" s="424"/>
      <c r="BQ330" s="424"/>
      <c r="BR330" s="424"/>
      <c r="CL330" s="424"/>
      <c r="CM330" s="424"/>
      <c r="CN330" s="424"/>
      <c r="CO330" s="424"/>
      <c r="CP330" s="424"/>
      <c r="CQ330" s="424"/>
      <c r="CS330" s="424"/>
      <c r="CT330" s="424"/>
      <c r="CU330" s="424"/>
      <c r="CV330" s="424"/>
      <c r="CW330" s="424"/>
      <c r="CX330" s="424"/>
      <c r="CY330" s="424"/>
      <c r="CZ330" s="424"/>
      <c r="DB330" s="424"/>
      <c r="DC330" s="424"/>
      <c r="DD330" s="424"/>
      <c r="DE330" s="424"/>
      <c r="DF330" s="424"/>
      <c r="DG330" s="424"/>
      <c r="DI330" s="424"/>
      <c r="DJ330" s="424"/>
      <c r="DK330" s="424"/>
      <c r="DL330" s="424"/>
      <c r="DM330" s="424"/>
      <c r="DN330" s="424"/>
      <c r="DO330" s="424"/>
      <c r="DP330" s="424"/>
      <c r="DQ330" s="424"/>
      <c r="DR330" s="424"/>
      <c r="DS330" s="424"/>
      <c r="DT330" s="424"/>
      <c r="DU330" s="424"/>
      <c r="DV330" s="424"/>
      <c r="DW330" s="424"/>
      <c r="DX330" s="424"/>
      <c r="DY330" s="424"/>
      <c r="DZ330" s="424"/>
      <c r="EA330" s="424"/>
      <c r="EB330" s="424"/>
      <c r="EC330" s="424"/>
      <c r="ED330" s="424"/>
      <c r="EE330" s="424"/>
      <c r="EF330" s="424"/>
      <c r="EG330" s="424"/>
      <c r="EH330" s="424"/>
      <c r="EI330" s="424"/>
      <c r="EJ330" s="424"/>
      <c r="EK330" s="424"/>
      <c r="EL330" s="424"/>
      <c r="EM330" s="424"/>
      <c r="EN330" s="424"/>
      <c r="EO330" s="424"/>
      <c r="EP330" s="424"/>
      <c r="EQ330" s="424"/>
      <c r="ER330" s="424"/>
      <c r="ES330" s="424"/>
      <c r="ET330" s="424"/>
      <c r="EU330" s="424"/>
      <c r="EV330" s="424"/>
      <c r="EW330" s="424"/>
      <c r="EX330" s="424"/>
      <c r="EY330" s="424"/>
      <c r="EZ330" s="424"/>
      <c r="FA330" s="424"/>
      <c r="FB330" s="424"/>
      <c r="FC330" s="424"/>
      <c r="FD330" s="424"/>
      <c r="FE330" s="424"/>
      <c r="FF330" s="424"/>
      <c r="FG330" s="424"/>
      <c r="FH330" s="424"/>
      <c r="FI330" s="424"/>
      <c r="FJ330" s="424"/>
      <c r="FK330" s="424"/>
      <c r="FL330" s="424"/>
      <c r="FM330" s="424"/>
      <c r="FN330" s="424"/>
      <c r="FO330" s="424"/>
      <c r="FP330" s="424"/>
      <c r="FQ330" s="424"/>
      <c r="FR330" s="424"/>
      <c r="FS330" s="424"/>
      <c r="FT330" s="424"/>
      <c r="FU330" s="424"/>
    </row>
    <row r="331" spans="1:177" ht="12" customHeight="1" x14ac:dyDescent="0.25">
      <c r="A331" s="449" t="str">
        <f t="shared" si="51"/>
        <v/>
      </c>
      <c r="B331" s="449" t="str">
        <f t="shared" si="59"/>
        <v/>
      </c>
      <c r="C331" s="447" t="str">
        <f t="shared" si="60"/>
        <v/>
      </c>
      <c r="D331" s="449" t="str">
        <f>'Step 3.1 Site Details'!C71</f>
        <v>Building 62</v>
      </c>
      <c r="E331" s="449" t="str">
        <f>TRIM('Step 3.1 Site Details'!A71)</f>
        <v/>
      </c>
      <c r="F331" s="447">
        <f>'Step 3.1 Site Details'!B71</f>
        <v>0</v>
      </c>
      <c r="G331" s="449" t="str">
        <f>IF('Step 3.1 Site Details'!D71="","",TRIM('Step 3.1 Site Details'!D71))</f>
        <v/>
      </c>
      <c r="H331" s="447">
        <f>'Step 3.1 Site Details'!E71</f>
        <v>0</v>
      </c>
      <c r="I331" s="447">
        <f>'Step 3.1 Site Details'!F71</f>
        <v>0</v>
      </c>
      <c r="J331" s="952">
        <f>'Step 3.1 Site Details'!G71</f>
        <v>0</v>
      </c>
      <c r="K331" s="995">
        <f>'Step 3.1 Site Details'!H71</f>
        <v>0</v>
      </c>
      <c r="L331" s="447">
        <f>'Step 3.1 Site Details'!I71</f>
        <v>0</v>
      </c>
      <c r="M331" s="996">
        <f>'Step 3.1 Site Details'!J71</f>
        <v>0</v>
      </c>
      <c r="N331" s="996">
        <f>'Step 3.1 Site Details'!K71</f>
        <v>0</v>
      </c>
      <c r="O331" s="959">
        <f>'Step 3.1 Site Details'!L71</f>
        <v>0</v>
      </c>
      <c r="P331" s="959">
        <f>'Step 3.1 Site Details'!M71</f>
        <v>0</v>
      </c>
      <c r="Q331" s="1399">
        <f>'Step 3.1 Site Details'!N71</f>
        <v>0</v>
      </c>
      <c r="R331" s="1399">
        <f>'Step 3.1 Site Details'!O71</f>
        <v>0</v>
      </c>
      <c r="S331" s="955">
        <f>'Step 3.1 Site Details'!P71</f>
        <v>0</v>
      </c>
      <c r="T331" s="955">
        <f>'Step 3.1 Site Details'!Q71</f>
        <v>0</v>
      </c>
      <c r="U331" s="955">
        <f>'Step 3.1 Site Details'!R71</f>
        <v>0</v>
      </c>
      <c r="V331" s="955">
        <f>'Step 3.1 Site Details'!S71</f>
        <v>0</v>
      </c>
      <c r="W331" s="955">
        <f>'Step 3.1 Site Details'!T71</f>
        <v>0</v>
      </c>
      <c r="X331" s="955">
        <f>'Step 3.1 Site Details'!U71</f>
        <v>0</v>
      </c>
      <c r="Y331" s="859">
        <f>IFERROR(((_xlfn.XLOOKUP(G331,'Step 4 Support Tool'!$E$222:$E$321,'Step 4 Support Tool'!$I$222:$I$321,"",0,1)*PETREAD!O331)/100),"")</f>
        <v>0</v>
      </c>
      <c r="Z331" s="859">
        <f>IFERROR(((_xlfn.XLOOKUP(G331,'Step 4 Support Tool'!$E$222:$E$321,'Step 4 Support Tool'!$K$222:$K$321,"",0,1)*PETREAD!P331)/100),"")</f>
        <v>0</v>
      </c>
      <c r="AA331" s="859">
        <f t="shared" si="56"/>
        <v>0</v>
      </c>
      <c r="AB331" s="859">
        <f>IFERROR(AA331-(SUMIFS('Step 4 Support Tool'!$O$18:$O$217,'Step 4 Support Tool'!$E$18:$E$217,PETREAD!G331)+SUMIFS('Step 4 Support Tool'!$O$222:$O$321,'Step 4 Support Tool'!$E$222:$E$321,PETREAD!G331)),"")</f>
        <v>0</v>
      </c>
      <c r="AC331" s="860" t="str">
        <f t="shared" si="57"/>
        <v/>
      </c>
      <c r="AD331" s="917">
        <f>SUMIFS('Step 3.3 Heating System'!$J$12:$J$111,'Step 3.3 Heating System'!$C$12:$C$111,PETREAD!$G331,'Step 3.3 Heating System'!$G$12:$G$111,"Removed")</f>
        <v>0</v>
      </c>
      <c r="AE331" s="917">
        <f>SUMIFS('Step 3.3 Heating System'!$J$12:$J$111,'Step 3.3 Heating System'!$C$12:$C$111,PETREAD!$G331,'Step 3.3 Heating System'!$G$12:$G$111,"Retained")</f>
        <v>0</v>
      </c>
      <c r="AF331" s="914" t="str">
        <f t="shared" si="58"/>
        <v/>
      </c>
      <c r="AG331" s="870">
        <f>(SUMIFS('Step 4 Support Tool'!$N$18:$N$217,'Step 4 Support Tool'!$E$18:$E$217,PETREAD!G331)+SUMIFS('Step 4 Support Tool'!$N$222:$N$321,'Step 4 Support Tool'!$E$222:$E$321,PETREAD!G331))</f>
        <v>0</v>
      </c>
      <c r="AH331" s="870" t="str">
        <f>IFERROR(BE331*'Step 5 Project Governance'!D75,"")</f>
        <v/>
      </c>
      <c r="AI331" s="912" t="str">
        <f t="shared" si="61"/>
        <v/>
      </c>
      <c r="AJ331" s="917">
        <f>(SUMIFS('Step 4 Support Tool'!$S$18:$S$217,'Step 4 Support Tool'!$E$18:$E$217,PETREAD!G331)+SUMIFS('Step 4 Support Tool'!$S$222:$S$321,'Step 4 Support Tool'!$E$222:$E$321,PETREAD!G331))</f>
        <v>0</v>
      </c>
      <c r="AK331" s="917" t="str">
        <f t="shared" si="62"/>
        <v/>
      </c>
      <c r="AL331" s="860" t="str">
        <f>IFERROR(SUMIF('Step 4 Support Tool'!$E$18:$E$217,PETREAD!G331,'Step 4 Support Tool'!$N$18:$N$217)/(SUMIF('Step 4 Support Tool'!$E$18:$E$217,PETREAD!G331,'Step 4 Support Tool'!$N$18:$N$217)+SUMIF('Step 4 Support Tool'!$E$222:$E$321,PETREAD!G331,'Step 4 Support Tool'!$N$222:$N$321)),"")</f>
        <v/>
      </c>
      <c r="AM331" s="914" t="str">
        <f>_xlfn.XLOOKUP($G331,'Step 3.3 Heating System'!$C$120:$C$219,'Step 3.3 Heating System'!$AB$120:$AB$219,"",0,1)</f>
        <v/>
      </c>
      <c r="AN331" s="914" t="str">
        <f>_xlfn.XLOOKUP($G331,'Step 3.3 Heating System'!$C$120:$C$219,'Step 3.3 Heating System'!$AC$120:$AC$219,"",0,1)</f>
        <v/>
      </c>
      <c r="AO331" s="1414" t="str">
        <f>IF('Step 3.2 Building Details'!D70="","",'Step 3.2 Building Details'!D70)</f>
        <v/>
      </c>
      <c r="AP331" s="1414" t="str">
        <f>IF('Step 3.2 Building Details'!E70="","",'Step 3.2 Building Details'!E70)</f>
        <v/>
      </c>
      <c r="AQ331" s="1414" t="str">
        <f>IF('Step 3.2 Building Details'!F70="","",'Step 3.2 Building Details'!F70)</f>
        <v/>
      </c>
      <c r="AR331" s="1414" t="str">
        <f>IF('Step 3.2 Building Details'!G70="","",'Step 3.2 Building Details'!G70)</f>
        <v/>
      </c>
      <c r="AS331" s="1414" t="str">
        <f>IF('Step 3.2 Building Details'!H70="","",'Step 3.2 Building Details'!H70)</f>
        <v/>
      </c>
      <c r="AT331" s="1414" t="str">
        <f>IF('Step 3.2 Building Details'!I70="","",'Step 3.2 Building Details'!I70)</f>
        <v/>
      </c>
      <c r="AU331" s="1414" t="str">
        <f>IF('Step 3.2 Building Details'!J70="","",'Step 3.2 Building Details'!J70)</f>
        <v/>
      </c>
      <c r="AV331" s="1414" t="str">
        <f>IF('Step 3.2 Building Details'!K70="","",'Step 3.2 Building Details'!K70)</f>
        <v/>
      </c>
      <c r="AW331" s="1414" t="str">
        <f>IF('Step 3.2 Building Details'!L70="","",'Step 3.2 Building Details'!L70)</f>
        <v/>
      </c>
      <c r="AX331" s="1414" t="str">
        <f>IF('Step 3.2 Building Details'!M70="","",'Step 3.2 Building Details'!M70)</f>
        <v/>
      </c>
      <c r="AY331" s="1414" t="str">
        <f>IF('Step 3.2 Building Details'!N70="","",'Step 3.2 Building Details'!N70)</f>
        <v/>
      </c>
      <c r="AZ331" s="1414" t="str">
        <f>IF('Step 3.2 Building Details'!O70="","",'Step 3.2 Building Details'!O70)</f>
        <v/>
      </c>
      <c r="BB331" s="799" t="s">
        <v>1929</v>
      </c>
      <c r="BC331" s="799"/>
      <c r="BE331" s="860" t="str">
        <f>IFERROR((SUMIFS('Step 4 Support Tool'!$N$18:$N$217,'Step 4 Support Tool'!$E$18:$E$217,PETREAD!G331)+SUMIFS('Step 4 Support Tool'!$N$222:$N$321,'Step 4 Support Tool'!$E$222:$E$321,PETREAD!G331))/'Step 4 Support Tool'!$O$9,"")</f>
        <v/>
      </c>
      <c r="BF331" s="424"/>
      <c r="BG331" s="424"/>
      <c r="BH331" s="424"/>
      <c r="BI331" s="424"/>
      <c r="BJ331" s="424"/>
      <c r="BK331" s="424"/>
      <c r="BL331" s="424"/>
      <c r="BM331" s="424"/>
      <c r="BN331" s="424"/>
      <c r="BO331" s="424"/>
      <c r="BP331" s="424"/>
      <c r="BQ331" s="424"/>
      <c r="BR331" s="424"/>
      <c r="CL331" s="424"/>
      <c r="CM331" s="424"/>
      <c r="CN331" s="424"/>
      <c r="CO331" s="424"/>
      <c r="CP331" s="424"/>
      <c r="CQ331" s="424"/>
      <c r="CS331" s="424"/>
      <c r="CT331" s="424"/>
      <c r="CU331" s="424"/>
      <c r="CV331" s="424"/>
      <c r="CW331" s="424"/>
      <c r="CX331" s="424"/>
      <c r="CY331" s="424"/>
      <c r="CZ331" s="424"/>
      <c r="DB331" s="424"/>
      <c r="DC331" s="424"/>
      <c r="DD331" s="424"/>
      <c r="DE331" s="424"/>
      <c r="DF331" s="424"/>
      <c r="DG331" s="424"/>
      <c r="DI331" s="424"/>
      <c r="DJ331" s="424"/>
      <c r="DK331" s="424"/>
      <c r="DL331" s="424"/>
      <c r="DM331" s="424"/>
      <c r="DN331" s="424"/>
      <c r="DO331" s="424"/>
      <c r="DP331" s="424"/>
      <c r="DQ331" s="424"/>
      <c r="DR331" s="424"/>
      <c r="DS331" s="424"/>
      <c r="DT331" s="424"/>
      <c r="DU331" s="424"/>
      <c r="DV331" s="424"/>
      <c r="DW331" s="424"/>
      <c r="DX331" s="424"/>
      <c r="DY331" s="424"/>
      <c r="DZ331" s="424"/>
      <c r="EA331" s="424"/>
      <c r="EB331" s="424"/>
      <c r="EC331" s="424"/>
      <c r="ED331" s="424"/>
      <c r="EE331" s="424"/>
      <c r="EF331" s="424"/>
      <c r="EG331" s="424"/>
      <c r="EH331" s="424"/>
      <c r="EI331" s="424"/>
      <c r="EJ331" s="424"/>
      <c r="EK331" s="424"/>
      <c r="EL331" s="424"/>
      <c r="EM331" s="424"/>
      <c r="EN331" s="424"/>
      <c r="EO331" s="424"/>
      <c r="EP331" s="424"/>
      <c r="EQ331" s="424"/>
      <c r="ER331" s="424"/>
      <c r="ES331" s="424"/>
      <c r="ET331" s="424"/>
      <c r="EU331" s="424"/>
      <c r="EV331" s="424"/>
      <c r="EW331" s="424"/>
      <c r="EX331" s="424"/>
      <c r="EY331" s="424"/>
      <c r="EZ331" s="424"/>
      <c r="FA331" s="424"/>
      <c r="FB331" s="424"/>
      <c r="FC331" s="424"/>
      <c r="FD331" s="424"/>
      <c r="FE331" s="424"/>
      <c r="FF331" s="424"/>
      <c r="FG331" s="424"/>
      <c r="FH331" s="424"/>
      <c r="FI331" s="424"/>
      <c r="FJ331" s="424"/>
      <c r="FK331" s="424"/>
      <c r="FL331" s="424"/>
      <c r="FM331" s="424"/>
      <c r="FN331" s="424"/>
      <c r="FO331" s="424"/>
      <c r="FP331" s="424"/>
      <c r="FQ331" s="424"/>
      <c r="FR331" s="424"/>
      <c r="FS331" s="424"/>
      <c r="FT331" s="424"/>
      <c r="FU331" s="424"/>
    </row>
    <row r="332" spans="1:177" ht="12" customHeight="1" x14ac:dyDescent="0.25">
      <c r="A332" s="449" t="str">
        <f t="shared" si="51"/>
        <v/>
      </c>
      <c r="B332" s="449" t="str">
        <f t="shared" si="59"/>
        <v/>
      </c>
      <c r="C332" s="447" t="str">
        <f t="shared" si="60"/>
        <v/>
      </c>
      <c r="D332" s="449" t="str">
        <f>'Step 3.1 Site Details'!C72</f>
        <v>Building 63</v>
      </c>
      <c r="E332" s="449" t="str">
        <f>TRIM('Step 3.1 Site Details'!A72)</f>
        <v/>
      </c>
      <c r="F332" s="447">
        <f>'Step 3.1 Site Details'!B72</f>
        <v>0</v>
      </c>
      <c r="G332" s="449" t="str">
        <f>IF('Step 3.1 Site Details'!D72="","",TRIM('Step 3.1 Site Details'!D72))</f>
        <v/>
      </c>
      <c r="H332" s="447">
        <f>'Step 3.1 Site Details'!E72</f>
        <v>0</v>
      </c>
      <c r="I332" s="447">
        <f>'Step 3.1 Site Details'!F72</f>
        <v>0</v>
      </c>
      <c r="J332" s="952">
        <f>'Step 3.1 Site Details'!G72</f>
        <v>0</v>
      </c>
      <c r="K332" s="995">
        <f>'Step 3.1 Site Details'!H72</f>
        <v>0</v>
      </c>
      <c r="L332" s="447">
        <f>'Step 3.1 Site Details'!I72</f>
        <v>0</v>
      </c>
      <c r="M332" s="996">
        <f>'Step 3.1 Site Details'!J72</f>
        <v>0</v>
      </c>
      <c r="N332" s="996">
        <f>'Step 3.1 Site Details'!K72</f>
        <v>0</v>
      </c>
      <c r="O332" s="959">
        <f>'Step 3.1 Site Details'!L72</f>
        <v>0</v>
      </c>
      <c r="P332" s="959">
        <f>'Step 3.1 Site Details'!M72</f>
        <v>0</v>
      </c>
      <c r="Q332" s="1399">
        <f>'Step 3.1 Site Details'!N72</f>
        <v>0</v>
      </c>
      <c r="R332" s="1399">
        <f>'Step 3.1 Site Details'!O72</f>
        <v>0</v>
      </c>
      <c r="S332" s="955">
        <f>'Step 3.1 Site Details'!P72</f>
        <v>0</v>
      </c>
      <c r="T332" s="955">
        <f>'Step 3.1 Site Details'!Q72</f>
        <v>0</v>
      </c>
      <c r="U332" s="955">
        <f>'Step 3.1 Site Details'!R72</f>
        <v>0</v>
      </c>
      <c r="V332" s="955">
        <f>'Step 3.1 Site Details'!S72</f>
        <v>0</v>
      </c>
      <c r="W332" s="955">
        <f>'Step 3.1 Site Details'!T72</f>
        <v>0</v>
      </c>
      <c r="X332" s="955">
        <f>'Step 3.1 Site Details'!U72</f>
        <v>0</v>
      </c>
      <c r="Y332" s="859">
        <f>IFERROR(((_xlfn.XLOOKUP(G332,'Step 4 Support Tool'!$E$222:$E$321,'Step 4 Support Tool'!$I$222:$I$321,"",0,1)*PETREAD!O332)/100),"")</f>
        <v>0</v>
      </c>
      <c r="Z332" s="859">
        <f>IFERROR(((_xlfn.XLOOKUP(G332,'Step 4 Support Tool'!$E$222:$E$321,'Step 4 Support Tool'!$K$222:$K$321,"",0,1)*PETREAD!P332)/100),"")</f>
        <v>0</v>
      </c>
      <c r="AA332" s="859">
        <f t="shared" si="56"/>
        <v>0</v>
      </c>
      <c r="AB332" s="859">
        <f>IFERROR(AA332-(SUMIFS('Step 4 Support Tool'!$O$18:$O$217,'Step 4 Support Tool'!$E$18:$E$217,PETREAD!G332)+SUMIFS('Step 4 Support Tool'!$O$222:$O$321,'Step 4 Support Tool'!$E$222:$E$321,PETREAD!G332)),"")</f>
        <v>0</v>
      </c>
      <c r="AC332" s="860" t="str">
        <f t="shared" si="57"/>
        <v/>
      </c>
      <c r="AD332" s="917">
        <f>SUMIFS('Step 3.3 Heating System'!$J$12:$J$111,'Step 3.3 Heating System'!$C$12:$C$111,PETREAD!$G332,'Step 3.3 Heating System'!$G$12:$G$111,"Removed")</f>
        <v>0</v>
      </c>
      <c r="AE332" s="917">
        <f>SUMIFS('Step 3.3 Heating System'!$J$12:$J$111,'Step 3.3 Heating System'!$C$12:$C$111,PETREAD!$G332,'Step 3.3 Heating System'!$G$12:$G$111,"Retained")</f>
        <v>0</v>
      </c>
      <c r="AF332" s="914" t="str">
        <f t="shared" si="58"/>
        <v/>
      </c>
      <c r="AG332" s="870">
        <f>(SUMIFS('Step 4 Support Tool'!$N$18:$N$217,'Step 4 Support Tool'!$E$18:$E$217,PETREAD!G332)+SUMIFS('Step 4 Support Tool'!$N$222:$N$321,'Step 4 Support Tool'!$E$222:$E$321,PETREAD!G332))</f>
        <v>0</v>
      </c>
      <c r="AH332" s="870" t="str">
        <f>IFERROR(BE332*'Step 5 Project Governance'!D76,"")</f>
        <v/>
      </c>
      <c r="AI332" s="912" t="str">
        <f t="shared" si="61"/>
        <v/>
      </c>
      <c r="AJ332" s="917">
        <f>(SUMIFS('Step 4 Support Tool'!$S$18:$S$217,'Step 4 Support Tool'!$E$18:$E$217,PETREAD!G332)+SUMIFS('Step 4 Support Tool'!$S$222:$S$321,'Step 4 Support Tool'!$E$222:$E$321,PETREAD!G332))</f>
        <v>0</v>
      </c>
      <c r="AK332" s="917" t="str">
        <f t="shared" si="62"/>
        <v/>
      </c>
      <c r="AL332" s="860" t="str">
        <f>IFERROR(SUMIF('Step 4 Support Tool'!$E$18:$E$217,PETREAD!G332,'Step 4 Support Tool'!$N$18:$N$217)/(SUMIF('Step 4 Support Tool'!$E$18:$E$217,PETREAD!G332,'Step 4 Support Tool'!$N$18:$N$217)+SUMIF('Step 4 Support Tool'!$E$222:$E$321,PETREAD!G332,'Step 4 Support Tool'!$N$222:$N$321)),"")</f>
        <v/>
      </c>
      <c r="AM332" s="914" t="str">
        <f>_xlfn.XLOOKUP($G332,'Step 3.3 Heating System'!$C$120:$C$219,'Step 3.3 Heating System'!$AB$120:$AB$219,"",0,1)</f>
        <v/>
      </c>
      <c r="AN332" s="914" t="str">
        <f>_xlfn.XLOOKUP($G332,'Step 3.3 Heating System'!$C$120:$C$219,'Step 3.3 Heating System'!$AC$120:$AC$219,"",0,1)</f>
        <v/>
      </c>
      <c r="AO332" s="1414" t="str">
        <f>IF('Step 3.2 Building Details'!D71="","",'Step 3.2 Building Details'!D71)</f>
        <v/>
      </c>
      <c r="AP332" s="1414" t="str">
        <f>IF('Step 3.2 Building Details'!E71="","",'Step 3.2 Building Details'!E71)</f>
        <v/>
      </c>
      <c r="AQ332" s="1414" t="str">
        <f>IF('Step 3.2 Building Details'!F71="","",'Step 3.2 Building Details'!F71)</f>
        <v/>
      </c>
      <c r="AR332" s="1414" t="str">
        <f>IF('Step 3.2 Building Details'!G71="","",'Step 3.2 Building Details'!G71)</f>
        <v/>
      </c>
      <c r="AS332" s="1414" t="str">
        <f>IF('Step 3.2 Building Details'!H71="","",'Step 3.2 Building Details'!H71)</f>
        <v/>
      </c>
      <c r="AT332" s="1414" t="str">
        <f>IF('Step 3.2 Building Details'!I71="","",'Step 3.2 Building Details'!I71)</f>
        <v/>
      </c>
      <c r="AU332" s="1414" t="str">
        <f>IF('Step 3.2 Building Details'!J71="","",'Step 3.2 Building Details'!J71)</f>
        <v/>
      </c>
      <c r="AV332" s="1414" t="str">
        <f>IF('Step 3.2 Building Details'!K71="","",'Step 3.2 Building Details'!K71)</f>
        <v/>
      </c>
      <c r="AW332" s="1414" t="str">
        <f>IF('Step 3.2 Building Details'!L71="","",'Step 3.2 Building Details'!L71)</f>
        <v/>
      </c>
      <c r="AX332" s="1414" t="str">
        <f>IF('Step 3.2 Building Details'!M71="","",'Step 3.2 Building Details'!M71)</f>
        <v/>
      </c>
      <c r="AY332" s="1414" t="str">
        <f>IF('Step 3.2 Building Details'!N71="","",'Step 3.2 Building Details'!N71)</f>
        <v/>
      </c>
      <c r="AZ332" s="1414" t="str">
        <f>IF('Step 3.2 Building Details'!O71="","",'Step 3.2 Building Details'!O71)</f>
        <v/>
      </c>
      <c r="BB332" s="799" t="s">
        <v>1930</v>
      </c>
      <c r="BC332" s="799"/>
      <c r="BE332" s="860" t="str">
        <f>IFERROR((SUMIFS('Step 4 Support Tool'!$N$18:$N$217,'Step 4 Support Tool'!$E$18:$E$217,PETREAD!G332)+SUMIFS('Step 4 Support Tool'!$N$222:$N$321,'Step 4 Support Tool'!$E$222:$E$321,PETREAD!G332))/'Step 4 Support Tool'!$O$9,"")</f>
        <v/>
      </c>
      <c r="BF332" s="424"/>
      <c r="BG332" s="424"/>
      <c r="BH332" s="424"/>
      <c r="BI332" s="424"/>
      <c r="BJ332" s="424"/>
      <c r="BK332" s="424"/>
      <c r="BL332" s="424"/>
      <c r="BM332" s="424"/>
      <c r="BN332" s="424"/>
      <c r="BO332" s="424"/>
      <c r="BP332" s="424"/>
      <c r="BQ332" s="424"/>
      <c r="BR332" s="424"/>
      <c r="BS332" s="424"/>
      <c r="CL332" s="424"/>
      <c r="CM332" s="424"/>
      <c r="CN332" s="424"/>
      <c r="CO332" s="424"/>
      <c r="CP332" s="424"/>
      <c r="CQ332" s="424"/>
      <c r="CS332" s="424"/>
      <c r="CT332" s="424"/>
      <c r="CU332" s="424"/>
      <c r="CV332" s="424"/>
      <c r="CW332" s="424"/>
      <c r="CX332" s="424"/>
      <c r="CY332" s="424"/>
      <c r="CZ332" s="424"/>
      <c r="DB332" s="424"/>
      <c r="DC332" s="424"/>
      <c r="DD332" s="424"/>
      <c r="DE332" s="424"/>
      <c r="DF332" s="424"/>
      <c r="DG332" s="424"/>
      <c r="DI332" s="424"/>
      <c r="DJ332" s="424"/>
      <c r="DK332" s="424"/>
      <c r="DL332" s="424"/>
      <c r="DM332" s="424"/>
      <c r="DN332" s="424"/>
      <c r="DO332" s="424"/>
      <c r="DP332" s="424"/>
      <c r="DQ332" s="424"/>
      <c r="DR332" s="424"/>
      <c r="DS332" s="424"/>
      <c r="DT332" s="424"/>
      <c r="DU332" s="424"/>
      <c r="DV332" s="424"/>
      <c r="DW332" s="424"/>
      <c r="DX332" s="424"/>
      <c r="DY332" s="424"/>
      <c r="DZ332" s="424"/>
      <c r="EA332" s="424"/>
      <c r="EB332" s="424"/>
      <c r="EC332" s="424"/>
      <c r="ED332" s="424"/>
      <c r="EE332" s="424"/>
      <c r="EF332" s="424"/>
      <c r="EG332" s="424"/>
      <c r="EH332" s="424"/>
      <c r="EI332" s="424"/>
      <c r="EJ332" s="424"/>
      <c r="EK332" s="424"/>
      <c r="EL332" s="424"/>
      <c r="EM332" s="424"/>
      <c r="EN332" s="424"/>
      <c r="EO332" s="424"/>
      <c r="EP332" s="424"/>
      <c r="EQ332" s="424"/>
      <c r="ER332" s="424"/>
      <c r="ES332" s="424"/>
      <c r="ET332" s="424"/>
      <c r="EU332" s="424"/>
      <c r="EV332" s="424"/>
      <c r="EW332" s="424"/>
      <c r="EX332" s="424"/>
      <c r="EY332" s="424"/>
      <c r="EZ332" s="424"/>
      <c r="FA332" s="424"/>
      <c r="FB332" s="424"/>
      <c r="FC332" s="424"/>
      <c r="FD332" s="424"/>
      <c r="FE332" s="424"/>
      <c r="FF332" s="424"/>
      <c r="FG332" s="424"/>
      <c r="FH332" s="424"/>
      <c r="FI332" s="424"/>
      <c r="FJ332" s="424"/>
      <c r="FK332" s="424"/>
      <c r="FL332" s="424"/>
      <c r="FM332" s="424"/>
      <c r="FN332" s="424"/>
      <c r="FO332" s="424"/>
      <c r="FP332" s="424"/>
      <c r="FQ332" s="424"/>
      <c r="FR332" s="424"/>
      <c r="FS332" s="424"/>
      <c r="FT332" s="424"/>
      <c r="FU332" s="424"/>
    </row>
    <row r="333" spans="1:177" ht="12" customHeight="1" x14ac:dyDescent="0.25">
      <c r="A333" s="449" t="str">
        <f t="shared" si="51"/>
        <v/>
      </c>
      <c r="B333" s="449" t="str">
        <f t="shared" si="59"/>
        <v/>
      </c>
      <c r="C333" s="447" t="str">
        <f t="shared" si="60"/>
        <v/>
      </c>
      <c r="D333" s="449" t="str">
        <f>'Step 3.1 Site Details'!C73</f>
        <v>Building 64</v>
      </c>
      <c r="E333" s="449" t="str">
        <f>TRIM('Step 3.1 Site Details'!A73)</f>
        <v/>
      </c>
      <c r="F333" s="447">
        <f>'Step 3.1 Site Details'!B73</f>
        <v>0</v>
      </c>
      <c r="G333" s="449" t="str">
        <f>IF('Step 3.1 Site Details'!D73="","",TRIM('Step 3.1 Site Details'!D73))</f>
        <v/>
      </c>
      <c r="H333" s="447">
        <f>'Step 3.1 Site Details'!E73</f>
        <v>0</v>
      </c>
      <c r="I333" s="447">
        <f>'Step 3.1 Site Details'!F73</f>
        <v>0</v>
      </c>
      <c r="J333" s="952">
        <f>'Step 3.1 Site Details'!G73</f>
        <v>0</v>
      </c>
      <c r="K333" s="995">
        <f>'Step 3.1 Site Details'!H73</f>
        <v>0</v>
      </c>
      <c r="L333" s="447">
        <f>'Step 3.1 Site Details'!I73</f>
        <v>0</v>
      </c>
      <c r="M333" s="996">
        <f>'Step 3.1 Site Details'!J73</f>
        <v>0</v>
      </c>
      <c r="N333" s="996">
        <f>'Step 3.1 Site Details'!K73</f>
        <v>0</v>
      </c>
      <c r="O333" s="959">
        <f>'Step 3.1 Site Details'!L73</f>
        <v>0</v>
      </c>
      <c r="P333" s="959">
        <f>'Step 3.1 Site Details'!M73</f>
        <v>0</v>
      </c>
      <c r="Q333" s="1399">
        <f>'Step 3.1 Site Details'!N73</f>
        <v>0</v>
      </c>
      <c r="R333" s="1399">
        <f>'Step 3.1 Site Details'!O73</f>
        <v>0</v>
      </c>
      <c r="S333" s="955">
        <f>'Step 3.1 Site Details'!P73</f>
        <v>0</v>
      </c>
      <c r="T333" s="955">
        <f>'Step 3.1 Site Details'!Q73</f>
        <v>0</v>
      </c>
      <c r="U333" s="955">
        <f>'Step 3.1 Site Details'!R73</f>
        <v>0</v>
      </c>
      <c r="V333" s="955">
        <f>'Step 3.1 Site Details'!S73</f>
        <v>0</v>
      </c>
      <c r="W333" s="955">
        <f>'Step 3.1 Site Details'!T73</f>
        <v>0</v>
      </c>
      <c r="X333" s="955">
        <f>'Step 3.1 Site Details'!U73</f>
        <v>0</v>
      </c>
      <c r="Y333" s="859">
        <f>IFERROR(((_xlfn.XLOOKUP(G333,'Step 4 Support Tool'!$E$222:$E$321,'Step 4 Support Tool'!$I$222:$I$321,"",0,1)*PETREAD!O333)/100),"")</f>
        <v>0</v>
      </c>
      <c r="Z333" s="859">
        <f>IFERROR(((_xlfn.XLOOKUP(G333,'Step 4 Support Tool'!$E$222:$E$321,'Step 4 Support Tool'!$K$222:$K$321,"",0,1)*PETREAD!P333)/100),"")</f>
        <v>0</v>
      </c>
      <c r="AA333" s="859">
        <f t="shared" si="56"/>
        <v>0</v>
      </c>
      <c r="AB333" s="859">
        <f>IFERROR(AA333-(SUMIFS('Step 4 Support Tool'!$O$18:$O$217,'Step 4 Support Tool'!$E$18:$E$217,PETREAD!G333)+SUMIFS('Step 4 Support Tool'!$O$222:$O$321,'Step 4 Support Tool'!$E$222:$E$321,PETREAD!G333)),"")</f>
        <v>0</v>
      </c>
      <c r="AC333" s="860" t="str">
        <f t="shared" si="57"/>
        <v/>
      </c>
      <c r="AD333" s="917">
        <f>SUMIFS('Step 3.3 Heating System'!$J$12:$J$111,'Step 3.3 Heating System'!$C$12:$C$111,PETREAD!$G333,'Step 3.3 Heating System'!$G$12:$G$111,"Removed")</f>
        <v>0</v>
      </c>
      <c r="AE333" s="917">
        <f>SUMIFS('Step 3.3 Heating System'!$J$12:$J$111,'Step 3.3 Heating System'!$C$12:$C$111,PETREAD!$G333,'Step 3.3 Heating System'!$G$12:$G$111,"Retained")</f>
        <v>0</v>
      </c>
      <c r="AF333" s="914" t="str">
        <f t="shared" si="58"/>
        <v/>
      </c>
      <c r="AG333" s="870">
        <f>(SUMIFS('Step 4 Support Tool'!$N$18:$N$217,'Step 4 Support Tool'!$E$18:$E$217,PETREAD!G333)+SUMIFS('Step 4 Support Tool'!$N$222:$N$321,'Step 4 Support Tool'!$E$222:$E$321,PETREAD!G333))</f>
        <v>0</v>
      </c>
      <c r="AH333" s="870" t="str">
        <f>IFERROR(BE333*'Step 5 Project Governance'!D77,"")</f>
        <v/>
      </c>
      <c r="AI333" s="912" t="str">
        <f t="shared" si="61"/>
        <v/>
      </c>
      <c r="AJ333" s="917">
        <f>(SUMIFS('Step 4 Support Tool'!$S$18:$S$217,'Step 4 Support Tool'!$E$18:$E$217,PETREAD!G333)+SUMIFS('Step 4 Support Tool'!$S$222:$S$321,'Step 4 Support Tool'!$E$222:$E$321,PETREAD!G333))</f>
        <v>0</v>
      </c>
      <c r="AK333" s="917" t="str">
        <f t="shared" si="62"/>
        <v/>
      </c>
      <c r="AL333" s="860" t="str">
        <f>IFERROR(SUMIF('Step 4 Support Tool'!$E$18:$E$217,PETREAD!G333,'Step 4 Support Tool'!$N$18:$N$217)/(SUMIF('Step 4 Support Tool'!$E$18:$E$217,PETREAD!G333,'Step 4 Support Tool'!$N$18:$N$217)+SUMIF('Step 4 Support Tool'!$E$222:$E$321,PETREAD!G333,'Step 4 Support Tool'!$N$222:$N$321)),"")</f>
        <v/>
      </c>
      <c r="AM333" s="914" t="str">
        <f>_xlfn.XLOOKUP($G333,'Step 3.3 Heating System'!$C$120:$C$219,'Step 3.3 Heating System'!$AB$120:$AB$219,"",0,1)</f>
        <v/>
      </c>
      <c r="AN333" s="914" t="str">
        <f>_xlfn.XLOOKUP($G333,'Step 3.3 Heating System'!$C$120:$C$219,'Step 3.3 Heating System'!$AC$120:$AC$219,"",0,1)</f>
        <v/>
      </c>
      <c r="AO333" s="1414" t="str">
        <f>IF('Step 3.2 Building Details'!D72="","",'Step 3.2 Building Details'!D72)</f>
        <v/>
      </c>
      <c r="AP333" s="1414" t="str">
        <f>IF('Step 3.2 Building Details'!E72="","",'Step 3.2 Building Details'!E72)</f>
        <v/>
      </c>
      <c r="AQ333" s="1414" t="str">
        <f>IF('Step 3.2 Building Details'!F72="","",'Step 3.2 Building Details'!F72)</f>
        <v/>
      </c>
      <c r="AR333" s="1414" t="str">
        <f>IF('Step 3.2 Building Details'!G72="","",'Step 3.2 Building Details'!G72)</f>
        <v/>
      </c>
      <c r="AS333" s="1414" t="str">
        <f>IF('Step 3.2 Building Details'!H72="","",'Step 3.2 Building Details'!H72)</f>
        <v/>
      </c>
      <c r="AT333" s="1414" t="str">
        <f>IF('Step 3.2 Building Details'!I72="","",'Step 3.2 Building Details'!I72)</f>
        <v/>
      </c>
      <c r="AU333" s="1414" t="str">
        <f>IF('Step 3.2 Building Details'!J72="","",'Step 3.2 Building Details'!J72)</f>
        <v/>
      </c>
      <c r="AV333" s="1414" t="str">
        <f>IF('Step 3.2 Building Details'!K72="","",'Step 3.2 Building Details'!K72)</f>
        <v/>
      </c>
      <c r="AW333" s="1414" t="str">
        <f>IF('Step 3.2 Building Details'!L72="","",'Step 3.2 Building Details'!L72)</f>
        <v/>
      </c>
      <c r="AX333" s="1414" t="str">
        <f>IF('Step 3.2 Building Details'!M72="","",'Step 3.2 Building Details'!M72)</f>
        <v/>
      </c>
      <c r="AY333" s="1414" t="str">
        <f>IF('Step 3.2 Building Details'!N72="","",'Step 3.2 Building Details'!N72)</f>
        <v/>
      </c>
      <c r="AZ333" s="1414" t="str">
        <f>IF('Step 3.2 Building Details'!O72="","",'Step 3.2 Building Details'!O72)</f>
        <v/>
      </c>
      <c r="BB333" s="799" t="s">
        <v>1931</v>
      </c>
      <c r="BC333" s="799"/>
      <c r="BE333" s="860" t="str">
        <f>IFERROR((SUMIFS('Step 4 Support Tool'!$N$18:$N$217,'Step 4 Support Tool'!$E$18:$E$217,PETREAD!G333)+SUMIFS('Step 4 Support Tool'!$N$222:$N$321,'Step 4 Support Tool'!$E$222:$E$321,PETREAD!G333))/'Step 4 Support Tool'!$O$9,"")</f>
        <v/>
      </c>
      <c r="BF333" s="424"/>
      <c r="BG333" s="424"/>
      <c r="BH333" s="424"/>
      <c r="BI333" s="424"/>
      <c r="BJ333" s="424"/>
      <c r="BK333" s="424"/>
      <c r="BL333" s="424"/>
      <c r="BM333" s="424"/>
      <c r="BN333" s="424"/>
      <c r="BO333" s="424"/>
      <c r="BP333" s="424"/>
      <c r="BQ333" s="424"/>
      <c r="BR333" s="424"/>
      <c r="BS333" s="424"/>
      <c r="CL333" s="424"/>
      <c r="CM333" s="424"/>
      <c r="CN333" s="424"/>
      <c r="CO333" s="424"/>
      <c r="CP333" s="424"/>
      <c r="CQ333" s="424"/>
      <c r="CS333" s="424"/>
      <c r="CT333" s="424"/>
      <c r="CU333" s="424"/>
      <c r="CV333" s="424"/>
      <c r="CW333" s="424"/>
      <c r="CX333" s="424"/>
      <c r="CY333" s="424"/>
      <c r="CZ333" s="424"/>
      <c r="DB333" s="424"/>
      <c r="DC333" s="424"/>
      <c r="DD333" s="424"/>
      <c r="DE333" s="424"/>
      <c r="DF333" s="424"/>
      <c r="DG333" s="424"/>
      <c r="DI333" s="424"/>
      <c r="DJ333" s="424"/>
      <c r="DK333" s="424"/>
      <c r="DL333" s="424"/>
      <c r="DM333" s="424"/>
      <c r="DN333" s="424"/>
      <c r="DO333" s="424"/>
      <c r="DP333" s="424"/>
      <c r="DQ333" s="424"/>
      <c r="DR333" s="424"/>
      <c r="DS333" s="424"/>
      <c r="DT333" s="424"/>
      <c r="DU333" s="424"/>
      <c r="DV333" s="424"/>
      <c r="DW333" s="424"/>
      <c r="DX333" s="424"/>
      <c r="DY333" s="424"/>
      <c r="DZ333" s="424"/>
      <c r="EA333" s="424"/>
      <c r="EB333" s="424"/>
      <c r="EC333" s="424"/>
      <c r="ED333" s="424"/>
      <c r="EE333" s="424"/>
      <c r="EF333" s="424"/>
      <c r="EG333" s="424"/>
      <c r="EH333" s="424"/>
      <c r="EI333" s="424"/>
      <c r="EJ333" s="424"/>
      <c r="EK333" s="424"/>
      <c r="EL333" s="424"/>
      <c r="EM333" s="424"/>
      <c r="EN333" s="424"/>
      <c r="EO333" s="424"/>
      <c r="EP333" s="424"/>
      <c r="EQ333" s="424"/>
      <c r="ER333" s="424"/>
      <c r="ES333" s="424"/>
      <c r="ET333" s="424"/>
      <c r="EU333" s="424"/>
      <c r="EV333" s="424"/>
      <c r="EW333" s="424"/>
      <c r="EX333" s="424"/>
      <c r="EY333" s="424"/>
      <c r="EZ333" s="424"/>
      <c r="FA333" s="424"/>
      <c r="FB333" s="424"/>
      <c r="FC333" s="424"/>
      <c r="FD333" s="424"/>
      <c r="FE333" s="424"/>
      <c r="FF333" s="424"/>
      <c r="FG333" s="424"/>
      <c r="FH333" s="424"/>
      <c r="FI333" s="424"/>
      <c r="FJ333" s="424"/>
      <c r="FK333" s="424"/>
      <c r="FL333" s="424"/>
      <c r="FM333" s="424"/>
      <c r="FN333" s="424"/>
      <c r="FO333" s="424"/>
      <c r="FP333" s="424"/>
      <c r="FQ333" s="424"/>
      <c r="FR333" s="424"/>
      <c r="FS333" s="424"/>
      <c r="FT333" s="424"/>
      <c r="FU333" s="424"/>
    </row>
    <row r="334" spans="1:177" ht="12" customHeight="1" x14ac:dyDescent="0.25">
      <c r="A334" s="449" t="str">
        <f t="shared" ref="A334:A369" si="63">IF($A$2="","",$A$2)</f>
        <v/>
      </c>
      <c r="B334" s="449" t="str">
        <f t="shared" ref="B334:B365" si="64">IF(E334="","",A334&amp;IF(E334="","",_xlfn.XLOOKUP(E334,$BC$270:$BC$369,$BB$270:$BB$369,"N/A",0,1)))</f>
        <v/>
      </c>
      <c r="C334" s="447" t="str">
        <f t="shared" ref="C334:C365" si="65">IF(G334="","",A334&amp;SUBSTITUTE(D334,"uilding ",""))</f>
        <v/>
      </c>
      <c r="D334" s="449" t="str">
        <f>'Step 3.1 Site Details'!C74</f>
        <v>Building 65</v>
      </c>
      <c r="E334" s="449" t="str">
        <f>TRIM('Step 3.1 Site Details'!A74)</f>
        <v/>
      </c>
      <c r="F334" s="447">
        <f>'Step 3.1 Site Details'!B74</f>
        <v>0</v>
      </c>
      <c r="G334" s="449" t="str">
        <f>IF('Step 3.1 Site Details'!D74="","",TRIM('Step 3.1 Site Details'!D74))</f>
        <v/>
      </c>
      <c r="H334" s="447">
        <f>'Step 3.1 Site Details'!E74</f>
        <v>0</v>
      </c>
      <c r="I334" s="447">
        <f>'Step 3.1 Site Details'!F74</f>
        <v>0</v>
      </c>
      <c r="J334" s="952">
        <f>'Step 3.1 Site Details'!G74</f>
        <v>0</v>
      </c>
      <c r="K334" s="995">
        <f>'Step 3.1 Site Details'!H74</f>
        <v>0</v>
      </c>
      <c r="L334" s="447">
        <f>'Step 3.1 Site Details'!I74</f>
        <v>0</v>
      </c>
      <c r="M334" s="996">
        <f>'Step 3.1 Site Details'!J74</f>
        <v>0</v>
      </c>
      <c r="N334" s="996">
        <f>'Step 3.1 Site Details'!K74</f>
        <v>0</v>
      </c>
      <c r="O334" s="959">
        <f>'Step 3.1 Site Details'!L74</f>
        <v>0</v>
      </c>
      <c r="P334" s="959">
        <f>'Step 3.1 Site Details'!M74</f>
        <v>0</v>
      </c>
      <c r="Q334" s="1399">
        <f>'Step 3.1 Site Details'!N74</f>
        <v>0</v>
      </c>
      <c r="R334" s="1399">
        <f>'Step 3.1 Site Details'!O74</f>
        <v>0</v>
      </c>
      <c r="S334" s="955">
        <f>'Step 3.1 Site Details'!P74</f>
        <v>0</v>
      </c>
      <c r="T334" s="955">
        <f>'Step 3.1 Site Details'!Q74</f>
        <v>0</v>
      </c>
      <c r="U334" s="955">
        <f>'Step 3.1 Site Details'!R74</f>
        <v>0</v>
      </c>
      <c r="V334" s="955">
        <f>'Step 3.1 Site Details'!S74</f>
        <v>0</v>
      </c>
      <c r="W334" s="955">
        <f>'Step 3.1 Site Details'!T74</f>
        <v>0</v>
      </c>
      <c r="X334" s="955">
        <f>'Step 3.1 Site Details'!U74</f>
        <v>0</v>
      </c>
      <c r="Y334" s="859">
        <f>IFERROR(((_xlfn.XLOOKUP(G334,'Step 4 Support Tool'!$E$222:$E$321,'Step 4 Support Tool'!$I$222:$I$321,"",0,1)*PETREAD!O334)/100),"")</f>
        <v>0</v>
      </c>
      <c r="Z334" s="859">
        <f>IFERROR(((_xlfn.XLOOKUP(G334,'Step 4 Support Tool'!$E$222:$E$321,'Step 4 Support Tool'!$K$222:$K$321,"",0,1)*PETREAD!P334)/100),"")</f>
        <v>0</v>
      </c>
      <c r="AA334" s="859">
        <f t="shared" si="56"/>
        <v>0</v>
      </c>
      <c r="AB334" s="859">
        <f>IFERROR(AA334-(SUMIFS('Step 4 Support Tool'!$O$18:$O$217,'Step 4 Support Tool'!$E$18:$E$217,PETREAD!G334)+SUMIFS('Step 4 Support Tool'!$O$222:$O$321,'Step 4 Support Tool'!$E$222:$E$321,PETREAD!G334)),"")</f>
        <v>0</v>
      </c>
      <c r="AC334" s="860" t="str">
        <f t="shared" si="57"/>
        <v/>
      </c>
      <c r="AD334" s="917">
        <f>SUMIFS('Step 3.3 Heating System'!$J$12:$J$111,'Step 3.3 Heating System'!$C$12:$C$111,PETREAD!$G334,'Step 3.3 Heating System'!$G$12:$G$111,"Removed")</f>
        <v>0</v>
      </c>
      <c r="AE334" s="917">
        <f>SUMIFS('Step 3.3 Heating System'!$J$12:$J$111,'Step 3.3 Heating System'!$C$12:$C$111,PETREAD!$G334,'Step 3.3 Heating System'!$G$12:$G$111,"Retained")</f>
        <v>0</v>
      </c>
      <c r="AF334" s="914" t="str">
        <f t="shared" si="58"/>
        <v/>
      </c>
      <c r="AG334" s="870">
        <f>(SUMIFS('Step 4 Support Tool'!$N$18:$N$217,'Step 4 Support Tool'!$E$18:$E$217,PETREAD!G334)+SUMIFS('Step 4 Support Tool'!$N$222:$N$321,'Step 4 Support Tool'!$E$222:$E$321,PETREAD!G334))</f>
        <v>0</v>
      </c>
      <c r="AH334" s="870" t="str">
        <f>IFERROR(BE334*'Step 5 Project Governance'!D78,"")</f>
        <v/>
      </c>
      <c r="AI334" s="912" t="str">
        <f t="shared" ref="AI334:AI365" si="66">IFERROR(AG334-AH334,"")</f>
        <v/>
      </c>
      <c r="AJ334" s="917">
        <f>(SUMIFS('Step 4 Support Tool'!$S$18:$S$217,'Step 4 Support Tool'!$E$18:$E$217,PETREAD!G334)+SUMIFS('Step 4 Support Tool'!$S$222:$S$321,'Step 4 Support Tool'!$E$222:$E$321,PETREAD!G334))</f>
        <v>0</v>
      </c>
      <c r="AK334" s="917" t="str">
        <f t="shared" ref="AK334:AK365" si="67">IFERROR(AG334/AJ334,"")</f>
        <v/>
      </c>
      <c r="AL334" s="860" t="str">
        <f>IFERROR(SUMIF('Step 4 Support Tool'!$E$18:$E$217,PETREAD!G334,'Step 4 Support Tool'!$N$18:$N$217)/(SUMIF('Step 4 Support Tool'!$E$18:$E$217,PETREAD!G334,'Step 4 Support Tool'!$N$18:$N$217)+SUMIF('Step 4 Support Tool'!$E$222:$E$321,PETREAD!G334,'Step 4 Support Tool'!$N$222:$N$321)),"")</f>
        <v/>
      </c>
      <c r="AM334" s="914" t="str">
        <f>_xlfn.XLOOKUP($G334,'Step 3.3 Heating System'!$C$120:$C$219,'Step 3.3 Heating System'!$AB$120:$AB$219,"",0,1)</f>
        <v/>
      </c>
      <c r="AN334" s="914" t="str">
        <f>_xlfn.XLOOKUP($G334,'Step 3.3 Heating System'!$C$120:$C$219,'Step 3.3 Heating System'!$AC$120:$AC$219,"",0,1)</f>
        <v/>
      </c>
      <c r="AO334" s="1414" t="str">
        <f>IF('Step 3.2 Building Details'!D73="","",'Step 3.2 Building Details'!D73)</f>
        <v/>
      </c>
      <c r="AP334" s="1414" t="str">
        <f>IF('Step 3.2 Building Details'!E73="","",'Step 3.2 Building Details'!E73)</f>
        <v/>
      </c>
      <c r="AQ334" s="1414" t="str">
        <f>IF('Step 3.2 Building Details'!F73="","",'Step 3.2 Building Details'!F73)</f>
        <v/>
      </c>
      <c r="AR334" s="1414" t="str">
        <f>IF('Step 3.2 Building Details'!G73="","",'Step 3.2 Building Details'!G73)</f>
        <v/>
      </c>
      <c r="AS334" s="1414" t="str">
        <f>IF('Step 3.2 Building Details'!H73="","",'Step 3.2 Building Details'!H73)</f>
        <v/>
      </c>
      <c r="AT334" s="1414" t="str">
        <f>IF('Step 3.2 Building Details'!I73="","",'Step 3.2 Building Details'!I73)</f>
        <v/>
      </c>
      <c r="AU334" s="1414" t="str">
        <f>IF('Step 3.2 Building Details'!J73="","",'Step 3.2 Building Details'!J73)</f>
        <v/>
      </c>
      <c r="AV334" s="1414" t="str">
        <f>IF('Step 3.2 Building Details'!K73="","",'Step 3.2 Building Details'!K73)</f>
        <v/>
      </c>
      <c r="AW334" s="1414" t="str">
        <f>IF('Step 3.2 Building Details'!L73="","",'Step 3.2 Building Details'!L73)</f>
        <v/>
      </c>
      <c r="AX334" s="1414" t="str">
        <f>IF('Step 3.2 Building Details'!M73="","",'Step 3.2 Building Details'!M73)</f>
        <v/>
      </c>
      <c r="AY334" s="1414" t="str">
        <f>IF('Step 3.2 Building Details'!N73="","",'Step 3.2 Building Details'!N73)</f>
        <v/>
      </c>
      <c r="AZ334" s="1414" t="str">
        <f>IF('Step 3.2 Building Details'!O73="","",'Step 3.2 Building Details'!O73)</f>
        <v/>
      </c>
      <c r="BB334" s="799" t="s">
        <v>1932</v>
      </c>
      <c r="BC334" s="799"/>
      <c r="BE334" s="860" t="str">
        <f>IFERROR((SUMIFS('Step 4 Support Tool'!$N$18:$N$217,'Step 4 Support Tool'!$E$18:$E$217,PETREAD!G334)+SUMIFS('Step 4 Support Tool'!$N$222:$N$321,'Step 4 Support Tool'!$E$222:$E$321,PETREAD!G334))/'Step 4 Support Tool'!$O$9,"")</f>
        <v/>
      </c>
      <c r="BF334" s="424"/>
      <c r="BG334" s="424"/>
      <c r="BH334" s="424"/>
      <c r="BI334" s="424"/>
      <c r="BJ334" s="424"/>
      <c r="BK334" s="424"/>
      <c r="BL334" s="424"/>
      <c r="BM334" s="424"/>
      <c r="BN334" s="424"/>
      <c r="BO334" s="424"/>
      <c r="BP334" s="424"/>
      <c r="BQ334" s="424"/>
      <c r="BR334" s="424"/>
      <c r="BS334" s="424"/>
      <c r="CL334" s="424"/>
      <c r="CM334" s="424"/>
      <c r="CN334" s="424"/>
      <c r="CO334" s="424"/>
      <c r="CP334" s="424"/>
      <c r="CQ334" s="424"/>
      <c r="CS334" s="424"/>
      <c r="CT334" s="424"/>
      <c r="CU334" s="424"/>
      <c r="CV334" s="424"/>
      <c r="CW334" s="424"/>
      <c r="CX334" s="424"/>
      <c r="CY334" s="424"/>
      <c r="CZ334" s="424"/>
      <c r="DB334" s="424"/>
      <c r="DC334" s="424"/>
      <c r="DD334" s="424"/>
      <c r="DE334" s="424"/>
      <c r="DF334" s="424"/>
      <c r="DG334" s="424"/>
      <c r="DI334" s="424"/>
      <c r="DJ334" s="424"/>
      <c r="DK334" s="424"/>
      <c r="DL334" s="424"/>
      <c r="DM334" s="424"/>
      <c r="DN334" s="424"/>
      <c r="DO334" s="424"/>
      <c r="DP334" s="424"/>
      <c r="DQ334" s="424"/>
      <c r="DR334" s="424"/>
      <c r="DS334" s="424"/>
      <c r="DT334" s="424"/>
      <c r="DU334" s="424"/>
      <c r="DV334" s="424"/>
      <c r="DW334" s="424"/>
      <c r="DX334" s="424"/>
      <c r="DY334" s="424"/>
      <c r="DZ334" s="424"/>
      <c r="EA334" s="424"/>
      <c r="EB334" s="424"/>
      <c r="EC334" s="424"/>
      <c r="ED334" s="424"/>
      <c r="EE334" s="424"/>
      <c r="EF334" s="424"/>
      <c r="EG334" s="424"/>
      <c r="EH334" s="424"/>
      <c r="EI334" s="424"/>
      <c r="EJ334" s="424"/>
      <c r="EK334" s="424"/>
      <c r="EL334" s="424"/>
      <c r="EM334" s="424"/>
      <c r="EN334" s="424"/>
      <c r="EO334" s="424"/>
      <c r="EP334" s="424"/>
      <c r="EQ334" s="424"/>
      <c r="ER334" s="424"/>
      <c r="ES334" s="424"/>
      <c r="ET334" s="424"/>
      <c r="EU334" s="424"/>
      <c r="EV334" s="424"/>
      <c r="EW334" s="424"/>
      <c r="EX334" s="424"/>
      <c r="EY334" s="424"/>
      <c r="EZ334" s="424"/>
      <c r="FA334" s="424"/>
      <c r="FB334" s="424"/>
      <c r="FC334" s="424"/>
      <c r="FD334" s="424"/>
      <c r="FE334" s="424"/>
      <c r="FF334" s="424"/>
      <c r="FG334" s="424"/>
      <c r="FH334" s="424"/>
      <c r="FI334" s="424"/>
      <c r="FJ334" s="424"/>
      <c r="FK334" s="424"/>
      <c r="FL334" s="424"/>
      <c r="FM334" s="424"/>
      <c r="FN334" s="424"/>
      <c r="FO334" s="424"/>
      <c r="FP334" s="424"/>
      <c r="FQ334" s="424"/>
      <c r="FR334" s="424"/>
      <c r="FS334" s="424"/>
      <c r="FT334" s="424"/>
      <c r="FU334" s="424"/>
    </row>
    <row r="335" spans="1:177" ht="12" customHeight="1" x14ac:dyDescent="0.25">
      <c r="A335" s="449" t="str">
        <f t="shared" si="63"/>
        <v/>
      </c>
      <c r="B335" s="449" t="str">
        <f t="shared" si="64"/>
        <v/>
      </c>
      <c r="C335" s="447" t="str">
        <f t="shared" si="65"/>
        <v/>
      </c>
      <c r="D335" s="449" t="str">
        <f>'Step 3.1 Site Details'!C75</f>
        <v>Building 66</v>
      </c>
      <c r="E335" s="449" t="str">
        <f>TRIM('Step 3.1 Site Details'!A75)</f>
        <v/>
      </c>
      <c r="F335" s="447">
        <f>'Step 3.1 Site Details'!B75</f>
        <v>0</v>
      </c>
      <c r="G335" s="449" t="str">
        <f>IF('Step 3.1 Site Details'!D75="","",TRIM('Step 3.1 Site Details'!D75))</f>
        <v/>
      </c>
      <c r="H335" s="447">
        <f>'Step 3.1 Site Details'!E75</f>
        <v>0</v>
      </c>
      <c r="I335" s="447">
        <f>'Step 3.1 Site Details'!F75</f>
        <v>0</v>
      </c>
      <c r="J335" s="952">
        <f>'Step 3.1 Site Details'!G75</f>
        <v>0</v>
      </c>
      <c r="K335" s="995">
        <f>'Step 3.1 Site Details'!H75</f>
        <v>0</v>
      </c>
      <c r="L335" s="447">
        <f>'Step 3.1 Site Details'!I75</f>
        <v>0</v>
      </c>
      <c r="M335" s="996">
        <f>'Step 3.1 Site Details'!J75</f>
        <v>0</v>
      </c>
      <c r="N335" s="996">
        <f>'Step 3.1 Site Details'!K75</f>
        <v>0</v>
      </c>
      <c r="O335" s="959">
        <f>'Step 3.1 Site Details'!L75</f>
        <v>0</v>
      </c>
      <c r="P335" s="959">
        <f>'Step 3.1 Site Details'!M75</f>
        <v>0</v>
      </c>
      <c r="Q335" s="1399">
        <f>'Step 3.1 Site Details'!N75</f>
        <v>0</v>
      </c>
      <c r="R335" s="1399">
        <f>'Step 3.1 Site Details'!O75</f>
        <v>0</v>
      </c>
      <c r="S335" s="955">
        <f>'Step 3.1 Site Details'!P75</f>
        <v>0</v>
      </c>
      <c r="T335" s="955">
        <f>'Step 3.1 Site Details'!Q75</f>
        <v>0</v>
      </c>
      <c r="U335" s="955">
        <f>'Step 3.1 Site Details'!R75</f>
        <v>0</v>
      </c>
      <c r="V335" s="955">
        <f>'Step 3.1 Site Details'!S75</f>
        <v>0</v>
      </c>
      <c r="W335" s="955">
        <f>'Step 3.1 Site Details'!T75</f>
        <v>0</v>
      </c>
      <c r="X335" s="955">
        <f>'Step 3.1 Site Details'!U75</f>
        <v>0</v>
      </c>
      <c r="Y335" s="859">
        <f>IFERROR(((_xlfn.XLOOKUP(G335,'Step 4 Support Tool'!$E$222:$E$321,'Step 4 Support Tool'!$I$222:$I$321,"",0,1)*PETREAD!O335)/100),"")</f>
        <v>0</v>
      </c>
      <c r="Z335" s="859">
        <f>IFERROR(((_xlfn.XLOOKUP(G335,'Step 4 Support Tool'!$E$222:$E$321,'Step 4 Support Tool'!$K$222:$K$321,"",0,1)*PETREAD!P335)/100),"")</f>
        <v>0</v>
      </c>
      <c r="AA335" s="859">
        <f t="shared" ref="AA335:AA369" si="68">IFERROR(Y335+Z335,"")</f>
        <v>0</v>
      </c>
      <c r="AB335" s="859">
        <f>IFERROR(AA335-(SUMIFS('Step 4 Support Tool'!$O$18:$O$217,'Step 4 Support Tool'!$E$18:$E$217,PETREAD!G335)+SUMIFS('Step 4 Support Tool'!$O$222:$O$321,'Step 4 Support Tool'!$E$222:$E$321,PETREAD!G335)),"")</f>
        <v>0</v>
      </c>
      <c r="AC335" s="860" t="str">
        <f t="shared" ref="AC335:AC369" si="69">IFERROR(AB335/AA335,"")</f>
        <v/>
      </c>
      <c r="AD335" s="917">
        <f>SUMIFS('Step 3.3 Heating System'!$J$12:$J$111,'Step 3.3 Heating System'!$C$12:$C$111,PETREAD!$G335,'Step 3.3 Heating System'!$G$12:$G$111,"Removed")</f>
        <v>0</v>
      </c>
      <c r="AE335" s="917">
        <f>SUMIFS('Step 3.3 Heating System'!$J$12:$J$111,'Step 3.3 Heating System'!$C$12:$C$111,PETREAD!$G335,'Step 3.3 Heating System'!$G$12:$G$111,"Retained")</f>
        <v>0</v>
      </c>
      <c r="AF335" s="914" t="str">
        <f t="shared" ref="AF335:AF369" si="70">IFERROR(AE335/(AD335+AE335),"")</f>
        <v/>
      </c>
      <c r="AG335" s="870">
        <f>(SUMIFS('Step 4 Support Tool'!$N$18:$N$217,'Step 4 Support Tool'!$E$18:$E$217,PETREAD!G335)+SUMIFS('Step 4 Support Tool'!$N$222:$N$321,'Step 4 Support Tool'!$E$222:$E$321,PETREAD!G335))</f>
        <v>0</v>
      </c>
      <c r="AH335" s="870" t="str">
        <f>IFERROR(BE335*'Step 5 Project Governance'!D79,"")</f>
        <v/>
      </c>
      <c r="AI335" s="912" t="str">
        <f t="shared" si="66"/>
        <v/>
      </c>
      <c r="AJ335" s="917">
        <f>(SUMIFS('Step 4 Support Tool'!$S$18:$S$217,'Step 4 Support Tool'!$E$18:$E$217,PETREAD!G335)+SUMIFS('Step 4 Support Tool'!$S$222:$S$321,'Step 4 Support Tool'!$E$222:$E$321,PETREAD!G335))</f>
        <v>0</v>
      </c>
      <c r="AK335" s="917" t="str">
        <f t="shared" si="67"/>
        <v/>
      </c>
      <c r="AL335" s="860" t="str">
        <f>IFERROR(SUMIF('Step 4 Support Tool'!$E$18:$E$217,PETREAD!G335,'Step 4 Support Tool'!$N$18:$N$217)/(SUMIF('Step 4 Support Tool'!$E$18:$E$217,PETREAD!G335,'Step 4 Support Tool'!$N$18:$N$217)+SUMIF('Step 4 Support Tool'!$E$222:$E$321,PETREAD!G335,'Step 4 Support Tool'!$N$222:$N$321)),"")</f>
        <v/>
      </c>
      <c r="AM335" s="914" t="str">
        <f>_xlfn.XLOOKUP($G335,'Step 3.3 Heating System'!$C$120:$C$219,'Step 3.3 Heating System'!$AB$120:$AB$219,"",0,1)</f>
        <v/>
      </c>
      <c r="AN335" s="914" t="str">
        <f>_xlfn.XLOOKUP($G335,'Step 3.3 Heating System'!$C$120:$C$219,'Step 3.3 Heating System'!$AC$120:$AC$219,"",0,1)</f>
        <v/>
      </c>
      <c r="AO335" s="1414" t="str">
        <f>IF('Step 3.2 Building Details'!D74="","",'Step 3.2 Building Details'!D74)</f>
        <v/>
      </c>
      <c r="AP335" s="1414" t="str">
        <f>IF('Step 3.2 Building Details'!E74="","",'Step 3.2 Building Details'!E74)</f>
        <v/>
      </c>
      <c r="AQ335" s="1414" t="str">
        <f>IF('Step 3.2 Building Details'!F74="","",'Step 3.2 Building Details'!F74)</f>
        <v/>
      </c>
      <c r="AR335" s="1414" t="str">
        <f>IF('Step 3.2 Building Details'!G74="","",'Step 3.2 Building Details'!G74)</f>
        <v/>
      </c>
      <c r="AS335" s="1414" t="str">
        <f>IF('Step 3.2 Building Details'!H74="","",'Step 3.2 Building Details'!H74)</f>
        <v/>
      </c>
      <c r="AT335" s="1414" t="str">
        <f>IF('Step 3.2 Building Details'!I74="","",'Step 3.2 Building Details'!I74)</f>
        <v/>
      </c>
      <c r="AU335" s="1414" t="str">
        <f>IF('Step 3.2 Building Details'!J74="","",'Step 3.2 Building Details'!J74)</f>
        <v/>
      </c>
      <c r="AV335" s="1414" t="str">
        <f>IF('Step 3.2 Building Details'!K74="","",'Step 3.2 Building Details'!K74)</f>
        <v/>
      </c>
      <c r="AW335" s="1414" t="str">
        <f>IF('Step 3.2 Building Details'!L74="","",'Step 3.2 Building Details'!L74)</f>
        <v/>
      </c>
      <c r="AX335" s="1414" t="str">
        <f>IF('Step 3.2 Building Details'!M74="","",'Step 3.2 Building Details'!M74)</f>
        <v/>
      </c>
      <c r="AY335" s="1414" t="str">
        <f>IF('Step 3.2 Building Details'!N74="","",'Step 3.2 Building Details'!N74)</f>
        <v/>
      </c>
      <c r="AZ335" s="1414" t="str">
        <f>IF('Step 3.2 Building Details'!O74="","",'Step 3.2 Building Details'!O74)</f>
        <v/>
      </c>
      <c r="BB335" s="799" t="s">
        <v>1933</v>
      </c>
      <c r="BC335" s="799"/>
      <c r="BE335" s="860" t="str">
        <f>IFERROR((SUMIFS('Step 4 Support Tool'!$N$18:$N$217,'Step 4 Support Tool'!$E$18:$E$217,PETREAD!G335)+SUMIFS('Step 4 Support Tool'!$N$222:$N$321,'Step 4 Support Tool'!$E$222:$E$321,PETREAD!G335))/'Step 4 Support Tool'!$O$9,"")</f>
        <v/>
      </c>
      <c r="BF335" s="424"/>
      <c r="BG335" s="424"/>
      <c r="BH335" s="424"/>
      <c r="BI335" s="424"/>
      <c r="BJ335" s="424"/>
      <c r="BK335" s="424"/>
      <c r="BL335" s="424"/>
      <c r="BM335" s="424"/>
      <c r="BN335" s="424"/>
      <c r="BO335" s="424"/>
      <c r="BP335" s="424"/>
      <c r="BQ335" s="424"/>
      <c r="BR335" s="424"/>
      <c r="BS335" s="424"/>
      <c r="CL335" s="424"/>
      <c r="CM335" s="424"/>
      <c r="CN335" s="424"/>
      <c r="CO335" s="424"/>
      <c r="CP335" s="424"/>
      <c r="CQ335" s="424"/>
      <c r="CS335" s="424"/>
      <c r="CT335" s="424"/>
      <c r="CU335" s="424"/>
      <c r="CV335" s="424"/>
      <c r="CW335" s="424"/>
      <c r="CX335" s="424"/>
      <c r="CY335" s="424"/>
      <c r="CZ335" s="424"/>
      <c r="DB335" s="424"/>
      <c r="DC335" s="424"/>
      <c r="DD335" s="424"/>
      <c r="DE335" s="424"/>
      <c r="DF335" s="424"/>
      <c r="DG335" s="424"/>
      <c r="DI335" s="424"/>
      <c r="DJ335" s="424"/>
      <c r="DK335" s="424"/>
      <c r="DL335" s="424"/>
      <c r="DM335" s="424"/>
      <c r="DN335" s="424"/>
      <c r="DO335" s="424"/>
      <c r="DP335" s="424"/>
      <c r="DQ335" s="424"/>
      <c r="DR335" s="424"/>
      <c r="DS335" s="424"/>
      <c r="DT335" s="424"/>
      <c r="DU335" s="424"/>
      <c r="DV335" s="424"/>
      <c r="DW335" s="424"/>
      <c r="DX335" s="424"/>
      <c r="DY335" s="424"/>
      <c r="DZ335" s="424"/>
      <c r="EA335" s="424"/>
      <c r="EB335" s="424"/>
      <c r="EC335" s="424"/>
      <c r="ED335" s="424"/>
      <c r="EE335" s="424"/>
      <c r="EF335" s="424"/>
      <c r="EG335" s="424"/>
      <c r="EH335" s="424"/>
      <c r="EI335" s="424"/>
      <c r="EJ335" s="424"/>
      <c r="EK335" s="424"/>
      <c r="EL335" s="424"/>
      <c r="EM335" s="424"/>
      <c r="EN335" s="424"/>
      <c r="EO335" s="424"/>
      <c r="EP335" s="424"/>
      <c r="EQ335" s="424"/>
      <c r="ER335" s="424"/>
      <c r="ES335" s="424"/>
      <c r="ET335" s="424"/>
      <c r="EU335" s="424"/>
      <c r="EV335" s="424"/>
      <c r="EW335" s="424"/>
      <c r="EX335" s="424"/>
      <c r="EY335" s="424"/>
      <c r="EZ335" s="424"/>
      <c r="FA335" s="424"/>
      <c r="FB335" s="424"/>
      <c r="FC335" s="424"/>
      <c r="FD335" s="424"/>
      <c r="FE335" s="424"/>
      <c r="FF335" s="424"/>
      <c r="FG335" s="424"/>
      <c r="FH335" s="424"/>
      <c r="FI335" s="424"/>
      <c r="FJ335" s="424"/>
      <c r="FK335" s="424"/>
      <c r="FL335" s="424"/>
      <c r="FM335" s="424"/>
      <c r="FN335" s="424"/>
      <c r="FO335" s="424"/>
      <c r="FP335" s="424"/>
      <c r="FQ335" s="424"/>
      <c r="FR335" s="424"/>
      <c r="FS335" s="424"/>
      <c r="FT335" s="424"/>
      <c r="FU335" s="424"/>
    </row>
    <row r="336" spans="1:177" ht="12" customHeight="1" x14ac:dyDescent="0.25">
      <c r="A336" s="449" t="str">
        <f t="shared" si="63"/>
        <v/>
      </c>
      <c r="B336" s="449" t="str">
        <f t="shared" si="64"/>
        <v/>
      </c>
      <c r="C336" s="447" t="str">
        <f t="shared" si="65"/>
        <v/>
      </c>
      <c r="D336" s="449" t="str">
        <f>'Step 3.1 Site Details'!C76</f>
        <v>Building 67</v>
      </c>
      <c r="E336" s="449" t="str">
        <f>TRIM('Step 3.1 Site Details'!A76)</f>
        <v/>
      </c>
      <c r="F336" s="447">
        <f>'Step 3.1 Site Details'!B76</f>
        <v>0</v>
      </c>
      <c r="G336" s="449" t="str">
        <f>IF('Step 3.1 Site Details'!D76="","",TRIM('Step 3.1 Site Details'!D76))</f>
        <v/>
      </c>
      <c r="H336" s="447">
        <f>'Step 3.1 Site Details'!E76</f>
        <v>0</v>
      </c>
      <c r="I336" s="447">
        <f>'Step 3.1 Site Details'!F76</f>
        <v>0</v>
      </c>
      <c r="J336" s="952">
        <f>'Step 3.1 Site Details'!G76</f>
        <v>0</v>
      </c>
      <c r="K336" s="995">
        <f>'Step 3.1 Site Details'!H76</f>
        <v>0</v>
      </c>
      <c r="L336" s="447">
        <f>'Step 3.1 Site Details'!I76</f>
        <v>0</v>
      </c>
      <c r="M336" s="996">
        <f>'Step 3.1 Site Details'!J76</f>
        <v>0</v>
      </c>
      <c r="N336" s="996">
        <f>'Step 3.1 Site Details'!K76</f>
        <v>0</v>
      </c>
      <c r="O336" s="959">
        <f>'Step 3.1 Site Details'!L76</f>
        <v>0</v>
      </c>
      <c r="P336" s="959">
        <f>'Step 3.1 Site Details'!M76</f>
        <v>0</v>
      </c>
      <c r="Q336" s="1399">
        <f>'Step 3.1 Site Details'!N76</f>
        <v>0</v>
      </c>
      <c r="R336" s="1399">
        <f>'Step 3.1 Site Details'!O76</f>
        <v>0</v>
      </c>
      <c r="S336" s="955">
        <f>'Step 3.1 Site Details'!P76</f>
        <v>0</v>
      </c>
      <c r="T336" s="955">
        <f>'Step 3.1 Site Details'!Q76</f>
        <v>0</v>
      </c>
      <c r="U336" s="955">
        <f>'Step 3.1 Site Details'!R76</f>
        <v>0</v>
      </c>
      <c r="V336" s="955">
        <f>'Step 3.1 Site Details'!S76</f>
        <v>0</v>
      </c>
      <c r="W336" s="955">
        <f>'Step 3.1 Site Details'!T76</f>
        <v>0</v>
      </c>
      <c r="X336" s="955">
        <f>'Step 3.1 Site Details'!U76</f>
        <v>0</v>
      </c>
      <c r="Y336" s="859">
        <f>IFERROR(((_xlfn.XLOOKUP(G336,'Step 4 Support Tool'!$E$222:$E$321,'Step 4 Support Tool'!$I$222:$I$321,"",0,1)*PETREAD!O336)/100),"")</f>
        <v>0</v>
      </c>
      <c r="Z336" s="859">
        <f>IFERROR(((_xlfn.XLOOKUP(G336,'Step 4 Support Tool'!$E$222:$E$321,'Step 4 Support Tool'!$K$222:$K$321,"",0,1)*PETREAD!P336)/100),"")</f>
        <v>0</v>
      </c>
      <c r="AA336" s="859">
        <f t="shared" si="68"/>
        <v>0</v>
      </c>
      <c r="AB336" s="859">
        <f>IFERROR(AA336-(SUMIFS('Step 4 Support Tool'!$O$18:$O$217,'Step 4 Support Tool'!$E$18:$E$217,PETREAD!G336)+SUMIFS('Step 4 Support Tool'!$O$222:$O$321,'Step 4 Support Tool'!$E$222:$E$321,PETREAD!G336)),"")</f>
        <v>0</v>
      </c>
      <c r="AC336" s="860" t="str">
        <f t="shared" si="69"/>
        <v/>
      </c>
      <c r="AD336" s="917">
        <f>SUMIFS('Step 3.3 Heating System'!$J$12:$J$111,'Step 3.3 Heating System'!$C$12:$C$111,PETREAD!$G336,'Step 3.3 Heating System'!$G$12:$G$111,"Removed")</f>
        <v>0</v>
      </c>
      <c r="AE336" s="917">
        <f>SUMIFS('Step 3.3 Heating System'!$J$12:$J$111,'Step 3.3 Heating System'!$C$12:$C$111,PETREAD!$G336,'Step 3.3 Heating System'!$G$12:$G$111,"Retained")</f>
        <v>0</v>
      </c>
      <c r="AF336" s="914" t="str">
        <f t="shared" si="70"/>
        <v/>
      </c>
      <c r="AG336" s="870">
        <f>(SUMIFS('Step 4 Support Tool'!$N$18:$N$217,'Step 4 Support Tool'!$E$18:$E$217,PETREAD!G336)+SUMIFS('Step 4 Support Tool'!$N$222:$N$321,'Step 4 Support Tool'!$E$222:$E$321,PETREAD!G336))</f>
        <v>0</v>
      </c>
      <c r="AH336" s="870" t="str">
        <f>IFERROR(BE336*'Step 5 Project Governance'!D80,"")</f>
        <v/>
      </c>
      <c r="AI336" s="912" t="str">
        <f t="shared" si="66"/>
        <v/>
      </c>
      <c r="AJ336" s="917">
        <f>(SUMIFS('Step 4 Support Tool'!$S$18:$S$217,'Step 4 Support Tool'!$E$18:$E$217,PETREAD!G336)+SUMIFS('Step 4 Support Tool'!$S$222:$S$321,'Step 4 Support Tool'!$E$222:$E$321,PETREAD!G336))</f>
        <v>0</v>
      </c>
      <c r="AK336" s="917" t="str">
        <f t="shared" si="67"/>
        <v/>
      </c>
      <c r="AL336" s="860" t="str">
        <f>IFERROR(SUMIF('Step 4 Support Tool'!$E$18:$E$217,PETREAD!G336,'Step 4 Support Tool'!$N$18:$N$217)/(SUMIF('Step 4 Support Tool'!$E$18:$E$217,PETREAD!G336,'Step 4 Support Tool'!$N$18:$N$217)+SUMIF('Step 4 Support Tool'!$E$222:$E$321,PETREAD!G336,'Step 4 Support Tool'!$N$222:$N$321)),"")</f>
        <v/>
      </c>
      <c r="AM336" s="914" t="str">
        <f>_xlfn.XLOOKUP($G336,'Step 3.3 Heating System'!$C$120:$C$219,'Step 3.3 Heating System'!$AB$120:$AB$219,"",0,1)</f>
        <v/>
      </c>
      <c r="AN336" s="914" t="str">
        <f>_xlfn.XLOOKUP($G336,'Step 3.3 Heating System'!$C$120:$C$219,'Step 3.3 Heating System'!$AC$120:$AC$219,"",0,1)</f>
        <v/>
      </c>
      <c r="AO336" s="1414" t="str">
        <f>IF('Step 3.2 Building Details'!D75="","",'Step 3.2 Building Details'!D75)</f>
        <v/>
      </c>
      <c r="AP336" s="1414" t="str">
        <f>IF('Step 3.2 Building Details'!E75="","",'Step 3.2 Building Details'!E75)</f>
        <v/>
      </c>
      <c r="AQ336" s="1414" t="str">
        <f>IF('Step 3.2 Building Details'!F75="","",'Step 3.2 Building Details'!F75)</f>
        <v/>
      </c>
      <c r="AR336" s="1414" t="str">
        <f>IF('Step 3.2 Building Details'!G75="","",'Step 3.2 Building Details'!G75)</f>
        <v/>
      </c>
      <c r="AS336" s="1414" t="str">
        <f>IF('Step 3.2 Building Details'!H75="","",'Step 3.2 Building Details'!H75)</f>
        <v/>
      </c>
      <c r="AT336" s="1414" t="str">
        <f>IF('Step 3.2 Building Details'!I75="","",'Step 3.2 Building Details'!I75)</f>
        <v/>
      </c>
      <c r="AU336" s="1414" t="str">
        <f>IF('Step 3.2 Building Details'!J75="","",'Step 3.2 Building Details'!J75)</f>
        <v/>
      </c>
      <c r="AV336" s="1414" t="str">
        <f>IF('Step 3.2 Building Details'!K75="","",'Step 3.2 Building Details'!K75)</f>
        <v/>
      </c>
      <c r="AW336" s="1414" t="str">
        <f>IF('Step 3.2 Building Details'!L75="","",'Step 3.2 Building Details'!L75)</f>
        <v/>
      </c>
      <c r="AX336" s="1414" t="str">
        <f>IF('Step 3.2 Building Details'!M75="","",'Step 3.2 Building Details'!M75)</f>
        <v/>
      </c>
      <c r="AY336" s="1414" t="str">
        <f>IF('Step 3.2 Building Details'!N75="","",'Step 3.2 Building Details'!N75)</f>
        <v/>
      </c>
      <c r="AZ336" s="1414" t="str">
        <f>IF('Step 3.2 Building Details'!O75="","",'Step 3.2 Building Details'!O75)</f>
        <v/>
      </c>
      <c r="BB336" s="799" t="s">
        <v>1934</v>
      </c>
      <c r="BC336" s="799"/>
      <c r="BE336" s="860" t="str">
        <f>IFERROR((SUMIFS('Step 4 Support Tool'!$N$18:$N$217,'Step 4 Support Tool'!$E$18:$E$217,PETREAD!G336)+SUMIFS('Step 4 Support Tool'!$N$222:$N$321,'Step 4 Support Tool'!$E$222:$E$321,PETREAD!G336))/'Step 4 Support Tool'!$O$9,"")</f>
        <v/>
      </c>
      <c r="BF336" s="424"/>
      <c r="BG336" s="424"/>
      <c r="BH336" s="424"/>
      <c r="BI336" s="424"/>
      <c r="BJ336" s="424"/>
      <c r="BK336" s="424"/>
      <c r="BL336" s="424"/>
      <c r="BM336" s="424"/>
      <c r="BN336" s="424"/>
      <c r="BO336" s="424"/>
      <c r="BP336" s="424"/>
      <c r="BQ336" s="424"/>
      <c r="BR336" s="424"/>
      <c r="BS336" s="424"/>
      <c r="CL336" s="424"/>
      <c r="CM336" s="424"/>
      <c r="CN336" s="424"/>
      <c r="CO336" s="424"/>
      <c r="CP336" s="424"/>
      <c r="CQ336" s="424"/>
      <c r="CS336" s="424"/>
      <c r="CT336" s="424"/>
      <c r="CU336" s="424"/>
      <c r="CV336" s="424"/>
      <c r="CW336" s="424"/>
      <c r="CX336" s="424"/>
      <c r="CY336" s="424"/>
      <c r="CZ336" s="424"/>
      <c r="DB336" s="424"/>
      <c r="DC336" s="424"/>
      <c r="DD336" s="424"/>
      <c r="DE336" s="424"/>
      <c r="DF336" s="424"/>
      <c r="DG336" s="424"/>
      <c r="DI336" s="424"/>
      <c r="DJ336" s="424"/>
      <c r="DK336" s="424"/>
      <c r="DL336" s="424"/>
      <c r="DM336" s="424"/>
      <c r="DN336" s="424"/>
      <c r="DO336" s="424"/>
      <c r="DP336" s="424"/>
      <c r="DQ336" s="424"/>
      <c r="DR336" s="424"/>
      <c r="DS336" s="424"/>
      <c r="DT336" s="424"/>
      <c r="DU336" s="424"/>
      <c r="DV336" s="424"/>
      <c r="DW336" s="424"/>
      <c r="DX336" s="424"/>
      <c r="DY336" s="424"/>
      <c r="DZ336" s="424"/>
      <c r="EA336" s="424"/>
      <c r="EB336" s="424"/>
      <c r="EC336" s="424"/>
      <c r="ED336" s="424"/>
      <c r="EE336" s="424"/>
      <c r="EF336" s="424"/>
      <c r="EG336" s="424"/>
      <c r="EH336" s="424"/>
      <c r="EI336" s="424"/>
      <c r="EJ336" s="424"/>
      <c r="EK336" s="424"/>
      <c r="EL336" s="424"/>
      <c r="EM336" s="424"/>
      <c r="EN336" s="424"/>
      <c r="EO336" s="424"/>
      <c r="EP336" s="424"/>
      <c r="EQ336" s="424"/>
      <c r="ER336" s="424"/>
      <c r="ES336" s="424"/>
      <c r="ET336" s="424"/>
      <c r="EU336" s="424"/>
      <c r="EV336" s="424"/>
      <c r="EW336" s="424"/>
      <c r="EX336" s="424"/>
      <c r="EY336" s="424"/>
      <c r="EZ336" s="424"/>
      <c r="FA336" s="424"/>
      <c r="FB336" s="424"/>
      <c r="FC336" s="424"/>
      <c r="FD336" s="424"/>
      <c r="FE336" s="424"/>
      <c r="FF336" s="424"/>
      <c r="FG336" s="424"/>
      <c r="FH336" s="424"/>
      <c r="FI336" s="424"/>
      <c r="FJ336" s="424"/>
      <c r="FK336" s="424"/>
      <c r="FL336" s="424"/>
      <c r="FM336" s="424"/>
      <c r="FN336" s="424"/>
      <c r="FO336" s="424"/>
      <c r="FP336" s="424"/>
      <c r="FQ336" s="424"/>
      <c r="FR336" s="424"/>
      <c r="FS336" s="424"/>
      <c r="FT336" s="424"/>
      <c r="FU336" s="424"/>
    </row>
    <row r="337" spans="1:177" ht="12" customHeight="1" x14ac:dyDescent="0.25">
      <c r="A337" s="449" t="str">
        <f t="shared" si="63"/>
        <v/>
      </c>
      <c r="B337" s="449" t="str">
        <f t="shared" si="64"/>
        <v/>
      </c>
      <c r="C337" s="447" t="str">
        <f t="shared" si="65"/>
        <v/>
      </c>
      <c r="D337" s="449" t="str">
        <f>'Step 3.1 Site Details'!C77</f>
        <v>Building 68</v>
      </c>
      <c r="E337" s="449" t="str">
        <f>TRIM('Step 3.1 Site Details'!A77)</f>
        <v/>
      </c>
      <c r="F337" s="447">
        <f>'Step 3.1 Site Details'!B77</f>
        <v>0</v>
      </c>
      <c r="G337" s="449" t="str">
        <f>IF('Step 3.1 Site Details'!D77="","",TRIM('Step 3.1 Site Details'!D77))</f>
        <v/>
      </c>
      <c r="H337" s="447">
        <f>'Step 3.1 Site Details'!E77</f>
        <v>0</v>
      </c>
      <c r="I337" s="447">
        <f>'Step 3.1 Site Details'!F77</f>
        <v>0</v>
      </c>
      <c r="J337" s="952">
        <f>'Step 3.1 Site Details'!G77</f>
        <v>0</v>
      </c>
      <c r="K337" s="995">
        <f>'Step 3.1 Site Details'!H77</f>
        <v>0</v>
      </c>
      <c r="L337" s="447">
        <f>'Step 3.1 Site Details'!I77</f>
        <v>0</v>
      </c>
      <c r="M337" s="996">
        <f>'Step 3.1 Site Details'!J77</f>
        <v>0</v>
      </c>
      <c r="N337" s="996">
        <f>'Step 3.1 Site Details'!K77</f>
        <v>0</v>
      </c>
      <c r="O337" s="959">
        <f>'Step 3.1 Site Details'!L77</f>
        <v>0</v>
      </c>
      <c r="P337" s="959">
        <f>'Step 3.1 Site Details'!M77</f>
        <v>0</v>
      </c>
      <c r="Q337" s="1399">
        <f>'Step 3.1 Site Details'!N77</f>
        <v>0</v>
      </c>
      <c r="R337" s="1399">
        <f>'Step 3.1 Site Details'!O77</f>
        <v>0</v>
      </c>
      <c r="S337" s="955">
        <f>'Step 3.1 Site Details'!P77</f>
        <v>0</v>
      </c>
      <c r="T337" s="955">
        <f>'Step 3.1 Site Details'!Q77</f>
        <v>0</v>
      </c>
      <c r="U337" s="955">
        <f>'Step 3.1 Site Details'!R77</f>
        <v>0</v>
      </c>
      <c r="V337" s="955">
        <f>'Step 3.1 Site Details'!S77</f>
        <v>0</v>
      </c>
      <c r="W337" s="955">
        <f>'Step 3.1 Site Details'!T77</f>
        <v>0</v>
      </c>
      <c r="X337" s="955">
        <f>'Step 3.1 Site Details'!U77</f>
        <v>0</v>
      </c>
      <c r="Y337" s="859">
        <f>IFERROR(((_xlfn.XLOOKUP(G337,'Step 4 Support Tool'!$E$222:$E$321,'Step 4 Support Tool'!$I$222:$I$321,"",0,1)*PETREAD!O337)/100),"")</f>
        <v>0</v>
      </c>
      <c r="Z337" s="859">
        <f>IFERROR(((_xlfn.XLOOKUP(G337,'Step 4 Support Tool'!$E$222:$E$321,'Step 4 Support Tool'!$K$222:$K$321,"",0,1)*PETREAD!P337)/100),"")</f>
        <v>0</v>
      </c>
      <c r="AA337" s="859">
        <f t="shared" si="68"/>
        <v>0</v>
      </c>
      <c r="AB337" s="859">
        <f>IFERROR(AA337-(SUMIFS('Step 4 Support Tool'!$O$18:$O$217,'Step 4 Support Tool'!$E$18:$E$217,PETREAD!G337)+SUMIFS('Step 4 Support Tool'!$O$222:$O$321,'Step 4 Support Tool'!$E$222:$E$321,PETREAD!G337)),"")</f>
        <v>0</v>
      </c>
      <c r="AC337" s="860" t="str">
        <f t="shared" si="69"/>
        <v/>
      </c>
      <c r="AD337" s="917">
        <f>SUMIFS('Step 3.3 Heating System'!$J$12:$J$111,'Step 3.3 Heating System'!$C$12:$C$111,PETREAD!$G337,'Step 3.3 Heating System'!$G$12:$G$111,"Removed")</f>
        <v>0</v>
      </c>
      <c r="AE337" s="917">
        <f>SUMIFS('Step 3.3 Heating System'!$J$12:$J$111,'Step 3.3 Heating System'!$C$12:$C$111,PETREAD!$G337,'Step 3.3 Heating System'!$G$12:$G$111,"Retained")</f>
        <v>0</v>
      </c>
      <c r="AF337" s="914" t="str">
        <f t="shared" si="70"/>
        <v/>
      </c>
      <c r="AG337" s="870">
        <f>(SUMIFS('Step 4 Support Tool'!$N$18:$N$217,'Step 4 Support Tool'!$E$18:$E$217,PETREAD!G337)+SUMIFS('Step 4 Support Tool'!$N$222:$N$321,'Step 4 Support Tool'!$E$222:$E$321,PETREAD!G337))</f>
        <v>0</v>
      </c>
      <c r="AH337" s="870" t="str">
        <f>IFERROR(BE337*'Step 5 Project Governance'!D81,"")</f>
        <v/>
      </c>
      <c r="AI337" s="912" t="str">
        <f t="shared" si="66"/>
        <v/>
      </c>
      <c r="AJ337" s="917">
        <f>(SUMIFS('Step 4 Support Tool'!$S$18:$S$217,'Step 4 Support Tool'!$E$18:$E$217,PETREAD!G337)+SUMIFS('Step 4 Support Tool'!$S$222:$S$321,'Step 4 Support Tool'!$E$222:$E$321,PETREAD!G337))</f>
        <v>0</v>
      </c>
      <c r="AK337" s="917" t="str">
        <f t="shared" si="67"/>
        <v/>
      </c>
      <c r="AL337" s="860" t="str">
        <f>IFERROR(SUMIF('Step 4 Support Tool'!$E$18:$E$217,PETREAD!G337,'Step 4 Support Tool'!$N$18:$N$217)/(SUMIF('Step 4 Support Tool'!$E$18:$E$217,PETREAD!G337,'Step 4 Support Tool'!$N$18:$N$217)+SUMIF('Step 4 Support Tool'!$E$222:$E$321,PETREAD!G337,'Step 4 Support Tool'!$N$222:$N$321)),"")</f>
        <v/>
      </c>
      <c r="AM337" s="914" t="str">
        <f>_xlfn.XLOOKUP($G337,'Step 3.3 Heating System'!$C$120:$C$219,'Step 3.3 Heating System'!$AB$120:$AB$219,"",0,1)</f>
        <v/>
      </c>
      <c r="AN337" s="914" t="str">
        <f>_xlfn.XLOOKUP($G337,'Step 3.3 Heating System'!$C$120:$C$219,'Step 3.3 Heating System'!$AC$120:$AC$219,"",0,1)</f>
        <v/>
      </c>
      <c r="AO337" s="1414" t="str">
        <f>IF('Step 3.2 Building Details'!D76="","",'Step 3.2 Building Details'!D76)</f>
        <v/>
      </c>
      <c r="AP337" s="1414" t="str">
        <f>IF('Step 3.2 Building Details'!E76="","",'Step 3.2 Building Details'!E76)</f>
        <v/>
      </c>
      <c r="AQ337" s="1414" t="str">
        <f>IF('Step 3.2 Building Details'!F76="","",'Step 3.2 Building Details'!F76)</f>
        <v/>
      </c>
      <c r="AR337" s="1414" t="str">
        <f>IF('Step 3.2 Building Details'!G76="","",'Step 3.2 Building Details'!G76)</f>
        <v/>
      </c>
      <c r="AS337" s="1414" t="str">
        <f>IF('Step 3.2 Building Details'!H76="","",'Step 3.2 Building Details'!H76)</f>
        <v/>
      </c>
      <c r="AT337" s="1414" t="str">
        <f>IF('Step 3.2 Building Details'!I76="","",'Step 3.2 Building Details'!I76)</f>
        <v/>
      </c>
      <c r="AU337" s="1414" t="str">
        <f>IF('Step 3.2 Building Details'!J76="","",'Step 3.2 Building Details'!J76)</f>
        <v/>
      </c>
      <c r="AV337" s="1414" t="str">
        <f>IF('Step 3.2 Building Details'!K76="","",'Step 3.2 Building Details'!K76)</f>
        <v/>
      </c>
      <c r="AW337" s="1414" t="str">
        <f>IF('Step 3.2 Building Details'!L76="","",'Step 3.2 Building Details'!L76)</f>
        <v/>
      </c>
      <c r="AX337" s="1414" t="str">
        <f>IF('Step 3.2 Building Details'!M76="","",'Step 3.2 Building Details'!M76)</f>
        <v/>
      </c>
      <c r="AY337" s="1414" t="str">
        <f>IF('Step 3.2 Building Details'!N76="","",'Step 3.2 Building Details'!N76)</f>
        <v/>
      </c>
      <c r="AZ337" s="1414" t="str">
        <f>IF('Step 3.2 Building Details'!O76="","",'Step 3.2 Building Details'!O76)</f>
        <v/>
      </c>
      <c r="BB337" s="799" t="s">
        <v>1935</v>
      </c>
      <c r="BC337" s="799"/>
      <c r="BE337" s="860" t="str">
        <f>IFERROR((SUMIFS('Step 4 Support Tool'!$N$18:$N$217,'Step 4 Support Tool'!$E$18:$E$217,PETREAD!G337)+SUMIFS('Step 4 Support Tool'!$N$222:$N$321,'Step 4 Support Tool'!$E$222:$E$321,PETREAD!G337))/'Step 4 Support Tool'!$O$9,"")</f>
        <v/>
      </c>
      <c r="BF337" s="424"/>
      <c r="BG337" s="424"/>
      <c r="BH337" s="424"/>
      <c r="BI337" s="424"/>
      <c r="BJ337" s="424"/>
      <c r="BK337" s="424"/>
      <c r="BL337" s="424"/>
      <c r="BM337" s="424"/>
      <c r="BN337" s="424"/>
      <c r="BO337" s="424"/>
      <c r="BP337" s="424"/>
      <c r="BQ337" s="424"/>
      <c r="BR337" s="424"/>
      <c r="BS337" s="424"/>
      <c r="CL337" s="424"/>
      <c r="CM337" s="424"/>
      <c r="CN337" s="424"/>
      <c r="CO337" s="424"/>
      <c r="CP337" s="424"/>
      <c r="CQ337" s="424"/>
      <c r="CS337" s="424"/>
      <c r="CT337" s="424"/>
      <c r="CU337" s="424"/>
      <c r="CV337" s="424"/>
      <c r="CW337" s="424"/>
      <c r="CX337" s="424"/>
      <c r="CY337" s="424"/>
      <c r="CZ337" s="424"/>
      <c r="DB337" s="424"/>
      <c r="DC337" s="424"/>
      <c r="DD337" s="424"/>
      <c r="DE337" s="424"/>
      <c r="DF337" s="424"/>
      <c r="DG337" s="424"/>
      <c r="DI337" s="424"/>
      <c r="DJ337" s="424"/>
      <c r="DK337" s="424"/>
      <c r="DL337" s="424"/>
      <c r="DM337" s="424"/>
      <c r="DN337" s="424"/>
      <c r="DO337" s="424"/>
      <c r="DP337" s="424"/>
      <c r="DQ337" s="424"/>
      <c r="DR337" s="424"/>
      <c r="DS337" s="424"/>
      <c r="DT337" s="424"/>
      <c r="DU337" s="424"/>
      <c r="DV337" s="424"/>
      <c r="DW337" s="424"/>
      <c r="DX337" s="424"/>
      <c r="DY337" s="424"/>
      <c r="DZ337" s="424"/>
      <c r="EA337" s="424"/>
      <c r="EB337" s="424"/>
      <c r="EC337" s="424"/>
      <c r="ED337" s="424"/>
      <c r="EE337" s="424"/>
      <c r="EF337" s="424"/>
      <c r="EG337" s="424"/>
      <c r="EH337" s="424"/>
      <c r="EI337" s="424"/>
      <c r="EJ337" s="424"/>
      <c r="EK337" s="424"/>
      <c r="EL337" s="424"/>
      <c r="EM337" s="424"/>
      <c r="EN337" s="424"/>
      <c r="EO337" s="424"/>
      <c r="EP337" s="424"/>
      <c r="EQ337" s="424"/>
      <c r="ER337" s="424"/>
      <c r="ES337" s="424"/>
      <c r="ET337" s="424"/>
      <c r="EU337" s="424"/>
      <c r="EV337" s="424"/>
      <c r="EW337" s="424"/>
      <c r="EX337" s="424"/>
      <c r="EY337" s="424"/>
      <c r="EZ337" s="424"/>
      <c r="FA337" s="424"/>
      <c r="FB337" s="424"/>
      <c r="FC337" s="424"/>
      <c r="FD337" s="424"/>
      <c r="FE337" s="424"/>
      <c r="FF337" s="424"/>
      <c r="FG337" s="424"/>
      <c r="FH337" s="424"/>
      <c r="FI337" s="424"/>
      <c r="FJ337" s="424"/>
      <c r="FK337" s="424"/>
      <c r="FL337" s="424"/>
      <c r="FM337" s="424"/>
      <c r="FN337" s="424"/>
      <c r="FO337" s="424"/>
      <c r="FP337" s="424"/>
      <c r="FQ337" s="424"/>
      <c r="FR337" s="424"/>
      <c r="FS337" s="424"/>
      <c r="FT337" s="424"/>
      <c r="FU337" s="424"/>
    </row>
    <row r="338" spans="1:177" ht="12" customHeight="1" x14ac:dyDescent="0.25">
      <c r="A338" s="449" t="str">
        <f t="shared" si="63"/>
        <v/>
      </c>
      <c r="B338" s="449" t="str">
        <f t="shared" si="64"/>
        <v/>
      </c>
      <c r="C338" s="447" t="str">
        <f t="shared" si="65"/>
        <v/>
      </c>
      <c r="D338" s="449" t="str">
        <f>'Step 3.1 Site Details'!C78</f>
        <v>Building 69</v>
      </c>
      <c r="E338" s="449" t="str">
        <f>TRIM('Step 3.1 Site Details'!A78)</f>
        <v/>
      </c>
      <c r="F338" s="447">
        <f>'Step 3.1 Site Details'!B78</f>
        <v>0</v>
      </c>
      <c r="G338" s="449" t="str">
        <f>IF('Step 3.1 Site Details'!D78="","",TRIM('Step 3.1 Site Details'!D78))</f>
        <v/>
      </c>
      <c r="H338" s="447">
        <f>'Step 3.1 Site Details'!E78</f>
        <v>0</v>
      </c>
      <c r="I338" s="447">
        <f>'Step 3.1 Site Details'!F78</f>
        <v>0</v>
      </c>
      <c r="J338" s="952">
        <f>'Step 3.1 Site Details'!G78</f>
        <v>0</v>
      </c>
      <c r="K338" s="995">
        <f>'Step 3.1 Site Details'!H78</f>
        <v>0</v>
      </c>
      <c r="L338" s="447">
        <f>'Step 3.1 Site Details'!I78</f>
        <v>0</v>
      </c>
      <c r="M338" s="996">
        <f>'Step 3.1 Site Details'!J78</f>
        <v>0</v>
      </c>
      <c r="N338" s="996">
        <f>'Step 3.1 Site Details'!K78</f>
        <v>0</v>
      </c>
      <c r="O338" s="959">
        <f>'Step 3.1 Site Details'!L78</f>
        <v>0</v>
      </c>
      <c r="P338" s="959">
        <f>'Step 3.1 Site Details'!M78</f>
        <v>0</v>
      </c>
      <c r="Q338" s="1399">
        <f>'Step 3.1 Site Details'!N78</f>
        <v>0</v>
      </c>
      <c r="R338" s="1399">
        <f>'Step 3.1 Site Details'!O78</f>
        <v>0</v>
      </c>
      <c r="S338" s="955">
        <f>'Step 3.1 Site Details'!P78</f>
        <v>0</v>
      </c>
      <c r="T338" s="955">
        <f>'Step 3.1 Site Details'!Q78</f>
        <v>0</v>
      </c>
      <c r="U338" s="955">
        <f>'Step 3.1 Site Details'!R78</f>
        <v>0</v>
      </c>
      <c r="V338" s="955">
        <f>'Step 3.1 Site Details'!S78</f>
        <v>0</v>
      </c>
      <c r="W338" s="955">
        <f>'Step 3.1 Site Details'!T78</f>
        <v>0</v>
      </c>
      <c r="X338" s="955">
        <f>'Step 3.1 Site Details'!U78</f>
        <v>0</v>
      </c>
      <c r="Y338" s="859">
        <f>IFERROR(((_xlfn.XLOOKUP(G338,'Step 4 Support Tool'!$E$222:$E$321,'Step 4 Support Tool'!$I$222:$I$321,"",0,1)*PETREAD!O338)/100),"")</f>
        <v>0</v>
      </c>
      <c r="Z338" s="859">
        <f>IFERROR(((_xlfn.XLOOKUP(G338,'Step 4 Support Tool'!$E$222:$E$321,'Step 4 Support Tool'!$K$222:$K$321,"",0,1)*PETREAD!P338)/100),"")</f>
        <v>0</v>
      </c>
      <c r="AA338" s="859">
        <f t="shared" si="68"/>
        <v>0</v>
      </c>
      <c r="AB338" s="859">
        <f>IFERROR(AA338-(SUMIFS('Step 4 Support Tool'!$O$18:$O$217,'Step 4 Support Tool'!$E$18:$E$217,PETREAD!G338)+SUMIFS('Step 4 Support Tool'!$O$222:$O$321,'Step 4 Support Tool'!$E$222:$E$321,PETREAD!G338)),"")</f>
        <v>0</v>
      </c>
      <c r="AC338" s="860" t="str">
        <f t="shared" si="69"/>
        <v/>
      </c>
      <c r="AD338" s="917">
        <f>SUMIFS('Step 3.3 Heating System'!$J$12:$J$111,'Step 3.3 Heating System'!$C$12:$C$111,PETREAD!$G338,'Step 3.3 Heating System'!$G$12:$G$111,"Removed")</f>
        <v>0</v>
      </c>
      <c r="AE338" s="917">
        <f>SUMIFS('Step 3.3 Heating System'!$J$12:$J$111,'Step 3.3 Heating System'!$C$12:$C$111,PETREAD!$G338,'Step 3.3 Heating System'!$G$12:$G$111,"Retained")</f>
        <v>0</v>
      </c>
      <c r="AF338" s="914" t="str">
        <f t="shared" si="70"/>
        <v/>
      </c>
      <c r="AG338" s="870">
        <f>(SUMIFS('Step 4 Support Tool'!$N$18:$N$217,'Step 4 Support Tool'!$E$18:$E$217,PETREAD!G338)+SUMIFS('Step 4 Support Tool'!$N$222:$N$321,'Step 4 Support Tool'!$E$222:$E$321,PETREAD!G338))</f>
        <v>0</v>
      </c>
      <c r="AH338" s="870" t="str">
        <f>IFERROR(BE338*'Step 5 Project Governance'!D82,"")</f>
        <v/>
      </c>
      <c r="AI338" s="912" t="str">
        <f t="shared" si="66"/>
        <v/>
      </c>
      <c r="AJ338" s="917">
        <f>(SUMIFS('Step 4 Support Tool'!$S$18:$S$217,'Step 4 Support Tool'!$E$18:$E$217,PETREAD!G338)+SUMIFS('Step 4 Support Tool'!$S$222:$S$321,'Step 4 Support Tool'!$E$222:$E$321,PETREAD!G338))</f>
        <v>0</v>
      </c>
      <c r="AK338" s="917" t="str">
        <f t="shared" si="67"/>
        <v/>
      </c>
      <c r="AL338" s="860" t="str">
        <f>IFERROR(SUMIF('Step 4 Support Tool'!$E$18:$E$217,PETREAD!G338,'Step 4 Support Tool'!$N$18:$N$217)/(SUMIF('Step 4 Support Tool'!$E$18:$E$217,PETREAD!G338,'Step 4 Support Tool'!$N$18:$N$217)+SUMIF('Step 4 Support Tool'!$E$222:$E$321,PETREAD!G338,'Step 4 Support Tool'!$N$222:$N$321)),"")</f>
        <v/>
      </c>
      <c r="AM338" s="914" t="str">
        <f>_xlfn.XLOOKUP($G338,'Step 3.3 Heating System'!$C$120:$C$219,'Step 3.3 Heating System'!$AB$120:$AB$219,"",0,1)</f>
        <v/>
      </c>
      <c r="AN338" s="914" t="str">
        <f>_xlfn.XLOOKUP($G338,'Step 3.3 Heating System'!$C$120:$C$219,'Step 3.3 Heating System'!$AC$120:$AC$219,"",0,1)</f>
        <v/>
      </c>
      <c r="AO338" s="1414" t="str">
        <f>IF('Step 3.2 Building Details'!D77="","",'Step 3.2 Building Details'!D77)</f>
        <v/>
      </c>
      <c r="AP338" s="1414" t="str">
        <f>IF('Step 3.2 Building Details'!E77="","",'Step 3.2 Building Details'!E77)</f>
        <v/>
      </c>
      <c r="AQ338" s="1414" t="str">
        <f>IF('Step 3.2 Building Details'!F77="","",'Step 3.2 Building Details'!F77)</f>
        <v/>
      </c>
      <c r="AR338" s="1414" t="str">
        <f>IF('Step 3.2 Building Details'!G77="","",'Step 3.2 Building Details'!G77)</f>
        <v/>
      </c>
      <c r="AS338" s="1414" t="str">
        <f>IF('Step 3.2 Building Details'!H77="","",'Step 3.2 Building Details'!H77)</f>
        <v/>
      </c>
      <c r="AT338" s="1414" t="str">
        <f>IF('Step 3.2 Building Details'!I77="","",'Step 3.2 Building Details'!I77)</f>
        <v/>
      </c>
      <c r="AU338" s="1414" t="str">
        <f>IF('Step 3.2 Building Details'!J77="","",'Step 3.2 Building Details'!J77)</f>
        <v/>
      </c>
      <c r="AV338" s="1414" t="str">
        <f>IF('Step 3.2 Building Details'!K77="","",'Step 3.2 Building Details'!K77)</f>
        <v/>
      </c>
      <c r="AW338" s="1414" t="str">
        <f>IF('Step 3.2 Building Details'!L77="","",'Step 3.2 Building Details'!L77)</f>
        <v/>
      </c>
      <c r="AX338" s="1414" t="str">
        <f>IF('Step 3.2 Building Details'!M77="","",'Step 3.2 Building Details'!M77)</f>
        <v/>
      </c>
      <c r="AY338" s="1414" t="str">
        <f>IF('Step 3.2 Building Details'!N77="","",'Step 3.2 Building Details'!N77)</f>
        <v/>
      </c>
      <c r="AZ338" s="1414" t="str">
        <f>IF('Step 3.2 Building Details'!O77="","",'Step 3.2 Building Details'!O77)</f>
        <v/>
      </c>
      <c r="BB338" s="799" t="s">
        <v>1936</v>
      </c>
      <c r="BC338" s="799"/>
      <c r="BE338" s="860" t="str">
        <f>IFERROR((SUMIFS('Step 4 Support Tool'!$N$18:$N$217,'Step 4 Support Tool'!$E$18:$E$217,PETREAD!G338)+SUMIFS('Step 4 Support Tool'!$N$222:$N$321,'Step 4 Support Tool'!$E$222:$E$321,PETREAD!G338))/'Step 4 Support Tool'!$O$9,"")</f>
        <v/>
      </c>
      <c r="BF338" s="424"/>
      <c r="BG338" s="424"/>
      <c r="BH338" s="424"/>
      <c r="BI338" s="424"/>
      <c r="BJ338" s="424"/>
      <c r="BK338" s="424"/>
      <c r="BL338" s="424"/>
      <c r="BM338" s="424"/>
      <c r="BN338" s="424"/>
      <c r="BO338" s="424"/>
      <c r="BP338" s="424"/>
      <c r="BQ338" s="424"/>
      <c r="BR338" s="424"/>
      <c r="BS338" s="424"/>
      <c r="CL338" s="424"/>
      <c r="CM338" s="424"/>
      <c r="CN338" s="424"/>
      <c r="CO338" s="424"/>
      <c r="CP338" s="424"/>
      <c r="CQ338" s="424"/>
      <c r="CS338" s="424"/>
      <c r="CT338" s="424"/>
      <c r="CU338" s="424"/>
      <c r="CV338" s="424"/>
      <c r="CW338" s="424"/>
      <c r="CX338" s="424"/>
      <c r="CY338" s="424"/>
      <c r="CZ338" s="424"/>
      <c r="DB338" s="424"/>
      <c r="DC338" s="424"/>
      <c r="DD338" s="424"/>
      <c r="DE338" s="424"/>
      <c r="DF338" s="424"/>
      <c r="DG338" s="424"/>
      <c r="DI338" s="424"/>
      <c r="DJ338" s="424"/>
      <c r="DK338" s="424"/>
      <c r="DL338" s="424"/>
      <c r="DM338" s="424"/>
      <c r="DN338" s="424"/>
      <c r="DO338" s="424"/>
      <c r="DP338" s="424"/>
      <c r="DQ338" s="424"/>
      <c r="DR338" s="424"/>
      <c r="DS338" s="424"/>
      <c r="DT338" s="424"/>
      <c r="DU338" s="424"/>
      <c r="DV338" s="424"/>
      <c r="DW338" s="424"/>
      <c r="DX338" s="424"/>
      <c r="DY338" s="424"/>
      <c r="DZ338" s="424"/>
      <c r="EA338" s="424"/>
      <c r="EB338" s="424"/>
      <c r="EC338" s="424"/>
      <c r="ED338" s="424"/>
      <c r="EE338" s="424"/>
      <c r="EF338" s="424"/>
      <c r="EG338" s="424"/>
      <c r="EH338" s="424"/>
      <c r="EI338" s="424"/>
      <c r="EJ338" s="424"/>
      <c r="EK338" s="424"/>
      <c r="EL338" s="424"/>
      <c r="EM338" s="424"/>
      <c r="EN338" s="424"/>
      <c r="EO338" s="424"/>
      <c r="EP338" s="424"/>
      <c r="EQ338" s="424"/>
      <c r="ER338" s="424"/>
      <c r="ES338" s="424"/>
      <c r="ET338" s="424"/>
      <c r="EU338" s="424"/>
      <c r="EV338" s="424"/>
      <c r="EW338" s="424"/>
      <c r="EX338" s="424"/>
      <c r="EY338" s="424"/>
      <c r="EZ338" s="424"/>
      <c r="FA338" s="424"/>
      <c r="FB338" s="424"/>
      <c r="FC338" s="424"/>
      <c r="FD338" s="424"/>
      <c r="FE338" s="424"/>
      <c r="FF338" s="424"/>
      <c r="FG338" s="424"/>
      <c r="FH338" s="424"/>
      <c r="FI338" s="424"/>
      <c r="FJ338" s="424"/>
      <c r="FK338" s="424"/>
      <c r="FL338" s="424"/>
      <c r="FM338" s="424"/>
      <c r="FN338" s="424"/>
      <c r="FO338" s="424"/>
      <c r="FP338" s="424"/>
      <c r="FQ338" s="424"/>
      <c r="FR338" s="424"/>
      <c r="FS338" s="424"/>
      <c r="FT338" s="424"/>
      <c r="FU338" s="424"/>
    </row>
    <row r="339" spans="1:177" ht="12" customHeight="1" x14ac:dyDescent="0.25">
      <c r="A339" s="449" t="str">
        <f t="shared" si="63"/>
        <v/>
      </c>
      <c r="B339" s="449" t="str">
        <f t="shared" si="64"/>
        <v/>
      </c>
      <c r="C339" s="447" t="str">
        <f t="shared" si="65"/>
        <v/>
      </c>
      <c r="D339" s="449" t="str">
        <f>'Step 3.1 Site Details'!C79</f>
        <v>Building 70</v>
      </c>
      <c r="E339" s="449" t="str">
        <f>TRIM('Step 3.1 Site Details'!A79)</f>
        <v/>
      </c>
      <c r="F339" s="447">
        <f>'Step 3.1 Site Details'!B79</f>
        <v>0</v>
      </c>
      <c r="G339" s="449" t="str">
        <f>IF('Step 3.1 Site Details'!D79="","",TRIM('Step 3.1 Site Details'!D79))</f>
        <v/>
      </c>
      <c r="H339" s="447">
        <f>'Step 3.1 Site Details'!E79</f>
        <v>0</v>
      </c>
      <c r="I339" s="447">
        <f>'Step 3.1 Site Details'!F79</f>
        <v>0</v>
      </c>
      <c r="J339" s="952">
        <f>'Step 3.1 Site Details'!G79</f>
        <v>0</v>
      </c>
      <c r="K339" s="995">
        <f>'Step 3.1 Site Details'!H79</f>
        <v>0</v>
      </c>
      <c r="L339" s="447">
        <f>'Step 3.1 Site Details'!I79</f>
        <v>0</v>
      </c>
      <c r="M339" s="996">
        <f>'Step 3.1 Site Details'!J79</f>
        <v>0</v>
      </c>
      <c r="N339" s="996">
        <f>'Step 3.1 Site Details'!K79</f>
        <v>0</v>
      </c>
      <c r="O339" s="959">
        <f>'Step 3.1 Site Details'!L79</f>
        <v>0</v>
      </c>
      <c r="P339" s="959">
        <f>'Step 3.1 Site Details'!M79</f>
        <v>0</v>
      </c>
      <c r="Q339" s="1399">
        <f>'Step 3.1 Site Details'!N79</f>
        <v>0</v>
      </c>
      <c r="R339" s="1399">
        <f>'Step 3.1 Site Details'!O79</f>
        <v>0</v>
      </c>
      <c r="S339" s="955">
        <f>'Step 3.1 Site Details'!P79</f>
        <v>0</v>
      </c>
      <c r="T339" s="955">
        <f>'Step 3.1 Site Details'!Q79</f>
        <v>0</v>
      </c>
      <c r="U339" s="955">
        <f>'Step 3.1 Site Details'!R79</f>
        <v>0</v>
      </c>
      <c r="V339" s="955">
        <f>'Step 3.1 Site Details'!S79</f>
        <v>0</v>
      </c>
      <c r="W339" s="955">
        <f>'Step 3.1 Site Details'!T79</f>
        <v>0</v>
      </c>
      <c r="X339" s="955">
        <f>'Step 3.1 Site Details'!U79</f>
        <v>0</v>
      </c>
      <c r="Y339" s="859">
        <f>IFERROR(((_xlfn.XLOOKUP(G339,'Step 4 Support Tool'!$E$222:$E$321,'Step 4 Support Tool'!$I$222:$I$321,"",0,1)*PETREAD!O339)/100),"")</f>
        <v>0</v>
      </c>
      <c r="Z339" s="859">
        <f>IFERROR(((_xlfn.XLOOKUP(G339,'Step 4 Support Tool'!$E$222:$E$321,'Step 4 Support Tool'!$K$222:$K$321,"",0,1)*PETREAD!P339)/100),"")</f>
        <v>0</v>
      </c>
      <c r="AA339" s="859">
        <f t="shared" si="68"/>
        <v>0</v>
      </c>
      <c r="AB339" s="859">
        <f>IFERROR(AA339-(SUMIFS('Step 4 Support Tool'!$O$18:$O$217,'Step 4 Support Tool'!$E$18:$E$217,PETREAD!G339)+SUMIFS('Step 4 Support Tool'!$O$222:$O$321,'Step 4 Support Tool'!$E$222:$E$321,PETREAD!G339)),"")</f>
        <v>0</v>
      </c>
      <c r="AC339" s="860" t="str">
        <f t="shared" si="69"/>
        <v/>
      </c>
      <c r="AD339" s="917">
        <f>SUMIFS('Step 3.3 Heating System'!$J$12:$J$111,'Step 3.3 Heating System'!$C$12:$C$111,PETREAD!$G339,'Step 3.3 Heating System'!$G$12:$G$111,"Removed")</f>
        <v>0</v>
      </c>
      <c r="AE339" s="917">
        <f>SUMIFS('Step 3.3 Heating System'!$J$12:$J$111,'Step 3.3 Heating System'!$C$12:$C$111,PETREAD!$G339,'Step 3.3 Heating System'!$G$12:$G$111,"Retained")</f>
        <v>0</v>
      </c>
      <c r="AF339" s="914" t="str">
        <f t="shared" si="70"/>
        <v/>
      </c>
      <c r="AG339" s="870">
        <f>(SUMIFS('Step 4 Support Tool'!$N$18:$N$217,'Step 4 Support Tool'!$E$18:$E$217,PETREAD!G339)+SUMIFS('Step 4 Support Tool'!$N$222:$N$321,'Step 4 Support Tool'!$E$222:$E$321,PETREAD!G339))</f>
        <v>0</v>
      </c>
      <c r="AH339" s="870" t="str">
        <f>IFERROR(BE339*'Step 5 Project Governance'!D83,"")</f>
        <v/>
      </c>
      <c r="AI339" s="912" t="str">
        <f t="shared" si="66"/>
        <v/>
      </c>
      <c r="AJ339" s="917">
        <f>(SUMIFS('Step 4 Support Tool'!$S$18:$S$217,'Step 4 Support Tool'!$E$18:$E$217,PETREAD!G339)+SUMIFS('Step 4 Support Tool'!$S$222:$S$321,'Step 4 Support Tool'!$E$222:$E$321,PETREAD!G339))</f>
        <v>0</v>
      </c>
      <c r="AK339" s="917" t="str">
        <f t="shared" si="67"/>
        <v/>
      </c>
      <c r="AL339" s="860" t="str">
        <f>IFERROR(SUMIF('Step 4 Support Tool'!$E$18:$E$217,PETREAD!G339,'Step 4 Support Tool'!$N$18:$N$217)/(SUMIF('Step 4 Support Tool'!$E$18:$E$217,PETREAD!G339,'Step 4 Support Tool'!$N$18:$N$217)+SUMIF('Step 4 Support Tool'!$E$222:$E$321,PETREAD!G339,'Step 4 Support Tool'!$N$222:$N$321)),"")</f>
        <v/>
      </c>
      <c r="AM339" s="914" t="str">
        <f>_xlfn.XLOOKUP($G339,'Step 3.3 Heating System'!$C$120:$C$219,'Step 3.3 Heating System'!$AB$120:$AB$219,"",0,1)</f>
        <v/>
      </c>
      <c r="AN339" s="914" t="str">
        <f>_xlfn.XLOOKUP($G339,'Step 3.3 Heating System'!$C$120:$C$219,'Step 3.3 Heating System'!$AC$120:$AC$219,"",0,1)</f>
        <v/>
      </c>
      <c r="AO339" s="1414" t="str">
        <f>IF('Step 3.2 Building Details'!D78="","",'Step 3.2 Building Details'!D78)</f>
        <v/>
      </c>
      <c r="AP339" s="1414" t="str">
        <f>IF('Step 3.2 Building Details'!E78="","",'Step 3.2 Building Details'!E78)</f>
        <v/>
      </c>
      <c r="AQ339" s="1414" t="str">
        <f>IF('Step 3.2 Building Details'!F78="","",'Step 3.2 Building Details'!F78)</f>
        <v/>
      </c>
      <c r="AR339" s="1414" t="str">
        <f>IF('Step 3.2 Building Details'!G78="","",'Step 3.2 Building Details'!G78)</f>
        <v/>
      </c>
      <c r="AS339" s="1414" t="str">
        <f>IF('Step 3.2 Building Details'!H78="","",'Step 3.2 Building Details'!H78)</f>
        <v/>
      </c>
      <c r="AT339" s="1414" t="str">
        <f>IF('Step 3.2 Building Details'!I78="","",'Step 3.2 Building Details'!I78)</f>
        <v/>
      </c>
      <c r="AU339" s="1414" t="str">
        <f>IF('Step 3.2 Building Details'!J78="","",'Step 3.2 Building Details'!J78)</f>
        <v/>
      </c>
      <c r="AV339" s="1414" t="str">
        <f>IF('Step 3.2 Building Details'!K78="","",'Step 3.2 Building Details'!K78)</f>
        <v/>
      </c>
      <c r="AW339" s="1414" t="str">
        <f>IF('Step 3.2 Building Details'!L78="","",'Step 3.2 Building Details'!L78)</f>
        <v/>
      </c>
      <c r="AX339" s="1414" t="str">
        <f>IF('Step 3.2 Building Details'!M78="","",'Step 3.2 Building Details'!M78)</f>
        <v/>
      </c>
      <c r="AY339" s="1414" t="str">
        <f>IF('Step 3.2 Building Details'!N78="","",'Step 3.2 Building Details'!N78)</f>
        <v/>
      </c>
      <c r="AZ339" s="1414" t="str">
        <f>IF('Step 3.2 Building Details'!O78="","",'Step 3.2 Building Details'!O78)</f>
        <v/>
      </c>
      <c r="BB339" s="799" t="s">
        <v>1937</v>
      </c>
      <c r="BC339" s="799"/>
      <c r="BE339" s="860" t="str">
        <f>IFERROR((SUMIFS('Step 4 Support Tool'!$N$18:$N$217,'Step 4 Support Tool'!$E$18:$E$217,PETREAD!G339)+SUMIFS('Step 4 Support Tool'!$N$222:$N$321,'Step 4 Support Tool'!$E$222:$E$321,PETREAD!G339))/'Step 4 Support Tool'!$O$9,"")</f>
        <v/>
      </c>
      <c r="BF339" s="424"/>
      <c r="BG339" s="424"/>
      <c r="BH339" s="424"/>
      <c r="BI339" s="424"/>
      <c r="BJ339" s="424"/>
      <c r="BK339" s="424"/>
      <c r="BL339" s="424"/>
      <c r="BM339" s="424"/>
      <c r="BN339" s="424"/>
      <c r="BO339" s="424"/>
      <c r="BP339" s="424"/>
      <c r="BQ339" s="424"/>
      <c r="BR339" s="424"/>
      <c r="BS339" s="424"/>
      <c r="CL339" s="424"/>
      <c r="CM339" s="424"/>
      <c r="CN339" s="424"/>
      <c r="CO339" s="424"/>
      <c r="CP339" s="424"/>
      <c r="CQ339" s="424"/>
      <c r="CS339" s="424"/>
      <c r="CT339" s="424"/>
      <c r="CU339" s="424"/>
      <c r="CV339" s="424"/>
      <c r="CW339" s="424"/>
      <c r="CX339" s="424"/>
      <c r="CY339" s="424"/>
      <c r="CZ339" s="424"/>
      <c r="DB339" s="424"/>
      <c r="DC339" s="424"/>
      <c r="DD339" s="424"/>
      <c r="DE339" s="424"/>
      <c r="DF339" s="424"/>
      <c r="DG339" s="424"/>
      <c r="DI339" s="424"/>
      <c r="DJ339" s="424"/>
      <c r="DK339" s="424"/>
      <c r="DL339" s="424"/>
      <c r="DM339" s="424"/>
      <c r="DN339" s="424"/>
      <c r="DO339" s="424"/>
      <c r="DP339" s="424"/>
      <c r="DQ339" s="424"/>
      <c r="DR339" s="424"/>
      <c r="DS339" s="424"/>
      <c r="DT339" s="424"/>
      <c r="DU339" s="424"/>
      <c r="DV339" s="424"/>
      <c r="DW339" s="424"/>
      <c r="DX339" s="424"/>
      <c r="DY339" s="424"/>
      <c r="DZ339" s="424"/>
      <c r="EA339" s="424"/>
      <c r="EB339" s="424"/>
      <c r="EC339" s="424"/>
      <c r="ED339" s="424"/>
      <c r="EE339" s="424"/>
      <c r="EF339" s="424"/>
      <c r="EG339" s="424"/>
      <c r="EH339" s="424"/>
      <c r="EI339" s="424"/>
      <c r="EJ339" s="424"/>
      <c r="EK339" s="424"/>
      <c r="EL339" s="424"/>
      <c r="EM339" s="424"/>
      <c r="EN339" s="424"/>
      <c r="EO339" s="424"/>
      <c r="EP339" s="424"/>
      <c r="EQ339" s="424"/>
      <c r="ER339" s="424"/>
      <c r="ES339" s="424"/>
      <c r="ET339" s="424"/>
      <c r="EU339" s="424"/>
      <c r="EV339" s="424"/>
      <c r="EW339" s="424"/>
      <c r="EX339" s="424"/>
      <c r="EY339" s="424"/>
      <c r="EZ339" s="424"/>
      <c r="FA339" s="424"/>
      <c r="FB339" s="424"/>
      <c r="FC339" s="424"/>
      <c r="FD339" s="424"/>
      <c r="FE339" s="424"/>
      <c r="FF339" s="424"/>
      <c r="FG339" s="424"/>
      <c r="FH339" s="424"/>
      <c r="FI339" s="424"/>
      <c r="FJ339" s="424"/>
      <c r="FK339" s="424"/>
      <c r="FL339" s="424"/>
      <c r="FM339" s="424"/>
      <c r="FN339" s="424"/>
      <c r="FO339" s="424"/>
      <c r="FP339" s="424"/>
      <c r="FQ339" s="424"/>
      <c r="FR339" s="424"/>
      <c r="FS339" s="424"/>
      <c r="FT339" s="424"/>
      <c r="FU339" s="424"/>
    </row>
    <row r="340" spans="1:177" ht="12" customHeight="1" x14ac:dyDescent="0.25">
      <c r="A340" s="449" t="str">
        <f t="shared" si="63"/>
        <v/>
      </c>
      <c r="B340" s="449" t="str">
        <f t="shared" si="64"/>
        <v/>
      </c>
      <c r="C340" s="447" t="str">
        <f t="shared" si="65"/>
        <v/>
      </c>
      <c r="D340" s="449" t="str">
        <f>'Step 3.1 Site Details'!C80</f>
        <v>Building 71</v>
      </c>
      <c r="E340" s="449" t="str">
        <f>TRIM('Step 3.1 Site Details'!A80)</f>
        <v/>
      </c>
      <c r="F340" s="447">
        <f>'Step 3.1 Site Details'!B80</f>
        <v>0</v>
      </c>
      <c r="G340" s="449" t="str">
        <f>IF('Step 3.1 Site Details'!D80="","",TRIM('Step 3.1 Site Details'!D80))</f>
        <v/>
      </c>
      <c r="H340" s="447">
        <f>'Step 3.1 Site Details'!E80</f>
        <v>0</v>
      </c>
      <c r="I340" s="447">
        <f>'Step 3.1 Site Details'!F80</f>
        <v>0</v>
      </c>
      <c r="J340" s="952">
        <f>'Step 3.1 Site Details'!G80</f>
        <v>0</v>
      </c>
      <c r="K340" s="995">
        <f>'Step 3.1 Site Details'!H80</f>
        <v>0</v>
      </c>
      <c r="L340" s="447">
        <f>'Step 3.1 Site Details'!I80</f>
        <v>0</v>
      </c>
      <c r="M340" s="996">
        <f>'Step 3.1 Site Details'!J80</f>
        <v>0</v>
      </c>
      <c r="N340" s="996">
        <f>'Step 3.1 Site Details'!K80</f>
        <v>0</v>
      </c>
      <c r="O340" s="959">
        <f>'Step 3.1 Site Details'!L80</f>
        <v>0</v>
      </c>
      <c r="P340" s="959">
        <f>'Step 3.1 Site Details'!M80</f>
        <v>0</v>
      </c>
      <c r="Q340" s="1399">
        <f>'Step 3.1 Site Details'!N80</f>
        <v>0</v>
      </c>
      <c r="R340" s="1399">
        <f>'Step 3.1 Site Details'!O80</f>
        <v>0</v>
      </c>
      <c r="S340" s="955">
        <f>'Step 3.1 Site Details'!P80</f>
        <v>0</v>
      </c>
      <c r="T340" s="955">
        <f>'Step 3.1 Site Details'!Q80</f>
        <v>0</v>
      </c>
      <c r="U340" s="955">
        <f>'Step 3.1 Site Details'!R80</f>
        <v>0</v>
      </c>
      <c r="V340" s="955">
        <f>'Step 3.1 Site Details'!S80</f>
        <v>0</v>
      </c>
      <c r="W340" s="955">
        <f>'Step 3.1 Site Details'!T80</f>
        <v>0</v>
      </c>
      <c r="X340" s="955">
        <f>'Step 3.1 Site Details'!U80</f>
        <v>0</v>
      </c>
      <c r="Y340" s="859">
        <f>IFERROR(((_xlfn.XLOOKUP(G340,'Step 4 Support Tool'!$E$222:$E$321,'Step 4 Support Tool'!$I$222:$I$321,"",0,1)*PETREAD!O340)/100),"")</f>
        <v>0</v>
      </c>
      <c r="Z340" s="859">
        <f>IFERROR(((_xlfn.XLOOKUP(G340,'Step 4 Support Tool'!$E$222:$E$321,'Step 4 Support Tool'!$K$222:$K$321,"",0,1)*PETREAD!P340)/100),"")</f>
        <v>0</v>
      </c>
      <c r="AA340" s="859">
        <f t="shared" si="68"/>
        <v>0</v>
      </c>
      <c r="AB340" s="859">
        <f>IFERROR(AA340-(SUMIFS('Step 4 Support Tool'!$O$18:$O$217,'Step 4 Support Tool'!$E$18:$E$217,PETREAD!G340)+SUMIFS('Step 4 Support Tool'!$O$222:$O$321,'Step 4 Support Tool'!$E$222:$E$321,PETREAD!G340)),"")</f>
        <v>0</v>
      </c>
      <c r="AC340" s="860" t="str">
        <f t="shared" si="69"/>
        <v/>
      </c>
      <c r="AD340" s="917">
        <f>SUMIFS('Step 3.3 Heating System'!$J$12:$J$111,'Step 3.3 Heating System'!$C$12:$C$111,PETREAD!$G340,'Step 3.3 Heating System'!$G$12:$G$111,"Removed")</f>
        <v>0</v>
      </c>
      <c r="AE340" s="917">
        <f>SUMIFS('Step 3.3 Heating System'!$J$12:$J$111,'Step 3.3 Heating System'!$C$12:$C$111,PETREAD!$G340,'Step 3.3 Heating System'!$G$12:$G$111,"Retained")</f>
        <v>0</v>
      </c>
      <c r="AF340" s="914" t="str">
        <f t="shared" si="70"/>
        <v/>
      </c>
      <c r="AG340" s="870">
        <f>(SUMIFS('Step 4 Support Tool'!$N$18:$N$217,'Step 4 Support Tool'!$E$18:$E$217,PETREAD!G340)+SUMIFS('Step 4 Support Tool'!$N$222:$N$321,'Step 4 Support Tool'!$E$222:$E$321,PETREAD!G340))</f>
        <v>0</v>
      </c>
      <c r="AH340" s="870" t="str">
        <f>IFERROR(BE340*'Step 5 Project Governance'!D84,"")</f>
        <v/>
      </c>
      <c r="AI340" s="912" t="str">
        <f t="shared" si="66"/>
        <v/>
      </c>
      <c r="AJ340" s="917">
        <f>(SUMIFS('Step 4 Support Tool'!$S$18:$S$217,'Step 4 Support Tool'!$E$18:$E$217,PETREAD!G340)+SUMIFS('Step 4 Support Tool'!$S$222:$S$321,'Step 4 Support Tool'!$E$222:$E$321,PETREAD!G340))</f>
        <v>0</v>
      </c>
      <c r="AK340" s="917" t="str">
        <f t="shared" si="67"/>
        <v/>
      </c>
      <c r="AL340" s="860" t="str">
        <f>IFERROR(SUMIF('Step 4 Support Tool'!$E$18:$E$217,PETREAD!G340,'Step 4 Support Tool'!$N$18:$N$217)/(SUMIF('Step 4 Support Tool'!$E$18:$E$217,PETREAD!G340,'Step 4 Support Tool'!$N$18:$N$217)+SUMIF('Step 4 Support Tool'!$E$222:$E$321,PETREAD!G340,'Step 4 Support Tool'!$N$222:$N$321)),"")</f>
        <v/>
      </c>
      <c r="AM340" s="914" t="str">
        <f>_xlfn.XLOOKUP($G340,'Step 3.3 Heating System'!$C$120:$C$219,'Step 3.3 Heating System'!$AB$120:$AB$219,"",0,1)</f>
        <v/>
      </c>
      <c r="AN340" s="914" t="str">
        <f>_xlfn.XLOOKUP($G340,'Step 3.3 Heating System'!$C$120:$C$219,'Step 3.3 Heating System'!$AC$120:$AC$219,"",0,1)</f>
        <v/>
      </c>
      <c r="AO340" s="1414" t="str">
        <f>IF('Step 3.2 Building Details'!D79="","",'Step 3.2 Building Details'!D79)</f>
        <v/>
      </c>
      <c r="AP340" s="1414" t="str">
        <f>IF('Step 3.2 Building Details'!E79="","",'Step 3.2 Building Details'!E79)</f>
        <v/>
      </c>
      <c r="AQ340" s="1414" t="str">
        <f>IF('Step 3.2 Building Details'!F79="","",'Step 3.2 Building Details'!F79)</f>
        <v/>
      </c>
      <c r="AR340" s="1414" t="str">
        <f>IF('Step 3.2 Building Details'!G79="","",'Step 3.2 Building Details'!G79)</f>
        <v/>
      </c>
      <c r="AS340" s="1414" t="str">
        <f>IF('Step 3.2 Building Details'!H79="","",'Step 3.2 Building Details'!H79)</f>
        <v/>
      </c>
      <c r="AT340" s="1414" t="str">
        <f>IF('Step 3.2 Building Details'!I79="","",'Step 3.2 Building Details'!I79)</f>
        <v/>
      </c>
      <c r="AU340" s="1414" t="str">
        <f>IF('Step 3.2 Building Details'!J79="","",'Step 3.2 Building Details'!J79)</f>
        <v/>
      </c>
      <c r="AV340" s="1414" t="str">
        <f>IF('Step 3.2 Building Details'!K79="","",'Step 3.2 Building Details'!K79)</f>
        <v/>
      </c>
      <c r="AW340" s="1414" t="str">
        <f>IF('Step 3.2 Building Details'!L79="","",'Step 3.2 Building Details'!L79)</f>
        <v/>
      </c>
      <c r="AX340" s="1414" t="str">
        <f>IF('Step 3.2 Building Details'!M79="","",'Step 3.2 Building Details'!M79)</f>
        <v/>
      </c>
      <c r="AY340" s="1414" t="str">
        <f>IF('Step 3.2 Building Details'!N79="","",'Step 3.2 Building Details'!N79)</f>
        <v/>
      </c>
      <c r="AZ340" s="1414" t="str">
        <f>IF('Step 3.2 Building Details'!O79="","",'Step 3.2 Building Details'!O79)</f>
        <v/>
      </c>
      <c r="BB340" s="799" t="s">
        <v>1938</v>
      </c>
      <c r="BC340" s="799"/>
      <c r="BE340" s="860" t="str">
        <f>IFERROR((SUMIFS('Step 4 Support Tool'!$N$18:$N$217,'Step 4 Support Tool'!$E$18:$E$217,PETREAD!G340)+SUMIFS('Step 4 Support Tool'!$N$222:$N$321,'Step 4 Support Tool'!$E$222:$E$321,PETREAD!G340))/'Step 4 Support Tool'!$O$9,"")</f>
        <v/>
      </c>
      <c r="BF340" s="424"/>
      <c r="BG340" s="424"/>
      <c r="BH340" s="424"/>
      <c r="BI340" s="424"/>
      <c r="BJ340" s="424"/>
      <c r="BK340" s="424"/>
      <c r="BL340" s="424"/>
      <c r="BM340" s="424"/>
      <c r="BN340" s="424"/>
      <c r="BO340" s="424"/>
      <c r="BP340" s="424"/>
      <c r="BQ340" s="424"/>
      <c r="BR340" s="424"/>
      <c r="BS340" s="424"/>
      <c r="CL340" s="424"/>
      <c r="CM340" s="424"/>
      <c r="CN340" s="424"/>
      <c r="CO340" s="424"/>
      <c r="CP340" s="424"/>
      <c r="CQ340" s="424"/>
      <c r="CS340" s="424"/>
      <c r="CT340" s="424"/>
      <c r="CU340" s="424"/>
      <c r="CV340" s="424"/>
      <c r="CW340" s="424"/>
      <c r="CX340" s="424"/>
      <c r="CY340" s="424"/>
      <c r="CZ340" s="424"/>
      <c r="DB340" s="424"/>
      <c r="DC340" s="424"/>
      <c r="DD340" s="424"/>
      <c r="DE340" s="424"/>
      <c r="DF340" s="424"/>
      <c r="DG340" s="424"/>
      <c r="DI340" s="424"/>
      <c r="DJ340" s="424"/>
      <c r="DK340" s="424"/>
      <c r="DL340" s="424"/>
      <c r="DM340" s="424"/>
      <c r="DN340" s="424"/>
      <c r="DO340" s="424"/>
      <c r="DP340" s="424"/>
      <c r="DQ340" s="424"/>
      <c r="DR340" s="424"/>
      <c r="DS340" s="424"/>
      <c r="DT340" s="424"/>
      <c r="DU340" s="424"/>
      <c r="DV340" s="424"/>
      <c r="DW340" s="424"/>
      <c r="DX340" s="424"/>
      <c r="DY340" s="424"/>
      <c r="DZ340" s="424"/>
      <c r="EA340" s="424"/>
      <c r="EB340" s="424"/>
      <c r="EC340" s="424"/>
      <c r="ED340" s="424"/>
      <c r="EE340" s="424"/>
      <c r="EF340" s="424"/>
      <c r="EG340" s="424"/>
      <c r="EH340" s="424"/>
      <c r="EI340" s="424"/>
      <c r="EJ340" s="424"/>
      <c r="EK340" s="424"/>
      <c r="EL340" s="424"/>
      <c r="EM340" s="424"/>
      <c r="EN340" s="424"/>
      <c r="EO340" s="424"/>
      <c r="EP340" s="424"/>
      <c r="EQ340" s="424"/>
      <c r="ER340" s="424"/>
      <c r="ES340" s="424"/>
      <c r="ET340" s="424"/>
      <c r="EU340" s="424"/>
      <c r="EV340" s="424"/>
      <c r="EW340" s="424"/>
      <c r="EX340" s="424"/>
      <c r="EY340" s="424"/>
      <c r="EZ340" s="424"/>
      <c r="FA340" s="424"/>
      <c r="FB340" s="424"/>
      <c r="FC340" s="424"/>
      <c r="FD340" s="424"/>
      <c r="FE340" s="424"/>
      <c r="FF340" s="424"/>
      <c r="FG340" s="424"/>
      <c r="FH340" s="424"/>
      <c r="FI340" s="424"/>
      <c r="FJ340" s="424"/>
      <c r="FK340" s="424"/>
      <c r="FL340" s="424"/>
      <c r="FM340" s="424"/>
      <c r="FN340" s="424"/>
      <c r="FO340" s="424"/>
      <c r="FP340" s="424"/>
      <c r="FQ340" s="424"/>
      <c r="FR340" s="424"/>
      <c r="FS340" s="424"/>
      <c r="FT340" s="424"/>
      <c r="FU340" s="424"/>
    </row>
    <row r="341" spans="1:177" ht="12" customHeight="1" x14ac:dyDescent="0.25">
      <c r="A341" s="449" t="str">
        <f t="shared" si="63"/>
        <v/>
      </c>
      <c r="B341" s="449" t="str">
        <f t="shared" si="64"/>
        <v/>
      </c>
      <c r="C341" s="447" t="str">
        <f t="shared" si="65"/>
        <v/>
      </c>
      <c r="D341" s="449" t="str">
        <f>'Step 3.1 Site Details'!C81</f>
        <v>Building 72</v>
      </c>
      <c r="E341" s="449" t="str">
        <f>TRIM('Step 3.1 Site Details'!A81)</f>
        <v/>
      </c>
      <c r="F341" s="447">
        <f>'Step 3.1 Site Details'!B81</f>
        <v>0</v>
      </c>
      <c r="G341" s="449" t="str">
        <f>IF('Step 3.1 Site Details'!D81="","",TRIM('Step 3.1 Site Details'!D81))</f>
        <v/>
      </c>
      <c r="H341" s="447">
        <f>'Step 3.1 Site Details'!E81</f>
        <v>0</v>
      </c>
      <c r="I341" s="447">
        <f>'Step 3.1 Site Details'!F81</f>
        <v>0</v>
      </c>
      <c r="J341" s="952">
        <f>'Step 3.1 Site Details'!G81</f>
        <v>0</v>
      </c>
      <c r="K341" s="995">
        <f>'Step 3.1 Site Details'!H81</f>
        <v>0</v>
      </c>
      <c r="L341" s="447">
        <f>'Step 3.1 Site Details'!I81</f>
        <v>0</v>
      </c>
      <c r="M341" s="996">
        <f>'Step 3.1 Site Details'!J81</f>
        <v>0</v>
      </c>
      <c r="N341" s="996">
        <f>'Step 3.1 Site Details'!K81</f>
        <v>0</v>
      </c>
      <c r="O341" s="959">
        <f>'Step 3.1 Site Details'!L81</f>
        <v>0</v>
      </c>
      <c r="P341" s="959">
        <f>'Step 3.1 Site Details'!M81</f>
        <v>0</v>
      </c>
      <c r="Q341" s="1399">
        <f>'Step 3.1 Site Details'!N81</f>
        <v>0</v>
      </c>
      <c r="R341" s="1399">
        <f>'Step 3.1 Site Details'!O81</f>
        <v>0</v>
      </c>
      <c r="S341" s="955">
        <f>'Step 3.1 Site Details'!P81</f>
        <v>0</v>
      </c>
      <c r="T341" s="955">
        <f>'Step 3.1 Site Details'!Q81</f>
        <v>0</v>
      </c>
      <c r="U341" s="955">
        <f>'Step 3.1 Site Details'!R81</f>
        <v>0</v>
      </c>
      <c r="V341" s="955">
        <f>'Step 3.1 Site Details'!S81</f>
        <v>0</v>
      </c>
      <c r="W341" s="955">
        <f>'Step 3.1 Site Details'!T81</f>
        <v>0</v>
      </c>
      <c r="X341" s="955">
        <f>'Step 3.1 Site Details'!U81</f>
        <v>0</v>
      </c>
      <c r="Y341" s="859">
        <f>IFERROR(((_xlfn.XLOOKUP(G341,'Step 4 Support Tool'!$E$222:$E$321,'Step 4 Support Tool'!$I$222:$I$321,"",0,1)*PETREAD!O341)/100),"")</f>
        <v>0</v>
      </c>
      <c r="Z341" s="859">
        <f>IFERROR(((_xlfn.XLOOKUP(G341,'Step 4 Support Tool'!$E$222:$E$321,'Step 4 Support Tool'!$K$222:$K$321,"",0,1)*PETREAD!P341)/100),"")</f>
        <v>0</v>
      </c>
      <c r="AA341" s="859">
        <f t="shared" si="68"/>
        <v>0</v>
      </c>
      <c r="AB341" s="859">
        <f>IFERROR(AA341-(SUMIFS('Step 4 Support Tool'!$O$18:$O$217,'Step 4 Support Tool'!$E$18:$E$217,PETREAD!G341)+SUMIFS('Step 4 Support Tool'!$O$222:$O$321,'Step 4 Support Tool'!$E$222:$E$321,PETREAD!G341)),"")</f>
        <v>0</v>
      </c>
      <c r="AC341" s="860" t="str">
        <f t="shared" si="69"/>
        <v/>
      </c>
      <c r="AD341" s="917">
        <f>SUMIFS('Step 3.3 Heating System'!$J$12:$J$111,'Step 3.3 Heating System'!$C$12:$C$111,PETREAD!$G341,'Step 3.3 Heating System'!$G$12:$G$111,"Removed")</f>
        <v>0</v>
      </c>
      <c r="AE341" s="917">
        <f>SUMIFS('Step 3.3 Heating System'!$J$12:$J$111,'Step 3.3 Heating System'!$C$12:$C$111,PETREAD!$G341,'Step 3.3 Heating System'!$G$12:$G$111,"Retained")</f>
        <v>0</v>
      </c>
      <c r="AF341" s="914" t="str">
        <f t="shared" si="70"/>
        <v/>
      </c>
      <c r="AG341" s="870">
        <f>(SUMIFS('Step 4 Support Tool'!$N$18:$N$217,'Step 4 Support Tool'!$E$18:$E$217,PETREAD!G341)+SUMIFS('Step 4 Support Tool'!$N$222:$N$321,'Step 4 Support Tool'!$E$222:$E$321,PETREAD!G341))</f>
        <v>0</v>
      </c>
      <c r="AH341" s="870" t="str">
        <f>IFERROR(BE341*'Step 5 Project Governance'!D85,"")</f>
        <v/>
      </c>
      <c r="AI341" s="912" t="str">
        <f t="shared" si="66"/>
        <v/>
      </c>
      <c r="AJ341" s="917">
        <f>(SUMIFS('Step 4 Support Tool'!$S$18:$S$217,'Step 4 Support Tool'!$E$18:$E$217,PETREAD!G341)+SUMIFS('Step 4 Support Tool'!$S$222:$S$321,'Step 4 Support Tool'!$E$222:$E$321,PETREAD!G341))</f>
        <v>0</v>
      </c>
      <c r="AK341" s="917" t="str">
        <f t="shared" si="67"/>
        <v/>
      </c>
      <c r="AL341" s="860" t="str">
        <f>IFERROR(SUMIF('Step 4 Support Tool'!$E$18:$E$217,PETREAD!G341,'Step 4 Support Tool'!$N$18:$N$217)/(SUMIF('Step 4 Support Tool'!$E$18:$E$217,PETREAD!G341,'Step 4 Support Tool'!$N$18:$N$217)+SUMIF('Step 4 Support Tool'!$E$222:$E$321,PETREAD!G341,'Step 4 Support Tool'!$N$222:$N$321)),"")</f>
        <v/>
      </c>
      <c r="AM341" s="914" t="str">
        <f>_xlfn.XLOOKUP($G341,'Step 3.3 Heating System'!$C$120:$C$219,'Step 3.3 Heating System'!$AB$120:$AB$219,"",0,1)</f>
        <v/>
      </c>
      <c r="AN341" s="914" t="str">
        <f>_xlfn.XLOOKUP($G341,'Step 3.3 Heating System'!$C$120:$C$219,'Step 3.3 Heating System'!$AC$120:$AC$219,"",0,1)</f>
        <v/>
      </c>
      <c r="AO341" s="1414" t="str">
        <f>IF('Step 3.2 Building Details'!D80="","",'Step 3.2 Building Details'!D80)</f>
        <v/>
      </c>
      <c r="AP341" s="1414" t="str">
        <f>IF('Step 3.2 Building Details'!E80="","",'Step 3.2 Building Details'!E80)</f>
        <v/>
      </c>
      <c r="AQ341" s="1414" t="str">
        <f>IF('Step 3.2 Building Details'!F80="","",'Step 3.2 Building Details'!F80)</f>
        <v/>
      </c>
      <c r="AR341" s="1414" t="str">
        <f>IF('Step 3.2 Building Details'!G80="","",'Step 3.2 Building Details'!G80)</f>
        <v/>
      </c>
      <c r="AS341" s="1414" t="str">
        <f>IF('Step 3.2 Building Details'!H80="","",'Step 3.2 Building Details'!H80)</f>
        <v/>
      </c>
      <c r="AT341" s="1414" t="str">
        <f>IF('Step 3.2 Building Details'!I80="","",'Step 3.2 Building Details'!I80)</f>
        <v/>
      </c>
      <c r="AU341" s="1414" t="str">
        <f>IF('Step 3.2 Building Details'!J80="","",'Step 3.2 Building Details'!J80)</f>
        <v/>
      </c>
      <c r="AV341" s="1414" t="str">
        <f>IF('Step 3.2 Building Details'!K80="","",'Step 3.2 Building Details'!K80)</f>
        <v/>
      </c>
      <c r="AW341" s="1414" t="str">
        <f>IF('Step 3.2 Building Details'!L80="","",'Step 3.2 Building Details'!L80)</f>
        <v/>
      </c>
      <c r="AX341" s="1414" t="str">
        <f>IF('Step 3.2 Building Details'!M80="","",'Step 3.2 Building Details'!M80)</f>
        <v/>
      </c>
      <c r="AY341" s="1414" t="str">
        <f>IF('Step 3.2 Building Details'!N80="","",'Step 3.2 Building Details'!N80)</f>
        <v/>
      </c>
      <c r="AZ341" s="1414" t="str">
        <f>IF('Step 3.2 Building Details'!O80="","",'Step 3.2 Building Details'!O80)</f>
        <v/>
      </c>
      <c r="BB341" s="799" t="s">
        <v>1939</v>
      </c>
      <c r="BC341" s="799"/>
      <c r="BE341" s="860" t="str">
        <f>IFERROR((SUMIFS('Step 4 Support Tool'!$N$18:$N$217,'Step 4 Support Tool'!$E$18:$E$217,PETREAD!G341)+SUMIFS('Step 4 Support Tool'!$N$222:$N$321,'Step 4 Support Tool'!$E$222:$E$321,PETREAD!G341))/'Step 4 Support Tool'!$O$9,"")</f>
        <v/>
      </c>
      <c r="BF341" s="424"/>
      <c r="BG341" s="424"/>
      <c r="BH341" s="424"/>
      <c r="BI341" s="424"/>
      <c r="BJ341" s="424"/>
      <c r="BK341" s="424"/>
      <c r="BL341" s="424"/>
      <c r="BM341" s="424"/>
      <c r="BN341" s="424"/>
      <c r="BO341" s="424"/>
      <c r="BP341" s="424"/>
      <c r="BQ341" s="424"/>
      <c r="BR341" s="424"/>
      <c r="BS341" s="424"/>
      <c r="CL341" s="424"/>
      <c r="CM341" s="424"/>
      <c r="CN341" s="424"/>
      <c r="CO341" s="424"/>
      <c r="CP341" s="424"/>
      <c r="CQ341" s="424"/>
      <c r="CS341" s="424"/>
      <c r="CT341" s="424"/>
      <c r="CU341" s="424"/>
      <c r="CV341" s="424"/>
      <c r="CW341" s="424"/>
      <c r="CX341" s="424"/>
      <c r="CY341" s="424"/>
      <c r="CZ341" s="424"/>
      <c r="DB341" s="424"/>
      <c r="DC341" s="424"/>
      <c r="DD341" s="424"/>
      <c r="DE341" s="424"/>
      <c r="DF341" s="424"/>
      <c r="DG341" s="424"/>
      <c r="DI341" s="424"/>
      <c r="DJ341" s="424"/>
      <c r="DK341" s="424"/>
      <c r="DL341" s="424"/>
      <c r="DM341" s="424"/>
      <c r="DN341" s="424"/>
      <c r="DO341" s="424"/>
      <c r="DP341" s="424"/>
      <c r="DQ341" s="424"/>
      <c r="DR341" s="424"/>
      <c r="DS341" s="424"/>
      <c r="DT341" s="424"/>
      <c r="DU341" s="424"/>
      <c r="DV341" s="424"/>
      <c r="DW341" s="424"/>
      <c r="DX341" s="424"/>
      <c r="DY341" s="424"/>
      <c r="DZ341" s="424"/>
      <c r="EA341" s="424"/>
      <c r="EB341" s="424"/>
      <c r="EC341" s="424"/>
      <c r="ED341" s="424"/>
      <c r="EE341" s="424"/>
      <c r="EF341" s="424"/>
      <c r="EG341" s="424"/>
      <c r="EH341" s="424"/>
      <c r="EI341" s="424"/>
      <c r="EJ341" s="424"/>
      <c r="EK341" s="424"/>
      <c r="EL341" s="424"/>
      <c r="EM341" s="424"/>
      <c r="EN341" s="424"/>
      <c r="EO341" s="424"/>
      <c r="EP341" s="424"/>
      <c r="EQ341" s="424"/>
      <c r="ER341" s="424"/>
      <c r="ES341" s="424"/>
      <c r="ET341" s="424"/>
      <c r="EU341" s="424"/>
      <c r="EV341" s="424"/>
      <c r="EW341" s="424"/>
      <c r="EX341" s="424"/>
      <c r="EY341" s="424"/>
      <c r="EZ341" s="424"/>
      <c r="FA341" s="424"/>
      <c r="FB341" s="424"/>
      <c r="FC341" s="424"/>
      <c r="FD341" s="424"/>
      <c r="FE341" s="424"/>
      <c r="FF341" s="424"/>
      <c r="FG341" s="424"/>
      <c r="FH341" s="424"/>
      <c r="FI341" s="424"/>
      <c r="FJ341" s="424"/>
      <c r="FK341" s="424"/>
      <c r="FL341" s="424"/>
      <c r="FM341" s="424"/>
      <c r="FN341" s="424"/>
      <c r="FO341" s="424"/>
      <c r="FP341" s="424"/>
      <c r="FQ341" s="424"/>
      <c r="FR341" s="424"/>
      <c r="FS341" s="424"/>
      <c r="FT341" s="424"/>
      <c r="FU341" s="424"/>
    </row>
    <row r="342" spans="1:177" ht="12" customHeight="1" x14ac:dyDescent="0.25">
      <c r="A342" s="449" t="str">
        <f t="shared" si="63"/>
        <v/>
      </c>
      <c r="B342" s="449" t="str">
        <f t="shared" si="64"/>
        <v/>
      </c>
      <c r="C342" s="447" t="str">
        <f t="shared" si="65"/>
        <v/>
      </c>
      <c r="D342" s="449" t="str">
        <f>'Step 3.1 Site Details'!C82</f>
        <v>Building 73</v>
      </c>
      <c r="E342" s="449" t="str">
        <f>TRIM('Step 3.1 Site Details'!A82)</f>
        <v/>
      </c>
      <c r="F342" s="447">
        <f>'Step 3.1 Site Details'!B82</f>
        <v>0</v>
      </c>
      <c r="G342" s="449" t="str">
        <f>IF('Step 3.1 Site Details'!D82="","",TRIM('Step 3.1 Site Details'!D82))</f>
        <v/>
      </c>
      <c r="H342" s="447">
        <f>'Step 3.1 Site Details'!E82</f>
        <v>0</v>
      </c>
      <c r="I342" s="447">
        <f>'Step 3.1 Site Details'!F82</f>
        <v>0</v>
      </c>
      <c r="J342" s="952">
        <f>'Step 3.1 Site Details'!G82</f>
        <v>0</v>
      </c>
      <c r="K342" s="995">
        <f>'Step 3.1 Site Details'!H82</f>
        <v>0</v>
      </c>
      <c r="L342" s="447">
        <f>'Step 3.1 Site Details'!I82</f>
        <v>0</v>
      </c>
      <c r="M342" s="996">
        <f>'Step 3.1 Site Details'!J82</f>
        <v>0</v>
      </c>
      <c r="N342" s="996">
        <f>'Step 3.1 Site Details'!K82</f>
        <v>0</v>
      </c>
      <c r="O342" s="959">
        <f>'Step 3.1 Site Details'!L82</f>
        <v>0</v>
      </c>
      <c r="P342" s="959">
        <f>'Step 3.1 Site Details'!M82</f>
        <v>0</v>
      </c>
      <c r="Q342" s="1399">
        <f>'Step 3.1 Site Details'!N82</f>
        <v>0</v>
      </c>
      <c r="R342" s="1399">
        <f>'Step 3.1 Site Details'!O82</f>
        <v>0</v>
      </c>
      <c r="S342" s="955">
        <f>'Step 3.1 Site Details'!P82</f>
        <v>0</v>
      </c>
      <c r="T342" s="955">
        <f>'Step 3.1 Site Details'!Q82</f>
        <v>0</v>
      </c>
      <c r="U342" s="955">
        <f>'Step 3.1 Site Details'!R82</f>
        <v>0</v>
      </c>
      <c r="V342" s="955">
        <f>'Step 3.1 Site Details'!S82</f>
        <v>0</v>
      </c>
      <c r="W342" s="955">
        <f>'Step 3.1 Site Details'!T82</f>
        <v>0</v>
      </c>
      <c r="X342" s="955">
        <f>'Step 3.1 Site Details'!U82</f>
        <v>0</v>
      </c>
      <c r="Y342" s="859">
        <f>IFERROR(((_xlfn.XLOOKUP(G342,'Step 4 Support Tool'!$E$222:$E$321,'Step 4 Support Tool'!$I$222:$I$321,"",0,1)*PETREAD!O342)/100),"")</f>
        <v>0</v>
      </c>
      <c r="Z342" s="859">
        <f>IFERROR(((_xlfn.XLOOKUP(G342,'Step 4 Support Tool'!$E$222:$E$321,'Step 4 Support Tool'!$K$222:$K$321,"",0,1)*PETREAD!P342)/100),"")</f>
        <v>0</v>
      </c>
      <c r="AA342" s="859">
        <f t="shared" si="68"/>
        <v>0</v>
      </c>
      <c r="AB342" s="859">
        <f>IFERROR(AA342-(SUMIFS('Step 4 Support Tool'!$O$18:$O$217,'Step 4 Support Tool'!$E$18:$E$217,PETREAD!G342)+SUMIFS('Step 4 Support Tool'!$O$222:$O$321,'Step 4 Support Tool'!$E$222:$E$321,PETREAD!G342)),"")</f>
        <v>0</v>
      </c>
      <c r="AC342" s="860" t="str">
        <f t="shared" si="69"/>
        <v/>
      </c>
      <c r="AD342" s="917">
        <f>SUMIFS('Step 3.3 Heating System'!$J$12:$J$111,'Step 3.3 Heating System'!$C$12:$C$111,PETREAD!$G342,'Step 3.3 Heating System'!$G$12:$G$111,"Removed")</f>
        <v>0</v>
      </c>
      <c r="AE342" s="917">
        <f>SUMIFS('Step 3.3 Heating System'!$J$12:$J$111,'Step 3.3 Heating System'!$C$12:$C$111,PETREAD!$G342,'Step 3.3 Heating System'!$G$12:$G$111,"Retained")</f>
        <v>0</v>
      </c>
      <c r="AF342" s="914" t="str">
        <f t="shared" si="70"/>
        <v/>
      </c>
      <c r="AG342" s="870">
        <f>(SUMIFS('Step 4 Support Tool'!$N$18:$N$217,'Step 4 Support Tool'!$E$18:$E$217,PETREAD!G342)+SUMIFS('Step 4 Support Tool'!$N$222:$N$321,'Step 4 Support Tool'!$E$222:$E$321,PETREAD!G342))</f>
        <v>0</v>
      </c>
      <c r="AH342" s="870" t="str">
        <f>IFERROR(BE342*'Step 5 Project Governance'!D86,"")</f>
        <v/>
      </c>
      <c r="AI342" s="912" t="str">
        <f t="shared" si="66"/>
        <v/>
      </c>
      <c r="AJ342" s="917">
        <f>(SUMIFS('Step 4 Support Tool'!$S$18:$S$217,'Step 4 Support Tool'!$E$18:$E$217,PETREAD!G342)+SUMIFS('Step 4 Support Tool'!$S$222:$S$321,'Step 4 Support Tool'!$E$222:$E$321,PETREAD!G342))</f>
        <v>0</v>
      </c>
      <c r="AK342" s="917" t="str">
        <f t="shared" si="67"/>
        <v/>
      </c>
      <c r="AL342" s="860" t="str">
        <f>IFERROR(SUMIF('Step 4 Support Tool'!$E$18:$E$217,PETREAD!G342,'Step 4 Support Tool'!$N$18:$N$217)/(SUMIF('Step 4 Support Tool'!$E$18:$E$217,PETREAD!G342,'Step 4 Support Tool'!$N$18:$N$217)+SUMIF('Step 4 Support Tool'!$E$222:$E$321,PETREAD!G342,'Step 4 Support Tool'!$N$222:$N$321)),"")</f>
        <v/>
      </c>
      <c r="AM342" s="914" t="str">
        <f>_xlfn.XLOOKUP($G342,'Step 3.3 Heating System'!$C$120:$C$219,'Step 3.3 Heating System'!$AB$120:$AB$219,"",0,1)</f>
        <v/>
      </c>
      <c r="AN342" s="914" t="str">
        <f>_xlfn.XLOOKUP($G342,'Step 3.3 Heating System'!$C$120:$C$219,'Step 3.3 Heating System'!$AC$120:$AC$219,"",0,1)</f>
        <v/>
      </c>
      <c r="AO342" s="1414" t="str">
        <f>IF('Step 3.2 Building Details'!D81="","",'Step 3.2 Building Details'!D81)</f>
        <v/>
      </c>
      <c r="AP342" s="1414" t="str">
        <f>IF('Step 3.2 Building Details'!E81="","",'Step 3.2 Building Details'!E81)</f>
        <v/>
      </c>
      <c r="AQ342" s="1414" t="str">
        <f>IF('Step 3.2 Building Details'!F81="","",'Step 3.2 Building Details'!F81)</f>
        <v/>
      </c>
      <c r="AR342" s="1414" t="str">
        <f>IF('Step 3.2 Building Details'!G81="","",'Step 3.2 Building Details'!G81)</f>
        <v/>
      </c>
      <c r="AS342" s="1414" t="str">
        <f>IF('Step 3.2 Building Details'!H81="","",'Step 3.2 Building Details'!H81)</f>
        <v/>
      </c>
      <c r="AT342" s="1414" t="str">
        <f>IF('Step 3.2 Building Details'!I81="","",'Step 3.2 Building Details'!I81)</f>
        <v/>
      </c>
      <c r="AU342" s="1414" t="str">
        <f>IF('Step 3.2 Building Details'!J81="","",'Step 3.2 Building Details'!J81)</f>
        <v/>
      </c>
      <c r="AV342" s="1414" t="str">
        <f>IF('Step 3.2 Building Details'!K81="","",'Step 3.2 Building Details'!K81)</f>
        <v/>
      </c>
      <c r="AW342" s="1414" t="str">
        <f>IF('Step 3.2 Building Details'!L81="","",'Step 3.2 Building Details'!L81)</f>
        <v/>
      </c>
      <c r="AX342" s="1414" t="str">
        <f>IF('Step 3.2 Building Details'!M81="","",'Step 3.2 Building Details'!M81)</f>
        <v/>
      </c>
      <c r="AY342" s="1414" t="str">
        <f>IF('Step 3.2 Building Details'!N81="","",'Step 3.2 Building Details'!N81)</f>
        <v/>
      </c>
      <c r="AZ342" s="1414" t="str">
        <f>IF('Step 3.2 Building Details'!O81="","",'Step 3.2 Building Details'!O81)</f>
        <v/>
      </c>
      <c r="BB342" s="799" t="s">
        <v>1940</v>
      </c>
      <c r="BC342" s="799"/>
      <c r="BE342" s="860" t="str">
        <f>IFERROR((SUMIFS('Step 4 Support Tool'!$N$18:$N$217,'Step 4 Support Tool'!$E$18:$E$217,PETREAD!G342)+SUMIFS('Step 4 Support Tool'!$N$222:$N$321,'Step 4 Support Tool'!$E$222:$E$321,PETREAD!G342))/'Step 4 Support Tool'!$O$9,"")</f>
        <v/>
      </c>
      <c r="BF342" s="424"/>
      <c r="BG342" s="424"/>
      <c r="BH342" s="424"/>
      <c r="BI342" s="424"/>
      <c r="BJ342" s="424"/>
      <c r="BK342" s="424"/>
      <c r="BL342" s="424"/>
      <c r="BM342" s="424"/>
      <c r="BN342" s="424"/>
      <c r="BO342" s="424"/>
      <c r="BP342" s="424"/>
      <c r="BQ342" s="424"/>
      <c r="BR342" s="424"/>
      <c r="BS342" s="424"/>
      <c r="CL342" s="424"/>
      <c r="CM342" s="424"/>
      <c r="CN342" s="424"/>
      <c r="CO342" s="424"/>
      <c r="CP342" s="424"/>
      <c r="CQ342" s="424"/>
      <c r="CS342" s="424"/>
      <c r="CT342" s="424"/>
      <c r="CU342" s="424"/>
      <c r="CV342" s="424"/>
      <c r="CW342" s="424"/>
      <c r="CX342" s="424"/>
      <c r="CY342" s="424"/>
      <c r="CZ342" s="424"/>
      <c r="DB342" s="424"/>
      <c r="DC342" s="424"/>
      <c r="DD342" s="424"/>
      <c r="DE342" s="424"/>
      <c r="DF342" s="424"/>
      <c r="DG342" s="424"/>
      <c r="DI342" s="424"/>
      <c r="DJ342" s="424"/>
      <c r="DK342" s="424"/>
      <c r="DL342" s="424"/>
      <c r="DM342" s="424"/>
      <c r="DN342" s="424"/>
      <c r="DO342" s="424"/>
      <c r="DP342" s="424"/>
      <c r="DQ342" s="424"/>
      <c r="DR342" s="424"/>
      <c r="DS342" s="424"/>
      <c r="DT342" s="424"/>
      <c r="DU342" s="424"/>
      <c r="DV342" s="424"/>
      <c r="DW342" s="424"/>
      <c r="DX342" s="424"/>
      <c r="DY342" s="424"/>
      <c r="DZ342" s="424"/>
      <c r="EA342" s="424"/>
      <c r="EB342" s="424"/>
      <c r="EC342" s="424"/>
      <c r="ED342" s="424"/>
      <c r="EE342" s="424"/>
      <c r="EF342" s="424"/>
      <c r="EG342" s="424"/>
      <c r="EH342" s="424"/>
      <c r="EI342" s="424"/>
      <c r="EJ342" s="424"/>
      <c r="EK342" s="424"/>
      <c r="EL342" s="424"/>
      <c r="EM342" s="424"/>
      <c r="EN342" s="424"/>
      <c r="EO342" s="424"/>
      <c r="EP342" s="424"/>
      <c r="EQ342" s="424"/>
      <c r="ER342" s="424"/>
      <c r="ES342" s="424"/>
      <c r="ET342" s="424"/>
      <c r="EU342" s="424"/>
      <c r="EV342" s="424"/>
      <c r="EW342" s="424"/>
      <c r="EX342" s="424"/>
      <c r="EY342" s="424"/>
      <c r="EZ342" s="424"/>
      <c r="FA342" s="424"/>
      <c r="FB342" s="424"/>
      <c r="FC342" s="424"/>
      <c r="FD342" s="424"/>
      <c r="FE342" s="424"/>
      <c r="FF342" s="424"/>
      <c r="FG342" s="424"/>
      <c r="FH342" s="424"/>
      <c r="FI342" s="424"/>
      <c r="FJ342" s="424"/>
      <c r="FK342" s="424"/>
      <c r="FL342" s="424"/>
      <c r="FM342" s="424"/>
      <c r="FN342" s="424"/>
      <c r="FO342" s="424"/>
      <c r="FP342" s="424"/>
      <c r="FQ342" s="424"/>
      <c r="FR342" s="424"/>
      <c r="FS342" s="424"/>
      <c r="FT342" s="424"/>
      <c r="FU342" s="424"/>
    </row>
    <row r="343" spans="1:177" ht="12" customHeight="1" x14ac:dyDescent="0.25">
      <c r="A343" s="449" t="str">
        <f t="shared" si="63"/>
        <v/>
      </c>
      <c r="B343" s="449" t="str">
        <f t="shared" si="64"/>
        <v/>
      </c>
      <c r="C343" s="447" t="str">
        <f t="shared" si="65"/>
        <v/>
      </c>
      <c r="D343" s="449" t="str">
        <f>'Step 3.1 Site Details'!C83</f>
        <v>Building 74</v>
      </c>
      <c r="E343" s="449" t="str">
        <f>TRIM('Step 3.1 Site Details'!A83)</f>
        <v/>
      </c>
      <c r="F343" s="447">
        <f>'Step 3.1 Site Details'!B83</f>
        <v>0</v>
      </c>
      <c r="G343" s="449" t="str">
        <f>IF('Step 3.1 Site Details'!D83="","",TRIM('Step 3.1 Site Details'!D83))</f>
        <v/>
      </c>
      <c r="H343" s="447">
        <f>'Step 3.1 Site Details'!E83</f>
        <v>0</v>
      </c>
      <c r="I343" s="447">
        <f>'Step 3.1 Site Details'!F83</f>
        <v>0</v>
      </c>
      <c r="J343" s="952">
        <f>'Step 3.1 Site Details'!G83</f>
        <v>0</v>
      </c>
      <c r="K343" s="995">
        <f>'Step 3.1 Site Details'!H83</f>
        <v>0</v>
      </c>
      <c r="L343" s="447">
        <f>'Step 3.1 Site Details'!I83</f>
        <v>0</v>
      </c>
      <c r="M343" s="996">
        <f>'Step 3.1 Site Details'!J83</f>
        <v>0</v>
      </c>
      <c r="N343" s="996">
        <f>'Step 3.1 Site Details'!K83</f>
        <v>0</v>
      </c>
      <c r="O343" s="959">
        <f>'Step 3.1 Site Details'!L83</f>
        <v>0</v>
      </c>
      <c r="P343" s="959">
        <f>'Step 3.1 Site Details'!M83</f>
        <v>0</v>
      </c>
      <c r="Q343" s="1399">
        <f>'Step 3.1 Site Details'!N83</f>
        <v>0</v>
      </c>
      <c r="R343" s="1399">
        <f>'Step 3.1 Site Details'!O83</f>
        <v>0</v>
      </c>
      <c r="S343" s="955">
        <f>'Step 3.1 Site Details'!P83</f>
        <v>0</v>
      </c>
      <c r="T343" s="955">
        <f>'Step 3.1 Site Details'!Q83</f>
        <v>0</v>
      </c>
      <c r="U343" s="955">
        <f>'Step 3.1 Site Details'!R83</f>
        <v>0</v>
      </c>
      <c r="V343" s="955">
        <f>'Step 3.1 Site Details'!S83</f>
        <v>0</v>
      </c>
      <c r="W343" s="955">
        <f>'Step 3.1 Site Details'!T83</f>
        <v>0</v>
      </c>
      <c r="X343" s="955">
        <f>'Step 3.1 Site Details'!U83</f>
        <v>0</v>
      </c>
      <c r="Y343" s="859">
        <f>IFERROR(((_xlfn.XLOOKUP(G343,'Step 4 Support Tool'!$E$222:$E$321,'Step 4 Support Tool'!$I$222:$I$321,"",0,1)*PETREAD!O343)/100),"")</f>
        <v>0</v>
      </c>
      <c r="Z343" s="859">
        <f>IFERROR(((_xlfn.XLOOKUP(G343,'Step 4 Support Tool'!$E$222:$E$321,'Step 4 Support Tool'!$K$222:$K$321,"",0,1)*PETREAD!P343)/100),"")</f>
        <v>0</v>
      </c>
      <c r="AA343" s="859">
        <f t="shared" si="68"/>
        <v>0</v>
      </c>
      <c r="AB343" s="859">
        <f>IFERROR(AA343-(SUMIFS('Step 4 Support Tool'!$O$18:$O$217,'Step 4 Support Tool'!$E$18:$E$217,PETREAD!G343)+SUMIFS('Step 4 Support Tool'!$O$222:$O$321,'Step 4 Support Tool'!$E$222:$E$321,PETREAD!G343)),"")</f>
        <v>0</v>
      </c>
      <c r="AC343" s="860" t="str">
        <f t="shared" si="69"/>
        <v/>
      </c>
      <c r="AD343" s="917">
        <f>SUMIFS('Step 3.3 Heating System'!$J$12:$J$111,'Step 3.3 Heating System'!$C$12:$C$111,PETREAD!$G343,'Step 3.3 Heating System'!$G$12:$G$111,"Removed")</f>
        <v>0</v>
      </c>
      <c r="AE343" s="917">
        <f>SUMIFS('Step 3.3 Heating System'!$J$12:$J$111,'Step 3.3 Heating System'!$C$12:$C$111,PETREAD!$G343,'Step 3.3 Heating System'!$G$12:$G$111,"Retained")</f>
        <v>0</v>
      </c>
      <c r="AF343" s="914" t="str">
        <f t="shared" si="70"/>
        <v/>
      </c>
      <c r="AG343" s="870">
        <f>(SUMIFS('Step 4 Support Tool'!$N$18:$N$217,'Step 4 Support Tool'!$E$18:$E$217,PETREAD!G343)+SUMIFS('Step 4 Support Tool'!$N$222:$N$321,'Step 4 Support Tool'!$E$222:$E$321,PETREAD!G343))</f>
        <v>0</v>
      </c>
      <c r="AH343" s="870" t="str">
        <f>IFERROR(BE343*'Step 5 Project Governance'!D87,"")</f>
        <v/>
      </c>
      <c r="AI343" s="912" t="str">
        <f t="shared" si="66"/>
        <v/>
      </c>
      <c r="AJ343" s="917">
        <f>(SUMIFS('Step 4 Support Tool'!$S$18:$S$217,'Step 4 Support Tool'!$E$18:$E$217,PETREAD!G343)+SUMIFS('Step 4 Support Tool'!$S$222:$S$321,'Step 4 Support Tool'!$E$222:$E$321,PETREAD!G343))</f>
        <v>0</v>
      </c>
      <c r="AK343" s="917" t="str">
        <f t="shared" si="67"/>
        <v/>
      </c>
      <c r="AL343" s="860" t="str">
        <f>IFERROR(SUMIF('Step 4 Support Tool'!$E$18:$E$217,PETREAD!G343,'Step 4 Support Tool'!$N$18:$N$217)/(SUMIF('Step 4 Support Tool'!$E$18:$E$217,PETREAD!G343,'Step 4 Support Tool'!$N$18:$N$217)+SUMIF('Step 4 Support Tool'!$E$222:$E$321,PETREAD!G343,'Step 4 Support Tool'!$N$222:$N$321)),"")</f>
        <v/>
      </c>
      <c r="AM343" s="914" t="str">
        <f>_xlfn.XLOOKUP($G343,'Step 3.3 Heating System'!$C$120:$C$219,'Step 3.3 Heating System'!$AB$120:$AB$219,"",0,1)</f>
        <v/>
      </c>
      <c r="AN343" s="914" t="str">
        <f>_xlfn.XLOOKUP($G343,'Step 3.3 Heating System'!$C$120:$C$219,'Step 3.3 Heating System'!$AC$120:$AC$219,"",0,1)</f>
        <v/>
      </c>
      <c r="AO343" s="1414" t="str">
        <f>IF('Step 3.2 Building Details'!D82="","",'Step 3.2 Building Details'!D82)</f>
        <v/>
      </c>
      <c r="AP343" s="1414" t="str">
        <f>IF('Step 3.2 Building Details'!E82="","",'Step 3.2 Building Details'!E82)</f>
        <v/>
      </c>
      <c r="AQ343" s="1414" t="str">
        <f>IF('Step 3.2 Building Details'!F82="","",'Step 3.2 Building Details'!F82)</f>
        <v/>
      </c>
      <c r="AR343" s="1414" t="str">
        <f>IF('Step 3.2 Building Details'!G82="","",'Step 3.2 Building Details'!G82)</f>
        <v/>
      </c>
      <c r="AS343" s="1414" t="str">
        <f>IF('Step 3.2 Building Details'!H82="","",'Step 3.2 Building Details'!H82)</f>
        <v/>
      </c>
      <c r="AT343" s="1414" t="str">
        <f>IF('Step 3.2 Building Details'!I82="","",'Step 3.2 Building Details'!I82)</f>
        <v/>
      </c>
      <c r="AU343" s="1414" t="str">
        <f>IF('Step 3.2 Building Details'!J82="","",'Step 3.2 Building Details'!J82)</f>
        <v/>
      </c>
      <c r="AV343" s="1414" t="str">
        <f>IF('Step 3.2 Building Details'!K82="","",'Step 3.2 Building Details'!K82)</f>
        <v/>
      </c>
      <c r="AW343" s="1414" t="str">
        <f>IF('Step 3.2 Building Details'!L82="","",'Step 3.2 Building Details'!L82)</f>
        <v/>
      </c>
      <c r="AX343" s="1414" t="str">
        <f>IF('Step 3.2 Building Details'!M82="","",'Step 3.2 Building Details'!M82)</f>
        <v/>
      </c>
      <c r="AY343" s="1414" t="str">
        <f>IF('Step 3.2 Building Details'!N82="","",'Step 3.2 Building Details'!N82)</f>
        <v/>
      </c>
      <c r="AZ343" s="1414" t="str">
        <f>IF('Step 3.2 Building Details'!O82="","",'Step 3.2 Building Details'!O82)</f>
        <v/>
      </c>
      <c r="BB343" s="799" t="s">
        <v>1941</v>
      </c>
      <c r="BC343" s="799"/>
      <c r="BE343" s="860" t="str">
        <f>IFERROR((SUMIFS('Step 4 Support Tool'!$N$18:$N$217,'Step 4 Support Tool'!$E$18:$E$217,PETREAD!G343)+SUMIFS('Step 4 Support Tool'!$N$222:$N$321,'Step 4 Support Tool'!$E$222:$E$321,PETREAD!G343))/'Step 4 Support Tool'!$O$9,"")</f>
        <v/>
      </c>
      <c r="BF343" s="424"/>
      <c r="BG343" s="424"/>
      <c r="BH343" s="424"/>
      <c r="BI343" s="424"/>
      <c r="BJ343" s="424"/>
      <c r="BK343" s="424"/>
      <c r="BL343" s="424"/>
      <c r="BM343" s="424"/>
      <c r="BN343" s="424"/>
      <c r="BO343" s="424"/>
      <c r="BP343" s="424"/>
      <c r="BQ343" s="424"/>
      <c r="BR343" s="424"/>
      <c r="BS343" s="424"/>
      <c r="CL343" s="424"/>
      <c r="CM343" s="424"/>
      <c r="CN343" s="424"/>
      <c r="CO343" s="424"/>
      <c r="CP343" s="424"/>
      <c r="CQ343" s="424"/>
      <c r="CS343" s="424"/>
      <c r="CT343" s="424"/>
      <c r="CU343" s="424"/>
      <c r="CV343" s="424"/>
      <c r="CW343" s="424"/>
      <c r="CX343" s="424"/>
      <c r="CY343" s="424"/>
      <c r="CZ343" s="424"/>
      <c r="DB343" s="424"/>
      <c r="DC343" s="424"/>
      <c r="DD343" s="424"/>
      <c r="DE343" s="424"/>
      <c r="DF343" s="424"/>
      <c r="DG343" s="424"/>
      <c r="DI343" s="424"/>
      <c r="DJ343" s="424"/>
      <c r="DK343" s="424"/>
      <c r="DL343" s="424"/>
      <c r="DM343" s="424"/>
      <c r="DN343" s="424"/>
      <c r="DO343" s="424"/>
      <c r="DP343" s="424"/>
      <c r="DQ343" s="424"/>
      <c r="DR343" s="424"/>
      <c r="DS343" s="424"/>
      <c r="DT343" s="424"/>
      <c r="DU343" s="424"/>
      <c r="DV343" s="424"/>
      <c r="DW343" s="424"/>
      <c r="DX343" s="424"/>
      <c r="DY343" s="424"/>
      <c r="DZ343" s="424"/>
      <c r="EA343" s="424"/>
      <c r="EB343" s="424"/>
      <c r="EC343" s="424"/>
      <c r="ED343" s="424"/>
      <c r="EE343" s="424"/>
      <c r="EF343" s="424"/>
      <c r="EG343" s="424"/>
      <c r="EH343" s="424"/>
      <c r="EI343" s="424"/>
      <c r="EJ343" s="424"/>
      <c r="EK343" s="424"/>
      <c r="EL343" s="424"/>
      <c r="EM343" s="424"/>
      <c r="EN343" s="424"/>
      <c r="EO343" s="424"/>
      <c r="EP343" s="424"/>
      <c r="EQ343" s="424"/>
      <c r="ER343" s="424"/>
      <c r="ES343" s="424"/>
      <c r="ET343" s="424"/>
      <c r="EU343" s="424"/>
      <c r="EV343" s="424"/>
      <c r="EW343" s="424"/>
      <c r="EX343" s="424"/>
      <c r="EY343" s="424"/>
      <c r="EZ343" s="424"/>
      <c r="FA343" s="424"/>
      <c r="FB343" s="424"/>
      <c r="FC343" s="424"/>
      <c r="FD343" s="424"/>
      <c r="FE343" s="424"/>
      <c r="FF343" s="424"/>
      <c r="FG343" s="424"/>
      <c r="FH343" s="424"/>
      <c r="FI343" s="424"/>
      <c r="FJ343" s="424"/>
      <c r="FK343" s="424"/>
      <c r="FL343" s="424"/>
      <c r="FM343" s="424"/>
      <c r="FN343" s="424"/>
      <c r="FO343" s="424"/>
      <c r="FP343" s="424"/>
      <c r="FQ343" s="424"/>
      <c r="FR343" s="424"/>
      <c r="FS343" s="424"/>
      <c r="FT343" s="424"/>
      <c r="FU343" s="424"/>
    </row>
    <row r="344" spans="1:177" ht="12" customHeight="1" x14ac:dyDescent="0.25">
      <c r="A344" s="449" t="str">
        <f t="shared" si="63"/>
        <v/>
      </c>
      <c r="B344" s="449" t="str">
        <f t="shared" si="64"/>
        <v/>
      </c>
      <c r="C344" s="447" t="str">
        <f t="shared" si="65"/>
        <v/>
      </c>
      <c r="D344" s="449" t="str">
        <f>'Step 3.1 Site Details'!C84</f>
        <v>Building 75</v>
      </c>
      <c r="E344" s="449" t="str">
        <f>TRIM('Step 3.1 Site Details'!A84)</f>
        <v/>
      </c>
      <c r="F344" s="447">
        <f>'Step 3.1 Site Details'!B84</f>
        <v>0</v>
      </c>
      <c r="G344" s="449" t="str">
        <f>IF('Step 3.1 Site Details'!D84="","",TRIM('Step 3.1 Site Details'!D84))</f>
        <v/>
      </c>
      <c r="H344" s="447">
        <f>'Step 3.1 Site Details'!E84</f>
        <v>0</v>
      </c>
      <c r="I344" s="447">
        <f>'Step 3.1 Site Details'!F84</f>
        <v>0</v>
      </c>
      <c r="J344" s="952">
        <f>'Step 3.1 Site Details'!G84</f>
        <v>0</v>
      </c>
      <c r="K344" s="995">
        <f>'Step 3.1 Site Details'!H84</f>
        <v>0</v>
      </c>
      <c r="L344" s="447">
        <f>'Step 3.1 Site Details'!I84</f>
        <v>0</v>
      </c>
      <c r="M344" s="996">
        <f>'Step 3.1 Site Details'!J84</f>
        <v>0</v>
      </c>
      <c r="N344" s="996">
        <f>'Step 3.1 Site Details'!K84</f>
        <v>0</v>
      </c>
      <c r="O344" s="959">
        <f>'Step 3.1 Site Details'!L84</f>
        <v>0</v>
      </c>
      <c r="P344" s="959">
        <f>'Step 3.1 Site Details'!M84</f>
        <v>0</v>
      </c>
      <c r="Q344" s="1399">
        <f>'Step 3.1 Site Details'!N84</f>
        <v>0</v>
      </c>
      <c r="R344" s="1399">
        <f>'Step 3.1 Site Details'!O84</f>
        <v>0</v>
      </c>
      <c r="S344" s="955">
        <f>'Step 3.1 Site Details'!P84</f>
        <v>0</v>
      </c>
      <c r="T344" s="955">
        <f>'Step 3.1 Site Details'!Q84</f>
        <v>0</v>
      </c>
      <c r="U344" s="955">
        <f>'Step 3.1 Site Details'!R84</f>
        <v>0</v>
      </c>
      <c r="V344" s="955">
        <f>'Step 3.1 Site Details'!S84</f>
        <v>0</v>
      </c>
      <c r="W344" s="955">
        <f>'Step 3.1 Site Details'!T84</f>
        <v>0</v>
      </c>
      <c r="X344" s="955">
        <f>'Step 3.1 Site Details'!U84</f>
        <v>0</v>
      </c>
      <c r="Y344" s="859">
        <f>IFERROR(((_xlfn.XLOOKUP(G344,'Step 4 Support Tool'!$E$222:$E$321,'Step 4 Support Tool'!$I$222:$I$321,"",0,1)*PETREAD!O344)/100),"")</f>
        <v>0</v>
      </c>
      <c r="Z344" s="859">
        <f>IFERROR(((_xlfn.XLOOKUP(G344,'Step 4 Support Tool'!$E$222:$E$321,'Step 4 Support Tool'!$K$222:$K$321,"",0,1)*PETREAD!P344)/100),"")</f>
        <v>0</v>
      </c>
      <c r="AA344" s="859">
        <f t="shared" si="68"/>
        <v>0</v>
      </c>
      <c r="AB344" s="859">
        <f>IFERROR(AA344-(SUMIFS('Step 4 Support Tool'!$O$18:$O$217,'Step 4 Support Tool'!$E$18:$E$217,PETREAD!G344)+SUMIFS('Step 4 Support Tool'!$O$222:$O$321,'Step 4 Support Tool'!$E$222:$E$321,PETREAD!G344)),"")</f>
        <v>0</v>
      </c>
      <c r="AC344" s="860" t="str">
        <f t="shared" si="69"/>
        <v/>
      </c>
      <c r="AD344" s="917">
        <f>SUMIFS('Step 3.3 Heating System'!$J$12:$J$111,'Step 3.3 Heating System'!$C$12:$C$111,PETREAD!$G344,'Step 3.3 Heating System'!$G$12:$G$111,"Removed")</f>
        <v>0</v>
      </c>
      <c r="AE344" s="917">
        <f>SUMIFS('Step 3.3 Heating System'!$J$12:$J$111,'Step 3.3 Heating System'!$C$12:$C$111,PETREAD!$G344,'Step 3.3 Heating System'!$G$12:$G$111,"Retained")</f>
        <v>0</v>
      </c>
      <c r="AF344" s="914" t="str">
        <f t="shared" si="70"/>
        <v/>
      </c>
      <c r="AG344" s="870">
        <f>(SUMIFS('Step 4 Support Tool'!$N$18:$N$217,'Step 4 Support Tool'!$E$18:$E$217,PETREAD!G344)+SUMIFS('Step 4 Support Tool'!$N$222:$N$321,'Step 4 Support Tool'!$E$222:$E$321,PETREAD!G344))</f>
        <v>0</v>
      </c>
      <c r="AH344" s="870" t="str">
        <f>IFERROR(BE344*'Step 5 Project Governance'!D88,"")</f>
        <v/>
      </c>
      <c r="AI344" s="912" t="str">
        <f t="shared" si="66"/>
        <v/>
      </c>
      <c r="AJ344" s="917">
        <f>(SUMIFS('Step 4 Support Tool'!$S$18:$S$217,'Step 4 Support Tool'!$E$18:$E$217,PETREAD!G344)+SUMIFS('Step 4 Support Tool'!$S$222:$S$321,'Step 4 Support Tool'!$E$222:$E$321,PETREAD!G344))</f>
        <v>0</v>
      </c>
      <c r="AK344" s="917" t="str">
        <f t="shared" si="67"/>
        <v/>
      </c>
      <c r="AL344" s="860" t="str">
        <f>IFERROR(SUMIF('Step 4 Support Tool'!$E$18:$E$217,PETREAD!G344,'Step 4 Support Tool'!$N$18:$N$217)/(SUMIF('Step 4 Support Tool'!$E$18:$E$217,PETREAD!G344,'Step 4 Support Tool'!$N$18:$N$217)+SUMIF('Step 4 Support Tool'!$E$222:$E$321,PETREAD!G344,'Step 4 Support Tool'!$N$222:$N$321)),"")</f>
        <v/>
      </c>
      <c r="AM344" s="914" t="str">
        <f>_xlfn.XLOOKUP($G344,'Step 3.3 Heating System'!$C$120:$C$219,'Step 3.3 Heating System'!$AB$120:$AB$219,"",0,1)</f>
        <v/>
      </c>
      <c r="AN344" s="914" t="str">
        <f>_xlfn.XLOOKUP($G344,'Step 3.3 Heating System'!$C$120:$C$219,'Step 3.3 Heating System'!$AC$120:$AC$219,"",0,1)</f>
        <v/>
      </c>
      <c r="AO344" s="1414" t="str">
        <f>IF('Step 3.2 Building Details'!D83="","",'Step 3.2 Building Details'!D83)</f>
        <v/>
      </c>
      <c r="AP344" s="1414" t="str">
        <f>IF('Step 3.2 Building Details'!E83="","",'Step 3.2 Building Details'!E83)</f>
        <v/>
      </c>
      <c r="AQ344" s="1414" t="str">
        <f>IF('Step 3.2 Building Details'!F83="","",'Step 3.2 Building Details'!F83)</f>
        <v/>
      </c>
      <c r="AR344" s="1414" t="str">
        <f>IF('Step 3.2 Building Details'!G83="","",'Step 3.2 Building Details'!G83)</f>
        <v/>
      </c>
      <c r="AS344" s="1414" t="str">
        <f>IF('Step 3.2 Building Details'!H83="","",'Step 3.2 Building Details'!H83)</f>
        <v/>
      </c>
      <c r="AT344" s="1414" t="str">
        <f>IF('Step 3.2 Building Details'!I83="","",'Step 3.2 Building Details'!I83)</f>
        <v/>
      </c>
      <c r="AU344" s="1414" t="str">
        <f>IF('Step 3.2 Building Details'!J83="","",'Step 3.2 Building Details'!J83)</f>
        <v/>
      </c>
      <c r="AV344" s="1414" t="str">
        <f>IF('Step 3.2 Building Details'!K83="","",'Step 3.2 Building Details'!K83)</f>
        <v/>
      </c>
      <c r="AW344" s="1414" t="str">
        <f>IF('Step 3.2 Building Details'!L83="","",'Step 3.2 Building Details'!L83)</f>
        <v/>
      </c>
      <c r="AX344" s="1414" t="str">
        <f>IF('Step 3.2 Building Details'!M83="","",'Step 3.2 Building Details'!M83)</f>
        <v/>
      </c>
      <c r="AY344" s="1414" t="str">
        <f>IF('Step 3.2 Building Details'!N83="","",'Step 3.2 Building Details'!N83)</f>
        <v/>
      </c>
      <c r="AZ344" s="1414" t="str">
        <f>IF('Step 3.2 Building Details'!O83="","",'Step 3.2 Building Details'!O83)</f>
        <v/>
      </c>
      <c r="BB344" s="799" t="s">
        <v>1942</v>
      </c>
      <c r="BC344" s="799"/>
      <c r="BE344" s="860" t="str">
        <f>IFERROR((SUMIFS('Step 4 Support Tool'!$N$18:$N$217,'Step 4 Support Tool'!$E$18:$E$217,PETREAD!G344)+SUMIFS('Step 4 Support Tool'!$N$222:$N$321,'Step 4 Support Tool'!$E$222:$E$321,PETREAD!G344))/'Step 4 Support Tool'!$O$9,"")</f>
        <v/>
      </c>
      <c r="BF344" s="424"/>
      <c r="BG344" s="424"/>
      <c r="BH344" s="424"/>
      <c r="BI344" s="424"/>
      <c r="BJ344" s="424"/>
      <c r="BK344" s="424"/>
      <c r="BL344" s="424"/>
      <c r="BM344" s="424"/>
      <c r="BN344" s="424"/>
      <c r="BO344" s="424"/>
      <c r="BP344" s="424"/>
      <c r="BQ344" s="424"/>
      <c r="BR344" s="424"/>
      <c r="BS344" s="424"/>
      <c r="CL344" s="424"/>
      <c r="CM344" s="424"/>
      <c r="CN344" s="424"/>
      <c r="CO344" s="424"/>
      <c r="CP344" s="424"/>
      <c r="CQ344" s="424"/>
      <c r="CS344" s="424"/>
      <c r="CT344" s="424"/>
      <c r="CU344" s="424"/>
      <c r="CV344" s="424"/>
      <c r="CW344" s="424"/>
      <c r="CX344" s="424"/>
      <c r="CY344" s="424"/>
      <c r="CZ344" s="424"/>
      <c r="DB344" s="424"/>
      <c r="DC344" s="424"/>
      <c r="DD344" s="424"/>
      <c r="DE344" s="424"/>
      <c r="DF344" s="424"/>
      <c r="DG344" s="424"/>
      <c r="DI344" s="424"/>
      <c r="DJ344" s="424"/>
      <c r="DK344" s="424"/>
      <c r="DL344" s="424"/>
      <c r="DM344" s="424"/>
      <c r="DN344" s="424"/>
      <c r="DO344" s="424"/>
      <c r="DP344" s="424"/>
      <c r="DQ344" s="424"/>
      <c r="DR344" s="424"/>
      <c r="DS344" s="424"/>
      <c r="DT344" s="424"/>
      <c r="DU344" s="424"/>
      <c r="DV344" s="424"/>
      <c r="DW344" s="424"/>
      <c r="DX344" s="424"/>
      <c r="DY344" s="424"/>
      <c r="DZ344" s="424"/>
      <c r="EA344" s="424"/>
      <c r="EB344" s="424"/>
      <c r="EC344" s="424"/>
      <c r="ED344" s="424"/>
      <c r="EE344" s="424"/>
      <c r="EF344" s="424"/>
      <c r="EG344" s="424"/>
      <c r="EH344" s="424"/>
      <c r="EI344" s="424"/>
      <c r="EJ344" s="424"/>
      <c r="EK344" s="424"/>
      <c r="EL344" s="424"/>
      <c r="EM344" s="424"/>
      <c r="EN344" s="424"/>
      <c r="EO344" s="424"/>
      <c r="EP344" s="424"/>
      <c r="EQ344" s="424"/>
      <c r="ER344" s="424"/>
      <c r="ES344" s="424"/>
      <c r="ET344" s="424"/>
      <c r="EU344" s="424"/>
      <c r="EV344" s="424"/>
      <c r="EW344" s="424"/>
      <c r="EX344" s="424"/>
      <c r="EY344" s="424"/>
      <c r="EZ344" s="424"/>
      <c r="FA344" s="424"/>
      <c r="FB344" s="424"/>
      <c r="FC344" s="424"/>
      <c r="FD344" s="424"/>
      <c r="FE344" s="424"/>
      <c r="FF344" s="424"/>
      <c r="FG344" s="424"/>
      <c r="FH344" s="424"/>
      <c r="FI344" s="424"/>
      <c r="FJ344" s="424"/>
      <c r="FK344" s="424"/>
      <c r="FL344" s="424"/>
      <c r="FM344" s="424"/>
      <c r="FN344" s="424"/>
      <c r="FO344" s="424"/>
      <c r="FP344" s="424"/>
      <c r="FQ344" s="424"/>
      <c r="FR344" s="424"/>
      <c r="FS344" s="424"/>
      <c r="FT344" s="424"/>
      <c r="FU344" s="424"/>
    </row>
    <row r="345" spans="1:177" ht="12" customHeight="1" x14ac:dyDescent="0.25">
      <c r="A345" s="449" t="str">
        <f t="shared" si="63"/>
        <v/>
      </c>
      <c r="B345" s="449" t="str">
        <f t="shared" si="64"/>
        <v/>
      </c>
      <c r="C345" s="447" t="str">
        <f t="shared" si="65"/>
        <v/>
      </c>
      <c r="D345" s="449" t="str">
        <f>'Step 3.1 Site Details'!C85</f>
        <v>Building 76</v>
      </c>
      <c r="E345" s="449" t="str">
        <f>TRIM('Step 3.1 Site Details'!A85)</f>
        <v/>
      </c>
      <c r="F345" s="447">
        <f>'Step 3.1 Site Details'!B85</f>
        <v>0</v>
      </c>
      <c r="G345" s="449" t="str">
        <f>IF('Step 3.1 Site Details'!D85="","",TRIM('Step 3.1 Site Details'!D85))</f>
        <v/>
      </c>
      <c r="H345" s="447">
        <f>'Step 3.1 Site Details'!E85</f>
        <v>0</v>
      </c>
      <c r="I345" s="447">
        <f>'Step 3.1 Site Details'!F85</f>
        <v>0</v>
      </c>
      <c r="J345" s="952">
        <f>'Step 3.1 Site Details'!G85</f>
        <v>0</v>
      </c>
      <c r="K345" s="995">
        <f>'Step 3.1 Site Details'!H85</f>
        <v>0</v>
      </c>
      <c r="L345" s="447">
        <f>'Step 3.1 Site Details'!I85</f>
        <v>0</v>
      </c>
      <c r="M345" s="996">
        <f>'Step 3.1 Site Details'!J85</f>
        <v>0</v>
      </c>
      <c r="N345" s="996">
        <f>'Step 3.1 Site Details'!K85</f>
        <v>0</v>
      </c>
      <c r="O345" s="959">
        <f>'Step 3.1 Site Details'!L85</f>
        <v>0</v>
      </c>
      <c r="P345" s="959">
        <f>'Step 3.1 Site Details'!M85</f>
        <v>0</v>
      </c>
      <c r="Q345" s="1399">
        <f>'Step 3.1 Site Details'!N85</f>
        <v>0</v>
      </c>
      <c r="R345" s="1399">
        <f>'Step 3.1 Site Details'!O85</f>
        <v>0</v>
      </c>
      <c r="S345" s="955">
        <f>'Step 3.1 Site Details'!P85</f>
        <v>0</v>
      </c>
      <c r="T345" s="955">
        <f>'Step 3.1 Site Details'!Q85</f>
        <v>0</v>
      </c>
      <c r="U345" s="955">
        <f>'Step 3.1 Site Details'!R85</f>
        <v>0</v>
      </c>
      <c r="V345" s="955">
        <f>'Step 3.1 Site Details'!S85</f>
        <v>0</v>
      </c>
      <c r="W345" s="955">
        <f>'Step 3.1 Site Details'!T85</f>
        <v>0</v>
      </c>
      <c r="X345" s="955">
        <f>'Step 3.1 Site Details'!U85</f>
        <v>0</v>
      </c>
      <c r="Y345" s="859">
        <f>IFERROR(((_xlfn.XLOOKUP(G345,'Step 4 Support Tool'!$E$222:$E$321,'Step 4 Support Tool'!$I$222:$I$321,"",0,1)*PETREAD!O345)/100),"")</f>
        <v>0</v>
      </c>
      <c r="Z345" s="859">
        <f>IFERROR(((_xlfn.XLOOKUP(G345,'Step 4 Support Tool'!$E$222:$E$321,'Step 4 Support Tool'!$K$222:$K$321,"",0,1)*PETREAD!P345)/100),"")</f>
        <v>0</v>
      </c>
      <c r="AA345" s="859">
        <f t="shared" si="68"/>
        <v>0</v>
      </c>
      <c r="AB345" s="859">
        <f>IFERROR(AA345-(SUMIFS('Step 4 Support Tool'!$O$18:$O$217,'Step 4 Support Tool'!$E$18:$E$217,PETREAD!G345)+SUMIFS('Step 4 Support Tool'!$O$222:$O$321,'Step 4 Support Tool'!$E$222:$E$321,PETREAD!G345)),"")</f>
        <v>0</v>
      </c>
      <c r="AC345" s="860" t="str">
        <f t="shared" si="69"/>
        <v/>
      </c>
      <c r="AD345" s="917">
        <f>SUMIFS('Step 3.3 Heating System'!$J$12:$J$111,'Step 3.3 Heating System'!$C$12:$C$111,PETREAD!$G345,'Step 3.3 Heating System'!$G$12:$G$111,"Removed")</f>
        <v>0</v>
      </c>
      <c r="AE345" s="917">
        <f>SUMIFS('Step 3.3 Heating System'!$J$12:$J$111,'Step 3.3 Heating System'!$C$12:$C$111,PETREAD!$G345,'Step 3.3 Heating System'!$G$12:$G$111,"Retained")</f>
        <v>0</v>
      </c>
      <c r="AF345" s="914" t="str">
        <f t="shared" si="70"/>
        <v/>
      </c>
      <c r="AG345" s="870">
        <f>(SUMIFS('Step 4 Support Tool'!$N$18:$N$217,'Step 4 Support Tool'!$E$18:$E$217,PETREAD!G345)+SUMIFS('Step 4 Support Tool'!$N$222:$N$321,'Step 4 Support Tool'!$E$222:$E$321,PETREAD!G345))</f>
        <v>0</v>
      </c>
      <c r="AH345" s="870" t="str">
        <f>IFERROR(BE345*'Step 5 Project Governance'!D89,"")</f>
        <v/>
      </c>
      <c r="AI345" s="912" t="str">
        <f t="shared" si="66"/>
        <v/>
      </c>
      <c r="AJ345" s="917">
        <f>(SUMIFS('Step 4 Support Tool'!$S$18:$S$217,'Step 4 Support Tool'!$E$18:$E$217,PETREAD!G345)+SUMIFS('Step 4 Support Tool'!$S$222:$S$321,'Step 4 Support Tool'!$E$222:$E$321,PETREAD!G345))</f>
        <v>0</v>
      </c>
      <c r="AK345" s="917" t="str">
        <f t="shared" si="67"/>
        <v/>
      </c>
      <c r="AL345" s="860" t="str">
        <f>IFERROR(SUMIF('Step 4 Support Tool'!$E$18:$E$217,PETREAD!G345,'Step 4 Support Tool'!$N$18:$N$217)/(SUMIF('Step 4 Support Tool'!$E$18:$E$217,PETREAD!G345,'Step 4 Support Tool'!$N$18:$N$217)+SUMIF('Step 4 Support Tool'!$E$222:$E$321,PETREAD!G345,'Step 4 Support Tool'!$N$222:$N$321)),"")</f>
        <v/>
      </c>
      <c r="AM345" s="914" t="str">
        <f>_xlfn.XLOOKUP($G345,'Step 3.3 Heating System'!$C$120:$C$219,'Step 3.3 Heating System'!$AB$120:$AB$219,"",0,1)</f>
        <v/>
      </c>
      <c r="AN345" s="914" t="str">
        <f>_xlfn.XLOOKUP($G345,'Step 3.3 Heating System'!$C$120:$C$219,'Step 3.3 Heating System'!$AC$120:$AC$219,"",0,1)</f>
        <v/>
      </c>
      <c r="AO345" s="1414" t="str">
        <f>IF('Step 3.2 Building Details'!D84="","",'Step 3.2 Building Details'!D84)</f>
        <v/>
      </c>
      <c r="AP345" s="1414" t="str">
        <f>IF('Step 3.2 Building Details'!E84="","",'Step 3.2 Building Details'!E84)</f>
        <v/>
      </c>
      <c r="AQ345" s="1414" t="str">
        <f>IF('Step 3.2 Building Details'!F84="","",'Step 3.2 Building Details'!F84)</f>
        <v/>
      </c>
      <c r="AR345" s="1414" t="str">
        <f>IF('Step 3.2 Building Details'!G84="","",'Step 3.2 Building Details'!G84)</f>
        <v/>
      </c>
      <c r="AS345" s="1414" t="str">
        <f>IF('Step 3.2 Building Details'!H84="","",'Step 3.2 Building Details'!H84)</f>
        <v/>
      </c>
      <c r="AT345" s="1414" t="str">
        <f>IF('Step 3.2 Building Details'!I84="","",'Step 3.2 Building Details'!I84)</f>
        <v/>
      </c>
      <c r="AU345" s="1414" t="str">
        <f>IF('Step 3.2 Building Details'!J84="","",'Step 3.2 Building Details'!J84)</f>
        <v/>
      </c>
      <c r="AV345" s="1414" t="str">
        <f>IF('Step 3.2 Building Details'!K84="","",'Step 3.2 Building Details'!K84)</f>
        <v/>
      </c>
      <c r="AW345" s="1414" t="str">
        <f>IF('Step 3.2 Building Details'!L84="","",'Step 3.2 Building Details'!L84)</f>
        <v/>
      </c>
      <c r="AX345" s="1414" t="str">
        <f>IF('Step 3.2 Building Details'!M84="","",'Step 3.2 Building Details'!M84)</f>
        <v/>
      </c>
      <c r="AY345" s="1414" t="str">
        <f>IF('Step 3.2 Building Details'!N84="","",'Step 3.2 Building Details'!N84)</f>
        <v/>
      </c>
      <c r="AZ345" s="1414" t="str">
        <f>IF('Step 3.2 Building Details'!O84="","",'Step 3.2 Building Details'!O84)</f>
        <v/>
      </c>
      <c r="BB345" s="799" t="s">
        <v>1943</v>
      </c>
      <c r="BC345" s="799"/>
      <c r="BE345" s="860" t="str">
        <f>IFERROR((SUMIFS('Step 4 Support Tool'!$N$18:$N$217,'Step 4 Support Tool'!$E$18:$E$217,PETREAD!G345)+SUMIFS('Step 4 Support Tool'!$N$222:$N$321,'Step 4 Support Tool'!$E$222:$E$321,PETREAD!G345))/'Step 4 Support Tool'!$O$9,"")</f>
        <v/>
      </c>
      <c r="BF345" s="424"/>
      <c r="BG345" s="424"/>
      <c r="BH345" s="424"/>
      <c r="BI345" s="424"/>
      <c r="BJ345" s="424"/>
      <c r="BK345" s="424"/>
      <c r="BL345" s="424"/>
      <c r="BM345" s="424"/>
      <c r="BN345" s="424"/>
      <c r="BO345" s="424"/>
      <c r="BP345" s="424"/>
      <c r="BQ345" s="424"/>
      <c r="BR345" s="424"/>
      <c r="BS345" s="424"/>
      <c r="CL345" s="424"/>
      <c r="CM345" s="424"/>
      <c r="CN345" s="424"/>
      <c r="CO345" s="424"/>
      <c r="CP345" s="424"/>
      <c r="CQ345" s="424"/>
      <c r="CS345" s="424"/>
      <c r="CT345" s="424"/>
      <c r="CU345" s="424"/>
      <c r="CV345" s="424"/>
      <c r="CW345" s="424"/>
      <c r="CX345" s="424"/>
      <c r="CY345" s="424"/>
      <c r="CZ345" s="424"/>
      <c r="DB345" s="424"/>
      <c r="DC345" s="424"/>
      <c r="DD345" s="424"/>
      <c r="DE345" s="424"/>
      <c r="DF345" s="424"/>
      <c r="DG345" s="424"/>
      <c r="DI345" s="424"/>
      <c r="DJ345" s="424"/>
      <c r="DK345" s="424"/>
      <c r="DL345" s="424"/>
      <c r="DM345" s="424"/>
      <c r="DN345" s="424"/>
      <c r="DO345" s="424"/>
      <c r="DP345" s="424"/>
      <c r="DQ345" s="424"/>
      <c r="DR345" s="424"/>
      <c r="DS345" s="424"/>
      <c r="DT345" s="424"/>
      <c r="DU345" s="424"/>
      <c r="DV345" s="424"/>
      <c r="DW345" s="424"/>
      <c r="DX345" s="424"/>
      <c r="DY345" s="424"/>
      <c r="DZ345" s="424"/>
      <c r="EA345" s="424"/>
      <c r="EB345" s="424"/>
      <c r="EC345" s="424"/>
      <c r="ED345" s="424"/>
      <c r="EE345" s="424"/>
      <c r="EF345" s="424"/>
      <c r="EG345" s="424"/>
      <c r="EH345" s="424"/>
      <c r="EI345" s="424"/>
      <c r="EJ345" s="424"/>
      <c r="EK345" s="424"/>
      <c r="EL345" s="424"/>
      <c r="EM345" s="424"/>
      <c r="EN345" s="424"/>
      <c r="EO345" s="424"/>
      <c r="EP345" s="424"/>
      <c r="EQ345" s="424"/>
      <c r="ER345" s="424"/>
      <c r="ES345" s="424"/>
      <c r="ET345" s="424"/>
      <c r="EU345" s="424"/>
      <c r="EV345" s="424"/>
      <c r="EW345" s="424"/>
      <c r="EX345" s="424"/>
      <c r="EY345" s="424"/>
      <c r="EZ345" s="424"/>
      <c r="FA345" s="424"/>
      <c r="FB345" s="424"/>
      <c r="FC345" s="424"/>
      <c r="FD345" s="424"/>
      <c r="FE345" s="424"/>
      <c r="FF345" s="424"/>
      <c r="FG345" s="424"/>
      <c r="FH345" s="424"/>
      <c r="FI345" s="424"/>
      <c r="FJ345" s="424"/>
      <c r="FK345" s="424"/>
      <c r="FL345" s="424"/>
      <c r="FM345" s="424"/>
      <c r="FN345" s="424"/>
      <c r="FO345" s="424"/>
      <c r="FP345" s="424"/>
      <c r="FQ345" s="424"/>
      <c r="FR345" s="424"/>
      <c r="FS345" s="424"/>
      <c r="FT345" s="424"/>
      <c r="FU345" s="424"/>
    </row>
    <row r="346" spans="1:177" ht="12" customHeight="1" x14ac:dyDescent="0.25">
      <c r="A346" s="449" t="str">
        <f t="shared" si="63"/>
        <v/>
      </c>
      <c r="B346" s="449" t="str">
        <f t="shared" si="64"/>
        <v/>
      </c>
      <c r="C346" s="447" t="str">
        <f t="shared" si="65"/>
        <v/>
      </c>
      <c r="D346" s="449" t="str">
        <f>'Step 3.1 Site Details'!C86</f>
        <v>Building 77</v>
      </c>
      <c r="E346" s="449" t="str">
        <f>TRIM('Step 3.1 Site Details'!A86)</f>
        <v/>
      </c>
      <c r="F346" s="447">
        <f>'Step 3.1 Site Details'!B86</f>
        <v>0</v>
      </c>
      <c r="G346" s="449" t="str">
        <f>IF('Step 3.1 Site Details'!D86="","",TRIM('Step 3.1 Site Details'!D86))</f>
        <v/>
      </c>
      <c r="H346" s="447">
        <f>'Step 3.1 Site Details'!E86</f>
        <v>0</v>
      </c>
      <c r="I346" s="447">
        <f>'Step 3.1 Site Details'!F86</f>
        <v>0</v>
      </c>
      <c r="J346" s="952">
        <f>'Step 3.1 Site Details'!G86</f>
        <v>0</v>
      </c>
      <c r="K346" s="995">
        <f>'Step 3.1 Site Details'!H86</f>
        <v>0</v>
      </c>
      <c r="L346" s="447">
        <f>'Step 3.1 Site Details'!I86</f>
        <v>0</v>
      </c>
      <c r="M346" s="996">
        <f>'Step 3.1 Site Details'!J86</f>
        <v>0</v>
      </c>
      <c r="N346" s="996">
        <f>'Step 3.1 Site Details'!K86</f>
        <v>0</v>
      </c>
      <c r="O346" s="959">
        <f>'Step 3.1 Site Details'!L86</f>
        <v>0</v>
      </c>
      <c r="P346" s="959">
        <f>'Step 3.1 Site Details'!M86</f>
        <v>0</v>
      </c>
      <c r="Q346" s="1399">
        <f>'Step 3.1 Site Details'!N86</f>
        <v>0</v>
      </c>
      <c r="R346" s="1399">
        <f>'Step 3.1 Site Details'!O86</f>
        <v>0</v>
      </c>
      <c r="S346" s="955">
        <f>'Step 3.1 Site Details'!P86</f>
        <v>0</v>
      </c>
      <c r="T346" s="955">
        <f>'Step 3.1 Site Details'!Q86</f>
        <v>0</v>
      </c>
      <c r="U346" s="955">
        <f>'Step 3.1 Site Details'!R86</f>
        <v>0</v>
      </c>
      <c r="V346" s="955">
        <f>'Step 3.1 Site Details'!S86</f>
        <v>0</v>
      </c>
      <c r="W346" s="955">
        <f>'Step 3.1 Site Details'!T86</f>
        <v>0</v>
      </c>
      <c r="X346" s="955">
        <f>'Step 3.1 Site Details'!U86</f>
        <v>0</v>
      </c>
      <c r="Y346" s="859">
        <f>IFERROR(((_xlfn.XLOOKUP(G346,'Step 4 Support Tool'!$E$222:$E$321,'Step 4 Support Tool'!$I$222:$I$321,"",0,1)*PETREAD!O346)/100),"")</f>
        <v>0</v>
      </c>
      <c r="Z346" s="859">
        <f>IFERROR(((_xlfn.XLOOKUP(G346,'Step 4 Support Tool'!$E$222:$E$321,'Step 4 Support Tool'!$K$222:$K$321,"",0,1)*PETREAD!P346)/100),"")</f>
        <v>0</v>
      </c>
      <c r="AA346" s="859">
        <f t="shared" si="68"/>
        <v>0</v>
      </c>
      <c r="AB346" s="859">
        <f>IFERROR(AA346-(SUMIFS('Step 4 Support Tool'!$O$18:$O$217,'Step 4 Support Tool'!$E$18:$E$217,PETREAD!G346)+SUMIFS('Step 4 Support Tool'!$O$222:$O$321,'Step 4 Support Tool'!$E$222:$E$321,PETREAD!G346)),"")</f>
        <v>0</v>
      </c>
      <c r="AC346" s="860" t="str">
        <f t="shared" si="69"/>
        <v/>
      </c>
      <c r="AD346" s="917">
        <f>SUMIFS('Step 3.3 Heating System'!$J$12:$J$111,'Step 3.3 Heating System'!$C$12:$C$111,PETREAD!$G346,'Step 3.3 Heating System'!$G$12:$G$111,"Removed")</f>
        <v>0</v>
      </c>
      <c r="AE346" s="917">
        <f>SUMIFS('Step 3.3 Heating System'!$J$12:$J$111,'Step 3.3 Heating System'!$C$12:$C$111,PETREAD!$G346,'Step 3.3 Heating System'!$G$12:$G$111,"Retained")</f>
        <v>0</v>
      </c>
      <c r="AF346" s="914" t="str">
        <f t="shared" si="70"/>
        <v/>
      </c>
      <c r="AG346" s="870">
        <f>(SUMIFS('Step 4 Support Tool'!$N$18:$N$217,'Step 4 Support Tool'!$E$18:$E$217,PETREAD!G346)+SUMIFS('Step 4 Support Tool'!$N$222:$N$321,'Step 4 Support Tool'!$E$222:$E$321,PETREAD!G346))</f>
        <v>0</v>
      </c>
      <c r="AH346" s="870" t="str">
        <f>IFERROR(BE346*'Step 5 Project Governance'!D90,"")</f>
        <v/>
      </c>
      <c r="AI346" s="912" t="str">
        <f t="shared" si="66"/>
        <v/>
      </c>
      <c r="AJ346" s="917">
        <f>(SUMIFS('Step 4 Support Tool'!$S$18:$S$217,'Step 4 Support Tool'!$E$18:$E$217,PETREAD!G346)+SUMIFS('Step 4 Support Tool'!$S$222:$S$321,'Step 4 Support Tool'!$E$222:$E$321,PETREAD!G346))</f>
        <v>0</v>
      </c>
      <c r="AK346" s="917" t="str">
        <f t="shared" si="67"/>
        <v/>
      </c>
      <c r="AL346" s="860" t="str">
        <f>IFERROR(SUMIF('Step 4 Support Tool'!$E$18:$E$217,PETREAD!G346,'Step 4 Support Tool'!$N$18:$N$217)/(SUMIF('Step 4 Support Tool'!$E$18:$E$217,PETREAD!G346,'Step 4 Support Tool'!$N$18:$N$217)+SUMIF('Step 4 Support Tool'!$E$222:$E$321,PETREAD!G346,'Step 4 Support Tool'!$N$222:$N$321)),"")</f>
        <v/>
      </c>
      <c r="AM346" s="914" t="str">
        <f>_xlfn.XLOOKUP($G346,'Step 3.3 Heating System'!$C$120:$C$219,'Step 3.3 Heating System'!$AB$120:$AB$219,"",0,1)</f>
        <v/>
      </c>
      <c r="AN346" s="914" t="str">
        <f>_xlfn.XLOOKUP($G346,'Step 3.3 Heating System'!$C$120:$C$219,'Step 3.3 Heating System'!$AC$120:$AC$219,"",0,1)</f>
        <v/>
      </c>
      <c r="AO346" s="1414" t="str">
        <f>IF('Step 3.2 Building Details'!D85="","",'Step 3.2 Building Details'!D85)</f>
        <v/>
      </c>
      <c r="AP346" s="1414" t="str">
        <f>IF('Step 3.2 Building Details'!E85="","",'Step 3.2 Building Details'!E85)</f>
        <v/>
      </c>
      <c r="AQ346" s="1414" t="str">
        <f>IF('Step 3.2 Building Details'!F85="","",'Step 3.2 Building Details'!F85)</f>
        <v/>
      </c>
      <c r="AR346" s="1414" t="str">
        <f>IF('Step 3.2 Building Details'!G85="","",'Step 3.2 Building Details'!G85)</f>
        <v/>
      </c>
      <c r="AS346" s="1414" t="str">
        <f>IF('Step 3.2 Building Details'!H85="","",'Step 3.2 Building Details'!H85)</f>
        <v/>
      </c>
      <c r="AT346" s="1414" t="str">
        <f>IF('Step 3.2 Building Details'!I85="","",'Step 3.2 Building Details'!I85)</f>
        <v/>
      </c>
      <c r="AU346" s="1414" t="str">
        <f>IF('Step 3.2 Building Details'!J85="","",'Step 3.2 Building Details'!J85)</f>
        <v/>
      </c>
      <c r="AV346" s="1414" t="str">
        <f>IF('Step 3.2 Building Details'!K85="","",'Step 3.2 Building Details'!K85)</f>
        <v/>
      </c>
      <c r="AW346" s="1414" t="str">
        <f>IF('Step 3.2 Building Details'!L85="","",'Step 3.2 Building Details'!L85)</f>
        <v/>
      </c>
      <c r="AX346" s="1414" t="str">
        <f>IF('Step 3.2 Building Details'!M85="","",'Step 3.2 Building Details'!M85)</f>
        <v/>
      </c>
      <c r="AY346" s="1414" t="str">
        <f>IF('Step 3.2 Building Details'!N85="","",'Step 3.2 Building Details'!N85)</f>
        <v/>
      </c>
      <c r="AZ346" s="1414" t="str">
        <f>IF('Step 3.2 Building Details'!O85="","",'Step 3.2 Building Details'!O85)</f>
        <v/>
      </c>
      <c r="BB346" s="799" t="s">
        <v>1944</v>
      </c>
      <c r="BC346" s="799"/>
      <c r="BE346" s="860" t="str">
        <f>IFERROR((SUMIFS('Step 4 Support Tool'!$N$18:$N$217,'Step 4 Support Tool'!$E$18:$E$217,PETREAD!G346)+SUMIFS('Step 4 Support Tool'!$N$222:$N$321,'Step 4 Support Tool'!$E$222:$E$321,PETREAD!G346))/'Step 4 Support Tool'!$O$9,"")</f>
        <v/>
      </c>
      <c r="BF346" s="424"/>
      <c r="BG346" s="424"/>
      <c r="BH346" s="424"/>
      <c r="BI346" s="424"/>
      <c r="BJ346" s="424"/>
      <c r="BK346" s="424"/>
      <c r="BL346" s="424"/>
      <c r="BM346" s="424"/>
      <c r="BN346" s="424"/>
      <c r="BO346" s="424"/>
      <c r="BP346" s="424"/>
      <c r="BQ346" s="424"/>
      <c r="BR346" s="424"/>
      <c r="BS346" s="424"/>
      <c r="CL346" s="424"/>
      <c r="CM346" s="424"/>
      <c r="CN346" s="424"/>
      <c r="CO346" s="424"/>
      <c r="CP346" s="424"/>
      <c r="CQ346" s="424"/>
      <c r="CS346" s="424"/>
      <c r="CT346" s="424"/>
      <c r="CU346" s="424"/>
      <c r="CV346" s="424"/>
      <c r="CW346" s="424"/>
      <c r="CX346" s="424"/>
      <c r="CY346" s="424"/>
      <c r="CZ346" s="424"/>
      <c r="DB346" s="424"/>
      <c r="DC346" s="424"/>
      <c r="DD346" s="424"/>
      <c r="DE346" s="424"/>
      <c r="DF346" s="424"/>
      <c r="DG346" s="424"/>
      <c r="DI346" s="424"/>
      <c r="DJ346" s="424"/>
      <c r="DK346" s="424"/>
      <c r="DL346" s="424"/>
      <c r="DM346" s="424"/>
      <c r="DN346" s="424"/>
      <c r="DO346" s="424"/>
      <c r="DP346" s="424"/>
      <c r="DQ346" s="424"/>
      <c r="DR346" s="424"/>
      <c r="DS346" s="424"/>
      <c r="DT346" s="424"/>
      <c r="DU346" s="424"/>
      <c r="DV346" s="424"/>
      <c r="DW346" s="424"/>
      <c r="DX346" s="424"/>
      <c r="DY346" s="424"/>
      <c r="DZ346" s="424"/>
      <c r="EA346" s="424"/>
      <c r="EB346" s="424"/>
      <c r="EC346" s="424"/>
      <c r="ED346" s="424"/>
      <c r="EE346" s="424"/>
      <c r="EF346" s="424"/>
      <c r="EG346" s="424"/>
      <c r="EH346" s="424"/>
      <c r="EI346" s="424"/>
      <c r="EJ346" s="424"/>
      <c r="EK346" s="424"/>
      <c r="EL346" s="424"/>
      <c r="EM346" s="424"/>
      <c r="EN346" s="424"/>
      <c r="EO346" s="424"/>
      <c r="EP346" s="424"/>
      <c r="EQ346" s="424"/>
      <c r="ER346" s="424"/>
      <c r="ES346" s="424"/>
      <c r="ET346" s="424"/>
      <c r="EU346" s="424"/>
      <c r="EV346" s="424"/>
      <c r="EW346" s="424"/>
      <c r="EX346" s="424"/>
      <c r="EY346" s="424"/>
      <c r="EZ346" s="424"/>
      <c r="FA346" s="424"/>
      <c r="FB346" s="424"/>
      <c r="FC346" s="424"/>
      <c r="FD346" s="424"/>
      <c r="FE346" s="424"/>
      <c r="FF346" s="424"/>
      <c r="FG346" s="424"/>
      <c r="FH346" s="424"/>
      <c r="FI346" s="424"/>
      <c r="FJ346" s="424"/>
      <c r="FK346" s="424"/>
      <c r="FL346" s="424"/>
      <c r="FM346" s="424"/>
      <c r="FN346" s="424"/>
      <c r="FO346" s="424"/>
      <c r="FP346" s="424"/>
      <c r="FQ346" s="424"/>
      <c r="FR346" s="424"/>
      <c r="FS346" s="424"/>
      <c r="FT346" s="424"/>
      <c r="FU346" s="424"/>
    </row>
    <row r="347" spans="1:177" ht="12" customHeight="1" x14ac:dyDescent="0.25">
      <c r="A347" s="449" t="str">
        <f t="shared" si="63"/>
        <v/>
      </c>
      <c r="B347" s="449" t="str">
        <f t="shared" si="64"/>
        <v/>
      </c>
      <c r="C347" s="447" t="str">
        <f t="shared" si="65"/>
        <v/>
      </c>
      <c r="D347" s="449" t="str">
        <f>'Step 3.1 Site Details'!C87</f>
        <v>Building 78</v>
      </c>
      <c r="E347" s="449" t="str">
        <f>TRIM('Step 3.1 Site Details'!A87)</f>
        <v/>
      </c>
      <c r="F347" s="447">
        <f>'Step 3.1 Site Details'!B87</f>
        <v>0</v>
      </c>
      <c r="G347" s="449" t="str">
        <f>IF('Step 3.1 Site Details'!D87="","",TRIM('Step 3.1 Site Details'!D87))</f>
        <v/>
      </c>
      <c r="H347" s="447">
        <f>'Step 3.1 Site Details'!E87</f>
        <v>0</v>
      </c>
      <c r="I347" s="447">
        <f>'Step 3.1 Site Details'!F87</f>
        <v>0</v>
      </c>
      <c r="J347" s="952">
        <f>'Step 3.1 Site Details'!G87</f>
        <v>0</v>
      </c>
      <c r="K347" s="995">
        <f>'Step 3.1 Site Details'!H87</f>
        <v>0</v>
      </c>
      <c r="L347" s="447">
        <f>'Step 3.1 Site Details'!I87</f>
        <v>0</v>
      </c>
      <c r="M347" s="996">
        <f>'Step 3.1 Site Details'!J87</f>
        <v>0</v>
      </c>
      <c r="N347" s="996">
        <f>'Step 3.1 Site Details'!K87</f>
        <v>0</v>
      </c>
      <c r="O347" s="959">
        <f>'Step 3.1 Site Details'!L87</f>
        <v>0</v>
      </c>
      <c r="P347" s="959">
        <f>'Step 3.1 Site Details'!M87</f>
        <v>0</v>
      </c>
      <c r="Q347" s="1399">
        <f>'Step 3.1 Site Details'!N87</f>
        <v>0</v>
      </c>
      <c r="R347" s="1399">
        <f>'Step 3.1 Site Details'!O87</f>
        <v>0</v>
      </c>
      <c r="S347" s="955">
        <f>'Step 3.1 Site Details'!P87</f>
        <v>0</v>
      </c>
      <c r="T347" s="955">
        <f>'Step 3.1 Site Details'!Q87</f>
        <v>0</v>
      </c>
      <c r="U347" s="955">
        <f>'Step 3.1 Site Details'!R87</f>
        <v>0</v>
      </c>
      <c r="V347" s="955">
        <f>'Step 3.1 Site Details'!S87</f>
        <v>0</v>
      </c>
      <c r="W347" s="955">
        <f>'Step 3.1 Site Details'!T87</f>
        <v>0</v>
      </c>
      <c r="X347" s="955">
        <f>'Step 3.1 Site Details'!U87</f>
        <v>0</v>
      </c>
      <c r="Y347" s="859">
        <f>IFERROR(((_xlfn.XLOOKUP(G347,'Step 4 Support Tool'!$E$222:$E$321,'Step 4 Support Tool'!$I$222:$I$321,"",0,1)*PETREAD!O347)/100),"")</f>
        <v>0</v>
      </c>
      <c r="Z347" s="859">
        <f>IFERROR(((_xlfn.XLOOKUP(G347,'Step 4 Support Tool'!$E$222:$E$321,'Step 4 Support Tool'!$K$222:$K$321,"",0,1)*PETREAD!P347)/100),"")</f>
        <v>0</v>
      </c>
      <c r="AA347" s="859">
        <f t="shared" si="68"/>
        <v>0</v>
      </c>
      <c r="AB347" s="859">
        <f>IFERROR(AA347-(SUMIFS('Step 4 Support Tool'!$O$18:$O$217,'Step 4 Support Tool'!$E$18:$E$217,PETREAD!G347)+SUMIFS('Step 4 Support Tool'!$O$222:$O$321,'Step 4 Support Tool'!$E$222:$E$321,PETREAD!G347)),"")</f>
        <v>0</v>
      </c>
      <c r="AC347" s="860" t="str">
        <f t="shared" si="69"/>
        <v/>
      </c>
      <c r="AD347" s="917">
        <f>SUMIFS('Step 3.3 Heating System'!$J$12:$J$111,'Step 3.3 Heating System'!$C$12:$C$111,PETREAD!$G347,'Step 3.3 Heating System'!$G$12:$G$111,"Removed")</f>
        <v>0</v>
      </c>
      <c r="AE347" s="917">
        <f>SUMIFS('Step 3.3 Heating System'!$J$12:$J$111,'Step 3.3 Heating System'!$C$12:$C$111,PETREAD!$G347,'Step 3.3 Heating System'!$G$12:$G$111,"Retained")</f>
        <v>0</v>
      </c>
      <c r="AF347" s="914" t="str">
        <f t="shared" si="70"/>
        <v/>
      </c>
      <c r="AG347" s="870">
        <f>(SUMIFS('Step 4 Support Tool'!$N$18:$N$217,'Step 4 Support Tool'!$E$18:$E$217,PETREAD!G347)+SUMIFS('Step 4 Support Tool'!$N$222:$N$321,'Step 4 Support Tool'!$E$222:$E$321,PETREAD!G347))</f>
        <v>0</v>
      </c>
      <c r="AH347" s="870" t="str">
        <f>IFERROR(BE347*'Step 5 Project Governance'!D91,"")</f>
        <v/>
      </c>
      <c r="AI347" s="912" t="str">
        <f t="shared" si="66"/>
        <v/>
      </c>
      <c r="AJ347" s="917">
        <f>(SUMIFS('Step 4 Support Tool'!$S$18:$S$217,'Step 4 Support Tool'!$E$18:$E$217,PETREAD!G347)+SUMIFS('Step 4 Support Tool'!$S$222:$S$321,'Step 4 Support Tool'!$E$222:$E$321,PETREAD!G347))</f>
        <v>0</v>
      </c>
      <c r="AK347" s="917" t="str">
        <f t="shared" si="67"/>
        <v/>
      </c>
      <c r="AL347" s="860" t="str">
        <f>IFERROR(SUMIF('Step 4 Support Tool'!$E$18:$E$217,PETREAD!G347,'Step 4 Support Tool'!$N$18:$N$217)/(SUMIF('Step 4 Support Tool'!$E$18:$E$217,PETREAD!G347,'Step 4 Support Tool'!$N$18:$N$217)+SUMIF('Step 4 Support Tool'!$E$222:$E$321,PETREAD!G347,'Step 4 Support Tool'!$N$222:$N$321)),"")</f>
        <v/>
      </c>
      <c r="AM347" s="914" t="str">
        <f>_xlfn.XLOOKUP($G347,'Step 3.3 Heating System'!$C$120:$C$219,'Step 3.3 Heating System'!$AB$120:$AB$219,"",0,1)</f>
        <v/>
      </c>
      <c r="AN347" s="914" t="str">
        <f>_xlfn.XLOOKUP($G347,'Step 3.3 Heating System'!$C$120:$C$219,'Step 3.3 Heating System'!$AC$120:$AC$219,"",0,1)</f>
        <v/>
      </c>
      <c r="AO347" s="1414" t="str">
        <f>IF('Step 3.2 Building Details'!D86="","",'Step 3.2 Building Details'!D86)</f>
        <v/>
      </c>
      <c r="AP347" s="1414" t="str">
        <f>IF('Step 3.2 Building Details'!E86="","",'Step 3.2 Building Details'!E86)</f>
        <v/>
      </c>
      <c r="AQ347" s="1414" t="str">
        <f>IF('Step 3.2 Building Details'!F86="","",'Step 3.2 Building Details'!F86)</f>
        <v/>
      </c>
      <c r="AR347" s="1414" t="str">
        <f>IF('Step 3.2 Building Details'!G86="","",'Step 3.2 Building Details'!G86)</f>
        <v/>
      </c>
      <c r="AS347" s="1414" t="str">
        <f>IF('Step 3.2 Building Details'!H86="","",'Step 3.2 Building Details'!H86)</f>
        <v/>
      </c>
      <c r="AT347" s="1414" t="str">
        <f>IF('Step 3.2 Building Details'!I86="","",'Step 3.2 Building Details'!I86)</f>
        <v/>
      </c>
      <c r="AU347" s="1414" t="str">
        <f>IF('Step 3.2 Building Details'!J86="","",'Step 3.2 Building Details'!J86)</f>
        <v/>
      </c>
      <c r="AV347" s="1414" t="str">
        <f>IF('Step 3.2 Building Details'!K86="","",'Step 3.2 Building Details'!K86)</f>
        <v/>
      </c>
      <c r="AW347" s="1414" t="str">
        <f>IF('Step 3.2 Building Details'!L86="","",'Step 3.2 Building Details'!L86)</f>
        <v/>
      </c>
      <c r="AX347" s="1414" t="str">
        <f>IF('Step 3.2 Building Details'!M86="","",'Step 3.2 Building Details'!M86)</f>
        <v/>
      </c>
      <c r="AY347" s="1414" t="str">
        <f>IF('Step 3.2 Building Details'!N86="","",'Step 3.2 Building Details'!N86)</f>
        <v/>
      </c>
      <c r="AZ347" s="1414" t="str">
        <f>IF('Step 3.2 Building Details'!O86="","",'Step 3.2 Building Details'!O86)</f>
        <v/>
      </c>
      <c r="BB347" s="799" t="s">
        <v>1945</v>
      </c>
      <c r="BC347" s="799"/>
      <c r="BE347" s="860" t="str">
        <f>IFERROR((SUMIFS('Step 4 Support Tool'!$N$18:$N$217,'Step 4 Support Tool'!$E$18:$E$217,PETREAD!G347)+SUMIFS('Step 4 Support Tool'!$N$222:$N$321,'Step 4 Support Tool'!$E$222:$E$321,PETREAD!G347))/'Step 4 Support Tool'!$O$9,"")</f>
        <v/>
      </c>
      <c r="BF347" s="424"/>
      <c r="BG347" s="424"/>
      <c r="BH347" s="424"/>
      <c r="BI347" s="424"/>
      <c r="BJ347" s="424"/>
      <c r="BK347" s="424"/>
      <c r="BL347" s="424"/>
      <c r="BM347" s="424"/>
      <c r="BN347" s="424"/>
      <c r="BO347" s="424"/>
      <c r="BP347" s="424"/>
      <c r="BQ347" s="424"/>
      <c r="BR347" s="424"/>
      <c r="BS347" s="424"/>
      <c r="CL347" s="424"/>
      <c r="CM347" s="424"/>
      <c r="CN347" s="424"/>
      <c r="CO347" s="424"/>
      <c r="CP347" s="424"/>
      <c r="CQ347" s="424"/>
      <c r="CS347" s="424"/>
      <c r="CT347" s="424"/>
      <c r="CU347" s="424"/>
      <c r="CV347" s="424"/>
      <c r="CW347" s="424"/>
      <c r="CX347" s="424"/>
      <c r="CY347" s="424"/>
      <c r="CZ347" s="424"/>
      <c r="DB347" s="424"/>
      <c r="DC347" s="424"/>
      <c r="DD347" s="424"/>
      <c r="DE347" s="424"/>
      <c r="DF347" s="424"/>
      <c r="DG347" s="424"/>
      <c r="DI347" s="424"/>
      <c r="DJ347" s="424"/>
      <c r="DK347" s="424"/>
      <c r="DL347" s="424"/>
      <c r="DM347" s="424"/>
      <c r="DN347" s="424"/>
      <c r="DO347" s="424"/>
      <c r="DP347" s="424"/>
      <c r="DQ347" s="424"/>
      <c r="DR347" s="424"/>
      <c r="DS347" s="424"/>
      <c r="DT347" s="424"/>
      <c r="DU347" s="424"/>
      <c r="DV347" s="424"/>
      <c r="DW347" s="424"/>
      <c r="DX347" s="424"/>
      <c r="DY347" s="424"/>
      <c r="DZ347" s="424"/>
      <c r="EA347" s="424"/>
      <c r="EB347" s="424"/>
      <c r="EC347" s="424"/>
      <c r="ED347" s="424"/>
      <c r="EE347" s="424"/>
      <c r="EF347" s="424"/>
      <c r="EG347" s="424"/>
      <c r="EH347" s="424"/>
      <c r="EI347" s="424"/>
      <c r="EJ347" s="424"/>
      <c r="EK347" s="424"/>
      <c r="EL347" s="424"/>
      <c r="EM347" s="424"/>
      <c r="EN347" s="424"/>
      <c r="EO347" s="424"/>
      <c r="EP347" s="424"/>
      <c r="EQ347" s="424"/>
      <c r="ER347" s="424"/>
      <c r="ES347" s="424"/>
      <c r="ET347" s="424"/>
      <c r="EU347" s="424"/>
      <c r="EV347" s="424"/>
      <c r="EW347" s="424"/>
      <c r="EX347" s="424"/>
      <c r="EY347" s="424"/>
      <c r="EZ347" s="424"/>
      <c r="FA347" s="424"/>
      <c r="FB347" s="424"/>
      <c r="FC347" s="424"/>
      <c r="FD347" s="424"/>
      <c r="FE347" s="424"/>
      <c r="FF347" s="424"/>
      <c r="FG347" s="424"/>
      <c r="FH347" s="424"/>
      <c r="FI347" s="424"/>
      <c r="FJ347" s="424"/>
      <c r="FK347" s="424"/>
      <c r="FL347" s="424"/>
      <c r="FM347" s="424"/>
      <c r="FN347" s="424"/>
      <c r="FO347" s="424"/>
      <c r="FP347" s="424"/>
      <c r="FQ347" s="424"/>
      <c r="FR347" s="424"/>
      <c r="FS347" s="424"/>
      <c r="FT347" s="424"/>
      <c r="FU347" s="424"/>
    </row>
    <row r="348" spans="1:177" ht="12" customHeight="1" x14ac:dyDescent="0.25">
      <c r="A348" s="449" t="str">
        <f t="shared" si="63"/>
        <v/>
      </c>
      <c r="B348" s="449" t="str">
        <f t="shared" si="64"/>
        <v/>
      </c>
      <c r="C348" s="447" t="str">
        <f t="shared" si="65"/>
        <v/>
      </c>
      <c r="D348" s="449" t="str">
        <f>'Step 3.1 Site Details'!C88</f>
        <v>Building 79</v>
      </c>
      <c r="E348" s="449" t="str">
        <f>TRIM('Step 3.1 Site Details'!A88)</f>
        <v/>
      </c>
      <c r="F348" s="447">
        <f>'Step 3.1 Site Details'!B88</f>
        <v>0</v>
      </c>
      <c r="G348" s="449" t="str">
        <f>IF('Step 3.1 Site Details'!D88="","",TRIM('Step 3.1 Site Details'!D88))</f>
        <v/>
      </c>
      <c r="H348" s="447">
        <f>'Step 3.1 Site Details'!E88</f>
        <v>0</v>
      </c>
      <c r="I348" s="447">
        <f>'Step 3.1 Site Details'!F88</f>
        <v>0</v>
      </c>
      <c r="J348" s="952">
        <f>'Step 3.1 Site Details'!G88</f>
        <v>0</v>
      </c>
      <c r="K348" s="995">
        <f>'Step 3.1 Site Details'!H88</f>
        <v>0</v>
      </c>
      <c r="L348" s="447">
        <f>'Step 3.1 Site Details'!I88</f>
        <v>0</v>
      </c>
      <c r="M348" s="996">
        <f>'Step 3.1 Site Details'!J88</f>
        <v>0</v>
      </c>
      <c r="N348" s="996">
        <f>'Step 3.1 Site Details'!K88</f>
        <v>0</v>
      </c>
      <c r="O348" s="959">
        <f>'Step 3.1 Site Details'!L88</f>
        <v>0</v>
      </c>
      <c r="P348" s="959">
        <f>'Step 3.1 Site Details'!M88</f>
        <v>0</v>
      </c>
      <c r="Q348" s="1399">
        <f>'Step 3.1 Site Details'!N88</f>
        <v>0</v>
      </c>
      <c r="R348" s="1399">
        <f>'Step 3.1 Site Details'!O88</f>
        <v>0</v>
      </c>
      <c r="S348" s="955">
        <f>'Step 3.1 Site Details'!P88</f>
        <v>0</v>
      </c>
      <c r="T348" s="955">
        <f>'Step 3.1 Site Details'!Q88</f>
        <v>0</v>
      </c>
      <c r="U348" s="955">
        <f>'Step 3.1 Site Details'!R88</f>
        <v>0</v>
      </c>
      <c r="V348" s="955">
        <f>'Step 3.1 Site Details'!S88</f>
        <v>0</v>
      </c>
      <c r="W348" s="955">
        <f>'Step 3.1 Site Details'!T88</f>
        <v>0</v>
      </c>
      <c r="X348" s="955">
        <f>'Step 3.1 Site Details'!U88</f>
        <v>0</v>
      </c>
      <c r="Y348" s="859">
        <f>IFERROR(((_xlfn.XLOOKUP(G348,'Step 4 Support Tool'!$E$222:$E$321,'Step 4 Support Tool'!$I$222:$I$321,"",0,1)*PETREAD!O348)/100),"")</f>
        <v>0</v>
      </c>
      <c r="Z348" s="859">
        <f>IFERROR(((_xlfn.XLOOKUP(G348,'Step 4 Support Tool'!$E$222:$E$321,'Step 4 Support Tool'!$K$222:$K$321,"",0,1)*PETREAD!P348)/100),"")</f>
        <v>0</v>
      </c>
      <c r="AA348" s="859">
        <f t="shared" si="68"/>
        <v>0</v>
      </c>
      <c r="AB348" s="859">
        <f>IFERROR(AA348-(SUMIFS('Step 4 Support Tool'!$O$18:$O$217,'Step 4 Support Tool'!$E$18:$E$217,PETREAD!G348)+SUMIFS('Step 4 Support Tool'!$O$222:$O$321,'Step 4 Support Tool'!$E$222:$E$321,PETREAD!G348)),"")</f>
        <v>0</v>
      </c>
      <c r="AC348" s="860" t="str">
        <f t="shared" si="69"/>
        <v/>
      </c>
      <c r="AD348" s="917">
        <f>SUMIFS('Step 3.3 Heating System'!$J$12:$J$111,'Step 3.3 Heating System'!$C$12:$C$111,PETREAD!$G348,'Step 3.3 Heating System'!$G$12:$G$111,"Removed")</f>
        <v>0</v>
      </c>
      <c r="AE348" s="917">
        <f>SUMIFS('Step 3.3 Heating System'!$J$12:$J$111,'Step 3.3 Heating System'!$C$12:$C$111,PETREAD!$G348,'Step 3.3 Heating System'!$G$12:$G$111,"Retained")</f>
        <v>0</v>
      </c>
      <c r="AF348" s="914" t="str">
        <f t="shared" si="70"/>
        <v/>
      </c>
      <c r="AG348" s="870">
        <f>(SUMIFS('Step 4 Support Tool'!$N$18:$N$217,'Step 4 Support Tool'!$E$18:$E$217,PETREAD!G348)+SUMIFS('Step 4 Support Tool'!$N$222:$N$321,'Step 4 Support Tool'!$E$222:$E$321,PETREAD!G348))</f>
        <v>0</v>
      </c>
      <c r="AH348" s="870" t="str">
        <f>IFERROR(BE348*'Step 5 Project Governance'!D92,"")</f>
        <v/>
      </c>
      <c r="AI348" s="912" t="str">
        <f t="shared" si="66"/>
        <v/>
      </c>
      <c r="AJ348" s="917">
        <f>(SUMIFS('Step 4 Support Tool'!$S$18:$S$217,'Step 4 Support Tool'!$E$18:$E$217,PETREAD!G348)+SUMIFS('Step 4 Support Tool'!$S$222:$S$321,'Step 4 Support Tool'!$E$222:$E$321,PETREAD!G348))</f>
        <v>0</v>
      </c>
      <c r="AK348" s="917" t="str">
        <f t="shared" si="67"/>
        <v/>
      </c>
      <c r="AL348" s="860" t="str">
        <f>IFERROR(SUMIF('Step 4 Support Tool'!$E$18:$E$217,PETREAD!G348,'Step 4 Support Tool'!$N$18:$N$217)/(SUMIF('Step 4 Support Tool'!$E$18:$E$217,PETREAD!G348,'Step 4 Support Tool'!$N$18:$N$217)+SUMIF('Step 4 Support Tool'!$E$222:$E$321,PETREAD!G348,'Step 4 Support Tool'!$N$222:$N$321)),"")</f>
        <v/>
      </c>
      <c r="AM348" s="914" t="str">
        <f>_xlfn.XLOOKUP($G348,'Step 3.3 Heating System'!$C$120:$C$219,'Step 3.3 Heating System'!$AB$120:$AB$219,"",0,1)</f>
        <v/>
      </c>
      <c r="AN348" s="914" t="str">
        <f>_xlfn.XLOOKUP($G348,'Step 3.3 Heating System'!$C$120:$C$219,'Step 3.3 Heating System'!$AC$120:$AC$219,"",0,1)</f>
        <v/>
      </c>
      <c r="AO348" s="1414" t="str">
        <f>IF('Step 3.2 Building Details'!D87="","",'Step 3.2 Building Details'!D87)</f>
        <v/>
      </c>
      <c r="AP348" s="1414" t="str">
        <f>IF('Step 3.2 Building Details'!E87="","",'Step 3.2 Building Details'!E87)</f>
        <v/>
      </c>
      <c r="AQ348" s="1414" t="str">
        <f>IF('Step 3.2 Building Details'!F87="","",'Step 3.2 Building Details'!F87)</f>
        <v/>
      </c>
      <c r="AR348" s="1414" t="str">
        <f>IF('Step 3.2 Building Details'!G87="","",'Step 3.2 Building Details'!G87)</f>
        <v/>
      </c>
      <c r="AS348" s="1414" t="str">
        <f>IF('Step 3.2 Building Details'!H87="","",'Step 3.2 Building Details'!H87)</f>
        <v/>
      </c>
      <c r="AT348" s="1414" t="str">
        <f>IF('Step 3.2 Building Details'!I87="","",'Step 3.2 Building Details'!I87)</f>
        <v/>
      </c>
      <c r="AU348" s="1414" t="str">
        <f>IF('Step 3.2 Building Details'!J87="","",'Step 3.2 Building Details'!J87)</f>
        <v/>
      </c>
      <c r="AV348" s="1414" t="str">
        <f>IF('Step 3.2 Building Details'!K87="","",'Step 3.2 Building Details'!K87)</f>
        <v/>
      </c>
      <c r="AW348" s="1414" t="str">
        <f>IF('Step 3.2 Building Details'!L87="","",'Step 3.2 Building Details'!L87)</f>
        <v/>
      </c>
      <c r="AX348" s="1414" t="str">
        <f>IF('Step 3.2 Building Details'!M87="","",'Step 3.2 Building Details'!M87)</f>
        <v/>
      </c>
      <c r="AY348" s="1414" t="str">
        <f>IF('Step 3.2 Building Details'!N87="","",'Step 3.2 Building Details'!N87)</f>
        <v/>
      </c>
      <c r="AZ348" s="1414" t="str">
        <f>IF('Step 3.2 Building Details'!O87="","",'Step 3.2 Building Details'!O87)</f>
        <v/>
      </c>
      <c r="BB348" s="799" t="s">
        <v>1946</v>
      </c>
      <c r="BC348" s="799"/>
      <c r="BE348" s="860" t="str">
        <f>IFERROR((SUMIFS('Step 4 Support Tool'!$N$18:$N$217,'Step 4 Support Tool'!$E$18:$E$217,PETREAD!G348)+SUMIFS('Step 4 Support Tool'!$N$222:$N$321,'Step 4 Support Tool'!$E$222:$E$321,PETREAD!G348))/'Step 4 Support Tool'!$O$9,"")</f>
        <v/>
      </c>
      <c r="BF348" s="424"/>
      <c r="BG348" s="424"/>
      <c r="BH348" s="424"/>
      <c r="BI348" s="424"/>
      <c r="BJ348" s="424"/>
      <c r="BK348" s="424"/>
      <c r="BL348" s="424"/>
      <c r="BM348" s="424"/>
      <c r="BN348" s="424"/>
      <c r="BO348" s="424"/>
      <c r="BP348" s="424"/>
      <c r="BQ348" s="424"/>
      <c r="BR348" s="424"/>
      <c r="BS348" s="424"/>
      <c r="CL348" s="424"/>
      <c r="CM348" s="424"/>
      <c r="CN348" s="424"/>
      <c r="CO348" s="424"/>
      <c r="CP348" s="424"/>
      <c r="CQ348" s="424"/>
      <c r="CS348" s="424"/>
      <c r="CT348" s="424"/>
      <c r="CU348" s="424"/>
      <c r="CV348" s="424"/>
      <c r="CW348" s="424"/>
      <c r="CX348" s="424"/>
      <c r="CY348" s="424"/>
      <c r="CZ348" s="424"/>
      <c r="DB348" s="424"/>
      <c r="DC348" s="424"/>
      <c r="DD348" s="424"/>
      <c r="DE348" s="424"/>
      <c r="DF348" s="424"/>
      <c r="DG348" s="424"/>
      <c r="DI348" s="424"/>
      <c r="DJ348" s="424"/>
      <c r="DK348" s="424"/>
      <c r="DL348" s="424"/>
      <c r="DM348" s="424"/>
      <c r="DN348" s="424"/>
      <c r="DO348" s="424"/>
      <c r="DP348" s="424"/>
      <c r="DQ348" s="424"/>
      <c r="DR348" s="424"/>
      <c r="DS348" s="424"/>
      <c r="DT348" s="424"/>
      <c r="DU348" s="424"/>
      <c r="DV348" s="424"/>
      <c r="DW348" s="424"/>
      <c r="DX348" s="424"/>
      <c r="DY348" s="424"/>
      <c r="DZ348" s="424"/>
      <c r="EA348" s="424"/>
      <c r="EB348" s="424"/>
      <c r="EC348" s="424"/>
      <c r="ED348" s="424"/>
      <c r="EE348" s="424"/>
      <c r="EF348" s="424"/>
      <c r="EG348" s="424"/>
      <c r="EH348" s="424"/>
      <c r="EI348" s="424"/>
      <c r="EJ348" s="424"/>
      <c r="EK348" s="424"/>
      <c r="EL348" s="424"/>
      <c r="EM348" s="424"/>
      <c r="EN348" s="424"/>
      <c r="EO348" s="424"/>
      <c r="EP348" s="424"/>
      <c r="EQ348" s="424"/>
      <c r="ER348" s="424"/>
      <c r="ES348" s="424"/>
      <c r="ET348" s="424"/>
      <c r="EU348" s="424"/>
      <c r="EV348" s="424"/>
      <c r="EW348" s="424"/>
      <c r="EX348" s="424"/>
      <c r="EY348" s="424"/>
      <c r="EZ348" s="424"/>
      <c r="FA348" s="424"/>
      <c r="FB348" s="424"/>
      <c r="FC348" s="424"/>
      <c r="FD348" s="424"/>
      <c r="FE348" s="424"/>
      <c r="FF348" s="424"/>
      <c r="FG348" s="424"/>
      <c r="FH348" s="424"/>
      <c r="FI348" s="424"/>
      <c r="FJ348" s="424"/>
      <c r="FK348" s="424"/>
      <c r="FL348" s="424"/>
      <c r="FM348" s="424"/>
      <c r="FN348" s="424"/>
      <c r="FO348" s="424"/>
      <c r="FP348" s="424"/>
      <c r="FQ348" s="424"/>
      <c r="FR348" s="424"/>
      <c r="FS348" s="424"/>
      <c r="FT348" s="424"/>
      <c r="FU348" s="424"/>
    </row>
    <row r="349" spans="1:177" ht="12" customHeight="1" x14ac:dyDescent="0.25">
      <c r="A349" s="449" t="str">
        <f t="shared" si="63"/>
        <v/>
      </c>
      <c r="B349" s="449" t="str">
        <f t="shared" si="64"/>
        <v/>
      </c>
      <c r="C349" s="447" t="str">
        <f t="shared" si="65"/>
        <v/>
      </c>
      <c r="D349" s="449" t="str">
        <f>'Step 3.1 Site Details'!C89</f>
        <v>Building 80</v>
      </c>
      <c r="E349" s="449" t="str">
        <f>TRIM('Step 3.1 Site Details'!A89)</f>
        <v/>
      </c>
      <c r="F349" s="447">
        <f>'Step 3.1 Site Details'!B89</f>
        <v>0</v>
      </c>
      <c r="G349" s="449" t="str">
        <f>IF('Step 3.1 Site Details'!D89="","",TRIM('Step 3.1 Site Details'!D89))</f>
        <v/>
      </c>
      <c r="H349" s="447">
        <f>'Step 3.1 Site Details'!E89</f>
        <v>0</v>
      </c>
      <c r="I349" s="447">
        <f>'Step 3.1 Site Details'!F89</f>
        <v>0</v>
      </c>
      <c r="J349" s="952">
        <f>'Step 3.1 Site Details'!G89</f>
        <v>0</v>
      </c>
      <c r="K349" s="995">
        <f>'Step 3.1 Site Details'!H89</f>
        <v>0</v>
      </c>
      <c r="L349" s="447">
        <f>'Step 3.1 Site Details'!I89</f>
        <v>0</v>
      </c>
      <c r="M349" s="996">
        <f>'Step 3.1 Site Details'!J89</f>
        <v>0</v>
      </c>
      <c r="N349" s="996">
        <f>'Step 3.1 Site Details'!K89</f>
        <v>0</v>
      </c>
      <c r="O349" s="959">
        <f>'Step 3.1 Site Details'!L89</f>
        <v>0</v>
      </c>
      <c r="P349" s="959">
        <f>'Step 3.1 Site Details'!M89</f>
        <v>0</v>
      </c>
      <c r="Q349" s="1399">
        <f>'Step 3.1 Site Details'!N89</f>
        <v>0</v>
      </c>
      <c r="R349" s="1399">
        <f>'Step 3.1 Site Details'!O89</f>
        <v>0</v>
      </c>
      <c r="S349" s="955">
        <f>'Step 3.1 Site Details'!P89</f>
        <v>0</v>
      </c>
      <c r="T349" s="955">
        <f>'Step 3.1 Site Details'!Q89</f>
        <v>0</v>
      </c>
      <c r="U349" s="955">
        <f>'Step 3.1 Site Details'!R89</f>
        <v>0</v>
      </c>
      <c r="V349" s="955">
        <f>'Step 3.1 Site Details'!S89</f>
        <v>0</v>
      </c>
      <c r="W349" s="955">
        <f>'Step 3.1 Site Details'!T89</f>
        <v>0</v>
      </c>
      <c r="X349" s="955">
        <f>'Step 3.1 Site Details'!U89</f>
        <v>0</v>
      </c>
      <c r="Y349" s="859">
        <f>IFERROR(((_xlfn.XLOOKUP(G349,'Step 4 Support Tool'!$E$222:$E$321,'Step 4 Support Tool'!$I$222:$I$321,"",0,1)*PETREAD!O349)/100),"")</f>
        <v>0</v>
      </c>
      <c r="Z349" s="859">
        <f>IFERROR(((_xlfn.XLOOKUP(G349,'Step 4 Support Tool'!$E$222:$E$321,'Step 4 Support Tool'!$K$222:$K$321,"",0,1)*PETREAD!P349)/100),"")</f>
        <v>0</v>
      </c>
      <c r="AA349" s="859">
        <f t="shared" si="68"/>
        <v>0</v>
      </c>
      <c r="AB349" s="859">
        <f>IFERROR(AA349-(SUMIFS('Step 4 Support Tool'!$O$18:$O$217,'Step 4 Support Tool'!$E$18:$E$217,PETREAD!G349)+SUMIFS('Step 4 Support Tool'!$O$222:$O$321,'Step 4 Support Tool'!$E$222:$E$321,PETREAD!G349)),"")</f>
        <v>0</v>
      </c>
      <c r="AC349" s="860" t="str">
        <f t="shared" si="69"/>
        <v/>
      </c>
      <c r="AD349" s="917">
        <f>SUMIFS('Step 3.3 Heating System'!$J$12:$J$111,'Step 3.3 Heating System'!$C$12:$C$111,PETREAD!$G349,'Step 3.3 Heating System'!$G$12:$G$111,"Removed")</f>
        <v>0</v>
      </c>
      <c r="AE349" s="917">
        <f>SUMIFS('Step 3.3 Heating System'!$J$12:$J$111,'Step 3.3 Heating System'!$C$12:$C$111,PETREAD!$G349,'Step 3.3 Heating System'!$G$12:$G$111,"Retained")</f>
        <v>0</v>
      </c>
      <c r="AF349" s="914" t="str">
        <f t="shared" si="70"/>
        <v/>
      </c>
      <c r="AG349" s="870">
        <f>(SUMIFS('Step 4 Support Tool'!$N$18:$N$217,'Step 4 Support Tool'!$E$18:$E$217,PETREAD!G349)+SUMIFS('Step 4 Support Tool'!$N$222:$N$321,'Step 4 Support Tool'!$E$222:$E$321,PETREAD!G349))</f>
        <v>0</v>
      </c>
      <c r="AH349" s="870" t="str">
        <f>IFERROR(BE349*'Step 5 Project Governance'!D93,"")</f>
        <v/>
      </c>
      <c r="AI349" s="912" t="str">
        <f t="shared" si="66"/>
        <v/>
      </c>
      <c r="AJ349" s="917">
        <f>(SUMIFS('Step 4 Support Tool'!$S$18:$S$217,'Step 4 Support Tool'!$E$18:$E$217,PETREAD!G349)+SUMIFS('Step 4 Support Tool'!$S$222:$S$321,'Step 4 Support Tool'!$E$222:$E$321,PETREAD!G349))</f>
        <v>0</v>
      </c>
      <c r="AK349" s="917" t="str">
        <f t="shared" si="67"/>
        <v/>
      </c>
      <c r="AL349" s="860" t="str">
        <f>IFERROR(SUMIF('Step 4 Support Tool'!$E$18:$E$217,PETREAD!G349,'Step 4 Support Tool'!$N$18:$N$217)/(SUMIF('Step 4 Support Tool'!$E$18:$E$217,PETREAD!G349,'Step 4 Support Tool'!$N$18:$N$217)+SUMIF('Step 4 Support Tool'!$E$222:$E$321,PETREAD!G349,'Step 4 Support Tool'!$N$222:$N$321)),"")</f>
        <v/>
      </c>
      <c r="AM349" s="914" t="str">
        <f>_xlfn.XLOOKUP($G349,'Step 3.3 Heating System'!$C$120:$C$219,'Step 3.3 Heating System'!$AB$120:$AB$219,"",0,1)</f>
        <v/>
      </c>
      <c r="AN349" s="914" t="str">
        <f>_xlfn.XLOOKUP($G349,'Step 3.3 Heating System'!$C$120:$C$219,'Step 3.3 Heating System'!$AC$120:$AC$219,"",0,1)</f>
        <v/>
      </c>
      <c r="AO349" s="1414" t="str">
        <f>IF('Step 3.2 Building Details'!D88="","",'Step 3.2 Building Details'!D88)</f>
        <v/>
      </c>
      <c r="AP349" s="1414" t="str">
        <f>IF('Step 3.2 Building Details'!E88="","",'Step 3.2 Building Details'!E88)</f>
        <v/>
      </c>
      <c r="AQ349" s="1414" t="str">
        <f>IF('Step 3.2 Building Details'!F88="","",'Step 3.2 Building Details'!F88)</f>
        <v/>
      </c>
      <c r="AR349" s="1414" t="str">
        <f>IF('Step 3.2 Building Details'!G88="","",'Step 3.2 Building Details'!G88)</f>
        <v/>
      </c>
      <c r="AS349" s="1414" t="str">
        <f>IF('Step 3.2 Building Details'!H88="","",'Step 3.2 Building Details'!H88)</f>
        <v/>
      </c>
      <c r="AT349" s="1414" t="str">
        <f>IF('Step 3.2 Building Details'!I88="","",'Step 3.2 Building Details'!I88)</f>
        <v/>
      </c>
      <c r="AU349" s="1414" t="str">
        <f>IF('Step 3.2 Building Details'!J88="","",'Step 3.2 Building Details'!J88)</f>
        <v/>
      </c>
      <c r="AV349" s="1414" t="str">
        <f>IF('Step 3.2 Building Details'!K88="","",'Step 3.2 Building Details'!K88)</f>
        <v/>
      </c>
      <c r="AW349" s="1414" t="str">
        <f>IF('Step 3.2 Building Details'!L88="","",'Step 3.2 Building Details'!L88)</f>
        <v/>
      </c>
      <c r="AX349" s="1414" t="str">
        <f>IF('Step 3.2 Building Details'!M88="","",'Step 3.2 Building Details'!M88)</f>
        <v/>
      </c>
      <c r="AY349" s="1414" t="str">
        <f>IF('Step 3.2 Building Details'!N88="","",'Step 3.2 Building Details'!N88)</f>
        <v/>
      </c>
      <c r="AZ349" s="1414" t="str">
        <f>IF('Step 3.2 Building Details'!O88="","",'Step 3.2 Building Details'!O88)</f>
        <v/>
      </c>
      <c r="BB349" s="799" t="s">
        <v>1947</v>
      </c>
      <c r="BC349" s="799"/>
      <c r="BE349" s="860" t="str">
        <f>IFERROR((SUMIFS('Step 4 Support Tool'!$N$18:$N$217,'Step 4 Support Tool'!$E$18:$E$217,PETREAD!G349)+SUMIFS('Step 4 Support Tool'!$N$222:$N$321,'Step 4 Support Tool'!$E$222:$E$321,PETREAD!G349))/'Step 4 Support Tool'!$O$9,"")</f>
        <v/>
      </c>
      <c r="BF349" s="424"/>
      <c r="BG349" s="424"/>
      <c r="BH349" s="424"/>
      <c r="BI349" s="424"/>
      <c r="BJ349" s="424"/>
      <c r="BK349" s="424"/>
      <c r="BL349" s="424"/>
      <c r="BM349" s="424"/>
      <c r="BN349" s="424"/>
      <c r="BO349" s="424"/>
      <c r="BP349" s="424"/>
      <c r="BQ349" s="424"/>
      <c r="BR349" s="424"/>
      <c r="BS349" s="424"/>
      <c r="CL349" s="424"/>
      <c r="CM349" s="424"/>
      <c r="CN349" s="424"/>
      <c r="CO349" s="424"/>
      <c r="CP349" s="424"/>
      <c r="CQ349" s="424"/>
      <c r="CS349" s="424"/>
      <c r="CT349" s="424"/>
      <c r="CU349" s="424"/>
      <c r="CV349" s="424"/>
      <c r="CW349" s="424"/>
      <c r="CX349" s="424"/>
      <c r="CY349" s="424"/>
      <c r="CZ349" s="424"/>
      <c r="DB349" s="424"/>
      <c r="DC349" s="424"/>
      <c r="DD349" s="424"/>
      <c r="DE349" s="424"/>
      <c r="DF349" s="424"/>
      <c r="DG349" s="424"/>
      <c r="DI349" s="424"/>
      <c r="DJ349" s="424"/>
      <c r="DK349" s="424"/>
      <c r="DL349" s="424"/>
      <c r="DM349" s="424"/>
      <c r="DN349" s="424"/>
      <c r="DO349" s="424"/>
      <c r="DP349" s="424"/>
      <c r="DQ349" s="424"/>
      <c r="DR349" s="424"/>
      <c r="DS349" s="424"/>
      <c r="DT349" s="424"/>
      <c r="DU349" s="424"/>
      <c r="DV349" s="424"/>
      <c r="DW349" s="424"/>
      <c r="DX349" s="424"/>
      <c r="DY349" s="424"/>
      <c r="DZ349" s="424"/>
      <c r="EA349" s="424"/>
      <c r="EB349" s="424"/>
      <c r="EC349" s="424"/>
      <c r="ED349" s="424"/>
      <c r="EE349" s="424"/>
      <c r="EF349" s="424"/>
      <c r="EG349" s="424"/>
      <c r="EH349" s="424"/>
      <c r="EI349" s="424"/>
      <c r="EJ349" s="424"/>
      <c r="EK349" s="424"/>
      <c r="EL349" s="424"/>
      <c r="EM349" s="424"/>
      <c r="EN349" s="424"/>
      <c r="EO349" s="424"/>
      <c r="EP349" s="424"/>
      <c r="EQ349" s="424"/>
      <c r="ER349" s="424"/>
      <c r="ES349" s="424"/>
      <c r="ET349" s="424"/>
      <c r="EU349" s="424"/>
      <c r="EV349" s="424"/>
      <c r="EW349" s="424"/>
      <c r="EX349" s="424"/>
      <c r="EY349" s="424"/>
      <c r="EZ349" s="424"/>
      <c r="FA349" s="424"/>
      <c r="FB349" s="424"/>
      <c r="FC349" s="424"/>
      <c r="FD349" s="424"/>
      <c r="FE349" s="424"/>
      <c r="FF349" s="424"/>
      <c r="FG349" s="424"/>
      <c r="FH349" s="424"/>
      <c r="FI349" s="424"/>
      <c r="FJ349" s="424"/>
      <c r="FK349" s="424"/>
      <c r="FL349" s="424"/>
      <c r="FM349" s="424"/>
      <c r="FN349" s="424"/>
      <c r="FO349" s="424"/>
      <c r="FP349" s="424"/>
      <c r="FQ349" s="424"/>
      <c r="FR349" s="424"/>
      <c r="FS349" s="424"/>
      <c r="FT349" s="424"/>
      <c r="FU349" s="424"/>
    </row>
    <row r="350" spans="1:177" ht="12" customHeight="1" x14ac:dyDescent="0.25">
      <c r="A350" s="449" t="str">
        <f t="shared" si="63"/>
        <v/>
      </c>
      <c r="B350" s="449" t="str">
        <f t="shared" si="64"/>
        <v/>
      </c>
      <c r="C350" s="447" t="str">
        <f t="shared" si="65"/>
        <v/>
      </c>
      <c r="D350" s="449" t="str">
        <f>'Step 3.1 Site Details'!C90</f>
        <v>Building 81</v>
      </c>
      <c r="E350" s="449" t="str">
        <f>TRIM('Step 3.1 Site Details'!A90)</f>
        <v/>
      </c>
      <c r="F350" s="447">
        <f>'Step 3.1 Site Details'!B90</f>
        <v>0</v>
      </c>
      <c r="G350" s="449" t="str">
        <f>IF('Step 3.1 Site Details'!D90="","",TRIM('Step 3.1 Site Details'!D90))</f>
        <v/>
      </c>
      <c r="H350" s="447">
        <f>'Step 3.1 Site Details'!E90</f>
        <v>0</v>
      </c>
      <c r="I350" s="447">
        <f>'Step 3.1 Site Details'!F90</f>
        <v>0</v>
      </c>
      <c r="J350" s="952">
        <f>'Step 3.1 Site Details'!G90</f>
        <v>0</v>
      </c>
      <c r="K350" s="995">
        <f>'Step 3.1 Site Details'!H90</f>
        <v>0</v>
      </c>
      <c r="L350" s="447">
        <f>'Step 3.1 Site Details'!I90</f>
        <v>0</v>
      </c>
      <c r="M350" s="996">
        <f>'Step 3.1 Site Details'!J90</f>
        <v>0</v>
      </c>
      <c r="N350" s="996">
        <f>'Step 3.1 Site Details'!K90</f>
        <v>0</v>
      </c>
      <c r="O350" s="959">
        <f>'Step 3.1 Site Details'!L90</f>
        <v>0</v>
      </c>
      <c r="P350" s="959">
        <f>'Step 3.1 Site Details'!M90</f>
        <v>0</v>
      </c>
      <c r="Q350" s="1399">
        <f>'Step 3.1 Site Details'!N90</f>
        <v>0</v>
      </c>
      <c r="R350" s="1399">
        <f>'Step 3.1 Site Details'!O90</f>
        <v>0</v>
      </c>
      <c r="S350" s="955">
        <f>'Step 3.1 Site Details'!P90</f>
        <v>0</v>
      </c>
      <c r="T350" s="955">
        <f>'Step 3.1 Site Details'!Q90</f>
        <v>0</v>
      </c>
      <c r="U350" s="955">
        <f>'Step 3.1 Site Details'!R90</f>
        <v>0</v>
      </c>
      <c r="V350" s="955">
        <f>'Step 3.1 Site Details'!S90</f>
        <v>0</v>
      </c>
      <c r="W350" s="955">
        <f>'Step 3.1 Site Details'!T90</f>
        <v>0</v>
      </c>
      <c r="X350" s="955">
        <f>'Step 3.1 Site Details'!U90</f>
        <v>0</v>
      </c>
      <c r="Y350" s="859">
        <f>IFERROR(((_xlfn.XLOOKUP(G350,'Step 4 Support Tool'!$E$222:$E$321,'Step 4 Support Tool'!$I$222:$I$321,"",0,1)*PETREAD!O350)/100),"")</f>
        <v>0</v>
      </c>
      <c r="Z350" s="859">
        <f>IFERROR(((_xlfn.XLOOKUP(G350,'Step 4 Support Tool'!$E$222:$E$321,'Step 4 Support Tool'!$K$222:$K$321,"",0,1)*PETREAD!P350)/100),"")</f>
        <v>0</v>
      </c>
      <c r="AA350" s="859">
        <f t="shared" si="68"/>
        <v>0</v>
      </c>
      <c r="AB350" s="859">
        <f>IFERROR(AA350-(SUMIFS('Step 4 Support Tool'!$O$18:$O$217,'Step 4 Support Tool'!$E$18:$E$217,PETREAD!G350)+SUMIFS('Step 4 Support Tool'!$O$222:$O$321,'Step 4 Support Tool'!$E$222:$E$321,PETREAD!G350)),"")</f>
        <v>0</v>
      </c>
      <c r="AC350" s="860" t="str">
        <f t="shared" si="69"/>
        <v/>
      </c>
      <c r="AD350" s="917">
        <f>SUMIFS('Step 3.3 Heating System'!$J$12:$J$111,'Step 3.3 Heating System'!$C$12:$C$111,PETREAD!$G350,'Step 3.3 Heating System'!$G$12:$G$111,"Removed")</f>
        <v>0</v>
      </c>
      <c r="AE350" s="917">
        <f>SUMIFS('Step 3.3 Heating System'!$J$12:$J$111,'Step 3.3 Heating System'!$C$12:$C$111,PETREAD!$G350,'Step 3.3 Heating System'!$G$12:$G$111,"Retained")</f>
        <v>0</v>
      </c>
      <c r="AF350" s="914" t="str">
        <f t="shared" si="70"/>
        <v/>
      </c>
      <c r="AG350" s="870">
        <f>(SUMIFS('Step 4 Support Tool'!$N$18:$N$217,'Step 4 Support Tool'!$E$18:$E$217,PETREAD!G350)+SUMIFS('Step 4 Support Tool'!$N$222:$N$321,'Step 4 Support Tool'!$E$222:$E$321,PETREAD!G350))</f>
        <v>0</v>
      </c>
      <c r="AH350" s="870" t="str">
        <f>IFERROR(BE350*'Step 5 Project Governance'!D94,"")</f>
        <v/>
      </c>
      <c r="AI350" s="912" t="str">
        <f t="shared" si="66"/>
        <v/>
      </c>
      <c r="AJ350" s="917">
        <f>(SUMIFS('Step 4 Support Tool'!$S$18:$S$217,'Step 4 Support Tool'!$E$18:$E$217,PETREAD!G350)+SUMIFS('Step 4 Support Tool'!$S$222:$S$321,'Step 4 Support Tool'!$E$222:$E$321,PETREAD!G350))</f>
        <v>0</v>
      </c>
      <c r="AK350" s="917" t="str">
        <f t="shared" si="67"/>
        <v/>
      </c>
      <c r="AL350" s="860" t="str">
        <f>IFERROR(SUMIF('Step 4 Support Tool'!$E$18:$E$217,PETREAD!G350,'Step 4 Support Tool'!$N$18:$N$217)/(SUMIF('Step 4 Support Tool'!$E$18:$E$217,PETREAD!G350,'Step 4 Support Tool'!$N$18:$N$217)+SUMIF('Step 4 Support Tool'!$E$222:$E$321,PETREAD!G350,'Step 4 Support Tool'!$N$222:$N$321)),"")</f>
        <v/>
      </c>
      <c r="AM350" s="914" t="str">
        <f>_xlfn.XLOOKUP($G350,'Step 3.3 Heating System'!$C$120:$C$219,'Step 3.3 Heating System'!$AB$120:$AB$219,"",0,1)</f>
        <v/>
      </c>
      <c r="AN350" s="914" t="str">
        <f>_xlfn.XLOOKUP($G350,'Step 3.3 Heating System'!$C$120:$C$219,'Step 3.3 Heating System'!$AC$120:$AC$219,"",0,1)</f>
        <v/>
      </c>
      <c r="AO350" s="1414" t="str">
        <f>IF('Step 3.2 Building Details'!D89="","",'Step 3.2 Building Details'!D89)</f>
        <v/>
      </c>
      <c r="AP350" s="1414" t="str">
        <f>IF('Step 3.2 Building Details'!E89="","",'Step 3.2 Building Details'!E89)</f>
        <v/>
      </c>
      <c r="AQ350" s="1414" t="str">
        <f>IF('Step 3.2 Building Details'!F89="","",'Step 3.2 Building Details'!F89)</f>
        <v/>
      </c>
      <c r="AR350" s="1414" t="str">
        <f>IF('Step 3.2 Building Details'!G89="","",'Step 3.2 Building Details'!G89)</f>
        <v/>
      </c>
      <c r="AS350" s="1414" t="str">
        <f>IF('Step 3.2 Building Details'!H89="","",'Step 3.2 Building Details'!H89)</f>
        <v/>
      </c>
      <c r="AT350" s="1414" t="str">
        <f>IF('Step 3.2 Building Details'!I89="","",'Step 3.2 Building Details'!I89)</f>
        <v/>
      </c>
      <c r="AU350" s="1414" t="str">
        <f>IF('Step 3.2 Building Details'!J89="","",'Step 3.2 Building Details'!J89)</f>
        <v/>
      </c>
      <c r="AV350" s="1414" t="str">
        <f>IF('Step 3.2 Building Details'!K89="","",'Step 3.2 Building Details'!K89)</f>
        <v/>
      </c>
      <c r="AW350" s="1414" t="str">
        <f>IF('Step 3.2 Building Details'!L89="","",'Step 3.2 Building Details'!L89)</f>
        <v/>
      </c>
      <c r="AX350" s="1414" t="str">
        <f>IF('Step 3.2 Building Details'!M89="","",'Step 3.2 Building Details'!M89)</f>
        <v/>
      </c>
      <c r="AY350" s="1414" t="str">
        <f>IF('Step 3.2 Building Details'!N89="","",'Step 3.2 Building Details'!N89)</f>
        <v/>
      </c>
      <c r="AZ350" s="1414" t="str">
        <f>IF('Step 3.2 Building Details'!O89="","",'Step 3.2 Building Details'!O89)</f>
        <v/>
      </c>
      <c r="BB350" s="799" t="s">
        <v>1948</v>
      </c>
      <c r="BC350" s="799"/>
      <c r="BE350" s="860" t="str">
        <f>IFERROR((SUMIFS('Step 4 Support Tool'!$N$18:$N$217,'Step 4 Support Tool'!$E$18:$E$217,PETREAD!G350)+SUMIFS('Step 4 Support Tool'!$N$222:$N$321,'Step 4 Support Tool'!$E$222:$E$321,PETREAD!G350))/'Step 4 Support Tool'!$O$9,"")</f>
        <v/>
      </c>
      <c r="BF350" s="424"/>
      <c r="BG350" s="424"/>
      <c r="BH350" s="424"/>
      <c r="BI350" s="424"/>
      <c r="BJ350" s="424"/>
      <c r="BK350" s="424"/>
      <c r="BL350" s="424"/>
      <c r="BM350" s="424"/>
      <c r="BN350" s="424"/>
      <c r="BO350" s="424"/>
      <c r="BP350" s="424"/>
      <c r="BQ350" s="424"/>
      <c r="BR350" s="424"/>
      <c r="BS350" s="424"/>
      <c r="CL350" s="424"/>
      <c r="CM350" s="424"/>
      <c r="CN350" s="424"/>
      <c r="CO350" s="424"/>
      <c r="CP350" s="424"/>
      <c r="CQ350" s="424"/>
      <c r="CS350" s="424"/>
      <c r="CT350" s="424"/>
      <c r="CU350" s="424"/>
      <c r="CV350" s="424"/>
      <c r="CW350" s="424"/>
      <c r="CX350" s="424"/>
      <c r="CY350" s="424"/>
      <c r="CZ350" s="424"/>
      <c r="DB350" s="424"/>
      <c r="DC350" s="424"/>
      <c r="DD350" s="424"/>
      <c r="DE350" s="424"/>
      <c r="DF350" s="424"/>
      <c r="DG350" s="424"/>
      <c r="DI350" s="424"/>
      <c r="DJ350" s="424"/>
      <c r="DK350" s="424"/>
      <c r="DL350" s="424"/>
      <c r="DM350" s="424"/>
      <c r="DN350" s="424"/>
      <c r="DO350" s="424"/>
      <c r="DP350" s="424"/>
      <c r="DQ350" s="424"/>
      <c r="DR350" s="424"/>
      <c r="DS350" s="424"/>
      <c r="DT350" s="424"/>
      <c r="DU350" s="424"/>
      <c r="DV350" s="424"/>
      <c r="DW350" s="424"/>
      <c r="DX350" s="424"/>
      <c r="DY350" s="424"/>
      <c r="DZ350" s="424"/>
      <c r="EA350" s="424"/>
      <c r="EB350" s="424"/>
      <c r="EC350" s="424"/>
      <c r="ED350" s="424"/>
      <c r="EE350" s="424"/>
      <c r="EF350" s="424"/>
      <c r="EG350" s="424"/>
      <c r="EH350" s="424"/>
      <c r="EI350" s="424"/>
      <c r="EJ350" s="424"/>
      <c r="EK350" s="424"/>
      <c r="EL350" s="424"/>
      <c r="EM350" s="424"/>
      <c r="EN350" s="424"/>
      <c r="EO350" s="424"/>
      <c r="EP350" s="424"/>
      <c r="EQ350" s="424"/>
      <c r="ER350" s="424"/>
      <c r="ES350" s="424"/>
      <c r="ET350" s="424"/>
      <c r="EU350" s="424"/>
      <c r="EV350" s="424"/>
      <c r="EW350" s="424"/>
      <c r="EX350" s="424"/>
      <c r="EY350" s="424"/>
      <c r="EZ350" s="424"/>
      <c r="FA350" s="424"/>
      <c r="FB350" s="424"/>
      <c r="FC350" s="424"/>
      <c r="FD350" s="424"/>
      <c r="FE350" s="424"/>
      <c r="FF350" s="424"/>
      <c r="FG350" s="424"/>
      <c r="FH350" s="424"/>
      <c r="FI350" s="424"/>
      <c r="FJ350" s="424"/>
      <c r="FK350" s="424"/>
      <c r="FL350" s="424"/>
      <c r="FM350" s="424"/>
      <c r="FN350" s="424"/>
      <c r="FO350" s="424"/>
      <c r="FP350" s="424"/>
      <c r="FQ350" s="424"/>
      <c r="FR350" s="424"/>
      <c r="FS350" s="424"/>
      <c r="FT350" s="424"/>
      <c r="FU350" s="424"/>
    </row>
    <row r="351" spans="1:177" ht="12" customHeight="1" x14ac:dyDescent="0.25">
      <c r="A351" s="449" t="str">
        <f t="shared" si="63"/>
        <v/>
      </c>
      <c r="B351" s="449" t="str">
        <f t="shared" si="64"/>
        <v/>
      </c>
      <c r="C351" s="447" t="str">
        <f t="shared" si="65"/>
        <v/>
      </c>
      <c r="D351" s="449" t="str">
        <f>'Step 3.1 Site Details'!C91</f>
        <v>Building 82</v>
      </c>
      <c r="E351" s="449" t="str">
        <f>TRIM('Step 3.1 Site Details'!A91)</f>
        <v/>
      </c>
      <c r="F351" s="447">
        <f>'Step 3.1 Site Details'!B91</f>
        <v>0</v>
      </c>
      <c r="G351" s="449" t="str">
        <f>IF('Step 3.1 Site Details'!D91="","",TRIM('Step 3.1 Site Details'!D91))</f>
        <v/>
      </c>
      <c r="H351" s="447">
        <f>'Step 3.1 Site Details'!E91</f>
        <v>0</v>
      </c>
      <c r="I351" s="447">
        <f>'Step 3.1 Site Details'!F91</f>
        <v>0</v>
      </c>
      <c r="J351" s="952">
        <f>'Step 3.1 Site Details'!G91</f>
        <v>0</v>
      </c>
      <c r="K351" s="995">
        <f>'Step 3.1 Site Details'!H91</f>
        <v>0</v>
      </c>
      <c r="L351" s="447">
        <f>'Step 3.1 Site Details'!I91</f>
        <v>0</v>
      </c>
      <c r="M351" s="996">
        <f>'Step 3.1 Site Details'!J91</f>
        <v>0</v>
      </c>
      <c r="N351" s="996">
        <f>'Step 3.1 Site Details'!K91</f>
        <v>0</v>
      </c>
      <c r="O351" s="959">
        <f>'Step 3.1 Site Details'!L91</f>
        <v>0</v>
      </c>
      <c r="P351" s="959">
        <f>'Step 3.1 Site Details'!M91</f>
        <v>0</v>
      </c>
      <c r="Q351" s="1399">
        <f>'Step 3.1 Site Details'!N91</f>
        <v>0</v>
      </c>
      <c r="R351" s="1399">
        <f>'Step 3.1 Site Details'!O91</f>
        <v>0</v>
      </c>
      <c r="S351" s="955">
        <f>'Step 3.1 Site Details'!P91</f>
        <v>0</v>
      </c>
      <c r="T351" s="955">
        <f>'Step 3.1 Site Details'!Q91</f>
        <v>0</v>
      </c>
      <c r="U351" s="955">
        <f>'Step 3.1 Site Details'!R91</f>
        <v>0</v>
      </c>
      <c r="V351" s="955">
        <f>'Step 3.1 Site Details'!S91</f>
        <v>0</v>
      </c>
      <c r="W351" s="955">
        <f>'Step 3.1 Site Details'!T91</f>
        <v>0</v>
      </c>
      <c r="X351" s="955">
        <f>'Step 3.1 Site Details'!U91</f>
        <v>0</v>
      </c>
      <c r="Y351" s="859">
        <f>IFERROR(((_xlfn.XLOOKUP(G351,'Step 4 Support Tool'!$E$222:$E$321,'Step 4 Support Tool'!$I$222:$I$321,"",0,1)*PETREAD!O351)/100),"")</f>
        <v>0</v>
      </c>
      <c r="Z351" s="859">
        <f>IFERROR(((_xlfn.XLOOKUP(G351,'Step 4 Support Tool'!$E$222:$E$321,'Step 4 Support Tool'!$K$222:$K$321,"",0,1)*PETREAD!P351)/100),"")</f>
        <v>0</v>
      </c>
      <c r="AA351" s="859">
        <f t="shared" si="68"/>
        <v>0</v>
      </c>
      <c r="AB351" s="859">
        <f>IFERROR(AA351-(SUMIFS('Step 4 Support Tool'!$O$18:$O$217,'Step 4 Support Tool'!$E$18:$E$217,PETREAD!G351)+SUMIFS('Step 4 Support Tool'!$O$222:$O$321,'Step 4 Support Tool'!$E$222:$E$321,PETREAD!G351)),"")</f>
        <v>0</v>
      </c>
      <c r="AC351" s="860" t="str">
        <f t="shared" si="69"/>
        <v/>
      </c>
      <c r="AD351" s="917">
        <f>SUMIFS('Step 3.3 Heating System'!$J$12:$J$111,'Step 3.3 Heating System'!$C$12:$C$111,PETREAD!$G351,'Step 3.3 Heating System'!$G$12:$G$111,"Removed")</f>
        <v>0</v>
      </c>
      <c r="AE351" s="917">
        <f>SUMIFS('Step 3.3 Heating System'!$J$12:$J$111,'Step 3.3 Heating System'!$C$12:$C$111,PETREAD!$G351,'Step 3.3 Heating System'!$G$12:$G$111,"Retained")</f>
        <v>0</v>
      </c>
      <c r="AF351" s="914" t="str">
        <f t="shared" si="70"/>
        <v/>
      </c>
      <c r="AG351" s="870">
        <f>(SUMIFS('Step 4 Support Tool'!$N$18:$N$217,'Step 4 Support Tool'!$E$18:$E$217,PETREAD!G351)+SUMIFS('Step 4 Support Tool'!$N$222:$N$321,'Step 4 Support Tool'!$E$222:$E$321,PETREAD!G351))</f>
        <v>0</v>
      </c>
      <c r="AH351" s="870" t="str">
        <f>IFERROR(BE351*'Step 5 Project Governance'!D95,"")</f>
        <v/>
      </c>
      <c r="AI351" s="912" t="str">
        <f t="shared" si="66"/>
        <v/>
      </c>
      <c r="AJ351" s="917">
        <f>(SUMIFS('Step 4 Support Tool'!$S$18:$S$217,'Step 4 Support Tool'!$E$18:$E$217,PETREAD!G351)+SUMIFS('Step 4 Support Tool'!$S$222:$S$321,'Step 4 Support Tool'!$E$222:$E$321,PETREAD!G351))</f>
        <v>0</v>
      </c>
      <c r="AK351" s="917" t="str">
        <f t="shared" si="67"/>
        <v/>
      </c>
      <c r="AL351" s="860" t="str">
        <f>IFERROR(SUMIF('Step 4 Support Tool'!$E$18:$E$217,PETREAD!G351,'Step 4 Support Tool'!$N$18:$N$217)/(SUMIF('Step 4 Support Tool'!$E$18:$E$217,PETREAD!G351,'Step 4 Support Tool'!$N$18:$N$217)+SUMIF('Step 4 Support Tool'!$E$222:$E$321,PETREAD!G351,'Step 4 Support Tool'!$N$222:$N$321)),"")</f>
        <v/>
      </c>
      <c r="AM351" s="914" t="str">
        <f>_xlfn.XLOOKUP($G351,'Step 3.3 Heating System'!$C$120:$C$219,'Step 3.3 Heating System'!$AB$120:$AB$219,"",0,1)</f>
        <v/>
      </c>
      <c r="AN351" s="914" t="str">
        <f>_xlfn.XLOOKUP($G351,'Step 3.3 Heating System'!$C$120:$C$219,'Step 3.3 Heating System'!$AC$120:$AC$219,"",0,1)</f>
        <v/>
      </c>
      <c r="AO351" s="1414" t="str">
        <f>IF('Step 3.2 Building Details'!D90="","",'Step 3.2 Building Details'!D90)</f>
        <v/>
      </c>
      <c r="AP351" s="1414" t="str">
        <f>IF('Step 3.2 Building Details'!E90="","",'Step 3.2 Building Details'!E90)</f>
        <v/>
      </c>
      <c r="AQ351" s="1414" t="str">
        <f>IF('Step 3.2 Building Details'!F90="","",'Step 3.2 Building Details'!F90)</f>
        <v/>
      </c>
      <c r="AR351" s="1414" t="str">
        <f>IF('Step 3.2 Building Details'!G90="","",'Step 3.2 Building Details'!G90)</f>
        <v/>
      </c>
      <c r="AS351" s="1414" t="str">
        <f>IF('Step 3.2 Building Details'!H90="","",'Step 3.2 Building Details'!H90)</f>
        <v/>
      </c>
      <c r="AT351" s="1414" t="str">
        <f>IF('Step 3.2 Building Details'!I90="","",'Step 3.2 Building Details'!I90)</f>
        <v/>
      </c>
      <c r="AU351" s="1414" t="str">
        <f>IF('Step 3.2 Building Details'!J90="","",'Step 3.2 Building Details'!J90)</f>
        <v/>
      </c>
      <c r="AV351" s="1414" t="str">
        <f>IF('Step 3.2 Building Details'!K90="","",'Step 3.2 Building Details'!K90)</f>
        <v/>
      </c>
      <c r="AW351" s="1414" t="str">
        <f>IF('Step 3.2 Building Details'!L90="","",'Step 3.2 Building Details'!L90)</f>
        <v/>
      </c>
      <c r="AX351" s="1414" t="str">
        <f>IF('Step 3.2 Building Details'!M90="","",'Step 3.2 Building Details'!M90)</f>
        <v/>
      </c>
      <c r="AY351" s="1414" t="str">
        <f>IF('Step 3.2 Building Details'!N90="","",'Step 3.2 Building Details'!N90)</f>
        <v/>
      </c>
      <c r="AZ351" s="1414" t="str">
        <f>IF('Step 3.2 Building Details'!O90="","",'Step 3.2 Building Details'!O90)</f>
        <v/>
      </c>
      <c r="BB351" s="799" t="s">
        <v>1949</v>
      </c>
      <c r="BC351" s="799"/>
      <c r="BE351" s="860" t="str">
        <f>IFERROR((SUMIFS('Step 4 Support Tool'!$N$18:$N$217,'Step 4 Support Tool'!$E$18:$E$217,PETREAD!G351)+SUMIFS('Step 4 Support Tool'!$N$222:$N$321,'Step 4 Support Tool'!$E$222:$E$321,PETREAD!G351))/'Step 4 Support Tool'!$O$9,"")</f>
        <v/>
      </c>
      <c r="BF351" s="424"/>
      <c r="BG351" s="424"/>
      <c r="BH351" s="424"/>
      <c r="BI351" s="424"/>
      <c r="BJ351" s="424"/>
      <c r="BK351" s="424"/>
      <c r="BL351" s="424"/>
      <c r="BM351" s="424"/>
      <c r="BN351" s="424"/>
      <c r="BO351" s="424"/>
      <c r="BP351" s="424"/>
      <c r="BQ351" s="424"/>
      <c r="BR351" s="424"/>
      <c r="BS351" s="424"/>
      <c r="CL351" s="424"/>
      <c r="CM351" s="424"/>
      <c r="CN351" s="424"/>
      <c r="CO351" s="424"/>
      <c r="CP351" s="424"/>
      <c r="CQ351" s="424"/>
      <c r="CS351" s="424"/>
      <c r="CT351" s="424"/>
      <c r="CU351" s="424"/>
      <c r="CV351" s="424"/>
      <c r="CW351" s="424"/>
      <c r="CX351" s="424"/>
      <c r="CY351" s="424"/>
      <c r="CZ351" s="424"/>
      <c r="DB351" s="424"/>
      <c r="DC351" s="424"/>
      <c r="DD351" s="424"/>
      <c r="DE351" s="424"/>
      <c r="DF351" s="424"/>
      <c r="DG351" s="424"/>
      <c r="DI351" s="424"/>
      <c r="DJ351" s="424"/>
      <c r="DK351" s="424"/>
      <c r="DL351" s="424"/>
      <c r="DM351" s="424"/>
      <c r="DN351" s="424"/>
      <c r="DO351" s="424"/>
      <c r="DP351" s="424"/>
      <c r="DQ351" s="424"/>
      <c r="DR351" s="424"/>
      <c r="DS351" s="424"/>
      <c r="DT351" s="424"/>
      <c r="DU351" s="424"/>
      <c r="DV351" s="424"/>
      <c r="DW351" s="424"/>
      <c r="DX351" s="424"/>
      <c r="DY351" s="424"/>
      <c r="DZ351" s="424"/>
      <c r="EA351" s="424"/>
      <c r="EB351" s="424"/>
      <c r="EC351" s="424"/>
      <c r="ED351" s="424"/>
      <c r="EE351" s="424"/>
      <c r="EF351" s="424"/>
      <c r="EG351" s="424"/>
      <c r="EH351" s="424"/>
      <c r="EI351" s="424"/>
      <c r="EJ351" s="424"/>
      <c r="EK351" s="424"/>
      <c r="EL351" s="424"/>
      <c r="EM351" s="424"/>
      <c r="EN351" s="424"/>
      <c r="EO351" s="424"/>
      <c r="EP351" s="424"/>
      <c r="EQ351" s="424"/>
      <c r="ER351" s="424"/>
      <c r="ES351" s="424"/>
      <c r="ET351" s="424"/>
      <c r="EU351" s="424"/>
      <c r="EV351" s="424"/>
      <c r="EW351" s="424"/>
      <c r="EX351" s="424"/>
      <c r="EY351" s="424"/>
      <c r="EZ351" s="424"/>
      <c r="FA351" s="424"/>
      <c r="FB351" s="424"/>
      <c r="FC351" s="424"/>
      <c r="FD351" s="424"/>
      <c r="FE351" s="424"/>
      <c r="FF351" s="424"/>
      <c r="FG351" s="424"/>
      <c r="FH351" s="424"/>
      <c r="FI351" s="424"/>
      <c r="FJ351" s="424"/>
      <c r="FK351" s="424"/>
      <c r="FL351" s="424"/>
      <c r="FM351" s="424"/>
      <c r="FN351" s="424"/>
      <c r="FO351" s="424"/>
      <c r="FP351" s="424"/>
      <c r="FQ351" s="424"/>
      <c r="FR351" s="424"/>
      <c r="FS351" s="424"/>
      <c r="FT351" s="424"/>
      <c r="FU351" s="424"/>
    </row>
    <row r="352" spans="1:177" ht="12" customHeight="1" x14ac:dyDescent="0.25">
      <c r="A352" s="449" t="str">
        <f t="shared" si="63"/>
        <v/>
      </c>
      <c r="B352" s="449" t="str">
        <f t="shared" si="64"/>
        <v/>
      </c>
      <c r="C352" s="447" t="str">
        <f t="shared" si="65"/>
        <v/>
      </c>
      <c r="D352" s="449" t="str">
        <f>'Step 3.1 Site Details'!C92</f>
        <v>Building 83</v>
      </c>
      <c r="E352" s="449" t="str">
        <f>TRIM('Step 3.1 Site Details'!A92)</f>
        <v/>
      </c>
      <c r="F352" s="447">
        <f>'Step 3.1 Site Details'!B92</f>
        <v>0</v>
      </c>
      <c r="G352" s="449" t="str">
        <f>IF('Step 3.1 Site Details'!D92="","",TRIM('Step 3.1 Site Details'!D92))</f>
        <v/>
      </c>
      <c r="H352" s="447">
        <f>'Step 3.1 Site Details'!E92</f>
        <v>0</v>
      </c>
      <c r="I352" s="447">
        <f>'Step 3.1 Site Details'!F92</f>
        <v>0</v>
      </c>
      <c r="J352" s="952">
        <f>'Step 3.1 Site Details'!G92</f>
        <v>0</v>
      </c>
      <c r="K352" s="995">
        <f>'Step 3.1 Site Details'!H92</f>
        <v>0</v>
      </c>
      <c r="L352" s="447">
        <f>'Step 3.1 Site Details'!I92</f>
        <v>0</v>
      </c>
      <c r="M352" s="996">
        <f>'Step 3.1 Site Details'!J92</f>
        <v>0</v>
      </c>
      <c r="N352" s="996">
        <f>'Step 3.1 Site Details'!K92</f>
        <v>0</v>
      </c>
      <c r="O352" s="959">
        <f>'Step 3.1 Site Details'!L92</f>
        <v>0</v>
      </c>
      <c r="P352" s="959">
        <f>'Step 3.1 Site Details'!M92</f>
        <v>0</v>
      </c>
      <c r="Q352" s="1399">
        <f>'Step 3.1 Site Details'!N92</f>
        <v>0</v>
      </c>
      <c r="R352" s="1399">
        <f>'Step 3.1 Site Details'!O92</f>
        <v>0</v>
      </c>
      <c r="S352" s="955">
        <f>'Step 3.1 Site Details'!P92</f>
        <v>0</v>
      </c>
      <c r="T352" s="955">
        <f>'Step 3.1 Site Details'!Q92</f>
        <v>0</v>
      </c>
      <c r="U352" s="955">
        <f>'Step 3.1 Site Details'!R92</f>
        <v>0</v>
      </c>
      <c r="V352" s="955">
        <f>'Step 3.1 Site Details'!S92</f>
        <v>0</v>
      </c>
      <c r="W352" s="955">
        <f>'Step 3.1 Site Details'!T92</f>
        <v>0</v>
      </c>
      <c r="X352" s="955">
        <f>'Step 3.1 Site Details'!U92</f>
        <v>0</v>
      </c>
      <c r="Y352" s="859">
        <f>IFERROR(((_xlfn.XLOOKUP(G352,'Step 4 Support Tool'!$E$222:$E$321,'Step 4 Support Tool'!$I$222:$I$321,"",0,1)*PETREAD!O352)/100),"")</f>
        <v>0</v>
      </c>
      <c r="Z352" s="859">
        <f>IFERROR(((_xlfn.XLOOKUP(G352,'Step 4 Support Tool'!$E$222:$E$321,'Step 4 Support Tool'!$K$222:$K$321,"",0,1)*PETREAD!P352)/100),"")</f>
        <v>0</v>
      </c>
      <c r="AA352" s="859">
        <f t="shared" si="68"/>
        <v>0</v>
      </c>
      <c r="AB352" s="859">
        <f>IFERROR(AA352-(SUMIFS('Step 4 Support Tool'!$O$18:$O$217,'Step 4 Support Tool'!$E$18:$E$217,PETREAD!G352)+SUMIFS('Step 4 Support Tool'!$O$222:$O$321,'Step 4 Support Tool'!$E$222:$E$321,PETREAD!G352)),"")</f>
        <v>0</v>
      </c>
      <c r="AC352" s="860" t="str">
        <f t="shared" si="69"/>
        <v/>
      </c>
      <c r="AD352" s="917">
        <f>SUMIFS('Step 3.3 Heating System'!$J$12:$J$111,'Step 3.3 Heating System'!$C$12:$C$111,PETREAD!$G352,'Step 3.3 Heating System'!$G$12:$G$111,"Removed")</f>
        <v>0</v>
      </c>
      <c r="AE352" s="917">
        <f>SUMIFS('Step 3.3 Heating System'!$J$12:$J$111,'Step 3.3 Heating System'!$C$12:$C$111,PETREAD!$G352,'Step 3.3 Heating System'!$G$12:$G$111,"Retained")</f>
        <v>0</v>
      </c>
      <c r="AF352" s="914" t="str">
        <f t="shared" si="70"/>
        <v/>
      </c>
      <c r="AG352" s="870">
        <f>(SUMIFS('Step 4 Support Tool'!$N$18:$N$217,'Step 4 Support Tool'!$E$18:$E$217,PETREAD!G352)+SUMIFS('Step 4 Support Tool'!$N$222:$N$321,'Step 4 Support Tool'!$E$222:$E$321,PETREAD!G352))</f>
        <v>0</v>
      </c>
      <c r="AH352" s="870" t="str">
        <f>IFERROR(BE352*'Step 5 Project Governance'!D96,"")</f>
        <v/>
      </c>
      <c r="AI352" s="912" t="str">
        <f t="shared" si="66"/>
        <v/>
      </c>
      <c r="AJ352" s="917">
        <f>(SUMIFS('Step 4 Support Tool'!$S$18:$S$217,'Step 4 Support Tool'!$E$18:$E$217,PETREAD!G352)+SUMIFS('Step 4 Support Tool'!$S$222:$S$321,'Step 4 Support Tool'!$E$222:$E$321,PETREAD!G352))</f>
        <v>0</v>
      </c>
      <c r="AK352" s="917" t="str">
        <f t="shared" si="67"/>
        <v/>
      </c>
      <c r="AL352" s="860" t="str">
        <f>IFERROR(SUMIF('Step 4 Support Tool'!$E$18:$E$217,PETREAD!G352,'Step 4 Support Tool'!$N$18:$N$217)/(SUMIF('Step 4 Support Tool'!$E$18:$E$217,PETREAD!G352,'Step 4 Support Tool'!$N$18:$N$217)+SUMIF('Step 4 Support Tool'!$E$222:$E$321,PETREAD!G352,'Step 4 Support Tool'!$N$222:$N$321)),"")</f>
        <v/>
      </c>
      <c r="AM352" s="914" t="str">
        <f>_xlfn.XLOOKUP($G352,'Step 3.3 Heating System'!$C$120:$C$219,'Step 3.3 Heating System'!$AB$120:$AB$219,"",0,1)</f>
        <v/>
      </c>
      <c r="AN352" s="914" t="str">
        <f>_xlfn.XLOOKUP($G352,'Step 3.3 Heating System'!$C$120:$C$219,'Step 3.3 Heating System'!$AC$120:$AC$219,"",0,1)</f>
        <v/>
      </c>
      <c r="AO352" s="1414" t="str">
        <f>IF('Step 3.2 Building Details'!D91="","",'Step 3.2 Building Details'!D91)</f>
        <v/>
      </c>
      <c r="AP352" s="1414" t="str">
        <f>IF('Step 3.2 Building Details'!E91="","",'Step 3.2 Building Details'!E91)</f>
        <v/>
      </c>
      <c r="AQ352" s="1414" t="str">
        <f>IF('Step 3.2 Building Details'!F91="","",'Step 3.2 Building Details'!F91)</f>
        <v/>
      </c>
      <c r="AR352" s="1414" t="str">
        <f>IF('Step 3.2 Building Details'!G91="","",'Step 3.2 Building Details'!G91)</f>
        <v/>
      </c>
      <c r="AS352" s="1414" t="str">
        <f>IF('Step 3.2 Building Details'!H91="","",'Step 3.2 Building Details'!H91)</f>
        <v/>
      </c>
      <c r="AT352" s="1414" t="str">
        <f>IF('Step 3.2 Building Details'!I91="","",'Step 3.2 Building Details'!I91)</f>
        <v/>
      </c>
      <c r="AU352" s="1414" t="str">
        <f>IF('Step 3.2 Building Details'!J91="","",'Step 3.2 Building Details'!J91)</f>
        <v/>
      </c>
      <c r="AV352" s="1414" t="str">
        <f>IF('Step 3.2 Building Details'!K91="","",'Step 3.2 Building Details'!K91)</f>
        <v/>
      </c>
      <c r="AW352" s="1414" t="str">
        <f>IF('Step 3.2 Building Details'!L91="","",'Step 3.2 Building Details'!L91)</f>
        <v/>
      </c>
      <c r="AX352" s="1414" t="str">
        <f>IF('Step 3.2 Building Details'!M91="","",'Step 3.2 Building Details'!M91)</f>
        <v/>
      </c>
      <c r="AY352" s="1414" t="str">
        <f>IF('Step 3.2 Building Details'!N91="","",'Step 3.2 Building Details'!N91)</f>
        <v/>
      </c>
      <c r="AZ352" s="1414" t="str">
        <f>IF('Step 3.2 Building Details'!O91="","",'Step 3.2 Building Details'!O91)</f>
        <v/>
      </c>
      <c r="BB352" s="799" t="s">
        <v>1950</v>
      </c>
      <c r="BC352" s="799"/>
      <c r="BE352" s="860" t="str">
        <f>IFERROR((SUMIFS('Step 4 Support Tool'!$N$18:$N$217,'Step 4 Support Tool'!$E$18:$E$217,PETREAD!G352)+SUMIFS('Step 4 Support Tool'!$N$222:$N$321,'Step 4 Support Tool'!$E$222:$E$321,PETREAD!G352))/'Step 4 Support Tool'!$O$9,"")</f>
        <v/>
      </c>
      <c r="BF352" s="424"/>
      <c r="BG352" s="424"/>
      <c r="BH352" s="424"/>
      <c r="BI352" s="424"/>
      <c r="BJ352" s="424"/>
      <c r="BK352" s="424"/>
      <c r="BL352" s="424"/>
      <c r="BM352" s="424"/>
      <c r="BN352" s="424"/>
      <c r="BO352" s="424"/>
      <c r="BP352" s="424"/>
      <c r="BQ352" s="424"/>
      <c r="BR352" s="424"/>
      <c r="BS352" s="424"/>
      <c r="CL352" s="424"/>
      <c r="CM352" s="424"/>
      <c r="CN352" s="424"/>
      <c r="CO352" s="424"/>
      <c r="CP352" s="424"/>
      <c r="CQ352" s="424"/>
      <c r="CS352" s="424"/>
      <c r="CT352" s="424"/>
      <c r="CU352" s="424"/>
      <c r="CV352" s="424"/>
      <c r="CW352" s="424"/>
      <c r="CX352" s="424"/>
      <c r="CY352" s="424"/>
      <c r="CZ352" s="424"/>
      <c r="DB352" s="424"/>
      <c r="DC352" s="424"/>
      <c r="DD352" s="424"/>
      <c r="DE352" s="424"/>
      <c r="DF352" s="424"/>
      <c r="DG352" s="424"/>
      <c r="DI352" s="424"/>
      <c r="DJ352" s="424"/>
      <c r="DK352" s="424"/>
      <c r="DL352" s="424"/>
      <c r="DM352" s="424"/>
      <c r="DN352" s="424"/>
      <c r="DO352" s="424"/>
      <c r="DP352" s="424"/>
      <c r="DQ352" s="424"/>
      <c r="DR352" s="424"/>
      <c r="DS352" s="424"/>
      <c r="DT352" s="424"/>
      <c r="DU352" s="424"/>
      <c r="DV352" s="424"/>
      <c r="DW352" s="424"/>
      <c r="DX352" s="424"/>
      <c r="DY352" s="424"/>
      <c r="DZ352" s="424"/>
      <c r="EA352" s="424"/>
      <c r="EB352" s="424"/>
      <c r="EC352" s="424"/>
      <c r="ED352" s="424"/>
      <c r="EE352" s="424"/>
      <c r="EF352" s="424"/>
      <c r="EG352" s="424"/>
      <c r="EH352" s="424"/>
      <c r="EI352" s="424"/>
      <c r="EJ352" s="424"/>
      <c r="EK352" s="424"/>
      <c r="EL352" s="424"/>
      <c r="EM352" s="424"/>
      <c r="EN352" s="424"/>
      <c r="EO352" s="424"/>
      <c r="EP352" s="424"/>
      <c r="EQ352" s="424"/>
      <c r="ER352" s="424"/>
      <c r="ES352" s="424"/>
      <c r="ET352" s="424"/>
      <c r="EU352" s="424"/>
      <c r="EV352" s="424"/>
      <c r="EW352" s="424"/>
      <c r="EX352" s="424"/>
      <c r="EY352" s="424"/>
      <c r="EZ352" s="424"/>
      <c r="FA352" s="424"/>
      <c r="FB352" s="424"/>
      <c r="FC352" s="424"/>
      <c r="FD352" s="424"/>
      <c r="FE352" s="424"/>
      <c r="FF352" s="424"/>
      <c r="FG352" s="424"/>
      <c r="FH352" s="424"/>
      <c r="FI352" s="424"/>
      <c r="FJ352" s="424"/>
      <c r="FK352" s="424"/>
      <c r="FL352" s="424"/>
      <c r="FM352" s="424"/>
      <c r="FN352" s="424"/>
      <c r="FO352" s="424"/>
      <c r="FP352" s="424"/>
      <c r="FQ352" s="424"/>
      <c r="FR352" s="424"/>
      <c r="FS352" s="424"/>
      <c r="FT352" s="424"/>
      <c r="FU352" s="424"/>
    </row>
    <row r="353" spans="1:177" ht="12" customHeight="1" x14ac:dyDescent="0.25">
      <c r="A353" s="449" t="str">
        <f t="shared" si="63"/>
        <v/>
      </c>
      <c r="B353" s="449" t="str">
        <f t="shared" si="64"/>
        <v/>
      </c>
      <c r="C353" s="447" t="str">
        <f t="shared" si="65"/>
        <v/>
      </c>
      <c r="D353" s="449" t="str">
        <f>'Step 3.1 Site Details'!C93</f>
        <v>Building 84</v>
      </c>
      <c r="E353" s="449" t="str">
        <f>TRIM('Step 3.1 Site Details'!A93)</f>
        <v/>
      </c>
      <c r="F353" s="447">
        <f>'Step 3.1 Site Details'!B93</f>
        <v>0</v>
      </c>
      <c r="G353" s="449" t="str">
        <f>IF('Step 3.1 Site Details'!D93="","",TRIM('Step 3.1 Site Details'!D93))</f>
        <v/>
      </c>
      <c r="H353" s="447">
        <f>'Step 3.1 Site Details'!E93</f>
        <v>0</v>
      </c>
      <c r="I353" s="447">
        <f>'Step 3.1 Site Details'!F93</f>
        <v>0</v>
      </c>
      <c r="J353" s="952">
        <f>'Step 3.1 Site Details'!G93</f>
        <v>0</v>
      </c>
      <c r="K353" s="995">
        <f>'Step 3.1 Site Details'!H93</f>
        <v>0</v>
      </c>
      <c r="L353" s="447">
        <f>'Step 3.1 Site Details'!I93</f>
        <v>0</v>
      </c>
      <c r="M353" s="996">
        <f>'Step 3.1 Site Details'!J93</f>
        <v>0</v>
      </c>
      <c r="N353" s="996">
        <f>'Step 3.1 Site Details'!K93</f>
        <v>0</v>
      </c>
      <c r="O353" s="959">
        <f>'Step 3.1 Site Details'!L93</f>
        <v>0</v>
      </c>
      <c r="P353" s="959">
        <f>'Step 3.1 Site Details'!M93</f>
        <v>0</v>
      </c>
      <c r="Q353" s="1399">
        <f>'Step 3.1 Site Details'!N93</f>
        <v>0</v>
      </c>
      <c r="R353" s="1399">
        <f>'Step 3.1 Site Details'!O93</f>
        <v>0</v>
      </c>
      <c r="S353" s="955">
        <f>'Step 3.1 Site Details'!P93</f>
        <v>0</v>
      </c>
      <c r="T353" s="955">
        <f>'Step 3.1 Site Details'!Q93</f>
        <v>0</v>
      </c>
      <c r="U353" s="955">
        <f>'Step 3.1 Site Details'!R93</f>
        <v>0</v>
      </c>
      <c r="V353" s="955">
        <f>'Step 3.1 Site Details'!S93</f>
        <v>0</v>
      </c>
      <c r="W353" s="955">
        <f>'Step 3.1 Site Details'!T93</f>
        <v>0</v>
      </c>
      <c r="X353" s="955">
        <f>'Step 3.1 Site Details'!U93</f>
        <v>0</v>
      </c>
      <c r="Y353" s="859">
        <f>IFERROR(((_xlfn.XLOOKUP(G353,'Step 4 Support Tool'!$E$222:$E$321,'Step 4 Support Tool'!$I$222:$I$321,"",0,1)*PETREAD!O353)/100),"")</f>
        <v>0</v>
      </c>
      <c r="Z353" s="859">
        <f>IFERROR(((_xlfn.XLOOKUP(G353,'Step 4 Support Tool'!$E$222:$E$321,'Step 4 Support Tool'!$K$222:$K$321,"",0,1)*PETREAD!P353)/100),"")</f>
        <v>0</v>
      </c>
      <c r="AA353" s="859">
        <f t="shared" si="68"/>
        <v>0</v>
      </c>
      <c r="AB353" s="859">
        <f>IFERROR(AA353-(SUMIFS('Step 4 Support Tool'!$O$18:$O$217,'Step 4 Support Tool'!$E$18:$E$217,PETREAD!G353)+SUMIFS('Step 4 Support Tool'!$O$222:$O$321,'Step 4 Support Tool'!$E$222:$E$321,PETREAD!G353)),"")</f>
        <v>0</v>
      </c>
      <c r="AC353" s="860" t="str">
        <f t="shared" si="69"/>
        <v/>
      </c>
      <c r="AD353" s="917">
        <f>SUMIFS('Step 3.3 Heating System'!$J$12:$J$111,'Step 3.3 Heating System'!$C$12:$C$111,PETREAD!$G353,'Step 3.3 Heating System'!$G$12:$G$111,"Removed")</f>
        <v>0</v>
      </c>
      <c r="AE353" s="917">
        <f>SUMIFS('Step 3.3 Heating System'!$J$12:$J$111,'Step 3.3 Heating System'!$C$12:$C$111,PETREAD!$G353,'Step 3.3 Heating System'!$G$12:$G$111,"Retained")</f>
        <v>0</v>
      </c>
      <c r="AF353" s="914" t="str">
        <f t="shared" si="70"/>
        <v/>
      </c>
      <c r="AG353" s="870">
        <f>(SUMIFS('Step 4 Support Tool'!$N$18:$N$217,'Step 4 Support Tool'!$E$18:$E$217,PETREAD!G353)+SUMIFS('Step 4 Support Tool'!$N$222:$N$321,'Step 4 Support Tool'!$E$222:$E$321,PETREAD!G353))</f>
        <v>0</v>
      </c>
      <c r="AH353" s="870" t="str">
        <f>IFERROR(BE353*'Step 5 Project Governance'!D97,"")</f>
        <v/>
      </c>
      <c r="AI353" s="912" t="str">
        <f t="shared" si="66"/>
        <v/>
      </c>
      <c r="AJ353" s="917">
        <f>(SUMIFS('Step 4 Support Tool'!$S$18:$S$217,'Step 4 Support Tool'!$E$18:$E$217,PETREAD!G353)+SUMIFS('Step 4 Support Tool'!$S$222:$S$321,'Step 4 Support Tool'!$E$222:$E$321,PETREAD!G353))</f>
        <v>0</v>
      </c>
      <c r="AK353" s="917" t="str">
        <f t="shared" si="67"/>
        <v/>
      </c>
      <c r="AL353" s="860" t="str">
        <f>IFERROR(SUMIF('Step 4 Support Tool'!$E$18:$E$217,PETREAD!G353,'Step 4 Support Tool'!$N$18:$N$217)/(SUMIF('Step 4 Support Tool'!$E$18:$E$217,PETREAD!G353,'Step 4 Support Tool'!$N$18:$N$217)+SUMIF('Step 4 Support Tool'!$E$222:$E$321,PETREAD!G353,'Step 4 Support Tool'!$N$222:$N$321)),"")</f>
        <v/>
      </c>
      <c r="AM353" s="914" t="str">
        <f>_xlfn.XLOOKUP($G353,'Step 3.3 Heating System'!$C$120:$C$219,'Step 3.3 Heating System'!$AB$120:$AB$219,"",0,1)</f>
        <v/>
      </c>
      <c r="AN353" s="914" t="str">
        <f>_xlfn.XLOOKUP($G353,'Step 3.3 Heating System'!$C$120:$C$219,'Step 3.3 Heating System'!$AC$120:$AC$219,"",0,1)</f>
        <v/>
      </c>
      <c r="AO353" s="1414" t="str">
        <f>IF('Step 3.2 Building Details'!D92="","",'Step 3.2 Building Details'!D92)</f>
        <v/>
      </c>
      <c r="AP353" s="1414" t="str">
        <f>IF('Step 3.2 Building Details'!E92="","",'Step 3.2 Building Details'!E92)</f>
        <v/>
      </c>
      <c r="AQ353" s="1414" t="str">
        <f>IF('Step 3.2 Building Details'!F92="","",'Step 3.2 Building Details'!F92)</f>
        <v/>
      </c>
      <c r="AR353" s="1414" t="str">
        <f>IF('Step 3.2 Building Details'!G92="","",'Step 3.2 Building Details'!G92)</f>
        <v/>
      </c>
      <c r="AS353" s="1414" t="str">
        <f>IF('Step 3.2 Building Details'!H92="","",'Step 3.2 Building Details'!H92)</f>
        <v/>
      </c>
      <c r="AT353" s="1414" t="str">
        <f>IF('Step 3.2 Building Details'!I92="","",'Step 3.2 Building Details'!I92)</f>
        <v/>
      </c>
      <c r="AU353" s="1414" t="str">
        <f>IF('Step 3.2 Building Details'!J92="","",'Step 3.2 Building Details'!J92)</f>
        <v/>
      </c>
      <c r="AV353" s="1414" t="str">
        <f>IF('Step 3.2 Building Details'!K92="","",'Step 3.2 Building Details'!K92)</f>
        <v/>
      </c>
      <c r="AW353" s="1414" t="str">
        <f>IF('Step 3.2 Building Details'!L92="","",'Step 3.2 Building Details'!L92)</f>
        <v/>
      </c>
      <c r="AX353" s="1414" t="str">
        <f>IF('Step 3.2 Building Details'!M92="","",'Step 3.2 Building Details'!M92)</f>
        <v/>
      </c>
      <c r="AY353" s="1414" t="str">
        <f>IF('Step 3.2 Building Details'!N92="","",'Step 3.2 Building Details'!N92)</f>
        <v/>
      </c>
      <c r="AZ353" s="1414" t="str">
        <f>IF('Step 3.2 Building Details'!O92="","",'Step 3.2 Building Details'!O92)</f>
        <v/>
      </c>
      <c r="BB353" s="799" t="s">
        <v>1951</v>
      </c>
      <c r="BC353" s="799"/>
      <c r="BE353" s="860" t="str">
        <f>IFERROR((SUMIFS('Step 4 Support Tool'!$N$18:$N$217,'Step 4 Support Tool'!$E$18:$E$217,PETREAD!G353)+SUMIFS('Step 4 Support Tool'!$N$222:$N$321,'Step 4 Support Tool'!$E$222:$E$321,PETREAD!G353))/'Step 4 Support Tool'!$O$9,"")</f>
        <v/>
      </c>
      <c r="BF353" s="424"/>
      <c r="BG353" s="424"/>
      <c r="BH353" s="424"/>
      <c r="BI353" s="424"/>
      <c r="BJ353" s="424"/>
      <c r="BK353" s="424"/>
      <c r="BL353" s="424"/>
      <c r="BM353" s="424"/>
      <c r="BN353" s="424"/>
      <c r="BO353" s="424"/>
      <c r="BP353" s="424"/>
      <c r="BQ353" s="424"/>
      <c r="BR353" s="424"/>
      <c r="BS353" s="424"/>
      <c r="CL353" s="424"/>
      <c r="CM353" s="424"/>
      <c r="CN353" s="424"/>
      <c r="CO353" s="424"/>
      <c r="CP353" s="424"/>
      <c r="CQ353" s="424"/>
      <c r="CS353" s="424"/>
      <c r="CT353" s="424"/>
      <c r="CU353" s="424"/>
      <c r="CV353" s="424"/>
      <c r="CW353" s="424"/>
      <c r="CX353" s="424"/>
      <c r="CY353" s="424"/>
      <c r="CZ353" s="424"/>
      <c r="DB353" s="424"/>
      <c r="DC353" s="424"/>
      <c r="DD353" s="424"/>
      <c r="DE353" s="424"/>
      <c r="DF353" s="424"/>
      <c r="DG353" s="424"/>
      <c r="DI353" s="424"/>
      <c r="DJ353" s="424"/>
      <c r="DK353" s="424"/>
      <c r="DL353" s="424"/>
      <c r="DM353" s="424"/>
      <c r="DN353" s="424"/>
      <c r="DO353" s="424"/>
      <c r="DP353" s="424"/>
      <c r="DQ353" s="424"/>
      <c r="DR353" s="424"/>
      <c r="DS353" s="424"/>
      <c r="DT353" s="424"/>
      <c r="DU353" s="424"/>
      <c r="DV353" s="424"/>
      <c r="DW353" s="424"/>
      <c r="DX353" s="424"/>
      <c r="DY353" s="424"/>
      <c r="DZ353" s="424"/>
      <c r="EA353" s="424"/>
      <c r="EB353" s="424"/>
      <c r="EC353" s="424"/>
      <c r="ED353" s="424"/>
      <c r="EE353" s="424"/>
      <c r="EF353" s="424"/>
      <c r="EG353" s="424"/>
      <c r="EH353" s="424"/>
      <c r="EI353" s="424"/>
      <c r="EJ353" s="424"/>
      <c r="EK353" s="424"/>
      <c r="EL353" s="424"/>
      <c r="EM353" s="424"/>
      <c r="EN353" s="424"/>
      <c r="EO353" s="424"/>
      <c r="EP353" s="424"/>
      <c r="EQ353" s="424"/>
      <c r="ER353" s="424"/>
      <c r="ES353" s="424"/>
      <c r="ET353" s="424"/>
      <c r="EU353" s="424"/>
      <c r="EV353" s="424"/>
      <c r="EW353" s="424"/>
      <c r="EX353" s="424"/>
      <c r="EY353" s="424"/>
      <c r="EZ353" s="424"/>
      <c r="FA353" s="424"/>
      <c r="FB353" s="424"/>
      <c r="FC353" s="424"/>
      <c r="FD353" s="424"/>
      <c r="FE353" s="424"/>
      <c r="FF353" s="424"/>
      <c r="FG353" s="424"/>
      <c r="FH353" s="424"/>
      <c r="FI353" s="424"/>
      <c r="FJ353" s="424"/>
      <c r="FK353" s="424"/>
      <c r="FL353" s="424"/>
      <c r="FM353" s="424"/>
      <c r="FN353" s="424"/>
      <c r="FO353" s="424"/>
      <c r="FP353" s="424"/>
      <c r="FQ353" s="424"/>
      <c r="FR353" s="424"/>
      <c r="FS353" s="424"/>
      <c r="FT353" s="424"/>
      <c r="FU353" s="424"/>
    </row>
    <row r="354" spans="1:177" ht="12" customHeight="1" x14ac:dyDescent="0.25">
      <c r="A354" s="449" t="str">
        <f t="shared" si="63"/>
        <v/>
      </c>
      <c r="B354" s="449" t="str">
        <f t="shared" si="64"/>
        <v/>
      </c>
      <c r="C354" s="447" t="str">
        <f t="shared" si="65"/>
        <v/>
      </c>
      <c r="D354" s="449" t="str">
        <f>'Step 3.1 Site Details'!C94</f>
        <v>Building 85</v>
      </c>
      <c r="E354" s="449" t="str">
        <f>TRIM('Step 3.1 Site Details'!A94)</f>
        <v/>
      </c>
      <c r="F354" s="447">
        <f>'Step 3.1 Site Details'!B94</f>
        <v>0</v>
      </c>
      <c r="G354" s="449" t="str">
        <f>IF('Step 3.1 Site Details'!D94="","",TRIM('Step 3.1 Site Details'!D94))</f>
        <v/>
      </c>
      <c r="H354" s="447">
        <f>'Step 3.1 Site Details'!E94</f>
        <v>0</v>
      </c>
      <c r="I354" s="447">
        <f>'Step 3.1 Site Details'!F94</f>
        <v>0</v>
      </c>
      <c r="J354" s="952">
        <f>'Step 3.1 Site Details'!G94</f>
        <v>0</v>
      </c>
      <c r="K354" s="995">
        <f>'Step 3.1 Site Details'!H94</f>
        <v>0</v>
      </c>
      <c r="L354" s="447">
        <f>'Step 3.1 Site Details'!I94</f>
        <v>0</v>
      </c>
      <c r="M354" s="996">
        <f>'Step 3.1 Site Details'!J94</f>
        <v>0</v>
      </c>
      <c r="N354" s="996">
        <f>'Step 3.1 Site Details'!K94</f>
        <v>0</v>
      </c>
      <c r="O354" s="959">
        <f>'Step 3.1 Site Details'!L94</f>
        <v>0</v>
      </c>
      <c r="P354" s="959">
        <f>'Step 3.1 Site Details'!M94</f>
        <v>0</v>
      </c>
      <c r="Q354" s="1399">
        <f>'Step 3.1 Site Details'!N94</f>
        <v>0</v>
      </c>
      <c r="R354" s="1399">
        <f>'Step 3.1 Site Details'!O94</f>
        <v>0</v>
      </c>
      <c r="S354" s="955">
        <f>'Step 3.1 Site Details'!P94</f>
        <v>0</v>
      </c>
      <c r="T354" s="955">
        <f>'Step 3.1 Site Details'!Q94</f>
        <v>0</v>
      </c>
      <c r="U354" s="955">
        <f>'Step 3.1 Site Details'!R94</f>
        <v>0</v>
      </c>
      <c r="V354" s="955">
        <f>'Step 3.1 Site Details'!S94</f>
        <v>0</v>
      </c>
      <c r="W354" s="955">
        <f>'Step 3.1 Site Details'!T94</f>
        <v>0</v>
      </c>
      <c r="X354" s="955">
        <f>'Step 3.1 Site Details'!U94</f>
        <v>0</v>
      </c>
      <c r="Y354" s="859">
        <f>IFERROR(((_xlfn.XLOOKUP(G354,'Step 4 Support Tool'!$E$222:$E$321,'Step 4 Support Tool'!$I$222:$I$321,"",0,1)*PETREAD!O354)/100),"")</f>
        <v>0</v>
      </c>
      <c r="Z354" s="859">
        <f>IFERROR(((_xlfn.XLOOKUP(G354,'Step 4 Support Tool'!$E$222:$E$321,'Step 4 Support Tool'!$K$222:$K$321,"",0,1)*PETREAD!P354)/100),"")</f>
        <v>0</v>
      </c>
      <c r="AA354" s="859">
        <f t="shared" si="68"/>
        <v>0</v>
      </c>
      <c r="AB354" s="859">
        <f>IFERROR(AA354-(SUMIFS('Step 4 Support Tool'!$O$18:$O$217,'Step 4 Support Tool'!$E$18:$E$217,PETREAD!G354)+SUMIFS('Step 4 Support Tool'!$O$222:$O$321,'Step 4 Support Tool'!$E$222:$E$321,PETREAD!G354)),"")</f>
        <v>0</v>
      </c>
      <c r="AC354" s="860" t="str">
        <f t="shared" si="69"/>
        <v/>
      </c>
      <c r="AD354" s="917">
        <f>SUMIFS('Step 3.3 Heating System'!$J$12:$J$111,'Step 3.3 Heating System'!$C$12:$C$111,PETREAD!$G354,'Step 3.3 Heating System'!$G$12:$G$111,"Removed")</f>
        <v>0</v>
      </c>
      <c r="AE354" s="917">
        <f>SUMIFS('Step 3.3 Heating System'!$J$12:$J$111,'Step 3.3 Heating System'!$C$12:$C$111,PETREAD!$G354,'Step 3.3 Heating System'!$G$12:$G$111,"Retained")</f>
        <v>0</v>
      </c>
      <c r="AF354" s="914" t="str">
        <f t="shared" si="70"/>
        <v/>
      </c>
      <c r="AG354" s="870">
        <f>(SUMIFS('Step 4 Support Tool'!$N$18:$N$217,'Step 4 Support Tool'!$E$18:$E$217,PETREAD!G354)+SUMIFS('Step 4 Support Tool'!$N$222:$N$321,'Step 4 Support Tool'!$E$222:$E$321,PETREAD!G354))</f>
        <v>0</v>
      </c>
      <c r="AH354" s="870" t="str">
        <f>IFERROR(BE354*'Step 5 Project Governance'!D98,"")</f>
        <v/>
      </c>
      <c r="AI354" s="912" t="str">
        <f t="shared" si="66"/>
        <v/>
      </c>
      <c r="AJ354" s="917">
        <f>(SUMIFS('Step 4 Support Tool'!$S$18:$S$217,'Step 4 Support Tool'!$E$18:$E$217,PETREAD!G354)+SUMIFS('Step 4 Support Tool'!$S$222:$S$321,'Step 4 Support Tool'!$E$222:$E$321,PETREAD!G354))</f>
        <v>0</v>
      </c>
      <c r="AK354" s="917" t="str">
        <f t="shared" si="67"/>
        <v/>
      </c>
      <c r="AL354" s="860" t="str">
        <f>IFERROR(SUMIF('Step 4 Support Tool'!$E$18:$E$217,PETREAD!G354,'Step 4 Support Tool'!$N$18:$N$217)/(SUMIF('Step 4 Support Tool'!$E$18:$E$217,PETREAD!G354,'Step 4 Support Tool'!$N$18:$N$217)+SUMIF('Step 4 Support Tool'!$E$222:$E$321,PETREAD!G354,'Step 4 Support Tool'!$N$222:$N$321)),"")</f>
        <v/>
      </c>
      <c r="AM354" s="914" t="str">
        <f>_xlfn.XLOOKUP($G354,'Step 3.3 Heating System'!$C$120:$C$219,'Step 3.3 Heating System'!$AB$120:$AB$219,"",0,1)</f>
        <v/>
      </c>
      <c r="AN354" s="914" t="str">
        <f>_xlfn.XLOOKUP($G354,'Step 3.3 Heating System'!$C$120:$C$219,'Step 3.3 Heating System'!$AC$120:$AC$219,"",0,1)</f>
        <v/>
      </c>
      <c r="AO354" s="1414" t="str">
        <f>IF('Step 3.2 Building Details'!D93="","",'Step 3.2 Building Details'!D93)</f>
        <v/>
      </c>
      <c r="AP354" s="1414" t="str">
        <f>IF('Step 3.2 Building Details'!E93="","",'Step 3.2 Building Details'!E93)</f>
        <v/>
      </c>
      <c r="AQ354" s="1414" t="str">
        <f>IF('Step 3.2 Building Details'!F93="","",'Step 3.2 Building Details'!F93)</f>
        <v/>
      </c>
      <c r="AR354" s="1414" t="str">
        <f>IF('Step 3.2 Building Details'!G93="","",'Step 3.2 Building Details'!G93)</f>
        <v/>
      </c>
      <c r="AS354" s="1414" t="str">
        <f>IF('Step 3.2 Building Details'!H93="","",'Step 3.2 Building Details'!H93)</f>
        <v/>
      </c>
      <c r="AT354" s="1414" t="str">
        <f>IF('Step 3.2 Building Details'!I93="","",'Step 3.2 Building Details'!I93)</f>
        <v/>
      </c>
      <c r="AU354" s="1414" t="str">
        <f>IF('Step 3.2 Building Details'!J93="","",'Step 3.2 Building Details'!J93)</f>
        <v/>
      </c>
      <c r="AV354" s="1414" t="str">
        <f>IF('Step 3.2 Building Details'!K93="","",'Step 3.2 Building Details'!K93)</f>
        <v/>
      </c>
      <c r="AW354" s="1414" t="str">
        <f>IF('Step 3.2 Building Details'!L93="","",'Step 3.2 Building Details'!L93)</f>
        <v/>
      </c>
      <c r="AX354" s="1414" t="str">
        <f>IF('Step 3.2 Building Details'!M93="","",'Step 3.2 Building Details'!M93)</f>
        <v/>
      </c>
      <c r="AY354" s="1414" t="str">
        <f>IF('Step 3.2 Building Details'!N93="","",'Step 3.2 Building Details'!N93)</f>
        <v/>
      </c>
      <c r="AZ354" s="1414" t="str">
        <f>IF('Step 3.2 Building Details'!O93="","",'Step 3.2 Building Details'!O93)</f>
        <v/>
      </c>
      <c r="BB354" s="799" t="s">
        <v>1952</v>
      </c>
      <c r="BC354" s="799"/>
      <c r="BE354" s="860" t="str">
        <f>IFERROR((SUMIFS('Step 4 Support Tool'!$N$18:$N$217,'Step 4 Support Tool'!$E$18:$E$217,PETREAD!G354)+SUMIFS('Step 4 Support Tool'!$N$222:$N$321,'Step 4 Support Tool'!$E$222:$E$321,PETREAD!G354))/'Step 4 Support Tool'!$O$9,"")</f>
        <v/>
      </c>
      <c r="BF354" s="424"/>
      <c r="BG354" s="424"/>
      <c r="BH354" s="424"/>
      <c r="BI354" s="424"/>
      <c r="BJ354" s="424"/>
      <c r="BK354" s="424"/>
      <c r="BL354" s="424"/>
      <c r="BM354" s="424"/>
      <c r="BN354" s="424"/>
      <c r="BO354" s="424"/>
      <c r="BP354" s="424"/>
      <c r="BQ354" s="424"/>
      <c r="BR354" s="424"/>
      <c r="BS354" s="424"/>
      <c r="CL354" s="424"/>
      <c r="CM354" s="424"/>
      <c r="CN354" s="424"/>
      <c r="CO354" s="424"/>
      <c r="CP354" s="424"/>
      <c r="CQ354" s="424"/>
      <c r="CS354" s="424"/>
      <c r="CT354" s="424"/>
      <c r="CU354" s="424"/>
      <c r="CV354" s="424"/>
      <c r="CW354" s="424"/>
      <c r="CX354" s="424"/>
      <c r="CY354" s="424"/>
      <c r="CZ354" s="424"/>
      <c r="DB354" s="424"/>
      <c r="DC354" s="424"/>
      <c r="DD354" s="424"/>
      <c r="DE354" s="424"/>
      <c r="DF354" s="424"/>
      <c r="DG354" s="424"/>
      <c r="DI354" s="424"/>
      <c r="DJ354" s="424"/>
      <c r="DK354" s="424"/>
      <c r="DL354" s="424"/>
      <c r="DM354" s="424"/>
      <c r="DN354" s="424"/>
      <c r="DO354" s="424"/>
      <c r="DP354" s="424"/>
      <c r="DQ354" s="424"/>
      <c r="DR354" s="424"/>
      <c r="DS354" s="424"/>
      <c r="DT354" s="424"/>
      <c r="DU354" s="424"/>
      <c r="DV354" s="424"/>
      <c r="DW354" s="424"/>
      <c r="DX354" s="424"/>
      <c r="DY354" s="424"/>
      <c r="DZ354" s="424"/>
      <c r="EA354" s="424"/>
      <c r="EB354" s="424"/>
      <c r="EC354" s="424"/>
      <c r="ED354" s="424"/>
      <c r="EE354" s="424"/>
      <c r="EF354" s="424"/>
      <c r="EG354" s="424"/>
      <c r="EH354" s="424"/>
      <c r="EI354" s="424"/>
      <c r="EJ354" s="424"/>
      <c r="EK354" s="424"/>
      <c r="EL354" s="424"/>
      <c r="EM354" s="424"/>
      <c r="EN354" s="424"/>
      <c r="EO354" s="424"/>
      <c r="EP354" s="424"/>
      <c r="EQ354" s="424"/>
      <c r="ER354" s="424"/>
      <c r="ES354" s="424"/>
      <c r="ET354" s="424"/>
      <c r="EU354" s="424"/>
      <c r="EV354" s="424"/>
      <c r="EW354" s="424"/>
      <c r="EX354" s="424"/>
      <c r="EY354" s="424"/>
      <c r="EZ354" s="424"/>
      <c r="FA354" s="424"/>
      <c r="FB354" s="424"/>
      <c r="FC354" s="424"/>
      <c r="FD354" s="424"/>
      <c r="FE354" s="424"/>
      <c r="FF354" s="424"/>
      <c r="FG354" s="424"/>
      <c r="FH354" s="424"/>
      <c r="FI354" s="424"/>
      <c r="FJ354" s="424"/>
      <c r="FK354" s="424"/>
      <c r="FL354" s="424"/>
      <c r="FM354" s="424"/>
      <c r="FN354" s="424"/>
      <c r="FO354" s="424"/>
      <c r="FP354" s="424"/>
      <c r="FQ354" s="424"/>
      <c r="FR354" s="424"/>
      <c r="FS354" s="424"/>
      <c r="FT354" s="424"/>
      <c r="FU354" s="424"/>
    </row>
    <row r="355" spans="1:177" ht="12" customHeight="1" x14ac:dyDescent="0.25">
      <c r="A355" s="449" t="str">
        <f t="shared" si="63"/>
        <v/>
      </c>
      <c r="B355" s="449" t="str">
        <f t="shared" si="64"/>
        <v/>
      </c>
      <c r="C355" s="447" t="str">
        <f t="shared" si="65"/>
        <v/>
      </c>
      <c r="D355" s="449" t="str">
        <f>'Step 3.1 Site Details'!C95</f>
        <v>Building 86</v>
      </c>
      <c r="E355" s="449" t="str">
        <f>TRIM('Step 3.1 Site Details'!A95)</f>
        <v/>
      </c>
      <c r="F355" s="447">
        <f>'Step 3.1 Site Details'!B95</f>
        <v>0</v>
      </c>
      <c r="G355" s="449" t="str">
        <f>IF('Step 3.1 Site Details'!D95="","",TRIM('Step 3.1 Site Details'!D95))</f>
        <v/>
      </c>
      <c r="H355" s="447">
        <f>'Step 3.1 Site Details'!E95</f>
        <v>0</v>
      </c>
      <c r="I355" s="447">
        <f>'Step 3.1 Site Details'!F95</f>
        <v>0</v>
      </c>
      <c r="J355" s="952">
        <f>'Step 3.1 Site Details'!G95</f>
        <v>0</v>
      </c>
      <c r="K355" s="995">
        <f>'Step 3.1 Site Details'!H95</f>
        <v>0</v>
      </c>
      <c r="L355" s="447">
        <f>'Step 3.1 Site Details'!I95</f>
        <v>0</v>
      </c>
      <c r="M355" s="996">
        <f>'Step 3.1 Site Details'!J95</f>
        <v>0</v>
      </c>
      <c r="N355" s="996">
        <f>'Step 3.1 Site Details'!K95</f>
        <v>0</v>
      </c>
      <c r="O355" s="959">
        <f>'Step 3.1 Site Details'!L95</f>
        <v>0</v>
      </c>
      <c r="P355" s="959">
        <f>'Step 3.1 Site Details'!M95</f>
        <v>0</v>
      </c>
      <c r="Q355" s="1399">
        <f>'Step 3.1 Site Details'!N95</f>
        <v>0</v>
      </c>
      <c r="R355" s="1399">
        <f>'Step 3.1 Site Details'!O95</f>
        <v>0</v>
      </c>
      <c r="S355" s="955">
        <f>'Step 3.1 Site Details'!P95</f>
        <v>0</v>
      </c>
      <c r="T355" s="955">
        <f>'Step 3.1 Site Details'!Q95</f>
        <v>0</v>
      </c>
      <c r="U355" s="955">
        <f>'Step 3.1 Site Details'!R95</f>
        <v>0</v>
      </c>
      <c r="V355" s="955">
        <f>'Step 3.1 Site Details'!S95</f>
        <v>0</v>
      </c>
      <c r="W355" s="955">
        <f>'Step 3.1 Site Details'!T95</f>
        <v>0</v>
      </c>
      <c r="X355" s="955">
        <f>'Step 3.1 Site Details'!U95</f>
        <v>0</v>
      </c>
      <c r="Y355" s="859">
        <f>IFERROR(((_xlfn.XLOOKUP(G355,'Step 4 Support Tool'!$E$222:$E$321,'Step 4 Support Tool'!$I$222:$I$321,"",0,1)*PETREAD!O355)/100),"")</f>
        <v>0</v>
      </c>
      <c r="Z355" s="859">
        <f>IFERROR(((_xlfn.XLOOKUP(G355,'Step 4 Support Tool'!$E$222:$E$321,'Step 4 Support Tool'!$K$222:$K$321,"",0,1)*PETREAD!P355)/100),"")</f>
        <v>0</v>
      </c>
      <c r="AA355" s="859">
        <f t="shared" si="68"/>
        <v>0</v>
      </c>
      <c r="AB355" s="859">
        <f>IFERROR(AA355-(SUMIFS('Step 4 Support Tool'!$O$18:$O$217,'Step 4 Support Tool'!$E$18:$E$217,PETREAD!G355)+SUMIFS('Step 4 Support Tool'!$O$222:$O$321,'Step 4 Support Tool'!$E$222:$E$321,PETREAD!G355)),"")</f>
        <v>0</v>
      </c>
      <c r="AC355" s="860" t="str">
        <f t="shared" si="69"/>
        <v/>
      </c>
      <c r="AD355" s="917">
        <f>SUMIFS('Step 3.3 Heating System'!$J$12:$J$111,'Step 3.3 Heating System'!$C$12:$C$111,PETREAD!$G355,'Step 3.3 Heating System'!$G$12:$G$111,"Removed")</f>
        <v>0</v>
      </c>
      <c r="AE355" s="917">
        <f>SUMIFS('Step 3.3 Heating System'!$J$12:$J$111,'Step 3.3 Heating System'!$C$12:$C$111,PETREAD!$G355,'Step 3.3 Heating System'!$G$12:$G$111,"Retained")</f>
        <v>0</v>
      </c>
      <c r="AF355" s="914" t="str">
        <f t="shared" si="70"/>
        <v/>
      </c>
      <c r="AG355" s="870">
        <f>(SUMIFS('Step 4 Support Tool'!$N$18:$N$217,'Step 4 Support Tool'!$E$18:$E$217,PETREAD!G355)+SUMIFS('Step 4 Support Tool'!$N$222:$N$321,'Step 4 Support Tool'!$E$222:$E$321,PETREAD!G355))</f>
        <v>0</v>
      </c>
      <c r="AH355" s="870" t="str">
        <f>IFERROR(BE355*'Step 5 Project Governance'!D99,"")</f>
        <v/>
      </c>
      <c r="AI355" s="912" t="str">
        <f t="shared" si="66"/>
        <v/>
      </c>
      <c r="AJ355" s="917">
        <f>(SUMIFS('Step 4 Support Tool'!$S$18:$S$217,'Step 4 Support Tool'!$E$18:$E$217,PETREAD!G355)+SUMIFS('Step 4 Support Tool'!$S$222:$S$321,'Step 4 Support Tool'!$E$222:$E$321,PETREAD!G355))</f>
        <v>0</v>
      </c>
      <c r="AK355" s="917" t="str">
        <f t="shared" si="67"/>
        <v/>
      </c>
      <c r="AL355" s="860" t="str">
        <f>IFERROR(SUMIF('Step 4 Support Tool'!$E$18:$E$217,PETREAD!G355,'Step 4 Support Tool'!$N$18:$N$217)/(SUMIF('Step 4 Support Tool'!$E$18:$E$217,PETREAD!G355,'Step 4 Support Tool'!$N$18:$N$217)+SUMIF('Step 4 Support Tool'!$E$222:$E$321,PETREAD!G355,'Step 4 Support Tool'!$N$222:$N$321)),"")</f>
        <v/>
      </c>
      <c r="AM355" s="914" t="str">
        <f>_xlfn.XLOOKUP($G355,'Step 3.3 Heating System'!$C$120:$C$219,'Step 3.3 Heating System'!$AB$120:$AB$219,"",0,1)</f>
        <v/>
      </c>
      <c r="AN355" s="914" t="str">
        <f>_xlfn.XLOOKUP($G355,'Step 3.3 Heating System'!$C$120:$C$219,'Step 3.3 Heating System'!$AC$120:$AC$219,"",0,1)</f>
        <v/>
      </c>
      <c r="AO355" s="1414" t="str">
        <f>IF('Step 3.2 Building Details'!D94="","",'Step 3.2 Building Details'!D94)</f>
        <v/>
      </c>
      <c r="AP355" s="1414" t="str">
        <f>IF('Step 3.2 Building Details'!E94="","",'Step 3.2 Building Details'!E94)</f>
        <v/>
      </c>
      <c r="AQ355" s="1414" t="str">
        <f>IF('Step 3.2 Building Details'!F94="","",'Step 3.2 Building Details'!F94)</f>
        <v/>
      </c>
      <c r="AR355" s="1414" t="str">
        <f>IF('Step 3.2 Building Details'!G94="","",'Step 3.2 Building Details'!G94)</f>
        <v/>
      </c>
      <c r="AS355" s="1414" t="str">
        <f>IF('Step 3.2 Building Details'!H94="","",'Step 3.2 Building Details'!H94)</f>
        <v/>
      </c>
      <c r="AT355" s="1414" t="str">
        <f>IF('Step 3.2 Building Details'!I94="","",'Step 3.2 Building Details'!I94)</f>
        <v/>
      </c>
      <c r="AU355" s="1414" t="str">
        <f>IF('Step 3.2 Building Details'!J94="","",'Step 3.2 Building Details'!J94)</f>
        <v/>
      </c>
      <c r="AV355" s="1414" t="str">
        <f>IF('Step 3.2 Building Details'!K94="","",'Step 3.2 Building Details'!K94)</f>
        <v/>
      </c>
      <c r="AW355" s="1414" t="str">
        <f>IF('Step 3.2 Building Details'!L94="","",'Step 3.2 Building Details'!L94)</f>
        <v/>
      </c>
      <c r="AX355" s="1414" t="str">
        <f>IF('Step 3.2 Building Details'!M94="","",'Step 3.2 Building Details'!M94)</f>
        <v/>
      </c>
      <c r="AY355" s="1414" t="str">
        <f>IF('Step 3.2 Building Details'!N94="","",'Step 3.2 Building Details'!N94)</f>
        <v/>
      </c>
      <c r="AZ355" s="1414" t="str">
        <f>IF('Step 3.2 Building Details'!O94="","",'Step 3.2 Building Details'!O94)</f>
        <v/>
      </c>
      <c r="BB355" s="799" t="s">
        <v>1953</v>
      </c>
      <c r="BC355" s="799"/>
      <c r="BE355" s="860" t="str">
        <f>IFERROR((SUMIFS('Step 4 Support Tool'!$N$18:$N$217,'Step 4 Support Tool'!$E$18:$E$217,PETREAD!G355)+SUMIFS('Step 4 Support Tool'!$N$222:$N$321,'Step 4 Support Tool'!$E$222:$E$321,PETREAD!G355))/'Step 4 Support Tool'!$O$9,"")</f>
        <v/>
      </c>
      <c r="BF355" s="424"/>
      <c r="BG355" s="424"/>
      <c r="BH355" s="424"/>
      <c r="BI355" s="424"/>
      <c r="BJ355" s="424"/>
      <c r="BK355" s="424"/>
      <c r="BL355" s="424"/>
      <c r="BM355" s="424"/>
      <c r="BN355" s="424"/>
      <c r="BO355" s="424"/>
      <c r="BP355" s="424"/>
      <c r="BQ355" s="424"/>
      <c r="BR355" s="424"/>
      <c r="BS355" s="424"/>
      <c r="CL355" s="424"/>
      <c r="CM355" s="424"/>
      <c r="CN355" s="424"/>
      <c r="CO355" s="424"/>
      <c r="CP355" s="424"/>
      <c r="CQ355" s="424"/>
      <c r="CS355" s="424"/>
      <c r="CT355" s="424"/>
      <c r="CU355" s="424"/>
      <c r="CV355" s="424"/>
      <c r="CW355" s="424"/>
      <c r="CX355" s="424"/>
      <c r="CY355" s="424"/>
      <c r="CZ355" s="424"/>
      <c r="DB355" s="424"/>
      <c r="DC355" s="424"/>
      <c r="DD355" s="424"/>
      <c r="DE355" s="424"/>
      <c r="DF355" s="424"/>
      <c r="DG355" s="424"/>
      <c r="DI355" s="424"/>
      <c r="DJ355" s="424"/>
      <c r="DK355" s="424"/>
      <c r="DL355" s="424"/>
      <c r="DM355" s="424"/>
      <c r="DN355" s="424"/>
      <c r="DO355" s="424"/>
      <c r="DP355" s="424"/>
      <c r="DQ355" s="424"/>
      <c r="DR355" s="424"/>
      <c r="DS355" s="424"/>
      <c r="DT355" s="424"/>
      <c r="DU355" s="424"/>
      <c r="DV355" s="424"/>
      <c r="DW355" s="424"/>
      <c r="DX355" s="424"/>
      <c r="DY355" s="424"/>
      <c r="DZ355" s="424"/>
      <c r="EA355" s="424"/>
      <c r="EB355" s="424"/>
      <c r="EC355" s="424"/>
      <c r="ED355" s="424"/>
      <c r="EE355" s="424"/>
      <c r="EF355" s="424"/>
      <c r="EG355" s="424"/>
      <c r="EH355" s="424"/>
      <c r="EI355" s="424"/>
      <c r="EJ355" s="424"/>
      <c r="EK355" s="424"/>
      <c r="EL355" s="424"/>
      <c r="EM355" s="424"/>
      <c r="EN355" s="424"/>
      <c r="EO355" s="424"/>
      <c r="EP355" s="424"/>
      <c r="EQ355" s="424"/>
      <c r="ER355" s="424"/>
      <c r="ES355" s="424"/>
      <c r="ET355" s="424"/>
      <c r="EU355" s="424"/>
      <c r="EV355" s="424"/>
      <c r="EW355" s="424"/>
      <c r="EX355" s="424"/>
      <c r="EY355" s="424"/>
      <c r="EZ355" s="424"/>
      <c r="FA355" s="424"/>
      <c r="FB355" s="424"/>
      <c r="FC355" s="424"/>
      <c r="FD355" s="424"/>
      <c r="FE355" s="424"/>
      <c r="FF355" s="424"/>
      <c r="FG355" s="424"/>
      <c r="FH355" s="424"/>
      <c r="FI355" s="424"/>
      <c r="FJ355" s="424"/>
      <c r="FK355" s="424"/>
      <c r="FL355" s="424"/>
      <c r="FM355" s="424"/>
      <c r="FN355" s="424"/>
      <c r="FO355" s="424"/>
      <c r="FP355" s="424"/>
      <c r="FQ355" s="424"/>
      <c r="FR355" s="424"/>
      <c r="FS355" s="424"/>
      <c r="FT355" s="424"/>
      <c r="FU355" s="424"/>
    </row>
    <row r="356" spans="1:177" ht="12" customHeight="1" x14ac:dyDescent="0.25">
      <c r="A356" s="449" t="str">
        <f t="shared" si="63"/>
        <v/>
      </c>
      <c r="B356" s="449" t="str">
        <f t="shared" si="64"/>
        <v/>
      </c>
      <c r="C356" s="447" t="str">
        <f t="shared" si="65"/>
        <v/>
      </c>
      <c r="D356" s="449" t="str">
        <f>'Step 3.1 Site Details'!C96</f>
        <v>Building 87</v>
      </c>
      <c r="E356" s="449" t="str">
        <f>TRIM('Step 3.1 Site Details'!A96)</f>
        <v/>
      </c>
      <c r="F356" s="447">
        <f>'Step 3.1 Site Details'!B96</f>
        <v>0</v>
      </c>
      <c r="G356" s="449" t="str">
        <f>IF('Step 3.1 Site Details'!D96="","",TRIM('Step 3.1 Site Details'!D96))</f>
        <v/>
      </c>
      <c r="H356" s="447">
        <f>'Step 3.1 Site Details'!E96</f>
        <v>0</v>
      </c>
      <c r="I356" s="447">
        <f>'Step 3.1 Site Details'!F96</f>
        <v>0</v>
      </c>
      <c r="J356" s="952">
        <f>'Step 3.1 Site Details'!G96</f>
        <v>0</v>
      </c>
      <c r="K356" s="995">
        <f>'Step 3.1 Site Details'!H96</f>
        <v>0</v>
      </c>
      <c r="L356" s="447">
        <f>'Step 3.1 Site Details'!I96</f>
        <v>0</v>
      </c>
      <c r="M356" s="996">
        <f>'Step 3.1 Site Details'!J96</f>
        <v>0</v>
      </c>
      <c r="N356" s="996">
        <f>'Step 3.1 Site Details'!K96</f>
        <v>0</v>
      </c>
      <c r="O356" s="959">
        <f>'Step 3.1 Site Details'!L96</f>
        <v>0</v>
      </c>
      <c r="P356" s="959">
        <f>'Step 3.1 Site Details'!M96</f>
        <v>0</v>
      </c>
      <c r="Q356" s="1399">
        <f>'Step 3.1 Site Details'!N96</f>
        <v>0</v>
      </c>
      <c r="R356" s="1399">
        <f>'Step 3.1 Site Details'!O96</f>
        <v>0</v>
      </c>
      <c r="S356" s="955">
        <f>'Step 3.1 Site Details'!P96</f>
        <v>0</v>
      </c>
      <c r="T356" s="955">
        <f>'Step 3.1 Site Details'!Q96</f>
        <v>0</v>
      </c>
      <c r="U356" s="955">
        <f>'Step 3.1 Site Details'!R96</f>
        <v>0</v>
      </c>
      <c r="V356" s="955">
        <f>'Step 3.1 Site Details'!S96</f>
        <v>0</v>
      </c>
      <c r="W356" s="955">
        <f>'Step 3.1 Site Details'!T96</f>
        <v>0</v>
      </c>
      <c r="X356" s="955">
        <f>'Step 3.1 Site Details'!U96</f>
        <v>0</v>
      </c>
      <c r="Y356" s="859">
        <f>IFERROR(((_xlfn.XLOOKUP(G356,'Step 4 Support Tool'!$E$222:$E$321,'Step 4 Support Tool'!$I$222:$I$321,"",0,1)*PETREAD!O356)/100),"")</f>
        <v>0</v>
      </c>
      <c r="Z356" s="859">
        <f>IFERROR(((_xlfn.XLOOKUP(G356,'Step 4 Support Tool'!$E$222:$E$321,'Step 4 Support Tool'!$K$222:$K$321,"",0,1)*PETREAD!P356)/100),"")</f>
        <v>0</v>
      </c>
      <c r="AA356" s="859">
        <f t="shared" si="68"/>
        <v>0</v>
      </c>
      <c r="AB356" s="859">
        <f>IFERROR(AA356-(SUMIFS('Step 4 Support Tool'!$O$18:$O$217,'Step 4 Support Tool'!$E$18:$E$217,PETREAD!G356)+SUMIFS('Step 4 Support Tool'!$O$222:$O$321,'Step 4 Support Tool'!$E$222:$E$321,PETREAD!G356)),"")</f>
        <v>0</v>
      </c>
      <c r="AC356" s="860" t="str">
        <f t="shared" si="69"/>
        <v/>
      </c>
      <c r="AD356" s="917">
        <f>SUMIFS('Step 3.3 Heating System'!$J$12:$J$111,'Step 3.3 Heating System'!$C$12:$C$111,PETREAD!$G356,'Step 3.3 Heating System'!$G$12:$G$111,"Removed")</f>
        <v>0</v>
      </c>
      <c r="AE356" s="917">
        <f>SUMIFS('Step 3.3 Heating System'!$J$12:$J$111,'Step 3.3 Heating System'!$C$12:$C$111,PETREAD!$G356,'Step 3.3 Heating System'!$G$12:$G$111,"Retained")</f>
        <v>0</v>
      </c>
      <c r="AF356" s="914" t="str">
        <f t="shared" si="70"/>
        <v/>
      </c>
      <c r="AG356" s="870">
        <f>(SUMIFS('Step 4 Support Tool'!$N$18:$N$217,'Step 4 Support Tool'!$E$18:$E$217,PETREAD!G356)+SUMIFS('Step 4 Support Tool'!$N$222:$N$321,'Step 4 Support Tool'!$E$222:$E$321,PETREAD!G356))</f>
        <v>0</v>
      </c>
      <c r="AH356" s="870" t="str">
        <f>IFERROR(BE356*'Step 5 Project Governance'!D100,"")</f>
        <v/>
      </c>
      <c r="AI356" s="912" t="str">
        <f t="shared" si="66"/>
        <v/>
      </c>
      <c r="AJ356" s="917">
        <f>(SUMIFS('Step 4 Support Tool'!$S$18:$S$217,'Step 4 Support Tool'!$E$18:$E$217,PETREAD!G356)+SUMIFS('Step 4 Support Tool'!$S$222:$S$321,'Step 4 Support Tool'!$E$222:$E$321,PETREAD!G356))</f>
        <v>0</v>
      </c>
      <c r="AK356" s="917" t="str">
        <f t="shared" si="67"/>
        <v/>
      </c>
      <c r="AL356" s="860" t="str">
        <f>IFERROR(SUMIF('Step 4 Support Tool'!$E$18:$E$217,PETREAD!G356,'Step 4 Support Tool'!$N$18:$N$217)/(SUMIF('Step 4 Support Tool'!$E$18:$E$217,PETREAD!G356,'Step 4 Support Tool'!$N$18:$N$217)+SUMIF('Step 4 Support Tool'!$E$222:$E$321,PETREAD!G356,'Step 4 Support Tool'!$N$222:$N$321)),"")</f>
        <v/>
      </c>
      <c r="AM356" s="914" t="str">
        <f>_xlfn.XLOOKUP($G356,'Step 3.3 Heating System'!$C$120:$C$219,'Step 3.3 Heating System'!$AB$120:$AB$219,"",0,1)</f>
        <v/>
      </c>
      <c r="AN356" s="914" t="str">
        <f>_xlfn.XLOOKUP($G356,'Step 3.3 Heating System'!$C$120:$C$219,'Step 3.3 Heating System'!$AC$120:$AC$219,"",0,1)</f>
        <v/>
      </c>
      <c r="AO356" s="1414" t="str">
        <f>IF('Step 3.2 Building Details'!D95="","",'Step 3.2 Building Details'!D95)</f>
        <v/>
      </c>
      <c r="AP356" s="1414" t="str">
        <f>IF('Step 3.2 Building Details'!E95="","",'Step 3.2 Building Details'!E95)</f>
        <v/>
      </c>
      <c r="AQ356" s="1414" t="str">
        <f>IF('Step 3.2 Building Details'!F95="","",'Step 3.2 Building Details'!F95)</f>
        <v/>
      </c>
      <c r="AR356" s="1414" t="str">
        <f>IF('Step 3.2 Building Details'!G95="","",'Step 3.2 Building Details'!G95)</f>
        <v/>
      </c>
      <c r="AS356" s="1414" t="str">
        <f>IF('Step 3.2 Building Details'!H95="","",'Step 3.2 Building Details'!H95)</f>
        <v/>
      </c>
      <c r="AT356" s="1414" t="str">
        <f>IF('Step 3.2 Building Details'!I95="","",'Step 3.2 Building Details'!I95)</f>
        <v/>
      </c>
      <c r="AU356" s="1414" t="str">
        <f>IF('Step 3.2 Building Details'!J95="","",'Step 3.2 Building Details'!J95)</f>
        <v/>
      </c>
      <c r="AV356" s="1414" t="str">
        <f>IF('Step 3.2 Building Details'!K95="","",'Step 3.2 Building Details'!K95)</f>
        <v/>
      </c>
      <c r="AW356" s="1414" t="str">
        <f>IF('Step 3.2 Building Details'!L95="","",'Step 3.2 Building Details'!L95)</f>
        <v/>
      </c>
      <c r="AX356" s="1414" t="str">
        <f>IF('Step 3.2 Building Details'!M95="","",'Step 3.2 Building Details'!M95)</f>
        <v/>
      </c>
      <c r="AY356" s="1414" t="str">
        <f>IF('Step 3.2 Building Details'!N95="","",'Step 3.2 Building Details'!N95)</f>
        <v/>
      </c>
      <c r="AZ356" s="1414" t="str">
        <f>IF('Step 3.2 Building Details'!O95="","",'Step 3.2 Building Details'!O95)</f>
        <v/>
      </c>
      <c r="BB356" s="799" t="s">
        <v>1954</v>
      </c>
      <c r="BC356" s="799"/>
      <c r="BE356" s="860" t="str">
        <f>IFERROR((SUMIFS('Step 4 Support Tool'!$N$18:$N$217,'Step 4 Support Tool'!$E$18:$E$217,PETREAD!G356)+SUMIFS('Step 4 Support Tool'!$N$222:$N$321,'Step 4 Support Tool'!$E$222:$E$321,PETREAD!G356))/'Step 4 Support Tool'!$O$9,"")</f>
        <v/>
      </c>
      <c r="BF356" s="424"/>
      <c r="BG356" s="424"/>
      <c r="BH356" s="424"/>
      <c r="BI356" s="424"/>
      <c r="BJ356" s="424"/>
      <c r="BK356" s="424"/>
      <c r="BL356" s="424"/>
      <c r="BM356" s="424"/>
      <c r="BN356" s="424"/>
      <c r="BO356" s="424"/>
      <c r="BP356" s="424"/>
      <c r="BQ356" s="424"/>
      <c r="BR356" s="424"/>
      <c r="BS356" s="424"/>
      <c r="CL356" s="424"/>
      <c r="CM356" s="424"/>
      <c r="CN356" s="424"/>
      <c r="CO356" s="424"/>
      <c r="CP356" s="424"/>
      <c r="CQ356" s="424"/>
      <c r="CS356" s="424"/>
      <c r="CT356" s="424"/>
      <c r="CU356" s="424"/>
      <c r="CV356" s="424"/>
      <c r="CW356" s="424"/>
      <c r="CX356" s="424"/>
      <c r="CY356" s="424"/>
      <c r="CZ356" s="424"/>
      <c r="DB356" s="424"/>
      <c r="DC356" s="424"/>
      <c r="DD356" s="424"/>
      <c r="DE356" s="424"/>
      <c r="DF356" s="424"/>
      <c r="DG356" s="424"/>
      <c r="DI356" s="424"/>
      <c r="DJ356" s="424"/>
      <c r="DK356" s="424"/>
      <c r="DL356" s="424"/>
      <c r="DM356" s="424"/>
      <c r="DN356" s="424"/>
      <c r="DO356" s="424"/>
      <c r="DP356" s="424"/>
      <c r="DQ356" s="424"/>
      <c r="DR356" s="424"/>
      <c r="DS356" s="424"/>
      <c r="DT356" s="424"/>
      <c r="DU356" s="424"/>
      <c r="DV356" s="424"/>
      <c r="DW356" s="424"/>
      <c r="DX356" s="424"/>
      <c r="DY356" s="424"/>
      <c r="DZ356" s="424"/>
      <c r="EA356" s="424"/>
      <c r="EB356" s="424"/>
      <c r="EC356" s="424"/>
      <c r="ED356" s="424"/>
      <c r="EE356" s="424"/>
      <c r="EF356" s="424"/>
      <c r="EG356" s="424"/>
      <c r="EH356" s="424"/>
      <c r="EI356" s="424"/>
      <c r="EJ356" s="424"/>
      <c r="EK356" s="424"/>
      <c r="EL356" s="424"/>
      <c r="EM356" s="424"/>
      <c r="EN356" s="424"/>
      <c r="EO356" s="424"/>
      <c r="EP356" s="424"/>
      <c r="EQ356" s="424"/>
      <c r="ER356" s="424"/>
      <c r="ES356" s="424"/>
      <c r="ET356" s="424"/>
      <c r="EU356" s="424"/>
      <c r="EV356" s="424"/>
      <c r="EW356" s="424"/>
      <c r="EX356" s="424"/>
      <c r="EY356" s="424"/>
      <c r="EZ356" s="424"/>
      <c r="FA356" s="424"/>
      <c r="FB356" s="424"/>
      <c r="FC356" s="424"/>
      <c r="FD356" s="424"/>
      <c r="FE356" s="424"/>
      <c r="FF356" s="424"/>
      <c r="FG356" s="424"/>
      <c r="FH356" s="424"/>
      <c r="FI356" s="424"/>
      <c r="FJ356" s="424"/>
      <c r="FK356" s="424"/>
      <c r="FL356" s="424"/>
      <c r="FM356" s="424"/>
      <c r="FN356" s="424"/>
      <c r="FO356" s="424"/>
      <c r="FP356" s="424"/>
      <c r="FQ356" s="424"/>
      <c r="FR356" s="424"/>
      <c r="FS356" s="424"/>
      <c r="FT356" s="424"/>
      <c r="FU356" s="424"/>
    </row>
    <row r="357" spans="1:177" ht="12" customHeight="1" x14ac:dyDescent="0.25">
      <c r="A357" s="449" t="str">
        <f t="shared" si="63"/>
        <v/>
      </c>
      <c r="B357" s="449" t="str">
        <f t="shared" si="64"/>
        <v/>
      </c>
      <c r="C357" s="447" t="str">
        <f t="shared" si="65"/>
        <v/>
      </c>
      <c r="D357" s="449" t="str">
        <f>'Step 3.1 Site Details'!C97</f>
        <v>Building 88</v>
      </c>
      <c r="E357" s="449" t="str">
        <f>TRIM('Step 3.1 Site Details'!A97)</f>
        <v/>
      </c>
      <c r="F357" s="447">
        <f>'Step 3.1 Site Details'!B97</f>
        <v>0</v>
      </c>
      <c r="G357" s="449" t="str">
        <f>IF('Step 3.1 Site Details'!D97="","",TRIM('Step 3.1 Site Details'!D97))</f>
        <v/>
      </c>
      <c r="H357" s="447">
        <f>'Step 3.1 Site Details'!E97</f>
        <v>0</v>
      </c>
      <c r="I357" s="447">
        <f>'Step 3.1 Site Details'!F97</f>
        <v>0</v>
      </c>
      <c r="J357" s="952">
        <f>'Step 3.1 Site Details'!G97</f>
        <v>0</v>
      </c>
      <c r="K357" s="995">
        <f>'Step 3.1 Site Details'!H97</f>
        <v>0</v>
      </c>
      <c r="L357" s="447">
        <f>'Step 3.1 Site Details'!I97</f>
        <v>0</v>
      </c>
      <c r="M357" s="996">
        <f>'Step 3.1 Site Details'!J97</f>
        <v>0</v>
      </c>
      <c r="N357" s="996">
        <f>'Step 3.1 Site Details'!K97</f>
        <v>0</v>
      </c>
      <c r="O357" s="959">
        <f>'Step 3.1 Site Details'!L97</f>
        <v>0</v>
      </c>
      <c r="P357" s="959">
        <f>'Step 3.1 Site Details'!M97</f>
        <v>0</v>
      </c>
      <c r="Q357" s="1399">
        <f>'Step 3.1 Site Details'!N97</f>
        <v>0</v>
      </c>
      <c r="R357" s="1399">
        <f>'Step 3.1 Site Details'!O97</f>
        <v>0</v>
      </c>
      <c r="S357" s="955">
        <f>'Step 3.1 Site Details'!P97</f>
        <v>0</v>
      </c>
      <c r="T357" s="955">
        <f>'Step 3.1 Site Details'!Q97</f>
        <v>0</v>
      </c>
      <c r="U357" s="955">
        <f>'Step 3.1 Site Details'!R97</f>
        <v>0</v>
      </c>
      <c r="V357" s="955">
        <f>'Step 3.1 Site Details'!S97</f>
        <v>0</v>
      </c>
      <c r="W357" s="955">
        <f>'Step 3.1 Site Details'!T97</f>
        <v>0</v>
      </c>
      <c r="X357" s="955">
        <f>'Step 3.1 Site Details'!U97</f>
        <v>0</v>
      </c>
      <c r="Y357" s="859">
        <f>IFERROR(((_xlfn.XLOOKUP(G357,'Step 4 Support Tool'!$E$222:$E$321,'Step 4 Support Tool'!$I$222:$I$321,"",0,1)*PETREAD!O357)/100),"")</f>
        <v>0</v>
      </c>
      <c r="Z357" s="859">
        <f>IFERROR(((_xlfn.XLOOKUP(G357,'Step 4 Support Tool'!$E$222:$E$321,'Step 4 Support Tool'!$K$222:$K$321,"",0,1)*PETREAD!P357)/100),"")</f>
        <v>0</v>
      </c>
      <c r="AA357" s="859">
        <f t="shared" si="68"/>
        <v>0</v>
      </c>
      <c r="AB357" s="859">
        <f>IFERROR(AA357-(SUMIFS('Step 4 Support Tool'!$O$18:$O$217,'Step 4 Support Tool'!$E$18:$E$217,PETREAD!G357)+SUMIFS('Step 4 Support Tool'!$O$222:$O$321,'Step 4 Support Tool'!$E$222:$E$321,PETREAD!G357)),"")</f>
        <v>0</v>
      </c>
      <c r="AC357" s="860" t="str">
        <f t="shared" si="69"/>
        <v/>
      </c>
      <c r="AD357" s="917">
        <f>SUMIFS('Step 3.3 Heating System'!$J$12:$J$111,'Step 3.3 Heating System'!$C$12:$C$111,PETREAD!$G357,'Step 3.3 Heating System'!$G$12:$G$111,"Removed")</f>
        <v>0</v>
      </c>
      <c r="AE357" s="917">
        <f>SUMIFS('Step 3.3 Heating System'!$J$12:$J$111,'Step 3.3 Heating System'!$C$12:$C$111,PETREAD!$G357,'Step 3.3 Heating System'!$G$12:$G$111,"Retained")</f>
        <v>0</v>
      </c>
      <c r="AF357" s="914" t="str">
        <f t="shared" si="70"/>
        <v/>
      </c>
      <c r="AG357" s="870">
        <f>(SUMIFS('Step 4 Support Tool'!$N$18:$N$217,'Step 4 Support Tool'!$E$18:$E$217,PETREAD!G357)+SUMIFS('Step 4 Support Tool'!$N$222:$N$321,'Step 4 Support Tool'!$E$222:$E$321,PETREAD!G357))</f>
        <v>0</v>
      </c>
      <c r="AH357" s="870" t="str">
        <f>IFERROR(BE357*'Step 5 Project Governance'!D101,"")</f>
        <v/>
      </c>
      <c r="AI357" s="912" t="str">
        <f t="shared" si="66"/>
        <v/>
      </c>
      <c r="AJ357" s="917">
        <f>(SUMIFS('Step 4 Support Tool'!$S$18:$S$217,'Step 4 Support Tool'!$E$18:$E$217,PETREAD!G357)+SUMIFS('Step 4 Support Tool'!$S$222:$S$321,'Step 4 Support Tool'!$E$222:$E$321,PETREAD!G357))</f>
        <v>0</v>
      </c>
      <c r="AK357" s="917" t="str">
        <f t="shared" si="67"/>
        <v/>
      </c>
      <c r="AL357" s="860" t="str">
        <f>IFERROR(SUMIF('Step 4 Support Tool'!$E$18:$E$217,PETREAD!G357,'Step 4 Support Tool'!$N$18:$N$217)/(SUMIF('Step 4 Support Tool'!$E$18:$E$217,PETREAD!G357,'Step 4 Support Tool'!$N$18:$N$217)+SUMIF('Step 4 Support Tool'!$E$222:$E$321,PETREAD!G357,'Step 4 Support Tool'!$N$222:$N$321)),"")</f>
        <v/>
      </c>
      <c r="AM357" s="914" t="str">
        <f>_xlfn.XLOOKUP($G357,'Step 3.3 Heating System'!$C$120:$C$219,'Step 3.3 Heating System'!$AB$120:$AB$219,"",0,1)</f>
        <v/>
      </c>
      <c r="AN357" s="914" t="str">
        <f>_xlfn.XLOOKUP($G357,'Step 3.3 Heating System'!$C$120:$C$219,'Step 3.3 Heating System'!$AC$120:$AC$219,"",0,1)</f>
        <v/>
      </c>
      <c r="AO357" s="1414" t="str">
        <f>IF('Step 3.2 Building Details'!D96="","",'Step 3.2 Building Details'!D96)</f>
        <v/>
      </c>
      <c r="AP357" s="1414" t="str">
        <f>IF('Step 3.2 Building Details'!E96="","",'Step 3.2 Building Details'!E96)</f>
        <v/>
      </c>
      <c r="AQ357" s="1414" t="str">
        <f>IF('Step 3.2 Building Details'!F96="","",'Step 3.2 Building Details'!F96)</f>
        <v/>
      </c>
      <c r="AR357" s="1414" t="str">
        <f>IF('Step 3.2 Building Details'!G96="","",'Step 3.2 Building Details'!G96)</f>
        <v/>
      </c>
      <c r="AS357" s="1414" t="str">
        <f>IF('Step 3.2 Building Details'!H96="","",'Step 3.2 Building Details'!H96)</f>
        <v/>
      </c>
      <c r="AT357" s="1414" t="str">
        <f>IF('Step 3.2 Building Details'!I96="","",'Step 3.2 Building Details'!I96)</f>
        <v/>
      </c>
      <c r="AU357" s="1414" t="str">
        <f>IF('Step 3.2 Building Details'!J96="","",'Step 3.2 Building Details'!J96)</f>
        <v/>
      </c>
      <c r="AV357" s="1414" t="str">
        <f>IF('Step 3.2 Building Details'!K96="","",'Step 3.2 Building Details'!K96)</f>
        <v/>
      </c>
      <c r="AW357" s="1414" t="str">
        <f>IF('Step 3.2 Building Details'!L96="","",'Step 3.2 Building Details'!L96)</f>
        <v/>
      </c>
      <c r="AX357" s="1414" t="str">
        <f>IF('Step 3.2 Building Details'!M96="","",'Step 3.2 Building Details'!M96)</f>
        <v/>
      </c>
      <c r="AY357" s="1414" t="str">
        <f>IF('Step 3.2 Building Details'!N96="","",'Step 3.2 Building Details'!N96)</f>
        <v/>
      </c>
      <c r="AZ357" s="1414" t="str">
        <f>IF('Step 3.2 Building Details'!O96="","",'Step 3.2 Building Details'!O96)</f>
        <v/>
      </c>
      <c r="BB357" s="799" t="s">
        <v>1955</v>
      </c>
      <c r="BC357" s="799"/>
      <c r="BE357" s="860" t="str">
        <f>IFERROR((SUMIFS('Step 4 Support Tool'!$N$18:$N$217,'Step 4 Support Tool'!$E$18:$E$217,PETREAD!G357)+SUMIFS('Step 4 Support Tool'!$N$222:$N$321,'Step 4 Support Tool'!$E$222:$E$321,PETREAD!G357))/'Step 4 Support Tool'!$O$9,"")</f>
        <v/>
      </c>
      <c r="BF357" s="424"/>
      <c r="BG357" s="424"/>
      <c r="BH357" s="424"/>
      <c r="BI357" s="424"/>
      <c r="BJ357" s="424"/>
      <c r="BK357" s="424"/>
      <c r="BL357" s="424"/>
      <c r="BM357" s="424"/>
      <c r="BN357" s="424"/>
      <c r="BO357" s="424"/>
      <c r="BP357" s="424"/>
      <c r="BQ357" s="424"/>
      <c r="BR357" s="424"/>
      <c r="BS357" s="424"/>
      <c r="CL357" s="424"/>
      <c r="CM357" s="424"/>
      <c r="CN357" s="424"/>
      <c r="CO357" s="424"/>
      <c r="CP357" s="424"/>
      <c r="CQ357" s="424"/>
      <c r="CS357" s="424"/>
      <c r="CT357" s="424"/>
      <c r="CU357" s="424"/>
      <c r="CV357" s="424"/>
      <c r="CW357" s="424"/>
      <c r="CX357" s="424"/>
      <c r="CY357" s="424"/>
      <c r="CZ357" s="424"/>
      <c r="DB357" s="424"/>
      <c r="DC357" s="424"/>
      <c r="DD357" s="424"/>
      <c r="DE357" s="424"/>
      <c r="DF357" s="424"/>
      <c r="DG357" s="424"/>
      <c r="DI357" s="424"/>
      <c r="DJ357" s="424"/>
      <c r="DK357" s="424"/>
      <c r="DL357" s="424"/>
      <c r="DM357" s="424"/>
      <c r="DN357" s="424"/>
      <c r="DO357" s="424"/>
      <c r="DP357" s="424"/>
      <c r="DQ357" s="424"/>
      <c r="DR357" s="424"/>
      <c r="DS357" s="424"/>
      <c r="DT357" s="424"/>
      <c r="DU357" s="424"/>
      <c r="DV357" s="424"/>
      <c r="DW357" s="424"/>
      <c r="DX357" s="424"/>
      <c r="DY357" s="424"/>
      <c r="DZ357" s="424"/>
      <c r="EA357" s="424"/>
      <c r="EB357" s="424"/>
      <c r="EC357" s="424"/>
      <c r="ED357" s="424"/>
      <c r="EE357" s="424"/>
      <c r="EF357" s="424"/>
      <c r="EG357" s="424"/>
      <c r="EH357" s="424"/>
      <c r="EI357" s="424"/>
      <c r="EJ357" s="424"/>
      <c r="EK357" s="424"/>
      <c r="EL357" s="424"/>
      <c r="EM357" s="424"/>
      <c r="EN357" s="424"/>
      <c r="EO357" s="424"/>
      <c r="EP357" s="424"/>
      <c r="EQ357" s="424"/>
      <c r="ER357" s="424"/>
      <c r="ES357" s="424"/>
      <c r="ET357" s="424"/>
      <c r="EU357" s="424"/>
      <c r="EV357" s="424"/>
      <c r="EW357" s="424"/>
      <c r="EX357" s="424"/>
      <c r="EY357" s="424"/>
      <c r="EZ357" s="424"/>
      <c r="FA357" s="424"/>
      <c r="FB357" s="424"/>
      <c r="FC357" s="424"/>
      <c r="FD357" s="424"/>
      <c r="FE357" s="424"/>
      <c r="FF357" s="424"/>
      <c r="FG357" s="424"/>
      <c r="FH357" s="424"/>
      <c r="FI357" s="424"/>
      <c r="FJ357" s="424"/>
      <c r="FK357" s="424"/>
      <c r="FL357" s="424"/>
      <c r="FM357" s="424"/>
      <c r="FN357" s="424"/>
      <c r="FO357" s="424"/>
      <c r="FP357" s="424"/>
      <c r="FQ357" s="424"/>
      <c r="FR357" s="424"/>
      <c r="FS357" s="424"/>
      <c r="FT357" s="424"/>
      <c r="FU357" s="424"/>
    </row>
    <row r="358" spans="1:177" ht="12" customHeight="1" x14ac:dyDescent="0.25">
      <c r="A358" s="449" t="str">
        <f t="shared" si="63"/>
        <v/>
      </c>
      <c r="B358" s="449" t="str">
        <f t="shared" si="64"/>
        <v/>
      </c>
      <c r="C358" s="447" t="str">
        <f t="shared" si="65"/>
        <v/>
      </c>
      <c r="D358" s="449" t="str">
        <f>'Step 3.1 Site Details'!C98</f>
        <v>Building 89</v>
      </c>
      <c r="E358" s="449" t="str">
        <f>TRIM('Step 3.1 Site Details'!A98)</f>
        <v/>
      </c>
      <c r="F358" s="447">
        <f>'Step 3.1 Site Details'!B98</f>
        <v>0</v>
      </c>
      <c r="G358" s="449" t="str">
        <f>IF('Step 3.1 Site Details'!D98="","",TRIM('Step 3.1 Site Details'!D98))</f>
        <v/>
      </c>
      <c r="H358" s="447">
        <f>'Step 3.1 Site Details'!E98</f>
        <v>0</v>
      </c>
      <c r="I358" s="447">
        <f>'Step 3.1 Site Details'!F98</f>
        <v>0</v>
      </c>
      <c r="J358" s="952">
        <f>'Step 3.1 Site Details'!G98</f>
        <v>0</v>
      </c>
      <c r="K358" s="995">
        <f>'Step 3.1 Site Details'!H98</f>
        <v>0</v>
      </c>
      <c r="L358" s="447">
        <f>'Step 3.1 Site Details'!I98</f>
        <v>0</v>
      </c>
      <c r="M358" s="996">
        <f>'Step 3.1 Site Details'!J98</f>
        <v>0</v>
      </c>
      <c r="N358" s="996">
        <f>'Step 3.1 Site Details'!K98</f>
        <v>0</v>
      </c>
      <c r="O358" s="959">
        <f>'Step 3.1 Site Details'!L98</f>
        <v>0</v>
      </c>
      <c r="P358" s="959">
        <f>'Step 3.1 Site Details'!M98</f>
        <v>0</v>
      </c>
      <c r="Q358" s="1399">
        <f>'Step 3.1 Site Details'!N98</f>
        <v>0</v>
      </c>
      <c r="R358" s="1399">
        <f>'Step 3.1 Site Details'!O98</f>
        <v>0</v>
      </c>
      <c r="S358" s="955">
        <f>'Step 3.1 Site Details'!P98</f>
        <v>0</v>
      </c>
      <c r="T358" s="955">
        <f>'Step 3.1 Site Details'!Q98</f>
        <v>0</v>
      </c>
      <c r="U358" s="955">
        <f>'Step 3.1 Site Details'!R98</f>
        <v>0</v>
      </c>
      <c r="V358" s="955">
        <f>'Step 3.1 Site Details'!S98</f>
        <v>0</v>
      </c>
      <c r="W358" s="955">
        <f>'Step 3.1 Site Details'!T98</f>
        <v>0</v>
      </c>
      <c r="X358" s="955">
        <f>'Step 3.1 Site Details'!U98</f>
        <v>0</v>
      </c>
      <c r="Y358" s="859">
        <f>IFERROR(((_xlfn.XLOOKUP(G358,'Step 4 Support Tool'!$E$222:$E$321,'Step 4 Support Tool'!$I$222:$I$321,"",0,1)*PETREAD!O358)/100),"")</f>
        <v>0</v>
      </c>
      <c r="Z358" s="859">
        <f>IFERROR(((_xlfn.XLOOKUP(G358,'Step 4 Support Tool'!$E$222:$E$321,'Step 4 Support Tool'!$K$222:$K$321,"",0,1)*PETREAD!P358)/100),"")</f>
        <v>0</v>
      </c>
      <c r="AA358" s="859">
        <f t="shared" si="68"/>
        <v>0</v>
      </c>
      <c r="AB358" s="859">
        <f>IFERROR(AA358-(SUMIFS('Step 4 Support Tool'!$O$18:$O$217,'Step 4 Support Tool'!$E$18:$E$217,PETREAD!G358)+SUMIFS('Step 4 Support Tool'!$O$222:$O$321,'Step 4 Support Tool'!$E$222:$E$321,PETREAD!G358)),"")</f>
        <v>0</v>
      </c>
      <c r="AC358" s="860" t="str">
        <f t="shared" si="69"/>
        <v/>
      </c>
      <c r="AD358" s="917">
        <f>SUMIFS('Step 3.3 Heating System'!$J$12:$J$111,'Step 3.3 Heating System'!$C$12:$C$111,PETREAD!$G358,'Step 3.3 Heating System'!$G$12:$G$111,"Removed")</f>
        <v>0</v>
      </c>
      <c r="AE358" s="917">
        <f>SUMIFS('Step 3.3 Heating System'!$J$12:$J$111,'Step 3.3 Heating System'!$C$12:$C$111,PETREAD!$G358,'Step 3.3 Heating System'!$G$12:$G$111,"Retained")</f>
        <v>0</v>
      </c>
      <c r="AF358" s="914" t="str">
        <f t="shared" si="70"/>
        <v/>
      </c>
      <c r="AG358" s="870">
        <f>(SUMIFS('Step 4 Support Tool'!$N$18:$N$217,'Step 4 Support Tool'!$E$18:$E$217,PETREAD!G358)+SUMIFS('Step 4 Support Tool'!$N$222:$N$321,'Step 4 Support Tool'!$E$222:$E$321,PETREAD!G358))</f>
        <v>0</v>
      </c>
      <c r="AH358" s="870" t="str">
        <f>IFERROR(BE358*'Step 5 Project Governance'!D103,"")</f>
        <v/>
      </c>
      <c r="AI358" s="912" t="str">
        <f t="shared" si="66"/>
        <v/>
      </c>
      <c r="AJ358" s="917">
        <f>(SUMIFS('Step 4 Support Tool'!$S$18:$S$217,'Step 4 Support Tool'!$E$18:$E$217,PETREAD!G358)+SUMIFS('Step 4 Support Tool'!$S$222:$S$321,'Step 4 Support Tool'!$E$222:$E$321,PETREAD!G358))</f>
        <v>0</v>
      </c>
      <c r="AK358" s="917" t="str">
        <f t="shared" si="67"/>
        <v/>
      </c>
      <c r="AL358" s="860" t="str">
        <f>IFERROR(SUMIF('Step 4 Support Tool'!$E$18:$E$217,PETREAD!G358,'Step 4 Support Tool'!$N$18:$N$217)/(SUMIF('Step 4 Support Tool'!$E$18:$E$217,PETREAD!G358,'Step 4 Support Tool'!$N$18:$N$217)+SUMIF('Step 4 Support Tool'!$E$222:$E$321,PETREAD!G358,'Step 4 Support Tool'!$N$222:$N$321)),"")</f>
        <v/>
      </c>
      <c r="AM358" s="914" t="str">
        <f>_xlfn.XLOOKUP($G358,'Step 3.3 Heating System'!$C$120:$C$219,'Step 3.3 Heating System'!$AB$120:$AB$219,"",0,1)</f>
        <v/>
      </c>
      <c r="AN358" s="914" t="str">
        <f>_xlfn.XLOOKUP($G358,'Step 3.3 Heating System'!$C$120:$C$219,'Step 3.3 Heating System'!$AC$120:$AC$219,"",0,1)</f>
        <v/>
      </c>
      <c r="AO358" s="1414" t="str">
        <f>IF('Step 3.2 Building Details'!D97="","",'Step 3.2 Building Details'!D97)</f>
        <v/>
      </c>
      <c r="AP358" s="1414" t="str">
        <f>IF('Step 3.2 Building Details'!E97="","",'Step 3.2 Building Details'!E97)</f>
        <v/>
      </c>
      <c r="AQ358" s="1414" t="str">
        <f>IF('Step 3.2 Building Details'!F97="","",'Step 3.2 Building Details'!F97)</f>
        <v/>
      </c>
      <c r="AR358" s="1414" t="str">
        <f>IF('Step 3.2 Building Details'!G97="","",'Step 3.2 Building Details'!G97)</f>
        <v/>
      </c>
      <c r="AS358" s="1414" t="str">
        <f>IF('Step 3.2 Building Details'!H97="","",'Step 3.2 Building Details'!H97)</f>
        <v/>
      </c>
      <c r="AT358" s="1414" t="str">
        <f>IF('Step 3.2 Building Details'!I97="","",'Step 3.2 Building Details'!I97)</f>
        <v/>
      </c>
      <c r="AU358" s="1414" t="str">
        <f>IF('Step 3.2 Building Details'!J97="","",'Step 3.2 Building Details'!J97)</f>
        <v/>
      </c>
      <c r="AV358" s="1414" t="str">
        <f>IF('Step 3.2 Building Details'!K97="","",'Step 3.2 Building Details'!K97)</f>
        <v/>
      </c>
      <c r="AW358" s="1414" t="str">
        <f>IF('Step 3.2 Building Details'!L97="","",'Step 3.2 Building Details'!L97)</f>
        <v/>
      </c>
      <c r="AX358" s="1414" t="str">
        <f>IF('Step 3.2 Building Details'!M97="","",'Step 3.2 Building Details'!M97)</f>
        <v/>
      </c>
      <c r="AY358" s="1414" t="str">
        <f>IF('Step 3.2 Building Details'!N97="","",'Step 3.2 Building Details'!N97)</f>
        <v/>
      </c>
      <c r="AZ358" s="1414" t="str">
        <f>IF('Step 3.2 Building Details'!O97="","",'Step 3.2 Building Details'!O97)</f>
        <v/>
      </c>
      <c r="BB358" s="799" t="s">
        <v>1956</v>
      </c>
      <c r="BC358" s="799"/>
      <c r="BE358" s="860" t="str">
        <f>IFERROR((SUMIFS('Step 4 Support Tool'!$N$18:$N$217,'Step 4 Support Tool'!$E$18:$E$217,PETREAD!G358)+SUMIFS('Step 4 Support Tool'!$N$222:$N$321,'Step 4 Support Tool'!$E$222:$E$321,PETREAD!G358))/'Step 4 Support Tool'!$O$9,"")</f>
        <v/>
      </c>
      <c r="BF358" s="424"/>
      <c r="BG358" s="424"/>
      <c r="BH358" s="424"/>
      <c r="BI358" s="424"/>
      <c r="BJ358" s="424"/>
      <c r="BK358" s="424"/>
      <c r="BL358" s="424"/>
      <c r="BM358" s="424"/>
      <c r="BN358" s="424"/>
      <c r="BO358" s="424"/>
      <c r="BP358" s="424"/>
      <c r="BQ358" s="424"/>
      <c r="BR358" s="424"/>
      <c r="BS358" s="424"/>
      <c r="CL358" s="424"/>
      <c r="CM358" s="424"/>
      <c r="CN358" s="424"/>
      <c r="CO358" s="424"/>
      <c r="CP358" s="424"/>
      <c r="CQ358" s="424"/>
      <c r="CS358" s="424"/>
      <c r="CT358" s="424"/>
      <c r="CU358" s="424"/>
      <c r="CV358" s="424"/>
      <c r="CW358" s="424"/>
      <c r="CX358" s="424"/>
      <c r="CY358" s="424"/>
      <c r="CZ358" s="424"/>
      <c r="DB358" s="424"/>
      <c r="DC358" s="424"/>
      <c r="DD358" s="424"/>
      <c r="DE358" s="424"/>
      <c r="DF358" s="424"/>
      <c r="DG358" s="424"/>
      <c r="DI358" s="424"/>
      <c r="DJ358" s="424"/>
      <c r="DK358" s="424"/>
      <c r="DL358" s="424"/>
      <c r="DM358" s="424"/>
      <c r="DN358" s="424"/>
      <c r="DO358" s="424"/>
      <c r="DP358" s="424"/>
      <c r="DQ358" s="424"/>
      <c r="DR358" s="424"/>
      <c r="DS358" s="424"/>
      <c r="DT358" s="424"/>
      <c r="DU358" s="424"/>
      <c r="DV358" s="424"/>
      <c r="DW358" s="424"/>
      <c r="DX358" s="424"/>
      <c r="DY358" s="424"/>
      <c r="DZ358" s="424"/>
      <c r="EA358" s="424"/>
      <c r="EB358" s="424"/>
      <c r="EC358" s="424"/>
      <c r="ED358" s="424"/>
      <c r="EE358" s="424"/>
      <c r="EF358" s="424"/>
      <c r="EG358" s="424"/>
      <c r="EH358" s="424"/>
      <c r="EI358" s="424"/>
      <c r="EJ358" s="424"/>
      <c r="EK358" s="424"/>
      <c r="EL358" s="424"/>
      <c r="EM358" s="424"/>
      <c r="EN358" s="424"/>
      <c r="EO358" s="424"/>
      <c r="EP358" s="424"/>
      <c r="EQ358" s="424"/>
      <c r="ER358" s="424"/>
      <c r="ES358" s="424"/>
      <c r="ET358" s="424"/>
      <c r="EU358" s="424"/>
      <c r="EV358" s="424"/>
      <c r="EW358" s="424"/>
      <c r="EX358" s="424"/>
      <c r="EY358" s="424"/>
      <c r="EZ358" s="424"/>
      <c r="FA358" s="424"/>
      <c r="FB358" s="424"/>
      <c r="FC358" s="424"/>
      <c r="FD358" s="424"/>
      <c r="FE358" s="424"/>
      <c r="FF358" s="424"/>
      <c r="FG358" s="424"/>
      <c r="FH358" s="424"/>
      <c r="FI358" s="424"/>
      <c r="FJ358" s="424"/>
      <c r="FK358" s="424"/>
      <c r="FL358" s="424"/>
      <c r="FM358" s="424"/>
      <c r="FN358" s="424"/>
      <c r="FO358" s="424"/>
      <c r="FP358" s="424"/>
      <c r="FQ358" s="424"/>
      <c r="FR358" s="424"/>
      <c r="FS358" s="424"/>
      <c r="FT358" s="424"/>
      <c r="FU358" s="424"/>
    </row>
    <row r="359" spans="1:177" ht="12" customHeight="1" x14ac:dyDescent="0.25">
      <c r="A359" s="449" t="str">
        <f t="shared" si="63"/>
        <v/>
      </c>
      <c r="B359" s="449" t="str">
        <f t="shared" si="64"/>
        <v/>
      </c>
      <c r="C359" s="447" t="str">
        <f t="shared" si="65"/>
        <v/>
      </c>
      <c r="D359" s="449" t="str">
        <f>'Step 3.1 Site Details'!C99</f>
        <v>Building 90</v>
      </c>
      <c r="E359" s="449" t="str">
        <f>TRIM('Step 3.1 Site Details'!A99)</f>
        <v/>
      </c>
      <c r="F359" s="447">
        <f>'Step 3.1 Site Details'!B99</f>
        <v>0</v>
      </c>
      <c r="G359" s="449" t="str">
        <f>IF('Step 3.1 Site Details'!D99="","",TRIM('Step 3.1 Site Details'!D99))</f>
        <v/>
      </c>
      <c r="H359" s="447">
        <f>'Step 3.1 Site Details'!E99</f>
        <v>0</v>
      </c>
      <c r="I359" s="447">
        <f>'Step 3.1 Site Details'!F99</f>
        <v>0</v>
      </c>
      <c r="J359" s="952">
        <f>'Step 3.1 Site Details'!G99</f>
        <v>0</v>
      </c>
      <c r="K359" s="995">
        <f>'Step 3.1 Site Details'!H99</f>
        <v>0</v>
      </c>
      <c r="L359" s="447">
        <f>'Step 3.1 Site Details'!I99</f>
        <v>0</v>
      </c>
      <c r="M359" s="996">
        <f>'Step 3.1 Site Details'!J99</f>
        <v>0</v>
      </c>
      <c r="N359" s="996">
        <f>'Step 3.1 Site Details'!K99</f>
        <v>0</v>
      </c>
      <c r="O359" s="959">
        <f>'Step 3.1 Site Details'!L99</f>
        <v>0</v>
      </c>
      <c r="P359" s="959">
        <f>'Step 3.1 Site Details'!M99</f>
        <v>0</v>
      </c>
      <c r="Q359" s="1399">
        <f>'Step 3.1 Site Details'!N99</f>
        <v>0</v>
      </c>
      <c r="R359" s="1399">
        <f>'Step 3.1 Site Details'!O99</f>
        <v>0</v>
      </c>
      <c r="S359" s="955">
        <f>'Step 3.1 Site Details'!P99</f>
        <v>0</v>
      </c>
      <c r="T359" s="955">
        <f>'Step 3.1 Site Details'!Q99</f>
        <v>0</v>
      </c>
      <c r="U359" s="955">
        <f>'Step 3.1 Site Details'!R99</f>
        <v>0</v>
      </c>
      <c r="V359" s="955">
        <f>'Step 3.1 Site Details'!S99</f>
        <v>0</v>
      </c>
      <c r="W359" s="955">
        <f>'Step 3.1 Site Details'!T99</f>
        <v>0</v>
      </c>
      <c r="X359" s="955">
        <f>'Step 3.1 Site Details'!U99</f>
        <v>0</v>
      </c>
      <c r="Y359" s="859">
        <f>IFERROR(((_xlfn.XLOOKUP(G359,'Step 4 Support Tool'!$E$222:$E$321,'Step 4 Support Tool'!$I$222:$I$321,"",0,1)*PETREAD!O359)/100),"")</f>
        <v>0</v>
      </c>
      <c r="Z359" s="859">
        <f>IFERROR(((_xlfn.XLOOKUP(G359,'Step 4 Support Tool'!$E$222:$E$321,'Step 4 Support Tool'!$K$222:$K$321,"",0,1)*PETREAD!P359)/100),"")</f>
        <v>0</v>
      </c>
      <c r="AA359" s="859">
        <f t="shared" si="68"/>
        <v>0</v>
      </c>
      <c r="AB359" s="859">
        <f>IFERROR(AA359-(SUMIFS('Step 4 Support Tool'!$O$18:$O$217,'Step 4 Support Tool'!$E$18:$E$217,PETREAD!G359)+SUMIFS('Step 4 Support Tool'!$O$222:$O$321,'Step 4 Support Tool'!$E$222:$E$321,PETREAD!G359)),"")</f>
        <v>0</v>
      </c>
      <c r="AC359" s="860" t="str">
        <f t="shared" si="69"/>
        <v/>
      </c>
      <c r="AD359" s="917">
        <f>SUMIFS('Step 3.3 Heating System'!$J$12:$J$111,'Step 3.3 Heating System'!$C$12:$C$111,PETREAD!$G359,'Step 3.3 Heating System'!$G$12:$G$111,"Removed")</f>
        <v>0</v>
      </c>
      <c r="AE359" s="917">
        <f>SUMIFS('Step 3.3 Heating System'!$J$12:$J$111,'Step 3.3 Heating System'!$C$12:$C$111,PETREAD!$G359,'Step 3.3 Heating System'!$G$12:$G$111,"Retained")</f>
        <v>0</v>
      </c>
      <c r="AF359" s="914" t="str">
        <f t="shared" si="70"/>
        <v/>
      </c>
      <c r="AG359" s="870">
        <f>(SUMIFS('Step 4 Support Tool'!$N$18:$N$217,'Step 4 Support Tool'!$E$18:$E$217,PETREAD!G359)+SUMIFS('Step 4 Support Tool'!$N$222:$N$321,'Step 4 Support Tool'!$E$222:$E$321,PETREAD!G359))</f>
        <v>0</v>
      </c>
      <c r="AH359" s="870" t="str">
        <f>IFERROR(BE359*'Step 5 Project Governance'!D104,"")</f>
        <v/>
      </c>
      <c r="AI359" s="912" t="str">
        <f t="shared" si="66"/>
        <v/>
      </c>
      <c r="AJ359" s="917">
        <f>(SUMIFS('Step 4 Support Tool'!$S$18:$S$217,'Step 4 Support Tool'!$E$18:$E$217,PETREAD!G359)+SUMIFS('Step 4 Support Tool'!$S$222:$S$321,'Step 4 Support Tool'!$E$222:$E$321,PETREAD!G359))</f>
        <v>0</v>
      </c>
      <c r="AK359" s="917" t="str">
        <f t="shared" si="67"/>
        <v/>
      </c>
      <c r="AL359" s="860" t="str">
        <f>IFERROR(SUMIF('Step 4 Support Tool'!$E$18:$E$217,PETREAD!G359,'Step 4 Support Tool'!$N$18:$N$217)/(SUMIF('Step 4 Support Tool'!$E$18:$E$217,PETREAD!G359,'Step 4 Support Tool'!$N$18:$N$217)+SUMIF('Step 4 Support Tool'!$E$222:$E$321,PETREAD!G359,'Step 4 Support Tool'!$N$222:$N$321)),"")</f>
        <v/>
      </c>
      <c r="AM359" s="914" t="str">
        <f>_xlfn.XLOOKUP($G359,'Step 3.3 Heating System'!$C$120:$C$219,'Step 3.3 Heating System'!$AB$120:$AB$219,"",0,1)</f>
        <v/>
      </c>
      <c r="AN359" s="914" t="str">
        <f>_xlfn.XLOOKUP($G359,'Step 3.3 Heating System'!$C$120:$C$219,'Step 3.3 Heating System'!$AC$120:$AC$219,"",0,1)</f>
        <v/>
      </c>
      <c r="AO359" s="1414" t="str">
        <f>IF('Step 3.2 Building Details'!D98="","",'Step 3.2 Building Details'!D98)</f>
        <v/>
      </c>
      <c r="AP359" s="1414" t="str">
        <f>IF('Step 3.2 Building Details'!E98="","",'Step 3.2 Building Details'!E98)</f>
        <v/>
      </c>
      <c r="AQ359" s="1414" t="str">
        <f>IF('Step 3.2 Building Details'!F98="","",'Step 3.2 Building Details'!F98)</f>
        <v/>
      </c>
      <c r="AR359" s="1414" t="str">
        <f>IF('Step 3.2 Building Details'!G98="","",'Step 3.2 Building Details'!G98)</f>
        <v/>
      </c>
      <c r="AS359" s="1414" t="str">
        <f>IF('Step 3.2 Building Details'!H98="","",'Step 3.2 Building Details'!H98)</f>
        <v/>
      </c>
      <c r="AT359" s="1414" t="str">
        <f>IF('Step 3.2 Building Details'!I98="","",'Step 3.2 Building Details'!I98)</f>
        <v/>
      </c>
      <c r="AU359" s="1414" t="str">
        <f>IF('Step 3.2 Building Details'!J98="","",'Step 3.2 Building Details'!J98)</f>
        <v/>
      </c>
      <c r="AV359" s="1414" t="str">
        <f>IF('Step 3.2 Building Details'!K98="","",'Step 3.2 Building Details'!K98)</f>
        <v/>
      </c>
      <c r="AW359" s="1414" t="str">
        <f>IF('Step 3.2 Building Details'!L98="","",'Step 3.2 Building Details'!L98)</f>
        <v/>
      </c>
      <c r="AX359" s="1414" t="str">
        <f>IF('Step 3.2 Building Details'!M98="","",'Step 3.2 Building Details'!M98)</f>
        <v/>
      </c>
      <c r="AY359" s="1414" t="str">
        <f>IF('Step 3.2 Building Details'!N98="","",'Step 3.2 Building Details'!N98)</f>
        <v/>
      </c>
      <c r="AZ359" s="1414" t="str">
        <f>IF('Step 3.2 Building Details'!O98="","",'Step 3.2 Building Details'!O98)</f>
        <v/>
      </c>
      <c r="BB359" s="799" t="s">
        <v>1957</v>
      </c>
      <c r="BC359" s="799"/>
      <c r="BE359" s="860" t="str">
        <f>IFERROR((SUMIFS('Step 4 Support Tool'!$N$18:$N$217,'Step 4 Support Tool'!$E$18:$E$217,PETREAD!G359)+SUMIFS('Step 4 Support Tool'!$N$222:$N$321,'Step 4 Support Tool'!$E$222:$E$321,PETREAD!G359))/'Step 4 Support Tool'!$O$9,"")</f>
        <v/>
      </c>
      <c r="BF359" s="424"/>
      <c r="BG359" s="424"/>
      <c r="BH359" s="424"/>
      <c r="BI359" s="424"/>
      <c r="BJ359" s="424"/>
      <c r="BK359" s="424"/>
      <c r="BL359" s="424"/>
      <c r="BM359" s="424"/>
      <c r="BN359" s="424"/>
      <c r="BO359" s="424"/>
      <c r="BP359" s="424"/>
      <c r="BQ359" s="424"/>
      <c r="BR359" s="424"/>
      <c r="BS359" s="424"/>
      <c r="CL359" s="424"/>
      <c r="CM359" s="424"/>
      <c r="CN359" s="424"/>
      <c r="CO359" s="424"/>
      <c r="CP359" s="424"/>
      <c r="CQ359" s="424"/>
      <c r="CS359" s="424"/>
      <c r="CT359" s="424"/>
      <c r="CU359" s="424"/>
      <c r="CV359" s="424"/>
      <c r="CW359" s="424"/>
      <c r="CX359" s="424"/>
      <c r="CY359" s="424"/>
      <c r="CZ359" s="424"/>
      <c r="DB359" s="424"/>
      <c r="DC359" s="424"/>
      <c r="DD359" s="424"/>
      <c r="DE359" s="424"/>
      <c r="DF359" s="424"/>
      <c r="DG359" s="424"/>
      <c r="DI359" s="424"/>
      <c r="DJ359" s="424"/>
      <c r="DK359" s="424"/>
      <c r="DL359" s="424"/>
      <c r="DM359" s="424"/>
      <c r="DN359" s="424"/>
      <c r="DO359" s="424"/>
      <c r="DP359" s="424"/>
      <c r="DQ359" s="424"/>
      <c r="DR359" s="424"/>
      <c r="DS359" s="424"/>
      <c r="DT359" s="424"/>
      <c r="DU359" s="424"/>
      <c r="DV359" s="424"/>
      <c r="DW359" s="424"/>
      <c r="DX359" s="424"/>
      <c r="DY359" s="424"/>
      <c r="DZ359" s="424"/>
      <c r="EA359" s="424"/>
      <c r="EB359" s="424"/>
      <c r="EC359" s="424"/>
      <c r="ED359" s="424"/>
      <c r="EE359" s="424"/>
      <c r="EF359" s="424"/>
      <c r="EG359" s="424"/>
      <c r="EH359" s="424"/>
      <c r="EI359" s="424"/>
      <c r="EJ359" s="424"/>
      <c r="EK359" s="424"/>
      <c r="EL359" s="424"/>
      <c r="EM359" s="424"/>
      <c r="EN359" s="424"/>
      <c r="EO359" s="424"/>
      <c r="EP359" s="424"/>
      <c r="EQ359" s="424"/>
      <c r="ER359" s="424"/>
      <c r="ES359" s="424"/>
      <c r="ET359" s="424"/>
      <c r="EU359" s="424"/>
      <c r="EV359" s="424"/>
      <c r="EW359" s="424"/>
      <c r="EX359" s="424"/>
      <c r="EY359" s="424"/>
      <c r="EZ359" s="424"/>
      <c r="FA359" s="424"/>
      <c r="FB359" s="424"/>
      <c r="FC359" s="424"/>
      <c r="FD359" s="424"/>
      <c r="FE359" s="424"/>
      <c r="FF359" s="424"/>
      <c r="FG359" s="424"/>
      <c r="FH359" s="424"/>
      <c r="FI359" s="424"/>
      <c r="FJ359" s="424"/>
      <c r="FK359" s="424"/>
      <c r="FL359" s="424"/>
      <c r="FM359" s="424"/>
      <c r="FN359" s="424"/>
      <c r="FO359" s="424"/>
      <c r="FP359" s="424"/>
      <c r="FQ359" s="424"/>
      <c r="FR359" s="424"/>
      <c r="FS359" s="424"/>
      <c r="FT359" s="424"/>
      <c r="FU359" s="424"/>
    </row>
    <row r="360" spans="1:177" ht="12" customHeight="1" x14ac:dyDescent="0.25">
      <c r="A360" s="449" t="str">
        <f t="shared" si="63"/>
        <v/>
      </c>
      <c r="B360" s="449" t="str">
        <f t="shared" si="64"/>
        <v/>
      </c>
      <c r="C360" s="447" t="str">
        <f t="shared" si="65"/>
        <v/>
      </c>
      <c r="D360" s="449" t="str">
        <f>'Step 3.1 Site Details'!C100</f>
        <v>Building 91</v>
      </c>
      <c r="E360" s="449" t="str">
        <f>TRIM('Step 3.1 Site Details'!A100)</f>
        <v/>
      </c>
      <c r="F360" s="447">
        <f>'Step 3.1 Site Details'!B100</f>
        <v>0</v>
      </c>
      <c r="G360" s="449" t="str">
        <f>IF('Step 3.1 Site Details'!D100="","",TRIM('Step 3.1 Site Details'!D100))</f>
        <v/>
      </c>
      <c r="H360" s="447">
        <f>'Step 3.1 Site Details'!E100</f>
        <v>0</v>
      </c>
      <c r="I360" s="447">
        <f>'Step 3.1 Site Details'!F100</f>
        <v>0</v>
      </c>
      <c r="J360" s="952">
        <f>'Step 3.1 Site Details'!G100</f>
        <v>0</v>
      </c>
      <c r="K360" s="995">
        <f>'Step 3.1 Site Details'!H100</f>
        <v>0</v>
      </c>
      <c r="L360" s="447">
        <f>'Step 3.1 Site Details'!I100</f>
        <v>0</v>
      </c>
      <c r="M360" s="996">
        <f>'Step 3.1 Site Details'!J100</f>
        <v>0</v>
      </c>
      <c r="N360" s="996">
        <f>'Step 3.1 Site Details'!K100</f>
        <v>0</v>
      </c>
      <c r="O360" s="959">
        <f>'Step 3.1 Site Details'!L100</f>
        <v>0</v>
      </c>
      <c r="P360" s="959">
        <f>'Step 3.1 Site Details'!M100</f>
        <v>0</v>
      </c>
      <c r="Q360" s="1399">
        <f>'Step 3.1 Site Details'!N100</f>
        <v>0</v>
      </c>
      <c r="R360" s="1399">
        <f>'Step 3.1 Site Details'!O100</f>
        <v>0</v>
      </c>
      <c r="S360" s="955">
        <f>'Step 3.1 Site Details'!P100</f>
        <v>0</v>
      </c>
      <c r="T360" s="955">
        <f>'Step 3.1 Site Details'!Q100</f>
        <v>0</v>
      </c>
      <c r="U360" s="955">
        <f>'Step 3.1 Site Details'!R100</f>
        <v>0</v>
      </c>
      <c r="V360" s="955">
        <f>'Step 3.1 Site Details'!S100</f>
        <v>0</v>
      </c>
      <c r="W360" s="955">
        <f>'Step 3.1 Site Details'!T100</f>
        <v>0</v>
      </c>
      <c r="X360" s="955">
        <f>'Step 3.1 Site Details'!U100</f>
        <v>0</v>
      </c>
      <c r="Y360" s="859">
        <f>IFERROR(((_xlfn.XLOOKUP(G360,'Step 4 Support Tool'!$E$222:$E$321,'Step 4 Support Tool'!$I$222:$I$321,"",0,1)*PETREAD!O360)/100),"")</f>
        <v>0</v>
      </c>
      <c r="Z360" s="859">
        <f>IFERROR(((_xlfn.XLOOKUP(G360,'Step 4 Support Tool'!$E$222:$E$321,'Step 4 Support Tool'!$K$222:$K$321,"",0,1)*PETREAD!P360)/100),"")</f>
        <v>0</v>
      </c>
      <c r="AA360" s="859">
        <f t="shared" si="68"/>
        <v>0</v>
      </c>
      <c r="AB360" s="859">
        <f>IFERROR(AA360-(SUMIFS('Step 4 Support Tool'!$O$18:$O$217,'Step 4 Support Tool'!$E$18:$E$217,PETREAD!G360)+SUMIFS('Step 4 Support Tool'!$O$222:$O$321,'Step 4 Support Tool'!$E$222:$E$321,PETREAD!G360)),"")</f>
        <v>0</v>
      </c>
      <c r="AC360" s="860" t="str">
        <f t="shared" si="69"/>
        <v/>
      </c>
      <c r="AD360" s="917">
        <f>SUMIFS('Step 3.3 Heating System'!$J$12:$J$111,'Step 3.3 Heating System'!$C$12:$C$111,PETREAD!$G360,'Step 3.3 Heating System'!$G$12:$G$111,"Removed")</f>
        <v>0</v>
      </c>
      <c r="AE360" s="917">
        <f>SUMIFS('Step 3.3 Heating System'!$J$12:$J$111,'Step 3.3 Heating System'!$C$12:$C$111,PETREAD!$G360,'Step 3.3 Heating System'!$G$12:$G$111,"Retained")</f>
        <v>0</v>
      </c>
      <c r="AF360" s="914" t="str">
        <f t="shared" si="70"/>
        <v/>
      </c>
      <c r="AG360" s="870">
        <f>(SUMIFS('Step 4 Support Tool'!$N$18:$N$217,'Step 4 Support Tool'!$E$18:$E$217,PETREAD!G360)+SUMIFS('Step 4 Support Tool'!$N$222:$N$321,'Step 4 Support Tool'!$E$222:$E$321,PETREAD!G360))</f>
        <v>0</v>
      </c>
      <c r="AH360" s="870" t="str">
        <f>IFERROR(BE360*'Step 5 Project Governance'!D105,"")</f>
        <v/>
      </c>
      <c r="AI360" s="912" t="str">
        <f t="shared" si="66"/>
        <v/>
      </c>
      <c r="AJ360" s="917">
        <f>(SUMIFS('Step 4 Support Tool'!$S$18:$S$217,'Step 4 Support Tool'!$E$18:$E$217,PETREAD!G360)+SUMIFS('Step 4 Support Tool'!$S$222:$S$321,'Step 4 Support Tool'!$E$222:$E$321,PETREAD!G360))</f>
        <v>0</v>
      </c>
      <c r="AK360" s="917" t="str">
        <f t="shared" si="67"/>
        <v/>
      </c>
      <c r="AL360" s="860" t="str">
        <f>IFERROR(SUMIF('Step 4 Support Tool'!$E$18:$E$217,PETREAD!G360,'Step 4 Support Tool'!$N$18:$N$217)/(SUMIF('Step 4 Support Tool'!$E$18:$E$217,PETREAD!G360,'Step 4 Support Tool'!$N$18:$N$217)+SUMIF('Step 4 Support Tool'!$E$222:$E$321,PETREAD!G360,'Step 4 Support Tool'!$N$222:$N$321)),"")</f>
        <v/>
      </c>
      <c r="AM360" s="914" t="str">
        <f>_xlfn.XLOOKUP($G360,'Step 3.3 Heating System'!$C$120:$C$219,'Step 3.3 Heating System'!$AB$120:$AB$219,"",0,1)</f>
        <v/>
      </c>
      <c r="AN360" s="914" t="str">
        <f>_xlfn.XLOOKUP($G360,'Step 3.3 Heating System'!$C$120:$C$219,'Step 3.3 Heating System'!$AC$120:$AC$219,"",0,1)</f>
        <v/>
      </c>
      <c r="AO360" s="1414" t="str">
        <f>IF('Step 3.2 Building Details'!D99="","",'Step 3.2 Building Details'!D99)</f>
        <v/>
      </c>
      <c r="AP360" s="1414" t="str">
        <f>IF('Step 3.2 Building Details'!E99="","",'Step 3.2 Building Details'!E99)</f>
        <v/>
      </c>
      <c r="AQ360" s="1414" t="str">
        <f>IF('Step 3.2 Building Details'!F99="","",'Step 3.2 Building Details'!F99)</f>
        <v/>
      </c>
      <c r="AR360" s="1414" t="str">
        <f>IF('Step 3.2 Building Details'!G99="","",'Step 3.2 Building Details'!G99)</f>
        <v/>
      </c>
      <c r="AS360" s="1414" t="str">
        <f>IF('Step 3.2 Building Details'!H99="","",'Step 3.2 Building Details'!H99)</f>
        <v/>
      </c>
      <c r="AT360" s="1414" t="str">
        <f>IF('Step 3.2 Building Details'!I99="","",'Step 3.2 Building Details'!I99)</f>
        <v/>
      </c>
      <c r="AU360" s="1414" t="str">
        <f>IF('Step 3.2 Building Details'!J99="","",'Step 3.2 Building Details'!J99)</f>
        <v/>
      </c>
      <c r="AV360" s="1414" t="str">
        <f>IF('Step 3.2 Building Details'!K99="","",'Step 3.2 Building Details'!K99)</f>
        <v/>
      </c>
      <c r="AW360" s="1414" t="str">
        <f>IF('Step 3.2 Building Details'!L99="","",'Step 3.2 Building Details'!L99)</f>
        <v/>
      </c>
      <c r="AX360" s="1414" t="str">
        <f>IF('Step 3.2 Building Details'!M99="","",'Step 3.2 Building Details'!M99)</f>
        <v/>
      </c>
      <c r="AY360" s="1414" t="str">
        <f>IF('Step 3.2 Building Details'!N99="","",'Step 3.2 Building Details'!N99)</f>
        <v/>
      </c>
      <c r="AZ360" s="1414" t="str">
        <f>IF('Step 3.2 Building Details'!O99="","",'Step 3.2 Building Details'!O99)</f>
        <v/>
      </c>
      <c r="BB360" s="799" t="s">
        <v>1958</v>
      </c>
      <c r="BC360" s="799"/>
      <c r="BE360" s="860" t="str">
        <f>IFERROR((SUMIFS('Step 4 Support Tool'!$N$18:$N$217,'Step 4 Support Tool'!$E$18:$E$217,PETREAD!G360)+SUMIFS('Step 4 Support Tool'!$N$222:$N$321,'Step 4 Support Tool'!$E$222:$E$321,PETREAD!G360))/'Step 4 Support Tool'!$O$9,"")</f>
        <v/>
      </c>
      <c r="BF360" s="424"/>
      <c r="BG360" s="424"/>
      <c r="BH360" s="424"/>
      <c r="BI360" s="424"/>
      <c r="BJ360" s="424"/>
      <c r="BK360" s="424"/>
      <c r="BL360" s="424"/>
      <c r="BM360" s="424"/>
      <c r="BN360" s="424"/>
      <c r="BO360" s="424"/>
      <c r="BP360" s="424"/>
      <c r="BQ360" s="424"/>
      <c r="BR360" s="424"/>
      <c r="BS360" s="424"/>
      <c r="CL360" s="424"/>
      <c r="CM360" s="424"/>
      <c r="CN360" s="424"/>
      <c r="CO360" s="424"/>
      <c r="CP360" s="424"/>
      <c r="CQ360" s="424"/>
      <c r="CS360" s="424"/>
      <c r="CT360" s="424"/>
      <c r="CU360" s="424"/>
      <c r="CV360" s="424"/>
      <c r="CW360" s="424"/>
      <c r="CX360" s="424"/>
      <c r="CY360" s="424"/>
      <c r="CZ360" s="424"/>
      <c r="DB360" s="424"/>
      <c r="DC360" s="424"/>
      <c r="DD360" s="424"/>
      <c r="DE360" s="424"/>
      <c r="DF360" s="424"/>
      <c r="DG360" s="424"/>
      <c r="DI360" s="424"/>
      <c r="DJ360" s="424"/>
      <c r="DK360" s="424"/>
      <c r="DL360" s="424"/>
      <c r="DM360" s="424"/>
      <c r="DN360" s="424"/>
      <c r="DO360" s="424"/>
      <c r="DP360" s="424"/>
      <c r="DQ360" s="424"/>
      <c r="DR360" s="424"/>
      <c r="DS360" s="424"/>
      <c r="DT360" s="424"/>
      <c r="DU360" s="424"/>
      <c r="DV360" s="424"/>
      <c r="DW360" s="424"/>
      <c r="DX360" s="424"/>
      <c r="DY360" s="424"/>
      <c r="DZ360" s="424"/>
      <c r="EA360" s="424"/>
      <c r="EB360" s="424"/>
      <c r="EC360" s="424"/>
      <c r="ED360" s="424"/>
      <c r="EE360" s="424"/>
      <c r="EF360" s="424"/>
      <c r="EG360" s="424"/>
      <c r="EH360" s="424"/>
      <c r="EI360" s="424"/>
      <c r="EJ360" s="424"/>
      <c r="EK360" s="424"/>
      <c r="EL360" s="424"/>
      <c r="EM360" s="424"/>
      <c r="EN360" s="424"/>
      <c r="EO360" s="424"/>
      <c r="EP360" s="424"/>
      <c r="EQ360" s="424"/>
      <c r="ER360" s="424"/>
      <c r="ES360" s="424"/>
      <c r="ET360" s="424"/>
      <c r="EU360" s="424"/>
      <c r="EV360" s="424"/>
      <c r="EW360" s="424"/>
      <c r="EX360" s="424"/>
      <c r="EY360" s="424"/>
      <c r="EZ360" s="424"/>
      <c r="FA360" s="424"/>
      <c r="FB360" s="424"/>
      <c r="FC360" s="424"/>
      <c r="FD360" s="424"/>
      <c r="FE360" s="424"/>
      <c r="FF360" s="424"/>
      <c r="FG360" s="424"/>
      <c r="FH360" s="424"/>
      <c r="FI360" s="424"/>
      <c r="FJ360" s="424"/>
      <c r="FK360" s="424"/>
      <c r="FL360" s="424"/>
      <c r="FM360" s="424"/>
      <c r="FN360" s="424"/>
      <c r="FO360" s="424"/>
      <c r="FP360" s="424"/>
      <c r="FQ360" s="424"/>
      <c r="FR360" s="424"/>
      <c r="FS360" s="424"/>
      <c r="FT360" s="424"/>
      <c r="FU360" s="424"/>
    </row>
    <row r="361" spans="1:177" ht="12" customHeight="1" x14ac:dyDescent="0.25">
      <c r="A361" s="449" t="str">
        <f t="shared" si="63"/>
        <v/>
      </c>
      <c r="B361" s="449" t="str">
        <f t="shared" si="64"/>
        <v/>
      </c>
      <c r="C361" s="447" t="str">
        <f t="shared" si="65"/>
        <v/>
      </c>
      <c r="D361" s="449" t="str">
        <f>'Step 3.1 Site Details'!C101</f>
        <v>Building 92</v>
      </c>
      <c r="E361" s="449" t="str">
        <f>TRIM('Step 3.1 Site Details'!A101)</f>
        <v/>
      </c>
      <c r="F361" s="447">
        <f>'Step 3.1 Site Details'!B101</f>
        <v>0</v>
      </c>
      <c r="G361" s="449" t="str">
        <f>IF('Step 3.1 Site Details'!D101="","",TRIM('Step 3.1 Site Details'!D101))</f>
        <v/>
      </c>
      <c r="H361" s="447">
        <f>'Step 3.1 Site Details'!E101</f>
        <v>0</v>
      </c>
      <c r="I361" s="447">
        <f>'Step 3.1 Site Details'!F101</f>
        <v>0</v>
      </c>
      <c r="J361" s="952">
        <f>'Step 3.1 Site Details'!G101</f>
        <v>0</v>
      </c>
      <c r="K361" s="995">
        <f>'Step 3.1 Site Details'!H101</f>
        <v>0</v>
      </c>
      <c r="L361" s="447">
        <f>'Step 3.1 Site Details'!I101</f>
        <v>0</v>
      </c>
      <c r="M361" s="996">
        <f>'Step 3.1 Site Details'!J101</f>
        <v>0</v>
      </c>
      <c r="N361" s="996">
        <f>'Step 3.1 Site Details'!K101</f>
        <v>0</v>
      </c>
      <c r="O361" s="959">
        <f>'Step 3.1 Site Details'!L101</f>
        <v>0</v>
      </c>
      <c r="P361" s="959">
        <f>'Step 3.1 Site Details'!M101</f>
        <v>0</v>
      </c>
      <c r="Q361" s="1399">
        <f>'Step 3.1 Site Details'!N101</f>
        <v>0</v>
      </c>
      <c r="R361" s="1399">
        <f>'Step 3.1 Site Details'!O101</f>
        <v>0</v>
      </c>
      <c r="S361" s="955">
        <f>'Step 3.1 Site Details'!P101</f>
        <v>0</v>
      </c>
      <c r="T361" s="955">
        <f>'Step 3.1 Site Details'!Q101</f>
        <v>0</v>
      </c>
      <c r="U361" s="955">
        <f>'Step 3.1 Site Details'!R101</f>
        <v>0</v>
      </c>
      <c r="V361" s="955">
        <f>'Step 3.1 Site Details'!S101</f>
        <v>0</v>
      </c>
      <c r="W361" s="955">
        <f>'Step 3.1 Site Details'!T101</f>
        <v>0</v>
      </c>
      <c r="X361" s="955">
        <f>'Step 3.1 Site Details'!U101</f>
        <v>0</v>
      </c>
      <c r="Y361" s="859">
        <f>IFERROR(((_xlfn.XLOOKUP(G361,'Step 4 Support Tool'!$E$222:$E$321,'Step 4 Support Tool'!$I$222:$I$321,"",0,1)*PETREAD!O361)/100),"")</f>
        <v>0</v>
      </c>
      <c r="Z361" s="859">
        <f>IFERROR(((_xlfn.XLOOKUP(G361,'Step 4 Support Tool'!$E$222:$E$321,'Step 4 Support Tool'!$K$222:$K$321,"",0,1)*PETREAD!P361)/100),"")</f>
        <v>0</v>
      </c>
      <c r="AA361" s="859">
        <f t="shared" si="68"/>
        <v>0</v>
      </c>
      <c r="AB361" s="859">
        <f>IFERROR(AA361-(SUMIFS('Step 4 Support Tool'!$O$18:$O$217,'Step 4 Support Tool'!$E$18:$E$217,PETREAD!G361)+SUMIFS('Step 4 Support Tool'!$O$222:$O$321,'Step 4 Support Tool'!$E$222:$E$321,PETREAD!G361)),"")</f>
        <v>0</v>
      </c>
      <c r="AC361" s="860" t="str">
        <f t="shared" si="69"/>
        <v/>
      </c>
      <c r="AD361" s="917">
        <f>SUMIFS('Step 3.3 Heating System'!$J$12:$J$111,'Step 3.3 Heating System'!$C$12:$C$111,PETREAD!$G361,'Step 3.3 Heating System'!$G$12:$G$111,"Removed")</f>
        <v>0</v>
      </c>
      <c r="AE361" s="917">
        <f>SUMIFS('Step 3.3 Heating System'!$J$12:$J$111,'Step 3.3 Heating System'!$C$12:$C$111,PETREAD!$G361,'Step 3.3 Heating System'!$G$12:$G$111,"Retained")</f>
        <v>0</v>
      </c>
      <c r="AF361" s="914" t="str">
        <f t="shared" si="70"/>
        <v/>
      </c>
      <c r="AG361" s="870">
        <f>(SUMIFS('Step 4 Support Tool'!$N$18:$N$217,'Step 4 Support Tool'!$E$18:$E$217,PETREAD!G361)+SUMIFS('Step 4 Support Tool'!$N$222:$N$321,'Step 4 Support Tool'!$E$222:$E$321,PETREAD!G361))</f>
        <v>0</v>
      </c>
      <c r="AH361" s="870" t="str">
        <f>IFERROR(BE361*'Step 5 Project Governance'!D106,"")</f>
        <v/>
      </c>
      <c r="AI361" s="912" t="str">
        <f t="shared" si="66"/>
        <v/>
      </c>
      <c r="AJ361" s="917">
        <f>(SUMIFS('Step 4 Support Tool'!$S$18:$S$217,'Step 4 Support Tool'!$E$18:$E$217,PETREAD!G361)+SUMIFS('Step 4 Support Tool'!$S$222:$S$321,'Step 4 Support Tool'!$E$222:$E$321,PETREAD!G361))</f>
        <v>0</v>
      </c>
      <c r="AK361" s="917" t="str">
        <f t="shared" si="67"/>
        <v/>
      </c>
      <c r="AL361" s="860" t="str">
        <f>IFERROR(SUMIF('Step 4 Support Tool'!$E$18:$E$217,PETREAD!G361,'Step 4 Support Tool'!$N$18:$N$217)/(SUMIF('Step 4 Support Tool'!$E$18:$E$217,PETREAD!G361,'Step 4 Support Tool'!$N$18:$N$217)+SUMIF('Step 4 Support Tool'!$E$222:$E$321,PETREAD!G361,'Step 4 Support Tool'!$N$222:$N$321)),"")</f>
        <v/>
      </c>
      <c r="AM361" s="914" t="str">
        <f>_xlfn.XLOOKUP($G361,'Step 3.3 Heating System'!$C$120:$C$219,'Step 3.3 Heating System'!$AB$120:$AB$219,"",0,1)</f>
        <v/>
      </c>
      <c r="AN361" s="914" t="str">
        <f>_xlfn.XLOOKUP($G361,'Step 3.3 Heating System'!$C$120:$C$219,'Step 3.3 Heating System'!$AC$120:$AC$219,"",0,1)</f>
        <v/>
      </c>
      <c r="AO361" s="1414" t="str">
        <f>IF('Step 3.2 Building Details'!D100="","",'Step 3.2 Building Details'!D100)</f>
        <v/>
      </c>
      <c r="AP361" s="1414" t="str">
        <f>IF('Step 3.2 Building Details'!E100="","",'Step 3.2 Building Details'!E100)</f>
        <v/>
      </c>
      <c r="AQ361" s="1414" t="str">
        <f>IF('Step 3.2 Building Details'!F100="","",'Step 3.2 Building Details'!F100)</f>
        <v/>
      </c>
      <c r="AR361" s="1414" t="str">
        <f>IF('Step 3.2 Building Details'!G100="","",'Step 3.2 Building Details'!G100)</f>
        <v/>
      </c>
      <c r="AS361" s="1414" t="str">
        <f>IF('Step 3.2 Building Details'!H100="","",'Step 3.2 Building Details'!H100)</f>
        <v/>
      </c>
      <c r="AT361" s="1414" t="str">
        <f>IF('Step 3.2 Building Details'!I100="","",'Step 3.2 Building Details'!I100)</f>
        <v/>
      </c>
      <c r="AU361" s="1414" t="str">
        <f>IF('Step 3.2 Building Details'!J100="","",'Step 3.2 Building Details'!J100)</f>
        <v/>
      </c>
      <c r="AV361" s="1414" t="str">
        <f>IF('Step 3.2 Building Details'!K100="","",'Step 3.2 Building Details'!K100)</f>
        <v/>
      </c>
      <c r="AW361" s="1414" t="str">
        <f>IF('Step 3.2 Building Details'!L100="","",'Step 3.2 Building Details'!L100)</f>
        <v/>
      </c>
      <c r="AX361" s="1414" t="str">
        <f>IF('Step 3.2 Building Details'!M100="","",'Step 3.2 Building Details'!M100)</f>
        <v/>
      </c>
      <c r="AY361" s="1414" t="str">
        <f>IF('Step 3.2 Building Details'!N100="","",'Step 3.2 Building Details'!N100)</f>
        <v/>
      </c>
      <c r="AZ361" s="1414" t="str">
        <f>IF('Step 3.2 Building Details'!O100="","",'Step 3.2 Building Details'!O100)</f>
        <v/>
      </c>
      <c r="BB361" s="799" t="s">
        <v>1959</v>
      </c>
      <c r="BC361" s="799"/>
      <c r="BE361" s="860" t="str">
        <f>IFERROR((SUMIFS('Step 4 Support Tool'!$N$18:$N$217,'Step 4 Support Tool'!$E$18:$E$217,PETREAD!G361)+SUMIFS('Step 4 Support Tool'!$N$222:$N$321,'Step 4 Support Tool'!$E$222:$E$321,PETREAD!G361))/'Step 4 Support Tool'!$O$9,"")</f>
        <v/>
      </c>
      <c r="BF361" s="424"/>
      <c r="BG361" s="424"/>
      <c r="BH361" s="424"/>
      <c r="BI361" s="424"/>
      <c r="BJ361" s="424"/>
      <c r="BK361" s="424"/>
      <c r="BL361" s="424"/>
      <c r="BM361" s="424"/>
      <c r="BN361" s="424"/>
      <c r="BO361" s="424"/>
      <c r="BP361" s="424"/>
      <c r="BQ361" s="424"/>
      <c r="BR361" s="424"/>
      <c r="BS361" s="424"/>
      <c r="CL361" s="424"/>
      <c r="CM361" s="424"/>
      <c r="CN361" s="424"/>
      <c r="CO361" s="424"/>
      <c r="CP361" s="424"/>
      <c r="CQ361" s="424"/>
      <c r="CS361" s="424"/>
      <c r="CT361" s="424"/>
      <c r="CU361" s="424"/>
      <c r="CV361" s="424"/>
      <c r="CW361" s="424"/>
      <c r="CX361" s="424"/>
      <c r="CY361" s="424"/>
      <c r="CZ361" s="424"/>
      <c r="DB361" s="424"/>
      <c r="DC361" s="424"/>
      <c r="DD361" s="424"/>
      <c r="DE361" s="424"/>
      <c r="DF361" s="424"/>
      <c r="DG361" s="424"/>
      <c r="DI361" s="424"/>
      <c r="DJ361" s="424"/>
      <c r="DK361" s="424"/>
      <c r="DL361" s="424"/>
      <c r="DM361" s="424"/>
      <c r="DN361" s="424"/>
      <c r="DO361" s="424"/>
      <c r="DP361" s="424"/>
      <c r="DQ361" s="424"/>
      <c r="DR361" s="424"/>
      <c r="DS361" s="424"/>
      <c r="DT361" s="424"/>
      <c r="DU361" s="424"/>
      <c r="DV361" s="424"/>
      <c r="DW361" s="424"/>
      <c r="DX361" s="424"/>
      <c r="DY361" s="424"/>
      <c r="DZ361" s="424"/>
      <c r="EA361" s="424"/>
      <c r="EB361" s="424"/>
      <c r="EC361" s="424"/>
      <c r="ED361" s="424"/>
      <c r="EE361" s="424"/>
      <c r="EF361" s="424"/>
      <c r="EG361" s="424"/>
      <c r="EH361" s="424"/>
      <c r="EI361" s="424"/>
      <c r="EJ361" s="424"/>
      <c r="EK361" s="424"/>
      <c r="EL361" s="424"/>
      <c r="EM361" s="424"/>
      <c r="EN361" s="424"/>
      <c r="EO361" s="424"/>
      <c r="EP361" s="424"/>
      <c r="EQ361" s="424"/>
      <c r="ER361" s="424"/>
      <c r="ES361" s="424"/>
      <c r="ET361" s="424"/>
      <c r="EU361" s="424"/>
      <c r="EV361" s="424"/>
      <c r="EW361" s="424"/>
      <c r="EX361" s="424"/>
      <c r="EY361" s="424"/>
      <c r="EZ361" s="424"/>
      <c r="FA361" s="424"/>
      <c r="FB361" s="424"/>
      <c r="FC361" s="424"/>
      <c r="FD361" s="424"/>
      <c r="FE361" s="424"/>
      <c r="FF361" s="424"/>
      <c r="FG361" s="424"/>
      <c r="FH361" s="424"/>
      <c r="FI361" s="424"/>
      <c r="FJ361" s="424"/>
      <c r="FK361" s="424"/>
      <c r="FL361" s="424"/>
      <c r="FM361" s="424"/>
      <c r="FN361" s="424"/>
      <c r="FO361" s="424"/>
      <c r="FP361" s="424"/>
      <c r="FQ361" s="424"/>
      <c r="FR361" s="424"/>
      <c r="FS361" s="424"/>
      <c r="FT361" s="424"/>
      <c r="FU361" s="424"/>
    </row>
    <row r="362" spans="1:177" ht="12" customHeight="1" x14ac:dyDescent="0.25">
      <c r="A362" s="449" t="str">
        <f t="shared" si="63"/>
        <v/>
      </c>
      <c r="B362" s="449" t="str">
        <f t="shared" si="64"/>
        <v/>
      </c>
      <c r="C362" s="447" t="str">
        <f t="shared" si="65"/>
        <v/>
      </c>
      <c r="D362" s="449" t="str">
        <f>'Step 3.1 Site Details'!C102</f>
        <v>Building 93</v>
      </c>
      <c r="E362" s="449" t="str">
        <f>TRIM('Step 3.1 Site Details'!A102)</f>
        <v/>
      </c>
      <c r="F362" s="447">
        <f>'Step 3.1 Site Details'!B102</f>
        <v>0</v>
      </c>
      <c r="G362" s="449" t="str">
        <f>IF('Step 3.1 Site Details'!D102="","",TRIM('Step 3.1 Site Details'!D102))</f>
        <v/>
      </c>
      <c r="H362" s="447">
        <f>'Step 3.1 Site Details'!E102</f>
        <v>0</v>
      </c>
      <c r="I362" s="447">
        <f>'Step 3.1 Site Details'!F102</f>
        <v>0</v>
      </c>
      <c r="J362" s="952">
        <f>'Step 3.1 Site Details'!G102</f>
        <v>0</v>
      </c>
      <c r="K362" s="995">
        <f>'Step 3.1 Site Details'!H102</f>
        <v>0</v>
      </c>
      <c r="L362" s="447">
        <f>'Step 3.1 Site Details'!I102</f>
        <v>0</v>
      </c>
      <c r="M362" s="996">
        <f>'Step 3.1 Site Details'!J102</f>
        <v>0</v>
      </c>
      <c r="N362" s="996">
        <f>'Step 3.1 Site Details'!K102</f>
        <v>0</v>
      </c>
      <c r="O362" s="959">
        <f>'Step 3.1 Site Details'!L102</f>
        <v>0</v>
      </c>
      <c r="P362" s="959">
        <f>'Step 3.1 Site Details'!M102</f>
        <v>0</v>
      </c>
      <c r="Q362" s="1399">
        <f>'Step 3.1 Site Details'!N102</f>
        <v>0</v>
      </c>
      <c r="R362" s="1399">
        <f>'Step 3.1 Site Details'!O102</f>
        <v>0</v>
      </c>
      <c r="S362" s="955">
        <f>'Step 3.1 Site Details'!P102</f>
        <v>0</v>
      </c>
      <c r="T362" s="955">
        <f>'Step 3.1 Site Details'!Q102</f>
        <v>0</v>
      </c>
      <c r="U362" s="955">
        <f>'Step 3.1 Site Details'!R102</f>
        <v>0</v>
      </c>
      <c r="V362" s="955">
        <f>'Step 3.1 Site Details'!S102</f>
        <v>0</v>
      </c>
      <c r="W362" s="955">
        <f>'Step 3.1 Site Details'!T102</f>
        <v>0</v>
      </c>
      <c r="X362" s="955">
        <f>'Step 3.1 Site Details'!U102</f>
        <v>0</v>
      </c>
      <c r="Y362" s="859">
        <f>IFERROR(((_xlfn.XLOOKUP(G362,'Step 4 Support Tool'!$E$222:$E$321,'Step 4 Support Tool'!$I$222:$I$321,"",0,1)*PETREAD!O362)/100),"")</f>
        <v>0</v>
      </c>
      <c r="Z362" s="859">
        <f>IFERROR(((_xlfn.XLOOKUP(G362,'Step 4 Support Tool'!$E$222:$E$321,'Step 4 Support Tool'!$K$222:$K$321,"",0,1)*PETREAD!P362)/100),"")</f>
        <v>0</v>
      </c>
      <c r="AA362" s="859">
        <f t="shared" si="68"/>
        <v>0</v>
      </c>
      <c r="AB362" s="859">
        <f>IFERROR(AA362-(SUMIFS('Step 4 Support Tool'!$O$18:$O$217,'Step 4 Support Tool'!$E$18:$E$217,PETREAD!G362)+SUMIFS('Step 4 Support Tool'!$O$222:$O$321,'Step 4 Support Tool'!$E$222:$E$321,PETREAD!G362)),"")</f>
        <v>0</v>
      </c>
      <c r="AC362" s="860" t="str">
        <f t="shared" si="69"/>
        <v/>
      </c>
      <c r="AD362" s="917">
        <f>SUMIFS('Step 3.3 Heating System'!$J$12:$J$111,'Step 3.3 Heating System'!$C$12:$C$111,PETREAD!$G362,'Step 3.3 Heating System'!$G$12:$G$111,"Removed")</f>
        <v>0</v>
      </c>
      <c r="AE362" s="917">
        <f>SUMIFS('Step 3.3 Heating System'!$J$12:$J$111,'Step 3.3 Heating System'!$C$12:$C$111,PETREAD!$G362,'Step 3.3 Heating System'!$G$12:$G$111,"Retained")</f>
        <v>0</v>
      </c>
      <c r="AF362" s="914" t="str">
        <f t="shared" si="70"/>
        <v/>
      </c>
      <c r="AG362" s="870">
        <f>(SUMIFS('Step 4 Support Tool'!$N$18:$N$217,'Step 4 Support Tool'!$E$18:$E$217,PETREAD!G362)+SUMIFS('Step 4 Support Tool'!$N$222:$N$321,'Step 4 Support Tool'!$E$222:$E$321,PETREAD!G362))</f>
        <v>0</v>
      </c>
      <c r="AH362" s="870" t="str">
        <f>IFERROR(BE362*'Step 5 Project Governance'!D107,"")</f>
        <v/>
      </c>
      <c r="AI362" s="912" t="str">
        <f t="shared" si="66"/>
        <v/>
      </c>
      <c r="AJ362" s="917">
        <f>(SUMIFS('Step 4 Support Tool'!$S$18:$S$217,'Step 4 Support Tool'!$E$18:$E$217,PETREAD!G362)+SUMIFS('Step 4 Support Tool'!$S$222:$S$321,'Step 4 Support Tool'!$E$222:$E$321,PETREAD!G362))</f>
        <v>0</v>
      </c>
      <c r="AK362" s="917" t="str">
        <f t="shared" si="67"/>
        <v/>
      </c>
      <c r="AL362" s="860" t="str">
        <f>IFERROR(SUMIF('Step 4 Support Tool'!$E$18:$E$217,PETREAD!G362,'Step 4 Support Tool'!$N$18:$N$217)/(SUMIF('Step 4 Support Tool'!$E$18:$E$217,PETREAD!G362,'Step 4 Support Tool'!$N$18:$N$217)+SUMIF('Step 4 Support Tool'!$E$222:$E$321,PETREAD!G362,'Step 4 Support Tool'!$N$222:$N$321)),"")</f>
        <v/>
      </c>
      <c r="AM362" s="914" t="str">
        <f>_xlfn.XLOOKUP($G362,'Step 3.3 Heating System'!$C$120:$C$219,'Step 3.3 Heating System'!$AB$120:$AB$219,"",0,1)</f>
        <v/>
      </c>
      <c r="AN362" s="914" t="str">
        <f>_xlfn.XLOOKUP($G362,'Step 3.3 Heating System'!$C$120:$C$219,'Step 3.3 Heating System'!$AC$120:$AC$219,"",0,1)</f>
        <v/>
      </c>
      <c r="AO362" s="1414" t="str">
        <f>IF('Step 3.2 Building Details'!D101="","",'Step 3.2 Building Details'!D101)</f>
        <v/>
      </c>
      <c r="AP362" s="1414" t="str">
        <f>IF('Step 3.2 Building Details'!E101="","",'Step 3.2 Building Details'!E101)</f>
        <v/>
      </c>
      <c r="AQ362" s="1414" t="str">
        <f>IF('Step 3.2 Building Details'!F101="","",'Step 3.2 Building Details'!F101)</f>
        <v/>
      </c>
      <c r="AR362" s="1414" t="str">
        <f>IF('Step 3.2 Building Details'!G101="","",'Step 3.2 Building Details'!G101)</f>
        <v/>
      </c>
      <c r="AS362" s="1414" t="str">
        <f>IF('Step 3.2 Building Details'!H101="","",'Step 3.2 Building Details'!H101)</f>
        <v/>
      </c>
      <c r="AT362" s="1414" t="str">
        <f>IF('Step 3.2 Building Details'!I101="","",'Step 3.2 Building Details'!I101)</f>
        <v/>
      </c>
      <c r="AU362" s="1414" t="str">
        <f>IF('Step 3.2 Building Details'!J101="","",'Step 3.2 Building Details'!J101)</f>
        <v/>
      </c>
      <c r="AV362" s="1414" t="str">
        <f>IF('Step 3.2 Building Details'!K101="","",'Step 3.2 Building Details'!K101)</f>
        <v/>
      </c>
      <c r="AW362" s="1414" t="str">
        <f>IF('Step 3.2 Building Details'!L101="","",'Step 3.2 Building Details'!L101)</f>
        <v/>
      </c>
      <c r="AX362" s="1414" t="str">
        <f>IF('Step 3.2 Building Details'!M101="","",'Step 3.2 Building Details'!M101)</f>
        <v/>
      </c>
      <c r="AY362" s="1414" t="str">
        <f>IF('Step 3.2 Building Details'!N101="","",'Step 3.2 Building Details'!N101)</f>
        <v/>
      </c>
      <c r="AZ362" s="1414" t="str">
        <f>IF('Step 3.2 Building Details'!O101="","",'Step 3.2 Building Details'!O101)</f>
        <v/>
      </c>
      <c r="BB362" s="799" t="s">
        <v>1960</v>
      </c>
      <c r="BC362" s="799"/>
      <c r="BE362" s="860" t="str">
        <f>IFERROR((SUMIFS('Step 4 Support Tool'!$N$18:$N$217,'Step 4 Support Tool'!$E$18:$E$217,PETREAD!G362)+SUMIFS('Step 4 Support Tool'!$N$222:$N$321,'Step 4 Support Tool'!$E$222:$E$321,PETREAD!G362))/'Step 4 Support Tool'!$O$9,"")</f>
        <v/>
      </c>
      <c r="BF362" s="424"/>
      <c r="BG362" s="424"/>
      <c r="BH362" s="424"/>
      <c r="BI362" s="424"/>
      <c r="BJ362" s="424"/>
      <c r="BK362" s="424"/>
      <c r="BL362" s="424"/>
      <c r="BM362" s="424"/>
      <c r="BN362" s="424"/>
      <c r="BO362" s="424"/>
      <c r="BP362" s="424"/>
      <c r="BQ362" s="424"/>
      <c r="BR362" s="424"/>
      <c r="BS362" s="424"/>
      <c r="CL362" s="424"/>
      <c r="CM362" s="424"/>
      <c r="CN362" s="424"/>
      <c r="CO362" s="424"/>
      <c r="CP362" s="424"/>
      <c r="CQ362" s="424"/>
      <c r="CS362" s="424"/>
      <c r="CT362" s="424"/>
      <c r="CU362" s="424"/>
      <c r="CV362" s="424"/>
      <c r="CW362" s="424"/>
      <c r="CX362" s="424"/>
      <c r="CY362" s="424"/>
      <c r="CZ362" s="424"/>
      <c r="DB362" s="424"/>
      <c r="DC362" s="424"/>
      <c r="DD362" s="424"/>
      <c r="DE362" s="424"/>
      <c r="DF362" s="424"/>
      <c r="DG362" s="424"/>
      <c r="DI362" s="424"/>
      <c r="DJ362" s="424"/>
      <c r="DK362" s="424"/>
      <c r="DL362" s="424"/>
      <c r="DM362" s="424"/>
      <c r="DN362" s="424"/>
      <c r="DO362" s="424"/>
      <c r="DP362" s="424"/>
      <c r="DQ362" s="424"/>
      <c r="DR362" s="424"/>
      <c r="DS362" s="424"/>
      <c r="DT362" s="424"/>
      <c r="DU362" s="424"/>
      <c r="DV362" s="424"/>
      <c r="DW362" s="424"/>
      <c r="DX362" s="424"/>
      <c r="DY362" s="424"/>
      <c r="DZ362" s="424"/>
      <c r="EA362" s="424"/>
      <c r="EB362" s="424"/>
      <c r="EC362" s="424"/>
      <c r="ED362" s="424"/>
      <c r="EE362" s="424"/>
      <c r="EF362" s="424"/>
      <c r="EG362" s="424"/>
      <c r="EH362" s="424"/>
      <c r="EI362" s="424"/>
      <c r="EJ362" s="424"/>
      <c r="EK362" s="424"/>
      <c r="EL362" s="424"/>
      <c r="EM362" s="424"/>
      <c r="EN362" s="424"/>
      <c r="EO362" s="424"/>
      <c r="EP362" s="424"/>
      <c r="EQ362" s="424"/>
      <c r="ER362" s="424"/>
      <c r="ES362" s="424"/>
      <c r="ET362" s="424"/>
      <c r="EU362" s="424"/>
      <c r="EV362" s="424"/>
      <c r="EW362" s="424"/>
      <c r="EX362" s="424"/>
      <c r="EY362" s="424"/>
      <c r="EZ362" s="424"/>
      <c r="FA362" s="424"/>
      <c r="FB362" s="424"/>
      <c r="FC362" s="424"/>
      <c r="FD362" s="424"/>
      <c r="FE362" s="424"/>
      <c r="FF362" s="424"/>
      <c r="FG362" s="424"/>
      <c r="FH362" s="424"/>
      <c r="FI362" s="424"/>
      <c r="FJ362" s="424"/>
      <c r="FK362" s="424"/>
      <c r="FL362" s="424"/>
      <c r="FM362" s="424"/>
      <c r="FN362" s="424"/>
      <c r="FO362" s="424"/>
      <c r="FP362" s="424"/>
      <c r="FQ362" s="424"/>
      <c r="FR362" s="424"/>
      <c r="FS362" s="424"/>
      <c r="FT362" s="424"/>
      <c r="FU362" s="424"/>
    </row>
    <row r="363" spans="1:177" ht="12" customHeight="1" x14ac:dyDescent="0.25">
      <c r="A363" s="449" t="str">
        <f t="shared" si="63"/>
        <v/>
      </c>
      <c r="B363" s="449" t="str">
        <f t="shared" si="64"/>
        <v/>
      </c>
      <c r="C363" s="447" t="str">
        <f t="shared" si="65"/>
        <v/>
      </c>
      <c r="D363" s="449" t="str">
        <f>'Step 3.1 Site Details'!C103</f>
        <v>Building 94</v>
      </c>
      <c r="E363" s="449" t="str">
        <f>TRIM('Step 3.1 Site Details'!A103)</f>
        <v/>
      </c>
      <c r="F363" s="447">
        <f>'Step 3.1 Site Details'!B103</f>
        <v>0</v>
      </c>
      <c r="G363" s="449" t="str">
        <f>IF('Step 3.1 Site Details'!D103="","",TRIM('Step 3.1 Site Details'!D103))</f>
        <v/>
      </c>
      <c r="H363" s="447">
        <f>'Step 3.1 Site Details'!E103</f>
        <v>0</v>
      </c>
      <c r="I363" s="447">
        <f>'Step 3.1 Site Details'!F103</f>
        <v>0</v>
      </c>
      <c r="J363" s="952">
        <f>'Step 3.1 Site Details'!G103</f>
        <v>0</v>
      </c>
      <c r="K363" s="995">
        <f>'Step 3.1 Site Details'!H103</f>
        <v>0</v>
      </c>
      <c r="L363" s="447">
        <f>'Step 3.1 Site Details'!I103</f>
        <v>0</v>
      </c>
      <c r="M363" s="996">
        <f>'Step 3.1 Site Details'!J103</f>
        <v>0</v>
      </c>
      <c r="N363" s="996">
        <f>'Step 3.1 Site Details'!K103</f>
        <v>0</v>
      </c>
      <c r="O363" s="959">
        <f>'Step 3.1 Site Details'!L103</f>
        <v>0</v>
      </c>
      <c r="P363" s="959">
        <f>'Step 3.1 Site Details'!M103</f>
        <v>0</v>
      </c>
      <c r="Q363" s="1399">
        <f>'Step 3.1 Site Details'!N103</f>
        <v>0</v>
      </c>
      <c r="R363" s="1399">
        <f>'Step 3.1 Site Details'!O103</f>
        <v>0</v>
      </c>
      <c r="S363" s="955">
        <f>'Step 3.1 Site Details'!P103</f>
        <v>0</v>
      </c>
      <c r="T363" s="955">
        <f>'Step 3.1 Site Details'!Q103</f>
        <v>0</v>
      </c>
      <c r="U363" s="955">
        <f>'Step 3.1 Site Details'!R103</f>
        <v>0</v>
      </c>
      <c r="V363" s="955">
        <f>'Step 3.1 Site Details'!S103</f>
        <v>0</v>
      </c>
      <c r="W363" s="955">
        <f>'Step 3.1 Site Details'!T103</f>
        <v>0</v>
      </c>
      <c r="X363" s="955">
        <f>'Step 3.1 Site Details'!U103</f>
        <v>0</v>
      </c>
      <c r="Y363" s="859">
        <f>IFERROR(((_xlfn.XLOOKUP(G363,'Step 4 Support Tool'!$E$222:$E$321,'Step 4 Support Tool'!$I$222:$I$321,"",0,1)*PETREAD!O363)/100),"")</f>
        <v>0</v>
      </c>
      <c r="Z363" s="859">
        <f>IFERROR(((_xlfn.XLOOKUP(G363,'Step 4 Support Tool'!$E$222:$E$321,'Step 4 Support Tool'!$K$222:$K$321,"",0,1)*PETREAD!P363)/100),"")</f>
        <v>0</v>
      </c>
      <c r="AA363" s="859">
        <f t="shared" si="68"/>
        <v>0</v>
      </c>
      <c r="AB363" s="859">
        <f>IFERROR(AA363-(SUMIFS('Step 4 Support Tool'!$O$18:$O$217,'Step 4 Support Tool'!$E$18:$E$217,PETREAD!G363)+SUMIFS('Step 4 Support Tool'!$O$222:$O$321,'Step 4 Support Tool'!$E$222:$E$321,PETREAD!G363)),"")</f>
        <v>0</v>
      </c>
      <c r="AC363" s="860" t="str">
        <f t="shared" si="69"/>
        <v/>
      </c>
      <c r="AD363" s="917">
        <f>SUMIFS('Step 3.3 Heating System'!$J$12:$J$111,'Step 3.3 Heating System'!$C$12:$C$111,PETREAD!$G363,'Step 3.3 Heating System'!$G$12:$G$111,"Removed")</f>
        <v>0</v>
      </c>
      <c r="AE363" s="917">
        <f>SUMIFS('Step 3.3 Heating System'!$J$12:$J$111,'Step 3.3 Heating System'!$C$12:$C$111,PETREAD!$G363,'Step 3.3 Heating System'!$G$12:$G$111,"Retained")</f>
        <v>0</v>
      </c>
      <c r="AF363" s="914" t="str">
        <f t="shared" si="70"/>
        <v/>
      </c>
      <c r="AG363" s="870">
        <f>(SUMIFS('Step 4 Support Tool'!$N$18:$N$217,'Step 4 Support Tool'!$E$18:$E$217,PETREAD!G363)+SUMIFS('Step 4 Support Tool'!$N$222:$N$321,'Step 4 Support Tool'!$E$222:$E$321,PETREAD!G363))</f>
        <v>0</v>
      </c>
      <c r="AH363" s="870" t="str">
        <f>IFERROR(BE363*'Step 5 Project Governance'!D108,"")</f>
        <v/>
      </c>
      <c r="AI363" s="912" t="str">
        <f t="shared" si="66"/>
        <v/>
      </c>
      <c r="AJ363" s="917">
        <f>(SUMIFS('Step 4 Support Tool'!$S$18:$S$217,'Step 4 Support Tool'!$E$18:$E$217,PETREAD!G363)+SUMIFS('Step 4 Support Tool'!$S$222:$S$321,'Step 4 Support Tool'!$E$222:$E$321,PETREAD!G363))</f>
        <v>0</v>
      </c>
      <c r="AK363" s="917" t="str">
        <f t="shared" si="67"/>
        <v/>
      </c>
      <c r="AL363" s="860" t="str">
        <f>IFERROR(SUMIF('Step 4 Support Tool'!$E$18:$E$217,PETREAD!G363,'Step 4 Support Tool'!$N$18:$N$217)/(SUMIF('Step 4 Support Tool'!$E$18:$E$217,PETREAD!G363,'Step 4 Support Tool'!$N$18:$N$217)+SUMIF('Step 4 Support Tool'!$E$222:$E$321,PETREAD!G363,'Step 4 Support Tool'!$N$222:$N$321)),"")</f>
        <v/>
      </c>
      <c r="AM363" s="914" t="str">
        <f>_xlfn.XLOOKUP($G363,'Step 3.3 Heating System'!$C$120:$C$219,'Step 3.3 Heating System'!$AB$120:$AB$219,"",0,1)</f>
        <v/>
      </c>
      <c r="AN363" s="914" t="str">
        <f>_xlfn.XLOOKUP($G363,'Step 3.3 Heating System'!$C$120:$C$219,'Step 3.3 Heating System'!$AC$120:$AC$219,"",0,1)</f>
        <v/>
      </c>
      <c r="AO363" s="1414" t="str">
        <f>IF('Step 3.2 Building Details'!D102="","",'Step 3.2 Building Details'!D102)</f>
        <v/>
      </c>
      <c r="AP363" s="1414" t="str">
        <f>IF('Step 3.2 Building Details'!E102="","",'Step 3.2 Building Details'!E102)</f>
        <v/>
      </c>
      <c r="AQ363" s="1414" t="str">
        <f>IF('Step 3.2 Building Details'!F102="","",'Step 3.2 Building Details'!F102)</f>
        <v/>
      </c>
      <c r="AR363" s="1414" t="str">
        <f>IF('Step 3.2 Building Details'!G102="","",'Step 3.2 Building Details'!G102)</f>
        <v/>
      </c>
      <c r="AS363" s="1414" t="str">
        <f>IF('Step 3.2 Building Details'!H102="","",'Step 3.2 Building Details'!H102)</f>
        <v/>
      </c>
      <c r="AT363" s="1414" t="str">
        <f>IF('Step 3.2 Building Details'!I102="","",'Step 3.2 Building Details'!I102)</f>
        <v/>
      </c>
      <c r="AU363" s="1414" t="str">
        <f>IF('Step 3.2 Building Details'!J102="","",'Step 3.2 Building Details'!J102)</f>
        <v/>
      </c>
      <c r="AV363" s="1414" t="str">
        <f>IF('Step 3.2 Building Details'!K102="","",'Step 3.2 Building Details'!K102)</f>
        <v/>
      </c>
      <c r="AW363" s="1414" t="str">
        <f>IF('Step 3.2 Building Details'!L102="","",'Step 3.2 Building Details'!L102)</f>
        <v/>
      </c>
      <c r="AX363" s="1414" t="str">
        <f>IF('Step 3.2 Building Details'!M102="","",'Step 3.2 Building Details'!M102)</f>
        <v/>
      </c>
      <c r="AY363" s="1414" t="str">
        <f>IF('Step 3.2 Building Details'!N102="","",'Step 3.2 Building Details'!N102)</f>
        <v/>
      </c>
      <c r="AZ363" s="1414" t="str">
        <f>IF('Step 3.2 Building Details'!O102="","",'Step 3.2 Building Details'!O102)</f>
        <v/>
      </c>
      <c r="BB363" s="799" t="s">
        <v>1961</v>
      </c>
      <c r="BC363" s="799"/>
      <c r="BE363" s="860" t="str">
        <f>IFERROR((SUMIFS('Step 4 Support Tool'!$N$18:$N$217,'Step 4 Support Tool'!$E$18:$E$217,PETREAD!G363)+SUMIFS('Step 4 Support Tool'!$N$222:$N$321,'Step 4 Support Tool'!$E$222:$E$321,PETREAD!G363))/'Step 4 Support Tool'!$O$9,"")</f>
        <v/>
      </c>
      <c r="BF363" s="424"/>
      <c r="BG363" s="424"/>
      <c r="BH363" s="424"/>
      <c r="BI363" s="424"/>
      <c r="BJ363" s="424"/>
      <c r="BK363" s="424"/>
      <c r="BL363" s="424"/>
      <c r="BM363" s="424"/>
      <c r="BN363" s="424"/>
      <c r="BO363" s="424"/>
      <c r="BP363" s="424"/>
      <c r="BQ363" s="424"/>
      <c r="BR363" s="424"/>
      <c r="BS363" s="424"/>
      <c r="CL363" s="424"/>
      <c r="CM363" s="424"/>
      <c r="CN363" s="424"/>
      <c r="CO363" s="424"/>
      <c r="CP363" s="424"/>
      <c r="CQ363" s="424"/>
      <c r="CS363" s="424"/>
      <c r="CT363" s="424"/>
      <c r="CU363" s="424"/>
      <c r="CV363" s="424"/>
      <c r="CW363" s="424"/>
      <c r="CX363" s="424"/>
      <c r="CY363" s="424"/>
      <c r="CZ363" s="424"/>
      <c r="DB363" s="424"/>
      <c r="DC363" s="424"/>
      <c r="DD363" s="424"/>
      <c r="DE363" s="424"/>
      <c r="DF363" s="424"/>
      <c r="DG363" s="424"/>
      <c r="DI363" s="424"/>
      <c r="DJ363" s="424"/>
      <c r="DK363" s="424"/>
      <c r="DL363" s="424"/>
      <c r="DM363" s="424"/>
      <c r="DN363" s="424"/>
      <c r="DO363" s="424"/>
      <c r="DP363" s="424"/>
      <c r="DQ363" s="424"/>
      <c r="DR363" s="424"/>
      <c r="DS363" s="424"/>
      <c r="DT363" s="424"/>
      <c r="DU363" s="424"/>
      <c r="DV363" s="424"/>
      <c r="DW363" s="424"/>
      <c r="DX363" s="424"/>
      <c r="DY363" s="424"/>
      <c r="DZ363" s="424"/>
      <c r="EA363" s="424"/>
      <c r="EB363" s="424"/>
      <c r="EC363" s="424"/>
      <c r="ED363" s="424"/>
      <c r="EE363" s="424"/>
      <c r="EF363" s="424"/>
      <c r="EG363" s="424"/>
      <c r="EH363" s="424"/>
      <c r="EI363" s="424"/>
      <c r="EJ363" s="424"/>
      <c r="EK363" s="424"/>
      <c r="EL363" s="424"/>
      <c r="EM363" s="424"/>
      <c r="EN363" s="424"/>
      <c r="EO363" s="424"/>
      <c r="EP363" s="424"/>
      <c r="EQ363" s="424"/>
      <c r="ER363" s="424"/>
      <c r="ES363" s="424"/>
      <c r="ET363" s="424"/>
      <c r="EU363" s="424"/>
      <c r="EV363" s="424"/>
      <c r="EW363" s="424"/>
      <c r="EX363" s="424"/>
      <c r="EY363" s="424"/>
      <c r="EZ363" s="424"/>
      <c r="FA363" s="424"/>
      <c r="FB363" s="424"/>
      <c r="FC363" s="424"/>
      <c r="FD363" s="424"/>
      <c r="FE363" s="424"/>
      <c r="FF363" s="424"/>
      <c r="FG363" s="424"/>
      <c r="FH363" s="424"/>
      <c r="FI363" s="424"/>
      <c r="FJ363" s="424"/>
      <c r="FK363" s="424"/>
      <c r="FL363" s="424"/>
      <c r="FM363" s="424"/>
      <c r="FN363" s="424"/>
      <c r="FO363" s="424"/>
      <c r="FP363" s="424"/>
      <c r="FQ363" s="424"/>
      <c r="FR363" s="424"/>
      <c r="FS363" s="424"/>
      <c r="FT363" s="424"/>
      <c r="FU363" s="424"/>
    </row>
    <row r="364" spans="1:177" ht="12" customHeight="1" x14ac:dyDescent="0.25">
      <c r="A364" s="449" t="str">
        <f t="shared" si="63"/>
        <v/>
      </c>
      <c r="B364" s="449" t="str">
        <f t="shared" si="64"/>
        <v/>
      </c>
      <c r="C364" s="447" t="str">
        <f t="shared" si="65"/>
        <v/>
      </c>
      <c r="D364" s="449" t="str">
        <f>'Step 3.1 Site Details'!C104</f>
        <v>Building 95</v>
      </c>
      <c r="E364" s="449" t="str">
        <f>TRIM('Step 3.1 Site Details'!A104)</f>
        <v/>
      </c>
      <c r="F364" s="447">
        <f>'Step 3.1 Site Details'!B104</f>
        <v>0</v>
      </c>
      <c r="G364" s="449" t="str">
        <f>IF('Step 3.1 Site Details'!D104="","",TRIM('Step 3.1 Site Details'!D104))</f>
        <v/>
      </c>
      <c r="H364" s="447">
        <f>'Step 3.1 Site Details'!E104</f>
        <v>0</v>
      </c>
      <c r="I364" s="447">
        <f>'Step 3.1 Site Details'!F104</f>
        <v>0</v>
      </c>
      <c r="J364" s="952">
        <f>'Step 3.1 Site Details'!G104</f>
        <v>0</v>
      </c>
      <c r="K364" s="995">
        <f>'Step 3.1 Site Details'!H104</f>
        <v>0</v>
      </c>
      <c r="L364" s="447">
        <f>'Step 3.1 Site Details'!I104</f>
        <v>0</v>
      </c>
      <c r="M364" s="996">
        <f>'Step 3.1 Site Details'!J104</f>
        <v>0</v>
      </c>
      <c r="N364" s="996">
        <f>'Step 3.1 Site Details'!K104</f>
        <v>0</v>
      </c>
      <c r="O364" s="959">
        <f>'Step 3.1 Site Details'!L104</f>
        <v>0</v>
      </c>
      <c r="P364" s="959">
        <f>'Step 3.1 Site Details'!M104</f>
        <v>0</v>
      </c>
      <c r="Q364" s="1399">
        <f>'Step 3.1 Site Details'!N104</f>
        <v>0</v>
      </c>
      <c r="R364" s="1399">
        <f>'Step 3.1 Site Details'!O104</f>
        <v>0</v>
      </c>
      <c r="S364" s="955">
        <f>'Step 3.1 Site Details'!P104</f>
        <v>0</v>
      </c>
      <c r="T364" s="955">
        <f>'Step 3.1 Site Details'!Q104</f>
        <v>0</v>
      </c>
      <c r="U364" s="955">
        <f>'Step 3.1 Site Details'!R104</f>
        <v>0</v>
      </c>
      <c r="V364" s="955">
        <f>'Step 3.1 Site Details'!S104</f>
        <v>0</v>
      </c>
      <c r="W364" s="955">
        <f>'Step 3.1 Site Details'!T104</f>
        <v>0</v>
      </c>
      <c r="X364" s="955">
        <f>'Step 3.1 Site Details'!U104</f>
        <v>0</v>
      </c>
      <c r="Y364" s="859">
        <f>IFERROR(((_xlfn.XLOOKUP(G364,'Step 4 Support Tool'!$E$222:$E$321,'Step 4 Support Tool'!$I$222:$I$321,"",0,1)*PETREAD!O364)/100),"")</f>
        <v>0</v>
      </c>
      <c r="Z364" s="859">
        <f>IFERROR(((_xlfn.XLOOKUP(G364,'Step 4 Support Tool'!$E$222:$E$321,'Step 4 Support Tool'!$K$222:$K$321,"",0,1)*PETREAD!P364)/100),"")</f>
        <v>0</v>
      </c>
      <c r="AA364" s="859">
        <f t="shared" si="68"/>
        <v>0</v>
      </c>
      <c r="AB364" s="859">
        <f>IFERROR(AA364-(SUMIFS('Step 4 Support Tool'!$O$18:$O$217,'Step 4 Support Tool'!$E$18:$E$217,PETREAD!G364)+SUMIFS('Step 4 Support Tool'!$O$222:$O$321,'Step 4 Support Tool'!$E$222:$E$321,PETREAD!G364)),"")</f>
        <v>0</v>
      </c>
      <c r="AC364" s="860" t="str">
        <f t="shared" si="69"/>
        <v/>
      </c>
      <c r="AD364" s="917">
        <f>SUMIFS('Step 3.3 Heating System'!$J$12:$J$111,'Step 3.3 Heating System'!$C$12:$C$111,PETREAD!$G364,'Step 3.3 Heating System'!$G$12:$G$111,"Removed")</f>
        <v>0</v>
      </c>
      <c r="AE364" s="917">
        <f>SUMIFS('Step 3.3 Heating System'!$J$12:$J$111,'Step 3.3 Heating System'!$C$12:$C$111,PETREAD!$G364,'Step 3.3 Heating System'!$G$12:$G$111,"Retained")</f>
        <v>0</v>
      </c>
      <c r="AF364" s="914" t="str">
        <f t="shared" si="70"/>
        <v/>
      </c>
      <c r="AG364" s="870">
        <f>(SUMIFS('Step 4 Support Tool'!$N$18:$N$217,'Step 4 Support Tool'!$E$18:$E$217,PETREAD!G364)+SUMIFS('Step 4 Support Tool'!$N$222:$N$321,'Step 4 Support Tool'!$E$222:$E$321,PETREAD!G364))</f>
        <v>0</v>
      </c>
      <c r="AH364" s="870" t="str">
        <f>IFERROR(BE364*'Step 5 Project Governance'!D109,"")</f>
        <v/>
      </c>
      <c r="AI364" s="912" t="str">
        <f t="shared" si="66"/>
        <v/>
      </c>
      <c r="AJ364" s="917">
        <f>(SUMIFS('Step 4 Support Tool'!$S$18:$S$217,'Step 4 Support Tool'!$E$18:$E$217,PETREAD!G364)+SUMIFS('Step 4 Support Tool'!$S$222:$S$321,'Step 4 Support Tool'!$E$222:$E$321,PETREAD!G364))</f>
        <v>0</v>
      </c>
      <c r="AK364" s="917" t="str">
        <f t="shared" si="67"/>
        <v/>
      </c>
      <c r="AL364" s="860" t="str">
        <f>IFERROR(SUMIF('Step 4 Support Tool'!$E$18:$E$217,PETREAD!G364,'Step 4 Support Tool'!$N$18:$N$217)/(SUMIF('Step 4 Support Tool'!$E$18:$E$217,PETREAD!G364,'Step 4 Support Tool'!$N$18:$N$217)+SUMIF('Step 4 Support Tool'!$E$222:$E$321,PETREAD!G364,'Step 4 Support Tool'!$N$222:$N$321)),"")</f>
        <v/>
      </c>
      <c r="AM364" s="914" t="str">
        <f>_xlfn.XLOOKUP($G364,'Step 3.3 Heating System'!$C$120:$C$219,'Step 3.3 Heating System'!$AB$120:$AB$219,"",0,1)</f>
        <v/>
      </c>
      <c r="AN364" s="914" t="str">
        <f>_xlfn.XLOOKUP($G364,'Step 3.3 Heating System'!$C$120:$C$219,'Step 3.3 Heating System'!$AC$120:$AC$219,"",0,1)</f>
        <v/>
      </c>
      <c r="AO364" s="1414" t="str">
        <f>IF('Step 3.2 Building Details'!D103="","",'Step 3.2 Building Details'!D103)</f>
        <v/>
      </c>
      <c r="AP364" s="1414" t="str">
        <f>IF('Step 3.2 Building Details'!E103="","",'Step 3.2 Building Details'!E103)</f>
        <v/>
      </c>
      <c r="AQ364" s="1414" t="str">
        <f>IF('Step 3.2 Building Details'!F103="","",'Step 3.2 Building Details'!F103)</f>
        <v/>
      </c>
      <c r="AR364" s="1414" t="str">
        <f>IF('Step 3.2 Building Details'!G103="","",'Step 3.2 Building Details'!G103)</f>
        <v/>
      </c>
      <c r="AS364" s="1414" t="str">
        <f>IF('Step 3.2 Building Details'!H103="","",'Step 3.2 Building Details'!H103)</f>
        <v/>
      </c>
      <c r="AT364" s="1414" t="str">
        <f>IF('Step 3.2 Building Details'!I103="","",'Step 3.2 Building Details'!I103)</f>
        <v/>
      </c>
      <c r="AU364" s="1414" t="str">
        <f>IF('Step 3.2 Building Details'!J103="","",'Step 3.2 Building Details'!J103)</f>
        <v/>
      </c>
      <c r="AV364" s="1414" t="str">
        <f>IF('Step 3.2 Building Details'!K103="","",'Step 3.2 Building Details'!K103)</f>
        <v/>
      </c>
      <c r="AW364" s="1414" t="str">
        <f>IF('Step 3.2 Building Details'!L103="","",'Step 3.2 Building Details'!L103)</f>
        <v/>
      </c>
      <c r="AX364" s="1414" t="str">
        <f>IF('Step 3.2 Building Details'!M103="","",'Step 3.2 Building Details'!M103)</f>
        <v/>
      </c>
      <c r="AY364" s="1414" t="str">
        <f>IF('Step 3.2 Building Details'!N103="","",'Step 3.2 Building Details'!N103)</f>
        <v/>
      </c>
      <c r="AZ364" s="1414" t="str">
        <f>IF('Step 3.2 Building Details'!O103="","",'Step 3.2 Building Details'!O103)</f>
        <v/>
      </c>
      <c r="BB364" s="799" t="s">
        <v>1962</v>
      </c>
      <c r="BC364" s="799"/>
      <c r="BE364" s="860" t="str">
        <f>IFERROR((SUMIFS('Step 4 Support Tool'!$N$18:$N$217,'Step 4 Support Tool'!$E$18:$E$217,PETREAD!G364)+SUMIFS('Step 4 Support Tool'!$N$222:$N$321,'Step 4 Support Tool'!$E$222:$E$321,PETREAD!G364))/'Step 4 Support Tool'!$O$9,"")</f>
        <v/>
      </c>
      <c r="BF364" s="424"/>
      <c r="BG364" s="424"/>
      <c r="BH364" s="424"/>
      <c r="BI364" s="424"/>
      <c r="BJ364" s="424"/>
      <c r="BK364" s="424"/>
      <c r="BL364" s="424"/>
      <c r="BM364" s="424"/>
      <c r="BN364" s="424"/>
      <c r="BO364" s="424"/>
      <c r="BP364" s="424"/>
      <c r="BQ364" s="424"/>
      <c r="BR364" s="424"/>
      <c r="BS364" s="424"/>
      <c r="CL364" s="424"/>
      <c r="CM364" s="424"/>
      <c r="CN364" s="424"/>
      <c r="CO364" s="424"/>
      <c r="CP364" s="424"/>
      <c r="CQ364" s="424"/>
      <c r="CS364" s="424"/>
      <c r="CT364" s="424"/>
      <c r="CU364" s="424"/>
      <c r="CV364" s="424"/>
      <c r="CW364" s="424"/>
      <c r="CX364" s="424"/>
      <c r="CY364" s="424"/>
      <c r="CZ364" s="424"/>
      <c r="DB364" s="424"/>
      <c r="DC364" s="424"/>
      <c r="DD364" s="424"/>
      <c r="DE364" s="424"/>
      <c r="DF364" s="424"/>
      <c r="DG364" s="424"/>
      <c r="DI364" s="424"/>
      <c r="DJ364" s="424"/>
      <c r="DK364" s="424"/>
      <c r="DL364" s="424"/>
      <c r="DM364" s="424"/>
      <c r="DN364" s="424"/>
      <c r="DO364" s="424"/>
      <c r="DP364" s="424"/>
      <c r="DQ364" s="424"/>
      <c r="DR364" s="424"/>
      <c r="DS364" s="424"/>
      <c r="DT364" s="424"/>
      <c r="DU364" s="424"/>
      <c r="DV364" s="424"/>
      <c r="DW364" s="424"/>
      <c r="DX364" s="424"/>
      <c r="DY364" s="424"/>
      <c r="DZ364" s="424"/>
      <c r="EA364" s="424"/>
      <c r="EB364" s="424"/>
      <c r="EC364" s="424"/>
      <c r="ED364" s="424"/>
      <c r="EE364" s="424"/>
      <c r="EF364" s="424"/>
      <c r="EG364" s="424"/>
      <c r="EH364" s="424"/>
      <c r="EI364" s="424"/>
      <c r="EJ364" s="424"/>
      <c r="EK364" s="424"/>
      <c r="EL364" s="424"/>
      <c r="EM364" s="424"/>
      <c r="EN364" s="424"/>
      <c r="EO364" s="424"/>
      <c r="EP364" s="424"/>
      <c r="EQ364" s="424"/>
      <c r="ER364" s="424"/>
      <c r="ES364" s="424"/>
      <c r="ET364" s="424"/>
      <c r="EU364" s="424"/>
      <c r="EV364" s="424"/>
      <c r="EW364" s="424"/>
      <c r="EX364" s="424"/>
      <c r="EY364" s="424"/>
      <c r="EZ364" s="424"/>
      <c r="FA364" s="424"/>
      <c r="FB364" s="424"/>
      <c r="FC364" s="424"/>
      <c r="FD364" s="424"/>
      <c r="FE364" s="424"/>
      <c r="FF364" s="424"/>
      <c r="FG364" s="424"/>
      <c r="FH364" s="424"/>
      <c r="FI364" s="424"/>
      <c r="FJ364" s="424"/>
      <c r="FK364" s="424"/>
      <c r="FL364" s="424"/>
      <c r="FM364" s="424"/>
      <c r="FN364" s="424"/>
      <c r="FO364" s="424"/>
      <c r="FP364" s="424"/>
      <c r="FQ364" s="424"/>
      <c r="FR364" s="424"/>
      <c r="FS364" s="424"/>
      <c r="FT364" s="424"/>
      <c r="FU364" s="424"/>
    </row>
    <row r="365" spans="1:177" ht="12" customHeight="1" x14ac:dyDescent="0.25">
      <c r="A365" s="449" t="str">
        <f t="shared" si="63"/>
        <v/>
      </c>
      <c r="B365" s="449" t="str">
        <f t="shared" si="64"/>
        <v/>
      </c>
      <c r="C365" s="447" t="str">
        <f t="shared" si="65"/>
        <v/>
      </c>
      <c r="D365" s="449" t="str">
        <f>'Step 3.1 Site Details'!C105</f>
        <v>Building 96</v>
      </c>
      <c r="E365" s="449" t="str">
        <f>TRIM('Step 3.1 Site Details'!A105)</f>
        <v/>
      </c>
      <c r="F365" s="447">
        <f>'Step 3.1 Site Details'!B105</f>
        <v>0</v>
      </c>
      <c r="G365" s="449" t="str">
        <f>IF('Step 3.1 Site Details'!D105="","",TRIM('Step 3.1 Site Details'!D105))</f>
        <v/>
      </c>
      <c r="H365" s="447">
        <f>'Step 3.1 Site Details'!E105</f>
        <v>0</v>
      </c>
      <c r="I365" s="447">
        <f>'Step 3.1 Site Details'!F105</f>
        <v>0</v>
      </c>
      <c r="J365" s="952">
        <f>'Step 3.1 Site Details'!G105</f>
        <v>0</v>
      </c>
      <c r="K365" s="995">
        <f>'Step 3.1 Site Details'!H105</f>
        <v>0</v>
      </c>
      <c r="L365" s="447">
        <f>'Step 3.1 Site Details'!I105</f>
        <v>0</v>
      </c>
      <c r="M365" s="996">
        <f>'Step 3.1 Site Details'!J105</f>
        <v>0</v>
      </c>
      <c r="N365" s="996">
        <f>'Step 3.1 Site Details'!K105</f>
        <v>0</v>
      </c>
      <c r="O365" s="959">
        <f>'Step 3.1 Site Details'!L105</f>
        <v>0</v>
      </c>
      <c r="P365" s="959">
        <f>'Step 3.1 Site Details'!M105</f>
        <v>0</v>
      </c>
      <c r="Q365" s="1399">
        <f>'Step 3.1 Site Details'!N105</f>
        <v>0</v>
      </c>
      <c r="R365" s="1399">
        <f>'Step 3.1 Site Details'!O105</f>
        <v>0</v>
      </c>
      <c r="S365" s="955">
        <f>'Step 3.1 Site Details'!P105</f>
        <v>0</v>
      </c>
      <c r="T365" s="955">
        <f>'Step 3.1 Site Details'!Q105</f>
        <v>0</v>
      </c>
      <c r="U365" s="955">
        <f>'Step 3.1 Site Details'!R105</f>
        <v>0</v>
      </c>
      <c r="V365" s="955">
        <f>'Step 3.1 Site Details'!S105</f>
        <v>0</v>
      </c>
      <c r="W365" s="955">
        <f>'Step 3.1 Site Details'!T105</f>
        <v>0</v>
      </c>
      <c r="X365" s="955">
        <f>'Step 3.1 Site Details'!U105</f>
        <v>0</v>
      </c>
      <c r="Y365" s="859">
        <f>IFERROR(((_xlfn.XLOOKUP(G365,'Step 4 Support Tool'!$E$222:$E$321,'Step 4 Support Tool'!$I$222:$I$321,"",0,1)*PETREAD!O365)/100),"")</f>
        <v>0</v>
      </c>
      <c r="Z365" s="859">
        <f>IFERROR(((_xlfn.XLOOKUP(G365,'Step 4 Support Tool'!$E$222:$E$321,'Step 4 Support Tool'!$K$222:$K$321,"",0,1)*PETREAD!P365)/100),"")</f>
        <v>0</v>
      </c>
      <c r="AA365" s="859">
        <f t="shared" si="68"/>
        <v>0</v>
      </c>
      <c r="AB365" s="859">
        <f>IFERROR(AA365-(SUMIFS('Step 4 Support Tool'!$O$18:$O$217,'Step 4 Support Tool'!$E$18:$E$217,PETREAD!G365)+SUMIFS('Step 4 Support Tool'!$O$222:$O$321,'Step 4 Support Tool'!$E$222:$E$321,PETREAD!G365)),"")</f>
        <v>0</v>
      </c>
      <c r="AC365" s="860" t="str">
        <f t="shared" si="69"/>
        <v/>
      </c>
      <c r="AD365" s="917">
        <f>SUMIFS('Step 3.3 Heating System'!$J$12:$J$111,'Step 3.3 Heating System'!$C$12:$C$111,PETREAD!$G365,'Step 3.3 Heating System'!$G$12:$G$111,"Removed")</f>
        <v>0</v>
      </c>
      <c r="AE365" s="917">
        <f>SUMIFS('Step 3.3 Heating System'!$J$12:$J$111,'Step 3.3 Heating System'!$C$12:$C$111,PETREAD!$G365,'Step 3.3 Heating System'!$G$12:$G$111,"Retained")</f>
        <v>0</v>
      </c>
      <c r="AF365" s="914" t="str">
        <f t="shared" si="70"/>
        <v/>
      </c>
      <c r="AG365" s="870">
        <f>(SUMIFS('Step 4 Support Tool'!$N$18:$N$217,'Step 4 Support Tool'!$E$18:$E$217,PETREAD!G365)+SUMIFS('Step 4 Support Tool'!$N$222:$N$321,'Step 4 Support Tool'!$E$222:$E$321,PETREAD!G365))</f>
        <v>0</v>
      </c>
      <c r="AH365" s="870" t="str">
        <f>IFERROR(BE365*'Step 5 Project Governance'!D110,"")</f>
        <v/>
      </c>
      <c r="AI365" s="912" t="str">
        <f t="shared" si="66"/>
        <v/>
      </c>
      <c r="AJ365" s="917">
        <f>(SUMIFS('Step 4 Support Tool'!$S$18:$S$217,'Step 4 Support Tool'!$E$18:$E$217,PETREAD!G365)+SUMIFS('Step 4 Support Tool'!$S$222:$S$321,'Step 4 Support Tool'!$E$222:$E$321,PETREAD!G365))</f>
        <v>0</v>
      </c>
      <c r="AK365" s="917" t="str">
        <f t="shared" si="67"/>
        <v/>
      </c>
      <c r="AL365" s="860" t="str">
        <f>IFERROR(SUMIF('Step 4 Support Tool'!$E$18:$E$217,PETREAD!G365,'Step 4 Support Tool'!$N$18:$N$217)/(SUMIF('Step 4 Support Tool'!$E$18:$E$217,PETREAD!G365,'Step 4 Support Tool'!$N$18:$N$217)+SUMIF('Step 4 Support Tool'!$E$222:$E$321,PETREAD!G365,'Step 4 Support Tool'!$N$222:$N$321)),"")</f>
        <v/>
      </c>
      <c r="AM365" s="914" t="str">
        <f>_xlfn.XLOOKUP($G365,'Step 3.3 Heating System'!$C$120:$C$219,'Step 3.3 Heating System'!$AB$120:$AB$219,"",0,1)</f>
        <v/>
      </c>
      <c r="AN365" s="914" t="str">
        <f>_xlfn.XLOOKUP($G365,'Step 3.3 Heating System'!$C$120:$C$219,'Step 3.3 Heating System'!$AC$120:$AC$219,"",0,1)</f>
        <v/>
      </c>
      <c r="AO365" s="1414" t="str">
        <f>IF('Step 3.2 Building Details'!D104="","",'Step 3.2 Building Details'!D104)</f>
        <v/>
      </c>
      <c r="AP365" s="1414" t="str">
        <f>IF('Step 3.2 Building Details'!E104="","",'Step 3.2 Building Details'!E104)</f>
        <v/>
      </c>
      <c r="AQ365" s="1414" t="str">
        <f>IF('Step 3.2 Building Details'!F104="","",'Step 3.2 Building Details'!F104)</f>
        <v/>
      </c>
      <c r="AR365" s="1414" t="str">
        <f>IF('Step 3.2 Building Details'!G104="","",'Step 3.2 Building Details'!G104)</f>
        <v/>
      </c>
      <c r="AS365" s="1414" t="str">
        <f>IF('Step 3.2 Building Details'!H104="","",'Step 3.2 Building Details'!H104)</f>
        <v/>
      </c>
      <c r="AT365" s="1414" t="str">
        <f>IF('Step 3.2 Building Details'!I104="","",'Step 3.2 Building Details'!I104)</f>
        <v/>
      </c>
      <c r="AU365" s="1414" t="str">
        <f>IF('Step 3.2 Building Details'!J104="","",'Step 3.2 Building Details'!J104)</f>
        <v/>
      </c>
      <c r="AV365" s="1414" t="str">
        <f>IF('Step 3.2 Building Details'!K104="","",'Step 3.2 Building Details'!K104)</f>
        <v/>
      </c>
      <c r="AW365" s="1414" t="str">
        <f>IF('Step 3.2 Building Details'!L104="","",'Step 3.2 Building Details'!L104)</f>
        <v/>
      </c>
      <c r="AX365" s="1414" t="str">
        <f>IF('Step 3.2 Building Details'!M104="","",'Step 3.2 Building Details'!M104)</f>
        <v/>
      </c>
      <c r="AY365" s="1414" t="str">
        <f>IF('Step 3.2 Building Details'!N104="","",'Step 3.2 Building Details'!N104)</f>
        <v/>
      </c>
      <c r="AZ365" s="1414" t="str">
        <f>IF('Step 3.2 Building Details'!O104="","",'Step 3.2 Building Details'!O104)</f>
        <v/>
      </c>
      <c r="BB365" s="799" t="s">
        <v>1963</v>
      </c>
      <c r="BC365" s="799"/>
      <c r="BE365" s="860" t="str">
        <f>IFERROR((SUMIFS('Step 4 Support Tool'!$N$18:$N$217,'Step 4 Support Tool'!$E$18:$E$217,PETREAD!G365)+SUMIFS('Step 4 Support Tool'!$N$222:$N$321,'Step 4 Support Tool'!$E$222:$E$321,PETREAD!G365))/'Step 4 Support Tool'!$O$9,"")</f>
        <v/>
      </c>
      <c r="BF365" s="424"/>
      <c r="BG365" s="424"/>
      <c r="BH365" s="424"/>
      <c r="BI365" s="424"/>
      <c r="BJ365" s="424"/>
      <c r="BK365" s="424"/>
      <c r="BL365" s="424"/>
      <c r="BM365" s="424"/>
      <c r="BN365" s="424"/>
      <c r="BO365" s="424"/>
      <c r="BP365" s="424"/>
      <c r="BQ365" s="424"/>
      <c r="BR365" s="424"/>
      <c r="BS365" s="424"/>
      <c r="CL365" s="424"/>
      <c r="CM365" s="424"/>
      <c r="CN365" s="424"/>
      <c r="CO365" s="424"/>
      <c r="CP365" s="424"/>
      <c r="CQ365" s="424"/>
      <c r="CS365" s="424"/>
      <c r="CT365" s="424"/>
      <c r="CU365" s="424"/>
      <c r="CV365" s="424"/>
      <c r="CW365" s="424"/>
      <c r="CX365" s="424"/>
      <c r="CY365" s="424"/>
      <c r="CZ365" s="424"/>
      <c r="DB365" s="424"/>
      <c r="DC365" s="424"/>
      <c r="DD365" s="424"/>
      <c r="DE365" s="424"/>
      <c r="DF365" s="424"/>
      <c r="DG365" s="424"/>
      <c r="DI365" s="424"/>
      <c r="DJ365" s="424"/>
      <c r="DK365" s="424"/>
      <c r="DL365" s="424"/>
      <c r="DM365" s="424"/>
      <c r="DN365" s="424"/>
      <c r="DO365" s="424"/>
      <c r="DP365" s="424"/>
      <c r="DQ365" s="424"/>
      <c r="DR365" s="424"/>
      <c r="DS365" s="424"/>
      <c r="DT365" s="424"/>
      <c r="DU365" s="424"/>
      <c r="DV365" s="424"/>
      <c r="DW365" s="424"/>
      <c r="DX365" s="424"/>
      <c r="DY365" s="424"/>
      <c r="DZ365" s="424"/>
      <c r="EA365" s="424"/>
      <c r="EB365" s="424"/>
      <c r="EC365" s="424"/>
      <c r="ED365" s="424"/>
      <c r="EE365" s="424"/>
      <c r="EF365" s="424"/>
      <c r="EG365" s="424"/>
      <c r="EH365" s="424"/>
      <c r="EI365" s="424"/>
      <c r="EJ365" s="424"/>
      <c r="EK365" s="424"/>
      <c r="EL365" s="424"/>
      <c r="EM365" s="424"/>
      <c r="EN365" s="424"/>
      <c r="EO365" s="424"/>
      <c r="EP365" s="424"/>
      <c r="EQ365" s="424"/>
      <c r="ER365" s="424"/>
      <c r="ES365" s="424"/>
      <c r="ET365" s="424"/>
      <c r="EU365" s="424"/>
      <c r="EV365" s="424"/>
      <c r="EW365" s="424"/>
      <c r="EX365" s="424"/>
      <c r="EY365" s="424"/>
      <c r="EZ365" s="424"/>
      <c r="FA365" s="424"/>
      <c r="FB365" s="424"/>
      <c r="FC365" s="424"/>
      <c r="FD365" s="424"/>
      <c r="FE365" s="424"/>
      <c r="FF365" s="424"/>
      <c r="FG365" s="424"/>
      <c r="FH365" s="424"/>
      <c r="FI365" s="424"/>
      <c r="FJ365" s="424"/>
      <c r="FK365" s="424"/>
      <c r="FL365" s="424"/>
      <c r="FM365" s="424"/>
      <c r="FN365" s="424"/>
      <c r="FO365" s="424"/>
      <c r="FP365" s="424"/>
      <c r="FQ365" s="424"/>
      <c r="FR365" s="424"/>
      <c r="FS365" s="424"/>
      <c r="FT365" s="424"/>
      <c r="FU365" s="424"/>
    </row>
    <row r="366" spans="1:177" ht="12" customHeight="1" x14ac:dyDescent="0.25">
      <c r="A366" s="449" t="str">
        <f t="shared" si="63"/>
        <v/>
      </c>
      <c r="B366" s="449" t="str">
        <f t="shared" ref="B366:B369" si="71">IF(E366="","",A366&amp;IF(E366="","",_xlfn.XLOOKUP(E366,$BC$270:$BC$369,$BB$270:$BB$369,"N/A",0,1)))</f>
        <v/>
      </c>
      <c r="C366" s="447" t="str">
        <f t="shared" ref="C366:C369" si="72">IF(G366="","",A366&amp;SUBSTITUTE(D366,"uilding ",""))</f>
        <v/>
      </c>
      <c r="D366" s="449" t="str">
        <f>'Step 3.1 Site Details'!C106</f>
        <v>Building 97</v>
      </c>
      <c r="E366" s="449" t="str">
        <f>TRIM('Step 3.1 Site Details'!A106)</f>
        <v/>
      </c>
      <c r="F366" s="447">
        <f>'Step 3.1 Site Details'!B106</f>
        <v>0</v>
      </c>
      <c r="G366" s="449" t="str">
        <f>IF('Step 3.1 Site Details'!D106="","",TRIM('Step 3.1 Site Details'!D106))</f>
        <v/>
      </c>
      <c r="H366" s="447">
        <f>'Step 3.1 Site Details'!E106</f>
        <v>0</v>
      </c>
      <c r="I366" s="447">
        <f>'Step 3.1 Site Details'!F106</f>
        <v>0</v>
      </c>
      <c r="J366" s="952">
        <f>'Step 3.1 Site Details'!G106</f>
        <v>0</v>
      </c>
      <c r="K366" s="995">
        <f>'Step 3.1 Site Details'!H106</f>
        <v>0</v>
      </c>
      <c r="L366" s="447">
        <f>'Step 3.1 Site Details'!I106</f>
        <v>0</v>
      </c>
      <c r="M366" s="996">
        <f>'Step 3.1 Site Details'!J106</f>
        <v>0</v>
      </c>
      <c r="N366" s="996">
        <f>'Step 3.1 Site Details'!K106</f>
        <v>0</v>
      </c>
      <c r="O366" s="959">
        <f>'Step 3.1 Site Details'!L106</f>
        <v>0</v>
      </c>
      <c r="P366" s="959">
        <f>'Step 3.1 Site Details'!M106</f>
        <v>0</v>
      </c>
      <c r="Q366" s="1399">
        <f>'Step 3.1 Site Details'!N106</f>
        <v>0</v>
      </c>
      <c r="R366" s="1399">
        <f>'Step 3.1 Site Details'!O106</f>
        <v>0</v>
      </c>
      <c r="S366" s="955">
        <f>'Step 3.1 Site Details'!P106</f>
        <v>0</v>
      </c>
      <c r="T366" s="955">
        <f>'Step 3.1 Site Details'!Q106</f>
        <v>0</v>
      </c>
      <c r="U366" s="955">
        <f>'Step 3.1 Site Details'!R106</f>
        <v>0</v>
      </c>
      <c r="V366" s="955">
        <f>'Step 3.1 Site Details'!S106</f>
        <v>0</v>
      </c>
      <c r="W366" s="955">
        <f>'Step 3.1 Site Details'!T106</f>
        <v>0</v>
      </c>
      <c r="X366" s="955">
        <f>'Step 3.1 Site Details'!U106</f>
        <v>0</v>
      </c>
      <c r="Y366" s="859">
        <f>IFERROR(((_xlfn.XLOOKUP(G366,'Step 4 Support Tool'!$E$222:$E$321,'Step 4 Support Tool'!$I$222:$I$321,"",0,1)*PETREAD!O366)/100),"")</f>
        <v>0</v>
      </c>
      <c r="Z366" s="859">
        <f>IFERROR(((_xlfn.XLOOKUP(G366,'Step 4 Support Tool'!$E$222:$E$321,'Step 4 Support Tool'!$K$222:$K$321,"",0,1)*PETREAD!P366)/100),"")</f>
        <v>0</v>
      </c>
      <c r="AA366" s="859">
        <f t="shared" si="68"/>
        <v>0</v>
      </c>
      <c r="AB366" s="859">
        <f>IFERROR(AA366-(SUMIFS('Step 4 Support Tool'!$O$18:$O$217,'Step 4 Support Tool'!$E$18:$E$217,PETREAD!G366)+SUMIFS('Step 4 Support Tool'!$O$222:$O$321,'Step 4 Support Tool'!$E$222:$E$321,PETREAD!G366)),"")</f>
        <v>0</v>
      </c>
      <c r="AC366" s="860" t="str">
        <f t="shared" si="69"/>
        <v/>
      </c>
      <c r="AD366" s="917">
        <f>SUMIFS('Step 3.3 Heating System'!$J$12:$J$111,'Step 3.3 Heating System'!$C$12:$C$111,PETREAD!$G366,'Step 3.3 Heating System'!$G$12:$G$111,"Removed")</f>
        <v>0</v>
      </c>
      <c r="AE366" s="917">
        <f>SUMIFS('Step 3.3 Heating System'!$J$12:$J$111,'Step 3.3 Heating System'!$C$12:$C$111,PETREAD!$G366,'Step 3.3 Heating System'!$G$12:$G$111,"Retained")</f>
        <v>0</v>
      </c>
      <c r="AF366" s="914" t="str">
        <f t="shared" si="70"/>
        <v/>
      </c>
      <c r="AG366" s="870">
        <f>(SUMIFS('Step 4 Support Tool'!$N$18:$N$217,'Step 4 Support Tool'!$E$18:$E$217,PETREAD!G366)+SUMIFS('Step 4 Support Tool'!$N$222:$N$321,'Step 4 Support Tool'!$E$222:$E$321,PETREAD!G366))</f>
        <v>0</v>
      </c>
      <c r="AH366" s="870" t="str">
        <f>IFERROR(BE366*'Step 5 Project Governance'!D111,"")</f>
        <v/>
      </c>
      <c r="AI366" s="912" t="str">
        <f t="shared" ref="AI366:AI369" si="73">IFERROR(AG366-AH366,"")</f>
        <v/>
      </c>
      <c r="AJ366" s="917">
        <f>(SUMIFS('Step 4 Support Tool'!$S$18:$S$217,'Step 4 Support Tool'!$E$18:$E$217,PETREAD!G366)+SUMIFS('Step 4 Support Tool'!$S$222:$S$321,'Step 4 Support Tool'!$E$222:$E$321,PETREAD!G366))</f>
        <v>0</v>
      </c>
      <c r="AK366" s="917" t="str">
        <f t="shared" ref="AK366:AK369" si="74">IFERROR(AG366/AJ366,"")</f>
        <v/>
      </c>
      <c r="AL366" s="860" t="str">
        <f>IFERROR(SUMIF('Step 4 Support Tool'!$E$18:$E$217,PETREAD!G366,'Step 4 Support Tool'!$N$18:$N$217)/(SUMIF('Step 4 Support Tool'!$E$18:$E$217,PETREAD!G366,'Step 4 Support Tool'!$N$18:$N$217)+SUMIF('Step 4 Support Tool'!$E$222:$E$321,PETREAD!G366,'Step 4 Support Tool'!$N$222:$N$321)),"")</f>
        <v/>
      </c>
      <c r="AM366" s="914" t="str">
        <f>_xlfn.XLOOKUP($G366,'Step 3.3 Heating System'!$C$120:$C$219,'Step 3.3 Heating System'!$AB$120:$AB$219,"",0,1)</f>
        <v/>
      </c>
      <c r="AN366" s="914" t="str">
        <f>_xlfn.XLOOKUP($G366,'Step 3.3 Heating System'!$C$120:$C$219,'Step 3.3 Heating System'!$AC$120:$AC$219,"",0,1)</f>
        <v/>
      </c>
      <c r="AO366" s="1414" t="str">
        <f>IF('Step 3.2 Building Details'!D105="","",'Step 3.2 Building Details'!D105)</f>
        <v/>
      </c>
      <c r="AP366" s="1414" t="str">
        <f>IF('Step 3.2 Building Details'!E105="","",'Step 3.2 Building Details'!E105)</f>
        <v/>
      </c>
      <c r="AQ366" s="1414" t="str">
        <f>IF('Step 3.2 Building Details'!F105="","",'Step 3.2 Building Details'!F105)</f>
        <v/>
      </c>
      <c r="AR366" s="1414" t="str">
        <f>IF('Step 3.2 Building Details'!G105="","",'Step 3.2 Building Details'!G105)</f>
        <v/>
      </c>
      <c r="AS366" s="1414" t="str">
        <f>IF('Step 3.2 Building Details'!H105="","",'Step 3.2 Building Details'!H105)</f>
        <v/>
      </c>
      <c r="AT366" s="1414" t="str">
        <f>IF('Step 3.2 Building Details'!I105="","",'Step 3.2 Building Details'!I105)</f>
        <v/>
      </c>
      <c r="AU366" s="1414" t="str">
        <f>IF('Step 3.2 Building Details'!J105="","",'Step 3.2 Building Details'!J105)</f>
        <v/>
      </c>
      <c r="AV366" s="1414" t="str">
        <f>IF('Step 3.2 Building Details'!K105="","",'Step 3.2 Building Details'!K105)</f>
        <v/>
      </c>
      <c r="AW366" s="1414" t="str">
        <f>IF('Step 3.2 Building Details'!L105="","",'Step 3.2 Building Details'!L105)</f>
        <v/>
      </c>
      <c r="AX366" s="1414" t="str">
        <f>IF('Step 3.2 Building Details'!M105="","",'Step 3.2 Building Details'!M105)</f>
        <v/>
      </c>
      <c r="AY366" s="1414" t="str">
        <f>IF('Step 3.2 Building Details'!N105="","",'Step 3.2 Building Details'!N105)</f>
        <v/>
      </c>
      <c r="AZ366" s="1414" t="str">
        <f>IF('Step 3.2 Building Details'!O105="","",'Step 3.2 Building Details'!O105)</f>
        <v/>
      </c>
      <c r="BB366" s="799" t="s">
        <v>1964</v>
      </c>
      <c r="BC366" s="799"/>
      <c r="BE366" s="860" t="str">
        <f>IFERROR((SUMIFS('Step 4 Support Tool'!$N$18:$N$217,'Step 4 Support Tool'!$E$18:$E$217,PETREAD!G366)+SUMIFS('Step 4 Support Tool'!$N$222:$N$321,'Step 4 Support Tool'!$E$222:$E$321,PETREAD!G366))/'Step 4 Support Tool'!$O$9,"")</f>
        <v/>
      </c>
      <c r="BF366" s="424"/>
      <c r="BG366" s="424"/>
      <c r="BH366" s="424"/>
      <c r="BI366" s="424"/>
      <c r="BJ366" s="424"/>
      <c r="BK366" s="424"/>
      <c r="BL366" s="424"/>
      <c r="BM366" s="424"/>
      <c r="BN366" s="424"/>
      <c r="BO366" s="424"/>
      <c r="BP366" s="424"/>
      <c r="BQ366" s="424"/>
      <c r="BR366" s="424"/>
      <c r="BS366" s="424"/>
      <c r="CL366" s="424"/>
      <c r="CM366" s="424"/>
      <c r="CN366" s="424"/>
      <c r="CO366" s="424"/>
      <c r="CP366" s="424"/>
      <c r="CQ366" s="424"/>
      <c r="CS366" s="424"/>
      <c r="CT366" s="424"/>
      <c r="CU366" s="424"/>
      <c r="CV366" s="424"/>
      <c r="CW366" s="424"/>
      <c r="CX366" s="424"/>
      <c r="CY366" s="424"/>
      <c r="CZ366" s="424"/>
      <c r="DB366" s="424"/>
      <c r="DC366" s="424"/>
      <c r="DD366" s="424"/>
      <c r="DE366" s="424"/>
      <c r="DF366" s="424"/>
      <c r="DG366" s="424"/>
      <c r="DI366" s="424"/>
      <c r="DJ366" s="424"/>
      <c r="DK366" s="424"/>
      <c r="DL366" s="424"/>
      <c r="DM366" s="424"/>
      <c r="DN366" s="424"/>
      <c r="DO366" s="424"/>
      <c r="DP366" s="424"/>
      <c r="DQ366" s="424"/>
      <c r="DR366" s="424"/>
      <c r="DS366" s="424"/>
      <c r="DT366" s="424"/>
      <c r="DU366" s="424"/>
      <c r="DV366" s="424"/>
      <c r="DW366" s="424"/>
      <c r="DX366" s="424"/>
      <c r="DY366" s="424"/>
      <c r="DZ366" s="424"/>
      <c r="EA366" s="424"/>
      <c r="EB366" s="424"/>
      <c r="EC366" s="424"/>
      <c r="ED366" s="424"/>
      <c r="EE366" s="424"/>
      <c r="EF366" s="424"/>
      <c r="EG366" s="424"/>
      <c r="EH366" s="424"/>
      <c r="EI366" s="424"/>
      <c r="EJ366" s="424"/>
      <c r="EK366" s="424"/>
      <c r="EL366" s="424"/>
      <c r="EM366" s="424"/>
      <c r="EN366" s="424"/>
      <c r="EO366" s="424"/>
      <c r="EP366" s="424"/>
      <c r="EQ366" s="424"/>
      <c r="ER366" s="424"/>
      <c r="ES366" s="424"/>
      <c r="ET366" s="424"/>
      <c r="EU366" s="424"/>
      <c r="EV366" s="424"/>
      <c r="EW366" s="424"/>
      <c r="EX366" s="424"/>
      <c r="EY366" s="424"/>
      <c r="EZ366" s="424"/>
      <c r="FA366" s="424"/>
      <c r="FB366" s="424"/>
      <c r="FC366" s="424"/>
      <c r="FD366" s="424"/>
      <c r="FE366" s="424"/>
      <c r="FF366" s="424"/>
      <c r="FG366" s="424"/>
      <c r="FH366" s="424"/>
      <c r="FI366" s="424"/>
      <c r="FJ366" s="424"/>
      <c r="FK366" s="424"/>
      <c r="FL366" s="424"/>
      <c r="FM366" s="424"/>
      <c r="FN366" s="424"/>
      <c r="FO366" s="424"/>
      <c r="FP366" s="424"/>
      <c r="FQ366" s="424"/>
      <c r="FR366" s="424"/>
      <c r="FS366" s="424"/>
      <c r="FT366" s="424"/>
      <c r="FU366" s="424"/>
    </row>
    <row r="367" spans="1:177" ht="12" customHeight="1" x14ac:dyDescent="0.25">
      <c r="A367" s="449" t="str">
        <f t="shared" si="63"/>
        <v/>
      </c>
      <c r="B367" s="449" t="str">
        <f t="shared" si="71"/>
        <v/>
      </c>
      <c r="C367" s="447" t="str">
        <f t="shared" si="72"/>
        <v/>
      </c>
      <c r="D367" s="449" t="str">
        <f>'Step 3.1 Site Details'!C107</f>
        <v>Building 98</v>
      </c>
      <c r="E367" s="449" t="str">
        <f>TRIM('Step 3.1 Site Details'!A107)</f>
        <v/>
      </c>
      <c r="F367" s="447">
        <f>'Step 3.1 Site Details'!B107</f>
        <v>0</v>
      </c>
      <c r="G367" s="449" t="str">
        <f>IF('Step 3.1 Site Details'!D107="","",TRIM('Step 3.1 Site Details'!D107))</f>
        <v/>
      </c>
      <c r="H367" s="447">
        <f>'Step 3.1 Site Details'!E107</f>
        <v>0</v>
      </c>
      <c r="I367" s="447">
        <f>'Step 3.1 Site Details'!F107</f>
        <v>0</v>
      </c>
      <c r="J367" s="952">
        <f>'Step 3.1 Site Details'!G107</f>
        <v>0</v>
      </c>
      <c r="K367" s="995">
        <f>'Step 3.1 Site Details'!H107</f>
        <v>0</v>
      </c>
      <c r="L367" s="447">
        <f>'Step 3.1 Site Details'!I107</f>
        <v>0</v>
      </c>
      <c r="M367" s="996">
        <f>'Step 3.1 Site Details'!J107</f>
        <v>0</v>
      </c>
      <c r="N367" s="996">
        <f>'Step 3.1 Site Details'!K107</f>
        <v>0</v>
      </c>
      <c r="O367" s="959">
        <f>'Step 3.1 Site Details'!L107</f>
        <v>0</v>
      </c>
      <c r="P367" s="959">
        <f>'Step 3.1 Site Details'!M107</f>
        <v>0</v>
      </c>
      <c r="Q367" s="1399">
        <f>'Step 3.1 Site Details'!N107</f>
        <v>0</v>
      </c>
      <c r="R367" s="1399">
        <f>'Step 3.1 Site Details'!O107</f>
        <v>0</v>
      </c>
      <c r="S367" s="955">
        <f>'Step 3.1 Site Details'!P107</f>
        <v>0</v>
      </c>
      <c r="T367" s="955">
        <f>'Step 3.1 Site Details'!Q107</f>
        <v>0</v>
      </c>
      <c r="U367" s="955">
        <f>'Step 3.1 Site Details'!R107</f>
        <v>0</v>
      </c>
      <c r="V367" s="955">
        <f>'Step 3.1 Site Details'!S107</f>
        <v>0</v>
      </c>
      <c r="W367" s="955">
        <f>'Step 3.1 Site Details'!T107</f>
        <v>0</v>
      </c>
      <c r="X367" s="955">
        <f>'Step 3.1 Site Details'!U107</f>
        <v>0</v>
      </c>
      <c r="Y367" s="859">
        <f>IFERROR(((_xlfn.XLOOKUP(G367,'Step 4 Support Tool'!$E$222:$E$321,'Step 4 Support Tool'!$I$222:$I$321,"",0,1)*PETREAD!O367)/100),"")</f>
        <v>0</v>
      </c>
      <c r="Z367" s="859">
        <f>IFERROR(((_xlfn.XLOOKUP(G367,'Step 4 Support Tool'!$E$222:$E$321,'Step 4 Support Tool'!$K$222:$K$321,"",0,1)*PETREAD!P367)/100),"")</f>
        <v>0</v>
      </c>
      <c r="AA367" s="859">
        <f t="shared" si="68"/>
        <v>0</v>
      </c>
      <c r="AB367" s="859">
        <f>IFERROR(AA367-(SUMIFS('Step 4 Support Tool'!$O$18:$O$217,'Step 4 Support Tool'!$E$18:$E$217,PETREAD!G367)+SUMIFS('Step 4 Support Tool'!$O$222:$O$321,'Step 4 Support Tool'!$E$222:$E$321,PETREAD!G367)),"")</f>
        <v>0</v>
      </c>
      <c r="AC367" s="860" t="str">
        <f t="shared" si="69"/>
        <v/>
      </c>
      <c r="AD367" s="917">
        <f>SUMIFS('Step 3.3 Heating System'!$J$12:$J$111,'Step 3.3 Heating System'!$C$12:$C$111,PETREAD!$G367,'Step 3.3 Heating System'!$G$12:$G$111,"Removed")</f>
        <v>0</v>
      </c>
      <c r="AE367" s="917">
        <f>SUMIFS('Step 3.3 Heating System'!$J$12:$J$111,'Step 3.3 Heating System'!$C$12:$C$111,PETREAD!$G367,'Step 3.3 Heating System'!$G$12:$G$111,"Retained")</f>
        <v>0</v>
      </c>
      <c r="AF367" s="914" t="str">
        <f t="shared" si="70"/>
        <v/>
      </c>
      <c r="AG367" s="870">
        <f>(SUMIFS('Step 4 Support Tool'!$N$18:$N$217,'Step 4 Support Tool'!$E$18:$E$217,PETREAD!G367)+SUMIFS('Step 4 Support Tool'!$N$222:$N$321,'Step 4 Support Tool'!$E$222:$E$321,PETREAD!G367))</f>
        <v>0</v>
      </c>
      <c r="AH367" s="870" t="str">
        <f>IFERROR(BE367*'Step 5 Project Governance'!D112,"")</f>
        <v/>
      </c>
      <c r="AI367" s="912" t="str">
        <f t="shared" si="73"/>
        <v/>
      </c>
      <c r="AJ367" s="917">
        <f>(SUMIFS('Step 4 Support Tool'!$S$18:$S$217,'Step 4 Support Tool'!$E$18:$E$217,PETREAD!G367)+SUMIFS('Step 4 Support Tool'!$S$222:$S$321,'Step 4 Support Tool'!$E$222:$E$321,PETREAD!G367))</f>
        <v>0</v>
      </c>
      <c r="AK367" s="917" t="str">
        <f t="shared" si="74"/>
        <v/>
      </c>
      <c r="AL367" s="860" t="str">
        <f>IFERROR(SUMIF('Step 4 Support Tool'!$E$18:$E$217,PETREAD!G367,'Step 4 Support Tool'!$N$18:$N$217)/(SUMIF('Step 4 Support Tool'!$E$18:$E$217,PETREAD!G367,'Step 4 Support Tool'!$N$18:$N$217)+SUMIF('Step 4 Support Tool'!$E$222:$E$321,PETREAD!G367,'Step 4 Support Tool'!$N$222:$N$321)),"")</f>
        <v/>
      </c>
      <c r="AM367" s="914" t="str">
        <f>_xlfn.XLOOKUP($G367,'Step 3.3 Heating System'!$C$120:$C$219,'Step 3.3 Heating System'!$AB$120:$AB$219,"",0,1)</f>
        <v/>
      </c>
      <c r="AN367" s="914" t="str">
        <f>_xlfn.XLOOKUP($G367,'Step 3.3 Heating System'!$C$120:$C$219,'Step 3.3 Heating System'!$AC$120:$AC$219,"",0,1)</f>
        <v/>
      </c>
      <c r="AO367" s="1414" t="str">
        <f>IF('Step 3.2 Building Details'!D106="","",'Step 3.2 Building Details'!D106)</f>
        <v/>
      </c>
      <c r="AP367" s="1414" t="str">
        <f>IF('Step 3.2 Building Details'!E106="","",'Step 3.2 Building Details'!E106)</f>
        <v/>
      </c>
      <c r="AQ367" s="1414" t="str">
        <f>IF('Step 3.2 Building Details'!F106="","",'Step 3.2 Building Details'!F106)</f>
        <v/>
      </c>
      <c r="AR367" s="1414" t="str">
        <f>IF('Step 3.2 Building Details'!G106="","",'Step 3.2 Building Details'!G106)</f>
        <v/>
      </c>
      <c r="AS367" s="1414" t="str">
        <f>IF('Step 3.2 Building Details'!H106="","",'Step 3.2 Building Details'!H106)</f>
        <v/>
      </c>
      <c r="AT367" s="1414" t="str">
        <f>IF('Step 3.2 Building Details'!I106="","",'Step 3.2 Building Details'!I106)</f>
        <v/>
      </c>
      <c r="AU367" s="1414" t="str">
        <f>IF('Step 3.2 Building Details'!J106="","",'Step 3.2 Building Details'!J106)</f>
        <v/>
      </c>
      <c r="AV367" s="1414" t="str">
        <f>IF('Step 3.2 Building Details'!K106="","",'Step 3.2 Building Details'!K106)</f>
        <v/>
      </c>
      <c r="AW367" s="1414" t="str">
        <f>IF('Step 3.2 Building Details'!L106="","",'Step 3.2 Building Details'!L106)</f>
        <v/>
      </c>
      <c r="AX367" s="1414" t="str">
        <f>IF('Step 3.2 Building Details'!M106="","",'Step 3.2 Building Details'!M106)</f>
        <v/>
      </c>
      <c r="AY367" s="1414" t="str">
        <f>IF('Step 3.2 Building Details'!N106="","",'Step 3.2 Building Details'!N106)</f>
        <v/>
      </c>
      <c r="AZ367" s="1414" t="str">
        <f>IF('Step 3.2 Building Details'!O106="","",'Step 3.2 Building Details'!O106)</f>
        <v/>
      </c>
      <c r="BB367" s="799" t="s">
        <v>1965</v>
      </c>
      <c r="BC367" s="799"/>
      <c r="BE367" s="860" t="str">
        <f>IFERROR((SUMIFS('Step 4 Support Tool'!$N$18:$N$217,'Step 4 Support Tool'!$E$18:$E$217,PETREAD!G367)+SUMIFS('Step 4 Support Tool'!$N$222:$N$321,'Step 4 Support Tool'!$E$222:$E$321,PETREAD!G367))/'Step 4 Support Tool'!$O$9,"")</f>
        <v/>
      </c>
    </row>
    <row r="368" spans="1:177" ht="12" customHeight="1" x14ac:dyDescent="0.25">
      <c r="A368" s="449" t="str">
        <f t="shared" si="63"/>
        <v/>
      </c>
      <c r="B368" s="449" t="str">
        <f t="shared" si="71"/>
        <v/>
      </c>
      <c r="C368" s="447" t="str">
        <f t="shared" si="72"/>
        <v/>
      </c>
      <c r="D368" s="449" t="str">
        <f>'Step 3.1 Site Details'!C108</f>
        <v>Building 99</v>
      </c>
      <c r="E368" s="449" t="str">
        <f>TRIM('Step 3.1 Site Details'!A108)</f>
        <v/>
      </c>
      <c r="F368" s="447">
        <f>'Step 3.1 Site Details'!B108</f>
        <v>0</v>
      </c>
      <c r="G368" s="449" t="str">
        <f>IF('Step 3.1 Site Details'!D108="","",TRIM('Step 3.1 Site Details'!D108))</f>
        <v/>
      </c>
      <c r="H368" s="447">
        <f>'Step 3.1 Site Details'!E108</f>
        <v>0</v>
      </c>
      <c r="I368" s="447">
        <f>'Step 3.1 Site Details'!F108</f>
        <v>0</v>
      </c>
      <c r="J368" s="952">
        <f>'Step 3.1 Site Details'!G108</f>
        <v>0</v>
      </c>
      <c r="K368" s="995">
        <f>'Step 3.1 Site Details'!H108</f>
        <v>0</v>
      </c>
      <c r="L368" s="447">
        <f>'Step 3.1 Site Details'!I108</f>
        <v>0</v>
      </c>
      <c r="M368" s="996">
        <f>'Step 3.1 Site Details'!J108</f>
        <v>0</v>
      </c>
      <c r="N368" s="996">
        <f>'Step 3.1 Site Details'!K108</f>
        <v>0</v>
      </c>
      <c r="O368" s="959">
        <f>'Step 3.1 Site Details'!L108</f>
        <v>0</v>
      </c>
      <c r="P368" s="959">
        <f>'Step 3.1 Site Details'!M108</f>
        <v>0</v>
      </c>
      <c r="Q368" s="1399">
        <f>'Step 3.1 Site Details'!N108</f>
        <v>0</v>
      </c>
      <c r="R368" s="1399">
        <f>'Step 3.1 Site Details'!O108</f>
        <v>0</v>
      </c>
      <c r="S368" s="955">
        <f>'Step 3.1 Site Details'!P108</f>
        <v>0</v>
      </c>
      <c r="T368" s="955">
        <f>'Step 3.1 Site Details'!Q108</f>
        <v>0</v>
      </c>
      <c r="U368" s="955">
        <f>'Step 3.1 Site Details'!R108</f>
        <v>0</v>
      </c>
      <c r="V368" s="955">
        <f>'Step 3.1 Site Details'!S108</f>
        <v>0</v>
      </c>
      <c r="W368" s="955">
        <f>'Step 3.1 Site Details'!T108</f>
        <v>0</v>
      </c>
      <c r="X368" s="955">
        <f>'Step 3.1 Site Details'!U108</f>
        <v>0</v>
      </c>
      <c r="Y368" s="859">
        <f>IFERROR(((_xlfn.XLOOKUP(G368,'Step 4 Support Tool'!$E$222:$E$321,'Step 4 Support Tool'!$I$222:$I$321,"",0,1)*PETREAD!O368)/100),"")</f>
        <v>0</v>
      </c>
      <c r="Z368" s="859">
        <f>IFERROR(((_xlfn.XLOOKUP(G368,'Step 4 Support Tool'!$E$222:$E$321,'Step 4 Support Tool'!$K$222:$K$321,"",0,1)*PETREAD!P368)/100),"")</f>
        <v>0</v>
      </c>
      <c r="AA368" s="859">
        <f t="shared" si="68"/>
        <v>0</v>
      </c>
      <c r="AB368" s="859">
        <f>IFERROR(AA368-(SUMIFS('Step 4 Support Tool'!$O$18:$O$217,'Step 4 Support Tool'!$E$18:$E$217,PETREAD!G368)+SUMIFS('Step 4 Support Tool'!$O$222:$O$321,'Step 4 Support Tool'!$E$222:$E$321,PETREAD!G368)),"")</f>
        <v>0</v>
      </c>
      <c r="AC368" s="860" t="str">
        <f t="shared" si="69"/>
        <v/>
      </c>
      <c r="AD368" s="917">
        <f>SUMIFS('Step 3.3 Heating System'!$J$12:$J$111,'Step 3.3 Heating System'!$C$12:$C$111,PETREAD!$G368,'Step 3.3 Heating System'!$G$12:$G$111,"Removed")</f>
        <v>0</v>
      </c>
      <c r="AE368" s="917">
        <f>SUMIFS('Step 3.3 Heating System'!$J$12:$J$111,'Step 3.3 Heating System'!$C$12:$C$111,PETREAD!$G368,'Step 3.3 Heating System'!$G$12:$G$111,"Retained")</f>
        <v>0</v>
      </c>
      <c r="AF368" s="914" t="str">
        <f t="shared" si="70"/>
        <v/>
      </c>
      <c r="AG368" s="870">
        <f>(SUMIFS('Step 4 Support Tool'!$N$18:$N$217,'Step 4 Support Tool'!$E$18:$E$217,PETREAD!G368)+SUMIFS('Step 4 Support Tool'!$N$222:$N$321,'Step 4 Support Tool'!$E$222:$E$321,PETREAD!G368))</f>
        <v>0</v>
      </c>
      <c r="AH368" s="870" t="str">
        <f>IFERROR(BE368*'Step 5 Project Governance'!D113,"")</f>
        <v/>
      </c>
      <c r="AI368" s="912" t="str">
        <f t="shared" si="73"/>
        <v/>
      </c>
      <c r="AJ368" s="917">
        <f>(SUMIFS('Step 4 Support Tool'!$S$18:$S$217,'Step 4 Support Tool'!$E$18:$E$217,PETREAD!G368)+SUMIFS('Step 4 Support Tool'!$S$222:$S$321,'Step 4 Support Tool'!$E$222:$E$321,PETREAD!G368))</f>
        <v>0</v>
      </c>
      <c r="AK368" s="917" t="str">
        <f t="shared" si="74"/>
        <v/>
      </c>
      <c r="AL368" s="860" t="str">
        <f>IFERROR(SUMIF('Step 4 Support Tool'!$E$18:$E$217,PETREAD!G368,'Step 4 Support Tool'!$N$18:$N$217)/(SUMIF('Step 4 Support Tool'!$E$18:$E$217,PETREAD!G368,'Step 4 Support Tool'!$N$18:$N$217)+SUMIF('Step 4 Support Tool'!$E$222:$E$321,PETREAD!G368,'Step 4 Support Tool'!$N$222:$N$321)),"")</f>
        <v/>
      </c>
      <c r="AM368" s="914" t="str">
        <f>_xlfn.XLOOKUP($G368,'Step 3.3 Heating System'!$C$120:$C$219,'Step 3.3 Heating System'!$AB$120:$AB$219,"",0,1)</f>
        <v/>
      </c>
      <c r="AN368" s="914" t="str">
        <f>_xlfn.XLOOKUP($G368,'Step 3.3 Heating System'!$C$120:$C$219,'Step 3.3 Heating System'!$AC$120:$AC$219,"",0,1)</f>
        <v/>
      </c>
      <c r="AO368" s="1414" t="str">
        <f>IF('Step 3.2 Building Details'!D107="","",'Step 3.2 Building Details'!D107)</f>
        <v/>
      </c>
      <c r="AP368" s="1414" t="str">
        <f>IF('Step 3.2 Building Details'!E107="","",'Step 3.2 Building Details'!E107)</f>
        <v/>
      </c>
      <c r="AQ368" s="1414" t="str">
        <f>IF('Step 3.2 Building Details'!F107="","",'Step 3.2 Building Details'!F107)</f>
        <v/>
      </c>
      <c r="AR368" s="1414" t="str">
        <f>IF('Step 3.2 Building Details'!G107="","",'Step 3.2 Building Details'!G107)</f>
        <v/>
      </c>
      <c r="AS368" s="1414" t="str">
        <f>IF('Step 3.2 Building Details'!H107="","",'Step 3.2 Building Details'!H107)</f>
        <v/>
      </c>
      <c r="AT368" s="1414" t="str">
        <f>IF('Step 3.2 Building Details'!I107="","",'Step 3.2 Building Details'!I107)</f>
        <v/>
      </c>
      <c r="AU368" s="1414" t="str">
        <f>IF('Step 3.2 Building Details'!J107="","",'Step 3.2 Building Details'!J107)</f>
        <v/>
      </c>
      <c r="AV368" s="1414" t="str">
        <f>IF('Step 3.2 Building Details'!K107="","",'Step 3.2 Building Details'!K107)</f>
        <v/>
      </c>
      <c r="AW368" s="1414" t="str">
        <f>IF('Step 3.2 Building Details'!L107="","",'Step 3.2 Building Details'!L107)</f>
        <v/>
      </c>
      <c r="AX368" s="1414" t="str">
        <f>IF('Step 3.2 Building Details'!M107="","",'Step 3.2 Building Details'!M107)</f>
        <v/>
      </c>
      <c r="AY368" s="1414" t="str">
        <f>IF('Step 3.2 Building Details'!N107="","",'Step 3.2 Building Details'!N107)</f>
        <v/>
      </c>
      <c r="AZ368" s="1414" t="str">
        <f>IF('Step 3.2 Building Details'!O107="","",'Step 3.2 Building Details'!O107)</f>
        <v/>
      </c>
      <c r="BB368" s="799" t="s">
        <v>1966</v>
      </c>
      <c r="BC368" s="799"/>
      <c r="BE368" s="860" t="str">
        <f>IFERROR((SUMIFS('Step 4 Support Tool'!$N$18:$N$217,'Step 4 Support Tool'!$E$18:$E$217,PETREAD!G368)+SUMIFS('Step 4 Support Tool'!$N$222:$N$321,'Step 4 Support Tool'!$E$222:$E$321,PETREAD!G368))/'Step 4 Support Tool'!$O$9,"")</f>
        <v/>
      </c>
    </row>
    <row r="369" spans="1:57" ht="12" customHeight="1" x14ac:dyDescent="0.25">
      <c r="A369" s="449" t="str">
        <f t="shared" si="63"/>
        <v/>
      </c>
      <c r="B369" s="449" t="str">
        <f t="shared" si="71"/>
        <v/>
      </c>
      <c r="C369" s="447" t="str">
        <f t="shared" si="72"/>
        <v/>
      </c>
      <c r="D369" s="449" t="str">
        <f>'Step 3.1 Site Details'!C109</f>
        <v>Building 100</v>
      </c>
      <c r="E369" s="449" t="str">
        <f>TRIM('Step 3.1 Site Details'!A109)</f>
        <v/>
      </c>
      <c r="F369" s="447">
        <f>'Step 3.1 Site Details'!B109</f>
        <v>0</v>
      </c>
      <c r="G369" s="449" t="str">
        <f>IF('Step 3.1 Site Details'!D109="","",TRIM('Step 3.1 Site Details'!D109))</f>
        <v/>
      </c>
      <c r="H369" s="447">
        <f>'Step 3.1 Site Details'!E109</f>
        <v>0</v>
      </c>
      <c r="I369" s="447">
        <f>'Step 3.1 Site Details'!F109</f>
        <v>0</v>
      </c>
      <c r="J369" s="952">
        <f>'Step 3.1 Site Details'!G109</f>
        <v>0</v>
      </c>
      <c r="K369" s="995">
        <f>'Step 3.1 Site Details'!H109</f>
        <v>0</v>
      </c>
      <c r="L369" s="447">
        <f>'Step 3.1 Site Details'!I109</f>
        <v>0</v>
      </c>
      <c r="M369" s="996">
        <f>'Step 3.1 Site Details'!J109</f>
        <v>0</v>
      </c>
      <c r="N369" s="996">
        <f>'Step 3.1 Site Details'!K109</f>
        <v>0</v>
      </c>
      <c r="O369" s="959">
        <f>'Step 3.1 Site Details'!L109</f>
        <v>0</v>
      </c>
      <c r="P369" s="959">
        <f>'Step 3.1 Site Details'!M109</f>
        <v>0</v>
      </c>
      <c r="Q369" s="1399">
        <f>'Step 3.1 Site Details'!N109</f>
        <v>0</v>
      </c>
      <c r="R369" s="1399">
        <f>'Step 3.1 Site Details'!O109</f>
        <v>0</v>
      </c>
      <c r="S369" s="955">
        <f>'Step 3.1 Site Details'!P109</f>
        <v>0</v>
      </c>
      <c r="T369" s="955">
        <f>'Step 3.1 Site Details'!Q109</f>
        <v>0</v>
      </c>
      <c r="U369" s="955">
        <f>'Step 3.1 Site Details'!R109</f>
        <v>0</v>
      </c>
      <c r="V369" s="955">
        <f>'Step 3.1 Site Details'!S109</f>
        <v>0</v>
      </c>
      <c r="W369" s="955">
        <f>'Step 3.1 Site Details'!T109</f>
        <v>0</v>
      </c>
      <c r="X369" s="955">
        <f>'Step 3.1 Site Details'!U109</f>
        <v>0</v>
      </c>
      <c r="Y369" s="859">
        <f>IFERROR(((_xlfn.XLOOKUP(G369,'Step 4 Support Tool'!$E$222:$E$321,'Step 4 Support Tool'!$I$222:$I$321,"",0,1)*PETREAD!O369)/100),"")</f>
        <v>0</v>
      </c>
      <c r="Z369" s="859">
        <f>IFERROR(((_xlfn.XLOOKUP(G369,'Step 4 Support Tool'!$E$222:$E$321,'Step 4 Support Tool'!$K$222:$K$321,"",0,1)*PETREAD!P369)/100),"")</f>
        <v>0</v>
      </c>
      <c r="AA369" s="859">
        <f t="shared" si="68"/>
        <v>0</v>
      </c>
      <c r="AB369" s="859">
        <f>IFERROR(AA369-(SUMIFS('Step 4 Support Tool'!$O$18:$O$217,'Step 4 Support Tool'!$E$18:$E$217,PETREAD!G369)+SUMIFS('Step 4 Support Tool'!$O$222:$O$321,'Step 4 Support Tool'!$E$222:$E$321,PETREAD!G369)),"")</f>
        <v>0</v>
      </c>
      <c r="AC369" s="860" t="str">
        <f t="shared" si="69"/>
        <v/>
      </c>
      <c r="AD369" s="917">
        <f>SUMIFS('Step 3.3 Heating System'!$J$12:$J$111,'Step 3.3 Heating System'!$C$12:$C$111,PETREAD!$G369,'Step 3.3 Heating System'!$G$12:$G$111,"Removed")</f>
        <v>0</v>
      </c>
      <c r="AE369" s="917">
        <f>SUMIFS('Step 3.3 Heating System'!$J$12:$J$111,'Step 3.3 Heating System'!$C$12:$C$111,PETREAD!$G369,'Step 3.3 Heating System'!$G$12:$G$111,"Retained")</f>
        <v>0</v>
      </c>
      <c r="AF369" s="914" t="str">
        <f t="shared" si="70"/>
        <v/>
      </c>
      <c r="AG369" s="870">
        <f>(SUMIFS('Step 4 Support Tool'!$N$18:$N$217,'Step 4 Support Tool'!$E$18:$E$217,PETREAD!G369)+SUMIFS('Step 4 Support Tool'!$N$222:$N$321,'Step 4 Support Tool'!$E$222:$E$321,PETREAD!G369))</f>
        <v>0</v>
      </c>
      <c r="AH369" s="870" t="str">
        <f>IFERROR(BE369*'Step 5 Project Governance'!D114,"")</f>
        <v/>
      </c>
      <c r="AI369" s="912" t="str">
        <f t="shared" si="73"/>
        <v/>
      </c>
      <c r="AJ369" s="917">
        <f>(SUMIFS('Step 4 Support Tool'!$S$18:$S$217,'Step 4 Support Tool'!$E$18:$E$217,PETREAD!G369)+SUMIFS('Step 4 Support Tool'!$S$222:$S$321,'Step 4 Support Tool'!$E$222:$E$321,PETREAD!G369))</f>
        <v>0</v>
      </c>
      <c r="AK369" s="917" t="str">
        <f t="shared" si="74"/>
        <v/>
      </c>
      <c r="AL369" s="860" t="str">
        <f>IFERROR(SUMIF('Step 4 Support Tool'!$E$18:$E$217,PETREAD!G369,'Step 4 Support Tool'!$N$18:$N$217)/(SUMIF('Step 4 Support Tool'!$E$18:$E$217,PETREAD!G369,'Step 4 Support Tool'!$N$18:$N$217)+SUMIF('Step 4 Support Tool'!$E$222:$E$321,PETREAD!G369,'Step 4 Support Tool'!$N$222:$N$321)),"")</f>
        <v/>
      </c>
      <c r="AM369" s="914" t="str">
        <f>_xlfn.XLOOKUP($G369,'Step 3.3 Heating System'!$C$120:$C$219,'Step 3.3 Heating System'!$AB$120:$AB$219,"",0,1)</f>
        <v/>
      </c>
      <c r="AN369" s="914" t="str">
        <f>_xlfn.XLOOKUP($G369,'Step 3.3 Heating System'!$C$120:$C$219,'Step 3.3 Heating System'!$AC$120:$AC$219,"",0,1)</f>
        <v/>
      </c>
      <c r="AO369" s="1414" t="str">
        <f>IF('Step 3.2 Building Details'!D108="","",'Step 3.2 Building Details'!D108)</f>
        <v/>
      </c>
      <c r="AP369" s="1414" t="str">
        <f>IF('Step 3.2 Building Details'!E108="","",'Step 3.2 Building Details'!E108)</f>
        <v/>
      </c>
      <c r="AQ369" s="1414" t="str">
        <f>IF('Step 3.2 Building Details'!F108="","",'Step 3.2 Building Details'!F108)</f>
        <v/>
      </c>
      <c r="AR369" s="1414" t="str">
        <f>IF('Step 3.2 Building Details'!G108="","",'Step 3.2 Building Details'!G108)</f>
        <v/>
      </c>
      <c r="AS369" s="1414" t="str">
        <f>IF('Step 3.2 Building Details'!H108="","",'Step 3.2 Building Details'!H108)</f>
        <v/>
      </c>
      <c r="AT369" s="1414" t="str">
        <f>IF('Step 3.2 Building Details'!I108="","",'Step 3.2 Building Details'!I108)</f>
        <v/>
      </c>
      <c r="AU369" s="1414" t="str">
        <f>IF('Step 3.2 Building Details'!J108="","",'Step 3.2 Building Details'!J108)</f>
        <v/>
      </c>
      <c r="AV369" s="1414" t="str">
        <f>IF('Step 3.2 Building Details'!K108="","",'Step 3.2 Building Details'!K108)</f>
        <v/>
      </c>
      <c r="AW369" s="1414" t="str">
        <f>IF('Step 3.2 Building Details'!L108="","",'Step 3.2 Building Details'!L108)</f>
        <v/>
      </c>
      <c r="AX369" s="1414" t="str">
        <f>IF('Step 3.2 Building Details'!M108="","",'Step 3.2 Building Details'!M108)</f>
        <v/>
      </c>
      <c r="AY369" s="1414" t="str">
        <f>IF('Step 3.2 Building Details'!N108="","",'Step 3.2 Building Details'!N108)</f>
        <v/>
      </c>
      <c r="AZ369" s="1414" t="str">
        <f>IF('Step 3.2 Building Details'!O108="","",'Step 3.2 Building Details'!O108)</f>
        <v/>
      </c>
      <c r="BB369" s="799" t="s">
        <v>1967</v>
      </c>
      <c r="BC369" s="799"/>
      <c r="BE369" s="860" t="str">
        <f>IFERROR((SUMIFS('Step 4 Support Tool'!$N$18:$N$217,'Step 4 Support Tool'!$E$18:$E$217,PETREAD!G369)+SUMIFS('Step 4 Support Tool'!$N$222:$N$321,'Step 4 Support Tool'!$E$222:$E$321,PETREAD!G369))/'Step 4 Support Tool'!$O$9,"")</f>
        <v/>
      </c>
    </row>
    <row r="371" spans="1:57" x14ac:dyDescent="0.25">
      <c r="A371" s="359" t="s">
        <v>1968</v>
      </c>
      <c r="B371" s="359" t="s">
        <v>1968</v>
      </c>
      <c r="C371" s="359" t="s">
        <v>1968</v>
      </c>
      <c r="D371" s="359" t="s">
        <v>1968</v>
      </c>
      <c r="E371" s="359" t="s">
        <v>1968</v>
      </c>
      <c r="F371" s="359" t="s">
        <v>1968</v>
      </c>
      <c r="G371" s="359" t="s">
        <v>1968</v>
      </c>
      <c r="H371" s="359" t="s">
        <v>1968</v>
      </c>
      <c r="I371" s="359" t="s">
        <v>1968</v>
      </c>
      <c r="J371" s="359" t="s">
        <v>1968</v>
      </c>
      <c r="K371" s="359" t="s">
        <v>1968</v>
      </c>
      <c r="L371" s="359" t="s">
        <v>1968</v>
      </c>
      <c r="M371" s="359" t="s">
        <v>1968</v>
      </c>
      <c r="N371" s="359" t="s">
        <v>1968</v>
      </c>
      <c r="O371" s="359" t="s">
        <v>1968</v>
      </c>
      <c r="P371" s="359" t="s">
        <v>1968</v>
      </c>
      <c r="Q371" s="359" t="s">
        <v>1968</v>
      </c>
      <c r="R371" s="359" t="s">
        <v>1968</v>
      </c>
      <c r="S371" s="359" t="s">
        <v>1968</v>
      </c>
      <c r="T371" s="359" t="s">
        <v>1968</v>
      </c>
      <c r="U371" s="359" t="s">
        <v>1968</v>
      </c>
      <c r="V371" s="359" t="s">
        <v>1968</v>
      </c>
    </row>
    <row r="374" spans="1:57" ht="41.9" customHeight="1" x14ac:dyDescent="0.25">
      <c r="A374" s="2003" t="s">
        <v>1969</v>
      </c>
      <c r="B374" s="2003"/>
      <c r="C374" s="760"/>
      <c r="D374" s="760"/>
      <c r="E374" s="760"/>
      <c r="F374" s="760"/>
      <c r="G374" s="760"/>
      <c r="H374" s="760"/>
      <c r="I374" s="760"/>
      <c r="J374" s="760"/>
      <c r="K374" s="760"/>
      <c r="L374" s="760"/>
      <c r="M374" s="760"/>
      <c r="N374" s="760"/>
      <c r="O374" s="760"/>
      <c r="P374" s="760"/>
      <c r="Q374" s="760"/>
      <c r="R374" s="760"/>
      <c r="S374" s="760"/>
      <c r="T374" s="760"/>
      <c r="U374" s="760"/>
      <c r="V374" s="760"/>
      <c r="W374" s="760"/>
      <c r="X374" s="760"/>
      <c r="Y374" s="760"/>
      <c r="Z374" s="760"/>
      <c r="AA374" s="424"/>
    </row>
    <row r="375" spans="1:57" ht="65" x14ac:dyDescent="0.25">
      <c r="A375" s="758" t="s">
        <v>1592</v>
      </c>
      <c r="B375" s="758" t="s">
        <v>1793</v>
      </c>
      <c r="C375" s="758" t="s">
        <v>485</v>
      </c>
      <c r="D375" s="758" t="s">
        <v>1970</v>
      </c>
      <c r="E375" s="758" t="s">
        <v>339</v>
      </c>
      <c r="F375" s="758" t="s">
        <v>1845</v>
      </c>
      <c r="G375" s="758" t="s">
        <v>342</v>
      </c>
      <c r="H375" s="758" t="s">
        <v>486</v>
      </c>
      <c r="I375" s="758" t="s">
        <v>487</v>
      </c>
      <c r="J375" s="758" t="s">
        <v>1971</v>
      </c>
      <c r="K375" s="758" t="s">
        <v>1972</v>
      </c>
      <c r="L375" s="758" t="s">
        <v>1973</v>
      </c>
      <c r="M375" s="758" t="s">
        <v>1974</v>
      </c>
      <c r="N375" s="758" t="s">
        <v>1975</v>
      </c>
      <c r="O375" s="758" t="s">
        <v>493</v>
      </c>
      <c r="P375" s="758" t="s">
        <v>1976</v>
      </c>
      <c r="Q375" s="758" t="s">
        <v>495</v>
      </c>
      <c r="R375" s="758" t="s">
        <v>1977</v>
      </c>
      <c r="S375" s="758" t="s">
        <v>1978</v>
      </c>
      <c r="T375" s="758" t="s">
        <v>1979</v>
      </c>
      <c r="U375" s="758" t="s">
        <v>499</v>
      </c>
      <c r="V375" s="758" t="s">
        <v>1980</v>
      </c>
      <c r="W375" s="758" t="s">
        <v>1981</v>
      </c>
      <c r="X375" s="758" t="s">
        <v>502</v>
      </c>
      <c r="Y375" s="758" t="s">
        <v>503</v>
      </c>
      <c r="Z375" s="758" t="s">
        <v>1982</v>
      </c>
      <c r="AA375" s="758" t="s">
        <v>1983</v>
      </c>
      <c r="AB375" s="758" t="s">
        <v>1984</v>
      </c>
      <c r="AC375" s="758" t="s">
        <v>1985</v>
      </c>
      <c r="AD375" s="758" t="s">
        <v>506</v>
      </c>
    </row>
    <row r="376" spans="1:57" x14ac:dyDescent="0.25">
      <c r="A376" s="449" t="str">
        <f t="shared" ref="A376:A439" si="75">IF($A$2="","",$A$2)</f>
        <v/>
      </c>
      <c r="B376" s="449" t="str">
        <f>IF(G376="","",A376&amp;SUBSTITUTE(_xlfn.XLOOKUP(G376,'Step 3.3 Heating System'!$C$12:$C$111,'Step 3.1 Site Details'!$C$10:$C$109,"",0,1),"uilding ",""))</f>
        <v/>
      </c>
      <c r="C376" s="449" t="str">
        <f>'Step 3.3 Heating System'!A12</f>
        <v>FF System 1</v>
      </c>
      <c r="D376" s="863" t="str">
        <f>IF(E376="","",_xlfn.CONCAT(A376,SUBSTITUTE(C376," System ","")))</f>
        <v/>
      </c>
      <c r="E376" s="447" t="str">
        <f>IF('Step 3.3 Heating System'!B12=0,"",'Step 3.3 Heating System'!B12)</f>
        <v/>
      </c>
      <c r="F376" s="447" t="str">
        <f>_xlfn.XLOOKUP(B376,$C$270:$C$369,$B$270:$B$369,"",0,1)</f>
        <v/>
      </c>
      <c r="G376" s="447" t="str">
        <f>IF('Step 3.3 Heating System'!C12=0,"",TRIM('Step 3.3 Heating System'!C12))</f>
        <v/>
      </c>
      <c r="H376" s="447">
        <f>'Step 3.3 Heating System'!D12</f>
        <v>0</v>
      </c>
      <c r="I376" s="447">
        <f>'Step 3.3 Heating System'!E12</f>
        <v>0</v>
      </c>
      <c r="J376" s="995">
        <f>'Step 3.3 Heating System'!F12</f>
        <v>0</v>
      </c>
      <c r="K376" s="952">
        <f>'Step 3.3 Heating System'!G12</f>
        <v>0</v>
      </c>
      <c r="L376" s="996">
        <f>'Step 3.3 Heating System'!H12</f>
        <v>0</v>
      </c>
      <c r="M376" s="996">
        <f>'Step 3.3 Heating System'!I12</f>
        <v>0</v>
      </c>
      <c r="N376" s="996" t="str">
        <f>'Step 3.3 Heating System'!J12</f>
        <v/>
      </c>
      <c r="O376" s="953">
        <f>'Step 3.3 Heating System'!K12</f>
        <v>0</v>
      </c>
      <c r="P376" s="996">
        <f>'Step 3.3 Heating System'!L12</f>
        <v>0</v>
      </c>
      <c r="Q376" s="995">
        <f>'Step 3.3 Heating System'!M12</f>
        <v>0</v>
      </c>
      <c r="R376" s="995">
        <f>'Step 3.3 Heating System'!N12</f>
        <v>0</v>
      </c>
      <c r="S376" s="995">
        <f>'Step 3.3 Heating System'!O12</f>
        <v>0</v>
      </c>
      <c r="T376" s="995">
        <f>'Step 3.3 Heating System'!P12</f>
        <v>0</v>
      </c>
      <c r="U376" s="997">
        <f>'Step 3.3 Heating System'!Q12</f>
        <v>0</v>
      </c>
      <c r="V376" s="997">
        <f>'Step 3.3 Heating System'!R12</f>
        <v>0</v>
      </c>
      <c r="W376" s="997">
        <f>'Step 3.3 Heating System'!S12</f>
        <v>0</v>
      </c>
      <c r="X376" s="997">
        <f>'Step 3.3 Heating System'!T12</f>
        <v>0</v>
      </c>
      <c r="Y376" s="997">
        <f>'Step 3.3 Heating System'!U12</f>
        <v>0</v>
      </c>
      <c r="Z376" s="997" t="str">
        <f>'Step 3.3 Heating System'!V12</f>
        <v/>
      </c>
      <c r="AA376" s="952">
        <f>'Step 3.3 Heating System'!W12</f>
        <v>0</v>
      </c>
      <c r="AB376" s="997" t="str">
        <f t="shared" ref="AB376:AB407" si="76">IFERROR(Z376/N376,"")</f>
        <v/>
      </c>
      <c r="AC376" s="998" t="str">
        <f>IFERROR((Z376/M376)/(L376),"")</f>
        <v/>
      </c>
      <c r="AD376" s="918" t="str">
        <f>'Step 3.3 Heating System'!AB12</f>
        <v/>
      </c>
    </row>
    <row r="377" spans="1:57" x14ac:dyDescent="0.25">
      <c r="A377" s="449" t="str">
        <f t="shared" si="75"/>
        <v/>
      </c>
      <c r="B377" s="449" t="str">
        <f>IF(G377="","",A377&amp;SUBSTITUTE(_xlfn.XLOOKUP(G377,'Step 3.3 Heating System'!$C$12:$C$111,'Step 3.1 Site Details'!$C$10:$C$109,"",0,1),"uilding ",""))</f>
        <v/>
      </c>
      <c r="C377" s="449" t="str">
        <f>'Step 3.3 Heating System'!A13</f>
        <v>FF System 2</v>
      </c>
      <c r="D377" s="863" t="str">
        <f t="shared" ref="D377:D440" si="77">IF(E377="","",_xlfn.CONCAT(A377,SUBSTITUTE(C377," System ","")))</f>
        <v/>
      </c>
      <c r="E377" s="447" t="str">
        <f>IF('Step 3.3 Heating System'!B13=0,"",'Step 3.3 Heating System'!B13)</f>
        <v/>
      </c>
      <c r="F377" s="447" t="str">
        <f t="shared" ref="F377:F440" si="78">_xlfn.XLOOKUP(B377,$C$270:$C$369,$B$270:$B$369,"",0,1)</f>
        <v/>
      </c>
      <c r="G377" s="447" t="str">
        <f>IF('Step 3.3 Heating System'!C13=0,"",TRIM('Step 3.3 Heating System'!C13))</f>
        <v/>
      </c>
      <c r="H377" s="447">
        <f>'Step 3.3 Heating System'!D13</f>
        <v>0</v>
      </c>
      <c r="I377" s="447">
        <f>'Step 3.3 Heating System'!E13</f>
        <v>0</v>
      </c>
      <c r="J377" s="995">
        <f>'Step 3.3 Heating System'!F13</f>
        <v>0</v>
      </c>
      <c r="K377" s="952">
        <f>'Step 3.3 Heating System'!G13</f>
        <v>0</v>
      </c>
      <c r="L377" s="996">
        <f>'Step 3.3 Heating System'!H13</f>
        <v>0</v>
      </c>
      <c r="M377" s="996">
        <f>'Step 3.3 Heating System'!I13</f>
        <v>0</v>
      </c>
      <c r="N377" s="996" t="str">
        <f>'Step 3.3 Heating System'!J13</f>
        <v/>
      </c>
      <c r="O377" s="953">
        <f>'Step 3.3 Heating System'!K13</f>
        <v>0</v>
      </c>
      <c r="P377" s="996">
        <f>'Step 3.3 Heating System'!L13</f>
        <v>0</v>
      </c>
      <c r="Q377" s="995">
        <f>'Step 3.3 Heating System'!M13</f>
        <v>0</v>
      </c>
      <c r="R377" s="995">
        <f>'Step 3.3 Heating System'!N13</f>
        <v>0</v>
      </c>
      <c r="S377" s="995">
        <f>'Step 3.3 Heating System'!O13</f>
        <v>0</v>
      </c>
      <c r="T377" s="995">
        <f>'Step 3.3 Heating System'!P13</f>
        <v>0</v>
      </c>
      <c r="U377" s="997">
        <f>'Step 3.3 Heating System'!Q13</f>
        <v>0</v>
      </c>
      <c r="V377" s="997">
        <f>'Step 3.3 Heating System'!R13</f>
        <v>0</v>
      </c>
      <c r="W377" s="997">
        <f>'Step 3.3 Heating System'!S13</f>
        <v>0</v>
      </c>
      <c r="X377" s="997">
        <f>'Step 3.3 Heating System'!T13</f>
        <v>0</v>
      </c>
      <c r="Y377" s="997">
        <f>'Step 3.3 Heating System'!U13</f>
        <v>0</v>
      </c>
      <c r="Z377" s="997" t="str">
        <f>'Step 3.3 Heating System'!V13</f>
        <v/>
      </c>
      <c r="AA377" s="952">
        <f>'Step 3.3 Heating System'!W13</f>
        <v>0</v>
      </c>
      <c r="AB377" s="997" t="str">
        <f t="shared" si="76"/>
        <v/>
      </c>
      <c r="AC377" s="447" t="str">
        <f t="shared" ref="AC377:AC440" si="79">IFERROR(Z377/(L377/M377),"")</f>
        <v/>
      </c>
      <c r="AD377" s="918" t="str">
        <f>'Step 3.3 Heating System'!AB13</f>
        <v/>
      </c>
    </row>
    <row r="378" spans="1:57" x14ac:dyDescent="0.25">
      <c r="A378" s="449" t="str">
        <f t="shared" si="75"/>
        <v/>
      </c>
      <c r="B378" s="449" t="str">
        <f>IF(G378="","",A378&amp;SUBSTITUTE(_xlfn.XLOOKUP(G378,'Step 3.3 Heating System'!$C$12:$C$111,'Step 3.1 Site Details'!$C$10:$C$109,"",0,1),"uilding ",""))</f>
        <v/>
      </c>
      <c r="C378" s="449" t="str">
        <f>'Step 3.3 Heating System'!A14</f>
        <v>FF System 3</v>
      </c>
      <c r="D378" s="863" t="str">
        <f t="shared" si="77"/>
        <v/>
      </c>
      <c r="E378" s="447" t="str">
        <f>IF('Step 3.3 Heating System'!B14=0,"",'Step 3.3 Heating System'!B14)</f>
        <v/>
      </c>
      <c r="F378" s="447" t="str">
        <f t="shared" si="78"/>
        <v/>
      </c>
      <c r="G378" s="447" t="str">
        <f>IF('Step 3.3 Heating System'!C14=0,"",TRIM('Step 3.3 Heating System'!C14))</f>
        <v/>
      </c>
      <c r="H378" s="447">
        <f>'Step 3.3 Heating System'!D14</f>
        <v>0</v>
      </c>
      <c r="I378" s="447">
        <f>'Step 3.3 Heating System'!E14</f>
        <v>0</v>
      </c>
      <c r="J378" s="995">
        <f>'Step 3.3 Heating System'!F14</f>
        <v>0</v>
      </c>
      <c r="K378" s="952">
        <f>'Step 3.3 Heating System'!G14</f>
        <v>0</v>
      </c>
      <c r="L378" s="996">
        <f>'Step 3.3 Heating System'!H14</f>
        <v>0</v>
      </c>
      <c r="M378" s="996">
        <f>'Step 3.3 Heating System'!I14</f>
        <v>0</v>
      </c>
      <c r="N378" s="996" t="str">
        <f>'Step 3.3 Heating System'!J14</f>
        <v/>
      </c>
      <c r="O378" s="953">
        <f>'Step 3.3 Heating System'!K14</f>
        <v>0</v>
      </c>
      <c r="P378" s="996">
        <f>'Step 3.3 Heating System'!L14</f>
        <v>0</v>
      </c>
      <c r="Q378" s="995">
        <f>'Step 3.3 Heating System'!M14</f>
        <v>0</v>
      </c>
      <c r="R378" s="995">
        <f>'Step 3.3 Heating System'!N14</f>
        <v>0</v>
      </c>
      <c r="S378" s="995">
        <f>'Step 3.3 Heating System'!O14</f>
        <v>0</v>
      </c>
      <c r="T378" s="995">
        <f>'Step 3.3 Heating System'!P14</f>
        <v>0</v>
      </c>
      <c r="U378" s="997">
        <f>'Step 3.3 Heating System'!Q14</f>
        <v>0</v>
      </c>
      <c r="V378" s="997">
        <f>'Step 3.3 Heating System'!R14</f>
        <v>0</v>
      </c>
      <c r="W378" s="997">
        <f>'Step 3.3 Heating System'!S14</f>
        <v>0</v>
      </c>
      <c r="X378" s="997">
        <f>'Step 3.3 Heating System'!T14</f>
        <v>0</v>
      </c>
      <c r="Y378" s="997">
        <f>'Step 3.3 Heating System'!U14</f>
        <v>0</v>
      </c>
      <c r="Z378" s="997" t="str">
        <f>'Step 3.3 Heating System'!V14</f>
        <v/>
      </c>
      <c r="AA378" s="952">
        <f>'Step 3.3 Heating System'!W14</f>
        <v>0</v>
      </c>
      <c r="AB378" s="997" t="str">
        <f t="shared" si="76"/>
        <v/>
      </c>
      <c r="AC378" s="447" t="str">
        <f t="shared" si="79"/>
        <v/>
      </c>
      <c r="AD378" s="918" t="str">
        <f>'Step 3.3 Heating System'!AB14</f>
        <v/>
      </c>
    </row>
    <row r="379" spans="1:57" x14ac:dyDescent="0.25">
      <c r="A379" s="449" t="str">
        <f t="shared" si="75"/>
        <v/>
      </c>
      <c r="B379" s="449" t="str">
        <f>IF(G379="","",A379&amp;SUBSTITUTE(_xlfn.XLOOKUP(G379,'Step 3.3 Heating System'!$C$12:$C$111,'Step 3.1 Site Details'!$C$10:$C$109,"",0,1),"uilding ",""))</f>
        <v/>
      </c>
      <c r="C379" s="449" t="str">
        <f>'Step 3.3 Heating System'!A15</f>
        <v>FF System 4</v>
      </c>
      <c r="D379" s="863" t="str">
        <f t="shared" si="77"/>
        <v/>
      </c>
      <c r="E379" s="447" t="str">
        <f>IF('Step 3.3 Heating System'!B15=0,"",'Step 3.3 Heating System'!B15)</f>
        <v/>
      </c>
      <c r="F379" s="447" t="str">
        <f t="shared" si="78"/>
        <v/>
      </c>
      <c r="G379" s="447" t="str">
        <f>IF('Step 3.3 Heating System'!C15=0,"",TRIM('Step 3.3 Heating System'!C15))</f>
        <v/>
      </c>
      <c r="H379" s="447">
        <f>'Step 3.3 Heating System'!D15</f>
        <v>0</v>
      </c>
      <c r="I379" s="447">
        <f>'Step 3.3 Heating System'!E15</f>
        <v>0</v>
      </c>
      <c r="J379" s="995">
        <f>'Step 3.3 Heating System'!F15</f>
        <v>0</v>
      </c>
      <c r="K379" s="952">
        <f>'Step 3.3 Heating System'!G15</f>
        <v>0</v>
      </c>
      <c r="L379" s="996">
        <f>'Step 3.3 Heating System'!H15</f>
        <v>0</v>
      </c>
      <c r="M379" s="996">
        <f>'Step 3.3 Heating System'!I15</f>
        <v>0</v>
      </c>
      <c r="N379" s="996" t="str">
        <f>'Step 3.3 Heating System'!J15</f>
        <v/>
      </c>
      <c r="O379" s="953">
        <f>'Step 3.3 Heating System'!K15</f>
        <v>0</v>
      </c>
      <c r="P379" s="996">
        <f>'Step 3.3 Heating System'!L15</f>
        <v>0</v>
      </c>
      <c r="Q379" s="995">
        <f>'Step 3.3 Heating System'!M15</f>
        <v>0</v>
      </c>
      <c r="R379" s="995">
        <f>'Step 3.3 Heating System'!N15</f>
        <v>0</v>
      </c>
      <c r="S379" s="995">
        <f>'Step 3.3 Heating System'!O15</f>
        <v>0</v>
      </c>
      <c r="T379" s="995">
        <f>'Step 3.3 Heating System'!P15</f>
        <v>0</v>
      </c>
      <c r="U379" s="997">
        <f>'Step 3.3 Heating System'!Q15</f>
        <v>0</v>
      </c>
      <c r="V379" s="997">
        <f>'Step 3.3 Heating System'!R15</f>
        <v>0</v>
      </c>
      <c r="W379" s="997">
        <f>'Step 3.3 Heating System'!S15</f>
        <v>0</v>
      </c>
      <c r="X379" s="997">
        <f>'Step 3.3 Heating System'!T15</f>
        <v>0</v>
      </c>
      <c r="Y379" s="997">
        <f>'Step 3.3 Heating System'!U15</f>
        <v>0</v>
      </c>
      <c r="Z379" s="997" t="str">
        <f>'Step 3.3 Heating System'!V15</f>
        <v/>
      </c>
      <c r="AA379" s="952">
        <f>'Step 3.3 Heating System'!W15</f>
        <v>0</v>
      </c>
      <c r="AB379" s="997" t="str">
        <f t="shared" si="76"/>
        <v/>
      </c>
      <c r="AC379" s="447" t="str">
        <f t="shared" si="79"/>
        <v/>
      </c>
      <c r="AD379" s="918" t="str">
        <f>'Step 3.3 Heating System'!AB15</f>
        <v/>
      </c>
    </row>
    <row r="380" spans="1:57" x14ac:dyDescent="0.25">
      <c r="A380" s="449" t="str">
        <f t="shared" si="75"/>
        <v/>
      </c>
      <c r="B380" s="449" t="str">
        <f>IF(G380="","",A380&amp;SUBSTITUTE(_xlfn.XLOOKUP(G380,'Step 3.3 Heating System'!$C$12:$C$111,'Step 3.1 Site Details'!$C$10:$C$109,"",0,1),"uilding ",""))</f>
        <v/>
      </c>
      <c r="C380" s="449" t="str">
        <f>'Step 3.3 Heating System'!A16</f>
        <v>FF System 5</v>
      </c>
      <c r="D380" s="863" t="str">
        <f t="shared" si="77"/>
        <v/>
      </c>
      <c r="E380" s="447" t="str">
        <f>IF('Step 3.3 Heating System'!B16=0,"",'Step 3.3 Heating System'!B16)</f>
        <v/>
      </c>
      <c r="F380" s="447" t="str">
        <f t="shared" si="78"/>
        <v/>
      </c>
      <c r="G380" s="447" t="str">
        <f>IF('Step 3.3 Heating System'!C16=0,"",TRIM('Step 3.3 Heating System'!C16))</f>
        <v/>
      </c>
      <c r="H380" s="447">
        <f>'Step 3.3 Heating System'!D16</f>
        <v>0</v>
      </c>
      <c r="I380" s="447">
        <f>'Step 3.3 Heating System'!E16</f>
        <v>0</v>
      </c>
      <c r="J380" s="995">
        <f>'Step 3.3 Heating System'!F16</f>
        <v>0</v>
      </c>
      <c r="K380" s="952">
        <f>'Step 3.3 Heating System'!G16</f>
        <v>0</v>
      </c>
      <c r="L380" s="996">
        <f>'Step 3.3 Heating System'!H16</f>
        <v>0</v>
      </c>
      <c r="M380" s="996">
        <f>'Step 3.3 Heating System'!I16</f>
        <v>0</v>
      </c>
      <c r="N380" s="996" t="str">
        <f>'Step 3.3 Heating System'!J16</f>
        <v/>
      </c>
      <c r="O380" s="953">
        <f>'Step 3.3 Heating System'!K16</f>
        <v>0</v>
      </c>
      <c r="P380" s="996">
        <f>'Step 3.3 Heating System'!L16</f>
        <v>0</v>
      </c>
      <c r="Q380" s="995">
        <f>'Step 3.3 Heating System'!M16</f>
        <v>0</v>
      </c>
      <c r="R380" s="995">
        <f>'Step 3.3 Heating System'!N16</f>
        <v>0</v>
      </c>
      <c r="S380" s="995">
        <f>'Step 3.3 Heating System'!O16</f>
        <v>0</v>
      </c>
      <c r="T380" s="995">
        <f>'Step 3.3 Heating System'!P16</f>
        <v>0</v>
      </c>
      <c r="U380" s="997">
        <f>'Step 3.3 Heating System'!Q16</f>
        <v>0</v>
      </c>
      <c r="V380" s="997">
        <f>'Step 3.3 Heating System'!R16</f>
        <v>0</v>
      </c>
      <c r="W380" s="997">
        <f>'Step 3.3 Heating System'!S16</f>
        <v>0</v>
      </c>
      <c r="X380" s="997">
        <f>'Step 3.3 Heating System'!T16</f>
        <v>0</v>
      </c>
      <c r="Y380" s="997">
        <f>'Step 3.3 Heating System'!U16</f>
        <v>0</v>
      </c>
      <c r="Z380" s="997" t="str">
        <f>'Step 3.3 Heating System'!V16</f>
        <v/>
      </c>
      <c r="AA380" s="952">
        <f>'Step 3.3 Heating System'!W16</f>
        <v>0</v>
      </c>
      <c r="AB380" s="997" t="str">
        <f t="shared" si="76"/>
        <v/>
      </c>
      <c r="AC380" s="447" t="str">
        <f t="shared" si="79"/>
        <v/>
      </c>
      <c r="AD380" s="918" t="str">
        <f>'Step 3.3 Heating System'!AB16</f>
        <v/>
      </c>
    </row>
    <row r="381" spans="1:57" x14ac:dyDescent="0.25">
      <c r="A381" s="449" t="str">
        <f t="shared" si="75"/>
        <v/>
      </c>
      <c r="B381" s="449" t="str">
        <f>IF(G381="","",A381&amp;SUBSTITUTE(_xlfn.XLOOKUP(G381,'Step 3.3 Heating System'!$C$12:$C$111,'Step 3.1 Site Details'!$C$10:$C$109,"",0,1),"uilding ",""))</f>
        <v/>
      </c>
      <c r="C381" s="449" t="str">
        <f>'Step 3.3 Heating System'!A17</f>
        <v>FF System 6</v>
      </c>
      <c r="D381" s="863" t="str">
        <f t="shared" si="77"/>
        <v/>
      </c>
      <c r="E381" s="447" t="str">
        <f>IF('Step 3.3 Heating System'!B17=0,"",'Step 3.3 Heating System'!B17)</f>
        <v/>
      </c>
      <c r="F381" s="447" t="str">
        <f t="shared" si="78"/>
        <v/>
      </c>
      <c r="G381" s="447" t="str">
        <f>IF('Step 3.3 Heating System'!C17=0,"",TRIM('Step 3.3 Heating System'!C17))</f>
        <v/>
      </c>
      <c r="H381" s="447">
        <f>'Step 3.3 Heating System'!D17</f>
        <v>0</v>
      </c>
      <c r="I381" s="447">
        <f>'Step 3.3 Heating System'!E17</f>
        <v>0</v>
      </c>
      <c r="J381" s="995">
        <f>'Step 3.3 Heating System'!F17</f>
        <v>0</v>
      </c>
      <c r="K381" s="952">
        <f>'Step 3.3 Heating System'!G17</f>
        <v>0</v>
      </c>
      <c r="L381" s="996">
        <f>'Step 3.3 Heating System'!H17</f>
        <v>0</v>
      </c>
      <c r="M381" s="996">
        <f>'Step 3.3 Heating System'!I17</f>
        <v>0</v>
      </c>
      <c r="N381" s="996" t="str">
        <f>'Step 3.3 Heating System'!J17</f>
        <v/>
      </c>
      <c r="O381" s="953">
        <f>'Step 3.3 Heating System'!K17</f>
        <v>0</v>
      </c>
      <c r="P381" s="996">
        <f>'Step 3.3 Heating System'!L17</f>
        <v>0</v>
      </c>
      <c r="Q381" s="995">
        <f>'Step 3.3 Heating System'!M17</f>
        <v>0</v>
      </c>
      <c r="R381" s="995">
        <f>'Step 3.3 Heating System'!N17</f>
        <v>0</v>
      </c>
      <c r="S381" s="995">
        <f>'Step 3.3 Heating System'!O17</f>
        <v>0</v>
      </c>
      <c r="T381" s="995">
        <f>'Step 3.3 Heating System'!P17</f>
        <v>0</v>
      </c>
      <c r="U381" s="997">
        <f>'Step 3.3 Heating System'!Q17</f>
        <v>0</v>
      </c>
      <c r="V381" s="997">
        <f>'Step 3.3 Heating System'!R17</f>
        <v>0</v>
      </c>
      <c r="W381" s="997">
        <f>'Step 3.3 Heating System'!S17</f>
        <v>0</v>
      </c>
      <c r="X381" s="997">
        <f>'Step 3.3 Heating System'!T17</f>
        <v>0</v>
      </c>
      <c r="Y381" s="997">
        <f>'Step 3.3 Heating System'!U17</f>
        <v>0</v>
      </c>
      <c r="Z381" s="997" t="str">
        <f>'Step 3.3 Heating System'!V17</f>
        <v/>
      </c>
      <c r="AA381" s="952">
        <f>'Step 3.3 Heating System'!W17</f>
        <v>0</v>
      </c>
      <c r="AB381" s="997" t="str">
        <f t="shared" si="76"/>
        <v/>
      </c>
      <c r="AC381" s="447" t="str">
        <f t="shared" si="79"/>
        <v/>
      </c>
      <c r="AD381" s="918" t="str">
        <f>'Step 3.3 Heating System'!AB17</f>
        <v/>
      </c>
    </row>
    <row r="382" spans="1:57" x14ac:dyDescent="0.25">
      <c r="A382" s="449" t="str">
        <f t="shared" si="75"/>
        <v/>
      </c>
      <c r="B382" s="449" t="str">
        <f>IF(G382="","",A382&amp;SUBSTITUTE(_xlfn.XLOOKUP(G382,'Step 3.3 Heating System'!$C$12:$C$111,'Step 3.1 Site Details'!$C$10:$C$109,"",0,1),"uilding ",""))</f>
        <v/>
      </c>
      <c r="C382" s="449" t="str">
        <f>'Step 3.3 Heating System'!A18</f>
        <v>FF System 7</v>
      </c>
      <c r="D382" s="863" t="str">
        <f t="shared" si="77"/>
        <v/>
      </c>
      <c r="E382" s="447" t="str">
        <f>IF('Step 3.3 Heating System'!B18=0,"",'Step 3.3 Heating System'!B18)</f>
        <v/>
      </c>
      <c r="F382" s="447" t="str">
        <f t="shared" si="78"/>
        <v/>
      </c>
      <c r="G382" s="447" t="str">
        <f>IF('Step 3.3 Heating System'!C18=0,"",TRIM('Step 3.3 Heating System'!C18))</f>
        <v/>
      </c>
      <c r="H382" s="447">
        <f>'Step 3.3 Heating System'!D18</f>
        <v>0</v>
      </c>
      <c r="I382" s="447">
        <f>'Step 3.3 Heating System'!E18</f>
        <v>0</v>
      </c>
      <c r="J382" s="995">
        <f>'Step 3.3 Heating System'!F18</f>
        <v>0</v>
      </c>
      <c r="K382" s="952">
        <f>'Step 3.3 Heating System'!G18</f>
        <v>0</v>
      </c>
      <c r="L382" s="996">
        <f>'Step 3.3 Heating System'!H18</f>
        <v>0</v>
      </c>
      <c r="M382" s="996">
        <f>'Step 3.3 Heating System'!I18</f>
        <v>0</v>
      </c>
      <c r="N382" s="996" t="str">
        <f>'Step 3.3 Heating System'!J18</f>
        <v/>
      </c>
      <c r="O382" s="953">
        <f>'Step 3.3 Heating System'!K18</f>
        <v>0</v>
      </c>
      <c r="P382" s="996">
        <f>'Step 3.3 Heating System'!L18</f>
        <v>0</v>
      </c>
      <c r="Q382" s="995">
        <f>'Step 3.3 Heating System'!M18</f>
        <v>0</v>
      </c>
      <c r="R382" s="995">
        <f>'Step 3.3 Heating System'!N18</f>
        <v>0</v>
      </c>
      <c r="S382" s="995">
        <f>'Step 3.3 Heating System'!O18</f>
        <v>0</v>
      </c>
      <c r="T382" s="995">
        <f>'Step 3.3 Heating System'!P18</f>
        <v>0</v>
      </c>
      <c r="U382" s="997">
        <f>'Step 3.3 Heating System'!Q18</f>
        <v>0</v>
      </c>
      <c r="V382" s="997">
        <f>'Step 3.3 Heating System'!R18</f>
        <v>0</v>
      </c>
      <c r="W382" s="997">
        <f>'Step 3.3 Heating System'!S18</f>
        <v>0</v>
      </c>
      <c r="X382" s="997">
        <f>'Step 3.3 Heating System'!T18</f>
        <v>0</v>
      </c>
      <c r="Y382" s="997">
        <f>'Step 3.3 Heating System'!U18</f>
        <v>0</v>
      </c>
      <c r="Z382" s="997" t="str">
        <f>'Step 3.3 Heating System'!V18</f>
        <v/>
      </c>
      <c r="AA382" s="952">
        <f>'Step 3.3 Heating System'!W18</f>
        <v>0</v>
      </c>
      <c r="AB382" s="997" t="str">
        <f t="shared" si="76"/>
        <v/>
      </c>
      <c r="AC382" s="447" t="str">
        <f t="shared" si="79"/>
        <v/>
      </c>
      <c r="AD382" s="918" t="str">
        <f>'Step 3.3 Heating System'!AB18</f>
        <v/>
      </c>
    </row>
    <row r="383" spans="1:57" x14ac:dyDescent="0.25">
      <c r="A383" s="449" t="str">
        <f t="shared" si="75"/>
        <v/>
      </c>
      <c r="B383" s="449" t="str">
        <f>IF(G383="","",A383&amp;SUBSTITUTE(_xlfn.XLOOKUP(G383,'Step 3.3 Heating System'!$C$12:$C$111,'Step 3.1 Site Details'!$C$10:$C$109,"",0,1),"uilding ",""))</f>
        <v/>
      </c>
      <c r="C383" s="449" t="str">
        <f>'Step 3.3 Heating System'!A19</f>
        <v>FF System 8</v>
      </c>
      <c r="D383" s="863" t="str">
        <f t="shared" si="77"/>
        <v/>
      </c>
      <c r="E383" s="447" t="str">
        <f>IF('Step 3.3 Heating System'!B19=0,"",'Step 3.3 Heating System'!B19)</f>
        <v/>
      </c>
      <c r="F383" s="447" t="str">
        <f t="shared" si="78"/>
        <v/>
      </c>
      <c r="G383" s="447" t="str">
        <f>IF('Step 3.3 Heating System'!C19=0,"",TRIM('Step 3.3 Heating System'!C19))</f>
        <v/>
      </c>
      <c r="H383" s="447">
        <f>'Step 3.3 Heating System'!D19</f>
        <v>0</v>
      </c>
      <c r="I383" s="447">
        <f>'Step 3.3 Heating System'!E19</f>
        <v>0</v>
      </c>
      <c r="J383" s="995">
        <f>'Step 3.3 Heating System'!F19</f>
        <v>0</v>
      </c>
      <c r="K383" s="952">
        <f>'Step 3.3 Heating System'!G19</f>
        <v>0</v>
      </c>
      <c r="L383" s="996">
        <f>'Step 3.3 Heating System'!H19</f>
        <v>0</v>
      </c>
      <c r="M383" s="996">
        <f>'Step 3.3 Heating System'!I19</f>
        <v>0</v>
      </c>
      <c r="N383" s="996" t="str">
        <f>'Step 3.3 Heating System'!J19</f>
        <v/>
      </c>
      <c r="O383" s="953">
        <f>'Step 3.3 Heating System'!K19</f>
        <v>0</v>
      </c>
      <c r="P383" s="996">
        <f>'Step 3.3 Heating System'!L19</f>
        <v>0</v>
      </c>
      <c r="Q383" s="995">
        <f>'Step 3.3 Heating System'!M19</f>
        <v>0</v>
      </c>
      <c r="R383" s="995">
        <f>'Step 3.3 Heating System'!N19</f>
        <v>0</v>
      </c>
      <c r="S383" s="995">
        <f>'Step 3.3 Heating System'!O19</f>
        <v>0</v>
      </c>
      <c r="T383" s="995">
        <f>'Step 3.3 Heating System'!P19</f>
        <v>0</v>
      </c>
      <c r="U383" s="997">
        <f>'Step 3.3 Heating System'!Q19</f>
        <v>0</v>
      </c>
      <c r="V383" s="997">
        <f>'Step 3.3 Heating System'!R19</f>
        <v>0</v>
      </c>
      <c r="W383" s="997">
        <f>'Step 3.3 Heating System'!S19</f>
        <v>0</v>
      </c>
      <c r="X383" s="997">
        <f>'Step 3.3 Heating System'!T19</f>
        <v>0</v>
      </c>
      <c r="Y383" s="997">
        <f>'Step 3.3 Heating System'!U19</f>
        <v>0</v>
      </c>
      <c r="Z383" s="997" t="str">
        <f>'Step 3.3 Heating System'!V19</f>
        <v/>
      </c>
      <c r="AA383" s="952">
        <f>'Step 3.3 Heating System'!W19</f>
        <v>0</v>
      </c>
      <c r="AB383" s="997" t="str">
        <f t="shared" si="76"/>
        <v/>
      </c>
      <c r="AC383" s="447" t="str">
        <f t="shared" si="79"/>
        <v/>
      </c>
      <c r="AD383" s="918" t="str">
        <f>'Step 3.3 Heating System'!AB19</f>
        <v/>
      </c>
    </row>
    <row r="384" spans="1:57" x14ac:dyDescent="0.25">
      <c r="A384" s="449" t="str">
        <f t="shared" si="75"/>
        <v/>
      </c>
      <c r="B384" s="449" t="str">
        <f>IF(G384="","",A384&amp;SUBSTITUTE(_xlfn.XLOOKUP(G384,'Step 3.3 Heating System'!$C$12:$C$111,'Step 3.1 Site Details'!$C$10:$C$109,"",0,1),"uilding ",""))</f>
        <v/>
      </c>
      <c r="C384" s="449" t="str">
        <f>'Step 3.3 Heating System'!A20</f>
        <v>FF System 9</v>
      </c>
      <c r="D384" s="863" t="str">
        <f t="shared" si="77"/>
        <v/>
      </c>
      <c r="E384" s="447" t="str">
        <f>IF('Step 3.3 Heating System'!B20=0,"",'Step 3.3 Heating System'!B20)</f>
        <v/>
      </c>
      <c r="F384" s="447" t="str">
        <f t="shared" si="78"/>
        <v/>
      </c>
      <c r="G384" s="447" t="str">
        <f>IF('Step 3.3 Heating System'!C20=0,"",TRIM('Step 3.3 Heating System'!C20))</f>
        <v/>
      </c>
      <c r="H384" s="447">
        <f>'Step 3.3 Heating System'!D20</f>
        <v>0</v>
      </c>
      <c r="I384" s="447">
        <f>'Step 3.3 Heating System'!E20</f>
        <v>0</v>
      </c>
      <c r="J384" s="995">
        <f>'Step 3.3 Heating System'!F20</f>
        <v>0</v>
      </c>
      <c r="K384" s="952">
        <f>'Step 3.3 Heating System'!G20</f>
        <v>0</v>
      </c>
      <c r="L384" s="996">
        <f>'Step 3.3 Heating System'!H20</f>
        <v>0</v>
      </c>
      <c r="M384" s="996">
        <f>'Step 3.3 Heating System'!I20</f>
        <v>0</v>
      </c>
      <c r="N384" s="996" t="str">
        <f>'Step 3.3 Heating System'!J20</f>
        <v/>
      </c>
      <c r="O384" s="953">
        <f>'Step 3.3 Heating System'!K20</f>
        <v>0</v>
      </c>
      <c r="P384" s="996">
        <f>'Step 3.3 Heating System'!L20</f>
        <v>0</v>
      </c>
      <c r="Q384" s="995">
        <f>'Step 3.3 Heating System'!M20</f>
        <v>0</v>
      </c>
      <c r="R384" s="995">
        <f>'Step 3.3 Heating System'!N20</f>
        <v>0</v>
      </c>
      <c r="S384" s="995">
        <f>'Step 3.3 Heating System'!O20</f>
        <v>0</v>
      </c>
      <c r="T384" s="995">
        <f>'Step 3.3 Heating System'!P20</f>
        <v>0</v>
      </c>
      <c r="U384" s="997">
        <f>'Step 3.3 Heating System'!Q20</f>
        <v>0</v>
      </c>
      <c r="V384" s="997">
        <f>'Step 3.3 Heating System'!R20</f>
        <v>0</v>
      </c>
      <c r="W384" s="997">
        <f>'Step 3.3 Heating System'!S20</f>
        <v>0</v>
      </c>
      <c r="X384" s="997">
        <f>'Step 3.3 Heating System'!T20</f>
        <v>0</v>
      </c>
      <c r="Y384" s="997">
        <f>'Step 3.3 Heating System'!U20</f>
        <v>0</v>
      </c>
      <c r="Z384" s="997" t="str">
        <f>'Step 3.3 Heating System'!V20</f>
        <v/>
      </c>
      <c r="AA384" s="952">
        <f>'Step 3.3 Heating System'!W20</f>
        <v>0</v>
      </c>
      <c r="AB384" s="997" t="str">
        <f t="shared" si="76"/>
        <v/>
      </c>
      <c r="AC384" s="447" t="str">
        <f t="shared" si="79"/>
        <v/>
      </c>
      <c r="AD384" s="918" t="str">
        <f>'Step 3.3 Heating System'!AB20</f>
        <v/>
      </c>
    </row>
    <row r="385" spans="1:30" x14ac:dyDescent="0.25">
      <c r="A385" s="449" t="str">
        <f t="shared" si="75"/>
        <v/>
      </c>
      <c r="B385" s="449" t="str">
        <f>IF(G385="","",A385&amp;SUBSTITUTE(_xlfn.XLOOKUP(G385,'Step 3.3 Heating System'!$C$12:$C$111,'Step 3.1 Site Details'!$C$10:$C$109,"",0,1),"uilding ",""))</f>
        <v/>
      </c>
      <c r="C385" s="449" t="str">
        <f>'Step 3.3 Heating System'!A21</f>
        <v>FF System 10</v>
      </c>
      <c r="D385" s="863" t="str">
        <f t="shared" si="77"/>
        <v/>
      </c>
      <c r="E385" s="447" t="str">
        <f>IF('Step 3.3 Heating System'!B21=0,"",'Step 3.3 Heating System'!B21)</f>
        <v/>
      </c>
      <c r="F385" s="447" t="str">
        <f t="shared" si="78"/>
        <v/>
      </c>
      <c r="G385" s="447" t="str">
        <f>IF('Step 3.3 Heating System'!C21=0,"",TRIM('Step 3.3 Heating System'!C21))</f>
        <v/>
      </c>
      <c r="H385" s="447">
        <f>'Step 3.3 Heating System'!D21</f>
        <v>0</v>
      </c>
      <c r="I385" s="447">
        <f>'Step 3.3 Heating System'!E21</f>
        <v>0</v>
      </c>
      <c r="J385" s="995">
        <f>'Step 3.3 Heating System'!F21</f>
        <v>0</v>
      </c>
      <c r="K385" s="952">
        <f>'Step 3.3 Heating System'!G21</f>
        <v>0</v>
      </c>
      <c r="L385" s="996">
        <f>'Step 3.3 Heating System'!H21</f>
        <v>0</v>
      </c>
      <c r="M385" s="996">
        <f>'Step 3.3 Heating System'!I21</f>
        <v>0</v>
      </c>
      <c r="N385" s="996" t="str">
        <f>'Step 3.3 Heating System'!J21</f>
        <v/>
      </c>
      <c r="O385" s="953">
        <f>'Step 3.3 Heating System'!K21</f>
        <v>0</v>
      </c>
      <c r="P385" s="996">
        <f>'Step 3.3 Heating System'!L21</f>
        <v>0</v>
      </c>
      <c r="Q385" s="995">
        <f>'Step 3.3 Heating System'!M21</f>
        <v>0</v>
      </c>
      <c r="R385" s="995">
        <f>'Step 3.3 Heating System'!N21</f>
        <v>0</v>
      </c>
      <c r="S385" s="995">
        <f>'Step 3.3 Heating System'!O21</f>
        <v>0</v>
      </c>
      <c r="T385" s="995">
        <f>'Step 3.3 Heating System'!P21</f>
        <v>0</v>
      </c>
      <c r="U385" s="997">
        <f>'Step 3.3 Heating System'!Q21</f>
        <v>0</v>
      </c>
      <c r="V385" s="997">
        <f>'Step 3.3 Heating System'!R21</f>
        <v>0</v>
      </c>
      <c r="W385" s="997">
        <f>'Step 3.3 Heating System'!S21</f>
        <v>0</v>
      </c>
      <c r="X385" s="997">
        <f>'Step 3.3 Heating System'!T21</f>
        <v>0</v>
      </c>
      <c r="Y385" s="997">
        <f>'Step 3.3 Heating System'!U21</f>
        <v>0</v>
      </c>
      <c r="Z385" s="997" t="str">
        <f>'Step 3.3 Heating System'!V21</f>
        <v/>
      </c>
      <c r="AA385" s="952">
        <f>'Step 3.3 Heating System'!W21</f>
        <v>0</v>
      </c>
      <c r="AB385" s="997" t="str">
        <f t="shared" si="76"/>
        <v/>
      </c>
      <c r="AC385" s="447" t="str">
        <f t="shared" si="79"/>
        <v/>
      </c>
      <c r="AD385" s="918" t="str">
        <f>'Step 3.3 Heating System'!AB21</f>
        <v/>
      </c>
    </row>
    <row r="386" spans="1:30" x14ac:dyDescent="0.25">
      <c r="A386" s="449" t="str">
        <f t="shared" si="75"/>
        <v/>
      </c>
      <c r="B386" s="449" t="str">
        <f>IF(G386="","",A386&amp;SUBSTITUTE(_xlfn.XLOOKUP(G386,'Step 3.3 Heating System'!$C$12:$C$111,'Step 3.1 Site Details'!$C$10:$C$109,"",0,1),"uilding ",""))</f>
        <v/>
      </c>
      <c r="C386" s="449" t="str">
        <f>'Step 3.3 Heating System'!A22</f>
        <v>FF System 11</v>
      </c>
      <c r="D386" s="863" t="str">
        <f t="shared" si="77"/>
        <v/>
      </c>
      <c r="E386" s="447" t="str">
        <f>IF('Step 3.3 Heating System'!B22=0,"",'Step 3.3 Heating System'!B22)</f>
        <v/>
      </c>
      <c r="F386" s="447" t="str">
        <f t="shared" si="78"/>
        <v/>
      </c>
      <c r="G386" s="447" t="str">
        <f>IF('Step 3.3 Heating System'!C22=0,"",TRIM('Step 3.3 Heating System'!C22))</f>
        <v/>
      </c>
      <c r="H386" s="447">
        <f>'Step 3.3 Heating System'!D22</f>
        <v>0</v>
      </c>
      <c r="I386" s="447">
        <f>'Step 3.3 Heating System'!E22</f>
        <v>0</v>
      </c>
      <c r="J386" s="995">
        <f>'Step 3.3 Heating System'!F22</f>
        <v>0</v>
      </c>
      <c r="K386" s="952">
        <f>'Step 3.3 Heating System'!G22</f>
        <v>0</v>
      </c>
      <c r="L386" s="996">
        <f>'Step 3.3 Heating System'!H22</f>
        <v>0</v>
      </c>
      <c r="M386" s="996">
        <f>'Step 3.3 Heating System'!I22</f>
        <v>0</v>
      </c>
      <c r="N386" s="996" t="str">
        <f>'Step 3.3 Heating System'!J22</f>
        <v/>
      </c>
      <c r="O386" s="953">
        <f>'Step 3.3 Heating System'!K22</f>
        <v>0</v>
      </c>
      <c r="P386" s="996">
        <f>'Step 3.3 Heating System'!L22</f>
        <v>0</v>
      </c>
      <c r="Q386" s="995">
        <f>'Step 3.3 Heating System'!M22</f>
        <v>0</v>
      </c>
      <c r="R386" s="995">
        <f>'Step 3.3 Heating System'!N22</f>
        <v>0</v>
      </c>
      <c r="S386" s="995">
        <f>'Step 3.3 Heating System'!O22</f>
        <v>0</v>
      </c>
      <c r="T386" s="995">
        <f>'Step 3.3 Heating System'!P22</f>
        <v>0</v>
      </c>
      <c r="U386" s="997">
        <f>'Step 3.3 Heating System'!Q22</f>
        <v>0</v>
      </c>
      <c r="V386" s="997">
        <f>'Step 3.3 Heating System'!R22</f>
        <v>0</v>
      </c>
      <c r="W386" s="997">
        <f>'Step 3.3 Heating System'!S22</f>
        <v>0</v>
      </c>
      <c r="X386" s="997">
        <f>'Step 3.3 Heating System'!T22</f>
        <v>0</v>
      </c>
      <c r="Y386" s="997">
        <f>'Step 3.3 Heating System'!U22</f>
        <v>0</v>
      </c>
      <c r="Z386" s="997" t="str">
        <f>'Step 3.3 Heating System'!V22</f>
        <v/>
      </c>
      <c r="AA386" s="952">
        <f>'Step 3.3 Heating System'!W22</f>
        <v>0</v>
      </c>
      <c r="AB386" s="997" t="str">
        <f t="shared" si="76"/>
        <v/>
      </c>
      <c r="AC386" s="447" t="str">
        <f t="shared" si="79"/>
        <v/>
      </c>
      <c r="AD386" s="918" t="str">
        <f>'Step 3.3 Heating System'!AB22</f>
        <v/>
      </c>
    </row>
    <row r="387" spans="1:30" x14ac:dyDescent="0.25">
      <c r="A387" s="449" t="str">
        <f t="shared" si="75"/>
        <v/>
      </c>
      <c r="B387" s="449" t="str">
        <f>IF(G387="","",A387&amp;SUBSTITUTE(_xlfn.XLOOKUP(G387,'Step 3.3 Heating System'!$C$12:$C$111,'Step 3.1 Site Details'!$C$10:$C$109,"",0,1),"uilding ",""))</f>
        <v/>
      </c>
      <c r="C387" s="449" t="str">
        <f>'Step 3.3 Heating System'!A23</f>
        <v>FF System 12</v>
      </c>
      <c r="D387" s="863" t="str">
        <f t="shared" si="77"/>
        <v/>
      </c>
      <c r="E387" s="447" t="str">
        <f>IF('Step 3.3 Heating System'!B23=0,"",'Step 3.3 Heating System'!B23)</f>
        <v/>
      </c>
      <c r="F387" s="447" t="str">
        <f t="shared" si="78"/>
        <v/>
      </c>
      <c r="G387" s="447" t="str">
        <f>IF('Step 3.3 Heating System'!C23=0,"",TRIM('Step 3.3 Heating System'!C23))</f>
        <v/>
      </c>
      <c r="H387" s="447">
        <f>'Step 3.3 Heating System'!D23</f>
        <v>0</v>
      </c>
      <c r="I387" s="447">
        <f>'Step 3.3 Heating System'!E23</f>
        <v>0</v>
      </c>
      <c r="J387" s="995">
        <f>'Step 3.3 Heating System'!F23</f>
        <v>0</v>
      </c>
      <c r="K387" s="952">
        <f>'Step 3.3 Heating System'!G23</f>
        <v>0</v>
      </c>
      <c r="L387" s="996">
        <f>'Step 3.3 Heating System'!H23</f>
        <v>0</v>
      </c>
      <c r="M387" s="996">
        <f>'Step 3.3 Heating System'!I23</f>
        <v>0</v>
      </c>
      <c r="N387" s="996" t="str">
        <f>'Step 3.3 Heating System'!J23</f>
        <v/>
      </c>
      <c r="O387" s="953">
        <f>'Step 3.3 Heating System'!K23</f>
        <v>0</v>
      </c>
      <c r="P387" s="996">
        <f>'Step 3.3 Heating System'!L23</f>
        <v>0</v>
      </c>
      <c r="Q387" s="995">
        <f>'Step 3.3 Heating System'!M23</f>
        <v>0</v>
      </c>
      <c r="R387" s="995">
        <f>'Step 3.3 Heating System'!N23</f>
        <v>0</v>
      </c>
      <c r="S387" s="995">
        <f>'Step 3.3 Heating System'!O23</f>
        <v>0</v>
      </c>
      <c r="T387" s="995">
        <f>'Step 3.3 Heating System'!P23</f>
        <v>0</v>
      </c>
      <c r="U387" s="997">
        <f>'Step 3.3 Heating System'!Q23</f>
        <v>0</v>
      </c>
      <c r="V387" s="997">
        <f>'Step 3.3 Heating System'!R23</f>
        <v>0</v>
      </c>
      <c r="W387" s="997">
        <f>'Step 3.3 Heating System'!S23</f>
        <v>0</v>
      </c>
      <c r="X387" s="997">
        <f>'Step 3.3 Heating System'!T23</f>
        <v>0</v>
      </c>
      <c r="Y387" s="997">
        <f>'Step 3.3 Heating System'!U23</f>
        <v>0</v>
      </c>
      <c r="Z387" s="997" t="str">
        <f>'Step 3.3 Heating System'!V23</f>
        <v/>
      </c>
      <c r="AA387" s="952">
        <f>'Step 3.3 Heating System'!W23</f>
        <v>0</v>
      </c>
      <c r="AB387" s="997" t="str">
        <f t="shared" si="76"/>
        <v/>
      </c>
      <c r="AC387" s="447" t="str">
        <f t="shared" si="79"/>
        <v/>
      </c>
      <c r="AD387" s="918" t="str">
        <f>'Step 3.3 Heating System'!AB23</f>
        <v/>
      </c>
    </row>
    <row r="388" spans="1:30" x14ac:dyDescent="0.25">
      <c r="A388" s="449" t="str">
        <f t="shared" si="75"/>
        <v/>
      </c>
      <c r="B388" s="449" t="str">
        <f>IF(G388="","",A388&amp;SUBSTITUTE(_xlfn.XLOOKUP(G388,'Step 3.3 Heating System'!$C$12:$C$111,'Step 3.1 Site Details'!$C$10:$C$109,"",0,1),"uilding ",""))</f>
        <v/>
      </c>
      <c r="C388" s="449" t="str">
        <f>'Step 3.3 Heating System'!A24</f>
        <v>FF System 13</v>
      </c>
      <c r="D388" s="863" t="str">
        <f t="shared" si="77"/>
        <v/>
      </c>
      <c r="E388" s="447" t="str">
        <f>IF('Step 3.3 Heating System'!B24=0,"",'Step 3.3 Heating System'!B24)</f>
        <v/>
      </c>
      <c r="F388" s="447" t="str">
        <f t="shared" si="78"/>
        <v/>
      </c>
      <c r="G388" s="447" t="str">
        <f>IF('Step 3.3 Heating System'!C24=0,"",TRIM('Step 3.3 Heating System'!C24))</f>
        <v/>
      </c>
      <c r="H388" s="447">
        <f>'Step 3.3 Heating System'!D24</f>
        <v>0</v>
      </c>
      <c r="I388" s="447">
        <f>'Step 3.3 Heating System'!E24</f>
        <v>0</v>
      </c>
      <c r="J388" s="995">
        <f>'Step 3.3 Heating System'!F24</f>
        <v>0</v>
      </c>
      <c r="K388" s="952">
        <f>'Step 3.3 Heating System'!G24</f>
        <v>0</v>
      </c>
      <c r="L388" s="996">
        <f>'Step 3.3 Heating System'!H24</f>
        <v>0</v>
      </c>
      <c r="M388" s="996">
        <f>'Step 3.3 Heating System'!I24</f>
        <v>0</v>
      </c>
      <c r="N388" s="996" t="str">
        <f>'Step 3.3 Heating System'!J24</f>
        <v/>
      </c>
      <c r="O388" s="953">
        <f>'Step 3.3 Heating System'!K24</f>
        <v>0</v>
      </c>
      <c r="P388" s="996">
        <f>'Step 3.3 Heating System'!L24</f>
        <v>0</v>
      </c>
      <c r="Q388" s="995">
        <f>'Step 3.3 Heating System'!M24</f>
        <v>0</v>
      </c>
      <c r="R388" s="995">
        <f>'Step 3.3 Heating System'!N24</f>
        <v>0</v>
      </c>
      <c r="S388" s="995">
        <f>'Step 3.3 Heating System'!O24</f>
        <v>0</v>
      </c>
      <c r="T388" s="995">
        <f>'Step 3.3 Heating System'!P24</f>
        <v>0</v>
      </c>
      <c r="U388" s="997">
        <f>'Step 3.3 Heating System'!Q24</f>
        <v>0</v>
      </c>
      <c r="V388" s="997">
        <f>'Step 3.3 Heating System'!R24</f>
        <v>0</v>
      </c>
      <c r="W388" s="997">
        <f>'Step 3.3 Heating System'!S24</f>
        <v>0</v>
      </c>
      <c r="X388" s="997">
        <f>'Step 3.3 Heating System'!T24</f>
        <v>0</v>
      </c>
      <c r="Y388" s="997">
        <f>'Step 3.3 Heating System'!U24</f>
        <v>0</v>
      </c>
      <c r="Z388" s="997" t="str">
        <f>'Step 3.3 Heating System'!V24</f>
        <v/>
      </c>
      <c r="AA388" s="952">
        <f>'Step 3.3 Heating System'!W24</f>
        <v>0</v>
      </c>
      <c r="AB388" s="997" t="str">
        <f t="shared" si="76"/>
        <v/>
      </c>
      <c r="AC388" s="447" t="str">
        <f t="shared" si="79"/>
        <v/>
      </c>
      <c r="AD388" s="918" t="str">
        <f>'Step 3.3 Heating System'!AB24</f>
        <v/>
      </c>
    </row>
    <row r="389" spans="1:30" x14ac:dyDescent="0.25">
      <c r="A389" s="449" t="str">
        <f t="shared" si="75"/>
        <v/>
      </c>
      <c r="B389" s="449" t="str">
        <f>IF(G389="","",A389&amp;SUBSTITUTE(_xlfn.XLOOKUP(G389,'Step 3.3 Heating System'!$C$12:$C$111,'Step 3.1 Site Details'!$C$10:$C$109,"",0,1),"uilding ",""))</f>
        <v/>
      </c>
      <c r="C389" s="449" t="str">
        <f>'Step 3.3 Heating System'!A25</f>
        <v>FF System 14</v>
      </c>
      <c r="D389" s="863" t="str">
        <f t="shared" si="77"/>
        <v/>
      </c>
      <c r="E389" s="447" t="str">
        <f>IF('Step 3.3 Heating System'!B25=0,"",'Step 3.3 Heating System'!B25)</f>
        <v/>
      </c>
      <c r="F389" s="447" t="str">
        <f t="shared" si="78"/>
        <v/>
      </c>
      <c r="G389" s="447" t="str">
        <f>IF('Step 3.3 Heating System'!C25=0,"",TRIM('Step 3.3 Heating System'!C25))</f>
        <v/>
      </c>
      <c r="H389" s="447">
        <f>'Step 3.3 Heating System'!D25</f>
        <v>0</v>
      </c>
      <c r="I389" s="447">
        <f>'Step 3.3 Heating System'!E25</f>
        <v>0</v>
      </c>
      <c r="J389" s="995">
        <f>'Step 3.3 Heating System'!F25</f>
        <v>0</v>
      </c>
      <c r="K389" s="952">
        <f>'Step 3.3 Heating System'!G25</f>
        <v>0</v>
      </c>
      <c r="L389" s="996">
        <f>'Step 3.3 Heating System'!H25</f>
        <v>0</v>
      </c>
      <c r="M389" s="996">
        <f>'Step 3.3 Heating System'!I25</f>
        <v>0</v>
      </c>
      <c r="N389" s="996" t="str">
        <f>'Step 3.3 Heating System'!J25</f>
        <v/>
      </c>
      <c r="O389" s="953">
        <f>'Step 3.3 Heating System'!K25</f>
        <v>0</v>
      </c>
      <c r="P389" s="996">
        <f>'Step 3.3 Heating System'!L25</f>
        <v>0</v>
      </c>
      <c r="Q389" s="995">
        <f>'Step 3.3 Heating System'!M25</f>
        <v>0</v>
      </c>
      <c r="R389" s="995">
        <f>'Step 3.3 Heating System'!N25</f>
        <v>0</v>
      </c>
      <c r="S389" s="995">
        <f>'Step 3.3 Heating System'!O25</f>
        <v>0</v>
      </c>
      <c r="T389" s="995">
        <f>'Step 3.3 Heating System'!P25</f>
        <v>0</v>
      </c>
      <c r="U389" s="997">
        <f>'Step 3.3 Heating System'!Q25</f>
        <v>0</v>
      </c>
      <c r="V389" s="997">
        <f>'Step 3.3 Heating System'!R25</f>
        <v>0</v>
      </c>
      <c r="W389" s="997">
        <f>'Step 3.3 Heating System'!S25</f>
        <v>0</v>
      </c>
      <c r="X389" s="997">
        <f>'Step 3.3 Heating System'!T25</f>
        <v>0</v>
      </c>
      <c r="Y389" s="997">
        <f>'Step 3.3 Heating System'!U25</f>
        <v>0</v>
      </c>
      <c r="Z389" s="997" t="str">
        <f>'Step 3.3 Heating System'!V25</f>
        <v/>
      </c>
      <c r="AA389" s="952">
        <f>'Step 3.3 Heating System'!W25</f>
        <v>0</v>
      </c>
      <c r="AB389" s="997" t="str">
        <f t="shared" si="76"/>
        <v/>
      </c>
      <c r="AC389" s="447" t="str">
        <f t="shared" si="79"/>
        <v/>
      </c>
      <c r="AD389" s="918" t="str">
        <f>'Step 3.3 Heating System'!AB25</f>
        <v/>
      </c>
    </row>
    <row r="390" spans="1:30" x14ac:dyDescent="0.25">
      <c r="A390" s="449" t="str">
        <f t="shared" si="75"/>
        <v/>
      </c>
      <c r="B390" s="449" t="str">
        <f>IF(G390="","",A390&amp;SUBSTITUTE(_xlfn.XLOOKUP(G390,'Step 3.3 Heating System'!$C$12:$C$111,'Step 3.1 Site Details'!$C$10:$C$109,"",0,1),"uilding ",""))</f>
        <v/>
      </c>
      <c r="C390" s="449" t="str">
        <f>'Step 3.3 Heating System'!A26</f>
        <v>FF System 15</v>
      </c>
      <c r="D390" s="863" t="str">
        <f t="shared" si="77"/>
        <v/>
      </c>
      <c r="E390" s="447" t="str">
        <f>IF('Step 3.3 Heating System'!B26=0,"",'Step 3.3 Heating System'!B26)</f>
        <v/>
      </c>
      <c r="F390" s="447" t="str">
        <f t="shared" si="78"/>
        <v/>
      </c>
      <c r="G390" s="447" t="str">
        <f>IF('Step 3.3 Heating System'!C26=0,"",TRIM('Step 3.3 Heating System'!C26))</f>
        <v/>
      </c>
      <c r="H390" s="447">
        <f>'Step 3.3 Heating System'!D26</f>
        <v>0</v>
      </c>
      <c r="I390" s="447">
        <f>'Step 3.3 Heating System'!E26</f>
        <v>0</v>
      </c>
      <c r="J390" s="995">
        <f>'Step 3.3 Heating System'!F26</f>
        <v>0</v>
      </c>
      <c r="K390" s="952">
        <f>'Step 3.3 Heating System'!G26</f>
        <v>0</v>
      </c>
      <c r="L390" s="996">
        <f>'Step 3.3 Heating System'!H26</f>
        <v>0</v>
      </c>
      <c r="M390" s="996">
        <f>'Step 3.3 Heating System'!I26</f>
        <v>0</v>
      </c>
      <c r="N390" s="996" t="str">
        <f>'Step 3.3 Heating System'!J26</f>
        <v/>
      </c>
      <c r="O390" s="953">
        <f>'Step 3.3 Heating System'!K26</f>
        <v>0</v>
      </c>
      <c r="P390" s="996">
        <f>'Step 3.3 Heating System'!L26</f>
        <v>0</v>
      </c>
      <c r="Q390" s="995">
        <f>'Step 3.3 Heating System'!M26</f>
        <v>0</v>
      </c>
      <c r="R390" s="995">
        <f>'Step 3.3 Heating System'!N26</f>
        <v>0</v>
      </c>
      <c r="S390" s="995">
        <f>'Step 3.3 Heating System'!O26</f>
        <v>0</v>
      </c>
      <c r="T390" s="995">
        <f>'Step 3.3 Heating System'!P26</f>
        <v>0</v>
      </c>
      <c r="U390" s="997">
        <f>'Step 3.3 Heating System'!Q26</f>
        <v>0</v>
      </c>
      <c r="V390" s="997">
        <f>'Step 3.3 Heating System'!R26</f>
        <v>0</v>
      </c>
      <c r="W390" s="997">
        <f>'Step 3.3 Heating System'!S26</f>
        <v>0</v>
      </c>
      <c r="X390" s="997">
        <f>'Step 3.3 Heating System'!T26</f>
        <v>0</v>
      </c>
      <c r="Y390" s="997">
        <f>'Step 3.3 Heating System'!U26</f>
        <v>0</v>
      </c>
      <c r="Z390" s="997" t="str">
        <f>'Step 3.3 Heating System'!V26</f>
        <v/>
      </c>
      <c r="AA390" s="952">
        <f>'Step 3.3 Heating System'!W26</f>
        <v>0</v>
      </c>
      <c r="AB390" s="997" t="str">
        <f t="shared" si="76"/>
        <v/>
      </c>
      <c r="AC390" s="447" t="str">
        <f t="shared" si="79"/>
        <v/>
      </c>
      <c r="AD390" s="918" t="str">
        <f>'Step 3.3 Heating System'!AB26</f>
        <v/>
      </c>
    </row>
    <row r="391" spans="1:30" x14ac:dyDescent="0.25">
      <c r="A391" s="449" t="str">
        <f t="shared" si="75"/>
        <v/>
      </c>
      <c r="B391" s="449" t="str">
        <f>IF(G391="","",A391&amp;SUBSTITUTE(_xlfn.XLOOKUP(G391,'Step 3.3 Heating System'!$C$12:$C$111,'Step 3.1 Site Details'!$C$10:$C$109,"",0,1),"uilding ",""))</f>
        <v/>
      </c>
      <c r="C391" s="449" t="str">
        <f>'Step 3.3 Heating System'!A27</f>
        <v>FF System 16</v>
      </c>
      <c r="D391" s="863" t="str">
        <f t="shared" si="77"/>
        <v/>
      </c>
      <c r="E391" s="447" t="str">
        <f>IF('Step 3.3 Heating System'!B27=0,"",'Step 3.3 Heating System'!B27)</f>
        <v/>
      </c>
      <c r="F391" s="447" t="str">
        <f t="shared" si="78"/>
        <v/>
      </c>
      <c r="G391" s="447" t="str">
        <f>IF('Step 3.3 Heating System'!C27=0,"",TRIM('Step 3.3 Heating System'!C27))</f>
        <v/>
      </c>
      <c r="H391" s="447">
        <f>'Step 3.3 Heating System'!D27</f>
        <v>0</v>
      </c>
      <c r="I391" s="447">
        <f>'Step 3.3 Heating System'!E27</f>
        <v>0</v>
      </c>
      <c r="J391" s="995">
        <f>'Step 3.3 Heating System'!F27</f>
        <v>0</v>
      </c>
      <c r="K391" s="952">
        <f>'Step 3.3 Heating System'!G27</f>
        <v>0</v>
      </c>
      <c r="L391" s="996">
        <f>'Step 3.3 Heating System'!H27</f>
        <v>0</v>
      </c>
      <c r="M391" s="996">
        <f>'Step 3.3 Heating System'!I27</f>
        <v>0</v>
      </c>
      <c r="N391" s="996" t="str">
        <f>'Step 3.3 Heating System'!J27</f>
        <v/>
      </c>
      <c r="O391" s="953">
        <f>'Step 3.3 Heating System'!K27</f>
        <v>0</v>
      </c>
      <c r="P391" s="996">
        <f>'Step 3.3 Heating System'!L27</f>
        <v>0</v>
      </c>
      <c r="Q391" s="995">
        <f>'Step 3.3 Heating System'!M27</f>
        <v>0</v>
      </c>
      <c r="R391" s="995">
        <f>'Step 3.3 Heating System'!N27</f>
        <v>0</v>
      </c>
      <c r="S391" s="995">
        <f>'Step 3.3 Heating System'!O27</f>
        <v>0</v>
      </c>
      <c r="T391" s="995">
        <f>'Step 3.3 Heating System'!P27</f>
        <v>0</v>
      </c>
      <c r="U391" s="997">
        <f>'Step 3.3 Heating System'!Q27</f>
        <v>0</v>
      </c>
      <c r="V391" s="997">
        <f>'Step 3.3 Heating System'!R27</f>
        <v>0</v>
      </c>
      <c r="W391" s="997">
        <f>'Step 3.3 Heating System'!S27</f>
        <v>0</v>
      </c>
      <c r="X391" s="997">
        <f>'Step 3.3 Heating System'!T27</f>
        <v>0</v>
      </c>
      <c r="Y391" s="997">
        <f>'Step 3.3 Heating System'!U27</f>
        <v>0</v>
      </c>
      <c r="Z391" s="997" t="str">
        <f>'Step 3.3 Heating System'!V27</f>
        <v/>
      </c>
      <c r="AA391" s="952">
        <f>'Step 3.3 Heating System'!W27</f>
        <v>0</v>
      </c>
      <c r="AB391" s="997" t="str">
        <f t="shared" si="76"/>
        <v/>
      </c>
      <c r="AC391" s="447" t="str">
        <f t="shared" si="79"/>
        <v/>
      </c>
      <c r="AD391" s="918" t="str">
        <f>'Step 3.3 Heating System'!AB27</f>
        <v/>
      </c>
    </row>
    <row r="392" spans="1:30" x14ac:dyDescent="0.25">
      <c r="A392" s="449" t="str">
        <f t="shared" si="75"/>
        <v/>
      </c>
      <c r="B392" s="449" t="str">
        <f>IF(G392="","",A392&amp;SUBSTITUTE(_xlfn.XLOOKUP(G392,'Step 3.3 Heating System'!$C$12:$C$111,'Step 3.1 Site Details'!$C$10:$C$109,"",0,1),"uilding ",""))</f>
        <v/>
      </c>
      <c r="C392" s="449" t="str">
        <f>'Step 3.3 Heating System'!A28</f>
        <v>FF System 17</v>
      </c>
      <c r="D392" s="863" t="str">
        <f t="shared" si="77"/>
        <v/>
      </c>
      <c r="E392" s="447" t="str">
        <f>IF('Step 3.3 Heating System'!B28=0,"",'Step 3.3 Heating System'!B28)</f>
        <v/>
      </c>
      <c r="F392" s="447" t="str">
        <f t="shared" si="78"/>
        <v/>
      </c>
      <c r="G392" s="447" t="str">
        <f>IF('Step 3.3 Heating System'!C28=0,"",TRIM('Step 3.3 Heating System'!C28))</f>
        <v/>
      </c>
      <c r="H392" s="447">
        <f>'Step 3.3 Heating System'!D28</f>
        <v>0</v>
      </c>
      <c r="I392" s="447">
        <f>'Step 3.3 Heating System'!E28</f>
        <v>0</v>
      </c>
      <c r="J392" s="995">
        <f>'Step 3.3 Heating System'!F28</f>
        <v>0</v>
      </c>
      <c r="K392" s="952">
        <f>'Step 3.3 Heating System'!G28</f>
        <v>0</v>
      </c>
      <c r="L392" s="996">
        <f>'Step 3.3 Heating System'!H28</f>
        <v>0</v>
      </c>
      <c r="M392" s="996">
        <f>'Step 3.3 Heating System'!I28</f>
        <v>0</v>
      </c>
      <c r="N392" s="996" t="str">
        <f>'Step 3.3 Heating System'!J28</f>
        <v/>
      </c>
      <c r="O392" s="953">
        <f>'Step 3.3 Heating System'!K28</f>
        <v>0</v>
      </c>
      <c r="P392" s="996">
        <f>'Step 3.3 Heating System'!L28</f>
        <v>0</v>
      </c>
      <c r="Q392" s="995">
        <f>'Step 3.3 Heating System'!M28</f>
        <v>0</v>
      </c>
      <c r="R392" s="995">
        <f>'Step 3.3 Heating System'!N28</f>
        <v>0</v>
      </c>
      <c r="S392" s="995">
        <f>'Step 3.3 Heating System'!O28</f>
        <v>0</v>
      </c>
      <c r="T392" s="995">
        <f>'Step 3.3 Heating System'!P28</f>
        <v>0</v>
      </c>
      <c r="U392" s="997">
        <f>'Step 3.3 Heating System'!Q28</f>
        <v>0</v>
      </c>
      <c r="V392" s="997">
        <f>'Step 3.3 Heating System'!R28</f>
        <v>0</v>
      </c>
      <c r="W392" s="997">
        <f>'Step 3.3 Heating System'!S28</f>
        <v>0</v>
      </c>
      <c r="X392" s="997">
        <f>'Step 3.3 Heating System'!T28</f>
        <v>0</v>
      </c>
      <c r="Y392" s="997">
        <f>'Step 3.3 Heating System'!U28</f>
        <v>0</v>
      </c>
      <c r="Z392" s="997" t="str">
        <f>'Step 3.3 Heating System'!V28</f>
        <v/>
      </c>
      <c r="AA392" s="952">
        <f>'Step 3.3 Heating System'!W28</f>
        <v>0</v>
      </c>
      <c r="AB392" s="997" t="str">
        <f t="shared" si="76"/>
        <v/>
      </c>
      <c r="AC392" s="447" t="str">
        <f t="shared" si="79"/>
        <v/>
      </c>
      <c r="AD392" s="918" t="str">
        <f>'Step 3.3 Heating System'!AB28</f>
        <v/>
      </c>
    </row>
    <row r="393" spans="1:30" x14ac:dyDescent="0.25">
      <c r="A393" s="449" t="str">
        <f t="shared" si="75"/>
        <v/>
      </c>
      <c r="B393" s="449" t="str">
        <f>IF(G393="","",A393&amp;SUBSTITUTE(_xlfn.XLOOKUP(G393,'Step 3.3 Heating System'!$C$12:$C$111,'Step 3.1 Site Details'!$C$10:$C$109,"",0,1),"uilding ",""))</f>
        <v/>
      </c>
      <c r="C393" s="449" t="str">
        <f>'Step 3.3 Heating System'!A29</f>
        <v>FF System 18</v>
      </c>
      <c r="D393" s="863" t="str">
        <f t="shared" si="77"/>
        <v/>
      </c>
      <c r="E393" s="447" t="str">
        <f>IF('Step 3.3 Heating System'!B29=0,"",'Step 3.3 Heating System'!B29)</f>
        <v/>
      </c>
      <c r="F393" s="447" t="str">
        <f t="shared" si="78"/>
        <v/>
      </c>
      <c r="G393" s="447" t="str">
        <f>IF('Step 3.3 Heating System'!C29=0,"",TRIM('Step 3.3 Heating System'!C29))</f>
        <v/>
      </c>
      <c r="H393" s="447">
        <f>'Step 3.3 Heating System'!D29</f>
        <v>0</v>
      </c>
      <c r="I393" s="447">
        <f>'Step 3.3 Heating System'!E29</f>
        <v>0</v>
      </c>
      <c r="J393" s="995">
        <f>'Step 3.3 Heating System'!F29</f>
        <v>0</v>
      </c>
      <c r="K393" s="952">
        <f>'Step 3.3 Heating System'!G29</f>
        <v>0</v>
      </c>
      <c r="L393" s="996">
        <f>'Step 3.3 Heating System'!H29</f>
        <v>0</v>
      </c>
      <c r="M393" s="996">
        <f>'Step 3.3 Heating System'!I29</f>
        <v>0</v>
      </c>
      <c r="N393" s="996" t="str">
        <f>'Step 3.3 Heating System'!J29</f>
        <v/>
      </c>
      <c r="O393" s="953">
        <f>'Step 3.3 Heating System'!K29</f>
        <v>0</v>
      </c>
      <c r="P393" s="996">
        <f>'Step 3.3 Heating System'!L29</f>
        <v>0</v>
      </c>
      <c r="Q393" s="995">
        <f>'Step 3.3 Heating System'!M29</f>
        <v>0</v>
      </c>
      <c r="R393" s="995">
        <f>'Step 3.3 Heating System'!N29</f>
        <v>0</v>
      </c>
      <c r="S393" s="995">
        <f>'Step 3.3 Heating System'!O29</f>
        <v>0</v>
      </c>
      <c r="T393" s="995">
        <f>'Step 3.3 Heating System'!P29</f>
        <v>0</v>
      </c>
      <c r="U393" s="997">
        <f>'Step 3.3 Heating System'!Q29</f>
        <v>0</v>
      </c>
      <c r="V393" s="997">
        <f>'Step 3.3 Heating System'!R29</f>
        <v>0</v>
      </c>
      <c r="W393" s="997">
        <f>'Step 3.3 Heating System'!S29</f>
        <v>0</v>
      </c>
      <c r="X393" s="997">
        <f>'Step 3.3 Heating System'!T29</f>
        <v>0</v>
      </c>
      <c r="Y393" s="997">
        <f>'Step 3.3 Heating System'!U29</f>
        <v>0</v>
      </c>
      <c r="Z393" s="997" t="str">
        <f>'Step 3.3 Heating System'!V29</f>
        <v/>
      </c>
      <c r="AA393" s="952">
        <f>'Step 3.3 Heating System'!W29</f>
        <v>0</v>
      </c>
      <c r="AB393" s="997" t="str">
        <f t="shared" si="76"/>
        <v/>
      </c>
      <c r="AC393" s="447" t="str">
        <f t="shared" si="79"/>
        <v/>
      </c>
      <c r="AD393" s="918" t="str">
        <f>'Step 3.3 Heating System'!AB29</f>
        <v/>
      </c>
    </row>
    <row r="394" spans="1:30" x14ac:dyDescent="0.25">
      <c r="A394" s="449" t="str">
        <f t="shared" si="75"/>
        <v/>
      </c>
      <c r="B394" s="449" t="str">
        <f>IF(G394="","",A394&amp;SUBSTITUTE(_xlfn.XLOOKUP(G394,'Step 3.3 Heating System'!$C$12:$C$111,'Step 3.1 Site Details'!$C$10:$C$109,"",0,1),"uilding ",""))</f>
        <v/>
      </c>
      <c r="C394" s="449" t="str">
        <f>'Step 3.3 Heating System'!A30</f>
        <v>FF System 19</v>
      </c>
      <c r="D394" s="863" t="str">
        <f t="shared" si="77"/>
        <v/>
      </c>
      <c r="E394" s="447" t="str">
        <f>IF('Step 3.3 Heating System'!B30=0,"",'Step 3.3 Heating System'!B30)</f>
        <v/>
      </c>
      <c r="F394" s="447" t="str">
        <f t="shared" si="78"/>
        <v/>
      </c>
      <c r="G394" s="447" t="str">
        <f>IF('Step 3.3 Heating System'!C30=0,"",TRIM('Step 3.3 Heating System'!C30))</f>
        <v/>
      </c>
      <c r="H394" s="447">
        <f>'Step 3.3 Heating System'!D30</f>
        <v>0</v>
      </c>
      <c r="I394" s="447">
        <f>'Step 3.3 Heating System'!E30</f>
        <v>0</v>
      </c>
      <c r="J394" s="995">
        <f>'Step 3.3 Heating System'!F30</f>
        <v>0</v>
      </c>
      <c r="K394" s="952">
        <f>'Step 3.3 Heating System'!G30</f>
        <v>0</v>
      </c>
      <c r="L394" s="996">
        <f>'Step 3.3 Heating System'!H30</f>
        <v>0</v>
      </c>
      <c r="M394" s="996">
        <f>'Step 3.3 Heating System'!I30</f>
        <v>0</v>
      </c>
      <c r="N394" s="996" t="str">
        <f>'Step 3.3 Heating System'!J30</f>
        <v/>
      </c>
      <c r="O394" s="953">
        <f>'Step 3.3 Heating System'!K30</f>
        <v>0</v>
      </c>
      <c r="P394" s="996">
        <f>'Step 3.3 Heating System'!L30</f>
        <v>0</v>
      </c>
      <c r="Q394" s="995">
        <f>'Step 3.3 Heating System'!M30</f>
        <v>0</v>
      </c>
      <c r="R394" s="995">
        <f>'Step 3.3 Heating System'!N30</f>
        <v>0</v>
      </c>
      <c r="S394" s="995">
        <f>'Step 3.3 Heating System'!O30</f>
        <v>0</v>
      </c>
      <c r="T394" s="995">
        <f>'Step 3.3 Heating System'!P30</f>
        <v>0</v>
      </c>
      <c r="U394" s="997">
        <f>'Step 3.3 Heating System'!Q30</f>
        <v>0</v>
      </c>
      <c r="V394" s="997">
        <f>'Step 3.3 Heating System'!R30</f>
        <v>0</v>
      </c>
      <c r="W394" s="997">
        <f>'Step 3.3 Heating System'!S30</f>
        <v>0</v>
      </c>
      <c r="X394" s="997">
        <f>'Step 3.3 Heating System'!T30</f>
        <v>0</v>
      </c>
      <c r="Y394" s="997">
        <f>'Step 3.3 Heating System'!U30</f>
        <v>0</v>
      </c>
      <c r="Z394" s="997" t="str">
        <f>'Step 3.3 Heating System'!V30</f>
        <v/>
      </c>
      <c r="AA394" s="952">
        <f>'Step 3.3 Heating System'!W30</f>
        <v>0</v>
      </c>
      <c r="AB394" s="997" t="str">
        <f t="shared" si="76"/>
        <v/>
      </c>
      <c r="AC394" s="447" t="str">
        <f t="shared" si="79"/>
        <v/>
      </c>
      <c r="AD394" s="918" t="str">
        <f>'Step 3.3 Heating System'!AB30</f>
        <v/>
      </c>
    </row>
    <row r="395" spans="1:30" x14ac:dyDescent="0.25">
      <c r="A395" s="449" t="str">
        <f t="shared" si="75"/>
        <v/>
      </c>
      <c r="B395" s="449" t="str">
        <f>IF(G395="","",A395&amp;SUBSTITUTE(_xlfn.XLOOKUP(G395,'Step 3.3 Heating System'!$C$12:$C$111,'Step 3.1 Site Details'!$C$10:$C$109,"",0,1),"uilding ",""))</f>
        <v/>
      </c>
      <c r="C395" s="449" t="str">
        <f>'Step 3.3 Heating System'!A31</f>
        <v>FF System 20</v>
      </c>
      <c r="D395" s="863" t="str">
        <f t="shared" si="77"/>
        <v/>
      </c>
      <c r="E395" s="447" t="str">
        <f>IF('Step 3.3 Heating System'!B31=0,"",'Step 3.3 Heating System'!B31)</f>
        <v/>
      </c>
      <c r="F395" s="447" t="str">
        <f t="shared" si="78"/>
        <v/>
      </c>
      <c r="G395" s="447" t="str">
        <f>IF('Step 3.3 Heating System'!C31=0,"",TRIM('Step 3.3 Heating System'!C31))</f>
        <v/>
      </c>
      <c r="H395" s="447">
        <f>'Step 3.3 Heating System'!D31</f>
        <v>0</v>
      </c>
      <c r="I395" s="447">
        <f>'Step 3.3 Heating System'!E31</f>
        <v>0</v>
      </c>
      <c r="J395" s="995">
        <f>'Step 3.3 Heating System'!F31</f>
        <v>0</v>
      </c>
      <c r="K395" s="952">
        <f>'Step 3.3 Heating System'!G31</f>
        <v>0</v>
      </c>
      <c r="L395" s="996">
        <f>'Step 3.3 Heating System'!H31</f>
        <v>0</v>
      </c>
      <c r="M395" s="996">
        <f>'Step 3.3 Heating System'!I31</f>
        <v>0</v>
      </c>
      <c r="N395" s="996" t="str">
        <f>'Step 3.3 Heating System'!J31</f>
        <v/>
      </c>
      <c r="O395" s="953">
        <f>'Step 3.3 Heating System'!K31</f>
        <v>0</v>
      </c>
      <c r="P395" s="996">
        <f>'Step 3.3 Heating System'!L31</f>
        <v>0</v>
      </c>
      <c r="Q395" s="995">
        <f>'Step 3.3 Heating System'!M31</f>
        <v>0</v>
      </c>
      <c r="R395" s="995">
        <f>'Step 3.3 Heating System'!N31</f>
        <v>0</v>
      </c>
      <c r="S395" s="995">
        <f>'Step 3.3 Heating System'!O31</f>
        <v>0</v>
      </c>
      <c r="T395" s="995">
        <f>'Step 3.3 Heating System'!P31</f>
        <v>0</v>
      </c>
      <c r="U395" s="997">
        <f>'Step 3.3 Heating System'!Q31</f>
        <v>0</v>
      </c>
      <c r="V395" s="997">
        <f>'Step 3.3 Heating System'!R31</f>
        <v>0</v>
      </c>
      <c r="W395" s="997">
        <f>'Step 3.3 Heating System'!S31</f>
        <v>0</v>
      </c>
      <c r="X395" s="997">
        <f>'Step 3.3 Heating System'!T31</f>
        <v>0</v>
      </c>
      <c r="Y395" s="997">
        <f>'Step 3.3 Heating System'!U31</f>
        <v>0</v>
      </c>
      <c r="Z395" s="997" t="str">
        <f>'Step 3.3 Heating System'!V31</f>
        <v/>
      </c>
      <c r="AA395" s="952">
        <f>'Step 3.3 Heating System'!W31</f>
        <v>0</v>
      </c>
      <c r="AB395" s="997" t="str">
        <f t="shared" si="76"/>
        <v/>
      </c>
      <c r="AC395" s="447" t="str">
        <f t="shared" si="79"/>
        <v/>
      </c>
      <c r="AD395" s="918" t="str">
        <f>'Step 3.3 Heating System'!AB31</f>
        <v/>
      </c>
    </row>
    <row r="396" spans="1:30" x14ac:dyDescent="0.25">
      <c r="A396" s="449" t="str">
        <f t="shared" si="75"/>
        <v/>
      </c>
      <c r="B396" s="449" t="str">
        <f>IF(G396="","",A396&amp;SUBSTITUTE(_xlfn.XLOOKUP(G396,'Step 3.3 Heating System'!$C$12:$C$111,'Step 3.1 Site Details'!$C$10:$C$109,"",0,1),"uilding ",""))</f>
        <v/>
      </c>
      <c r="C396" s="449" t="str">
        <f>'Step 3.3 Heating System'!A32</f>
        <v>FF System 21</v>
      </c>
      <c r="D396" s="863" t="str">
        <f t="shared" si="77"/>
        <v/>
      </c>
      <c r="E396" s="447" t="str">
        <f>IF('Step 3.3 Heating System'!B32=0,"",'Step 3.3 Heating System'!B32)</f>
        <v/>
      </c>
      <c r="F396" s="447" t="str">
        <f t="shared" si="78"/>
        <v/>
      </c>
      <c r="G396" s="447" t="str">
        <f>IF('Step 3.3 Heating System'!C32=0,"",TRIM('Step 3.3 Heating System'!C32))</f>
        <v/>
      </c>
      <c r="H396" s="447">
        <f>'Step 3.3 Heating System'!D32</f>
        <v>0</v>
      </c>
      <c r="I396" s="447">
        <f>'Step 3.3 Heating System'!E32</f>
        <v>0</v>
      </c>
      <c r="J396" s="995">
        <f>'Step 3.3 Heating System'!F32</f>
        <v>0</v>
      </c>
      <c r="K396" s="952">
        <f>'Step 3.3 Heating System'!G32</f>
        <v>0</v>
      </c>
      <c r="L396" s="996">
        <f>'Step 3.3 Heating System'!H32</f>
        <v>0</v>
      </c>
      <c r="M396" s="996">
        <f>'Step 3.3 Heating System'!I32</f>
        <v>0</v>
      </c>
      <c r="N396" s="996" t="str">
        <f>'Step 3.3 Heating System'!J32</f>
        <v/>
      </c>
      <c r="O396" s="953">
        <f>'Step 3.3 Heating System'!K32</f>
        <v>0</v>
      </c>
      <c r="P396" s="996">
        <f>'Step 3.3 Heating System'!L32</f>
        <v>0</v>
      </c>
      <c r="Q396" s="995">
        <f>'Step 3.3 Heating System'!M32</f>
        <v>0</v>
      </c>
      <c r="R396" s="995">
        <f>'Step 3.3 Heating System'!N32</f>
        <v>0</v>
      </c>
      <c r="S396" s="995">
        <f>'Step 3.3 Heating System'!O32</f>
        <v>0</v>
      </c>
      <c r="T396" s="995">
        <f>'Step 3.3 Heating System'!P32</f>
        <v>0</v>
      </c>
      <c r="U396" s="997">
        <f>'Step 3.3 Heating System'!Q32</f>
        <v>0</v>
      </c>
      <c r="V396" s="997">
        <f>'Step 3.3 Heating System'!R32</f>
        <v>0</v>
      </c>
      <c r="W396" s="997">
        <f>'Step 3.3 Heating System'!S32</f>
        <v>0</v>
      </c>
      <c r="X396" s="997">
        <f>'Step 3.3 Heating System'!T32</f>
        <v>0</v>
      </c>
      <c r="Y396" s="997">
        <f>'Step 3.3 Heating System'!U32</f>
        <v>0</v>
      </c>
      <c r="Z396" s="997" t="str">
        <f>'Step 3.3 Heating System'!V32</f>
        <v/>
      </c>
      <c r="AA396" s="952">
        <f>'Step 3.3 Heating System'!W32</f>
        <v>0</v>
      </c>
      <c r="AB396" s="997" t="str">
        <f t="shared" si="76"/>
        <v/>
      </c>
      <c r="AC396" s="447" t="str">
        <f t="shared" si="79"/>
        <v/>
      </c>
      <c r="AD396" s="918" t="str">
        <f>'Step 3.3 Heating System'!AB32</f>
        <v/>
      </c>
    </row>
    <row r="397" spans="1:30" x14ac:dyDescent="0.25">
      <c r="A397" s="449" t="str">
        <f t="shared" si="75"/>
        <v/>
      </c>
      <c r="B397" s="449" t="str">
        <f>IF(G397="","",A397&amp;SUBSTITUTE(_xlfn.XLOOKUP(G397,'Step 3.3 Heating System'!$C$12:$C$111,'Step 3.1 Site Details'!$C$10:$C$109,"",0,1),"uilding ",""))</f>
        <v/>
      </c>
      <c r="C397" s="449" t="str">
        <f>'Step 3.3 Heating System'!A33</f>
        <v>FF System 22</v>
      </c>
      <c r="D397" s="863" t="str">
        <f t="shared" si="77"/>
        <v/>
      </c>
      <c r="E397" s="447" t="str">
        <f>IF('Step 3.3 Heating System'!B33=0,"",'Step 3.3 Heating System'!B33)</f>
        <v/>
      </c>
      <c r="F397" s="447" t="str">
        <f t="shared" si="78"/>
        <v/>
      </c>
      <c r="G397" s="447" t="str">
        <f>IF('Step 3.3 Heating System'!C33=0,"",TRIM('Step 3.3 Heating System'!C33))</f>
        <v/>
      </c>
      <c r="H397" s="447">
        <f>'Step 3.3 Heating System'!D33</f>
        <v>0</v>
      </c>
      <c r="I397" s="447">
        <f>'Step 3.3 Heating System'!E33</f>
        <v>0</v>
      </c>
      <c r="J397" s="995">
        <f>'Step 3.3 Heating System'!F33</f>
        <v>0</v>
      </c>
      <c r="K397" s="952">
        <f>'Step 3.3 Heating System'!G33</f>
        <v>0</v>
      </c>
      <c r="L397" s="996">
        <f>'Step 3.3 Heating System'!H33</f>
        <v>0</v>
      </c>
      <c r="M397" s="996">
        <f>'Step 3.3 Heating System'!I33</f>
        <v>0</v>
      </c>
      <c r="N397" s="996" t="str">
        <f>'Step 3.3 Heating System'!J33</f>
        <v/>
      </c>
      <c r="O397" s="953">
        <f>'Step 3.3 Heating System'!K33</f>
        <v>0</v>
      </c>
      <c r="P397" s="996">
        <f>'Step 3.3 Heating System'!L33</f>
        <v>0</v>
      </c>
      <c r="Q397" s="995">
        <f>'Step 3.3 Heating System'!M33</f>
        <v>0</v>
      </c>
      <c r="R397" s="995">
        <f>'Step 3.3 Heating System'!N33</f>
        <v>0</v>
      </c>
      <c r="S397" s="995">
        <f>'Step 3.3 Heating System'!O33</f>
        <v>0</v>
      </c>
      <c r="T397" s="995">
        <f>'Step 3.3 Heating System'!P33</f>
        <v>0</v>
      </c>
      <c r="U397" s="997">
        <f>'Step 3.3 Heating System'!Q33</f>
        <v>0</v>
      </c>
      <c r="V397" s="997">
        <f>'Step 3.3 Heating System'!R33</f>
        <v>0</v>
      </c>
      <c r="W397" s="997">
        <f>'Step 3.3 Heating System'!S33</f>
        <v>0</v>
      </c>
      <c r="X397" s="997">
        <f>'Step 3.3 Heating System'!T33</f>
        <v>0</v>
      </c>
      <c r="Y397" s="997">
        <f>'Step 3.3 Heating System'!U33</f>
        <v>0</v>
      </c>
      <c r="Z397" s="997" t="str">
        <f>'Step 3.3 Heating System'!V33</f>
        <v/>
      </c>
      <c r="AA397" s="952">
        <f>'Step 3.3 Heating System'!W33</f>
        <v>0</v>
      </c>
      <c r="AB397" s="997" t="str">
        <f t="shared" si="76"/>
        <v/>
      </c>
      <c r="AC397" s="447" t="str">
        <f t="shared" si="79"/>
        <v/>
      </c>
      <c r="AD397" s="918" t="str">
        <f>'Step 3.3 Heating System'!AB33</f>
        <v/>
      </c>
    </row>
    <row r="398" spans="1:30" x14ac:dyDescent="0.25">
      <c r="A398" s="449" t="str">
        <f t="shared" si="75"/>
        <v/>
      </c>
      <c r="B398" s="449" t="str">
        <f>IF(G398="","",A398&amp;SUBSTITUTE(_xlfn.XLOOKUP(G398,'Step 3.3 Heating System'!$C$12:$C$111,'Step 3.1 Site Details'!$C$10:$C$109,"",0,1),"uilding ",""))</f>
        <v/>
      </c>
      <c r="C398" s="449" t="str">
        <f>'Step 3.3 Heating System'!A34</f>
        <v>FF System 23</v>
      </c>
      <c r="D398" s="863" t="str">
        <f t="shared" si="77"/>
        <v/>
      </c>
      <c r="E398" s="447" t="str">
        <f>IF('Step 3.3 Heating System'!B34=0,"",'Step 3.3 Heating System'!B34)</f>
        <v/>
      </c>
      <c r="F398" s="447" t="str">
        <f t="shared" si="78"/>
        <v/>
      </c>
      <c r="G398" s="447" t="str">
        <f>IF('Step 3.3 Heating System'!C34=0,"",TRIM('Step 3.3 Heating System'!C34))</f>
        <v/>
      </c>
      <c r="H398" s="447">
        <f>'Step 3.3 Heating System'!D34</f>
        <v>0</v>
      </c>
      <c r="I398" s="447">
        <f>'Step 3.3 Heating System'!E34</f>
        <v>0</v>
      </c>
      <c r="J398" s="995">
        <f>'Step 3.3 Heating System'!F34</f>
        <v>0</v>
      </c>
      <c r="K398" s="952">
        <f>'Step 3.3 Heating System'!G34</f>
        <v>0</v>
      </c>
      <c r="L398" s="996">
        <f>'Step 3.3 Heating System'!H34</f>
        <v>0</v>
      </c>
      <c r="M398" s="996">
        <f>'Step 3.3 Heating System'!I34</f>
        <v>0</v>
      </c>
      <c r="N398" s="996" t="str">
        <f>'Step 3.3 Heating System'!J34</f>
        <v/>
      </c>
      <c r="O398" s="953">
        <f>'Step 3.3 Heating System'!K34</f>
        <v>0</v>
      </c>
      <c r="P398" s="996">
        <f>'Step 3.3 Heating System'!L34</f>
        <v>0</v>
      </c>
      <c r="Q398" s="995">
        <f>'Step 3.3 Heating System'!M34</f>
        <v>0</v>
      </c>
      <c r="R398" s="995">
        <f>'Step 3.3 Heating System'!N34</f>
        <v>0</v>
      </c>
      <c r="S398" s="995">
        <f>'Step 3.3 Heating System'!O34</f>
        <v>0</v>
      </c>
      <c r="T398" s="995">
        <f>'Step 3.3 Heating System'!P34</f>
        <v>0</v>
      </c>
      <c r="U398" s="997">
        <f>'Step 3.3 Heating System'!Q34</f>
        <v>0</v>
      </c>
      <c r="V398" s="997">
        <f>'Step 3.3 Heating System'!R34</f>
        <v>0</v>
      </c>
      <c r="W398" s="997">
        <f>'Step 3.3 Heating System'!S34</f>
        <v>0</v>
      </c>
      <c r="X398" s="997">
        <f>'Step 3.3 Heating System'!T34</f>
        <v>0</v>
      </c>
      <c r="Y398" s="997">
        <f>'Step 3.3 Heating System'!U34</f>
        <v>0</v>
      </c>
      <c r="Z398" s="997" t="str">
        <f>'Step 3.3 Heating System'!V34</f>
        <v/>
      </c>
      <c r="AA398" s="952">
        <f>'Step 3.3 Heating System'!W34</f>
        <v>0</v>
      </c>
      <c r="AB398" s="997" t="str">
        <f t="shared" si="76"/>
        <v/>
      </c>
      <c r="AC398" s="447" t="str">
        <f t="shared" si="79"/>
        <v/>
      </c>
      <c r="AD398" s="918" t="str">
        <f>'Step 3.3 Heating System'!AB34</f>
        <v/>
      </c>
    </row>
    <row r="399" spans="1:30" x14ac:dyDescent="0.25">
      <c r="A399" s="449" t="str">
        <f t="shared" si="75"/>
        <v/>
      </c>
      <c r="B399" s="449" t="str">
        <f>IF(G399="","",A399&amp;SUBSTITUTE(_xlfn.XLOOKUP(G399,'Step 3.3 Heating System'!$C$12:$C$111,'Step 3.1 Site Details'!$C$10:$C$109,"",0,1),"uilding ",""))</f>
        <v/>
      </c>
      <c r="C399" s="449" t="str">
        <f>'Step 3.3 Heating System'!A35</f>
        <v>FF System 24</v>
      </c>
      <c r="D399" s="863" t="str">
        <f t="shared" si="77"/>
        <v/>
      </c>
      <c r="E399" s="447" t="str">
        <f>IF('Step 3.3 Heating System'!B35=0,"",'Step 3.3 Heating System'!B35)</f>
        <v/>
      </c>
      <c r="F399" s="447" t="str">
        <f t="shared" si="78"/>
        <v/>
      </c>
      <c r="G399" s="447" t="str">
        <f>IF('Step 3.3 Heating System'!C35=0,"",TRIM('Step 3.3 Heating System'!C35))</f>
        <v/>
      </c>
      <c r="H399" s="447">
        <f>'Step 3.3 Heating System'!D35</f>
        <v>0</v>
      </c>
      <c r="I399" s="447">
        <f>'Step 3.3 Heating System'!E35</f>
        <v>0</v>
      </c>
      <c r="J399" s="995">
        <f>'Step 3.3 Heating System'!F35</f>
        <v>0</v>
      </c>
      <c r="K399" s="952">
        <f>'Step 3.3 Heating System'!G35</f>
        <v>0</v>
      </c>
      <c r="L399" s="996">
        <f>'Step 3.3 Heating System'!H35</f>
        <v>0</v>
      </c>
      <c r="M399" s="996">
        <f>'Step 3.3 Heating System'!I35</f>
        <v>0</v>
      </c>
      <c r="N399" s="996" t="str">
        <f>'Step 3.3 Heating System'!J35</f>
        <v/>
      </c>
      <c r="O399" s="953">
        <f>'Step 3.3 Heating System'!K35</f>
        <v>0</v>
      </c>
      <c r="P399" s="996">
        <f>'Step 3.3 Heating System'!L35</f>
        <v>0</v>
      </c>
      <c r="Q399" s="995">
        <f>'Step 3.3 Heating System'!M35</f>
        <v>0</v>
      </c>
      <c r="R399" s="995">
        <f>'Step 3.3 Heating System'!N35</f>
        <v>0</v>
      </c>
      <c r="S399" s="995">
        <f>'Step 3.3 Heating System'!O35</f>
        <v>0</v>
      </c>
      <c r="T399" s="995">
        <f>'Step 3.3 Heating System'!P35</f>
        <v>0</v>
      </c>
      <c r="U399" s="997">
        <f>'Step 3.3 Heating System'!Q35</f>
        <v>0</v>
      </c>
      <c r="V399" s="997">
        <f>'Step 3.3 Heating System'!R35</f>
        <v>0</v>
      </c>
      <c r="W399" s="997">
        <f>'Step 3.3 Heating System'!S35</f>
        <v>0</v>
      </c>
      <c r="X399" s="997">
        <f>'Step 3.3 Heating System'!T35</f>
        <v>0</v>
      </c>
      <c r="Y399" s="997">
        <f>'Step 3.3 Heating System'!U35</f>
        <v>0</v>
      </c>
      <c r="Z399" s="997" t="str">
        <f>'Step 3.3 Heating System'!V35</f>
        <v/>
      </c>
      <c r="AA399" s="952">
        <f>'Step 3.3 Heating System'!W35</f>
        <v>0</v>
      </c>
      <c r="AB399" s="997" t="str">
        <f t="shared" si="76"/>
        <v/>
      </c>
      <c r="AC399" s="447" t="str">
        <f t="shared" si="79"/>
        <v/>
      </c>
      <c r="AD399" s="918" t="str">
        <f>'Step 3.3 Heating System'!AB35</f>
        <v/>
      </c>
    </row>
    <row r="400" spans="1:30" x14ac:dyDescent="0.25">
      <c r="A400" s="449" t="str">
        <f t="shared" si="75"/>
        <v/>
      </c>
      <c r="B400" s="449" t="str">
        <f>IF(G400="","",A400&amp;SUBSTITUTE(_xlfn.XLOOKUP(G400,'Step 3.3 Heating System'!$C$12:$C$111,'Step 3.1 Site Details'!$C$10:$C$109,"",0,1),"uilding ",""))</f>
        <v/>
      </c>
      <c r="C400" s="449" t="str">
        <f>'Step 3.3 Heating System'!A36</f>
        <v>FF System 25</v>
      </c>
      <c r="D400" s="863" t="str">
        <f t="shared" si="77"/>
        <v/>
      </c>
      <c r="E400" s="447" t="str">
        <f>IF('Step 3.3 Heating System'!B36=0,"",'Step 3.3 Heating System'!B36)</f>
        <v/>
      </c>
      <c r="F400" s="447" t="str">
        <f t="shared" si="78"/>
        <v/>
      </c>
      <c r="G400" s="447" t="str">
        <f>IF('Step 3.3 Heating System'!C36=0,"",TRIM('Step 3.3 Heating System'!C36))</f>
        <v/>
      </c>
      <c r="H400" s="447">
        <f>'Step 3.3 Heating System'!D36</f>
        <v>0</v>
      </c>
      <c r="I400" s="447">
        <f>'Step 3.3 Heating System'!E36</f>
        <v>0</v>
      </c>
      <c r="J400" s="995">
        <f>'Step 3.3 Heating System'!F36</f>
        <v>0</v>
      </c>
      <c r="K400" s="952">
        <f>'Step 3.3 Heating System'!G36</f>
        <v>0</v>
      </c>
      <c r="L400" s="996">
        <f>'Step 3.3 Heating System'!H36</f>
        <v>0</v>
      </c>
      <c r="M400" s="996">
        <f>'Step 3.3 Heating System'!I36</f>
        <v>0</v>
      </c>
      <c r="N400" s="996" t="str">
        <f>'Step 3.3 Heating System'!J36</f>
        <v/>
      </c>
      <c r="O400" s="953">
        <f>'Step 3.3 Heating System'!K36</f>
        <v>0</v>
      </c>
      <c r="P400" s="996">
        <f>'Step 3.3 Heating System'!L36</f>
        <v>0</v>
      </c>
      <c r="Q400" s="995">
        <f>'Step 3.3 Heating System'!M36</f>
        <v>0</v>
      </c>
      <c r="R400" s="995">
        <f>'Step 3.3 Heating System'!N36</f>
        <v>0</v>
      </c>
      <c r="S400" s="995">
        <f>'Step 3.3 Heating System'!O36</f>
        <v>0</v>
      </c>
      <c r="T400" s="995">
        <f>'Step 3.3 Heating System'!P36</f>
        <v>0</v>
      </c>
      <c r="U400" s="997">
        <f>'Step 3.3 Heating System'!Q36</f>
        <v>0</v>
      </c>
      <c r="V400" s="997">
        <f>'Step 3.3 Heating System'!R36</f>
        <v>0</v>
      </c>
      <c r="W400" s="997">
        <f>'Step 3.3 Heating System'!S36</f>
        <v>0</v>
      </c>
      <c r="X400" s="997">
        <f>'Step 3.3 Heating System'!T36</f>
        <v>0</v>
      </c>
      <c r="Y400" s="997">
        <f>'Step 3.3 Heating System'!U36</f>
        <v>0</v>
      </c>
      <c r="Z400" s="997" t="str">
        <f>'Step 3.3 Heating System'!V36</f>
        <v/>
      </c>
      <c r="AA400" s="952">
        <f>'Step 3.3 Heating System'!W36</f>
        <v>0</v>
      </c>
      <c r="AB400" s="997" t="str">
        <f t="shared" si="76"/>
        <v/>
      </c>
      <c r="AC400" s="447" t="str">
        <f t="shared" si="79"/>
        <v/>
      </c>
      <c r="AD400" s="918" t="str">
        <f>'Step 3.3 Heating System'!AB36</f>
        <v/>
      </c>
    </row>
    <row r="401" spans="1:30" x14ac:dyDescent="0.25">
      <c r="A401" s="449" t="str">
        <f t="shared" si="75"/>
        <v/>
      </c>
      <c r="B401" s="449" t="str">
        <f>IF(G401="","",A401&amp;SUBSTITUTE(_xlfn.XLOOKUP(G401,'Step 3.3 Heating System'!$C$12:$C$111,'Step 3.1 Site Details'!$C$10:$C$109,"",0,1),"uilding ",""))</f>
        <v/>
      </c>
      <c r="C401" s="449" t="str">
        <f>'Step 3.3 Heating System'!A37</f>
        <v>FF System 26</v>
      </c>
      <c r="D401" s="863" t="str">
        <f t="shared" si="77"/>
        <v/>
      </c>
      <c r="E401" s="447" t="str">
        <f>IF('Step 3.3 Heating System'!B37=0,"",'Step 3.3 Heating System'!B37)</f>
        <v/>
      </c>
      <c r="F401" s="447" t="str">
        <f t="shared" si="78"/>
        <v/>
      </c>
      <c r="G401" s="447" t="str">
        <f>IF('Step 3.3 Heating System'!C37=0,"",TRIM('Step 3.3 Heating System'!C37))</f>
        <v/>
      </c>
      <c r="H401" s="447">
        <f>'Step 3.3 Heating System'!D37</f>
        <v>0</v>
      </c>
      <c r="I401" s="447">
        <f>'Step 3.3 Heating System'!E37</f>
        <v>0</v>
      </c>
      <c r="J401" s="995">
        <f>'Step 3.3 Heating System'!F37</f>
        <v>0</v>
      </c>
      <c r="K401" s="952">
        <f>'Step 3.3 Heating System'!G37</f>
        <v>0</v>
      </c>
      <c r="L401" s="996">
        <f>'Step 3.3 Heating System'!H37</f>
        <v>0</v>
      </c>
      <c r="M401" s="996">
        <f>'Step 3.3 Heating System'!I37</f>
        <v>0</v>
      </c>
      <c r="N401" s="996" t="str">
        <f>'Step 3.3 Heating System'!J37</f>
        <v/>
      </c>
      <c r="O401" s="953">
        <f>'Step 3.3 Heating System'!K37</f>
        <v>0</v>
      </c>
      <c r="P401" s="996">
        <f>'Step 3.3 Heating System'!L37</f>
        <v>0</v>
      </c>
      <c r="Q401" s="995">
        <f>'Step 3.3 Heating System'!M37</f>
        <v>0</v>
      </c>
      <c r="R401" s="995">
        <f>'Step 3.3 Heating System'!N37</f>
        <v>0</v>
      </c>
      <c r="S401" s="995">
        <f>'Step 3.3 Heating System'!O37</f>
        <v>0</v>
      </c>
      <c r="T401" s="995">
        <f>'Step 3.3 Heating System'!P37</f>
        <v>0</v>
      </c>
      <c r="U401" s="997">
        <f>'Step 3.3 Heating System'!Q37</f>
        <v>0</v>
      </c>
      <c r="V401" s="997">
        <f>'Step 3.3 Heating System'!R37</f>
        <v>0</v>
      </c>
      <c r="W401" s="997">
        <f>'Step 3.3 Heating System'!S37</f>
        <v>0</v>
      </c>
      <c r="X401" s="997">
        <f>'Step 3.3 Heating System'!T37</f>
        <v>0</v>
      </c>
      <c r="Y401" s="997">
        <f>'Step 3.3 Heating System'!U37</f>
        <v>0</v>
      </c>
      <c r="Z401" s="997" t="str">
        <f>'Step 3.3 Heating System'!V37</f>
        <v/>
      </c>
      <c r="AA401" s="952">
        <f>'Step 3.3 Heating System'!W37</f>
        <v>0</v>
      </c>
      <c r="AB401" s="997" t="str">
        <f t="shared" si="76"/>
        <v/>
      </c>
      <c r="AC401" s="447" t="str">
        <f t="shared" si="79"/>
        <v/>
      </c>
      <c r="AD401" s="918" t="str">
        <f>'Step 3.3 Heating System'!AB37</f>
        <v/>
      </c>
    </row>
    <row r="402" spans="1:30" x14ac:dyDescent="0.25">
      <c r="A402" s="449" t="str">
        <f t="shared" si="75"/>
        <v/>
      </c>
      <c r="B402" s="449" t="str">
        <f>IF(G402="","",A402&amp;SUBSTITUTE(_xlfn.XLOOKUP(G402,'Step 3.3 Heating System'!$C$12:$C$111,'Step 3.1 Site Details'!$C$10:$C$109,"",0,1),"uilding ",""))</f>
        <v/>
      </c>
      <c r="C402" s="449" t="str">
        <f>'Step 3.3 Heating System'!A38</f>
        <v>FF System 27</v>
      </c>
      <c r="D402" s="863" t="str">
        <f t="shared" si="77"/>
        <v/>
      </c>
      <c r="E402" s="447" t="str">
        <f>IF('Step 3.3 Heating System'!B38=0,"",'Step 3.3 Heating System'!B38)</f>
        <v/>
      </c>
      <c r="F402" s="447" t="str">
        <f t="shared" si="78"/>
        <v/>
      </c>
      <c r="G402" s="447" t="str">
        <f>IF('Step 3.3 Heating System'!C38=0,"",TRIM('Step 3.3 Heating System'!C38))</f>
        <v/>
      </c>
      <c r="H402" s="447">
        <f>'Step 3.3 Heating System'!D38</f>
        <v>0</v>
      </c>
      <c r="I402" s="447">
        <f>'Step 3.3 Heating System'!E38</f>
        <v>0</v>
      </c>
      <c r="J402" s="995">
        <f>'Step 3.3 Heating System'!F38</f>
        <v>0</v>
      </c>
      <c r="K402" s="952">
        <f>'Step 3.3 Heating System'!G38</f>
        <v>0</v>
      </c>
      <c r="L402" s="996">
        <f>'Step 3.3 Heating System'!H38</f>
        <v>0</v>
      </c>
      <c r="M402" s="996">
        <f>'Step 3.3 Heating System'!I38</f>
        <v>0</v>
      </c>
      <c r="N402" s="996" t="str">
        <f>'Step 3.3 Heating System'!J38</f>
        <v/>
      </c>
      <c r="O402" s="953">
        <f>'Step 3.3 Heating System'!K38</f>
        <v>0</v>
      </c>
      <c r="P402" s="996">
        <f>'Step 3.3 Heating System'!L38</f>
        <v>0</v>
      </c>
      <c r="Q402" s="995">
        <f>'Step 3.3 Heating System'!M38</f>
        <v>0</v>
      </c>
      <c r="R402" s="995">
        <f>'Step 3.3 Heating System'!N38</f>
        <v>0</v>
      </c>
      <c r="S402" s="995">
        <f>'Step 3.3 Heating System'!O38</f>
        <v>0</v>
      </c>
      <c r="T402" s="995">
        <f>'Step 3.3 Heating System'!P38</f>
        <v>0</v>
      </c>
      <c r="U402" s="997">
        <f>'Step 3.3 Heating System'!Q38</f>
        <v>0</v>
      </c>
      <c r="V402" s="997">
        <f>'Step 3.3 Heating System'!R38</f>
        <v>0</v>
      </c>
      <c r="W402" s="997">
        <f>'Step 3.3 Heating System'!S38</f>
        <v>0</v>
      </c>
      <c r="X402" s="997">
        <f>'Step 3.3 Heating System'!T38</f>
        <v>0</v>
      </c>
      <c r="Y402" s="997">
        <f>'Step 3.3 Heating System'!U38</f>
        <v>0</v>
      </c>
      <c r="Z402" s="997" t="str">
        <f>'Step 3.3 Heating System'!V38</f>
        <v/>
      </c>
      <c r="AA402" s="952">
        <f>'Step 3.3 Heating System'!W38</f>
        <v>0</v>
      </c>
      <c r="AB402" s="997" t="str">
        <f t="shared" si="76"/>
        <v/>
      </c>
      <c r="AC402" s="447" t="str">
        <f t="shared" si="79"/>
        <v/>
      </c>
      <c r="AD402" s="918" t="str">
        <f>'Step 3.3 Heating System'!AB38</f>
        <v/>
      </c>
    </row>
    <row r="403" spans="1:30" x14ac:dyDescent="0.25">
      <c r="A403" s="449" t="str">
        <f t="shared" si="75"/>
        <v/>
      </c>
      <c r="B403" s="449" t="str">
        <f>IF(G403="","",A403&amp;SUBSTITUTE(_xlfn.XLOOKUP(G403,'Step 3.3 Heating System'!$C$12:$C$111,'Step 3.1 Site Details'!$C$10:$C$109,"",0,1),"uilding ",""))</f>
        <v/>
      </c>
      <c r="C403" s="449" t="str">
        <f>'Step 3.3 Heating System'!A39</f>
        <v>FF System 28</v>
      </c>
      <c r="D403" s="863" t="str">
        <f t="shared" si="77"/>
        <v/>
      </c>
      <c r="E403" s="447" t="str">
        <f>IF('Step 3.3 Heating System'!B39=0,"",'Step 3.3 Heating System'!B39)</f>
        <v/>
      </c>
      <c r="F403" s="447" t="str">
        <f t="shared" si="78"/>
        <v/>
      </c>
      <c r="G403" s="447" t="str">
        <f>IF('Step 3.3 Heating System'!C39=0,"",TRIM('Step 3.3 Heating System'!C39))</f>
        <v/>
      </c>
      <c r="H403" s="447">
        <f>'Step 3.3 Heating System'!D39</f>
        <v>0</v>
      </c>
      <c r="I403" s="447">
        <f>'Step 3.3 Heating System'!E39</f>
        <v>0</v>
      </c>
      <c r="J403" s="995">
        <f>'Step 3.3 Heating System'!F39</f>
        <v>0</v>
      </c>
      <c r="K403" s="952">
        <f>'Step 3.3 Heating System'!G39</f>
        <v>0</v>
      </c>
      <c r="L403" s="996">
        <f>'Step 3.3 Heating System'!H39</f>
        <v>0</v>
      </c>
      <c r="M403" s="996">
        <f>'Step 3.3 Heating System'!I39</f>
        <v>0</v>
      </c>
      <c r="N403" s="996" t="str">
        <f>'Step 3.3 Heating System'!J39</f>
        <v/>
      </c>
      <c r="O403" s="953">
        <f>'Step 3.3 Heating System'!K39</f>
        <v>0</v>
      </c>
      <c r="P403" s="996">
        <f>'Step 3.3 Heating System'!L39</f>
        <v>0</v>
      </c>
      <c r="Q403" s="995">
        <f>'Step 3.3 Heating System'!M39</f>
        <v>0</v>
      </c>
      <c r="R403" s="995">
        <f>'Step 3.3 Heating System'!N39</f>
        <v>0</v>
      </c>
      <c r="S403" s="995">
        <f>'Step 3.3 Heating System'!O39</f>
        <v>0</v>
      </c>
      <c r="T403" s="995">
        <f>'Step 3.3 Heating System'!P39</f>
        <v>0</v>
      </c>
      <c r="U403" s="997">
        <f>'Step 3.3 Heating System'!Q39</f>
        <v>0</v>
      </c>
      <c r="V403" s="997">
        <f>'Step 3.3 Heating System'!R39</f>
        <v>0</v>
      </c>
      <c r="W403" s="997">
        <f>'Step 3.3 Heating System'!S39</f>
        <v>0</v>
      </c>
      <c r="X403" s="997">
        <f>'Step 3.3 Heating System'!T39</f>
        <v>0</v>
      </c>
      <c r="Y403" s="997">
        <f>'Step 3.3 Heating System'!U39</f>
        <v>0</v>
      </c>
      <c r="Z403" s="997" t="str">
        <f>'Step 3.3 Heating System'!V39</f>
        <v/>
      </c>
      <c r="AA403" s="952">
        <f>'Step 3.3 Heating System'!W39</f>
        <v>0</v>
      </c>
      <c r="AB403" s="997" t="str">
        <f t="shared" si="76"/>
        <v/>
      </c>
      <c r="AC403" s="447" t="str">
        <f t="shared" si="79"/>
        <v/>
      </c>
      <c r="AD403" s="918" t="str">
        <f>'Step 3.3 Heating System'!AB39</f>
        <v/>
      </c>
    </row>
    <row r="404" spans="1:30" x14ac:dyDescent="0.25">
      <c r="A404" s="449" t="str">
        <f t="shared" si="75"/>
        <v/>
      </c>
      <c r="B404" s="449" t="str">
        <f>IF(G404="","",A404&amp;SUBSTITUTE(_xlfn.XLOOKUP(G404,'Step 3.3 Heating System'!$C$12:$C$111,'Step 3.1 Site Details'!$C$10:$C$109,"",0,1),"uilding ",""))</f>
        <v/>
      </c>
      <c r="C404" s="449" t="str">
        <f>'Step 3.3 Heating System'!A40</f>
        <v>FF System 29</v>
      </c>
      <c r="D404" s="863" t="str">
        <f t="shared" si="77"/>
        <v/>
      </c>
      <c r="E404" s="447" t="str">
        <f>IF('Step 3.3 Heating System'!B40=0,"",'Step 3.3 Heating System'!B40)</f>
        <v/>
      </c>
      <c r="F404" s="447" t="str">
        <f t="shared" si="78"/>
        <v/>
      </c>
      <c r="G404" s="447" t="str">
        <f>IF('Step 3.3 Heating System'!C40=0,"",TRIM('Step 3.3 Heating System'!C40))</f>
        <v/>
      </c>
      <c r="H404" s="447">
        <f>'Step 3.3 Heating System'!D40</f>
        <v>0</v>
      </c>
      <c r="I404" s="447">
        <f>'Step 3.3 Heating System'!E40</f>
        <v>0</v>
      </c>
      <c r="J404" s="995">
        <f>'Step 3.3 Heating System'!F40</f>
        <v>0</v>
      </c>
      <c r="K404" s="952">
        <f>'Step 3.3 Heating System'!G40</f>
        <v>0</v>
      </c>
      <c r="L404" s="996">
        <f>'Step 3.3 Heating System'!H40</f>
        <v>0</v>
      </c>
      <c r="M404" s="996">
        <f>'Step 3.3 Heating System'!I40</f>
        <v>0</v>
      </c>
      <c r="N404" s="996" t="str">
        <f>'Step 3.3 Heating System'!J40</f>
        <v/>
      </c>
      <c r="O404" s="953">
        <f>'Step 3.3 Heating System'!K40</f>
        <v>0</v>
      </c>
      <c r="P404" s="996">
        <f>'Step 3.3 Heating System'!L40</f>
        <v>0</v>
      </c>
      <c r="Q404" s="995">
        <f>'Step 3.3 Heating System'!M40</f>
        <v>0</v>
      </c>
      <c r="R404" s="995">
        <f>'Step 3.3 Heating System'!N40</f>
        <v>0</v>
      </c>
      <c r="S404" s="995">
        <f>'Step 3.3 Heating System'!O40</f>
        <v>0</v>
      </c>
      <c r="T404" s="995">
        <f>'Step 3.3 Heating System'!P40</f>
        <v>0</v>
      </c>
      <c r="U404" s="997">
        <f>'Step 3.3 Heating System'!Q40</f>
        <v>0</v>
      </c>
      <c r="V404" s="997">
        <f>'Step 3.3 Heating System'!R40</f>
        <v>0</v>
      </c>
      <c r="W404" s="997">
        <f>'Step 3.3 Heating System'!S40</f>
        <v>0</v>
      </c>
      <c r="X404" s="997">
        <f>'Step 3.3 Heating System'!T40</f>
        <v>0</v>
      </c>
      <c r="Y404" s="997">
        <f>'Step 3.3 Heating System'!U40</f>
        <v>0</v>
      </c>
      <c r="Z404" s="997" t="str">
        <f>'Step 3.3 Heating System'!V40</f>
        <v/>
      </c>
      <c r="AA404" s="952">
        <f>'Step 3.3 Heating System'!W40</f>
        <v>0</v>
      </c>
      <c r="AB404" s="997" t="str">
        <f t="shared" si="76"/>
        <v/>
      </c>
      <c r="AC404" s="447" t="str">
        <f t="shared" si="79"/>
        <v/>
      </c>
      <c r="AD404" s="918" t="str">
        <f>'Step 3.3 Heating System'!AB40</f>
        <v/>
      </c>
    </row>
    <row r="405" spans="1:30" x14ac:dyDescent="0.25">
      <c r="A405" s="449" t="str">
        <f t="shared" si="75"/>
        <v/>
      </c>
      <c r="B405" s="449" t="str">
        <f>IF(G405="","",A405&amp;SUBSTITUTE(_xlfn.XLOOKUP(G405,'Step 3.3 Heating System'!$C$12:$C$111,'Step 3.1 Site Details'!$C$10:$C$109,"",0,1),"uilding ",""))</f>
        <v/>
      </c>
      <c r="C405" s="449" t="str">
        <f>'Step 3.3 Heating System'!A41</f>
        <v>FF System 30</v>
      </c>
      <c r="D405" s="863" t="str">
        <f t="shared" si="77"/>
        <v/>
      </c>
      <c r="E405" s="447" t="str">
        <f>IF('Step 3.3 Heating System'!B41=0,"",'Step 3.3 Heating System'!B41)</f>
        <v/>
      </c>
      <c r="F405" s="447" t="str">
        <f t="shared" si="78"/>
        <v/>
      </c>
      <c r="G405" s="447" t="str">
        <f>IF('Step 3.3 Heating System'!C41=0,"",TRIM('Step 3.3 Heating System'!C41))</f>
        <v/>
      </c>
      <c r="H405" s="447">
        <f>'Step 3.3 Heating System'!D41</f>
        <v>0</v>
      </c>
      <c r="I405" s="447">
        <f>'Step 3.3 Heating System'!E41</f>
        <v>0</v>
      </c>
      <c r="J405" s="995">
        <f>'Step 3.3 Heating System'!F41</f>
        <v>0</v>
      </c>
      <c r="K405" s="952">
        <f>'Step 3.3 Heating System'!G41</f>
        <v>0</v>
      </c>
      <c r="L405" s="996">
        <f>'Step 3.3 Heating System'!H41</f>
        <v>0</v>
      </c>
      <c r="M405" s="996">
        <f>'Step 3.3 Heating System'!I41</f>
        <v>0</v>
      </c>
      <c r="N405" s="996" t="str">
        <f>'Step 3.3 Heating System'!J41</f>
        <v/>
      </c>
      <c r="O405" s="953">
        <f>'Step 3.3 Heating System'!K41</f>
        <v>0</v>
      </c>
      <c r="P405" s="996">
        <f>'Step 3.3 Heating System'!L41</f>
        <v>0</v>
      </c>
      <c r="Q405" s="995">
        <f>'Step 3.3 Heating System'!M41</f>
        <v>0</v>
      </c>
      <c r="R405" s="995">
        <f>'Step 3.3 Heating System'!N41</f>
        <v>0</v>
      </c>
      <c r="S405" s="995">
        <f>'Step 3.3 Heating System'!O41</f>
        <v>0</v>
      </c>
      <c r="T405" s="995">
        <f>'Step 3.3 Heating System'!P41</f>
        <v>0</v>
      </c>
      <c r="U405" s="997">
        <f>'Step 3.3 Heating System'!Q41</f>
        <v>0</v>
      </c>
      <c r="V405" s="997">
        <f>'Step 3.3 Heating System'!R41</f>
        <v>0</v>
      </c>
      <c r="W405" s="997">
        <f>'Step 3.3 Heating System'!S41</f>
        <v>0</v>
      </c>
      <c r="X405" s="997">
        <f>'Step 3.3 Heating System'!T41</f>
        <v>0</v>
      </c>
      <c r="Y405" s="997">
        <f>'Step 3.3 Heating System'!U41</f>
        <v>0</v>
      </c>
      <c r="Z405" s="997" t="str">
        <f>'Step 3.3 Heating System'!V41</f>
        <v/>
      </c>
      <c r="AA405" s="952">
        <f>'Step 3.3 Heating System'!W41</f>
        <v>0</v>
      </c>
      <c r="AB405" s="997" t="str">
        <f t="shared" si="76"/>
        <v/>
      </c>
      <c r="AC405" s="447" t="str">
        <f t="shared" si="79"/>
        <v/>
      </c>
      <c r="AD405" s="918" t="str">
        <f>'Step 3.3 Heating System'!AB41</f>
        <v/>
      </c>
    </row>
    <row r="406" spans="1:30" x14ac:dyDescent="0.25">
      <c r="A406" s="449" t="str">
        <f t="shared" si="75"/>
        <v/>
      </c>
      <c r="B406" s="449" t="str">
        <f>IF(G406="","",A406&amp;SUBSTITUTE(_xlfn.XLOOKUP(G406,'Step 3.3 Heating System'!$C$12:$C$111,'Step 3.1 Site Details'!$C$10:$C$109,"",0,1),"uilding ",""))</f>
        <v/>
      </c>
      <c r="C406" s="449" t="str">
        <f>'Step 3.3 Heating System'!A42</f>
        <v>FF System 31</v>
      </c>
      <c r="D406" s="863" t="str">
        <f t="shared" si="77"/>
        <v/>
      </c>
      <c r="E406" s="447" t="str">
        <f>IF('Step 3.3 Heating System'!B42=0,"",'Step 3.3 Heating System'!B42)</f>
        <v/>
      </c>
      <c r="F406" s="447" t="str">
        <f t="shared" si="78"/>
        <v/>
      </c>
      <c r="G406" s="447" t="str">
        <f>IF('Step 3.3 Heating System'!C42=0,"",TRIM('Step 3.3 Heating System'!C42))</f>
        <v/>
      </c>
      <c r="H406" s="447">
        <f>'Step 3.3 Heating System'!D42</f>
        <v>0</v>
      </c>
      <c r="I406" s="447">
        <f>'Step 3.3 Heating System'!E42</f>
        <v>0</v>
      </c>
      <c r="J406" s="995">
        <f>'Step 3.3 Heating System'!F42</f>
        <v>0</v>
      </c>
      <c r="K406" s="952">
        <f>'Step 3.3 Heating System'!G42</f>
        <v>0</v>
      </c>
      <c r="L406" s="996">
        <f>'Step 3.3 Heating System'!H42</f>
        <v>0</v>
      </c>
      <c r="M406" s="996">
        <f>'Step 3.3 Heating System'!I42</f>
        <v>0</v>
      </c>
      <c r="N406" s="996" t="str">
        <f>'Step 3.3 Heating System'!J42</f>
        <v/>
      </c>
      <c r="O406" s="953">
        <f>'Step 3.3 Heating System'!K42</f>
        <v>0</v>
      </c>
      <c r="P406" s="996">
        <f>'Step 3.3 Heating System'!L42</f>
        <v>0</v>
      </c>
      <c r="Q406" s="995">
        <f>'Step 3.3 Heating System'!M42</f>
        <v>0</v>
      </c>
      <c r="R406" s="995">
        <f>'Step 3.3 Heating System'!N42</f>
        <v>0</v>
      </c>
      <c r="S406" s="995">
        <f>'Step 3.3 Heating System'!O42</f>
        <v>0</v>
      </c>
      <c r="T406" s="995">
        <f>'Step 3.3 Heating System'!P42</f>
        <v>0</v>
      </c>
      <c r="U406" s="997">
        <f>'Step 3.3 Heating System'!Q42</f>
        <v>0</v>
      </c>
      <c r="V406" s="997">
        <f>'Step 3.3 Heating System'!R42</f>
        <v>0</v>
      </c>
      <c r="W406" s="997">
        <f>'Step 3.3 Heating System'!S42</f>
        <v>0</v>
      </c>
      <c r="X406" s="997">
        <f>'Step 3.3 Heating System'!T42</f>
        <v>0</v>
      </c>
      <c r="Y406" s="997">
        <f>'Step 3.3 Heating System'!U42</f>
        <v>0</v>
      </c>
      <c r="Z406" s="997" t="str">
        <f>'Step 3.3 Heating System'!V42</f>
        <v/>
      </c>
      <c r="AA406" s="952">
        <f>'Step 3.3 Heating System'!W42</f>
        <v>0</v>
      </c>
      <c r="AB406" s="997" t="str">
        <f t="shared" si="76"/>
        <v/>
      </c>
      <c r="AC406" s="447" t="str">
        <f t="shared" si="79"/>
        <v/>
      </c>
      <c r="AD406" s="918" t="str">
        <f>'Step 3.3 Heating System'!AB42</f>
        <v/>
      </c>
    </row>
    <row r="407" spans="1:30" x14ac:dyDescent="0.25">
      <c r="A407" s="449" t="str">
        <f t="shared" si="75"/>
        <v/>
      </c>
      <c r="B407" s="449" t="str">
        <f>IF(G407="","",A407&amp;SUBSTITUTE(_xlfn.XLOOKUP(G407,'Step 3.3 Heating System'!$C$12:$C$111,'Step 3.1 Site Details'!$C$10:$C$109,"",0,1),"uilding ",""))</f>
        <v/>
      </c>
      <c r="C407" s="449" t="str">
        <f>'Step 3.3 Heating System'!A43</f>
        <v>FF System 32</v>
      </c>
      <c r="D407" s="863" t="str">
        <f t="shared" si="77"/>
        <v/>
      </c>
      <c r="E407" s="447" t="str">
        <f>IF('Step 3.3 Heating System'!B43=0,"",'Step 3.3 Heating System'!B43)</f>
        <v/>
      </c>
      <c r="F407" s="447" t="str">
        <f t="shared" si="78"/>
        <v/>
      </c>
      <c r="G407" s="447" t="str">
        <f>IF('Step 3.3 Heating System'!C43=0,"",TRIM('Step 3.3 Heating System'!C43))</f>
        <v/>
      </c>
      <c r="H407" s="447">
        <f>'Step 3.3 Heating System'!D43</f>
        <v>0</v>
      </c>
      <c r="I407" s="447">
        <f>'Step 3.3 Heating System'!E43</f>
        <v>0</v>
      </c>
      <c r="J407" s="995">
        <f>'Step 3.3 Heating System'!F43</f>
        <v>0</v>
      </c>
      <c r="K407" s="952">
        <f>'Step 3.3 Heating System'!G43</f>
        <v>0</v>
      </c>
      <c r="L407" s="996">
        <f>'Step 3.3 Heating System'!H43</f>
        <v>0</v>
      </c>
      <c r="M407" s="996">
        <f>'Step 3.3 Heating System'!I43</f>
        <v>0</v>
      </c>
      <c r="N407" s="996" t="str">
        <f>'Step 3.3 Heating System'!J43</f>
        <v/>
      </c>
      <c r="O407" s="953">
        <f>'Step 3.3 Heating System'!K43</f>
        <v>0</v>
      </c>
      <c r="P407" s="996">
        <f>'Step 3.3 Heating System'!L43</f>
        <v>0</v>
      </c>
      <c r="Q407" s="995">
        <f>'Step 3.3 Heating System'!M43</f>
        <v>0</v>
      </c>
      <c r="R407" s="995">
        <f>'Step 3.3 Heating System'!N43</f>
        <v>0</v>
      </c>
      <c r="S407" s="995">
        <f>'Step 3.3 Heating System'!O43</f>
        <v>0</v>
      </c>
      <c r="T407" s="995">
        <f>'Step 3.3 Heating System'!P43</f>
        <v>0</v>
      </c>
      <c r="U407" s="997">
        <f>'Step 3.3 Heating System'!Q43</f>
        <v>0</v>
      </c>
      <c r="V407" s="997">
        <f>'Step 3.3 Heating System'!R43</f>
        <v>0</v>
      </c>
      <c r="W407" s="997">
        <f>'Step 3.3 Heating System'!S43</f>
        <v>0</v>
      </c>
      <c r="X407" s="997">
        <f>'Step 3.3 Heating System'!T43</f>
        <v>0</v>
      </c>
      <c r="Y407" s="997">
        <f>'Step 3.3 Heating System'!U43</f>
        <v>0</v>
      </c>
      <c r="Z407" s="997" t="str">
        <f>'Step 3.3 Heating System'!V43</f>
        <v/>
      </c>
      <c r="AA407" s="952">
        <f>'Step 3.3 Heating System'!W43</f>
        <v>0</v>
      </c>
      <c r="AB407" s="997" t="str">
        <f t="shared" si="76"/>
        <v/>
      </c>
      <c r="AC407" s="447" t="str">
        <f t="shared" si="79"/>
        <v/>
      </c>
      <c r="AD407" s="918" t="str">
        <f>'Step 3.3 Heating System'!AB43</f>
        <v/>
      </c>
    </row>
    <row r="408" spans="1:30" x14ac:dyDescent="0.25">
      <c r="A408" s="449" t="str">
        <f t="shared" si="75"/>
        <v/>
      </c>
      <c r="B408" s="449" t="str">
        <f>IF(G408="","",A408&amp;SUBSTITUTE(_xlfn.XLOOKUP(G408,'Step 3.3 Heating System'!$C$12:$C$111,'Step 3.1 Site Details'!$C$10:$C$109,"",0,1),"uilding ",""))</f>
        <v/>
      </c>
      <c r="C408" s="449" t="str">
        <f>'Step 3.3 Heating System'!A44</f>
        <v>FF System 33</v>
      </c>
      <c r="D408" s="863" t="str">
        <f t="shared" si="77"/>
        <v/>
      </c>
      <c r="E408" s="447" t="str">
        <f>IF('Step 3.3 Heating System'!B44=0,"",'Step 3.3 Heating System'!B44)</f>
        <v/>
      </c>
      <c r="F408" s="447" t="str">
        <f t="shared" si="78"/>
        <v/>
      </c>
      <c r="G408" s="447" t="str">
        <f>IF('Step 3.3 Heating System'!C44=0,"",TRIM('Step 3.3 Heating System'!C44))</f>
        <v/>
      </c>
      <c r="H408" s="447">
        <f>'Step 3.3 Heating System'!D44</f>
        <v>0</v>
      </c>
      <c r="I408" s="447">
        <f>'Step 3.3 Heating System'!E44</f>
        <v>0</v>
      </c>
      <c r="J408" s="995">
        <f>'Step 3.3 Heating System'!F44</f>
        <v>0</v>
      </c>
      <c r="K408" s="952">
        <f>'Step 3.3 Heating System'!G44</f>
        <v>0</v>
      </c>
      <c r="L408" s="996">
        <f>'Step 3.3 Heating System'!H44</f>
        <v>0</v>
      </c>
      <c r="M408" s="996">
        <f>'Step 3.3 Heating System'!I44</f>
        <v>0</v>
      </c>
      <c r="N408" s="996" t="str">
        <f>'Step 3.3 Heating System'!J44</f>
        <v/>
      </c>
      <c r="O408" s="953">
        <f>'Step 3.3 Heating System'!K44</f>
        <v>0</v>
      </c>
      <c r="P408" s="996">
        <f>'Step 3.3 Heating System'!L44</f>
        <v>0</v>
      </c>
      <c r="Q408" s="995">
        <f>'Step 3.3 Heating System'!M44</f>
        <v>0</v>
      </c>
      <c r="R408" s="995">
        <f>'Step 3.3 Heating System'!N44</f>
        <v>0</v>
      </c>
      <c r="S408" s="995">
        <f>'Step 3.3 Heating System'!O44</f>
        <v>0</v>
      </c>
      <c r="T408" s="995">
        <f>'Step 3.3 Heating System'!P44</f>
        <v>0</v>
      </c>
      <c r="U408" s="997">
        <f>'Step 3.3 Heating System'!Q44</f>
        <v>0</v>
      </c>
      <c r="V408" s="997">
        <f>'Step 3.3 Heating System'!R44</f>
        <v>0</v>
      </c>
      <c r="W408" s="997">
        <f>'Step 3.3 Heating System'!S44</f>
        <v>0</v>
      </c>
      <c r="X408" s="997">
        <f>'Step 3.3 Heating System'!T44</f>
        <v>0</v>
      </c>
      <c r="Y408" s="997">
        <f>'Step 3.3 Heating System'!U44</f>
        <v>0</v>
      </c>
      <c r="Z408" s="997" t="str">
        <f>'Step 3.3 Heating System'!V44</f>
        <v/>
      </c>
      <c r="AA408" s="952">
        <f>'Step 3.3 Heating System'!W44</f>
        <v>0</v>
      </c>
      <c r="AB408" s="997" t="str">
        <f t="shared" ref="AB408:AB439" si="80">IFERROR(Z408/N408,"")</f>
        <v/>
      </c>
      <c r="AC408" s="447" t="str">
        <f t="shared" si="79"/>
        <v/>
      </c>
      <c r="AD408" s="918" t="str">
        <f>'Step 3.3 Heating System'!AB44</f>
        <v/>
      </c>
    </row>
    <row r="409" spans="1:30" x14ac:dyDescent="0.25">
      <c r="A409" s="449" t="str">
        <f t="shared" si="75"/>
        <v/>
      </c>
      <c r="B409" s="449" t="str">
        <f>IF(G409="","",A409&amp;SUBSTITUTE(_xlfn.XLOOKUP(G409,'Step 3.3 Heating System'!$C$12:$C$111,'Step 3.1 Site Details'!$C$10:$C$109,"",0,1),"uilding ",""))</f>
        <v/>
      </c>
      <c r="C409" s="449" t="str">
        <f>'Step 3.3 Heating System'!A45</f>
        <v>FF System 34</v>
      </c>
      <c r="D409" s="863" t="str">
        <f t="shared" si="77"/>
        <v/>
      </c>
      <c r="E409" s="447" t="str">
        <f>IF('Step 3.3 Heating System'!B45=0,"",'Step 3.3 Heating System'!B45)</f>
        <v/>
      </c>
      <c r="F409" s="447" t="str">
        <f t="shared" si="78"/>
        <v/>
      </c>
      <c r="G409" s="447" t="str">
        <f>IF('Step 3.3 Heating System'!C45=0,"",TRIM('Step 3.3 Heating System'!C45))</f>
        <v/>
      </c>
      <c r="H409" s="447">
        <f>'Step 3.3 Heating System'!D45</f>
        <v>0</v>
      </c>
      <c r="I409" s="447">
        <f>'Step 3.3 Heating System'!E45</f>
        <v>0</v>
      </c>
      <c r="J409" s="995">
        <f>'Step 3.3 Heating System'!F45</f>
        <v>0</v>
      </c>
      <c r="K409" s="952">
        <f>'Step 3.3 Heating System'!G45</f>
        <v>0</v>
      </c>
      <c r="L409" s="996">
        <f>'Step 3.3 Heating System'!H45</f>
        <v>0</v>
      </c>
      <c r="M409" s="996">
        <f>'Step 3.3 Heating System'!I45</f>
        <v>0</v>
      </c>
      <c r="N409" s="996" t="str">
        <f>'Step 3.3 Heating System'!J45</f>
        <v/>
      </c>
      <c r="O409" s="953">
        <f>'Step 3.3 Heating System'!K45</f>
        <v>0</v>
      </c>
      <c r="P409" s="996">
        <f>'Step 3.3 Heating System'!L45</f>
        <v>0</v>
      </c>
      <c r="Q409" s="995">
        <f>'Step 3.3 Heating System'!M45</f>
        <v>0</v>
      </c>
      <c r="R409" s="995">
        <f>'Step 3.3 Heating System'!N45</f>
        <v>0</v>
      </c>
      <c r="S409" s="995">
        <f>'Step 3.3 Heating System'!O45</f>
        <v>0</v>
      </c>
      <c r="T409" s="995">
        <f>'Step 3.3 Heating System'!P45</f>
        <v>0</v>
      </c>
      <c r="U409" s="997">
        <f>'Step 3.3 Heating System'!Q45</f>
        <v>0</v>
      </c>
      <c r="V409" s="997">
        <f>'Step 3.3 Heating System'!R45</f>
        <v>0</v>
      </c>
      <c r="W409" s="997">
        <f>'Step 3.3 Heating System'!S45</f>
        <v>0</v>
      </c>
      <c r="X409" s="997">
        <f>'Step 3.3 Heating System'!T45</f>
        <v>0</v>
      </c>
      <c r="Y409" s="997">
        <f>'Step 3.3 Heating System'!U45</f>
        <v>0</v>
      </c>
      <c r="Z409" s="997" t="str">
        <f>'Step 3.3 Heating System'!V45</f>
        <v/>
      </c>
      <c r="AA409" s="952">
        <f>'Step 3.3 Heating System'!W45</f>
        <v>0</v>
      </c>
      <c r="AB409" s="997" t="str">
        <f t="shared" si="80"/>
        <v/>
      </c>
      <c r="AC409" s="447" t="str">
        <f t="shared" si="79"/>
        <v/>
      </c>
      <c r="AD409" s="918" t="str">
        <f>'Step 3.3 Heating System'!AB45</f>
        <v/>
      </c>
    </row>
    <row r="410" spans="1:30" x14ac:dyDescent="0.25">
      <c r="A410" s="449" t="str">
        <f t="shared" si="75"/>
        <v/>
      </c>
      <c r="B410" s="449" t="str">
        <f>IF(G410="","",A410&amp;SUBSTITUTE(_xlfn.XLOOKUP(G410,'Step 3.3 Heating System'!$C$12:$C$111,'Step 3.1 Site Details'!$C$10:$C$109,"",0,1),"uilding ",""))</f>
        <v/>
      </c>
      <c r="C410" s="449" t="str">
        <f>'Step 3.3 Heating System'!A46</f>
        <v>FF System 35</v>
      </c>
      <c r="D410" s="863" t="str">
        <f t="shared" si="77"/>
        <v/>
      </c>
      <c r="E410" s="447" t="str">
        <f>IF('Step 3.3 Heating System'!B46=0,"",'Step 3.3 Heating System'!B46)</f>
        <v/>
      </c>
      <c r="F410" s="447" t="str">
        <f t="shared" si="78"/>
        <v/>
      </c>
      <c r="G410" s="447" t="str">
        <f>IF('Step 3.3 Heating System'!C46=0,"",TRIM('Step 3.3 Heating System'!C46))</f>
        <v/>
      </c>
      <c r="H410" s="447">
        <f>'Step 3.3 Heating System'!D46</f>
        <v>0</v>
      </c>
      <c r="I410" s="447">
        <f>'Step 3.3 Heating System'!E46</f>
        <v>0</v>
      </c>
      <c r="J410" s="995">
        <f>'Step 3.3 Heating System'!F46</f>
        <v>0</v>
      </c>
      <c r="K410" s="952">
        <f>'Step 3.3 Heating System'!G46</f>
        <v>0</v>
      </c>
      <c r="L410" s="996">
        <f>'Step 3.3 Heating System'!H46</f>
        <v>0</v>
      </c>
      <c r="M410" s="996">
        <f>'Step 3.3 Heating System'!I46</f>
        <v>0</v>
      </c>
      <c r="N410" s="996" t="str">
        <f>'Step 3.3 Heating System'!J46</f>
        <v/>
      </c>
      <c r="O410" s="953">
        <f>'Step 3.3 Heating System'!K46</f>
        <v>0</v>
      </c>
      <c r="P410" s="996">
        <f>'Step 3.3 Heating System'!L46</f>
        <v>0</v>
      </c>
      <c r="Q410" s="995">
        <f>'Step 3.3 Heating System'!M46</f>
        <v>0</v>
      </c>
      <c r="R410" s="995">
        <f>'Step 3.3 Heating System'!N46</f>
        <v>0</v>
      </c>
      <c r="S410" s="995">
        <f>'Step 3.3 Heating System'!O46</f>
        <v>0</v>
      </c>
      <c r="T410" s="995">
        <f>'Step 3.3 Heating System'!P46</f>
        <v>0</v>
      </c>
      <c r="U410" s="997">
        <f>'Step 3.3 Heating System'!Q46</f>
        <v>0</v>
      </c>
      <c r="V410" s="997">
        <f>'Step 3.3 Heating System'!R46</f>
        <v>0</v>
      </c>
      <c r="W410" s="997">
        <f>'Step 3.3 Heating System'!S46</f>
        <v>0</v>
      </c>
      <c r="X410" s="997">
        <f>'Step 3.3 Heating System'!T46</f>
        <v>0</v>
      </c>
      <c r="Y410" s="997">
        <f>'Step 3.3 Heating System'!U46</f>
        <v>0</v>
      </c>
      <c r="Z410" s="997" t="str">
        <f>'Step 3.3 Heating System'!V46</f>
        <v/>
      </c>
      <c r="AA410" s="952">
        <f>'Step 3.3 Heating System'!W46</f>
        <v>0</v>
      </c>
      <c r="AB410" s="997" t="str">
        <f t="shared" si="80"/>
        <v/>
      </c>
      <c r="AC410" s="447" t="str">
        <f t="shared" si="79"/>
        <v/>
      </c>
      <c r="AD410" s="918" t="str">
        <f>'Step 3.3 Heating System'!AB46</f>
        <v/>
      </c>
    </row>
    <row r="411" spans="1:30" x14ac:dyDescent="0.25">
      <c r="A411" s="449" t="str">
        <f t="shared" si="75"/>
        <v/>
      </c>
      <c r="B411" s="449" t="str">
        <f>IF(G411="","",A411&amp;SUBSTITUTE(_xlfn.XLOOKUP(G411,'Step 3.3 Heating System'!$C$12:$C$111,'Step 3.1 Site Details'!$C$10:$C$109,"",0,1),"uilding ",""))</f>
        <v/>
      </c>
      <c r="C411" s="449" t="str">
        <f>'Step 3.3 Heating System'!A47</f>
        <v>FF System 36</v>
      </c>
      <c r="D411" s="863" t="str">
        <f t="shared" si="77"/>
        <v/>
      </c>
      <c r="E411" s="447" t="str">
        <f>IF('Step 3.3 Heating System'!B47=0,"",'Step 3.3 Heating System'!B47)</f>
        <v/>
      </c>
      <c r="F411" s="447" t="str">
        <f t="shared" si="78"/>
        <v/>
      </c>
      <c r="G411" s="447" t="str">
        <f>IF('Step 3.3 Heating System'!C47=0,"",TRIM('Step 3.3 Heating System'!C47))</f>
        <v/>
      </c>
      <c r="H411" s="447">
        <f>'Step 3.3 Heating System'!D47</f>
        <v>0</v>
      </c>
      <c r="I411" s="447">
        <f>'Step 3.3 Heating System'!E47</f>
        <v>0</v>
      </c>
      <c r="J411" s="995">
        <f>'Step 3.3 Heating System'!F47</f>
        <v>0</v>
      </c>
      <c r="K411" s="952">
        <f>'Step 3.3 Heating System'!G47</f>
        <v>0</v>
      </c>
      <c r="L411" s="996">
        <f>'Step 3.3 Heating System'!H47</f>
        <v>0</v>
      </c>
      <c r="M411" s="996">
        <f>'Step 3.3 Heating System'!I47</f>
        <v>0</v>
      </c>
      <c r="N411" s="996" t="str">
        <f>'Step 3.3 Heating System'!J47</f>
        <v/>
      </c>
      <c r="O411" s="953">
        <f>'Step 3.3 Heating System'!K47</f>
        <v>0</v>
      </c>
      <c r="P411" s="996">
        <f>'Step 3.3 Heating System'!L47</f>
        <v>0</v>
      </c>
      <c r="Q411" s="995">
        <f>'Step 3.3 Heating System'!M47</f>
        <v>0</v>
      </c>
      <c r="R411" s="995">
        <f>'Step 3.3 Heating System'!N47</f>
        <v>0</v>
      </c>
      <c r="S411" s="995">
        <f>'Step 3.3 Heating System'!O47</f>
        <v>0</v>
      </c>
      <c r="T411" s="995">
        <f>'Step 3.3 Heating System'!P47</f>
        <v>0</v>
      </c>
      <c r="U411" s="997">
        <f>'Step 3.3 Heating System'!Q47</f>
        <v>0</v>
      </c>
      <c r="V411" s="997">
        <f>'Step 3.3 Heating System'!R47</f>
        <v>0</v>
      </c>
      <c r="W411" s="997">
        <f>'Step 3.3 Heating System'!S47</f>
        <v>0</v>
      </c>
      <c r="X411" s="997">
        <f>'Step 3.3 Heating System'!T47</f>
        <v>0</v>
      </c>
      <c r="Y411" s="997">
        <f>'Step 3.3 Heating System'!U47</f>
        <v>0</v>
      </c>
      <c r="Z411" s="997" t="str">
        <f>'Step 3.3 Heating System'!V47</f>
        <v/>
      </c>
      <c r="AA411" s="952">
        <f>'Step 3.3 Heating System'!W47</f>
        <v>0</v>
      </c>
      <c r="AB411" s="997" t="str">
        <f t="shared" si="80"/>
        <v/>
      </c>
      <c r="AC411" s="447" t="str">
        <f t="shared" si="79"/>
        <v/>
      </c>
      <c r="AD411" s="918" t="str">
        <f>'Step 3.3 Heating System'!AB47</f>
        <v/>
      </c>
    </row>
    <row r="412" spans="1:30" x14ac:dyDescent="0.25">
      <c r="A412" s="449" t="str">
        <f t="shared" si="75"/>
        <v/>
      </c>
      <c r="B412" s="449" t="str">
        <f>IF(G412="","",A412&amp;SUBSTITUTE(_xlfn.XLOOKUP(G412,'Step 3.3 Heating System'!$C$12:$C$111,'Step 3.1 Site Details'!$C$10:$C$109,"",0,1),"uilding ",""))</f>
        <v/>
      </c>
      <c r="C412" s="449" t="str">
        <f>'Step 3.3 Heating System'!A48</f>
        <v>FF System 37</v>
      </c>
      <c r="D412" s="863" t="str">
        <f t="shared" si="77"/>
        <v/>
      </c>
      <c r="E412" s="447" t="str">
        <f>IF('Step 3.3 Heating System'!B48=0,"",'Step 3.3 Heating System'!B48)</f>
        <v/>
      </c>
      <c r="F412" s="447" t="str">
        <f t="shared" si="78"/>
        <v/>
      </c>
      <c r="G412" s="447" t="str">
        <f>IF('Step 3.3 Heating System'!C48=0,"",TRIM('Step 3.3 Heating System'!C48))</f>
        <v/>
      </c>
      <c r="H412" s="447">
        <f>'Step 3.3 Heating System'!D48</f>
        <v>0</v>
      </c>
      <c r="I412" s="447">
        <f>'Step 3.3 Heating System'!E48</f>
        <v>0</v>
      </c>
      <c r="J412" s="995">
        <f>'Step 3.3 Heating System'!F48</f>
        <v>0</v>
      </c>
      <c r="K412" s="952">
        <f>'Step 3.3 Heating System'!G48</f>
        <v>0</v>
      </c>
      <c r="L412" s="996">
        <f>'Step 3.3 Heating System'!H48</f>
        <v>0</v>
      </c>
      <c r="M412" s="996">
        <f>'Step 3.3 Heating System'!I48</f>
        <v>0</v>
      </c>
      <c r="N412" s="996" t="str">
        <f>'Step 3.3 Heating System'!J48</f>
        <v/>
      </c>
      <c r="O412" s="953">
        <f>'Step 3.3 Heating System'!K48</f>
        <v>0</v>
      </c>
      <c r="P412" s="996">
        <f>'Step 3.3 Heating System'!L48</f>
        <v>0</v>
      </c>
      <c r="Q412" s="995">
        <f>'Step 3.3 Heating System'!M48</f>
        <v>0</v>
      </c>
      <c r="R412" s="995">
        <f>'Step 3.3 Heating System'!N48</f>
        <v>0</v>
      </c>
      <c r="S412" s="995">
        <f>'Step 3.3 Heating System'!O48</f>
        <v>0</v>
      </c>
      <c r="T412" s="995">
        <f>'Step 3.3 Heating System'!P48</f>
        <v>0</v>
      </c>
      <c r="U412" s="997">
        <f>'Step 3.3 Heating System'!Q48</f>
        <v>0</v>
      </c>
      <c r="V412" s="997">
        <f>'Step 3.3 Heating System'!R48</f>
        <v>0</v>
      </c>
      <c r="W412" s="997">
        <f>'Step 3.3 Heating System'!S48</f>
        <v>0</v>
      </c>
      <c r="X412" s="997">
        <f>'Step 3.3 Heating System'!T48</f>
        <v>0</v>
      </c>
      <c r="Y412" s="997">
        <f>'Step 3.3 Heating System'!U48</f>
        <v>0</v>
      </c>
      <c r="Z412" s="997" t="str">
        <f>'Step 3.3 Heating System'!V48</f>
        <v/>
      </c>
      <c r="AA412" s="952">
        <f>'Step 3.3 Heating System'!W48</f>
        <v>0</v>
      </c>
      <c r="AB412" s="997" t="str">
        <f t="shared" si="80"/>
        <v/>
      </c>
      <c r="AC412" s="447" t="str">
        <f t="shared" si="79"/>
        <v/>
      </c>
      <c r="AD412" s="918" t="str">
        <f>'Step 3.3 Heating System'!AB48</f>
        <v/>
      </c>
    </row>
    <row r="413" spans="1:30" x14ac:dyDescent="0.25">
      <c r="A413" s="449" t="str">
        <f t="shared" si="75"/>
        <v/>
      </c>
      <c r="B413" s="449" t="str">
        <f>IF(G413="","",A413&amp;SUBSTITUTE(_xlfn.XLOOKUP(G413,'Step 3.3 Heating System'!$C$12:$C$111,'Step 3.1 Site Details'!$C$10:$C$109,"",0,1),"uilding ",""))</f>
        <v/>
      </c>
      <c r="C413" s="449" t="str">
        <f>'Step 3.3 Heating System'!A49</f>
        <v>FF System 38</v>
      </c>
      <c r="D413" s="863" t="str">
        <f t="shared" si="77"/>
        <v/>
      </c>
      <c r="E413" s="447" t="str">
        <f>IF('Step 3.3 Heating System'!B49=0,"",'Step 3.3 Heating System'!B49)</f>
        <v/>
      </c>
      <c r="F413" s="447" t="str">
        <f t="shared" si="78"/>
        <v/>
      </c>
      <c r="G413" s="447" t="str">
        <f>IF('Step 3.3 Heating System'!C49=0,"",TRIM('Step 3.3 Heating System'!C49))</f>
        <v/>
      </c>
      <c r="H413" s="447">
        <f>'Step 3.3 Heating System'!D49</f>
        <v>0</v>
      </c>
      <c r="I413" s="447">
        <f>'Step 3.3 Heating System'!E49</f>
        <v>0</v>
      </c>
      <c r="J413" s="995">
        <f>'Step 3.3 Heating System'!F49</f>
        <v>0</v>
      </c>
      <c r="K413" s="952">
        <f>'Step 3.3 Heating System'!G49</f>
        <v>0</v>
      </c>
      <c r="L413" s="996">
        <f>'Step 3.3 Heating System'!H49</f>
        <v>0</v>
      </c>
      <c r="M413" s="996">
        <f>'Step 3.3 Heating System'!I49</f>
        <v>0</v>
      </c>
      <c r="N413" s="996" t="str">
        <f>'Step 3.3 Heating System'!J49</f>
        <v/>
      </c>
      <c r="O413" s="953">
        <f>'Step 3.3 Heating System'!K49</f>
        <v>0</v>
      </c>
      <c r="P413" s="996">
        <f>'Step 3.3 Heating System'!L49</f>
        <v>0</v>
      </c>
      <c r="Q413" s="995">
        <f>'Step 3.3 Heating System'!M49</f>
        <v>0</v>
      </c>
      <c r="R413" s="995">
        <f>'Step 3.3 Heating System'!N49</f>
        <v>0</v>
      </c>
      <c r="S413" s="995">
        <f>'Step 3.3 Heating System'!O49</f>
        <v>0</v>
      </c>
      <c r="T413" s="995">
        <f>'Step 3.3 Heating System'!P49</f>
        <v>0</v>
      </c>
      <c r="U413" s="997">
        <f>'Step 3.3 Heating System'!Q49</f>
        <v>0</v>
      </c>
      <c r="V413" s="997">
        <f>'Step 3.3 Heating System'!R49</f>
        <v>0</v>
      </c>
      <c r="W413" s="997">
        <f>'Step 3.3 Heating System'!S49</f>
        <v>0</v>
      </c>
      <c r="X413" s="997">
        <f>'Step 3.3 Heating System'!T49</f>
        <v>0</v>
      </c>
      <c r="Y413" s="997">
        <f>'Step 3.3 Heating System'!U49</f>
        <v>0</v>
      </c>
      <c r="Z413" s="997" t="str">
        <f>'Step 3.3 Heating System'!V49</f>
        <v/>
      </c>
      <c r="AA413" s="952">
        <f>'Step 3.3 Heating System'!W49</f>
        <v>0</v>
      </c>
      <c r="AB413" s="997" t="str">
        <f t="shared" si="80"/>
        <v/>
      </c>
      <c r="AC413" s="447" t="str">
        <f t="shared" si="79"/>
        <v/>
      </c>
      <c r="AD413" s="918" t="str">
        <f>'Step 3.3 Heating System'!AB49</f>
        <v/>
      </c>
    </row>
    <row r="414" spans="1:30" x14ac:dyDescent="0.25">
      <c r="A414" s="449" t="str">
        <f t="shared" si="75"/>
        <v/>
      </c>
      <c r="B414" s="449" t="str">
        <f>IF(G414="","",A414&amp;SUBSTITUTE(_xlfn.XLOOKUP(G414,'Step 3.3 Heating System'!$C$12:$C$111,'Step 3.1 Site Details'!$C$10:$C$109,"",0,1),"uilding ",""))</f>
        <v/>
      </c>
      <c r="C414" s="449" t="str">
        <f>'Step 3.3 Heating System'!A50</f>
        <v>FF System 39</v>
      </c>
      <c r="D414" s="863" t="str">
        <f t="shared" si="77"/>
        <v/>
      </c>
      <c r="E414" s="447" t="str">
        <f>IF('Step 3.3 Heating System'!B50=0,"",'Step 3.3 Heating System'!B50)</f>
        <v/>
      </c>
      <c r="F414" s="447" t="str">
        <f t="shared" si="78"/>
        <v/>
      </c>
      <c r="G414" s="447" t="str">
        <f>IF('Step 3.3 Heating System'!C50=0,"",TRIM('Step 3.3 Heating System'!C50))</f>
        <v/>
      </c>
      <c r="H414" s="447">
        <f>'Step 3.3 Heating System'!D50</f>
        <v>0</v>
      </c>
      <c r="I414" s="447">
        <f>'Step 3.3 Heating System'!E50</f>
        <v>0</v>
      </c>
      <c r="J414" s="995">
        <f>'Step 3.3 Heating System'!F50</f>
        <v>0</v>
      </c>
      <c r="K414" s="952">
        <f>'Step 3.3 Heating System'!G50</f>
        <v>0</v>
      </c>
      <c r="L414" s="996">
        <f>'Step 3.3 Heating System'!H50</f>
        <v>0</v>
      </c>
      <c r="M414" s="996">
        <f>'Step 3.3 Heating System'!I50</f>
        <v>0</v>
      </c>
      <c r="N414" s="996" t="str">
        <f>'Step 3.3 Heating System'!J50</f>
        <v/>
      </c>
      <c r="O414" s="953">
        <f>'Step 3.3 Heating System'!K50</f>
        <v>0</v>
      </c>
      <c r="P414" s="996">
        <f>'Step 3.3 Heating System'!L50</f>
        <v>0</v>
      </c>
      <c r="Q414" s="995">
        <f>'Step 3.3 Heating System'!M50</f>
        <v>0</v>
      </c>
      <c r="R414" s="995">
        <f>'Step 3.3 Heating System'!N50</f>
        <v>0</v>
      </c>
      <c r="S414" s="995">
        <f>'Step 3.3 Heating System'!O50</f>
        <v>0</v>
      </c>
      <c r="T414" s="995">
        <f>'Step 3.3 Heating System'!P50</f>
        <v>0</v>
      </c>
      <c r="U414" s="997">
        <f>'Step 3.3 Heating System'!Q50</f>
        <v>0</v>
      </c>
      <c r="V414" s="997">
        <f>'Step 3.3 Heating System'!R50</f>
        <v>0</v>
      </c>
      <c r="W414" s="997">
        <f>'Step 3.3 Heating System'!S50</f>
        <v>0</v>
      </c>
      <c r="X414" s="997">
        <f>'Step 3.3 Heating System'!T50</f>
        <v>0</v>
      </c>
      <c r="Y414" s="997">
        <f>'Step 3.3 Heating System'!U50</f>
        <v>0</v>
      </c>
      <c r="Z414" s="997" t="str">
        <f>'Step 3.3 Heating System'!V50</f>
        <v/>
      </c>
      <c r="AA414" s="952">
        <f>'Step 3.3 Heating System'!W50</f>
        <v>0</v>
      </c>
      <c r="AB414" s="997" t="str">
        <f t="shared" si="80"/>
        <v/>
      </c>
      <c r="AC414" s="447" t="str">
        <f t="shared" si="79"/>
        <v/>
      </c>
      <c r="AD414" s="918" t="str">
        <f>'Step 3.3 Heating System'!AB50</f>
        <v/>
      </c>
    </row>
    <row r="415" spans="1:30" x14ac:dyDescent="0.25">
      <c r="A415" s="449" t="str">
        <f t="shared" si="75"/>
        <v/>
      </c>
      <c r="B415" s="449" t="str">
        <f>IF(G415="","",A415&amp;SUBSTITUTE(_xlfn.XLOOKUP(G415,'Step 3.3 Heating System'!$C$12:$C$111,'Step 3.1 Site Details'!$C$10:$C$109,"",0,1),"uilding ",""))</f>
        <v/>
      </c>
      <c r="C415" s="449" t="str">
        <f>'Step 3.3 Heating System'!A51</f>
        <v>FF System 40</v>
      </c>
      <c r="D415" s="863" t="str">
        <f t="shared" si="77"/>
        <v/>
      </c>
      <c r="E415" s="447" t="str">
        <f>IF('Step 3.3 Heating System'!B51=0,"",'Step 3.3 Heating System'!B51)</f>
        <v/>
      </c>
      <c r="F415" s="447" t="str">
        <f t="shared" si="78"/>
        <v/>
      </c>
      <c r="G415" s="447" t="str">
        <f>IF('Step 3.3 Heating System'!C51=0,"",TRIM('Step 3.3 Heating System'!C51))</f>
        <v/>
      </c>
      <c r="H415" s="447">
        <f>'Step 3.3 Heating System'!D51</f>
        <v>0</v>
      </c>
      <c r="I415" s="447">
        <f>'Step 3.3 Heating System'!E51</f>
        <v>0</v>
      </c>
      <c r="J415" s="995">
        <f>'Step 3.3 Heating System'!F51</f>
        <v>0</v>
      </c>
      <c r="K415" s="952">
        <f>'Step 3.3 Heating System'!G51</f>
        <v>0</v>
      </c>
      <c r="L415" s="996">
        <f>'Step 3.3 Heating System'!H51</f>
        <v>0</v>
      </c>
      <c r="M415" s="996">
        <f>'Step 3.3 Heating System'!I51</f>
        <v>0</v>
      </c>
      <c r="N415" s="996" t="str">
        <f>'Step 3.3 Heating System'!J51</f>
        <v/>
      </c>
      <c r="O415" s="953">
        <f>'Step 3.3 Heating System'!K51</f>
        <v>0</v>
      </c>
      <c r="P415" s="996">
        <f>'Step 3.3 Heating System'!L51</f>
        <v>0</v>
      </c>
      <c r="Q415" s="995">
        <f>'Step 3.3 Heating System'!M51</f>
        <v>0</v>
      </c>
      <c r="R415" s="995">
        <f>'Step 3.3 Heating System'!N51</f>
        <v>0</v>
      </c>
      <c r="S415" s="995">
        <f>'Step 3.3 Heating System'!O51</f>
        <v>0</v>
      </c>
      <c r="T415" s="995">
        <f>'Step 3.3 Heating System'!P51</f>
        <v>0</v>
      </c>
      <c r="U415" s="997">
        <f>'Step 3.3 Heating System'!Q51</f>
        <v>0</v>
      </c>
      <c r="V415" s="997">
        <f>'Step 3.3 Heating System'!R51</f>
        <v>0</v>
      </c>
      <c r="W415" s="997">
        <f>'Step 3.3 Heating System'!S51</f>
        <v>0</v>
      </c>
      <c r="X415" s="997">
        <f>'Step 3.3 Heating System'!T51</f>
        <v>0</v>
      </c>
      <c r="Y415" s="997">
        <f>'Step 3.3 Heating System'!U51</f>
        <v>0</v>
      </c>
      <c r="Z415" s="997" t="str">
        <f>'Step 3.3 Heating System'!V51</f>
        <v/>
      </c>
      <c r="AA415" s="952">
        <f>'Step 3.3 Heating System'!W51</f>
        <v>0</v>
      </c>
      <c r="AB415" s="997" t="str">
        <f t="shared" si="80"/>
        <v/>
      </c>
      <c r="AC415" s="447" t="str">
        <f t="shared" si="79"/>
        <v/>
      </c>
      <c r="AD415" s="918" t="str">
        <f>'Step 3.3 Heating System'!AB51</f>
        <v/>
      </c>
    </row>
    <row r="416" spans="1:30" x14ac:dyDescent="0.25">
      <c r="A416" s="449" t="str">
        <f t="shared" si="75"/>
        <v/>
      </c>
      <c r="B416" s="449" t="str">
        <f>IF(G416="","",A416&amp;SUBSTITUTE(_xlfn.XLOOKUP(G416,'Step 3.3 Heating System'!$C$12:$C$111,'Step 3.1 Site Details'!$C$10:$C$109,"",0,1),"uilding ",""))</f>
        <v/>
      </c>
      <c r="C416" s="449" t="str">
        <f>'Step 3.3 Heating System'!A52</f>
        <v>FF System 41</v>
      </c>
      <c r="D416" s="863" t="str">
        <f t="shared" si="77"/>
        <v/>
      </c>
      <c r="E416" s="447" t="str">
        <f>IF('Step 3.3 Heating System'!B52=0,"",'Step 3.3 Heating System'!B52)</f>
        <v/>
      </c>
      <c r="F416" s="447" t="str">
        <f t="shared" si="78"/>
        <v/>
      </c>
      <c r="G416" s="447" t="str">
        <f>IF('Step 3.3 Heating System'!C52=0,"",TRIM('Step 3.3 Heating System'!C52))</f>
        <v/>
      </c>
      <c r="H416" s="447">
        <f>'Step 3.3 Heating System'!D52</f>
        <v>0</v>
      </c>
      <c r="I416" s="447">
        <f>'Step 3.3 Heating System'!E52</f>
        <v>0</v>
      </c>
      <c r="J416" s="995">
        <f>'Step 3.3 Heating System'!F52</f>
        <v>0</v>
      </c>
      <c r="K416" s="952">
        <f>'Step 3.3 Heating System'!G52</f>
        <v>0</v>
      </c>
      <c r="L416" s="996">
        <f>'Step 3.3 Heating System'!H52</f>
        <v>0</v>
      </c>
      <c r="M416" s="996">
        <f>'Step 3.3 Heating System'!I52</f>
        <v>0</v>
      </c>
      <c r="N416" s="996" t="str">
        <f>'Step 3.3 Heating System'!J52</f>
        <v/>
      </c>
      <c r="O416" s="953">
        <f>'Step 3.3 Heating System'!K52</f>
        <v>0</v>
      </c>
      <c r="P416" s="996">
        <f>'Step 3.3 Heating System'!L52</f>
        <v>0</v>
      </c>
      <c r="Q416" s="995">
        <f>'Step 3.3 Heating System'!M52</f>
        <v>0</v>
      </c>
      <c r="R416" s="995">
        <f>'Step 3.3 Heating System'!N52</f>
        <v>0</v>
      </c>
      <c r="S416" s="995">
        <f>'Step 3.3 Heating System'!O52</f>
        <v>0</v>
      </c>
      <c r="T416" s="995">
        <f>'Step 3.3 Heating System'!P52</f>
        <v>0</v>
      </c>
      <c r="U416" s="997">
        <f>'Step 3.3 Heating System'!Q52</f>
        <v>0</v>
      </c>
      <c r="V416" s="997">
        <f>'Step 3.3 Heating System'!R52</f>
        <v>0</v>
      </c>
      <c r="W416" s="997">
        <f>'Step 3.3 Heating System'!S52</f>
        <v>0</v>
      </c>
      <c r="X416" s="997">
        <f>'Step 3.3 Heating System'!T52</f>
        <v>0</v>
      </c>
      <c r="Y416" s="997">
        <f>'Step 3.3 Heating System'!U52</f>
        <v>0</v>
      </c>
      <c r="Z416" s="997" t="str">
        <f>'Step 3.3 Heating System'!V52</f>
        <v/>
      </c>
      <c r="AA416" s="952">
        <f>'Step 3.3 Heating System'!W52</f>
        <v>0</v>
      </c>
      <c r="AB416" s="997" t="str">
        <f t="shared" si="80"/>
        <v/>
      </c>
      <c r="AC416" s="447" t="str">
        <f t="shared" si="79"/>
        <v/>
      </c>
      <c r="AD416" s="918" t="str">
        <f>'Step 3.3 Heating System'!AB52</f>
        <v/>
      </c>
    </row>
    <row r="417" spans="1:30" x14ac:dyDescent="0.25">
      <c r="A417" s="449" t="str">
        <f t="shared" si="75"/>
        <v/>
      </c>
      <c r="B417" s="449" t="str">
        <f>IF(G417="","",A417&amp;SUBSTITUTE(_xlfn.XLOOKUP(G417,'Step 3.3 Heating System'!$C$12:$C$111,'Step 3.1 Site Details'!$C$10:$C$109,"",0,1),"uilding ",""))</f>
        <v/>
      </c>
      <c r="C417" s="449" t="str">
        <f>'Step 3.3 Heating System'!A53</f>
        <v>FF System 42</v>
      </c>
      <c r="D417" s="863" t="str">
        <f t="shared" si="77"/>
        <v/>
      </c>
      <c r="E417" s="447" t="str">
        <f>IF('Step 3.3 Heating System'!B53=0,"",'Step 3.3 Heating System'!B53)</f>
        <v/>
      </c>
      <c r="F417" s="447" t="str">
        <f t="shared" si="78"/>
        <v/>
      </c>
      <c r="G417" s="447" t="str">
        <f>IF('Step 3.3 Heating System'!C53=0,"",TRIM('Step 3.3 Heating System'!C53))</f>
        <v/>
      </c>
      <c r="H417" s="447">
        <f>'Step 3.3 Heating System'!D53</f>
        <v>0</v>
      </c>
      <c r="I417" s="447">
        <f>'Step 3.3 Heating System'!E53</f>
        <v>0</v>
      </c>
      <c r="J417" s="995">
        <f>'Step 3.3 Heating System'!F53</f>
        <v>0</v>
      </c>
      <c r="K417" s="952">
        <f>'Step 3.3 Heating System'!G53</f>
        <v>0</v>
      </c>
      <c r="L417" s="996">
        <f>'Step 3.3 Heating System'!H53</f>
        <v>0</v>
      </c>
      <c r="M417" s="996">
        <f>'Step 3.3 Heating System'!I53</f>
        <v>0</v>
      </c>
      <c r="N417" s="996" t="str">
        <f>'Step 3.3 Heating System'!J53</f>
        <v/>
      </c>
      <c r="O417" s="953">
        <f>'Step 3.3 Heating System'!K53</f>
        <v>0</v>
      </c>
      <c r="P417" s="996">
        <f>'Step 3.3 Heating System'!L53</f>
        <v>0</v>
      </c>
      <c r="Q417" s="995">
        <f>'Step 3.3 Heating System'!M53</f>
        <v>0</v>
      </c>
      <c r="R417" s="995">
        <f>'Step 3.3 Heating System'!N53</f>
        <v>0</v>
      </c>
      <c r="S417" s="995">
        <f>'Step 3.3 Heating System'!O53</f>
        <v>0</v>
      </c>
      <c r="T417" s="995">
        <f>'Step 3.3 Heating System'!P53</f>
        <v>0</v>
      </c>
      <c r="U417" s="997">
        <f>'Step 3.3 Heating System'!Q53</f>
        <v>0</v>
      </c>
      <c r="V417" s="997">
        <f>'Step 3.3 Heating System'!R53</f>
        <v>0</v>
      </c>
      <c r="W417" s="997">
        <f>'Step 3.3 Heating System'!S53</f>
        <v>0</v>
      </c>
      <c r="X417" s="997">
        <f>'Step 3.3 Heating System'!T53</f>
        <v>0</v>
      </c>
      <c r="Y417" s="997">
        <f>'Step 3.3 Heating System'!U53</f>
        <v>0</v>
      </c>
      <c r="Z417" s="997" t="str">
        <f>'Step 3.3 Heating System'!V53</f>
        <v/>
      </c>
      <c r="AA417" s="952">
        <f>'Step 3.3 Heating System'!W53</f>
        <v>0</v>
      </c>
      <c r="AB417" s="997" t="str">
        <f t="shared" si="80"/>
        <v/>
      </c>
      <c r="AC417" s="447" t="str">
        <f t="shared" si="79"/>
        <v/>
      </c>
      <c r="AD417" s="918" t="str">
        <f>'Step 3.3 Heating System'!AB53</f>
        <v/>
      </c>
    </row>
    <row r="418" spans="1:30" x14ac:dyDescent="0.25">
      <c r="A418" s="449" t="str">
        <f t="shared" si="75"/>
        <v/>
      </c>
      <c r="B418" s="449" t="str">
        <f>IF(G418="","",A418&amp;SUBSTITUTE(_xlfn.XLOOKUP(G418,'Step 3.3 Heating System'!$C$12:$C$111,'Step 3.1 Site Details'!$C$10:$C$109,"",0,1),"uilding ",""))</f>
        <v/>
      </c>
      <c r="C418" s="449" t="str">
        <f>'Step 3.3 Heating System'!A54</f>
        <v>FF System 43</v>
      </c>
      <c r="D418" s="863" t="str">
        <f t="shared" si="77"/>
        <v/>
      </c>
      <c r="E418" s="447" t="str">
        <f>IF('Step 3.3 Heating System'!B54=0,"",'Step 3.3 Heating System'!B54)</f>
        <v/>
      </c>
      <c r="F418" s="447" t="str">
        <f t="shared" si="78"/>
        <v/>
      </c>
      <c r="G418" s="447" t="str">
        <f>IF('Step 3.3 Heating System'!C54=0,"",TRIM('Step 3.3 Heating System'!C54))</f>
        <v/>
      </c>
      <c r="H418" s="447">
        <f>'Step 3.3 Heating System'!D54</f>
        <v>0</v>
      </c>
      <c r="I418" s="447">
        <f>'Step 3.3 Heating System'!E54</f>
        <v>0</v>
      </c>
      <c r="J418" s="995">
        <f>'Step 3.3 Heating System'!F54</f>
        <v>0</v>
      </c>
      <c r="K418" s="952">
        <f>'Step 3.3 Heating System'!G54</f>
        <v>0</v>
      </c>
      <c r="L418" s="996">
        <f>'Step 3.3 Heating System'!H54</f>
        <v>0</v>
      </c>
      <c r="M418" s="996">
        <f>'Step 3.3 Heating System'!I54</f>
        <v>0</v>
      </c>
      <c r="N418" s="996" t="str">
        <f>'Step 3.3 Heating System'!J54</f>
        <v/>
      </c>
      <c r="O418" s="953">
        <f>'Step 3.3 Heating System'!K54</f>
        <v>0</v>
      </c>
      <c r="P418" s="996">
        <f>'Step 3.3 Heating System'!L54</f>
        <v>0</v>
      </c>
      <c r="Q418" s="995">
        <f>'Step 3.3 Heating System'!M54</f>
        <v>0</v>
      </c>
      <c r="R418" s="995">
        <f>'Step 3.3 Heating System'!N54</f>
        <v>0</v>
      </c>
      <c r="S418" s="995">
        <f>'Step 3.3 Heating System'!O54</f>
        <v>0</v>
      </c>
      <c r="T418" s="995">
        <f>'Step 3.3 Heating System'!P54</f>
        <v>0</v>
      </c>
      <c r="U418" s="997">
        <f>'Step 3.3 Heating System'!Q54</f>
        <v>0</v>
      </c>
      <c r="V418" s="997">
        <f>'Step 3.3 Heating System'!R54</f>
        <v>0</v>
      </c>
      <c r="W418" s="997">
        <f>'Step 3.3 Heating System'!S54</f>
        <v>0</v>
      </c>
      <c r="X418" s="997">
        <f>'Step 3.3 Heating System'!T54</f>
        <v>0</v>
      </c>
      <c r="Y418" s="997">
        <f>'Step 3.3 Heating System'!U54</f>
        <v>0</v>
      </c>
      <c r="Z418" s="997" t="str">
        <f>'Step 3.3 Heating System'!V54</f>
        <v/>
      </c>
      <c r="AA418" s="952">
        <f>'Step 3.3 Heating System'!W54</f>
        <v>0</v>
      </c>
      <c r="AB418" s="997" t="str">
        <f t="shared" si="80"/>
        <v/>
      </c>
      <c r="AC418" s="447" t="str">
        <f t="shared" si="79"/>
        <v/>
      </c>
      <c r="AD418" s="918" t="str">
        <f>'Step 3.3 Heating System'!AB54</f>
        <v/>
      </c>
    </row>
    <row r="419" spans="1:30" x14ac:dyDescent="0.25">
      <c r="A419" s="449" t="str">
        <f t="shared" si="75"/>
        <v/>
      </c>
      <c r="B419" s="449" t="str">
        <f>IF(G419="","",A419&amp;SUBSTITUTE(_xlfn.XLOOKUP(G419,'Step 3.3 Heating System'!$C$12:$C$111,'Step 3.1 Site Details'!$C$10:$C$109,"",0,1),"uilding ",""))</f>
        <v/>
      </c>
      <c r="C419" s="449" t="str">
        <f>'Step 3.3 Heating System'!A55</f>
        <v>FF System 44</v>
      </c>
      <c r="D419" s="863" t="str">
        <f t="shared" si="77"/>
        <v/>
      </c>
      <c r="E419" s="447" t="str">
        <f>IF('Step 3.3 Heating System'!B55=0,"",'Step 3.3 Heating System'!B55)</f>
        <v/>
      </c>
      <c r="F419" s="447" t="str">
        <f t="shared" si="78"/>
        <v/>
      </c>
      <c r="G419" s="447" t="str">
        <f>IF('Step 3.3 Heating System'!C55=0,"",TRIM('Step 3.3 Heating System'!C55))</f>
        <v/>
      </c>
      <c r="H419" s="447">
        <f>'Step 3.3 Heating System'!D55</f>
        <v>0</v>
      </c>
      <c r="I419" s="447">
        <f>'Step 3.3 Heating System'!E55</f>
        <v>0</v>
      </c>
      <c r="J419" s="995">
        <f>'Step 3.3 Heating System'!F55</f>
        <v>0</v>
      </c>
      <c r="K419" s="952">
        <f>'Step 3.3 Heating System'!G55</f>
        <v>0</v>
      </c>
      <c r="L419" s="996">
        <f>'Step 3.3 Heating System'!H55</f>
        <v>0</v>
      </c>
      <c r="M419" s="996">
        <f>'Step 3.3 Heating System'!I55</f>
        <v>0</v>
      </c>
      <c r="N419" s="996" t="str">
        <f>'Step 3.3 Heating System'!J55</f>
        <v/>
      </c>
      <c r="O419" s="953">
        <f>'Step 3.3 Heating System'!K55</f>
        <v>0</v>
      </c>
      <c r="P419" s="996">
        <f>'Step 3.3 Heating System'!L55</f>
        <v>0</v>
      </c>
      <c r="Q419" s="995">
        <f>'Step 3.3 Heating System'!M55</f>
        <v>0</v>
      </c>
      <c r="R419" s="995">
        <f>'Step 3.3 Heating System'!N55</f>
        <v>0</v>
      </c>
      <c r="S419" s="995">
        <f>'Step 3.3 Heating System'!O55</f>
        <v>0</v>
      </c>
      <c r="T419" s="995">
        <f>'Step 3.3 Heating System'!P55</f>
        <v>0</v>
      </c>
      <c r="U419" s="997">
        <f>'Step 3.3 Heating System'!Q55</f>
        <v>0</v>
      </c>
      <c r="V419" s="997">
        <f>'Step 3.3 Heating System'!R55</f>
        <v>0</v>
      </c>
      <c r="W419" s="997">
        <f>'Step 3.3 Heating System'!S55</f>
        <v>0</v>
      </c>
      <c r="X419" s="997">
        <f>'Step 3.3 Heating System'!T55</f>
        <v>0</v>
      </c>
      <c r="Y419" s="997">
        <f>'Step 3.3 Heating System'!U55</f>
        <v>0</v>
      </c>
      <c r="Z419" s="997" t="str">
        <f>'Step 3.3 Heating System'!V55</f>
        <v/>
      </c>
      <c r="AA419" s="952">
        <f>'Step 3.3 Heating System'!W55</f>
        <v>0</v>
      </c>
      <c r="AB419" s="997" t="str">
        <f t="shared" si="80"/>
        <v/>
      </c>
      <c r="AC419" s="447" t="str">
        <f t="shared" si="79"/>
        <v/>
      </c>
      <c r="AD419" s="918" t="str">
        <f>'Step 3.3 Heating System'!AB55</f>
        <v/>
      </c>
    </row>
    <row r="420" spans="1:30" x14ac:dyDescent="0.25">
      <c r="A420" s="449" t="str">
        <f t="shared" si="75"/>
        <v/>
      </c>
      <c r="B420" s="449" t="str">
        <f>IF(G420="","",A420&amp;SUBSTITUTE(_xlfn.XLOOKUP(G420,'Step 3.3 Heating System'!$C$12:$C$111,'Step 3.1 Site Details'!$C$10:$C$109,"",0,1),"uilding ",""))</f>
        <v/>
      </c>
      <c r="C420" s="449" t="str">
        <f>'Step 3.3 Heating System'!A56</f>
        <v>FF System 45</v>
      </c>
      <c r="D420" s="863" t="str">
        <f t="shared" si="77"/>
        <v/>
      </c>
      <c r="E420" s="447" t="str">
        <f>IF('Step 3.3 Heating System'!B56=0,"",'Step 3.3 Heating System'!B56)</f>
        <v/>
      </c>
      <c r="F420" s="447" t="str">
        <f t="shared" si="78"/>
        <v/>
      </c>
      <c r="G420" s="447" t="str">
        <f>IF('Step 3.3 Heating System'!C56=0,"",TRIM('Step 3.3 Heating System'!C56))</f>
        <v/>
      </c>
      <c r="H420" s="447">
        <f>'Step 3.3 Heating System'!D56</f>
        <v>0</v>
      </c>
      <c r="I420" s="447">
        <f>'Step 3.3 Heating System'!E56</f>
        <v>0</v>
      </c>
      <c r="J420" s="995">
        <f>'Step 3.3 Heating System'!F56</f>
        <v>0</v>
      </c>
      <c r="K420" s="952">
        <f>'Step 3.3 Heating System'!G56</f>
        <v>0</v>
      </c>
      <c r="L420" s="996">
        <f>'Step 3.3 Heating System'!H56</f>
        <v>0</v>
      </c>
      <c r="M420" s="996">
        <f>'Step 3.3 Heating System'!I56</f>
        <v>0</v>
      </c>
      <c r="N420" s="996" t="str">
        <f>'Step 3.3 Heating System'!J56</f>
        <v/>
      </c>
      <c r="O420" s="953">
        <f>'Step 3.3 Heating System'!K56</f>
        <v>0</v>
      </c>
      <c r="P420" s="996">
        <f>'Step 3.3 Heating System'!L56</f>
        <v>0</v>
      </c>
      <c r="Q420" s="995">
        <f>'Step 3.3 Heating System'!M56</f>
        <v>0</v>
      </c>
      <c r="R420" s="995">
        <f>'Step 3.3 Heating System'!N56</f>
        <v>0</v>
      </c>
      <c r="S420" s="995">
        <f>'Step 3.3 Heating System'!O56</f>
        <v>0</v>
      </c>
      <c r="T420" s="995">
        <f>'Step 3.3 Heating System'!P56</f>
        <v>0</v>
      </c>
      <c r="U420" s="997">
        <f>'Step 3.3 Heating System'!Q56</f>
        <v>0</v>
      </c>
      <c r="V420" s="997">
        <f>'Step 3.3 Heating System'!R56</f>
        <v>0</v>
      </c>
      <c r="W420" s="997">
        <f>'Step 3.3 Heating System'!S56</f>
        <v>0</v>
      </c>
      <c r="X420" s="997">
        <f>'Step 3.3 Heating System'!T56</f>
        <v>0</v>
      </c>
      <c r="Y420" s="997">
        <f>'Step 3.3 Heating System'!U56</f>
        <v>0</v>
      </c>
      <c r="Z420" s="997" t="str">
        <f>'Step 3.3 Heating System'!V56</f>
        <v/>
      </c>
      <c r="AA420" s="952">
        <f>'Step 3.3 Heating System'!W56</f>
        <v>0</v>
      </c>
      <c r="AB420" s="997" t="str">
        <f t="shared" si="80"/>
        <v/>
      </c>
      <c r="AC420" s="447" t="str">
        <f t="shared" si="79"/>
        <v/>
      </c>
      <c r="AD420" s="918" t="str">
        <f>'Step 3.3 Heating System'!AB56</f>
        <v/>
      </c>
    </row>
    <row r="421" spans="1:30" x14ac:dyDescent="0.25">
      <c r="A421" s="449" t="str">
        <f t="shared" si="75"/>
        <v/>
      </c>
      <c r="B421" s="449" t="str">
        <f>IF(G421="","",A421&amp;SUBSTITUTE(_xlfn.XLOOKUP(G421,'Step 3.3 Heating System'!$C$12:$C$111,'Step 3.1 Site Details'!$C$10:$C$109,"",0,1),"uilding ",""))</f>
        <v/>
      </c>
      <c r="C421" s="449" t="str">
        <f>'Step 3.3 Heating System'!A57</f>
        <v>FF System 46</v>
      </c>
      <c r="D421" s="863" t="str">
        <f t="shared" si="77"/>
        <v/>
      </c>
      <c r="E421" s="447" t="str">
        <f>IF('Step 3.3 Heating System'!B57=0,"",'Step 3.3 Heating System'!B57)</f>
        <v/>
      </c>
      <c r="F421" s="447" t="str">
        <f t="shared" si="78"/>
        <v/>
      </c>
      <c r="G421" s="447" t="str">
        <f>IF('Step 3.3 Heating System'!C57=0,"",TRIM('Step 3.3 Heating System'!C57))</f>
        <v/>
      </c>
      <c r="H421" s="447">
        <f>'Step 3.3 Heating System'!D57</f>
        <v>0</v>
      </c>
      <c r="I421" s="447">
        <f>'Step 3.3 Heating System'!E57</f>
        <v>0</v>
      </c>
      <c r="J421" s="995">
        <f>'Step 3.3 Heating System'!F57</f>
        <v>0</v>
      </c>
      <c r="K421" s="952">
        <f>'Step 3.3 Heating System'!G57</f>
        <v>0</v>
      </c>
      <c r="L421" s="996">
        <f>'Step 3.3 Heating System'!H57</f>
        <v>0</v>
      </c>
      <c r="M421" s="996">
        <f>'Step 3.3 Heating System'!I57</f>
        <v>0</v>
      </c>
      <c r="N421" s="996" t="str">
        <f>'Step 3.3 Heating System'!J57</f>
        <v/>
      </c>
      <c r="O421" s="953">
        <f>'Step 3.3 Heating System'!K57</f>
        <v>0</v>
      </c>
      <c r="P421" s="996">
        <f>'Step 3.3 Heating System'!L57</f>
        <v>0</v>
      </c>
      <c r="Q421" s="995">
        <f>'Step 3.3 Heating System'!M57</f>
        <v>0</v>
      </c>
      <c r="R421" s="995">
        <f>'Step 3.3 Heating System'!N57</f>
        <v>0</v>
      </c>
      <c r="S421" s="995">
        <f>'Step 3.3 Heating System'!O57</f>
        <v>0</v>
      </c>
      <c r="T421" s="995">
        <f>'Step 3.3 Heating System'!P57</f>
        <v>0</v>
      </c>
      <c r="U421" s="997">
        <f>'Step 3.3 Heating System'!Q57</f>
        <v>0</v>
      </c>
      <c r="V421" s="997">
        <f>'Step 3.3 Heating System'!R57</f>
        <v>0</v>
      </c>
      <c r="W421" s="997">
        <f>'Step 3.3 Heating System'!S57</f>
        <v>0</v>
      </c>
      <c r="X421" s="997">
        <f>'Step 3.3 Heating System'!T57</f>
        <v>0</v>
      </c>
      <c r="Y421" s="997">
        <f>'Step 3.3 Heating System'!U57</f>
        <v>0</v>
      </c>
      <c r="Z421" s="997" t="str">
        <f>'Step 3.3 Heating System'!V57</f>
        <v/>
      </c>
      <c r="AA421" s="952">
        <f>'Step 3.3 Heating System'!W57</f>
        <v>0</v>
      </c>
      <c r="AB421" s="997" t="str">
        <f t="shared" si="80"/>
        <v/>
      </c>
      <c r="AC421" s="447" t="str">
        <f t="shared" si="79"/>
        <v/>
      </c>
      <c r="AD421" s="918" t="str">
        <f>'Step 3.3 Heating System'!AB57</f>
        <v/>
      </c>
    </row>
    <row r="422" spans="1:30" x14ac:dyDescent="0.25">
      <c r="A422" s="449" t="str">
        <f t="shared" si="75"/>
        <v/>
      </c>
      <c r="B422" s="449" t="str">
        <f>IF(G422="","",A422&amp;SUBSTITUTE(_xlfn.XLOOKUP(G422,'Step 3.3 Heating System'!$C$12:$C$111,'Step 3.1 Site Details'!$C$10:$C$109,"",0,1),"uilding ",""))</f>
        <v/>
      </c>
      <c r="C422" s="449" t="str">
        <f>'Step 3.3 Heating System'!A58</f>
        <v>FF System 47</v>
      </c>
      <c r="D422" s="863" t="str">
        <f t="shared" si="77"/>
        <v/>
      </c>
      <c r="E422" s="447" t="str">
        <f>IF('Step 3.3 Heating System'!B58=0,"",'Step 3.3 Heating System'!B58)</f>
        <v/>
      </c>
      <c r="F422" s="447" t="str">
        <f t="shared" si="78"/>
        <v/>
      </c>
      <c r="G422" s="447" t="str">
        <f>IF('Step 3.3 Heating System'!C58=0,"",TRIM('Step 3.3 Heating System'!C58))</f>
        <v/>
      </c>
      <c r="H422" s="447">
        <f>'Step 3.3 Heating System'!D58</f>
        <v>0</v>
      </c>
      <c r="I422" s="447">
        <f>'Step 3.3 Heating System'!E58</f>
        <v>0</v>
      </c>
      <c r="J422" s="995">
        <f>'Step 3.3 Heating System'!F58</f>
        <v>0</v>
      </c>
      <c r="K422" s="952">
        <f>'Step 3.3 Heating System'!G58</f>
        <v>0</v>
      </c>
      <c r="L422" s="996">
        <f>'Step 3.3 Heating System'!H58</f>
        <v>0</v>
      </c>
      <c r="M422" s="996">
        <f>'Step 3.3 Heating System'!I58</f>
        <v>0</v>
      </c>
      <c r="N422" s="996" t="str">
        <f>'Step 3.3 Heating System'!J58</f>
        <v/>
      </c>
      <c r="O422" s="953">
        <f>'Step 3.3 Heating System'!K58</f>
        <v>0</v>
      </c>
      <c r="P422" s="996">
        <f>'Step 3.3 Heating System'!L58</f>
        <v>0</v>
      </c>
      <c r="Q422" s="995">
        <f>'Step 3.3 Heating System'!M58</f>
        <v>0</v>
      </c>
      <c r="R422" s="995">
        <f>'Step 3.3 Heating System'!N58</f>
        <v>0</v>
      </c>
      <c r="S422" s="995">
        <f>'Step 3.3 Heating System'!O58</f>
        <v>0</v>
      </c>
      <c r="T422" s="995">
        <f>'Step 3.3 Heating System'!P58</f>
        <v>0</v>
      </c>
      <c r="U422" s="997">
        <f>'Step 3.3 Heating System'!Q58</f>
        <v>0</v>
      </c>
      <c r="V422" s="997">
        <f>'Step 3.3 Heating System'!R58</f>
        <v>0</v>
      </c>
      <c r="W422" s="997">
        <f>'Step 3.3 Heating System'!S58</f>
        <v>0</v>
      </c>
      <c r="X422" s="997">
        <f>'Step 3.3 Heating System'!T58</f>
        <v>0</v>
      </c>
      <c r="Y422" s="997">
        <f>'Step 3.3 Heating System'!U58</f>
        <v>0</v>
      </c>
      <c r="Z422" s="997" t="str">
        <f>'Step 3.3 Heating System'!V58</f>
        <v/>
      </c>
      <c r="AA422" s="952">
        <f>'Step 3.3 Heating System'!W58</f>
        <v>0</v>
      </c>
      <c r="AB422" s="997" t="str">
        <f t="shared" si="80"/>
        <v/>
      </c>
      <c r="AC422" s="447" t="str">
        <f t="shared" si="79"/>
        <v/>
      </c>
      <c r="AD422" s="918" t="str">
        <f>'Step 3.3 Heating System'!AB58</f>
        <v/>
      </c>
    </row>
    <row r="423" spans="1:30" x14ac:dyDescent="0.25">
      <c r="A423" s="449" t="str">
        <f t="shared" si="75"/>
        <v/>
      </c>
      <c r="B423" s="449" t="str">
        <f>IF(G423="","",A423&amp;SUBSTITUTE(_xlfn.XLOOKUP(G423,'Step 3.3 Heating System'!$C$12:$C$111,'Step 3.1 Site Details'!$C$10:$C$109,"",0,1),"uilding ",""))</f>
        <v/>
      </c>
      <c r="C423" s="449" t="str">
        <f>'Step 3.3 Heating System'!A59</f>
        <v>FF System 48</v>
      </c>
      <c r="D423" s="863" t="str">
        <f t="shared" si="77"/>
        <v/>
      </c>
      <c r="E423" s="447" t="str">
        <f>IF('Step 3.3 Heating System'!B59=0,"",'Step 3.3 Heating System'!B59)</f>
        <v/>
      </c>
      <c r="F423" s="447" t="str">
        <f t="shared" si="78"/>
        <v/>
      </c>
      <c r="G423" s="447" t="str">
        <f>IF('Step 3.3 Heating System'!C59=0,"",TRIM('Step 3.3 Heating System'!C59))</f>
        <v/>
      </c>
      <c r="H423" s="447">
        <f>'Step 3.3 Heating System'!D59</f>
        <v>0</v>
      </c>
      <c r="I423" s="447">
        <f>'Step 3.3 Heating System'!E59</f>
        <v>0</v>
      </c>
      <c r="J423" s="995">
        <f>'Step 3.3 Heating System'!F59</f>
        <v>0</v>
      </c>
      <c r="K423" s="952">
        <f>'Step 3.3 Heating System'!G59</f>
        <v>0</v>
      </c>
      <c r="L423" s="996">
        <f>'Step 3.3 Heating System'!H59</f>
        <v>0</v>
      </c>
      <c r="M423" s="996">
        <f>'Step 3.3 Heating System'!I59</f>
        <v>0</v>
      </c>
      <c r="N423" s="996" t="str">
        <f>'Step 3.3 Heating System'!J59</f>
        <v/>
      </c>
      <c r="O423" s="953">
        <f>'Step 3.3 Heating System'!K59</f>
        <v>0</v>
      </c>
      <c r="P423" s="996">
        <f>'Step 3.3 Heating System'!L59</f>
        <v>0</v>
      </c>
      <c r="Q423" s="995">
        <f>'Step 3.3 Heating System'!M59</f>
        <v>0</v>
      </c>
      <c r="R423" s="995">
        <f>'Step 3.3 Heating System'!N59</f>
        <v>0</v>
      </c>
      <c r="S423" s="995">
        <f>'Step 3.3 Heating System'!O59</f>
        <v>0</v>
      </c>
      <c r="T423" s="995">
        <f>'Step 3.3 Heating System'!P59</f>
        <v>0</v>
      </c>
      <c r="U423" s="997">
        <f>'Step 3.3 Heating System'!Q59</f>
        <v>0</v>
      </c>
      <c r="V423" s="997">
        <f>'Step 3.3 Heating System'!R59</f>
        <v>0</v>
      </c>
      <c r="W423" s="997">
        <f>'Step 3.3 Heating System'!S59</f>
        <v>0</v>
      </c>
      <c r="X423" s="997">
        <f>'Step 3.3 Heating System'!T59</f>
        <v>0</v>
      </c>
      <c r="Y423" s="997">
        <f>'Step 3.3 Heating System'!U59</f>
        <v>0</v>
      </c>
      <c r="Z423" s="997" t="str">
        <f>'Step 3.3 Heating System'!V59</f>
        <v/>
      </c>
      <c r="AA423" s="952">
        <f>'Step 3.3 Heating System'!W59</f>
        <v>0</v>
      </c>
      <c r="AB423" s="997" t="str">
        <f t="shared" si="80"/>
        <v/>
      </c>
      <c r="AC423" s="447" t="str">
        <f t="shared" si="79"/>
        <v/>
      </c>
      <c r="AD423" s="918" t="str">
        <f>'Step 3.3 Heating System'!AB59</f>
        <v/>
      </c>
    </row>
    <row r="424" spans="1:30" x14ac:dyDescent="0.25">
      <c r="A424" s="449" t="str">
        <f t="shared" si="75"/>
        <v/>
      </c>
      <c r="B424" s="449" t="str">
        <f>IF(G424="","",A424&amp;SUBSTITUTE(_xlfn.XLOOKUP(G424,'Step 3.3 Heating System'!$C$12:$C$111,'Step 3.1 Site Details'!$C$10:$C$109,"",0,1),"uilding ",""))</f>
        <v/>
      </c>
      <c r="C424" s="449" t="str">
        <f>'Step 3.3 Heating System'!A60</f>
        <v>FF System 49</v>
      </c>
      <c r="D424" s="863" t="str">
        <f t="shared" si="77"/>
        <v/>
      </c>
      <c r="E424" s="447" t="str">
        <f>IF('Step 3.3 Heating System'!B60=0,"",'Step 3.3 Heating System'!B60)</f>
        <v/>
      </c>
      <c r="F424" s="447" t="str">
        <f t="shared" si="78"/>
        <v/>
      </c>
      <c r="G424" s="447" t="str">
        <f>IF('Step 3.3 Heating System'!C60=0,"",TRIM('Step 3.3 Heating System'!C60))</f>
        <v/>
      </c>
      <c r="H424" s="447">
        <f>'Step 3.3 Heating System'!D60</f>
        <v>0</v>
      </c>
      <c r="I424" s="447">
        <f>'Step 3.3 Heating System'!E60</f>
        <v>0</v>
      </c>
      <c r="J424" s="995">
        <f>'Step 3.3 Heating System'!F60</f>
        <v>0</v>
      </c>
      <c r="K424" s="952">
        <f>'Step 3.3 Heating System'!G60</f>
        <v>0</v>
      </c>
      <c r="L424" s="996">
        <f>'Step 3.3 Heating System'!H60</f>
        <v>0</v>
      </c>
      <c r="M424" s="996">
        <f>'Step 3.3 Heating System'!I60</f>
        <v>0</v>
      </c>
      <c r="N424" s="996" t="str">
        <f>'Step 3.3 Heating System'!J60</f>
        <v/>
      </c>
      <c r="O424" s="953">
        <f>'Step 3.3 Heating System'!K60</f>
        <v>0</v>
      </c>
      <c r="P424" s="996">
        <f>'Step 3.3 Heating System'!L60</f>
        <v>0</v>
      </c>
      <c r="Q424" s="995">
        <f>'Step 3.3 Heating System'!M60</f>
        <v>0</v>
      </c>
      <c r="R424" s="995">
        <f>'Step 3.3 Heating System'!N60</f>
        <v>0</v>
      </c>
      <c r="S424" s="995">
        <f>'Step 3.3 Heating System'!O60</f>
        <v>0</v>
      </c>
      <c r="T424" s="995">
        <f>'Step 3.3 Heating System'!P60</f>
        <v>0</v>
      </c>
      <c r="U424" s="997">
        <f>'Step 3.3 Heating System'!Q60</f>
        <v>0</v>
      </c>
      <c r="V424" s="997">
        <f>'Step 3.3 Heating System'!R60</f>
        <v>0</v>
      </c>
      <c r="W424" s="997">
        <f>'Step 3.3 Heating System'!S60</f>
        <v>0</v>
      </c>
      <c r="X424" s="997">
        <f>'Step 3.3 Heating System'!T60</f>
        <v>0</v>
      </c>
      <c r="Y424" s="997">
        <f>'Step 3.3 Heating System'!U60</f>
        <v>0</v>
      </c>
      <c r="Z424" s="997" t="str">
        <f>'Step 3.3 Heating System'!V60</f>
        <v/>
      </c>
      <c r="AA424" s="952">
        <f>'Step 3.3 Heating System'!W60</f>
        <v>0</v>
      </c>
      <c r="AB424" s="997" t="str">
        <f t="shared" si="80"/>
        <v/>
      </c>
      <c r="AC424" s="447" t="str">
        <f t="shared" si="79"/>
        <v/>
      </c>
      <c r="AD424" s="918" t="str">
        <f>'Step 3.3 Heating System'!AB60</f>
        <v/>
      </c>
    </row>
    <row r="425" spans="1:30" x14ac:dyDescent="0.25">
      <c r="A425" s="449" t="str">
        <f t="shared" si="75"/>
        <v/>
      </c>
      <c r="B425" s="449" t="str">
        <f>IF(G425="","",A425&amp;SUBSTITUTE(_xlfn.XLOOKUP(G425,'Step 3.3 Heating System'!$C$12:$C$111,'Step 3.1 Site Details'!$C$10:$C$109,"",0,1),"uilding ",""))</f>
        <v/>
      </c>
      <c r="C425" s="449" t="str">
        <f>'Step 3.3 Heating System'!A61</f>
        <v>FF System 50</v>
      </c>
      <c r="D425" s="863" t="str">
        <f t="shared" si="77"/>
        <v/>
      </c>
      <c r="E425" s="447" t="str">
        <f>IF('Step 3.3 Heating System'!B61=0,"",'Step 3.3 Heating System'!B61)</f>
        <v/>
      </c>
      <c r="F425" s="447" t="str">
        <f t="shared" si="78"/>
        <v/>
      </c>
      <c r="G425" s="447" t="str">
        <f>IF('Step 3.3 Heating System'!C61=0,"",TRIM('Step 3.3 Heating System'!C61))</f>
        <v/>
      </c>
      <c r="H425" s="447">
        <f>'Step 3.3 Heating System'!D61</f>
        <v>0</v>
      </c>
      <c r="I425" s="447">
        <f>'Step 3.3 Heating System'!E61</f>
        <v>0</v>
      </c>
      <c r="J425" s="995">
        <f>'Step 3.3 Heating System'!F61</f>
        <v>0</v>
      </c>
      <c r="K425" s="952">
        <f>'Step 3.3 Heating System'!G61</f>
        <v>0</v>
      </c>
      <c r="L425" s="996">
        <f>'Step 3.3 Heating System'!H61</f>
        <v>0</v>
      </c>
      <c r="M425" s="996">
        <f>'Step 3.3 Heating System'!I61</f>
        <v>0</v>
      </c>
      <c r="N425" s="996" t="str">
        <f>'Step 3.3 Heating System'!J61</f>
        <v/>
      </c>
      <c r="O425" s="953">
        <f>'Step 3.3 Heating System'!K61</f>
        <v>0</v>
      </c>
      <c r="P425" s="996">
        <f>'Step 3.3 Heating System'!L61</f>
        <v>0</v>
      </c>
      <c r="Q425" s="995">
        <f>'Step 3.3 Heating System'!M61</f>
        <v>0</v>
      </c>
      <c r="R425" s="995">
        <f>'Step 3.3 Heating System'!N61</f>
        <v>0</v>
      </c>
      <c r="S425" s="995">
        <f>'Step 3.3 Heating System'!O61</f>
        <v>0</v>
      </c>
      <c r="T425" s="995">
        <f>'Step 3.3 Heating System'!P61</f>
        <v>0</v>
      </c>
      <c r="U425" s="997">
        <f>'Step 3.3 Heating System'!Q61</f>
        <v>0</v>
      </c>
      <c r="V425" s="997">
        <f>'Step 3.3 Heating System'!R61</f>
        <v>0</v>
      </c>
      <c r="W425" s="997">
        <f>'Step 3.3 Heating System'!S61</f>
        <v>0</v>
      </c>
      <c r="X425" s="997">
        <f>'Step 3.3 Heating System'!T61</f>
        <v>0</v>
      </c>
      <c r="Y425" s="997">
        <f>'Step 3.3 Heating System'!U61</f>
        <v>0</v>
      </c>
      <c r="Z425" s="997" t="str">
        <f>'Step 3.3 Heating System'!V61</f>
        <v/>
      </c>
      <c r="AA425" s="952">
        <f>'Step 3.3 Heating System'!W61</f>
        <v>0</v>
      </c>
      <c r="AB425" s="997" t="str">
        <f t="shared" si="80"/>
        <v/>
      </c>
      <c r="AC425" s="447" t="str">
        <f t="shared" si="79"/>
        <v/>
      </c>
      <c r="AD425" s="918" t="str">
        <f>'Step 3.3 Heating System'!AB61</f>
        <v/>
      </c>
    </row>
    <row r="426" spans="1:30" x14ac:dyDescent="0.25">
      <c r="A426" s="449" t="str">
        <f t="shared" si="75"/>
        <v/>
      </c>
      <c r="B426" s="449" t="str">
        <f>IF(G426="","",A426&amp;SUBSTITUTE(_xlfn.XLOOKUP(G426,'Step 3.3 Heating System'!$C$12:$C$111,'Step 3.1 Site Details'!$C$10:$C$109,"",0,1),"uilding ",""))</f>
        <v/>
      </c>
      <c r="C426" s="449" t="str">
        <f>'Step 3.3 Heating System'!A62</f>
        <v>FF System 51</v>
      </c>
      <c r="D426" s="863" t="str">
        <f t="shared" si="77"/>
        <v/>
      </c>
      <c r="E426" s="447" t="str">
        <f>IF('Step 3.3 Heating System'!B62=0,"",'Step 3.3 Heating System'!B62)</f>
        <v/>
      </c>
      <c r="F426" s="447" t="str">
        <f t="shared" si="78"/>
        <v/>
      </c>
      <c r="G426" s="447" t="str">
        <f>IF('Step 3.3 Heating System'!C62=0,"",TRIM('Step 3.3 Heating System'!C62))</f>
        <v/>
      </c>
      <c r="H426" s="447">
        <f>'Step 3.3 Heating System'!D62</f>
        <v>0</v>
      </c>
      <c r="I426" s="447">
        <f>'Step 3.3 Heating System'!E62</f>
        <v>0</v>
      </c>
      <c r="J426" s="995">
        <f>'Step 3.3 Heating System'!F62</f>
        <v>0</v>
      </c>
      <c r="K426" s="952">
        <f>'Step 3.3 Heating System'!G62</f>
        <v>0</v>
      </c>
      <c r="L426" s="996">
        <f>'Step 3.3 Heating System'!H62</f>
        <v>0</v>
      </c>
      <c r="M426" s="996">
        <f>'Step 3.3 Heating System'!I62</f>
        <v>0</v>
      </c>
      <c r="N426" s="996" t="str">
        <f>'Step 3.3 Heating System'!J62</f>
        <v/>
      </c>
      <c r="O426" s="953">
        <f>'Step 3.3 Heating System'!K62</f>
        <v>0</v>
      </c>
      <c r="P426" s="996">
        <f>'Step 3.3 Heating System'!L62</f>
        <v>0</v>
      </c>
      <c r="Q426" s="995">
        <f>'Step 3.3 Heating System'!M62</f>
        <v>0</v>
      </c>
      <c r="R426" s="995">
        <f>'Step 3.3 Heating System'!N62</f>
        <v>0</v>
      </c>
      <c r="S426" s="995">
        <f>'Step 3.3 Heating System'!O62</f>
        <v>0</v>
      </c>
      <c r="T426" s="995">
        <f>'Step 3.3 Heating System'!P62</f>
        <v>0</v>
      </c>
      <c r="U426" s="997">
        <f>'Step 3.3 Heating System'!Q62</f>
        <v>0</v>
      </c>
      <c r="V426" s="997">
        <f>'Step 3.3 Heating System'!R62</f>
        <v>0</v>
      </c>
      <c r="W426" s="997">
        <f>'Step 3.3 Heating System'!S62</f>
        <v>0</v>
      </c>
      <c r="X426" s="997">
        <f>'Step 3.3 Heating System'!T62</f>
        <v>0</v>
      </c>
      <c r="Y426" s="997">
        <f>'Step 3.3 Heating System'!U62</f>
        <v>0</v>
      </c>
      <c r="Z426" s="997" t="str">
        <f>'Step 3.3 Heating System'!V62</f>
        <v/>
      </c>
      <c r="AA426" s="952">
        <f>'Step 3.3 Heating System'!W62</f>
        <v>0</v>
      </c>
      <c r="AB426" s="997" t="str">
        <f t="shared" si="80"/>
        <v/>
      </c>
      <c r="AC426" s="447" t="str">
        <f t="shared" si="79"/>
        <v/>
      </c>
      <c r="AD426" s="918" t="str">
        <f>'Step 3.3 Heating System'!AB62</f>
        <v/>
      </c>
    </row>
    <row r="427" spans="1:30" x14ac:dyDescent="0.25">
      <c r="A427" s="449" t="str">
        <f t="shared" si="75"/>
        <v/>
      </c>
      <c r="B427" s="449" t="str">
        <f>IF(G427="","",A427&amp;SUBSTITUTE(_xlfn.XLOOKUP(G427,'Step 3.3 Heating System'!$C$12:$C$111,'Step 3.1 Site Details'!$C$10:$C$109,"",0,1),"uilding ",""))</f>
        <v/>
      </c>
      <c r="C427" s="449" t="str">
        <f>'Step 3.3 Heating System'!A63</f>
        <v>FF System 52</v>
      </c>
      <c r="D427" s="863" t="str">
        <f t="shared" si="77"/>
        <v/>
      </c>
      <c r="E427" s="447" t="str">
        <f>IF('Step 3.3 Heating System'!B63=0,"",'Step 3.3 Heating System'!B63)</f>
        <v/>
      </c>
      <c r="F427" s="447" t="str">
        <f t="shared" si="78"/>
        <v/>
      </c>
      <c r="G427" s="447" t="str">
        <f>IF('Step 3.3 Heating System'!C63=0,"",TRIM('Step 3.3 Heating System'!C63))</f>
        <v/>
      </c>
      <c r="H427" s="447">
        <f>'Step 3.3 Heating System'!D63</f>
        <v>0</v>
      </c>
      <c r="I427" s="447">
        <f>'Step 3.3 Heating System'!E63</f>
        <v>0</v>
      </c>
      <c r="J427" s="995">
        <f>'Step 3.3 Heating System'!F63</f>
        <v>0</v>
      </c>
      <c r="K427" s="952">
        <f>'Step 3.3 Heating System'!G63</f>
        <v>0</v>
      </c>
      <c r="L427" s="996">
        <f>'Step 3.3 Heating System'!H63</f>
        <v>0</v>
      </c>
      <c r="M427" s="996">
        <f>'Step 3.3 Heating System'!I63</f>
        <v>0</v>
      </c>
      <c r="N427" s="996" t="str">
        <f>'Step 3.3 Heating System'!J63</f>
        <v/>
      </c>
      <c r="O427" s="953">
        <f>'Step 3.3 Heating System'!K63</f>
        <v>0</v>
      </c>
      <c r="P427" s="996">
        <f>'Step 3.3 Heating System'!L63</f>
        <v>0</v>
      </c>
      <c r="Q427" s="995">
        <f>'Step 3.3 Heating System'!M63</f>
        <v>0</v>
      </c>
      <c r="R427" s="995">
        <f>'Step 3.3 Heating System'!N63</f>
        <v>0</v>
      </c>
      <c r="S427" s="995">
        <f>'Step 3.3 Heating System'!O63</f>
        <v>0</v>
      </c>
      <c r="T427" s="995">
        <f>'Step 3.3 Heating System'!P63</f>
        <v>0</v>
      </c>
      <c r="U427" s="997">
        <f>'Step 3.3 Heating System'!Q63</f>
        <v>0</v>
      </c>
      <c r="V427" s="997">
        <f>'Step 3.3 Heating System'!R63</f>
        <v>0</v>
      </c>
      <c r="W427" s="997">
        <f>'Step 3.3 Heating System'!S63</f>
        <v>0</v>
      </c>
      <c r="X427" s="997">
        <f>'Step 3.3 Heating System'!T63</f>
        <v>0</v>
      </c>
      <c r="Y427" s="997">
        <f>'Step 3.3 Heating System'!U63</f>
        <v>0</v>
      </c>
      <c r="Z427" s="997" t="str">
        <f>'Step 3.3 Heating System'!V63</f>
        <v/>
      </c>
      <c r="AA427" s="952">
        <f>'Step 3.3 Heating System'!W63</f>
        <v>0</v>
      </c>
      <c r="AB427" s="997" t="str">
        <f t="shared" si="80"/>
        <v/>
      </c>
      <c r="AC427" s="447" t="str">
        <f t="shared" si="79"/>
        <v/>
      </c>
      <c r="AD427" s="918" t="str">
        <f>'Step 3.3 Heating System'!AB63</f>
        <v/>
      </c>
    </row>
    <row r="428" spans="1:30" x14ac:dyDescent="0.25">
      <c r="A428" s="449" t="str">
        <f t="shared" si="75"/>
        <v/>
      </c>
      <c r="B428" s="449" t="str">
        <f>IF(G428="","",A428&amp;SUBSTITUTE(_xlfn.XLOOKUP(G428,'Step 3.3 Heating System'!$C$12:$C$111,'Step 3.1 Site Details'!$C$10:$C$109,"",0,1),"uilding ",""))</f>
        <v/>
      </c>
      <c r="C428" s="449" t="str">
        <f>'Step 3.3 Heating System'!A64</f>
        <v>FF System 53</v>
      </c>
      <c r="D428" s="863" t="str">
        <f t="shared" si="77"/>
        <v/>
      </c>
      <c r="E428" s="447" t="str">
        <f>IF('Step 3.3 Heating System'!B64=0,"",'Step 3.3 Heating System'!B64)</f>
        <v/>
      </c>
      <c r="F428" s="447" t="str">
        <f t="shared" si="78"/>
        <v/>
      </c>
      <c r="G428" s="447" t="str">
        <f>IF('Step 3.3 Heating System'!C64=0,"",TRIM('Step 3.3 Heating System'!C64))</f>
        <v/>
      </c>
      <c r="H428" s="447">
        <f>'Step 3.3 Heating System'!D64</f>
        <v>0</v>
      </c>
      <c r="I428" s="447">
        <f>'Step 3.3 Heating System'!E64</f>
        <v>0</v>
      </c>
      <c r="J428" s="995">
        <f>'Step 3.3 Heating System'!F64</f>
        <v>0</v>
      </c>
      <c r="K428" s="952">
        <f>'Step 3.3 Heating System'!G64</f>
        <v>0</v>
      </c>
      <c r="L428" s="996">
        <f>'Step 3.3 Heating System'!H64</f>
        <v>0</v>
      </c>
      <c r="M428" s="996">
        <f>'Step 3.3 Heating System'!I64</f>
        <v>0</v>
      </c>
      <c r="N428" s="996" t="str">
        <f>'Step 3.3 Heating System'!J64</f>
        <v/>
      </c>
      <c r="O428" s="953">
        <f>'Step 3.3 Heating System'!K64</f>
        <v>0</v>
      </c>
      <c r="P428" s="996">
        <f>'Step 3.3 Heating System'!L64</f>
        <v>0</v>
      </c>
      <c r="Q428" s="995">
        <f>'Step 3.3 Heating System'!M64</f>
        <v>0</v>
      </c>
      <c r="R428" s="995">
        <f>'Step 3.3 Heating System'!N64</f>
        <v>0</v>
      </c>
      <c r="S428" s="995">
        <f>'Step 3.3 Heating System'!O64</f>
        <v>0</v>
      </c>
      <c r="T428" s="995">
        <f>'Step 3.3 Heating System'!P64</f>
        <v>0</v>
      </c>
      <c r="U428" s="997">
        <f>'Step 3.3 Heating System'!Q64</f>
        <v>0</v>
      </c>
      <c r="V428" s="997">
        <f>'Step 3.3 Heating System'!R64</f>
        <v>0</v>
      </c>
      <c r="W428" s="997">
        <f>'Step 3.3 Heating System'!S64</f>
        <v>0</v>
      </c>
      <c r="X428" s="997">
        <f>'Step 3.3 Heating System'!T64</f>
        <v>0</v>
      </c>
      <c r="Y428" s="997">
        <f>'Step 3.3 Heating System'!U64</f>
        <v>0</v>
      </c>
      <c r="Z428" s="997" t="str">
        <f>'Step 3.3 Heating System'!V64</f>
        <v/>
      </c>
      <c r="AA428" s="952">
        <f>'Step 3.3 Heating System'!W64</f>
        <v>0</v>
      </c>
      <c r="AB428" s="997" t="str">
        <f t="shared" si="80"/>
        <v/>
      </c>
      <c r="AC428" s="447" t="str">
        <f t="shared" si="79"/>
        <v/>
      </c>
      <c r="AD428" s="918" t="str">
        <f>'Step 3.3 Heating System'!AB64</f>
        <v/>
      </c>
    </row>
    <row r="429" spans="1:30" x14ac:dyDescent="0.25">
      <c r="A429" s="449" t="str">
        <f t="shared" si="75"/>
        <v/>
      </c>
      <c r="B429" s="449" t="str">
        <f>IF(G429="","",A429&amp;SUBSTITUTE(_xlfn.XLOOKUP(G429,'Step 3.3 Heating System'!$C$12:$C$111,'Step 3.1 Site Details'!$C$10:$C$109,"",0,1),"uilding ",""))</f>
        <v/>
      </c>
      <c r="C429" s="449" t="str">
        <f>'Step 3.3 Heating System'!A65</f>
        <v>FF System 54</v>
      </c>
      <c r="D429" s="863" t="str">
        <f t="shared" si="77"/>
        <v/>
      </c>
      <c r="E429" s="447" t="str">
        <f>IF('Step 3.3 Heating System'!B65=0,"",'Step 3.3 Heating System'!B65)</f>
        <v/>
      </c>
      <c r="F429" s="447" t="str">
        <f t="shared" si="78"/>
        <v/>
      </c>
      <c r="G429" s="447" t="str">
        <f>IF('Step 3.3 Heating System'!C65=0,"",TRIM('Step 3.3 Heating System'!C65))</f>
        <v/>
      </c>
      <c r="H429" s="447">
        <f>'Step 3.3 Heating System'!D65</f>
        <v>0</v>
      </c>
      <c r="I429" s="447">
        <f>'Step 3.3 Heating System'!E65</f>
        <v>0</v>
      </c>
      <c r="J429" s="995">
        <f>'Step 3.3 Heating System'!F65</f>
        <v>0</v>
      </c>
      <c r="K429" s="952">
        <f>'Step 3.3 Heating System'!G65</f>
        <v>0</v>
      </c>
      <c r="L429" s="996">
        <f>'Step 3.3 Heating System'!H65</f>
        <v>0</v>
      </c>
      <c r="M429" s="996">
        <f>'Step 3.3 Heating System'!I65</f>
        <v>0</v>
      </c>
      <c r="N429" s="996" t="str">
        <f>'Step 3.3 Heating System'!J65</f>
        <v/>
      </c>
      <c r="O429" s="953">
        <f>'Step 3.3 Heating System'!K65</f>
        <v>0</v>
      </c>
      <c r="P429" s="996">
        <f>'Step 3.3 Heating System'!L65</f>
        <v>0</v>
      </c>
      <c r="Q429" s="995">
        <f>'Step 3.3 Heating System'!M65</f>
        <v>0</v>
      </c>
      <c r="R429" s="995">
        <f>'Step 3.3 Heating System'!N65</f>
        <v>0</v>
      </c>
      <c r="S429" s="995">
        <f>'Step 3.3 Heating System'!O65</f>
        <v>0</v>
      </c>
      <c r="T429" s="995">
        <f>'Step 3.3 Heating System'!P65</f>
        <v>0</v>
      </c>
      <c r="U429" s="997">
        <f>'Step 3.3 Heating System'!Q65</f>
        <v>0</v>
      </c>
      <c r="V429" s="997">
        <f>'Step 3.3 Heating System'!R65</f>
        <v>0</v>
      </c>
      <c r="W429" s="997">
        <f>'Step 3.3 Heating System'!S65</f>
        <v>0</v>
      </c>
      <c r="X429" s="997">
        <f>'Step 3.3 Heating System'!T65</f>
        <v>0</v>
      </c>
      <c r="Y429" s="997">
        <f>'Step 3.3 Heating System'!U65</f>
        <v>0</v>
      </c>
      <c r="Z429" s="997" t="str">
        <f>'Step 3.3 Heating System'!V65</f>
        <v/>
      </c>
      <c r="AA429" s="952">
        <f>'Step 3.3 Heating System'!W65</f>
        <v>0</v>
      </c>
      <c r="AB429" s="997" t="str">
        <f t="shared" si="80"/>
        <v/>
      </c>
      <c r="AC429" s="447" t="str">
        <f t="shared" si="79"/>
        <v/>
      </c>
      <c r="AD429" s="918" t="str">
        <f>'Step 3.3 Heating System'!AB65</f>
        <v/>
      </c>
    </row>
    <row r="430" spans="1:30" x14ac:dyDescent="0.25">
      <c r="A430" s="449" t="str">
        <f t="shared" si="75"/>
        <v/>
      </c>
      <c r="B430" s="449" t="str">
        <f>IF(G430="","",A430&amp;SUBSTITUTE(_xlfn.XLOOKUP(G430,'Step 3.3 Heating System'!$C$12:$C$111,'Step 3.1 Site Details'!$C$10:$C$109,"",0,1),"uilding ",""))</f>
        <v/>
      </c>
      <c r="C430" s="449" t="str">
        <f>'Step 3.3 Heating System'!A66</f>
        <v>FF System 55</v>
      </c>
      <c r="D430" s="863" t="str">
        <f t="shared" si="77"/>
        <v/>
      </c>
      <c r="E430" s="447" t="str">
        <f>IF('Step 3.3 Heating System'!B66=0,"",'Step 3.3 Heating System'!B66)</f>
        <v/>
      </c>
      <c r="F430" s="447" t="str">
        <f t="shared" si="78"/>
        <v/>
      </c>
      <c r="G430" s="447" t="str">
        <f>IF('Step 3.3 Heating System'!C66=0,"",TRIM('Step 3.3 Heating System'!C66))</f>
        <v/>
      </c>
      <c r="H430" s="447">
        <f>'Step 3.3 Heating System'!D66</f>
        <v>0</v>
      </c>
      <c r="I430" s="447">
        <f>'Step 3.3 Heating System'!E66</f>
        <v>0</v>
      </c>
      <c r="J430" s="995">
        <f>'Step 3.3 Heating System'!F66</f>
        <v>0</v>
      </c>
      <c r="K430" s="952">
        <f>'Step 3.3 Heating System'!G66</f>
        <v>0</v>
      </c>
      <c r="L430" s="996">
        <f>'Step 3.3 Heating System'!H66</f>
        <v>0</v>
      </c>
      <c r="M430" s="996">
        <f>'Step 3.3 Heating System'!I66</f>
        <v>0</v>
      </c>
      <c r="N430" s="996" t="str">
        <f>'Step 3.3 Heating System'!J66</f>
        <v/>
      </c>
      <c r="O430" s="953">
        <f>'Step 3.3 Heating System'!K66</f>
        <v>0</v>
      </c>
      <c r="P430" s="996">
        <f>'Step 3.3 Heating System'!L66</f>
        <v>0</v>
      </c>
      <c r="Q430" s="995">
        <f>'Step 3.3 Heating System'!M66</f>
        <v>0</v>
      </c>
      <c r="R430" s="995">
        <f>'Step 3.3 Heating System'!N66</f>
        <v>0</v>
      </c>
      <c r="S430" s="995">
        <f>'Step 3.3 Heating System'!O66</f>
        <v>0</v>
      </c>
      <c r="T430" s="995">
        <f>'Step 3.3 Heating System'!P66</f>
        <v>0</v>
      </c>
      <c r="U430" s="997">
        <f>'Step 3.3 Heating System'!Q66</f>
        <v>0</v>
      </c>
      <c r="V430" s="997">
        <f>'Step 3.3 Heating System'!R66</f>
        <v>0</v>
      </c>
      <c r="W430" s="997">
        <f>'Step 3.3 Heating System'!S66</f>
        <v>0</v>
      </c>
      <c r="X430" s="997">
        <f>'Step 3.3 Heating System'!T66</f>
        <v>0</v>
      </c>
      <c r="Y430" s="997">
        <f>'Step 3.3 Heating System'!U66</f>
        <v>0</v>
      </c>
      <c r="Z430" s="997" t="str">
        <f>'Step 3.3 Heating System'!V66</f>
        <v/>
      </c>
      <c r="AA430" s="952">
        <f>'Step 3.3 Heating System'!W66</f>
        <v>0</v>
      </c>
      <c r="AB430" s="997" t="str">
        <f t="shared" si="80"/>
        <v/>
      </c>
      <c r="AC430" s="447" t="str">
        <f t="shared" si="79"/>
        <v/>
      </c>
      <c r="AD430" s="918" t="str">
        <f>'Step 3.3 Heating System'!AB66</f>
        <v/>
      </c>
    </row>
    <row r="431" spans="1:30" x14ac:dyDescent="0.25">
      <c r="A431" s="449" t="str">
        <f t="shared" si="75"/>
        <v/>
      </c>
      <c r="B431" s="449" t="str">
        <f>IF(G431="","",A431&amp;SUBSTITUTE(_xlfn.XLOOKUP(G431,'Step 3.3 Heating System'!$C$12:$C$111,'Step 3.1 Site Details'!$C$10:$C$109,"",0,1),"uilding ",""))</f>
        <v/>
      </c>
      <c r="C431" s="449" t="str">
        <f>'Step 3.3 Heating System'!A67</f>
        <v>FF System 56</v>
      </c>
      <c r="D431" s="863" t="str">
        <f t="shared" si="77"/>
        <v/>
      </c>
      <c r="E431" s="447" t="str">
        <f>IF('Step 3.3 Heating System'!B67=0,"",'Step 3.3 Heating System'!B67)</f>
        <v/>
      </c>
      <c r="F431" s="447" t="str">
        <f t="shared" si="78"/>
        <v/>
      </c>
      <c r="G431" s="447" t="str">
        <f>IF('Step 3.3 Heating System'!C67=0,"",TRIM('Step 3.3 Heating System'!C67))</f>
        <v/>
      </c>
      <c r="H431" s="447">
        <f>'Step 3.3 Heating System'!D67</f>
        <v>0</v>
      </c>
      <c r="I431" s="447">
        <f>'Step 3.3 Heating System'!E67</f>
        <v>0</v>
      </c>
      <c r="J431" s="995">
        <f>'Step 3.3 Heating System'!F67</f>
        <v>0</v>
      </c>
      <c r="K431" s="952">
        <f>'Step 3.3 Heating System'!G67</f>
        <v>0</v>
      </c>
      <c r="L431" s="996">
        <f>'Step 3.3 Heating System'!H67</f>
        <v>0</v>
      </c>
      <c r="M431" s="996">
        <f>'Step 3.3 Heating System'!I67</f>
        <v>0</v>
      </c>
      <c r="N431" s="996" t="str">
        <f>'Step 3.3 Heating System'!J67</f>
        <v/>
      </c>
      <c r="O431" s="953">
        <f>'Step 3.3 Heating System'!K67</f>
        <v>0</v>
      </c>
      <c r="P431" s="996">
        <f>'Step 3.3 Heating System'!L67</f>
        <v>0</v>
      </c>
      <c r="Q431" s="995">
        <f>'Step 3.3 Heating System'!M67</f>
        <v>0</v>
      </c>
      <c r="R431" s="995">
        <f>'Step 3.3 Heating System'!N67</f>
        <v>0</v>
      </c>
      <c r="S431" s="995">
        <f>'Step 3.3 Heating System'!O67</f>
        <v>0</v>
      </c>
      <c r="T431" s="995">
        <f>'Step 3.3 Heating System'!P67</f>
        <v>0</v>
      </c>
      <c r="U431" s="997">
        <f>'Step 3.3 Heating System'!Q67</f>
        <v>0</v>
      </c>
      <c r="V431" s="997">
        <f>'Step 3.3 Heating System'!R67</f>
        <v>0</v>
      </c>
      <c r="W431" s="997">
        <f>'Step 3.3 Heating System'!S67</f>
        <v>0</v>
      </c>
      <c r="X431" s="997">
        <f>'Step 3.3 Heating System'!T67</f>
        <v>0</v>
      </c>
      <c r="Y431" s="997">
        <f>'Step 3.3 Heating System'!U67</f>
        <v>0</v>
      </c>
      <c r="Z431" s="997" t="str">
        <f>'Step 3.3 Heating System'!V67</f>
        <v/>
      </c>
      <c r="AA431" s="952">
        <f>'Step 3.3 Heating System'!W67</f>
        <v>0</v>
      </c>
      <c r="AB431" s="997" t="str">
        <f t="shared" si="80"/>
        <v/>
      </c>
      <c r="AC431" s="447" t="str">
        <f t="shared" si="79"/>
        <v/>
      </c>
      <c r="AD431" s="918" t="str">
        <f>'Step 3.3 Heating System'!AB67</f>
        <v/>
      </c>
    </row>
    <row r="432" spans="1:30" x14ac:dyDescent="0.25">
      <c r="A432" s="449" t="str">
        <f t="shared" si="75"/>
        <v/>
      </c>
      <c r="B432" s="449" t="str">
        <f>IF(G432="","",A432&amp;SUBSTITUTE(_xlfn.XLOOKUP(G432,'Step 3.3 Heating System'!$C$12:$C$111,'Step 3.1 Site Details'!$C$10:$C$109,"",0,1),"uilding ",""))</f>
        <v/>
      </c>
      <c r="C432" s="449" t="str">
        <f>'Step 3.3 Heating System'!A68</f>
        <v>FF System 57</v>
      </c>
      <c r="D432" s="863" t="str">
        <f t="shared" si="77"/>
        <v/>
      </c>
      <c r="E432" s="447" t="str">
        <f>IF('Step 3.3 Heating System'!B68=0,"",'Step 3.3 Heating System'!B68)</f>
        <v/>
      </c>
      <c r="F432" s="447" t="str">
        <f t="shared" si="78"/>
        <v/>
      </c>
      <c r="G432" s="447" t="str">
        <f>IF('Step 3.3 Heating System'!C68=0,"",TRIM('Step 3.3 Heating System'!C68))</f>
        <v/>
      </c>
      <c r="H432" s="447">
        <f>'Step 3.3 Heating System'!D68</f>
        <v>0</v>
      </c>
      <c r="I432" s="447">
        <f>'Step 3.3 Heating System'!E68</f>
        <v>0</v>
      </c>
      <c r="J432" s="995">
        <f>'Step 3.3 Heating System'!F68</f>
        <v>0</v>
      </c>
      <c r="K432" s="952">
        <f>'Step 3.3 Heating System'!G68</f>
        <v>0</v>
      </c>
      <c r="L432" s="996">
        <f>'Step 3.3 Heating System'!H68</f>
        <v>0</v>
      </c>
      <c r="M432" s="996">
        <f>'Step 3.3 Heating System'!I68</f>
        <v>0</v>
      </c>
      <c r="N432" s="996" t="str">
        <f>'Step 3.3 Heating System'!J68</f>
        <v/>
      </c>
      <c r="O432" s="953">
        <f>'Step 3.3 Heating System'!K68</f>
        <v>0</v>
      </c>
      <c r="P432" s="996">
        <f>'Step 3.3 Heating System'!L68</f>
        <v>0</v>
      </c>
      <c r="Q432" s="995">
        <f>'Step 3.3 Heating System'!M68</f>
        <v>0</v>
      </c>
      <c r="R432" s="995">
        <f>'Step 3.3 Heating System'!N68</f>
        <v>0</v>
      </c>
      <c r="S432" s="995">
        <f>'Step 3.3 Heating System'!O68</f>
        <v>0</v>
      </c>
      <c r="T432" s="995">
        <f>'Step 3.3 Heating System'!P68</f>
        <v>0</v>
      </c>
      <c r="U432" s="997">
        <f>'Step 3.3 Heating System'!Q68</f>
        <v>0</v>
      </c>
      <c r="V432" s="997">
        <f>'Step 3.3 Heating System'!R68</f>
        <v>0</v>
      </c>
      <c r="W432" s="997">
        <f>'Step 3.3 Heating System'!S68</f>
        <v>0</v>
      </c>
      <c r="X432" s="997">
        <f>'Step 3.3 Heating System'!T68</f>
        <v>0</v>
      </c>
      <c r="Y432" s="997">
        <f>'Step 3.3 Heating System'!U68</f>
        <v>0</v>
      </c>
      <c r="Z432" s="997" t="str">
        <f>'Step 3.3 Heating System'!V68</f>
        <v/>
      </c>
      <c r="AA432" s="952">
        <f>'Step 3.3 Heating System'!W68</f>
        <v>0</v>
      </c>
      <c r="AB432" s="997" t="str">
        <f t="shared" si="80"/>
        <v/>
      </c>
      <c r="AC432" s="447" t="str">
        <f t="shared" si="79"/>
        <v/>
      </c>
      <c r="AD432" s="918" t="str">
        <f>'Step 3.3 Heating System'!AB68</f>
        <v/>
      </c>
    </row>
    <row r="433" spans="1:30" x14ac:dyDescent="0.25">
      <c r="A433" s="449" t="str">
        <f t="shared" si="75"/>
        <v/>
      </c>
      <c r="B433" s="449" t="str">
        <f>IF(G433="","",A433&amp;SUBSTITUTE(_xlfn.XLOOKUP(G433,'Step 3.3 Heating System'!$C$12:$C$111,'Step 3.1 Site Details'!$C$10:$C$109,"",0,1),"uilding ",""))</f>
        <v/>
      </c>
      <c r="C433" s="449" t="str">
        <f>'Step 3.3 Heating System'!A69</f>
        <v>FF System 58</v>
      </c>
      <c r="D433" s="863" t="str">
        <f t="shared" si="77"/>
        <v/>
      </c>
      <c r="E433" s="447" t="str">
        <f>IF('Step 3.3 Heating System'!B69=0,"",'Step 3.3 Heating System'!B69)</f>
        <v/>
      </c>
      <c r="F433" s="447" t="str">
        <f t="shared" si="78"/>
        <v/>
      </c>
      <c r="G433" s="447" t="str">
        <f>IF('Step 3.3 Heating System'!C69=0,"",TRIM('Step 3.3 Heating System'!C69))</f>
        <v/>
      </c>
      <c r="H433" s="447">
        <f>'Step 3.3 Heating System'!D69</f>
        <v>0</v>
      </c>
      <c r="I433" s="447">
        <f>'Step 3.3 Heating System'!E69</f>
        <v>0</v>
      </c>
      <c r="J433" s="995">
        <f>'Step 3.3 Heating System'!F69</f>
        <v>0</v>
      </c>
      <c r="K433" s="952">
        <f>'Step 3.3 Heating System'!G69</f>
        <v>0</v>
      </c>
      <c r="L433" s="996">
        <f>'Step 3.3 Heating System'!H69</f>
        <v>0</v>
      </c>
      <c r="M433" s="996">
        <f>'Step 3.3 Heating System'!I69</f>
        <v>0</v>
      </c>
      <c r="N433" s="996" t="str">
        <f>'Step 3.3 Heating System'!J69</f>
        <v/>
      </c>
      <c r="O433" s="953">
        <f>'Step 3.3 Heating System'!K69</f>
        <v>0</v>
      </c>
      <c r="P433" s="996">
        <f>'Step 3.3 Heating System'!L69</f>
        <v>0</v>
      </c>
      <c r="Q433" s="995">
        <f>'Step 3.3 Heating System'!M69</f>
        <v>0</v>
      </c>
      <c r="R433" s="995">
        <f>'Step 3.3 Heating System'!N69</f>
        <v>0</v>
      </c>
      <c r="S433" s="995">
        <f>'Step 3.3 Heating System'!O69</f>
        <v>0</v>
      </c>
      <c r="T433" s="995">
        <f>'Step 3.3 Heating System'!P69</f>
        <v>0</v>
      </c>
      <c r="U433" s="997">
        <f>'Step 3.3 Heating System'!Q69</f>
        <v>0</v>
      </c>
      <c r="V433" s="997">
        <f>'Step 3.3 Heating System'!R69</f>
        <v>0</v>
      </c>
      <c r="W433" s="997">
        <f>'Step 3.3 Heating System'!S69</f>
        <v>0</v>
      </c>
      <c r="X433" s="997">
        <f>'Step 3.3 Heating System'!T69</f>
        <v>0</v>
      </c>
      <c r="Y433" s="997">
        <f>'Step 3.3 Heating System'!U69</f>
        <v>0</v>
      </c>
      <c r="Z433" s="997" t="str">
        <f>'Step 3.3 Heating System'!V69</f>
        <v/>
      </c>
      <c r="AA433" s="952">
        <f>'Step 3.3 Heating System'!W69</f>
        <v>0</v>
      </c>
      <c r="AB433" s="997" t="str">
        <f t="shared" si="80"/>
        <v/>
      </c>
      <c r="AC433" s="447" t="str">
        <f t="shared" si="79"/>
        <v/>
      </c>
      <c r="AD433" s="918" t="str">
        <f>'Step 3.3 Heating System'!AB69</f>
        <v/>
      </c>
    </row>
    <row r="434" spans="1:30" x14ac:dyDescent="0.25">
      <c r="A434" s="449" t="str">
        <f t="shared" si="75"/>
        <v/>
      </c>
      <c r="B434" s="449" t="str">
        <f>IF(G434="","",A434&amp;SUBSTITUTE(_xlfn.XLOOKUP(G434,'Step 3.3 Heating System'!$C$12:$C$111,'Step 3.1 Site Details'!$C$10:$C$109,"",0,1),"uilding ",""))</f>
        <v/>
      </c>
      <c r="C434" s="449" t="str">
        <f>'Step 3.3 Heating System'!A70</f>
        <v>FF System 59</v>
      </c>
      <c r="D434" s="863" t="str">
        <f t="shared" si="77"/>
        <v/>
      </c>
      <c r="E434" s="447" t="str">
        <f>IF('Step 3.3 Heating System'!B70=0,"",'Step 3.3 Heating System'!B70)</f>
        <v/>
      </c>
      <c r="F434" s="447" t="str">
        <f t="shared" si="78"/>
        <v/>
      </c>
      <c r="G434" s="447" t="str">
        <f>IF('Step 3.3 Heating System'!C70=0,"",TRIM('Step 3.3 Heating System'!C70))</f>
        <v/>
      </c>
      <c r="H434" s="447">
        <f>'Step 3.3 Heating System'!D70</f>
        <v>0</v>
      </c>
      <c r="I434" s="447">
        <f>'Step 3.3 Heating System'!E70</f>
        <v>0</v>
      </c>
      <c r="J434" s="995">
        <f>'Step 3.3 Heating System'!F70</f>
        <v>0</v>
      </c>
      <c r="K434" s="952">
        <f>'Step 3.3 Heating System'!G70</f>
        <v>0</v>
      </c>
      <c r="L434" s="996">
        <f>'Step 3.3 Heating System'!H70</f>
        <v>0</v>
      </c>
      <c r="M434" s="996">
        <f>'Step 3.3 Heating System'!I70</f>
        <v>0</v>
      </c>
      <c r="N434" s="996" t="str">
        <f>'Step 3.3 Heating System'!J70</f>
        <v/>
      </c>
      <c r="O434" s="953">
        <f>'Step 3.3 Heating System'!K70</f>
        <v>0</v>
      </c>
      <c r="P434" s="996">
        <f>'Step 3.3 Heating System'!L70</f>
        <v>0</v>
      </c>
      <c r="Q434" s="995">
        <f>'Step 3.3 Heating System'!M70</f>
        <v>0</v>
      </c>
      <c r="R434" s="995">
        <f>'Step 3.3 Heating System'!N70</f>
        <v>0</v>
      </c>
      <c r="S434" s="995">
        <f>'Step 3.3 Heating System'!O70</f>
        <v>0</v>
      </c>
      <c r="T434" s="995">
        <f>'Step 3.3 Heating System'!P70</f>
        <v>0</v>
      </c>
      <c r="U434" s="997">
        <f>'Step 3.3 Heating System'!Q70</f>
        <v>0</v>
      </c>
      <c r="V434" s="997">
        <f>'Step 3.3 Heating System'!R70</f>
        <v>0</v>
      </c>
      <c r="W434" s="997">
        <f>'Step 3.3 Heating System'!S70</f>
        <v>0</v>
      </c>
      <c r="X434" s="997">
        <f>'Step 3.3 Heating System'!T70</f>
        <v>0</v>
      </c>
      <c r="Y434" s="997">
        <f>'Step 3.3 Heating System'!U70</f>
        <v>0</v>
      </c>
      <c r="Z434" s="997" t="str">
        <f>'Step 3.3 Heating System'!V70</f>
        <v/>
      </c>
      <c r="AA434" s="952">
        <f>'Step 3.3 Heating System'!W70</f>
        <v>0</v>
      </c>
      <c r="AB434" s="997" t="str">
        <f t="shared" si="80"/>
        <v/>
      </c>
      <c r="AC434" s="447" t="str">
        <f t="shared" si="79"/>
        <v/>
      </c>
      <c r="AD434" s="918" t="str">
        <f>'Step 3.3 Heating System'!AB70</f>
        <v/>
      </c>
    </row>
    <row r="435" spans="1:30" x14ac:dyDescent="0.25">
      <c r="A435" s="449" t="str">
        <f t="shared" si="75"/>
        <v/>
      </c>
      <c r="B435" s="449" t="str">
        <f>IF(G435="","",A435&amp;SUBSTITUTE(_xlfn.XLOOKUP(G435,'Step 3.3 Heating System'!$C$12:$C$111,'Step 3.1 Site Details'!$C$10:$C$109,"",0,1),"uilding ",""))</f>
        <v/>
      </c>
      <c r="C435" s="449" t="str">
        <f>'Step 3.3 Heating System'!A71</f>
        <v>FF System 60</v>
      </c>
      <c r="D435" s="863" t="str">
        <f t="shared" si="77"/>
        <v/>
      </c>
      <c r="E435" s="447" t="str">
        <f>IF('Step 3.3 Heating System'!B71=0,"",'Step 3.3 Heating System'!B71)</f>
        <v/>
      </c>
      <c r="F435" s="447" t="str">
        <f t="shared" si="78"/>
        <v/>
      </c>
      <c r="G435" s="447" t="str">
        <f>IF('Step 3.3 Heating System'!C71=0,"",TRIM('Step 3.3 Heating System'!C71))</f>
        <v/>
      </c>
      <c r="H435" s="447">
        <f>'Step 3.3 Heating System'!D71</f>
        <v>0</v>
      </c>
      <c r="I435" s="447">
        <f>'Step 3.3 Heating System'!E71</f>
        <v>0</v>
      </c>
      <c r="J435" s="995">
        <f>'Step 3.3 Heating System'!F71</f>
        <v>0</v>
      </c>
      <c r="K435" s="952">
        <f>'Step 3.3 Heating System'!G71</f>
        <v>0</v>
      </c>
      <c r="L435" s="996">
        <f>'Step 3.3 Heating System'!H71</f>
        <v>0</v>
      </c>
      <c r="M435" s="996">
        <f>'Step 3.3 Heating System'!I71</f>
        <v>0</v>
      </c>
      <c r="N435" s="996" t="str">
        <f>'Step 3.3 Heating System'!J71</f>
        <v/>
      </c>
      <c r="O435" s="953">
        <f>'Step 3.3 Heating System'!K71</f>
        <v>0</v>
      </c>
      <c r="P435" s="996">
        <f>'Step 3.3 Heating System'!L71</f>
        <v>0</v>
      </c>
      <c r="Q435" s="995">
        <f>'Step 3.3 Heating System'!M71</f>
        <v>0</v>
      </c>
      <c r="R435" s="995">
        <f>'Step 3.3 Heating System'!N71</f>
        <v>0</v>
      </c>
      <c r="S435" s="995">
        <f>'Step 3.3 Heating System'!O71</f>
        <v>0</v>
      </c>
      <c r="T435" s="995">
        <f>'Step 3.3 Heating System'!P71</f>
        <v>0</v>
      </c>
      <c r="U435" s="997">
        <f>'Step 3.3 Heating System'!Q71</f>
        <v>0</v>
      </c>
      <c r="V435" s="997">
        <f>'Step 3.3 Heating System'!R71</f>
        <v>0</v>
      </c>
      <c r="W435" s="997">
        <f>'Step 3.3 Heating System'!S71</f>
        <v>0</v>
      </c>
      <c r="X435" s="997">
        <f>'Step 3.3 Heating System'!T71</f>
        <v>0</v>
      </c>
      <c r="Y435" s="997">
        <f>'Step 3.3 Heating System'!U71</f>
        <v>0</v>
      </c>
      <c r="Z435" s="997" t="str">
        <f>'Step 3.3 Heating System'!V71</f>
        <v/>
      </c>
      <c r="AA435" s="952">
        <f>'Step 3.3 Heating System'!W71</f>
        <v>0</v>
      </c>
      <c r="AB435" s="997" t="str">
        <f t="shared" si="80"/>
        <v/>
      </c>
      <c r="AC435" s="447" t="str">
        <f t="shared" si="79"/>
        <v/>
      </c>
      <c r="AD435" s="918" t="str">
        <f>'Step 3.3 Heating System'!AB71</f>
        <v/>
      </c>
    </row>
    <row r="436" spans="1:30" x14ac:dyDescent="0.25">
      <c r="A436" s="449" t="str">
        <f t="shared" si="75"/>
        <v/>
      </c>
      <c r="B436" s="449" t="str">
        <f>IF(G436="","",A436&amp;SUBSTITUTE(_xlfn.XLOOKUP(G436,'Step 3.3 Heating System'!$C$12:$C$111,'Step 3.1 Site Details'!$C$10:$C$109,"",0,1),"uilding ",""))</f>
        <v/>
      </c>
      <c r="C436" s="449" t="str">
        <f>'Step 3.3 Heating System'!A72</f>
        <v>FF System 61</v>
      </c>
      <c r="D436" s="863" t="str">
        <f t="shared" si="77"/>
        <v/>
      </c>
      <c r="E436" s="447" t="str">
        <f>IF('Step 3.3 Heating System'!B72=0,"",'Step 3.3 Heating System'!B72)</f>
        <v/>
      </c>
      <c r="F436" s="447" t="str">
        <f t="shared" si="78"/>
        <v/>
      </c>
      <c r="G436" s="447" t="str">
        <f>IF('Step 3.3 Heating System'!C72=0,"",TRIM('Step 3.3 Heating System'!C72))</f>
        <v/>
      </c>
      <c r="H436" s="447">
        <f>'Step 3.3 Heating System'!D72</f>
        <v>0</v>
      </c>
      <c r="I436" s="447">
        <f>'Step 3.3 Heating System'!E72</f>
        <v>0</v>
      </c>
      <c r="J436" s="995">
        <f>'Step 3.3 Heating System'!F72</f>
        <v>0</v>
      </c>
      <c r="K436" s="952">
        <f>'Step 3.3 Heating System'!G72</f>
        <v>0</v>
      </c>
      <c r="L436" s="996">
        <f>'Step 3.3 Heating System'!H72</f>
        <v>0</v>
      </c>
      <c r="M436" s="996">
        <f>'Step 3.3 Heating System'!I72</f>
        <v>0</v>
      </c>
      <c r="N436" s="996" t="str">
        <f>'Step 3.3 Heating System'!J72</f>
        <v/>
      </c>
      <c r="O436" s="953">
        <f>'Step 3.3 Heating System'!K72</f>
        <v>0</v>
      </c>
      <c r="P436" s="996">
        <f>'Step 3.3 Heating System'!L72</f>
        <v>0</v>
      </c>
      <c r="Q436" s="995">
        <f>'Step 3.3 Heating System'!M72</f>
        <v>0</v>
      </c>
      <c r="R436" s="995">
        <f>'Step 3.3 Heating System'!N72</f>
        <v>0</v>
      </c>
      <c r="S436" s="995">
        <f>'Step 3.3 Heating System'!O72</f>
        <v>0</v>
      </c>
      <c r="T436" s="995">
        <f>'Step 3.3 Heating System'!P72</f>
        <v>0</v>
      </c>
      <c r="U436" s="997">
        <f>'Step 3.3 Heating System'!Q72</f>
        <v>0</v>
      </c>
      <c r="V436" s="997">
        <f>'Step 3.3 Heating System'!R72</f>
        <v>0</v>
      </c>
      <c r="W436" s="997">
        <f>'Step 3.3 Heating System'!S72</f>
        <v>0</v>
      </c>
      <c r="X436" s="997">
        <f>'Step 3.3 Heating System'!T72</f>
        <v>0</v>
      </c>
      <c r="Y436" s="997">
        <f>'Step 3.3 Heating System'!U72</f>
        <v>0</v>
      </c>
      <c r="Z436" s="997" t="str">
        <f>'Step 3.3 Heating System'!V72</f>
        <v/>
      </c>
      <c r="AA436" s="952">
        <f>'Step 3.3 Heating System'!W72</f>
        <v>0</v>
      </c>
      <c r="AB436" s="997" t="str">
        <f t="shared" si="80"/>
        <v/>
      </c>
      <c r="AC436" s="447" t="str">
        <f t="shared" si="79"/>
        <v/>
      </c>
      <c r="AD436" s="918" t="str">
        <f>'Step 3.3 Heating System'!AB72</f>
        <v/>
      </c>
    </row>
    <row r="437" spans="1:30" x14ac:dyDescent="0.25">
      <c r="A437" s="449" t="str">
        <f t="shared" si="75"/>
        <v/>
      </c>
      <c r="B437" s="449" t="str">
        <f>IF(G437="","",A437&amp;SUBSTITUTE(_xlfn.XLOOKUP(G437,'Step 3.3 Heating System'!$C$12:$C$111,'Step 3.1 Site Details'!$C$10:$C$109,"",0,1),"uilding ",""))</f>
        <v/>
      </c>
      <c r="C437" s="449" t="str">
        <f>'Step 3.3 Heating System'!A73</f>
        <v>FF System 62</v>
      </c>
      <c r="D437" s="863" t="str">
        <f t="shared" si="77"/>
        <v/>
      </c>
      <c r="E437" s="447" t="str">
        <f>IF('Step 3.3 Heating System'!B73=0,"",'Step 3.3 Heating System'!B73)</f>
        <v/>
      </c>
      <c r="F437" s="447" t="str">
        <f t="shared" si="78"/>
        <v/>
      </c>
      <c r="G437" s="447" t="str">
        <f>IF('Step 3.3 Heating System'!C73=0,"",TRIM('Step 3.3 Heating System'!C73))</f>
        <v/>
      </c>
      <c r="H437" s="447">
        <f>'Step 3.3 Heating System'!D73</f>
        <v>0</v>
      </c>
      <c r="I437" s="447">
        <f>'Step 3.3 Heating System'!E73</f>
        <v>0</v>
      </c>
      <c r="J437" s="995">
        <f>'Step 3.3 Heating System'!F73</f>
        <v>0</v>
      </c>
      <c r="K437" s="952">
        <f>'Step 3.3 Heating System'!G73</f>
        <v>0</v>
      </c>
      <c r="L437" s="996">
        <f>'Step 3.3 Heating System'!H73</f>
        <v>0</v>
      </c>
      <c r="M437" s="996">
        <f>'Step 3.3 Heating System'!I73</f>
        <v>0</v>
      </c>
      <c r="N437" s="996" t="str">
        <f>'Step 3.3 Heating System'!J73</f>
        <v/>
      </c>
      <c r="O437" s="953">
        <f>'Step 3.3 Heating System'!K73</f>
        <v>0</v>
      </c>
      <c r="P437" s="996">
        <f>'Step 3.3 Heating System'!L73</f>
        <v>0</v>
      </c>
      <c r="Q437" s="995">
        <f>'Step 3.3 Heating System'!M73</f>
        <v>0</v>
      </c>
      <c r="R437" s="995">
        <f>'Step 3.3 Heating System'!N73</f>
        <v>0</v>
      </c>
      <c r="S437" s="995">
        <f>'Step 3.3 Heating System'!O73</f>
        <v>0</v>
      </c>
      <c r="T437" s="995">
        <f>'Step 3.3 Heating System'!P73</f>
        <v>0</v>
      </c>
      <c r="U437" s="997">
        <f>'Step 3.3 Heating System'!Q73</f>
        <v>0</v>
      </c>
      <c r="V437" s="997">
        <f>'Step 3.3 Heating System'!R73</f>
        <v>0</v>
      </c>
      <c r="W437" s="997">
        <f>'Step 3.3 Heating System'!S73</f>
        <v>0</v>
      </c>
      <c r="X437" s="997">
        <f>'Step 3.3 Heating System'!T73</f>
        <v>0</v>
      </c>
      <c r="Y437" s="997">
        <f>'Step 3.3 Heating System'!U73</f>
        <v>0</v>
      </c>
      <c r="Z437" s="997" t="str">
        <f>'Step 3.3 Heating System'!V73</f>
        <v/>
      </c>
      <c r="AA437" s="952">
        <f>'Step 3.3 Heating System'!W73</f>
        <v>0</v>
      </c>
      <c r="AB437" s="997" t="str">
        <f t="shared" si="80"/>
        <v/>
      </c>
      <c r="AC437" s="447" t="str">
        <f t="shared" si="79"/>
        <v/>
      </c>
      <c r="AD437" s="918" t="str">
        <f>'Step 3.3 Heating System'!AB73</f>
        <v/>
      </c>
    </row>
    <row r="438" spans="1:30" x14ac:dyDescent="0.25">
      <c r="A438" s="449" t="str">
        <f t="shared" si="75"/>
        <v/>
      </c>
      <c r="B438" s="449" t="str">
        <f>IF(G438="","",A438&amp;SUBSTITUTE(_xlfn.XLOOKUP(G438,'Step 3.3 Heating System'!$C$12:$C$111,'Step 3.1 Site Details'!$C$10:$C$109,"",0,1),"uilding ",""))</f>
        <v/>
      </c>
      <c r="C438" s="449" t="str">
        <f>'Step 3.3 Heating System'!A74</f>
        <v>FF System 63</v>
      </c>
      <c r="D438" s="863" t="str">
        <f t="shared" si="77"/>
        <v/>
      </c>
      <c r="E438" s="447" t="str">
        <f>IF('Step 3.3 Heating System'!B74=0,"",'Step 3.3 Heating System'!B74)</f>
        <v/>
      </c>
      <c r="F438" s="447" t="str">
        <f t="shared" si="78"/>
        <v/>
      </c>
      <c r="G438" s="447" t="str">
        <f>IF('Step 3.3 Heating System'!C74=0,"",TRIM('Step 3.3 Heating System'!C74))</f>
        <v/>
      </c>
      <c r="H438" s="447">
        <f>'Step 3.3 Heating System'!D74</f>
        <v>0</v>
      </c>
      <c r="I438" s="447">
        <f>'Step 3.3 Heating System'!E74</f>
        <v>0</v>
      </c>
      <c r="J438" s="995">
        <f>'Step 3.3 Heating System'!F74</f>
        <v>0</v>
      </c>
      <c r="K438" s="952">
        <f>'Step 3.3 Heating System'!G74</f>
        <v>0</v>
      </c>
      <c r="L438" s="996">
        <f>'Step 3.3 Heating System'!H74</f>
        <v>0</v>
      </c>
      <c r="M438" s="996">
        <f>'Step 3.3 Heating System'!I74</f>
        <v>0</v>
      </c>
      <c r="N438" s="996" t="str">
        <f>'Step 3.3 Heating System'!J74</f>
        <v/>
      </c>
      <c r="O438" s="953">
        <f>'Step 3.3 Heating System'!K74</f>
        <v>0</v>
      </c>
      <c r="P438" s="996">
        <f>'Step 3.3 Heating System'!L74</f>
        <v>0</v>
      </c>
      <c r="Q438" s="995">
        <f>'Step 3.3 Heating System'!M74</f>
        <v>0</v>
      </c>
      <c r="R438" s="995">
        <f>'Step 3.3 Heating System'!N74</f>
        <v>0</v>
      </c>
      <c r="S438" s="995">
        <f>'Step 3.3 Heating System'!O74</f>
        <v>0</v>
      </c>
      <c r="T438" s="995">
        <f>'Step 3.3 Heating System'!P74</f>
        <v>0</v>
      </c>
      <c r="U438" s="997">
        <f>'Step 3.3 Heating System'!Q74</f>
        <v>0</v>
      </c>
      <c r="V438" s="997">
        <f>'Step 3.3 Heating System'!R74</f>
        <v>0</v>
      </c>
      <c r="W438" s="997">
        <f>'Step 3.3 Heating System'!S74</f>
        <v>0</v>
      </c>
      <c r="X438" s="997">
        <f>'Step 3.3 Heating System'!T74</f>
        <v>0</v>
      </c>
      <c r="Y438" s="997">
        <f>'Step 3.3 Heating System'!U74</f>
        <v>0</v>
      </c>
      <c r="Z438" s="997" t="str">
        <f>'Step 3.3 Heating System'!V74</f>
        <v/>
      </c>
      <c r="AA438" s="952">
        <f>'Step 3.3 Heating System'!W74</f>
        <v>0</v>
      </c>
      <c r="AB438" s="997" t="str">
        <f t="shared" si="80"/>
        <v/>
      </c>
      <c r="AC438" s="447" t="str">
        <f t="shared" si="79"/>
        <v/>
      </c>
      <c r="AD438" s="918" t="str">
        <f>'Step 3.3 Heating System'!AB74</f>
        <v/>
      </c>
    </row>
    <row r="439" spans="1:30" x14ac:dyDescent="0.25">
      <c r="A439" s="449" t="str">
        <f t="shared" si="75"/>
        <v/>
      </c>
      <c r="B439" s="449" t="str">
        <f>IF(G439="","",A439&amp;SUBSTITUTE(_xlfn.XLOOKUP(G439,'Step 3.3 Heating System'!$C$12:$C$111,'Step 3.1 Site Details'!$C$10:$C$109,"",0,1),"uilding ",""))</f>
        <v/>
      </c>
      <c r="C439" s="449" t="str">
        <f>'Step 3.3 Heating System'!A75</f>
        <v>FF System 64</v>
      </c>
      <c r="D439" s="863" t="str">
        <f t="shared" si="77"/>
        <v/>
      </c>
      <c r="E439" s="447" t="str">
        <f>IF('Step 3.3 Heating System'!B75=0,"",'Step 3.3 Heating System'!B75)</f>
        <v/>
      </c>
      <c r="F439" s="447" t="str">
        <f t="shared" si="78"/>
        <v/>
      </c>
      <c r="G439" s="447" t="str">
        <f>IF('Step 3.3 Heating System'!C75=0,"",TRIM('Step 3.3 Heating System'!C75))</f>
        <v/>
      </c>
      <c r="H439" s="447">
        <f>'Step 3.3 Heating System'!D75</f>
        <v>0</v>
      </c>
      <c r="I439" s="447">
        <f>'Step 3.3 Heating System'!E75</f>
        <v>0</v>
      </c>
      <c r="J439" s="995">
        <f>'Step 3.3 Heating System'!F75</f>
        <v>0</v>
      </c>
      <c r="K439" s="952">
        <f>'Step 3.3 Heating System'!G75</f>
        <v>0</v>
      </c>
      <c r="L439" s="996">
        <f>'Step 3.3 Heating System'!H75</f>
        <v>0</v>
      </c>
      <c r="M439" s="996">
        <f>'Step 3.3 Heating System'!I75</f>
        <v>0</v>
      </c>
      <c r="N439" s="996" t="str">
        <f>'Step 3.3 Heating System'!J75</f>
        <v/>
      </c>
      <c r="O439" s="953">
        <f>'Step 3.3 Heating System'!K75</f>
        <v>0</v>
      </c>
      <c r="P439" s="996">
        <f>'Step 3.3 Heating System'!L75</f>
        <v>0</v>
      </c>
      <c r="Q439" s="995">
        <f>'Step 3.3 Heating System'!M75</f>
        <v>0</v>
      </c>
      <c r="R439" s="995">
        <f>'Step 3.3 Heating System'!N75</f>
        <v>0</v>
      </c>
      <c r="S439" s="995">
        <f>'Step 3.3 Heating System'!O75</f>
        <v>0</v>
      </c>
      <c r="T439" s="995">
        <f>'Step 3.3 Heating System'!P75</f>
        <v>0</v>
      </c>
      <c r="U439" s="997">
        <f>'Step 3.3 Heating System'!Q75</f>
        <v>0</v>
      </c>
      <c r="V439" s="997">
        <f>'Step 3.3 Heating System'!R75</f>
        <v>0</v>
      </c>
      <c r="W439" s="997">
        <f>'Step 3.3 Heating System'!S75</f>
        <v>0</v>
      </c>
      <c r="X439" s="997">
        <f>'Step 3.3 Heating System'!T75</f>
        <v>0</v>
      </c>
      <c r="Y439" s="997">
        <f>'Step 3.3 Heating System'!U75</f>
        <v>0</v>
      </c>
      <c r="Z439" s="997" t="str">
        <f>'Step 3.3 Heating System'!V75</f>
        <v/>
      </c>
      <c r="AA439" s="952">
        <f>'Step 3.3 Heating System'!W75</f>
        <v>0</v>
      </c>
      <c r="AB439" s="997" t="str">
        <f t="shared" si="80"/>
        <v/>
      </c>
      <c r="AC439" s="447" t="str">
        <f t="shared" si="79"/>
        <v/>
      </c>
      <c r="AD439" s="918" t="str">
        <f>'Step 3.3 Heating System'!AB75</f>
        <v/>
      </c>
    </row>
    <row r="440" spans="1:30" x14ac:dyDescent="0.25">
      <c r="A440" s="449" t="str">
        <f t="shared" ref="A440:A475" si="81">IF($A$2="","",$A$2)</f>
        <v/>
      </c>
      <c r="B440" s="449" t="str">
        <f>IF(G440="","",A440&amp;SUBSTITUTE(_xlfn.XLOOKUP(G440,'Step 3.3 Heating System'!$C$12:$C$111,'Step 3.1 Site Details'!$C$10:$C$109,"",0,1),"uilding ",""))</f>
        <v/>
      </c>
      <c r="C440" s="449" t="str">
        <f>'Step 3.3 Heating System'!A76</f>
        <v>FF System 65</v>
      </c>
      <c r="D440" s="863" t="str">
        <f t="shared" si="77"/>
        <v/>
      </c>
      <c r="E440" s="447" t="str">
        <f>IF('Step 3.3 Heating System'!B76=0,"",'Step 3.3 Heating System'!B76)</f>
        <v/>
      </c>
      <c r="F440" s="447" t="str">
        <f t="shared" si="78"/>
        <v/>
      </c>
      <c r="G440" s="447" t="str">
        <f>IF('Step 3.3 Heating System'!C76=0,"",TRIM('Step 3.3 Heating System'!C76))</f>
        <v/>
      </c>
      <c r="H440" s="447">
        <f>'Step 3.3 Heating System'!D76</f>
        <v>0</v>
      </c>
      <c r="I440" s="447">
        <f>'Step 3.3 Heating System'!E76</f>
        <v>0</v>
      </c>
      <c r="J440" s="995">
        <f>'Step 3.3 Heating System'!F76</f>
        <v>0</v>
      </c>
      <c r="K440" s="952">
        <f>'Step 3.3 Heating System'!G76</f>
        <v>0</v>
      </c>
      <c r="L440" s="996">
        <f>'Step 3.3 Heating System'!H76</f>
        <v>0</v>
      </c>
      <c r="M440" s="996">
        <f>'Step 3.3 Heating System'!I76</f>
        <v>0</v>
      </c>
      <c r="N440" s="996" t="str">
        <f>'Step 3.3 Heating System'!J76</f>
        <v/>
      </c>
      <c r="O440" s="953">
        <f>'Step 3.3 Heating System'!K76</f>
        <v>0</v>
      </c>
      <c r="P440" s="996">
        <f>'Step 3.3 Heating System'!L76</f>
        <v>0</v>
      </c>
      <c r="Q440" s="995">
        <f>'Step 3.3 Heating System'!M76</f>
        <v>0</v>
      </c>
      <c r="R440" s="995">
        <f>'Step 3.3 Heating System'!N76</f>
        <v>0</v>
      </c>
      <c r="S440" s="995">
        <f>'Step 3.3 Heating System'!O76</f>
        <v>0</v>
      </c>
      <c r="T440" s="995">
        <f>'Step 3.3 Heating System'!P76</f>
        <v>0</v>
      </c>
      <c r="U440" s="997">
        <f>'Step 3.3 Heating System'!Q76</f>
        <v>0</v>
      </c>
      <c r="V440" s="997">
        <f>'Step 3.3 Heating System'!R76</f>
        <v>0</v>
      </c>
      <c r="W440" s="997">
        <f>'Step 3.3 Heating System'!S76</f>
        <v>0</v>
      </c>
      <c r="X440" s="997">
        <f>'Step 3.3 Heating System'!T76</f>
        <v>0</v>
      </c>
      <c r="Y440" s="997">
        <f>'Step 3.3 Heating System'!U76</f>
        <v>0</v>
      </c>
      <c r="Z440" s="997" t="str">
        <f>'Step 3.3 Heating System'!V76</f>
        <v/>
      </c>
      <c r="AA440" s="952">
        <f>'Step 3.3 Heating System'!W76</f>
        <v>0</v>
      </c>
      <c r="AB440" s="997" t="str">
        <f t="shared" ref="AB440:AB475" si="82">IFERROR(Z440/N440,"")</f>
        <v/>
      </c>
      <c r="AC440" s="447" t="str">
        <f t="shared" si="79"/>
        <v/>
      </c>
      <c r="AD440" s="918" t="str">
        <f>'Step 3.3 Heating System'!AB76</f>
        <v/>
      </c>
    </row>
    <row r="441" spans="1:30" x14ac:dyDescent="0.25">
      <c r="A441" s="449" t="str">
        <f t="shared" si="81"/>
        <v/>
      </c>
      <c r="B441" s="449" t="str">
        <f>IF(G441="","",A441&amp;SUBSTITUTE(_xlfn.XLOOKUP(G441,'Step 3.3 Heating System'!$C$12:$C$111,'Step 3.1 Site Details'!$C$10:$C$109,"",0,1),"uilding ",""))</f>
        <v/>
      </c>
      <c r="C441" s="449" t="str">
        <f>'Step 3.3 Heating System'!A77</f>
        <v>FF System 66</v>
      </c>
      <c r="D441" s="863" t="str">
        <f t="shared" ref="D441:D475" si="83">IF(E441="","",_xlfn.CONCAT(A441,SUBSTITUTE(C441," System ","")))</f>
        <v/>
      </c>
      <c r="E441" s="447" t="str">
        <f>IF('Step 3.3 Heating System'!B77=0,"",'Step 3.3 Heating System'!B77)</f>
        <v/>
      </c>
      <c r="F441" s="447" t="str">
        <f t="shared" ref="F441:F475" si="84">_xlfn.XLOOKUP(B441,$C$270:$C$369,$B$270:$B$369,"",0,1)</f>
        <v/>
      </c>
      <c r="G441" s="447" t="str">
        <f>IF('Step 3.3 Heating System'!C77=0,"",TRIM('Step 3.3 Heating System'!C77))</f>
        <v/>
      </c>
      <c r="H441" s="447">
        <f>'Step 3.3 Heating System'!D77</f>
        <v>0</v>
      </c>
      <c r="I441" s="447">
        <f>'Step 3.3 Heating System'!E77</f>
        <v>0</v>
      </c>
      <c r="J441" s="995">
        <f>'Step 3.3 Heating System'!F77</f>
        <v>0</v>
      </c>
      <c r="K441" s="952">
        <f>'Step 3.3 Heating System'!G77</f>
        <v>0</v>
      </c>
      <c r="L441" s="996">
        <f>'Step 3.3 Heating System'!H77</f>
        <v>0</v>
      </c>
      <c r="M441" s="996">
        <f>'Step 3.3 Heating System'!I77</f>
        <v>0</v>
      </c>
      <c r="N441" s="996" t="str">
        <f>'Step 3.3 Heating System'!J77</f>
        <v/>
      </c>
      <c r="O441" s="953">
        <f>'Step 3.3 Heating System'!K77</f>
        <v>0</v>
      </c>
      <c r="P441" s="996">
        <f>'Step 3.3 Heating System'!L77</f>
        <v>0</v>
      </c>
      <c r="Q441" s="995">
        <f>'Step 3.3 Heating System'!M77</f>
        <v>0</v>
      </c>
      <c r="R441" s="995">
        <f>'Step 3.3 Heating System'!N77</f>
        <v>0</v>
      </c>
      <c r="S441" s="995">
        <f>'Step 3.3 Heating System'!O77</f>
        <v>0</v>
      </c>
      <c r="T441" s="995">
        <f>'Step 3.3 Heating System'!P77</f>
        <v>0</v>
      </c>
      <c r="U441" s="997">
        <f>'Step 3.3 Heating System'!Q77</f>
        <v>0</v>
      </c>
      <c r="V441" s="997">
        <f>'Step 3.3 Heating System'!R77</f>
        <v>0</v>
      </c>
      <c r="W441" s="997">
        <f>'Step 3.3 Heating System'!S77</f>
        <v>0</v>
      </c>
      <c r="X441" s="997">
        <f>'Step 3.3 Heating System'!T77</f>
        <v>0</v>
      </c>
      <c r="Y441" s="997">
        <f>'Step 3.3 Heating System'!U77</f>
        <v>0</v>
      </c>
      <c r="Z441" s="997" t="str">
        <f>'Step 3.3 Heating System'!V77</f>
        <v/>
      </c>
      <c r="AA441" s="952">
        <f>'Step 3.3 Heating System'!W77</f>
        <v>0</v>
      </c>
      <c r="AB441" s="997" t="str">
        <f t="shared" si="82"/>
        <v/>
      </c>
      <c r="AC441" s="447" t="str">
        <f t="shared" ref="AC441:AC475" si="85">IFERROR(Z441/(L441/M441),"")</f>
        <v/>
      </c>
      <c r="AD441" s="918" t="str">
        <f>'Step 3.3 Heating System'!AB77</f>
        <v/>
      </c>
    </row>
    <row r="442" spans="1:30" x14ac:dyDescent="0.25">
      <c r="A442" s="449" t="str">
        <f t="shared" si="81"/>
        <v/>
      </c>
      <c r="B442" s="449" t="str">
        <f>IF(G442="","",A442&amp;SUBSTITUTE(_xlfn.XLOOKUP(G442,'Step 3.3 Heating System'!$C$12:$C$111,'Step 3.1 Site Details'!$C$10:$C$109,"",0,1),"uilding ",""))</f>
        <v/>
      </c>
      <c r="C442" s="449" t="str">
        <f>'Step 3.3 Heating System'!A78</f>
        <v>FF System 67</v>
      </c>
      <c r="D442" s="863" t="str">
        <f t="shared" si="83"/>
        <v/>
      </c>
      <c r="E442" s="447" t="str">
        <f>IF('Step 3.3 Heating System'!B78=0,"",'Step 3.3 Heating System'!B78)</f>
        <v/>
      </c>
      <c r="F442" s="447" t="str">
        <f t="shared" si="84"/>
        <v/>
      </c>
      <c r="G442" s="447" t="str">
        <f>IF('Step 3.3 Heating System'!C78=0,"",TRIM('Step 3.3 Heating System'!C78))</f>
        <v/>
      </c>
      <c r="H442" s="447">
        <f>'Step 3.3 Heating System'!D78</f>
        <v>0</v>
      </c>
      <c r="I442" s="447">
        <f>'Step 3.3 Heating System'!E78</f>
        <v>0</v>
      </c>
      <c r="J442" s="995">
        <f>'Step 3.3 Heating System'!F78</f>
        <v>0</v>
      </c>
      <c r="K442" s="952">
        <f>'Step 3.3 Heating System'!G78</f>
        <v>0</v>
      </c>
      <c r="L442" s="996">
        <f>'Step 3.3 Heating System'!H78</f>
        <v>0</v>
      </c>
      <c r="M442" s="996">
        <f>'Step 3.3 Heating System'!I78</f>
        <v>0</v>
      </c>
      <c r="N442" s="996" t="str">
        <f>'Step 3.3 Heating System'!J78</f>
        <v/>
      </c>
      <c r="O442" s="953">
        <f>'Step 3.3 Heating System'!K78</f>
        <v>0</v>
      </c>
      <c r="P442" s="996">
        <f>'Step 3.3 Heating System'!L78</f>
        <v>0</v>
      </c>
      <c r="Q442" s="995">
        <f>'Step 3.3 Heating System'!M78</f>
        <v>0</v>
      </c>
      <c r="R442" s="995">
        <f>'Step 3.3 Heating System'!N78</f>
        <v>0</v>
      </c>
      <c r="S442" s="995">
        <f>'Step 3.3 Heating System'!O78</f>
        <v>0</v>
      </c>
      <c r="T442" s="995">
        <f>'Step 3.3 Heating System'!P78</f>
        <v>0</v>
      </c>
      <c r="U442" s="997">
        <f>'Step 3.3 Heating System'!Q78</f>
        <v>0</v>
      </c>
      <c r="V442" s="997">
        <f>'Step 3.3 Heating System'!R78</f>
        <v>0</v>
      </c>
      <c r="W442" s="997">
        <f>'Step 3.3 Heating System'!S78</f>
        <v>0</v>
      </c>
      <c r="X442" s="997">
        <f>'Step 3.3 Heating System'!T78</f>
        <v>0</v>
      </c>
      <c r="Y442" s="997">
        <f>'Step 3.3 Heating System'!U78</f>
        <v>0</v>
      </c>
      <c r="Z442" s="997" t="str">
        <f>'Step 3.3 Heating System'!V78</f>
        <v/>
      </c>
      <c r="AA442" s="952">
        <f>'Step 3.3 Heating System'!W78</f>
        <v>0</v>
      </c>
      <c r="AB442" s="997" t="str">
        <f t="shared" si="82"/>
        <v/>
      </c>
      <c r="AC442" s="447" t="str">
        <f t="shared" si="85"/>
        <v/>
      </c>
      <c r="AD442" s="918" t="str">
        <f>'Step 3.3 Heating System'!AB78</f>
        <v/>
      </c>
    </row>
    <row r="443" spans="1:30" x14ac:dyDescent="0.25">
      <c r="A443" s="449" t="str">
        <f t="shared" si="81"/>
        <v/>
      </c>
      <c r="B443" s="449" t="str">
        <f>IF(G443="","",A443&amp;SUBSTITUTE(_xlfn.XLOOKUP(G443,'Step 3.3 Heating System'!$C$12:$C$111,'Step 3.1 Site Details'!$C$10:$C$109,"",0,1),"uilding ",""))</f>
        <v/>
      </c>
      <c r="C443" s="449" t="str">
        <f>'Step 3.3 Heating System'!A79</f>
        <v>FF System 68</v>
      </c>
      <c r="D443" s="863" t="str">
        <f t="shared" si="83"/>
        <v/>
      </c>
      <c r="E443" s="447" t="str">
        <f>IF('Step 3.3 Heating System'!B79=0,"",'Step 3.3 Heating System'!B79)</f>
        <v/>
      </c>
      <c r="F443" s="447" t="str">
        <f t="shared" si="84"/>
        <v/>
      </c>
      <c r="G443" s="447" t="str">
        <f>IF('Step 3.3 Heating System'!C79=0,"",TRIM('Step 3.3 Heating System'!C79))</f>
        <v/>
      </c>
      <c r="H443" s="447">
        <f>'Step 3.3 Heating System'!D79</f>
        <v>0</v>
      </c>
      <c r="I443" s="447">
        <f>'Step 3.3 Heating System'!E79</f>
        <v>0</v>
      </c>
      <c r="J443" s="995">
        <f>'Step 3.3 Heating System'!F79</f>
        <v>0</v>
      </c>
      <c r="K443" s="952">
        <f>'Step 3.3 Heating System'!G79</f>
        <v>0</v>
      </c>
      <c r="L443" s="996">
        <f>'Step 3.3 Heating System'!H79</f>
        <v>0</v>
      </c>
      <c r="M443" s="996">
        <f>'Step 3.3 Heating System'!I79</f>
        <v>0</v>
      </c>
      <c r="N443" s="996" t="str">
        <f>'Step 3.3 Heating System'!J79</f>
        <v/>
      </c>
      <c r="O443" s="953">
        <f>'Step 3.3 Heating System'!K79</f>
        <v>0</v>
      </c>
      <c r="P443" s="996">
        <f>'Step 3.3 Heating System'!L79</f>
        <v>0</v>
      </c>
      <c r="Q443" s="995">
        <f>'Step 3.3 Heating System'!M79</f>
        <v>0</v>
      </c>
      <c r="R443" s="995">
        <f>'Step 3.3 Heating System'!N79</f>
        <v>0</v>
      </c>
      <c r="S443" s="995">
        <f>'Step 3.3 Heating System'!O79</f>
        <v>0</v>
      </c>
      <c r="T443" s="995">
        <f>'Step 3.3 Heating System'!P79</f>
        <v>0</v>
      </c>
      <c r="U443" s="997">
        <f>'Step 3.3 Heating System'!Q79</f>
        <v>0</v>
      </c>
      <c r="V443" s="997">
        <f>'Step 3.3 Heating System'!R79</f>
        <v>0</v>
      </c>
      <c r="W443" s="997">
        <f>'Step 3.3 Heating System'!S79</f>
        <v>0</v>
      </c>
      <c r="X443" s="997">
        <f>'Step 3.3 Heating System'!T79</f>
        <v>0</v>
      </c>
      <c r="Y443" s="997">
        <f>'Step 3.3 Heating System'!U79</f>
        <v>0</v>
      </c>
      <c r="Z443" s="997" t="str">
        <f>'Step 3.3 Heating System'!V79</f>
        <v/>
      </c>
      <c r="AA443" s="952">
        <f>'Step 3.3 Heating System'!W79</f>
        <v>0</v>
      </c>
      <c r="AB443" s="997" t="str">
        <f t="shared" si="82"/>
        <v/>
      </c>
      <c r="AC443" s="447" t="str">
        <f t="shared" si="85"/>
        <v/>
      </c>
      <c r="AD443" s="918" t="str">
        <f>'Step 3.3 Heating System'!AB79</f>
        <v/>
      </c>
    </row>
    <row r="444" spans="1:30" x14ac:dyDescent="0.25">
      <c r="A444" s="449" t="str">
        <f t="shared" si="81"/>
        <v/>
      </c>
      <c r="B444" s="449" t="str">
        <f>IF(G444="","",A444&amp;SUBSTITUTE(_xlfn.XLOOKUP(G444,'Step 3.3 Heating System'!$C$12:$C$111,'Step 3.1 Site Details'!$C$10:$C$109,"",0,1),"uilding ",""))</f>
        <v/>
      </c>
      <c r="C444" s="449" t="str">
        <f>'Step 3.3 Heating System'!A80</f>
        <v>FF System 69</v>
      </c>
      <c r="D444" s="863" t="str">
        <f t="shared" si="83"/>
        <v/>
      </c>
      <c r="E444" s="447" t="str">
        <f>IF('Step 3.3 Heating System'!B80=0,"",'Step 3.3 Heating System'!B80)</f>
        <v/>
      </c>
      <c r="F444" s="447" t="str">
        <f t="shared" si="84"/>
        <v/>
      </c>
      <c r="G444" s="447" t="str">
        <f>IF('Step 3.3 Heating System'!C80=0,"",TRIM('Step 3.3 Heating System'!C80))</f>
        <v/>
      </c>
      <c r="H444" s="447">
        <f>'Step 3.3 Heating System'!D80</f>
        <v>0</v>
      </c>
      <c r="I444" s="447">
        <f>'Step 3.3 Heating System'!E80</f>
        <v>0</v>
      </c>
      <c r="J444" s="995">
        <f>'Step 3.3 Heating System'!F80</f>
        <v>0</v>
      </c>
      <c r="K444" s="952">
        <f>'Step 3.3 Heating System'!G80</f>
        <v>0</v>
      </c>
      <c r="L444" s="996">
        <f>'Step 3.3 Heating System'!H80</f>
        <v>0</v>
      </c>
      <c r="M444" s="996">
        <f>'Step 3.3 Heating System'!I80</f>
        <v>0</v>
      </c>
      <c r="N444" s="996" t="str">
        <f>'Step 3.3 Heating System'!J80</f>
        <v/>
      </c>
      <c r="O444" s="953">
        <f>'Step 3.3 Heating System'!K80</f>
        <v>0</v>
      </c>
      <c r="P444" s="996">
        <f>'Step 3.3 Heating System'!L80</f>
        <v>0</v>
      </c>
      <c r="Q444" s="995">
        <f>'Step 3.3 Heating System'!M80</f>
        <v>0</v>
      </c>
      <c r="R444" s="995">
        <f>'Step 3.3 Heating System'!N80</f>
        <v>0</v>
      </c>
      <c r="S444" s="995">
        <f>'Step 3.3 Heating System'!O80</f>
        <v>0</v>
      </c>
      <c r="T444" s="995">
        <f>'Step 3.3 Heating System'!P80</f>
        <v>0</v>
      </c>
      <c r="U444" s="997">
        <f>'Step 3.3 Heating System'!Q80</f>
        <v>0</v>
      </c>
      <c r="V444" s="997">
        <f>'Step 3.3 Heating System'!R80</f>
        <v>0</v>
      </c>
      <c r="W444" s="997">
        <f>'Step 3.3 Heating System'!S80</f>
        <v>0</v>
      </c>
      <c r="X444" s="997">
        <f>'Step 3.3 Heating System'!T80</f>
        <v>0</v>
      </c>
      <c r="Y444" s="997">
        <f>'Step 3.3 Heating System'!U80</f>
        <v>0</v>
      </c>
      <c r="Z444" s="997" t="str">
        <f>'Step 3.3 Heating System'!V80</f>
        <v/>
      </c>
      <c r="AA444" s="952">
        <f>'Step 3.3 Heating System'!W80</f>
        <v>0</v>
      </c>
      <c r="AB444" s="997" t="str">
        <f t="shared" si="82"/>
        <v/>
      </c>
      <c r="AC444" s="447" t="str">
        <f t="shared" si="85"/>
        <v/>
      </c>
      <c r="AD444" s="918" t="str">
        <f>'Step 3.3 Heating System'!AB80</f>
        <v/>
      </c>
    </row>
    <row r="445" spans="1:30" x14ac:dyDescent="0.25">
      <c r="A445" s="449" t="str">
        <f t="shared" si="81"/>
        <v/>
      </c>
      <c r="B445" s="449" t="str">
        <f>IF(G445="","",A445&amp;SUBSTITUTE(_xlfn.XLOOKUP(G445,'Step 3.3 Heating System'!$C$12:$C$111,'Step 3.1 Site Details'!$C$10:$C$109,"",0,1),"uilding ",""))</f>
        <v/>
      </c>
      <c r="C445" s="449" t="str">
        <f>'Step 3.3 Heating System'!A81</f>
        <v>FF System 70</v>
      </c>
      <c r="D445" s="863" t="str">
        <f t="shared" si="83"/>
        <v/>
      </c>
      <c r="E445" s="447" t="str">
        <f>IF('Step 3.3 Heating System'!B81=0,"",'Step 3.3 Heating System'!B81)</f>
        <v/>
      </c>
      <c r="F445" s="447" t="str">
        <f t="shared" si="84"/>
        <v/>
      </c>
      <c r="G445" s="447" t="str">
        <f>IF('Step 3.3 Heating System'!C81=0,"",TRIM('Step 3.3 Heating System'!C81))</f>
        <v/>
      </c>
      <c r="H445" s="447">
        <f>'Step 3.3 Heating System'!D81</f>
        <v>0</v>
      </c>
      <c r="I445" s="447">
        <f>'Step 3.3 Heating System'!E81</f>
        <v>0</v>
      </c>
      <c r="J445" s="995">
        <f>'Step 3.3 Heating System'!F81</f>
        <v>0</v>
      </c>
      <c r="K445" s="952">
        <f>'Step 3.3 Heating System'!G81</f>
        <v>0</v>
      </c>
      <c r="L445" s="996">
        <f>'Step 3.3 Heating System'!H81</f>
        <v>0</v>
      </c>
      <c r="M445" s="996">
        <f>'Step 3.3 Heating System'!I81</f>
        <v>0</v>
      </c>
      <c r="N445" s="996" t="str">
        <f>'Step 3.3 Heating System'!J81</f>
        <v/>
      </c>
      <c r="O445" s="953">
        <f>'Step 3.3 Heating System'!K81</f>
        <v>0</v>
      </c>
      <c r="P445" s="996">
        <f>'Step 3.3 Heating System'!L81</f>
        <v>0</v>
      </c>
      <c r="Q445" s="995">
        <f>'Step 3.3 Heating System'!M81</f>
        <v>0</v>
      </c>
      <c r="R445" s="995">
        <f>'Step 3.3 Heating System'!N81</f>
        <v>0</v>
      </c>
      <c r="S445" s="995">
        <f>'Step 3.3 Heating System'!O81</f>
        <v>0</v>
      </c>
      <c r="T445" s="995">
        <f>'Step 3.3 Heating System'!P81</f>
        <v>0</v>
      </c>
      <c r="U445" s="997">
        <f>'Step 3.3 Heating System'!Q81</f>
        <v>0</v>
      </c>
      <c r="V445" s="997">
        <f>'Step 3.3 Heating System'!R81</f>
        <v>0</v>
      </c>
      <c r="W445" s="997">
        <f>'Step 3.3 Heating System'!S81</f>
        <v>0</v>
      </c>
      <c r="X445" s="997">
        <f>'Step 3.3 Heating System'!T81</f>
        <v>0</v>
      </c>
      <c r="Y445" s="997">
        <f>'Step 3.3 Heating System'!U81</f>
        <v>0</v>
      </c>
      <c r="Z445" s="997" t="str">
        <f>'Step 3.3 Heating System'!V81</f>
        <v/>
      </c>
      <c r="AA445" s="952">
        <f>'Step 3.3 Heating System'!W81</f>
        <v>0</v>
      </c>
      <c r="AB445" s="997" t="str">
        <f t="shared" si="82"/>
        <v/>
      </c>
      <c r="AC445" s="447" t="str">
        <f t="shared" si="85"/>
        <v/>
      </c>
      <c r="AD445" s="918" t="str">
        <f>'Step 3.3 Heating System'!AB81</f>
        <v/>
      </c>
    </row>
    <row r="446" spans="1:30" x14ac:dyDescent="0.25">
      <c r="A446" s="449" t="str">
        <f t="shared" si="81"/>
        <v/>
      </c>
      <c r="B446" s="449" t="str">
        <f>IF(G446="","",A446&amp;SUBSTITUTE(_xlfn.XLOOKUP(G446,'Step 3.3 Heating System'!$C$12:$C$111,'Step 3.1 Site Details'!$C$10:$C$109,"",0,1),"uilding ",""))</f>
        <v/>
      </c>
      <c r="C446" s="449" t="str">
        <f>'Step 3.3 Heating System'!A82</f>
        <v>FF System 71</v>
      </c>
      <c r="D446" s="863" t="str">
        <f t="shared" si="83"/>
        <v/>
      </c>
      <c r="E446" s="447" t="str">
        <f>IF('Step 3.3 Heating System'!B82=0,"",'Step 3.3 Heating System'!B82)</f>
        <v/>
      </c>
      <c r="F446" s="447" t="str">
        <f t="shared" si="84"/>
        <v/>
      </c>
      <c r="G446" s="447" t="str">
        <f>IF('Step 3.3 Heating System'!C82=0,"",TRIM('Step 3.3 Heating System'!C82))</f>
        <v/>
      </c>
      <c r="H446" s="447">
        <f>'Step 3.3 Heating System'!D82</f>
        <v>0</v>
      </c>
      <c r="I446" s="447">
        <f>'Step 3.3 Heating System'!E82</f>
        <v>0</v>
      </c>
      <c r="J446" s="995">
        <f>'Step 3.3 Heating System'!F82</f>
        <v>0</v>
      </c>
      <c r="K446" s="952">
        <f>'Step 3.3 Heating System'!G82</f>
        <v>0</v>
      </c>
      <c r="L446" s="996">
        <f>'Step 3.3 Heating System'!H82</f>
        <v>0</v>
      </c>
      <c r="M446" s="996">
        <f>'Step 3.3 Heating System'!I82</f>
        <v>0</v>
      </c>
      <c r="N446" s="996" t="str">
        <f>'Step 3.3 Heating System'!J82</f>
        <v/>
      </c>
      <c r="O446" s="953">
        <f>'Step 3.3 Heating System'!K82</f>
        <v>0</v>
      </c>
      <c r="P446" s="996">
        <f>'Step 3.3 Heating System'!L82</f>
        <v>0</v>
      </c>
      <c r="Q446" s="995">
        <f>'Step 3.3 Heating System'!M82</f>
        <v>0</v>
      </c>
      <c r="R446" s="995">
        <f>'Step 3.3 Heating System'!N82</f>
        <v>0</v>
      </c>
      <c r="S446" s="995">
        <f>'Step 3.3 Heating System'!O82</f>
        <v>0</v>
      </c>
      <c r="T446" s="995">
        <f>'Step 3.3 Heating System'!P82</f>
        <v>0</v>
      </c>
      <c r="U446" s="997">
        <f>'Step 3.3 Heating System'!Q82</f>
        <v>0</v>
      </c>
      <c r="V446" s="997">
        <f>'Step 3.3 Heating System'!R82</f>
        <v>0</v>
      </c>
      <c r="W446" s="997">
        <f>'Step 3.3 Heating System'!S82</f>
        <v>0</v>
      </c>
      <c r="X446" s="997">
        <f>'Step 3.3 Heating System'!T82</f>
        <v>0</v>
      </c>
      <c r="Y446" s="997">
        <f>'Step 3.3 Heating System'!U82</f>
        <v>0</v>
      </c>
      <c r="Z446" s="997" t="str">
        <f>'Step 3.3 Heating System'!V82</f>
        <v/>
      </c>
      <c r="AA446" s="952">
        <f>'Step 3.3 Heating System'!W82</f>
        <v>0</v>
      </c>
      <c r="AB446" s="997" t="str">
        <f t="shared" si="82"/>
        <v/>
      </c>
      <c r="AC446" s="447" t="str">
        <f t="shared" si="85"/>
        <v/>
      </c>
      <c r="AD446" s="918" t="str">
        <f>'Step 3.3 Heating System'!AB82</f>
        <v/>
      </c>
    </row>
    <row r="447" spans="1:30" x14ac:dyDescent="0.25">
      <c r="A447" s="449" t="str">
        <f t="shared" si="81"/>
        <v/>
      </c>
      <c r="B447" s="449" t="str">
        <f>IF(G447="","",A447&amp;SUBSTITUTE(_xlfn.XLOOKUP(G447,'Step 3.3 Heating System'!$C$12:$C$111,'Step 3.1 Site Details'!$C$10:$C$109,"",0,1),"uilding ",""))</f>
        <v/>
      </c>
      <c r="C447" s="449" t="str">
        <f>'Step 3.3 Heating System'!A83</f>
        <v>FF System 72</v>
      </c>
      <c r="D447" s="863" t="str">
        <f t="shared" si="83"/>
        <v/>
      </c>
      <c r="E447" s="447" t="str">
        <f>IF('Step 3.3 Heating System'!B83=0,"",'Step 3.3 Heating System'!B83)</f>
        <v/>
      </c>
      <c r="F447" s="447" t="str">
        <f t="shared" si="84"/>
        <v/>
      </c>
      <c r="G447" s="447" t="str">
        <f>IF('Step 3.3 Heating System'!C83=0,"",TRIM('Step 3.3 Heating System'!C83))</f>
        <v/>
      </c>
      <c r="H447" s="447">
        <f>'Step 3.3 Heating System'!D83</f>
        <v>0</v>
      </c>
      <c r="I447" s="447">
        <f>'Step 3.3 Heating System'!E83</f>
        <v>0</v>
      </c>
      <c r="J447" s="995">
        <f>'Step 3.3 Heating System'!F83</f>
        <v>0</v>
      </c>
      <c r="K447" s="952">
        <f>'Step 3.3 Heating System'!G83</f>
        <v>0</v>
      </c>
      <c r="L447" s="996">
        <f>'Step 3.3 Heating System'!H83</f>
        <v>0</v>
      </c>
      <c r="M447" s="996">
        <f>'Step 3.3 Heating System'!I83</f>
        <v>0</v>
      </c>
      <c r="N447" s="996" t="str">
        <f>'Step 3.3 Heating System'!J83</f>
        <v/>
      </c>
      <c r="O447" s="953">
        <f>'Step 3.3 Heating System'!K83</f>
        <v>0</v>
      </c>
      <c r="P447" s="996">
        <f>'Step 3.3 Heating System'!L83</f>
        <v>0</v>
      </c>
      <c r="Q447" s="995">
        <f>'Step 3.3 Heating System'!M83</f>
        <v>0</v>
      </c>
      <c r="R447" s="995">
        <f>'Step 3.3 Heating System'!N83</f>
        <v>0</v>
      </c>
      <c r="S447" s="995">
        <f>'Step 3.3 Heating System'!O83</f>
        <v>0</v>
      </c>
      <c r="T447" s="995">
        <f>'Step 3.3 Heating System'!P83</f>
        <v>0</v>
      </c>
      <c r="U447" s="997">
        <f>'Step 3.3 Heating System'!Q83</f>
        <v>0</v>
      </c>
      <c r="V447" s="997">
        <f>'Step 3.3 Heating System'!R83</f>
        <v>0</v>
      </c>
      <c r="W447" s="997">
        <f>'Step 3.3 Heating System'!S83</f>
        <v>0</v>
      </c>
      <c r="X447" s="997">
        <f>'Step 3.3 Heating System'!T83</f>
        <v>0</v>
      </c>
      <c r="Y447" s="997">
        <f>'Step 3.3 Heating System'!U83</f>
        <v>0</v>
      </c>
      <c r="Z447" s="997" t="str">
        <f>'Step 3.3 Heating System'!V83</f>
        <v/>
      </c>
      <c r="AA447" s="952">
        <f>'Step 3.3 Heating System'!W83</f>
        <v>0</v>
      </c>
      <c r="AB447" s="997" t="str">
        <f t="shared" si="82"/>
        <v/>
      </c>
      <c r="AC447" s="447" t="str">
        <f t="shared" si="85"/>
        <v/>
      </c>
      <c r="AD447" s="918" t="str">
        <f>'Step 3.3 Heating System'!AB83</f>
        <v/>
      </c>
    </row>
    <row r="448" spans="1:30" x14ac:dyDescent="0.25">
      <c r="A448" s="449" t="str">
        <f t="shared" si="81"/>
        <v/>
      </c>
      <c r="B448" s="449" t="str">
        <f>IF(G448="","",A448&amp;SUBSTITUTE(_xlfn.XLOOKUP(G448,'Step 3.3 Heating System'!$C$12:$C$111,'Step 3.1 Site Details'!$C$10:$C$109,"",0,1),"uilding ",""))</f>
        <v/>
      </c>
      <c r="C448" s="449" t="str">
        <f>'Step 3.3 Heating System'!A84</f>
        <v>FF System 73</v>
      </c>
      <c r="D448" s="863" t="str">
        <f t="shared" si="83"/>
        <v/>
      </c>
      <c r="E448" s="447" t="str">
        <f>IF('Step 3.3 Heating System'!B84=0,"",'Step 3.3 Heating System'!B84)</f>
        <v/>
      </c>
      <c r="F448" s="447" t="str">
        <f t="shared" si="84"/>
        <v/>
      </c>
      <c r="G448" s="447" t="str">
        <f>IF('Step 3.3 Heating System'!C84=0,"",TRIM('Step 3.3 Heating System'!C84))</f>
        <v/>
      </c>
      <c r="H448" s="447">
        <f>'Step 3.3 Heating System'!D84</f>
        <v>0</v>
      </c>
      <c r="I448" s="447">
        <f>'Step 3.3 Heating System'!E84</f>
        <v>0</v>
      </c>
      <c r="J448" s="995">
        <f>'Step 3.3 Heating System'!F84</f>
        <v>0</v>
      </c>
      <c r="K448" s="952">
        <f>'Step 3.3 Heating System'!G84</f>
        <v>0</v>
      </c>
      <c r="L448" s="996">
        <f>'Step 3.3 Heating System'!H84</f>
        <v>0</v>
      </c>
      <c r="M448" s="996">
        <f>'Step 3.3 Heating System'!I84</f>
        <v>0</v>
      </c>
      <c r="N448" s="996" t="str">
        <f>'Step 3.3 Heating System'!J84</f>
        <v/>
      </c>
      <c r="O448" s="953">
        <f>'Step 3.3 Heating System'!K84</f>
        <v>0</v>
      </c>
      <c r="P448" s="996">
        <f>'Step 3.3 Heating System'!L84</f>
        <v>0</v>
      </c>
      <c r="Q448" s="995">
        <f>'Step 3.3 Heating System'!M84</f>
        <v>0</v>
      </c>
      <c r="R448" s="995">
        <f>'Step 3.3 Heating System'!N84</f>
        <v>0</v>
      </c>
      <c r="S448" s="995">
        <f>'Step 3.3 Heating System'!O84</f>
        <v>0</v>
      </c>
      <c r="T448" s="995">
        <f>'Step 3.3 Heating System'!P84</f>
        <v>0</v>
      </c>
      <c r="U448" s="997">
        <f>'Step 3.3 Heating System'!Q84</f>
        <v>0</v>
      </c>
      <c r="V448" s="997">
        <f>'Step 3.3 Heating System'!R84</f>
        <v>0</v>
      </c>
      <c r="W448" s="997">
        <f>'Step 3.3 Heating System'!S84</f>
        <v>0</v>
      </c>
      <c r="X448" s="997">
        <f>'Step 3.3 Heating System'!T84</f>
        <v>0</v>
      </c>
      <c r="Y448" s="997">
        <f>'Step 3.3 Heating System'!U84</f>
        <v>0</v>
      </c>
      <c r="Z448" s="997" t="str">
        <f>'Step 3.3 Heating System'!V84</f>
        <v/>
      </c>
      <c r="AA448" s="952">
        <f>'Step 3.3 Heating System'!W84</f>
        <v>0</v>
      </c>
      <c r="AB448" s="997" t="str">
        <f t="shared" si="82"/>
        <v/>
      </c>
      <c r="AC448" s="447" t="str">
        <f t="shared" si="85"/>
        <v/>
      </c>
      <c r="AD448" s="918" t="str">
        <f>'Step 3.3 Heating System'!AB84</f>
        <v/>
      </c>
    </row>
    <row r="449" spans="1:30" x14ac:dyDescent="0.25">
      <c r="A449" s="449" t="str">
        <f t="shared" si="81"/>
        <v/>
      </c>
      <c r="B449" s="449" t="str">
        <f>IF(G449="","",A449&amp;SUBSTITUTE(_xlfn.XLOOKUP(G449,'Step 3.3 Heating System'!$C$12:$C$111,'Step 3.1 Site Details'!$C$10:$C$109,"",0,1),"uilding ",""))</f>
        <v/>
      </c>
      <c r="C449" s="449" t="str">
        <f>'Step 3.3 Heating System'!A85</f>
        <v>FF System 74</v>
      </c>
      <c r="D449" s="863" t="str">
        <f t="shared" si="83"/>
        <v/>
      </c>
      <c r="E449" s="447" t="str">
        <f>IF('Step 3.3 Heating System'!B85=0,"",'Step 3.3 Heating System'!B85)</f>
        <v/>
      </c>
      <c r="F449" s="447" t="str">
        <f t="shared" si="84"/>
        <v/>
      </c>
      <c r="G449" s="447" t="str">
        <f>IF('Step 3.3 Heating System'!C85=0,"",TRIM('Step 3.3 Heating System'!C85))</f>
        <v/>
      </c>
      <c r="H449" s="447">
        <f>'Step 3.3 Heating System'!D85</f>
        <v>0</v>
      </c>
      <c r="I449" s="447">
        <f>'Step 3.3 Heating System'!E85</f>
        <v>0</v>
      </c>
      <c r="J449" s="995">
        <f>'Step 3.3 Heating System'!F85</f>
        <v>0</v>
      </c>
      <c r="K449" s="952">
        <f>'Step 3.3 Heating System'!G85</f>
        <v>0</v>
      </c>
      <c r="L449" s="996">
        <f>'Step 3.3 Heating System'!H85</f>
        <v>0</v>
      </c>
      <c r="M449" s="996">
        <f>'Step 3.3 Heating System'!I85</f>
        <v>0</v>
      </c>
      <c r="N449" s="996" t="str">
        <f>'Step 3.3 Heating System'!J85</f>
        <v/>
      </c>
      <c r="O449" s="953">
        <f>'Step 3.3 Heating System'!K85</f>
        <v>0</v>
      </c>
      <c r="P449" s="996">
        <f>'Step 3.3 Heating System'!L85</f>
        <v>0</v>
      </c>
      <c r="Q449" s="995">
        <f>'Step 3.3 Heating System'!M85</f>
        <v>0</v>
      </c>
      <c r="R449" s="995">
        <f>'Step 3.3 Heating System'!N85</f>
        <v>0</v>
      </c>
      <c r="S449" s="995">
        <f>'Step 3.3 Heating System'!O85</f>
        <v>0</v>
      </c>
      <c r="T449" s="995">
        <f>'Step 3.3 Heating System'!P85</f>
        <v>0</v>
      </c>
      <c r="U449" s="997">
        <f>'Step 3.3 Heating System'!Q85</f>
        <v>0</v>
      </c>
      <c r="V449" s="997">
        <f>'Step 3.3 Heating System'!R85</f>
        <v>0</v>
      </c>
      <c r="W449" s="997">
        <f>'Step 3.3 Heating System'!S85</f>
        <v>0</v>
      </c>
      <c r="X449" s="997">
        <f>'Step 3.3 Heating System'!T85</f>
        <v>0</v>
      </c>
      <c r="Y449" s="997">
        <f>'Step 3.3 Heating System'!U85</f>
        <v>0</v>
      </c>
      <c r="Z449" s="997" t="str">
        <f>'Step 3.3 Heating System'!V85</f>
        <v/>
      </c>
      <c r="AA449" s="952">
        <f>'Step 3.3 Heating System'!W85</f>
        <v>0</v>
      </c>
      <c r="AB449" s="997" t="str">
        <f t="shared" si="82"/>
        <v/>
      </c>
      <c r="AC449" s="447" t="str">
        <f t="shared" si="85"/>
        <v/>
      </c>
      <c r="AD449" s="918" t="str">
        <f>'Step 3.3 Heating System'!AB85</f>
        <v/>
      </c>
    </row>
    <row r="450" spans="1:30" x14ac:dyDescent="0.25">
      <c r="A450" s="449" t="str">
        <f t="shared" si="81"/>
        <v/>
      </c>
      <c r="B450" s="449" t="str">
        <f>IF(G450="","",A450&amp;SUBSTITUTE(_xlfn.XLOOKUP(G450,'Step 3.3 Heating System'!$C$12:$C$111,'Step 3.1 Site Details'!$C$10:$C$109,"",0,1),"uilding ",""))</f>
        <v/>
      </c>
      <c r="C450" s="449" t="str">
        <f>'Step 3.3 Heating System'!A86</f>
        <v>FF System 75</v>
      </c>
      <c r="D450" s="863" t="str">
        <f t="shared" si="83"/>
        <v/>
      </c>
      <c r="E450" s="447" t="str">
        <f>IF('Step 3.3 Heating System'!B86=0,"",'Step 3.3 Heating System'!B86)</f>
        <v/>
      </c>
      <c r="F450" s="447" t="str">
        <f t="shared" si="84"/>
        <v/>
      </c>
      <c r="G450" s="447" t="str">
        <f>IF('Step 3.3 Heating System'!C86=0,"",TRIM('Step 3.3 Heating System'!C86))</f>
        <v/>
      </c>
      <c r="H450" s="447">
        <f>'Step 3.3 Heating System'!D86</f>
        <v>0</v>
      </c>
      <c r="I450" s="447">
        <f>'Step 3.3 Heating System'!E86</f>
        <v>0</v>
      </c>
      <c r="J450" s="995">
        <f>'Step 3.3 Heating System'!F86</f>
        <v>0</v>
      </c>
      <c r="K450" s="952">
        <f>'Step 3.3 Heating System'!G86</f>
        <v>0</v>
      </c>
      <c r="L450" s="996">
        <f>'Step 3.3 Heating System'!H86</f>
        <v>0</v>
      </c>
      <c r="M450" s="996">
        <f>'Step 3.3 Heating System'!I86</f>
        <v>0</v>
      </c>
      <c r="N450" s="996" t="str">
        <f>'Step 3.3 Heating System'!J86</f>
        <v/>
      </c>
      <c r="O450" s="953">
        <f>'Step 3.3 Heating System'!K86</f>
        <v>0</v>
      </c>
      <c r="P450" s="996">
        <f>'Step 3.3 Heating System'!L86</f>
        <v>0</v>
      </c>
      <c r="Q450" s="995">
        <f>'Step 3.3 Heating System'!M86</f>
        <v>0</v>
      </c>
      <c r="R450" s="995">
        <f>'Step 3.3 Heating System'!N86</f>
        <v>0</v>
      </c>
      <c r="S450" s="995">
        <f>'Step 3.3 Heating System'!O86</f>
        <v>0</v>
      </c>
      <c r="T450" s="995">
        <f>'Step 3.3 Heating System'!P86</f>
        <v>0</v>
      </c>
      <c r="U450" s="997">
        <f>'Step 3.3 Heating System'!Q86</f>
        <v>0</v>
      </c>
      <c r="V450" s="997">
        <f>'Step 3.3 Heating System'!R86</f>
        <v>0</v>
      </c>
      <c r="W450" s="997">
        <f>'Step 3.3 Heating System'!S86</f>
        <v>0</v>
      </c>
      <c r="X450" s="997">
        <f>'Step 3.3 Heating System'!T86</f>
        <v>0</v>
      </c>
      <c r="Y450" s="997">
        <f>'Step 3.3 Heating System'!U86</f>
        <v>0</v>
      </c>
      <c r="Z450" s="997" t="str">
        <f>'Step 3.3 Heating System'!V86</f>
        <v/>
      </c>
      <c r="AA450" s="952">
        <f>'Step 3.3 Heating System'!W86</f>
        <v>0</v>
      </c>
      <c r="AB450" s="997" t="str">
        <f t="shared" si="82"/>
        <v/>
      </c>
      <c r="AC450" s="447" t="str">
        <f t="shared" si="85"/>
        <v/>
      </c>
      <c r="AD450" s="918" t="str">
        <f>'Step 3.3 Heating System'!AB86</f>
        <v/>
      </c>
    </row>
    <row r="451" spans="1:30" x14ac:dyDescent="0.25">
      <c r="A451" s="449" t="str">
        <f t="shared" si="81"/>
        <v/>
      </c>
      <c r="B451" s="449" t="str">
        <f>IF(G451="","",A451&amp;SUBSTITUTE(_xlfn.XLOOKUP(G451,'Step 3.3 Heating System'!$C$12:$C$111,'Step 3.1 Site Details'!$C$10:$C$109,"",0,1),"uilding ",""))</f>
        <v/>
      </c>
      <c r="C451" s="449" t="str">
        <f>'Step 3.3 Heating System'!A87</f>
        <v>FF System 76</v>
      </c>
      <c r="D451" s="863" t="str">
        <f t="shared" si="83"/>
        <v/>
      </c>
      <c r="E451" s="447" t="str">
        <f>IF('Step 3.3 Heating System'!B87=0,"",'Step 3.3 Heating System'!B87)</f>
        <v/>
      </c>
      <c r="F451" s="447" t="str">
        <f t="shared" si="84"/>
        <v/>
      </c>
      <c r="G451" s="447" t="str">
        <f>IF('Step 3.3 Heating System'!C87=0,"",TRIM('Step 3.3 Heating System'!C87))</f>
        <v/>
      </c>
      <c r="H451" s="447">
        <f>'Step 3.3 Heating System'!D87</f>
        <v>0</v>
      </c>
      <c r="I451" s="447">
        <f>'Step 3.3 Heating System'!E87</f>
        <v>0</v>
      </c>
      <c r="J451" s="995">
        <f>'Step 3.3 Heating System'!F87</f>
        <v>0</v>
      </c>
      <c r="K451" s="952">
        <f>'Step 3.3 Heating System'!G87</f>
        <v>0</v>
      </c>
      <c r="L451" s="996">
        <f>'Step 3.3 Heating System'!H87</f>
        <v>0</v>
      </c>
      <c r="M451" s="996">
        <f>'Step 3.3 Heating System'!I87</f>
        <v>0</v>
      </c>
      <c r="N451" s="996" t="str">
        <f>'Step 3.3 Heating System'!J87</f>
        <v/>
      </c>
      <c r="O451" s="953">
        <f>'Step 3.3 Heating System'!K87</f>
        <v>0</v>
      </c>
      <c r="P451" s="996">
        <f>'Step 3.3 Heating System'!L87</f>
        <v>0</v>
      </c>
      <c r="Q451" s="995">
        <f>'Step 3.3 Heating System'!M87</f>
        <v>0</v>
      </c>
      <c r="R451" s="995">
        <f>'Step 3.3 Heating System'!N87</f>
        <v>0</v>
      </c>
      <c r="S451" s="995">
        <f>'Step 3.3 Heating System'!O87</f>
        <v>0</v>
      </c>
      <c r="T451" s="995">
        <f>'Step 3.3 Heating System'!P87</f>
        <v>0</v>
      </c>
      <c r="U451" s="997">
        <f>'Step 3.3 Heating System'!Q87</f>
        <v>0</v>
      </c>
      <c r="V451" s="997">
        <f>'Step 3.3 Heating System'!R87</f>
        <v>0</v>
      </c>
      <c r="W451" s="997">
        <f>'Step 3.3 Heating System'!S87</f>
        <v>0</v>
      </c>
      <c r="X451" s="997">
        <f>'Step 3.3 Heating System'!T87</f>
        <v>0</v>
      </c>
      <c r="Y451" s="997">
        <f>'Step 3.3 Heating System'!U87</f>
        <v>0</v>
      </c>
      <c r="Z451" s="997" t="str">
        <f>'Step 3.3 Heating System'!V87</f>
        <v/>
      </c>
      <c r="AA451" s="952">
        <f>'Step 3.3 Heating System'!W87</f>
        <v>0</v>
      </c>
      <c r="AB451" s="997" t="str">
        <f t="shared" si="82"/>
        <v/>
      </c>
      <c r="AC451" s="447" t="str">
        <f t="shared" si="85"/>
        <v/>
      </c>
      <c r="AD451" s="918" t="str">
        <f>'Step 3.3 Heating System'!AB87</f>
        <v/>
      </c>
    </row>
    <row r="452" spans="1:30" x14ac:dyDescent="0.25">
      <c r="A452" s="449" t="str">
        <f t="shared" si="81"/>
        <v/>
      </c>
      <c r="B452" s="449" t="str">
        <f>IF(G452="","",A452&amp;SUBSTITUTE(_xlfn.XLOOKUP(G452,'Step 3.3 Heating System'!$C$12:$C$111,'Step 3.1 Site Details'!$C$10:$C$109,"",0,1),"uilding ",""))</f>
        <v/>
      </c>
      <c r="C452" s="449" t="str">
        <f>'Step 3.3 Heating System'!A88</f>
        <v>FF System 77</v>
      </c>
      <c r="D452" s="863" t="str">
        <f t="shared" si="83"/>
        <v/>
      </c>
      <c r="E452" s="447" t="str">
        <f>IF('Step 3.3 Heating System'!B88=0,"",'Step 3.3 Heating System'!B88)</f>
        <v/>
      </c>
      <c r="F452" s="447" t="str">
        <f t="shared" si="84"/>
        <v/>
      </c>
      <c r="G452" s="447" t="str">
        <f>IF('Step 3.3 Heating System'!C88=0,"",TRIM('Step 3.3 Heating System'!C88))</f>
        <v/>
      </c>
      <c r="H452" s="447">
        <f>'Step 3.3 Heating System'!D88</f>
        <v>0</v>
      </c>
      <c r="I452" s="447">
        <f>'Step 3.3 Heating System'!E88</f>
        <v>0</v>
      </c>
      <c r="J452" s="995">
        <f>'Step 3.3 Heating System'!F88</f>
        <v>0</v>
      </c>
      <c r="K452" s="952">
        <f>'Step 3.3 Heating System'!G88</f>
        <v>0</v>
      </c>
      <c r="L452" s="996">
        <f>'Step 3.3 Heating System'!H88</f>
        <v>0</v>
      </c>
      <c r="M452" s="996">
        <f>'Step 3.3 Heating System'!I88</f>
        <v>0</v>
      </c>
      <c r="N452" s="996" t="str">
        <f>'Step 3.3 Heating System'!J88</f>
        <v/>
      </c>
      <c r="O452" s="953">
        <f>'Step 3.3 Heating System'!K88</f>
        <v>0</v>
      </c>
      <c r="P452" s="996">
        <f>'Step 3.3 Heating System'!L88</f>
        <v>0</v>
      </c>
      <c r="Q452" s="995">
        <f>'Step 3.3 Heating System'!M88</f>
        <v>0</v>
      </c>
      <c r="R452" s="995">
        <f>'Step 3.3 Heating System'!N88</f>
        <v>0</v>
      </c>
      <c r="S452" s="995">
        <f>'Step 3.3 Heating System'!O88</f>
        <v>0</v>
      </c>
      <c r="T452" s="995">
        <f>'Step 3.3 Heating System'!P88</f>
        <v>0</v>
      </c>
      <c r="U452" s="997">
        <f>'Step 3.3 Heating System'!Q88</f>
        <v>0</v>
      </c>
      <c r="V452" s="997">
        <f>'Step 3.3 Heating System'!R88</f>
        <v>0</v>
      </c>
      <c r="W452" s="997">
        <f>'Step 3.3 Heating System'!S88</f>
        <v>0</v>
      </c>
      <c r="X452" s="997">
        <f>'Step 3.3 Heating System'!T88</f>
        <v>0</v>
      </c>
      <c r="Y452" s="997">
        <f>'Step 3.3 Heating System'!U88</f>
        <v>0</v>
      </c>
      <c r="Z452" s="997" t="str">
        <f>'Step 3.3 Heating System'!V88</f>
        <v/>
      </c>
      <c r="AA452" s="952">
        <f>'Step 3.3 Heating System'!W88</f>
        <v>0</v>
      </c>
      <c r="AB452" s="997" t="str">
        <f t="shared" si="82"/>
        <v/>
      </c>
      <c r="AC452" s="447" t="str">
        <f t="shared" si="85"/>
        <v/>
      </c>
      <c r="AD452" s="918" t="str">
        <f>'Step 3.3 Heating System'!AB88</f>
        <v/>
      </c>
    </row>
    <row r="453" spans="1:30" x14ac:dyDescent="0.25">
      <c r="A453" s="449" t="str">
        <f t="shared" si="81"/>
        <v/>
      </c>
      <c r="B453" s="449" t="str">
        <f>IF(G453="","",A453&amp;SUBSTITUTE(_xlfn.XLOOKUP(G453,'Step 3.3 Heating System'!$C$12:$C$111,'Step 3.1 Site Details'!$C$10:$C$109,"",0,1),"uilding ",""))</f>
        <v/>
      </c>
      <c r="C453" s="449" t="str">
        <f>'Step 3.3 Heating System'!A89</f>
        <v>FF System 78</v>
      </c>
      <c r="D453" s="863" t="str">
        <f t="shared" si="83"/>
        <v/>
      </c>
      <c r="E453" s="447" t="str">
        <f>IF('Step 3.3 Heating System'!B89=0,"",'Step 3.3 Heating System'!B89)</f>
        <v/>
      </c>
      <c r="F453" s="447" t="str">
        <f t="shared" si="84"/>
        <v/>
      </c>
      <c r="G453" s="447" t="str">
        <f>IF('Step 3.3 Heating System'!C89=0,"",TRIM('Step 3.3 Heating System'!C89))</f>
        <v/>
      </c>
      <c r="H453" s="447">
        <f>'Step 3.3 Heating System'!D89</f>
        <v>0</v>
      </c>
      <c r="I453" s="447">
        <f>'Step 3.3 Heating System'!E89</f>
        <v>0</v>
      </c>
      <c r="J453" s="995">
        <f>'Step 3.3 Heating System'!F89</f>
        <v>0</v>
      </c>
      <c r="K453" s="952">
        <f>'Step 3.3 Heating System'!G89</f>
        <v>0</v>
      </c>
      <c r="L453" s="996">
        <f>'Step 3.3 Heating System'!H89</f>
        <v>0</v>
      </c>
      <c r="M453" s="996">
        <f>'Step 3.3 Heating System'!I89</f>
        <v>0</v>
      </c>
      <c r="N453" s="996" t="str">
        <f>'Step 3.3 Heating System'!J89</f>
        <v/>
      </c>
      <c r="O453" s="953">
        <f>'Step 3.3 Heating System'!K89</f>
        <v>0</v>
      </c>
      <c r="P453" s="996">
        <f>'Step 3.3 Heating System'!L89</f>
        <v>0</v>
      </c>
      <c r="Q453" s="995">
        <f>'Step 3.3 Heating System'!M89</f>
        <v>0</v>
      </c>
      <c r="R453" s="995">
        <f>'Step 3.3 Heating System'!N89</f>
        <v>0</v>
      </c>
      <c r="S453" s="995">
        <f>'Step 3.3 Heating System'!O89</f>
        <v>0</v>
      </c>
      <c r="T453" s="995">
        <f>'Step 3.3 Heating System'!P89</f>
        <v>0</v>
      </c>
      <c r="U453" s="997">
        <f>'Step 3.3 Heating System'!Q89</f>
        <v>0</v>
      </c>
      <c r="V453" s="997">
        <f>'Step 3.3 Heating System'!R89</f>
        <v>0</v>
      </c>
      <c r="W453" s="997">
        <f>'Step 3.3 Heating System'!S89</f>
        <v>0</v>
      </c>
      <c r="X453" s="997">
        <f>'Step 3.3 Heating System'!T89</f>
        <v>0</v>
      </c>
      <c r="Y453" s="997">
        <f>'Step 3.3 Heating System'!U89</f>
        <v>0</v>
      </c>
      <c r="Z453" s="997" t="str">
        <f>'Step 3.3 Heating System'!V89</f>
        <v/>
      </c>
      <c r="AA453" s="952">
        <f>'Step 3.3 Heating System'!W89</f>
        <v>0</v>
      </c>
      <c r="AB453" s="997" t="str">
        <f t="shared" si="82"/>
        <v/>
      </c>
      <c r="AC453" s="447" t="str">
        <f t="shared" si="85"/>
        <v/>
      </c>
      <c r="AD453" s="918" t="str">
        <f>'Step 3.3 Heating System'!AB89</f>
        <v/>
      </c>
    </row>
    <row r="454" spans="1:30" x14ac:dyDescent="0.25">
      <c r="A454" s="449" t="str">
        <f t="shared" si="81"/>
        <v/>
      </c>
      <c r="B454" s="449" t="str">
        <f>IF(G454="","",A454&amp;SUBSTITUTE(_xlfn.XLOOKUP(G454,'Step 3.3 Heating System'!$C$12:$C$111,'Step 3.1 Site Details'!$C$10:$C$109,"",0,1),"uilding ",""))</f>
        <v/>
      </c>
      <c r="C454" s="449" t="str">
        <f>'Step 3.3 Heating System'!A90</f>
        <v>FF System 79</v>
      </c>
      <c r="D454" s="863" t="str">
        <f t="shared" si="83"/>
        <v/>
      </c>
      <c r="E454" s="447" t="str">
        <f>IF('Step 3.3 Heating System'!B90=0,"",'Step 3.3 Heating System'!B90)</f>
        <v/>
      </c>
      <c r="F454" s="447" t="str">
        <f t="shared" si="84"/>
        <v/>
      </c>
      <c r="G454" s="447" t="str">
        <f>IF('Step 3.3 Heating System'!C90=0,"",TRIM('Step 3.3 Heating System'!C90))</f>
        <v/>
      </c>
      <c r="H454" s="447">
        <f>'Step 3.3 Heating System'!D90</f>
        <v>0</v>
      </c>
      <c r="I454" s="447">
        <f>'Step 3.3 Heating System'!E90</f>
        <v>0</v>
      </c>
      <c r="J454" s="995">
        <f>'Step 3.3 Heating System'!F90</f>
        <v>0</v>
      </c>
      <c r="K454" s="952">
        <f>'Step 3.3 Heating System'!G90</f>
        <v>0</v>
      </c>
      <c r="L454" s="996">
        <f>'Step 3.3 Heating System'!H90</f>
        <v>0</v>
      </c>
      <c r="M454" s="996">
        <f>'Step 3.3 Heating System'!I90</f>
        <v>0</v>
      </c>
      <c r="N454" s="996" t="str">
        <f>'Step 3.3 Heating System'!J90</f>
        <v/>
      </c>
      <c r="O454" s="953">
        <f>'Step 3.3 Heating System'!K90</f>
        <v>0</v>
      </c>
      <c r="P454" s="996">
        <f>'Step 3.3 Heating System'!L90</f>
        <v>0</v>
      </c>
      <c r="Q454" s="995">
        <f>'Step 3.3 Heating System'!M90</f>
        <v>0</v>
      </c>
      <c r="R454" s="995">
        <f>'Step 3.3 Heating System'!N90</f>
        <v>0</v>
      </c>
      <c r="S454" s="995">
        <f>'Step 3.3 Heating System'!O90</f>
        <v>0</v>
      </c>
      <c r="T454" s="995">
        <f>'Step 3.3 Heating System'!P90</f>
        <v>0</v>
      </c>
      <c r="U454" s="997">
        <f>'Step 3.3 Heating System'!Q90</f>
        <v>0</v>
      </c>
      <c r="V454" s="997">
        <f>'Step 3.3 Heating System'!R90</f>
        <v>0</v>
      </c>
      <c r="W454" s="997">
        <f>'Step 3.3 Heating System'!S90</f>
        <v>0</v>
      </c>
      <c r="X454" s="997">
        <f>'Step 3.3 Heating System'!T90</f>
        <v>0</v>
      </c>
      <c r="Y454" s="997">
        <f>'Step 3.3 Heating System'!U90</f>
        <v>0</v>
      </c>
      <c r="Z454" s="997" t="str">
        <f>'Step 3.3 Heating System'!V90</f>
        <v/>
      </c>
      <c r="AA454" s="952">
        <f>'Step 3.3 Heating System'!W90</f>
        <v>0</v>
      </c>
      <c r="AB454" s="997" t="str">
        <f t="shared" si="82"/>
        <v/>
      </c>
      <c r="AC454" s="447" t="str">
        <f t="shared" si="85"/>
        <v/>
      </c>
      <c r="AD454" s="918" t="str">
        <f>'Step 3.3 Heating System'!AB90</f>
        <v/>
      </c>
    </row>
    <row r="455" spans="1:30" x14ac:dyDescent="0.25">
      <c r="A455" s="449" t="str">
        <f t="shared" si="81"/>
        <v/>
      </c>
      <c r="B455" s="449" t="str">
        <f>IF(G455="","",A455&amp;SUBSTITUTE(_xlfn.XLOOKUP(G455,'Step 3.3 Heating System'!$C$12:$C$111,'Step 3.1 Site Details'!$C$10:$C$109,"",0,1),"uilding ",""))</f>
        <v/>
      </c>
      <c r="C455" s="449" t="str">
        <f>'Step 3.3 Heating System'!A91</f>
        <v>FF System 80</v>
      </c>
      <c r="D455" s="863" t="str">
        <f t="shared" si="83"/>
        <v/>
      </c>
      <c r="E455" s="447" t="str">
        <f>IF('Step 3.3 Heating System'!B91=0,"",'Step 3.3 Heating System'!B91)</f>
        <v/>
      </c>
      <c r="F455" s="447" t="str">
        <f t="shared" si="84"/>
        <v/>
      </c>
      <c r="G455" s="447" t="str">
        <f>IF('Step 3.3 Heating System'!C91=0,"",TRIM('Step 3.3 Heating System'!C91))</f>
        <v/>
      </c>
      <c r="H455" s="447">
        <f>'Step 3.3 Heating System'!D91</f>
        <v>0</v>
      </c>
      <c r="I455" s="447">
        <f>'Step 3.3 Heating System'!E91</f>
        <v>0</v>
      </c>
      <c r="J455" s="995">
        <f>'Step 3.3 Heating System'!F91</f>
        <v>0</v>
      </c>
      <c r="K455" s="952">
        <f>'Step 3.3 Heating System'!G91</f>
        <v>0</v>
      </c>
      <c r="L455" s="996">
        <f>'Step 3.3 Heating System'!H91</f>
        <v>0</v>
      </c>
      <c r="M455" s="996">
        <f>'Step 3.3 Heating System'!I91</f>
        <v>0</v>
      </c>
      <c r="N455" s="996" t="str">
        <f>'Step 3.3 Heating System'!J91</f>
        <v/>
      </c>
      <c r="O455" s="953">
        <f>'Step 3.3 Heating System'!K91</f>
        <v>0</v>
      </c>
      <c r="P455" s="996">
        <f>'Step 3.3 Heating System'!L91</f>
        <v>0</v>
      </c>
      <c r="Q455" s="995">
        <f>'Step 3.3 Heating System'!M91</f>
        <v>0</v>
      </c>
      <c r="R455" s="995">
        <f>'Step 3.3 Heating System'!N91</f>
        <v>0</v>
      </c>
      <c r="S455" s="995">
        <f>'Step 3.3 Heating System'!O91</f>
        <v>0</v>
      </c>
      <c r="T455" s="995">
        <f>'Step 3.3 Heating System'!P91</f>
        <v>0</v>
      </c>
      <c r="U455" s="997">
        <f>'Step 3.3 Heating System'!Q91</f>
        <v>0</v>
      </c>
      <c r="V455" s="997">
        <f>'Step 3.3 Heating System'!R91</f>
        <v>0</v>
      </c>
      <c r="W455" s="997">
        <f>'Step 3.3 Heating System'!S91</f>
        <v>0</v>
      </c>
      <c r="X455" s="997">
        <f>'Step 3.3 Heating System'!T91</f>
        <v>0</v>
      </c>
      <c r="Y455" s="997">
        <f>'Step 3.3 Heating System'!U91</f>
        <v>0</v>
      </c>
      <c r="Z455" s="997" t="str">
        <f>'Step 3.3 Heating System'!V91</f>
        <v/>
      </c>
      <c r="AA455" s="952">
        <f>'Step 3.3 Heating System'!W91</f>
        <v>0</v>
      </c>
      <c r="AB455" s="997" t="str">
        <f t="shared" si="82"/>
        <v/>
      </c>
      <c r="AC455" s="447" t="str">
        <f t="shared" si="85"/>
        <v/>
      </c>
      <c r="AD455" s="918" t="str">
        <f>'Step 3.3 Heating System'!AB91</f>
        <v/>
      </c>
    </row>
    <row r="456" spans="1:30" x14ac:dyDescent="0.25">
      <c r="A456" s="449" t="str">
        <f t="shared" si="81"/>
        <v/>
      </c>
      <c r="B456" s="449" t="str">
        <f>IF(G456="","",A456&amp;SUBSTITUTE(_xlfn.XLOOKUP(G456,'Step 3.3 Heating System'!$C$12:$C$111,'Step 3.1 Site Details'!$C$10:$C$109,"",0,1),"uilding ",""))</f>
        <v/>
      </c>
      <c r="C456" s="449" t="str">
        <f>'Step 3.3 Heating System'!A92</f>
        <v>FF System 81</v>
      </c>
      <c r="D456" s="863" t="str">
        <f t="shared" si="83"/>
        <v/>
      </c>
      <c r="E456" s="447" t="str">
        <f>IF('Step 3.3 Heating System'!B92=0,"",'Step 3.3 Heating System'!B92)</f>
        <v/>
      </c>
      <c r="F456" s="447" t="str">
        <f t="shared" si="84"/>
        <v/>
      </c>
      <c r="G456" s="447" t="str">
        <f>IF('Step 3.3 Heating System'!C92=0,"",TRIM('Step 3.3 Heating System'!C92))</f>
        <v/>
      </c>
      <c r="H456" s="447">
        <f>'Step 3.3 Heating System'!D92</f>
        <v>0</v>
      </c>
      <c r="I456" s="447">
        <f>'Step 3.3 Heating System'!E92</f>
        <v>0</v>
      </c>
      <c r="J456" s="995">
        <f>'Step 3.3 Heating System'!F92</f>
        <v>0</v>
      </c>
      <c r="K456" s="952">
        <f>'Step 3.3 Heating System'!G92</f>
        <v>0</v>
      </c>
      <c r="L456" s="996">
        <f>'Step 3.3 Heating System'!H92</f>
        <v>0</v>
      </c>
      <c r="M456" s="996">
        <f>'Step 3.3 Heating System'!I92</f>
        <v>0</v>
      </c>
      <c r="N456" s="996" t="str">
        <f>'Step 3.3 Heating System'!J92</f>
        <v/>
      </c>
      <c r="O456" s="953">
        <f>'Step 3.3 Heating System'!K92</f>
        <v>0</v>
      </c>
      <c r="P456" s="996">
        <f>'Step 3.3 Heating System'!L92</f>
        <v>0</v>
      </c>
      <c r="Q456" s="995">
        <f>'Step 3.3 Heating System'!M92</f>
        <v>0</v>
      </c>
      <c r="R456" s="995">
        <f>'Step 3.3 Heating System'!N92</f>
        <v>0</v>
      </c>
      <c r="S456" s="995">
        <f>'Step 3.3 Heating System'!O92</f>
        <v>0</v>
      </c>
      <c r="T456" s="995">
        <f>'Step 3.3 Heating System'!P92</f>
        <v>0</v>
      </c>
      <c r="U456" s="997">
        <f>'Step 3.3 Heating System'!Q92</f>
        <v>0</v>
      </c>
      <c r="V456" s="997">
        <f>'Step 3.3 Heating System'!R92</f>
        <v>0</v>
      </c>
      <c r="W456" s="997">
        <f>'Step 3.3 Heating System'!S92</f>
        <v>0</v>
      </c>
      <c r="X456" s="997">
        <f>'Step 3.3 Heating System'!T92</f>
        <v>0</v>
      </c>
      <c r="Y456" s="997">
        <f>'Step 3.3 Heating System'!U92</f>
        <v>0</v>
      </c>
      <c r="Z456" s="997" t="str">
        <f>'Step 3.3 Heating System'!V92</f>
        <v/>
      </c>
      <c r="AA456" s="952">
        <f>'Step 3.3 Heating System'!W92</f>
        <v>0</v>
      </c>
      <c r="AB456" s="997" t="str">
        <f t="shared" si="82"/>
        <v/>
      </c>
      <c r="AC456" s="447" t="str">
        <f t="shared" si="85"/>
        <v/>
      </c>
      <c r="AD456" s="918" t="str">
        <f>'Step 3.3 Heating System'!AB92</f>
        <v/>
      </c>
    </row>
    <row r="457" spans="1:30" x14ac:dyDescent="0.25">
      <c r="A457" s="449" t="str">
        <f t="shared" si="81"/>
        <v/>
      </c>
      <c r="B457" s="449" t="str">
        <f>IF(G457="","",A457&amp;SUBSTITUTE(_xlfn.XLOOKUP(G457,'Step 3.3 Heating System'!$C$12:$C$111,'Step 3.1 Site Details'!$C$10:$C$109,"",0,1),"uilding ",""))</f>
        <v/>
      </c>
      <c r="C457" s="449" t="str">
        <f>'Step 3.3 Heating System'!A93</f>
        <v>FF System 82</v>
      </c>
      <c r="D457" s="863" t="str">
        <f t="shared" si="83"/>
        <v/>
      </c>
      <c r="E457" s="447" t="str">
        <f>IF('Step 3.3 Heating System'!B93=0,"",'Step 3.3 Heating System'!B93)</f>
        <v/>
      </c>
      <c r="F457" s="447" t="str">
        <f t="shared" si="84"/>
        <v/>
      </c>
      <c r="G457" s="447" t="str">
        <f>IF('Step 3.3 Heating System'!C93=0,"",TRIM('Step 3.3 Heating System'!C93))</f>
        <v/>
      </c>
      <c r="H457" s="447">
        <f>'Step 3.3 Heating System'!D93</f>
        <v>0</v>
      </c>
      <c r="I457" s="447">
        <f>'Step 3.3 Heating System'!E93</f>
        <v>0</v>
      </c>
      <c r="J457" s="995">
        <f>'Step 3.3 Heating System'!F93</f>
        <v>0</v>
      </c>
      <c r="K457" s="952">
        <f>'Step 3.3 Heating System'!G93</f>
        <v>0</v>
      </c>
      <c r="L457" s="996">
        <f>'Step 3.3 Heating System'!H93</f>
        <v>0</v>
      </c>
      <c r="M457" s="996">
        <f>'Step 3.3 Heating System'!I93</f>
        <v>0</v>
      </c>
      <c r="N457" s="996" t="str">
        <f>'Step 3.3 Heating System'!J93</f>
        <v/>
      </c>
      <c r="O457" s="953">
        <f>'Step 3.3 Heating System'!K93</f>
        <v>0</v>
      </c>
      <c r="P457" s="996">
        <f>'Step 3.3 Heating System'!L93</f>
        <v>0</v>
      </c>
      <c r="Q457" s="995">
        <f>'Step 3.3 Heating System'!M93</f>
        <v>0</v>
      </c>
      <c r="R457" s="995">
        <f>'Step 3.3 Heating System'!N93</f>
        <v>0</v>
      </c>
      <c r="S457" s="995">
        <f>'Step 3.3 Heating System'!O93</f>
        <v>0</v>
      </c>
      <c r="T457" s="995">
        <f>'Step 3.3 Heating System'!P93</f>
        <v>0</v>
      </c>
      <c r="U457" s="997">
        <f>'Step 3.3 Heating System'!Q93</f>
        <v>0</v>
      </c>
      <c r="V457" s="997">
        <f>'Step 3.3 Heating System'!R93</f>
        <v>0</v>
      </c>
      <c r="W457" s="997">
        <f>'Step 3.3 Heating System'!S93</f>
        <v>0</v>
      </c>
      <c r="X457" s="997">
        <f>'Step 3.3 Heating System'!T93</f>
        <v>0</v>
      </c>
      <c r="Y457" s="997">
        <f>'Step 3.3 Heating System'!U93</f>
        <v>0</v>
      </c>
      <c r="Z457" s="997" t="str">
        <f>'Step 3.3 Heating System'!V93</f>
        <v/>
      </c>
      <c r="AA457" s="952">
        <f>'Step 3.3 Heating System'!W93</f>
        <v>0</v>
      </c>
      <c r="AB457" s="997" t="str">
        <f t="shared" si="82"/>
        <v/>
      </c>
      <c r="AC457" s="447" t="str">
        <f t="shared" si="85"/>
        <v/>
      </c>
      <c r="AD457" s="918" t="str">
        <f>'Step 3.3 Heating System'!AB93</f>
        <v/>
      </c>
    </row>
    <row r="458" spans="1:30" x14ac:dyDescent="0.25">
      <c r="A458" s="449" t="str">
        <f t="shared" si="81"/>
        <v/>
      </c>
      <c r="B458" s="449" t="str">
        <f>IF(G458="","",A458&amp;SUBSTITUTE(_xlfn.XLOOKUP(G458,'Step 3.3 Heating System'!$C$12:$C$111,'Step 3.1 Site Details'!$C$10:$C$109,"",0,1),"uilding ",""))</f>
        <v/>
      </c>
      <c r="C458" s="449" t="str">
        <f>'Step 3.3 Heating System'!A94</f>
        <v>FF System 83</v>
      </c>
      <c r="D458" s="863" t="str">
        <f t="shared" si="83"/>
        <v/>
      </c>
      <c r="E458" s="447" t="str">
        <f>IF('Step 3.3 Heating System'!B94=0,"",'Step 3.3 Heating System'!B94)</f>
        <v/>
      </c>
      <c r="F458" s="447" t="str">
        <f t="shared" si="84"/>
        <v/>
      </c>
      <c r="G458" s="447" t="str">
        <f>IF('Step 3.3 Heating System'!C94=0,"",TRIM('Step 3.3 Heating System'!C94))</f>
        <v/>
      </c>
      <c r="H458" s="447">
        <f>'Step 3.3 Heating System'!D94</f>
        <v>0</v>
      </c>
      <c r="I458" s="447">
        <f>'Step 3.3 Heating System'!E94</f>
        <v>0</v>
      </c>
      <c r="J458" s="995">
        <f>'Step 3.3 Heating System'!F94</f>
        <v>0</v>
      </c>
      <c r="K458" s="952">
        <f>'Step 3.3 Heating System'!G94</f>
        <v>0</v>
      </c>
      <c r="L458" s="996">
        <f>'Step 3.3 Heating System'!H94</f>
        <v>0</v>
      </c>
      <c r="M458" s="996">
        <f>'Step 3.3 Heating System'!I94</f>
        <v>0</v>
      </c>
      <c r="N458" s="996" t="str">
        <f>'Step 3.3 Heating System'!J94</f>
        <v/>
      </c>
      <c r="O458" s="953">
        <f>'Step 3.3 Heating System'!K94</f>
        <v>0</v>
      </c>
      <c r="P458" s="996">
        <f>'Step 3.3 Heating System'!L94</f>
        <v>0</v>
      </c>
      <c r="Q458" s="995">
        <f>'Step 3.3 Heating System'!M94</f>
        <v>0</v>
      </c>
      <c r="R458" s="995">
        <f>'Step 3.3 Heating System'!N94</f>
        <v>0</v>
      </c>
      <c r="S458" s="995">
        <f>'Step 3.3 Heating System'!O94</f>
        <v>0</v>
      </c>
      <c r="T458" s="995">
        <f>'Step 3.3 Heating System'!P94</f>
        <v>0</v>
      </c>
      <c r="U458" s="997">
        <f>'Step 3.3 Heating System'!Q94</f>
        <v>0</v>
      </c>
      <c r="V458" s="997">
        <f>'Step 3.3 Heating System'!R94</f>
        <v>0</v>
      </c>
      <c r="W458" s="997">
        <f>'Step 3.3 Heating System'!S94</f>
        <v>0</v>
      </c>
      <c r="X458" s="997">
        <f>'Step 3.3 Heating System'!T94</f>
        <v>0</v>
      </c>
      <c r="Y458" s="997">
        <f>'Step 3.3 Heating System'!U94</f>
        <v>0</v>
      </c>
      <c r="Z458" s="997" t="str">
        <f>'Step 3.3 Heating System'!V94</f>
        <v/>
      </c>
      <c r="AA458" s="952">
        <f>'Step 3.3 Heating System'!W94</f>
        <v>0</v>
      </c>
      <c r="AB458" s="997" t="str">
        <f t="shared" si="82"/>
        <v/>
      </c>
      <c r="AC458" s="447" t="str">
        <f t="shared" si="85"/>
        <v/>
      </c>
      <c r="AD458" s="918" t="str">
        <f>'Step 3.3 Heating System'!AB94</f>
        <v/>
      </c>
    </row>
    <row r="459" spans="1:30" x14ac:dyDescent="0.25">
      <c r="A459" s="449" t="str">
        <f t="shared" si="81"/>
        <v/>
      </c>
      <c r="B459" s="449" t="str">
        <f>IF(G459="","",A459&amp;SUBSTITUTE(_xlfn.XLOOKUP(G459,'Step 3.3 Heating System'!$C$12:$C$111,'Step 3.1 Site Details'!$C$10:$C$109,"",0,1),"uilding ",""))</f>
        <v/>
      </c>
      <c r="C459" s="449" t="str">
        <f>'Step 3.3 Heating System'!A95</f>
        <v>FF System 84</v>
      </c>
      <c r="D459" s="863" t="str">
        <f t="shared" si="83"/>
        <v/>
      </c>
      <c r="E459" s="447" t="str">
        <f>IF('Step 3.3 Heating System'!B95=0,"",'Step 3.3 Heating System'!B95)</f>
        <v/>
      </c>
      <c r="F459" s="447" t="str">
        <f t="shared" si="84"/>
        <v/>
      </c>
      <c r="G459" s="447" t="str">
        <f>IF('Step 3.3 Heating System'!C95=0,"",TRIM('Step 3.3 Heating System'!C95))</f>
        <v/>
      </c>
      <c r="H459" s="447">
        <f>'Step 3.3 Heating System'!D95</f>
        <v>0</v>
      </c>
      <c r="I459" s="447">
        <f>'Step 3.3 Heating System'!E95</f>
        <v>0</v>
      </c>
      <c r="J459" s="995">
        <f>'Step 3.3 Heating System'!F95</f>
        <v>0</v>
      </c>
      <c r="K459" s="952">
        <f>'Step 3.3 Heating System'!G95</f>
        <v>0</v>
      </c>
      <c r="L459" s="996">
        <f>'Step 3.3 Heating System'!H95</f>
        <v>0</v>
      </c>
      <c r="M459" s="996">
        <f>'Step 3.3 Heating System'!I95</f>
        <v>0</v>
      </c>
      <c r="N459" s="996" t="str">
        <f>'Step 3.3 Heating System'!J95</f>
        <v/>
      </c>
      <c r="O459" s="953">
        <f>'Step 3.3 Heating System'!K95</f>
        <v>0</v>
      </c>
      <c r="P459" s="996">
        <f>'Step 3.3 Heating System'!L95</f>
        <v>0</v>
      </c>
      <c r="Q459" s="995">
        <f>'Step 3.3 Heating System'!M95</f>
        <v>0</v>
      </c>
      <c r="R459" s="995">
        <f>'Step 3.3 Heating System'!N95</f>
        <v>0</v>
      </c>
      <c r="S459" s="995">
        <f>'Step 3.3 Heating System'!O95</f>
        <v>0</v>
      </c>
      <c r="T459" s="995">
        <f>'Step 3.3 Heating System'!P95</f>
        <v>0</v>
      </c>
      <c r="U459" s="997">
        <f>'Step 3.3 Heating System'!Q95</f>
        <v>0</v>
      </c>
      <c r="V459" s="997">
        <f>'Step 3.3 Heating System'!R95</f>
        <v>0</v>
      </c>
      <c r="W459" s="997">
        <f>'Step 3.3 Heating System'!S95</f>
        <v>0</v>
      </c>
      <c r="X459" s="997">
        <f>'Step 3.3 Heating System'!T95</f>
        <v>0</v>
      </c>
      <c r="Y459" s="997">
        <f>'Step 3.3 Heating System'!U95</f>
        <v>0</v>
      </c>
      <c r="Z459" s="997" t="str">
        <f>'Step 3.3 Heating System'!V95</f>
        <v/>
      </c>
      <c r="AA459" s="952">
        <f>'Step 3.3 Heating System'!W95</f>
        <v>0</v>
      </c>
      <c r="AB459" s="997" t="str">
        <f t="shared" si="82"/>
        <v/>
      </c>
      <c r="AC459" s="447" t="str">
        <f t="shared" si="85"/>
        <v/>
      </c>
      <c r="AD459" s="918" t="str">
        <f>'Step 3.3 Heating System'!AB95</f>
        <v/>
      </c>
    </row>
    <row r="460" spans="1:30" x14ac:dyDescent="0.25">
      <c r="A460" s="449" t="str">
        <f t="shared" si="81"/>
        <v/>
      </c>
      <c r="B460" s="449" t="str">
        <f>IF(G460="","",A460&amp;SUBSTITUTE(_xlfn.XLOOKUP(G460,'Step 3.3 Heating System'!$C$12:$C$111,'Step 3.1 Site Details'!$C$10:$C$109,"",0,1),"uilding ",""))</f>
        <v/>
      </c>
      <c r="C460" s="449" t="str">
        <f>'Step 3.3 Heating System'!A96</f>
        <v>FF System 85</v>
      </c>
      <c r="D460" s="863" t="str">
        <f t="shared" si="83"/>
        <v/>
      </c>
      <c r="E460" s="447" t="str">
        <f>IF('Step 3.3 Heating System'!B96=0,"",'Step 3.3 Heating System'!B96)</f>
        <v/>
      </c>
      <c r="F460" s="447" t="str">
        <f t="shared" si="84"/>
        <v/>
      </c>
      <c r="G460" s="447" t="str">
        <f>IF('Step 3.3 Heating System'!C96=0,"",TRIM('Step 3.3 Heating System'!C96))</f>
        <v/>
      </c>
      <c r="H460" s="447">
        <f>'Step 3.3 Heating System'!D96</f>
        <v>0</v>
      </c>
      <c r="I460" s="447">
        <f>'Step 3.3 Heating System'!E96</f>
        <v>0</v>
      </c>
      <c r="J460" s="995">
        <f>'Step 3.3 Heating System'!F96</f>
        <v>0</v>
      </c>
      <c r="K460" s="952">
        <f>'Step 3.3 Heating System'!G96</f>
        <v>0</v>
      </c>
      <c r="L460" s="996">
        <f>'Step 3.3 Heating System'!H96</f>
        <v>0</v>
      </c>
      <c r="M460" s="996">
        <f>'Step 3.3 Heating System'!I96</f>
        <v>0</v>
      </c>
      <c r="N460" s="996" t="str">
        <f>'Step 3.3 Heating System'!J96</f>
        <v/>
      </c>
      <c r="O460" s="953">
        <f>'Step 3.3 Heating System'!K96</f>
        <v>0</v>
      </c>
      <c r="P460" s="996">
        <f>'Step 3.3 Heating System'!L96</f>
        <v>0</v>
      </c>
      <c r="Q460" s="995">
        <f>'Step 3.3 Heating System'!M96</f>
        <v>0</v>
      </c>
      <c r="R460" s="995">
        <f>'Step 3.3 Heating System'!N96</f>
        <v>0</v>
      </c>
      <c r="S460" s="995">
        <f>'Step 3.3 Heating System'!O96</f>
        <v>0</v>
      </c>
      <c r="T460" s="995">
        <f>'Step 3.3 Heating System'!P96</f>
        <v>0</v>
      </c>
      <c r="U460" s="997">
        <f>'Step 3.3 Heating System'!Q96</f>
        <v>0</v>
      </c>
      <c r="V460" s="997">
        <f>'Step 3.3 Heating System'!R96</f>
        <v>0</v>
      </c>
      <c r="W460" s="997">
        <f>'Step 3.3 Heating System'!S96</f>
        <v>0</v>
      </c>
      <c r="X460" s="997">
        <f>'Step 3.3 Heating System'!T96</f>
        <v>0</v>
      </c>
      <c r="Y460" s="997">
        <f>'Step 3.3 Heating System'!U96</f>
        <v>0</v>
      </c>
      <c r="Z460" s="997" t="str">
        <f>'Step 3.3 Heating System'!V96</f>
        <v/>
      </c>
      <c r="AA460" s="952">
        <f>'Step 3.3 Heating System'!W96</f>
        <v>0</v>
      </c>
      <c r="AB460" s="997" t="str">
        <f t="shared" si="82"/>
        <v/>
      </c>
      <c r="AC460" s="447" t="str">
        <f t="shared" si="85"/>
        <v/>
      </c>
      <c r="AD460" s="918" t="str">
        <f>'Step 3.3 Heating System'!AB96</f>
        <v/>
      </c>
    </row>
    <row r="461" spans="1:30" x14ac:dyDescent="0.25">
      <c r="A461" s="449" t="str">
        <f t="shared" si="81"/>
        <v/>
      </c>
      <c r="B461" s="449" t="str">
        <f>IF(G461="","",A461&amp;SUBSTITUTE(_xlfn.XLOOKUP(G461,'Step 3.3 Heating System'!$C$12:$C$111,'Step 3.1 Site Details'!$C$10:$C$109,"",0,1),"uilding ",""))</f>
        <v/>
      </c>
      <c r="C461" s="449" t="str">
        <f>'Step 3.3 Heating System'!A97</f>
        <v>FF System 86</v>
      </c>
      <c r="D461" s="863" t="str">
        <f t="shared" si="83"/>
        <v/>
      </c>
      <c r="E461" s="447" t="str">
        <f>IF('Step 3.3 Heating System'!B97=0,"",'Step 3.3 Heating System'!B97)</f>
        <v/>
      </c>
      <c r="F461" s="447" t="str">
        <f t="shared" si="84"/>
        <v/>
      </c>
      <c r="G461" s="447" t="str">
        <f>IF('Step 3.3 Heating System'!C97=0,"",TRIM('Step 3.3 Heating System'!C97))</f>
        <v/>
      </c>
      <c r="H461" s="447">
        <f>'Step 3.3 Heating System'!D97</f>
        <v>0</v>
      </c>
      <c r="I461" s="447">
        <f>'Step 3.3 Heating System'!E97</f>
        <v>0</v>
      </c>
      <c r="J461" s="995">
        <f>'Step 3.3 Heating System'!F97</f>
        <v>0</v>
      </c>
      <c r="K461" s="952">
        <f>'Step 3.3 Heating System'!G97</f>
        <v>0</v>
      </c>
      <c r="L461" s="996">
        <f>'Step 3.3 Heating System'!H97</f>
        <v>0</v>
      </c>
      <c r="M461" s="996">
        <f>'Step 3.3 Heating System'!I97</f>
        <v>0</v>
      </c>
      <c r="N461" s="996" t="str">
        <f>'Step 3.3 Heating System'!J97</f>
        <v/>
      </c>
      <c r="O461" s="953">
        <f>'Step 3.3 Heating System'!K97</f>
        <v>0</v>
      </c>
      <c r="P461" s="996">
        <f>'Step 3.3 Heating System'!L97</f>
        <v>0</v>
      </c>
      <c r="Q461" s="995">
        <f>'Step 3.3 Heating System'!M97</f>
        <v>0</v>
      </c>
      <c r="R461" s="995">
        <f>'Step 3.3 Heating System'!N97</f>
        <v>0</v>
      </c>
      <c r="S461" s="995">
        <f>'Step 3.3 Heating System'!O97</f>
        <v>0</v>
      </c>
      <c r="T461" s="995">
        <f>'Step 3.3 Heating System'!P97</f>
        <v>0</v>
      </c>
      <c r="U461" s="997">
        <f>'Step 3.3 Heating System'!Q97</f>
        <v>0</v>
      </c>
      <c r="V461" s="997">
        <f>'Step 3.3 Heating System'!R97</f>
        <v>0</v>
      </c>
      <c r="W461" s="997">
        <f>'Step 3.3 Heating System'!S97</f>
        <v>0</v>
      </c>
      <c r="X461" s="997">
        <f>'Step 3.3 Heating System'!T97</f>
        <v>0</v>
      </c>
      <c r="Y461" s="997">
        <f>'Step 3.3 Heating System'!U97</f>
        <v>0</v>
      </c>
      <c r="Z461" s="997" t="str">
        <f>'Step 3.3 Heating System'!V97</f>
        <v/>
      </c>
      <c r="AA461" s="952">
        <f>'Step 3.3 Heating System'!W97</f>
        <v>0</v>
      </c>
      <c r="AB461" s="997" t="str">
        <f t="shared" si="82"/>
        <v/>
      </c>
      <c r="AC461" s="447" t="str">
        <f t="shared" si="85"/>
        <v/>
      </c>
      <c r="AD461" s="918" t="str">
        <f>'Step 3.3 Heating System'!AB97</f>
        <v/>
      </c>
    </row>
    <row r="462" spans="1:30" x14ac:dyDescent="0.25">
      <c r="A462" s="449" t="str">
        <f t="shared" si="81"/>
        <v/>
      </c>
      <c r="B462" s="449" t="str">
        <f>IF(G462="","",A462&amp;SUBSTITUTE(_xlfn.XLOOKUP(G462,'Step 3.3 Heating System'!$C$12:$C$111,'Step 3.1 Site Details'!$C$10:$C$109,"",0,1),"uilding ",""))</f>
        <v/>
      </c>
      <c r="C462" s="449" t="str">
        <f>'Step 3.3 Heating System'!A98</f>
        <v>FF System 87</v>
      </c>
      <c r="D462" s="863" t="str">
        <f t="shared" si="83"/>
        <v/>
      </c>
      <c r="E462" s="447" t="str">
        <f>IF('Step 3.3 Heating System'!B98=0,"",'Step 3.3 Heating System'!B98)</f>
        <v/>
      </c>
      <c r="F462" s="447" t="str">
        <f t="shared" si="84"/>
        <v/>
      </c>
      <c r="G462" s="447" t="str">
        <f>IF('Step 3.3 Heating System'!C98=0,"",TRIM('Step 3.3 Heating System'!C98))</f>
        <v/>
      </c>
      <c r="H462" s="447">
        <f>'Step 3.3 Heating System'!D98</f>
        <v>0</v>
      </c>
      <c r="I462" s="447">
        <f>'Step 3.3 Heating System'!E98</f>
        <v>0</v>
      </c>
      <c r="J462" s="995">
        <f>'Step 3.3 Heating System'!F98</f>
        <v>0</v>
      </c>
      <c r="K462" s="952">
        <f>'Step 3.3 Heating System'!G98</f>
        <v>0</v>
      </c>
      <c r="L462" s="996">
        <f>'Step 3.3 Heating System'!H98</f>
        <v>0</v>
      </c>
      <c r="M462" s="996">
        <f>'Step 3.3 Heating System'!I98</f>
        <v>0</v>
      </c>
      <c r="N462" s="996" t="str">
        <f>'Step 3.3 Heating System'!J98</f>
        <v/>
      </c>
      <c r="O462" s="953">
        <f>'Step 3.3 Heating System'!K98</f>
        <v>0</v>
      </c>
      <c r="P462" s="996">
        <f>'Step 3.3 Heating System'!L98</f>
        <v>0</v>
      </c>
      <c r="Q462" s="995">
        <f>'Step 3.3 Heating System'!M98</f>
        <v>0</v>
      </c>
      <c r="R462" s="995">
        <f>'Step 3.3 Heating System'!N98</f>
        <v>0</v>
      </c>
      <c r="S462" s="995">
        <f>'Step 3.3 Heating System'!O98</f>
        <v>0</v>
      </c>
      <c r="T462" s="995">
        <f>'Step 3.3 Heating System'!P98</f>
        <v>0</v>
      </c>
      <c r="U462" s="997">
        <f>'Step 3.3 Heating System'!Q98</f>
        <v>0</v>
      </c>
      <c r="V462" s="997">
        <f>'Step 3.3 Heating System'!R98</f>
        <v>0</v>
      </c>
      <c r="W462" s="997">
        <f>'Step 3.3 Heating System'!S98</f>
        <v>0</v>
      </c>
      <c r="X462" s="997">
        <f>'Step 3.3 Heating System'!T98</f>
        <v>0</v>
      </c>
      <c r="Y462" s="997">
        <f>'Step 3.3 Heating System'!U98</f>
        <v>0</v>
      </c>
      <c r="Z462" s="997" t="str">
        <f>'Step 3.3 Heating System'!V98</f>
        <v/>
      </c>
      <c r="AA462" s="952">
        <f>'Step 3.3 Heating System'!W98</f>
        <v>0</v>
      </c>
      <c r="AB462" s="997" t="str">
        <f t="shared" si="82"/>
        <v/>
      </c>
      <c r="AC462" s="447" t="str">
        <f t="shared" si="85"/>
        <v/>
      </c>
      <c r="AD462" s="918" t="str">
        <f>'Step 3.3 Heating System'!AB98</f>
        <v/>
      </c>
    </row>
    <row r="463" spans="1:30" x14ac:dyDescent="0.25">
      <c r="A463" s="449" t="str">
        <f t="shared" si="81"/>
        <v/>
      </c>
      <c r="B463" s="449" t="str">
        <f>IF(G463="","",A463&amp;SUBSTITUTE(_xlfn.XLOOKUP(G463,'Step 3.3 Heating System'!$C$12:$C$111,'Step 3.1 Site Details'!$C$10:$C$109,"",0,1),"uilding ",""))</f>
        <v/>
      </c>
      <c r="C463" s="449" t="str">
        <f>'Step 3.3 Heating System'!A99</f>
        <v>FF System 88</v>
      </c>
      <c r="D463" s="863" t="str">
        <f t="shared" si="83"/>
        <v/>
      </c>
      <c r="E463" s="447" t="str">
        <f>IF('Step 3.3 Heating System'!B99=0,"",'Step 3.3 Heating System'!B99)</f>
        <v/>
      </c>
      <c r="F463" s="447" t="str">
        <f t="shared" si="84"/>
        <v/>
      </c>
      <c r="G463" s="447" t="str">
        <f>IF('Step 3.3 Heating System'!C99=0,"",TRIM('Step 3.3 Heating System'!C99))</f>
        <v/>
      </c>
      <c r="H463" s="447">
        <f>'Step 3.3 Heating System'!D99</f>
        <v>0</v>
      </c>
      <c r="I463" s="447">
        <f>'Step 3.3 Heating System'!E99</f>
        <v>0</v>
      </c>
      <c r="J463" s="995">
        <f>'Step 3.3 Heating System'!F99</f>
        <v>0</v>
      </c>
      <c r="K463" s="952">
        <f>'Step 3.3 Heating System'!G99</f>
        <v>0</v>
      </c>
      <c r="L463" s="996">
        <f>'Step 3.3 Heating System'!H99</f>
        <v>0</v>
      </c>
      <c r="M463" s="996">
        <f>'Step 3.3 Heating System'!I99</f>
        <v>0</v>
      </c>
      <c r="N463" s="996" t="str">
        <f>'Step 3.3 Heating System'!J99</f>
        <v/>
      </c>
      <c r="O463" s="953">
        <f>'Step 3.3 Heating System'!K99</f>
        <v>0</v>
      </c>
      <c r="P463" s="996">
        <f>'Step 3.3 Heating System'!L99</f>
        <v>0</v>
      </c>
      <c r="Q463" s="995">
        <f>'Step 3.3 Heating System'!M99</f>
        <v>0</v>
      </c>
      <c r="R463" s="995">
        <f>'Step 3.3 Heating System'!N99</f>
        <v>0</v>
      </c>
      <c r="S463" s="995">
        <f>'Step 3.3 Heating System'!O99</f>
        <v>0</v>
      </c>
      <c r="T463" s="995">
        <f>'Step 3.3 Heating System'!P99</f>
        <v>0</v>
      </c>
      <c r="U463" s="997">
        <f>'Step 3.3 Heating System'!Q99</f>
        <v>0</v>
      </c>
      <c r="V463" s="997">
        <f>'Step 3.3 Heating System'!R99</f>
        <v>0</v>
      </c>
      <c r="W463" s="997">
        <f>'Step 3.3 Heating System'!S99</f>
        <v>0</v>
      </c>
      <c r="X463" s="997">
        <f>'Step 3.3 Heating System'!T99</f>
        <v>0</v>
      </c>
      <c r="Y463" s="997">
        <f>'Step 3.3 Heating System'!U99</f>
        <v>0</v>
      </c>
      <c r="Z463" s="997" t="str">
        <f>'Step 3.3 Heating System'!V99</f>
        <v/>
      </c>
      <c r="AA463" s="952">
        <f>'Step 3.3 Heating System'!W99</f>
        <v>0</v>
      </c>
      <c r="AB463" s="997" t="str">
        <f t="shared" si="82"/>
        <v/>
      </c>
      <c r="AC463" s="447" t="str">
        <f t="shared" si="85"/>
        <v/>
      </c>
      <c r="AD463" s="918" t="str">
        <f>'Step 3.3 Heating System'!AB99</f>
        <v/>
      </c>
    </row>
    <row r="464" spans="1:30" x14ac:dyDescent="0.25">
      <c r="A464" s="449" t="str">
        <f t="shared" si="81"/>
        <v/>
      </c>
      <c r="B464" s="449" t="str">
        <f>IF(G464="","",A464&amp;SUBSTITUTE(_xlfn.XLOOKUP(G464,'Step 3.3 Heating System'!$C$12:$C$111,'Step 3.1 Site Details'!$C$10:$C$109,"",0,1),"uilding ",""))</f>
        <v/>
      </c>
      <c r="C464" s="449" t="str">
        <f>'Step 3.3 Heating System'!A100</f>
        <v>FF System 89</v>
      </c>
      <c r="D464" s="863" t="str">
        <f t="shared" si="83"/>
        <v/>
      </c>
      <c r="E464" s="447" t="str">
        <f>IF('Step 3.3 Heating System'!B100=0,"",'Step 3.3 Heating System'!B100)</f>
        <v/>
      </c>
      <c r="F464" s="447" t="str">
        <f t="shared" si="84"/>
        <v/>
      </c>
      <c r="G464" s="447" t="str">
        <f>IF('Step 3.3 Heating System'!C100=0,"",TRIM('Step 3.3 Heating System'!C100))</f>
        <v/>
      </c>
      <c r="H464" s="447">
        <f>'Step 3.3 Heating System'!D100</f>
        <v>0</v>
      </c>
      <c r="I464" s="447">
        <f>'Step 3.3 Heating System'!E100</f>
        <v>0</v>
      </c>
      <c r="J464" s="995">
        <f>'Step 3.3 Heating System'!F100</f>
        <v>0</v>
      </c>
      <c r="K464" s="952">
        <f>'Step 3.3 Heating System'!G100</f>
        <v>0</v>
      </c>
      <c r="L464" s="996">
        <f>'Step 3.3 Heating System'!H100</f>
        <v>0</v>
      </c>
      <c r="M464" s="996">
        <f>'Step 3.3 Heating System'!I100</f>
        <v>0</v>
      </c>
      <c r="N464" s="996" t="str">
        <f>'Step 3.3 Heating System'!J100</f>
        <v/>
      </c>
      <c r="O464" s="953">
        <f>'Step 3.3 Heating System'!K100</f>
        <v>0</v>
      </c>
      <c r="P464" s="996">
        <f>'Step 3.3 Heating System'!L100</f>
        <v>0</v>
      </c>
      <c r="Q464" s="995">
        <f>'Step 3.3 Heating System'!M100</f>
        <v>0</v>
      </c>
      <c r="R464" s="995">
        <f>'Step 3.3 Heating System'!N100</f>
        <v>0</v>
      </c>
      <c r="S464" s="995">
        <f>'Step 3.3 Heating System'!O100</f>
        <v>0</v>
      </c>
      <c r="T464" s="995">
        <f>'Step 3.3 Heating System'!P100</f>
        <v>0</v>
      </c>
      <c r="U464" s="997">
        <f>'Step 3.3 Heating System'!Q100</f>
        <v>0</v>
      </c>
      <c r="V464" s="997">
        <f>'Step 3.3 Heating System'!R100</f>
        <v>0</v>
      </c>
      <c r="W464" s="997">
        <f>'Step 3.3 Heating System'!S100</f>
        <v>0</v>
      </c>
      <c r="X464" s="997">
        <f>'Step 3.3 Heating System'!T100</f>
        <v>0</v>
      </c>
      <c r="Y464" s="997">
        <f>'Step 3.3 Heating System'!U100</f>
        <v>0</v>
      </c>
      <c r="Z464" s="997" t="str">
        <f>'Step 3.3 Heating System'!V100</f>
        <v/>
      </c>
      <c r="AA464" s="952">
        <f>'Step 3.3 Heating System'!W100</f>
        <v>0</v>
      </c>
      <c r="AB464" s="997" t="str">
        <f t="shared" si="82"/>
        <v/>
      </c>
      <c r="AC464" s="447" t="str">
        <f t="shared" si="85"/>
        <v/>
      </c>
      <c r="AD464" s="918" t="str">
        <f>'Step 3.3 Heating System'!AB100</f>
        <v/>
      </c>
    </row>
    <row r="465" spans="1:30" x14ac:dyDescent="0.25">
      <c r="A465" s="449" t="str">
        <f t="shared" si="81"/>
        <v/>
      </c>
      <c r="B465" s="449" t="str">
        <f>IF(G465="","",A465&amp;SUBSTITUTE(_xlfn.XLOOKUP(G465,'Step 3.3 Heating System'!$C$12:$C$111,'Step 3.1 Site Details'!$C$10:$C$109,"",0,1),"uilding ",""))</f>
        <v/>
      </c>
      <c r="C465" s="449" t="str">
        <f>'Step 3.3 Heating System'!A101</f>
        <v>FF System 90</v>
      </c>
      <c r="D465" s="863" t="str">
        <f t="shared" si="83"/>
        <v/>
      </c>
      <c r="E465" s="447" t="str">
        <f>IF('Step 3.3 Heating System'!B101=0,"",'Step 3.3 Heating System'!B101)</f>
        <v/>
      </c>
      <c r="F465" s="447" t="str">
        <f t="shared" si="84"/>
        <v/>
      </c>
      <c r="G465" s="447" t="str">
        <f>IF('Step 3.3 Heating System'!C101=0,"",TRIM('Step 3.3 Heating System'!C101))</f>
        <v/>
      </c>
      <c r="H465" s="447">
        <f>'Step 3.3 Heating System'!D101</f>
        <v>0</v>
      </c>
      <c r="I465" s="447">
        <f>'Step 3.3 Heating System'!E101</f>
        <v>0</v>
      </c>
      <c r="J465" s="995">
        <f>'Step 3.3 Heating System'!F101</f>
        <v>0</v>
      </c>
      <c r="K465" s="952">
        <f>'Step 3.3 Heating System'!G101</f>
        <v>0</v>
      </c>
      <c r="L465" s="996">
        <f>'Step 3.3 Heating System'!H101</f>
        <v>0</v>
      </c>
      <c r="M465" s="996">
        <f>'Step 3.3 Heating System'!I101</f>
        <v>0</v>
      </c>
      <c r="N465" s="996" t="str">
        <f>'Step 3.3 Heating System'!J101</f>
        <v/>
      </c>
      <c r="O465" s="953">
        <f>'Step 3.3 Heating System'!K101</f>
        <v>0</v>
      </c>
      <c r="P465" s="996">
        <f>'Step 3.3 Heating System'!L101</f>
        <v>0</v>
      </c>
      <c r="Q465" s="995">
        <f>'Step 3.3 Heating System'!M101</f>
        <v>0</v>
      </c>
      <c r="R465" s="995">
        <f>'Step 3.3 Heating System'!N101</f>
        <v>0</v>
      </c>
      <c r="S465" s="995">
        <f>'Step 3.3 Heating System'!O101</f>
        <v>0</v>
      </c>
      <c r="T465" s="995">
        <f>'Step 3.3 Heating System'!P101</f>
        <v>0</v>
      </c>
      <c r="U465" s="997">
        <f>'Step 3.3 Heating System'!Q101</f>
        <v>0</v>
      </c>
      <c r="V465" s="997">
        <f>'Step 3.3 Heating System'!R101</f>
        <v>0</v>
      </c>
      <c r="W465" s="997">
        <f>'Step 3.3 Heating System'!S101</f>
        <v>0</v>
      </c>
      <c r="X465" s="997">
        <f>'Step 3.3 Heating System'!T101</f>
        <v>0</v>
      </c>
      <c r="Y465" s="997">
        <f>'Step 3.3 Heating System'!U101</f>
        <v>0</v>
      </c>
      <c r="Z465" s="997" t="str">
        <f>'Step 3.3 Heating System'!V101</f>
        <v/>
      </c>
      <c r="AA465" s="952">
        <f>'Step 3.3 Heating System'!W101</f>
        <v>0</v>
      </c>
      <c r="AB465" s="997" t="str">
        <f t="shared" si="82"/>
        <v/>
      </c>
      <c r="AC465" s="447" t="str">
        <f t="shared" si="85"/>
        <v/>
      </c>
      <c r="AD465" s="918" t="str">
        <f>'Step 3.3 Heating System'!AB101</f>
        <v/>
      </c>
    </row>
    <row r="466" spans="1:30" x14ac:dyDescent="0.25">
      <c r="A466" s="449" t="str">
        <f t="shared" si="81"/>
        <v/>
      </c>
      <c r="B466" s="449" t="str">
        <f>IF(G466="","",A466&amp;SUBSTITUTE(_xlfn.XLOOKUP(G466,'Step 3.3 Heating System'!$C$12:$C$111,'Step 3.1 Site Details'!$C$10:$C$109,"",0,1),"uilding ",""))</f>
        <v/>
      </c>
      <c r="C466" s="449" t="str">
        <f>'Step 3.3 Heating System'!A102</f>
        <v>FF System 91</v>
      </c>
      <c r="D466" s="863" t="str">
        <f t="shared" si="83"/>
        <v/>
      </c>
      <c r="E466" s="447" t="str">
        <f>IF('Step 3.3 Heating System'!B102=0,"",'Step 3.3 Heating System'!B102)</f>
        <v/>
      </c>
      <c r="F466" s="447" t="str">
        <f t="shared" si="84"/>
        <v/>
      </c>
      <c r="G466" s="447" t="str">
        <f>IF('Step 3.3 Heating System'!C102=0,"",TRIM('Step 3.3 Heating System'!C102))</f>
        <v/>
      </c>
      <c r="H466" s="447">
        <f>'Step 3.3 Heating System'!D102</f>
        <v>0</v>
      </c>
      <c r="I466" s="447">
        <f>'Step 3.3 Heating System'!E102</f>
        <v>0</v>
      </c>
      <c r="J466" s="995">
        <f>'Step 3.3 Heating System'!F102</f>
        <v>0</v>
      </c>
      <c r="K466" s="952">
        <f>'Step 3.3 Heating System'!G102</f>
        <v>0</v>
      </c>
      <c r="L466" s="996">
        <f>'Step 3.3 Heating System'!H102</f>
        <v>0</v>
      </c>
      <c r="M466" s="996">
        <f>'Step 3.3 Heating System'!I102</f>
        <v>0</v>
      </c>
      <c r="N466" s="996" t="str">
        <f>'Step 3.3 Heating System'!J102</f>
        <v/>
      </c>
      <c r="O466" s="953">
        <f>'Step 3.3 Heating System'!K102</f>
        <v>0</v>
      </c>
      <c r="P466" s="996">
        <f>'Step 3.3 Heating System'!L102</f>
        <v>0</v>
      </c>
      <c r="Q466" s="995">
        <f>'Step 3.3 Heating System'!M102</f>
        <v>0</v>
      </c>
      <c r="R466" s="995">
        <f>'Step 3.3 Heating System'!N102</f>
        <v>0</v>
      </c>
      <c r="S466" s="995">
        <f>'Step 3.3 Heating System'!O102</f>
        <v>0</v>
      </c>
      <c r="T466" s="995">
        <f>'Step 3.3 Heating System'!P102</f>
        <v>0</v>
      </c>
      <c r="U466" s="997">
        <f>'Step 3.3 Heating System'!Q102</f>
        <v>0</v>
      </c>
      <c r="V466" s="997">
        <f>'Step 3.3 Heating System'!R102</f>
        <v>0</v>
      </c>
      <c r="W466" s="997">
        <f>'Step 3.3 Heating System'!S102</f>
        <v>0</v>
      </c>
      <c r="X466" s="997">
        <f>'Step 3.3 Heating System'!T102</f>
        <v>0</v>
      </c>
      <c r="Y466" s="997">
        <f>'Step 3.3 Heating System'!U102</f>
        <v>0</v>
      </c>
      <c r="Z466" s="997" t="str">
        <f>'Step 3.3 Heating System'!V102</f>
        <v/>
      </c>
      <c r="AA466" s="952">
        <f>'Step 3.3 Heating System'!W102</f>
        <v>0</v>
      </c>
      <c r="AB466" s="997" t="str">
        <f t="shared" si="82"/>
        <v/>
      </c>
      <c r="AC466" s="447" t="str">
        <f t="shared" si="85"/>
        <v/>
      </c>
      <c r="AD466" s="918" t="str">
        <f>'Step 3.3 Heating System'!AB102</f>
        <v/>
      </c>
    </row>
    <row r="467" spans="1:30" x14ac:dyDescent="0.25">
      <c r="A467" s="449" t="str">
        <f t="shared" si="81"/>
        <v/>
      </c>
      <c r="B467" s="449" t="str">
        <f>IF(G467="","",A467&amp;SUBSTITUTE(_xlfn.XLOOKUP(G467,'Step 3.3 Heating System'!$C$12:$C$111,'Step 3.1 Site Details'!$C$10:$C$109,"",0,1),"uilding ",""))</f>
        <v/>
      </c>
      <c r="C467" s="449" t="str">
        <f>'Step 3.3 Heating System'!A103</f>
        <v>FF System 92</v>
      </c>
      <c r="D467" s="863" t="str">
        <f t="shared" si="83"/>
        <v/>
      </c>
      <c r="E467" s="447" t="str">
        <f>IF('Step 3.3 Heating System'!B103=0,"",'Step 3.3 Heating System'!B103)</f>
        <v/>
      </c>
      <c r="F467" s="447" t="str">
        <f t="shared" si="84"/>
        <v/>
      </c>
      <c r="G467" s="447" t="str">
        <f>IF('Step 3.3 Heating System'!C103=0,"",TRIM('Step 3.3 Heating System'!C103))</f>
        <v/>
      </c>
      <c r="H467" s="447">
        <f>'Step 3.3 Heating System'!D103</f>
        <v>0</v>
      </c>
      <c r="I467" s="447">
        <f>'Step 3.3 Heating System'!E103</f>
        <v>0</v>
      </c>
      <c r="J467" s="995">
        <f>'Step 3.3 Heating System'!F103</f>
        <v>0</v>
      </c>
      <c r="K467" s="952">
        <f>'Step 3.3 Heating System'!G103</f>
        <v>0</v>
      </c>
      <c r="L467" s="996">
        <f>'Step 3.3 Heating System'!H103</f>
        <v>0</v>
      </c>
      <c r="M467" s="996">
        <f>'Step 3.3 Heating System'!I103</f>
        <v>0</v>
      </c>
      <c r="N467" s="996" t="str">
        <f>'Step 3.3 Heating System'!J103</f>
        <v/>
      </c>
      <c r="O467" s="953">
        <f>'Step 3.3 Heating System'!K103</f>
        <v>0</v>
      </c>
      <c r="P467" s="996">
        <f>'Step 3.3 Heating System'!L103</f>
        <v>0</v>
      </c>
      <c r="Q467" s="995">
        <f>'Step 3.3 Heating System'!M103</f>
        <v>0</v>
      </c>
      <c r="R467" s="995">
        <f>'Step 3.3 Heating System'!N103</f>
        <v>0</v>
      </c>
      <c r="S467" s="995">
        <f>'Step 3.3 Heating System'!O103</f>
        <v>0</v>
      </c>
      <c r="T467" s="995">
        <f>'Step 3.3 Heating System'!P103</f>
        <v>0</v>
      </c>
      <c r="U467" s="997">
        <f>'Step 3.3 Heating System'!Q103</f>
        <v>0</v>
      </c>
      <c r="V467" s="997">
        <f>'Step 3.3 Heating System'!R103</f>
        <v>0</v>
      </c>
      <c r="W467" s="997">
        <f>'Step 3.3 Heating System'!S103</f>
        <v>0</v>
      </c>
      <c r="X467" s="997">
        <f>'Step 3.3 Heating System'!T103</f>
        <v>0</v>
      </c>
      <c r="Y467" s="997">
        <f>'Step 3.3 Heating System'!U103</f>
        <v>0</v>
      </c>
      <c r="Z467" s="997" t="str">
        <f>'Step 3.3 Heating System'!V103</f>
        <v/>
      </c>
      <c r="AA467" s="952">
        <f>'Step 3.3 Heating System'!W103</f>
        <v>0</v>
      </c>
      <c r="AB467" s="997" t="str">
        <f t="shared" si="82"/>
        <v/>
      </c>
      <c r="AC467" s="447" t="str">
        <f t="shared" si="85"/>
        <v/>
      </c>
      <c r="AD467" s="918" t="str">
        <f>'Step 3.3 Heating System'!AB103</f>
        <v/>
      </c>
    </row>
    <row r="468" spans="1:30" x14ac:dyDescent="0.25">
      <c r="A468" s="449" t="str">
        <f t="shared" si="81"/>
        <v/>
      </c>
      <c r="B468" s="449" t="str">
        <f>IF(G468="","",A468&amp;SUBSTITUTE(_xlfn.XLOOKUP(G468,'Step 3.3 Heating System'!$C$12:$C$111,'Step 3.1 Site Details'!$C$10:$C$109,"",0,1),"uilding ",""))</f>
        <v/>
      </c>
      <c r="C468" s="449" t="str">
        <f>'Step 3.3 Heating System'!A104</f>
        <v>FF System 93</v>
      </c>
      <c r="D468" s="863" t="str">
        <f t="shared" si="83"/>
        <v/>
      </c>
      <c r="E468" s="447" t="str">
        <f>IF('Step 3.3 Heating System'!B104=0,"",'Step 3.3 Heating System'!B104)</f>
        <v/>
      </c>
      <c r="F468" s="447" t="str">
        <f t="shared" si="84"/>
        <v/>
      </c>
      <c r="G468" s="447" t="str">
        <f>IF('Step 3.3 Heating System'!C104=0,"",TRIM('Step 3.3 Heating System'!C104))</f>
        <v/>
      </c>
      <c r="H468" s="447">
        <f>'Step 3.3 Heating System'!D104</f>
        <v>0</v>
      </c>
      <c r="I468" s="447">
        <f>'Step 3.3 Heating System'!E104</f>
        <v>0</v>
      </c>
      <c r="J468" s="995">
        <f>'Step 3.3 Heating System'!F104</f>
        <v>0</v>
      </c>
      <c r="K468" s="952">
        <f>'Step 3.3 Heating System'!G104</f>
        <v>0</v>
      </c>
      <c r="L468" s="996">
        <f>'Step 3.3 Heating System'!H104</f>
        <v>0</v>
      </c>
      <c r="M468" s="996">
        <f>'Step 3.3 Heating System'!I104</f>
        <v>0</v>
      </c>
      <c r="N468" s="996" t="str">
        <f>'Step 3.3 Heating System'!J104</f>
        <v/>
      </c>
      <c r="O468" s="953">
        <f>'Step 3.3 Heating System'!K104</f>
        <v>0</v>
      </c>
      <c r="P468" s="996">
        <f>'Step 3.3 Heating System'!L104</f>
        <v>0</v>
      </c>
      <c r="Q468" s="995">
        <f>'Step 3.3 Heating System'!M104</f>
        <v>0</v>
      </c>
      <c r="R468" s="995">
        <f>'Step 3.3 Heating System'!N104</f>
        <v>0</v>
      </c>
      <c r="S468" s="995">
        <f>'Step 3.3 Heating System'!O104</f>
        <v>0</v>
      </c>
      <c r="T468" s="995">
        <f>'Step 3.3 Heating System'!P104</f>
        <v>0</v>
      </c>
      <c r="U468" s="997">
        <f>'Step 3.3 Heating System'!Q104</f>
        <v>0</v>
      </c>
      <c r="V468" s="997">
        <f>'Step 3.3 Heating System'!R104</f>
        <v>0</v>
      </c>
      <c r="W468" s="997">
        <f>'Step 3.3 Heating System'!S104</f>
        <v>0</v>
      </c>
      <c r="X468" s="997">
        <f>'Step 3.3 Heating System'!T104</f>
        <v>0</v>
      </c>
      <c r="Y468" s="997">
        <f>'Step 3.3 Heating System'!U104</f>
        <v>0</v>
      </c>
      <c r="Z468" s="997" t="str">
        <f>'Step 3.3 Heating System'!V104</f>
        <v/>
      </c>
      <c r="AA468" s="952">
        <f>'Step 3.3 Heating System'!W104</f>
        <v>0</v>
      </c>
      <c r="AB468" s="997" t="str">
        <f t="shared" si="82"/>
        <v/>
      </c>
      <c r="AC468" s="447" t="str">
        <f t="shared" si="85"/>
        <v/>
      </c>
      <c r="AD468" s="918" t="str">
        <f>'Step 3.3 Heating System'!AB104</f>
        <v/>
      </c>
    </row>
    <row r="469" spans="1:30" x14ac:dyDescent="0.25">
      <c r="A469" s="449" t="str">
        <f t="shared" si="81"/>
        <v/>
      </c>
      <c r="B469" s="449" t="str">
        <f>IF(G469="","",A469&amp;SUBSTITUTE(_xlfn.XLOOKUP(G469,'Step 3.3 Heating System'!$C$12:$C$111,'Step 3.1 Site Details'!$C$10:$C$109,"",0,1),"uilding ",""))</f>
        <v/>
      </c>
      <c r="C469" s="449" t="str">
        <f>'Step 3.3 Heating System'!A105</f>
        <v>FF System 94</v>
      </c>
      <c r="D469" s="863" t="str">
        <f t="shared" si="83"/>
        <v/>
      </c>
      <c r="E469" s="447" t="str">
        <f>IF('Step 3.3 Heating System'!B105=0,"",'Step 3.3 Heating System'!B105)</f>
        <v/>
      </c>
      <c r="F469" s="447" t="str">
        <f t="shared" si="84"/>
        <v/>
      </c>
      <c r="G469" s="447" t="str">
        <f>IF('Step 3.3 Heating System'!C105=0,"",TRIM('Step 3.3 Heating System'!C105))</f>
        <v/>
      </c>
      <c r="H469" s="447">
        <f>'Step 3.3 Heating System'!D105</f>
        <v>0</v>
      </c>
      <c r="I469" s="447">
        <f>'Step 3.3 Heating System'!E105</f>
        <v>0</v>
      </c>
      <c r="J469" s="995">
        <f>'Step 3.3 Heating System'!F105</f>
        <v>0</v>
      </c>
      <c r="K469" s="952">
        <f>'Step 3.3 Heating System'!G105</f>
        <v>0</v>
      </c>
      <c r="L469" s="996">
        <f>'Step 3.3 Heating System'!H105</f>
        <v>0</v>
      </c>
      <c r="M469" s="996">
        <f>'Step 3.3 Heating System'!I105</f>
        <v>0</v>
      </c>
      <c r="N469" s="996" t="str">
        <f>'Step 3.3 Heating System'!J105</f>
        <v/>
      </c>
      <c r="O469" s="953">
        <f>'Step 3.3 Heating System'!K105</f>
        <v>0</v>
      </c>
      <c r="P469" s="996">
        <f>'Step 3.3 Heating System'!L105</f>
        <v>0</v>
      </c>
      <c r="Q469" s="995">
        <f>'Step 3.3 Heating System'!M105</f>
        <v>0</v>
      </c>
      <c r="R469" s="995">
        <f>'Step 3.3 Heating System'!N105</f>
        <v>0</v>
      </c>
      <c r="S469" s="995">
        <f>'Step 3.3 Heating System'!O105</f>
        <v>0</v>
      </c>
      <c r="T469" s="995">
        <f>'Step 3.3 Heating System'!P105</f>
        <v>0</v>
      </c>
      <c r="U469" s="997">
        <f>'Step 3.3 Heating System'!Q105</f>
        <v>0</v>
      </c>
      <c r="V469" s="997">
        <f>'Step 3.3 Heating System'!R105</f>
        <v>0</v>
      </c>
      <c r="W469" s="997">
        <f>'Step 3.3 Heating System'!S105</f>
        <v>0</v>
      </c>
      <c r="X469" s="997">
        <f>'Step 3.3 Heating System'!T105</f>
        <v>0</v>
      </c>
      <c r="Y469" s="997">
        <f>'Step 3.3 Heating System'!U105</f>
        <v>0</v>
      </c>
      <c r="Z469" s="997" t="str">
        <f>'Step 3.3 Heating System'!V105</f>
        <v/>
      </c>
      <c r="AA469" s="952">
        <f>'Step 3.3 Heating System'!W105</f>
        <v>0</v>
      </c>
      <c r="AB469" s="997" t="str">
        <f t="shared" si="82"/>
        <v/>
      </c>
      <c r="AC469" s="447" t="str">
        <f t="shared" si="85"/>
        <v/>
      </c>
      <c r="AD469" s="918" t="str">
        <f>'Step 3.3 Heating System'!AB105</f>
        <v/>
      </c>
    </row>
    <row r="470" spans="1:30" x14ac:dyDescent="0.25">
      <c r="A470" s="449" t="str">
        <f t="shared" si="81"/>
        <v/>
      </c>
      <c r="B470" s="449" t="str">
        <f>IF(G470="","",A470&amp;SUBSTITUTE(_xlfn.XLOOKUP(G470,'Step 3.3 Heating System'!$C$12:$C$111,'Step 3.1 Site Details'!$C$10:$C$109,"",0,1),"uilding ",""))</f>
        <v/>
      </c>
      <c r="C470" s="449" t="str">
        <f>'Step 3.3 Heating System'!A106</f>
        <v>FF System 95</v>
      </c>
      <c r="D470" s="863" t="str">
        <f t="shared" si="83"/>
        <v/>
      </c>
      <c r="E470" s="447" t="str">
        <f>IF('Step 3.3 Heating System'!B106=0,"",'Step 3.3 Heating System'!B106)</f>
        <v/>
      </c>
      <c r="F470" s="447" t="str">
        <f t="shared" si="84"/>
        <v/>
      </c>
      <c r="G470" s="447" t="str">
        <f>IF('Step 3.3 Heating System'!C106=0,"",TRIM('Step 3.3 Heating System'!C106))</f>
        <v/>
      </c>
      <c r="H470" s="447">
        <f>'Step 3.3 Heating System'!D106</f>
        <v>0</v>
      </c>
      <c r="I470" s="447">
        <f>'Step 3.3 Heating System'!E106</f>
        <v>0</v>
      </c>
      <c r="J470" s="995">
        <f>'Step 3.3 Heating System'!F106</f>
        <v>0</v>
      </c>
      <c r="K470" s="952">
        <f>'Step 3.3 Heating System'!G106</f>
        <v>0</v>
      </c>
      <c r="L470" s="996">
        <f>'Step 3.3 Heating System'!H106</f>
        <v>0</v>
      </c>
      <c r="M470" s="996">
        <f>'Step 3.3 Heating System'!I106</f>
        <v>0</v>
      </c>
      <c r="N470" s="996" t="str">
        <f>'Step 3.3 Heating System'!J106</f>
        <v/>
      </c>
      <c r="O470" s="953">
        <f>'Step 3.3 Heating System'!K106</f>
        <v>0</v>
      </c>
      <c r="P470" s="996">
        <f>'Step 3.3 Heating System'!L106</f>
        <v>0</v>
      </c>
      <c r="Q470" s="995">
        <f>'Step 3.3 Heating System'!M106</f>
        <v>0</v>
      </c>
      <c r="R470" s="995">
        <f>'Step 3.3 Heating System'!N106</f>
        <v>0</v>
      </c>
      <c r="S470" s="995">
        <f>'Step 3.3 Heating System'!O106</f>
        <v>0</v>
      </c>
      <c r="T470" s="995">
        <f>'Step 3.3 Heating System'!P106</f>
        <v>0</v>
      </c>
      <c r="U470" s="997">
        <f>'Step 3.3 Heating System'!Q106</f>
        <v>0</v>
      </c>
      <c r="V470" s="997">
        <f>'Step 3.3 Heating System'!R106</f>
        <v>0</v>
      </c>
      <c r="W470" s="997">
        <f>'Step 3.3 Heating System'!S106</f>
        <v>0</v>
      </c>
      <c r="X470" s="997">
        <f>'Step 3.3 Heating System'!T106</f>
        <v>0</v>
      </c>
      <c r="Y470" s="997">
        <f>'Step 3.3 Heating System'!U106</f>
        <v>0</v>
      </c>
      <c r="Z470" s="997" t="str">
        <f>'Step 3.3 Heating System'!V106</f>
        <v/>
      </c>
      <c r="AA470" s="952">
        <f>'Step 3.3 Heating System'!W106</f>
        <v>0</v>
      </c>
      <c r="AB470" s="997" t="str">
        <f t="shared" si="82"/>
        <v/>
      </c>
      <c r="AC470" s="447" t="str">
        <f t="shared" si="85"/>
        <v/>
      </c>
      <c r="AD470" s="918" t="str">
        <f>'Step 3.3 Heating System'!AB106</f>
        <v/>
      </c>
    </row>
    <row r="471" spans="1:30" x14ac:dyDescent="0.25">
      <c r="A471" s="449" t="str">
        <f t="shared" si="81"/>
        <v/>
      </c>
      <c r="B471" s="449" t="str">
        <f>IF(G471="","",A471&amp;SUBSTITUTE(_xlfn.XLOOKUP(G471,'Step 3.3 Heating System'!$C$12:$C$111,'Step 3.1 Site Details'!$C$10:$C$109,"",0,1),"uilding ",""))</f>
        <v/>
      </c>
      <c r="C471" s="449" t="str">
        <f>'Step 3.3 Heating System'!A107</f>
        <v>FF System 96</v>
      </c>
      <c r="D471" s="863" t="str">
        <f t="shared" si="83"/>
        <v/>
      </c>
      <c r="E471" s="447" t="str">
        <f>IF('Step 3.3 Heating System'!B107=0,"",'Step 3.3 Heating System'!B107)</f>
        <v/>
      </c>
      <c r="F471" s="447" t="str">
        <f t="shared" si="84"/>
        <v/>
      </c>
      <c r="G471" s="447" t="str">
        <f>IF('Step 3.3 Heating System'!C107=0,"",TRIM('Step 3.3 Heating System'!C107))</f>
        <v/>
      </c>
      <c r="H471" s="447">
        <f>'Step 3.3 Heating System'!D107</f>
        <v>0</v>
      </c>
      <c r="I471" s="447">
        <f>'Step 3.3 Heating System'!E107</f>
        <v>0</v>
      </c>
      <c r="J471" s="995">
        <f>'Step 3.3 Heating System'!F107</f>
        <v>0</v>
      </c>
      <c r="K471" s="952">
        <f>'Step 3.3 Heating System'!G107</f>
        <v>0</v>
      </c>
      <c r="L471" s="996">
        <f>'Step 3.3 Heating System'!H107</f>
        <v>0</v>
      </c>
      <c r="M471" s="996">
        <f>'Step 3.3 Heating System'!I107</f>
        <v>0</v>
      </c>
      <c r="N471" s="996" t="str">
        <f>'Step 3.3 Heating System'!J107</f>
        <v/>
      </c>
      <c r="O471" s="953">
        <f>'Step 3.3 Heating System'!K107</f>
        <v>0</v>
      </c>
      <c r="P471" s="996">
        <f>'Step 3.3 Heating System'!L107</f>
        <v>0</v>
      </c>
      <c r="Q471" s="995">
        <f>'Step 3.3 Heating System'!M107</f>
        <v>0</v>
      </c>
      <c r="R471" s="995">
        <f>'Step 3.3 Heating System'!N107</f>
        <v>0</v>
      </c>
      <c r="S471" s="995">
        <f>'Step 3.3 Heating System'!O107</f>
        <v>0</v>
      </c>
      <c r="T471" s="995">
        <f>'Step 3.3 Heating System'!P107</f>
        <v>0</v>
      </c>
      <c r="U471" s="997">
        <f>'Step 3.3 Heating System'!Q107</f>
        <v>0</v>
      </c>
      <c r="V471" s="997">
        <f>'Step 3.3 Heating System'!R107</f>
        <v>0</v>
      </c>
      <c r="W471" s="997">
        <f>'Step 3.3 Heating System'!S107</f>
        <v>0</v>
      </c>
      <c r="X471" s="997">
        <f>'Step 3.3 Heating System'!T107</f>
        <v>0</v>
      </c>
      <c r="Y471" s="997">
        <f>'Step 3.3 Heating System'!U107</f>
        <v>0</v>
      </c>
      <c r="Z471" s="997" t="str">
        <f>'Step 3.3 Heating System'!V107</f>
        <v/>
      </c>
      <c r="AA471" s="952">
        <f>'Step 3.3 Heating System'!W107</f>
        <v>0</v>
      </c>
      <c r="AB471" s="997" t="str">
        <f t="shared" si="82"/>
        <v/>
      </c>
      <c r="AC471" s="447" t="str">
        <f t="shared" si="85"/>
        <v/>
      </c>
      <c r="AD471" s="918" t="str">
        <f>'Step 3.3 Heating System'!AB107</f>
        <v/>
      </c>
    </row>
    <row r="472" spans="1:30" x14ac:dyDescent="0.25">
      <c r="A472" s="449" t="str">
        <f t="shared" si="81"/>
        <v/>
      </c>
      <c r="B472" s="449" t="str">
        <f>IF(G472="","",A472&amp;SUBSTITUTE(_xlfn.XLOOKUP(G472,'Step 3.3 Heating System'!$C$12:$C$111,'Step 3.1 Site Details'!$C$10:$C$109,"",0,1),"uilding ",""))</f>
        <v/>
      </c>
      <c r="C472" s="449" t="str">
        <f>'Step 3.3 Heating System'!A108</f>
        <v>FF System 97</v>
      </c>
      <c r="D472" s="863" t="str">
        <f t="shared" si="83"/>
        <v/>
      </c>
      <c r="E472" s="447" t="str">
        <f>IF('Step 3.3 Heating System'!B108=0,"",'Step 3.3 Heating System'!B108)</f>
        <v/>
      </c>
      <c r="F472" s="447" t="str">
        <f t="shared" si="84"/>
        <v/>
      </c>
      <c r="G472" s="447" t="str">
        <f>IF('Step 3.3 Heating System'!C108=0,"",TRIM('Step 3.3 Heating System'!C108))</f>
        <v/>
      </c>
      <c r="H472" s="447">
        <f>'Step 3.3 Heating System'!D108</f>
        <v>0</v>
      </c>
      <c r="I472" s="447">
        <f>'Step 3.3 Heating System'!E108</f>
        <v>0</v>
      </c>
      <c r="J472" s="995">
        <f>'Step 3.3 Heating System'!F108</f>
        <v>0</v>
      </c>
      <c r="K472" s="952">
        <f>'Step 3.3 Heating System'!G108</f>
        <v>0</v>
      </c>
      <c r="L472" s="996">
        <f>'Step 3.3 Heating System'!H108</f>
        <v>0</v>
      </c>
      <c r="M472" s="996">
        <f>'Step 3.3 Heating System'!I108</f>
        <v>0</v>
      </c>
      <c r="N472" s="996" t="str">
        <f>'Step 3.3 Heating System'!J108</f>
        <v/>
      </c>
      <c r="O472" s="953">
        <f>'Step 3.3 Heating System'!K108</f>
        <v>0</v>
      </c>
      <c r="P472" s="996">
        <f>'Step 3.3 Heating System'!L108</f>
        <v>0</v>
      </c>
      <c r="Q472" s="995">
        <f>'Step 3.3 Heating System'!M108</f>
        <v>0</v>
      </c>
      <c r="R472" s="995">
        <f>'Step 3.3 Heating System'!N108</f>
        <v>0</v>
      </c>
      <c r="S472" s="995">
        <f>'Step 3.3 Heating System'!O108</f>
        <v>0</v>
      </c>
      <c r="T472" s="995">
        <f>'Step 3.3 Heating System'!P108</f>
        <v>0</v>
      </c>
      <c r="U472" s="997">
        <f>'Step 3.3 Heating System'!Q108</f>
        <v>0</v>
      </c>
      <c r="V472" s="997">
        <f>'Step 3.3 Heating System'!R108</f>
        <v>0</v>
      </c>
      <c r="W472" s="997">
        <f>'Step 3.3 Heating System'!S108</f>
        <v>0</v>
      </c>
      <c r="X472" s="997">
        <f>'Step 3.3 Heating System'!T108</f>
        <v>0</v>
      </c>
      <c r="Y472" s="997">
        <f>'Step 3.3 Heating System'!U108</f>
        <v>0</v>
      </c>
      <c r="Z472" s="997" t="str">
        <f>'Step 3.3 Heating System'!V108</f>
        <v/>
      </c>
      <c r="AA472" s="952">
        <f>'Step 3.3 Heating System'!W108</f>
        <v>0</v>
      </c>
      <c r="AB472" s="997" t="str">
        <f t="shared" si="82"/>
        <v/>
      </c>
      <c r="AC472" s="447" t="str">
        <f t="shared" si="85"/>
        <v/>
      </c>
      <c r="AD472" s="918" t="str">
        <f>'Step 3.3 Heating System'!AB108</f>
        <v/>
      </c>
    </row>
    <row r="473" spans="1:30" x14ac:dyDescent="0.25">
      <c r="A473" s="857" t="str">
        <f t="shared" si="81"/>
        <v/>
      </c>
      <c r="B473" s="449" t="str">
        <f>IF(G473="","",A473&amp;SUBSTITUTE(_xlfn.XLOOKUP(G473,'Step 3.3 Heating System'!$C$12:$C$111,'Step 3.1 Site Details'!$C$10:$C$109,"",0,1),"uilding ",""))</f>
        <v/>
      </c>
      <c r="C473" s="857" t="str">
        <f>'Step 3.3 Heating System'!A109</f>
        <v>FF System 98</v>
      </c>
      <c r="D473" s="863" t="str">
        <f t="shared" si="83"/>
        <v/>
      </c>
      <c r="E473" s="411" t="str">
        <f>IF('Step 3.3 Heating System'!B109=0,"",'Step 3.3 Heating System'!B109)</f>
        <v/>
      </c>
      <c r="F473" s="447" t="str">
        <f t="shared" si="84"/>
        <v/>
      </c>
      <c r="G473" s="447" t="str">
        <f>IF('Step 3.3 Heating System'!C109=0,"",TRIM('Step 3.3 Heating System'!C109))</f>
        <v/>
      </c>
      <c r="H473" s="411">
        <f>'Step 3.3 Heating System'!D109</f>
        <v>0</v>
      </c>
      <c r="I473" s="411">
        <f>'Step 3.3 Heating System'!E109</f>
        <v>0</v>
      </c>
      <c r="J473" s="403">
        <f>'Step 3.3 Heating System'!F109</f>
        <v>0</v>
      </c>
      <c r="K473" s="402">
        <f>'Step 3.3 Heating System'!G109</f>
        <v>0</v>
      </c>
      <c r="L473" s="999">
        <f>'Step 3.3 Heating System'!H109</f>
        <v>0</v>
      </c>
      <c r="M473" s="999">
        <f>'Step 3.3 Heating System'!I109</f>
        <v>0</v>
      </c>
      <c r="N473" s="999" t="str">
        <f>'Step 3.3 Heating System'!J109</f>
        <v/>
      </c>
      <c r="O473" s="405">
        <f>'Step 3.3 Heating System'!K109</f>
        <v>0</v>
      </c>
      <c r="P473" s="999">
        <f>'Step 3.3 Heating System'!L109</f>
        <v>0</v>
      </c>
      <c r="Q473" s="403">
        <f>'Step 3.3 Heating System'!M109</f>
        <v>0</v>
      </c>
      <c r="R473" s="403">
        <f>'Step 3.3 Heating System'!N109</f>
        <v>0</v>
      </c>
      <c r="S473" s="403">
        <f>'Step 3.3 Heating System'!O109</f>
        <v>0</v>
      </c>
      <c r="T473" s="995">
        <f>'Step 3.3 Heating System'!P109</f>
        <v>0</v>
      </c>
      <c r="U473" s="1000">
        <f>'Step 3.3 Heating System'!Q109</f>
        <v>0</v>
      </c>
      <c r="V473" s="1000">
        <f>'Step 3.3 Heating System'!R109</f>
        <v>0</v>
      </c>
      <c r="W473" s="1000">
        <f>'Step 3.3 Heating System'!S109</f>
        <v>0</v>
      </c>
      <c r="X473" s="1000">
        <f>'Step 3.3 Heating System'!T109</f>
        <v>0</v>
      </c>
      <c r="Y473" s="1000">
        <f>'Step 3.3 Heating System'!U109</f>
        <v>0</v>
      </c>
      <c r="Z473" s="1000" t="str">
        <f>'Step 3.3 Heating System'!V109</f>
        <v/>
      </c>
      <c r="AA473" s="402">
        <f>'Step 3.3 Heating System'!W109</f>
        <v>0</v>
      </c>
      <c r="AB473" s="1000" t="str">
        <f t="shared" si="82"/>
        <v/>
      </c>
      <c r="AC473" s="447" t="str">
        <f t="shared" si="85"/>
        <v/>
      </c>
      <c r="AD473" s="918" t="str">
        <f>'Step 3.3 Heating System'!AB109</f>
        <v/>
      </c>
    </row>
    <row r="474" spans="1:30" x14ac:dyDescent="0.25">
      <c r="A474" s="857" t="str">
        <f t="shared" si="81"/>
        <v/>
      </c>
      <c r="B474" s="449" t="str">
        <f>IF(G474="","",A474&amp;SUBSTITUTE(_xlfn.XLOOKUP(G474,'Step 3.3 Heating System'!$C$12:$C$111,'Step 3.1 Site Details'!$C$10:$C$109,"",0,1),"uilding ",""))</f>
        <v/>
      </c>
      <c r="C474" s="857" t="str">
        <f>'Step 3.3 Heating System'!A110</f>
        <v>FF System 99</v>
      </c>
      <c r="D474" s="863" t="str">
        <f t="shared" si="83"/>
        <v/>
      </c>
      <c r="E474" s="411" t="str">
        <f>IF('Step 3.3 Heating System'!B110=0,"",'Step 3.3 Heating System'!B110)</f>
        <v/>
      </c>
      <c r="F474" s="447" t="str">
        <f t="shared" si="84"/>
        <v/>
      </c>
      <c r="G474" s="447" t="str">
        <f>IF('Step 3.3 Heating System'!C110=0,"",TRIM('Step 3.3 Heating System'!C110))</f>
        <v/>
      </c>
      <c r="H474" s="411">
        <f>'Step 3.3 Heating System'!D110</f>
        <v>0</v>
      </c>
      <c r="I474" s="411">
        <f>'Step 3.3 Heating System'!E110</f>
        <v>0</v>
      </c>
      <c r="J474" s="403">
        <f>'Step 3.3 Heating System'!F110</f>
        <v>0</v>
      </c>
      <c r="K474" s="402">
        <f>'Step 3.3 Heating System'!G110</f>
        <v>0</v>
      </c>
      <c r="L474" s="999">
        <f>'Step 3.3 Heating System'!H110</f>
        <v>0</v>
      </c>
      <c r="M474" s="999">
        <f>'Step 3.3 Heating System'!I110</f>
        <v>0</v>
      </c>
      <c r="N474" s="999" t="str">
        <f>'Step 3.3 Heating System'!J110</f>
        <v/>
      </c>
      <c r="O474" s="405">
        <f>'Step 3.3 Heating System'!K110</f>
        <v>0</v>
      </c>
      <c r="P474" s="999">
        <f>'Step 3.3 Heating System'!L110</f>
        <v>0</v>
      </c>
      <c r="Q474" s="403">
        <f>'Step 3.3 Heating System'!M110</f>
        <v>0</v>
      </c>
      <c r="R474" s="403">
        <f>'Step 3.3 Heating System'!N110</f>
        <v>0</v>
      </c>
      <c r="S474" s="403">
        <f>'Step 3.3 Heating System'!O110</f>
        <v>0</v>
      </c>
      <c r="T474" s="995">
        <f>'Step 3.3 Heating System'!P110</f>
        <v>0</v>
      </c>
      <c r="U474" s="1000">
        <f>'Step 3.3 Heating System'!Q110</f>
        <v>0</v>
      </c>
      <c r="V474" s="1000">
        <f>'Step 3.3 Heating System'!R110</f>
        <v>0</v>
      </c>
      <c r="W474" s="1000">
        <f>'Step 3.3 Heating System'!S110</f>
        <v>0</v>
      </c>
      <c r="X474" s="1000">
        <f>'Step 3.3 Heating System'!T110</f>
        <v>0</v>
      </c>
      <c r="Y474" s="1000">
        <f>'Step 3.3 Heating System'!U110</f>
        <v>0</v>
      </c>
      <c r="Z474" s="1000" t="str">
        <f>'Step 3.3 Heating System'!V110</f>
        <v/>
      </c>
      <c r="AA474" s="402">
        <f>'Step 3.3 Heating System'!W110</f>
        <v>0</v>
      </c>
      <c r="AB474" s="1000" t="str">
        <f t="shared" si="82"/>
        <v/>
      </c>
      <c r="AC474" s="447" t="str">
        <f t="shared" si="85"/>
        <v/>
      </c>
      <c r="AD474" s="918" t="str">
        <f>'Step 3.3 Heating System'!AB110</f>
        <v/>
      </c>
    </row>
    <row r="475" spans="1:30" x14ac:dyDescent="0.25">
      <c r="A475" s="857" t="str">
        <f t="shared" si="81"/>
        <v/>
      </c>
      <c r="B475" s="449" t="str">
        <f>IF(G475="","",A475&amp;SUBSTITUTE(_xlfn.XLOOKUP(G475,'Step 3.3 Heating System'!$C$12:$C$111,'Step 3.1 Site Details'!$C$10:$C$109,"",0,1),"uilding ",""))</f>
        <v/>
      </c>
      <c r="C475" s="857" t="str">
        <f>'Step 3.3 Heating System'!A111</f>
        <v>FF System 100</v>
      </c>
      <c r="D475" s="863" t="str">
        <f t="shared" si="83"/>
        <v/>
      </c>
      <c r="E475" s="411" t="str">
        <f>IF('Step 3.3 Heating System'!B111=0,"",'Step 3.3 Heating System'!B111)</f>
        <v/>
      </c>
      <c r="F475" s="447" t="str">
        <f t="shared" si="84"/>
        <v/>
      </c>
      <c r="G475" s="447" t="str">
        <f>IF('Step 3.3 Heating System'!C111=0,"",TRIM('Step 3.3 Heating System'!C111))</f>
        <v/>
      </c>
      <c r="H475" s="411">
        <f>'Step 3.3 Heating System'!D111</f>
        <v>0</v>
      </c>
      <c r="I475" s="411">
        <f>'Step 3.3 Heating System'!E111</f>
        <v>0</v>
      </c>
      <c r="J475" s="403">
        <f>'Step 3.3 Heating System'!F111</f>
        <v>0</v>
      </c>
      <c r="K475" s="402">
        <f>'Step 3.3 Heating System'!G111</f>
        <v>0</v>
      </c>
      <c r="L475" s="999">
        <f>'Step 3.3 Heating System'!H111</f>
        <v>0</v>
      </c>
      <c r="M475" s="999">
        <f>'Step 3.3 Heating System'!I111</f>
        <v>0</v>
      </c>
      <c r="N475" s="999" t="str">
        <f>'Step 3.3 Heating System'!J111</f>
        <v/>
      </c>
      <c r="O475" s="405">
        <f>'Step 3.3 Heating System'!K111</f>
        <v>0</v>
      </c>
      <c r="P475" s="999">
        <f>'Step 3.3 Heating System'!L111</f>
        <v>0</v>
      </c>
      <c r="Q475" s="403">
        <f>'Step 3.3 Heating System'!M111</f>
        <v>0</v>
      </c>
      <c r="R475" s="403">
        <f>'Step 3.3 Heating System'!N111</f>
        <v>0</v>
      </c>
      <c r="S475" s="403">
        <f>'Step 3.3 Heating System'!O111</f>
        <v>0</v>
      </c>
      <c r="T475" s="995">
        <f>'Step 3.3 Heating System'!P111</f>
        <v>0</v>
      </c>
      <c r="U475" s="1000">
        <f>'Step 3.3 Heating System'!Q111</f>
        <v>0</v>
      </c>
      <c r="V475" s="1000">
        <f>'Step 3.3 Heating System'!R111</f>
        <v>0</v>
      </c>
      <c r="W475" s="1000">
        <f>'Step 3.3 Heating System'!S111</f>
        <v>0</v>
      </c>
      <c r="X475" s="1000">
        <f>'Step 3.3 Heating System'!T111</f>
        <v>0</v>
      </c>
      <c r="Y475" s="1000">
        <f>'Step 3.3 Heating System'!U111</f>
        <v>0</v>
      </c>
      <c r="Z475" s="1000" t="str">
        <f>'Step 3.3 Heating System'!V111</f>
        <v/>
      </c>
      <c r="AA475" s="402">
        <f>'Step 3.3 Heating System'!W111</f>
        <v>0</v>
      </c>
      <c r="AB475" s="1000" t="str">
        <f t="shared" si="82"/>
        <v/>
      </c>
      <c r="AC475" s="447" t="str">
        <f t="shared" si="85"/>
        <v/>
      </c>
      <c r="AD475" s="918" t="str">
        <f>'Step 3.3 Heating System'!AB111</f>
        <v/>
      </c>
    </row>
    <row r="478" spans="1:30" x14ac:dyDescent="0.25">
      <c r="A478" s="359" t="s">
        <v>1484</v>
      </c>
      <c r="B478" s="359" t="s">
        <v>1484</v>
      </c>
      <c r="C478" s="359" t="s">
        <v>1484</v>
      </c>
      <c r="D478" s="359" t="s">
        <v>1484</v>
      </c>
      <c r="E478" s="359" t="s">
        <v>1484</v>
      </c>
      <c r="F478" s="359" t="s">
        <v>1484</v>
      </c>
      <c r="G478" s="359" t="s">
        <v>1484</v>
      </c>
      <c r="H478" s="359" t="s">
        <v>1484</v>
      </c>
      <c r="I478" s="359" t="s">
        <v>1484</v>
      </c>
      <c r="J478" s="359" t="s">
        <v>1484</v>
      </c>
      <c r="K478" s="359" t="s">
        <v>1484</v>
      </c>
      <c r="L478" s="359" t="s">
        <v>1484</v>
      </c>
      <c r="M478" s="359" t="s">
        <v>1484</v>
      </c>
      <c r="N478" s="359" t="s">
        <v>1484</v>
      </c>
      <c r="O478" s="359" t="s">
        <v>1484</v>
      </c>
      <c r="P478" s="359" t="s">
        <v>1484</v>
      </c>
      <c r="Q478" s="359" t="s">
        <v>1484</v>
      </c>
      <c r="R478" s="359" t="s">
        <v>1484</v>
      </c>
      <c r="S478" s="359" t="s">
        <v>1484</v>
      </c>
      <c r="T478" s="359" t="s">
        <v>1484</v>
      </c>
      <c r="U478" s="359" t="s">
        <v>1968</v>
      </c>
      <c r="V478" s="359" t="s">
        <v>1484</v>
      </c>
      <c r="W478" s="359" t="s">
        <v>1484</v>
      </c>
      <c r="X478" s="359" t="s">
        <v>1484</v>
      </c>
      <c r="Y478" s="359" t="s">
        <v>1484</v>
      </c>
    </row>
  </sheetData>
  <mergeCells count="2">
    <mergeCell ref="A267:B268"/>
    <mergeCell ref="A374:B374"/>
  </mergeCells>
  <phoneticPr fontId="65"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F2" xr:uid="{DB6E9D80-818B-461F-A8FF-4758943DB4CE}"/>
    <dataValidation type="textLength" errorStyle="warning" operator="equal" allowBlank="1" showInputMessage="1" showErrorMessage="1" error="Submission ID must be 5 digits long" sqref="E2" xr:uid="{6C2EAA9F-F643-4C63-86AD-5C03B97E5BD8}">
      <formula1>5</formula1>
    </dataValidation>
    <dataValidation allowBlank="1" showErrorMessage="1" errorTitle="Invalid Entry" error="Please enter value as a number" sqref="AM269" xr:uid="{FB6A4444-5418-4FE7-88A1-7582256D7067}"/>
  </dataValidations>
  <pageMargins left="0.7" right="0.7" top="0.75" bottom="0.75" header="0.3" footer="0.3"/>
  <pageSetup paperSize="9" orientation="portrait" horizontalDpi="4294967293" verticalDpi="300" r:id="rId1"/>
  <customProperties>
    <customPr name="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6176-F0F6-4A32-B902-9E5BFA2BF155}">
  <sheetPr codeName="Sheet22">
    <tabColor theme="3" tint="0.79998168889431442"/>
  </sheetPr>
  <dimension ref="B2:M67"/>
  <sheetViews>
    <sheetView showGridLines="0" showRowColHeaders="0" topLeftCell="A20" zoomScale="120" zoomScaleNormal="120" workbookViewId="0">
      <selection activeCell="B50" sqref="B50"/>
    </sheetView>
  </sheetViews>
  <sheetFormatPr defaultColWidth="9.453125" defaultRowHeight="15.5" x14ac:dyDescent="0.25"/>
  <cols>
    <col min="1" max="1" width="3.453125" style="1096" customWidth="1"/>
    <col min="2" max="2" width="89.1796875" style="1121" customWidth="1"/>
    <col min="3" max="3" width="14.81640625" style="1105" customWidth="1"/>
    <col min="4" max="8" width="20.81640625" style="1096" customWidth="1"/>
    <col min="9" max="9" width="78.453125" style="1095" customWidth="1"/>
    <col min="10" max="10" width="41.81640625" style="1096" customWidth="1"/>
    <col min="11" max="16384" width="9.453125" style="1096"/>
  </cols>
  <sheetData>
    <row r="2" spans="2:9" ht="16" thickBot="1" x14ac:dyDescent="0.3">
      <c r="B2" s="2022"/>
      <c r="C2" s="2023"/>
      <c r="D2" s="2023"/>
      <c r="E2" s="1093"/>
      <c r="F2" s="1093"/>
      <c r="G2" s="1093"/>
      <c r="H2" s="1094"/>
    </row>
    <row r="3" spans="2:9" x14ac:dyDescent="0.25">
      <c r="B3" s="2024"/>
      <c r="C3" s="2025"/>
      <c r="D3" s="2025"/>
      <c r="H3" s="1097"/>
      <c r="I3" s="1098"/>
    </row>
    <row r="4" spans="2:9" x14ac:dyDescent="0.25">
      <c r="B4" s="1099"/>
      <c r="C4" s="1100"/>
      <c r="D4" s="1101"/>
      <c r="E4" s="1101"/>
      <c r="F4" s="1101"/>
      <c r="G4" s="1101"/>
      <c r="H4" s="1102"/>
    </row>
    <row r="5" spans="2:9" ht="23.25" customHeight="1" x14ac:dyDescent="0.25">
      <c r="B5" s="2026" t="s">
        <v>1292</v>
      </c>
      <c r="C5" s="2027"/>
      <c r="D5" s="2027"/>
      <c r="E5" s="2027"/>
      <c r="F5" s="2027"/>
      <c r="G5" s="2027"/>
      <c r="H5" s="2028"/>
    </row>
    <row r="6" spans="2:9" ht="19.5" x14ac:dyDescent="0.25">
      <c r="B6" s="2026" t="s">
        <v>1986</v>
      </c>
      <c r="C6" s="2027"/>
      <c r="D6" s="2027"/>
      <c r="E6" s="2027"/>
      <c r="F6" s="2027"/>
      <c r="G6" s="2027"/>
      <c r="H6" s="2028"/>
      <c r="I6" s="1103" t="s">
        <v>1294</v>
      </c>
    </row>
    <row r="7" spans="2:9" ht="41.25" customHeight="1" x14ac:dyDescent="0.25">
      <c r="B7" s="1104"/>
      <c r="H7" s="1097"/>
      <c r="I7" s="2029" t="s">
        <v>1987</v>
      </c>
    </row>
    <row r="8" spans="2:9" ht="21" customHeight="1" x14ac:dyDescent="0.25">
      <c r="B8" s="1107" t="s">
        <v>1296</v>
      </c>
      <c r="C8" s="2030" t="str">
        <f>IF('Step 1 Introduction'!D11="","",'Step 1 Introduction'!D11)</f>
        <v/>
      </c>
      <c r="D8" s="2030"/>
      <c r="E8" s="2030"/>
      <c r="F8" s="2030"/>
      <c r="G8" s="2030"/>
      <c r="H8" s="2030"/>
      <c r="I8" s="2029"/>
    </row>
    <row r="9" spans="2:9" ht="9.75" customHeight="1" x14ac:dyDescent="0.25">
      <c r="B9" s="1104"/>
      <c r="H9" s="1097"/>
      <c r="I9" s="2029"/>
    </row>
    <row r="10" spans="2:9" ht="9.75" customHeight="1" x14ac:dyDescent="0.25">
      <c r="B10" s="1104"/>
      <c r="H10" s="1097"/>
      <c r="I10" s="2029"/>
    </row>
    <row r="11" spans="2:9" ht="9.75" customHeight="1" x14ac:dyDescent="0.25">
      <c r="B11" s="1104"/>
      <c r="H11" s="1097"/>
      <c r="I11" s="1106"/>
    </row>
    <row r="12" spans="2:9" ht="18" customHeight="1" x14ac:dyDescent="0.25">
      <c r="B12" s="710"/>
      <c r="C12" s="711"/>
      <c r="D12" s="712"/>
      <c r="E12" s="712"/>
      <c r="F12" s="712"/>
      <c r="G12" s="712"/>
      <c r="H12" s="713"/>
      <c r="I12" s="1108"/>
    </row>
    <row r="13" spans="2:9" ht="15.75" customHeight="1" x14ac:dyDescent="0.25">
      <c r="B13" s="2009" t="s">
        <v>1988</v>
      </c>
      <c r="C13" s="2009"/>
      <c r="D13" s="2010" t="s">
        <v>1307</v>
      </c>
      <c r="E13" s="2010"/>
      <c r="F13" s="2010"/>
      <c r="G13" s="2010"/>
      <c r="H13" s="2010"/>
      <c r="I13" s="1096"/>
    </row>
    <row r="14" spans="2:9" ht="30" customHeight="1" x14ac:dyDescent="0.25">
      <c r="B14" s="714" t="s">
        <v>1989</v>
      </c>
      <c r="C14" s="697"/>
      <c r="D14" s="1934" t="s">
        <v>1990</v>
      </c>
      <c r="E14" s="1934"/>
      <c r="F14" s="1934"/>
      <c r="G14" s="1934"/>
      <c r="H14" s="1934"/>
      <c r="I14" s="2021" t="s">
        <v>1991</v>
      </c>
    </row>
    <row r="15" spans="2:9" ht="30" customHeight="1" x14ac:dyDescent="0.25">
      <c r="B15" s="714" t="s">
        <v>1992</v>
      </c>
      <c r="C15" s="697"/>
      <c r="D15" s="1934"/>
      <c r="E15" s="1934"/>
      <c r="F15" s="1934"/>
      <c r="G15" s="1934"/>
      <c r="H15" s="1934"/>
      <c r="I15" s="2021"/>
    </row>
    <row r="16" spans="2:9" ht="30" customHeight="1" x14ac:dyDescent="0.25">
      <c r="B16" s="714" t="s">
        <v>1993</v>
      </c>
      <c r="C16" s="697"/>
      <c r="D16" s="1934"/>
      <c r="E16" s="1934"/>
      <c r="F16" s="1934"/>
      <c r="G16" s="1934"/>
      <c r="H16" s="1934"/>
      <c r="I16" s="2021"/>
    </row>
    <row r="17" spans="2:13" ht="3" customHeight="1" x14ac:dyDescent="0.25">
      <c r="B17" s="715"/>
      <c r="C17" s="716"/>
      <c r="D17" s="717"/>
      <c r="E17" s="717"/>
      <c r="F17" s="717"/>
      <c r="G17" s="717"/>
      <c r="H17" s="718"/>
      <c r="I17" s="1109"/>
    </row>
    <row r="18" spans="2:13" ht="22.5" customHeight="1" x14ac:dyDescent="0.3">
      <c r="B18" s="715"/>
      <c r="C18" s="716"/>
      <c r="D18" s="717"/>
      <c r="E18" s="717"/>
      <c r="F18" s="717"/>
      <c r="G18" s="717"/>
      <c r="H18" s="718"/>
      <c r="I18" s="1110"/>
    </row>
    <row r="19" spans="2:13" x14ac:dyDescent="0.25">
      <c r="B19" s="2009" t="s">
        <v>758</v>
      </c>
      <c r="C19" s="2009"/>
      <c r="D19" s="2012" t="s">
        <v>1307</v>
      </c>
      <c r="E19" s="2012"/>
      <c r="F19" s="2012"/>
      <c r="G19" s="2012"/>
      <c r="H19" s="2012"/>
      <c r="I19" s="1108"/>
    </row>
    <row r="20" spans="2:13" ht="30" customHeight="1" x14ac:dyDescent="0.25">
      <c r="B20" s="714" t="s">
        <v>1994</v>
      </c>
      <c r="C20" s="924"/>
      <c r="D20" s="2031" t="s">
        <v>1995</v>
      </c>
      <c r="E20" s="2032"/>
      <c r="F20" s="2032"/>
      <c r="G20" s="2032"/>
      <c r="H20" s="2033"/>
      <c r="I20" s="2021" t="s">
        <v>1996</v>
      </c>
    </row>
    <row r="21" spans="2:13" ht="30" customHeight="1" x14ac:dyDescent="0.25">
      <c r="B21" s="714" t="s">
        <v>1997</v>
      </c>
      <c r="C21" s="924"/>
      <c r="D21" s="2034"/>
      <c r="E21" s="2035"/>
      <c r="F21" s="2035"/>
      <c r="G21" s="2035"/>
      <c r="H21" s="2036"/>
      <c r="I21" s="2021"/>
    </row>
    <row r="22" spans="2:13" ht="15.75" customHeight="1" x14ac:dyDescent="0.25">
      <c r="B22" s="1112"/>
      <c r="D22" s="712"/>
      <c r="E22" s="712"/>
      <c r="F22" s="712"/>
      <c r="G22" s="712"/>
      <c r="H22" s="720"/>
      <c r="I22" s="1096"/>
    </row>
    <row r="23" spans="2:13" x14ac:dyDescent="0.25">
      <c r="B23" s="2009" t="s">
        <v>1998</v>
      </c>
      <c r="C23" s="2009"/>
      <c r="D23" s="2012" t="s">
        <v>1307</v>
      </c>
      <c r="E23" s="2012"/>
      <c r="F23" s="2012"/>
      <c r="G23" s="2012"/>
      <c r="H23" s="2012"/>
      <c r="I23" s="1108"/>
    </row>
    <row r="24" spans="2:13" ht="30" customHeight="1" x14ac:dyDescent="0.25">
      <c r="B24" s="714" t="s">
        <v>1999</v>
      </c>
      <c r="C24" s="924"/>
      <c r="D24" s="2013" t="s">
        <v>2000</v>
      </c>
      <c r="E24" s="2014"/>
      <c r="F24" s="2014"/>
      <c r="G24" s="2014"/>
      <c r="H24" s="2015"/>
      <c r="I24" s="2021" t="s">
        <v>2001</v>
      </c>
    </row>
    <row r="25" spans="2:13" ht="30" customHeight="1" x14ac:dyDescent="0.25">
      <c r="B25" s="714" t="s">
        <v>2002</v>
      </c>
      <c r="C25" s="924"/>
      <c r="D25" s="2016"/>
      <c r="E25" s="1934"/>
      <c r="F25" s="1934"/>
      <c r="G25" s="1934"/>
      <c r="H25" s="2017"/>
      <c r="I25" s="2021"/>
    </row>
    <row r="26" spans="2:13" ht="30" customHeight="1" x14ac:dyDescent="0.25">
      <c r="B26" s="714" t="s">
        <v>2003</v>
      </c>
      <c r="C26" s="924"/>
      <c r="D26" s="2016"/>
      <c r="E26" s="1934"/>
      <c r="F26" s="1934"/>
      <c r="G26" s="1934"/>
      <c r="H26" s="2017"/>
      <c r="I26" s="2021"/>
    </row>
    <row r="27" spans="2:13" ht="30" customHeight="1" x14ac:dyDescent="0.25">
      <c r="B27" s="714" t="s">
        <v>2004</v>
      </c>
      <c r="C27" s="924"/>
      <c r="D27" s="2018"/>
      <c r="E27" s="2019"/>
      <c r="F27" s="2019"/>
      <c r="G27" s="2019"/>
      <c r="H27" s="2020"/>
      <c r="I27" s="2021"/>
    </row>
    <row r="28" spans="2:13" ht="20.25" customHeight="1" x14ac:dyDescent="0.25">
      <c r="I28" s="1109"/>
    </row>
    <row r="29" spans="2:13" ht="18.649999999999999" customHeight="1" x14ac:dyDescent="0.3">
      <c r="B29" s="2011" t="s">
        <v>2005</v>
      </c>
      <c r="C29" s="2011"/>
      <c r="D29" s="1110"/>
      <c r="E29" s="1110"/>
      <c r="F29" s="1110"/>
      <c r="G29" s="1110"/>
      <c r="H29" s="1110"/>
      <c r="I29" s="1110"/>
    </row>
    <row r="30" spans="2:13" x14ac:dyDescent="0.3">
      <c r="B30" s="1188" t="s">
        <v>2006</v>
      </c>
      <c r="C30" s="1189"/>
      <c r="D30" s="1110"/>
      <c r="E30" s="1110"/>
      <c r="F30" s="1110"/>
      <c r="G30" s="1110"/>
      <c r="H30" s="1110"/>
      <c r="I30" s="1110"/>
      <c r="J30" s="1113"/>
      <c r="K30" s="1114">
        <v>2.5</v>
      </c>
      <c r="L30" s="1114"/>
      <c r="M30" s="1113"/>
    </row>
    <row r="31" spans="2:13" x14ac:dyDescent="0.3">
      <c r="B31" s="1188" t="s">
        <v>2007</v>
      </c>
      <c r="C31" s="1189"/>
      <c r="D31" s="1110"/>
      <c r="E31" s="1110"/>
      <c r="F31" s="1110"/>
      <c r="G31" s="1110"/>
      <c r="H31" s="1110"/>
      <c r="I31" s="2048" t="s">
        <v>2008</v>
      </c>
      <c r="J31" s="1113"/>
      <c r="K31" s="1114">
        <v>2.6</v>
      </c>
      <c r="L31" s="1114"/>
      <c r="M31" s="1113"/>
    </row>
    <row r="32" spans="2:13" ht="30" customHeight="1" x14ac:dyDescent="0.3">
      <c r="B32" s="1188" t="s">
        <v>2009</v>
      </c>
      <c r="C32" s="1189"/>
      <c r="D32" s="1110"/>
      <c r="E32" s="1110"/>
      <c r="F32" s="1110"/>
      <c r="G32" s="1110"/>
      <c r="H32" s="1110"/>
      <c r="I32" s="2048"/>
      <c r="J32" s="1113"/>
      <c r="K32" s="1114">
        <v>2.7</v>
      </c>
      <c r="L32" s="1114"/>
      <c r="M32" s="1113"/>
    </row>
    <row r="33" spans="2:13" ht="27" x14ac:dyDescent="0.3">
      <c r="B33" s="1188" t="s">
        <v>2010</v>
      </c>
      <c r="C33" s="1189"/>
      <c r="D33" s="1110"/>
      <c r="E33" s="1110"/>
      <c r="F33" s="1110"/>
      <c r="G33" s="1110"/>
      <c r="H33" s="1110"/>
      <c r="I33" s="2048"/>
      <c r="J33" s="1113"/>
      <c r="K33" s="1114">
        <v>3.1</v>
      </c>
      <c r="L33" s="1114"/>
      <c r="M33" s="1113"/>
    </row>
    <row r="34" spans="2:13" ht="15.75" customHeight="1" x14ac:dyDescent="0.3">
      <c r="B34" s="1188" t="s">
        <v>2011</v>
      </c>
      <c r="C34" s="1189"/>
      <c r="D34" s="1110"/>
      <c r="E34" s="1110"/>
      <c r="F34" s="1110"/>
      <c r="G34" s="1110"/>
      <c r="H34" s="1110"/>
      <c r="I34" s="2048"/>
      <c r="J34" s="1113"/>
      <c r="K34" s="1113"/>
      <c r="L34" s="1113"/>
      <c r="M34" s="1113"/>
    </row>
    <row r="35" spans="2:13" x14ac:dyDescent="0.3">
      <c r="B35" s="1188" t="s">
        <v>2012</v>
      </c>
      <c r="C35" s="1189"/>
      <c r="D35" s="1110"/>
      <c r="E35" s="1110"/>
      <c r="F35" s="1110"/>
      <c r="G35" s="1110"/>
      <c r="H35" s="1110"/>
      <c r="I35" s="1110"/>
      <c r="J35" s="1113"/>
      <c r="L35" s="1113"/>
      <c r="M35" s="1113"/>
    </row>
    <row r="36" spans="2:13" ht="17.25" customHeight="1" x14ac:dyDescent="0.3">
      <c r="B36" s="1188" t="s">
        <v>2013</v>
      </c>
      <c r="C36" s="1189"/>
      <c r="D36" s="1110"/>
      <c r="E36" s="1110"/>
      <c r="F36" s="1110"/>
      <c r="G36" s="1110"/>
      <c r="H36" s="1110"/>
      <c r="I36" s="1110"/>
      <c r="K36" s="1116"/>
    </row>
    <row r="37" spans="2:13" x14ac:dyDescent="0.3">
      <c r="B37" s="1188" t="s">
        <v>2014</v>
      </c>
      <c r="C37" s="1189"/>
      <c r="D37" s="1110"/>
      <c r="E37" s="1110"/>
      <c r="F37" s="1110"/>
      <c r="G37" s="1110"/>
      <c r="H37" s="1110"/>
      <c r="I37" s="1110"/>
      <c r="K37" s="1116"/>
    </row>
    <row r="38" spans="2:13" x14ac:dyDescent="0.3">
      <c r="B38" s="1188" t="s">
        <v>2015</v>
      </c>
      <c r="C38" s="1189"/>
      <c r="D38" s="1110"/>
      <c r="E38" s="1110"/>
      <c r="F38" s="1110"/>
      <c r="G38" s="1110"/>
      <c r="H38" s="1110"/>
      <c r="I38" s="1110"/>
    </row>
    <row r="39" spans="2:13" x14ac:dyDescent="0.3">
      <c r="B39" s="1190" t="s">
        <v>2016</v>
      </c>
      <c r="C39" s="1191"/>
      <c r="D39" s="1110"/>
      <c r="E39" s="1110"/>
      <c r="F39" s="1110"/>
      <c r="G39" s="1110"/>
      <c r="H39" s="1110"/>
      <c r="I39" s="1110"/>
    </row>
    <row r="40" spans="2:13" x14ac:dyDescent="0.3">
      <c r="B40" s="1192" t="s">
        <v>484</v>
      </c>
      <c r="C40" s="1195"/>
      <c r="D40" s="930"/>
      <c r="E40" s="930"/>
      <c r="F40" s="930"/>
      <c r="G40" s="930"/>
      <c r="H40" s="930"/>
      <c r="I40" s="1110"/>
    </row>
    <row r="41" spans="2:13" x14ac:dyDescent="0.3">
      <c r="B41" s="1194"/>
      <c r="C41" s="1111"/>
      <c r="D41" s="930"/>
      <c r="E41" s="930"/>
      <c r="F41" s="930"/>
      <c r="G41" s="930"/>
      <c r="H41" s="930"/>
      <c r="I41" s="1110"/>
    </row>
    <row r="42" spans="2:13" ht="60" customHeight="1" x14ac:dyDescent="0.25">
      <c r="B42" s="1193" t="s">
        <v>2017</v>
      </c>
      <c r="C42" s="1196"/>
      <c r="D42" s="2038" t="s">
        <v>2018</v>
      </c>
      <c r="E42" s="2038"/>
      <c r="F42" s="2038"/>
      <c r="G42" s="2038"/>
      <c r="H42" s="2038"/>
      <c r="I42" s="1109" t="s">
        <v>2019</v>
      </c>
    </row>
    <row r="43" spans="2:13" x14ac:dyDescent="0.25">
      <c r="B43" s="1197"/>
      <c r="C43" s="1120"/>
      <c r="D43" s="1115"/>
      <c r="E43" s="1115"/>
      <c r="F43" s="1115"/>
      <c r="G43" s="1115"/>
      <c r="H43" s="1115"/>
      <c r="I43" s="1119"/>
    </row>
    <row r="44" spans="2:13" x14ac:dyDescent="0.25">
      <c r="B44" s="1198" t="s">
        <v>1399</v>
      </c>
      <c r="C44" s="1255"/>
      <c r="D44" s="1255"/>
      <c r="E44" s="1255"/>
      <c r="F44" s="1255"/>
      <c r="G44" s="1255"/>
      <c r="H44" s="1256"/>
      <c r="I44" s="1119"/>
    </row>
    <row r="45" spans="2:13" x14ac:dyDescent="0.25">
      <c r="B45" s="727"/>
      <c r="C45" s="728"/>
      <c r="D45" s="699"/>
      <c r="E45" s="699"/>
      <c r="F45" s="1257"/>
      <c r="G45" s="1257"/>
      <c r="H45" s="1258"/>
      <c r="I45" s="1119"/>
    </row>
    <row r="46" spans="2:13" x14ac:dyDescent="0.25">
      <c r="B46" s="729" t="s">
        <v>2020</v>
      </c>
      <c r="C46" s="2039"/>
      <c r="D46" s="2042"/>
      <c r="E46" s="2043"/>
      <c r="F46" s="2043"/>
      <c r="G46" s="2043"/>
      <c r="H46" s="2044"/>
      <c r="I46" s="1119"/>
    </row>
    <row r="47" spans="2:13" x14ac:dyDescent="0.25">
      <c r="B47" s="729"/>
      <c r="C47" s="2040"/>
      <c r="D47" s="2042"/>
      <c r="E47" s="2043"/>
      <c r="F47" s="2043"/>
      <c r="G47" s="2043"/>
      <c r="H47" s="2044"/>
      <c r="I47" s="1119"/>
    </row>
    <row r="48" spans="2:13" x14ac:dyDescent="0.25">
      <c r="B48" s="729"/>
      <c r="C48" s="2041"/>
      <c r="D48" s="2042"/>
      <c r="E48" s="2043"/>
      <c r="F48" s="2043"/>
      <c r="G48" s="2043"/>
      <c r="H48" s="2044"/>
      <c r="I48" s="1119"/>
    </row>
    <row r="49" spans="2:9" x14ac:dyDescent="0.25">
      <c r="B49" s="2045"/>
      <c r="C49" s="2046"/>
      <c r="D49" s="2046"/>
      <c r="E49" s="2046"/>
      <c r="F49" s="2046"/>
      <c r="G49" s="2046"/>
      <c r="H49" s="2047"/>
      <c r="I49" s="1119"/>
    </row>
    <row r="50" spans="2:9" x14ac:dyDescent="0.25">
      <c r="B50" s="1117" t="s">
        <v>1432</v>
      </c>
      <c r="C50" s="2004"/>
      <c r="D50" s="2005"/>
      <c r="E50" s="2005"/>
      <c r="F50" s="2006"/>
      <c r="G50" s="751"/>
      <c r="H50" s="752"/>
      <c r="I50" s="1119"/>
    </row>
    <row r="51" spans="2:9" x14ac:dyDescent="0.25">
      <c r="B51" s="1117" t="s">
        <v>1437</v>
      </c>
      <c r="C51" s="2007"/>
      <c r="D51" s="2008"/>
      <c r="E51" s="1115"/>
      <c r="F51" s="1115"/>
      <c r="G51" s="751"/>
      <c r="H51" s="752"/>
      <c r="I51" s="1119"/>
    </row>
    <row r="52" spans="2:9" x14ac:dyDescent="0.25">
      <c r="B52" s="750"/>
      <c r="C52" s="751"/>
      <c r="D52" s="751"/>
      <c r="E52" s="751"/>
      <c r="F52" s="751"/>
      <c r="G52" s="751"/>
      <c r="H52" s="752"/>
      <c r="I52" s="1119"/>
    </row>
    <row r="53" spans="2:9" x14ac:dyDescent="0.25">
      <c r="B53" s="1126" t="s">
        <v>2021</v>
      </c>
      <c r="C53" s="1127"/>
      <c r="D53" s="1128"/>
      <c r="E53" s="1128"/>
      <c r="F53" s="1128"/>
      <c r="G53" s="1128"/>
      <c r="H53" s="1129"/>
      <c r="I53" s="1119"/>
    </row>
    <row r="54" spans="2:9" ht="62.25" customHeight="1" x14ac:dyDescent="0.25">
      <c r="B54" s="2037"/>
      <c r="C54" s="2037"/>
      <c r="D54" s="2037"/>
      <c r="E54" s="2037"/>
      <c r="F54" s="2037"/>
      <c r="G54" s="2037"/>
      <c r="H54" s="2037"/>
      <c r="I54" s="1119"/>
    </row>
    <row r="55" spans="2:9" ht="16.5" customHeight="1" x14ac:dyDescent="0.25">
      <c r="B55" s="1123"/>
      <c r="C55" s="1124"/>
      <c r="D55" s="1124"/>
      <c r="E55" s="1124"/>
      <c r="F55" s="1124"/>
      <c r="G55" s="1124"/>
      <c r="H55" s="1125"/>
      <c r="I55" s="1119"/>
    </row>
    <row r="56" spans="2:9" x14ac:dyDescent="0.25">
      <c r="B56" s="724" t="s">
        <v>2022</v>
      </c>
      <c r="C56" s="734"/>
      <c r="D56" s="691"/>
      <c r="E56" s="691"/>
      <c r="F56" s="691"/>
      <c r="G56" s="691"/>
      <c r="H56" s="733"/>
      <c r="I56" s="1119"/>
    </row>
    <row r="57" spans="2:9" x14ac:dyDescent="0.25">
      <c r="B57" s="1117"/>
      <c r="C57" s="1122"/>
      <c r="D57" s="1122"/>
      <c r="E57" s="1115"/>
      <c r="F57" s="1115"/>
      <c r="G57" s="1115"/>
      <c r="H57" s="1118"/>
      <c r="I57" s="1119"/>
    </row>
    <row r="58" spans="2:9" x14ac:dyDescent="0.25">
      <c r="B58" s="1117" t="s">
        <v>1436</v>
      </c>
      <c r="C58" s="2004"/>
      <c r="D58" s="2005"/>
      <c r="E58" s="2005"/>
      <c r="F58" s="2006"/>
      <c r="G58" s="1115"/>
      <c r="H58" s="1118"/>
      <c r="I58" s="1119"/>
    </row>
    <row r="59" spans="2:9" x14ac:dyDescent="0.25">
      <c r="B59" s="1117" t="s">
        <v>1437</v>
      </c>
      <c r="C59" s="2007"/>
      <c r="D59" s="2008"/>
      <c r="E59" s="1115"/>
      <c r="F59" s="1115"/>
      <c r="G59" s="1115"/>
      <c r="H59" s="1118"/>
      <c r="I59" s="1119"/>
    </row>
    <row r="60" spans="2:9" x14ac:dyDescent="0.25">
      <c r="B60" s="1112"/>
      <c r="H60" s="1259" t="str">
        <f ca="1">"© Salix "&amp;YEAR(NOW())</f>
        <v>© Salix 2023</v>
      </c>
      <c r="I60" s="1119"/>
    </row>
    <row r="61" spans="2:9" x14ac:dyDescent="0.25">
      <c r="B61" s="1260"/>
      <c r="C61" s="1261"/>
      <c r="D61" s="1262"/>
      <c r="E61" s="1262"/>
      <c r="F61" s="1262"/>
      <c r="G61" s="1262"/>
      <c r="H61" s="1263"/>
      <c r="I61" s="1119"/>
    </row>
    <row r="62" spans="2:9" x14ac:dyDescent="0.25">
      <c r="I62" s="1119"/>
    </row>
    <row r="64" spans="2:9" hidden="1" x14ac:dyDescent="0.25">
      <c r="C64" s="1105" t="s">
        <v>2023</v>
      </c>
      <c r="D64" s="1096" t="s">
        <v>1161</v>
      </c>
      <c r="E64" s="1096" t="s">
        <v>2024</v>
      </c>
      <c r="F64" s="1096" t="s">
        <v>2025</v>
      </c>
      <c r="G64" s="1096" t="s">
        <v>2023</v>
      </c>
    </row>
    <row r="65" spans="3:7" hidden="1" x14ac:dyDescent="0.25">
      <c r="C65" s="1105" t="s">
        <v>2026</v>
      </c>
      <c r="D65" s="1096" t="s">
        <v>1166</v>
      </c>
      <c r="E65" s="1096" t="s">
        <v>2027</v>
      </c>
      <c r="F65" s="1096" t="s">
        <v>2028</v>
      </c>
      <c r="G65" s="1096" t="s">
        <v>2029</v>
      </c>
    </row>
    <row r="66" spans="3:7" hidden="1" x14ac:dyDescent="0.25">
      <c r="E66" s="1096" t="s">
        <v>1159</v>
      </c>
      <c r="G66" s="1096" t="s">
        <v>1175</v>
      </c>
    </row>
    <row r="67" spans="3:7" hidden="1" x14ac:dyDescent="0.25"/>
  </sheetData>
  <sheetProtection algorithmName="SHA-512" hashValue="NajTmk8k5LiMoYeWe3pbehANdcg0MPEtvDvg/e+NCvEFmu1qHnkstbtd1SNyWpA+mA3x+jJo10qqACmWpG589Q==" saltValue="qPqOzkzAPKiBA+FUqv1n6w==" spinCount="100000" sheet="1" formatRows="0"/>
  <dataConsolidate/>
  <mergeCells count="28">
    <mergeCell ref="I24:I27"/>
    <mergeCell ref="D20:H21"/>
    <mergeCell ref="I20:I21"/>
    <mergeCell ref="B54:H54"/>
    <mergeCell ref="D42:H42"/>
    <mergeCell ref="C46:C48"/>
    <mergeCell ref="D46:H48"/>
    <mergeCell ref="B49:H49"/>
    <mergeCell ref="I31:I34"/>
    <mergeCell ref="C50:F50"/>
    <mergeCell ref="C51:D51"/>
    <mergeCell ref="I14:I16"/>
    <mergeCell ref="B19:C19"/>
    <mergeCell ref="D19:H19"/>
    <mergeCell ref="B2:D3"/>
    <mergeCell ref="B5:H5"/>
    <mergeCell ref="B6:H6"/>
    <mergeCell ref="I7:I10"/>
    <mergeCell ref="C8:H8"/>
    <mergeCell ref="C58:F58"/>
    <mergeCell ref="C59:D59"/>
    <mergeCell ref="B13:C13"/>
    <mergeCell ref="D13:H13"/>
    <mergeCell ref="B29:C29"/>
    <mergeCell ref="D14:H16"/>
    <mergeCell ref="B23:C23"/>
    <mergeCell ref="D23:H23"/>
    <mergeCell ref="D24:H27"/>
  </mergeCells>
  <conditionalFormatting sqref="C42">
    <cfRule type="containsText" dxfId="17" priority="4" operator="containsText" text="Requires Improvement">
      <formula>NOT(ISERROR(SEARCH("Requires Improvement",C42)))</formula>
    </cfRule>
    <cfRule type="containsText" dxfId="16" priority="5" operator="containsText" text="Passed - need more supporting evidence">
      <formula>NOT(ISERROR(SEARCH("Passed - need more supporting evidence",C42)))</formula>
    </cfRule>
    <cfRule type="containsText" dxfId="15" priority="6" operator="containsText" text="Passed">
      <formula>NOT(ISERROR(SEARCH("Passed",C42)))</formula>
    </cfRule>
  </conditionalFormatting>
  <conditionalFormatting sqref="C46:C48">
    <cfRule type="containsText" dxfId="12" priority="1" operator="containsText" text="Passed">
      <formula>NOT(ISERROR(SEARCH("Passed",C46)))</formula>
    </cfRule>
  </conditionalFormatting>
  <conditionalFormatting sqref="I7">
    <cfRule type="colorScale" priority="18">
      <colorScale>
        <cfvo type="min"/>
        <cfvo type="percentile" val="50"/>
        <cfvo type="max"/>
        <color rgb="FFF8696B"/>
        <color rgb="FFFFEB84"/>
        <color rgb="FF63BE7B"/>
      </colorScale>
    </cfRule>
  </conditionalFormatting>
  <dataValidations count="7">
    <dataValidation type="list" allowBlank="1" showInputMessage="1" showErrorMessage="1" sqref="C25" xr:uid="{39711C33-6718-4B3B-921B-2CFDAAB50112}">
      <formula1>$E$64:$E$65</formula1>
    </dataValidation>
    <dataValidation type="list" allowBlank="1" showInputMessage="1" showErrorMessage="1" sqref="C20:C21 C24 C14:C16 C27:C28 C30:C39" xr:uid="{8B929C19-8AA6-4C70-A641-BABFA124DCF2}">
      <formula1>$D$64:$D$65</formula1>
    </dataValidation>
    <dataValidation type="list" allowBlank="1" showInputMessage="1" showErrorMessage="1" sqref="C17" xr:uid="{1A2A2EB1-5E22-4F44-B421-EB96D75D5D08}">
      <formula1>$D$64:$D$66</formula1>
    </dataValidation>
    <dataValidation type="list" allowBlank="1" showInputMessage="1" showErrorMessage="1" sqref="C12" xr:uid="{D957D9B5-7EA4-44D7-B83B-B0542B397A5A}">
      <formula1>$C$64:$C$66</formula1>
    </dataValidation>
    <dataValidation type="list" allowBlank="1" showInputMessage="1" showErrorMessage="1" sqref="C26" xr:uid="{2C72341E-EA43-4D93-9FDF-2DF252B07A7F}">
      <formula1>"Yes, No"</formula1>
    </dataValidation>
    <dataValidation type="list" allowBlank="1" showInputMessage="1" showErrorMessage="1" sqref="C42" xr:uid="{AF1E4EB6-C445-4F68-9BDD-E9D5B5DCD2B9}">
      <formula1>$G$64:$G$66</formula1>
    </dataValidation>
    <dataValidation type="list" allowBlank="1" showInputMessage="1" showErrorMessage="1" sqref="C46:C49 C52" xr:uid="{39565096-FA45-46F3-8441-7D1AD5C84E17}">
      <formula1>$C$64:$C$65</formula1>
    </dataValidation>
  </dataValidations>
  <pageMargins left="0.7" right="0.7" top="0.75" bottom="0.75" header="0.3" footer="0.3"/>
  <pageSetup paperSize="9" scale="41" orientation="portrait" horizontalDpi="4294967294" verticalDpi="300" r:id="rId1"/>
  <drawing r:id="rId2"/>
  <extLst>
    <ext xmlns:x14="http://schemas.microsoft.com/office/spreadsheetml/2009/9/main" uri="{78C0D931-6437-407d-A8EE-F0AAD7539E65}">
      <x14:conditionalFormattings>
        <x14:conditionalFormatting xmlns:xm="http://schemas.microsoft.com/office/excel/2006/main">
          <x14:cfRule type="containsText" priority="858" operator="containsText" id="{DC9058BD-736F-44A8-A52B-DCD15A739CCE}">
            <xm:f>NOT(ISERROR(SEARCH(#REF!,C46)))</xm:f>
            <xm:f>#REF!</xm:f>
            <x14:dxf>
              <fill>
                <patternFill>
                  <bgColor rgb="FFFF0000"/>
                </patternFill>
              </fill>
            </x14:dxf>
          </x14:cfRule>
          <x14:cfRule type="containsText" priority="859" operator="containsText" id="{987BB997-6D7E-4798-897C-0D82CF77A805}">
            <xm:f>NOT(ISERROR(SEARCH($C$56,C46)))</xm:f>
            <xm:f>$C$56</xm:f>
            <x14:dxf>
              <fill>
                <patternFill>
                  <bgColor rgb="FFFF0000"/>
                </patternFill>
              </fill>
            </x14:dxf>
          </x14:cfRule>
          <xm:sqref>C46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561CA-B16D-4C41-9AFB-1ECCC4EE24AE}">
  <sheetPr codeName="Sheet19">
    <tabColor rgb="FFE4DFF5"/>
  </sheetPr>
  <dimension ref="B2:M77"/>
  <sheetViews>
    <sheetView showGridLines="0" topLeftCell="A12" zoomScale="85" zoomScaleNormal="85" workbookViewId="0">
      <selection activeCell="D20" sqref="D20:H22"/>
    </sheetView>
  </sheetViews>
  <sheetFormatPr defaultColWidth="9.453125" defaultRowHeight="15.5" x14ac:dyDescent="0.25"/>
  <cols>
    <col min="1" max="1" width="3.453125" style="680" customWidth="1"/>
    <col min="2" max="2" width="89.1796875" style="681" customWidth="1"/>
    <col min="3" max="3" width="14.453125" style="696" customWidth="1"/>
    <col min="4" max="8" width="20.81640625" style="680" customWidth="1"/>
    <col min="9" max="9" width="78.453125" style="682" customWidth="1"/>
    <col min="10" max="10" width="31.54296875" style="680" customWidth="1"/>
    <col min="11" max="16384" width="9.453125" style="680"/>
  </cols>
  <sheetData>
    <row r="2" spans="2:9" ht="16" thickBot="1" x14ac:dyDescent="0.3">
      <c r="B2" s="2049"/>
      <c r="C2" s="2050"/>
      <c r="D2" s="2050"/>
      <c r="E2" s="740"/>
      <c r="F2" s="740"/>
      <c r="G2" s="740"/>
      <c r="H2" s="741"/>
    </row>
    <row r="3" spans="2:9" x14ac:dyDescent="0.25">
      <c r="B3" s="2051"/>
      <c r="C3" s="2052"/>
      <c r="D3" s="2052"/>
      <c r="H3" s="708"/>
      <c r="I3" s="683"/>
    </row>
    <row r="4" spans="2:9" x14ac:dyDescent="0.25">
      <c r="B4" s="742"/>
      <c r="C4" s="743"/>
      <c r="D4" s="744"/>
      <c r="E4" s="744"/>
      <c r="F4" s="744"/>
      <c r="G4" s="744"/>
      <c r="H4" s="745"/>
    </row>
    <row r="5" spans="2:9" ht="23.25" customHeight="1" x14ac:dyDescent="0.25">
      <c r="B5" s="2053" t="s">
        <v>1292</v>
      </c>
      <c r="C5" s="2054"/>
      <c r="D5" s="2054"/>
      <c r="E5" s="2054"/>
      <c r="F5" s="2054"/>
      <c r="G5" s="2054"/>
      <c r="H5" s="2055"/>
    </row>
    <row r="6" spans="2:9" ht="19.5" x14ac:dyDescent="0.25">
      <c r="B6" s="2053" t="s">
        <v>2030</v>
      </c>
      <c r="C6" s="2054"/>
      <c r="D6" s="2054"/>
      <c r="E6" s="2054"/>
      <c r="F6" s="2054"/>
      <c r="G6" s="2054"/>
      <c r="H6" s="2055"/>
      <c r="I6" s="684" t="s">
        <v>1294</v>
      </c>
    </row>
    <row r="7" spans="2:9" ht="41.25" customHeight="1" x14ac:dyDescent="0.25">
      <c r="B7" s="1002"/>
      <c r="H7" s="708"/>
      <c r="I7" s="2090" t="s">
        <v>2031</v>
      </c>
    </row>
    <row r="8" spans="2:9" ht="21" customHeight="1" x14ac:dyDescent="0.25">
      <c r="B8" s="709" t="s">
        <v>1296</v>
      </c>
      <c r="C8" s="2056" t="str">
        <f>IF('Step 1 Introduction'!D11="","",'Step 1 Introduction'!D11)</f>
        <v/>
      </c>
      <c r="D8" s="2056"/>
      <c r="E8" s="2056"/>
      <c r="F8" s="2056"/>
      <c r="G8" s="2056"/>
      <c r="H8" s="2056"/>
      <c r="I8" s="2090"/>
    </row>
    <row r="9" spans="2:9" ht="20.149999999999999" customHeight="1" x14ac:dyDescent="0.25">
      <c r="B9" s="709"/>
      <c r="C9" s="746"/>
      <c r="D9" s="746"/>
      <c r="E9" s="746"/>
      <c r="F9" s="746"/>
      <c r="G9" s="746"/>
      <c r="H9" s="747"/>
      <c r="I9" s="2090"/>
    </row>
    <row r="10" spans="2:9" ht="20.149999999999999" customHeight="1" x14ac:dyDescent="0.25">
      <c r="B10" s="724" t="s">
        <v>2032</v>
      </c>
      <c r="C10" s="746"/>
      <c r="D10" s="746"/>
      <c r="E10" s="746"/>
      <c r="F10" s="746"/>
      <c r="G10" s="746"/>
      <c r="H10" s="747"/>
      <c r="I10" s="685"/>
    </row>
    <row r="11" spans="2:9" ht="20.149999999999999" customHeight="1" x14ac:dyDescent="0.25">
      <c r="B11" s="2057"/>
      <c r="C11" s="2058"/>
      <c r="D11" s="2058"/>
      <c r="E11" s="2058"/>
      <c r="F11" s="2058"/>
      <c r="G11" s="2058"/>
      <c r="H11" s="2059"/>
      <c r="I11" s="2090" t="s">
        <v>2033</v>
      </c>
    </row>
    <row r="12" spans="2:9" ht="20.149999999999999" customHeight="1" x14ac:dyDescent="0.25">
      <c r="B12" s="2060"/>
      <c r="C12" s="2061"/>
      <c r="D12" s="2061"/>
      <c r="E12" s="2061"/>
      <c r="F12" s="2061"/>
      <c r="G12" s="2061"/>
      <c r="H12" s="2062"/>
      <c r="I12" s="2090"/>
    </row>
    <row r="13" spans="2:9" ht="20.149999999999999" customHeight="1" x14ac:dyDescent="0.25">
      <c r="B13" s="2060"/>
      <c r="C13" s="2061"/>
      <c r="D13" s="2061"/>
      <c r="E13" s="2061"/>
      <c r="F13" s="2061"/>
      <c r="G13" s="2061"/>
      <c r="H13" s="2062"/>
      <c r="I13" s="2090"/>
    </row>
    <row r="14" spans="2:9" ht="20.149999999999999" customHeight="1" x14ac:dyDescent="0.25">
      <c r="B14" s="2060"/>
      <c r="C14" s="2061"/>
      <c r="D14" s="2061"/>
      <c r="E14" s="2061"/>
      <c r="F14" s="2061"/>
      <c r="G14" s="2061"/>
      <c r="H14" s="2062"/>
      <c r="I14" s="2090"/>
    </row>
    <row r="15" spans="2:9" ht="20.149999999999999" customHeight="1" x14ac:dyDescent="0.25">
      <c r="B15" s="2063"/>
      <c r="C15" s="2064"/>
      <c r="D15" s="2064"/>
      <c r="E15" s="2064"/>
      <c r="F15" s="2064"/>
      <c r="G15" s="2064"/>
      <c r="H15" s="2065"/>
      <c r="I15" s="2090"/>
    </row>
    <row r="16" spans="2:9" ht="20.149999999999999" customHeight="1" x14ac:dyDescent="0.25">
      <c r="B16" s="748"/>
      <c r="C16" s="734"/>
      <c r="D16" s="734"/>
      <c r="E16" s="734"/>
      <c r="F16" s="734"/>
      <c r="G16" s="734"/>
      <c r="H16" s="708"/>
      <c r="I16" s="685"/>
    </row>
    <row r="17" spans="2:10" ht="20.149999999999999" customHeight="1" x14ac:dyDescent="0.25">
      <c r="B17" s="748"/>
      <c r="C17" s="734"/>
      <c r="D17" s="734"/>
      <c r="E17" s="734"/>
      <c r="F17" s="734"/>
      <c r="G17" s="734"/>
      <c r="H17" s="708"/>
      <c r="I17" s="685"/>
    </row>
    <row r="18" spans="2:10" ht="18" customHeight="1" x14ac:dyDescent="0.25">
      <c r="B18" s="710"/>
      <c r="C18" s="711"/>
      <c r="D18" s="712"/>
      <c r="E18" s="712"/>
      <c r="F18" s="712"/>
      <c r="G18" s="712"/>
      <c r="H18" s="708"/>
      <c r="I18" s="686"/>
    </row>
    <row r="19" spans="2:10" ht="15.75" customHeight="1" x14ac:dyDescent="0.25">
      <c r="B19" s="2068" t="s">
        <v>1988</v>
      </c>
      <c r="C19" s="2068"/>
      <c r="D19" s="2069" t="s">
        <v>1307</v>
      </c>
      <c r="E19" s="2069"/>
      <c r="F19" s="2069"/>
      <c r="G19" s="2069"/>
      <c r="H19" s="2069"/>
      <c r="I19" s="680"/>
    </row>
    <row r="20" spans="2:10" ht="30" customHeight="1" x14ac:dyDescent="0.25">
      <c r="B20" s="714" t="s">
        <v>2034</v>
      </c>
      <c r="C20" s="697"/>
      <c r="D20" s="2067"/>
      <c r="E20" s="2067"/>
      <c r="F20" s="2067"/>
      <c r="G20" s="2067"/>
      <c r="H20" s="2067"/>
      <c r="I20" s="2090" t="s">
        <v>2035</v>
      </c>
    </row>
    <row r="21" spans="2:10" ht="30" customHeight="1" x14ac:dyDescent="0.25">
      <c r="B21" s="714" t="s">
        <v>1992</v>
      </c>
      <c r="C21" s="697"/>
      <c r="D21" s="2067"/>
      <c r="E21" s="2067"/>
      <c r="F21" s="2067"/>
      <c r="G21" s="2067"/>
      <c r="H21" s="2067"/>
      <c r="I21" s="2090"/>
    </row>
    <row r="22" spans="2:10" ht="30" customHeight="1" x14ac:dyDescent="0.25">
      <c r="B22" s="714" t="s">
        <v>1993</v>
      </c>
      <c r="C22" s="697"/>
      <c r="D22" s="2067"/>
      <c r="E22" s="2067"/>
      <c r="F22" s="2067"/>
      <c r="G22" s="2067"/>
      <c r="H22" s="2067"/>
      <c r="I22" s="2090"/>
    </row>
    <row r="23" spans="2:10" ht="3" customHeight="1" x14ac:dyDescent="0.25">
      <c r="B23" s="715"/>
      <c r="C23" s="716"/>
      <c r="D23" s="717"/>
      <c r="E23" s="717"/>
      <c r="F23" s="717"/>
      <c r="G23" s="717"/>
      <c r="H23" s="718"/>
      <c r="I23" s="687"/>
    </row>
    <row r="24" spans="2:10" ht="29.9" customHeight="1" x14ac:dyDescent="0.3">
      <c r="B24" s="715"/>
      <c r="C24" s="716"/>
      <c r="D24" s="717"/>
      <c r="E24" s="717"/>
      <c r="F24" s="717"/>
      <c r="G24" s="717"/>
      <c r="H24" s="718"/>
      <c r="I24" s="688"/>
    </row>
    <row r="25" spans="2:10" x14ac:dyDescent="0.25">
      <c r="B25" s="2068" t="s">
        <v>758</v>
      </c>
      <c r="C25" s="2068"/>
      <c r="D25" s="2069" t="s">
        <v>1307</v>
      </c>
      <c r="E25" s="2069"/>
      <c r="F25" s="2069"/>
      <c r="G25" s="2069"/>
      <c r="H25" s="2069"/>
      <c r="I25" s="686"/>
    </row>
    <row r="26" spans="2:10" ht="30" customHeight="1" x14ac:dyDescent="0.25">
      <c r="B26" s="714" t="s">
        <v>2036</v>
      </c>
      <c r="C26" s="697"/>
      <c r="D26" s="2070"/>
      <c r="E26" s="2071"/>
      <c r="F26" s="2071"/>
      <c r="G26" s="2071"/>
      <c r="H26" s="2072"/>
      <c r="I26" s="2090" t="s">
        <v>2037</v>
      </c>
      <c r="J26" s="2090"/>
    </row>
    <row r="27" spans="2:10" ht="28.5" customHeight="1" x14ac:dyDescent="0.25">
      <c r="B27" s="714" t="s">
        <v>2038</v>
      </c>
      <c r="C27" s="697"/>
      <c r="D27" s="2073"/>
      <c r="E27" s="2074"/>
      <c r="F27" s="2074"/>
      <c r="G27" s="2074"/>
      <c r="H27" s="2075"/>
      <c r="I27" s="2090"/>
      <c r="J27" s="2090"/>
    </row>
    <row r="28" spans="2:10" ht="19.399999999999999" customHeight="1" x14ac:dyDescent="0.25">
      <c r="B28" s="2076"/>
      <c r="C28" s="2077"/>
      <c r="D28" s="2077"/>
      <c r="E28" s="2077"/>
      <c r="F28" s="2077"/>
      <c r="G28" s="2077"/>
      <c r="H28" s="2078"/>
      <c r="I28" s="2090"/>
      <c r="J28" s="2090"/>
    </row>
    <row r="29" spans="2:10" ht="15.75" customHeight="1" x14ac:dyDescent="0.25">
      <c r="B29" s="719"/>
      <c r="D29" s="712"/>
      <c r="E29" s="712"/>
      <c r="F29" s="712"/>
      <c r="G29" s="712"/>
      <c r="H29" s="720"/>
      <c r="I29" s="680"/>
    </row>
    <row r="30" spans="2:10" ht="15.65" customHeight="1" x14ac:dyDescent="0.25">
      <c r="B30" s="2068" t="s">
        <v>2039</v>
      </c>
      <c r="C30" s="2068"/>
      <c r="D30" s="2069" t="s">
        <v>1307</v>
      </c>
      <c r="E30" s="2069"/>
      <c r="F30" s="2069"/>
      <c r="G30" s="2069"/>
      <c r="H30" s="2069"/>
      <c r="I30" s="2090" t="s">
        <v>2040</v>
      </c>
      <c r="J30" s="2090"/>
    </row>
    <row r="31" spans="2:10" ht="30" customHeight="1" x14ac:dyDescent="0.25">
      <c r="B31" s="714" t="s">
        <v>2041</v>
      </c>
      <c r="C31" s="697"/>
      <c r="D31" s="2066"/>
      <c r="E31" s="2067"/>
      <c r="F31" s="2067"/>
      <c r="G31" s="2067"/>
      <c r="H31" s="2067"/>
      <c r="I31" s="2090"/>
      <c r="J31" s="2090"/>
    </row>
    <row r="32" spans="2:10" ht="30" customHeight="1" x14ac:dyDescent="0.25">
      <c r="B32" s="714" t="s">
        <v>2042</v>
      </c>
      <c r="C32" s="697"/>
      <c r="D32" s="2066"/>
      <c r="E32" s="2067"/>
      <c r="F32" s="2067"/>
      <c r="G32" s="2067"/>
      <c r="H32" s="2067"/>
      <c r="I32" s="2090"/>
      <c r="J32" s="2090"/>
    </row>
    <row r="33" spans="2:13" ht="30" customHeight="1" x14ac:dyDescent="0.25">
      <c r="B33" s="714" t="s">
        <v>2043</v>
      </c>
      <c r="C33" s="697"/>
      <c r="D33" s="2066"/>
      <c r="E33" s="2067"/>
      <c r="F33" s="2067"/>
      <c r="G33" s="2067"/>
      <c r="H33" s="2067"/>
      <c r="I33" s="2090"/>
      <c r="J33" s="2090"/>
    </row>
    <row r="34" spans="2:13" ht="30" customHeight="1" x14ac:dyDescent="0.25">
      <c r="B34" s="714" t="s">
        <v>2044</v>
      </c>
      <c r="C34" s="697"/>
      <c r="D34" s="2067"/>
      <c r="E34" s="2067"/>
      <c r="F34" s="2067"/>
      <c r="G34" s="2067"/>
      <c r="H34" s="2067"/>
      <c r="I34" s="2090"/>
      <c r="J34" s="2090"/>
    </row>
    <row r="35" spans="2:13" ht="30" customHeight="1" x14ac:dyDescent="0.25">
      <c r="B35" s="714" t="s">
        <v>2045</v>
      </c>
      <c r="C35" s="697"/>
      <c r="D35" s="2067"/>
      <c r="E35" s="2067"/>
      <c r="F35" s="2067"/>
      <c r="G35" s="2067"/>
      <c r="H35" s="2067"/>
      <c r="I35" s="2090"/>
      <c r="J35" s="2090"/>
    </row>
    <row r="36" spans="2:13" ht="30" customHeight="1" x14ac:dyDescent="0.25">
      <c r="B36" s="714" t="s">
        <v>2046</v>
      </c>
      <c r="C36" s="697"/>
      <c r="D36" s="2067"/>
      <c r="E36" s="2067"/>
      <c r="F36" s="2067"/>
      <c r="G36" s="2067"/>
      <c r="H36" s="2067"/>
      <c r="I36" s="2090"/>
      <c r="J36" s="2090"/>
    </row>
    <row r="37" spans="2:13" ht="10.4" customHeight="1" x14ac:dyDescent="0.25">
      <c r="B37" s="715"/>
      <c r="C37" s="749"/>
      <c r="D37" s="722"/>
      <c r="E37" s="722"/>
      <c r="F37" s="722"/>
      <c r="G37" s="722"/>
      <c r="H37" s="723"/>
      <c r="I37" s="2090"/>
      <c r="J37" s="2090"/>
    </row>
    <row r="38" spans="2:13" ht="10.4" customHeight="1" x14ac:dyDescent="0.25">
      <c r="B38" s="715"/>
      <c r="C38" s="749"/>
      <c r="D38" s="722"/>
      <c r="E38" s="722"/>
      <c r="F38" s="722"/>
      <c r="G38" s="722"/>
      <c r="H38" s="723"/>
      <c r="I38" s="2090"/>
      <c r="J38" s="2090"/>
    </row>
    <row r="39" spans="2:13" x14ac:dyDescent="0.25">
      <c r="B39" s="724" t="s">
        <v>2047</v>
      </c>
      <c r="C39" s="728"/>
      <c r="D39" s="699"/>
      <c r="E39" s="699"/>
      <c r="F39" s="725"/>
      <c r="G39" s="725"/>
      <c r="H39" s="726"/>
      <c r="I39" s="691"/>
      <c r="J39" s="689"/>
      <c r="K39" s="690">
        <v>2.6</v>
      </c>
      <c r="L39" s="690"/>
      <c r="M39" s="689"/>
    </row>
    <row r="40" spans="2:13" ht="81" customHeight="1" x14ac:dyDescent="0.25">
      <c r="B40" s="2080"/>
      <c r="C40" s="2080"/>
      <c r="D40" s="2080"/>
      <c r="E40" s="2080"/>
      <c r="F40" s="2080"/>
      <c r="G40" s="2080"/>
      <c r="H40" s="2080"/>
      <c r="I40" s="2090" t="s">
        <v>2048</v>
      </c>
      <c r="J40" s="2090"/>
      <c r="K40" s="694"/>
    </row>
    <row r="41" spans="2:13" x14ac:dyDescent="0.25">
      <c r="B41" s="727"/>
      <c r="C41" s="728"/>
      <c r="D41" s="699"/>
      <c r="E41" s="699"/>
      <c r="F41" s="725"/>
      <c r="G41" s="725"/>
      <c r="H41" s="726"/>
      <c r="I41" s="691"/>
      <c r="J41" s="689"/>
      <c r="K41" s="690">
        <v>2.6</v>
      </c>
      <c r="L41" s="690"/>
      <c r="M41" s="689"/>
    </row>
    <row r="42" spans="2:13" ht="42.65" customHeight="1" x14ac:dyDescent="0.25">
      <c r="B42" s="729" t="s">
        <v>2049</v>
      </c>
      <c r="C42" s="692"/>
      <c r="D42" s="1906" t="s">
        <v>2050</v>
      </c>
      <c r="E42" s="1906"/>
      <c r="F42" s="1906"/>
      <c r="G42" s="1906"/>
      <c r="H42" s="1906"/>
      <c r="I42" s="691"/>
      <c r="J42" s="689"/>
      <c r="K42" s="690">
        <v>2.7</v>
      </c>
      <c r="L42" s="690"/>
      <c r="M42" s="689"/>
    </row>
    <row r="43" spans="2:13" x14ac:dyDescent="0.25">
      <c r="B43" s="729"/>
      <c r="C43" s="702"/>
      <c r="D43" s="701"/>
      <c r="E43" s="701"/>
      <c r="F43" s="701"/>
      <c r="G43" s="701"/>
      <c r="H43" s="730"/>
      <c r="I43" s="685"/>
      <c r="J43" s="689"/>
      <c r="K43" s="690">
        <v>3.1</v>
      </c>
      <c r="L43" s="690"/>
      <c r="M43" s="689"/>
    </row>
    <row r="44" spans="2:13" ht="15.75" customHeight="1" x14ac:dyDescent="0.25">
      <c r="B44" s="1002"/>
      <c r="C44" s="731"/>
      <c r="D44" s="725"/>
      <c r="E44" s="725"/>
      <c r="F44" s="725"/>
      <c r="G44" s="725"/>
      <c r="H44" s="726"/>
      <c r="I44" s="691"/>
      <c r="J44" s="689"/>
      <c r="K44" s="689"/>
      <c r="L44" s="689"/>
      <c r="M44" s="689"/>
    </row>
    <row r="45" spans="2:13" x14ac:dyDescent="0.25">
      <c r="B45" s="724" t="s">
        <v>2051</v>
      </c>
      <c r="C45" s="721"/>
      <c r="D45" s="725"/>
      <c r="E45" s="725"/>
      <c r="F45" s="725"/>
      <c r="G45" s="725"/>
      <c r="H45" s="726"/>
      <c r="I45" s="693"/>
      <c r="J45" s="689"/>
      <c r="L45" s="689"/>
      <c r="M45" s="689"/>
    </row>
    <row r="46" spans="2:13" x14ac:dyDescent="0.25">
      <c r="B46" s="724"/>
      <c r="C46" s="721"/>
      <c r="D46" s="725"/>
      <c r="E46" s="725"/>
      <c r="F46" s="725"/>
      <c r="G46" s="725"/>
      <c r="H46" s="726"/>
      <c r="I46" s="693"/>
      <c r="J46" s="689"/>
      <c r="L46" s="689"/>
      <c r="M46" s="689"/>
    </row>
    <row r="47" spans="2:13" ht="110.15" customHeight="1" x14ac:dyDescent="0.25">
      <c r="B47" s="2081"/>
      <c r="C47" s="2082"/>
      <c r="D47" s="2082"/>
      <c r="E47" s="2082"/>
      <c r="F47" s="2082"/>
      <c r="G47" s="2082"/>
      <c r="H47" s="2083"/>
      <c r="I47" s="693"/>
      <c r="K47" s="694"/>
    </row>
    <row r="48" spans="2:13" ht="18.649999999999999" customHeight="1" x14ac:dyDescent="0.25">
      <c r="B48" s="750"/>
      <c r="C48" s="751"/>
      <c r="D48" s="751"/>
      <c r="E48" s="751"/>
      <c r="F48" s="751"/>
      <c r="G48" s="751"/>
      <c r="H48" s="752"/>
      <c r="I48" s="693"/>
      <c r="K48" s="694"/>
    </row>
    <row r="49" spans="2:11" ht="22.4" customHeight="1" x14ac:dyDescent="0.25">
      <c r="B49" s="750"/>
      <c r="C49" s="751"/>
      <c r="D49" s="751"/>
      <c r="E49" s="751"/>
      <c r="F49" s="751"/>
      <c r="G49" s="751"/>
      <c r="H49" s="752"/>
      <c r="I49" s="693"/>
      <c r="K49" s="694"/>
    </row>
    <row r="50" spans="2:11" ht="40.5" x14ac:dyDescent="0.25">
      <c r="B50" s="2084" t="s">
        <v>2052</v>
      </c>
      <c r="C50" s="2085"/>
      <c r="D50" s="2085"/>
      <c r="E50" s="2086"/>
      <c r="F50" s="1043" t="s">
        <v>1409</v>
      </c>
      <c r="G50" s="1043" t="s">
        <v>2053</v>
      </c>
      <c r="H50" s="1043" t="s">
        <v>2054</v>
      </c>
      <c r="I50" s="691"/>
      <c r="K50" s="694"/>
    </row>
    <row r="51" spans="2:11" x14ac:dyDescent="0.25">
      <c r="B51" s="2087"/>
      <c r="C51" s="2088"/>
      <c r="D51" s="2088"/>
      <c r="E51" s="2089"/>
      <c r="F51" s="1036"/>
      <c r="G51" s="1036"/>
      <c r="H51" s="1043"/>
      <c r="I51" s="691"/>
      <c r="K51" s="694"/>
    </row>
    <row r="52" spans="2:11" x14ac:dyDescent="0.25">
      <c r="B52" s="2087"/>
      <c r="C52" s="2088"/>
      <c r="D52" s="2088"/>
      <c r="E52" s="2089"/>
      <c r="F52" s="1036"/>
      <c r="G52" s="1036"/>
      <c r="H52" s="1043"/>
      <c r="I52" s="691"/>
      <c r="K52" s="694"/>
    </row>
    <row r="53" spans="2:11" x14ac:dyDescent="0.25">
      <c r="B53" s="2087"/>
      <c r="C53" s="2088"/>
      <c r="D53" s="2088"/>
      <c r="E53" s="2089"/>
      <c r="F53" s="1036"/>
      <c r="G53" s="1036"/>
      <c r="H53" s="1043"/>
      <c r="I53" s="691"/>
      <c r="K53" s="694"/>
    </row>
    <row r="54" spans="2:11" x14ac:dyDescent="0.25">
      <c r="B54" s="2079"/>
      <c r="C54" s="2079"/>
      <c r="D54" s="2079"/>
      <c r="E54" s="2079"/>
      <c r="F54" s="1036"/>
      <c r="G54" s="1036"/>
      <c r="H54" s="753"/>
      <c r="I54" s="695"/>
    </row>
    <row r="55" spans="2:11" x14ac:dyDescent="0.25">
      <c r="B55" s="2079"/>
      <c r="C55" s="2079"/>
      <c r="D55" s="2079"/>
      <c r="E55" s="2079"/>
      <c r="F55" s="1036"/>
      <c r="G55" s="1036"/>
      <c r="H55" s="753"/>
      <c r="I55" s="1003"/>
    </row>
    <row r="56" spans="2:11" x14ac:dyDescent="0.25">
      <c r="B56" s="2079"/>
      <c r="C56" s="2079"/>
      <c r="D56" s="2079"/>
      <c r="E56" s="2079"/>
      <c r="F56" s="1036"/>
      <c r="G56" s="1036"/>
      <c r="H56" s="754"/>
      <c r="I56" s="1003"/>
    </row>
    <row r="57" spans="2:11" x14ac:dyDescent="0.25">
      <c r="B57" s="2079"/>
      <c r="C57" s="2079"/>
      <c r="D57" s="2079"/>
      <c r="E57" s="2079"/>
      <c r="F57" s="1036"/>
      <c r="G57" s="1036"/>
      <c r="H57" s="754"/>
      <c r="I57" s="1003"/>
    </row>
    <row r="58" spans="2:11" ht="16.5" customHeight="1" x14ac:dyDescent="0.25">
      <c r="B58" s="2093"/>
      <c r="C58" s="2093"/>
      <c r="D58" s="2093"/>
      <c r="E58" s="2094"/>
      <c r="F58" s="755"/>
      <c r="G58" s="755"/>
      <c r="H58" s="756"/>
      <c r="I58" s="685"/>
    </row>
    <row r="59" spans="2:11" x14ac:dyDescent="0.25">
      <c r="B59" s="2094"/>
      <c r="C59" s="2095"/>
      <c r="D59" s="2095"/>
      <c r="E59" s="2095"/>
      <c r="F59" s="755"/>
      <c r="G59" s="755"/>
      <c r="H59" s="756"/>
      <c r="I59" s="1003"/>
    </row>
    <row r="60" spans="2:11" x14ac:dyDescent="0.25">
      <c r="B60" s="732" t="s">
        <v>1432</v>
      </c>
      <c r="C60" s="2096"/>
      <c r="D60" s="2096"/>
      <c r="E60" s="2096"/>
      <c r="F60" s="2096"/>
      <c r="G60" s="691"/>
      <c r="H60" s="733"/>
      <c r="I60" s="1003"/>
    </row>
    <row r="61" spans="2:11" x14ac:dyDescent="0.25">
      <c r="B61" s="732" t="s">
        <v>1429</v>
      </c>
      <c r="C61" s="1133"/>
      <c r="D61" s="1134"/>
      <c r="E61" s="1132" t="s">
        <v>1430</v>
      </c>
      <c r="F61" s="1131"/>
      <c r="G61" s="691"/>
      <c r="H61" s="733"/>
      <c r="I61" s="1003"/>
    </row>
    <row r="62" spans="2:11" x14ac:dyDescent="0.25">
      <c r="B62" s="732" t="s">
        <v>1437</v>
      </c>
      <c r="C62" s="2097"/>
      <c r="D62" s="2098"/>
      <c r="E62" s="704"/>
      <c r="F62" s="703"/>
      <c r="G62" s="691"/>
      <c r="H62" s="733"/>
      <c r="I62" s="1003"/>
    </row>
    <row r="63" spans="2:11" x14ac:dyDescent="0.25">
      <c r="B63" s="706"/>
      <c r="C63" s="757"/>
      <c r="D63" s="757"/>
      <c r="E63" s="757"/>
      <c r="F63" s="755"/>
      <c r="G63" s="755"/>
      <c r="H63" s="756"/>
      <c r="I63" s="1003"/>
    </row>
    <row r="64" spans="2:11" x14ac:dyDescent="0.25">
      <c r="B64" s="724" t="s">
        <v>2055</v>
      </c>
      <c r="C64" s="734"/>
      <c r="D64" s="691"/>
      <c r="E64" s="691"/>
      <c r="F64" s="691"/>
      <c r="G64" s="691"/>
      <c r="H64" s="733"/>
      <c r="I64" s="1003"/>
    </row>
    <row r="65" spans="2:9" ht="71.150000000000006" customHeight="1" x14ac:dyDescent="0.25">
      <c r="B65" s="2080"/>
      <c r="C65" s="2080"/>
      <c r="D65" s="2080"/>
      <c r="E65" s="2080"/>
      <c r="F65" s="2080"/>
      <c r="G65" s="2080"/>
      <c r="H65" s="2080"/>
      <c r="I65" s="1003"/>
    </row>
    <row r="66" spans="2:9" x14ac:dyDescent="0.25">
      <c r="B66" s="706"/>
      <c r="C66" s="757"/>
      <c r="D66" s="757"/>
      <c r="E66" s="757"/>
      <c r="F66" s="755"/>
      <c r="G66" s="755"/>
      <c r="H66" s="756"/>
      <c r="I66" s="1003"/>
    </row>
    <row r="67" spans="2:9" x14ac:dyDescent="0.25">
      <c r="B67" s="706"/>
      <c r="C67" s="757"/>
      <c r="D67" s="757"/>
      <c r="E67" s="757"/>
      <c r="F67" s="755"/>
      <c r="G67" s="755"/>
      <c r="H67" s="756"/>
      <c r="I67" s="1003"/>
    </row>
    <row r="68" spans="2:9" x14ac:dyDescent="0.25">
      <c r="B68" s="732" t="s">
        <v>1436</v>
      </c>
      <c r="C68" s="2099"/>
      <c r="D68" s="2100"/>
      <c r="E68" s="2100"/>
      <c r="F68" s="2101"/>
      <c r="G68" s="691"/>
      <c r="H68" s="733"/>
      <c r="I68" s="1003"/>
    </row>
    <row r="69" spans="2:9" x14ac:dyDescent="0.25">
      <c r="B69" s="732" t="s">
        <v>1437</v>
      </c>
      <c r="C69" s="2091"/>
      <c r="D69" s="2092"/>
      <c r="E69" s="691"/>
      <c r="F69" s="691"/>
      <c r="G69" s="691"/>
      <c r="H69" s="733"/>
    </row>
    <row r="70" spans="2:9" x14ac:dyDescent="0.25">
      <c r="B70" s="719"/>
      <c r="H70" s="735" t="str">
        <f ca="1">"© Salix "&amp;YEAR(NOW())</f>
        <v>© Salix 2023</v>
      </c>
    </row>
    <row r="71" spans="2:9" x14ac:dyDescent="0.25">
      <c r="B71" s="736"/>
      <c r="C71" s="737"/>
      <c r="D71" s="738"/>
      <c r="E71" s="738"/>
      <c r="F71" s="738"/>
      <c r="G71" s="738"/>
      <c r="H71" s="739"/>
    </row>
    <row r="73" spans="2:9" ht="10.5" hidden="1" customHeight="1" x14ac:dyDescent="0.25"/>
    <row r="74" spans="2:9" hidden="1" x14ac:dyDescent="0.25">
      <c r="C74" s="696" t="s">
        <v>2023</v>
      </c>
      <c r="D74" s="705" t="s">
        <v>1161</v>
      </c>
      <c r="E74" s="705" t="s">
        <v>2024</v>
      </c>
    </row>
    <row r="75" spans="2:9" hidden="1" x14ac:dyDescent="0.25">
      <c r="C75" s="696" t="s">
        <v>2056</v>
      </c>
      <c r="D75" s="705" t="s">
        <v>1166</v>
      </c>
      <c r="E75" s="705" t="s">
        <v>2027</v>
      </c>
    </row>
    <row r="76" spans="2:9" hidden="1" x14ac:dyDescent="0.25">
      <c r="C76" s="696" t="s">
        <v>1175</v>
      </c>
      <c r="D76" s="705"/>
      <c r="E76" s="705" t="s">
        <v>1159</v>
      </c>
    </row>
    <row r="77" spans="2:9" hidden="1" x14ac:dyDescent="0.25"/>
  </sheetData>
  <sheetProtection algorithmName="SHA-512" hashValue="1F9/but5vFp4XF0UQqfFJhS4Qa5p2P+J58pd5LvBk4TGnDpVTxRJw7M/1FjFKh6P2Z6EqCPoGYK2WakdjC3QMQ==" saltValue="zPJv3SEHU1XvWbFdPgyFyQ==" spinCount="100000" sheet="1" formatRows="0"/>
  <dataConsolidate/>
  <mergeCells count="39">
    <mergeCell ref="I26:J28"/>
    <mergeCell ref="I40:J40"/>
    <mergeCell ref="C69:D69"/>
    <mergeCell ref="I11:I15"/>
    <mergeCell ref="I7:I9"/>
    <mergeCell ref="I20:I22"/>
    <mergeCell ref="I30:J38"/>
    <mergeCell ref="B58:E58"/>
    <mergeCell ref="B59:E59"/>
    <mergeCell ref="C60:F60"/>
    <mergeCell ref="C62:D62"/>
    <mergeCell ref="B65:H65"/>
    <mergeCell ref="C68:F68"/>
    <mergeCell ref="B52:E52"/>
    <mergeCell ref="B53:E53"/>
    <mergeCell ref="B54:E54"/>
    <mergeCell ref="B55:E55"/>
    <mergeCell ref="B56:E56"/>
    <mergeCell ref="B57:E57"/>
    <mergeCell ref="B40:H40"/>
    <mergeCell ref="D42:H42"/>
    <mergeCell ref="B47:H47"/>
    <mergeCell ref="B50:E50"/>
    <mergeCell ref="B51:E51"/>
    <mergeCell ref="D31:H36"/>
    <mergeCell ref="B19:C19"/>
    <mergeCell ref="D19:H19"/>
    <mergeCell ref="D20:H22"/>
    <mergeCell ref="B25:C25"/>
    <mergeCell ref="D25:H25"/>
    <mergeCell ref="D26:H27"/>
    <mergeCell ref="B28:H28"/>
    <mergeCell ref="B30:C30"/>
    <mergeCell ref="D30:H30"/>
    <mergeCell ref="B2:D3"/>
    <mergeCell ref="B5:H5"/>
    <mergeCell ref="B6:H6"/>
    <mergeCell ref="C8:H8"/>
    <mergeCell ref="B11:H15"/>
  </mergeCells>
  <conditionalFormatting sqref="C42">
    <cfRule type="cellIs" dxfId="11" priority="1" operator="equal">
      <formula>"Passed"</formula>
    </cfRule>
    <cfRule type="cellIs" dxfId="10" priority="2" operator="equal">
      <formula>$C$75</formula>
    </cfRule>
    <cfRule type="cellIs" dxfId="9" priority="3" operator="equal">
      <formula>$C$76</formula>
    </cfRule>
  </conditionalFormatting>
  <conditionalFormatting sqref="C43">
    <cfRule type="cellIs" dxfId="8" priority="9" operator="between">
      <formula>50</formula>
      <formula>60</formula>
    </cfRule>
    <cfRule type="cellIs" dxfId="7" priority="10" operator="between">
      <formula>38</formula>
      <formula>49</formula>
    </cfRule>
    <cfRule type="cellIs" dxfId="6" priority="11" operator="between">
      <formula>1</formula>
      <formula>37</formula>
    </cfRule>
  </conditionalFormatting>
  <conditionalFormatting sqref="I7">
    <cfRule type="colorScale" priority="12">
      <colorScale>
        <cfvo type="min"/>
        <cfvo type="percentile" val="50"/>
        <cfvo type="max"/>
        <color rgb="FFF8696B"/>
        <color rgb="FFFFEB84"/>
        <color rgb="FF63BE7B"/>
      </colorScale>
    </cfRule>
  </conditionalFormatting>
  <dataValidations disablePrompts="1" count="4">
    <dataValidation type="list" allowBlank="1" showInputMessage="1" showErrorMessage="1" sqref="C34" xr:uid="{BB0373DA-DD1C-4D82-9118-955D04E53E3E}">
      <formula1>$E$74:$E$76</formula1>
    </dataValidation>
    <dataValidation type="list" allowBlank="1" showInputMessage="1" showErrorMessage="1" sqref="C35:C38 C31:C33 C26:C27 C20:C22" xr:uid="{1210BF45-D854-4749-845D-C8FF4BBB3E5F}">
      <formula1>$D$74:$D$75</formula1>
    </dataValidation>
    <dataValidation type="list" allowBlank="1" showInputMessage="1" showErrorMessage="1" sqref="C23" xr:uid="{CF36CEB8-97A9-4370-9E18-33E4EDF46BF7}">
      <formula1>$D$74:$D$76</formula1>
    </dataValidation>
    <dataValidation type="list" allowBlank="1" showInputMessage="1" showErrorMessage="1" sqref="C18 C42" xr:uid="{721B9281-59C8-432E-AF4F-4BB6399D3FE6}">
      <formula1>$C$74:$C$76</formula1>
    </dataValidation>
  </dataValidations>
  <pageMargins left="0.7" right="0.7" top="0.75" bottom="0.75" header="0.3" footer="0.3"/>
  <pageSetup paperSize="9" scale="41" orientation="portrait" horizontalDpi="4294967294" verticalDpi="300"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7A2EA706-9FD2-4F7F-9060-7BEFA6E47D81}">
          <x14:formula1>
            <xm:f>'Extra look-up'!$B$46:$B$55</xm:f>
          </x14:formula1>
          <xm:sqref>F51:F57</xm:sqref>
        </x14:dataValidation>
        <x14:dataValidation type="list" allowBlank="1" showInputMessage="1" showErrorMessage="1" xr:uid="{9BBFA7E8-748D-4D5C-B7EC-4ED35C408634}">
          <x14:formula1>
            <xm:f>'Extra look-up'!$A$46:$A$55</xm:f>
          </x14:formula1>
          <xm:sqref>G51:G57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C101"/>
  <sheetViews>
    <sheetView workbookViewId="0">
      <selection activeCell="AA2" sqref="AA2"/>
    </sheetView>
  </sheetViews>
  <sheetFormatPr defaultRowHeight="12.5" x14ac:dyDescent="0.25"/>
  <cols>
    <col min="1" max="1" width="12.453125" customWidth="1"/>
    <col min="2" max="2" width="9.453125" bestFit="1" customWidth="1"/>
    <col min="4" max="4" width="0" hidden="1" customWidth="1"/>
    <col min="5" max="5" width="9.453125" bestFit="1" customWidth="1"/>
    <col min="7" max="7" width="16.1796875" customWidth="1"/>
    <col min="9" max="9" width="8.81640625" customWidth="1"/>
    <col min="10" max="10" width="12.453125" bestFit="1" customWidth="1"/>
    <col min="12" max="12" width="16.81640625" customWidth="1"/>
    <col min="13" max="13" width="14.81640625" customWidth="1"/>
    <col min="14" max="14" width="16.81640625" customWidth="1"/>
    <col min="15" max="15" width="13.1796875" customWidth="1"/>
    <col min="18" max="18" width="13.1796875" customWidth="1"/>
    <col min="20" max="20" width="14.81640625" customWidth="1"/>
    <col min="22" max="22" width="10.81640625" customWidth="1"/>
    <col min="27" max="27" width="16.1796875" customWidth="1"/>
  </cols>
  <sheetData>
    <row r="1" spans="1:29" ht="30" customHeight="1" x14ac:dyDescent="0.25">
      <c r="A1" s="2102" t="s">
        <v>2057</v>
      </c>
      <c r="B1" s="2102"/>
      <c r="D1" t="s">
        <v>2058</v>
      </c>
      <c r="E1" t="s">
        <v>2059</v>
      </c>
      <c r="G1" s="351" t="s">
        <v>2060</v>
      </c>
      <c r="N1" s="351" t="s">
        <v>2060</v>
      </c>
      <c r="P1" s="798" t="s">
        <v>1866</v>
      </c>
      <c r="Q1" s="798" t="s">
        <v>2061</v>
      </c>
      <c r="R1" s="798" t="s">
        <v>2062</v>
      </c>
      <c r="T1" s="351" t="s">
        <v>2060</v>
      </c>
      <c r="V1" t="s">
        <v>2063</v>
      </c>
      <c r="Y1" t="s">
        <v>2064</v>
      </c>
      <c r="AA1" s="351" t="s">
        <v>2060</v>
      </c>
      <c r="AC1" t="s">
        <v>2065</v>
      </c>
    </row>
    <row r="2" spans="1:29" ht="13" x14ac:dyDescent="0.25">
      <c r="A2" s="341" t="str">
        <f>'Step 3.1 Site Details'!$C$10</f>
        <v>Building 1</v>
      </c>
      <c r="C2" s="544" t="str">
        <f>IF('Step 3.1 Site Details'!D10="","",TRIM('Step 3.1 Site Details'!D10))</f>
        <v/>
      </c>
      <c r="D2" s="544" t="str">
        <f>Q2</f>
        <v/>
      </c>
      <c r="E2" s="545" t="str">
        <f>IF('Step 3.1 Site Details'!D10="","",(TRIM(C2)))</f>
        <v/>
      </c>
      <c r="G2" t="str">
        <f t="array" ref="G2:G3">$E$2:INDEX($E$2:$E$101,COUNTIF($E$2:$E$101,"?*"))</f>
        <v/>
      </c>
      <c r="J2" t="s">
        <v>508</v>
      </c>
      <c r="L2" s="544" t="str">
        <f>IF('Step 3.1 Site Details'!D10="","",J2)</f>
        <v/>
      </c>
      <c r="M2" s="545" t="str">
        <f>IF('Step 3.3 Heating System'!F12="","",J2)</f>
        <v/>
      </c>
      <c r="N2" t="str">
        <f t="array" ref="N2:N3">$M$2:INDEX($M$2:$M$101,COUNTIF($M$2:$M$101,"?*"))</f>
        <v/>
      </c>
      <c r="P2" s="799" t="s">
        <v>1868</v>
      </c>
      <c r="Q2" s="424" t="str">
        <f>IF('Step 3.1 Site Details'!D10="","",TRIM('Step 3.1 Site Details'!A10))</f>
        <v/>
      </c>
      <c r="R2" s="545" t="e" cm="1" vm="1">
        <f t="array" ref="R2">_xlfn.UNIQUE(_xlfn._xlws.FILTER($Q$2:$Q$101,$Q$2:$Q$101&lt;&gt;""))</f>
        <v>#VALUE!</v>
      </c>
      <c r="T2" t="e" cm="1" vm="2">
        <f t="array" ref="T2:T101">$R$2:INDEX($R$2:$R$101,COUNTIF($R$2:$R$101,"?*"))</f>
        <v>#VALUE!</v>
      </c>
      <c r="V2" s="341" t="str">
        <f>'Step 3.1 Site Details'!C10</f>
        <v>Building 1</v>
      </c>
      <c r="X2" s="544" t="str">
        <f>IF('Step 3.1 Site Details'!D10="","",TRIM('Step 3.1 Site Details'!D10))</f>
        <v/>
      </c>
      <c r="Y2" s="545" t="str">
        <f>IF('Step 3.1 Site Details'!D10="","",(TRIM(X2)))</f>
        <v/>
      </c>
      <c r="AA2" t="str" cm="1">
        <f t="array" ref="AA2:AA101">$Y$2:INDEX($Y$2:$Y$101,COUNTIF($Y$2:$Y$101,"?*"))</f>
        <v/>
      </c>
      <c r="AC2" s="1" t="s">
        <v>2066</v>
      </c>
    </row>
    <row r="3" spans="1:29" ht="13.5" thickBot="1" x14ac:dyDescent="0.3">
      <c r="A3" s="542" t="str">
        <f>'Step 3.1 Site Details'!C11</f>
        <v>Building 2</v>
      </c>
      <c r="B3" s="541"/>
      <c r="C3" s="543" t="str">
        <f>IF('Step 3.1 Site Details'!D11="","",TRIM('Step 3.1 Site Details'!D11))</f>
        <v/>
      </c>
      <c r="D3" s="544" t="str">
        <f t="shared" ref="D3:D66" si="0">Q3</f>
        <v/>
      </c>
      <c r="E3" s="545" t="str">
        <f>IF('Step 3.1 Site Details'!D11="","",TRIM((C3)))</f>
        <v/>
      </c>
      <c r="F3" s="541"/>
      <c r="G3" s="541" t="str">
        <v/>
      </c>
      <c r="H3" s="541"/>
      <c r="I3" s="541"/>
      <c r="J3" s="541" t="s">
        <v>509</v>
      </c>
      <c r="K3" s="541"/>
      <c r="L3" s="544" t="str">
        <f>IF('Step 3.1 Site Details'!D11="","",J3)</f>
        <v/>
      </c>
      <c r="M3" s="545" t="str">
        <f>IF('Step 3.3 Heating System'!F13="","",J3)</f>
        <v/>
      </c>
      <c r="N3" s="541" t="str">
        <v/>
      </c>
      <c r="P3" s="799" t="s">
        <v>1869</v>
      </c>
      <c r="Q3" s="424" t="str">
        <f>IF('Step 3.1 Site Details'!D11="","",TRIM('Step 3.1 Site Details'!A11))</f>
        <v/>
      </c>
      <c r="R3" s="545"/>
      <c r="T3">
        <v>0</v>
      </c>
      <c r="V3" s="341" t="str">
        <f>'Step 3.1 Site Details'!C11</f>
        <v>Building 2</v>
      </c>
      <c r="X3" s="544" t="str">
        <f>IF('Step 3.1 Site Details'!D11="","",TRIM('Step 3.1 Site Details'!D11))</f>
        <v/>
      </c>
      <c r="Y3" s="545" t="str">
        <f>IF('Step 3.1 Site Details'!D11="","",(TRIM(X3)))</f>
        <v/>
      </c>
      <c r="AA3" t="str">
        <v/>
      </c>
    </row>
    <row r="4" spans="1:29" ht="13" x14ac:dyDescent="0.3">
      <c r="A4" s="341" t="str">
        <f>'Step 3.1 Site Details'!C12</f>
        <v>Building 3</v>
      </c>
      <c r="C4" s="500" t="str">
        <f>IF('Step 3.1 Site Details'!D12="","",TRIM('Step 3.1 Site Details'!D12))</f>
        <v/>
      </c>
      <c r="D4" s="544" t="str">
        <f t="shared" si="0"/>
        <v/>
      </c>
      <c r="E4" s="545" t="str">
        <f>IF('Step 3.1 Site Details'!D12="","",TRIM((C4)))</f>
        <v/>
      </c>
      <c r="H4" s="540" t="s">
        <v>2067</v>
      </c>
      <c r="J4" t="s">
        <v>510</v>
      </c>
      <c r="L4" s="500" t="str">
        <f>IF('Step 3.1 Site Details'!D12="","",J4)</f>
        <v/>
      </c>
      <c r="M4" s="545" t="str">
        <f>IF('Step 3.3 Heating System'!F14="","",J4)</f>
        <v/>
      </c>
      <c r="O4" s="351"/>
      <c r="P4" s="799" t="s">
        <v>1870</v>
      </c>
      <c r="Q4" s="424" t="str">
        <f>IF('Step 3.1 Site Details'!D12="","",TRIM('Step 3.1 Site Details'!A12))</f>
        <v/>
      </c>
      <c r="R4" s="545"/>
      <c r="T4">
        <v>0</v>
      </c>
      <c r="V4" s="341" t="str">
        <f>'Step 3.1 Site Details'!C12</f>
        <v>Building 3</v>
      </c>
      <c r="X4" s="544" t="str">
        <f>IF('Step 3.1 Site Details'!D12="","",TRIM('Step 3.1 Site Details'!D12))</f>
        <v/>
      </c>
      <c r="Y4" s="545" t="str">
        <f>IF('Step 3.1 Site Details'!D12="","",(TRIM(X4)))</f>
        <v/>
      </c>
      <c r="AA4" t="str">
        <v/>
      </c>
    </row>
    <row r="5" spans="1:29" ht="13" x14ac:dyDescent="0.3">
      <c r="A5" s="341" t="str">
        <f>'Step 3.1 Site Details'!C13</f>
        <v>Building 4</v>
      </c>
      <c r="C5" s="500" t="str">
        <f>IF('Step 3.1 Site Details'!D13="","",TRIM('Step 3.1 Site Details'!D13))</f>
        <v/>
      </c>
      <c r="D5" s="544" t="str">
        <f t="shared" si="0"/>
        <v/>
      </c>
      <c r="E5" s="545" t="str">
        <f>IF('Step 3.1 Site Details'!D13="","",TRIM((C5)))</f>
        <v/>
      </c>
      <c r="H5" s="540" t="s">
        <v>2068</v>
      </c>
      <c r="J5" t="s">
        <v>511</v>
      </c>
      <c r="L5" s="500" t="str">
        <f>IF('Step 3.1 Site Details'!D13="","",J5)</f>
        <v/>
      </c>
      <c r="M5" s="545" t="str">
        <f>IF('Step 3.3 Heating System'!F15="","",J5)</f>
        <v/>
      </c>
      <c r="P5" s="799" t="s">
        <v>1871</v>
      </c>
      <c r="Q5" s="424" t="str">
        <f>IF('Step 3.1 Site Details'!D13="","",TRIM('Step 3.1 Site Details'!A13))</f>
        <v/>
      </c>
      <c r="R5" s="545"/>
      <c r="T5">
        <v>0</v>
      </c>
      <c r="V5" s="341" t="str">
        <f>'Step 3.1 Site Details'!C13</f>
        <v>Building 4</v>
      </c>
      <c r="X5" s="544" t="str">
        <f>IF('Step 3.1 Site Details'!D13="","",TRIM('Step 3.1 Site Details'!D13))</f>
        <v/>
      </c>
      <c r="Y5" s="545" t="str">
        <f>IF('Step 3.1 Site Details'!D13="","",(TRIM(X5)))</f>
        <v/>
      </c>
      <c r="AA5" t="str">
        <v/>
      </c>
    </row>
    <row r="6" spans="1:29" ht="13" x14ac:dyDescent="0.25">
      <c r="A6" s="341" t="str">
        <f>'Step 3.1 Site Details'!C14</f>
        <v>Building 5</v>
      </c>
      <c r="C6" s="500" t="str">
        <f>IF('Step 3.1 Site Details'!D14="","",TRIM('Step 3.1 Site Details'!D14))</f>
        <v/>
      </c>
      <c r="D6" s="544" t="str">
        <f t="shared" si="0"/>
        <v/>
      </c>
      <c r="E6" s="545" t="str">
        <f>IF('Step 3.1 Site Details'!D14="","",TRIM((C6)))</f>
        <v/>
      </c>
      <c r="J6" t="s">
        <v>512</v>
      </c>
      <c r="L6" s="500" t="str">
        <f>IF('Step 3.1 Site Details'!D14="","",J6)</f>
        <v/>
      </c>
      <c r="M6" s="545" t="str">
        <f>IF('Step 3.3 Heating System'!F16="","",J6)</f>
        <v/>
      </c>
      <c r="P6" s="799" t="s">
        <v>1872</v>
      </c>
      <c r="Q6" s="424" t="str">
        <f>IF('Step 3.1 Site Details'!D14="","",TRIM('Step 3.1 Site Details'!A14))</f>
        <v/>
      </c>
      <c r="R6" s="545"/>
      <c r="T6">
        <v>0</v>
      </c>
      <c r="V6" s="341" t="str">
        <f>'Step 3.1 Site Details'!C14</f>
        <v>Building 5</v>
      </c>
      <c r="X6" s="544" t="str">
        <f>IF('Step 3.1 Site Details'!D14="","",TRIM('Step 3.1 Site Details'!D14))</f>
        <v/>
      </c>
      <c r="Y6" s="545" t="str">
        <f>IF('Step 3.1 Site Details'!D14="","",(TRIM(X6)))</f>
        <v/>
      </c>
      <c r="AA6" t="str">
        <v/>
      </c>
    </row>
    <row r="7" spans="1:29" ht="13" x14ac:dyDescent="0.25">
      <c r="A7" s="341" t="str">
        <f>'Step 3.1 Site Details'!C15</f>
        <v>Building 6</v>
      </c>
      <c r="C7" s="500" t="str">
        <f>IF('Step 3.1 Site Details'!D15="","",TRIM('Step 3.1 Site Details'!D15))</f>
        <v/>
      </c>
      <c r="D7" s="544" t="str">
        <f t="shared" si="0"/>
        <v/>
      </c>
      <c r="E7" s="545" t="str">
        <f>IF('Step 3.1 Site Details'!D15="","",TRIM((C7)))</f>
        <v/>
      </c>
      <c r="J7" t="s">
        <v>513</v>
      </c>
      <c r="L7" s="500" t="str">
        <f>IF('Step 3.1 Site Details'!D15="","",J7)</f>
        <v/>
      </c>
      <c r="M7" s="545" t="str">
        <f>IF('Step 3.3 Heating System'!F17="","",J7)</f>
        <v/>
      </c>
      <c r="P7" s="799" t="s">
        <v>1873</v>
      </c>
      <c r="Q7" s="424" t="str">
        <f>IF('Step 3.1 Site Details'!D15="","",TRIM('Step 3.1 Site Details'!A15))</f>
        <v/>
      </c>
      <c r="R7" s="545"/>
      <c r="T7">
        <v>0</v>
      </c>
      <c r="V7" s="341" t="str">
        <f>'Step 3.1 Site Details'!C15</f>
        <v>Building 6</v>
      </c>
      <c r="X7" s="544" t="str">
        <f>IF('Step 3.1 Site Details'!D15="","",TRIM('Step 3.1 Site Details'!D15))</f>
        <v/>
      </c>
      <c r="Y7" s="545" t="str">
        <f>IF('Step 3.1 Site Details'!D15="","",(TRIM(X7)))</f>
        <v/>
      </c>
      <c r="AA7" t="str">
        <v/>
      </c>
    </row>
    <row r="8" spans="1:29" ht="13" x14ac:dyDescent="0.25">
      <c r="A8" s="341" t="str">
        <f>'Step 3.1 Site Details'!C16</f>
        <v>Building 7</v>
      </c>
      <c r="C8" s="500" t="str">
        <f>IF('Step 3.1 Site Details'!D16="","",TRIM('Step 3.1 Site Details'!D16))</f>
        <v/>
      </c>
      <c r="D8" s="544" t="str">
        <f t="shared" si="0"/>
        <v/>
      </c>
      <c r="E8" s="545" t="str">
        <f>IF('Step 3.1 Site Details'!D16="","",TRIM((C8)))</f>
        <v/>
      </c>
      <c r="J8" t="s">
        <v>514</v>
      </c>
      <c r="L8" s="500" t="str">
        <f>IF('Step 3.1 Site Details'!D16="","",J8)</f>
        <v/>
      </c>
      <c r="M8" s="545" t="str">
        <f>IF('Step 3.3 Heating System'!F18="","",J8)</f>
        <v/>
      </c>
      <c r="P8" s="799" t="s">
        <v>1874</v>
      </c>
      <c r="Q8" s="424" t="str">
        <f>IF('Step 3.1 Site Details'!D16="","",TRIM('Step 3.1 Site Details'!A16))</f>
        <v/>
      </c>
      <c r="R8" s="545"/>
      <c r="T8">
        <v>0</v>
      </c>
      <c r="V8" s="341" t="str">
        <f>'Step 3.1 Site Details'!C16</f>
        <v>Building 7</v>
      </c>
      <c r="X8" s="544" t="str">
        <f>IF('Step 3.1 Site Details'!D16="","",TRIM('Step 3.1 Site Details'!D16))</f>
        <v/>
      </c>
      <c r="Y8" s="545" t="str">
        <f>IF('Step 3.1 Site Details'!D16="","",(TRIM(X8)))</f>
        <v/>
      </c>
      <c r="AA8" t="str">
        <v/>
      </c>
    </row>
    <row r="9" spans="1:29" ht="13" x14ac:dyDescent="0.25">
      <c r="A9" s="341" t="str">
        <f>'Step 3.1 Site Details'!C17</f>
        <v>Building 8</v>
      </c>
      <c r="C9" s="500" t="str">
        <f>IF('Step 3.1 Site Details'!D17="","",TRIM('Step 3.1 Site Details'!D17))</f>
        <v/>
      </c>
      <c r="D9" s="544" t="str">
        <f t="shared" si="0"/>
        <v/>
      </c>
      <c r="E9" s="545" t="str">
        <f>IF('Step 3.1 Site Details'!D17="","",TRIM((C9)))</f>
        <v/>
      </c>
      <c r="J9" t="s">
        <v>515</v>
      </c>
      <c r="L9" s="500" t="str">
        <f>IF('Step 3.1 Site Details'!D17="","",J9)</f>
        <v/>
      </c>
      <c r="M9" s="545" t="str">
        <f>IF('Step 3.3 Heating System'!F19="","",J9)</f>
        <v/>
      </c>
      <c r="P9" s="799" t="s">
        <v>1875</v>
      </c>
      <c r="Q9" s="424" t="str">
        <f>IF('Step 3.1 Site Details'!D17="","",TRIM('Step 3.1 Site Details'!A17))</f>
        <v/>
      </c>
      <c r="R9" s="545"/>
      <c r="T9">
        <v>0</v>
      </c>
      <c r="V9" s="341" t="str">
        <f>'Step 3.1 Site Details'!C17</f>
        <v>Building 8</v>
      </c>
      <c r="X9" s="544" t="str">
        <f>IF('Step 3.1 Site Details'!D17="","",TRIM('Step 3.1 Site Details'!D17))</f>
        <v/>
      </c>
      <c r="Y9" s="545" t="str">
        <f>IF('Step 3.1 Site Details'!D17="","",(TRIM(X9)))</f>
        <v/>
      </c>
      <c r="AA9" t="str">
        <v/>
      </c>
    </row>
    <row r="10" spans="1:29" ht="13" x14ac:dyDescent="0.25">
      <c r="A10" s="341" t="str">
        <f>'Step 3.1 Site Details'!C18</f>
        <v>Building 9</v>
      </c>
      <c r="C10" s="500" t="str">
        <f>IF('Step 3.1 Site Details'!D18="","",TRIM('Step 3.1 Site Details'!D18))</f>
        <v/>
      </c>
      <c r="D10" s="544" t="str">
        <f t="shared" si="0"/>
        <v/>
      </c>
      <c r="E10" s="545" t="str">
        <f>IF('Step 3.1 Site Details'!D18="","",TRIM((C10)))</f>
        <v/>
      </c>
      <c r="J10" t="s">
        <v>516</v>
      </c>
      <c r="L10" s="500" t="str">
        <f>IF('Step 3.1 Site Details'!D18="","",J10)</f>
        <v/>
      </c>
      <c r="M10" s="545" t="str">
        <f>IF('Step 3.3 Heating System'!F20="","",J10)</f>
        <v/>
      </c>
      <c r="P10" s="799" t="s">
        <v>1876</v>
      </c>
      <c r="Q10" s="424" t="str">
        <f>IF('Step 3.1 Site Details'!D18="","",TRIM('Step 3.1 Site Details'!A18))</f>
        <v/>
      </c>
      <c r="R10" s="545"/>
      <c r="T10">
        <v>0</v>
      </c>
      <c r="V10" s="341" t="str">
        <f>'Step 3.1 Site Details'!C18</f>
        <v>Building 9</v>
      </c>
      <c r="X10" s="544" t="str">
        <f>IF('Step 3.1 Site Details'!D18="","",TRIM('Step 3.1 Site Details'!D18))</f>
        <v/>
      </c>
      <c r="Y10" s="545" t="str">
        <f>IF('Step 3.1 Site Details'!D18="","",(TRIM(X10)))</f>
        <v/>
      </c>
      <c r="AA10" t="str">
        <v/>
      </c>
    </row>
    <row r="11" spans="1:29" ht="13" x14ac:dyDescent="0.25">
      <c r="A11" s="341" t="str">
        <f>'Step 3.1 Site Details'!C19</f>
        <v>Building 10</v>
      </c>
      <c r="C11" s="500" t="str">
        <f>IF('Step 3.1 Site Details'!D19="","",TRIM('Step 3.1 Site Details'!D19))</f>
        <v/>
      </c>
      <c r="D11" s="544" t="str">
        <f t="shared" si="0"/>
        <v/>
      </c>
      <c r="E11" s="545" t="str">
        <f>IF('Step 3.1 Site Details'!D19="","",TRIM((C11)))</f>
        <v/>
      </c>
      <c r="J11" t="s">
        <v>517</v>
      </c>
      <c r="L11" s="500" t="str">
        <f>IF('Step 3.1 Site Details'!D19="","",J11)</f>
        <v/>
      </c>
      <c r="M11" s="545" t="str">
        <f>IF('Step 3.3 Heating System'!F21="","",J11)</f>
        <v/>
      </c>
      <c r="P11" s="799" t="s">
        <v>1877</v>
      </c>
      <c r="Q11" s="424" t="str">
        <f>IF('Step 3.1 Site Details'!D19="","",TRIM('Step 3.1 Site Details'!A19))</f>
        <v/>
      </c>
      <c r="R11" s="545"/>
      <c r="T11">
        <v>0</v>
      </c>
      <c r="V11" s="341" t="str">
        <f>'Step 3.1 Site Details'!C19</f>
        <v>Building 10</v>
      </c>
      <c r="X11" s="544" t="str">
        <f>IF('Step 3.1 Site Details'!D19="","",TRIM('Step 3.1 Site Details'!D19))</f>
        <v/>
      </c>
      <c r="Y11" s="545" t="str">
        <f>IF('Step 3.1 Site Details'!D19="","",(TRIM(X11)))</f>
        <v/>
      </c>
      <c r="AA11" t="str">
        <v/>
      </c>
    </row>
    <row r="12" spans="1:29" ht="13" x14ac:dyDescent="0.25">
      <c r="A12" s="341" t="str">
        <f>'Step 3.1 Site Details'!C20</f>
        <v>Building 11</v>
      </c>
      <c r="C12" s="500" t="str">
        <f>IF('Step 3.1 Site Details'!D20="","",TRIM('Step 3.1 Site Details'!D20))</f>
        <v/>
      </c>
      <c r="D12" s="544" t="str">
        <f t="shared" si="0"/>
        <v/>
      </c>
      <c r="E12" s="545" t="str">
        <f>IF('Step 3.1 Site Details'!D20="","",TRIM((C12)))</f>
        <v/>
      </c>
      <c r="J12" t="s">
        <v>518</v>
      </c>
      <c r="L12" s="500" t="str">
        <f>IF('Step 3.1 Site Details'!D20="","",J12)</f>
        <v/>
      </c>
      <c r="M12" s="545" t="str">
        <f>IF('Step 3.3 Heating System'!F22="","",J12)</f>
        <v/>
      </c>
      <c r="P12" s="799" t="s">
        <v>1878</v>
      </c>
      <c r="Q12" s="424" t="str">
        <f>IF('Step 3.1 Site Details'!D20="","",TRIM('Step 3.1 Site Details'!A20))</f>
        <v/>
      </c>
      <c r="R12" s="545"/>
      <c r="T12">
        <v>0</v>
      </c>
      <c r="V12" s="341" t="str">
        <f>'Step 3.1 Site Details'!C20</f>
        <v>Building 11</v>
      </c>
      <c r="X12" s="544" t="str">
        <f>IF('Step 3.1 Site Details'!D20="","",TRIM('Step 3.1 Site Details'!D20))</f>
        <v/>
      </c>
      <c r="Y12" s="545" t="str">
        <f>IF('Step 3.1 Site Details'!D20="","",(TRIM(X12)))</f>
        <v/>
      </c>
      <c r="AA12" t="str">
        <v/>
      </c>
    </row>
    <row r="13" spans="1:29" ht="13" x14ac:dyDescent="0.25">
      <c r="A13" s="341" t="str">
        <f>'Step 3.1 Site Details'!C21</f>
        <v>Building 12</v>
      </c>
      <c r="C13" s="500" t="str">
        <f>IF('Step 3.1 Site Details'!D21="","",TRIM('Step 3.1 Site Details'!D21))</f>
        <v/>
      </c>
      <c r="D13" s="544" t="str">
        <f t="shared" si="0"/>
        <v/>
      </c>
      <c r="E13" s="545" t="str">
        <f>IF('Step 3.1 Site Details'!D21="","",TRIM((C13)))</f>
        <v/>
      </c>
      <c r="J13" t="s">
        <v>519</v>
      </c>
      <c r="L13" s="500" t="str">
        <f>IF('Step 3.1 Site Details'!D21="","",J13)</f>
        <v/>
      </c>
      <c r="M13" s="545" t="str">
        <f>IF('Step 3.3 Heating System'!F23="","",J13)</f>
        <v/>
      </c>
      <c r="P13" s="799" t="s">
        <v>1879</v>
      </c>
      <c r="Q13" s="424" t="str">
        <f>IF('Step 3.1 Site Details'!D21="","",TRIM('Step 3.1 Site Details'!A21))</f>
        <v/>
      </c>
      <c r="R13" s="545"/>
      <c r="T13">
        <v>0</v>
      </c>
      <c r="V13" s="341" t="str">
        <f>'Step 3.1 Site Details'!C21</f>
        <v>Building 12</v>
      </c>
      <c r="X13" s="544" t="str">
        <f>IF('Step 3.1 Site Details'!D21="","",TRIM('Step 3.1 Site Details'!D21))</f>
        <v/>
      </c>
      <c r="Y13" s="545" t="str">
        <f>IF('Step 3.1 Site Details'!D21="","",(TRIM(X13)))</f>
        <v/>
      </c>
      <c r="AA13" t="str">
        <v/>
      </c>
    </row>
    <row r="14" spans="1:29" ht="13" x14ac:dyDescent="0.25">
      <c r="A14" s="341" t="str">
        <f>'Step 3.1 Site Details'!C22</f>
        <v>Building 13</v>
      </c>
      <c r="C14" s="500" t="str">
        <f>IF('Step 3.1 Site Details'!D22="","",TRIM('Step 3.1 Site Details'!D22))</f>
        <v/>
      </c>
      <c r="D14" s="544" t="str">
        <f t="shared" si="0"/>
        <v/>
      </c>
      <c r="E14" s="545" t="str">
        <f>IF('Step 3.1 Site Details'!D22="","",TRIM((C14)))</f>
        <v/>
      </c>
      <c r="J14" t="s">
        <v>520</v>
      </c>
      <c r="L14" s="500" t="str">
        <f>IF('Step 3.1 Site Details'!D22="","",J14)</f>
        <v/>
      </c>
      <c r="M14" s="545" t="str">
        <f>IF('Step 3.3 Heating System'!F24="","",J14)</f>
        <v/>
      </c>
      <c r="P14" s="799" t="s">
        <v>1880</v>
      </c>
      <c r="Q14" s="424" t="str">
        <f>IF('Step 3.1 Site Details'!D22="","",TRIM('Step 3.1 Site Details'!A22))</f>
        <v/>
      </c>
      <c r="R14" s="545"/>
      <c r="T14">
        <v>0</v>
      </c>
      <c r="V14" s="341" t="str">
        <f>'Step 3.1 Site Details'!C22</f>
        <v>Building 13</v>
      </c>
      <c r="X14" s="544" t="str">
        <f>IF('Step 3.1 Site Details'!D22="","",TRIM('Step 3.1 Site Details'!D22))</f>
        <v/>
      </c>
      <c r="Y14" s="545" t="str">
        <f>IF('Step 3.1 Site Details'!D22="","",(TRIM(X14)))</f>
        <v/>
      </c>
      <c r="AA14" t="str">
        <v/>
      </c>
    </row>
    <row r="15" spans="1:29" ht="13" x14ac:dyDescent="0.25">
      <c r="A15" s="341" t="str">
        <f>'Step 3.1 Site Details'!C23</f>
        <v>Building 14</v>
      </c>
      <c r="C15" s="500" t="str">
        <f>IF('Step 3.1 Site Details'!D23="","",TRIM('Step 3.1 Site Details'!D23))</f>
        <v/>
      </c>
      <c r="D15" s="544" t="str">
        <f t="shared" si="0"/>
        <v/>
      </c>
      <c r="E15" s="545" t="str">
        <f>IF('Step 3.1 Site Details'!D23="","",TRIM((C15)))</f>
        <v/>
      </c>
      <c r="J15" t="s">
        <v>521</v>
      </c>
      <c r="L15" s="500" t="str">
        <f>IF('Step 3.1 Site Details'!D23="","",J15)</f>
        <v/>
      </c>
      <c r="M15" s="545" t="str">
        <f>IF('Step 3.3 Heating System'!F25="","",J15)</f>
        <v/>
      </c>
      <c r="P15" s="799" t="s">
        <v>1881</v>
      </c>
      <c r="Q15" s="424" t="str">
        <f>IF('Step 3.1 Site Details'!D23="","",TRIM('Step 3.1 Site Details'!A23))</f>
        <v/>
      </c>
      <c r="R15" s="545"/>
      <c r="T15">
        <v>0</v>
      </c>
      <c r="V15" s="341" t="str">
        <f>'Step 3.1 Site Details'!C23</f>
        <v>Building 14</v>
      </c>
      <c r="X15" s="544" t="str">
        <f>IF('Step 3.1 Site Details'!D23="","",TRIM('Step 3.1 Site Details'!D23))</f>
        <v/>
      </c>
      <c r="Y15" s="545" t="str">
        <f>IF('Step 3.1 Site Details'!D23="","",(TRIM(X15)))</f>
        <v/>
      </c>
      <c r="AA15" t="str">
        <v/>
      </c>
    </row>
    <row r="16" spans="1:29" ht="13" x14ac:dyDescent="0.25">
      <c r="A16" s="341" t="str">
        <f>'Step 3.1 Site Details'!C24</f>
        <v>Building 15</v>
      </c>
      <c r="C16" s="500" t="str">
        <f>IF('Step 3.1 Site Details'!D24="","",TRIM('Step 3.1 Site Details'!D24))</f>
        <v/>
      </c>
      <c r="D16" s="544" t="str">
        <f t="shared" si="0"/>
        <v/>
      </c>
      <c r="E16" s="545" t="str">
        <f>IF('Step 3.1 Site Details'!D24="","",TRIM((C16)))</f>
        <v/>
      </c>
      <c r="J16" t="s">
        <v>522</v>
      </c>
      <c r="L16" s="500" t="str">
        <f>IF('Step 3.1 Site Details'!D24="","",J16)</f>
        <v/>
      </c>
      <c r="M16" s="545" t="str">
        <f>IF('Step 3.3 Heating System'!F26="","",J16)</f>
        <v/>
      </c>
      <c r="P16" s="799" t="s">
        <v>1882</v>
      </c>
      <c r="Q16" s="424" t="str">
        <f>IF('Step 3.1 Site Details'!D24="","",TRIM('Step 3.1 Site Details'!A24))</f>
        <v/>
      </c>
      <c r="R16" s="545"/>
      <c r="T16">
        <v>0</v>
      </c>
      <c r="V16" s="341" t="str">
        <f>'Step 3.1 Site Details'!C24</f>
        <v>Building 15</v>
      </c>
      <c r="X16" s="544" t="str">
        <f>IF('Step 3.1 Site Details'!D24="","",TRIM('Step 3.1 Site Details'!D24))</f>
        <v/>
      </c>
      <c r="Y16" s="545" t="str">
        <f>IF('Step 3.1 Site Details'!D24="","",(TRIM(X16)))</f>
        <v/>
      </c>
      <c r="AA16" t="str">
        <v/>
      </c>
    </row>
    <row r="17" spans="1:27" ht="13" x14ac:dyDescent="0.25">
      <c r="A17" s="341" t="str">
        <f>'Step 3.1 Site Details'!C25</f>
        <v>Building 16</v>
      </c>
      <c r="C17" s="500" t="str">
        <f>IF('Step 3.1 Site Details'!D25="","",TRIM('Step 3.1 Site Details'!D25))</f>
        <v/>
      </c>
      <c r="D17" s="544" t="str">
        <f t="shared" si="0"/>
        <v/>
      </c>
      <c r="E17" s="545" t="str">
        <f>IF('Step 3.1 Site Details'!D25="","",TRIM((C17)))</f>
        <v/>
      </c>
      <c r="J17" t="s">
        <v>523</v>
      </c>
      <c r="L17" s="500" t="str">
        <f>IF('Step 3.1 Site Details'!D25="","",J17)</f>
        <v/>
      </c>
      <c r="M17" s="545" t="str">
        <f>IF('Step 3.3 Heating System'!F27="","",J17)</f>
        <v/>
      </c>
      <c r="P17" s="799" t="s">
        <v>1883</v>
      </c>
      <c r="Q17" s="424" t="str">
        <f>IF('Step 3.1 Site Details'!D25="","",TRIM('Step 3.1 Site Details'!A25))</f>
        <v/>
      </c>
      <c r="R17" s="545"/>
      <c r="T17">
        <v>0</v>
      </c>
      <c r="V17" s="341" t="str">
        <f>'Step 3.1 Site Details'!C25</f>
        <v>Building 16</v>
      </c>
      <c r="X17" s="544" t="str">
        <f>IF('Step 3.1 Site Details'!D25="","",TRIM('Step 3.1 Site Details'!D25))</f>
        <v/>
      </c>
      <c r="Y17" s="545" t="str">
        <f>IF('Step 3.1 Site Details'!D25="","",(TRIM(X17)))</f>
        <v/>
      </c>
      <c r="AA17" t="str">
        <v/>
      </c>
    </row>
    <row r="18" spans="1:27" ht="13" x14ac:dyDescent="0.25">
      <c r="A18" s="341" t="str">
        <f>'Step 3.1 Site Details'!C26</f>
        <v>Building 17</v>
      </c>
      <c r="C18" s="500" t="str">
        <f>IF('Step 3.1 Site Details'!D26="","",TRIM('Step 3.1 Site Details'!D26))</f>
        <v/>
      </c>
      <c r="D18" s="544" t="str">
        <f t="shared" si="0"/>
        <v/>
      </c>
      <c r="E18" s="545" t="str">
        <f>IF('Step 3.1 Site Details'!D26="","",TRIM((C18)))</f>
        <v/>
      </c>
      <c r="J18" t="s">
        <v>524</v>
      </c>
      <c r="L18" s="500" t="str">
        <f>IF('Step 3.1 Site Details'!D26="","",J18)</f>
        <v/>
      </c>
      <c r="M18" s="545" t="str">
        <f>IF('Step 3.3 Heating System'!F28="","",J18)</f>
        <v/>
      </c>
      <c r="P18" s="799" t="s">
        <v>1884</v>
      </c>
      <c r="Q18" s="424" t="str">
        <f>IF('Step 3.1 Site Details'!D26="","",TRIM('Step 3.1 Site Details'!A26))</f>
        <v/>
      </c>
      <c r="R18" s="545"/>
      <c r="T18">
        <v>0</v>
      </c>
      <c r="V18" s="341" t="str">
        <f>'Step 3.1 Site Details'!C26</f>
        <v>Building 17</v>
      </c>
      <c r="X18" s="544" t="str">
        <f>IF('Step 3.1 Site Details'!D26="","",TRIM('Step 3.1 Site Details'!D26))</f>
        <v/>
      </c>
      <c r="Y18" s="545" t="str">
        <f>IF('Step 3.1 Site Details'!D26="","",(TRIM(X18)))</f>
        <v/>
      </c>
      <c r="AA18" t="str">
        <v/>
      </c>
    </row>
    <row r="19" spans="1:27" ht="13" x14ac:dyDescent="0.25">
      <c r="A19" s="341" t="str">
        <f>'Step 3.1 Site Details'!C27</f>
        <v>Building 18</v>
      </c>
      <c r="C19" s="500" t="str">
        <f>IF('Step 3.1 Site Details'!D27="","",TRIM('Step 3.1 Site Details'!D27))</f>
        <v/>
      </c>
      <c r="D19" s="544" t="str">
        <f t="shared" si="0"/>
        <v/>
      </c>
      <c r="E19" s="545" t="str">
        <f>IF('Step 3.1 Site Details'!D27="","",TRIM((C19)))</f>
        <v/>
      </c>
      <c r="J19" t="s">
        <v>525</v>
      </c>
      <c r="L19" s="500" t="str">
        <f>IF('Step 3.1 Site Details'!D27="","",J19)</f>
        <v/>
      </c>
      <c r="M19" s="545" t="str">
        <f>IF('Step 3.3 Heating System'!F29="","",J19)</f>
        <v/>
      </c>
      <c r="P19" s="799" t="s">
        <v>1885</v>
      </c>
      <c r="Q19" s="424" t="str">
        <f>IF('Step 3.1 Site Details'!D27="","",TRIM('Step 3.1 Site Details'!A27))</f>
        <v/>
      </c>
      <c r="R19" s="545"/>
      <c r="T19">
        <v>0</v>
      </c>
      <c r="V19" s="341" t="str">
        <f>'Step 3.1 Site Details'!C27</f>
        <v>Building 18</v>
      </c>
      <c r="X19" s="544" t="str">
        <f>IF('Step 3.1 Site Details'!D27="","",TRIM('Step 3.1 Site Details'!D27))</f>
        <v/>
      </c>
      <c r="Y19" s="545" t="str">
        <f>IF('Step 3.1 Site Details'!D27="","",(TRIM(X19)))</f>
        <v/>
      </c>
      <c r="AA19" t="str">
        <v/>
      </c>
    </row>
    <row r="20" spans="1:27" ht="13" x14ac:dyDescent="0.25">
      <c r="A20" s="341" t="str">
        <f>'Step 3.1 Site Details'!C28</f>
        <v>Building 19</v>
      </c>
      <c r="C20" s="500" t="str">
        <f>IF('Step 3.1 Site Details'!D28="","",TRIM('Step 3.1 Site Details'!D28))</f>
        <v/>
      </c>
      <c r="D20" s="544" t="str">
        <f t="shared" si="0"/>
        <v/>
      </c>
      <c r="E20" s="545" t="str">
        <f>IF('Step 3.1 Site Details'!D28="","",TRIM((C20)))</f>
        <v/>
      </c>
      <c r="J20" t="s">
        <v>526</v>
      </c>
      <c r="L20" s="500" t="str">
        <f>IF('Step 3.1 Site Details'!D28="","",J20)</f>
        <v/>
      </c>
      <c r="M20" s="545" t="str">
        <f>IF('Step 3.3 Heating System'!F30="","",J20)</f>
        <v/>
      </c>
      <c r="P20" s="799" t="s">
        <v>1886</v>
      </c>
      <c r="Q20" s="424" t="str">
        <f>IF('Step 3.1 Site Details'!D28="","",TRIM('Step 3.1 Site Details'!A28))</f>
        <v/>
      </c>
      <c r="R20" s="545"/>
      <c r="T20">
        <v>0</v>
      </c>
      <c r="V20" s="341" t="str">
        <f>'Step 3.1 Site Details'!C28</f>
        <v>Building 19</v>
      </c>
      <c r="X20" s="544" t="str">
        <f>IF('Step 3.1 Site Details'!D28="","",TRIM('Step 3.1 Site Details'!D28))</f>
        <v/>
      </c>
      <c r="Y20" s="545" t="str">
        <f>IF('Step 3.1 Site Details'!D28="","",(TRIM(X20)))</f>
        <v/>
      </c>
      <c r="AA20" t="str">
        <v/>
      </c>
    </row>
    <row r="21" spans="1:27" ht="13" x14ac:dyDescent="0.25">
      <c r="A21" s="341" t="str">
        <f>'Step 3.1 Site Details'!C29</f>
        <v>Building 20</v>
      </c>
      <c r="C21" s="500" t="str">
        <f>IF('Step 3.1 Site Details'!D29="","",TRIM('Step 3.1 Site Details'!D29))</f>
        <v/>
      </c>
      <c r="D21" s="544" t="str">
        <f t="shared" si="0"/>
        <v/>
      </c>
      <c r="E21" s="545" t="str">
        <f>IF('Step 3.1 Site Details'!D29="","",TRIM((C21)))</f>
        <v/>
      </c>
      <c r="J21" t="s">
        <v>527</v>
      </c>
      <c r="L21" s="500" t="str">
        <f>IF('Step 3.1 Site Details'!D29="","",J21)</f>
        <v/>
      </c>
      <c r="M21" s="545" t="str">
        <f>IF('Step 3.3 Heating System'!F31="","",J21)</f>
        <v/>
      </c>
      <c r="P21" s="799" t="s">
        <v>1887</v>
      </c>
      <c r="Q21" s="424" t="str">
        <f>IF('Step 3.1 Site Details'!D29="","",TRIM('Step 3.1 Site Details'!A29))</f>
        <v/>
      </c>
      <c r="R21" s="545"/>
      <c r="T21">
        <v>0</v>
      </c>
      <c r="V21" s="341" t="str">
        <f>'Step 3.1 Site Details'!C29</f>
        <v>Building 20</v>
      </c>
      <c r="X21" s="544" t="str">
        <f>IF('Step 3.1 Site Details'!D29="","",TRIM('Step 3.1 Site Details'!D29))</f>
        <v/>
      </c>
      <c r="Y21" s="545" t="str">
        <f>IF('Step 3.1 Site Details'!D29="","",(TRIM(X21)))</f>
        <v/>
      </c>
      <c r="AA21" t="str">
        <v/>
      </c>
    </row>
    <row r="22" spans="1:27" ht="13" x14ac:dyDescent="0.25">
      <c r="A22" s="341" t="str">
        <f>'Step 3.1 Site Details'!C30</f>
        <v>Building 21</v>
      </c>
      <c r="C22" s="500" t="str">
        <f>IF('Step 3.1 Site Details'!D30="","",TRIM('Step 3.1 Site Details'!D30))</f>
        <v/>
      </c>
      <c r="D22" s="544" t="str">
        <f t="shared" si="0"/>
        <v/>
      </c>
      <c r="E22" s="545" t="str">
        <f>IF('Step 3.1 Site Details'!D30="","",TRIM((C22)))</f>
        <v/>
      </c>
      <c r="J22" t="s">
        <v>528</v>
      </c>
      <c r="L22" s="500" t="str">
        <f>IF('Step 3.1 Site Details'!D30="","",J22)</f>
        <v/>
      </c>
      <c r="M22" s="545" t="str">
        <f>IF('Step 3.3 Heating System'!F32="","",J22)</f>
        <v/>
      </c>
      <c r="P22" s="799" t="s">
        <v>1888</v>
      </c>
      <c r="Q22" s="424" t="str">
        <f>IF('Step 3.1 Site Details'!D30="","",TRIM('Step 3.1 Site Details'!A30))</f>
        <v/>
      </c>
      <c r="R22" s="545"/>
      <c r="T22">
        <v>0</v>
      </c>
      <c r="V22" s="341" t="str">
        <f>'Step 3.1 Site Details'!C30</f>
        <v>Building 21</v>
      </c>
      <c r="X22" s="544" t="str">
        <f>IF('Step 3.1 Site Details'!D30="","",TRIM('Step 3.1 Site Details'!D30))</f>
        <v/>
      </c>
      <c r="Y22" s="545" t="str">
        <f>IF('Step 3.1 Site Details'!D30="","",(TRIM(X22)))</f>
        <v/>
      </c>
      <c r="AA22" t="str">
        <v/>
      </c>
    </row>
    <row r="23" spans="1:27" ht="13" x14ac:dyDescent="0.25">
      <c r="A23" s="341" t="str">
        <f>'Step 3.1 Site Details'!C31</f>
        <v>Building 22</v>
      </c>
      <c r="C23" s="500" t="str">
        <f>IF('Step 3.1 Site Details'!D31="","",TRIM('Step 3.1 Site Details'!D31))</f>
        <v/>
      </c>
      <c r="D23" s="544" t="str">
        <f t="shared" si="0"/>
        <v/>
      </c>
      <c r="E23" s="545" t="str">
        <f>IF('Step 3.1 Site Details'!D31="","",TRIM((C23)))</f>
        <v/>
      </c>
      <c r="J23" t="s">
        <v>529</v>
      </c>
      <c r="L23" s="500" t="str">
        <f>IF('Step 3.1 Site Details'!D31="","",J23)</f>
        <v/>
      </c>
      <c r="M23" s="545" t="str">
        <f>IF('Step 3.3 Heating System'!F33="","",J23)</f>
        <v/>
      </c>
      <c r="P23" s="799" t="s">
        <v>1889</v>
      </c>
      <c r="Q23" s="424" t="str">
        <f>IF('Step 3.1 Site Details'!D31="","",TRIM('Step 3.1 Site Details'!A31))</f>
        <v/>
      </c>
      <c r="R23" s="545"/>
      <c r="T23">
        <v>0</v>
      </c>
      <c r="V23" s="341" t="str">
        <f>'Step 3.1 Site Details'!C31</f>
        <v>Building 22</v>
      </c>
      <c r="X23" s="544" t="str">
        <f>IF('Step 3.1 Site Details'!D31="","",TRIM('Step 3.1 Site Details'!D31))</f>
        <v/>
      </c>
      <c r="Y23" s="545" t="str">
        <f>IF('Step 3.1 Site Details'!D31="","",(TRIM(X23)))</f>
        <v/>
      </c>
      <c r="AA23" t="str">
        <v/>
      </c>
    </row>
    <row r="24" spans="1:27" ht="13" x14ac:dyDescent="0.25">
      <c r="A24" s="341" t="str">
        <f>'Step 3.1 Site Details'!C32</f>
        <v>Building 23</v>
      </c>
      <c r="C24" s="500" t="str">
        <f>IF('Step 3.1 Site Details'!D32="","",TRIM('Step 3.1 Site Details'!D32))</f>
        <v/>
      </c>
      <c r="D24" s="544" t="str">
        <f t="shared" si="0"/>
        <v/>
      </c>
      <c r="E24" s="545" t="str">
        <f>IF('Step 3.1 Site Details'!D32="","",TRIM((C24)))</f>
        <v/>
      </c>
      <c r="J24" t="s">
        <v>530</v>
      </c>
      <c r="L24" s="500" t="str">
        <f>IF('Step 3.1 Site Details'!D32="","",J24)</f>
        <v/>
      </c>
      <c r="M24" s="545" t="str">
        <f>IF('Step 3.3 Heating System'!F34="","",J24)</f>
        <v/>
      </c>
      <c r="P24" s="799" t="s">
        <v>1890</v>
      </c>
      <c r="Q24" s="424" t="str">
        <f>IF('Step 3.1 Site Details'!D32="","",TRIM('Step 3.1 Site Details'!A32))</f>
        <v/>
      </c>
      <c r="R24" s="545"/>
      <c r="T24">
        <v>0</v>
      </c>
      <c r="V24" s="341" t="str">
        <f>'Step 3.1 Site Details'!C32</f>
        <v>Building 23</v>
      </c>
      <c r="X24" s="544" t="str">
        <f>IF('Step 3.1 Site Details'!D32="","",TRIM('Step 3.1 Site Details'!D32))</f>
        <v/>
      </c>
      <c r="Y24" s="545" t="str">
        <f>IF('Step 3.1 Site Details'!D32="","",(TRIM(X24)))</f>
        <v/>
      </c>
      <c r="AA24" t="str">
        <v/>
      </c>
    </row>
    <row r="25" spans="1:27" ht="13" x14ac:dyDescent="0.25">
      <c r="A25" s="341" t="str">
        <f>'Step 3.1 Site Details'!C33</f>
        <v>Building 24</v>
      </c>
      <c r="C25" s="500" t="str">
        <f>IF('Step 3.1 Site Details'!D33="","",TRIM('Step 3.1 Site Details'!D33))</f>
        <v/>
      </c>
      <c r="D25" s="544" t="str">
        <f t="shared" si="0"/>
        <v/>
      </c>
      <c r="E25" s="545" t="str">
        <f>IF('Step 3.1 Site Details'!D33="","",TRIM((C25)))</f>
        <v/>
      </c>
      <c r="J25" t="s">
        <v>531</v>
      </c>
      <c r="L25" s="500" t="str">
        <f>IF('Step 3.1 Site Details'!D33="","",J25)</f>
        <v/>
      </c>
      <c r="M25" s="545" t="str">
        <f>IF('Step 3.3 Heating System'!F35="","",J25)</f>
        <v/>
      </c>
      <c r="P25" s="799" t="s">
        <v>1891</v>
      </c>
      <c r="Q25" s="424" t="str">
        <f>IF('Step 3.1 Site Details'!D33="","",TRIM('Step 3.1 Site Details'!A33))</f>
        <v/>
      </c>
      <c r="R25" s="545"/>
      <c r="T25">
        <v>0</v>
      </c>
      <c r="V25" s="341" t="str">
        <f>'Step 3.1 Site Details'!C33</f>
        <v>Building 24</v>
      </c>
      <c r="X25" s="544" t="str">
        <f>IF('Step 3.1 Site Details'!D33="","",TRIM('Step 3.1 Site Details'!D33))</f>
        <v/>
      </c>
      <c r="Y25" s="545" t="str">
        <f>IF('Step 3.1 Site Details'!D33="","",(TRIM(X25)))</f>
        <v/>
      </c>
      <c r="AA25" t="str">
        <v/>
      </c>
    </row>
    <row r="26" spans="1:27" ht="13" x14ac:dyDescent="0.25">
      <c r="A26" s="341" t="str">
        <f>'Step 3.1 Site Details'!C34</f>
        <v>Building 25</v>
      </c>
      <c r="C26" s="500" t="str">
        <f>IF('Step 3.1 Site Details'!D34="","",TRIM('Step 3.1 Site Details'!D34))</f>
        <v/>
      </c>
      <c r="D26" s="544" t="str">
        <f t="shared" si="0"/>
        <v/>
      </c>
      <c r="E26" s="545" t="str">
        <f>IF('Step 3.1 Site Details'!D34="","",TRIM((C26)))</f>
        <v/>
      </c>
      <c r="J26" t="s">
        <v>533</v>
      </c>
      <c r="L26" s="500" t="str">
        <f>IF('Step 3.1 Site Details'!D34="","",J26)</f>
        <v/>
      </c>
      <c r="M26" s="545" t="str">
        <f>IF('Step 3.3 Heating System'!F36="","",J26)</f>
        <v/>
      </c>
      <c r="P26" s="799" t="s">
        <v>1892</v>
      </c>
      <c r="Q26" s="424" t="str">
        <f>IF('Step 3.1 Site Details'!D34="","",TRIM('Step 3.1 Site Details'!A34))</f>
        <v/>
      </c>
      <c r="R26" s="545"/>
      <c r="T26">
        <v>0</v>
      </c>
      <c r="V26" s="341" t="str">
        <f>'Step 3.1 Site Details'!C34</f>
        <v>Building 25</v>
      </c>
      <c r="X26" s="544" t="str">
        <f>IF('Step 3.1 Site Details'!D34="","",TRIM('Step 3.1 Site Details'!D34))</f>
        <v/>
      </c>
      <c r="Y26" s="545" t="str">
        <f>IF('Step 3.1 Site Details'!D34="","",(TRIM(X26)))</f>
        <v/>
      </c>
      <c r="AA26" t="str">
        <v/>
      </c>
    </row>
    <row r="27" spans="1:27" ht="13" x14ac:dyDescent="0.25">
      <c r="A27" s="341" t="str">
        <f>'Step 3.1 Site Details'!C35</f>
        <v>Building 26</v>
      </c>
      <c r="C27" s="500" t="str">
        <f>IF('Step 3.1 Site Details'!D35="","",TRIM('Step 3.1 Site Details'!D35))</f>
        <v/>
      </c>
      <c r="D27" s="544" t="str">
        <f t="shared" si="0"/>
        <v/>
      </c>
      <c r="E27" s="545" t="str">
        <f>IF('Step 3.1 Site Details'!D35="","",TRIM((C27)))</f>
        <v/>
      </c>
      <c r="J27" t="s">
        <v>534</v>
      </c>
      <c r="L27" s="500" t="str">
        <f>IF('Step 3.1 Site Details'!D35="","",J27)</f>
        <v/>
      </c>
      <c r="M27" s="545" t="str">
        <f>IF('Step 3.3 Heating System'!F37="","",J27)</f>
        <v/>
      </c>
      <c r="P27" s="799" t="s">
        <v>1893</v>
      </c>
      <c r="Q27" s="424" t="str">
        <f>IF('Step 3.1 Site Details'!D35="","",TRIM('Step 3.1 Site Details'!A35))</f>
        <v/>
      </c>
      <c r="R27" s="545"/>
      <c r="T27">
        <v>0</v>
      </c>
      <c r="V27" s="341" t="str">
        <f>'Step 3.1 Site Details'!C35</f>
        <v>Building 26</v>
      </c>
      <c r="X27" s="544" t="str">
        <f>IF('Step 3.1 Site Details'!D35="","",TRIM('Step 3.1 Site Details'!D35))</f>
        <v/>
      </c>
      <c r="Y27" s="545" t="str">
        <f>IF('Step 3.1 Site Details'!D35="","",(TRIM(X27)))</f>
        <v/>
      </c>
      <c r="AA27" t="str">
        <v/>
      </c>
    </row>
    <row r="28" spans="1:27" ht="13" x14ac:dyDescent="0.25">
      <c r="A28" s="341" t="str">
        <f>'Step 3.1 Site Details'!C36</f>
        <v>Building 27</v>
      </c>
      <c r="C28" s="500" t="str">
        <f>IF('Step 3.1 Site Details'!D36="","",TRIM('Step 3.1 Site Details'!D36))</f>
        <v/>
      </c>
      <c r="D28" s="544" t="str">
        <f t="shared" si="0"/>
        <v/>
      </c>
      <c r="E28" s="545" t="str">
        <f>IF('Step 3.1 Site Details'!D36="","",TRIM((C28)))</f>
        <v/>
      </c>
      <c r="J28" t="s">
        <v>535</v>
      </c>
      <c r="L28" s="500" t="str">
        <f>IF('Step 3.1 Site Details'!D36="","",J28)</f>
        <v/>
      </c>
      <c r="M28" s="545" t="str">
        <f>IF('Step 3.3 Heating System'!F38="","",J28)</f>
        <v/>
      </c>
      <c r="P28" s="799" t="s">
        <v>1894</v>
      </c>
      <c r="Q28" s="424" t="str">
        <f>IF('Step 3.1 Site Details'!D36="","",TRIM('Step 3.1 Site Details'!A36))</f>
        <v/>
      </c>
      <c r="R28" s="545"/>
      <c r="T28">
        <v>0</v>
      </c>
      <c r="V28" s="341" t="str">
        <f>'Step 3.1 Site Details'!C36</f>
        <v>Building 27</v>
      </c>
      <c r="X28" s="544" t="str">
        <f>IF('Step 3.1 Site Details'!D36="","",TRIM('Step 3.1 Site Details'!D36))</f>
        <v/>
      </c>
      <c r="Y28" s="545" t="str">
        <f>IF('Step 3.1 Site Details'!D36="","",(TRIM(X28)))</f>
        <v/>
      </c>
      <c r="AA28" t="str">
        <v/>
      </c>
    </row>
    <row r="29" spans="1:27" ht="13" x14ac:dyDescent="0.25">
      <c r="A29" s="341" t="str">
        <f>'Step 3.1 Site Details'!C37</f>
        <v>Building 28</v>
      </c>
      <c r="C29" s="500" t="str">
        <f>IF('Step 3.1 Site Details'!D37="","",TRIM('Step 3.1 Site Details'!D37))</f>
        <v/>
      </c>
      <c r="D29" s="544" t="str">
        <f t="shared" si="0"/>
        <v/>
      </c>
      <c r="E29" s="545" t="str">
        <f>IF('Step 3.1 Site Details'!D37="","",TRIM((C29)))</f>
        <v/>
      </c>
      <c r="J29" t="s">
        <v>536</v>
      </c>
      <c r="L29" s="500" t="str">
        <f>IF('Step 3.1 Site Details'!D37="","",J29)</f>
        <v/>
      </c>
      <c r="M29" s="545" t="str">
        <f>IF('Step 3.3 Heating System'!F39="","",J29)</f>
        <v/>
      </c>
      <c r="P29" s="799" t="s">
        <v>1895</v>
      </c>
      <c r="Q29" s="424" t="str">
        <f>IF('Step 3.1 Site Details'!D37="","",TRIM('Step 3.1 Site Details'!A37))</f>
        <v/>
      </c>
      <c r="R29" s="545"/>
      <c r="T29">
        <v>0</v>
      </c>
      <c r="V29" s="341" t="str">
        <f>'Step 3.1 Site Details'!C37</f>
        <v>Building 28</v>
      </c>
      <c r="X29" s="544" t="str">
        <f>IF('Step 3.1 Site Details'!D37="","",TRIM('Step 3.1 Site Details'!D37))</f>
        <v/>
      </c>
      <c r="Y29" s="545" t="str">
        <f>IF('Step 3.1 Site Details'!D37="","",(TRIM(X29)))</f>
        <v/>
      </c>
      <c r="AA29" t="str">
        <v/>
      </c>
    </row>
    <row r="30" spans="1:27" ht="13" x14ac:dyDescent="0.25">
      <c r="A30" s="341" t="str">
        <f>'Step 3.1 Site Details'!C38</f>
        <v>Building 29</v>
      </c>
      <c r="C30" s="500" t="str">
        <f>IF('Step 3.1 Site Details'!D38="","",TRIM('Step 3.1 Site Details'!D38))</f>
        <v/>
      </c>
      <c r="D30" s="544" t="str">
        <f t="shared" si="0"/>
        <v/>
      </c>
      <c r="E30" s="545" t="str">
        <f>IF('Step 3.1 Site Details'!D38="","",TRIM((C30)))</f>
        <v/>
      </c>
      <c r="J30" t="s">
        <v>537</v>
      </c>
      <c r="L30" s="500" t="str">
        <f>IF('Step 3.1 Site Details'!D38="","",J30)</f>
        <v/>
      </c>
      <c r="M30" s="545" t="str">
        <f>IF('Step 3.3 Heating System'!F40="","",J30)</f>
        <v/>
      </c>
      <c r="P30" s="799" t="s">
        <v>1896</v>
      </c>
      <c r="Q30" s="424" t="str">
        <f>IF('Step 3.1 Site Details'!D38="","",TRIM('Step 3.1 Site Details'!A38))</f>
        <v/>
      </c>
      <c r="R30" s="545"/>
      <c r="T30">
        <v>0</v>
      </c>
      <c r="V30" s="341" t="str">
        <f>'Step 3.1 Site Details'!C38</f>
        <v>Building 29</v>
      </c>
      <c r="X30" s="544" t="str">
        <f>IF('Step 3.1 Site Details'!D38="","",TRIM('Step 3.1 Site Details'!D38))</f>
        <v/>
      </c>
      <c r="Y30" s="545" t="str">
        <f>IF('Step 3.1 Site Details'!D38="","",(TRIM(X30)))</f>
        <v/>
      </c>
      <c r="AA30" t="str">
        <v/>
      </c>
    </row>
    <row r="31" spans="1:27" ht="13" x14ac:dyDescent="0.25">
      <c r="A31" s="341" t="str">
        <f>'Step 3.1 Site Details'!C39</f>
        <v>Building 30</v>
      </c>
      <c r="C31" s="500" t="str">
        <f>IF('Step 3.1 Site Details'!D39="","",TRIM('Step 3.1 Site Details'!D39))</f>
        <v/>
      </c>
      <c r="D31" s="544" t="str">
        <f t="shared" si="0"/>
        <v/>
      </c>
      <c r="E31" s="545" t="str">
        <f>IF('Step 3.1 Site Details'!D39="","",TRIM((C31)))</f>
        <v/>
      </c>
      <c r="J31" t="s">
        <v>538</v>
      </c>
      <c r="L31" s="500" t="str">
        <f>IF('Step 3.1 Site Details'!D39="","",J31)</f>
        <v/>
      </c>
      <c r="M31" s="545" t="str">
        <f>IF('Step 3.3 Heating System'!F41="","",J31)</f>
        <v/>
      </c>
      <c r="P31" s="799" t="s">
        <v>1897</v>
      </c>
      <c r="Q31" s="424" t="str">
        <f>IF('Step 3.1 Site Details'!D39="","",TRIM('Step 3.1 Site Details'!A39))</f>
        <v/>
      </c>
      <c r="R31" s="545"/>
      <c r="T31">
        <v>0</v>
      </c>
      <c r="V31" s="341" t="str">
        <f>'Step 3.1 Site Details'!C39</f>
        <v>Building 30</v>
      </c>
      <c r="X31" s="544" t="str">
        <f>IF('Step 3.1 Site Details'!D39="","",TRIM('Step 3.1 Site Details'!D39))</f>
        <v/>
      </c>
      <c r="Y31" s="545" t="str">
        <f>IF('Step 3.1 Site Details'!D39="","",(TRIM(X31)))</f>
        <v/>
      </c>
      <c r="AA31" t="str">
        <v/>
      </c>
    </row>
    <row r="32" spans="1:27" ht="13" x14ac:dyDescent="0.25">
      <c r="A32" s="341" t="str">
        <f>'Step 3.1 Site Details'!C40</f>
        <v>Building 31</v>
      </c>
      <c r="C32" s="500" t="str">
        <f>IF('Step 3.1 Site Details'!D40="","",TRIM('Step 3.1 Site Details'!D40))</f>
        <v/>
      </c>
      <c r="D32" s="544" t="str">
        <f t="shared" si="0"/>
        <v/>
      </c>
      <c r="E32" s="545" t="str">
        <f>IF('Step 3.1 Site Details'!D40="","",TRIM((C32)))</f>
        <v/>
      </c>
      <c r="J32" t="s">
        <v>539</v>
      </c>
      <c r="L32" s="500" t="str">
        <f>IF('Step 3.1 Site Details'!D40="","",J32)</f>
        <v/>
      </c>
      <c r="M32" s="545" t="str">
        <f>IF('Step 3.3 Heating System'!F42="","",J32)</f>
        <v/>
      </c>
      <c r="P32" s="799" t="s">
        <v>1898</v>
      </c>
      <c r="Q32" s="424" t="str">
        <f>IF('Step 3.1 Site Details'!D40="","",TRIM('Step 3.1 Site Details'!A40))</f>
        <v/>
      </c>
      <c r="R32" s="545"/>
      <c r="T32">
        <v>0</v>
      </c>
      <c r="V32" s="341" t="str">
        <f>'Step 3.1 Site Details'!C40</f>
        <v>Building 31</v>
      </c>
      <c r="X32" s="544" t="str">
        <f>IF('Step 3.1 Site Details'!D40="","",TRIM('Step 3.1 Site Details'!D40))</f>
        <v/>
      </c>
      <c r="Y32" s="545" t="str">
        <f>IF('Step 3.1 Site Details'!D40="","",(TRIM(X32)))</f>
        <v/>
      </c>
      <c r="AA32" t="str">
        <v/>
      </c>
    </row>
    <row r="33" spans="1:27" ht="13" x14ac:dyDescent="0.25">
      <c r="A33" s="341" t="str">
        <f>'Step 3.1 Site Details'!C41</f>
        <v>Building 32</v>
      </c>
      <c r="C33" s="500" t="str">
        <f>IF('Step 3.1 Site Details'!D41="","",TRIM('Step 3.1 Site Details'!D41))</f>
        <v/>
      </c>
      <c r="D33" s="544" t="str">
        <f t="shared" si="0"/>
        <v/>
      </c>
      <c r="E33" s="545" t="str">
        <f>IF('Step 3.1 Site Details'!D41="","",TRIM((C33)))</f>
        <v/>
      </c>
      <c r="J33" t="s">
        <v>540</v>
      </c>
      <c r="L33" s="500" t="str">
        <f>IF('Step 3.1 Site Details'!D41="","",J33)</f>
        <v/>
      </c>
      <c r="M33" s="545" t="str">
        <f>IF('Step 3.3 Heating System'!F43="","",J33)</f>
        <v/>
      </c>
      <c r="P33" s="799" t="s">
        <v>1899</v>
      </c>
      <c r="Q33" s="424" t="str">
        <f>IF('Step 3.1 Site Details'!D41="","",TRIM('Step 3.1 Site Details'!A41))</f>
        <v/>
      </c>
      <c r="R33" s="545"/>
      <c r="T33">
        <v>0</v>
      </c>
      <c r="V33" s="341" t="str">
        <f>'Step 3.1 Site Details'!C41</f>
        <v>Building 32</v>
      </c>
      <c r="X33" s="544" t="str">
        <f>IF('Step 3.1 Site Details'!D41="","",TRIM('Step 3.1 Site Details'!D41))</f>
        <v/>
      </c>
      <c r="Y33" s="545" t="str">
        <f>IF('Step 3.1 Site Details'!D41="","",(TRIM(X33)))</f>
        <v/>
      </c>
      <c r="AA33" t="str">
        <v/>
      </c>
    </row>
    <row r="34" spans="1:27" ht="13" x14ac:dyDescent="0.25">
      <c r="A34" s="341" t="str">
        <f>'Step 3.1 Site Details'!C42</f>
        <v>Building 33</v>
      </c>
      <c r="C34" s="500" t="str">
        <f>IF('Step 3.1 Site Details'!D42="","",TRIM('Step 3.1 Site Details'!D42))</f>
        <v/>
      </c>
      <c r="D34" s="544" t="str">
        <f t="shared" si="0"/>
        <v/>
      </c>
      <c r="E34" s="545" t="str">
        <f>IF('Step 3.1 Site Details'!D42="","",TRIM((C34)))</f>
        <v/>
      </c>
      <c r="J34" t="s">
        <v>541</v>
      </c>
      <c r="L34" s="500" t="str">
        <f>IF('Step 3.1 Site Details'!D42="","",J34)</f>
        <v/>
      </c>
      <c r="M34" s="545" t="str">
        <f>IF('Step 3.3 Heating System'!F44="","",J34)</f>
        <v/>
      </c>
      <c r="P34" s="799" t="s">
        <v>1900</v>
      </c>
      <c r="Q34" s="424" t="str">
        <f>IF('Step 3.1 Site Details'!D42="","",TRIM('Step 3.1 Site Details'!A42))</f>
        <v/>
      </c>
      <c r="R34" s="545"/>
      <c r="T34">
        <v>0</v>
      </c>
      <c r="V34" s="341" t="str">
        <f>'Step 3.1 Site Details'!C42</f>
        <v>Building 33</v>
      </c>
      <c r="X34" s="544" t="str">
        <f>IF('Step 3.1 Site Details'!D42="","",TRIM('Step 3.1 Site Details'!D42))</f>
        <v/>
      </c>
      <c r="Y34" s="545" t="str">
        <f>IF('Step 3.1 Site Details'!D42="","",(TRIM(X34)))</f>
        <v/>
      </c>
      <c r="AA34" t="str">
        <v/>
      </c>
    </row>
    <row r="35" spans="1:27" ht="13" x14ac:dyDescent="0.25">
      <c r="A35" s="341" t="str">
        <f>'Step 3.1 Site Details'!C43</f>
        <v>Building 34</v>
      </c>
      <c r="C35" s="500" t="str">
        <f>IF('Step 3.1 Site Details'!D43="","",TRIM('Step 3.1 Site Details'!D43))</f>
        <v/>
      </c>
      <c r="D35" s="544" t="str">
        <f t="shared" si="0"/>
        <v/>
      </c>
      <c r="E35" s="545" t="str">
        <f>IF('Step 3.1 Site Details'!D43="","",TRIM((C35)))</f>
        <v/>
      </c>
      <c r="J35" t="s">
        <v>542</v>
      </c>
      <c r="L35" s="500" t="str">
        <f>IF('Step 3.1 Site Details'!D43="","",J35)</f>
        <v/>
      </c>
      <c r="M35" s="545" t="str">
        <f>IF('Step 3.3 Heating System'!F45="","",J35)</f>
        <v/>
      </c>
      <c r="P35" s="799" t="s">
        <v>1901</v>
      </c>
      <c r="Q35" s="424" t="str">
        <f>IF('Step 3.1 Site Details'!D43="","",TRIM('Step 3.1 Site Details'!A43))</f>
        <v/>
      </c>
      <c r="R35" s="545"/>
      <c r="T35">
        <v>0</v>
      </c>
      <c r="V35" s="341" t="str">
        <f>'Step 3.1 Site Details'!C43</f>
        <v>Building 34</v>
      </c>
      <c r="X35" s="544" t="str">
        <f>IF('Step 3.1 Site Details'!D43="","",TRIM('Step 3.1 Site Details'!D43))</f>
        <v/>
      </c>
      <c r="Y35" s="545" t="str">
        <f>IF('Step 3.1 Site Details'!D43="","",(TRIM(X35)))</f>
        <v/>
      </c>
      <c r="AA35" t="str">
        <v/>
      </c>
    </row>
    <row r="36" spans="1:27" ht="13" x14ac:dyDescent="0.25">
      <c r="A36" s="341" t="str">
        <f>'Step 3.1 Site Details'!C44</f>
        <v>Building 35</v>
      </c>
      <c r="C36" s="500" t="str">
        <f>IF('Step 3.1 Site Details'!D44="","",TRIM('Step 3.1 Site Details'!D44))</f>
        <v/>
      </c>
      <c r="D36" s="544" t="str">
        <f t="shared" si="0"/>
        <v/>
      </c>
      <c r="E36" s="545" t="str">
        <f>IF('Step 3.1 Site Details'!D44="","",TRIM((C36)))</f>
        <v/>
      </c>
      <c r="J36" t="s">
        <v>543</v>
      </c>
      <c r="L36" s="500" t="str">
        <f>IF('Step 3.1 Site Details'!D44="","",J36)</f>
        <v/>
      </c>
      <c r="M36" s="545" t="str">
        <f>IF('Step 3.3 Heating System'!F46="","",J36)</f>
        <v/>
      </c>
      <c r="P36" s="799" t="s">
        <v>1902</v>
      </c>
      <c r="Q36" s="424" t="str">
        <f>IF('Step 3.1 Site Details'!D44="","",TRIM('Step 3.1 Site Details'!A44))</f>
        <v/>
      </c>
      <c r="R36" s="545"/>
      <c r="T36">
        <v>0</v>
      </c>
      <c r="V36" s="341" t="str">
        <f>'Step 3.1 Site Details'!C44</f>
        <v>Building 35</v>
      </c>
      <c r="X36" s="544" t="str">
        <f>IF('Step 3.1 Site Details'!D44="","",TRIM('Step 3.1 Site Details'!D44))</f>
        <v/>
      </c>
      <c r="Y36" s="545" t="str">
        <f>IF('Step 3.1 Site Details'!D44="","",(TRIM(X36)))</f>
        <v/>
      </c>
      <c r="AA36" t="str">
        <v/>
      </c>
    </row>
    <row r="37" spans="1:27" ht="13" x14ac:dyDescent="0.25">
      <c r="A37" s="341" t="str">
        <f>'Step 3.1 Site Details'!C45</f>
        <v>Building 36</v>
      </c>
      <c r="C37" s="500" t="str">
        <f>IF('Step 3.1 Site Details'!D45="","",TRIM('Step 3.1 Site Details'!D45))</f>
        <v/>
      </c>
      <c r="D37" s="544" t="str">
        <f t="shared" si="0"/>
        <v/>
      </c>
      <c r="E37" s="545" t="str">
        <f>IF('Step 3.1 Site Details'!D45="","",TRIM((C37)))</f>
        <v/>
      </c>
      <c r="J37" t="s">
        <v>544</v>
      </c>
      <c r="L37" s="500" t="str">
        <f>IF('Step 3.1 Site Details'!D45="","",J37)</f>
        <v/>
      </c>
      <c r="M37" s="545" t="str">
        <f>IF('Step 3.3 Heating System'!F47="","",J37)</f>
        <v/>
      </c>
      <c r="P37" s="799" t="s">
        <v>1903</v>
      </c>
      <c r="Q37" s="424" t="str">
        <f>IF('Step 3.1 Site Details'!D45="","",TRIM('Step 3.1 Site Details'!A45))</f>
        <v/>
      </c>
      <c r="R37" s="545"/>
      <c r="T37">
        <v>0</v>
      </c>
      <c r="V37" s="341" t="str">
        <f>'Step 3.1 Site Details'!C45</f>
        <v>Building 36</v>
      </c>
      <c r="X37" s="544" t="str">
        <f>IF('Step 3.1 Site Details'!D45="","",TRIM('Step 3.1 Site Details'!D45))</f>
        <v/>
      </c>
      <c r="Y37" s="545" t="str">
        <f>IF('Step 3.1 Site Details'!D45="","",(TRIM(X37)))</f>
        <v/>
      </c>
      <c r="AA37" t="str">
        <v/>
      </c>
    </row>
    <row r="38" spans="1:27" ht="13" x14ac:dyDescent="0.25">
      <c r="A38" s="341" t="str">
        <f>'Step 3.1 Site Details'!C46</f>
        <v>Building 37</v>
      </c>
      <c r="C38" s="500" t="str">
        <f>IF('Step 3.1 Site Details'!D46="","",TRIM('Step 3.1 Site Details'!D46))</f>
        <v/>
      </c>
      <c r="D38" s="544" t="str">
        <f t="shared" si="0"/>
        <v/>
      </c>
      <c r="E38" s="545" t="str">
        <f>IF('Step 3.1 Site Details'!D46="","",TRIM((C38)))</f>
        <v/>
      </c>
      <c r="J38" t="s">
        <v>545</v>
      </c>
      <c r="L38" s="500" t="str">
        <f>IF('Step 3.1 Site Details'!D46="","",J38)</f>
        <v/>
      </c>
      <c r="M38" s="545" t="str">
        <f>IF('Step 3.3 Heating System'!F48="","",J38)</f>
        <v/>
      </c>
      <c r="P38" s="799" t="s">
        <v>1904</v>
      </c>
      <c r="Q38" s="424" t="str">
        <f>IF('Step 3.1 Site Details'!D46="","",TRIM('Step 3.1 Site Details'!A46))</f>
        <v/>
      </c>
      <c r="R38" s="545"/>
      <c r="T38">
        <v>0</v>
      </c>
      <c r="V38" s="341" t="str">
        <f>'Step 3.1 Site Details'!C46</f>
        <v>Building 37</v>
      </c>
      <c r="X38" s="544" t="str">
        <f>IF('Step 3.1 Site Details'!D46="","",TRIM('Step 3.1 Site Details'!D46))</f>
        <v/>
      </c>
      <c r="Y38" s="545" t="str">
        <f>IF('Step 3.1 Site Details'!D46="","",(TRIM(X38)))</f>
        <v/>
      </c>
      <c r="AA38" t="str">
        <v/>
      </c>
    </row>
    <row r="39" spans="1:27" ht="13" x14ac:dyDescent="0.25">
      <c r="A39" s="341" t="str">
        <f>'Step 3.1 Site Details'!C47</f>
        <v>Building 38</v>
      </c>
      <c r="C39" s="500" t="str">
        <f>IF('Step 3.1 Site Details'!D47="","",TRIM('Step 3.1 Site Details'!D47))</f>
        <v/>
      </c>
      <c r="D39" s="544" t="str">
        <f t="shared" si="0"/>
        <v/>
      </c>
      <c r="E39" s="545" t="str">
        <f>IF('Step 3.1 Site Details'!D47="","",TRIM((C39)))</f>
        <v/>
      </c>
      <c r="J39" t="s">
        <v>546</v>
      </c>
      <c r="L39" s="500" t="str">
        <f>IF('Step 3.1 Site Details'!D47="","",J39)</f>
        <v/>
      </c>
      <c r="M39" s="545" t="str">
        <f>IF('Step 3.3 Heating System'!F49="","",J39)</f>
        <v/>
      </c>
      <c r="P39" s="799" t="s">
        <v>1905</v>
      </c>
      <c r="Q39" s="424" t="str">
        <f>IF('Step 3.1 Site Details'!D47="","",TRIM('Step 3.1 Site Details'!A47))</f>
        <v/>
      </c>
      <c r="R39" s="545"/>
      <c r="T39">
        <v>0</v>
      </c>
      <c r="V39" s="341" t="str">
        <f>'Step 3.1 Site Details'!C47</f>
        <v>Building 38</v>
      </c>
      <c r="X39" s="544" t="str">
        <f>IF('Step 3.1 Site Details'!D47="","",TRIM('Step 3.1 Site Details'!D47))</f>
        <v/>
      </c>
      <c r="Y39" s="545" t="str">
        <f>IF('Step 3.1 Site Details'!D47="","",(TRIM(X39)))</f>
        <v/>
      </c>
      <c r="AA39" t="str">
        <v/>
      </c>
    </row>
    <row r="40" spans="1:27" ht="13" x14ac:dyDescent="0.25">
      <c r="A40" s="341" t="str">
        <f>'Step 3.1 Site Details'!C48</f>
        <v>Building 39</v>
      </c>
      <c r="C40" s="500" t="str">
        <f>IF('Step 3.1 Site Details'!D48="","",TRIM('Step 3.1 Site Details'!D48))</f>
        <v/>
      </c>
      <c r="D40" s="544" t="str">
        <f t="shared" si="0"/>
        <v/>
      </c>
      <c r="E40" s="545" t="str">
        <f>IF('Step 3.1 Site Details'!D48="","",TRIM((C40)))</f>
        <v/>
      </c>
      <c r="J40" t="s">
        <v>547</v>
      </c>
      <c r="L40" s="500" t="str">
        <f>IF('Step 3.1 Site Details'!D48="","",J40)</f>
        <v/>
      </c>
      <c r="M40" s="545" t="str">
        <f>IF('Step 3.3 Heating System'!F50="","",J40)</f>
        <v/>
      </c>
      <c r="P40" s="799" t="s">
        <v>1906</v>
      </c>
      <c r="Q40" s="424" t="str">
        <f>IF('Step 3.1 Site Details'!D48="","",TRIM('Step 3.1 Site Details'!A48))</f>
        <v/>
      </c>
      <c r="R40" s="545"/>
      <c r="T40">
        <v>0</v>
      </c>
      <c r="V40" s="341" t="str">
        <f>'Step 3.1 Site Details'!C48</f>
        <v>Building 39</v>
      </c>
      <c r="X40" s="544" t="str">
        <f>IF('Step 3.1 Site Details'!D48="","",TRIM('Step 3.1 Site Details'!D48))</f>
        <v/>
      </c>
      <c r="Y40" s="545" t="str">
        <f>IF('Step 3.1 Site Details'!D48="","",(TRIM(X40)))</f>
        <v/>
      </c>
      <c r="AA40" t="str">
        <v/>
      </c>
    </row>
    <row r="41" spans="1:27" ht="13" x14ac:dyDescent="0.25">
      <c r="A41" s="341" t="str">
        <f>'Step 3.1 Site Details'!C49</f>
        <v>Building 40</v>
      </c>
      <c r="C41" s="500" t="str">
        <f>IF('Step 3.1 Site Details'!D49="","",TRIM('Step 3.1 Site Details'!D49))</f>
        <v/>
      </c>
      <c r="D41" s="544" t="str">
        <f t="shared" si="0"/>
        <v/>
      </c>
      <c r="E41" s="545" t="str">
        <f>IF('Step 3.1 Site Details'!D49="","",TRIM((C41)))</f>
        <v/>
      </c>
      <c r="J41" t="s">
        <v>548</v>
      </c>
      <c r="L41" s="500" t="str">
        <f>IF('Step 3.1 Site Details'!D49="","",J41)</f>
        <v/>
      </c>
      <c r="M41" s="545" t="str">
        <f>IF('Step 3.3 Heating System'!F51="","",J41)</f>
        <v/>
      </c>
      <c r="P41" s="799" t="s">
        <v>1907</v>
      </c>
      <c r="Q41" s="424" t="str">
        <f>IF('Step 3.1 Site Details'!D49="","",TRIM('Step 3.1 Site Details'!A49))</f>
        <v/>
      </c>
      <c r="R41" s="545"/>
      <c r="T41">
        <v>0</v>
      </c>
      <c r="V41" s="341" t="str">
        <f>'Step 3.1 Site Details'!C49</f>
        <v>Building 40</v>
      </c>
      <c r="X41" s="544" t="str">
        <f>IF('Step 3.1 Site Details'!D49="","",TRIM('Step 3.1 Site Details'!D49))</f>
        <v/>
      </c>
      <c r="Y41" s="545" t="str">
        <f>IF('Step 3.1 Site Details'!D49="","",(TRIM(X41)))</f>
        <v/>
      </c>
      <c r="AA41" t="str">
        <v/>
      </c>
    </row>
    <row r="42" spans="1:27" ht="13" x14ac:dyDescent="0.25">
      <c r="A42" s="341" t="str">
        <f>'Step 3.1 Site Details'!C50</f>
        <v>Building 41</v>
      </c>
      <c r="C42" s="500" t="str">
        <f>IF('Step 3.1 Site Details'!D50="","",TRIM('Step 3.1 Site Details'!D50))</f>
        <v/>
      </c>
      <c r="D42" s="544" t="str">
        <f t="shared" si="0"/>
        <v/>
      </c>
      <c r="E42" s="545" t="str">
        <f>IF('Step 3.1 Site Details'!D50="","",TRIM((C42)))</f>
        <v/>
      </c>
      <c r="J42" t="s">
        <v>549</v>
      </c>
      <c r="L42" s="500" t="str">
        <f>IF('Step 3.1 Site Details'!D50="","",J42)</f>
        <v/>
      </c>
      <c r="M42" s="545" t="str">
        <f>IF('Step 3.3 Heating System'!F52="","",J42)</f>
        <v/>
      </c>
      <c r="P42" s="799" t="s">
        <v>1908</v>
      </c>
      <c r="Q42" s="424" t="str">
        <f>IF('Step 3.1 Site Details'!D50="","",TRIM('Step 3.1 Site Details'!A50))</f>
        <v/>
      </c>
      <c r="R42" s="545"/>
      <c r="T42">
        <v>0</v>
      </c>
      <c r="V42" s="341" t="str">
        <f>'Step 3.1 Site Details'!C50</f>
        <v>Building 41</v>
      </c>
      <c r="X42" s="544" t="str">
        <f>IF('Step 3.1 Site Details'!D50="","",TRIM('Step 3.1 Site Details'!D50))</f>
        <v/>
      </c>
      <c r="Y42" s="545" t="str">
        <f>IF('Step 3.1 Site Details'!D50="","",(TRIM(X42)))</f>
        <v/>
      </c>
      <c r="AA42" t="str">
        <v/>
      </c>
    </row>
    <row r="43" spans="1:27" ht="13" x14ac:dyDescent="0.25">
      <c r="A43" s="341" t="str">
        <f>'Step 3.1 Site Details'!C51</f>
        <v>Building 42</v>
      </c>
      <c r="C43" s="500" t="str">
        <f>IF('Step 3.1 Site Details'!D51="","",TRIM('Step 3.1 Site Details'!D51))</f>
        <v/>
      </c>
      <c r="D43" s="544" t="str">
        <f t="shared" si="0"/>
        <v/>
      </c>
      <c r="E43" s="545" t="str">
        <f>IF('Step 3.1 Site Details'!D51="","",TRIM((C43)))</f>
        <v/>
      </c>
      <c r="J43" t="s">
        <v>550</v>
      </c>
      <c r="L43" s="500" t="str">
        <f>IF('Step 3.1 Site Details'!D51="","",J43)</f>
        <v/>
      </c>
      <c r="M43" s="545" t="str">
        <f>IF('Step 3.3 Heating System'!F53="","",J43)</f>
        <v/>
      </c>
      <c r="P43" s="799" t="s">
        <v>1909</v>
      </c>
      <c r="Q43" s="424" t="str">
        <f>IF('Step 3.1 Site Details'!D51="","",TRIM('Step 3.1 Site Details'!A51))</f>
        <v/>
      </c>
      <c r="R43" s="545"/>
      <c r="T43">
        <v>0</v>
      </c>
      <c r="V43" s="341" t="str">
        <f>'Step 3.1 Site Details'!C51</f>
        <v>Building 42</v>
      </c>
      <c r="X43" s="544" t="str">
        <f>IF('Step 3.1 Site Details'!D51="","",TRIM('Step 3.1 Site Details'!D51))</f>
        <v/>
      </c>
      <c r="Y43" s="545" t="str">
        <f>IF('Step 3.1 Site Details'!D51="","",(TRIM(X43)))</f>
        <v/>
      </c>
      <c r="AA43" t="str">
        <v/>
      </c>
    </row>
    <row r="44" spans="1:27" ht="13" x14ac:dyDescent="0.25">
      <c r="A44" s="341" t="str">
        <f>'Step 3.1 Site Details'!C52</f>
        <v>Building 43</v>
      </c>
      <c r="C44" s="500" t="str">
        <f>IF('Step 3.1 Site Details'!D52="","",TRIM('Step 3.1 Site Details'!D52))</f>
        <v/>
      </c>
      <c r="D44" s="544" t="str">
        <f t="shared" si="0"/>
        <v/>
      </c>
      <c r="E44" s="545" t="str">
        <f>IF('Step 3.1 Site Details'!D52="","",TRIM((C44)))</f>
        <v/>
      </c>
      <c r="J44" t="s">
        <v>551</v>
      </c>
      <c r="L44" s="500" t="str">
        <f>IF('Step 3.1 Site Details'!D52="","",J44)</f>
        <v/>
      </c>
      <c r="M44" s="545" t="str">
        <f>IF('Step 3.3 Heating System'!F54="","",J44)</f>
        <v/>
      </c>
      <c r="P44" s="799" t="s">
        <v>1910</v>
      </c>
      <c r="Q44" s="424" t="str">
        <f>IF('Step 3.1 Site Details'!D52="","",TRIM('Step 3.1 Site Details'!A52))</f>
        <v/>
      </c>
      <c r="R44" s="545"/>
      <c r="T44">
        <v>0</v>
      </c>
      <c r="V44" s="341" t="str">
        <f>'Step 3.1 Site Details'!C52</f>
        <v>Building 43</v>
      </c>
      <c r="X44" s="544" t="str">
        <f>IF('Step 3.1 Site Details'!D52="","",TRIM('Step 3.1 Site Details'!D52))</f>
        <v/>
      </c>
      <c r="Y44" s="545" t="str">
        <f>IF('Step 3.1 Site Details'!D52="","",(TRIM(X44)))</f>
        <v/>
      </c>
      <c r="AA44" t="str">
        <v/>
      </c>
    </row>
    <row r="45" spans="1:27" ht="13" x14ac:dyDescent="0.25">
      <c r="A45" s="341" t="str">
        <f>'Step 3.1 Site Details'!C53</f>
        <v>Building 44</v>
      </c>
      <c r="C45" s="500" t="str">
        <f>IF('Step 3.1 Site Details'!D53="","",TRIM('Step 3.1 Site Details'!D53))</f>
        <v/>
      </c>
      <c r="D45" s="544" t="str">
        <f t="shared" si="0"/>
        <v/>
      </c>
      <c r="E45" s="545" t="str">
        <f>IF('Step 3.1 Site Details'!D53="","",TRIM((C45)))</f>
        <v/>
      </c>
      <c r="J45" t="s">
        <v>552</v>
      </c>
      <c r="L45" s="500" t="str">
        <f>IF('Step 3.1 Site Details'!D53="","",J45)</f>
        <v/>
      </c>
      <c r="M45" s="545" t="str">
        <f>IF('Step 3.3 Heating System'!F55="","",J45)</f>
        <v/>
      </c>
      <c r="P45" s="799" t="s">
        <v>1911</v>
      </c>
      <c r="Q45" s="424" t="str">
        <f>IF('Step 3.1 Site Details'!D53="","",TRIM('Step 3.1 Site Details'!A53))</f>
        <v/>
      </c>
      <c r="R45" s="545"/>
      <c r="T45">
        <v>0</v>
      </c>
      <c r="V45" s="341" t="str">
        <f>'Step 3.1 Site Details'!C53</f>
        <v>Building 44</v>
      </c>
      <c r="X45" s="544" t="str">
        <f>IF('Step 3.1 Site Details'!D53="","",TRIM('Step 3.1 Site Details'!D53))</f>
        <v/>
      </c>
      <c r="Y45" s="545" t="str">
        <f>IF('Step 3.1 Site Details'!D53="","",(TRIM(X45)))</f>
        <v/>
      </c>
      <c r="AA45" t="str">
        <v/>
      </c>
    </row>
    <row r="46" spans="1:27" ht="13" x14ac:dyDescent="0.25">
      <c r="A46" s="341" t="str">
        <f>'Step 3.1 Site Details'!C54</f>
        <v>Building 45</v>
      </c>
      <c r="C46" s="500" t="str">
        <f>IF('Step 3.1 Site Details'!D54="","",TRIM('Step 3.1 Site Details'!D54))</f>
        <v/>
      </c>
      <c r="D46" s="544" t="str">
        <f t="shared" si="0"/>
        <v/>
      </c>
      <c r="E46" s="545" t="str">
        <f>IF('Step 3.1 Site Details'!D54="","",TRIM((C46)))</f>
        <v/>
      </c>
      <c r="J46" t="s">
        <v>553</v>
      </c>
      <c r="L46" s="500" t="str">
        <f>IF('Step 3.1 Site Details'!D54="","",J46)</f>
        <v/>
      </c>
      <c r="M46" s="545" t="str">
        <f>IF('Step 3.3 Heating System'!F56="","",J46)</f>
        <v/>
      </c>
      <c r="P46" s="799" t="s">
        <v>1912</v>
      </c>
      <c r="Q46" s="424" t="str">
        <f>IF('Step 3.1 Site Details'!D54="","",TRIM('Step 3.1 Site Details'!A54))</f>
        <v/>
      </c>
      <c r="R46" s="545"/>
      <c r="T46">
        <v>0</v>
      </c>
      <c r="V46" s="341" t="str">
        <f>'Step 3.1 Site Details'!C54</f>
        <v>Building 45</v>
      </c>
      <c r="X46" s="544" t="str">
        <f>IF('Step 3.1 Site Details'!D54="","",TRIM('Step 3.1 Site Details'!D54))</f>
        <v/>
      </c>
      <c r="Y46" s="545" t="str">
        <f>IF('Step 3.1 Site Details'!D54="","",(TRIM(X46)))</f>
        <v/>
      </c>
      <c r="AA46" t="str">
        <v/>
      </c>
    </row>
    <row r="47" spans="1:27" ht="13" x14ac:dyDescent="0.25">
      <c r="A47" s="341" t="str">
        <f>'Step 3.1 Site Details'!C55</f>
        <v>Building 46</v>
      </c>
      <c r="C47" s="500" t="str">
        <f>IF('Step 3.1 Site Details'!D55="","",TRIM('Step 3.1 Site Details'!D55))</f>
        <v/>
      </c>
      <c r="D47" s="544" t="str">
        <f t="shared" si="0"/>
        <v/>
      </c>
      <c r="E47" s="545" t="str">
        <f>IF('Step 3.1 Site Details'!D55="","",TRIM((C47)))</f>
        <v/>
      </c>
      <c r="J47" t="s">
        <v>554</v>
      </c>
      <c r="L47" s="500" t="str">
        <f>IF('Step 3.1 Site Details'!D55="","",J47)</f>
        <v/>
      </c>
      <c r="M47" s="545" t="str">
        <f>IF('Step 3.3 Heating System'!F57="","",J47)</f>
        <v/>
      </c>
      <c r="P47" s="799" t="s">
        <v>1913</v>
      </c>
      <c r="Q47" s="424" t="str">
        <f>IF('Step 3.1 Site Details'!D55="","",TRIM('Step 3.1 Site Details'!A55))</f>
        <v/>
      </c>
      <c r="R47" s="545"/>
      <c r="T47">
        <v>0</v>
      </c>
      <c r="V47" s="341" t="str">
        <f>'Step 3.1 Site Details'!C55</f>
        <v>Building 46</v>
      </c>
      <c r="X47" s="544" t="str">
        <f>IF('Step 3.1 Site Details'!D55="","",TRIM('Step 3.1 Site Details'!D55))</f>
        <v/>
      </c>
      <c r="Y47" s="545" t="str">
        <f>IF('Step 3.1 Site Details'!D55="","",(TRIM(X47)))</f>
        <v/>
      </c>
      <c r="AA47" t="str">
        <v/>
      </c>
    </row>
    <row r="48" spans="1:27" ht="13" x14ac:dyDescent="0.25">
      <c r="A48" s="341" t="str">
        <f>'Step 3.1 Site Details'!C56</f>
        <v>Building 47</v>
      </c>
      <c r="C48" s="500" t="str">
        <f>IF('Step 3.1 Site Details'!D56="","",TRIM('Step 3.1 Site Details'!D56))</f>
        <v/>
      </c>
      <c r="D48" s="544" t="str">
        <f t="shared" si="0"/>
        <v/>
      </c>
      <c r="E48" s="545" t="str">
        <f>IF('Step 3.1 Site Details'!D56="","",TRIM((C48)))</f>
        <v/>
      </c>
      <c r="J48" t="s">
        <v>555</v>
      </c>
      <c r="L48" s="500" t="str">
        <f>IF('Step 3.1 Site Details'!D56="","",J48)</f>
        <v/>
      </c>
      <c r="M48" s="545" t="str">
        <f>IF('Step 3.3 Heating System'!F58="","",J48)</f>
        <v/>
      </c>
      <c r="P48" s="799" t="s">
        <v>1914</v>
      </c>
      <c r="Q48" s="424" t="str">
        <f>IF('Step 3.1 Site Details'!D56="","",TRIM('Step 3.1 Site Details'!A56))</f>
        <v/>
      </c>
      <c r="R48" s="545"/>
      <c r="T48">
        <v>0</v>
      </c>
      <c r="V48" s="341" t="str">
        <f>'Step 3.1 Site Details'!C56</f>
        <v>Building 47</v>
      </c>
      <c r="X48" s="544" t="str">
        <f>IF('Step 3.1 Site Details'!D56="","",TRIM('Step 3.1 Site Details'!D56))</f>
        <v/>
      </c>
      <c r="Y48" s="545" t="str">
        <f>IF('Step 3.1 Site Details'!D56="","",(TRIM(X48)))</f>
        <v/>
      </c>
      <c r="AA48" t="str">
        <v/>
      </c>
    </row>
    <row r="49" spans="1:27" ht="13" x14ac:dyDescent="0.25">
      <c r="A49" s="341" t="str">
        <f>'Step 3.1 Site Details'!C57</f>
        <v>Building 48</v>
      </c>
      <c r="C49" s="500" t="str">
        <f>IF('Step 3.1 Site Details'!D57="","",TRIM('Step 3.1 Site Details'!D57))</f>
        <v/>
      </c>
      <c r="D49" s="544" t="str">
        <f t="shared" si="0"/>
        <v/>
      </c>
      <c r="E49" s="545" t="str">
        <f>IF('Step 3.1 Site Details'!D57="","",TRIM((C49)))</f>
        <v/>
      </c>
      <c r="J49" t="s">
        <v>556</v>
      </c>
      <c r="L49" s="500" t="str">
        <f>IF('Step 3.1 Site Details'!D57="","",J49)</f>
        <v/>
      </c>
      <c r="M49" s="545" t="str">
        <f>IF('Step 3.3 Heating System'!F59="","",J49)</f>
        <v/>
      </c>
      <c r="P49" s="799" t="s">
        <v>1915</v>
      </c>
      <c r="Q49" s="424" t="str">
        <f>IF('Step 3.1 Site Details'!D57="","",TRIM('Step 3.1 Site Details'!A57))</f>
        <v/>
      </c>
      <c r="R49" s="545"/>
      <c r="T49">
        <v>0</v>
      </c>
      <c r="V49" s="341" t="str">
        <f>'Step 3.1 Site Details'!C57</f>
        <v>Building 48</v>
      </c>
      <c r="X49" s="544" t="str">
        <f>IF('Step 3.1 Site Details'!D57="","",TRIM('Step 3.1 Site Details'!D57))</f>
        <v/>
      </c>
      <c r="Y49" s="545" t="str">
        <f>IF('Step 3.1 Site Details'!D57="","",(TRIM(X49)))</f>
        <v/>
      </c>
      <c r="AA49" t="str">
        <v/>
      </c>
    </row>
    <row r="50" spans="1:27" ht="13" x14ac:dyDescent="0.25">
      <c r="A50" s="341" t="str">
        <f>'Step 3.1 Site Details'!C58</f>
        <v>Building 49</v>
      </c>
      <c r="C50" s="500" t="str">
        <f>IF('Step 3.1 Site Details'!D58="","",TRIM('Step 3.1 Site Details'!D58))</f>
        <v/>
      </c>
      <c r="D50" s="544" t="str">
        <f t="shared" si="0"/>
        <v/>
      </c>
      <c r="E50" s="545" t="str">
        <f>IF('Step 3.1 Site Details'!D58="","",TRIM((C50)))</f>
        <v/>
      </c>
      <c r="J50" t="s">
        <v>557</v>
      </c>
      <c r="L50" s="500" t="str">
        <f>IF('Step 3.1 Site Details'!D58="","",J50)</f>
        <v/>
      </c>
      <c r="M50" s="545" t="str">
        <f>IF('Step 3.3 Heating System'!F60="","",J50)</f>
        <v/>
      </c>
      <c r="P50" s="799" t="s">
        <v>1916</v>
      </c>
      <c r="Q50" s="424" t="str">
        <f>IF('Step 3.1 Site Details'!D58="","",TRIM('Step 3.1 Site Details'!A58))</f>
        <v/>
      </c>
      <c r="R50" s="545"/>
      <c r="T50">
        <v>0</v>
      </c>
      <c r="V50" s="341" t="str">
        <f>'Step 3.1 Site Details'!C58</f>
        <v>Building 49</v>
      </c>
      <c r="X50" s="544" t="str">
        <f>IF('Step 3.1 Site Details'!D58="","",TRIM('Step 3.1 Site Details'!D58))</f>
        <v/>
      </c>
      <c r="Y50" s="545" t="str">
        <f>IF('Step 3.1 Site Details'!D58="","",(TRIM(X50)))</f>
        <v/>
      </c>
      <c r="AA50" t="str">
        <v/>
      </c>
    </row>
    <row r="51" spans="1:27" ht="13" x14ac:dyDescent="0.25">
      <c r="A51" s="341" t="str">
        <f>'Step 3.1 Site Details'!C59</f>
        <v>Building 50</v>
      </c>
      <c r="C51" s="500" t="str">
        <f>IF('Step 3.1 Site Details'!D59="","",TRIM('Step 3.1 Site Details'!D59))</f>
        <v/>
      </c>
      <c r="D51" s="544" t="str">
        <f t="shared" si="0"/>
        <v/>
      </c>
      <c r="E51" s="545" t="str">
        <f>IF('Step 3.1 Site Details'!D59="","",TRIM((C51)))</f>
        <v/>
      </c>
      <c r="J51" t="s">
        <v>558</v>
      </c>
      <c r="L51" s="500" t="str">
        <f>IF('Step 3.1 Site Details'!D59="","",J51)</f>
        <v/>
      </c>
      <c r="M51" s="545" t="str">
        <f>IF('Step 3.3 Heating System'!F61="","",J51)</f>
        <v/>
      </c>
      <c r="P51" s="799" t="s">
        <v>1917</v>
      </c>
      <c r="Q51" s="424" t="str">
        <f>IF('Step 3.1 Site Details'!D59="","",TRIM('Step 3.1 Site Details'!A59))</f>
        <v/>
      </c>
      <c r="R51" s="545"/>
      <c r="T51">
        <v>0</v>
      </c>
      <c r="V51" s="341" t="str">
        <f>'Step 3.1 Site Details'!C59</f>
        <v>Building 50</v>
      </c>
      <c r="X51" s="544" t="str">
        <f>IF('Step 3.1 Site Details'!D59="","",TRIM('Step 3.1 Site Details'!D59))</f>
        <v/>
      </c>
      <c r="Y51" s="545" t="str">
        <f>IF('Step 3.1 Site Details'!D59="","",(TRIM(X51)))</f>
        <v/>
      </c>
      <c r="AA51" t="str">
        <v/>
      </c>
    </row>
    <row r="52" spans="1:27" ht="13" x14ac:dyDescent="0.25">
      <c r="A52" s="341" t="str">
        <f>'Step 3.1 Site Details'!C60</f>
        <v>Building 51</v>
      </c>
      <c r="C52" s="500" t="str">
        <f>IF('Step 3.1 Site Details'!D60="","",TRIM('Step 3.1 Site Details'!D60))</f>
        <v/>
      </c>
      <c r="D52" s="544" t="str">
        <f t="shared" si="0"/>
        <v/>
      </c>
      <c r="E52" s="545" t="str">
        <f>IF('Step 3.1 Site Details'!D60="","",TRIM((C52)))</f>
        <v/>
      </c>
      <c r="J52" t="s">
        <v>559</v>
      </c>
      <c r="L52" s="500" t="str">
        <f>IF('Step 3.1 Site Details'!D60="","",J52)</f>
        <v/>
      </c>
      <c r="M52" s="545" t="str">
        <f>IF('Step 3.3 Heating System'!F62="","",J52)</f>
        <v/>
      </c>
      <c r="P52" s="799" t="s">
        <v>1918</v>
      </c>
      <c r="Q52" s="424" t="str">
        <f>IF('Step 3.1 Site Details'!D60="","",TRIM('Step 3.1 Site Details'!A60))</f>
        <v/>
      </c>
      <c r="R52" s="545"/>
      <c r="T52">
        <v>0</v>
      </c>
      <c r="V52" s="341" t="str">
        <f>'Step 3.1 Site Details'!C60</f>
        <v>Building 51</v>
      </c>
      <c r="X52" s="544" t="str">
        <f>IF('Step 3.1 Site Details'!D60="","",TRIM('Step 3.1 Site Details'!D60))</f>
        <v/>
      </c>
      <c r="Y52" s="545" t="str">
        <f>IF('Step 3.1 Site Details'!D60="","",(TRIM(X52)))</f>
        <v/>
      </c>
      <c r="AA52" t="str">
        <v/>
      </c>
    </row>
    <row r="53" spans="1:27" ht="13" x14ac:dyDescent="0.25">
      <c r="A53" s="341" t="str">
        <f>'Step 3.1 Site Details'!C61</f>
        <v>Building 52</v>
      </c>
      <c r="C53" s="500" t="str">
        <f>IF('Step 3.1 Site Details'!D61="","",TRIM('Step 3.1 Site Details'!D61))</f>
        <v/>
      </c>
      <c r="D53" s="544" t="str">
        <f t="shared" si="0"/>
        <v/>
      </c>
      <c r="E53" s="545" t="str">
        <f>IF('Step 3.1 Site Details'!D61="","",TRIM((C53)))</f>
        <v/>
      </c>
      <c r="J53" t="s">
        <v>560</v>
      </c>
      <c r="L53" s="500" t="str">
        <f>IF('Step 3.1 Site Details'!D61="","",J53)</f>
        <v/>
      </c>
      <c r="M53" s="545" t="str">
        <f>IF('Step 3.3 Heating System'!F63="","",J53)</f>
        <v/>
      </c>
      <c r="P53" s="799" t="s">
        <v>1919</v>
      </c>
      <c r="Q53" s="424" t="str">
        <f>IF('Step 3.1 Site Details'!D61="","",TRIM('Step 3.1 Site Details'!A61))</f>
        <v/>
      </c>
      <c r="R53" s="545"/>
      <c r="T53">
        <v>0</v>
      </c>
      <c r="V53" s="341" t="str">
        <f>'Step 3.1 Site Details'!C61</f>
        <v>Building 52</v>
      </c>
      <c r="X53" s="544" t="str">
        <f>IF('Step 3.1 Site Details'!D61="","",TRIM('Step 3.1 Site Details'!D61))</f>
        <v/>
      </c>
      <c r="Y53" s="545" t="str">
        <f>IF('Step 3.1 Site Details'!D61="","",(TRIM(X53)))</f>
        <v/>
      </c>
      <c r="AA53" t="str">
        <v/>
      </c>
    </row>
    <row r="54" spans="1:27" ht="13" x14ac:dyDescent="0.25">
      <c r="A54" s="341" t="str">
        <f>'Step 3.1 Site Details'!C62</f>
        <v>Building 53</v>
      </c>
      <c r="C54" s="500" t="str">
        <f>IF('Step 3.1 Site Details'!D62="","",TRIM('Step 3.1 Site Details'!D62))</f>
        <v/>
      </c>
      <c r="D54" s="544" t="str">
        <f t="shared" si="0"/>
        <v/>
      </c>
      <c r="E54" s="545" t="str">
        <f>IF('Step 3.1 Site Details'!D62="","",TRIM((C54)))</f>
        <v/>
      </c>
      <c r="J54" t="s">
        <v>561</v>
      </c>
      <c r="L54" s="500" t="str">
        <f>IF('Step 3.1 Site Details'!D62="","",J54)</f>
        <v/>
      </c>
      <c r="M54" s="545" t="str">
        <f>IF('Step 3.3 Heating System'!F64="","",J54)</f>
        <v/>
      </c>
      <c r="P54" s="799" t="s">
        <v>1920</v>
      </c>
      <c r="Q54" s="424" t="str">
        <f>IF('Step 3.1 Site Details'!D62="","",TRIM('Step 3.1 Site Details'!A62))</f>
        <v/>
      </c>
      <c r="R54" s="545"/>
      <c r="T54">
        <v>0</v>
      </c>
      <c r="V54" s="341" t="str">
        <f>'Step 3.1 Site Details'!C62</f>
        <v>Building 53</v>
      </c>
      <c r="X54" s="544" t="str">
        <f>IF('Step 3.1 Site Details'!D62="","",TRIM('Step 3.1 Site Details'!D62))</f>
        <v/>
      </c>
      <c r="Y54" s="545" t="str">
        <f>IF('Step 3.1 Site Details'!D62="","",(TRIM(X54)))</f>
        <v/>
      </c>
      <c r="AA54" t="str">
        <v/>
      </c>
    </row>
    <row r="55" spans="1:27" ht="13" x14ac:dyDescent="0.25">
      <c r="A55" s="341" t="str">
        <f>'Step 3.1 Site Details'!C63</f>
        <v>Building 54</v>
      </c>
      <c r="C55" s="500" t="str">
        <f>IF('Step 3.1 Site Details'!D63="","",TRIM('Step 3.1 Site Details'!D63))</f>
        <v/>
      </c>
      <c r="D55" s="544" t="str">
        <f t="shared" si="0"/>
        <v/>
      </c>
      <c r="E55" s="545" t="str">
        <f>IF('Step 3.1 Site Details'!D63="","",TRIM((C55)))</f>
        <v/>
      </c>
      <c r="J55" t="s">
        <v>562</v>
      </c>
      <c r="L55" s="500" t="str">
        <f>IF('Step 3.1 Site Details'!D63="","",J55)</f>
        <v/>
      </c>
      <c r="M55" s="545" t="str">
        <f>IF('Step 3.3 Heating System'!F65="","",J55)</f>
        <v/>
      </c>
      <c r="P55" s="799" t="s">
        <v>1921</v>
      </c>
      <c r="Q55" s="424" t="str">
        <f>IF('Step 3.1 Site Details'!D63="","",TRIM('Step 3.1 Site Details'!A63))</f>
        <v/>
      </c>
      <c r="R55" s="545"/>
      <c r="T55">
        <v>0</v>
      </c>
      <c r="V55" s="341" t="str">
        <f>'Step 3.1 Site Details'!C63</f>
        <v>Building 54</v>
      </c>
      <c r="X55" s="544" t="str">
        <f>IF('Step 3.1 Site Details'!D63="","",TRIM('Step 3.1 Site Details'!D63))</f>
        <v/>
      </c>
      <c r="Y55" s="545" t="str">
        <f>IF('Step 3.1 Site Details'!D63="","",(TRIM(X55)))</f>
        <v/>
      </c>
      <c r="AA55" t="str">
        <v/>
      </c>
    </row>
    <row r="56" spans="1:27" ht="13" x14ac:dyDescent="0.25">
      <c r="A56" s="341" t="str">
        <f>'Step 3.1 Site Details'!C64</f>
        <v>Building 55</v>
      </c>
      <c r="C56" s="500" t="str">
        <f>IF('Step 3.1 Site Details'!D64="","",TRIM('Step 3.1 Site Details'!D64))</f>
        <v/>
      </c>
      <c r="D56" s="544" t="str">
        <f t="shared" si="0"/>
        <v/>
      </c>
      <c r="E56" s="545" t="str">
        <f>IF('Step 3.1 Site Details'!D64="","",TRIM((C56)))</f>
        <v/>
      </c>
      <c r="J56" t="s">
        <v>563</v>
      </c>
      <c r="L56" s="500" t="str">
        <f>IF('Step 3.1 Site Details'!D64="","",J56)</f>
        <v/>
      </c>
      <c r="M56" s="545" t="str">
        <f>IF('Step 3.3 Heating System'!F66="","",J56)</f>
        <v/>
      </c>
      <c r="P56" s="799" t="s">
        <v>1922</v>
      </c>
      <c r="Q56" s="424" t="str">
        <f>IF('Step 3.1 Site Details'!D64="","",TRIM('Step 3.1 Site Details'!A64))</f>
        <v/>
      </c>
      <c r="R56" s="545"/>
      <c r="T56">
        <v>0</v>
      </c>
      <c r="V56" s="341" t="str">
        <f>'Step 3.1 Site Details'!C64</f>
        <v>Building 55</v>
      </c>
      <c r="X56" s="544" t="str">
        <f>IF('Step 3.1 Site Details'!D64="","",TRIM('Step 3.1 Site Details'!D64))</f>
        <v/>
      </c>
      <c r="Y56" s="545" t="str">
        <f>IF('Step 3.1 Site Details'!D64="","",(TRIM(X56)))</f>
        <v/>
      </c>
      <c r="AA56" t="str">
        <v/>
      </c>
    </row>
    <row r="57" spans="1:27" ht="13" x14ac:dyDescent="0.25">
      <c r="A57" s="341" t="str">
        <f>'Step 3.1 Site Details'!C65</f>
        <v>Building 56</v>
      </c>
      <c r="C57" s="500" t="str">
        <f>IF('Step 3.1 Site Details'!D65="","",TRIM('Step 3.1 Site Details'!D65))</f>
        <v/>
      </c>
      <c r="D57" s="544" t="str">
        <f t="shared" si="0"/>
        <v/>
      </c>
      <c r="E57" s="545" t="str">
        <f>IF('Step 3.1 Site Details'!D65="","",TRIM((C57)))</f>
        <v/>
      </c>
      <c r="J57" t="s">
        <v>564</v>
      </c>
      <c r="L57" s="500" t="str">
        <f>IF('Step 3.1 Site Details'!D65="","",J57)</f>
        <v/>
      </c>
      <c r="M57" s="545" t="str">
        <f>IF('Step 3.3 Heating System'!F67="","",J57)</f>
        <v/>
      </c>
      <c r="P57" s="799" t="s">
        <v>1923</v>
      </c>
      <c r="Q57" s="424" t="str">
        <f>IF('Step 3.1 Site Details'!D65="","",TRIM('Step 3.1 Site Details'!A65))</f>
        <v/>
      </c>
      <c r="R57" s="545"/>
      <c r="T57">
        <v>0</v>
      </c>
      <c r="V57" s="341" t="str">
        <f>'Step 3.1 Site Details'!C65</f>
        <v>Building 56</v>
      </c>
      <c r="X57" s="544" t="str">
        <f>IF('Step 3.1 Site Details'!D65="","",TRIM('Step 3.1 Site Details'!D65))</f>
        <v/>
      </c>
      <c r="Y57" s="545" t="str">
        <f>IF('Step 3.1 Site Details'!D65="","",(TRIM(X57)))</f>
        <v/>
      </c>
      <c r="AA57" t="str">
        <v/>
      </c>
    </row>
    <row r="58" spans="1:27" ht="13" x14ac:dyDescent="0.25">
      <c r="A58" s="341" t="str">
        <f>'Step 3.1 Site Details'!C66</f>
        <v>Building 57</v>
      </c>
      <c r="C58" s="500" t="str">
        <f>IF('Step 3.1 Site Details'!D66="","",TRIM('Step 3.1 Site Details'!D66))</f>
        <v/>
      </c>
      <c r="D58" s="544" t="str">
        <f t="shared" si="0"/>
        <v/>
      </c>
      <c r="E58" s="545" t="str">
        <f>IF('Step 3.1 Site Details'!D66="","",TRIM((C58)))</f>
        <v/>
      </c>
      <c r="J58" t="s">
        <v>565</v>
      </c>
      <c r="L58" s="500" t="str">
        <f>IF('Step 3.1 Site Details'!D66="","",J58)</f>
        <v/>
      </c>
      <c r="M58" s="545" t="str">
        <f>IF('Step 3.3 Heating System'!F68="","",J58)</f>
        <v/>
      </c>
      <c r="P58" s="799" t="s">
        <v>1924</v>
      </c>
      <c r="Q58" s="424" t="str">
        <f>IF('Step 3.1 Site Details'!D66="","",TRIM('Step 3.1 Site Details'!A66))</f>
        <v/>
      </c>
      <c r="R58" s="545"/>
      <c r="T58">
        <v>0</v>
      </c>
      <c r="V58" s="341" t="str">
        <f>'Step 3.1 Site Details'!C66</f>
        <v>Building 57</v>
      </c>
      <c r="X58" s="544" t="str">
        <f>IF('Step 3.1 Site Details'!D66="","",TRIM('Step 3.1 Site Details'!D66))</f>
        <v/>
      </c>
      <c r="Y58" s="545" t="str">
        <f>IF('Step 3.1 Site Details'!D66="","",(TRIM(X58)))</f>
        <v/>
      </c>
      <c r="AA58" t="str">
        <v/>
      </c>
    </row>
    <row r="59" spans="1:27" ht="13" x14ac:dyDescent="0.25">
      <c r="A59" s="341" t="str">
        <f>'Step 3.1 Site Details'!C67</f>
        <v>Building 58</v>
      </c>
      <c r="C59" s="500" t="str">
        <f>IF('Step 3.1 Site Details'!D67="","",TRIM('Step 3.1 Site Details'!D67))</f>
        <v/>
      </c>
      <c r="D59" s="544" t="str">
        <f t="shared" si="0"/>
        <v/>
      </c>
      <c r="E59" s="545" t="str">
        <f>IF('Step 3.1 Site Details'!D67="","",TRIM((C59)))</f>
        <v/>
      </c>
      <c r="J59" t="s">
        <v>566</v>
      </c>
      <c r="L59" s="500" t="str">
        <f>IF('Step 3.1 Site Details'!D67="","",J59)</f>
        <v/>
      </c>
      <c r="M59" s="545" t="str">
        <f>IF('Step 3.3 Heating System'!F69="","",J59)</f>
        <v/>
      </c>
      <c r="P59" s="799" t="s">
        <v>1925</v>
      </c>
      <c r="Q59" s="424" t="str">
        <f>IF('Step 3.1 Site Details'!D67="","",TRIM('Step 3.1 Site Details'!A67))</f>
        <v/>
      </c>
      <c r="R59" s="545"/>
      <c r="T59">
        <v>0</v>
      </c>
      <c r="V59" s="341" t="str">
        <f>'Step 3.1 Site Details'!C67</f>
        <v>Building 58</v>
      </c>
      <c r="X59" s="544" t="str">
        <f>IF('Step 3.1 Site Details'!D67="","",TRIM('Step 3.1 Site Details'!D67))</f>
        <v/>
      </c>
      <c r="Y59" s="545" t="str">
        <f>IF('Step 3.1 Site Details'!D67="","",(TRIM(X59)))</f>
        <v/>
      </c>
      <c r="AA59" t="str">
        <v/>
      </c>
    </row>
    <row r="60" spans="1:27" ht="13" x14ac:dyDescent="0.25">
      <c r="A60" s="341" t="str">
        <f>'Step 3.1 Site Details'!C68</f>
        <v>Building 59</v>
      </c>
      <c r="C60" s="500" t="str">
        <f>IF('Step 3.1 Site Details'!D68="","",TRIM('Step 3.1 Site Details'!D68))</f>
        <v/>
      </c>
      <c r="D60" s="544" t="str">
        <f t="shared" si="0"/>
        <v/>
      </c>
      <c r="E60" s="545" t="str">
        <f>IF('Step 3.1 Site Details'!D68="","",TRIM((C60)))</f>
        <v/>
      </c>
      <c r="J60" t="s">
        <v>567</v>
      </c>
      <c r="L60" s="500" t="str">
        <f>IF('Step 3.1 Site Details'!D68="","",J60)</f>
        <v/>
      </c>
      <c r="M60" s="545" t="str">
        <f>IF('Step 3.3 Heating System'!F70="","",J60)</f>
        <v/>
      </c>
      <c r="P60" s="799" t="s">
        <v>1926</v>
      </c>
      <c r="Q60" s="424" t="str">
        <f>IF('Step 3.1 Site Details'!D68="","",TRIM('Step 3.1 Site Details'!A68))</f>
        <v/>
      </c>
      <c r="R60" s="545"/>
      <c r="T60">
        <v>0</v>
      </c>
      <c r="V60" s="341" t="str">
        <f>'Step 3.1 Site Details'!C68</f>
        <v>Building 59</v>
      </c>
      <c r="X60" s="544" t="str">
        <f>IF('Step 3.1 Site Details'!D68="","",TRIM('Step 3.1 Site Details'!D68))</f>
        <v/>
      </c>
      <c r="Y60" s="545" t="str">
        <f>IF('Step 3.1 Site Details'!D68="","",(TRIM(X60)))</f>
        <v/>
      </c>
      <c r="AA60" t="str">
        <v/>
      </c>
    </row>
    <row r="61" spans="1:27" ht="13" x14ac:dyDescent="0.25">
      <c r="A61" s="341" t="str">
        <f>'Step 3.1 Site Details'!C69</f>
        <v>Building 60</v>
      </c>
      <c r="C61" s="500" t="str">
        <f>IF('Step 3.1 Site Details'!D69="","",TRIM('Step 3.1 Site Details'!D69))</f>
        <v/>
      </c>
      <c r="D61" s="544" t="str">
        <f t="shared" si="0"/>
        <v/>
      </c>
      <c r="E61" s="545" t="str">
        <f>IF('Step 3.1 Site Details'!D69="","",TRIM((C61)))</f>
        <v/>
      </c>
      <c r="J61" t="s">
        <v>568</v>
      </c>
      <c r="L61" s="500" t="str">
        <f>IF('Step 3.1 Site Details'!D69="","",J61)</f>
        <v/>
      </c>
      <c r="M61" s="545" t="str">
        <f>IF('Step 3.3 Heating System'!F71="","",J61)</f>
        <v/>
      </c>
      <c r="P61" s="799" t="s">
        <v>1927</v>
      </c>
      <c r="Q61" s="424" t="str">
        <f>IF('Step 3.1 Site Details'!D69="","",TRIM('Step 3.1 Site Details'!A69))</f>
        <v/>
      </c>
      <c r="R61" s="545"/>
      <c r="T61">
        <v>0</v>
      </c>
      <c r="V61" s="341" t="str">
        <f>'Step 3.1 Site Details'!C69</f>
        <v>Building 60</v>
      </c>
      <c r="X61" s="544" t="str">
        <f>IF('Step 3.1 Site Details'!D69="","",TRIM('Step 3.1 Site Details'!D69))</f>
        <v/>
      </c>
      <c r="Y61" s="545" t="str">
        <f>IF('Step 3.1 Site Details'!D69="","",(TRIM(X61)))</f>
        <v/>
      </c>
      <c r="AA61" t="str">
        <v/>
      </c>
    </row>
    <row r="62" spans="1:27" ht="13" x14ac:dyDescent="0.25">
      <c r="A62" s="341" t="str">
        <f>'Step 3.1 Site Details'!C70</f>
        <v>Building 61</v>
      </c>
      <c r="C62" s="500" t="str">
        <f>IF('Step 3.1 Site Details'!D70="","",TRIM('Step 3.1 Site Details'!D70))</f>
        <v/>
      </c>
      <c r="D62" s="544" t="str">
        <f t="shared" si="0"/>
        <v/>
      </c>
      <c r="E62" s="545" t="str">
        <f>IF('Step 3.1 Site Details'!D70="","",TRIM((C62)))</f>
        <v/>
      </c>
      <c r="J62" t="s">
        <v>569</v>
      </c>
      <c r="L62" s="500" t="str">
        <f>IF('Step 3.1 Site Details'!D70="","",J62)</f>
        <v/>
      </c>
      <c r="M62" s="545" t="str">
        <f>IF('Step 3.3 Heating System'!F72="","",J62)</f>
        <v/>
      </c>
      <c r="P62" s="799" t="s">
        <v>1928</v>
      </c>
      <c r="Q62" s="424" t="str">
        <f>IF('Step 3.1 Site Details'!D70="","",TRIM('Step 3.1 Site Details'!A70))</f>
        <v/>
      </c>
      <c r="R62" s="545"/>
      <c r="T62">
        <v>0</v>
      </c>
      <c r="V62" s="341" t="str">
        <f>'Step 3.1 Site Details'!C70</f>
        <v>Building 61</v>
      </c>
      <c r="X62" s="544" t="str">
        <f>IF('Step 3.1 Site Details'!D70="","",TRIM('Step 3.1 Site Details'!D70))</f>
        <v/>
      </c>
      <c r="Y62" s="545" t="str">
        <f>IF('Step 3.1 Site Details'!D70="","",(TRIM(X62)))</f>
        <v/>
      </c>
      <c r="AA62" t="str">
        <v/>
      </c>
    </row>
    <row r="63" spans="1:27" ht="13" x14ac:dyDescent="0.25">
      <c r="A63" s="341" t="str">
        <f>'Step 3.1 Site Details'!C71</f>
        <v>Building 62</v>
      </c>
      <c r="C63" s="500" t="str">
        <f>IF('Step 3.1 Site Details'!D71="","",TRIM('Step 3.1 Site Details'!D71))</f>
        <v/>
      </c>
      <c r="D63" s="544" t="str">
        <f t="shared" si="0"/>
        <v/>
      </c>
      <c r="E63" s="545" t="str">
        <f>IF('Step 3.1 Site Details'!D71="","",TRIM((C63)))</f>
        <v/>
      </c>
      <c r="J63" t="s">
        <v>570</v>
      </c>
      <c r="L63" s="500" t="str">
        <f>IF('Step 3.1 Site Details'!D71="","",J63)</f>
        <v/>
      </c>
      <c r="M63" s="545" t="str">
        <f>IF('Step 3.3 Heating System'!F73="","",J63)</f>
        <v/>
      </c>
      <c r="P63" s="799" t="s">
        <v>1929</v>
      </c>
      <c r="Q63" s="424" t="str">
        <f>IF('Step 3.1 Site Details'!D71="","",TRIM('Step 3.1 Site Details'!A71))</f>
        <v/>
      </c>
      <c r="R63" s="545"/>
      <c r="T63">
        <v>0</v>
      </c>
      <c r="V63" s="341" t="str">
        <f>'Step 3.1 Site Details'!C71</f>
        <v>Building 62</v>
      </c>
      <c r="X63" s="544" t="str">
        <f>IF('Step 3.1 Site Details'!D71="","",TRIM('Step 3.1 Site Details'!D71))</f>
        <v/>
      </c>
      <c r="Y63" s="545" t="str">
        <f>IF('Step 3.1 Site Details'!D71="","",(TRIM(X63)))</f>
        <v/>
      </c>
      <c r="AA63" t="str">
        <v/>
      </c>
    </row>
    <row r="64" spans="1:27" ht="13" x14ac:dyDescent="0.25">
      <c r="A64" s="341" t="str">
        <f>'Step 3.1 Site Details'!C72</f>
        <v>Building 63</v>
      </c>
      <c r="C64" s="500" t="str">
        <f>IF('Step 3.1 Site Details'!D72="","",TRIM('Step 3.1 Site Details'!D72))</f>
        <v/>
      </c>
      <c r="D64" s="544" t="str">
        <f t="shared" si="0"/>
        <v/>
      </c>
      <c r="E64" s="545" t="str">
        <f>IF('Step 3.1 Site Details'!D72="","",TRIM((C64)))</f>
        <v/>
      </c>
      <c r="J64" t="s">
        <v>571</v>
      </c>
      <c r="L64" s="500" t="str">
        <f>IF('Step 3.1 Site Details'!D72="","",J64)</f>
        <v/>
      </c>
      <c r="M64" s="545" t="str">
        <f>IF('Step 3.3 Heating System'!F74="","",J64)</f>
        <v/>
      </c>
      <c r="P64" s="799" t="s">
        <v>1930</v>
      </c>
      <c r="Q64" s="424" t="str">
        <f>IF('Step 3.1 Site Details'!D72="","",TRIM('Step 3.1 Site Details'!A72))</f>
        <v/>
      </c>
      <c r="R64" s="545"/>
      <c r="T64">
        <v>0</v>
      </c>
      <c r="V64" s="341" t="str">
        <f>'Step 3.1 Site Details'!C72</f>
        <v>Building 63</v>
      </c>
      <c r="X64" s="544" t="str">
        <f>IF('Step 3.1 Site Details'!D72="","",TRIM('Step 3.1 Site Details'!D72))</f>
        <v/>
      </c>
      <c r="Y64" s="545" t="str">
        <f>IF('Step 3.1 Site Details'!D72="","",(TRIM(X64)))</f>
        <v/>
      </c>
      <c r="AA64" t="str">
        <v/>
      </c>
    </row>
    <row r="65" spans="1:27" ht="13" x14ac:dyDescent="0.25">
      <c r="A65" s="341" t="str">
        <f>'Step 3.1 Site Details'!C73</f>
        <v>Building 64</v>
      </c>
      <c r="C65" s="500" t="str">
        <f>IF('Step 3.1 Site Details'!D73="","",TRIM('Step 3.1 Site Details'!D73))</f>
        <v/>
      </c>
      <c r="D65" s="544" t="str">
        <f t="shared" si="0"/>
        <v/>
      </c>
      <c r="E65" s="545" t="str">
        <f>IF('Step 3.1 Site Details'!D73="","",TRIM((C65)))</f>
        <v/>
      </c>
      <c r="J65" t="s">
        <v>572</v>
      </c>
      <c r="L65" s="500" t="str">
        <f>IF('Step 3.1 Site Details'!D73="","",J65)</f>
        <v/>
      </c>
      <c r="M65" s="545" t="str">
        <f>IF('Step 3.3 Heating System'!F75="","",J65)</f>
        <v/>
      </c>
      <c r="P65" s="799" t="s">
        <v>1931</v>
      </c>
      <c r="Q65" s="424" t="str">
        <f>IF('Step 3.1 Site Details'!D73="","",TRIM('Step 3.1 Site Details'!A73))</f>
        <v/>
      </c>
      <c r="R65" s="545"/>
      <c r="T65">
        <v>0</v>
      </c>
      <c r="V65" s="341" t="str">
        <f>'Step 3.1 Site Details'!C73</f>
        <v>Building 64</v>
      </c>
      <c r="X65" s="544" t="str">
        <f>IF('Step 3.1 Site Details'!D73="","",TRIM('Step 3.1 Site Details'!D73))</f>
        <v/>
      </c>
      <c r="Y65" s="545" t="str">
        <f>IF('Step 3.1 Site Details'!D73="","",(TRIM(X65)))</f>
        <v/>
      </c>
      <c r="AA65" t="str">
        <v/>
      </c>
    </row>
    <row r="66" spans="1:27" ht="13" x14ac:dyDescent="0.25">
      <c r="A66" s="341" t="str">
        <f>'Step 3.1 Site Details'!C74</f>
        <v>Building 65</v>
      </c>
      <c r="C66" s="500" t="str">
        <f>IF('Step 3.1 Site Details'!D74="","",TRIM('Step 3.1 Site Details'!D74))</f>
        <v/>
      </c>
      <c r="D66" s="544" t="str">
        <f t="shared" si="0"/>
        <v/>
      </c>
      <c r="E66" s="545" t="str">
        <f>IF('Step 3.1 Site Details'!D74="","",TRIM((C66)))</f>
        <v/>
      </c>
      <c r="J66" t="s">
        <v>573</v>
      </c>
      <c r="L66" s="500" t="str">
        <f>IF('Step 3.1 Site Details'!D74="","",J66)</f>
        <v/>
      </c>
      <c r="M66" s="545" t="str">
        <f>IF('Step 3.3 Heating System'!F76="","",J66)</f>
        <v/>
      </c>
      <c r="P66" s="799" t="s">
        <v>1932</v>
      </c>
      <c r="Q66" s="424" t="str">
        <f>IF('Step 3.1 Site Details'!D74="","",TRIM('Step 3.1 Site Details'!A74))</f>
        <v/>
      </c>
      <c r="R66" s="545"/>
      <c r="T66">
        <v>0</v>
      </c>
      <c r="V66" s="341" t="str">
        <f>'Step 3.1 Site Details'!C74</f>
        <v>Building 65</v>
      </c>
      <c r="X66" s="544" t="str">
        <f>IF('Step 3.1 Site Details'!D74="","",TRIM('Step 3.1 Site Details'!D74))</f>
        <v/>
      </c>
      <c r="Y66" s="545" t="str">
        <f>IF('Step 3.1 Site Details'!D74="","",(TRIM(X66)))</f>
        <v/>
      </c>
      <c r="AA66" t="str">
        <v/>
      </c>
    </row>
    <row r="67" spans="1:27" ht="13" x14ac:dyDescent="0.25">
      <c r="A67" s="341" t="str">
        <f>'Step 3.1 Site Details'!C75</f>
        <v>Building 66</v>
      </c>
      <c r="C67" s="500" t="str">
        <f>IF('Step 3.1 Site Details'!D75="","",TRIM('Step 3.1 Site Details'!D75))</f>
        <v/>
      </c>
      <c r="D67" s="544" t="str">
        <f t="shared" ref="D67:D101" si="1">Q67</f>
        <v/>
      </c>
      <c r="E67" s="545" t="str">
        <f>IF('Step 3.1 Site Details'!D75="","",TRIM((C67)))</f>
        <v/>
      </c>
      <c r="J67" t="s">
        <v>574</v>
      </c>
      <c r="L67" s="500" t="str">
        <f>IF('Step 3.1 Site Details'!D75="","",J67)</f>
        <v/>
      </c>
      <c r="M67" s="545" t="str">
        <f>IF('Step 3.3 Heating System'!F77="","",J67)</f>
        <v/>
      </c>
      <c r="P67" s="799" t="s">
        <v>1933</v>
      </c>
      <c r="Q67" s="424" t="str">
        <f>IF('Step 3.1 Site Details'!D75="","",TRIM('Step 3.1 Site Details'!A75))</f>
        <v/>
      </c>
      <c r="R67" s="545"/>
      <c r="T67">
        <v>0</v>
      </c>
      <c r="V67" s="341" t="str">
        <f>'Step 3.1 Site Details'!C75</f>
        <v>Building 66</v>
      </c>
      <c r="X67" s="544" t="str">
        <f>IF('Step 3.1 Site Details'!D75="","",TRIM('Step 3.1 Site Details'!D75))</f>
        <v/>
      </c>
      <c r="Y67" s="545" t="str">
        <f>IF('Step 3.1 Site Details'!D75="","",(TRIM(X67)))</f>
        <v/>
      </c>
      <c r="AA67" t="str">
        <v/>
      </c>
    </row>
    <row r="68" spans="1:27" ht="13" x14ac:dyDescent="0.25">
      <c r="A68" s="341" t="str">
        <f>'Step 3.1 Site Details'!C76</f>
        <v>Building 67</v>
      </c>
      <c r="C68" s="500" t="str">
        <f>IF('Step 3.1 Site Details'!D76="","",TRIM('Step 3.1 Site Details'!D76))</f>
        <v/>
      </c>
      <c r="D68" s="544" t="str">
        <f t="shared" si="1"/>
        <v/>
      </c>
      <c r="E68" s="545" t="str">
        <f>IF('Step 3.1 Site Details'!D76="","",TRIM((C68)))</f>
        <v/>
      </c>
      <c r="J68" t="s">
        <v>575</v>
      </c>
      <c r="L68" s="500" t="str">
        <f>IF('Step 3.1 Site Details'!D76="","",J68)</f>
        <v/>
      </c>
      <c r="M68" s="545" t="str">
        <f>IF('Step 3.3 Heating System'!F78="","",J68)</f>
        <v/>
      </c>
      <c r="P68" s="799" t="s">
        <v>1934</v>
      </c>
      <c r="Q68" s="424" t="str">
        <f>IF('Step 3.1 Site Details'!D76="","",TRIM('Step 3.1 Site Details'!A76))</f>
        <v/>
      </c>
      <c r="R68" s="545"/>
      <c r="T68">
        <v>0</v>
      </c>
      <c r="V68" s="341" t="str">
        <f>'Step 3.1 Site Details'!C76</f>
        <v>Building 67</v>
      </c>
      <c r="X68" s="544" t="str">
        <f>IF('Step 3.1 Site Details'!D76="","",TRIM('Step 3.1 Site Details'!D76))</f>
        <v/>
      </c>
      <c r="Y68" s="545" t="str">
        <f>IF('Step 3.1 Site Details'!D76="","",(TRIM(X68)))</f>
        <v/>
      </c>
      <c r="AA68" t="str">
        <v/>
      </c>
    </row>
    <row r="69" spans="1:27" ht="13" x14ac:dyDescent="0.25">
      <c r="A69" s="341" t="str">
        <f>'Step 3.1 Site Details'!C77</f>
        <v>Building 68</v>
      </c>
      <c r="C69" s="500" t="str">
        <f>IF('Step 3.1 Site Details'!D77="","",TRIM('Step 3.1 Site Details'!D77))</f>
        <v/>
      </c>
      <c r="D69" s="544" t="str">
        <f t="shared" si="1"/>
        <v/>
      </c>
      <c r="E69" s="545" t="str">
        <f>IF('Step 3.1 Site Details'!D77="","",TRIM((C69)))</f>
        <v/>
      </c>
      <c r="J69" t="s">
        <v>576</v>
      </c>
      <c r="L69" s="500" t="str">
        <f>IF('Step 3.1 Site Details'!D77="","",J69)</f>
        <v/>
      </c>
      <c r="M69" s="545" t="str">
        <f>IF('Step 3.3 Heating System'!F79="","",J69)</f>
        <v/>
      </c>
      <c r="P69" s="799" t="s">
        <v>1935</v>
      </c>
      <c r="Q69" s="424" t="str">
        <f>IF('Step 3.1 Site Details'!D77="","",TRIM('Step 3.1 Site Details'!A77))</f>
        <v/>
      </c>
      <c r="R69" s="545"/>
      <c r="T69">
        <v>0</v>
      </c>
      <c r="V69" s="341" t="str">
        <f>'Step 3.1 Site Details'!C77</f>
        <v>Building 68</v>
      </c>
      <c r="X69" s="544" t="str">
        <f>IF('Step 3.1 Site Details'!D77="","",TRIM('Step 3.1 Site Details'!D77))</f>
        <v/>
      </c>
      <c r="Y69" s="545" t="str">
        <f>IF('Step 3.1 Site Details'!D77="","",(TRIM(X69)))</f>
        <v/>
      </c>
      <c r="AA69" t="str">
        <v/>
      </c>
    </row>
    <row r="70" spans="1:27" ht="13" x14ac:dyDescent="0.25">
      <c r="A70" s="341" t="str">
        <f>'Step 3.1 Site Details'!C78</f>
        <v>Building 69</v>
      </c>
      <c r="C70" s="500" t="str">
        <f>IF('Step 3.1 Site Details'!D78="","",TRIM('Step 3.1 Site Details'!D78))</f>
        <v/>
      </c>
      <c r="D70" s="544" t="str">
        <f t="shared" si="1"/>
        <v/>
      </c>
      <c r="E70" s="545" t="str">
        <f>IF('Step 3.1 Site Details'!D78="","",TRIM((C70)))</f>
        <v/>
      </c>
      <c r="J70" t="s">
        <v>577</v>
      </c>
      <c r="L70" s="500" t="str">
        <f>IF('Step 3.1 Site Details'!D78="","",J70)</f>
        <v/>
      </c>
      <c r="M70" s="545" t="str">
        <f>IF('Step 3.3 Heating System'!F80="","",J70)</f>
        <v/>
      </c>
      <c r="P70" s="799" t="s">
        <v>1936</v>
      </c>
      <c r="Q70" s="424" t="str">
        <f>IF('Step 3.1 Site Details'!D78="","",TRIM('Step 3.1 Site Details'!A78))</f>
        <v/>
      </c>
      <c r="R70" s="545"/>
      <c r="T70">
        <v>0</v>
      </c>
      <c r="V70" s="341" t="str">
        <f>'Step 3.1 Site Details'!C78</f>
        <v>Building 69</v>
      </c>
      <c r="X70" s="544" t="str">
        <f>IF('Step 3.1 Site Details'!D78="","",TRIM('Step 3.1 Site Details'!D78))</f>
        <v/>
      </c>
      <c r="Y70" s="545" t="str">
        <f>IF('Step 3.1 Site Details'!D78="","",(TRIM(X70)))</f>
        <v/>
      </c>
      <c r="AA70" t="str">
        <v/>
      </c>
    </row>
    <row r="71" spans="1:27" ht="13" x14ac:dyDescent="0.25">
      <c r="A71" s="341" t="str">
        <f>'Step 3.1 Site Details'!C79</f>
        <v>Building 70</v>
      </c>
      <c r="C71" s="500" t="str">
        <f>IF('Step 3.1 Site Details'!D79="","",TRIM('Step 3.1 Site Details'!D79))</f>
        <v/>
      </c>
      <c r="D71" s="544" t="str">
        <f t="shared" si="1"/>
        <v/>
      </c>
      <c r="E71" s="545" t="str">
        <f>IF('Step 3.1 Site Details'!D79="","",TRIM((C71)))</f>
        <v/>
      </c>
      <c r="J71" t="s">
        <v>578</v>
      </c>
      <c r="L71" s="500" t="str">
        <f>IF('Step 3.1 Site Details'!D79="","",J71)</f>
        <v/>
      </c>
      <c r="M71" s="545" t="str">
        <f>IF('Step 3.3 Heating System'!F81="","",J71)</f>
        <v/>
      </c>
      <c r="P71" s="799" t="s">
        <v>1937</v>
      </c>
      <c r="Q71" s="424" t="str">
        <f>IF('Step 3.1 Site Details'!D79="","",TRIM('Step 3.1 Site Details'!A79))</f>
        <v/>
      </c>
      <c r="R71" s="545"/>
      <c r="T71">
        <v>0</v>
      </c>
      <c r="V71" s="341" t="str">
        <f>'Step 3.1 Site Details'!C79</f>
        <v>Building 70</v>
      </c>
      <c r="X71" s="544" t="str">
        <f>IF('Step 3.1 Site Details'!D79="","",TRIM('Step 3.1 Site Details'!D79))</f>
        <v/>
      </c>
      <c r="Y71" s="545" t="str">
        <f>IF('Step 3.1 Site Details'!D79="","",(TRIM(X71)))</f>
        <v/>
      </c>
      <c r="AA71" t="str">
        <v/>
      </c>
    </row>
    <row r="72" spans="1:27" ht="13" x14ac:dyDescent="0.25">
      <c r="A72" s="341" t="str">
        <f>'Step 3.1 Site Details'!C80</f>
        <v>Building 71</v>
      </c>
      <c r="C72" s="500" t="str">
        <f>IF('Step 3.1 Site Details'!D80="","",TRIM('Step 3.1 Site Details'!D80))</f>
        <v/>
      </c>
      <c r="D72" s="544" t="str">
        <f t="shared" si="1"/>
        <v/>
      </c>
      <c r="E72" s="545" t="str">
        <f>IF('Step 3.1 Site Details'!D80="","",TRIM((C72)))</f>
        <v/>
      </c>
      <c r="J72" t="s">
        <v>579</v>
      </c>
      <c r="L72" s="500" t="str">
        <f>IF('Step 3.1 Site Details'!D80="","",J72)</f>
        <v/>
      </c>
      <c r="M72" s="545" t="str">
        <f>IF('Step 3.3 Heating System'!F82="","",J72)</f>
        <v/>
      </c>
      <c r="P72" s="799" t="s">
        <v>1938</v>
      </c>
      <c r="Q72" s="424" t="str">
        <f>IF('Step 3.1 Site Details'!D80="","",TRIM('Step 3.1 Site Details'!A80))</f>
        <v/>
      </c>
      <c r="R72" s="545"/>
      <c r="T72">
        <v>0</v>
      </c>
      <c r="V72" s="341" t="str">
        <f>'Step 3.1 Site Details'!C80</f>
        <v>Building 71</v>
      </c>
      <c r="X72" s="544" t="str">
        <f>IF('Step 3.1 Site Details'!D80="","",TRIM('Step 3.1 Site Details'!D80))</f>
        <v/>
      </c>
      <c r="Y72" s="545" t="str">
        <f>IF('Step 3.1 Site Details'!D80="","",(TRIM(X72)))</f>
        <v/>
      </c>
      <c r="AA72" t="str">
        <v/>
      </c>
    </row>
    <row r="73" spans="1:27" ht="13" x14ac:dyDescent="0.25">
      <c r="A73" s="341" t="str">
        <f>'Step 3.1 Site Details'!C81</f>
        <v>Building 72</v>
      </c>
      <c r="C73" s="500" t="str">
        <f>IF('Step 3.1 Site Details'!D81="","",TRIM('Step 3.1 Site Details'!D81))</f>
        <v/>
      </c>
      <c r="D73" s="544" t="str">
        <f t="shared" si="1"/>
        <v/>
      </c>
      <c r="E73" s="545" t="str">
        <f>IF('Step 3.1 Site Details'!D81="","",TRIM((C73)))</f>
        <v/>
      </c>
      <c r="J73" t="s">
        <v>580</v>
      </c>
      <c r="L73" s="500" t="str">
        <f>IF('Step 3.1 Site Details'!D81="","",J73)</f>
        <v/>
      </c>
      <c r="M73" s="545" t="str">
        <f>IF('Step 3.3 Heating System'!F83="","",J73)</f>
        <v/>
      </c>
      <c r="P73" s="799" t="s">
        <v>1939</v>
      </c>
      <c r="Q73" s="424" t="str">
        <f>IF('Step 3.1 Site Details'!D81="","",TRIM('Step 3.1 Site Details'!A81))</f>
        <v/>
      </c>
      <c r="R73" s="545"/>
      <c r="T73">
        <v>0</v>
      </c>
      <c r="V73" s="341" t="str">
        <f>'Step 3.1 Site Details'!C81</f>
        <v>Building 72</v>
      </c>
      <c r="X73" s="544" t="str">
        <f>IF('Step 3.1 Site Details'!D81="","",TRIM('Step 3.1 Site Details'!D81))</f>
        <v/>
      </c>
      <c r="Y73" s="545" t="str">
        <f>IF('Step 3.1 Site Details'!D81="","",(TRIM(X73)))</f>
        <v/>
      </c>
      <c r="AA73" t="str">
        <v/>
      </c>
    </row>
    <row r="74" spans="1:27" ht="13" x14ac:dyDescent="0.25">
      <c r="A74" s="341" t="str">
        <f>'Step 3.1 Site Details'!C82</f>
        <v>Building 73</v>
      </c>
      <c r="C74" s="500" t="str">
        <f>IF('Step 3.1 Site Details'!D82="","",TRIM('Step 3.1 Site Details'!D82))</f>
        <v/>
      </c>
      <c r="D74" s="544" t="str">
        <f t="shared" si="1"/>
        <v/>
      </c>
      <c r="E74" s="545" t="str">
        <f>IF('Step 3.1 Site Details'!D82="","",TRIM((C74)))</f>
        <v/>
      </c>
      <c r="J74" t="s">
        <v>581</v>
      </c>
      <c r="L74" s="500" t="str">
        <f>IF('Step 3.1 Site Details'!D82="","",J74)</f>
        <v/>
      </c>
      <c r="M74" s="545" t="str">
        <f>IF('Step 3.3 Heating System'!F84="","",J74)</f>
        <v/>
      </c>
      <c r="P74" s="799" t="s">
        <v>1940</v>
      </c>
      <c r="Q74" s="424" t="str">
        <f>IF('Step 3.1 Site Details'!D82="","",TRIM('Step 3.1 Site Details'!A82))</f>
        <v/>
      </c>
      <c r="R74" s="545"/>
      <c r="T74">
        <v>0</v>
      </c>
      <c r="V74" s="341" t="str">
        <f>'Step 3.1 Site Details'!C82</f>
        <v>Building 73</v>
      </c>
      <c r="X74" s="544" t="str">
        <f>IF('Step 3.1 Site Details'!D82="","",TRIM('Step 3.1 Site Details'!D82))</f>
        <v/>
      </c>
      <c r="Y74" s="545" t="str">
        <f>IF('Step 3.1 Site Details'!D82="","",(TRIM(X74)))</f>
        <v/>
      </c>
      <c r="AA74" t="str">
        <v/>
      </c>
    </row>
    <row r="75" spans="1:27" ht="13" x14ac:dyDescent="0.25">
      <c r="A75" s="341" t="str">
        <f>'Step 3.1 Site Details'!C83</f>
        <v>Building 74</v>
      </c>
      <c r="C75" s="500" t="str">
        <f>IF('Step 3.1 Site Details'!D83="","",TRIM('Step 3.1 Site Details'!D83))</f>
        <v/>
      </c>
      <c r="D75" s="544" t="str">
        <f t="shared" si="1"/>
        <v/>
      </c>
      <c r="E75" s="545" t="str">
        <f>IF('Step 3.1 Site Details'!D83="","",TRIM((C75)))</f>
        <v/>
      </c>
      <c r="J75" t="s">
        <v>582</v>
      </c>
      <c r="L75" s="500" t="str">
        <f>IF('Step 3.1 Site Details'!D83="","",J75)</f>
        <v/>
      </c>
      <c r="M75" s="545" t="str">
        <f>IF('Step 3.3 Heating System'!F85="","",J75)</f>
        <v/>
      </c>
      <c r="P75" s="799" t="s">
        <v>1941</v>
      </c>
      <c r="Q75" s="424" t="str">
        <f>IF('Step 3.1 Site Details'!D83="","",TRIM('Step 3.1 Site Details'!A83))</f>
        <v/>
      </c>
      <c r="R75" s="545"/>
      <c r="T75">
        <v>0</v>
      </c>
      <c r="V75" s="341" t="str">
        <f>'Step 3.1 Site Details'!C83</f>
        <v>Building 74</v>
      </c>
      <c r="X75" s="544" t="str">
        <f>IF('Step 3.1 Site Details'!D83="","",TRIM('Step 3.1 Site Details'!D83))</f>
        <v/>
      </c>
      <c r="Y75" s="545" t="str">
        <f>IF('Step 3.1 Site Details'!D83="","",(TRIM(X75)))</f>
        <v/>
      </c>
      <c r="AA75" t="str">
        <v/>
      </c>
    </row>
    <row r="76" spans="1:27" ht="13" x14ac:dyDescent="0.25">
      <c r="A76" s="341" t="str">
        <f>'Step 3.1 Site Details'!C84</f>
        <v>Building 75</v>
      </c>
      <c r="C76" s="500" t="str">
        <f>IF('Step 3.1 Site Details'!D84="","",TRIM('Step 3.1 Site Details'!D84))</f>
        <v/>
      </c>
      <c r="D76" s="544" t="str">
        <f t="shared" si="1"/>
        <v/>
      </c>
      <c r="E76" s="545" t="str">
        <f>IF('Step 3.1 Site Details'!D84="","",TRIM((C76)))</f>
        <v/>
      </c>
      <c r="J76" t="s">
        <v>583</v>
      </c>
      <c r="L76" s="500" t="str">
        <f>IF('Step 3.1 Site Details'!D84="","",J76)</f>
        <v/>
      </c>
      <c r="M76" s="545" t="str">
        <f>IF('Step 3.3 Heating System'!F86="","",J76)</f>
        <v/>
      </c>
      <c r="P76" s="799" t="s">
        <v>1942</v>
      </c>
      <c r="Q76" s="424" t="str">
        <f>IF('Step 3.1 Site Details'!D84="","",TRIM('Step 3.1 Site Details'!A84))</f>
        <v/>
      </c>
      <c r="R76" s="545"/>
      <c r="T76">
        <v>0</v>
      </c>
      <c r="V76" s="341" t="str">
        <f>'Step 3.1 Site Details'!C84</f>
        <v>Building 75</v>
      </c>
      <c r="X76" s="544" t="str">
        <f>IF('Step 3.1 Site Details'!D84="","",TRIM('Step 3.1 Site Details'!D84))</f>
        <v/>
      </c>
      <c r="Y76" s="545" t="str">
        <f>IF('Step 3.1 Site Details'!D84="","",(TRIM(X76)))</f>
        <v/>
      </c>
      <c r="AA76" t="str">
        <v/>
      </c>
    </row>
    <row r="77" spans="1:27" ht="13" x14ac:dyDescent="0.25">
      <c r="A77" s="341" t="str">
        <f>'Step 3.1 Site Details'!C85</f>
        <v>Building 76</v>
      </c>
      <c r="C77" s="500" t="str">
        <f>IF('Step 3.1 Site Details'!D85="","",TRIM('Step 3.1 Site Details'!D85))</f>
        <v/>
      </c>
      <c r="D77" s="544" t="str">
        <f t="shared" si="1"/>
        <v/>
      </c>
      <c r="E77" s="545" t="str">
        <f>IF('Step 3.1 Site Details'!D85="","",TRIM((C77)))</f>
        <v/>
      </c>
      <c r="J77" t="s">
        <v>584</v>
      </c>
      <c r="L77" s="500" t="str">
        <f>IF('Step 3.1 Site Details'!D85="","",J77)</f>
        <v/>
      </c>
      <c r="M77" s="545" t="str">
        <f>IF('Step 3.3 Heating System'!F87="","",J77)</f>
        <v/>
      </c>
      <c r="P77" s="799" t="s">
        <v>1943</v>
      </c>
      <c r="Q77" s="424" t="str">
        <f>IF('Step 3.1 Site Details'!D85="","",TRIM('Step 3.1 Site Details'!A85))</f>
        <v/>
      </c>
      <c r="R77" s="545"/>
      <c r="T77">
        <v>0</v>
      </c>
      <c r="V77" s="341" t="str">
        <f>'Step 3.1 Site Details'!C85</f>
        <v>Building 76</v>
      </c>
      <c r="X77" s="544" t="str">
        <f>IF('Step 3.1 Site Details'!D85="","",TRIM('Step 3.1 Site Details'!D85))</f>
        <v/>
      </c>
      <c r="Y77" s="545" t="str">
        <f>IF('Step 3.1 Site Details'!D85="","",(TRIM(X77)))</f>
        <v/>
      </c>
      <c r="AA77" t="str">
        <v/>
      </c>
    </row>
    <row r="78" spans="1:27" ht="13" x14ac:dyDescent="0.25">
      <c r="A78" s="341" t="str">
        <f>'Step 3.1 Site Details'!C86</f>
        <v>Building 77</v>
      </c>
      <c r="C78" s="500" t="str">
        <f>IF('Step 3.1 Site Details'!D86="","",TRIM('Step 3.1 Site Details'!D86))</f>
        <v/>
      </c>
      <c r="D78" s="544" t="str">
        <f t="shared" si="1"/>
        <v/>
      </c>
      <c r="E78" s="545" t="str">
        <f>IF('Step 3.1 Site Details'!D86="","",TRIM((C78)))</f>
        <v/>
      </c>
      <c r="J78" t="s">
        <v>585</v>
      </c>
      <c r="L78" s="500" t="str">
        <f>IF('Step 3.1 Site Details'!D86="","",J78)</f>
        <v/>
      </c>
      <c r="M78" s="545" t="str">
        <f>IF('Step 3.3 Heating System'!F88="","",J78)</f>
        <v/>
      </c>
      <c r="P78" s="799" t="s">
        <v>1944</v>
      </c>
      <c r="Q78" s="424" t="str">
        <f>IF('Step 3.1 Site Details'!D86="","",TRIM('Step 3.1 Site Details'!A86))</f>
        <v/>
      </c>
      <c r="R78" s="545"/>
      <c r="T78">
        <v>0</v>
      </c>
      <c r="V78" s="341" t="str">
        <f>'Step 3.1 Site Details'!C86</f>
        <v>Building 77</v>
      </c>
      <c r="X78" s="544" t="str">
        <f>IF('Step 3.1 Site Details'!D86="","",TRIM('Step 3.1 Site Details'!D86))</f>
        <v/>
      </c>
      <c r="Y78" s="545" t="str">
        <f>IF('Step 3.1 Site Details'!D86="","",(TRIM(X78)))</f>
        <v/>
      </c>
      <c r="AA78" t="str">
        <v/>
      </c>
    </row>
    <row r="79" spans="1:27" ht="13" x14ac:dyDescent="0.25">
      <c r="A79" s="341" t="str">
        <f>'Step 3.1 Site Details'!C87</f>
        <v>Building 78</v>
      </c>
      <c r="C79" s="500" t="str">
        <f>IF('Step 3.1 Site Details'!D87="","",TRIM('Step 3.1 Site Details'!D87))</f>
        <v/>
      </c>
      <c r="D79" s="544" t="str">
        <f t="shared" si="1"/>
        <v/>
      </c>
      <c r="E79" s="545" t="str">
        <f>IF('Step 3.1 Site Details'!D87="","",TRIM((C79)))</f>
        <v/>
      </c>
      <c r="J79" t="s">
        <v>586</v>
      </c>
      <c r="L79" s="500" t="str">
        <f>IF('Step 3.1 Site Details'!D87="","",J79)</f>
        <v/>
      </c>
      <c r="M79" s="545" t="str">
        <f>IF('Step 3.3 Heating System'!F89="","",J79)</f>
        <v/>
      </c>
      <c r="P79" s="799" t="s">
        <v>1945</v>
      </c>
      <c r="Q79" s="424" t="str">
        <f>IF('Step 3.1 Site Details'!D87="","",TRIM('Step 3.1 Site Details'!A87))</f>
        <v/>
      </c>
      <c r="R79" s="545"/>
      <c r="T79">
        <v>0</v>
      </c>
      <c r="V79" s="341" t="str">
        <f>'Step 3.1 Site Details'!C87</f>
        <v>Building 78</v>
      </c>
      <c r="X79" s="544" t="str">
        <f>IF('Step 3.1 Site Details'!D87="","",TRIM('Step 3.1 Site Details'!D87))</f>
        <v/>
      </c>
      <c r="Y79" s="545" t="str">
        <f>IF('Step 3.1 Site Details'!D87="","",(TRIM(X79)))</f>
        <v/>
      </c>
      <c r="AA79" t="str">
        <v/>
      </c>
    </row>
    <row r="80" spans="1:27" ht="13" x14ac:dyDescent="0.25">
      <c r="A80" s="341" t="str">
        <f>'Step 3.1 Site Details'!C88</f>
        <v>Building 79</v>
      </c>
      <c r="C80" s="500" t="str">
        <f>IF('Step 3.1 Site Details'!D88="","",TRIM('Step 3.1 Site Details'!D88))</f>
        <v/>
      </c>
      <c r="D80" s="544" t="str">
        <f t="shared" si="1"/>
        <v/>
      </c>
      <c r="E80" s="545" t="str">
        <f>IF('Step 3.1 Site Details'!D88="","",TRIM((C80)))</f>
        <v/>
      </c>
      <c r="J80" t="s">
        <v>587</v>
      </c>
      <c r="L80" s="500" t="str">
        <f>IF('Step 3.1 Site Details'!D88="","",J80)</f>
        <v/>
      </c>
      <c r="M80" s="545" t="str">
        <f>IF('Step 3.3 Heating System'!F90="","",J80)</f>
        <v/>
      </c>
      <c r="P80" s="799" t="s">
        <v>1946</v>
      </c>
      <c r="Q80" s="424" t="str">
        <f>IF('Step 3.1 Site Details'!D88="","",TRIM('Step 3.1 Site Details'!A88))</f>
        <v/>
      </c>
      <c r="R80" s="545"/>
      <c r="T80">
        <v>0</v>
      </c>
      <c r="V80" s="341" t="str">
        <f>'Step 3.1 Site Details'!C88</f>
        <v>Building 79</v>
      </c>
      <c r="X80" s="544" t="str">
        <f>IF('Step 3.1 Site Details'!D88="","",TRIM('Step 3.1 Site Details'!D88))</f>
        <v/>
      </c>
      <c r="Y80" s="545" t="str">
        <f>IF('Step 3.1 Site Details'!D88="","",(TRIM(X80)))</f>
        <v/>
      </c>
      <c r="AA80" t="str">
        <v/>
      </c>
    </row>
    <row r="81" spans="1:27" ht="13" x14ac:dyDescent="0.25">
      <c r="A81" s="341" t="str">
        <f>'Step 3.1 Site Details'!C89</f>
        <v>Building 80</v>
      </c>
      <c r="C81" s="500" t="str">
        <f>IF('Step 3.1 Site Details'!D89="","",TRIM('Step 3.1 Site Details'!D89))</f>
        <v/>
      </c>
      <c r="D81" s="544" t="str">
        <f t="shared" si="1"/>
        <v/>
      </c>
      <c r="E81" s="545" t="str">
        <f>IF('Step 3.1 Site Details'!D89="","",TRIM((C81)))</f>
        <v/>
      </c>
      <c r="J81" t="s">
        <v>588</v>
      </c>
      <c r="L81" s="500" t="str">
        <f>IF('Step 3.1 Site Details'!D89="","",J81)</f>
        <v/>
      </c>
      <c r="M81" s="545" t="str">
        <f>IF('Step 3.3 Heating System'!F91="","",J81)</f>
        <v/>
      </c>
      <c r="P81" s="799" t="s">
        <v>1947</v>
      </c>
      <c r="Q81" s="424" t="str">
        <f>IF('Step 3.1 Site Details'!D89="","",TRIM('Step 3.1 Site Details'!A89))</f>
        <v/>
      </c>
      <c r="R81" s="545"/>
      <c r="T81">
        <v>0</v>
      </c>
      <c r="V81" s="341" t="str">
        <f>'Step 3.1 Site Details'!C89</f>
        <v>Building 80</v>
      </c>
      <c r="X81" s="544" t="str">
        <f>IF('Step 3.1 Site Details'!D89="","",TRIM('Step 3.1 Site Details'!D89))</f>
        <v/>
      </c>
      <c r="Y81" s="545" t="str">
        <f>IF('Step 3.1 Site Details'!D89="","",(TRIM(X81)))</f>
        <v/>
      </c>
      <c r="AA81" t="str">
        <v/>
      </c>
    </row>
    <row r="82" spans="1:27" ht="13" x14ac:dyDescent="0.25">
      <c r="A82" s="341" t="str">
        <f>'Step 3.1 Site Details'!C90</f>
        <v>Building 81</v>
      </c>
      <c r="C82" s="500" t="str">
        <f>IF('Step 3.1 Site Details'!D90="","",TRIM('Step 3.1 Site Details'!D90))</f>
        <v/>
      </c>
      <c r="D82" s="544" t="str">
        <f t="shared" si="1"/>
        <v/>
      </c>
      <c r="E82" s="545" t="str">
        <f>IF('Step 3.1 Site Details'!D90="","",TRIM((C82)))</f>
        <v/>
      </c>
      <c r="J82" t="s">
        <v>589</v>
      </c>
      <c r="L82" s="500" t="str">
        <f>IF('Step 3.1 Site Details'!D90="","",J82)</f>
        <v/>
      </c>
      <c r="M82" s="545" t="str">
        <f>IF('Step 3.3 Heating System'!F92="","",J82)</f>
        <v/>
      </c>
      <c r="P82" s="799" t="s">
        <v>1948</v>
      </c>
      <c r="Q82" s="424" t="str">
        <f>IF('Step 3.1 Site Details'!D90="","",TRIM('Step 3.1 Site Details'!A90))</f>
        <v/>
      </c>
      <c r="R82" s="545"/>
      <c r="T82">
        <v>0</v>
      </c>
      <c r="V82" s="341" t="str">
        <f>'Step 3.1 Site Details'!C90</f>
        <v>Building 81</v>
      </c>
      <c r="X82" s="544" t="str">
        <f>IF('Step 3.1 Site Details'!D90="","",TRIM('Step 3.1 Site Details'!D90))</f>
        <v/>
      </c>
      <c r="Y82" s="545" t="str">
        <f>IF('Step 3.1 Site Details'!D90="","",(TRIM(X82)))</f>
        <v/>
      </c>
      <c r="AA82" t="str">
        <v/>
      </c>
    </row>
    <row r="83" spans="1:27" ht="13" x14ac:dyDescent="0.25">
      <c r="A83" s="341" t="str">
        <f>'Step 3.1 Site Details'!C91</f>
        <v>Building 82</v>
      </c>
      <c r="C83" s="500" t="str">
        <f>IF('Step 3.1 Site Details'!D91="","",TRIM('Step 3.1 Site Details'!D91))</f>
        <v/>
      </c>
      <c r="D83" s="544" t="str">
        <f t="shared" si="1"/>
        <v/>
      </c>
      <c r="E83" s="545" t="str">
        <f>IF('Step 3.1 Site Details'!D91="","",TRIM((C83)))</f>
        <v/>
      </c>
      <c r="J83" t="s">
        <v>590</v>
      </c>
      <c r="L83" s="500" t="str">
        <f>IF('Step 3.1 Site Details'!D91="","",J83)</f>
        <v/>
      </c>
      <c r="M83" s="545" t="str">
        <f>IF('Step 3.3 Heating System'!F93="","",J83)</f>
        <v/>
      </c>
      <c r="P83" s="799" t="s">
        <v>1949</v>
      </c>
      <c r="Q83" s="424" t="str">
        <f>IF('Step 3.1 Site Details'!D91="","",TRIM('Step 3.1 Site Details'!A91))</f>
        <v/>
      </c>
      <c r="R83" s="545"/>
      <c r="T83">
        <v>0</v>
      </c>
      <c r="V83" s="341" t="str">
        <f>'Step 3.1 Site Details'!C91</f>
        <v>Building 82</v>
      </c>
      <c r="X83" s="544" t="str">
        <f>IF('Step 3.1 Site Details'!D91="","",TRIM('Step 3.1 Site Details'!D91))</f>
        <v/>
      </c>
      <c r="Y83" s="545" t="str">
        <f>IF('Step 3.1 Site Details'!D91="","",(TRIM(X83)))</f>
        <v/>
      </c>
      <c r="AA83" t="str">
        <v/>
      </c>
    </row>
    <row r="84" spans="1:27" ht="13" x14ac:dyDescent="0.25">
      <c r="A84" s="341" t="str">
        <f>'Step 3.1 Site Details'!C92</f>
        <v>Building 83</v>
      </c>
      <c r="C84" s="500" t="str">
        <f>IF('Step 3.1 Site Details'!D92="","",TRIM('Step 3.1 Site Details'!D92))</f>
        <v/>
      </c>
      <c r="D84" s="544" t="str">
        <f t="shared" si="1"/>
        <v/>
      </c>
      <c r="E84" s="545" t="str">
        <f>IF('Step 3.1 Site Details'!D92="","",TRIM((C84)))</f>
        <v/>
      </c>
      <c r="J84" t="s">
        <v>591</v>
      </c>
      <c r="L84" s="500" t="str">
        <f>IF('Step 3.1 Site Details'!D92="","",J84)</f>
        <v/>
      </c>
      <c r="M84" s="545" t="str">
        <f>IF('Step 3.3 Heating System'!F94="","",J84)</f>
        <v/>
      </c>
      <c r="P84" s="799" t="s">
        <v>1950</v>
      </c>
      <c r="Q84" s="424" t="str">
        <f>IF('Step 3.1 Site Details'!D92="","",TRIM('Step 3.1 Site Details'!A92))</f>
        <v/>
      </c>
      <c r="R84" s="545"/>
      <c r="T84">
        <v>0</v>
      </c>
      <c r="V84" s="341" t="str">
        <f>'Step 3.1 Site Details'!C92</f>
        <v>Building 83</v>
      </c>
      <c r="X84" s="544" t="str">
        <f>IF('Step 3.1 Site Details'!D92="","",TRIM('Step 3.1 Site Details'!D92))</f>
        <v/>
      </c>
      <c r="Y84" s="545" t="str">
        <f>IF('Step 3.1 Site Details'!D92="","",(TRIM(X84)))</f>
        <v/>
      </c>
      <c r="AA84" t="str">
        <v/>
      </c>
    </row>
    <row r="85" spans="1:27" ht="13" x14ac:dyDescent="0.25">
      <c r="A85" s="341" t="str">
        <f>'Step 3.1 Site Details'!C93</f>
        <v>Building 84</v>
      </c>
      <c r="C85" s="500" t="str">
        <f>IF('Step 3.1 Site Details'!D93="","",TRIM('Step 3.1 Site Details'!D93))</f>
        <v/>
      </c>
      <c r="D85" s="544" t="str">
        <f t="shared" si="1"/>
        <v/>
      </c>
      <c r="E85" s="545" t="str">
        <f>IF('Step 3.1 Site Details'!D93="","",TRIM((C85)))</f>
        <v/>
      </c>
      <c r="J85" t="s">
        <v>592</v>
      </c>
      <c r="L85" s="500" t="str">
        <f>IF('Step 3.1 Site Details'!D93="","",J85)</f>
        <v/>
      </c>
      <c r="M85" s="545" t="str">
        <f>IF('Step 3.3 Heating System'!F95="","",J85)</f>
        <v/>
      </c>
      <c r="P85" s="799" t="s">
        <v>1951</v>
      </c>
      <c r="Q85" s="424" t="str">
        <f>IF('Step 3.1 Site Details'!D93="","",TRIM('Step 3.1 Site Details'!A93))</f>
        <v/>
      </c>
      <c r="R85" s="545"/>
      <c r="T85">
        <v>0</v>
      </c>
      <c r="V85" s="341" t="str">
        <f>'Step 3.1 Site Details'!C93</f>
        <v>Building 84</v>
      </c>
      <c r="X85" s="544" t="str">
        <f>IF('Step 3.1 Site Details'!D93="","",TRIM('Step 3.1 Site Details'!D93))</f>
        <v/>
      </c>
      <c r="Y85" s="545" t="str">
        <f>IF('Step 3.1 Site Details'!D93="","",(TRIM(X85)))</f>
        <v/>
      </c>
      <c r="AA85" t="str">
        <v/>
      </c>
    </row>
    <row r="86" spans="1:27" ht="13" x14ac:dyDescent="0.25">
      <c r="A86" s="341" t="str">
        <f>'Step 3.1 Site Details'!C94</f>
        <v>Building 85</v>
      </c>
      <c r="C86" s="500" t="str">
        <f>IF('Step 3.1 Site Details'!D94="","",TRIM('Step 3.1 Site Details'!D94))</f>
        <v/>
      </c>
      <c r="D86" s="544" t="str">
        <f t="shared" si="1"/>
        <v/>
      </c>
      <c r="E86" s="545" t="str">
        <f>IF('Step 3.1 Site Details'!D94="","",TRIM((C86)))</f>
        <v/>
      </c>
      <c r="J86" t="s">
        <v>593</v>
      </c>
      <c r="L86" s="500" t="str">
        <f>IF('Step 3.1 Site Details'!D94="","",J86)</f>
        <v/>
      </c>
      <c r="M86" s="545" t="str">
        <f>IF('Step 3.3 Heating System'!F96="","",J86)</f>
        <v/>
      </c>
      <c r="P86" s="799" t="s">
        <v>1952</v>
      </c>
      <c r="Q86" s="424" t="str">
        <f>IF('Step 3.1 Site Details'!D94="","",TRIM('Step 3.1 Site Details'!A94))</f>
        <v/>
      </c>
      <c r="R86" s="545"/>
      <c r="T86">
        <v>0</v>
      </c>
      <c r="V86" s="341" t="str">
        <f>'Step 3.1 Site Details'!C94</f>
        <v>Building 85</v>
      </c>
      <c r="X86" s="544" t="str">
        <f>IF('Step 3.1 Site Details'!D94="","",TRIM('Step 3.1 Site Details'!D94))</f>
        <v/>
      </c>
      <c r="Y86" s="545" t="str">
        <f>IF('Step 3.1 Site Details'!D94="","",(TRIM(X86)))</f>
        <v/>
      </c>
      <c r="AA86" t="str">
        <v/>
      </c>
    </row>
    <row r="87" spans="1:27" ht="13" x14ac:dyDescent="0.25">
      <c r="A87" s="341" t="str">
        <f>'Step 3.1 Site Details'!C95</f>
        <v>Building 86</v>
      </c>
      <c r="C87" s="500" t="str">
        <f>IF('Step 3.1 Site Details'!D95="","",TRIM('Step 3.1 Site Details'!D95))</f>
        <v/>
      </c>
      <c r="D87" s="544" t="str">
        <f t="shared" si="1"/>
        <v/>
      </c>
      <c r="E87" s="545" t="str">
        <f>IF('Step 3.1 Site Details'!D95="","",TRIM((C87)))</f>
        <v/>
      </c>
      <c r="J87" t="s">
        <v>594</v>
      </c>
      <c r="L87" s="500" t="str">
        <f>IF('Step 3.1 Site Details'!D95="","",J87)</f>
        <v/>
      </c>
      <c r="M87" s="545" t="str">
        <f>IF('Step 3.3 Heating System'!F97="","",J87)</f>
        <v/>
      </c>
      <c r="P87" s="799" t="s">
        <v>1953</v>
      </c>
      <c r="Q87" s="424" t="str">
        <f>IF('Step 3.1 Site Details'!D95="","",TRIM('Step 3.1 Site Details'!A95))</f>
        <v/>
      </c>
      <c r="R87" s="545"/>
      <c r="T87">
        <v>0</v>
      </c>
      <c r="V87" s="341" t="str">
        <f>'Step 3.1 Site Details'!C95</f>
        <v>Building 86</v>
      </c>
      <c r="X87" s="544" t="str">
        <f>IF('Step 3.1 Site Details'!D95="","",TRIM('Step 3.1 Site Details'!D95))</f>
        <v/>
      </c>
      <c r="Y87" s="545" t="str">
        <f>IF('Step 3.1 Site Details'!D95="","",(TRIM(X87)))</f>
        <v/>
      </c>
      <c r="AA87" t="str">
        <v/>
      </c>
    </row>
    <row r="88" spans="1:27" ht="13" x14ac:dyDescent="0.25">
      <c r="A88" s="341" t="str">
        <f>'Step 3.1 Site Details'!C96</f>
        <v>Building 87</v>
      </c>
      <c r="C88" s="500" t="str">
        <f>IF('Step 3.1 Site Details'!D96="","",TRIM('Step 3.1 Site Details'!D96))</f>
        <v/>
      </c>
      <c r="D88" s="544" t="str">
        <f t="shared" si="1"/>
        <v/>
      </c>
      <c r="E88" s="545" t="str">
        <f>IF('Step 3.1 Site Details'!D96="","",TRIM((C88)))</f>
        <v/>
      </c>
      <c r="J88" t="s">
        <v>595</v>
      </c>
      <c r="L88" s="500" t="str">
        <f>IF('Step 3.1 Site Details'!D96="","",J88)</f>
        <v/>
      </c>
      <c r="M88" s="545" t="str">
        <f>IF('Step 3.3 Heating System'!F98="","",J88)</f>
        <v/>
      </c>
      <c r="P88" s="799" t="s">
        <v>1954</v>
      </c>
      <c r="Q88" s="424" t="str">
        <f>IF('Step 3.1 Site Details'!D96="","",TRIM('Step 3.1 Site Details'!A96))</f>
        <v/>
      </c>
      <c r="R88" s="545"/>
      <c r="T88">
        <v>0</v>
      </c>
      <c r="V88" s="341" t="str">
        <f>'Step 3.1 Site Details'!C96</f>
        <v>Building 87</v>
      </c>
      <c r="X88" s="544" t="str">
        <f>IF('Step 3.1 Site Details'!D96="","",TRIM('Step 3.1 Site Details'!D96))</f>
        <v/>
      </c>
      <c r="Y88" s="545" t="str">
        <f>IF('Step 3.1 Site Details'!D96="","",(TRIM(X88)))</f>
        <v/>
      </c>
      <c r="AA88" t="str">
        <v/>
      </c>
    </row>
    <row r="89" spans="1:27" ht="13" x14ac:dyDescent="0.25">
      <c r="A89" s="341" t="str">
        <f>'Step 3.1 Site Details'!C97</f>
        <v>Building 88</v>
      </c>
      <c r="C89" s="500" t="str">
        <f>IF('Step 3.1 Site Details'!D97="","",TRIM('Step 3.1 Site Details'!D97))</f>
        <v/>
      </c>
      <c r="D89" s="544" t="str">
        <f t="shared" si="1"/>
        <v/>
      </c>
      <c r="E89" s="545" t="str">
        <f>IF('Step 3.1 Site Details'!D97="","",TRIM((C89)))</f>
        <v/>
      </c>
      <c r="J89" t="s">
        <v>596</v>
      </c>
      <c r="L89" s="500" t="str">
        <f>IF('Step 3.1 Site Details'!D97="","",J89)</f>
        <v/>
      </c>
      <c r="M89" s="545" t="str">
        <f>IF('Step 3.3 Heating System'!F99="","",J89)</f>
        <v/>
      </c>
      <c r="P89" s="799" t="s">
        <v>1955</v>
      </c>
      <c r="Q89" s="424" t="str">
        <f>IF('Step 3.1 Site Details'!D97="","",TRIM('Step 3.1 Site Details'!A97))</f>
        <v/>
      </c>
      <c r="R89" s="545"/>
      <c r="T89">
        <v>0</v>
      </c>
      <c r="V89" s="341" t="str">
        <f>'Step 3.1 Site Details'!C97</f>
        <v>Building 88</v>
      </c>
      <c r="X89" s="544" t="str">
        <f>IF('Step 3.1 Site Details'!D97="","",TRIM('Step 3.1 Site Details'!D97))</f>
        <v/>
      </c>
      <c r="Y89" s="545" t="str">
        <f>IF('Step 3.1 Site Details'!D97="","",(TRIM(X89)))</f>
        <v/>
      </c>
      <c r="AA89" t="str">
        <v/>
      </c>
    </row>
    <row r="90" spans="1:27" ht="13" x14ac:dyDescent="0.25">
      <c r="A90" s="341" t="str">
        <f>'Step 3.1 Site Details'!C98</f>
        <v>Building 89</v>
      </c>
      <c r="C90" s="500" t="str">
        <f>IF('Step 3.1 Site Details'!D98="","",TRIM('Step 3.1 Site Details'!D98))</f>
        <v/>
      </c>
      <c r="D90" s="544" t="str">
        <f t="shared" si="1"/>
        <v/>
      </c>
      <c r="E90" s="545" t="str">
        <f>IF('Step 3.1 Site Details'!D98="","",TRIM((C90)))</f>
        <v/>
      </c>
      <c r="J90" t="s">
        <v>597</v>
      </c>
      <c r="L90" s="500" t="str">
        <f>IF('Step 3.1 Site Details'!D98="","",J90)</f>
        <v/>
      </c>
      <c r="M90" s="545" t="str">
        <f>IF('Step 3.3 Heating System'!F100="","",J90)</f>
        <v/>
      </c>
      <c r="P90" s="799" t="s">
        <v>1956</v>
      </c>
      <c r="Q90" s="424" t="str">
        <f>IF('Step 3.1 Site Details'!D98="","",TRIM('Step 3.1 Site Details'!A98))</f>
        <v/>
      </c>
      <c r="R90" s="545"/>
      <c r="T90">
        <v>0</v>
      </c>
      <c r="V90" s="341" t="str">
        <f>'Step 3.1 Site Details'!C98</f>
        <v>Building 89</v>
      </c>
      <c r="X90" s="544" t="str">
        <f>IF('Step 3.1 Site Details'!D98="","",TRIM('Step 3.1 Site Details'!D98))</f>
        <v/>
      </c>
      <c r="Y90" s="545" t="str">
        <f>IF('Step 3.1 Site Details'!D98="","",(TRIM(X90)))</f>
        <v/>
      </c>
      <c r="AA90" t="str">
        <v/>
      </c>
    </row>
    <row r="91" spans="1:27" ht="13" x14ac:dyDescent="0.25">
      <c r="A91" s="341" t="str">
        <f>'Step 3.1 Site Details'!C99</f>
        <v>Building 90</v>
      </c>
      <c r="C91" s="500" t="str">
        <f>IF('Step 3.1 Site Details'!D99="","",TRIM('Step 3.1 Site Details'!D99))</f>
        <v/>
      </c>
      <c r="D91" s="544" t="str">
        <f t="shared" si="1"/>
        <v/>
      </c>
      <c r="E91" s="545" t="str">
        <f>IF('Step 3.1 Site Details'!D99="","",TRIM((C91)))</f>
        <v/>
      </c>
      <c r="J91" t="s">
        <v>598</v>
      </c>
      <c r="L91" s="500" t="str">
        <f>IF('Step 3.1 Site Details'!D99="","",J91)</f>
        <v/>
      </c>
      <c r="M91" s="545" t="str">
        <f>IF('Step 3.3 Heating System'!F101="","",J91)</f>
        <v/>
      </c>
      <c r="P91" s="799" t="s">
        <v>1957</v>
      </c>
      <c r="Q91" s="424" t="str">
        <f>IF('Step 3.1 Site Details'!D99="","",TRIM('Step 3.1 Site Details'!A99))</f>
        <v/>
      </c>
      <c r="R91" s="545"/>
      <c r="T91">
        <v>0</v>
      </c>
      <c r="V91" s="341" t="str">
        <f>'Step 3.1 Site Details'!C99</f>
        <v>Building 90</v>
      </c>
      <c r="X91" s="544" t="str">
        <f>IF('Step 3.1 Site Details'!D99="","",TRIM('Step 3.1 Site Details'!D99))</f>
        <v/>
      </c>
      <c r="Y91" s="545" t="str">
        <f>IF('Step 3.1 Site Details'!D99="","",(TRIM(X91)))</f>
        <v/>
      </c>
      <c r="AA91" t="str">
        <v/>
      </c>
    </row>
    <row r="92" spans="1:27" ht="13" x14ac:dyDescent="0.25">
      <c r="A92" s="341" t="str">
        <f>'Step 3.1 Site Details'!C100</f>
        <v>Building 91</v>
      </c>
      <c r="C92" s="500" t="str">
        <f>IF('Step 3.1 Site Details'!D100="","",TRIM('Step 3.1 Site Details'!D100))</f>
        <v/>
      </c>
      <c r="D92" s="544" t="str">
        <f t="shared" si="1"/>
        <v/>
      </c>
      <c r="E92" s="545" t="str">
        <f>IF('Step 3.1 Site Details'!D100="","",TRIM((C92)))</f>
        <v/>
      </c>
      <c r="J92" t="s">
        <v>599</v>
      </c>
      <c r="L92" s="500" t="str">
        <f>IF('Step 3.1 Site Details'!D100="","",J92)</f>
        <v/>
      </c>
      <c r="M92" s="545" t="str">
        <f>IF('Step 3.3 Heating System'!F102="","",J92)</f>
        <v/>
      </c>
      <c r="P92" s="799" t="s">
        <v>1958</v>
      </c>
      <c r="Q92" s="424" t="str">
        <f>IF('Step 3.1 Site Details'!D100="","",TRIM('Step 3.1 Site Details'!A100))</f>
        <v/>
      </c>
      <c r="R92" s="545"/>
      <c r="T92">
        <v>0</v>
      </c>
      <c r="V92" s="341" t="str">
        <f>'Step 3.1 Site Details'!C100</f>
        <v>Building 91</v>
      </c>
      <c r="X92" s="544" t="str">
        <f>IF('Step 3.1 Site Details'!D100="","",TRIM('Step 3.1 Site Details'!D100))</f>
        <v/>
      </c>
      <c r="Y92" s="545" t="str">
        <f>IF('Step 3.1 Site Details'!D100="","",(TRIM(X92)))</f>
        <v/>
      </c>
      <c r="AA92" t="str">
        <v/>
      </c>
    </row>
    <row r="93" spans="1:27" ht="13" x14ac:dyDescent="0.25">
      <c r="A93" s="341" t="str">
        <f>'Step 3.1 Site Details'!C101</f>
        <v>Building 92</v>
      </c>
      <c r="C93" s="500" t="str">
        <f>IF('Step 3.1 Site Details'!D101="","",TRIM('Step 3.1 Site Details'!D101))</f>
        <v/>
      </c>
      <c r="D93" s="544" t="str">
        <f t="shared" si="1"/>
        <v/>
      </c>
      <c r="E93" s="545" t="str">
        <f>IF('Step 3.1 Site Details'!D101="","",TRIM((C93)))</f>
        <v/>
      </c>
      <c r="J93" t="s">
        <v>600</v>
      </c>
      <c r="L93" s="500" t="str">
        <f>IF('Step 3.1 Site Details'!D101="","",J93)</f>
        <v/>
      </c>
      <c r="M93" s="545" t="str">
        <f>IF('Step 3.3 Heating System'!F103="","",J93)</f>
        <v/>
      </c>
      <c r="P93" s="799" t="s">
        <v>1959</v>
      </c>
      <c r="Q93" s="424" t="str">
        <f>IF('Step 3.1 Site Details'!D101="","",TRIM('Step 3.1 Site Details'!A101))</f>
        <v/>
      </c>
      <c r="R93" s="545"/>
      <c r="T93">
        <v>0</v>
      </c>
      <c r="V93" s="341" t="str">
        <f>'Step 3.1 Site Details'!C101</f>
        <v>Building 92</v>
      </c>
      <c r="X93" s="544" t="str">
        <f>IF('Step 3.1 Site Details'!D101="","",TRIM('Step 3.1 Site Details'!D101))</f>
        <v/>
      </c>
      <c r="Y93" s="545" t="str">
        <f>IF('Step 3.1 Site Details'!D101="","",(TRIM(X93)))</f>
        <v/>
      </c>
      <c r="AA93" t="str">
        <v/>
      </c>
    </row>
    <row r="94" spans="1:27" ht="13" x14ac:dyDescent="0.25">
      <c r="A94" s="341" t="str">
        <f>'Step 3.1 Site Details'!C102</f>
        <v>Building 93</v>
      </c>
      <c r="C94" s="500" t="str">
        <f>IF('Step 3.1 Site Details'!D102="","",TRIM('Step 3.1 Site Details'!D102))</f>
        <v/>
      </c>
      <c r="D94" s="544" t="str">
        <f t="shared" si="1"/>
        <v/>
      </c>
      <c r="E94" s="545" t="str">
        <f>IF('Step 3.1 Site Details'!D102="","",TRIM((C94)))</f>
        <v/>
      </c>
      <c r="J94" t="s">
        <v>601</v>
      </c>
      <c r="L94" s="500" t="str">
        <f>IF('Step 3.1 Site Details'!D102="","",J94)</f>
        <v/>
      </c>
      <c r="M94" s="545" t="str">
        <f>IF('Step 3.3 Heating System'!F104="","",J94)</f>
        <v/>
      </c>
      <c r="P94" s="799" t="s">
        <v>1960</v>
      </c>
      <c r="Q94" s="424" t="str">
        <f>IF('Step 3.1 Site Details'!D102="","",TRIM('Step 3.1 Site Details'!A102))</f>
        <v/>
      </c>
      <c r="R94" s="545"/>
      <c r="T94">
        <v>0</v>
      </c>
      <c r="V94" s="341" t="str">
        <f>'Step 3.1 Site Details'!C102</f>
        <v>Building 93</v>
      </c>
      <c r="X94" s="544" t="str">
        <f>IF('Step 3.1 Site Details'!D102="","",TRIM('Step 3.1 Site Details'!D102))</f>
        <v/>
      </c>
      <c r="Y94" s="545" t="str">
        <f>IF('Step 3.1 Site Details'!D102="","",(TRIM(X94)))</f>
        <v/>
      </c>
      <c r="AA94" t="str">
        <v/>
      </c>
    </row>
    <row r="95" spans="1:27" ht="13" x14ac:dyDescent="0.25">
      <c r="A95" s="341" t="str">
        <f>'Step 3.1 Site Details'!C103</f>
        <v>Building 94</v>
      </c>
      <c r="C95" s="500" t="str">
        <f>IF('Step 3.1 Site Details'!D103="","",TRIM('Step 3.1 Site Details'!D103))</f>
        <v/>
      </c>
      <c r="D95" s="544" t="str">
        <f t="shared" si="1"/>
        <v/>
      </c>
      <c r="E95" s="545" t="str">
        <f>IF('Step 3.1 Site Details'!D103="","",TRIM((C95)))</f>
        <v/>
      </c>
      <c r="J95" t="s">
        <v>602</v>
      </c>
      <c r="L95" s="500" t="str">
        <f>IF('Step 3.1 Site Details'!D103="","",J95)</f>
        <v/>
      </c>
      <c r="M95" s="545" t="str">
        <f>IF('Step 3.3 Heating System'!F105="","",J95)</f>
        <v/>
      </c>
      <c r="P95" s="799" t="s">
        <v>1961</v>
      </c>
      <c r="Q95" s="424" t="str">
        <f>IF('Step 3.1 Site Details'!D103="","",TRIM('Step 3.1 Site Details'!A103))</f>
        <v/>
      </c>
      <c r="R95" s="545"/>
      <c r="T95">
        <v>0</v>
      </c>
      <c r="V95" s="341" t="str">
        <f>'Step 3.1 Site Details'!C103</f>
        <v>Building 94</v>
      </c>
      <c r="X95" s="544" t="str">
        <f>IF('Step 3.1 Site Details'!D103="","",TRIM('Step 3.1 Site Details'!D103))</f>
        <v/>
      </c>
      <c r="Y95" s="545" t="str">
        <f>IF('Step 3.1 Site Details'!D103="","",(TRIM(X95)))</f>
        <v/>
      </c>
      <c r="AA95" t="str">
        <v/>
      </c>
    </row>
    <row r="96" spans="1:27" ht="13" x14ac:dyDescent="0.25">
      <c r="A96" s="341" t="str">
        <f>'Step 3.1 Site Details'!C104</f>
        <v>Building 95</v>
      </c>
      <c r="C96" s="500" t="str">
        <f>IF('Step 3.1 Site Details'!D104="","",TRIM('Step 3.1 Site Details'!D104))</f>
        <v/>
      </c>
      <c r="D96" s="544" t="str">
        <f t="shared" si="1"/>
        <v/>
      </c>
      <c r="E96" s="545" t="str">
        <f>IF('Step 3.1 Site Details'!D104="","",TRIM((C96)))</f>
        <v/>
      </c>
      <c r="J96" t="s">
        <v>603</v>
      </c>
      <c r="L96" s="500" t="str">
        <f>IF('Step 3.1 Site Details'!D104="","",J96)</f>
        <v/>
      </c>
      <c r="M96" s="545" t="str">
        <f>IF('Step 3.3 Heating System'!F106="","",J96)</f>
        <v/>
      </c>
      <c r="P96" s="799" t="s">
        <v>1962</v>
      </c>
      <c r="Q96" s="424" t="str">
        <f>IF('Step 3.1 Site Details'!D104="","",TRIM('Step 3.1 Site Details'!A104))</f>
        <v/>
      </c>
      <c r="R96" s="545"/>
      <c r="T96">
        <v>0</v>
      </c>
      <c r="V96" s="341" t="str">
        <f>'Step 3.1 Site Details'!C104</f>
        <v>Building 95</v>
      </c>
      <c r="X96" s="544" t="str">
        <f>IF('Step 3.1 Site Details'!D104="","",TRIM('Step 3.1 Site Details'!D104))</f>
        <v/>
      </c>
      <c r="Y96" s="545" t="str">
        <f>IF('Step 3.1 Site Details'!D104="","",(TRIM(X96)))</f>
        <v/>
      </c>
      <c r="AA96" t="str">
        <v/>
      </c>
    </row>
    <row r="97" spans="1:27" ht="13" x14ac:dyDescent="0.25">
      <c r="A97" s="341" t="str">
        <f>'Step 3.1 Site Details'!C105</f>
        <v>Building 96</v>
      </c>
      <c r="C97" s="500" t="str">
        <f>IF('Step 3.1 Site Details'!D105="","",TRIM('Step 3.1 Site Details'!D105))</f>
        <v/>
      </c>
      <c r="D97" s="544" t="str">
        <f t="shared" si="1"/>
        <v/>
      </c>
      <c r="E97" s="545" t="str">
        <f>IF('Step 3.1 Site Details'!D105="","",TRIM((C97)))</f>
        <v/>
      </c>
      <c r="J97" t="s">
        <v>604</v>
      </c>
      <c r="L97" s="500" t="str">
        <f>IF('Step 3.1 Site Details'!D105="","",J97)</f>
        <v/>
      </c>
      <c r="M97" s="545" t="str">
        <f>IF('Step 3.3 Heating System'!F107="","",J97)</f>
        <v/>
      </c>
      <c r="P97" s="799" t="s">
        <v>1963</v>
      </c>
      <c r="Q97" s="424" t="str">
        <f>IF('Step 3.1 Site Details'!D105="","",TRIM('Step 3.1 Site Details'!A105))</f>
        <v/>
      </c>
      <c r="R97" s="545"/>
      <c r="T97">
        <v>0</v>
      </c>
      <c r="V97" s="341" t="str">
        <f>'Step 3.1 Site Details'!C105</f>
        <v>Building 96</v>
      </c>
      <c r="X97" s="544" t="str">
        <f>IF('Step 3.1 Site Details'!D105="","",TRIM('Step 3.1 Site Details'!D105))</f>
        <v/>
      </c>
      <c r="Y97" s="545" t="str">
        <f>IF('Step 3.1 Site Details'!D105="","",(TRIM(X97)))</f>
        <v/>
      </c>
      <c r="AA97" t="str">
        <v/>
      </c>
    </row>
    <row r="98" spans="1:27" ht="13" x14ac:dyDescent="0.25">
      <c r="A98" s="341" t="str">
        <f>'Step 3.1 Site Details'!C106</f>
        <v>Building 97</v>
      </c>
      <c r="C98" s="500" t="str">
        <f>IF('Step 3.1 Site Details'!D106="","",TRIM('Step 3.1 Site Details'!D106))</f>
        <v/>
      </c>
      <c r="D98" s="544" t="str">
        <f t="shared" si="1"/>
        <v/>
      </c>
      <c r="E98" s="545" t="str">
        <f>IF('Step 3.1 Site Details'!D106="","",TRIM((C98)))</f>
        <v/>
      </c>
      <c r="J98" t="s">
        <v>605</v>
      </c>
      <c r="L98" s="500" t="str">
        <f>IF('Step 3.1 Site Details'!D106="","",J98)</f>
        <v/>
      </c>
      <c r="M98" s="545" t="str">
        <f>IF('Step 3.3 Heating System'!F108="","",J98)</f>
        <v/>
      </c>
      <c r="P98" s="799" t="s">
        <v>1964</v>
      </c>
      <c r="Q98" s="424" t="str">
        <f>IF('Step 3.1 Site Details'!D106="","",TRIM('Step 3.1 Site Details'!A106))</f>
        <v/>
      </c>
      <c r="R98" s="545"/>
      <c r="T98">
        <v>0</v>
      </c>
      <c r="V98" s="341" t="str">
        <f>'Step 3.1 Site Details'!C106</f>
        <v>Building 97</v>
      </c>
      <c r="X98" s="544" t="str">
        <f>IF('Step 3.1 Site Details'!D106="","",TRIM('Step 3.1 Site Details'!D106))</f>
        <v/>
      </c>
      <c r="Y98" s="545" t="str">
        <f>IF('Step 3.1 Site Details'!D106="","",(TRIM(X98)))</f>
        <v/>
      </c>
      <c r="AA98" t="str">
        <v/>
      </c>
    </row>
    <row r="99" spans="1:27" ht="13" x14ac:dyDescent="0.25">
      <c r="A99" s="341" t="str">
        <f>'Step 3.1 Site Details'!C107</f>
        <v>Building 98</v>
      </c>
      <c r="C99" s="500" t="str">
        <f>IF('Step 3.1 Site Details'!D107="","",TRIM('Step 3.1 Site Details'!D107))</f>
        <v/>
      </c>
      <c r="D99" s="544" t="str">
        <f t="shared" si="1"/>
        <v/>
      </c>
      <c r="E99" s="545" t="str">
        <f>IF('Step 3.1 Site Details'!D107="","",TRIM((C99)))</f>
        <v/>
      </c>
      <c r="J99" t="s">
        <v>606</v>
      </c>
      <c r="L99" s="500" t="str">
        <f>IF('Step 3.1 Site Details'!D107="","",J99)</f>
        <v/>
      </c>
      <c r="M99" s="545" t="str">
        <f>IF('Step 3.3 Heating System'!F109="","",J99)</f>
        <v/>
      </c>
      <c r="P99" s="799" t="s">
        <v>1965</v>
      </c>
      <c r="Q99" s="424" t="str">
        <f>IF('Step 3.1 Site Details'!D107="","",TRIM('Step 3.1 Site Details'!A107))</f>
        <v/>
      </c>
      <c r="R99" s="545"/>
      <c r="T99">
        <v>0</v>
      </c>
      <c r="V99" s="341" t="str">
        <f>'Step 3.1 Site Details'!C107</f>
        <v>Building 98</v>
      </c>
      <c r="X99" s="544" t="str">
        <f>IF('Step 3.1 Site Details'!D107="","",TRIM('Step 3.1 Site Details'!D107))</f>
        <v/>
      </c>
      <c r="Y99" s="545" t="str">
        <f>IF('Step 3.1 Site Details'!D107="","",(TRIM(X99)))</f>
        <v/>
      </c>
      <c r="AA99" t="str">
        <v/>
      </c>
    </row>
    <row r="100" spans="1:27" ht="13" x14ac:dyDescent="0.25">
      <c r="A100" s="341" t="str">
        <f>'Step 3.1 Site Details'!C108</f>
        <v>Building 99</v>
      </c>
      <c r="C100" s="500" t="str">
        <f>IF('Step 3.1 Site Details'!D108="","",TRIM('Step 3.1 Site Details'!D108))</f>
        <v/>
      </c>
      <c r="D100" s="544" t="str">
        <f t="shared" si="1"/>
        <v/>
      </c>
      <c r="E100" s="545" t="str">
        <f>IF('Step 3.1 Site Details'!D108="","",TRIM((C100)))</f>
        <v/>
      </c>
      <c r="J100" t="s">
        <v>607</v>
      </c>
      <c r="L100" s="500" t="str">
        <f>IF('Step 3.1 Site Details'!D108="","",J100)</f>
        <v/>
      </c>
      <c r="M100" s="545" t="str">
        <f>IF('Step 3.3 Heating System'!F110="","",J100)</f>
        <v/>
      </c>
      <c r="P100" s="799" t="s">
        <v>1966</v>
      </c>
      <c r="Q100" s="424" t="str">
        <f>IF('Step 3.1 Site Details'!D108="","",TRIM('Step 3.1 Site Details'!A108))</f>
        <v/>
      </c>
      <c r="R100" s="545"/>
      <c r="T100">
        <v>0</v>
      </c>
      <c r="V100" s="341" t="str">
        <f>'Step 3.1 Site Details'!C108</f>
        <v>Building 99</v>
      </c>
      <c r="X100" s="544" t="str">
        <f>IF('Step 3.1 Site Details'!D108="","",TRIM('Step 3.1 Site Details'!D108))</f>
        <v/>
      </c>
      <c r="Y100" s="545" t="str">
        <f>IF('Step 3.1 Site Details'!D108="","",(TRIM(X100)))</f>
        <v/>
      </c>
      <c r="AA100" t="str">
        <v/>
      </c>
    </row>
    <row r="101" spans="1:27" ht="13" x14ac:dyDescent="0.25">
      <c r="A101" s="341" t="str">
        <f>'Step 3.1 Site Details'!C109</f>
        <v>Building 100</v>
      </c>
      <c r="C101" s="500" t="str">
        <f>IF('Step 3.1 Site Details'!D109="","",TRIM('Step 3.1 Site Details'!D109))</f>
        <v/>
      </c>
      <c r="D101" s="544" t="str">
        <f t="shared" si="1"/>
        <v/>
      </c>
      <c r="E101" s="545" t="str">
        <f>IF('Step 3.1 Site Details'!D109="","",TRIM((C101)))</f>
        <v/>
      </c>
      <c r="J101" t="s">
        <v>608</v>
      </c>
      <c r="L101" s="500" t="str">
        <f>IF('Step 3.1 Site Details'!D109="","",J101)</f>
        <v/>
      </c>
      <c r="M101" s="545" t="str">
        <f>IF('Step 3.3 Heating System'!F111="","",J101)</f>
        <v/>
      </c>
      <c r="P101" s="799" t="s">
        <v>1967</v>
      </c>
      <c r="Q101" s="424" t="str">
        <f>IF('Step 3.1 Site Details'!D109="","",TRIM('Step 3.1 Site Details'!A109))</f>
        <v/>
      </c>
      <c r="R101" s="545"/>
      <c r="T101">
        <v>0</v>
      </c>
      <c r="V101" s="341" t="str">
        <f>'Step 3.1 Site Details'!C109</f>
        <v>Building 100</v>
      </c>
      <c r="X101" s="544" t="str">
        <f>IF('Step 3.1 Site Details'!D109="","",TRIM('Step 3.1 Site Details'!D109))</f>
        <v/>
      </c>
      <c r="Y101" s="545" t="str">
        <f>IF('Step 3.1 Site Details'!D109="","",(TRIM(X101)))</f>
        <v/>
      </c>
      <c r="AA101" t="str">
        <v/>
      </c>
    </row>
  </sheetData>
  <sheetProtection algorithmName="SHA-512" hashValue="UQ9d+2gtK+CtJNwsGfQFTdAy2aQcPLDrQ9UZQrVhbA3qonS5fe3zuVRZlE+CISjKEtzsDZRXLGqjtHOscFkhBw==" saltValue="Ff8G8rvzP9jJuzfHY0xNEA==" spinCount="100000" sheet="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ECC452"/>
  <sheetViews>
    <sheetView showGridLines="0" zoomScale="70" zoomScaleNormal="70" workbookViewId="0">
      <selection sqref="A1:XFD1"/>
    </sheetView>
  </sheetViews>
  <sheetFormatPr defaultColWidth="9.453125" defaultRowHeight="15.5" x14ac:dyDescent="0.35"/>
  <cols>
    <col min="1" max="1" width="3.453125" style="264" customWidth="1"/>
    <col min="2" max="2" width="3.81640625" style="264" customWidth="1"/>
    <col min="3" max="3" width="42.54296875" style="264" customWidth="1"/>
    <col min="4" max="4" width="31.453125" style="264" customWidth="1"/>
    <col min="5" max="15" width="9.453125" style="264"/>
    <col min="16" max="16" width="25.54296875" style="264" customWidth="1"/>
    <col min="17" max="17" width="9.453125" style="264"/>
    <col min="18" max="18" width="9.453125" style="264" customWidth="1"/>
    <col min="19" max="19" width="3.54296875" style="264" customWidth="1"/>
    <col min="20" max="16384" width="9.453125" style="264"/>
  </cols>
  <sheetData>
    <row r="1" spans="1:51" ht="16.5" customHeight="1" x14ac:dyDescent="0.35">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row>
    <row r="2" spans="1:51" ht="16.5" customHeight="1" x14ac:dyDescent="0.35">
      <c r="A2" s="263"/>
      <c r="B2" s="1537"/>
      <c r="C2" s="1537"/>
      <c r="D2" s="1537"/>
      <c r="E2" s="1537"/>
      <c r="F2" s="1537"/>
      <c r="G2" s="1537"/>
      <c r="H2" s="1537"/>
      <c r="I2" s="1537"/>
      <c r="J2" s="1537"/>
      <c r="K2" s="1537"/>
      <c r="L2" s="1537"/>
      <c r="M2" s="1537"/>
      <c r="N2" s="1537"/>
      <c r="O2" s="1537"/>
      <c r="P2" s="1537"/>
      <c r="Q2" s="1537"/>
      <c r="R2" s="1537"/>
      <c r="S2" s="265"/>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row>
    <row r="3" spans="1:51" ht="101.5" customHeight="1" x14ac:dyDescent="0.35">
      <c r="A3" s="263"/>
      <c r="B3" s="272"/>
      <c r="C3" s="1544" t="s">
        <v>1</v>
      </c>
      <c r="D3" s="1544"/>
      <c r="E3" s="1544"/>
      <c r="F3" s="1544"/>
      <c r="G3" s="1544"/>
      <c r="H3" s="1544"/>
      <c r="I3" s="1544"/>
      <c r="J3" s="1544"/>
      <c r="K3" s="1544"/>
      <c r="L3" s="1544"/>
      <c r="M3" s="1544"/>
      <c r="N3" s="1503"/>
      <c r="O3" s="1503"/>
      <c r="P3" s="266"/>
      <c r="Q3" s="266"/>
      <c r="R3" s="267"/>
      <c r="S3" s="265"/>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row>
    <row r="4" spans="1:51" ht="10.5" customHeight="1" x14ac:dyDescent="0.35">
      <c r="A4" s="263"/>
      <c r="B4" s="272"/>
      <c r="C4" s="614"/>
      <c r="D4" s="614"/>
      <c r="E4" s="614"/>
      <c r="F4" s="614"/>
      <c r="G4" s="614"/>
      <c r="H4" s="614"/>
      <c r="I4" s="614"/>
      <c r="J4" s="615"/>
      <c r="K4" s="615"/>
      <c r="L4" s="614"/>
      <c r="M4" s="614"/>
      <c r="N4" s="614"/>
      <c r="O4" s="614"/>
      <c r="P4" s="616"/>
      <c r="Q4" s="616"/>
      <c r="R4" s="617"/>
      <c r="S4" s="265"/>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row>
    <row r="5" spans="1:51" ht="20.25" customHeight="1" x14ac:dyDescent="0.35">
      <c r="A5" s="263"/>
      <c r="B5" s="272"/>
      <c r="C5" s="615"/>
      <c r="D5" s="615"/>
      <c r="E5" s="615"/>
      <c r="F5" s="615"/>
      <c r="G5" s="615"/>
      <c r="H5" s="615"/>
      <c r="I5" s="615"/>
      <c r="J5" s="618"/>
      <c r="K5" s="618"/>
      <c r="L5" s="615"/>
      <c r="M5" s="615"/>
      <c r="N5" s="615"/>
      <c r="O5" s="615"/>
      <c r="P5" s="619"/>
      <c r="Q5" s="619"/>
      <c r="R5" s="620"/>
      <c r="S5" s="265"/>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row>
    <row r="6" spans="1:51" ht="171" customHeight="1" x14ac:dyDescent="0.35">
      <c r="A6" s="263"/>
      <c r="B6" s="621"/>
      <c r="C6" s="1525" t="s">
        <v>2</v>
      </c>
      <c r="D6" s="1525"/>
      <c r="E6" s="1525"/>
      <c r="F6" s="1525"/>
      <c r="G6" s="1525"/>
      <c r="H6" s="1525"/>
      <c r="I6" s="1525"/>
      <c r="J6" s="1525"/>
      <c r="K6" s="1525"/>
      <c r="L6" s="1525"/>
      <c r="M6" s="1525"/>
      <c r="N6" s="1525"/>
      <c r="O6" s="1525"/>
      <c r="P6" s="1525"/>
      <c r="Q6" s="1525"/>
      <c r="R6" s="1525"/>
      <c r="S6" s="265"/>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row>
    <row r="7" spans="1:51" ht="15.75" customHeight="1" x14ac:dyDescent="0.35">
      <c r="A7" s="263"/>
      <c r="B7" s="622"/>
      <c r="C7" s="1543" t="s">
        <v>3</v>
      </c>
      <c r="D7" s="1543"/>
      <c r="E7" s="1543"/>
      <c r="F7" s="1543"/>
      <c r="G7" s="1543"/>
      <c r="H7" s="1543"/>
      <c r="I7" s="1543"/>
      <c r="J7" s="1543"/>
      <c r="K7" s="1543"/>
      <c r="L7" s="1543"/>
      <c r="M7" s="1543"/>
      <c r="N7" s="1543"/>
      <c r="O7" s="1543"/>
      <c r="P7" s="1543"/>
      <c r="Q7" s="1543"/>
      <c r="R7" s="1543"/>
      <c r="S7" s="265"/>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row>
    <row r="8" spans="1:51" ht="15.75" customHeight="1" x14ac:dyDescent="0.35">
      <c r="A8" s="263"/>
      <c r="B8" s="623"/>
      <c r="C8" s="1530" t="str">
        <f>$C$30</f>
        <v>Step 1 Introduction</v>
      </c>
      <c r="D8" s="1530"/>
      <c r="E8" s="1530"/>
      <c r="F8" s="1530"/>
      <c r="G8" s="1530"/>
      <c r="H8" s="1530"/>
      <c r="I8" s="1530"/>
      <c r="J8" s="624"/>
      <c r="K8" s="624"/>
      <c r="L8" s="624"/>
      <c r="M8" s="625"/>
      <c r="N8" s="625"/>
      <c r="O8" s="625"/>
      <c r="P8" s="625"/>
      <c r="Q8" s="625"/>
      <c r="R8" s="625"/>
      <c r="S8" s="265"/>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row>
    <row r="9" spans="1:51" ht="15.75" customHeight="1" x14ac:dyDescent="0.35">
      <c r="A9" s="263"/>
      <c r="B9" s="623"/>
      <c r="C9" s="1530" t="str">
        <f>$C$39</f>
        <v>Step 2.1 Existing Heating</v>
      </c>
      <c r="D9" s="1530"/>
      <c r="E9" s="1530"/>
      <c r="F9" s="1530"/>
      <c r="G9" s="1530"/>
      <c r="H9" s="1530"/>
      <c r="I9" s="1530"/>
      <c r="J9" s="624"/>
      <c r="K9" s="624"/>
      <c r="L9" s="624"/>
      <c r="M9" s="625"/>
      <c r="N9" s="625"/>
      <c r="O9" s="625"/>
      <c r="P9" s="625"/>
      <c r="Q9" s="625"/>
      <c r="R9" s="625"/>
      <c r="S9" s="265"/>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row>
    <row r="10" spans="1:51" ht="15.75" customHeight="1" x14ac:dyDescent="0.35">
      <c r="A10" s="263"/>
      <c r="B10" s="623"/>
      <c r="C10" s="1530" t="str">
        <f>$C$49</f>
        <v>Step 2.2 Project Design</v>
      </c>
      <c r="D10" s="1530"/>
      <c r="E10" s="1530"/>
      <c r="F10" s="1530"/>
      <c r="G10" s="1530"/>
      <c r="H10" s="1530"/>
      <c r="I10" s="1530"/>
      <c r="J10" s="624"/>
      <c r="K10" s="624"/>
      <c r="L10" s="624"/>
      <c r="M10" s="625"/>
      <c r="N10" s="625"/>
      <c r="O10" s="625"/>
      <c r="P10" s="625"/>
      <c r="Q10" s="625"/>
      <c r="R10" s="625"/>
      <c r="S10" s="265"/>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row>
    <row r="11" spans="1:51" ht="15.75" customHeight="1" x14ac:dyDescent="0.35">
      <c r="A11" s="263"/>
      <c r="B11" s="623"/>
      <c r="C11" s="1530" t="str">
        <f>$C$79</f>
        <v xml:space="preserve">
Step 3.1 Site Details</v>
      </c>
      <c r="D11" s="1530"/>
      <c r="E11" s="1530"/>
      <c r="F11" s="1530"/>
      <c r="G11" s="1530"/>
      <c r="H11" s="1530"/>
      <c r="I11" s="1530"/>
      <c r="J11" s="624"/>
      <c r="K11" s="624"/>
      <c r="L11" s="624"/>
      <c r="M11" s="625"/>
      <c r="N11" s="625"/>
      <c r="O11" s="625"/>
      <c r="P11" s="625"/>
      <c r="Q11" s="625"/>
      <c r="R11" s="625"/>
      <c r="S11" s="265"/>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row>
    <row r="12" spans="1:51" ht="15.75" customHeight="1" x14ac:dyDescent="0.35">
      <c r="A12" s="263"/>
      <c r="B12" s="623"/>
      <c r="C12" s="1530" t="str">
        <f>$C$89</f>
        <v>Step 3.2 Building Details</v>
      </c>
      <c r="D12" s="1530"/>
      <c r="E12" s="1530"/>
      <c r="F12" s="1530"/>
      <c r="G12" s="1530"/>
      <c r="H12" s="1530"/>
      <c r="I12" s="1530"/>
      <c r="J12" s="624"/>
      <c r="K12" s="624"/>
      <c r="L12" s="624"/>
      <c r="M12" s="625"/>
      <c r="N12" s="625"/>
      <c r="O12" s="625"/>
      <c r="P12" s="625"/>
      <c r="Q12" s="625"/>
      <c r="R12" s="625"/>
      <c r="S12" s="265"/>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row>
    <row r="13" spans="1:51" ht="15.75" customHeight="1" x14ac:dyDescent="0.35">
      <c r="A13" s="263"/>
      <c r="B13" s="623"/>
      <c r="C13" s="1530" t="str">
        <f>$C$99</f>
        <v>Step 3.3 Heating System</v>
      </c>
      <c r="D13" s="1530"/>
      <c r="E13" s="1530"/>
      <c r="F13" s="1530"/>
      <c r="G13" s="1530"/>
      <c r="H13" s="1530"/>
      <c r="I13" s="1530"/>
      <c r="J13" s="624"/>
      <c r="K13" s="624"/>
      <c r="L13" s="624"/>
      <c r="M13" s="625"/>
      <c r="N13" s="625"/>
      <c r="O13" s="625"/>
      <c r="P13" s="625"/>
      <c r="Q13" s="625"/>
      <c r="R13" s="625"/>
      <c r="S13" s="265"/>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row>
    <row r="14" spans="1:51" ht="15.75" customHeight="1" x14ac:dyDescent="0.35">
      <c r="A14" s="263"/>
      <c r="B14" s="623"/>
      <c r="C14" s="1530" t="str">
        <f>$C$115</f>
        <v>Step 4 Support Tool</v>
      </c>
      <c r="D14" s="1530"/>
      <c r="E14" s="1530"/>
      <c r="F14" s="1530"/>
      <c r="G14" s="1530"/>
      <c r="H14" s="1530"/>
      <c r="I14" s="1530"/>
      <c r="J14" s="624"/>
      <c r="K14" s="624"/>
      <c r="L14" s="624"/>
      <c r="M14" s="625"/>
      <c r="N14" s="625"/>
      <c r="O14" s="625"/>
      <c r="P14" s="625"/>
      <c r="Q14" s="625"/>
      <c r="R14" s="625"/>
      <c r="S14" s="265"/>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row>
    <row r="15" spans="1:51" ht="15.75" customHeight="1" x14ac:dyDescent="0.35">
      <c r="A15" s="263"/>
      <c r="B15" s="623"/>
      <c r="C15" s="1530" t="str">
        <f>$C$134</f>
        <v>Step 5 Project Governance</v>
      </c>
      <c r="D15" s="1530"/>
      <c r="E15" s="1530"/>
      <c r="F15" s="1530"/>
      <c r="G15" s="1530"/>
      <c r="H15" s="1530"/>
      <c r="I15" s="1530"/>
      <c r="J15" s="626"/>
      <c r="K15" s="626"/>
      <c r="L15" s="626"/>
      <c r="M15" s="625"/>
      <c r="N15" s="625"/>
      <c r="O15" s="625"/>
      <c r="P15" s="625"/>
      <c r="Q15" s="625"/>
      <c r="R15" s="625"/>
      <c r="S15" s="265"/>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row>
    <row r="16" spans="1:51" ht="15.75" customHeight="1" x14ac:dyDescent="0.35">
      <c r="A16" s="263"/>
      <c r="B16" s="623"/>
      <c r="C16" s="1530" t="s">
        <v>4</v>
      </c>
      <c r="D16" s="1530"/>
      <c r="E16" s="1530"/>
      <c r="F16" s="1530"/>
      <c r="G16" s="1530"/>
      <c r="H16" s="1530"/>
      <c r="I16" s="1530"/>
      <c r="J16" s="626"/>
      <c r="K16" s="626"/>
      <c r="L16" s="626"/>
      <c r="M16" s="625"/>
      <c r="N16" s="625"/>
      <c r="O16" s="625"/>
      <c r="P16" s="625"/>
      <c r="Q16" s="625"/>
      <c r="R16" s="625"/>
      <c r="S16" s="265"/>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row>
    <row r="17" spans="1:51" ht="15.75" customHeight="1" x14ac:dyDescent="0.35">
      <c r="A17" s="263"/>
      <c r="B17" s="623"/>
      <c r="C17" s="1530" t="s">
        <v>5</v>
      </c>
      <c r="D17" s="1530"/>
      <c r="E17" s="1530"/>
      <c r="F17" s="1530"/>
      <c r="G17" s="1530"/>
      <c r="H17" s="1530"/>
      <c r="I17" s="1530"/>
      <c r="J17" s="626"/>
      <c r="K17" s="626"/>
      <c r="L17" s="626"/>
      <c r="M17" s="625"/>
      <c r="N17" s="625"/>
      <c r="O17" s="625"/>
      <c r="P17" s="625"/>
      <c r="Q17" s="625"/>
      <c r="R17" s="625"/>
      <c r="S17" s="265"/>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row>
    <row r="18" spans="1:51" ht="15.75" customHeight="1" x14ac:dyDescent="0.35">
      <c r="A18" s="263"/>
      <c r="B18" s="623"/>
      <c r="C18" s="1530" t="str">
        <f>$C$151</f>
        <v>Additionality Criteria</v>
      </c>
      <c r="D18" s="1530"/>
      <c r="E18" s="1530"/>
      <c r="F18" s="1530"/>
      <c r="G18" s="1530"/>
      <c r="H18" s="1530"/>
      <c r="I18" s="1530"/>
      <c r="J18" s="626"/>
      <c r="K18" s="626"/>
      <c r="L18" s="626"/>
      <c r="M18" s="625"/>
      <c r="N18" s="625"/>
      <c r="O18" s="625"/>
      <c r="P18" s="625"/>
      <c r="Q18" s="625"/>
      <c r="R18" s="625"/>
      <c r="S18" s="265"/>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row>
    <row r="19" spans="1:51" ht="15.75" customHeight="1" x14ac:dyDescent="0.35">
      <c r="A19" s="263"/>
      <c r="B19" s="623"/>
      <c r="C19" s="1530" t="str">
        <f>$C$166</f>
        <v>Technologies included, and specifically excluded</v>
      </c>
      <c r="D19" s="1530"/>
      <c r="E19" s="1530"/>
      <c r="F19" s="1530"/>
      <c r="G19" s="1530"/>
      <c r="H19" s="1530"/>
      <c r="I19" s="1530"/>
      <c r="J19" s="626"/>
      <c r="K19" s="626"/>
      <c r="L19" s="626"/>
      <c r="M19" s="625"/>
      <c r="N19" s="625"/>
      <c r="O19" s="625"/>
      <c r="P19" s="625"/>
      <c r="Q19" s="625"/>
      <c r="R19" s="625"/>
      <c r="S19" s="265"/>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row>
    <row r="20" spans="1:51" ht="15.75" customHeight="1" x14ac:dyDescent="0.35">
      <c r="A20" s="263"/>
      <c r="B20" s="623"/>
      <c r="C20" s="1530" t="str">
        <f>$C$175</f>
        <v>Cost of Carbon Calculation</v>
      </c>
      <c r="D20" s="1530"/>
      <c r="E20" s="1530"/>
      <c r="F20" s="1530"/>
      <c r="G20" s="1530"/>
      <c r="H20" s="1530"/>
      <c r="I20" s="1530"/>
      <c r="J20" s="626"/>
      <c r="K20" s="626"/>
      <c r="L20" s="626"/>
      <c r="M20" s="625"/>
      <c r="N20" s="625"/>
      <c r="O20" s="625"/>
      <c r="P20" s="625"/>
      <c r="Q20" s="625"/>
      <c r="R20" s="625"/>
      <c r="S20" s="265"/>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row>
    <row r="21" spans="1:51" ht="15.75" customHeight="1" x14ac:dyDescent="0.35">
      <c r="A21" s="263"/>
      <c r="B21" s="623"/>
      <c r="C21" s="1530" t="str">
        <f>$C$185</f>
        <v>Definitions</v>
      </c>
      <c r="D21" s="1530"/>
      <c r="E21" s="1530"/>
      <c r="F21" s="1530"/>
      <c r="G21" s="1530"/>
      <c r="H21" s="1530"/>
      <c r="I21" s="1530"/>
      <c r="J21" s="626"/>
      <c r="K21" s="626"/>
      <c r="L21" s="626"/>
      <c r="M21" s="625"/>
      <c r="N21" s="625"/>
      <c r="O21" s="625"/>
      <c r="P21" s="625"/>
      <c r="Q21" s="625"/>
      <c r="R21" s="625"/>
      <c r="S21" s="265"/>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row>
    <row r="22" spans="1:51" ht="15.75" customHeight="1" x14ac:dyDescent="0.35">
      <c r="A22" s="263"/>
      <c r="B22" s="627"/>
      <c r="C22" s="1530" t="str">
        <f>$D$200</f>
        <v>Site Types</v>
      </c>
      <c r="D22" s="1530"/>
      <c r="E22" s="1530"/>
      <c r="F22" s="1530"/>
      <c r="G22" s="1530"/>
      <c r="H22" s="1530"/>
      <c r="I22" s="1530"/>
      <c r="J22" s="394"/>
      <c r="K22" s="394"/>
      <c r="L22" s="394"/>
      <c r="M22" s="394"/>
      <c r="N22" s="394"/>
      <c r="O22" s="394"/>
      <c r="P22" s="394"/>
      <c r="Q22" s="394"/>
      <c r="R22" s="395"/>
      <c r="S22" s="265"/>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row>
    <row r="23" spans="1:51" ht="35.25" customHeight="1" x14ac:dyDescent="0.35">
      <c r="A23" s="263"/>
      <c r="B23" s="272"/>
      <c r="C23" s="393" t="s">
        <v>6</v>
      </c>
      <c r="D23" s="394"/>
      <c r="E23" s="394"/>
      <c r="F23" s="394"/>
      <c r="G23" s="394"/>
      <c r="H23" s="394"/>
      <c r="I23" s="394"/>
      <c r="J23" s="394"/>
      <c r="K23" s="394"/>
      <c r="L23" s="394"/>
      <c r="M23" s="394"/>
      <c r="N23" s="394"/>
      <c r="O23" s="269"/>
      <c r="P23" s="269"/>
      <c r="Q23" s="269"/>
      <c r="R23" s="270"/>
      <c r="S23" s="265"/>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row>
    <row r="24" spans="1:51" ht="206.9" customHeight="1" x14ac:dyDescent="0.35">
      <c r="A24" s="263"/>
      <c r="B24" s="539"/>
      <c r="C24" s="271"/>
      <c r="D24" s="271"/>
      <c r="E24" s="271"/>
      <c r="F24" s="271"/>
      <c r="G24" s="271"/>
      <c r="H24" s="271"/>
      <c r="I24" s="271"/>
      <c r="J24" s="271"/>
      <c r="K24" s="271"/>
      <c r="L24" s="271"/>
      <c r="M24" s="400"/>
      <c r="N24" s="400"/>
      <c r="O24" s="400"/>
      <c r="P24" s="400"/>
      <c r="Q24" s="400"/>
      <c r="R24" s="400"/>
      <c r="S24" s="270"/>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row>
    <row r="25" spans="1:51" ht="180" customHeight="1" x14ac:dyDescent="0.35">
      <c r="A25" s="263"/>
      <c r="B25" s="539"/>
      <c r="C25" s="271"/>
      <c r="D25" s="271"/>
      <c r="E25" s="271"/>
      <c r="F25" s="271"/>
      <c r="G25" s="271"/>
      <c r="H25" s="271"/>
      <c r="I25" s="271"/>
      <c r="J25" s="271"/>
      <c r="K25" s="271"/>
      <c r="L25" s="271"/>
      <c r="M25" s="400"/>
      <c r="N25" s="400"/>
      <c r="O25" s="400"/>
      <c r="P25" s="400"/>
      <c r="Q25" s="400"/>
      <c r="R25" s="400"/>
      <c r="S25" s="265"/>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row>
    <row r="26" spans="1:51" ht="15.75" customHeight="1" x14ac:dyDescent="0.35">
      <c r="A26" s="263"/>
      <c r="B26" s="272"/>
      <c r="C26" s="276"/>
      <c r="D26" s="276"/>
      <c r="E26" s="276"/>
      <c r="F26" s="276"/>
      <c r="G26" s="276"/>
      <c r="H26" s="276"/>
      <c r="I26" s="276"/>
      <c r="J26" s="276"/>
      <c r="K26" s="276"/>
      <c r="L26" s="276"/>
      <c r="M26" s="276"/>
      <c r="N26" s="276"/>
      <c r="O26" s="276"/>
      <c r="P26" s="276"/>
      <c r="Q26" s="276"/>
      <c r="R26" s="276"/>
      <c r="S26" s="265"/>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row>
    <row r="27" spans="1:51" ht="15.75" customHeight="1" x14ac:dyDescent="0.35">
      <c r="A27" s="263"/>
      <c r="B27" s="265"/>
      <c r="C27" s="275"/>
      <c r="D27" s="275"/>
      <c r="E27" s="275"/>
      <c r="F27" s="275"/>
      <c r="G27" s="275"/>
      <c r="H27" s="275"/>
      <c r="I27" s="275"/>
      <c r="J27" s="275"/>
      <c r="K27" s="275"/>
      <c r="L27" s="275"/>
      <c r="M27" s="275"/>
      <c r="N27" s="275"/>
      <c r="O27" s="275"/>
      <c r="P27" s="275"/>
      <c r="Q27" s="275"/>
      <c r="R27" s="275"/>
      <c r="S27" s="265"/>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row>
    <row r="28" spans="1:51" s="263" customFormat="1" ht="15.75" customHeight="1" x14ac:dyDescent="0.35">
      <c r="C28" s="278"/>
      <c r="D28" s="278"/>
      <c r="E28" s="278"/>
      <c r="F28" s="278"/>
      <c r="G28" s="278"/>
      <c r="H28" s="278"/>
      <c r="I28" s="278"/>
      <c r="J28" s="278"/>
      <c r="K28" s="278"/>
      <c r="L28" s="278"/>
      <c r="M28" s="278"/>
      <c r="N28" s="278"/>
      <c r="O28" s="278"/>
      <c r="P28" s="278"/>
      <c r="Q28" s="278"/>
      <c r="R28" s="278"/>
    </row>
    <row r="29" spans="1:51" x14ac:dyDescent="0.35">
      <c r="A29" s="263"/>
      <c r="B29" s="275"/>
      <c r="C29" s="275"/>
      <c r="D29" s="275"/>
      <c r="E29" s="275"/>
      <c r="F29" s="275"/>
      <c r="G29" s="275"/>
      <c r="H29" s="275"/>
      <c r="I29" s="275"/>
      <c r="J29" s="275"/>
      <c r="K29" s="275"/>
      <c r="L29" s="275"/>
      <c r="M29" s="275"/>
      <c r="N29" s="275"/>
      <c r="O29" s="275"/>
      <c r="P29" s="275"/>
      <c r="Q29" s="275"/>
      <c r="R29" s="275"/>
      <c r="S29" s="265"/>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row>
    <row r="30" spans="1:51" ht="15.75" customHeight="1" x14ac:dyDescent="0.35">
      <c r="A30" s="263"/>
      <c r="B30" s="272"/>
      <c r="C30" s="1554" t="s">
        <v>7</v>
      </c>
      <c r="D30" s="1554"/>
      <c r="E30" s="1554"/>
      <c r="F30" s="1554"/>
      <c r="G30" s="1554"/>
      <c r="H30" s="1554"/>
      <c r="I30" s="1554"/>
      <c r="J30" s="1554"/>
      <c r="K30" s="1554"/>
      <c r="L30" s="1554"/>
      <c r="M30" s="1554"/>
      <c r="N30" s="1554"/>
      <c r="O30" s="1554"/>
      <c r="P30" s="1554"/>
      <c r="Q30" s="1554"/>
      <c r="R30" s="270"/>
      <c r="S30" s="265"/>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row>
    <row r="31" spans="1:51" ht="15.75" customHeight="1" x14ac:dyDescent="0.35">
      <c r="A31" s="263"/>
      <c r="B31" s="272"/>
      <c r="C31" s="1554"/>
      <c r="D31" s="1554"/>
      <c r="E31" s="1554"/>
      <c r="F31" s="1554"/>
      <c r="G31" s="1554"/>
      <c r="H31" s="1554"/>
      <c r="I31" s="1554"/>
      <c r="J31" s="1554"/>
      <c r="K31" s="1554"/>
      <c r="L31" s="1554"/>
      <c r="M31" s="1554"/>
      <c r="N31" s="1554"/>
      <c r="O31" s="1554"/>
      <c r="P31" s="1554"/>
      <c r="Q31" s="1554"/>
      <c r="R31" s="270"/>
      <c r="S31" s="265"/>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row>
    <row r="32" spans="1:51" ht="249.75" customHeight="1" x14ac:dyDescent="0.35">
      <c r="A32" s="263"/>
      <c r="B32" s="272"/>
      <c r="C32" s="1525" t="s">
        <v>8</v>
      </c>
      <c r="D32" s="1538"/>
      <c r="E32" s="1538"/>
      <c r="F32" s="1538"/>
      <c r="G32" s="1538"/>
      <c r="H32" s="1538"/>
      <c r="I32" s="1538"/>
      <c r="J32" s="1538"/>
      <c r="K32" s="1538"/>
      <c r="L32" s="1538"/>
      <c r="M32" s="1538"/>
      <c r="N32" s="1538"/>
      <c r="O32" s="1538"/>
      <c r="P32" s="1538"/>
      <c r="Q32" s="1538"/>
      <c r="R32" s="1538"/>
      <c r="S32" s="265"/>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row>
    <row r="33" spans="1:51" ht="342.75" customHeight="1" x14ac:dyDescent="0.35">
      <c r="A33" s="263"/>
      <c r="B33" s="272"/>
      <c r="C33" s="1555" t="s">
        <v>9</v>
      </c>
      <c r="D33" s="1555"/>
      <c r="E33" s="1555"/>
      <c r="F33" s="1555"/>
      <c r="G33" s="1555"/>
      <c r="H33" s="1555"/>
      <c r="I33" s="1555"/>
      <c r="J33" s="1555"/>
      <c r="K33" s="1555"/>
      <c r="L33" s="1555"/>
      <c r="M33" s="1555"/>
      <c r="N33" s="1555"/>
      <c r="O33" s="1555"/>
      <c r="P33" s="1555"/>
      <c r="Q33" s="1555"/>
      <c r="R33" s="1555"/>
      <c r="S33" s="265"/>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row>
    <row r="34" spans="1:51" ht="266.25" customHeight="1" x14ac:dyDescent="0.35">
      <c r="A34" s="263"/>
      <c r="B34" s="272"/>
      <c r="C34" s="1547" t="s">
        <v>10</v>
      </c>
      <c r="D34" s="1546"/>
      <c r="E34" s="1546"/>
      <c r="F34" s="1546"/>
      <c r="G34" s="1546"/>
      <c r="H34" s="1546"/>
      <c r="I34" s="1546"/>
      <c r="J34" s="1546"/>
      <c r="K34" s="1546"/>
      <c r="L34" s="1546"/>
      <c r="M34" s="1546"/>
      <c r="N34" s="1546"/>
      <c r="O34" s="1546"/>
      <c r="P34" s="1546"/>
      <c r="Q34" s="1546"/>
      <c r="R34" s="1546"/>
      <c r="S34" s="265"/>
      <c r="T34" s="93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row>
    <row r="35" spans="1:51" ht="15.75" customHeight="1" x14ac:dyDescent="0.35">
      <c r="A35" s="263"/>
      <c r="B35" s="272"/>
      <c r="C35" s="276"/>
      <c r="D35" s="276"/>
      <c r="E35" s="276"/>
      <c r="F35" s="276"/>
      <c r="G35" s="276"/>
      <c r="H35" s="276"/>
      <c r="I35" s="276"/>
      <c r="J35" s="276"/>
      <c r="K35" s="276"/>
      <c r="L35" s="276"/>
      <c r="M35" s="276"/>
      <c r="N35" s="276"/>
      <c r="O35" s="276"/>
      <c r="P35" s="276"/>
      <c r="Q35" s="276"/>
      <c r="R35" s="276"/>
      <c r="S35" s="265"/>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row>
    <row r="36" spans="1:51" ht="15.75" customHeight="1" x14ac:dyDescent="0.35">
      <c r="A36" s="263"/>
      <c r="B36" s="265"/>
      <c r="C36" s="275"/>
      <c r="D36" s="275"/>
      <c r="E36" s="275"/>
      <c r="F36" s="275"/>
      <c r="G36" s="275"/>
      <c r="H36" s="275"/>
      <c r="I36" s="275"/>
      <c r="J36" s="275"/>
      <c r="K36" s="275"/>
      <c r="L36" s="275"/>
      <c r="M36" s="275"/>
      <c r="N36" s="275"/>
      <c r="O36" s="275"/>
      <c r="P36" s="275"/>
      <c r="Q36" s="275"/>
      <c r="R36" s="275"/>
      <c r="S36" s="265"/>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row>
    <row r="37" spans="1:51" ht="21" customHeight="1" x14ac:dyDescent="0.35">
      <c r="A37" s="263"/>
      <c r="B37" s="278"/>
      <c r="C37" s="546"/>
      <c r="D37" s="547"/>
      <c r="E37" s="547"/>
      <c r="F37" s="547"/>
      <c r="G37" s="547"/>
      <c r="H37" s="547"/>
      <c r="I37" s="547"/>
      <c r="J37" s="547"/>
      <c r="K37" s="547"/>
      <c r="L37" s="547"/>
      <c r="M37" s="547"/>
      <c r="N37" s="547"/>
      <c r="O37" s="547"/>
      <c r="P37" s="547"/>
      <c r="Q37" s="547"/>
      <c r="R37" s="547"/>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row>
    <row r="38" spans="1:51" x14ac:dyDescent="0.35">
      <c r="A38" s="263"/>
      <c r="B38" s="275"/>
      <c r="C38" s="275"/>
      <c r="D38" s="275"/>
      <c r="E38" s="275"/>
      <c r="F38" s="275"/>
      <c r="G38" s="275"/>
      <c r="H38" s="275"/>
      <c r="I38" s="275"/>
      <c r="J38" s="275"/>
      <c r="K38" s="275"/>
      <c r="L38" s="275"/>
      <c r="M38" s="275"/>
      <c r="N38" s="275"/>
      <c r="O38" s="275"/>
      <c r="P38" s="275"/>
      <c r="Q38" s="275"/>
      <c r="R38" s="275"/>
      <c r="S38" s="265"/>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row>
    <row r="39" spans="1:51" ht="19.5" x14ac:dyDescent="0.35">
      <c r="A39" s="263"/>
      <c r="B39" s="275"/>
      <c r="C39" s="1538" t="s">
        <v>11</v>
      </c>
      <c r="D39" s="1538"/>
      <c r="E39" s="1538"/>
      <c r="F39" s="1538"/>
      <c r="G39" s="1538"/>
      <c r="H39" s="1538"/>
      <c r="I39" s="1538"/>
      <c r="J39" s="1538"/>
      <c r="K39" s="1538"/>
      <c r="L39" s="1538"/>
      <c r="M39" s="1538"/>
      <c r="N39" s="1538"/>
      <c r="O39" s="1538"/>
      <c r="P39" s="340"/>
      <c r="Q39" s="275"/>
      <c r="R39" s="275"/>
      <c r="S39" s="265"/>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row>
    <row r="40" spans="1:51" x14ac:dyDescent="0.35">
      <c r="A40" s="263"/>
      <c r="B40" s="275"/>
      <c r="C40" s="275"/>
      <c r="D40" s="275"/>
      <c r="E40" s="275"/>
      <c r="F40" s="275"/>
      <c r="G40" s="275"/>
      <c r="H40" s="275"/>
      <c r="I40" s="275"/>
      <c r="J40" s="275"/>
      <c r="K40" s="275"/>
      <c r="L40" s="275"/>
      <c r="M40" s="275"/>
      <c r="N40" s="275"/>
      <c r="O40" s="275"/>
      <c r="P40" s="275"/>
      <c r="Q40" s="275"/>
      <c r="R40" s="275"/>
      <c r="S40" s="265"/>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row>
    <row r="41" spans="1:51" ht="225.65" customHeight="1" x14ac:dyDescent="0.35">
      <c r="A41" s="263"/>
      <c r="B41" s="275"/>
      <c r="C41" s="1525" t="s">
        <v>12</v>
      </c>
      <c r="D41" s="1525"/>
      <c r="E41" s="1525"/>
      <c r="F41" s="1525"/>
      <c r="G41" s="1525"/>
      <c r="H41" s="1525"/>
      <c r="I41" s="1525"/>
      <c r="J41" s="1525"/>
      <c r="K41" s="1525"/>
      <c r="L41" s="1525"/>
      <c r="M41" s="1525"/>
      <c r="N41" s="1525"/>
      <c r="O41" s="1525"/>
      <c r="P41" s="1525"/>
      <c r="Q41" s="1525"/>
      <c r="R41" s="1525"/>
      <c r="S41" s="265"/>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row>
    <row r="42" spans="1:51" ht="210" customHeight="1" x14ac:dyDescent="0.35">
      <c r="A42" s="263"/>
      <c r="B42" s="275"/>
      <c r="C42" s="1534" t="s">
        <v>13</v>
      </c>
      <c r="D42" s="1534"/>
      <c r="E42" s="1534"/>
      <c r="F42" s="1534"/>
      <c r="G42" s="1534"/>
      <c r="H42" s="1534"/>
      <c r="I42" s="1534"/>
      <c r="J42" s="1534"/>
      <c r="K42" s="1534"/>
      <c r="L42" s="1534"/>
      <c r="M42" s="1534"/>
      <c r="N42" s="1534"/>
      <c r="O42" s="1534"/>
      <c r="P42" s="1534"/>
      <c r="Q42" s="1534"/>
      <c r="R42" s="1534"/>
      <c r="S42" s="265"/>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row>
    <row r="43" spans="1:51" ht="19.5" customHeight="1" x14ac:dyDescent="0.35">
      <c r="A43" s="263"/>
      <c r="B43" s="275"/>
      <c r="C43" s="1552" t="s">
        <v>14</v>
      </c>
      <c r="D43" s="1525"/>
      <c r="E43" s="1525"/>
      <c r="F43" s="1525"/>
      <c r="G43" s="1525"/>
      <c r="H43" s="1525"/>
      <c r="I43" s="1525"/>
      <c r="J43" s="1525"/>
      <c r="K43" s="1525"/>
      <c r="L43" s="1525"/>
      <c r="M43" s="1525"/>
      <c r="N43" s="1525"/>
      <c r="O43" s="1525"/>
      <c r="P43" s="1525"/>
      <c r="Q43" s="1525"/>
      <c r="R43" s="1525"/>
      <c r="S43" s="265"/>
      <c r="T43" s="263"/>
      <c r="U43" s="263"/>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row>
    <row r="44" spans="1:51" ht="23.15" customHeight="1" x14ac:dyDescent="0.35">
      <c r="A44" s="263"/>
      <c r="B44" s="275"/>
      <c r="C44" s="1556" t="s">
        <v>15</v>
      </c>
      <c r="D44" s="1556"/>
      <c r="E44" s="1556"/>
      <c r="F44" s="1556"/>
      <c r="G44" s="1556"/>
      <c r="H44" s="1556"/>
      <c r="I44" s="1556"/>
      <c r="J44" s="1556"/>
      <c r="K44" s="1556"/>
      <c r="L44" s="1556"/>
      <c r="M44" s="1556"/>
      <c r="N44" s="1556"/>
      <c r="O44" s="1556"/>
      <c r="P44" s="1556"/>
      <c r="Q44" s="1556"/>
      <c r="R44" s="1556"/>
      <c r="S44" s="265"/>
      <c r="T44" s="263"/>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row>
    <row r="45" spans="1:51" ht="16.5" customHeight="1" x14ac:dyDescent="0.35">
      <c r="A45" s="263"/>
      <c r="B45" s="275"/>
      <c r="C45" s="279"/>
      <c r="D45" s="280"/>
      <c r="E45" s="280"/>
      <c r="F45" s="280"/>
      <c r="G45" s="280"/>
      <c r="H45" s="280"/>
      <c r="I45" s="280"/>
      <c r="J45" s="280"/>
      <c r="K45" s="280"/>
      <c r="L45" s="280"/>
      <c r="M45" s="279"/>
      <c r="N45" s="279"/>
      <c r="O45" s="279"/>
      <c r="P45" s="279"/>
      <c r="Q45" s="279"/>
      <c r="R45" s="279"/>
      <c r="S45" s="265"/>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row>
    <row r="46" spans="1:51" ht="21" customHeight="1" x14ac:dyDescent="0.35">
      <c r="A46" s="263"/>
      <c r="B46" s="275"/>
      <c r="C46" s="1138"/>
      <c r="D46" s="1136"/>
      <c r="E46" s="1136"/>
      <c r="F46" s="1136"/>
      <c r="G46" s="1136"/>
      <c r="H46" s="1136"/>
      <c r="I46" s="1136"/>
      <c r="J46" s="1136"/>
      <c r="K46" s="1136"/>
      <c r="L46" s="1136"/>
      <c r="M46" s="1136"/>
      <c r="N46" s="1136"/>
      <c r="O46" s="1136"/>
      <c r="P46" s="1136"/>
      <c r="Q46" s="1136"/>
      <c r="R46" s="1136"/>
      <c r="S46" s="265"/>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row>
    <row r="47" spans="1:51" ht="15" customHeight="1" x14ac:dyDescent="0.35">
      <c r="A47" s="263"/>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row>
    <row r="48" spans="1:51" x14ac:dyDescent="0.35">
      <c r="A48" s="263"/>
      <c r="B48" s="265"/>
      <c r="C48" s="275"/>
      <c r="D48" s="275"/>
      <c r="E48" s="275"/>
      <c r="F48" s="275"/>
      <c r="G48" s="275"/>
      <c r="H48" s="275"/>
      <c r="I48" s="275"/>
      <c r="J48" s="275"/>
      <c r="K48" s="275"/>
      <c r="L48" s="275"/>
      <c r="M48" s="275"/>
      <c r="N48" s="275"/>
      <c r="O48" s="275"/>
      <c r="P48" s="275"/>
      <c r="Q48" s="275"/>
      <c r="R48" s="275"/>
      <c r="S48" s="265"/>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row>
    <row r="49" spans="1:51" ht="30" customHeight="1" x14ac:dyDescent="0.35">
      <c r="A49" s="263"/>
      <c r="B49" s="265"/>
      <c r="C49" s="1561" t="s">
        <v>16</v>
      </c>
      <c r="D49" s="1561"/>
      <c r="E49" s="1561"/>
      <c r="F49" s="1561"/>
      <c r="G49" s="1561"/>
      <c r="H49" s="1561"/>
      <c r="I49" s="1561"/>
      <c r="J49" s="1561"/>
      <c r="K49" s="1561"/>
      <c r="L49" s="1561"/>
      <c r="M49" s="1561"/>
      <c r="N49" s="1561"/>
      <c r="O49" s="1561"/>
      <c r="P49" s="275"/>
      <c r="Q49" s="275"/>
      <c r="R49" s="275"/>
      <c r="S49" s="265"/>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row>
    <row r="50" spans="1:51" ht="80.25" customHeight="1" x14ac:dyDescent="0.35">
      <c r="A50" s="263"/>
      <c r="B50" s="265"/>
      <c r="C50" s="1546" t="s">
        <v>17</v>
      </c>
      <c r="D50" s="1547"/>
      <c r="E50" s="1547"/>
      <c r="F50" s="1547"/>
      <c r="G50" s="1547"/>
      <c r="H50" s="1547"/>
      <c r="I50" s="1547"/>
      <c r="J50" s="1547"/>
      <c r="K50" s="1547"/>
      <c r="L50" s="1547"/>
      <c r="M50" s="1547"/>
      <c r="N50" s="1547"/>
      <c r="O50" s="1547"/>
      <c r="P50" s="1547"/>
      <c r="Q50" s="1547"/>
      <c r="R50" s="1547"/>
      <c r="S50" s="265"/>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row>
    <row r="51" spans="1:51" ht="24.65" customHeight="1" x14ac:dyDescent="0.35">
      <c r="A51" s="263"/>
      <c r="B51" s="265"/>
      <c r="C51" s="1181" t="s">
        <v>18</v>
      </c>
      <c r="D51" s="1182" t="s">
        <v>19</v>
      </c>
      <c r="E51" s="1175"/>
      <c r="F51" s="1175"/>
      <c r="G51" s="1175"/>
      <c r="H51" s="1175"/>
      <c r="I51" s="1175"/>
      <c r="J51" s="1175"/>
      <c r="K51" s="1175"/>
      <c r="L51" s="1175"/>
      <c r="M51" s="1175"/>
      <c r="N51" s="1175"/>
      <c r="O51" s="1175"/>
      <c r="P51" s="1175"/>
      <c r="Q51" s="1175"/>
      <c r="R51" s="1175"/>
      <c r="S51" s="265"/>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row>
    <row r="52" spans="1:51" ht="21.65" customHeight="1" x14ac:dyDescent="0.35">
      <c r="A52" s="263"/>
      <c r="B52" s="265"/>
      <c r="C52" s="1183" t="s">
        <v>20</v>
      </c>
      <c r="D52" s="1540" t="s">
        <v>21</v>
      </c>
      <c r="E52" s="1175"/>
      <c r="F52" s="1175"/>
      <c r="G52" s="1175"/>
      <c r="H52" s="1175"/>
      <c r="I52" s="1175"/>
      <c r="J52" s="1175"/>
      <c r="K52" s="1175"/>
      <c r="L52" s="1175"/>
      <c r="M52" s="1175"/>
      <c r="N52" s="1175"/>
      <c r="O52" s="1175"/>
      <c r="P52" s="1175"/>
      <c r="Q52" s="1175"/>
      <c r="R52" s="1175"/>
      <c r="S52" s="265"/>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row>
    <row r="53" spans="1:51" ht="19" customHeight="1" x14ac:dyDescent="0.35">
      <c r="A53" s="263"/>
      <c r="B53" s="265"/>
      <c r="C53" s="1184" t="s">
        <v>22</v>
      </c>
      <c r="D53" s="1541"/>
      <c r="E53" s="1175"/>
      <c r="F53" s="1175"/>
      <c r="G53" s="1175"/>
      <c r="H53" s="1175"/>
      <c r="I53" s="1175"/>
      <c r="J53" s="1175"/>
      <c r="K53" s="1175"/>
      <c r="L53" s="1175"/>
      <c r="M53" s="1175"/>
      <c r="N53" s="1175"/>
      <c r="O53" s="1175"/>
      <c r="P53" s="1175"/>
      <c r="Q53" s="1175"/>
      <c r="R53" s="1175"/>
      <c r="S53" s="265"/>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row>
    <row r="54" spans="1:51" ht="25.75" customHeight="1" x14ac:dyDescent="0.35">
      <c r="A54" s="263"/>
      <c r="B54" s="265"/>
      <c r="C54" s="1185" t="s">
        <v>23</v>
      </c>
      <c r="D54" s="1541"/>
      <c r="E54" s="1175"/>
      <c r="F54" s="1175"/>
      <c r="G54" s="1175"/>
      <c r="H54" s="1175"/>
      <c r="I54" s="1175"/>
      <c r="J54" s="1175"/>
      <c r="K54" s="1175"/>
      <c r="L54" s="1175"/>
      <c r="M54" s="1175"/>
      <c r="N54" s="1175"/>
      <c r="O54" s="1175"/>
      <c r="P54" s="1175"/>
      <c r="Q54" s="1175"/>
      <c r="R54" s="1175"/>
      <c r="S54" s="265"/>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row>
    <row r="55" spans="1:51" ht="17.5" customHeight="1" x14ac:dyDescent="0.35">
      <c r="A55" s="263"/>
      <c r="B55" s="265"/>
      <c r="C55" s="1185" t="s">
        <v>24</v>
      </c>
      <c r="D55" s="1540" t="s">
        <v>25</v>
      </c>
      <c r="E55" s="1175"/>
      <c r="F55" s="1175"/>
      <c r="G55" s="1175"/>
      <c r="H55" s="1175"/>
      <c r="I55" s="1175"/>
      <c r="J55" s="1175"/>
      <c r="K55" s="1175"/>
      <c r="L55" s="1175"/>
      <c r="M55" s="1175"/>
      <c r="N55" s="1175"/>
      <c r="O55" s="1175"/>
      <c r="P55" s="1175"/>
      <c r="Q55" s="1175"/>
      <c r="R55" s="1175"/>
      <c r="S55" s="265"/>
      <c r="T55" s="263"/>
      <c r="U55" s="263"/>
      <c r="V55" s="263"/>
      <c r="W55" s="263"/>
      <c r="X55" s="263"/>
      <c r="Y55" s="263"/>
      <c r="Z55" s="263"/>
      <c r="AA55" s="263"/>
      <c r="AB55" s="263"/>
      <c r="AC55" s="263"/>
      <c r="AD55" s="263"/>
      <c r="AE55" s="263"/>
      <c r="AF55" s="263"/>
      <c r="AG55" s="263"/>
      <c r="AH55" s="263"/>
      <c r="AI55" s="263"/>
      <c r="AJ55" s="263"/>
      <c r="AK55" s="263"/>
      <c r="AL55" s="263"/>
      <c r="AM55" s="263"/>
      <c r="AN55" s="263"/>
      <c r="AO55" s="263"/>
      <c r="AP55" s="263"/>
      <c r="AQ55" s="263"/>
      <c r="AR55" s="263"/>
      <c r="AS55" s="263"/>
      <c r="AT55" s="263"/>
      <c r="AU55" s="263"/>
      <c r="AV55" s="263"/>
      <c r="AW55" s="263"/>
      <c r="AX55" s="263"/>
      <c r="AY55" s="263"/>
    </row>
    <row r="56" spans="1:51" ht="25.75" customHeight="1" x14ac:dyDescent="0.35">
      <c r="A56" s="263"/>
      <c r="B56" s="265"/>
      <c r="C56" s="1185" t="s">
        <v>26</v>
      </c>
      <c r="D56" s="1541"/>
      <c r="E56" s="1175"/>
      <c r="F56" s="1175"/>
      <c r="G56" s="1175"/>
      <c r="H56" s="1175"/>
      <c r="I56" s="1175"/>
      <c r="J56" s="1175"/>
      <c r="K56" s="1175"/>
      <c r="L56" s="1175"/>
      <c r="M56" s="1175"/>
      <c r="N56" s="1175"/>
      <c r="O56" s="1175"/>
      <c r="P56" s="1175"/>
      <c r="Q56" s="1175"/>
      <c r="R56" s="1175"/>
      <c r="S56" s="265"/>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row>
    <row r="57" spans="1:51" ht="17.149999999999999" customHeight="1" x14ac:dyDescent="0.35">
      <c r="A57" s="263"/>
      <c r="B57" s="265"/>
      <c r="C57" s="1185" t="s">
        <v>27</v>
      </c>
      <c r="D57" s="1541"/>
      <c r="E57" s="1175"/>
      <c r="F57" s="1175"/>
      <c r="G57" s="1175"/>
      <c r="H57" s="1175"/>
      <c r="I57" s="1175"/>
      <c r="J57" s="1175"/>
      <c r="K57" s="1175"/>
      <c r="L57" s="1175"/>
      <c r="M57" s="1175"/>
      <c r="N57" s="1175"/>
      <c r="O57" s="1175"/>
      <c r="P57" s="1175"/>
      <c r="Q57" s="1175"/>
      <c r="R57" s="1175"/>
      <c r="S57" s="265"/>
      <c r="T57" s="263"/>
      <c r="U57" s="263"/>
      <c r="V57" s="263"/>
      <c r="W57" s="263"/>
      <c r="X57" s="263"/>
      <c r="Y57" s="263"/>
      <c r="Z57" s="263"/>
      <c r="AA57" s="263"/>
      <c r="AB57" s="263"/>
      <c r="AC57" s="263"/>
      <c r="AD57" s="263"/>
      <c r="AE57" s="263"/>
      <c r="AF57" s="263"/>
      <c r="AG57" s="263"/>
      <c r="AH57" s="263"/>
      <c r="AI57" s="263"/>
      <c r="AJ57" s="263"/>
      <c r="AK57" s="263"/>
      <c r="AL57" s="263"/>
      <c r="AM57" s="263"/>
      <c r="AN57" s="263"/>
      <c r="AO57" s="263"/>
      <c r="AP57" s="263"/>
      <c r="AQ57" s="263"/>
      <c r="AR57" s="263"/>
      <c r="AS57" s="263"/>
      <c r="AT57" s="263"/>
      <c r="AU57" s="263"/>
      <c r="AV57" s="263"/>
      <c r="AW57" s="263"/>
      <c r="AX57" s="263"/>
      <c r="AY57" s="263"/>
    </row>
    <row r="58" spans="1:51" ht="17.5" customHeight="1" x14ac:dyDescent="0.35">
      <c r="A58" s="263"/>
      <c r="B58" s="265"/>
      <c r="C58" s="1185" t="s">
        <v>28</v>
      </c>
      <c r="D58" s="1541"/>
      <c r="E58" s="1175"/>
      <c r="F58" s="1175"/>
      <c r="G58" s="1175"/>
      <c r="H58" s="1175"/>
      <c r="I58" s="1175"/>
      <c r="J58" s="1175"/>
      <c r="K58" s="1175"/>
      <c r="L58" s="1175"/>
      <c r="M58" s="1175"/>
      <c r="N58" s="1175"/>
      <c r="O58" s="1175"/>
      <c r="P58" s="1175"/>
      <c r="Q58" s="1175"/>
      <c r="R58" s="1175"/>
      <c r="S58" s="265"/>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row>
    <row r="59" spans="1:51" ht="18.649999999999999" customHeight="1" x14ac:dyDescent="0.35">
      <c r="A59" s="263"/>
      <c r="B59" s="265"/>
      <c r="C59" s="1185" t="s">
        <v>29</v>
      </c>
      <c r="D59" s="1541"/>
      <c r="E59" s="1175"/>
      <c r="F59" s="1175"/>
      <c r="G59" s="1175"/>
      <c r="H59" s="1175"/>
      <c r="I59" s="1175"/>
      <c r="J59" s="1175"/>
      <c r="K59" s="1175"/>
      <c r="L59" s="1175"/>
      <c r="M59" s="1175"/>
      <c r="N59" s="1175"/>
      <c r="O59" s="1175"/>
      <c r="P59" s="1175"/>
      <c r="Q59" s="1175"/>
      <c r="R59" s="1175"/>
      <c r="S59" s="265"/>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row>
    <row r="60" spans="1:51" ht="18.649999999999999" customHeight="1" x14ac:dyDescent="0.35">
      <c r="A60" s="263"/>
      <c r="B60" s="265"/>
      <c r="C60" s="1183" t="s">
        <v>30</v>
      </c>
      <c r="D60" s="1542"/>
      <c r="E60" s="1175"/>
      <c r="F60" s="1175"/>
      <c r="G60" s="1175"/>
      <c r="H60" s="1175"/>
      <c r="I60" s="1175"/>
      <c r="J60" s="1175"/>
      <c r="K60" s="1175"/>
      <c r="L60" s="1175"/>
      <c r="M60" s="1175"/>
      <c r="N60" s="1175"/>
      <c r="O60" s="1175"/>
      <c r="P60" s="1175"/>
      <c r="Q60" s="1175"/>
      <c r="R60" s="1175"/>
      <c r="S60" s="265"/>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263"/>
      <c r="AQ60" s="263"/>
      <c r="AR60" s="263"/>
      <c r="AS60" s="263"/>
      <c r="AT60" s="263"/>
      <c r="AU60" s="263"/>
      <c r="AV60" s="263"/>
      <c r="AW60" s="263"/>
      <c r="AX60" s="263"/>
      <c r="AY60" s="263"/>
    </row>
    <row r="61" spans="1:51" ht="21.65" customHeight="1" x14ac:dyDescent="0.35">
      <c r="A61" s="263"/>
      <c r="B61" s="265"/>
      <c r="C61" s="1176"/>
      <c r="D61" s="1176"/>
      <c r="E61" s="1175"/>
      <c r="F61" s="1175"/>
      <c r="G61" s="1175"/>
      <c r="H61" s="1175"/>
      <c r="I61" s="1175"/>
      <c r="J61" s="1175"/>
      <c r="K61" s="1175"/>
      <c r="L61" s="1175"/>
      <c r="M61" s="1175"/>
      <c r="N61" s="1175"/>
      <c r="O61" s="1175"/>
      <c r="P61" s="1175"/>
      <c r="Q61" s="1175"/>
      <c r="R61" s="1175"/>
      <c r="S61" s="265"/>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row>
    <row r="62" spans="1:51" ht="137.15" customHeight="1" x14ac:dyDescent="0.35">
      <c r="A62" s="263"/>
      <c r="B62" s="265"/>
      <c r="C62" s="1534" t="s">
        <v>31</v>
      </c>
      <c r="D62" s="1534"/>
      <c r="E62" s="1534"/>
      <c r="F62" s="1534"/>
      <c r="G62" s="1534"/>
      <c r="H62" s="1534"/>
      <c r="I62" s="1534"/>
      <c r="J62" s="1534"/>
      <c r="K62" s="1534"/>
      <c r="L62" s="1534"/>
      <c r="M62" s="1534"/>
      <c r="N62" s="1534"/>
      <c r="O62" s="1534"/>
      <c r="P62" s="1534"/>
      <c r="Q62" s="1534"/>
      <c r="R62" s="1534"/>
      <c r="S62" s="265"/>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row>
    <row r="63" spans="1:51" ht="182.25" customHeight="1" x14ac:dyDescent="0.35">
      <c r="A63" s="263"/>
      <c r="B63" s="265"/>
      <c r="C63" s="1534" t="s">
        <v>32</v>
      </c>
      <c r="D63" s="1534"/>
      <c r="E63" s="1534"/>
      <c r="F63" s="1534"/>
      <c r="G63" s="1534"/>
      <c r="H63" s="1534"/>
      <c r="I63" s="1534"/>
      <c r="J63" s="1534"/>
      <c r="K63" s="1534"/>
      <c r="L63" s="1534"/>
      <c r="M63" s="1534"/>
      <c r="N63" s="1534"/>
      <c r="O63" s="1534"/>
      <c r="P63" s="1534"/>
      <c r="Q63" s="1534"/>
      <c r="R63" s="1534"/>
      <c r="S63" s="265"/>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row>
    <row r="64" spans="1:51" ht="151.5" customHeight="1" x14ac:dyDescent="0.35">
      <c r="A64" s="263"/>
      <c r="B64" s="265"/>
      <c r="C64" s="1534" t="s">
        <v>33</v>
      </c>
      <c r="D64" s="1534"/>
      <c r="E64" s="1534"/>
      <c r="F64" s="1534"/>
      <c r="G64" s="1534"/>
      <c r="H64" s="1534"/>
      <c r="I64" s="1534"/>
      <c r="J64" s="1534"/>
      <c r="K64" s="1534"/>
      <c r="L64" s="1534"/>
      <c r="M64" s="1534"/>
      <c r="N64" s="1534"/>
      <c r="O64" s="1534"/>
      <c r="P64" s="1534"/>
      <c r="Q64" s="1534"/>
      <c r="R64" s="1534"/>
      <c r="S64" s="265"/>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row>
    <row r="65" spans="1:439" ht="113.25" customHeight="1" x14ac:dyDescent="0.35">
      <c r="A65" s="263"/>
      <c r="B65" s="265"/>
      <c r="C65" s="1536" t="s">
        <v>34</v>
      </c>
      <c r="D65" s="1536"/>
      <c r="E65" s="1536"/>
      <c r="F65" s="1536"/>
      <c r="G65" s="1536"/>
      <c r="H65" s="1536"/>
      <c r="I65" s="1536"/>
      <c r="J65" s="1536"/>
      <c r="K65" s="1536"/>
      <c r="L65" s="1536"/>
      <c r="M65" s="1536"/>
      <c r="N65" s="1536"/>
      <c r="O65" s="1536"/>
      <c r="P65" s="1536"/>
      <c r="Q65" s="1536"/>
      <c r="R65" s="1536"/>
      <c r="S65" s="265"/>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row>
    <row r="66" spans="1:439" ht="40" customHeight="1" x14ac:dyDescent="0.35">
      <c r="A66" s="263"/>
      <c r="B66" s="265"/>
      <c r="C66" s="1536" t="s">
        <v>35</v>
      </c>
      <c r="D66" s="1536"/>
      <c r="E66" s="1536"/>
      <c r="F66" s="1536"/>
      <c r="G66" s="1536"/>
      <c r="H66" s="1536"/>
      <c r="I66" s="1536"/>
      <c r="J66" s="1536"/>
      <c r="K66" s="1536"/>
      <c r="L66" s="1536"/>
      <c r="M66" s="1536"/>
      <c r="N66" s="1536"/>
      <c r="O66" s="1536"/>
      <c r="P66" s="1536"/>
      <c r="Q66" s="1536"/>
      <c r="R66" s="1536"/>
      <c r="S66" s="265"/>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row>
    <row r="67" spans="1:439" ht="169.5" customHeight="1" x14ac:dyDescent="0.35">
      <c r="A67" s="263"/>
      <c r="B67" s="265"/>
      <c r="C67" s="1536" t="s">
        <v>36</v>
      </c>
      <c r="D67" s="1536"/>
      <c r="E67" s="1536"/>
      <c r="F67" s="1536"/>
      <c r="G67" s="1536"/>
      <c r="H67" s="1536"/>
      <c r="I67" s="1536"/>
      <c r="J67" s="1536"/>
      <c r="K67" s="1536"/>
      <c r="L67" s="1536"/>
      <c r="M67" s="1536"/>
      <c r="N67" s="1536"/>
      <c r="O67" s="1536"/>
      <c r="P67" s="1536"/>
      <c r="Q67" s="1536"/>
      <c r="R67" s="1536"/>
      <c r="S67" s="265"/>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row>
    <row r="68" spans="1:439" ht="173.5" customHeight="1" x14ac:dyDescent="0.35">
      <c r="A68" s="263"/>
      <c r="B68" s="265"/>
      <c r="C68" s="1536" t="s">
        <v>37</v>
      </c>
      <c r="D68" s="1536"/>
      <c r="E68" s="1536"/>
      <c r="F68" s="1536"/>
      <c r="G68" s="1536"/>
      <c r="H68" s="1536"/>
      <c r="I68" s="1536"/>
      <c r="J68" s="1536"/>
      <c r="K68" s="1536"/>
      <c r="L68" s="1536"/>
      <c r="M68" s="1536"/>
      <c r="N68" s="1536"/>
      <c r="O68" s="1536"/>
      <c r="P68" s="1536"/>
      <c r="Q68" s="1536"/>
      <c r="R68" s="1536"/>
      <c r="S68" s="265"/>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row>
    <row r="69" spans="1:439" ht="347.25" customHeight="1" x14ac:dyDescent="0.35">
      <c r="A69" s="263"/>
      <c r="B69" s="265"/>
      <c r="C69" s="1525" t="s">
        <v>38</v>
      </c>
      <c r="D69" s="1525"/>
      <c r="E69" s="1525"/>
      <c r="F69" s="1525"/>
      <c r="G69" s="1525"/>
      <c r="H69" s="1525"/>
      <c r="I69" s="1525"/>
      <c r="J69" s="1525"/>
      <c r="K69" s="1525"/>
      <c r="L69" s="1525"/>
      <c r="M69" s="1525"/>
      <c r="N69" s="1525"/>
      <c r="O69" s="1525"/>
      <c r="P69" s="1525"/>
      <c r="Q69" s="277"/>
      <c r="R69" s="277"/>
      <c r="S69" s="265"/>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row>
    <row r="70" spans="1:439" ht="247.4" customHeight="1" x14ac:dyDescent="0.35">
      <c r="A70" s="263"/>
      <c r="B70" s="265"/>
      <c r="C70" s="1525" t="s">
        <v>39</v>
      </c>
      <c r="D70" s="1525"/>
      <c r="E70" s="1525"/>
      <c r="F70" s="1525"/>
      <c r="G70" s="1525"/>
      <c r="H70" s="1525"/>
      <c r="I70" s="1525"/>
      <c r="J70" s="1525"/>
      <c r="K70" s="1525"/>
      <c r="L70" s="1525"/>
      <c r="M70" s="277"/>
      <c r="N70" s="277"/>
      <c r="O70" s="277"/>
      <c r="P70" s="277"/>
      <c r="Q70" s="277"/>
      <c r="R70" s="277"/>
      <c r="S70" s="265"/>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row>
    <row r="71" spans="1:439" ht="60" customHeight="1" x14ac:dyDescent="0.35">
      <c r="A71" s="263"/>
      <c r="B71" s="265"/>
      <c r="C71" s="1525" t="s">
        <v>40</v>
      </c>
      <c r="D71" s="1525"/>
      <c r="E71" s="1525"/>
      <c r="F71" s="1525"/>
      <c r="G71" s="1525"/>
      <c r="H71" s="1525"/>
      <c r="I71" s="1525"/>
      <c r="J71" s="1525"/>
      <c r="K71" s="1525"/>
      <c r="L71" s="1525"/>
      <c r="M71" s="1525"/>
      <c r="N71" s="1525"/>
      <c r="O71" s="1525"/>
      <c r="P71" s="1525"/>
      <c r="Q71" s="1525"/>
      <c r="R71" s="1525"/>
      <c r="S71" s="265"/>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row>
    <row r="72" spans="1:439" ht="25.4" customHeight="1" x14ac:dyDescent="0.35">
      <c r="A72" s="263"/>
      <c r="B72" s="268"/>
      <c r="C72" s="1550" t="s">
        <v>41</v>
      </c>
      <c r="D72" s="1550"/>
      <c r="E72" s="1550"/>
      <c r="F72" s="268"/>
      <c r="G72" s="268"/>
      <c r="H72" s="268"/>
      <c r="I72" s="268"/>
      <c r="J72" s="268"/>
      <c r="K72" s="268"/>
      <c r="L72" s="268"/>
      <c r="M72" s="268"/>
      <c r="N72" s="268"/>
      <c r="O72" s="268"/>
      <c r="P72" s="268"/>
      <c r="Q72" s="268"/>
      <c r="R72" s="268"/>
      <c r="S72" s="265"/>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row>
    <row r="73" spans="1:439" ht="23.25" customHeight="1" x14ac:dyDescent="0.35">
      <c r="A73" s="263"/>
      <c r="B73" s="268"/>
      <c r="C73" s="1551" t="s">
        <v>42</v>
      </c>
      <c r="D73" s="1551"/>
      <c r="E73" s="1551"/>
      <c r="F73" s="1551"/>
      <c r="G73" s="1551"/>
      <c r="H73" s="1551"/>
      <c r="I73" s="268"/>
      <c r="J73" s="268"/>
      <c r="K73" s="268"/>
      <c r="L73" s="268"/>
      <c r="M73" s="268"/>
      <c r="N73" s="268"/>
      <c r="O73" s="268"/>
      <c r="P73" s="268"/>
      <c r="Q73" s="268"/>
      <c r="R73" s="268"/>
      <c r="S73" s="265"/>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row>
    <row r="74" spans="1:439" ht="1" customHeight="1" x14ac:dyDescent="0.35">
      <c r="A74" s="263"/>
      <c r="B74" s="265"/>
      <c r="C74" s="1534"/>
      <c r="D74" s="1534"/>
      <c r="E74" s="1534"/>
      <c r="F74" s="1534"/>
      <c r="G74" s="1534"/>
      <c r="H74" s="1534"/>
      <c r="I74" s="1534"/>
      <c r="J74" s="1534"/>
      <c r="K74" s="1534"/>
      <c r="L74" s="1534"/>
      <c r="M74" s="1534"/>
      <c r="N74" s="1534"/>
      <c r="O74" s="1534"/>
      <c r="P74" s="1534"/>
      <c r="Q74" s="1534"/>
      <c r="R74" s="1534"/>
      <c r="S74" s="265"/>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row>
    <row r="75" spans="1:439" ht="24.75" customHeight="1" x14ac:dyDescent="0.35">
      <c r="A75" s="263"/>
      <c r="B75" s="265"/>
      <c r="C75" s="1548" t="s">
        <v>43</v>
      </c>
      <c r="D75" s="1548"/>
      <c r="E75" s="1548"/>
      <c r="F75" s="1548"/>
      <c r="G75" s="1548"/>
      <c r="H75" s="1548"/>
      <c r="I75" s="1548"/>
      <c r="J75" s="1548"/>
      <c r="K75" s="1548"/>
      <c r="L75" s="1548"/>
      <c r="M75" s="1548"/>
      <c r="N75" s="1548"/>
      <c r="O75" s="1548"/>
      <c r="P75" s="1548"/>
      <c r="Q75" s="399"/>
      <c r="R75" s="399"/>
      <c r="S75" s="265"/>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row>
    <row r="76" spans="1:439" x14ac:dyDescent="0.35">
      <c r="A76" s="263"/>
      <c r="B76" s="265"/>
      <c r="C76" s="279"/>
      <c r="D76" s="280"/>
      <c r="E76" s="280"/>
      <c r="F76" s="280"/>
      <c r="G76" s="280"/>
      <c r="H76" s="280"/>
      <c r="I76" s="280"/>
      <c r="J76" s="280"/>
      <c r="K76" s="280"/>
      <c r="L76" s="280"/>
      <c r="M76" s="279"/>
      <c r="N76" s="279"/>
      <c r="O76" s="279"/>
      <c r="P76" s="279"/>
      <c r="Q76" s="279"/>
      <c r="R76" s="279"/>
      <c r="S76" s="265"/>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row>
    <row r="77" spans="1:439" x14ac:dyDescent="0.35">
      <c r="A77" s="263"/>
      <c r="B77" s="265"/>
      <c r="C77" s="275"/>
      <c r="D77" s="275"/>
      <c r="E77" s="275"/>
      <c r="F77" s="275"/>
      <c r="G77" s="275"/>
      <c r="H77" s="275"/>
      <c r="I77" s="275"/>
      <c r="J77" s="275"/>
      <c r="K77" s="275"/>
      <c r="L77" s="275"/>
      <c r="M77" s="275"/>
      <c r="N77" s="275"/>
      <c r="O77" s="275"/>
      <c r="P77" s="275"/>
      <c r="Q77" s="275"/>
      <c r="R77" s="275"/>
      <c r="S77" s="265"/>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row>
    <row r="78" spans="1:439" ht="15" customHeight="1" x14ac:dyDescent="0.35">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row>
    <row r="79" spans="1:439" ht="15.75" customHeight="1" x14ac:dyDescent="0.35">
      <c r="A79" s="263"/>
      <c r="B79" s="272"/>
      <c r="C79" s="1553" t="s">
        <v>44</v>
      </c>
      <c r="D79" s="1554"/>
      <c r="E79" s="1554"/>
      <c r="F79" s="1554"/>
      <c r="G79" s="1554"/>
      <c r="H79" s="1554"/>
      <c r="I79" s="1554"/>
      <c r="J79" s="1554"/>
      <c r="K79" s="1554"/>
      <c r="L79" s="1554"/>
      <c r="M79" s="1554"/>
      <c r="N79" s="1554"/>
      <c r="O79" s="1554"/>
      <c r="P79" s="1554"/>
      <c r="Q79" s="1554"/>
      <c r="R79" s="270"/>
      <c r="S79" s="265"/>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row>
    <row r="80" spans="1:439" s="272" customFormat="1" ht="26.25" customHeight="1" x14ac:dyDescent="0.35">
      <c r="A80" s="263"/>
      <c r="C80" s="1554"/>
      <c r="D80" s="1554"/>
      <c r="E80" s="1554"/>
      <c r="F80" s="1554"/>
      <c r="G80" s="1554"/>
      <c r="H80" s="1554"/>
      <c r="I80" s="1554"/>
      <c r="J80" s="1554"/>
      <c r="K80" s="1554"/>
      <c r="L80" s="1554"/>
      <c r="M80" s="1554"/>
      <c r="N80" s="1554"/>
      <c r="O80" s="1554"/>
      <c r="P80" s="1554"/>
      <c r="Q80" s="1554"/>
      <c r="R80" s="395"/>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4"/>
      <c r="BA80" s="264"/>
      <c r="BB80" s="264"/>
      <c r="BC80" s="264"/>
      <c r="BD80" s="264"/>
      <c r="BE80" s="264"/>
      <c r="BF80" s="264"/>
      <c r="BG80" s="264"/>
      <c r="BH80" s="264"/>
      <c r="BI80" s="264"/>
      <c r="BJ80" s="264"/>
      <c r="BK80" s="264"/>
      <c r="BL80" s="264"/>
      <c r="BM80" s="264"/>
      <c r="BN80" s="264"/>
      <c r="BO80" s="264"/>
      <c r="BP80" s="264"/>
      <c r="BQ80" s="264"/>
      <c r="BR80" s="264"/>
      <c r="BS80" s="264"/>
      <c r="BT80" s="264"/>
      <c r="BU80" s="264"/>
      <c r="BV80" s="264"/>
      <c r="BW80" s="264"/>
      <c r="BX80" s="264"/>
      <c r="BY80" s="264"/>
      <c r="BZ80" s="264"/>
      <c r="CA80" s="264"/>
      <c r="CB80" s="264"/>
      <c r="CC80" s="264"/>
      <c r="CD80" s="264"/>
      <c r="CE80" s="264"/>
      <c r="CF80" s="264"/>
      <c r="CG80" s="264"/>
      <c r="CH80" s="264"/>
      <c r="CI80" s="264"/>
      <c r="CJ80" s="264"/>
      <c r="CK80" s="264"/>
      <c r="CL80" s="264"/>
      <c r="CM80" s="264"/>
      <c r="CN80" s="264"/>
      <c r="CO80" s="264"/>
      <c r="CP80" s="264"/>
      <c r="CQ80" s="264"/>
      <c r="CR80" s="264"/>
      <c r="CS80" s="264"/>
      <c r="CT80" s="264"/>
      <c r="CU80" s="264"/>
      <c r="CV80" s="264"/>
      <c r="CW80" s="264"/>
      <c r="CX80" s="264"/>
      <c r="CY80" s="264"/>
      <c r="CZ80" s="264"/>
      <c r="DA80" s="264"/>
      <c r="DB80" s="264"/>
      <c r="DC80" s="264"/>
      <c r="DD80" s="264"/>
      <c r="DE80" s="264"/>
      <c r="DF80" s="264"/>
      <c r="DG80" s="264"/>
      <c r="DH80" s="264"/>
      <c r="DI80" s="264"/>
      <c r="DJ80" s="264"/>
      <c r="DK80" s="264"/>
      <c r="DL80" s="264"/>
      <c r="DM80" s="264"/>
      <c r="DN80" s="264"/>
      <c r="DO80" s="264"/>
      <c r="DP80" s="264"/>
      <c r="DQ80" s="264"/>
      <c r="DR80" s="264"/>
      <c r="DS80" s="264"/>
      <c r="DT80" s="264"/>
      <c r="DU80" s="264"/>
      <c r="DV80" s="264"/>
      <c r="DW80" s="264"/>
      <c r="DX80" s="264"/>
      <c r="DY80" s="264"/>
      <c r="DZ80" s="264"/>
      <c r="EA80" s="264"/>
      <c r="EB80" s="264"/>
      <c r="EC80" s="264"/>
      <c r="ED80" s="264"/>
      <c r="EE80" s="264"/>
      <c r="EF80" s="264"/>
      <c r="EG80" s="264"/>
      <c r="EH80" s="264"/>
      <c r="EI80" s="264"/>
      <c r="EJ80" s="264"/>
      <c r="EK80" s="264"/>
      <c r="EL80" s="264"/>
      <c r="EM80" s="264"/>
      <c r="EN80" s="264"/>
      <c r="EO80" s="264"/>
      <c r="EP80" s="264"/>
      <c r="EQ80" s="264"/>
      <c r="ER80" s="264"/>
      <c r="ES80" s="264"/>
      <c r="ET80" s="264"/>
      <c r="EU80" s="264"/>
      <c r="EV80" s="264"/>
      <c r="EW80" s="264"/>
      <c r="EX80" s="264"/>
      <c r="EY80" s="264"/>
      <c r="EZ80" s="264"/>
      <c r="FA80" s="264"/>
      <c r="FB80" s="264"/>
      <c r="FC80" s="264"/>
      <c r="FD80" s="264"/>
      <c r="FE80" s="264"/>
      <c r="FF80" s="264"/>
      <c r="FG80" s="264"/>
      <c r="FH80" s="264"/>
      <c r="FI80" s="264"/>
      <c r="FJ80" s="264"/>
      <c r="FK80" s="264"/>
      <c r="FL80" s="264"/>
      <c r="FM80" s="264"/>
      <c r="FN80" s="264"/>
      <c r="FO80" s="264"/>
      <c r="FP80" s="264"/>
      <c r="FQ80" s="264"/>
      <c r="FR80" s="264"/>
      <c r="FS80" s="264"/>
      <c r="FT80" s="264"/>
      <c r="FU80" s="264"/>
      <c r="FV80" s="264"/>
      <c r="FW80" s="264"/>
      <c r="FX80" s="264"/>
      <c r="FY80" s="264"/>
      <c r="FZ80" s="264"/>
      <c r="GA80" s="264"/>
      <c r="GB80" s="264"/>
      <c r="GC80" s="264"/>
      <c r="GD80" s="264"/>
      <c r="GE80" s="264"/>
      <c r="GF80" s="264"/>
      <c r="GG80" s="264"/>
      <c r="GH80" s="264"/>
      <c r="GI80" s="264"/>
      <c r="GJ80" s="264"/>
      <c r="GK80" s="264"/>
      <c r="GL80" s="264"/>
      <c r="GM80" s="264"/>
      <c r="GN80" s="264"/>
      <c r="GO80" s="264"/>
      <c r="GP80" s="264"/>
      <c r="GQ80" s="264"/>
      <c r="GR80" s="264"/>
      <c r="GS80" s="264"/>
      <c r="GT80" s="264"/>
      <c r="GU80" s="264"/>
      <c r="GV80" s="264"/>
      <c r="GW80" s="264"/>
      <c r="GX80" s="264"/>
      <c r="GY80" s="264"/>
      <c r="GZ80" s="264"/>
      <c r="HA80" s="264"/>
      <c r="HB80" s="264"/>
      <c r="HC80" s="264"/>
      <c r="HD80" s="264"/>
      <c r="HE80" s="264"/>
      <c r="HF80" s="264"/>
      <c r="HG80" s="264"/>
      <c r="HH80" s="264"/>
      <c r="HI80" s="264"/>
      <c r="HJ80" s="264"/>
      <c r="HK80" s="264"/>
      <c r="HL80" s="264"/>
      <c r="HM80" s="264"/>
      <c r="HN80" s="264"/>
      <c r="HO80" s="264"/>
      <c r="HP80" s="264"/>
      <c r="HQ80" s="264"/>
      <c r="HR80" s="264"/>
      <c r="HS80" s="264"/>
      <c r="HT80" s="264"/>
      <c r="HU80" s="264"/>
      <c r="HV80" s="264"/>
      <c r="HW80" s="264"/>
      <c r="HX80" s="264"/>
      <c r="HY80" s="264"/>
      <c r="HZ80" s="264"/>
      <c r="IA80" s="264"/>
      <c r="IB80" s="264"/>
      <c r="IC80" s="264"/>
      <c r="ID80" s="264"/>
      <c r="IE80" s="264"/>
      <c r="IF80" s="264"/>
      <c r="IG80" s="264"/>
      <c r="IH80" s="264"/>
      <c r="II80" s="264"/>
      <c r="IJ80" s="264"/>
      <c r="IK80" s="264"/>
      <c r="IL80" s="264"/>
      <c r="IM80" s="264"/>
      <c r="IN80" s="264"/>
      <c r="IO80" s="264"/>
      <c r="IP80" s="264"/>
      <c r="IQ80" s="264"/>
      <c r="IR80" s="264"/>
      <c r="IS80" s="264"/>
      <c r="IT80" s="264"/>
      <c r="IU80" s="264"/>
      <c r="IV80" s="264"/>
      <c r="IW80" s="264"/>
      <c r="IX80" s="264"/>
      <c r="IY80" s="264"/>
      <c r="IZ80" s="264"/>
      <c r="JA80" s="264"/>
      <c r="JB80" s="264"/>
      <c r="JC80" s="264"/>
      <c r="JD80" s="264"/>
      <c r="JE80" s="264"/>
      <c r="JF80" s="264"/>
      <c r="JG80" s="264"/>
      <c r="JH80" s="264"/>
      <c r="JI80" s="264"/>
      <c r="JJ80" s="264"/>
      <c r="JK80" s="264"/>
      <c r="JL80" s="264"/>
      <c r="JM80" s="264"/>
      <c r="JN80" s="264"/>
      <c r="JO80" s="264"/>
      <c r="JP80" s="264"/>
      <c r="JQ80" s="264"/>
      <c r="JR80" s="264"/>
      <c r="JS80" s="264"/>
      <c r="JT80" s="264"/>
      <c r="JU80" s="264"/>
      <c r="JV80" s="264"/>
      <c r="JW80" s="264"/>
      <c r="JX80" s="264"/>
      <c r="JY80" s="264"/>
      <c r="JZ80" s="264"/>
      <c r="KA80" s="264"/>
      <c r="KB80" s="264"/>
      <c r="KC80" s="264"/>
      <c r="KD80" s="264"/>
      <c r="KE80" s="264"/>
      <c r="KF80" s="264"/>
      <c r="KG80" s="264"/>
      <c r="KH80" s="264"/>
      <c r="KI80" s="264"/>
      <c r="KJ80" s="264"/>
      <c r="KK80" s="264"/>
      <c r="KL80" s="264"/>
      <c r="KM80" s="264"/>
      <c r="KN80" s="264"/>
      <c r="KO80" s="264"/>
      <c r="KP80" s="264"/>
      <c r="KQ80" s="264"/>
      <c r="KR80" s="264"/>
      <c r="KS80" s="264"/>
      <c r="KT80" s="264"/>
      <c r="KU80" s="264"/>
      <c r="KV80" s="264"/>
      <c r="KW80" s="264"/>
      <c r="KX80" s="264"/>
      <c r="KY80" s="264"/>
      <c r="KZ80" s="264"/>
      <c r="LA80" s="264"/>
      <c r="LB80" s="264"/>
      <c r="LC80" s="264"/>
      <c r="LD80" s="264"/>
      <c r="LE80" s="264"/>
      <c r="LF80" s="264"/>
      <c r="LG80" s="264"/>
      <c r="LH80" s="264"/>
      <c r="LI80" s="264"/>
      <c r="LJ80" s="264"/>
      <c r="LK80" s="264"/>
      <c r="LL80" s="264"/>
      <c r="LM80" s="264"/>
      <c r="LN80" s="264"/>
      <c r="LO80" s="264"/>
      <c r="LP80" s="264"/>
      <c r="LQ80" s="264"/>
      <c r="LR80" s="264"/>
      <c r="LS80" s="264"/>
      <c r="LT80" s="264"/>
      <c r="LU80" s="264"/>
      <c r="LV80" s="264"/>
      <c r="LW80" s="264"/>
      <c r="LX80" s="264"/>
      <c r="LY80" s="264"/>
      <c r="LZ80" s="264"/>
      <c r="MA80" s="264"/>
      <c r="MB80" s="264"/>
      <c r="MC80" s="264"/>
      <c r="MD80" s="264"/>
      <c r="ME80" s="264"/>
      <c r="MF80" s="264"/>
      <c r="MG80" s="264"/>
      <c r="MH80" s="264"/>
      <c r="MI80" s="264"/>
      <c r="MJ80" s="264"/>
      <c r="MK80" s="264"/>
      <c r="ML80" s="264"/>
      <c r="MM80" s="264"/>
      <c r="MN80" s="264"/>
      <c r="MO80" s="264"/>
      <c r="MP80" s="264"/>
      <c r="MQ80" s="264"/>
      <c r="MR80" s="264"/>
      <c r="MS80" s="264"/>
      <c r="MT80" s="264"/>
      <c r="MU80" s="264"/>
      <c r="MV80" s="264"/>
      <c r="MW80" s="264"/>
      <c r="MX80" s="264"/>
      <c r="MY80" s="264"/>
      <c r="MZ80" s="264"/>
      <c r="NA80" s="264"/>
      <c r="NB80" s="264"/>
      <c r="NC80" s="264"/>
      <c r="ND80" s="264"/>
      <c r="NE80" s="264"/>
      <c r="NF80" s="264"/>
      <c r="NG80" s="264"/>
      <c r="NH80" s="264"/>
      <c r="NI80" s="264"/>
      <c r="NJ80" s="264"/>
      <c r="NK80" s="264"/>
      <c r="NL80" s="264"/>
      <c r="NM80" s="264"/>
      <c r="NN80" s="264"/>
      <c r="NO80" s="264"/>
      <c r="NP80" s="264"/>
      <c r="NQ80" s="264"/>
      <c r="NR80" s="264"/>
      <c r="NS80" s="264"/>
      <c r="NT80" s="264"/>
      <c r="NU80" s="264"/>
      <c r="NV80" s="264"/>
      <c r="NW80" s="264"/>
      <c r="NX80" s="264"/>
      <c r="NY80" s="264"/>
      <c r="NZ80" s="264"/>
      <c r="OA80" s="264"/>
      <c r="OB80" s="264"/>
      <c r="OC80" s="264"/>
      <c r="OD80" s="264"/>
      <c r="OE80" s="264"/>
      <c r="OF80" s="264"/>
      <c r="OG80" s="264"/>
      <c r="OH80" s="264"/>
      <c r="OI80" s="264"/>
      <c r="OJ80" s="264"/>
      <c r="OK80" s="264"/>
      <c r="OL80" s="264"/>
      <c r="OM80" s="264"/>
      <c r="ON80" s="264"/>
      <c r="OO80" s="264"/>
      <c r="OP80" s="264"/>
      <c r="OQ80" s="264"/>
      <c r="OR80" s="264"/>
      <c r="OS80" s="264"/>
      <c r="OT80" s="264"/>
      <c r="OU80" s="264"/>
      <c r="OV80" s="264"/>
      <c r="OW80" s="264"/>
      <c r="OX80" s="264"/>
      <c r="OY80" s="264"/>
      <c r="OZ80" s="264"/>
      <c r="PA80" s="264"/>
      <c r="PB80" s="264"/>
      <c r="PC80" s="264"/>
      <c r="PD80" s="264"/>
      <c r="PE80" s="264"/>
      <c r="PF80" s="264"/>
      <c r="PG80" s="264"/>
      <c r="PH80" s="264"/>
      <c r="PI80" s="264"/>
      <c r="PJ80" s="264"/>
      <c r="PK80" s="264"/>
      <c r="PL80" s="264"/>
      <c r="PM80" s="264"/>
      <c r="PN80" s="264"/>
      <c r="PO80" s="264"/>
      <c r="PP80" s="264"/>
      <c r="PQ80" s="264"/>
      <c r="PR80" s="264"/>
      <c r="PS80" s="264"/>
      <c r="PT80" s="264"/>
      <c r="PU80" s="264"/>
      <c r="PV80" s="264"/>
      <c r="PW80" s="264"/>
    </row>
    <row r="81" spans="1:439" s="272" customFormat="1" ht="193.5" customHeight="1" x14ac:dyDescent="0.35">
      <c r="A81" s="263"/>
      <c r="C81" s="1525" t="s">
        <v>45</v>
      </c>
      <c r="D81" s="1525"/>
      <c r="E81" s="1525"/>
      <c r="F81" s="1525"/>
      <c r="G81" s="1525"/>
      <c r="H81" s="1525"/>
      <c r="I81" s="1525"/>
      <c r="J81" s="1525"/>
      <c r="K81" s="1525"/>
      <c r="L81" s="1525"/>
      <c r="M81" s="1525"/>
      <c r="N81" s="1525"/>
      <c r="O81" s="1525"/>
      <c r="P81" s="1525"/>
      <c r="Q81" s="1525"/>
      <c r="R81" s="1525"/>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4"/>
      <c r="BA81" s="264"/>
      <c r="BB81" s="264"/>
      <c r="BC81" s="264"/>
      <c r="BD81" s="264"/>
      <c r="BE81" s="264"/>
      <c r="BF81" s="264"/>
      <c r="BG81" s="264"/>
      <c r="BH81" s="264"/>
      <c r="BI81" s="264"/>
      <c r="BJ81" s="264"/>
      <c r="BK81" s="264"/>
      <c r="BL81" s="264"/>
      <c r="BM81" s="264"/>
      <c r="BN81" s="264"/>
      <c r="BO81" s="264"/>
      <c r="BP81" s="264"/>
      <c r="BQ81" s="264"/>
      <c r="BR81" s="264"/>
      <c r="BS81" s="264"/>
      <c r="BT81" s="264"/>
      <c r="BU81" s="264"/>
      <c r="BV81" s="264"/>
      <c r="BW81" s="264"/>
      <c r="BX81" s="264"/>
      <c r="BY81" s="264"/>
      <c r="BZ81" s="264"/>
      <c r="CA81" s="264"/>
      <c r="CB81" s="264"/>
      <c r="CC81" s="264"/>
      <c r="CD81" s="264"/>
      <c r="CE81" s="264"/>
      <c r="CF81" s="264"/>
      <c r="CG81" s="264"/>
      <c r="CH81" s="264"/>
      <c r="CI81" s="264"/>
      <c r="CJ81" s="264"/>
      <c r="CK81" s="264"/>
      <c r="CL81" s="264"/>
      <c r="CM81" s="264"/>
      <c r="CN81" s="264"/>
      <c r="CO81" s="264"/>
      <c r="CP81" s="264"/>
      <c r="CQ81" s="264"/>
      <c r="CR81" s="264"/>
      <c r="CS81" s="264"/>
      <c r="CT81" s="264"/>
      <c r="CU81" s="264"/>
      <c r="CV81" s="264"/>
      <c r="CW81" s="264"/>
      <c r="CX81" s="264"/>
      <c r="CY81" s="264"/>
      <c r="CZ81" s="264"/>
      <c r="DA81" s="264"/>
      <c r="DB81" s="264"/>
      <c r="DC81" s="264"/>
      <c r="DD81" s="264"/>
      <c r="DE81" s="264"/>
      <c r="DF81" s="264"/>
      <c r="DG81" s="264"/>
      <c r="DH81" s="264"/>
      <c r="DI81" s="264"/>
      <c r="DJ81" s="264"/>
      <c r="DK81" s="264"/>
      <c r="DL81" s="264"/>
      <c r="DM81" s="264"/>
      <c r="DN81" s="264"/>
      <c r="DO81" s="264"/>
      <c r="DP81" s="264"/>
      <c r="DQ81" s="264"/>
      <c r="DR81" s="264"/>
      <c r="DS81" s="264"/>
      <c r="DT81" s="264"/>
      <c r="DU81" s="264"/>
      <c r="DV81" s="264"/>
      <c r="DW81" s="264"/>
      <c r="DX81" s="264"/>
      <c r="DY81" s="264"/>
      <c r="DZ81" s="264"/>
      <c r="EA81" s="264"/>
      <c r="EB81" s="264"/>
      <c r="EC81" s="264"/>
      <c r="ED81" s="264"/>
      <c r="EE81" s="264"/>
      <c r="EF81" s="264"/>
      <c r="EG81" s="264"/>
      <c r="EH81" s="264"/>
      <c r="EI81" s="264"/>
      <c r="EJ81" s="264"/>
      <c r="EK81" s="264"/>
      <c r="EL81" s="264"/>
      <c r="EM81" s="264"/>
      <c r="EN81" s="264"/>
      <c r="EO81" s="264"/>
      <c r="EP81" s="264"/>
      <c r="EQ81" s="264"/>
      <c r="ER81" s="264"/>
      <c r="ES81" s="264"/>
      <c r="ET81" s="264"/>
      <c r="EU81" s="264"/>
      <c r="EV81" s="264"/>
      <c r="EW81" s="264"/>
      <c r="EX81" s="264"/>
      <c r="EY81" s="264"/>
      <c r="EZ81" s="264"/>
      <c r="FA81" s="264"/>
      <c r="FB81" s="264"/>
      <c r="FC81" s="264"/>
      <c r="FD81" s="264"/>
      <c r="FE81" s="264"/>
      <c r="FF81" s="264"/>
      <c r="FG81" s="264"/>
      <c r="FH81" s="264"/>
      <c r="FI81" s="264"/>
      <c r="FJ81" s="264"/>
      <c r="FK81" s="264"/>
      <c r="FL81" s="264"/>
      <c r="FM81" s="264"/>
      <c r="FN81" s="264"/>
      <c r="FO81" s="264"/>
      <c r="FP81" s="264"/>
      <c r="FQ81" s="264"/>
      <c r="FR81" s="264"/>
      <c r="FS81" s="264"/>
      <c r="FT81" s="264"/>
      <c r="FU81" s="264"/>
      <c r="FV81" s="264"/>
      <c r="FW81" s="264"/>
      <c r="FX81" s="264"/>
      <c r="FY81" s="264"/>
      <c r="FZ81" s="264"/>
      <c r="GA81" s="264"/>
      <c r="GB81" s="264"/>
      <c r="GC81" s="264"/>
      <c r="GD81" s="264"/>
      <c r="GE81" s="264"/>
      <c r="GF81" s="264"/>
      <c r="GG81" s="264"/>
      <c r="GH81" s="264"/>
      <c r="GI81" s="264"/>
      <c r="GJ81" s="264"/>
      <c r="GK81" s="264"/>
      <c r="GL81" s="264"/>
      <c r="GM81" s="264"/>
      <c r="GN81" s="264"/>
      <c r="GO81" s="264"/>
      <c r="GP81" s="264"/>
      <c r="GQ81" s="264"/>
      <c r="GR81" s="264"/>
      <c r="GS81" s="264"/>
      <c r="GT81" s="264"/>
      <c r="GU81" s="264"/>
      <c r="GV81" s="264"/>
      <c r="GW81" s="264"/>
      <c r="GX81" s="264"/>
      <c r="GY81" s="264"/>
      <c r="GZ81" s="264"/>
      <c r="HA81" s="264"/>
      <c r="HB81" s="264"/>
      <c r="HC81" s="264"/>
      <c r="HD81" s="264"/>
      <c r="HE81" s="264"/>
      <c r="HF81" s="264"/>
      <c r="HG81" s="264"/>
      <c r="HH81" s="264"/>
      <c r="HI81" s="264"/>
      <c r="HJ81" s="264"/>
      <c r="HK81" s="264"/>
      <c r="HL81" s="264"/>
      <c r="HM81" s="264"/>
      <c r="HN81" s="264"/>
      <c r="HO81" s="264"/>
      <c r="HP81" s="264"/>
      <c r="HQ81" s="264"/>
      <c r="HR81" s="264"/>
      <c r="HS81" s="264"/>
      <c r="HT81" s="264"/>
      <c r="HU81" s="264"/>
      <c r="HV81" s="264"/>
      <c r="HW81" s="264"/>
      <c r="HX81" s="264"/>
      <c r="HY81" s="264"/>
      <c r="HZ81" s="264"/>
      <c r="IA81" s="264"/>
      <c r="IB81" s="264"/>
      <c r="IC81" s="264"/>
      <c r="ID81" s="264"/>
      <c r="IE81" s="264"/>
      <c r="IF81" s="264"/>
      <c r="IG81" s="264"/>
      <c r="IH81" s="264"/>
      <c r="II81" s="264"/>
      <c r="IJ81" s="264"/>
      <c r="IK81" s="264"/>
      <c r="IL81" s="264"/>
      <c r="IM81" s="264"/>
      <c r="IN81" s="264"/>
      <c r="IO81" s="264"/>
      <c r="IP81" s="264"/>
      <c r="IQ81" s="264"/>
      <c r="IR81" s="264"/>
      <c r="IS81" s="264"/>
      <c r="IT81" s="264"/>
      <c r="IU81" s="264"/>
      <c r="IV81" s="264"/>
      <c r="IW81" s="264"/>
      <c r="IX81" s="264"/>
      <c r="IY81" s="264"/>
      <c r="IZ81" s="264"/>
      <c r="JA81" s="264"/>
      <c r="JB81" s="264"/>
      <c r="JC81" s="264"/>
      <c r="JD81" s="264"/>
      <c r="JE81" s="264"/>
      <c r="JF81" s="264"/>
      <c r="JG81" s="264"/>
      <c r="JH81" s="264"/>
      <c r="JI81" s="264"/>
      <c r="JJ81" s="264"/>
      <c r="JK81" s="264"/>
      <c r="JL81" s="264"/>
      <c r="JM81" s="264"/>
      <c r="JN81" s="264"/>
      <c r="JO81" s="264"/>
      <c r="JP81" s="264"/>
      <c r="JQ81" s="264"/>
      <c r="JR81" s="264"/>
      <c r="JS81" s="264"/>
      <c r="JT81" s="264"/>
      <c r="JU81" s="264"/>
      <c r="JV81" s="264"/>
      <c r="JW81" s="264"/>
      <c r="JX81" s="264"/>
      <c r="JY81" s="264"/>
      <c r="JZ81" s="264"/>
      <c r="KA81" s="264"/>
      <c r="KB81" s="264"/>
      <c r="KC81" s="264"/>
      <c r="KD81" s="264"/>
      <c r="KE81" s="264"/>
      <c r="KF81" s="264"/>
      <c r="KG81" s="264"/>
      <c r="KH81" s="264"/>
      <c r="KI81" s="264"/>
      <c r="KJ81" s="264"/>
      <c r="KK81" s="264"/>
      <c r="KL81" s="264"/>
      <c r="KM81" s="264"/>
      <c r="KN81" s="264"/>
      <c r="KO81" s="264"/>
      <c r="KP81" s="264"/>
      <c r="KQ81" s="264"/>
      <c r="KR81" s="264"/>
      <c r="KS81" s="264"/>
      <c r="KT81" s="264"/>
      <c r="KU81" s="264"/>
      <c r="KV81" s="264"/>
      <c r="KW81" s="264"/>
      <c r="KX81" s="264"/>
      <c r="KY81" s="264"/>
      <c r="KZ81" s="264"/>
      <c r="LA81" s="264"/>
      <c r="LB81" s="264"/>
      <c r="LC81" s="264"/>
      <c r="LD81" s="264"/>
      <c r="LE81" s="264"/>
      <c r="LF81" s="264"/>
      <c r="LG81" s="264"/>
      <c r="LH81" s="264"/>
      <c r="LI81" s="264"/>
      <c r="LJ81" s="264"/>
      <c r="LK81" s="264"/>
      <c r="LL81" s="264"/>
      <c r="LM81" s="264"/>
      <c r="LN81" s="264"/>
      <c r="LO81" s="264"/>
      <c r="LP81" s="264"/>
      <c r="LQ81" s="264"/>
      <c r="LR81" s="264"/>
      <c r="LS81" s="264"/>
      <c r="LT81" s="264"/>
      <c r="LU81" s="264"/>
      <c r="LV81" s="264"/>
      <c r="LW81" s="264"/>
      <c r="LX81" s="264"/>
      <c r="LY81" s="264"/>
      <c r="LZ81" s="264"/>
      <c r="MA81" s="264"/>
      <c r="MB81" s="264"/>
      <c r="MC81" s="264"/>
      <c r="MD81" s="264"/>
      <c r="ME81" s="264"/>
      <c r="MF81" s="264"/>
      <c r="MG81" s="264"/>
      <c r="MH81" s="264"/>
      <c r="MI81" s="264"/>
      <c r="MJ81" s="264"/>
      <c r="MK81" s="264"/>
      <c r="ML81" s="264"/>
      <c r="MM81" s="264"/>
      <c r="MN81" s="264"/>
      <c r="MO81" s="264"/>
      <c r="MP81" s="264"/>
      <c r="MQ81" s="264"/>
      <c r="MR81" s="264"/>
      <c r="MS81" s="264"/>
      <c r="MT81" s="264"/>
      <c r="MU81" s="264"/>
      <c r="MV81" s="264"/>
      <c r="MW81" s="264"/>
      <c r="MX81" s="264"/>
      <c r="MY81" s="264"/>
      <c r="MZ81" s="264"/>
      <c r="NA81" s="264"/>
      <c r="NB81" s="264"/>
      <c r="NC81" s="264"/>
      <c r="ND81" s="264"/>
      <c r="NE81" s="264"/>
      <c r="NF81" s="264"/>
      <c r="NG81" s="264"/>
      <c r="NH81" s="264"/>
      <c r="NI81" s="264"/>
      <c r="NJ81" s="264"/>
      <c r="NK81" s="264"/>
      <c r="NL81" s="264"/>
      <c r="NM81" s="264"/>
      <c r="NN81" s="264"/>
      <c r="NO81" s="264"/>
      <c r="NP81" s="264"/>
      <c r="NQ81" s="264"/>
      <c r="NR81" s="264"/>
      <c r="NS81" s="264"/>
      <c r="NT81" s="264"/>
      <c r="NU81" s="264"/>
      <c r="NV81" s="264"/>
      <c r="NW81" s="264"/>
      <c r="NX81" s="264"/>
      <c r="NY81" s="264"/>
      <c r="NZ81" s="264"/>
      <c r="OA81" s="264"/>
      <c r="OB81" s="264"/>
      <c r="OC81" s="264"/>
      <c r="OD81" s="264"/>
      <c r="OE81" s="264"/>
      <c r="OF81" s="264"/>
      <c r="OG81" s="264"/>
      <c r="OH81" s="264"/>
      <c r="OI81" s="264"/>
      <c r="OJ81" s="264"/>
      <c r="OK81" s="264"/>
      <c r="OL81" s="264"/>
      <c r="OM81" s="264"/>
      <c r="ON81" s="264"/>
      <c r="OO81" s="264"/>
      <c r="OP81" s="264"/>
      <c r="OQ81" s="264"/>
      <c r="OR81" s="264"/>
      <c r="OS81" s="264"/>
      <c r="OT81" s="264"/>
      <c r="OU81" s="264"/>
      <c r="OV81" s="264"/>
      <c r="OW81" s="264"/>
      <c r="OX81" s="264"/>
      <c r="OY81" s="264"/>
      <c r="OZ81" s="264"/>
      <c r="PA81" s="264"/>
      <c r="PB81" s="264"/>
      <c r="PC81" s="264"/>
      <c r="PD81" s="264"/>
      <c r="PE81" s="264"/>
      <c r="PF81" s="264"/>
      <c r="PG81" s="264"/>
      <c r="PH81" s="264"/>
      <c r="PI81" s="264"/>
      <c r="PJ81" s="264"/>
      <c r="PK81" s="264"/>
      <c r="PL81" s="264"/>
      <c r="PM81" s="264"/>
      <c r="PN81" s="264"/>
      <c r="PO81" s="264"/>
      <c r="PP81" s="264"/>
      <c r="PQ81" s="264"/>
      <c r="PR81" s="264"/>
      <c r="PS81" s="264"/>
      <c r="PT81" s="264"/>
      <c r="PU81" s="264"/>
      <c r="PV81" s="264"/>
      <c r="PW81" s="264"/>
    </row>
    <row r="82" spans="1:439" s="272" customFormat="1" ht="325.5" customHeight="1" x14ac:dyDescent="0.35">
      <c r="A82" s="263"/>
      <c r="C82" s="1534" t="s">
        <v>46</v>
      </c>
      <c r="D82" s="1525"/>
      <c r="E82" s="1525"/>
      <c r="F82" s="1525"/>
      <c r="G82" s="1525"/>
      <c r="H82" s="1525"/>
      <c r="I82" s="1525"/>
      <c r="J82" s="1525"/>
      <c r="K82" s="1525"/>
      <c r="L82" s="1525"/>
      <c r="M82" s="1525"/>
      <c r="N82" s="1525"/>
      <c r="O82" s="1525"/>
      <c r="P82" s="1525"/>
      <c r="Q82" s="1525"/>
      <c r="R82" s="1525"/>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4"/>
      <c r="CB82" s="264"/>
      <c r="CC82" s="264"/>
      <c r="CD82" s="264"/>
      <c r="CE82" s="264"/>
      <c r="CF82" s="264"/>
      <c r="CG82" s="264"/>
      <c r="CH82" s="264"/>
      <c r="CI82" s="264"/>
      <c r="CJ82" s="264"/>
      <c r="CK82" s="264"/>
      <c r="CL82" s="264"/>
      <c r="CM82" s="264"/>
      <c r="CN82" s="264"/>
      <c r="CO82" s="264"/>
      <c r="CP82" s="264"/>
      <c r="CQ82" s="264"/>
      <c r="CR82" s="264"/>
      <c r="CS82" s="264"/>
      <c r="CT82" s="264"/>
      <c r="CU82" s="264"/>
      <c r="CV82" s="264"/>
      <c r="CW82" s="264"/>
      <c r="CX82" s="264"/>
      <c r="CY82" s="264"/>
      <c r="CZ82" s="264"/>
      <c r="DA82" s="264"/>
      <c r="DB82" s="264"/>
      <c r="DC82" s="264"/>
      <c r="DD82" s="264"/>
      <c r="DE82" s="264"/>
      <c r="DF82" s="264"/>
      <c r="DG82" s="264"/>
      <c r="DH82" s="264"/>
      <c r="DI82" s="264"/>
      <c r="DJ82" s="264"/>
      <c r="DK82" s="264"/>
      <c r="DL82" s="264"/>
      <c r="DM82" s="264"/>
      <c r="DN82" s="264"/>
      <c r="DO82" s="264"/>
      <c r="DP82" s="264"/>
      <c r="DQ82" s="264"/>
      <c r="DR82" s="264"/>
      <c r="DS82" s="264"/>
      <c r="DT82" s="264"/>
      <c r="DU82" s="264"/>
      <c r="DV82" s="264"/>
      <c r="DW82" s="264"/>
      <c r="DX82" s="264"/>
      <c r="DY82" s="264"/>
      <c r="DZ82" s="264"/>
      <c r="EA82" s="264"/>
      <c r="EB82" s="264"/>
      <c r="EC82" s="264"/>
      <c r="ED82" s="264"/>
      <c r="EE82" s="264"/>
      <c r="EF82" s="264"/>
      <c r="EG82" s="264"/>
      <c r="EH82" s="264"/>
      <c r="EI82" s="264"/>
      <c r="EJ82" s="264"/>
      <c r="EK82" s="264"/>
      <c r="EL82" s="264"/>
      <c r="EM82" s="264"/>
      <c r="EN82" s="264"/>
      <c r="EO82" s="264"/>
      <c r="EP82" s="264"/>
      <c r="EQ82" s="264"/>
      <c r="ER82" s="264"/>
      <c r="ES82" s="264"/>
      <c r="ET82" s="264"/>
      <c r="EU82" s="264"/>
      <c r="EV82" s="264"/>
      <c r="EW82" s="264"/>
      <c r="EX82" s="264"/>
      <c r="EY82" s="264"/>
      <c r="EZ82" s="264"/>
      <c r="FA82" s="264"/>
      <c r="FB82" s="264"/>
      <c r="FC82" s="264"/>
      <c r="FD82" s="264"/>
      <c r="FE82" s="264"/>
      <c r="FF82" s="264"/>
      <c r="FG82" s="264"/>
      <c r="FH82" s="264"/>
      <c r="FI82" s="264"/>
      <c r="FJ82" s="264"/>
      <c r="FK82" s="264"/>
      <c r="FL82" s="264"/>
      <c r="FM82" s="264"/>
      <c r="FN82" s="264"/>
      <c r="FO82" s="264"/>
      <c r="FP82" s="264"/>
      <c r="FQ82" s="264"/>
      <c r="FR82" s="264"/>
      <c r="FS82" s="264"/>
      <c r="FT82" s="264"/>
      <c r="FU82" s="264"/>
      <c r="FV82" s="264"/>
      <c r="FW82" s="264"/>
      <c r="FX82" s="264"/>
      <c r="FY82" s="264"/>
      <c r="FZ82" s="264"/>
      <c r="GA82" s="264"/>
      <c r="GB82" s="264"/>
      <c r="GC82" s="264"/>
      <c r="GD82" s="264"/>
      <c r="GE82" s="264"/>
      <c r="GF82" s="264"/>
      <c r="GG82" s="264"/>
      <c r="GH82" s="264"/>
      <c r="GI82" s="264"/>
      <c r="GJ82" s="264"/>
      <c r="GK82" s="264"/>
      <c r="GL82" s="264"/>
      <c r="GM82" s="264"/>
      <c r="GN82" s="264"/>
      <c r="GO82" s="264"/>
      <c r="GP82" s="264"/>
      <c r="GQ82" s="264"/>
      <c r="GR82" s="264"/>
      <c r="GS82" s="264"/>
      <c r="GT82" s="264"/>
      <c r="GU82" s="264"/>
      <c r="GV82" s="264"/>
      <c r="GW82" s="264"/>
      <c r="GX82" s="264"/>
      <c r="GY82" s="264"/>
      <c r="GZ82" s="264"/>
      <c r="HA82" s="264"/>
      <c r="HB82" s="264"/>
      <c r="HC82" s="264"/>
      <c r="HD82" s="264"/>
      <c r="HE82" s="264"/>
      <c r="HF82" s="264"/>
      <c r="HG82" s="264"/>
      <c r="HH82" s="264"/>
      <c r="HI82" s="264"/>
      <c r="HJ82" s="264"/>
      <c r="HK82" s="264"/>
      <c r="HL82" s="264"/>
      <c r="HM82" s="264"/>
      <c r="HN82" s="264"/>
      <c r="HO82" s="264"/>
      <c r="HP82" s="264"/>
      <c r="HQ82" s="264"/>
      <c r="HR82" s="264"/>
      <c r="HS82" s="264"/>
      <c r="HT82" s="264"/>
      <c r="HU82" s="264"/>
      <c r="HV82" s="264"/>
      <c r="HW82" s="264"/>
      <c r="HX82" s="264"/>
      <c r="HY82" s="264"/>
      <c r="HZ82" s="264"/>
      <c r="IA82" s="264"/>
      <c r="IB82" s="264"/>
      <c r="IC82" s="264"/>
      <c r="ID82" s="264"/>
      <c r="IE82" s="264"/>
      <c r="IF82" s="264"/>
      <c r="IG82" s="264"/>
      <c r="IH82" s="264"/>
      <c r="II82" s="264"/>
      <c r="IJ82" s="264"/>
      <c r="IK82" s="264"/>
      <c r="IL82" s="264"/>
      <c r="IM82" s="264"/>
      <c r="IN82" s="264"/>
      <c r="IO82" s="264"/>
      <c r="IP82" s="264"/>
      <c r="IQ82" s="264"/>
      <c r="IR82" s="264"/>
      <c r="IS82" s="264"/>
      <c r="IT82" s="264"/>
      <c r="IU82" s="264"/>
      <c r="IV82" s="264"/>
      <c r="IW82" s="264"/>
      <c r="IX82" s="264"/>
      <c r="IY82" s="264"/>
      <c r="IZ82" s="264"/>
      <c r="JA82" s="264"/>
      <c r="JB82" s="264"/>
      <c r="JC82" s="264"/>
      <c r="JD82" s="264"/>
      <c r="JE82" s="264"/>
      <c r="JF82" s="264"/>
      <c r="JG82" s="264"/>
      <c r="JH82" s="264"/>
      <c r="JI82" s="264"/>
      <c r="JJ82" s="264"/>
      <c r="JK82" s="264"/>
      <c r="JL82" s="264"/>
      <c r="JM82" s="264"/>
      <c r="JN82" s="264"/>
      <c r="JO82" s="264"/>
      <c r="JP82" s="264"/>
      <c r="JQ82" s="264"/>
      <c r="JR82" s="264"/>
      <c r="JS82" s="264"/>
      <c r="JT82" s="264"/>
      <c r="JU82" s="264"/>
      <c r="JV82" s="264"/>
      <c r="JW82" s="264"/>
      <c r="JX82" s="264"/>
      <c r="JY82" s="264"/>
      <c r="JZ82" s="264"/>
      <c r="KA82" s="264"/>
      <c r="KB82" s="264"/>
      <c r="KC82" s="264"/>
      <c r="KD82" s="264"/>
      <c r="KE82" s="264"/>
      <c r="KF82" s="264"/>
      <c r="KG82" s="264"/>
      <c r="KH82" s="264"/>
      <c r="KI82" s="264"/>
      <c r="KJ82" s="264"/>
      <c r="KK82" s="264"/>
      <c r="KL82" s="264"/>
      <c r="KM82" s="264"/>
      <c r="KN82" s="264"/>
      <c r="KO82" s="264"/>
      <c r="KP82" s="264"/>
      <c r="KQ82" s="264"/>
      <c r="KR82" s="264"/>
      <c r="KS82" s="264"/>
      <c r="KT82" s="264"/>
      <c r="KU82" s="264"/>
      <c r="KV82" s="264"/>
      <c r="KW82" s="264"/>
      <c r="KX82" s="264"/>
      <c r="KY82" s="264"/>
      <c r="KZ82" s="264"/>
      <c r="LA82" s="264"/>
      <c r="LB82" s="264"/>
      <c r="LC82" s="264"/>
      <c r="LD82" s="264"/>
      <c r="LE82" s="264"/>
      <c r="LF82" s="264"/>
      <c r="LG82" s="264"/>
      <c r="LH82" s="264"/>
      <c r="LI82" s="264"/>
      <c r="LJ82" s="264"/>
      <c r="LK82" s="264"/>
      <c r="LL82" s="264"/>
      <c r="LM82" s="264"/>
      <c r="LN82" s="264"/>
      <c r="LO82" s="264"/>
      <c r="LP82" s="264"/>
      <c r="LQ82" s="264"/>
      <c r="LR82" s="264"/>
      <c r="LS82" s="264"/>
      <c r="LT82" s="264"/>
      <c r="LU82" s="264"/>
      <c r="LV82" s="264"/>
      <c r="LW82" s="264"/>
      <c r="LX82" s="264"/>
      <c r="LY82" s="264"/>
      <c r="LZ82" s="264"/>
      <c r="MA82" s="264"/>
      <c r="MB82" s="264"/>
      <c r="MC82" s="264"/>
      <c r="MD82" s="264"/>
      <c r="ME82" s="264"/>
      <c r="MF82" s="264"/>
      <c r="MG82" s="264"/>
      <c r="MH82" s="264"/>
      <c r="MI82" s="264"/>
      <c r="MJ82" s="264"/>
      <c r="MK82" s="264"/>
      <c r="ML82" s="264"/>
      <c r="MM82" s="264"/>
      <c r="MN82" s="264"/>
      <c r="MO82" s="264"/>
      <c r="MP82" s="264"/>
      <c r="MQ82" s="264"/>
      <c r="MR82" s="264"/>
      <c r="MS82" s="264"/>
      <c r="MT82" s="264"/>
      <c r="MU82" s="264"/>
      <c r="MV82" s="264"/>
      <c r="MW82" s="264"/>
      <c r="MX82" s="264"/>
      <c r="MY82" s="264"/>
      <c r="MZ82" s="264"/>
      <c r="NA82" s="264"/>
      <c r="NB82" s="264"/>
      <c r="NC82" s="264"/>
      <c r="ND82" s="264"/>
      <c r="NE82" s="264"/>
      <c r="NF82" s="264"/>
      <c r="NG82" s="264"/>
      <c r="NH82" s="264"/>
      <c r="NI82" s="264"/>
      <c r="NJ82" s="264"/>
      <c r="NK82" s="264"/>
      <c r="NL82" s="264"/>
      <c r="NM82" s="264"/>
      <c r="NN82" s="264"/>
      <c r="NO82" s="264"/>
      <c r="NP82" s="264"/>
      <c r="NQ82" s="264"/>
      <c r="NR82" s="264"/>
      <c r="NS82" s="264"/>
      <c r="NT82" s="264"/>
      <c r="NU82" s="264"/>
      <c r="NV82" s="264"/>
      <c r="NW82" s="264"/>
      <c r="NX82" s="264"/>
      <c r="NY82" s="264"/>
      <c r="NZ82" s="264"/>
      <c r="OA82" s="264"/>
      <c r="OB82" s="264"/>
      <c r="OC82" s="264"/>
      <c r="OD82" s="264"/>
      <c r="OE82" s="264"/>
      <c r="OF82" s="264"/>
      <c r="OG82" s="264"/>
      <c r="OH82" s="264"/>
      <c r="OI82" s="264"/>
      <c r="OJ82" s="264"/>
      <c r="OK82" s="264"/>
      <c r="OL82" s="264"/>
      <c r="OM82" s="264"/>
      <c r="ON82" s="264"/>
      <c r="OO82" s="264"/>
      <c r="OP82" s="264"/>
      <c r="OQ82" s="264"/>
      <c r="OR82" s="264"/>
      <c r="OS82" s="264"/>
      <c r="OT82" s="264"/>
      <c r="OU82" s="264"/>
      <c r="OV82" s="264"/>
      <c r="OW82" s="264"/>
      <c r="OX82" s="264"/>
      <c r="OY82" s="264"/>
      <c r="OZ82" s="264"/>
      <c r="PA82" s="264"/>
      <c r="PB82" s="264"/>
      <c r="PC82" s="264"/>
      <c r="PD82" s="264"/>
      <c r="PE82" s="264"/>
      <c r="PF82" s="264"/>
      <c r="PG82" s="264"/>
      <c r="PH82" s="264"/>
      <c r="PI82" s="264"/>
      <c r="PJ82" s="264"/>
      <c r="PK82" s="264"/>
      <c r="PL82" s="264"/>
      <c r="PM82" s="264"/>
      <c r="PN82" s="264"/>
      <c r="PO82" s="264"/>
      <c r="PP82" s="264"/>
      <c r="PQ82" s="264"/>
      <c r="PR82" s="264"/>
      <c r="PS82" s="264"/>
      <c r="PT82" s="264"/>
      <c r="PU82" s="264"/>
      <c r="PV82" s="264"/>
      <c r="PW82" s="264"/>
    </row>
    <row r="83" spans="1:439" ht="24.75" customHeight="1" x14ac:dyDescent="0.35">
      <c r="A83" s="263"/>
      <c r="B83" s="265"/>
      <c r="C83" s="1550" t="s">
        <v>47</v>
      </c>
      <c r="D83" s="1550"/>
      <c r="E83" s="1550"/>
      <c r="F83" s="1550"/>
      <c r="G83" s="1550"/>
      <c r="H83" s="1550"/>
      <c r="I83" s="1551"/>
      <c r="J83" s="1551"/>
      <c r="K83" s="1551"/>
      <c r="L83" s="1551"/>
      <c r="M83" s="1551"/>
      <c r="N83" s="1551"/>
      <c r="O83" s="1551"/>
      <c r="P83" s="1551"/>
      <c r="Q83" s="399"/>
      <c r="R83" s="399"/>
      <c r="S83" s="265"/>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row>
    <row r="84" spans="1:439" ht="15.75" customHeight="1" x14ac:dyDescent="0.35">
      <c r="A84" s="263"/>
      <c r="B84" s="272"/>
      <c r="C84" s="1539"/>
      <c r="D84" s="1539"/>
      <c r="E84" s="1539"/>
      <c r="F84" s="273"/>
      <c r="G84" s="273"/>
      <c r="H84" s="273"/>
      <c r="I84" s="273"/>
      <c r="J84" s="273"/>
      <c r="K84" s="273"/>
      <c r="L84" s="273"/>
      <c r="M84" s="273"/>
      <c r="N84" s="273"/>
      <c r="O84" s="273"/>
      <c r="P84" s="273"/>
      <c r="Q84" s="273"/>
      <c r="R84" s="273"/>
      <c r="S84" s="265"/>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row>
    <row r="85" spans="1:439" x14ac:dyDescent="0.35">
      <c r="A85" s="263"/>
      <c r="B85" s="272"/>
      <c r="C85" s="276"/>
      <c r="D85" s="276"/>
      <c r="E85" s="276"/>
      <c r="F85" s="276"/>
      <c r="G85" s="276"/>
      <c r="H85" s="276"/>
      <c r="I85" s="276"/>
      <c r="J85" s="276"/>
      <c r="K85" s="276"/>
      <c r="L85" s="276"/>
      <c r="M85" s="276"/>
      <c r="N85" s="276"/>
      <c r="O85" s="276"/>
      <c r="P85" s="276"/>
      <c r="Q85" s="276"/>
      <c r="R85" s="276"/>
      <c r="S85" s="265"/>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row>
    <row r="86" spans="1:439" x14ac:dyDescent="0.35">
      <c r="A86" s="263"/>
      <c r="B86" s="265"/>
      <c r="C86" s="275"/>
      <c r="D86" s="275"/>
      <c r="E86" s="275"/>
      <c r="F86" s="275"/>
      <c r="G86" s="275"/>
      <c r="H86" s="275"/>
      <c r="I86" s="275"/>
      <c r="J86" s="275"/>
      <c r="K86" s="275"/>
      <c r="L86" s="275"/>
      <c r="M86" s="275"/>
      <c r="N86" s="275"/>
      <c r="O86" s="275"/>
      <c r="P86" s="275"/>
      <c r="Q86" s="275"/>
      <c r="R86" s="275"/>
      <c r="S86" s="265"/>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row>
    <row r="87" spans="1:439" x14ac:dyDescent="0.35">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row>
    <row r="88" spans="1:439" x14ac:dyDescent="0.35">
      <c r="A88" s="263"/>
      <c r="B88" s="275"/>
      <c r="C88" s="275"/>
      <c r="D88" s="275"/>
      <c r="E88" s="275"/>
      <c r="F88" s="275"/>
      <c r="G88" s="275"/>
      <c r="H88" s="275"/>
      <c r="I88" s="275"/>
      <c r="J88" s="275"/>
      <c r="K88" s="275"/>
      <c r="L88" s="275"/>
      <c r="M88" s="275"/>
      <c r="N88" s="275"/>
      <c r="O88" s="275"/>
      <c r="P88" s="275"/>
      <c r="Q88" s="275"/>
      <c r="R88" s="275"/>
      <c r="S88" s="265"/>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row>
    <row r="89" spans="1:439" ht="19.5" x14ac:dyDescent="0.35">
      <c r="A89" s="263"/>
      <c r="B89" s="275"/>
      <c r="C89" s="1538" t="s">
        <v>48</v>
      </c>
      <c r="D89" s="1538"/>
      <c r="E89" s="1538"/>
      <c r="F89" s="1538"/>
      <c r="G89" s="1538"/>
      <c r="H89" s="1538"/>
      <c r="I89" s="1538"/>
      <c r="J89" s="1538"/>
      <c r="K89" s="1538"/>
      <c r="L89" s="1538"/>
      <c r="M89" s="1538"/>
      <c r="N89" s="1538"/>
      <c r="O89" s="1538"/>
      <c r="P89" s="275"/>
      <c r="Q89" s="275"/>
      <c r="R89" s="275"/>
      <c r="S89" s="265"/>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row>
    <row r="90" spans="1:439" ht="19.5" x14ac:dyDescent="0.35">
      <c r="A90" s="263"/>
      <c r="B90" s="275"/>
      <c r="C90" s="1268"/>
      <c r="D90" s="1268"/>
      <c r="E90" s="1268"/>
      <c r="F90" s="1268"/>
      <c r="G90" s="1268"/>
      <c r="H90" s="1268"/>
      <c r="I90" s="1268"/>
      <c r="J90" s="1268"/>
      <c r="K90" s="1268"/>
      <c r="L90" s="1268"/>
      <c r="M90" s="1268"/>
      <c r="N90" s="1268"/>
      <c r="O90" s="1268"/>
      <c r="P90" s="275"/>
      <c r="Q90" s="275"/>
      <c r="R90" s="275"/>
      <c r="S90" s="265"/>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row>
    <row r="91" spans="1:439" ht="21.75" customHeight="1" x14ac:dyDescent="0.35">
      <c r="A91" s="263"/>
      <c r="B91" s="275"/>
      <c r="C91" s="1525" t="s">
        <v>49</v>
      </c>
      <c r="D91" s="1525"/>
      <c r="E91" s="1525"/>
      <c r="F91" s="1525"/>
      <c r="G91" s="1525"/>
      <c r="H91" s="1525"/>
      <c r="I91" s="1525"/>
      <c r="J91" s="1525"/>
      <c r="K91" s="1525"/>
      <c r="L91" s="1525"/>
      <c r="M91" s="1525"/>
      <c r="N91" s="1525"/>
      <c r="O91" s="1525"/>
      <c r="P91" s="1525"/>
      <c r="Q91" s="1525"/>
      <c r="R91" s="1525"/>
      <c r="S91" s="265"/>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row>
    <row r="92" spans="1:439" ht="55.5" customHeight="1" x14ac:dyDescent="0.35">
      <c r="A92" s="263"/>
      <c r="B92" s="275"/>
      <c r="C92" s="1525"/>
      <c r="D92" s="1525"/>
      <c r="E92" s="1525"/>
      <c r="F92" s="1525"/>
      <c r="G92" s="1525"/>
      <c r="H92" s="1525"/>
      <c r="I92" s="1525"/>
      <c r="J92" s="1525"/>
      <c r="K92" s="1525"/>
      <c r="L92" s="1525"/>
      <c r="M92" s="1525"/>
      <c r="N92" s="1525"/>
      <c r="O92" s="1525"/>
      <c r="P92" s="1525"/>
      <c r="Q92" s="1525"/>
      <c r="R92" s="1525"/>
      <c r="S92" s="265"/>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row>
    <row r="93" spans="1:439" ht="30.75" customHeight="1" x14ac:dyDescent="0.35">
      <c r="A93" s="263"/>
      <c r="B93" s="275"/>
      <c r="C93" s="1525"/>
      <c r="D93" s="1525"/>
      <c r="E93" s="1525"/>
      <c r="F93" s="1525"/>
      <c r="G93" s="1525"/>
      <c r="H93" s="1525"/>
      <c r="I93" s="1525"/>
      <c r="J93" s="1525"/>
      <c r="K93" s="1525"/>
      <c r="L93" s="1525"/>
      <c r="M93" s="1525"/>
      <c r="N93" s="1525"/>
      <c r="O93" s="1525"/>
      <c r="P93" s="1525"/>
      <c r="Q93" s="1525"/>
      <c r="R93" s="1525"/>
      <c r="S93" s="265"/>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row>
    <row r="94" spans="1:439" ht="24.75" customHeight="1" x14ac:dyDescent="0.35">
      <c r="A94" s="263"/>
      <c r="B94" s="265"/>
      <c r="C94" s="1550" t="s">
        <v>50</v>
      </c>
      <c r="D94" s="1550"/>
      <c r="E94" s="1550"/>
      <c r="F94" s="1550"/>
      <c r="G94" s="1550"/>
      <c r="H94" s="1550"/>
      <c r="I94" s="1551"/>
      <c r="J94" s="1551"/>
      <c r="K94" s="1551"/>
      <c r="L94" s="1551"/>
      <c r="M94" s="1551"/>
      <c r="N94" s="1551"/>
      <c r="O94" s="1551"/>
      <c r="P94" s="1551"/>
      <c r="Q94" s="399"/>
      <c r="R94" s="399"/>
      <c r="S94" s="265"/>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row>
    <row r="95" spans="1:439" x14ac:dyDescent="0.35">
      <c r="A95" s="263"/>
      <c r="B95" s="275"/>
      <c r="C95" s="276"/>
      <c r="D95" s="276"/>
      <c r="E95" s="276"/>
      <c r="F95" s="276"/>
      <c r="G95" s="276"/>
      <c r="H95" s="276"/>
      <c r="I95" s="276"/>
      <c r="J95" s="276"/>
      <c r="K95" s="276"/>
      <c r="L95" s="276"/>
      <c r="M95" s="276"/>
      <c r="N95" s="276"/>
      <c r="O95" s="276"/>
      <c r="P95" s="276"/>
      <c r="Q95" s="276"/>
      <c r="R95" s="276"/>
      <c r="S95" s="265"/>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row>
    <row r="96" spans="1:439" ht="19.5" x14ac:dyDescent="0.35">
      <c r="A96" s="263"/>
      <c r="B96" s="275"/>
      <c r="C96" s="1268"/>
      <c r="D96" s="1268"/>
      <c r="E96" s="1268"/>
      <c r="F96" s="1268"/>
      <c r="G96" s="1268"/>
      <c r="H96" s="1268"/>
      <c r="I96" s="1268"/>
      <c r="J96" s="1268"/>
      <c r="K96" s="1268"/>
      <c r="L96" s="1268"/>
      <c r="M96" s="1268"/>
      <c r="N96" s="1268"/>
      <c r="O96" s="1268"/>
      <c r="P96" s="275"/>
      <c r="Q96" s="275"/>
      <c r="R96" s="275"/>
      <c r="S96" s="265"/>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row>
    <row r="97" spans="1:51" x14ac:dyDescent="0.35">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row>
    <row r="98" spans="1:51" x14ac:dyDescent="0.35">
      <c r="A98" s="263"/>
      <c r="B98" s="275"/>
      <c r="C98" s="275"/>
      <c r="D98" s="275"/>
      <c r="E98" s="275"/>
      <c r="F98" s="275"/>
      <c r="G98" s="275"/>
      <c r="H98" s="275"/>
      <c r="I98" s="275"/>
      <c r="J98" s="275"/>
      <c r="K98" s="275"/>
      <c r="L98" s="275"/>
      <c r="M98" s="275"/>
      <c r="N98" s="275"/>
      <c r="O98" s="275"/>
      <c r="P98" s="275"/>
      <c r="Q98" s="275"/>
      <c r="R98" s="275"/>
      <c r="S98" s="265"/>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row>
    <row r="99" spans="1:51" ht="19.5" x14ac:dyDescent="0.35">
      <c r="A99" s="263"/>
      <c r="B99" s="275"/>
      <c r="C99" s="1538" t="s">
        <v>51</v>
      </c>
      <c r="D99" s="1538"/>
      <c r="E99" s="1538"/>
      <c r="F99" s="1538"/>
      <c r="G99" s="1538"/>
      <c r="H99" s="1538"/>
      <c r="I99" s="1538"/>
      <c r="J99" s="1538"/>
      <c r="K99" s="1538"/>
      <c r="L99" s="1538"/>
      <c r="M99" s="1538"/>
      <c r="N99" s="1538"/>
      <c r="O99" s="1538"/>
      <c r="P99" s="275"/>
      <c r="Q99" s="275"/>
      <c r="R99" s="275"/>
      <c r="S99" s="265"/>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row>
    <row r="100" spans="1:51" ht="9.65" customHeight="1" x14ac:dyDescent="0.35">
      <c r="A100" s="263"/>
      <c r="B100" s="275"/>
      <c r="C100" s="275"/>
      <c r="D100" s="275"/>
      <c r="E100" s="275"/>
      <c r="F100" s="275"/>
      <c r="G100" s="275"/>
      <c r="H100" s="275"/>
      <c r="I100" s="275"/>
      <c r="J100" s="275"/>
      <c r="K100" s="275"/>
      <c r="L100" s="275"/>
      <c r="M100" s="275"/>
      <c r="N100" s="275"/>
      <c r="O100" s="275"/>
      <c r="P100" s="275"/>
      <c r="Q100" s="275"/>
      <c r="R100" s="275"/>
      <c r="S100" s="265"/>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row>
    <row r="101" spans="1:51" ht="42" customHeight="1" x14ac:dyDescent="0.35">
      <c r="A101" s="263"/>
      <c r="B101" s="275"/>
      <c r="C101" s="1534" t="s">
        <v>52</v>
      </c>
      <c r="D101" s="1525"/>
      <c r="E101" s="1525"/>
      <c r="F101" s="1525"/>
      <c r="G101" s="1525"/>
      <c r="H101" s="1525"/>
      <c r="I101" s="1525"/>
      <c r="J101" s="1525"/>
      <c r="K101" s="1525"/>
      <c r="L101" s="1525"/>
      <c r="M101" s="1525"/>
      <c r="N101" s="1525"/>
      <c r="O101" s="1525"/>
      <c r="P101" s="1525"/>
      <c r="Q101" s="1525"/>
      <c r="R101" s="1525"/>
      <c r="S101" s="265"/>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row>
    <row r="102" spans="1:51" ht="151" customHeight="1" x14ac:dyDescent="0.35">
      <c r="A102" s="263"/>
      <c r="B102" s="275"/>
      <c r="C102" s="1525" t="s">
        <v>53</v>
      </c>
      <c r="D102" s="1525"/>
      <c r="E102" s="1525"/>
      <c r="F102" s="1525"/>
      <c r="G102" s="1525"/>
      <c r="H102" s="1525"/>
      <c r="I102" s="1525"/>
      <c r="J102" s="1525"/>
      <c r="K102" s="1525"/>
      <c r="L102" s="1525"/>
      <c r="M102" s="1525"/>
      <c r="N102" s="1525"/>
      <c r="O102" s="1525"/>
      <c r="P102" s="1525"/>
      <c r="Q102" s="1525"/>
      <c r="R102" s="1525"/>
      <c r="S102" s="265"/>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row>
    <row r="103" spans="1:51" ht="310.5" customHeight="1" x14ac:dyDescent="0.35">
      <c r="A103" s="263"/>
      <c r="B103" s="275"/>
      <c r="C103" s="1525" t="s">
        <v>54</v>
      </c>
      <c r="D103" s="1525"/>
      <c r="E103" s="1525"/>
      <c r="F103" s="1525"/>
      <c r="G103" s="1525"/>
      <c r="H103" s="1525"/>
      <c r="I103" s="1525"/>
      <c r="J103" s="1525"/>
      <c r="K103" s="1525"/>
      <c r="L103" s="1525"/>
      <c r="M103" s="1525"/>
      <c r="N103" s="1525"/>
      <c r="O103" s="1525"/>
      <c r="P103" s="1525"/>
      <c r="Q103" s="1525"/>
      <c r="R103" s="1525"/>
      <c r="S103" s="265"/>
      <c r="T103" s="263"/>
      <c r="U103" s="278"/>
      <c r="V103" s="263"/>
      <c r="W103" s="278"/>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row>
    <row r="104" spans="1:51" ht="196.5" customHeight="1" x14ac:dyDescent="0.35">
      <c r="A104" s="263"/>
      <c r="B104" s="275"/>
      <c r="C104" s="1549" t="s">
        <v>55</v>
      </c>
      <c r="D104" s="1549"/>
      <c r="E104" s="1549"/>
      <c r="F104" s="1549"/>
      <c r="G104" s="1549"/>
      <c r="H104" s="1549"/>
      <c r="I104" s="1549"/>
      <c r="J104" s="1549"/>
      <c r="K104" s="1549"/>
      <c r="L104" s="1549"/>
      <c r="M104" s="1549"/>
      <c r="N104" s="1549"/>
      <c r="O104" s="1549"/>
      <c r="P104" s="1549"/>
      <c r="Q104" s="1549"/>
      <c r="R104" s="1549"/>
      <c r="S104" s="265"/>
      <c r="T104" s="263"/>
      <c r="U104" s="278"/>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263"/>
      <c r="AS104" s="263"/>
      <c r="AT104" s="263"/>
      <c r="AU104" s="263"/>
      <c r="AV104" s="263"/>
      <c r="AW104" s="263"/>
      <c r="AX104" s="263"/>
      <c r="AY104" s="263"/>
    </row>
    <row r="105" spans="1:51" ht="407.25" customHeight="1" x14ac:dyDescent="0.35">
      <c r="A105" s="263"/>
      <c r="B105" s="275"/>
      <c r="C105" s="1545" t="s">
        <v>56</v>
      </c>
      <c r="D105" s="1534"/>
      <c r="E105" s="1534"/>
      <c r="F105" s="1534"/>
      <c r="G105" s="1534"/>
      <c r="H105" s="1534"/>
      <c r="I105" s="1534"/>
      <c r="J105" s="1534"/>
      <c r="K105" s="1534"/>
      <c r="L105" s="1534"/>
      <c r="M105" s="1534"/>
      <c r="N105" s="1534"/>
      <c r="O105" s="1534"/>
      <c r="P105" s="1534"/>
      <c r="Q105" s="1534"/>
      <c r="R105" s="1534"/>
      <c r="S105" s="265"/>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row>
    <row r="106" spans="1:51" ht="83.5" customHeight="1" x14ac:dyDescent="0.35">
      <c r="A106" s="263"/>
      <c r="B106" s="275"/>
      <c r="C106" s="1525" t="s">
        <v>57</v>
      </c>
      <c r="D106" s="1534"/>
      <c r="E106" s="1534"/>
      <c r="F106" s="1534"/>
      <c r="G106" s="1534"/>
      <c r="H106" s="1534"/>
      <c r="I106" s="1534"/>
      <c r="J106" s="1534"/>
      <c r="K106" s="1534"/>
      <c r="L106" s="1534"/>
      <c r="M106" s="1534"/>
      <c r="N106" s="1534"/>
      <c r="O106" s="1534"/>
      <c r="P106" s="1534"/>
      <c r="Q106" s="1534"/>
      <c r="R106" s="1534"/>
      <c r="S106" s="265"/>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row>
    <row r="107" spans="1:51" x14ac:dyDescent="0.35">
      <c r="A107" s="263"/>
      <c r="B107" s="275"/>
      <c r="C107" s="275"/>
      <c r="D107" s="275"/>
      <c r="E107" s="275"/>
      <c r="F107" s="275"/>
      <c r="G107" s="275"/>
      <c r="H107" s="275"/>
      <c r="I107" s="275"/>
      <c r="J107" s="275"/>
      <c r="K107" s="275"/>
      <c r="L107" s="275"/>
      <c r="M107" s="275"/>
      <c r="N107" s="275"/>
      <c r="O107" s="275"/>
      <c r="P107" s="275"/>
      <c r="Q107" s="275"/>
      <c r="R107" s="275"/>
      <c r="S107" s="265"/>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row>
    <row r="108" spans="1:51" ht="35.9" customHeight="1" x14ac:dyDescent="0.35">
      <c r="A108" s="263"/>
      <c r="B108" s="275"/>
      <c r="C108" s="273"/>
      <c r="D108" s="273"/>
      <c r="E108" s="1535" t="s">
        <v>58</v>
      </c>
      <c r="F108" s="1535"/>
      <c r="G108" s="1535"/>
      <c r="H108" s="1535"/>
      <c r="I108" s="274" t="s">
        <v>59</v>
      </c>
      <c r="J108" s="1535" t="s">
        <v>60</v>
      </c>
      <c r="K108" s="1535"/>
      <c r="L108" s="1535"/>
      <c r="M108" s="1535"/>
      <c r="N108" s="1535"/>
      <c r="O108" s="273"/>
      <c r="P108" s="273"/>
      <c r="Q108" s="273"/>
      <c r="R108" s="273"/>
      <c r="S108" s="265"/>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263"/>
      <c r="AS108" s="263"/>
      <c r="AT108" s="263"/>
      <c r="AU108" s="263"/>
      <c r="AV108" s="263"/>
      <c r="AW108" s="263"/>
      <c r="AX108" s="263"/>
      <c r="AY108" s="263"/>
    </row>
    <row r="109" spans="1:51" ht="17.5" x14ac:dyDescent="0.35">
      <c r="A109" s="263"/>
      <c r="B109" s="275"/>
      <c r="C109" s="273"/>
      <c r="D109" s="273"/>
      <c r="E109" s="923"/>
      <c r="F109" s="923"/>
      <c r="G109" s="923"/>
      <c r="H109" s="923"/>
      <c r="I109" s="274"/>
      <c r="J109" s="923"/>
      <c r="K109" s="923"/>
      <c r="L109" s="923"/>
      <c r="M109" s="923"/>
      <c r="N109" s="273"/>
      <c r="O109" s="273"/>
      <c r="P109" s="273"/>
      <c r="Q109" s="273"/>
      <c r="R109" s="273"/>
      <c r="S109" s="265"/>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row>
    <row r="110" spans="1:51" ht="40.5" customHeight="1" x14ac:dyDescent="0.35">
      <c r="A110" s="263"/>
      <c r="B110" s="275"/>
      <c r="C110" s="1525" t="s">
        <v>61</v>
      </c>
      <c r="D110" s="1525"/>
      <c r="E110" s="1525"/>
      <c r="F110" s="1525"/>
      <c r="G110" s="1525"/>
      <c r="H110" s="1525"/>
      <c r="I110" s="1525"/>
      <c r="J110" s="1525"/>
      <c r="K110" s="1525"/>
      <c r="L110" s="1525"/>
      <c r="M110" s="1525"/>
      <c r="N110" s="1525"/>
      <c r="O110" s="1525"/>
      <c r="P110" s="1525"/>
      <c r="Q110" s="1525"/>
      <c r="R110" s="1525"/>
      <c r="S110" s="265"/>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row>
    <row r="111" spans="1:51" x14ac:dyDescent="0.35">
      <c r="A111" s="263"/>
      <c r="B111" s="275"/>
      <c r="C111" s="279"/>
      <c r="D111" s="280"/>
      <c r="E111" s="280"/>
      <c r="F111" s="280"/>
      <c r="G111" s="280"/>
      <c r="H111" s="280"/>
      <c r="I111" s="280"/>
      <c r="J111" s="280"/>
      <c r="K111" s="280"/>
      <c r="L111" s="280"/>
      <c r="M111" s="279"/>
      <c r="N111" s="279"/>
      <c r="O111" s="279"/>
      <c r="P111" s="279"/>
      <c r="Q111" s="279"/>
      <c r="R111" s="279"/>
      <c r="S111" s="265"/>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row>
    <row r="112" spans="1:51" x14ac:dyDescent="0.35">
      <c r="A112" s="263"/>
      <c r="B112" s="275"/>
      <c r="C112" s="275"/>
      <c r="D112" s="275"/>
      <c r="E112" s="275"/>
      <c r="F112" s="275"/>
      <c r="G112" s="275"/>
      <c r="H112" s="275"/>
      <c r="I112" s="275"/>
      <c r="J112" s="275"/>
      <c r="K112" s="275"/>
      <c r="L112" s="275"/>
      <c r="M112" s="275"/>
      <c r="N112" s="275"/>
      <c r="O112" s="275"/>
      <c r="P112" s="275"/>
      <c r="Q112" s="275"/>
      <c r="R112" s="275"/>
      <c r="S112" s="265"/>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row>
    <row r="113" spans="1:51" ht="15" customHeight="1" x14ac:dyDescent="0.35">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row>
    <row r="114" spans="1:51" ht="15.75" customHeight="1" x14ac:dyDescent="0.35">
      <c r="A114" s="263"/>
      <c r="B114" s="1537"/>
      <c r="C114" s="1537"/>
      <c r="D114" s="1537"/>
      <c r="E114" s="1537"/>
      <c r="F114" s="1537"/>
      <c r="G114" s="1537"/>
      <c r="H114" s="1537"/>
      <c r="I114" s="1537"/>
      <c r="J114" s="1537"/>
      <c r="K114" s="1537"/>
      <c r="L114" s="1537"/>
      <c r="M114" s="1537"/>
      <c r="N114" s="1537"/>
      <c r="O114" s="1537"/>
      <c r="P114" s="1537"/>
      <c r="Q114" s="1537"/>
      <c r="R114" s="1537"/>
      <c r="S114" s="265"/>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row>
    <row r="115" spans="1:51" ht="30" customHeight="1" x14ac:dyDescent="0.35">
      <c r="A115" s="263"/>
      <c r="B115" s="621"/>
      <c r="C115" s="1538" t="s">
        <v>62</v>
      </c>
      <c r="D115" s="1538"/>
      <c r="E115" s="1538"/>
      <c r="F115" s="1538"/>
      <c r="G115" s="1538"/>
      <c r="H115" s="1538"/>
      <c r="I115" s="1538"/>
      <c r="J115" s="1538"/>
      <c r="K115" s="1538"/>
      <c r="L115" s="1538"/>
      <c r="M115" s="1538"/>
      <c r="N115" s="1538"/>
      <c r="O115" s="1538"/>
      <c r="P115" s="401"/>
      <c r="Q115" s="401"/>
      <c r="R115" s="401"/>
      <c r="S115" s="265"/>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row>
    <row r="116" spans="1:51" ht="37" customHeight="1" x14ac:dyDescent="0.35">
      <c r="A116" s="263"/>
      <c r="B116" s="621"/>
      <c r="C116" s="1525" t="s">
        <v>63</v>
      </c>
      <c r="D116" s="1525"/>
      <c r="E116" s="1525"/>
      <c r="F116" s="1525"/>
      <c r="G116" s="1525"/>
      <c r="H116" s="1525"/>
      <c r="I116" s="1525"/>
      <c r="J116" s="1525"/>
      <c r="K116" s="1525"/>
      <c r="L116" s="1525"/>
      <c r="M116" s="1525"/>
      <c r="N116" s="1525"/>
      <c r="O116" s="1525"/>
      <c r="P116" s="1525"/>
      <c r="Q116" s="1525"/>
      <c r="R116" s="1525"/>
      <c r="S116" s="265"/>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row>
    <row r="117" spans="1:51" ht="21" customHeight="1" x14ac:dyDescent="0.35">
      <c r="A117" s="263"/>
      <c r="B117" s="272"/>
      <c r="C117" s="1525" t="s">
        <v>64</v>
      </c>
      <c r="D117" s="1525"/>
      <c r="E117" s="1525"/>
      <c r="F117" s="1525"/>
      <c r="G117" s="1525"/>
      <c r="H117" s="1525"/>
      <c r="I117" s="1525"/>
      <c r="J117" s="1525"/>
      <c r="K117" s="1525"/>
      <c r="L117" s="1525"/>
      <c r="M117" s="1525"/>
      <c r="N117" s="1525"/>
      <c r="O117" s="1525"/>
      <c r="P117" s="1525"/>
      <c r="Q117" s="1525"/>
      <c r="R117" s="1525"/>
      <c r="S117" s="272"/>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row>
    <row r="118" spans="1:51" ht="75" customHeight="1" x14ac:dyDescent="0.35">
      <c r="A118" s="263"/>
      <c r="B118" s="272"/>
      <c r="C118" s="1525"/>
      <c r="D118" s="1525"/>
      <c r="E118" s="1525"/>
      <c r="F118" s="1525"/>
      <c r="G118" s="1525"/>
      <c r="H118" s="1525"/>
      <c r="I118" s="1525"/>
      <c r="J118" s="1525"/>
      <c r="K118" s="1525"/>
      <c r="L118" s="1525"/>
      <c r="M118" s="1525"/>
      <c r="N118" s="1525"/>
      <c r="O118" s="1525"/>
      <c r="P118" s="1525"/>
      <c r="Q118" s="1525"/>
      <c r="R118" s="1525"/>
      <c r="S118" s="265"/>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row>
    <row r="119" spans="1:51" ht="66" customHeight="1" x14ac:dyDescent="0.35">
      <c r="A119" s="263"/>
      <c r="B119" s="272"/>
      <c r="C119" s="1525" t="s">
        <v>65</v>
      </c>
      <c r="D119" s="1525"/>
      <c r="E119" s="1525"/>
      <c r="F119" s="1525"/>
      <c r="G119" s="1525"/>
      <c r="H119" s="1525"/>
      <c r="I119" s="1525"/>
      <c r="J119" s="1525"/>
      <c r="K119" s="1525"/>
      <c r="L119" s="1525"/>
      <c r="M119" s="1525"/>
      <c r="N119" s="1525"/>
      <c r="O119" s="1525"/>
      <c r="P119" s="1525"/>
      <c r="Q119" s="1525"/>
      <c r="R119" s="1525"/>
      <c r="S119" s="265"/>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row>
    <row r="120" spans="1:51" ht="138" customHeight="1" x14ac:dyDescent="0.35">
      <c r="A120" s="263"/>
      <c r="B120" s="272"/>
      <c r="C120" s="1525" t="s">
        <v>66</v>
      </c>
      <c r="D120" s="1525"/>
      <c r="E120" s="1525"/>
      <c r="F120" s="1525"/>
      <c r="G120" s="1525"/>
      <c r="H120" s="1525"/>
      <c r="I120" s="1525"/>
      <c r="J120" s="1525"/>
      <c r="K120" s="1525"/>
      <c r="L120" s="1525"/>
      <c r="M120" s="1525"/>
      <c r="N120" s="1525"/>
      <c r="O120" s="1525"/>
      <c r="P120" s="1525"/>
      <c r="Q120" s="1525"/>
      <c r="R120" s="1525"/>
      <c r="S120" s="265"/>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row>
    <row r="121" spans="1:51" ht="165" customHeight="1" x14ac:dyDescent="0.35">
      <c r="A121" s="263"/>
      <c r="B121" s="272"/>
      <c r="C121" s="1525" t="s">
        <v>67</v>
      </c>
      <c r="D121" s="1525"/>
      <c r="E121" s="1525"/>
      <c r="F121" s="1525"/>
      <c r="G121" s="1525"/>
      <c r="H121" s="1525"/>
      <c r="I121" s="1525"/>
      <c r="J121" s="1525"/>
      <c r="K121" s="1525"/>
      <c r="L121" s="1525"/>
      <c r="M121" s="1525"/>
      <c r="N121" s="1525"/>
      <c r="O121" s="1525"/>
      <c r="P121" s="1525"/>
      <c r="Q121" s="1525"/>
      <c r="R121" s="1525"/>
      <c r="S121" s="265"/>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row>
    <row r="122" spans="1:51" ht="111.65" customHeight="1" x14ac:dyDescent="0.35">
      <c r="A122" s="263"/>
      <c r="B122" s="272"/>
      <c r="C122" s="1525" t="s">
        <v>68</v>
      </c>
      <c r="D122" s="1525"/>
      <c r="E122" s="1525"/>
      <c r="F122" s="1525"/>
      <c r="G122" s="1525"/>
      <c r="H122" s="1525"/>
      <c r="I122" s="1525"/>
      <c r="J122" s="1525"/>
      <c r="K122" s="1525"/>
      <c r="L122" s="1525"/>
      <c r="M122" s="1525"/>
      <c r="N122" s="1525"/>
      <c r="O122" s="1525"/>
      <c r="P122" s="1525"/>
      <c r="Q122" s="1525"/>
      <c r="R122" s="1525"/>
      <c r="S122" s="265"/>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c r="AU122" s="263"/>
      <c r="AV122" s="263"/>
      <c r="AW122" s="263"/>
      <c r="AX122" s="263"/>
      <c r="AY122" s="263"/>
    </row>
    <row r="123" spans="1:51" ht="246" customHeight="1" x14ac:dyDescent="0.35">
      <c r="A123" s="263"/>
      <c r="B123" s="272"/>
      <c r="C123" s="1525" t="s">
        <v>69</v>
      </c>
      <c r="D123" s="1525"/>
      <c r="E123" s="1525"/>
      <c r="F123" s="1525"/>
      <c r="G123" s="1525"/>
      <c r="H123" s="1525"/>
      <c r="I123" s="1525"/>
      <c r="J123" s="1525"/>
      <c r="K123" s="1525"/>
      <c r="L123" s="1525"/>
      <c r="M123" s="1525"/>
      <c r="N123" s="1525"/>
      <c r="O123" s="1525"/>
      <c r="P123" s="1525"/>
      <c r="Q123" s="1525"/>
      <c r="R123" s="1525"/>
      <c r="S123" s="272"/>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263"/>
      <c r="AS123" s="263"/>
      <c r="AT123" s="263"/>
      <c r="AU123" s="263"/>
      <c r="AV123" s="263"/>
      <c r="AW123" s="263"/>
      <c r="AX123" s="263"/>
      <c r="AY123" s="263"/>
    </row>
    <row r="124" spans="1:51" ht="45.75" customHeight="1" x14ac:dyDescent="0.35">
      <c r="A124" s="263"/>
      <c r="B124" s="272"/>
      <c r="C124" s="1525" t="s">
        <v>70</v>
      </c>
      <c r="D124" s="1525"/>
      <c r="E124" s="1525"/>
      <c r="F124" s="1525"/>
      <c r="G124" s="1525"/>
      <c r="H124" s="1525"/>
      <c r="I124" s="1525"/>
      <c r="J124" s="1525"/>
      <c r="K124" s="1525"/>
      <c r="L124" s="1525"/>
      <c r="M124" s="1525"/>
      <c r="N124" s="1525"/>
      <c r="O124" s="1525"/>
      <c r="P124" s="1525"/>
      <c r="Q124" s="1525"/>
      <c r="R124" s="1525"/>
      <c r="S124" s="272"/>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Q124" s="263"/>
      <c r="AR124" s="263"/>
      <c r="AS124" s="263"/>
      <c r="AT124" s="263"/>
      <c r="AU124" s="263"/>
      <c r="AV124" s="263"/>
      <c r="AW124" s="263"/>
      <c r="AX124" s="263"/>
      <c r="AY124" s="263"/>
    </row>
    <row r="125" spans="1:51" ht="199.5" customHeight="1" x14ac:dyDescent="0.35">
      <c r="A125" s="263"/>
      <c r="B125" s="272"/>
      <c r="C125" s="1525" t="s">
        <v>71</v>
      </c>
      <c r="D125" s="1525"/>
      <c r="E125" s="1525"/>
      <c r="F125" s="1525"/>
      <c r="G125" s="1525"/>
      <c r="H125" s="1525"/>
      <c r="I125" s="1525"/>
      <c r="J125" s="1525"/>
      <c r="K125" s="1525"/>
      <c r="L125" s="1525"/>
      <c r="M125" s="1525"/>
      <c r="N125" s="1525"/>
      <c r="O125" s="1525"/>
      <c r="P125" s="1525"/>
      <c r="Q125" s="1525"/>
      <c r="R125" s="1525"/>
      <c r="S125" s="272"/>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263"/>
      <c r="AS125" s="263"/>
      <c r="AT125" s="263"/>
      <c r="AU125" s="263"/>
      <c r="AV125" s="263"/>
      <c r="AW125" s="263"/>
      <c r="AX125" s="263"/>
      <c r="AY125" s="263"/>
    </row>
    <row r="126" spans="1:51" ht="33.75" customHeight="1" x14ac:dyDescent="0.35">
      <c r="A126" s="263"/>
      <c r="B126" s="272"/>
      <c r="C126" s="1504" t="s">
        <v>72</v>
      </c>
      <c r="D126" s="398"/>
      <c r="E126" s="398"/>
      <c r="F126" s="398"/>
      <c r="G126" s="398"/>
      <c r="H126" s="398"/>
      <c r="I126" s="398"/>
      <c r="J126" s="398"/>
      <c r="K126" s="398"/>
      <c r="L126" s="398"/>
      <c r="M126" s="398"/>
      <c r="N126" s="398"/>
      <c r="O126" s="398"/>
      <c r="P126" s="398"/>
      <c r="Q126" s="398"/>
      <c r="R126" s="398"/>
      <c r="S126" s="272"/>
      <c r="T126" s="263"/>
      <c r="U126" s="263"/>
      <c r="V126" s="263"/>
      <c r="W126" s="263"/>
      <c r="X126" s="263"/>
      <c r="Y126" s="263"/>
      <c r="Z126" s="263"/>
      <c r="AA126" s="263"/>
      <c r="AB126" s="263"/>
      <c r="AC126" s="263"/>
      <c r="AD126" s="263"/>
      <c r="AE126" s="263"/>
      <c r="AF126" s="263"/>
      <c r="AG126" s="263"/>
      <c r="AH126" s="263"/>
      <c r="AI126" s="263"/>
      <c r="AJ126" s="263"/>
      <c r="AK126" s="263"/>
      <c r="AL126" s="263"/>
      <c r="AM126" s="263"/>
      <c r="AN126" s="263"/>
      <c r="AO126" s="263"/>
      <c r="AP126" s="263"/>
      <c r="AQ126" s="263"/>
      <c r="AR126" s="263"/>
      <c r="AS126" s="263"/>
      <c r="AT126" s="263"/>
      <c r="AU126" s="263"/>
      <c r="AV126" s="263"/>
      <c r="AW126" s="263"/>
      <c r="AX126" s="263"/>
      <c r="AY126" s="263"/>
    </row>
    <row r="127" spans="1:51" ht="199.5" customHeight="1" x14ac:dyDescent="0.35">
      <c r="A127" s="263"/>
      <c r="B127" s="272"/>
      <c r="C127" s="1525" t="s">
        <v>73</v>
      </c>
      <c r="D127" s="1525"/>
      <c r="E127" s="1525"/>
      <c r="F127" s="1525"/>
      <c r="G127" s="1525"/>
      <c r="H127" s="1525"/>
      <c r="I127" s="1525"/>
      <c r="J127" s="1525"/>
      <c r="K127" s="1525"/>
      <c r="L127" s="1525"/>
      <c r="M127" s="1525"/>
      <c r="N127" s="1525"/>
      <c r="O127" s="1525"/>
      <c r="P127" s="1525"/>
      <c r="Q127" s="1525"/>
      <c r="R127" s="1525"/>
      <c r="S127" s="272"/>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row>
    <row r="128" spans="1:51" ht="95.9" customHeight="1" x14ac:dyDescent="0.35">
      <c r="A128" s="263"/>
      <c r="B128" s="272"/>
      <c r="C128" s="398"/>
      <c r="D128" s="398"/>
      <c r="E128" s="398"/>
      <c r="F128" s="398"/>
      <c r="G128" s="398"/>
      <c r="H128" s="398"/>
      <c r="I128" s="398"/>
      <c r="J128" s="398"/>
      <c r="K128" s="398"/>
      <c r="L128" s="398"/>
      <c r="M128" s="398"/>
      <c r="N128" s="398"/>
      <c r="O128" s="398"/>
      <c r="P128" s="398"/>
      <c r="Q128" s="398"/>
      <c r="R128" s="398"/>
      <c r="S128" s="272"/>
      <c r="T128" s="263"/>
      <c r="U128" s="263"/>
      <c r="V128" s="263"/>
      <c r="W128" s="263"/>
      <c r="X128" s="263"/>
      <c r="Y128" s="263"/>
      <c r="Z128" s="263"/>
      <c r="AA128" s="263"/>
      <c r="AB128" s="263"/>
      <c r="AC128" s="263"/>
      <c r="AD128" s="263"/>
      <c r="AE128" s="263"/>
      <c r="AF128" s="263"/>
      <c r="AG128" s="263"/>
      <c r="AH128" s="263"/>
      <c r="AI128" s="263"/>
      <c r="AJ128" s="263"/>
      <c r="AK128" s="263"/>
      <c r="AL128" s="263"/>
      <c r="AM128" s="263"/>
      <c r="AN128" s="263"/>
      <c r="AO128" s="263"/>
      <c r="AP128" s="263"/>
      <c r="AQ128" s="263"/>
      <c r="AR128" s="263"/>
      <c r="AS128" s="263"/>
      <c r="AT128" s="263"/>
      <c r="AU128" s="263"/>
      <c r="AV128" s="263"/>
      <c r="AW128" s="263"/>
      <c r="AX128" s="263"/>
      <c r="AY128" s="263"/>
    </row>
    <row r="129" spans="1:3461" ht="165.65" customHeight="1" x14ac:dyDescent="0.35">
      <c r="A129" s="263"/>
      <c r="B129" s="272"/>
      <c r="C129" s="1525" t="s">
        <v>74</v>
      </c>
      <c r="D129" s="1525"/>
      <c r="E129" s="1525"/>
      <c r="F129" s="1525"/>
      <c r="G129" s="1525"/>
      <c r="H129" s="1525"/>
      <c r="I129" s="1525"/>
      <c r="J129" s="1525"/>
      <c r="K129" s="1525"/>
      <c r="L129" s="1525"/>
      <c r="M129" s="1525"/>
      <c r="N129" s="1525"/>
      <c r="O129" s="1525"/>
      <c r="P129" s="1525"/>
      <c r="Q129" s="1525"/>
      <c r="R129" s="1525"/>
      <c r="S129" s="272"/>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row>
    <row r="130" spans="1:3461" ht="15.75" customHeight="1" x14ac:dyDescent="0.35">
      <c r="A130" s="263"/>
      <c r="B130" s="275"/>
      <c r="C130" s="276"/>
      <c r="D130" s="276"/>
      <c r="E130" s="276"/>
      <c r="F130" s="276"/>
      <c r="G130" s="276"/>
      <c r="H130" s="276"/>
      <c r="I130" s="276"/>
      <c r="J130" s="276"/>
      <c r="K130" s="276"/>
      <c r="L130" s="276"/>
      <c r="M130" s="276"/>
      <c r="N130" s="276"/>
      <c r="O130" s="276"/>
      <c r="P130" s="276"/>
      <c r="Q130" s="276"/>
      <c r="R130" s="276"/>
      <c r="S130" s="265"/>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row>
    <row r="131" spans="1:3461" ht="15.75" customHeight="1" x14ac:dyDescent="0.35">
      <c r="A131" s="263"/>
      <c r="B131" s="275"/>
      <c r="C131" s="275"/>
      <c r="D131" s="275"/>
      <c r="E131" s="275"/>
      <c r="F131" s="275"/>
      <c r="G131" s="275"/>
      <c r="H131" s="275"/>
      <c r="I131" s="275"/>
      <c r="J131" s="275"/>
      <c r="K131" s="275"/>
      <c r="L131" s="275"/>
      <c r="M131" s="275"/>
      <c r="N131" s="275"/>
      <c r="O131" s="275"/>
      <c r="P131" s="275"/>
      <c r="Q131" s="275"/>
      <c r="R131" s="275"/>
      <c r="S131" s="265"/>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263"/>
      <c r="AS131" s="263"/>
      <c r="AT131" s="263"/>
      <c r="AU131" s="263"/>
      <c r="AV131" s="263"/>
      <c r="AW131" s="263"/>
      <c r="AX131" s="263"/>
      <c r="AY131" s="263"/>
    </row>
    <row r="132" spans="1:3461" ht="15.75" customHeight="1" x14ac:dyDescent="0.35">
      <c r="A132" s="263"/>
      <c r="B132" s="278"/>
      <c r="C132" s="278"/>
      <c r="D132" s="278"/>
      <c r="E132" s="278"/>
      <c r="F132" s="278"/>
      <c r="G132" s="278"/>
      <c r="H132" s="278"/>
      <c r="I132" s="278"/>
      <c r="J132" s="278"/>
      <c r="K132" s="278"/>
      <c r="L132" s="278"/>
      <c r="M132" s="278"/>
      <c r="N132" s="278"/>
      <c r="O132" s="278"/>
      <c r="P132" s="278"/>
      <c r="Q132" s="278"/>
      <c r="R132" s="278"/>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63"/>
    </row>
    <row r="133" spans="1:3461" ht="15.75" customHeight="1" x14ac:dyDescent="0.35">
      <c r="A133" s="263"/>
      <c r="B133" s="272"/>
      <c r="C133" s="272"/>
      <c r="D133" s="585"/>
      <c r="E133" s="585"/>
      <c r="F133" s="585"/>
      <c r="G133" s="585"/>
      <c r="H133" s="585"/>
      <c r="I133" s="585"/>
      <c r="J133" s="585"/>
      <c r="K133" s="585"/>
      <c r="L133" s="585"/>
      <c r="M133" s="585"/>
      <c r="N133" s="585"/>
      <c r="O133" s="585"/>
      <c r="P133" s="585"/>
      <c r="Q133" s="585"/>
      <c r="R133" s="270"/>
      <c r="S133" s="265"/>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63"/>
    </row>
    <row r="134" spans="1:3461" ht="39.75" customHeight="1" x14ac:dyDescent="0.35">
      <c r="A134" s="263"/>
      <c r="B134" s="272"/>
      <c r="C134" s="585" t="s">
        <v>75</v>
      </c>
      <c r="D134" s="585"/>
      <c r="E134" s="585"/>
      <c r="F134" s="585"/>
      <c r="G134" s="585"/>
      <c r="H134" s="585"/>
      <c r="I134" s="585"/>
      <c r="J134" s="585"/>
      <c r="K134" s="585"/>
      <c r="L134" s="585"/>
      <c r="M134" s="585"/>
      <c r="N134" s="585"/>
      <c r="O134" s="585"/>
      <c r="P134" s="585"/>
      <c r="Q134" s="585"/>
      <c r="R134" s="270"/>
      <c r="S134" s="265"/>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263"/>
      <c r="AP134" s="263"/>
      <c r="AQ134" s="263"/>
      <c r="AR134" s="263"/>
      <c r="AS134" s="263"/>
      <c r="AT134" s="263"/>
      <c r="AU134" s="263"/>
      <c r="AV134" s="263"/>
      <c r="AW134" s="263"/>
      <c r="AX134" s="263"/>
      <c r="AY134" s="263"/>
    </row>
    <row r="135" spans="1:3461" ht="177" customHeight="1" x14ac:dyDescent="0.35">
      <c r="A135" s="263"/>
      <c r="B135" s="265"/>
      <c r="C135" s="1525" t="s">
        <v>76</v>
      </c>
      <c r="D135" s="1525"/>
      <c r="E135" s="1525"/>
      <c r="F135" s="1525"/>
      <c r="G135" s="1525"/>
      <c r="H135" s="1525"/>
      <c r="I135" s="1525"/>
      <c r="J135" s="1525"/>
      <c r="K135" s="1525"/>
      <c r="L135" s="1525"/>
      <c r="M135" s="1525"/>
      <c r="N135" s="1525"/>
      <c r="O135" s="1525"/>
      <c r="P135" s="1525"/>
      <c r="Q135" s="1525"/>
      <c r="R135" s="1525"/>
      <c r="S135" s="265"/>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63"/>
    </row>
    <row r="136" spans="1:3461" ht="25" customHeight="1" x14ac:dyDescent="0.35">
      <c r="A136" s="263"/>
      <c r="B136" s="265"/>
      <c r="C136" s="1533" t="s">
        <v>77</v>
      </c>
      <c r="D136" s="1533"/>
      <c r="E136" s="1533"/>
      <c r="F136" s="1533"/>
      <c r="G136" s="1533"/>
      <c r="H136" s="1533"/>
      <c r="I136" s="1533"/>
      <c r="J136" s="1533"/>
      <c r="K136" s="1533"/>
      <c r="L136" s="1533"/>
      <c r="M136" s="1533"/>
      <c r="N136" s="1533"/>
      <c r="O136" s="1533"/>
      <c r="P136" s="1533"/>
      <c r="Q136" s="1533"/>
      <c r="R136" s="398"/>
      <c r="S136" s="265"/>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row>
    <row r="137" spans="1:3461" ht="351.75" customHeight="1" x14ac:dyDescent="0.35">
      <c r="A137" s="263"/>
      <c r="B137" s="265"/>
      <c r="C137" s="1534" t="s">
        <v>78</v>
      </c>
      <c r="D137" s="1534"/>
      <c r="E137" s="1534"/>
      <c r="F137" s="1534"/>
      <c r="G137" s="1534"/>
      <c r="H137" s="1534"/>
      <c r="I137" s="1534"/>
      <c r="J137" s="1534"/>
      <c r="K137" s="1534"/>
      <c r="L137" s="1534"/>
      <c r="M137" s="1534"/>
      <c r="N137" s="1534"/>
      <c r="O137" s="1534"/>
      <c r="P137" s="1534"/>
      <c r="Q137" s="1534"/>
      <c r="R137" s="1534"/>
      <c r="S137" s="265"/>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row>
    <row r="138" spans="1:3461" x14ac:dyDescent="0.35">
      <c r="A138" s="263"/>
      <c r="B138" s="272"/>
      <c r="C138" s="279"/>
      <c r="D138" s="280"/>
      <c r="E138" s="280"/>
      <c r="F138" s="280"/>
      <c r="G138" s="280"/>
      <c r="H138" s="280"/>
      <c r="I138" s="280"/>
      <c r="J138" s="280"/>
      <c r="K138" s="280"/>
      <c r="L138" s="280"/>
      <c r="M138" s="279"/>
      <c r="N138" s="279"/>
      <c r="O138" s="279"/>
      <c r="P138" s="279"/>
      <c r="Q138" s="279"/>
      <c r="R138" s="279"/>
      <c r="S138" s="265"/>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263"/>
      <c r="AS138" s="263"/>
      <c r="AT138" s="263"/>
      <c r="AU138" s="263"/>
      <c r="AV138" s="263"/>
      <c r="AW138" s="263"/>
      <c r="AX138" s="263"/>
      <c r="AY138" s="263"/>
    </row>
    <row r="139" spans="1:3461" ht="15.75" customHeight="1" x14ac:dyDescent="0.35">
      <c r="A139" s="263"/>
      <c r="B139" s="265"/>
      <c r="C139" s="271"/>
      <c r="D139" s="271"/>
      <c r="E139" s="271"/>
      <c r="F139" s="271"/>
      <c r="G139" s="271"/>
      <c r="H139" s="271"/>
      <c r="I139" s="271"/>
      <c r="J139" s="271"/>
      <c r="K139" s="271"/>
      <c r="L139" s="271"/>
      <c r="M139" s="400"/>
      <c r="N139" s="400"/>
      <c r="O139" s="400"/>
      <c r="P139" s="400"/>
      <c r="Q139" s="400"/>
      <c r="R139" s="400"/>
      <c r="S139" s="265"/>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row>
    <row r="140" spans="1:3461" ht="15.75" customHeight="1" x14ac:dyDescent="0.35">
      <c r="A140" s="263"/>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row>
    <row r="141" spans="1:3461" s="1139" customFormat="1" ht="156.75" customHeight="1" x14ac:dyDescent="0.35">
      <c r="A141" s="263"/>
      <c r="B141" s="265"/>
      <c r="C141" s="1531" t="s">
        <v>79</v>
      </c>
      <c r="D141" s="1532"/>
      <c r="E141" s="1532"/>
      <c r="F141" s="1532"/>
      <c r="G141" s="1532"/>
      <c r="H141" s="1532"/>
      <c r="I141" s="1532"/>
      <c r="J141" s="1532"/>
      <c r="K141" s="1532"/>
      <c r="L141" s="1532"/>
      <c r="M141" s="1532"/>
      <c r="N141" s="1532"/>
      <c r="O141" s="1532"/>
      <c r="P141" s="1532"/>
      <c r="Q141" s="1532"/>
      <c r="R141" s="1532"/>
      <c r="S141" s="265"/>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263"/>
      <c r="AS141" s="263"/>
      <c r="AT141" s="263"/>
      <c r="AU141" s="263"/>
      <c r="AV141" s="263"/>
      <c r="AW141" s="263"/>
      <c r="AX141" s="263"/>
      <c r="AY141" s="263"/>
      <c r="AZ141" s="263"/>
      <c r="BA141" s="263"/>
      <c r="BB141" s="263"/>
      <c r="BC141" s="263"/>
      <c r="BD141" s="263"/>
      <c r="BE141" s="263"/>
      <c r="BF141" s="263"/>
      <c r="BG141" s="263"/>
      <c r="BH141" s="263"/>
      <c r="BI141" s="263"/>
      <c r="BJ141" s="263"/>
      <c r="BK141" s="263"/>
      <c r="BL141" s="263"/>
      <c r="BM141" s="263"/>
      <c r="BN141" s="263"/>
      <c r="BO141" s="263"/>
      <c r="BP141" s="263"/>
      <c r="BQ141" s="263"/>
      <c r="BR141" s="263"/>
      <c r="BS141" s="263"/>
      <c r="BT141" s="263"/>
      <c r="BU141" s="263"/>
      <c r="BV141" s="263"/>
      <c r="BW141" s="263"/>
      <c r="BX141" s="263"/>
      <c r="BY141" s="263"/>
      <c r="BZ141" s="263"/>
      <c r="CA141" s="263"/>
      <c r="CB141" s="263"/>
      <c r="CC141" s="263"/>
      <c r="CD141" s="263"/>
      <c r="CE141" s="263"/>
      <c r="CF141" s="263"/>
      <c r="CG141" s="263"/>
      <c r="CH141" s="263"/>
      <c r="CI141" s="263"/>
      <c r="CJ141" s="263"/>
      <c r="CK141" s="263"/>
      <c r="CL141" s="263"/>
      <c r="CM141" s="263"/>
      <c r="CN141" s="263"/>
      <c r="CO141" s="263"/>
      <c r="CP141" s="263"/>
      <c r="CQ141" s="263"/>
      <c r="CR141" s="263"/>
      <c r="CS141" s="263"/>
      <c r="CT141" s="263"/>
      <c r="CU141" s="263"/>
      <c r="CV141" s="263"/>
      <c r="CW141" s="263"/>
      <c r="CX141" s="263"/>
      <c r="CY141" s="263"/>
      <c r="CZ141" s="263"/>
      <c r="DA141" s="263"/>
      <c r="DB141" s="263"/>
      <c r="DC141" s="263"/>
      <c r="DD141" s="263"/>
      <c r="DE141" s="263"/>
      <c r="DF141" s="263"/>
      <c r="DG141" s="263"/>
      <c r="DH141" s="263"/>
      <c r="DI141" s="263"/>
      <c r="DJ141" s="263"/>
      <c r="DK141" s="263"/>
      <c r="DL141" s="263"/>
      <c r="DM141" s="263"/>
      <c r="DN141" s="263"/>
      <c r="DO141" s="263"/>
      <c r="DP141" s="263"/>
      <c r="DQ141" s="263"/>
      <c r="DR141" s="263"/>
      <c r="DS141" s="263"/>
      <c r="DT141" s="263"/>
      <c r="DU141" s="263"/>
      <c r="DV141" s="263"/>
      <c r="DW141" s="263"/>
      <c r="DX141" s="263"/>
      <c r="DY141" s="263"/>
      <c r="DZ141" s="263"/>
      <c r="EA141" s="263"/>
      <c r="EB141" s="263"/>
      <c r="EC141" s="263"/>
      <c r="ED141" s="263"/>
      <c r="EE141" s="263"/>
      <c r="EF141" s="263"/>
      <c r="EG141" s="263"/>
      <c r="EH141" s="263"/>
      <c r="EI141" s="263"/>
      <c r="EJ141" s="263"/>
      <c r="EK141" s="263"/>
      <c r="EL141" s="263"/>
      <c r="EM141" s="263"/>
      <c r="EN141" s="263"/>
      <c r="EO141" s="263"/>
      <c r="EP141" s="263"/>
      <c r="EQ141" s="263"/>
      <c r="ER141" s="263"/>
      <c r="ES141" s="263"/>
      <c r="ET141" s="263"/>
      <c r="EU141" s="263"/>
      <c r="EV141" s="263"/>
      <c r="EW141" s="263"/>
      <c r="EX141" s="263"/>
      <c r="EY141" s="263"/>
      <c r="EZ141" s="263"/>
      <c r="FA141" s="263"/>
      <c r="FB141" s="263"/>
      <c r="FC141" s="263"/>
      <c r="FD141" s="263"/>
      <c r="FE141" s="263"/>
      <c r="FF141" s="263"/>
      <c r="FG141" s="263"/>
      <c r="FH141" s="263"/>
      <c r="FI141" s="263"/>
      <c r="FJ141" s="263"/>
      <c r="FK141" s="263"/>
      <c r="FL141" s="263"/>
      <c r="FM141" s="263"/>
      <c r="FN141" s="263"/>
      <c r="FO141" s="263"/>
      <c r="FP141" s="263"/>
      <c r="FQ141" s="263"/>
      <c r="FR141" s="263"/>
      <c r="FS141" s="263"/>
      <c r="FT141" s="263"/>
      <c r="FU141" s="263"/>
      <c r="FV141" s="263"/>
      <c r="FW141" s="263"/>
      <c r="FX141" s="263"/>
      <c r="FY141" s="263"/>
      <c r="FZ141" s="263"/>
      <c r="GA141" s="263"/>
      <c r="GB141" s="263"/>
      <c r="GC141" s="263"/>
      <c r="GD141" s="263"/>
      <c r="GE141" s="263"/>
      <c r="GF141" s="263"/>
      <c r="GG141" s="263"/>
      <c r="GH141" s="263"/>
      <c r="GI141" s="263"/>
      <c r="GJ141" s="263"/>
      <c r="GK141" s="263"/>
      <c r="GL141" s="263"/>
      <c r="GM141" s="263"/>
      <c r="GN141" s="263"/>
      <c r="GO141" s="263"/>
      <c r="GP141" s="263"/>
      <c r="GQ141" s="263"/>
      <c r="GR141" s="263"/>
      <c r="GS141" s="263"/>
      <c r="GT141" s="263"/>
      <c r="GU141" s="263"/>
      <c r="GV141" s="263"/>
      <c r="GW141" s="263"/>
      <c r="GX141" s="263"/>
      <c r="GY141" s="263"/>
      <c r="GZ141" s="263"/>
      <c r="HA141" s="263"/>
      <c r="HB141" s="263"/>
      <c r="HC141" s="263"/>
      <c r="HD141" s="263"/>
      <c r="HE141" s="263"/>
      <c r="HF141" s="263"/>
      <c r="HG141" s="263"/>
      <c r="HH141" s="263"/>
      <c r="HI141" s="263"/>
      <c r="HJ141" s="263"/>
      <c r="HK141" s="263"/>
      <c r="HL141" s="263"/>
      <c r="HM141" s="263"/>
      <c r="HN141" s="263"/>
      <c r="HO141" s="263"/>
      <c r="HP141" s="263"/>
      <c r="HQ141" s="263"/>
      <c r="HR141" s="263"/>
      <c r="HS141" s="263"/>
      <c r="HT141" s="263"/>
      <c r="HU141" s="263"/>
      <c r="HV141" s="263"/>
      <c r="HW141" s="263"/>
      <c r="HX141" s="263"/>
      <c r="HY141" s="263"/>
      <c r="HZ141" s="263"/>
      <c r="IA141" s="263"/>
      <c r="IB141" s="263"/>
      <c r="IC141" s="263"/>
      <c r="ID141" s="263"/>
      <c r="IE141" s="263"/>
      <c r="IF141" s="263"/>
      <c r="IG141" s="263"/>
      <c r="IH141" s="263"/>
      <c r="II141" s="263"/>
      <c r="IJ141" s="263"/>
      <c r="IK141" s="263"/>
      <c r="IL141" s="263"/>
      <c r="IM141" s="263"/>
      <c r="IN141" s="263"/>
      <c r="IO141" s="263"/>
      <c r="IP141" s="263"/>
      <c r="IQ141" s="263"/>
      <c r="IR141" s="263"/>
      <c r="IS141" s="263"/>
      <c r="IT141" s="263"/>
      <c r="IU141" s="263"/>
      <c r="IV141" s="263"/>
      <c r="IW141" s="263"/>
      <c r="IX141" s="263"/>
      <c r="IY141" s="263"/>
      <c r="IZ141" s="263"/>
      <c r="JA141" s="263"/>
      <c r="JB141" s="263"/>
      <c r="JC141" s="263"/>
      <c r="JD141" s="263"/>
      <c r="JE141" s="263"/>
      <c r="JF141" s="263"/>
      <c r="JG141" s="263"/>
      <c r="JH141" s="263"/>
      <c r="JI141" s="263"/>
      <c r="JJ141" s="263"/>
      <c r="JK141" s="263"/>
      <c r="JL141" s="263"/>
      <c r="JM141" s="263"/>
      <c r="JN141" s="263"/>
      <c r="JO141" s="263"/>
      <c r="JP141" s="263"/>
      <c r="JQ141" s="263"/>
      <c r="JR141" s="263"/>
      <c r="JS141" s="263"/>
      <c r="JT141" s="263"/>
      <c r="JU141" s="263"/>
      <c r="JV141" s="263"/>
      <c r="JW141" s="263"/>
      <c r="JX141" s="263"/>
      <c r="JY141" s="263"/>
      <c r="JZ141" s="263"/>
      <c r="KA141" s="263"/>
      <c r="KB141" s="263"/>
      <c r="KC141" s="263"/>
      <c r="KD141" s="263"/>
      <c r="KE141" s="263"/>
      <c r="KF141" s="263"/>
      <c r="KG141" s="263"/>
      <c r="KH141" s="263"/>
      <c r="KI141" s="263"/>
      <c r="KJ141" s="263"/>
      <c r="KK141" s="263"/>
      <c r="KL141" s="263"/>
      <c r="KM141" s="263"/>
      <c r="KN141" s="263"/>
      <c r="KO141" s="263"/>
      <c r="KP141" s="263"/>
      <c r="KQ141" s="263"/>
      <c r="KR141" s="263"/>
      <c r="KS141" s="263"/>
      <c r="KT141" s="263"/>
      <c r="KU141" s="263"/>
      <c r="KV141" s="263"/>
      <c r="KW141" s="263"/>
      <c r="KX141" s="263"/>
      <c r="KY141" s="263"/>
      <c r="KZ141" s="263"/>
      <c r="LA141" s="263"/>
      <c r="LB141" s="263"/>
      <c r="LC141" s="263"/>
      <c r="LD141" s="263"/>
      <c r="LE141" s="263"/>
      <c r="LF141" s="263"/>
      <c r="LG141" s="263"/>
      <c r="LH141" s="263"/>
      <c r="LI141" s="263"/>
      <c r="LJ141" s="263"/>
      <c r="LK141" s="263"/>
      <c r="LL141" s="263"/>
      <c r="LM141" s="263"/>
      <c r="LN141" s="263"/>
      <c r="LO141" s="263"/>
      <c r="LP141" s="263"/>
      <c r="LQ141" s="263"/>
      <c r="LR141" s="263"/>
      <c r="LS141" s="263"/>
      <c r="LT141" s="263"/>
      <c r="LU141" s="263"/>
      <c r="LV141" s="263"/>
      <c r="LW141" s="263"/>
      <c r="LX141" s="263"/>
      <c r="LY141" s="263"/>
      <c r="LZ141" s="263"/>
      <c r="MA141" s="263"/>
      <c r="MB141" s="263"/>
      <c r="MC141" s="263"/>
      <c r="MD141" s="263"/>
      <c r="ME141" s="263"/>
      <c r="MF141" s="263"/>
      <c r="MG141" s="263"/>
      <c r="MH141" s="263"/>
      <c r="MI141" s="263"/>
      <c r="MJ141" s="263"/>
      <c r="MK141" s="263"/>
      <c r="ML141" s="263"/>
      <c r="MM141" s="263"/>
      <c r="MN141" s="263"/>
      <c r="MO141" s="263"/>
      <c r="MP141" s="263"/>
      <c r="MQ141" s="263"/>
      <c r="MR141" s="263"/>
      <c r="MS141" s="263"/>
      <c r="MT141" s="263"/>
      <c r="MU141" s="263"/>
      <c r="MV141" s="263"/>
      <c r="MW141" s="263"/>
      <c r="MX141" s="263"/>
      <c r="MY141" s="263"/>
      <c r="MZ141" s="263"/>
      <c r="NA141" s="263"/>
      <c r="NB141" s="263"/>
      <c r="NC141" s="263"/>
      <c r="ND141" s="263"/>
      <c r="NE141" s="263"/>
      <c r="NF141" s="263"/>
      <c r="NG141" s="263"/>
      <c r="NH141" s="263"/>
      <c r="NI141" s="263"/>
      <c r="NJ141" s="263"/>
      <c r="NK141" s="263"/>
      <c r="NL141" s="263"/>
      <c r="NM141" s="263"/>
      <c r="NN141" s="263"/>
      <c r="NO141" s="263"/>
      <c r="NP141" s="263"/>
      <c r="NQ141" s="263"/>
      <c r="NR141" s="263"/>
      <c r="NS141" s="263"/>
      <c r="NT141" s="263"/>
      <c r="NU141" s="263"/>
      <c r="NV141" s="263"/>
      <c r="NW141" s="263"/>
      <c r="NX141" s="263"/>
      <c r="NY141" s="263"/>
      <c r="NZ141" s="263"/>
      <c r="OA141" s="263"/>
      <c r="OB141" s="263"/>
      <c r="OC141" s="263"/>
      <c r="OD141" s="263"/>
      <c r="OE141" s="263"/>
      <c r="OF141" s="263"/>
      <c r="OG141" s="263"/>
      <c r="OH141" s="263"/>
      <c r="OI141" s="263"/>
      <c r="OJ141" s="263"/>
      <c r="OK141" s="263"/>
      <c r="OL141" s="263"/>
      <c r="OM141" s="263"/>
      <c r="ON141" s="263"/>
      <c r="OO141" s="263"/>
      <c r="OP141" s="263"/>
      <c r="OQ141" s="263"/>
      <c r="OR141" s="263"/>
      <c r="OS141" s="263"/>
      <c r="OT141" s="263"/>
      <c r="OU141" s="263"/>
      <c r="OV141" s="263"/>
      <c r="OW141" s="263"/>
      <c r="OX141" s="263"/>
      <c r="OY141" s="263"/>
      <c r="OZ141" s="263"/>
      <c r="PA141" s="263"/>
      <c r="PB141" s="263"/>
      <c r="PC141" s="263"/>
      <c r="PD141" s="263"/>
      <c r="PE141" s="263"/>
      <c r="PF141" s="263"/>
      <c r="PG141" s="263"/>
      <c r="PH141" s="263"/>
      <c r="PI141" s="263"/>
      <c r="PJ141" s="263"/>
      <c r="PK141" s="263"/>
      <c r="PL141" s="263"/>
      <c r="PM141" s="263"/>
      <c r="PN141" s="263"/>
      <c r="PO141" s="263"/>
      <c r="PP141" s="263"/>
      <c r="PQ141" s="263"/>
      <c r="PR141" s="263"/>
      <c r="PS141" s="263"/>
      <c r="PT141" s="263"/>
      <c r="PU141" s="263"/>
      <c r="PV141" s="263"/>
      <c r="PW141" s="263"/>
      <c r="PX141" s="263"/>
      <c r="PY141" s="263"/>
      <c r="PZ141" s="263"/>
      <c r="QA141" s="263"/>
      <c r="QB141" s="263"/>
      <c r="QC141" s="263"/>
      <c r="QD141" s="263"/>
      <c r="QE141" s="263"/>
      <c r="QF141" s="263"/>
      <c r="QG141" s="263"/>
      <c r="QH141" s="263"/>
      <c r="QI141" s="263"/>
      <c r="QJ141" s="263"/>
      <c r="QK141" s="263"/>
      <c r="QL141" s="263"/>
      <c r="QM141" s="263"/>
      <c r="QN141" s="263"/>
      <c r="QO141" s="263"/>
      <c r="QP141" s="263"/>
      <c r="QQ141" s="263"/>
      <c r="QR141" s="263"/>
      <c r="QS141" s="263"/>
      <c r="QT141" s="263"/>
      <c r="QU141" s="263"/>
      <c r="QV141" s="263"/>
      <c r="QW141" s="263"/>
      <c r="QX141" s="263"/>
      <c r="QY141" s="263"/>
      <c r="QZ141" s="263"/>
      <c r="RA141" s="263"/>
      <c r="RB141" s="263"/>
      <c r="RC141" s="263"/>
      <c r="RD141" s="263"/>
      <c r="RE141" s="263"/>
      <c r="RF141" s="263"/>
      <c r="RG141" s="263"/>
      <c r="RH141" s="263"/>
      <c r="RI141" s="263"/>
      <c r="RJ141" s="263"/>
      <c r="RK141" s="263"/>
      <c r="RL141" s="263"/>
      <c r="RM141" s="263"/>
      <c r="RN141" s="263"/>
      <c r="RO141" s="263"/>
      <c r="RP141" s="263"/>
      <c r="RQ141" s="263"/>
      <c r="RR141" s="263"/>
      <c r="RS141" s="263"/>
      <c r="RT141" s="263"/>
      <c r="RU141" s="263"/>
      <c r="RV141" s="263"/>
      <c r="RW141" s="263"/>
      <c r="RX141" s="263"/>
      <c r="RY141" s="263"/>
      <c r="RZ141" s="263"/>
      <c r="SA141" s="263"/>
      <c r="SB141" s="263"/>
      <c r="SC141" s="263"/>
      <c r="SD141" s="263"/>
      <c r="SE141" s="263"/>
      <c r="SF141" s="263"/>
      <c r="SG141" s="263"/>
      <c r="SH141" s="263"/>
      <c r="SI141" s="263"/>
      <c r="SJ141" s="263"/>
      <c r="SK141" s="263"/>
      <c r="SL141" s="263"/>
      <c r="SM141" s="263"/>
      <c r="SN141" s="263"/>
      <c r="SO141" s="263"/>
      <c r="SP141" s="263"/>
      <c r="SQ141" s="263"/>
      <c r="SR141" s="263"/>
      <c r="SS141" s="263"/>
      <c r="ST141" s="263"/>
      <c r="SU141" s="263"/>
      <c r="SV141" s="263"/>
      <c r="SW141" s="263"/>
      <c r="SX141" s="263"/>
      <c r="SY141" s="263"/>
      <c r="SZ141" s="263"/>
      <c r="TA141" s="263"/>
      <c r="TB141" s="263"/>
      <c r="TC141" s="263"/>
      <c r="TD141" s="263"/>
      <c r="TE141" s="263"/>
      <c r="TF141" s="263"/>
      <c r="TG141" s="263"/>
      <c r="TH141" s="263"/>
      <c r="TI141" s="263"/>
      <c r="TJ141" s="263"/>
      <c r="TK141" s="263"/>
      <c r="TL141" s="263"/>
      <c r="TM141" s="263"/>
      <c r="TN141" s="263"/>
      <c r="TO141" s="263"/>
      <c r="TP141" s="263"/>
      <c r="TQ141" s="263"/>
      <c r="TR141" s="263"/>
      <c r="TS141" s="263"/>
      <c r="TT141" s="263"/>
      <c r="TU141" s="263"/>
      <c r="TV141" s="263"/>
      <c r="TW141" s="263"/>
      <c r="TX141" s="263"/>
      <c r="TY141" s="263"/>
      <c r="TZ141" s="263"/>
      <c r="UA141" s="263"/>
      <c r="UB141" s="263"/>
      <c r="UC141" s="263"/>
      <c r="UD141" s="263"/>
      <c r="UE141" s="263"/>
      <c r="UF141" s="263"/>
      <c r="UG141" s="263"/>
      <c r="UH141" s="263"/>
      <c r="UI141" s="263"/>
      <c r="UJ141" s="263"/>
      <c r="UK141" s="263"/>
      <c r="UL141" s="263"/>
      <c r="UM141" s="263"/>
      <c r="UN141" s="263"/>
      <c r="UO141" s="263"/>
      <c r="UP141" s="263"/>
      <c r="UQ141" s="263"/>
      <c r="UR141" s="263"/>
      <c r="US141" s="263"/>
      <c r="UT141" s="263"/>
      <c r="UU141" s="263"/>
      <c r="UV141" s="263"/>
      <c r="UW141" s="263"/>
      <c r="UX141" s="263"/>
      <c r="UY141" s="263"/>
      <c r="UZ141" s="263"/>
      <c r="VA141" s="263"/>
      <c r="VB141" s="263"/>
      <c r="VC141" s="263"/>
      <c r="VD141" s="263"/>
      <c r="VE141" s="263"/>
      <c r="VF141" s="263"/>
      <c r="VG141" s="263"/>
      <c r="VH141" s="263"/>
      <c r="VI141" s="263"/>
      <c r="VJ141" s="263"/>
      <c r="VK141" s="263"/>
      <c r="VL141" s="263"/>
      <c r="VM141" s="263"/>
      <c r="VN141" s="263"/>
      <c r="VO141" s="263"/>
      <c r="VP141" s="263"/>
      <c r="VQ141" s="263"/>
      <c r="VR141" s="263"/>
      <c r="VS141" s="263"/>
      <c r="VT141" s="263"/>
      <c r="VU141" s="263"/>
      <c r="VV141" s="263"/>
      <c r="VW141" s="263"/>
      <c r="VX141" s="263"/>
      <c r="VY141" s="263"/>
      <c r="VZ141" s="263"/>
      <c r="WA141" s="263"/>
      <c r="WB141" s="263"/>
      <c r="WC141" s="263"/>
      <c r="WD141" s="263"/>
      <c r="WE141" s="263"/>
      <c r="WF141" s="263"/>
      <c r="WG141" s="263"/>
      <c r="WH141" s="263"/>
      <c r="WI141" s="263"/>
      <c r="WJ141" s="263"/>
      <c r="WK141" s="263"/>
      <c r="WL141" s="263"/>
      <c r="WM141" s="263"/>
      <c r="WN141" s="263"/>
      <c r="WO141" s="263"/>
      <c r="WP141" s="263"/>
      <c r="WQ141" s="263"/>
      <c r="WR141" s="263"/>
      <c r="WS141" s="263"/>
      <c r="WT141" s="263"/>
      <c r="WU141" s="263"/>
      <c r="WV141" s="263"/>
      <c r="WW141" s="263"/>
      <c r="WX141" s="263"/>
      <c r="WY141" s="263"/>
      <c r="WZ141" s="263"/>
      <c r="XA141" s="263"/>
      <c r="XB141" s="263"/>
      <c r="XC141" s="263"/>
      <c r="XD141" s="263"/>
      <c r="XE141" s="263"/>
      <c r="XF141" s="263"/>
      <c r="XG141" s="263"/>
      <c r="XH141" s="263"/>
      <c r="XI141" s="263"/>
      <c r="XJ141" s="263"/>
      <c r="XK141" s="263"/>
      <c r="XL141" s="263"/>
      <c r="XM141" s="263"/>
      <c r="XN141" s="263"/>
      <c r="XO141" s="263"/>
      <c r="XP141" s="263"/>
      <c r="XQ141" s="263"/>
      <c r="XR141" s="263"/>
      <c r="XS141" s="263"/>
      <c r="XT141" s="263"/>
      <c r="XU141" s="263"/>
      <c r="XV141" s="263"/>
      <c r="XW141" s="263"/>
      <c r="XX141" s="263"/>
      <c r="XY141" s="263"/>
      <c r="XZ141" s="263"/>
      <c r="YA141" s="263"/>
      <c r="YB141" s="263"/>
      <c r="YC141" s="263"/>
      <c r="YD141" s="263"/>
      <c r="YE141" s="263"/>
      <c r="YF141" s="263"/>
      <c r="YG141" s="263"/>
      <c r="YH141" s="263"/>
      <c r="YI141" s="263"/>
      <c r="YJ141" s="263"/>
      <c r="YK141" s="263"/>
      <c r="YL141" s="263"/>
      <c r="YM141" s="263"/>
      <c r="YN141" s="263"/>
      <c r="YO141" s="263"/>
      <c r="YP141" s="263"/>
      <c r="YQ141" s="263"/>
      <c r="YR141" s="263"/>
      <c r="YS141" s="263"/>
      <c r="YT141" s="263"/>
      <c r="YU141" s="263"/>
      <c r="YV141" s="263"/>
      <c r="YW141" s="263"/>
      <c r="YX141" s="263"/>
      <c r="YY141" s="263"/>
      <c r="YZ141" s="263"/>
      <c r="ZA141" s="263"/>
      <c r="ZB141" s="263"/>
      <c r="ZC141" s="263"/>
      <c r="ZD141" s="263"/>
      <c r="ZE141" s="263"/>
      <c r="ZF141" s="263"/>
      <c r="ZG141" s="263"/>
      <c r="ZH141" s="263"/>
      <c r="ZI141" s="263"/>
      <c r="ZJ141" s="263"/>
      <c r="ZK141" s="263"/>
      <c r="ZL141" s="263"/>
      <c r="ZM141" s="263"/>
      <c r="ZN141" s="263"/>
      <c r="ZO141" s="263"/>
      <c r="ZP141" s="263"/>
      <c r="ZQ141" s="263"/>
      <c r="ZR141" s="263"/>
      <c r="ZS141" s="263"/>
      <c r="ZT141" s="263"/>
      <c r="ZU141" s="263"/>
      <c r="ZV141" s="263"/>
      <c r="ZW141" s="263"/>
      <c r="ZX141" s="263"/>
      <c r="ZY141" s="263"/>
      <c r="ZZ141" s="263"/>
      <c r="AAA141" s="263"/>
      <c r="AAB141" s="263"/>
      <c r="AAC141" s="263"/>
      <c r="AAD141" s="263"/>
      <c r="AAE141" s="263"/>
      <c r="AAF141" s="263"/>
      <c r="AAG141" s="263"/>
      <c r="AAH141" s="263"/>
      <c r="AAI141" s="263"/>
      <c r="AAJ141" s="263"/>
      <c r="AAK141" s="263"/>
      <c r="AAL141" s="263"/>
      <c r="AAM141" s="263"/>
      <c r="AAN141" s="263"/>
      <c r="AAO141" s="263"/>
      <c r="AAP141" s="263"/>
      <c r="AAQ141" s="263"/>
      <c r="AAR141" s="263"/>
      <c r="AAS141" s="263"/>
      <c r="AAT141" s="263"/>
      <c r="AAU141" s="263"/>
      <c r="AAV141" s="263"/>
      <c r="AAW141" s="263"/>
      <c r="AAX141" s="263"/>
      <c r="AAY141" s="263"/>
      <c r="AAZ141" s="263"/>
      <c r="ABA141" s="263"/>
      <c r="ABB141" s="263"/>
      <c r="ABC141" s="263"/>
      <c r="ABD141" s="263"/>
      <c r="ABE141" s="263"/>
      <c r="ABF141" s="263"/>
      <c r="ABG141" s="263"/>
      <c r="ABH141" s="263"/>
      <c r="ABI141" s="263"/>
      <c r="ABJ141" s="263"/>
      <c r="ABK141" s="263"/>
      <c r="ABL141" s="263"/>
      <c r="ABM141" s="263"/>
      <c r="ABN141" s="263"/>
      <c r="ABO141" s="263"/>
      <c r="ABP141" s="263"/>
      <c r="ABQ141" s="263"/>
      <c r="ABR141" s="263"/>
      <c r="ABS141" s="263"/>
      <c r="ABT141" s="263"/>
      <c r="ABU141" s="263"/>
      <c r="ABV141" s="263"/>
      <c r="ABW141" s="263"/>
      <c r="ABX141" s="263"/>
      <c r="ABY141" s="263"/>
      <c r="ABZ141" s="263"/>
      <c r="ACA141" s="263"/>
      <c r="ACB141" s="263"/>
      <c r="ACC141" s="263"/>
      <c r="ACD141" s="263"/>
      <c r="ACE141" s="263"/>
      <c r="ACF141" s="263"/>
      <c r="ACG141" s="263"/>
      <c r="ACH141" s="263"/>
      <c r="ACI141" s="263"/>
      <c r="ACJ141" s="263"/>
      <c r="ACK141" s="263"/>
      <c r="ACL141" s="263"/>
      <c r="ACM141" s="263"/>
      <c r="ACN141" s="263"/>
      <c r="ACO141" s="263"/>
      <c r="ACP141" s="263"/>
      <c r="ACQ141" s="263"/>
      <c r="ACR141" s="263"/>
      <c r="ACS141" s="263"/>
      <c r="ACT141" s="263"/>
      <c r="ACU141" s="263"/>
      <c r="ACV141" s="263"/>
      <c r="ACW141" s="263"/>
      <c r="ACX141" s="263"/>
      <c r="ACY141" s="263"/>
      <c r="ACZ141" s="263"/>
      <c r="ADA141" s="263"/>
      <c r="ADB141" s="263"/>
      <c r="ADC141" s="263"/>
      <c r="ADD141" s="263"/>
      <c r="ADE141" s="263"/>
      <c r="ADF141" s="263"/>
      <c r="ADG141" s="263"/>
      <c r="ADH141" s="263"/>
      <c r="ADI141" s="263"/>
      <c r="ADJ141" s="263"/>
      <c r="ADK141" s="263"/>
      <c r="ADL141" s="263"/>
      <c r="ADM141" s="263"/>
      <c r="ADN141" s="263"/>
      <c r="ADO141" s="263"/>
      <c r="ADP141" s="263"/>
      <c r="ADQ141" s="263"/>
      <c r="ADR141" s="263"/>
      <c r="ADS141" s="263"/>
      <c r="ADT141" s="263"/>
      <c r="ADU141" s="263"/>
      <c r="ADV141" s="263"/>
      <c r="ADW141" s="263"/>
      <c r="ADX141" s="263"/>
      <c r="ADY141" s="263"/>
      <c r="ADZ141" s="263"/>
      <c r="AEA141" s="263"/>
      <c r="AEB141" s="263"/>
      <c r="AEC141" s="263"/>
      <c r="AED141" s="263"/>
      <c r="AEE141" s="263"/>
      <c r="AEF141" s="263"/>
      <c r="AEG141" s="263"/>
      <c r="AEH141" s="263"/>
      <c r="AEI141" s="263"/>
      <c r="AEJ141" s="263"/>
      <c r="AEK141" s="263"/>
      <c r="AEL141" s="263"/>
      <c r="AEM141" s="263"/>
      <c r="AEN141" s="263"/>
      <c r="AEO141" s="263"/>
      <c r="AEP141" s="263"/>
      <c r="AEQ141" s="263"/>
      <c r="AER141" s="263"/>
      <c r="AES141" s="263"/>
      <c r="AET141" s="263"/>
      <c r="AEU141" s="263"/>
      <c r="AEV141" s="263"/>
      <c r="AEW141" s="263"/>
      <c r="AEX141" s="263"/>
      <c r="AEY141" s="263"/>
      <c r="AEZ141" s="263"/>
      <c r="AFA141" s="263"/>
      <c r="AFB141" s="263"/>
      <c r="AFC141" s="263"/>
      <c r="AFD141" s="263"/>
      <c r="AFE141" s="263"/>
      <c r="AFF141" s="263"/>
      <c r="AFG141" s="263"/>
      <c r="AFH141" s="263"/>
      <c r="AFI141" s="263"/>
      <c r="AFJ141" s="263"/>
      <c r="AFK141" s="263"/>
      <c r="AFL141" s="263"/>
      <c r="AFM141" s="263"/>
      <c r="AFN141" s="263"/>
      <c r="AFO141" s="263"/>
      <c r="AFP141" s="263"/>
      <c r="AFQ141" s="263"/>
      <c r="AFR141" s="263"/>
      <c r="AFS141" s="263"/>
      <c r="AFT141" s="263"/>
      <c r="AFU141" s="263"/>
      <c r="AFV141" s="263"/>
      <c r="AFW141" s="263"/>
      <c r="AFX141" s="263"/>
      <c r="AFY141" s="263"/>
      <c r="AFZ141" s="263"/>
      <c r="AGA141" s="263"/>
      <c r="AGB141" s="263"/>
      <c r="AGC141" s="263"/>
      <c r="AGD141" s="263"/>
      <c r="AGE141" s="263"/>
      <c r="AGF141" s="263"/>
      <c r="AGG141" s="263"/>
      <c r="AGH141" s="263"/>
      <c r="AGI141" s="263"/>
      <c r="AGJ141" s="263"/>
      <c r="AGK141" s="263"/>
      <c r="AGL141" s="263"/>
      <c r="AGM141" s="263"/>
      <c r="AGN141" s="263"/>
      <c r="AGO141" s="263"/>
      <c r="AGP141" s="263"/>
      <c r="AGQ141" s="263"/>
      <c r="AGR141" s="263"/>
      <c r="AGS141" s="263"/>
      <c r="AGT141" s="263"/>
      <c r="AGU141" s="263"/>
      <c r="AGV141" s="263"/>
      <c r="AGW141" s="263"/>
      <c r="AGX141" s="263"/>
      <c r="AGY141" s="263"/>
      <c r="AGZ141" s="263"/>
      <c r="AHA141" s="263"/>
      <c r="AHB141" s="263"/>
      <c r="AHC141" s="263"/>
      <c r="AHD141" s="263"/>
      <c r="AHE141" s="263"/>
      <c r="AHF141" s="263"/>
      <c r="AHG141" s="263"/>
      <c r="AHH141" s="263"/>
      <c r="AHI141" s="263"/>
      <c r="AHJ141" s="263"/>
      <c r="AHK141" s="263"/>
      <c r="AHL141" s="263"/>
      <c r="AHM141" s="263"/>
      <c r="AHN141" s="263"/>
      <c r="AHO141" s="263"/>
      <c r="AHP141" s="263"/>
      <c r="AHQ141" s="263"/>
      <c r="AHR141" s="263"/>
      <c r="AHS141" s="263"/>
      <c r="AHT141" s="263"/>
      <c r="AHU141" s="263"/>
      <c r="AHV141" s="263"/>
      <c r="AHW141" s="263"/>
      <c r="AHX141" s="263"/>
      <c r="AHY141" s="263"/>
      <c r="AHZ141" s="263"/>
      <c r="AIA141" s="263"/>
      <c r="AIB141" s="263"/>
      <c r="AIC141" s="263"/>
      <c r="AID141" s="263"/>
      <c r="AIE141" s="263"/>
      <c r="AIF141" s="263"/>
      <c r="AIG141" s="263"/>
      <c r="AIH141" s="263"/>
      <c r="AII141" s="263"/>
      <c r="AIJ141" s="263"/>
      <c r="AIK141" s="263"/>
      <c r="AIL141" s="263"/>
      <c r="AIM141" s="263"/>
      <c r="AIN141" s="263"/>
      <c r="AIO141" s="263"/>
      <c r="AIP141" s="263"/>
      <c r="AIQ141" s="263"/>
      <c r="AIR141" s="263"/>
      <c r="AIS141" s="263"/>
      <c r="AIT141" s="263"/>
      <c r="AIU141" s="263"/>
      <c r="AIV141" s="263"/>
      <c r="AIW141" s="263"/>
      <c r="AIX141" s="263"/>
      <c r="AIY141" s="263"/>
      <c r="AIZ141" s="263"/>
      <c r="AJA141" s="263"/>
      <c r="AJB141" s="263"/>
      <c r="AJC141" s="263"/>
      <c r="AJD141" s="263"/>
      <c r="AJE141" s="263"/>
      <c r="AJF141" s="263"/>
      <c r="AJG141" s="263"/>
      <c r="AJH141" s="263"/>
      <c r="AJI141" s="263"/>
      <c r="AJJ141" s="263"/>
      <c r="AJK141" s="263"/>
      <c r="AJL141" s="263"/>
      <c r="AJM141" s="263"/>
      <c r="AJN141" s="263"/>
      <c r="AJO141" s="263"/>
      <c r="AJP141" s="263"/>
      <c r="AJQ141" s="263"/>
      <c r="AJR141" s="263"/>
      <c r="AJS141" s="263"/>
      <c r="AJT141" s="263"/>
      <c r="AJU141" s="263"/>
      <c r="AJV141" s="263"/>
      <c r="AJW141" s="263"/>
      <c r="AJX141" s="263"/>
      <c r="AJY141" s="263"/>
      <c r="AJZ141" s="263"/>
      <c r="AKA141" s="263"/>
      <c r="AKB141" s="263"/>
      <c r="AKC141" s="263"/>
      <c r="AKD141" s="263"/>
      <c r="AKE141" s="263"/>
      <c r="AKF141" s="263"/>
      <c r="AKG141" s="263"/>
      <c r="AKH141" s="263"/>
      <c r="AKI141" s="263"/>
      <c r="AKJ141" s="263"/>
      <c r="AKK141" s="263"/>
      <c r="AKL141" s="263"/>
      <c r="AKM141" s="263"/>
      <c r="AKN141" s="263"/>
      <c r="AKO141" s="263"/>
      <c r="AKP141" s="263"/>
      <c r="AKQ141" s="263"/>
      <c r="AKR141" s="263"/>
      <c r="AKS141" s="263"/>
      <c r="AKT141" s="263"/>
      <c r="AKU141" s="263"/>
      <c r="AKV141" s="263"/>
      <c r="AKW141" s="263"/>
      <c r="AKX141" s="263"/>
      <c r="AKY141" s="263"/>
      <c r="AKZ141" s="263"/>
      <c r="ALA141" s="263"/>
      <c r="ALB141" s="263"/>
      <c r="ALC141" s="263"/>
      <c r="ALD141" s="263"/>
      <c r="ALE141" s="263"/>
      <c r="ALF141" s="263"/>
      <c r="ALG141" s="263"/>
      <c r="ALH141" s="263"/>
      <c r="ALI141" s="263"/>
      <c r="ALJ141" s="263"/>
      <c r="ALK141" s="263"/>
      <c r="ALL141" s="263"/>
      <c r="ALM141" s="263"/>
      <c r="ALN141" s="263"/>
      <c r="ALO141" s="263"/>
      <c r="ALP141" s="263"/>
      <c r="ALQ141" s="263"/>
      <c r="ALR141" s="263"/>
      <c r="ALS141" s="263"/>
      <c r="ALT141" s="263"/>
      <c r="ALU141" s="263"/>
      <c r="ALV141" s="263"/>
      <c r="ALW141" s="263"/>
      <c r="ALX141" s="263"/>
      <c r="ALY141" s="263"/>
      <c r="ALZ141" s="263"/>
      <c r="AMA141" s="263"/>
      <c r="AMB141" s="263"/>
      <c r="AMC141" s="263"/>
      <c r="AMD141" s="263"/>
      <c r="AME141" s="263"/>
      <c r="AMF141" s="263"/>
      <c r="AMG141" s="263"/>
      <c r="AMH141" s="263"/>
      <c r="AMI141" s="263"/>
      <c r="AMJ141" s="263"/>
      <c r="AMK141" s="263"/>
      <c r="AML141" s="263"/>
      <c r="AMM141" s="263"/>
      <c r="AMN141" s="263"/>
      <c r="AMO141" s="263"/>
      <c r="AMP141" s="263"/>
      <c r="AMQ141" s="263"/>
      <c r="AMR141" s="263"/>
      <c r="AMS141" s="263"/>
      <c r="AMT141" s="263"/>
      <c r="AMU141" s="263"/>
      <c r="AMV141" s="263"/>
      <c r="AMW141" s="263"/>
      <c r="AMX141" s="263"/>
      <c r="AMY141" s="263"/>
      <c r="AMZ141" s="263"/>
      <c r="ANA141" s="263"/>
      <c r="ANB141" s="263"/>
      <c r="ANC141" s="263"/>
      <c r="AND141" s="263"/>
      <c r="ANE141" s="263"/>
      <c r="ANF141" s="263"/>
      <c r="ANG141" s="263"/>
      <c r="ANH141" s="263"/>
      <c r="ANI141" s="263"/>
      <c r="ANJ141" s="263"/>
      <c r="ANK141" s="263"/>
      <c r="ANL141" s="263"/>
      <c r="ANM141" s="263"/>
      <c r="ANN141" s="263"/>
      <c r="ANO141" s="263"/>
      <c r="ANP141" s="263"/>
      <c r="ANQ141" s="263"/>
      <c r="ANR141" s="263"/>
      <c r="ANS141" s="263"/>
      <c r="ANT141" s="263"/>
      <c r="ANU141" s="263"/>
      <c r="ANV141" s="263"/>
      <c r="ANW141" s="263"/>
      <c r="ANX141" s="263"/>
      <c r="ANY141" s="263"/>
      <c r="ANZ141" s="263"/>
      <c r="AOA141" s="263"/>
      <c r="AOB141" s="263"/>
      <c r="AOC141" s="263"/>
      <c r="AOD141" s="263"/>
      <c r="AOE141" s="263"/>
      <c r="AOF141" s="263"/>
      <c r="AOG141" s="263"/>
      <c r="AOH141" s="263"/>
      <c r="AOI141" s="263"/>
      <c r="AOJ141" s="263"/>
      <c r="AOK141" s="263"/>
      <c r="AOL141" s="263"/>
      <c r="AOM141" s="263"/>
      <c r="AON141" s="263"/>
      <c r="AOO141" s="263"/>
      <c r="AOP141" s="263"/>
      <c r="AOQ141" s="263"/>
      <c r="AOR141" s="263"/>
      <c r="AOS141" s="263"/>
      <c r="AOT141" s="263"/>
      <c r="AOU141" s="263"/>
      <c r="AOV141" s="263"/>
      <c r="AOW141" s="263"/>
      <c r="AOX141" s="263"/>
      <c r="AOY141" s="263"/>
      <c r="AOZ141" s="263"/>
      <c r="APA141" s="263"/>
      <c r="APB141" s="263"/>
      <c r="APC141" s="263"/>
      <c r="APD141" s="263"/>
      <c r="APE141" s="263"/>
      <c r="APF141" s="263"/>
      <c r="APG141" s="263"/>
      <c r="APH141" s="263"/>
      <c r="API141" s="263"/>
      <c r="APJ141" s="263"/>
      <c r="APK141" s="263"/>
      <c r="APL141" s="263"/>
      <c r="APM141" s="263"/>
      <c r="APN141" s="263"/>
      <c r="APO141" s="263"/>
      <c r="APP141" s="263"/>
      <c r="APQ141" s="263"/>
      <c r="APR141" s="263"/>
      <c r="APS141" s="263"/>
      <c r="APT141" s="263"/>
      <c r="APU141" s="263"/>
      <c r="APV141" s="263"/>
      <c r="APW141" s="263"/>
      <c r="APX141" s="263"/>
      <c r="APY141" s="263"/>
      <c r="APZ141" s="263"/>
      <c r="AQA141" s="263"/>
      <c r="AQB141" s="263"/>
      <c r="AQC141" s="263"/>
      <c r="AQD141" s="263"/>
      <c r="AQE141" s="263"/>
      <c r="AQF141" s="263"/>
      <c r="AQG141" s="263"/>
      <c r="AQH141" s="263"/>
      <c r="AQI141" s="263"/>
      <c r="AQJ141" s="263"/>
      <c r="AQK141" s="263"/>
      <c r="AQL141" s="263"/>
      <c r="AQM141" s="263"/>
      <c r="AQN141" s="263"/>
      <c r="AQO141" s="263"/>
      <c r="AQP141" s="263"/>
      <c r="AQQ141" s="263"/>
      <c r="AQR141" s="263"/>
      <c r="AQS141" s="263"/>
      <c r="AQT141" s="263"/>
      <c r="AQU141" s="263"/>
      <c r="AQV141" s="263"/>
      <c r="AQW141" s="263"/>
      <c r="AQX141" s="263"/>
      <c r="AQY141" s="263"/>
      <c r="AQZ141" s="263"/>
      <c r="ARA141" s="263"/>
      <c r="ARB141" s="263"/>
      <c r="ARC141" s="263"/>
      <c r="ARD141" s="263"/>
      <c r="ARE141" s="263"/>
      <c r="ARF141" s="263"/>
      <c r="ARG141" s="263"/>
      <c r="ARH141" s="263"/>
      <c r="ARI141" s="263"/>
      <c r="ARJ141" s="263"/>
      <c r="ARK141" s="263"/>
      <c r="ARL141" s="263"/>
      <c r="ARM141" s="263"/>
      <c r="ARN141" s="263"/>
      <c r="ARO141" s="263"/>
      <c r="ARP141" s="263"/>
      <c r="ARQ141" s="263"/>
      <c r="ARR141" s="263"/>
      <c r="ARS141" s="263"/>
      <c r="ART141" s="263"/>
      <c r="ARU141" s="263"/>
      <c r="ARV141" s="263"/>
      <c r="ARW141" s="263"/>
      <c r="ARX141" s="263"/>
      <c r="ARY141" s="263"/>
      <c r="ARZ141" s="263"/>
      <c r="ASA141" s="263"/>
      <c r="ASB141" s="263"/>
      <c r="ASC141" s="263"/>
      <c r="ASD141" s="263"/>
      <c r="ASE141" s="263"/>
      <c r="ASF141" s="263"/>
      <c r="ASG141" s="263"/>
      <c r="ASH141" s="263"/>
      <c r="ASI141" s="263"/>
      <c r="ASJ141" s="263"/>
      <c r="ASK141" s="263"/>
      <c r="ASL141" s="263"/>
      <c r="ASM141" s="263"/>
      <c r="ASN141" s="263"/>
      <c r="ASO141" s="263"/>
      <c r="ASP141" s="263"/>
      <c r="ASQ141" s="263"/>
      <c r="ASR141" s="263"/>
      <c r="ASS141" s="263"/>
      <c r="AST141" s="263"/>
      <c r="ASU141" s="263"/>
      <c r="ASV141" s="263"/>
      <c r="ASW141" s="263"/>
      <c r="ASX141" s="263"/>
      <c r="ASY141" s="263"/>
      <c r="ASZ141" s="263"/>
      <c r="ATA141" s="263"/>
      <c r="ATB141" s="263"/>
      <c r="ATC141" s="263"/>
      <c r="ATD141" s="263"/>
      <c r="ATE141" s="263"/>
      <c r="ATF141" s="263"/>
      <c r="ATG141" s="263"/>
      <c r="ATH141" s="263"/>
      <c r="ATI141" s="263"/>
      <c r="ATJ141" s="263"/>
      <c r="ATK141" s="263"/>
      <c r="ATL141" s="263"/>
      <c r="ATM141" s="263"/>
      <c r="ATN141" s="263"/>
      <c r="ATO141" s="263"/>
      <c r="ATP141" s="263"/>
      <c r="ATQ141" s="263"/>
      <c r="ATR141" s="263"/>
      <c r="ATS141" s="263"/>
      <c r="ATT141" s="263"/>
      <c r="ATU141" s="263"/>
      <c r="ATV141" s="263"/>
      <c r="ATW141" s="263"/>
      <c r="ATX141" s="263"/>
      <c r="ATY141" s="263"/>
      <c r="ATZ141" s="263"/>
      <c r="AUA141" s="263"/>
      <c r="AUB141" s="263"/>
      <c r="AUC141" s="263"/>
      <c r="AUD141" s="263"/>
      <c r="AUE141" s="263"/>
      <c r="AUF141" s="263"/>
      <c r="AUG141" s="263"/>
      <c r="AUH141" s="263"/>
      <c r="AUI141" s="263"/>
      <c r="AUJ141" s="263"/>
      <c r="AUK141" s="263"/>
      <c r="AUL141" s="263"/>
      <c r="AUM141" s="263"/>
      <c r="AUN141" s="263"/>
      <c r="AUO141" s="263"/>
      <c r="AUP141" s="263"/>
      <c r="AUQ141" s="263"/>
      <c r="AUR141" s="263"/>
      <c r="AUS141" s="263"/>
      <c r="AUT141" s="263"/>
      <c r="AUU141" s="263"/>
      <c r="AUV141" s="263"/>
      <c r="AUW141" s="263"/>
      <c r="AUX141" s="263"/>
      <c r="AUY141" s="263"/>
      <c r="AUZ141" s="263"/>
      <c r="AVA141" s="263"/>
      <c r="AVB141" s="263"/>
      <c r="AVC141" s="263"/>
      <c r="AVD141" s="263"/>
      <c r="AVE141" s="263"/>
      <c r="AVF141" s="263"/>
      <c r="AVG141" s="263"/>
      <c r="AVH141" s="263"/>
      <c r="AVI141" s="263"/>
      <c r="AVJ141" s="263"/>
      <c r="AVK141" s="263"/>
      <c r="AVL141" s="263"/>
      <c r="AVM141" s="263"/>
      <c r="AVN141" s="263"/>
      <c r="AVO141" s="263"/>
      <c r="AVP141" s="263"/>
      <c r="AVQ141" s="263"/>
      <c r="AVR141" s="263"/>
      <c r="AVS141" s="263"/>
      <c r="AVT141" s="263"/>
      <c r="AVU141" s="263"/>
      <c r="AVV141" s="263"/>
      <c r="AVW141" s="263"/>
      <c r="AVX141" s="263"/>
      <c r="AVY141" s="263"/>
      <c r="AVZ141" s="263"/>
      <c r="AWA141" s="263"/>
      <c r="AWB141" s="263"/>
      <c r="AWC141" s="263"/>
      <c r="AWD141" s="263"/>
      <c r="AWE141" s="263"/>
      <c r="AWF141" s="263"/>
      <c r="AWG141" s="263"/>
      <c r="AWH141" s="263"/>
      <c r="AWI141" s="263"/>
      <c r="AWJ141" s="263"/>
      <c r="AWK141" s="263"/>
      <c r="AWL141" s="263"/>
      <c r="AWM141" s="263"/>
      <c r="AWN141" s="263"/>
      <c r="AWO141" s="263"/>
      <c r="AWP141" s="263"/>
      <c r="AWQ141" s="263"/>
      <c r="AWR141" s="263"/>
      <c r="AWS141" s="263"/>
      <c r="AWT141" s="263"/>
      <c r="AWU141" s="263"/>
      <c r="AWV141" s="263"/>
      <c r="AWW141" s="263"/>
      <c r="AWX141" s="263"/>
      <c r="AWY141" s="263"/>
      <c r="AWZ141" s="263"/>
      <c r="AXA141" s="263"/>
      <c r="AXB141" s="263"/>
      <c r="AXC141" s="263"/>
      <c r="AXD141" s="263"/>
      <c r="AXE141" s="263"/>
      <c r="AXF141" s="263"/>
      <c r="AXG141" s="263"/>
      <c r="AXH141" s="263"/>
      <c r="AXI141" s="263"/>
      <c r="AXJ141" s="263"/>
      <c r="AXK141" s="263"/>
      <c r="AXL141" s="263"/>
      <c r="AXM141" s="263"/>
      <c r="AXN141" s="263"/>
      <c r="AXO141" s="263"/>
      <c r="AXP141" s="263"/>
      <c r="AXQ141" s="263"/>
      <c r="AXR141" s="263"/>
      <c r="AXS141" s="263"/>
      <c r="AXT141" s="263"/>
      <c r="AXU141" s="263"/>
      <c r="AXV141" s="263"/>
      <c r="AXW141" s="263"/>
      <c r="AXX141" s="263"/>
      <c r="AXY141" s="263"/>
      <c r="AXZ141" s="263"/>
      <c r="AYA141" s="263"/>
      <c r="AYB141" s="263"/>
      <c r="AYC141" s="263"/>
      <c r="AYD141" s="263"/>
      <c r="AYE141" s="263"/>
      <c r="AYF141" s="263"/>
      <c r="AYG141" s="263"/>
      <c r="AYH141" s="263"/>
      <c r="AYI141" s="263"/>
      <c r="AYJ141" s="263"/>
      <c r="AYK141" s="263"/>
      <c r="AYL141" s="263"/>
      <c r="AYM141" s="263"/>
      <c r="AYN141" s="263"/>
      <c r="AYO141" s="263"/>
      <c r="AYP141" s="263"/>
      <c r="AYQ141" s="263"/>
      <c r="AYR141" s="263"/>
      <c r="AYS141" s="263"/>
      <c r="AYT141" s="263"/>
      <c r="AYU141" s="263"/>
      <c r="AYV141" s="263"/>
      <c r="AYW141" s="263"/>
      <c r="AYX141" s="263"/>
      <c r="AYY141" s="263"/>
      <c r="AYZ141" s="263"/>
      <c r="AZA141" s="263"/>
      <c r="AZB141" s="263"/>
      <c r="AZC141" s="263"/>
      <c r="AZD141" s="263"/>
      <c r="AZE141" s="263"/>
      <c r="AZF141" s="263"/>
      <c r="AZG141" s="263"/>
      <c r="AZH141" s="263"/>
      <c r="AZI141" s="263"/>
      <c r="AZJ141" s="263"/>
      <c r="AZK141" s="263"/>
      <c r="AZL141" s="263"/>
      <c r="AZM141" s="263"/>
      <c r="AZN141" s="263"/>
      <c r="AZO141" s="263"/>
      <c r="AZP141" s="263"/>
      <c r="AZQ141" s="263"/>
      <c r="AZR141" s="263"/>
      <c r="AZS141" s="263"/>
      <c r="AZT141" s="263"/>
      <c r="AZU141" s="263"/>
      <c r="AZV141" s="263"/>
      <c r="AZW141" s="263"/>
      <c r="AZX141" s="263"/>
      <c r="AZY141" s="263"/>
      <c r="AZZ141" s="263"/>
      <c r="BAA141" s="263"/>
      <c r="BAB141" s="263"/>
      <c r="BAC141" s="263"/>
      <c r="BAD141" s="263"/>
      <c r="BAE141" s="263"/>
      <c r="BAF141" s="263"/>
      <c r="BAG141" s="263"/>
      <c r="BAH141" s="263"/>
      <c r="BAI141" s="263"/>
      <c r="BAJ141" s="263"/>
      <c r="BAK141" s="263"/>
      <c r="BAL141" s="263"/>
      <c r="BAM141" s="263"/>
      <c r="BAN141" s="263"/>
      <c r="BAO141" s="263"/>
      <c r="BAP141" s="263"/>
      <c r="BAQ141" s="263"/>
      <c r="BAR141" s="263"/>
      <c r="BAS141" s="263"/>
      <c r="BAT141" s="263"/>
      <c r="BAU141" s="263"/>
      <c r="BAV141" s="263"/>
      <c r="BAW141" s="263"/>
      <c r="BAX141" s="263"/>
      <c r="BAY141" s="263"/>
      <c r="BAZ141" s="263"/>
      <c r="BBA141" s="263"/>
      <c r="BBB141" s="263"/>
      <c r="BBC141" s="263"/>
      <c r="BBD141" s="263"/>
      <c r="BBE141" s="263"/>
      <c r="BBF141" s="263"/>
      <c r="BBG141" s="263"/>
      <c r="BBH141" s="263"/>
      <c r="BBI141" s="263"/>
      <c r="BBJ141" s="263"/>
      <c r="BBK141" s="263"/>
      <c r="BBL141" s="263"/>
      <c r="BBM141" s="263"/>
      <c r="BBN141" s="263"/>
      <c r="BBO141" s="263"/>
      <c r="BBP141" s="263"/>
      <c r="BBQ141" s="263"/>
      <c r="BBR141" s="263"/>
      <c r="BBS141" s="263"/>
      <c r="BBT141" s="263"/>
      <c r="BBU141" s="263"/>
      <c r="BBV141" s="263"/>
      <c r="BBW141" s="263"/>
      <c r="BBX141" s="263"/>
      <c r="BBY141" s="263"/>
      <c r="BBZ141" s="263"/>
      <c r="BCA141" s="263"/>
      <c r="BCB141" s="263"/>
      <c r="BCC141" s="263"/>
      <c r="BCD141" s="263"/>
      <c r="BCE141" s="263"/>
      <c r="BCF141" s="263"/>
      <c r="BCG141" s="263"/>
      <c r="BCH141" s="263"/>
      <c r="BCI141" s="263"/>
      <c r="BCJ141" s="263"/>
      <c r="BCK141" s="263"/>
      <c r="BCL141" s="263"/>
      <c r="BCM141" s="263"/>
      <c r="BCN141" s="263"/>
      <c r="BCO141" s="263"/>
      <c r="BCP141" s="263"/>
      <c r="BCQ141" s="263"/>
      <c r="BCR141" s="263"/>
      <c r="BCS141" s="263"/>
      <c r="BCT141" s="263"/>
      <c r="BCU141" s="263"/>
      <c r="BCV141" s="263"/>
      <c r="BCW141" s="263"/>
      <c r="BCX141" s="263"/>
      <c r="BCY141" s="263"/>
      <c r="BCZ141" s="263"/>
      <c r="BDA141" s="263"/>
      <c r="BDB141" s="263"/>
      <c r="BDC141" s="263"/>
      <c r="BDD141" s="263"/>
      <c r="BDE141" s="263"/>
      <c r="BDF141" s="263"/>
      <c r="BDG141" s="263"/>
      <c r="BDH141" s="263"/>
      <c r="BDI141" s="263"/>
      <c r="BDJ141" s="263"/>
      <c r="BDK141" s="263"/>
      <c r="BDL141" s="263"/>
      <c r="BDM141" s="263"/>
      <c r="BDN141" s="263"/>
      <c r="BDO141" s="263"/>
      <c r="BDP141" s="263"/>
      <c r="BDQ141" s="263"/>
      <c r="BDR141" s="263"/>
      <c r="BDS141" s="263"/>
      <c r="BDT141" s="263"/>
      <c r="BDU141" s="263"/>
      <c r="BDV141" s="263"/>
      <c r="BDW141" s="263"/>
      <c r="BDX141" s="263"/>
      <c r="BDY141" s="263"/>
      <c r="BDZ141" s="263"/>
      <c r="BEA141" s="263"/>
      <c r="BEB141" s="263"/>
      <c r="BEC141" s="263"/>
      <c r="BED141" s="263"/>
      <c r="BEE141" s="263"/>
      <c r="BEF141" s="263"/>
      <c r="BEG141" s="263"/>
      <c r="BEH141" s="263"/>
      <c r="BEI141" s="263"/>
      <c r="BEJ141" s="263"/>
      <c r="BEK141" s="263"/>
      <c r="BEL141" s="263"/>
      <c r="BEM141" s="263"/>
      <c r="BEN141" s="263"/>
      <c r="BEO141" s="263"/>
      <c r="BEP141" s="263"/>
      <c r="BEQ141" s="263"/>
      <c r="BER141" s="263"/>
      <c r="BES141" s="263"/>
      <c r="BET141" s="263"/>
      <c r="BEU141" s="263"/>
      <c r="BEV141" s="263"/>
      <c r="BEW141" s="263"/>
      <c r="BEX141" s="263"/>
      <c r="BEY141" s="263"/>
      <c r="BEZ141" s="263"/>
      <c r="BFA141" s="263"/>
      <c r="BFB141" s="263"/>
      <c r="BFC141" s="263"/>
      <c r="BFD141" s="263"/>
      <c r="BFE141" s="263"/>
      <c r="BFF141" s="263"/>
      <c r="BFG141" s="263"/>
      <c r="BFH141" s="263"/>
      <c r="BFI141" s="263"/>
      <c r="BFJ141" s="263"/>
      <c r="BFK141" s="263"/>
      <c r="BFL141" s="263"/>
      <c r="BFM141" s="263"/>
      <c r="BFN141" s="263"/>
      <c r="BFO141" s="263"/>
      <c r="BFP141" s="263"/>
      <c r="BFQ141" s="263"/>
      <c r="BFR141" s="263"/>
      <c r="BFS141" s="263"/>
      <c r="BFT141" s="263"/>
      <c r="BFU141" s="263"/>
      <c r="BFV141" s="263"/>
      <c r="BFW141" s="263"/>
      <c r="BFX141" s="263"/>
      <c r="BFY141" s="263"/>
      <c r="BFZ141" s="263"/>
      <c r="BGA141" s="263"/>
      <c r="BGB141" s="263"/>
      <c r="BGC141" s="263"/>
      <c r="BGD141" s="263"/>
      <c r="BGE141" s="263"/>
      <c r="BGF141" s="263"/>
      <c r="BGG141" s="263"/>
      <c r="BGH141" s="263"/>
      <c r="BGI141" s="263"/>
      <c r="BGJ141" s="263"/>
      <c r="BGK141" s="263"/>
      <c r="BGL141" s="263"/>
      <c r="BGM141" s="263"/>
      <c r="BGN141" s="263"/>
      <c r="BGO141" s="263"/>
      <c r="BGP141" s="263"/>
      <c r="BGQ141" s="263"/>
      <c r="BGR141" s="263"/>
      <c r="BGS141" s="263"/>
      <c r="BGT141" s="263"/>
      <c r="BGU141" s="263"/>
      <c r="BGV141" s="263"/>
      <c r="BGW141" s="263"/>
      <c r="BGX141" s="263"/>
      <c r="BGY141" s="263"/>
      <c r="BGZ141" s="263"/>
      <c r="BHA141" s="263"/>
      <c r="BHB141" s="263"/>
      <c r="BHC141" s="263"/>
      <c r="BHD141" s="263"/>
      <c r="BHE141" s="263"/>
      <c r="BHF141" s="263"/>
      <c r="BHG141" s="263"/>
      <c r="BHH141" s="263"/>
      <c r="BHI141" s="263"/>
      <c r="BHJ141" s="263"/>
      <c r="BHK141" s="263"/>
      <c r="BHL141" s="263"/>
      <c r="BHM141" s="263"/>
      <c r="BHN141" s="263"/>
      <c r="BHO141" s="263"/>
      <c r="BHP141" s="263"/>
      <c r="BHQ141" s="263"/>
      <c r="BHR141" s="263"/>
      <c r="BHS141" s="263"/>
      <c r="BHT141" s="263"/>
      <c r="BHU141" s="263"/>
      <c r="BHV141" s="263"/>
      <c r="BHW141" s="263"/>
      <c r="BHX141" s="263"/>
      <c r="BHY141" s="263"/>
      <c r="BHZ141" s="263"/>
      <c r="BIA141" s="263"/>
      <c r="BIB141" s="263"/>
      <c r="BIC141" s="263"/>
      <c r="BID141" s="263"/>
      <c r="BIE141" s="263"/>
      <c r="BIF141" s="263"/>
      <c r="BIG141" s="263"/>
      <c r="BIH141" s="263"/>
      <c r="BII141" s="263"/>
      <c r="BIJ141" s="263"/>
      <c r="BIK141" s="263"/>
      <c r="BIL141" s="263"/>
      <c r="BIM141" s="263"/>
      <c r="BIN141" s="263"/>
      <c r="BIO141" s="263"/>
      <c r="BIP141" s="263"/>
      <c r="BIQ141" s="263"/>
      <c r="BIR141" s="263"/>
      <c r="BIS141" s="263"/>
      <c r="BIT141" s="263"/>
      <c r="BIU141" s="263"/>
      <c r="BIV141" s="263"/>
      <c r="BIW141" s="263"/>
      <c r="BIX141" s="263"/>
      <c r="BIY141" s="263"/>
      <c r="BIZ141" s="263"/>
      <c r="BJA141" s="263"/>
      <c r="BJB141" s="263"/>
      <c r="BJC141" s="263"/>
      <c r="BJD141" s="263"/>
      <c r="BJE141" s="263"/>
      <c r="BJF141" s="263"/>
      <c r="BJG141" s="263"/>
      <c r="BJH141" s="263"/>
      <c r="BJI141" s="263"/>
      <c r="BJJ141" s="263"/>
      <c r="BJK141" s="263"/>
      <c r="BJL141" s="263"/>
      <c r="BJM141" s="263"/>
      <c r="BJN141" s="263"/>
      <c r="BJO141" s="263"/>
      <c r="BJP141" s="263"/>
      <c r="BJQ141" s="263"/>
      <c r="BJR141" s="263"/>
      <c r="BJS141" s="263"/>
      <c r="BJT141" s="263"/>
      <c r="BJU141" s="263"/>
      <c r="BJV141" s="263"/>
      <c r="BJW141" s="263"/>
      <c r="BJX141" s="263"/>
      <c r="BJY141" s="263"/>
      <c r="BJZ141" s="263"/>
      <c r="BKA141" s="263"/>
      <c r="BKB141" s="263"/>
      <c r="BKC141" s="263"/>
      <c r="BKD141" s="263"/>
      <c r="BKE141" s="263"/>
      <c r="BKF141" s="263"/>
      <c r="BKG141" s="263"/>
      <c r="BKH141" s="263"/>
      <c r="BKI141" s="263"/>
      <c r="BKJ141" s="263"/>
      <c r="BKK141" s="263"/>
      <c r="BKL141" s="263"/>
      <c r="BKM141" s="263"/>
      <c r="BKN141" s="263"/>
      <c r="BKO141" s="263"/>
      <c r="BKP141" s="263"/>
      <c r="BKQ141" s="263"/>
      <c r="BKR141" s="263"/>
      <c r="BKS141" s="263"/>
      <c r="BKT141" s="263"/>
      <c r="BKU141" s="263"/>
      <c r="BKV141" s="263"/>
      <c r="BKW141" s="263"/>
      <c r="BKX141" s="263"/>
      <c r="BKY141" s="263"/>
      <c r="BKZ141" s="263"/>
      <c r="BLA141" s="263"/>
      <c r="BLB141" s="263"/>
      <c r="BLC141" s="263"/>
      <c r="BLD141" s="263"/>
      <c r="BLE141" s="263"/>
      <c r="BLF141" s="263"/>
      <c r="BLG141" s="263"/>
      <c r="BLH141" s="263"/>
      <c r="BLI141" s="263"/>
      <c r="BLJ141" s="263"/>
      <c r="BLK141" s="263"/>
      <c r="BLL141" s="263"/>
      <c r="BLM141" s="263"/>
      <c r="BLN141" s="263"/>
      <c r="BLO141" s="263"/>
      <c r="BLP141" s="263"/>
      <c r="BLQ141" s="263"/>
      <c r="BLR141" s="263"/>
      <c r="BLS141" s="263"/>
      <c r="BLT141" s="263"/>
      <c r="BLU141" s="263"/>
      <c r="BLV141" s="263"/>
      <c r="BLW141" s="263"/>
      <c r="BLX141" s="263"/>
      <c r="BLY141" s="263"/>
      <c r="BLZ141" s="263"/>
      <c r="BMA141" s="263"/>
      <c r="BMB141" s="263"/>
      <c r="BMC141" s="263"/>
      <c r="BMD141" s="263"/>
      <c r="BME141" s="263"/>
      <c r="BMF141" s="263"/>
      <c r="BMG141" s="263"/>
      <c r="BMH141" s="263"/>
      <c r="BMI141" s="263"/>
      <c r="BMJ141" s="263"/>
      <c r="BMK141" s="263"/>
      <c r="BML141" s="263"/>
      <c r="BMM141" s="263"/>
      <c r="BMN141" s="263"/>
      <c r="BMO141" s="263"/>
      <c r="BMP141" s="263"/>
      <c r="BMQ141" s="263"/>
      <c r="BMR141" s="263"/>
      <c r="BMS141" s="263"/>
      <c r="BMT141" s="263"/>
      <c r="BMU141" s="263"/>
      <c r="BMV141" s="263"/>
      <c r="BMW141" s="263"/>
      <c r="BMX141" s="263"/>
      <c r="BMY141" s="263"/>
      <c r="BMZ141" s="263"/>
      <c r="BNA141" s="263"/>
      <c r="BNB141" s="263"/>
      <c r="BNC141" s="263"/>
      <c r="BND141" s="263"/>
      <c r="BNE141" s="263"/>
      <c r="BNF141" s="263"/>
      <c r="BNG141" s="263"/>
      <c r="BNH141" s="263"/>
      <c r="BNI141" s="263"/>
      <c r="BNJ141" s="263"/>
      <c r="BNK141" s="263"/>
      <c r="BNL141" s="263"/>
      <c r="BNM141" s="263"/>
      <c r="BNN141" s="263"/>
      <c r="BNO141" s="263"/>
      <c r="BNP141" s="263"/>
      <c r="BNQ141" s="263"/>
      <c r="BNR141" s="263"/>
      <c r="BNS141" s="263"/>
      <c r="BNT141" s="263"/>
      <c r="BNU141" s="263"/>
      <c r="BNV141" s="263"/>
      <c r="BNW141" s="263"/>
      <c r="BNX141" s="263"/>
      <c r="BNY141" s="263"/>
      <c r="BNZ141" s="263"/>
      <c r="BOA141" s="263"/>
      <c r="BOB141" s="263"/>
      <c r="BOC141" s="263"/>
      <c r="BOD141" s="263"/>
      <c r="BOE141" s="263"/>
      <c r="BOF141" s="263"/>
      <c r="BOG141" s="263"/>
      <c r="BOH141" s="263"/>
      <c r="BOI141" s="263"/>
      <c r="BOJ141" s="263"/>
      <c r="BOK141" s="263"/>
      <c r="BOL141" s="263"/>
      <c r="BOM141" s="263"/>
      <c r="BON141" s="263"/>
      <c r="BOO141" s="263"/>
      <c r="BOP141" s="263"/>
      <c r="BOQ141" s="263"/>
      <c r="BOR141" s="263"/>
      <c r="BOS141" s="263"/>
      <c r="BOT141" s="263"/>
      <c r="BOU141" s="263"/>
      <c r="BOV141" s="263"/>
      <c r="BOW141" s="263"/>
      <c r="BOX141" s="263"/>
      <c r="BOY141" s="263"/>
      <c r="BOZ141" s="263"/>
      <c r="BPA141" s="263"/>
      <c r="BPB141" s="263"/>
      <c r="BPC141" s="263"/>
      <c r="BPD141" s="263"/>
      <c r="BPE141" s="263"/>
      <c r="BPF141" s="263"/>
      <c r="BPG141" s="263"/>
      <c r="BPH141" s="263"/>
      <c r="BPI141" s="263"/>
      <c r="BPJ141" s="263"/>
      <c r="BPK141" s="263"/>
      <c r="BPL141" s="263"/>
      <c r="BPM141" s="263"/>
      <c r="BPN141" s="263"/>
      <c r="BPO141" s="263"/>
      <c r="BPP141" s="263"/>
      <c r="BPQ141" s="263"/>
      <c r="BPR141" s="263"/>
      <c r="BPS141" s="263"/>
      <c r="BPT141" s="263"/>
      <c r="BPU141" s="263"/>
      <c r="BPV141" s="263"/>
      <c r="BPW141" s="263"/>
      <c r="BPX141" s="263"/>
      <c r="BPY141" s="263"/>
      <c r="BPZ141" s="263"/>
      <c r="BQA141" s="263"/>
      <c r="BQB141" s="263"/>
      <c r="BQC141" s="263"/>
      <c r="BQD141" s="263"/>
      <c r="BQE141" s="263"/>
      <c r="BQF141" s="263"/>
      <c r="BQG141" s="263"/>
      <c r="BQH141" s="263"/>
      <c r="BQI141" s="263"/>
      <c r="BQJ141" s="263"/>
      <c r="BQK141" s="263"/>
      <c r="BQL141" s="263"/>
      <c r="BQM141" s="263"/>
      <c r="BQN141" s="263"/>
      <c r="BQO141" s="263"/>
      <c r="BQP141" s="263"/>
      <c r="BQQ141" s="263"/>
      <c r="BQR141" s="263"/>
      <c r="BQS141" s="263"/>
      <c r="BQT141" s="263"/>
      <c r="BQU141" s="263"/>
      <c r="BQV141" s="263"/>
      <c r="BQW141" s="263"/>
      <c r="BQX141" s="263"/>
      <c r="BQY141" s="263"/>
      <c r="BQZ141" s="263"/>
      <c r="BRA141" s="263"/>
      <c r="BRB141" s="263"/>
      <c r="BRC141" s="263"/>
      <c r="BRD141" s="263"/>
      <c r="BRE141" s="263"/>
      <c r="BRF141" s="263"/>
      <c r="BRG141" s="263"/>
      <c r="BRH141" s="263"/>
      <c r="BRI141" s="263"/>
      <c r="BRJ141" s="263"/>
      <c r="BRK141" s="263"/>
      <c r="BRL141" s="263"/>
      <c r="BRM141" s="263"/>
      <c r="BRN141" s="263"/>
      <c r="BRO141" s="263"/>
      <c r="BRP141" s="263"/>
      <c r="BRQ141" s="263"/>
      <c r="BRR141" s="263"/>
      <c r="BRS141" s="263"/>
      <c r="BRT141" s="263"/>
      <c r="BRU141" s="263"/>
      <c r="BRV141" s="263"/>
      <c r="BRW141" s="263"/>
      <c r="BRX141" s="263"/>
      <c r="BRY141" s="263"/>
      <c r="BRZ141" s="263"/>
      <c r="BSA141" s="263"/>
      <c r="BSB141" s="263"/>
      <c r="BSC141" s="263"/>
      <c r="BSD141" s="263"/>
      <c r="BSE141" s="263"/>
      <c r="BSF141" s="263"/>
      <c r="BSG141" s="263"/>
      <c r="BSH141" s="263"/>
      <c r="BSI141" s="263"/>
      <c r="BSJ141" s="263"/>
      <c r="BSK141" s="263"/>
      <c r="BSL141" s="263"/>
      <c r="BSM141" s="263"/>
      <c r="BSN141" s="263"/>
      <c r="BSO141" s="263"/>
      <c r="BSP141" s="263"/>
      <c r="BSQ141" s="263"/>
      <c r="BSR141" s="263"/>
      <c r="BSS141" s="263"/>
      <c r="BST141" s="263"/>
      <c r="BSU141" s="263"/>
      <c r="BSV141" s="263"/>
      <c r="BSW141" s="263"/>
      <c r="BSX141" s="263"/>
      <c r="BSY141" s="263"/>
      <c r="BSZ141" s="263"/>
      <c r="BTA141" s="263"/>
      <c r="BTB141" s="263"/>
      <c r="BTC141" s="263"/>
      <c r="BTD141" s="263"/>
      <c r="BTE141" s="263"/>
      <c r="BTF141" s="263"/>
      <c r="BTG141" s="263"/>
      <c r="BTH141" s="263"/>
      <c r="BTI141" s="263"/>
      <c r="BTJ141" s="263"/>
      <c r="BTK141" s="263"/>
      <c r="BTL141" s="263"/>
      <c r="BTM141" s="263"/>
      <c r="BTN141" s="263"/>
      <c r="BTO141" s="263"/>
      <c r="BTP141" s="263"/>
      <c r="BTQ141" s="263"/>
      <c r="BTR141" s="263"/>
      <c r="BTS141" s="263"/>
      <c r="BTT141" s="263"/>
      <c r="BTU141" s="263"/>
      <c r="BTV141" s="263"/>
      <c r="BTW141" s="263"/>
      <c r="BTX141" s="263"/>
      <c r="BTY141" s="263"/>
      <c r="BTZ141" s="263"/>
      <c r="BUA141" s="263"/>
      <c r="BUB141" s="263"/>
      <c r="BUC141" s="263"/>
      <c r="BUD141" s="263"/>
      <c r="BUE141" s="263"/>
      <c r="BUF141" s="263"/>
      <c r="BUG141" s="263"/>
      <c r="BUH141" s="263"/>
      <c r="BUI141" s="263"/>
      <c r="BUJ141" s="263"/>
      <c r="BUK141" s="263"/>
      <c r="BUL141" s="263"/>
      <c r="BUM141" s="263"/>
      <c r="BUN141" s="263"/>
      <c r="BUO141" s="263"/>
      <c r="BUP141" s="263"/>
      <c r="BUQ141" s="263"/>
      <c r="BUR141" s="263"/>
      <c r="BUS141" s="263"/>
      <c r="BUT141" s="263"/>
      <c r="BUU141" s="263"/>
      <c r="BUV141" s="263"/>
      <c r="BUW141" s="263"/>
      <c r="BUX141" s="263"/>
      <c r="BUY141" s="263"/>
      <c r="BUZ141" s="263"/>
      <c r="BVA141" s="263"/>
      <c r="BVB141" s="263"/>
      <c r="BVC141" s="263"/>
      <c r="BVD141" s="263"/>
      <c r="BVE141" s="263"/>
      <c r="BVF141" s="263"/>
      <c r="BVG141" s="263"/>
      <c r="BVH141" s="263"/>
      <c r="BVI141" s="263"/>
      <c r="BVJ141" s="263"/>
      <c r="BVK141" s="263"/>
      <c r="BVL141" s="263"/>
      <c r="BVM141" s="263"/>
      <c r="BVN141" s="263"/>
      <c r="BVO141" s="263"/>
      <c r="BVP141" s="263"/>
      <c r="BVQ141" s="263"/>
      <c r="BVR141" s="263"/>
      <c r="BVS141" s="263"/>
      <c r="BVT141" s="263"/>
      <c r="BVU141" s="263"/>
      <c r="BVV141" s="263"/>
      <c r="BVW141" s="263"/>
      <c r="BVX141" s="263"/>
      <c r="BVY141" s="263"/>
      <c r="BVZ141" s="263"/>
      <c r="BWA141" s="263"/>
      <c r="BWB141" s="263"/>
      <c r="BWC141" s="263"/>
      <c r="BWD141" s="263"/>
      <c r="BWE141" s="263"/>
      <c r="BWF141" s="263"/>
      <c r="BWG141" s="263"/>
      <c r="BWH141" s="263"/>
      <c r="BWI141" s="263"/>
      <c r="BWJ141" s="263"/>
      <c r="BWK141" s="263"/>
      <c r="BWL141" s="263"/>
      <c r="BWM141" s="263"/>
      <c r="BWN141" s="263"/>
      <c r="BWO141" s="263"/>
      <c r="BWP141" s="263"/>
      <c r="BWQ141" s="263"/>
      <c r="BWR141" s="263"/>
      <c r="BWS141" s="263"/>
      <c r="BWT141" s="263"/>
      <c r="BWU141" s="263"/>
      <c r="BWV141" s="263"/>
      <c r="BWW141" s="263"/>
      <c r="BWX141" s="263"/>
      <c r="BWY141" s="263"/>
      <c r="BWZ141" s="263"/>
      <c r="BXA141" s="263"/>
      <c r="BXB141" s="263"/>
      <c r="BXC141" s="263"/>
      <c r="BXD141" s="263"/>
      <c r="BXE141" s="263"/>
      <c r="BXF141" s="263"/>
      <c r="BXG141" s="263"/>
      <c r="BXH141" s="263"/>
      <c r="BXI141" s="263"/>
      <c r="BXJ141" s="263"/>
      <c r="BXK141" s="263"/>
      <c r="BXL141" s="263"/>
      <c r="BXM141" s="263"/>
      <c r="BXN141" s="263"/>
      <c r="BXO141" s="263"/>
      <c r="BXP141" s="263"/>
      <c r="BXQ141" s="263"/>
      <c r="BXR141" s="263"/>
      <c r="BXS141" s="263"/>
      <c r="BXT141" s="263"/>
      <c r="BXU141" s="263"/>
      <c r="BXV141" s="263"/>
      <c r="BXW141" s="263"/>
      <c r="BXX141" s="263"/>
      <c r="BXY141" s="263"/>
      <c r="BXZ141" s="263"/>
      <c r="BYA141" s="263"/>
      <c r="BYB141" s="263"/>
      <c r="BYC141" s="263"/>
      <c r="BYD141" s="263"/>
      <c r="BYE141" s="263"/>
      <c r="BYF141" s="263"/>
      <c r="BYG141" s="263"/>
      <c r="BYH141" s="263"/>
      <c r="BYI141" s="263"/>
      <c r="BYJ141" s="263"/>
      <c r="BYK141" s="263"/>
      <c r="BYL141" s="263"/>
      <c r="BYM141" s="263"/>
      <c r="BYN141" s="263"/>
      <c r="BYO141" s="263"/>
      <c r="BYP141" s="263"/>
      <c r="BYQ141" s="263"/>
      <c r="BYR141" s="263"/>
      <c r="BYS141" s="263"/>
      <c r="BYT141" s="263"/>
      <c r="BYU141" s="263"/>
      <c r="BYV141" s="263"/>
      <c r="BYW141" s="263"/>
      <c r="BYX141" s="263"/>
      <c r="BYY141" s="263"/>
      <c r="BYZ141" s="263"/>
      <c r="BZA141" s="263"/>
      <c r="BZB141" s="263"/>
      <c r="BZC141" s="263"/>
      <c r="BZD141" s="263"/>
      <c r="BZE141" s="263"/>
      <c r="BZF141" s="263"/>
      <c r="BZG141" s="263"/>
      <c r="BZH141" s="263"/>
      <c r="BZI141" s="263"/>
      <c r="BZJ141" s="263"/>
      <c r="BZK141" s="263"/>
      <c r="BZL141" s="263"/>
      <c r="BZM141" s="263"/>
      <c r="BZN141" s="263"/>
      <c r="BZO141" s="263"/>
      <c r="BZP141" s="263"/>
      <c r="BZQ141" s="263"/>
      <c r="BZR141" s="263"/>
      <c r="BZS141" s="263"/>
      <c r="BZT141" s="263"/>
      <c r="BZU141" s="263"/>
      <c r="BZV141" s="263"/>
      <c r="BZW141" s="263"/>
      <c r="BZX141" s="263"/>
      <c r="BZY141" s="263"/>
      <c r="BZZ141" s="263"/>
      <c r="CAA141" s="263"/>
      <c r="CAB141" s="263"/>
      <c r="CAC141" s="263"/>
      <c r="CAD141" s="263"/>
      <c r="CAE141" s="263"/>
      <c r="CAF141" s="263"/>
      <c r="CAG141" s="263"/>
      <c r="CAH141" s="263"/>
      <c r="CAI141" s="263"/>
      <c r="CAJ141" s="263"/>
      <c r="CAK141" s="263"/>
      <c r="CAL141" s="263"/>
      <c r="CAM141" s="263"/>
      <c r="CAN141" s="263"/>
      <c r="CAO141" s="263"/>
      <c r="CAP141" s="263"/>
      <c r="CAQ141" s="263"/>
      <c r="CAR141" s="263"/>
      <c r="CAS141" s="263"/>
      <c r="CAT141" s="263"/>
      <c r="CAU141" s="263"/>
      <c r="CAV141" s="263"/>
      <c r="CAW141" s="263"/>
      <c r="CAX141" s="263"/>
      <c r="CAY141" s="263"/>
      <c r="CAZ141" s="263"/>
      <c r="CBA141" s="263"/>
      <c r="CBB141" s="263"/>
      <c r="CBC141" s="263"/>
      <c r="CBD141" s="263"/>
      <c r="CBE141" s="263"/>
      <c r="CBF141" s="263"/>
      <c r="CBG141" s="263"/>
      <c r="CBH141" s="263"/>
      <c r="CBI141" s="263"/>
      <c r="CBJ141" s="263"/>
      <c r="CBK141" s="263"/>
      <c r="CBL141" s="263"/>
      <c r="CBM141" s="263"/>
      <c r="CBN141" s="263"/>
      <c r="CBO141" s="263"/>
      <c r="CBP141" s="263"/>
      <c r="CBQ141" s="263"/>
      <c r="CBR141" s="263"/>
      <c r="CBS141" s="263"/>
      <c r="CBT141" s="263"/>
      <c r="CBU141" s="263"/>
      <c r="CBV141" s="263"/>
      <c r="CBW141" s="263"/>
      <c r="CBX141" s="263"/>
      <c r="CBY141" s="263"/>
      <c r="CBZ141" s="263"/>
      <c r="CCA141" s="263"/>
      <c r="CCB141" s="263"/>
      <c r="CCC141" s="263"/>
      <c r="CCD141" s="263"/>
      <c r="CCE141" s="263"/>
      <c r="CCF141" s="263"/>
      <c r="CCG141" s="263"/>
      <c r="CCH141" s="263"/>
      <c r="CCI141" s="263"/>
      <c r="CCJ141" s="263"/>
      <c r="CCK141" s="263"/>
      <c r="CCL141" s="263"/>
      <c r="CCM141" s="263"/>
      <c r="CCN141" s="263"/>
      <c r="CCO141" s="263"/>
      <c r="CCP141" s="263"/>
      <c r="CCQ141" s="263"/>
      <c r="CCR141" s="263"/>
      <c r="CCS141" s="263"/>
      <c r="CCT141" s="263"/>
      <c r="CCU141" s="263"/>
      <c r="CCV141" s="263"/>
      <c r="CCW141" s="263"/>
      <c r="CCX141" s="263"/>
      <c r="CCY141" s="263"/>
      <c r="CCZ141" s="263"/>
      <c r="CDA141" s="263"/>
      <c r="CDB141" s="263"/>
      <c r="CDC141" s="263"/>
      <c r="CDD141" s="263"/>
      <c r="CDE141" s="263"/>
      <c r="CDF141" s="263"/>
      <c r="CDG141" s="263"/>
      <c r="CDH141" s="263"/>
      <c r="CDI141" s="263"/>
      <c r="CDJ141" s="263"/>
      <c r="CDK141" s="263"/>
      <c r="CDL141" s="263"/>
      <c r="CDM141" s="263"/>
      <c r="CDN141" s="263"/>
      <c r="CDO141" s="263"/>
      <c r="CDP141" s="263"/>
      <c r="CDQ141" s="263"/>
      <c r="CDR141" s="263"/>
      <c r="CDS141" s="263"/>
      <c r="CDT141" s="263"/>
      <c r="CDU141" s="263"/>
      <c r="CDV141" s="263"/>
      <c r="CDW141" s="263"/>
      <c r="CDX141" s="263"/>
      <c r="CDY141" s="263"/>
      <c r="CDZ141" s="263"/>
      <c r="CEA141" s="263"/>
      <c r="CEB141" s="263"/>
      <c r="CEC141" s="263"/>
      <c r="CED141" s="263"/>
      <c r="CEE141" s="263"/>
      <c r="CEF141" s="263"/>
      <c r="CEG141" s="263"/>
      <c r="CEH141" s="263"/>
      <c r="CEI141" s="263"/>
      <c r="CEJ141" s="263"/>
      <c r="CEK141" s="263"/>
      <c r="CEL141" s="263"/>
      <c r="CEM141" s="263"/>
      <c r="CEN141" s="263"/>
      <c r="CEO141" s="263"/>
      <c r="CEP141" s="263"/>
      <c r="CEQ141" s="263"/>
      <c r="CER141" s="263"/>
      <c r="CES141" s="263"/>
      <c r="CET141" s="263"/>
      <c r="CEU141" s="263"/>
      <c r="CEV141" s="263"/>
      <c r="CEW141" s="263"/>
      <c r="CEX141" s="263"/>
      <c r="CEY141" s="263"/>
      <c r="CEZ141" s="263"/>
      <c r="CFA141" s="263"/>
      <c r="CFB141" s="263"/>
      <c r="CFC141" s="263"/>
      <c r="CFD141" s="263"/>
      <c r="CFE141" s="263"/>
      <c r="CFF141" s="263"/>
      <c r="CFG141" s="263"/>
      <c r="CFH141" s="263"/>
      <c r="CFI141" s="263"/>
      <c r="CFJ141" s="263"/>
      <c r="CFK141" s="263"/>
      <c r="CFL141" s="263"/>
      <c r="CFM141" s="263"/>
      <c r="CFN141" s="263"/>
      <c r="CFO141" s="263"/>
      <c r="CFP141" s="263"/>
      <c r="CFQ141" s="263"/>
      <c r="CFR141" s="263"/>
      <c r="CFS141" s="263"/>
      <c r="CFT141" s="263"/>
      <c r="CFU141" s="263"/>
      <c r="CFV141" s="263"/>
      <c r="CFW141" s="263"/>
      <c r="CFX141" s="263"/>
      <c r="CFY141" s="263"/>
      <c r="CFZ141" s="263"/>
      <c r="CGA141" s="263"/>
      <c r="CGB141" s="263"/>
      <c r="CGC141" s="263"/>
      <c r="CGD141" s="263"/>
      <c r="CGE141" s="263"/>
      <c r="CGF141" s="263"/>
      <c r="CGG141" s="263"/>
      <c r="CGH141" s="263"/>
      <c r="CGI141" s="263"/>
      <c r="CGJ141" s="263"/>
      <c r="CGK141" s="263"/>
      <c r="CGL141" s="263"/>
      <c r="CGM141" s="263"/>
      <c r="CGN141" s="263"/>
      <c r="CGO141" s="263"/>
      <c r="CGP141" s="263"/>
      <c r="CGQ141" s="263"/>
      <c r="CGR141" s="263"/>
      <c r="CGS141" s="263"/>
      <c r="CGT141" s="263"/>
      <c r="CGU141" s="263"/>
      <c r="CGV141" s="263"/>
      <c r="CGW141" s="263"/>
      <c r="CGX141" s="263"/>
      <c r="CGY141" s="263"/>
      <c r="CGZ141" s="263"/>
      <c r="CHA141" s="263"/>
      <c r="CHB141" s="263"/>
      <c r="CHC141" s="263"/>
      <c r="CHD141" s="263"/>
      <c r="CHE141" s="263"/>
      <c r="CHF141" s="263"/>
      <c r="CHG141" s="263"/>
      <c r="CHH141" s="263"/>
      <c r="CHI141" s="263"/>
      <c r="CHJ141" s="263"/>
      <c r="CHK141" s="263"/>
      <c r="CHL141" s="263"/>
      <c r="CHM141" s="263"/>
      <c r="CHN141" s="263"/>
      <c r="CHO141" s="263"/>
      <c r="CHP141" s="263"/>
      <c r="CHQ141" s="263"/>
      <c r="CHR141" s="263"/>
      <c r="CHS141" s="263"/>
      <c r="CHT141" s="263"/>
      <c r="CHU141" s="263"/>
      <c r="CHV141" s="263"/>
      <c r="CHW141" s="263"/>
      <c r="CHX141" s="263"/>
      <c r="CHY141" s="263"/>
      <c r="CHZ141" s="263"/>
      <c r="CIA141" s="263"/>
      <c r="CIB141" s="263"/>
      <c r="CIC141" s="263"/>
      <c r="CID141" s="263"/>
      <c r="CIE141" s="263"/>
      <c r="CIF141" s="263"/>
      <c r="CIG141" s="263"/>
      <c r="CIH141" s="263"/>
      <c r="CII141" s="263"/>
      <c r="CIJ141" s="263"/>
      <c r="CIK141" s="263"/>
      <c r="CIL141" s="263"/>
      <c r="CIM141" s="263"/>
      <c r="CIN141" s="263"/>
      <c r="CIO141" s="263"/>
      <c r="CIP141" s="263"/>
      <c r="CIQ141" s="263"/>
      <c r="CIR141" s="263"/>
      <c r="CIS141" s="263"/>
      <c r="CIT141" s="263"/>
      <c r="CIU141" s="263"/>
      <c r="CIV141" s="263"/>
      <c r="CIW141" s="263"/>
      <c r="CIX141" s="263"/>
      <c r="CIY141" s="263"/>
      <c r="CIZ141" s="263"/>
      <c r="CJA141" s="263"/>
      <c r="CJB141" s="263"/>
      <c r="CJC141" s="263"/>
      <c r="CJD141" s="263"/>
      <c r="CJE141" s="263"/>
      <c r="CJF141" s="263"/>
      <c r="CJG141" s="263"/>
      <c r="CJH141" s="263"/>
      <c r="CJI141" s="263"/>
      <c r="CJJ141" s="263"/>
      <c r="CJK141" s="263"/>
      <c r="CJL141" s="263"/>
      <c r="CJM141" s="263"/>
      <c r="CJN141" s="263"/>
      <c r="CJO141" s="263"/>
      <c r="CJP141" s="263"/>
      <c r="CJQ141" s="263"/>
      <c r="CJR141" s="263"/>
      <c r="CJS141" s="263"/>
      <c r="CJT141" s="263"/>
      <c r="CJU141" s="263"/>
      <c r="CJV141" s="263"/>
      <c r="CJW141" s="263"/>
      <c r="CJX141" s="263"/>
      <c r="CJY141" s="263"/>
      <c r="CJZ141" s="263"/>
      <c r="CKA141" s="263"/>
      <c r="CKB141" s="263"/>
      <c r="CKC141" s="263"/>
      <c r="CKD141" s="263"/>
      <c r="CKE141" s="263"/>
      <c r="CKF141" s="263"/>
      <c r="CKG141" s="263"/>
      <c r="CKH141" s="263"/>
      <c r="CKI141" s="263"/>
      <c r="CKJ141" s="263"/>
      <c r="CKK141" s="263"/>
      <c r="CKL141" s="263"/>
      <c r="CKM141" s="263"/>
      <c r="CKN141" s="263"/>
      <c r="CKO141" s="263"/>
      <c r="CKP141" s="263"/>
      <c r="CKQ141" s="263"/>
      <c r="CKR141" s="263"/>
      <c r="CKS141" s="263"/>
      <c r="CKT141" s="263"/>
      <c r="CKU141" s="263"/>
      <c r="CKV141" s="263"/>
      <c r="CKW141" s="263"/>
      <c r="CKX141" s="263"/>
      <c r="CKY141" s="263"/>
      <c r="CKZ141" s="263"/>
      <c r="CLA141" s="263"/>
      <c r="CLB141" s="263"/>
      <c r="CLC141" s="263"/>
      <c r="CLD141" s="263"/>
      <c r="CLE141" s="263"/>
      <c r="CLF141" s="263"/>
      <c r="CLG141" s="263"/>
      <c r="CLH141" s="263"/>
      <c r="CLI141" s="263"/>
      <c r="CLJ141" s="263"/>
      <c r="CLK141" s="263"/>
      <c r="CLL141" s="263"/>
      <c r="CLM141" s="263"/>
      <c r="CLN141" s="263"/>
      <c r="CLO141" s="263"/>
      <c r="CLP141" s="263"/>
      <c r="CLQ141" s="263"/>
      <c r="CLR141" s="263"/>
      <c r="CLS141" s="263"/>
      <c r="CLT141" s="263"/>
      <c r="CLU141" s="263"/>
      <c r="CLV141" s="263"/>
      <c r="CLW141" s="263"/>
      <c r="CLX141" s="263"/>
      <c r="CLY141" s="263"/>
      <c r="CLZ141" s="263"/>
      <c r="CMA141" s="263"/>
      <c r="CMB141" s="263"/>
      <c r="CMC141" s="263"/>
      <c r="CMD141" s="263"/>
      <c r="CME141" s="263"/>
      <c r="CMF141" s="263"/>
      <c r="CMG141" s="263"/>
      <c r="CMH141" s="263"/>
      <c r="CMI141" s="263"/>
      <c r="CMJ141" s="263"/>
      <c r="CMK141" s="263"/>
      <c r="CML141" s="263"/>
      <c r="CMM141" s="263"/>
      <c r="CMN141" s="263"/>
      <c r="CMO141" s="263"/>
      <c r="CMP141" s="263"/>
      <c r="CMQ141" s="263"/>
      <c r="CMR141" s="263"/>
      <c r="CMS141" s="263"/>
      <c r="CMT141" s="263"/>
      <c r="CMU141" s="263"/>
      <c r="CMV141" s="263"/>
      <c r="CMW141" s="263"/>
      <c r="CMX141" s="263"/>
      <c r="CMY141" s="263"/>
      <c r="CMZ141" s="263"/>
      <c r="CNA141" s="263"/>
      <c r="CNB141" s="263"/>
      <c r="CNC141" s="263"/>
      <c r="CND141" s="263"/>
      <c r="CNE141" s="263"/>
      <c r="CNF141" s="263"/>
      <c r="CNG141" s="263"/>
      <c r="CNH141" s="263"/>
      <c r="CNI141" s="263"/>
      <c r="CNJ141" s="263"/>
      <c r="CNK141" s="263"/>
      <c r="CNL141" s="263"/>
      <c r="CNM141" s="263"/>
      <c r="CNN141" s="263"/>
      <c r="CNO141" s="263"/>
      <c r="CNP141" s="263"/>
      <c r="CNQ141" s="263"/>
      <c r="CNR141" s="263"/>
      <c r="CNS141" s="263"/>
      <c r="CNT141" s="263"/>
      <c r="CNU141" s="263"/>
      <c r="CNV141" s="263"/>
      <c r="CNW141" s="263"/>
      <c r="CNX141" s="263"/>
      <c r="CNY141" s="263"/>
      <c r="CNZ141" s="263"/>
      <c r="COA141" s="263"/>
      <c r="COB141" s="263"/>
      <c r="COC141" s="263"/>
      <c r="COD141" s="263"/>
      <c r="COE141" s="263"/>
      <c r="COF141" s="263"/>
      <c r="COG141" s="263"/>
      <c r="COH141" s="263"/>
      <c r="COI141" s="263"/>
      <c r="COJ141" s="263"/>
      <c r="COK141" s="263"/>
      <c r="COL141" s="263"/>
      <c r="COM141" s="263"/>
      <c r="CON141" s="263"/>
      <c r="COO141" s="263"/>
      <c r="COP141" s="263"/>
      <c r="COQ141" s="263"/>
      <c r="COR141" s="263"/>
      <c r="COS141" s="263"/>
      <c r="COT141" s="263"/>
      <c r="COU141" s="263"/>
      <c r="COV141" s="263"/>
      <c r="COW141" s="263"/>
      <c r="COX141" s="263"/>
      <c r="COY141" s="263"/>
      <c r="COZ141" s="263"/>
      <c r="CPA141" s="263"/>
      <c r="CPB141" s="263"/>
      <c r="CPC141" s="263"/>
      <c r="CPD141" s="263"/>
      <c r="CPE141" s="263"/>
      <c r="CPF141" s="263"/>
      <c r="CPG141" s="263"/>
      <c r="CPH141" s="263"/>
      <c r="CPI141" s="263"/>
      <c r="CPJ141" s="263"/>
      <c r="CPK141" s="263"/>
      <c r="CPL141" s="263"/>
      <c r="CPM141" s="263"/>
      <c r="CPN141" s="263"/>
      <c r="CPO141" s="263"/>
      <c r="CPP141" s="263"/>
      <c r="CPQ141" s="263"/>
      <c r="CPR141" s="263"/>
      <c r="CPS141" s="263"/>
      <c r="CPT141" s="263"/>
      <c r="CPU141" s="263"/>
      <c r="CPV141" s="263"/>
      <c r="CPW141" s="263"/>
      <c r="CPX141" s="263"/>
      <c r="CPY141" s="263"/>
      <c r="CPZ141" s="263"/>
      <c r="CQA141" s="263"/>
      <c r="CQB141" s="263"/>
      <c r="CQC141" s="263"/>
      <c r="CQD141" s="263"/>
      <c r="CQE141" s="263"/>
      <c r="CQF141" s="263"/>
      <c r="CQG141" s="263"/>
      <c r="CQH141" s="263"/>
      <c r="CQI141" s="263"/>
      <c r="CQJ141" s="263"/>
      <c r="CQK141" s="263"/>
      <c r="CQL141" s="263"/>
      <c r="CQM141" s="263"/>
      <c r="CQN141" s="263"/>
      <c r="CQO141" s="263"/>
      <c r="CQP141" s="263"/>
      <c r="CQQ141" s="263"/>
      <c r="CQR141" s="263"/>
      <c r="CQS141" s="263"/>
      <c r="CQT141" s="263"/>
      <c r="CQU141" s="263"/>
      <c r="CQV141" s="263"/>
      <c r="CQW141" s="263"/>
      <c r="CQX141" s="263"/>
      <c r="CQY141" s="263"/>
      <c r="CQZ141" s="263"/>
      <c r="CRA141" s="263"/>
      <c r="CRB141" s="263"/>
      <c r="CRC141" s="263"/>
      <c r="CRD141" s="263"/>
      <c r="CRE141" s="263"/>
      <c r="CRF141" s="263"/>
      <c r="CRG141" s="263"/>
      <c r="CRH141" s="263"/>
      <c r="CRI141" s="263"/>
      <c r="CRJ141" s="263"/>
      <c r="CRK141" s="263"/>
      <c r="CRL141" s="263"/>
      <c r="CRM141" s="263"/>
      <c r="CRN141" s="263"/>
      <c r="CRO141" s="263"/>
      <c r="CRP141" s="263"/>
      <c r="CRQ141" s="263"/>
      <c r="CRR141" s="263"/>
      <c r="CRS141" s="263"/>
      <c r="CRT141" s="263"/>
      <c r="CRU141" s="263"/>
      <c r="CRV141" s="263"/>
      <c r="CRW141" s="263"/>
      <c r="CRX141" s="263"/>
      <c r="CRY141" s="263"/>
      <c r="CRZ141" s="263"/>
      <c r="CSA141" s="263"/>
      <c r="CSB141" s="263"/>
      <c r="CSC141" s="263"/>
      <c r="CSD141" s="263"/>
      <c r="CSE141" s="263"/>
      <c r="CSF141" s="263"/>
      <c r="CSG141" s="263"/>
      <c r="CSH141" s="263"/>
      <c r="CSI141" s="263"/>
      <c r="CSJ141" s="263"/>
      <c r="CSK141" s="263"/>
      <c r="CSL141" s="263"/>
      <c r="CSM141" s="263"/>
      <c r="CSN141" s="263"/>
      <c r="CSO141" s="263"/>
      <c r="CSP141" s="263"/>
      <c r="CSQ141" s="263"/>
      <c r="CSR141" s="263"/>
      <c r="CSS141" s="263"/>
      <c r="CST141" s="263"/>
      <c r="CSU141" s="263"/>
      <c r="CSV141" s="263"/>
      <c r="CSW141" s="263"/>
      <c r="CSX141" s="263"/>
      <c r="CSY141" s="263"/>
      <c r="CSZ141" s="263"/>
      <c r="CTA141" s="263"/>
      <c r="CTB141" s="263"/>
      <c r="CTC141" s="263"/>
      <c r="CTD141" s="263"/>
      <c r="CTE141" s="263"/>
      <c r="CTF141" s="263"/>
      <c r="CTG141" s="263"/>
      <c r="CTH141" s="263"/>
      <c r="CTI141" s="263"/>
      <c r="CTJ141" s="263"/>
      <c r="CTK141" s="263"/>
      <c r="CTL141" s="263"/>
      <c r="CTM141" s="263"/>
      <c r="CTN141" s="263"/>
      <c r="CTO141" s="263"/>
      <c r="CTP141" s="263"/>
      <c r="CTQ141" s="263"/>
      <c r="CTR141" s="263"/>
      <c r="CTS141" s="263"/>
      <c r="CTT141" s="263"/>
      <c r="CTU141" s="263"/>
      <c r="CTV141" s="263"/>
      <c r="CTW141" s="263"/>
      <c r="CTX141" s="263"/>
      <c r="CTY141" s="263"/>
      <c r="CTZ141" s="263"/>
      <c r="CUA141" s="263"/>
      <c r="CUB141" s="263"/>
      <c r="CUC141" s="263"/>
      <c r="CUD141" s="263"/>
      <c r="CUE141" s="263"/>
      <c r="CUF141" s="263"/>
      <c r="CUG141" s="263"/>
      <c r="CUH141" s="263"/>
      <c r="CUI141" s="263"/>
      <c r="CUJ141" s="263"/>
      <c r="CUK141" s="263"/>
      <c r="CUL141" s="263"/>
      <c r="CUM141" s="263"/>
      <c r="CUN141" s="263"/>
      <c r="CUO141" s="263"/>
      <c r="CUP141" s="263"/>
      <c r="CUQ141" s="263"/>
      <c r="CUR141" s="263"/>
      <c r="CUS141" s="263"/>
      <c r="CUT141" s="263"/>
      <c r="CUU141" s="263"/>
      <c r="CUV141" s="263"/>
      <c r="CUW141" s="263"/>
      <c r="CUX141" s="263"/>
      <c r="CUY141" s="263"/>
      <c r="CUZ141" s="263"/>
      <c r="CVA141" s="263"/>
      <c r="CVB141" s="263"/>
      <c r="CVC141" s="263"/>
      <c r="CVD141" s="263"/>
      <c r="CVE141" s="263"/>
      <c r="CVF141" s="263"/>
      <c r="CVG141" s="263"/>
      <c r="CVH141" s="263"/>
      <c r="CVI141" s="263"/>
      <c r="CVJ141" s="263"/>
      <c r="CVK141" s="263"/>
      <c r="CVL141" s="263"/>
      <c r="CVM141" s="263"/>
      <c r="CVN141" s="263"/>
      <c r="CVO141" s="263"/>
      <c r="CVP141" s="263"/>
      <c r="CVQ141" s="263"/>
      <c r="CVR141" s="263"/>
      <c r="CVS141" s="263"/>
      <c r="CVT141" s="263"/>
      <c r="CVU141" s="263"/>
      <c r="CVV141" s="263"/>
      <c r="CVW141" s="263"/>
      <c r="CVX141" s="263"/>
      <c r="CVY141" s="263"/>
      <c r="CVZ141" s="263"/>
      <c r="CWA141" s="263"/>
      <c r="CWB141" s="263"/>
      <c r="CWC141" s="263"/>
      <c r="CWD141" s="263"/>
      <c r="CWE141" s="263"/>
      <c r="CWF141" s="263"/>
      <c r="CWG141" s="263"/>
      <c r="CWH141" s="263"/>
      <c r="CWI141" s="263"/>
      <c r="CWJ141" s="263"/>
      <c r="CWK141" s="263"/>
      <c r="CWL141" s="263"/>
      <c r="CWM141" s="263"/>
      <c r="CWN141" s="263"/>
      <c r="CWO141" s="263"/>
      <c r="CWP141" s="263"/>
      <c r="CWQ141" s="263"/>
      <c r="CWR141" s="263"/>
      <c r="CWS141" s="263"/>
      <c r="CWT141" s="263"/>
      <c r="CWU141" s="263"/>
      <c r="CWV141" s="263"/>
      <c r="CWW141" s="263"/>
      <c r="CWX141" s="263"/>
      <c r="CWY141" s="263"/>
      <c r="CWZ141" s="263"/>
      <c r="CXA141" s="263"/>
      <c r="CXB141" s="263"/>
      <c r="CXC141" s="263"/>
      <c r="CXD141" s="263"/>
      <c r="CXE141" s="263"/>
      <c r="CXF141" s="263"/>
      <c r="CXG141" s="263"/>
      <c r="CXH141" s="263"/>
      <c r="CXI141" s="263"/>
      <c r="CXJ141" s="263"/>
      <c r="CXK141" s="263"/>
      <c r="CXL141" s="263"/>
      <c r="CXM141" s="263"/>
      <c r="CXN141" s="263"/>
      <c r="CXO141" s="263"/>
      <c r="CXP141" s="263"/>
      <c r="CXQ141" s="263"/>
      <c r="CXR141" s="263"/>
      <c r="CXS141" s="263"/>
      <c r="CXT141" s="263"/>
      <c r="CXU141" s="263"/>
      <c r="CXV141" s="263"/>
      <c r="CXW141" s="263"/>
      <c r="CXX141" s="263"/>
      <c r="CXY141" s="263"/>
      <c r="CXZ141" s="263"/>
      <c r="CYA141" s="263"/>
      <c r="CYB141" s="263"/>
      <c r="CYC141" s="263"/>
      <c r="CYD141" s="263"/>
      <c r="CYE141" s="263"/>
      <c r="CYF141" s="263"/>
      <c r="CYG141" s="263"/>
      <c r="CYH141" s="263"/>
      <c r="CYI141" s="263"/>
      <c r="CYJ141" s="263"/>
      <c r="CYK141" s="263"/>
      <c r="CYL141" s="263"/>
      <c r="CYM141" s="263"/>
      <c r="CYN141" s="263"/>
      <c r="CYO141" s="263"/>
      <c r="CYP141" s="263"/>
      <c r="CYQ141" s="263"/>
      <c r="CYR141" s="263"/>
      <c r="CYS141" s="263"/>
      <c r="CYT141" s="263"/>
      <c r="CYU141" s="263"/>
      <c r="CYV141" s="263"/>
      <c r="CYW141" s="263"/>
      <c r="CYX141" s="263"/>
      <c r="CYY141" s="263"/>
      <c r="CYZ141" s="263"/>
      <c r="CZA141" s="263"/>
      <c r="CZB141" s="263"/>
      <c r="CZC141" s="263"/>
      <c r="CZD141" s="263"/>
      <c r="CZE141" s="263"/>
      <c r="CZF141" s="263"/>
      <c r="CZG141" s="263"/>
      <c r="CZH141" s="263"/>
      <c r="CZI141" s="263"/>
      <c r="CZJ141" s="263"/>
      <c r="CZK141" s="263"/>
      <c r="CZL141" s="263"/>
      <c r="CZM141" s="263"/>
      <c r="CZN141" s="263"/>
      <c r="CZO141" s="263"/>
      <c r="CZP141" s="263"/>
      <c r="CZQ141" s="263"/>
      <c r="CZR141" s="263"/>
      <c r="CZS141" s="263"/>
      <c r="CZT141" s="263"/>
      <c r="CZU141" s="263"/>
      <c r="CZV141" s="263"/>
      <c r="CZW141" s="263"/>
      <c r="CZX141" s="263"/>
      <c r="CZY141" s="263"/>
      <c r="CZZ141" s="263"/>
      <c r="DAA141" s="263"/>
      <c r="DAB141" s="263"/>
      <c r="DAC141" s="263"/>
      <c r="DAD141" s="263"/>
      <c r="DAE141" s="263"/>
      <c r="DAF141" s="263"/>
      <c r="DAG141" s="263"/>
      <c r="DAH141" s="263"/>
      <c r="DAI141" s="263"/>
      <c r="DAJ141" s="263"/>
      <c r="DAK141" s="263"/>
      <c r="DAL141" s="263"/>
      <c r="DAM141" s="263"/>
      <c r="DAN141" s="263"/>
      <c r="DAO141" s="263"/>
      <c r="DAP141" s="263"/>
      <c r="DAQ141" s="263"/>
      <c r="DAR141" s="263"/>
      <c r="DAS141" s="263"/>
      <c r="DAT141" s="263"/>
      <c r="DAU141" s="263"/>
      <c r="DAV141" s="263"/>
      <c r="DAW141" s="263"/>
      <c r="DAX141" s="263"/>
      <c r="DAY141" s="263"/>
      <c r="DAZ141" s="263"/>
      <c r="DBA141" s="263"/>
      <c r="DBB141" s="263"/>
      <c r="DBC141" s="263"/>
      <c r="DBD141" s="263"/>
      <c r="DBE141" s="263"/>
      <c r="DBF141" s="263"/>
      <c r="DBG141" s="263"/>
      <c r="DBH141" s="263"/>
      <c r="DBI141" s="263"/>
      <c r="DBJ141" s="263"/>
      <c r="DBK141" s="263"/>
      <c r="DBL141" s="263"/>
      <c r="DBM141" s="263"/>
      <c r="DBN141" s="263"/>
      <c r="DBO141" s="263"/>
      <c r="DBP141" s="263"/>
      <c r="DBQ141" s="263"/>
      <c r="DBR141" s="263"/>
      <c r="DBS141" s="263"/>
      <c r="DBT141" s="263"/>
      <c r="DBU141" s="263"/>
      <c r="DBV141" s="263"/>
      <c r="DBW141" s="263"/>
      <c r="DBX141" s="263"/>
      <c r="DBY141" s="263"/>
      <c r="DBZ141" s="263"/>
      <c r="DCA141" s="263"/>
      <c r="DCB141" s="263"/>
      <c r="DCC141" s="263"/>
      <c r="DCD141" s="263"/>
      <c r="DCE141" s="263"/>
      <c r="DCF141" s="263"/>
      <c r="DCG141" s="263"/>
      <c r="DCH141" s="263"/>
      <c r="DCI141" s="263"/>
      <c r="DCJ141" s="263"/>
      <c r="DCK141" s="263"/>
      <c r="DCL141" s="263"/>
      <c r="DCM141" s="263"/>
      <c r="DCN141" s="263"/>
      <c r="DCO141" s="263"/>
      <c r="DCP141" s="263"/>
      <c r="DCQ141" s="263"/>
      <c r="DCR141" s="263"/>
      <c r="DCS141" s="263"/>
      <c r="DCT141" s="263"/>
      <c r="DCU141" s="263"/>
      <c r="DCV141" s="263"/>
      <c r="DCW141" s="263"/>
      <c r="DCX141" s="263"/>
      <c r="DCY141" s="263"/>
      <c r="DCZ141" s="263"/>
      <c r="DDA141" s="263"/>
      <c r="DDB141" s="263"/>
      <c r="DDC141" s="263"/>
      <c r="DDD141" s="263"/>
      <c r="DDE141" s="263"/>
      <c r="DDF141" s="263"/>
      <c r="DDG141" s="263"/>
      <c r="DDH141" s="263"/>
      <c r="DDI141" s="263"/>
      <c r="DDJ141" s="263"/>
      <c r="DDK141" s="263"/>
      <c r="DDL141" s="263"/>
      <c r="DDM141" s="263"/>
      <c r="DDN141" s="263"/>
      <c r="DDO141" s="263"/>
      <c r="DDP141" s="263"/>
      <c r="DDQ141" s="263"/>
      <c r="DDR141" s="263"/>
      <c r="DDS141" s="263"/>
      <c r="DDT141" s="263"/>
      <c r="DDU141" s="263"/>
      <c r="DDV141" s="263"/>
      <c r="DDW141" s="263"/>
      <c r="DDX141" s="263"/>
      <c r="DDY141" s="263"/>
      <c r="DDZ141" s="263"/>
      <c r="DEA141" s="263"/>
      <c r="DEB141" s="263"/>
      <c r="DEC141" s="263"/>
      <c r="DED141" s="263"/>
      <c r="DEE141" s="263"/>
      <c r="DEF141" s="263"/>
      <c r="DEG141" s="263"/>
      <c r="DEH141" s="263"/>
      <c r="DEI141" s="263"/>
      <c r="DEJ141" s="263"/>
      <c r="DEK141" s="263"/>
      <c r="DEL141" s="263"/>
      <c r="DEM141" s="263"/>
      <c r="DEN141" s="263"/>
      <c r="DEO141" s="263"/>
      <c r="DEP141" s="263"/>
      <c r="DEQ141" s="263"/>
      <c r="DER141" s="263"/>
      <c r="DES141" s="263"/>
      <c r="DET141" s="263"/>
      <c r="DEU141" s="263"/>
      <c r="DEV141" s="263"/>
      <c r="DEW141" s="263"/>
      <c r="DEX141" s="263"/>
      <c r="DEY141" s="263"/>
      <c r="DEZ141" s="263"/>
      <c r="DFA141" s="263"/>
      <c r="DFB141" s="263"/>
      <c r="DFC141" s="263"/>
      <c r="DFD141" s="263"/>
      <c r="DFE141" s="263"/>
      <c r="DFF141" s="263"/>
      <c r="DFG141" s="263"/>
      <c r="DFH141" s="263"/>
      <c r="DFI141" s="263"/>
      <c r="DFJ141" s="263"/>
      <c r="DFK141" s="263"/>
      <c r="DFL141" s="263"/>
      <c r="DFM141" s="263"/>
      <c r="DFN141" s="263"/>
      <c r="DFO141" s="263"/>
      <c r="DFP141" s="263"/>
      <c r="DFQ141" s="263"/>
      <c r="DFR141" s="263"/>
      <c r="DFS141" s="263"/>
      <c r="DFT141" s="263"/>
      <c r="DFU141" s="263"/>
      <c r="DFV141" s="263"/>
      <c r="DFW141" s="263"/>
      <c r="DFX141" s="263"/>
      <c r="DFY141" s="263"/>
      <c r="DFZ141" s="263"/>
      <c r="DGA141" s="263"/>
      <c r="DGB141" s="263"/>
      <c r="DGC141" s="263"/>
      <c r="DGD141" s="263"/>
      <c r="DGE141" s="263"/>
      <c r="DGF141" s="263"/>
      <c r="DGG141" s="263"/>
      <c r="DGH141" s="263"/>
      <c r="DGI141" s="263"/>
      <c r="DGJ141" s="263"/>
      <c r="DGK141" s="263"/>
      <c r="DGL141" s="263"/>
      <c r="DGM141" s="263"/>
      <c r="DGN141" s="263"/>
      <c r="DGO141" s="263"/>
      <c r="DGP141" s="263"/>
      <c r="DGQ141" s="263"/>
      <c r="DGR141" s="263"/>
      <c r="DGS141" s="263"/>
      <c r="DGT141" s="263"/>
      <c r="DGU141" s="263"/>
      <c r="DGV141" s="263"/>
      <c r="DGW141" s="263"/>
      <c r="DGX141" s="263"/>
      <c r="DGY141" s="263"/>
      <c r="DGZ141" s="263"/>
      <c r="DHA141" s="263"/>
      <c r="DHB141" s="263"/>
      <c r="DHC141" s="263"/>
      <c r="DHD141" s="263"/>
      <c r="DHE141" s="263"/>
      <c r="DHF141" s="263"/>
      <c r="DHG141" s="263"/>
      <c r="DHH141" s="263"/>
      <c r="DHI141" s="263"/>
      <c r="DHJ141" s="263"/>
      <c r="DHK141" s="263"/>
      <c r="DHL141" s="263"/>
      <c r="DHM141" s="263"/>
      <c r="DHN141" s="263"/>
      <c r="DHO141" s="263"/>
      <c r="DHP141" s="263"/>
      <c r="DHQ141" s="263"/>
      <c r="DHR141" s="263"/>
      <c r="DHS141" s="263"/>
      <c r="DHT141" s="263"/>
      <c r="DHU141" s="263"/>
      <c r="DHV141" s="263"/>
      <c r="DHW141" s="263"/>
      <c r="DHX141" s="263"/>
      <c r="DHY141" s="263"/>
      <c r="DHZ141" s="263"/>
      <c r="DIA141" s="263"/>
      <c r="DIB141" s="263"/>
      <c r="DIC141" s="263"/>
      <c r="DID141" s="263"/>
      <c r="DIE141" s="263"/>
      <c r="DIF141" s="263"/>
      <c r="DIG141" s="263"/>
      <c r="DIH141" s="263"/>
      <c r="DII141" s="263"/>
      <c r="DIJ141" s="263"/>
      <c r="DIK141" s="263"/>
      <c r="DIL141" s="263"/>
      <c r="DIM141" s="263"/>
      <c r="DIN141" s="263"/>
      <c r="DIO141" s="263"/>
      <c r="DIP141" s="263"/>
      <c r="DIQ141" s="263"/>
      <c r="DIR141" s="263"/>
      <c r="DIS141" s="263"/>
      <c r="DIT141" s="263"/>
      <c r="DIU141" s="263"/>
      <c r="DIV141" s="263"/>
      <c r="DIW141" s="263"/>
      <c r="DIX141" s="263"/>
      <c r="DIY141" s="263"/>
      <c r="DIZ141" s="263"/>
      <c r="DJA141" s="263"/>
      <c r="DJB141" s="263"/>
      <c r="DJC141" s="263"/>
      <c r="DJD141" s="263"/>
      <c r="DJE141" s="263"/>
      <c r="DJF141" s="263"/>
      <c r="DJG141" s="263"/>
      <c r="DJH141" s="263"/>
      <c r="DJI141" s="263"/>
      <c r="DJJ141" s="263"/>
      <c r="DJK141" s="263"/>
      <c r="DJL141" s="263"/>
      <c r="DJM141" s="263"/>
      <c r="DJN141" s="263"/>
      <c r="DJO141" s="263"/>
      <c r="DJP141" s="263"/>
      <c r="DJQ141" s="263"/>
      <c r="DJR141" s="263"/>
      <c r="DJS141" s="263"/>
      <c r="DJT141" s="263"/>
      <c r="DJU141" s="263"/>
      <c r="DJV141" s="263"/>
      <c r="DJW141" s="263"/>
      <c r="DJX141" s="263"/>
      <c r="DJY141" s="263"/>
      <c r="DJZ141" s="263"/>
      <c r="DKA141" s="263"/>
      <c r="DKB141" s="263"/>
      <c r="DKC141" s="263"/>
      <c r="DKD141" s="263"/>
      <c r="DKE141" s="263"/>
      <c r="DKF141" s="263"/>
      <c r="DKG141" s="263"/>
      <c r="DKH141" s="263"/>
      <c r="DKI141" s="263"/>
      <c r="DKJ141" s="263"/>
      <c r="DKK141" s="263"/>
      <c r="DKL141" s="263"/>
      <c r="DKM141" s="263"/>
      <c r="DKN141" s="263"/>
      <c r="DKO141" s="263"/>
      <c r="DKP141" s="263"/>
      <c r="DKQ141" s="263"/>
      <c r="DKR141" s="263"/>
      <c r="DKS141" s="263"/>
      <c r="DKT141" s="263"/>
      <c r="DKU141" s="263"/>
      <c r="DKV141" s="263"/>
      <c r="DKW141" s="263"/>
      <c r="DKX141" s="263"/>
      <c r="DKY141" s="263"/>
      <c r="DKZ141" s="263"/>
      <c r="DLA141" s="263"/>
      <c r="DLB141" s="263"/>
      <c r="DLC141" s="263"/>
      <c r="DLD141" s="263"/>
      <c r="DLE141" s="263"/>
      <c r="DLF141" s="263"/>
      <c r="DLG141" s="263"/>
      <c r="DLH141" s="263"/>
      <c r="DLI141" s="263"/>
      <c r="DLJ141" s="263"/>
      <c r="DLK141" s="263"/>
      <c r="DLL141" s="263"/>
      <c r="DLM141" s="263"/>
      <c r="DLN141" s="263"/>
      <c r="DLO141" s="263"/>
      <c r="DLP141" s="263"/>
      <c r="DLQ141" s="263"/>
      <c r="DLR141" s="263"/>
      <c r="DLS141" s="263"/>
      <c r="DLT141" s="263"/>
      <c r="DLU141" s="263"/>
      <c r="DLV141" s="263"/>
      <c r="DLW141" s="263"/>
      <c r="DLX141" s="263"/>
      <c r="DLY141" s="263"/>
      <c r="DLZ141" s="263"/>
      <c r="DMA141" s="263"/>
      <c r="DMB141" s="263"/>
      <c r="DMC141" s="263"/>
      <c r="DMD141" s="263"/>
      <c r="DME141" s="263"/>
      <c r="DMF141" s="263"/>
      <c r="DMG141" s="263"/>
      <c r="DMH141" s="263"/>
      <c r="DMI141" s="263"/>
      <c r="DMJ141" s="263"/>
      <c r="DMK141" s="263"/>
      <c r="DML141" s="263"/>
      <c r="DMM141" s="263"/>
      <c r="DMN141" s="263"/>
      <c r="DMO141" s="263"/>
      <c r="DMP141" s="263"/>
      <c r="DMQ141" s="263"/>
      <c r="DMR141" s="263"/>
      <c r="DMS141" s="263"/>
      <c r="DMT141" s="263"/>
      <c r="DMU141" s="263"/>
      <c r="DMV141" s="263"/>
      <c r="DMW141" s="263"/>
      <c r="DMX141" s="263"/>
      <c r="DMY141" s="263"/>
      <c r="DMZ141" s="263"/>
      <c r="DNA141" s="263"/>
      <c r="DNB141" s="263"/>
      <c r="DNC141" s="263"/>
      <c r="DND141" s="263"/>
      <c r="DNE141" s="263"/>
      <c r="DNF141" s="263"/>
      <c r="DNG141" s="263"/>
      <c r="DNH141" s="263"/>
      <c r="DNI141" s="263"/>
      <c r="DNJ141" s="263"/>
      <c r="DNK141" s="263"/>
      <c r="DNL141" s="263"/>
      <c r="DNM141" s="263"/>
      <c r="DNN141" s="263"/>
      <c r="DNO141" s="263"/>
      <c r="DNP141" s="263"/>
      <c r="DNQ141" s="263"/>
      <c r="DNR141" s="263"/>
      <c r="DNS141" s="263"/>
      <c r="DNT141" s="263"/>
      <c r="DNU141" s="263"/>
      <c r="DNV141" s="263"/>
      <c r="DNW141" s="263"/>
      <c r="DNX141" s="263"/>
      <c r="DNY141" s="263"/>
      <c r="DNZ141" s="263"/>
      <c r="DOA141" s="263"/>
      <c r="DOB141" s="263"/>
      <c r="DOC141" s="263"/>
      <c r="DOD141" s="263"/>
      <c r="DOE141" s="263"/>
      <c r="DOF141" s="263"/>
      <c r="DOG141" s="263"/>
      <c r="DOH141" s="263"/>
      <c r="DOI141" s="263"/>
      <c r="DOJ141" s="263"/>
      <c r="DOK141" s="263"/>
      <c r="DOL141" s="263"/>
      <c r="DOM141" s="263"/>
      <c r="DON141" s="263"/>
      <c r="DOO141" s="263"/>
      <c r="DOP141" s="263"/>
      <c r="DOQ141" s="263"/>
      <c r="DOR141" s="263"/>
      <c r="DOS141" s="263"/>
      <c r="DOT141" s="263"/>
      <c r="DOU141" s="263"/>
      <c r="DOV141" s="263"/>
      <c r="DOW141" s="263"/>
      <c r="DOX141" s="263"/>
      <c r="DOY141" s="263"/>
      <c r="DOZ141" s="263"/>
      <c r="DPA141" s="263"/>
      <c r="DPB141" s="263"/>
      <c r="DPC141" s="263"/>
      <c r="DPD141" s="263"/>
      <c r="DPE141" s="263"/>
      <c r="DPF141" s="263"/>
      <c r="DPG141" s="263"/>
      <c r="DPH141" s="263"/>
      <c r="DPI141" s="263"/>
      <c r="DPJ141" s="263"/>
      <c r="DPK141" s="263"/>
      <c r="DPL141" s="263"/>
      <c r="DPM141" s="263"/>
      <c r="DPN141" s="263"/>
      <c r="DPO141" s="263"/>
      <c r="DPP141" s="263"/>
      <c r="DPQ141" s="263"/>
      <c r="DPR141" s="263"/>
      <c r="DPS141" s="263"/>
      <c r="DPT141" s="263"/>
      <c r="DPU141" s="263"/>
      <c r="DPV141" s="263"/>
      <c r="DPW141" s="263"/>
      <c r="DPX141" s="263"/>
      <c r="DPY141" s="263"/>
      <c r="DPZ141" s="263"/>
      <c r="DQA141" s="263"/>
      <c r="DQB141" s="263"/>
      <c r="DQC141" s="263"/>
      <c r="DQD141" s="263"/>
      <c r="DQE141" s="263"/>
      <c r="DQF141" s="263"/>
      <c r="DQG141" s="263"/>
      <c r="DQH141" s="263"/>
      <c r="DQI141" s="263"/>
      <c r="DQJ141" s="263"/>
      <c r="DQK141" s="263"/>
      <c r="DQL141" s="263"/>
      <c r="DQM141" s="263"/>
      <c r="DQN141" s="263"/>
      <c r="DQO141" s="263"/>
      <c r="DQP141" s="263"/>
      <c r="DQQ141" s="263"/>
      <c r="DQR141" s="263"/>
      <c r="DQS141" s="263"/>
      <c r="DQT141" s="263"/>
      <c r="DQU141" s="263"/>
      <c r="DQV141" s="263"/>
      <c r="DQW141" s="263"/>
      <c r="DQX141" s="263"/>
      <c r="DQY141" s="263"/>
      <c r="DQZ141" s="263"/>
      <c r="DRA141" s="263"/>
      <c r="DRB141" s="263"/>
      <c r="DRC141" s="263"/>
      <c r="DRD141" s="263"/>
      <c r="DRE141" s="263"/>
      <c r="DRF141" s="263"/>
      <c r="DRG141" s="263"/>
      <c r="DRH141" s="263"/>
      <c r="DRI141" s="263"/>
      <c r="DRJ141" s="263"/>
      <c r="DRK141" s="263"/>
      <c r="DRL141" s="263"/>
      <c r="DRM141" s="263"/>
      <c r="DRN141" s="263"/>
      <c r="DRO141" s="263"/>
      <c r="DRP141" s="263"/>
      <c r="DRQ141" s="263"/>
      <c r="DRR141" s="263"/>
      <c r="DRS141" s="263"/>
      <c r="DRT141" s="263"/>
      <c r="DRU141" s="263"/>
      <c r="DRV141" s="263"/>
      <c r="DRW141" s="263"/>
      <c r="DRX141" s="263"/>
      <c r="DRY141" s="263"/>
      <c r="DRZ141" s="263"/>
      <c r="DSA141" s="263"/>
      <c r="DSB141" s="263"/>
      <c r="DSC141" s="263"/>
      <c r="DSD141" s="263"/>
      <c r="DSE141" s="263"/>
      <c r="DSF141" s="263"/>
      <c r="DSG141" s="263"/>
      <c r="DSH141" s="263"/>
      <c r="DSI141" s="263"/>
      <c r="DSJ141" s="263"/>
      <c r="DSK141" s="263"/>
      <c r="DSL141" s="263"/>
      <c r="DSM141" s="263"/>
      <c r="DSN141" s="263"/>
      <c r="DSO141" s="263"/>
      <c r="DSP141" s="263"/>
      <c r="DSQ141" s="263"/>
      <c r="DSR141" s="263"/>
      <c r="DSS141" s="263"/>
      <c r="DST141" s="263"/>
      <c r="DSU141" s="263"/>
      <c r="DSV141" s="263"/>
      <c r="DSW141" s="263"/>
      <c r="DSX141" s="263"/>
      <c r="DSY141" s="263"/>
      <c r="DSZ141" s="263"/>
      <c r="DTA141" s="263"/>
      <c r="DTB141" s="263"/>
      <c r="DTC141" s="263"/>
      <c r="DTD141" s="263"/>
      <c r="DTE141" s="263"/>
      <c r="DTF141" s="263"/>
      <c r="DTG141" s="263"/>
      <c r="DTH141" s="263"/>
      <c r="DTI141" s="263"/>
      <c r="DTJ141" s="263"/>
      <c r="DTK141" s="263"/>
      <c r="DTL141" s="263"/>
      <c r="DTM141" s="263"/>
      <c r="DTN141" s="263"/>
      <c r="DTO141" s="263"/>
      <c r="DTP141" s="263"/>
      <c r="DTQ141" s="263"/>
      <c r="DTR141" s="263"/>
      <c r="DTS141" s="263"/>
      <c r="DTT141" s="263"/>
      <c r="DTU141" s="263"/>
      <c r="DTV141" s="263"/>
      <c r="DTW141" s="263"/>
      <c r="DTX141" s="263"/>
      <c r="DTY141" s="263"/>
      <c r="DTZ141" s="263"/>
      <c r="DUA141" s="263"/>
      <c r="DUB141" s="263"/>
      <c r="DUC141" s="263"/>
      <c r="DUD141" s="263"/>
      <c r="DUE141" s="263"/>
      <c r="DUF141" s="263"/>
      <c r="DUG141" s="263"/>
      <c r="DUH141" s="263"/>
      <c r="DUI141" s="263"/>
      <c r="DUJ141" s="263"/>
      <c r="DUK141" s="263"/>
      <c r="DUL141" s="263"/>
      <c r="DUM141" s="263"/>
      <c r="DUN141" s="263"/>
      <c r="DUO141" s="263"/>
      <c r="DUP141" s="263"/>
      <c r="DUQ141" s="263"/>
      <c r="DUR141" s="263"/>
      <c r="DUS141" s="263"/>
      <c r="DUT141" s="263"/>
      <c r="DUU141" s="263"/>
      <c r="DUV141" s="263"/>
      <c r="DUW141" s="263"/>
      <c r="DUX141" s="263"/>
      <c r="DUY141" s="263"/>
      <c r="DUZ141" s="263"/>
      <c r="DVA141" s="263"/>
      <c r="DVB141" s="263"/>
      <c r="DVC141" s="263"/>
      <c r="DVD141" s="263"/>
      <c r="DVE141" s="263"/>
      <c r="DVF141" s="263"/>
      <c r="DVG141" s="263"/>
      <c r="DVH141" s="263"/>
      <c r="DVI141" s="263"/>
      <c r="DVJ141" s="263"/>
      <c r="DVK141" s="263"/>
      <c r="DVL141" s="263"/>
      <c r="DVM141" s="263"/>
      <c r="DVN141" s="263"/>
      <c r="DVO141" s="263"/>
      <c r="DVP141" s="263"/>
      <c r="DVQ141" s="263"/>
      <c r="DVR141" s="263"/>
      <c r="DVS141" s="263"/>
      <c r="DVT141" s="263"/>
      <c r="DVU141" s="263"/>
      <c r="DVV141" s="263"/>
      <c r="DVW141" s="263"/>
      <c r="DVX141" s="263"/>
      <c r="DVY141" s="263"/>
      <c r="DVZ141" s="263"/>
      <c r="DWA141" s="263"/>
      <c r="DWB141" s="263"/>
      <c r="DWC141" s="263"/>
      <c r="DWD141" s="263"/>
      <c r="DWE141" s="263"/>
      <c r="DWF141" s="263"/>
      <c r="DWG141" s="263"/>
      <c r="DWH141" s="263"/>
      <c r="DWI141" s="263"/>
      <c r="DWJ141" s="263"/>
      <c r="DWK141" s="263"/>
      <c r="DWL141" s="263"/>
      <c r="DWM141" s="263"/>
      <c r="DWN141" s="263"/>
      <c r="DWO141" s="263"/>
      <c r="DWP141" s="263"/>
      <c r="DWQ141" s="263"/>
      <c r="DWR141" s="263"/>
      <c r="DWS141" s="263"/>
      <c r="DWT141" s="263"/>
      <c r="DWU141" s="263"/>
      <c r="DWV141" s="263"/>
      <c r="DWW141" s="263"/>
      <c r="DWX141" s="263"/>
      <c r="DWY141" s="263"/>
      <c r="DWZ141" s="263"/>
      <c r="DXA141" s="263"/>
      <c r="DXB141" s="263"/>
      <c r="DXC141" s="263"/>
      <c r="DXD141" s="263"/>
      <c r="DXE141" s="263"/>
      <c r="DXF141" s="263"/>
      <c r="DXG141" s="263"/>
      <c r="DXH141" s="263"/>
      <c r="DXI141" s="263"/>
      <c r="DXJ141" s="263"/>
      <c r="DXK141" s="263"/>
      <c r="DXL141" s="263"/>
      <c r="DXM141" s="263"/>
      <c r="DXN141" s="263"/>
      <c r="DXO141" s="263"/>
      <c r="DXP141" s="263"/>
      <c r="DXQ141" s="263"/>
      <c r="DXR141" s="263"/>
      <c r="DXS141" s="263"/>
      <c r="DXT141" s="263"/>
      <c r="DXU141" s="263"/>
      <c r="DXV141" s="263"/>
      <c r="DXW141" s="263"/>
      <c r="DXX141" s="263"/>
      <c r="DXY141" s="263"/>
      <c r="DXZ141" s="263"/>
      <c r="DYA141" s="263"/>
      <c r="DYB141" s="263"/>
      <c r="DYC141" s="263"/>
      <c r="DYD141" s="263"/>
      <c r="DYE141" s="263"/>
      <c r="DYF141" s="263"/>
      <c r="DYG141" s="263"/>
      <c r="DYH141" s="263"/>
      <c r="DYI141" s="263"/>
      <c r="DYJ141" s="263"/>
      <c r="DYK141" s="263"/>
      <c r="DYL141" s="263"/>
      <c r="DYM141" s="263"/>
      <c r="DYN141" s="263"/>
      <c r="DYO141" s="263"/>
      <c r="DYP141" s="263"/>
      <c r="DYQ141" s="263"/>
      <c r="DYR141" s="263"/>
      <c r="DYS141" s="263"/>
      <c r="DYT141" s="263"/>
      <c r="DYU141" s="263"/>
      <c r="DYV141" s="263"/>
      <c r="DYW141" s="263"/>
      <c r="DYX141" s="263"/>
      <c r="DYY141" s="263"/>
      <c r="DYZ141" s="263"/>
      <c r="DZA141" s="263"/>
      <c r="DZB141" s="263"/>
      <c r="DZC141" s="263"/>
      <c r="DZD141" s="263"/>
      <c r="DZE141" s="263"/>
      <c r="DZF141" s="263"/>
      <c r="DZG141" s="263"/>
      <c r="DZH141" s="263"/>
      <c r="DZI141" s="263"/>
      <c r="DZJ141" s="263"/>
      <c r="DZK141" s="263"/>
      <c r="DZL141" s="263"/>
      <c r="DZM141" s="263"/>
      <c r="DZN141" s="263"/>
      <c r="DZO141" s="263"/>
      <c r="DZP141" s="263"/>
      <c r="DZQ141" s="263"/>
      <c r="DZR141" s="263"/>
      <c r="DZS141" s="263"/>
      <c r="DZT141" s="263"/>
      <c r="DZU141" s="263"/>
      <c r="DZV141" s="263"/>
      <c r="DZW141" s="263"/>
      <c r="DZX141" s="263"/>
      <c r="DZY141" s="263"/>
      <c r="DZZ141" s="263"/>
      <c r="EAA141" s="263"/>
      <c r="EAB141" s="263"/>
      <c r="EAC141" s="263"/>
      <c r="EAD141" s="263"/>
      <c r="EAE141" s="263"/>
      <c r="EAF141" s="263"/>
      <c r="EAG141" s="263"/>
      <c r="EAH141" s="263"/>
      <c r="EAI141" s="263"/>
      <c r="EAJ141" s="263"/>
      <c r="EAK141" s="263"/>
      <c r="EAL141" s="263"/>
      <c r="EAM141" s="263"/>
      <c r="EAN141" s="263"/>
      <c r="EAO141" s="263"/>
      <c r="EAP141" s="263"/>
      <c r="EAQ141" s="263"/>
      <c r="EAR141" s="263"/>
      <c r="EAS141" s="263"/>
      <c r="EAT141" s="263"/>
      <c r="EAU141" s="263"/>
      <c r="EAV141" s="263"/>
      <c r="EAW141" s="263"/>
      <c r="EAX141" s="263"/>
      <c r="EAY141" s="263"/>
      <c r="EAZ141" s="263"/>
      <c r="EBA141" s="263"/>
      <c r="EBB141" s="263"/>
      <c r="EBC141" s="263"/>
      <c r="EBD141" s="263"/>
      <c r="EBE141" s="263"/>
      <c r="EBF141" s="263"/>
      <c r="EBG141" s="263"/>
      <c r="EBH141" s="263"/>
      <c r="EBI141" s="263"/>
      <c r="EBJ141" s="263"/>
      <c r="EBK141" s="263"/>
      <c r="EBL141" s="263"/>
      <c r="EBM141" s="263"/>
      <c r="EBN141" s="263"/>
      <c r="EBO141" s="263"/>
      <c r="EBP141" s="263"/>
      <c r="EBQ141" s="263"/>
      <c r="EBR141" s="263"/>
      <c r="EBS141" s="263"/>
      <c r="EBT141" s="263"/>
      <c r="EBU141" s="263"/>
      <c r="EBV141" s="263"/>
      <c r="EBW141" s="263"/>
      <c r="EBX141" s="263"/>
      <c r="EBY141" s="263"/>
      <c r="EBZ141" s="263"/>
      <c r="ECA141" s="263"/>
      <c r="ECB141" s="263"/>
      <c r="ECC141" s="263"/>
    </row>
    <row r="142" spans="1:3461" s="1139" customFormat="1" ht="15.75" customHeight="1" x14ac:dyDescent="0.35">
      <c r="A142" s="263"/>
      <c r="B142" s="265"/>
      <c r="C142" s="283"/>
      <c r="D142" s="283"/>
      <c r="E142" s="283"/>
      <c r="F142" s="283"/>
      <c r="G142" s="283"/>
      <c r="H142" s="283"/>
      <c r="I142" s="283"/>
      <c r="J142" s="283"/>
      <c r="K142" s="283"/>
      <c r="L142" s="283"/>
      <c r="M142" s="283"/>
      <c r="N142" s="283"/>
      <c r="O142" s="283"/>
      <c r="P142" s="283"/>
      <c r="Q142" s="283"/>
      <c r="R142" s="283"/>
      <c r="S142" s="265"/>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263"/>
      <c r="AS142" s="263"/>
      <c r="AT142" s="263"/>
      <c r="AU142" s="263"/>
      <c r="AV142" s="263"/>
      <c r="AW142" s="263"/>
      <c r="AX142" s="263"/>
      <c r="AY142" s="263"/>
      <c r="AZ142" s="263"/>
      <c r="BA142" s="263"/>
      <c r="BB142" s="263"/>
      <c r="BC142" s="263"/>
      <c r="BD142" s="263"/>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3"/>
      <c r="CF142" s="263"/>
      <c r="CG142" s="263"/>
      <c r="CH142" s="263"/>
      <c r="CI142" s="263"/>
      <c r="CJ142" s="263"/>
      <c r="CK142" s="263"/>
      <c r="CL142" s="263"/>
      <c r="CM142" s="263"/>
      <c r="CN142" s="263"/>
      <c r="CO142" s="263"/>
      <c r="CP142" s="263"/>
      <c r="CQ142" s="263"/>
      <c r="CR142" s="263"/>
      <c r="CS142" s="263"/>
      <c r="CT142" s="263"/>
      <c r="CU142" s="263"/>
      <c r="CV142" s="263"/>
      <c r="CW142" s="263"/>
      <c r="CX142" s="263"/>
      <c r="CY142" s="263"/>
      <c r="CZ142" s="263"/>
      <c r="DA142" s="263"/>
      <c r="DB142" s="263"/>
      <c r="DC142" s="263"/>
      <c r="DD142" s="263"/>
      <c r="DE142" s="263"/>
      <c r="DF142" s="263"/>
      <c r="DG142" s="263"/>
      <c r="DH142" s="263"/>
      <c r="DI142" s="263"/>
      <c r="DJ142" s="263"/>
      <c r="DK142" s="263"/>
      <c r="DL142" s="263"/>
      <c r="DM142" s="263"/>
      <c r="DN142" s="263"/>
      <c r="DO142" s="263"/>
      <c r="DP142" s="263"/>
      <c r="DQ142" s="263"/>
      <c r="DR142" s="263"/>
      <c r="DS142" s="263"/>
      <c r="DT142" s="263"/>
      <c r="DU142" s="263"/>
      <c r="DV142" s="263"/>
      <c r="DW142" s="263"/>
      <c r="DX142" s="263"/>
      <c r="DY142" s="263"/>
      <c r="DZ142" s="263"/>
      <c r="EA142" s="263"/>
      <c r="EB142" s="263"/>
      <c r="EC142" s="263"/>
      <c r="ED142" s="263"/>
      <c r="EE142" s="263"/>
      <c r="EF142" s="263"/>
      <c r="EG142" s="263"/>
      <c r="EH142" s="263"/>
      <c r="EI142" s="263"/>
      <c r="EJ142" s="263"/>
      <c r="EK142" s="263"/>
      <c r="EL142" s="263"/>
      <c r="EM142" s="263"/>
      <c r="EN142" s="263"/>
      <c r="EO142" s="263"/>
      <c r="EP142" s="263"/>
      <c r="EQ142" s="263"/>
      <c r="ER142" s="263"/>
      <c r="ES142" s="263"/>
      <c r="ET142" s="263"/>
      <c r="EU142" s="263"/>
      <c r="EV142" s="263"/>
      <c r="EW142" s="263"/>
      <c r="EX142" s="263"/>
      <c r="EY142" s="263"/>
      <c r="EZ142" s="263"/>
      <c r="FA142" s="263"/>
      <c r="FB142" s="263"/>
      <c r="FC142" s="263"/>
      <c r="FD142" s="263"/>
      <c r="FE142" s="263"/>
      <c r="FF142" s="263"/>
      <c r="FG142" s="263"/>
      <c r="FH142" s="263"/>
      <c r="FI142" s="263"/>
      <c r="FJ142" s="263"/>
      <c r="FK142" s="263"/>
      <c r="FL142" s="263"/>
      <c r="FM142" s="263"/>
      <c r="FN142" s="263"/>
      <c r="FO142" s="263"/>
      <c r="FP142" s="263"/>
      <c r="FQ142" s="263"/>
      <c r="FR142" s="263"/>
      <c r="FS142" s="263"/>
      <c r="FT142" s="263"/>
      <c r="FU142" s="263"/>
      <c r="FV142" s="263"/>
      <c r="FW142" s="263"/>
      <c r="FX142" s="263"/>
      <c r="FY142" s="263"/>
      <c r="FZ142" s="263"/>
      <c r="GA142" s="263"/>
      <c r="GB142" s="263"/>
      <c r="GC142" s="263"/>
      <c r="GD142" s="263"/>
      <c r="GE142" s="263"/>
      <c r="GF142" s="263"/>
      <c r="GG142" s="263"/>
      <c r="GH142" s="263"/>
      <c r="GI142" s="263"/>
      <c r="GJ142" s="263"/>
      <c r="GK142" s="263"/>
      <c r="GL142" s="263"/>
      <c r="GM142" s="263"/>
      <c r="GN142" s="263"/>
      <c r="GO142" s="263"/>
      <c r="GP142" s="263"/>
      <c r="GQ142" s="263"/>
      <c r="GR142" s="263"/>
      <c r="GS142" s="263"/>
      <c r="GT142" s="263"/>
      <c r="GU142" s="263"/>
      <c r="GV142" s="263"/>
      <c r="GW142" s="263"/>
      <c r="GX142" s="263"/>
      <c r="GY142" s="263"/>
      <c r="GZ142" s="263"/>
      <c r="HA142" s="263"/>
      <c r="HB142" s="263"/>
      <c r="HC142" s="263"/>
      <c r="HD142" s="263"/>
      <c r="HE142" s="263"/>
      <c r="HF142" s="263"/>
      <c r="HG142" s="263"/>
      <c r="HH142" s="263"/>
      <c r="HI142" s="263"/>
      <c r="HJ142" s="263"/>
      <c r="HK142" s="263"/>
      <c r="HL142" s="263"/>
      <c r="HM142" s="263"/>
      <c r="HN142" s="263"/>
      <c r="HO142" s="263"/>
      <c r="HP142" s="263"/>
      <c r="HQ142" s="263"/>
      <c r="HR142" s="263"/>
      <c r="HS142" s="263"/>
      <c r="HT142" s="263"/>
      <c r="HU142" s="263"/>
      <c r="HV142" s="263"/>
      <c r="HW142" s="263"/>
      <c r="HX142" s="263"/>
      <c r="HY142" s="263"/>
      <c r="HZ142" s="263"/>
      <c r="IA142" s="263"/>
      <c r="IB142" s="263"/>
      <c r="IC142" s="263"/>
      <c r="ID142" s="263"/>
      <c r="IE142" s="263"/>
      <c r="IF142" s="263"/>
      <c r="IG142" s="263"/>
      <c r="IH142" s="263"/>
      <c r="II142" s="263"/>
      <c r="IJ142" s="263"/>
      <c r="IK142" s="263"/>
      <c r="IL142" s="263"/>
      <c r="IM142" s="263"/>
      <c r="IN142" s="263"/>
      <c r="IO142" s="263"/>
      <c r="IP142" s="263"/>
      <c r="IQ142" s="263"/>
      <c r="IR142" s="263"/>
      <c r="IS142" s="263"/>
      <c r="IT142" s="263"/>
      <c r="IU142" s="263"/>
      <c r="IV142" s="263"/>
      <c r="IW142" s="263"/>
      <c r="IX142" s="263"/>
      <c r="IY142" s="263"/>
      <c r="IZ142" s="263"/>
      <c r="JA142" s="263"/>
      <c r="JB142" s="263"/>
      <c r="JC142" s="263"/>
      <c r="JD142" s="263"/>
      <c r="JE142" s="263"/>
      <c r="JF142" s="263"/>
      <c r="JG142" s="263"/>
      <c r="JH142" s="263"/>
      <c r="JI142" s="263"/>
      <c r="JJ142" s="263"/>
      <c r="JK142" s="263"/>
      <c r="JL142" s="263"/>
      <c r="JM142" s="263"/>
      <c r="JN142" s="263"/>
      <c r="JO142" s="263"/>
      <c r="JP142" s="263"/>
      <c r="JQ142" s="263"/>
      <c r="JR142" s="263"/>
      <c r="JS142" s="263"/>
      <c r="JT142" s="263"/>
      <c r="JU142" s="263"/>
      <c r="JV142" s="263"/>
      <c r="JW142" s="263"/>
      <c r="JX142" s="263"/>
      <c r="JY142" s="263"/>
      <c r="JZ142" s="263"/>
      <c r="KA142" s="263"/>
      <c r="KB142" s="263"/>
      <c r="KC142" s="263"/>
      <c r="KD142" s="263"/>
      <c r="KE142" s="263"/>
      <c r="KF142" s="263"/>
      <c r="KG142" s="263"/>
      <c r="KH142" s="263"/>
      <c r="KI142" s="263"/>
      <c r="KJ142" s="263"/>
      <c r="KK142" s="263"/>
      <c r="KL142" s="263"/>
      <c r="KM142" s="263"/>
      <c r="KN142" s="263"/>
      <c r="KO142" s="263"/>
      <c r="KP142" s="263"/>
      <c r="KQ142" s="263"/>
      <c r="KR142" s="263"/>
      <c r="KS142" s="263"/>
      <c r="KT142" s="263"/>
      <c r="KU142" s="263"/>
      <c r="KV142" s="263"/>
      <c r="KW142" s="263"/>
      <c r="KX142" s="263"/>
      <c r="KY142" s="263"/>
      <c r="KZ142" s="263"/>
      <c r="LA142" s="263"/>
      <c r="LB142" s="263"/>
      <c r="LC142" s="263"/>
      <c r="LD142" s="263"/>
      <c r="LE142" s="263"/>
      <c r="LF142" s="263"/>
      <c r="LG142" s="263"/>
      <c r="LH142" s="263"/>
      <c r="LI142" s="263"/>
      <c r="LJ142" s="263"/>
      <c r="LK142" s="263"/>
      <c r="LL142" s="263"/>
      <c r="LM142" s="263"/>
      <c r="LN142" s="263"/>
      <c r="LO142" s="263"/>
      <c r="LP142" s="263"/>
      <c r="LQ142" s="263"/>
      <c r="LR142" s="263"/>
      <c r="LS142" s="263"/>
      <c r="LT142" s="263"/>
      <c r="LU142" s="263"/>
      <c r="LV142" s="263"/>
      <c r="LW142" s="263"/>
      <c r="LX142" s="263"/>
      <c r="LY142" s="263"/>
      <c r="LZ142" s="263"/>
      <c r="MA142" s="263"/>
      <c r="MB142" s="263"/>
      <c r="MC142" s="263"/>
      <c r="MD142" s="263"/>
      <c r="ME142" s="263"/>
      <c r="MF142" s="263"/>
      <c r="MG142" s="263"/>
      <c r="MH142" s="263"/>
      <c r="MI142" s="263"/>
      <c r="MJ142" s="263"/>
      <c r="MK142" s="263"/>
      <c r="ML142" s="263"/>
      <c r="MM142" s="263"/>
      <c r="MN142" s="263"/>
      <c r="MO142" s="263"/>
      <c r="MP142" s="263"/>
      <c r="MQ142" s="263"/>
      <c r="MR142" s="263"/>
      <c r="MS142" s="263"/>
      <c r="MT142" s="263"/>
      <c r="MU142" s="263"/>
      <c r="MV142" s="263"/>
      <c r="MW142" s="263"/>
      <c r="MX142" s="263"/>
      <c r="MY142" s="263"/>
      <c r="MZ142" s="263"/>
      <c r="NA142" s="263"/>
      <c r="NB142" s="263"/>
      <c r="NC142" s="263"/>
      <c r="ND142" s="263"/>
      <c r="NE142" s="263"/>
      <c r="NF142" s="263"/>
      <c r="NG142" s="263"/>
      <c r="NH142" s="263"/>
      <c r="NI142" s="263"/>
      <c r="NJ142" s="263"/>
      <c r="NK142" s="263"/>
      <c r="NL142" s="263"/>
      <c r="NM142" s="263"/>
      <c r="NN142" s="263"/>
      <c r="NO142" s="263"/>
      <c r="NP142" s="263"/>
      <c r="NQ142" s="263"/>
      <c r="NR142" s="263"/>
      <c r="NS142" s="263"/>
      <c r="NT142" s="263"/>
      <c r="NU142" s="263"/>
      <c r="NV142" s="263"/>
      <c r="NW142" s="263"/>
      <c r="NX142" s="263"/>
      <c r="NY142" s="263"/>
      <c r="NZ142" s="263"/>
      <c r="OA142" s="263"/>
      <c r="OB142" s="263"/>
      <c r="OC142" s="263"/>
      <c r="OD142" s="263"/>
      <c r="OE142" s="263"/>
      <c r="OF142" s="263"/>
      <c r="OG142" s="263"/>
      <c r="OH142" s="263"/>
      <c r="OI142" s="263"/>
      <c r="OJ142" s="263"/>
      <c r="OK142" s="263"/>
      <c r="OL142" s="263"/>
      <c r="OM142" s="263"/>
      <c r="ON142" s="263"/>
      <c r="OO142" s="263"/>
      <c r="OP142" s="263"/>
      <c r="OQ142" s="263"/>
      <c r="OR142" s="263"/>
      <c r="OS142" s="263"/>
      <c r="OT142" s="263"/>
      <c r="OU142" s="263"/>
      <c r="OV142" s="263"/>
      <c r="OW142" s="263"/>
      <c r="OX142" s="263"/>
      <c r="OY142" s="263"/>
      <c r="OZ142" s="263"/>
      <c r="PA142" s="263"/>
      <c r="PB142" s="263"/>
      <c r="PC142" s="263"/>
      <c r="PD142" s="263"/>
      <c r="PE142" s="263"/>
      <c r="PF142" s="263"/>
      <c r="PG142" s="263"/>
      <c r="PH142" s="263"/>
      <c r="PI142" s="263"/>
      <c r="PJ142" s="263"/>
      <c r="PK142" s="263"/>
      <c r="PL142" s="263"/>
      <c r="PM142" s="263"/>
      <c r="PN142" s="263"/>
      <c r="PO142" s="263"/>
      <c r="PP142" s="263"/>
      <c r="PQ142" s="263"/>
      <c r="PR142" s="263"/>
      <c r="PS142" s="263"/>
      <c r="PT142" s="263"/>
      <c r="PU142" s="263"/>
      <c r="PV142" s="263"/>
      <c r="PW142" s="263"/>
      <c r="PX142" s="263"/>
      <c r="PY142" s="263"/>
      <c r="PZ142" s="263"/>
      <c r="QA142" s="263"/>
      <c r="QB142" s="263"/>
      <c r="QC142" s="263"/>
      <c r="QD142" s="263"/>
      <c r="QE142" s="263"/>
      <c r="QF142" s="263"/>
      <c r="QG142" s="263"/>
      <c r="QH142" s="263"/>
      <c r="QI142" s="263"/>
      <c r="QJ142" s="263"/>
      <c r="QK142" s="263"/>
      <c r="QL142" s="263"/>
      <c r="QM142" s="263"/>
      <c r="QN142" s="263"/>
      <c r="QO142" s="263"/>
      <c r="QP142" s="263"/>
      <c r="QQ142" s="263"/>
      <c r="QR142" s="263"/>
      <c r="QS142" s="263"/>
      <c r="QT142" s="263"/>
      <c r="QU142" s="263"/>
      <c r="QV142" s="263"/>
      <c r="QW142" s="263"/>
      <c r="QX142" s="263"/>
      <c r="QY142" s="263"/>
      <c r="QZ142" s="263"/>
      <c r="RA142" s="263"/>
      <c r="RB142" s="263"/>
      <c r="RC142" s="263"/>
      <c r="RD142" s="263"/>
      <c r="RE142" s="263"/>
      <c r="RF142" s="263"/>
      <c r="RG142" s="263"/>
      <c r="RH142" s="263"/>
      <c r="RI142" s="263"/>
      <c r="RJ142" s="263"/>
      <c r="RK142" s="263"/>
      <c r="RL142" s="263"/>
      <c r="RM142" s="263"/>
      <c r="RN142" s="263"/>
      <c r="RO142" s="263"/>
      <c r="RP142" s="263"/>
      <c r="RQ142" s="263"/>
      <c r="RR142" s="263"/>
      <c r="RS142" s="263"/>
      <c r="RT142" s="263"/>
      <c r="RU142" s="263"/>
      <c r="RV142" s="263"/>
      <c r="RW142" s="263"/>
      <c r="RX142" s="263"/>
      <c r="RY142" s="263"/>
      <c r="RZ142" s="263"/>
      <c r="SA142" s="263"/>
      <c r="SB142" s="263"/>
      <c r="SC142" s="263"/>
      <c r="SD142" s="263"/>
      <c r="SE142" s="263"/>
      <c r="SF142" s="263"/>
      <c r="SG142" s="263"/>
      <c r="SH142" s="263"/>
      <c r="SI142" s="263"/>
      <c r="SJ142" s="263"/>
      <c r="SK142" s="263"/>
      <c r="SL142" s="263"/>
      <c r="SM142" s="263"/>
      <c r="SN142" s="263"/>
      <c r="SO142" s="263"/>
      <c r="SP142" s="263"/>
      <c r="SQ142" s="263"/>
      <c r="SR142" s="263"/>
      <c r="SS142" s="263"/>
      <c r="ST142" s="263"/>
      <c r="SU142" s="263"/>
      <c r="SV142" s="263"/>
      <c r="SW142" s="263"/>
      <c r="SX142" s="263"/>
      <c r="SY142" s="263"/>
      <c r="SZ142" s="263"/>
      <c r="TA142" s="263"/>
      <c r="TB142" s="263"/>
      <c r="TC142" s="263"/>
      <c r="TD142" s="263"/>
      <c r="TE142" s="263"/>
      <c r="TF142" s="263"/>
      <c r="TG142" s="263"/>
      <c r="TH142" s="263"/>
      <c r="TI142" s="263"/>
      <c r="TJ142" s="263"/>
      <c r="TK142" s="263"/>
      <c r="TL142" s="263"/>
      <c r="TM142" s="263"/>
      <c r="TN142" s="263"/>
      <c r="TO142" s="263"/>
      <c r="TP142" s="263"/>
      <c r="TQ142" s="263"/>
      <c r="TR142" s="263"/>
      <c r="TS142" s="263"/>
      <c r="TT142" s="263"/>
      <c r="TU142" s="263"/>
      <c r="TV142" s="263"/>
      <c r="TW142" s="263"/>
      <c r="TX142" s="263"/>
      <c r="TY142" s="263"/>
      <c r="TZ142" s="263"/>
      <c r="UA142" s="263"/>
      <c r="UB142" s="263"/>
      <c r="UC142" s="263"/>
      <c r="UD142" s="263"/>
      <c r="UE142" s="263"/>
      <c r="UF142" s="263"/>
      <c r="UG142" s="263"/>
      <c r="UH142" s="263"/>
      <c r="UI142" s="263"/>
      <c r="UJ142" s="263"/>
      <c r="UK142" s="263"/>
      <c r="UL142" s="263"/>
      <c r="UM142" s="263"/>
      <c r="UN142" s="263"/>
      <c r="UO142" s="263"/>
      <c r="UP142" s="263"/>
      <c r="UQ142" s="263"/>
      <c r="UR142" s="263"/>
      <c r="US142" s="263"/>
      <c r="UT142" s="263"/>
      <c r="UU142" s="263"/>
      <c r="UV142" s="263"/>
      <c r="UW142" s="263"/>
      <c r="UX142" s="263"/>
      <c r="UY142" s="263"/>
      <c r="UZ142" s="263"/>
      <c r="VA142" s="263"/>
      <c r="VB142" s="263"/>
      <c r="VC142" s="263"/>
      <c r="VD142" s="263"/>
      <c r="VE142" s="263"/>
      <c r="VF142" s="263"/>
      <c r="VG142" s="263"/>
      <c r="VH142" s="263"/>
      <c r="VI142" s="263"/>
      <c r="VJ142" s="263"/>
      <c r="VK142" s="263"/>
      <c r="VL142" s="263"/>
      <c r="VM142" s="263"/>
      <c r="VN142" s="263"/>
      <c r="VO142" s="263"/>
      <c r="VP142" s="263"/>
      <c r="VQ142" s="263"/>
      <c r="VR142" s="263"/>
      <c r="VS142" s="263"/>
      <c r="VT142" s="263"/>
      <c r="VU142" s="263"/>
      <c r="VV142" s="263"/>
      <c r="VW142" s="263"/>
      <c r="VX142" s="263"/>
      <c r="VY142" s="263"/>
      <c r="VZ142" s="263"/>
      <c r="WA142" s="263"/>
      <c r="WB142" s="263"/>
      <c r="WC142" s="263"/>
      <c r="WD142" s="263"/>
      <c r="WE142" s="263"/>
      <c r="WF142" s="263"/>
      <c r="WG142" s="263"/>
      <c r="WH142" s="263"/>
      <c r="WI142" s="263"/>
      <c r="WJ142" s="263"/>
      <c r="WK142" s="263"/>
      <c r="WL142" s="263"/>
      <c r="WM142" s="263"/>
      <c r="WN142" s="263"/>
      <c r="WO142" s="263"/>
      <c r="WP142" s="263"/>
      <c r="WQ142" s="263"/>
      <c r="WR142" s="263"/>
      <c r="WS142" s="263"/>
      <c r="WT142" s="263"/>
      <c r="WU142" s="263"/>
      <c r="WV142" s="263"/>
      <c r="WW142" s="263"/>
      <c r="WX142" s="263"/>
      <c r="WY142" s="263"/>
      <c r="WZ142" s="263"/>
      <c r="XA142" s="263"/>
      <c r="XB142" s="263"/>
      <c r="XC142" s="263"/>
      <c r="XD142" s="263"/>
      <c r="XE142" s="263"/>
      <c r="XF142" s="263"/>
      <c r="XG142" s="263"/>
      <c r="XH142" s="263"/>
      <c r="XI142" s="263"/>
      <c r="XJ142" s="263"/>
      <c r="XK142" s="263"/>
      <c r="XL142" s="263"/>
      <c r="XM142" s="263"/>
      <c r="XN142" s="263"/>
      <c r="XO142" s="263"/>
      <c r="XP142" s="263"/>
      <c r="XQ142" s="263"/>
      <c r="XR142" s="263"/>
      <c r="XS142" s="263"/>
      <c r="XT142" s="263"/>
      <c r="XU142" s="263"/>
      <c r="XV142" s="263"/>
      <c r="XW142" s="263"/>
      <c r="XX142" s="263"/>
      <c r="XY142" s="263"/>
      <c r="XZ142" s="263"/>
      <c r="YA142" s="263"/>
      <c r="YB142" s="263"/>
      <c r="YC142" s="263"/>
      <c r="YD142" s="263"/>
      <c r="YE142" s="263"/>
      <c r="YF142" s="263"/>
      <c r="YG142" s="263"/>
      <c r="YH142" s="263"/>
      <c r="YI142" s="263"/>
      <c r="YJ142" s="263"/>
      <c r="YK142" s="263"/>
      <c r="YL142" s="263"/>
      <c r="YM142" s="263"/>
      <c r="YN142" s="263"/>
      <c r="YO142" s="263"/>
      <c r="YP142" s="263"/>
      <c r="YQ142" s="263"/>
      <c r="YR142" s="263"/>
      <c r="YS142" s="263"/>
      <c r="YT142" s="263"/>
      <c r="YU142" s="263"/>
      <c r="YV142" s="263"/>
      <c r="YW142" s="263"/>
      <c r="YX142" s="263"/>
      <c r="YY142" s="263"/>
      <c r="YZ142" s="263"/>
      <c r="ZA142" s="263"/>
      <c r="ZB142" s="263"/>
      <c r="ZC142" s="263"/>
      <c r="ZD142" s="263"/>
      <c r="ZE142" s="263"/>
      <c r="ZF142" s="263"/>
      <c r="ZG142" s="263"/>
      <c r="ZH142" s="263"/>
      <c r="ZI142" s="263"/>
      <c r="ZJ142" s="263"/>
      <c r="ZK142" s="263"/>
      <c r="ZL142" s="263"/>
      <c r="ZM142" s="263"/>
      <c r="ZN142" s="263"/>
      <c r="ZO142" s="263"/>
      <c r="ZP142" s="263"/>
      <c r="ZQ142" s="263"/>
      <c r="ZR142" s="263"/>
      <c r="ZS142" s="263"/>
      <c r="ZT142" s="263"/>
      <c r="ZU142" s="263"/>
      <c r="ZV142" s="263"/>
      <c r="ZW142" s="263"/>
      <c r="ZX142" s="263"/>
      <c r="ZY142" s="263"/>
      <c r="ZZ142" s="263"/>
      <c r="AAA142" s="263"/>
      <c r="AAB142" s="263"/>
      <c r="AAC142" s="263"/>
      <c r="AAD142" s="263"/>
      <c r="AAE142" s="263"/>
      <c r="AAF142" s="263"/>
      <c r="AAG142" s="263"/>
      <c r="AAH142" s="263"/>
      <c r="AAI142" s="263"/>
      <c r="AAJ142" s="263"/>
      <c r="AAK142" s="263"/>
      <c r="AAL142" s="263"/>
      <c r="AAM142" s="263"/>
      <c r="AAN142" s="263"/>
      <c r="AAO142" s="263"/>
      <c r="AAP142" s="263"/>
      <c r="AAQ142" s="263"/>
      <c r="AAR142" s="263"/>
      <c r="AAS142" s="263"/>
      <c r="AAT142" s="263"/>
      <c r="AAU142" s="263"/>
      <c r="AAV142" s="263"/>
      <c r="AAW142" s="263"/>
      <c r="AAX142" s="263"/>
      <c r="AAY142" s="263"/>
      <c r="AAZ142" s="263"/>
      <c r="ABA142" s="263"/>
      <c r="ABB142" s="263"/>
      <c r="ABC142" s="263"/>
      <c r="ABD142" s="263"/>
      <c r="ABE142" s="263"/>
      <c r="ABF142" s="263"/>
      <c r="ABG142" s="263"/>
      <c r="ABH142" s="263"/>
      <c r="ABI142" s="263"/>
      <c r="ABJ142" s="263"/>
      <c r="ABK142" s="263"/>
      <c r="ABL142" s="263"/>
      <c r="ABM142" s="263"/>
      <c r="ABN142" s="263"/>
      <c r="ABO142" s="263"/>
      <c r="ABP142" s="263"/>
      <c r="ABQ142" s="263"/>
      <c r="ABR142" s="263"/>
      <c r="ABS142" s="263"/>
      <c r="ABT142" s="263"/>
      <c r="ABU142" s="263"/>
      <c r="ABV142" s="263"/>
      <c r="ABW142" s="263"/>
      <c r="ABX142" s="263"/>
      <c r="ABY142" s="263"/>
      <c r="ABZ142" s="263"/>
      <c r="ACA142" s="263"/>
      <c r="ACB142" s="263"/>
      <c r="ACC142" s="263"/>
      <c r="ACD142" s="263"/>
      <c r="ACE142" s="263"/>
      <c r="ACF142" s="263"/>
      <c r="ACG142" s="263"/>
      <c r="ACH142" s="263"/>
      <c r="ACI142" s="263"/>
      <c r="ACJ142" s="263"/>
      <c r="ACK142" s="263"/>
      <c r="ACL142" s="263"/>
      <c r="ACM142" s="263"/>
      <c r="ACN142" s="263"/>
      <c r="ACO142" s="263"/>
      <c r="ACP142" s="263"/>
      <c r="ACQ142" s="263"/>
      <c r="ACR142" s="263"/>
      <c r="ACS142" s="263"/>
      <c r="ACT142" s="263"/>
      <c r="ACU142" s="263"/>
      <c r="ACV142" s="263"/>
      <c r="ACW142" s="263"/>
      <c r="ACX142" s="263"/>
      <c r="ACY142" s="263"/>
      <c r="ACZ142" s="263"/>
      <c r="ADA142" s="263"/>
      <c r="ADB142" s="263"/>
      <c r="ADC142" s="263"/>
      <c r="ADD142" s="263"/>
      <c r="ADE142" s="263"/>
      <c r="ADF142" s="263"/>
      <c r="ADG142" s="263"/>
      <c r="ADH142" s="263"/>
      <c r="ADI142" s="263"/>
      <c r="ADJ142" s="263"/>
      <c r="ADK142" s="263"/>
      <c r="ADL142" s="263"/>
      <c r="ADM142" s="263"/>
      <c r="ADN142" s="263"/>
      <c r="ADO142" s="263"/>
      <c r="ADP142" s="263"/>
      <c r="ADQ142" s="263"/>
      <c r="ADR142" s="263"/>
      <c r="ADS142" s="263"/>
      <c r="ADT142" s="263"/>
      <c r="ADU142" s="263"/>
      <c r="ADV142" s="263"/>
      <c r="ADW142" s="263"/>
      <c r="ADX142" s="263"/>
      <c r="ADY142" s="263"/>
      <c r="ADZ142" s="263"/>
      <c r="AEA142" s="263"/>
      <c r="AEB142" s="263"/>
      <c r="AEC142" s="263"/>
      <c r="AED142" s="263"/>
      <c r="AEE142" s="263"/>
      <c r="AEF142" s="263"/>
      <c r="AEG142" s="263"/>
      <c r="AEH142" s="263"/>
      <c r="AEI142" s="263"/>
      <c r="AEJ142" s="263"/>
      <c r="AEK142" s="263"/>
      <c r="AEL142" s="263"/>
      <c r="AEM142" s="263"/>
      <c r="AEN142" s="263"/>
      <c r="AEO142" s="263"/>
      <c r="AEP142" s="263"/>
      <c r="AEQ142" s="263"/>
      <c r="AER142" s="263"/>
      <c r="AES142" s="263"/>
      <c r="AET142" s="263"/>
      <c r="AEU142" s="263"/>
      <c r="AEV142" s="263"/>
      <c r="AEW142" s="263"/>
      <c r="AEX142" s="263"/>
      <c r="AEY142" s="263"/>
      <c r="AEZ142" s="263"/>
      <c r="AFA142" s="263"/>
      <c r="AFB142" s="263"/>
      <c r="AFC142" s="263"/>
      <c r="AFD142" s="263"/>
      <c r="AFE142" s="263"/>
      <c r="AFF142" s="263"/>
      <c r="AFG142" s="263"/>
      <c r="AFH142" s="263"/>
      <c r="AFI142" s="263"/>
      <c r="AFJ142" s="263"/>
      <c r="AFK142" s="263"/>
      <c r="AFL142" s="263"/>
      <c r="AFM142" s="263"/>
      <c r="AFN142" s="263"/>
      <c r="AFO142" s="263"/>
      <c r="AFP142" s="263"/>
      <c r="AFQ142" s="263"/>
      <c r="AFR142" s="263"/>
      <c r="AFS142" s="263"/>
      <c r="AFT142" s="263"/>
      <c r="AFU142" s="263"/>
      <c r="AFV142" s="263"/>
      <c r="AFW142" s="263"/>
      <c r="AFX142" s="263"/>
      <c r="AFY142" s="263"/>
      <c r="AFZ142" s="263"/>
      <c r="AGA142" s="263"/>
      <c r="AGB142" s="263"/>
      <c r="AGC142" s="263"/>
      <c r="AGD142" s="263"/>
      <c r="AGE142" s="263"/>
      <c r="AGF142" s="263"/>
      <c r="AGG142" s="263"/>
      <c r="AGH142" s="263"/>
      <c r="AGI142" s="263"/>
      <c r="AGJ142" s="263"/>
      <c r="AGK142" s="263"/>
      <c r="AGL142" s="263"/>
      <c r="AGM142" s="263"/>
      <c r="AGN142" s="263"/>
      <c r="AGO142" s="263"/>
      <c r="AGP142" s="263"/>
      <c r="AGQ142" s="263"/>
      <c r="AGR142" s="263"/>
      <c r="AGS142" s="263"/>
      <c r="AGT142" s="263"/>
      <c r="AGU142" s="263"/>
      <c r="AGV142" s="263"/>
      <c r="AGW142" s="263"/>
      <c r="AGX142" s="263"/>
      <c r="AGY142" s="263"/>
      <c r="AGZ142" s="263"/>
      <c r="AHA142" s="263"/>
      <c r="AHB142" s="263"/>
      <c r="AHC142" s="263"/>
      <c r="AHD142" s="263"/>
      <c r="AHE142" s="263"/>
      <c r="AHF142" s="263"/>
      <c r="AHG142" s="263"/>
      <c r="AHH142" s="263"/>
      <c r="AHI142" s="263"/>
      <c r="AHJ142" s="263"/>
      <c r="AHK142" s="263"/>
      <c r="AHL142" s="263"/>
      <c r="AHM142" s="263"/>
      <c r="AHN142" s="263"/>
      <c r="AHO142" s="263"/>
      <c r="AHP142" s="263"/>
      <c r="AHQ142" s="263"/>
      <c r="AHR142" s="263"/>
      <c r="AHS142" s="263"/>
      <c r="AHT142" s="263"/>
      <c r="AHU142" s="263"/>
      <c r="AHV142" s="263"/>
      <c r="AHW142" s="263"/>
      <c r="AHX142" s="263"/>
      <c r="AHY142" s="263"/>
      <c r="AHZ142" s="263"/>
      <c r="AIA142" s="263"/>
      <c r="AIB142" s="263"/>
      <c r="AIC142" s="263"/>
      <c r="AID142" s="263"/>
      <c r="AIE142" s="263"/>
      <c r="AIF142" s="263"/>
      <c r="AIG142" s="263"/>
      <c r="AIH142" s="263"/>
      <c r="AII142" s="263"/>
      <c r="AIJ142" s="263"/>
      <c r="AIK142" s="263"/>
      <c r="AIL142" s="263"/>
      <c r="AIM142" s="263"/>
      <c r="AIN142" s="263"/>
      <c r="AIO142" s="263"/>
      <c r="AIP142" s="263"/>
      <c r="AIQ142" s="263"/>
      <c r="AIR142" s="263"/>
      <c r="AIS142" s="263"/>
      <c r="AIT142" s="263"/>
      <c r="AIU142" s="263"/>
      <c r="AIV142" s="263"/>
      <c r="AIW142" s="263"/>
      <c r="AIX142" s="263"/>
      <c r="AIY142" s="263"/>
      <c r="AIZ142" s="263"/>
      <c r="AJA142" s="263"/>
      <c r="AJB142" s="263"/>
      <c r="AJC142" s="263"/>
      <c r="AJD142" s="263"/>
      <c r="AJE142" s="263"/>
      <c r="AJF142" s="263"/>
      <c r="AJG142" s="263"/>
      <c r="AJH142" s="263"/>
      <c r="AJI142" s="263"/>
      <c r="AJJ142" s="263"/>
      <c r="AJK142" s="263"/>
      <c r="AJL142" s="263"/>
      <c r="AJM142" s="263"/>
      <c r="AJN142" s="263"/>
      <c r="AJO142" s="263"/>
      <c r="AJP142" s="263"/>
      <c r="AJQ142" s="263"/>
      <c r="AJR142" s="263"/>
      <c r="AJS142" s="263"/>
      <c r="AJT142" s="263"/>
      <c r="AJU142" s="263"/>
      <c r="AJV142" s="263"/>
      <c r="AJW142" s="263"/>
      <c r="AJX142" s="263"/>
      <c r="AJY142" s="263"/>
      <c r="AJZ142" s="263"/>
      <c r="AKA142" s="263"/>
      <c r="AKB142" s="263"/>
      <c r="AKC142" s="263"/>
      <c r="AKD142" s="263"/>
      <c r="AKE142" s="263"/>
      <c r="AKF142" s="263"/>
      <c r="AKG142" s="263"/>
      <c r="AKH142" s="263"/>
      <c r="AKI142" s="263"/>
      <c r="AKJ142" s="263"/>
      <c r="AKK142" s="263"/>
      <c r="AKL142" s="263"/>
      <c r="AKM142" s="263"/>
      <c r="AKN142" s="263"/>
      <c r="AKO142" s="263"/>
      <c r="AKP142" s="263"/>
      <c r="AKQ142" s="263"/>
      <c r="AKR142" s="263"/>
      <c r="AKS142" s="263"/>
      <c r="AKT142" s="263"/>
      <c r="AKU142" s="263"/>
      <c r="AKV142" s="263"/>
      <c r="AKW142" s="263"/>
      <c r="AKX142" s="263"/>
      <c r="AKY142" s="263"/>
      <c r="AKZ142" s="263"/>
      <c r="ALA142" s="263"/>
      <c r="ALB142" s="263"/>
      <c r="ALC142" s="263"/>
      <c r="ALD142" s="263"/>
      <c r="ALE142" s="263"/>
      <c r="ALF142" s="263"/>
      <c r="ALG142" s="263"/>
      <c r="ALH142" s="263"/>
      <c r="ALI142" s="263"/>
      <c r="ALJ142" s="263"/>
      <c r="ALK142" s="263"/>
      <c r="ALL142" s="263"/>
      <c r="ALM142" s="263"/>
      <c r="ALN142" s="263"/>
      <c r="ALO142" s="263"/>
      <c r="ALP142" s="263"/>
      <c r="ALQ142" s="263"/>
      <c r="ALR142" s="263"/>
      <c r="ALS142" s="263"/>
      <c r="ALT142" s="263"/>
      <c r="ALU142" s="263"/>
      <c r="ALV142" s="263"/>
      <c r="ALW142" s="263"/>
      <c r="ALX142" s="263"/>
      <c r="ALY142" s="263"/>
      <c r="ALZ142" s="263"/>
      <c r="AMA142" s="263"/>
      <c r="AMB142" s="263"/>
      <c r="AMC142" s="263"/>
      <c r="AMD142" s="263"/>
      <c r="AME142" s="263"/>
      <c r="AMF142" s="263"/>
      <c r="AMG142" s="263"/>
      <c r="AMH142" s="263"/>
      <c r="AMI142" s="263"/>
      <c r="AMJ142" s="263"/>
      <c r="AMK142" s="263"/>
      <c r="AML142" s="263"/>
      <c r="AMM142" s="263"/>
      <c r="AMN142" s="263"/>
      <c r="AMO142" s="263"/>
      <c r="AMP142" s="263"/>
      <c r="AMQ142" s="263"/>
      <c r="AMR142" s="263"/>
      <c r="AMS142" s="263"/>
      <c r="AMT142" s="263"/>
      <c r="AMU142" s="263"/>
      <c r="AMV142" s="263"/>
      <c r="AMW142" s="263"/>
      <c r="AMX142" s="263"/>
      <c r="AMY142" s="263"/>
      <c r="AMZ142" s="263"/>
      <c r="ANA142" s="263"/>
      <c r="ANB142" s="263"/>
      <c r="ANC142" s="263"/>
      <c r="AND142" s="263"/>
      <c r="ANE142" s="263"/>
      <c r="ANF142" s="263"/>
      <c r="ANG142" s="263"/>
      <c r="ANH142" s="263"/>
      <c r="ANI142" s="263"/>
      <c r="ANJ142" s="263"/>
      <c r="ANK142" s="263"/>
      <c r="ANL142" s="263"/>
      <c r="ANM142" s="263"/>
      <c r="ANN142" s="263"/>
      <c r="ANO142" s="263"/>
      <c r="ANP142" s="263"/>
      <c r="ANQ142" s="263"/>
      <c r="ANR142" s="263"/>
      <c r="ANS142" s="263"/>
      <c r="ANT142" s="263"/>
      <c r="ANU142" s="263"/>
      <c r="ANV142" s="263"/>
      <c r="ANW142" s="263"/>
      <c r="ANX142" s="263"/>
      <c r="ANY142" s="263"/>
      <c r="ANZ142" s="263"/>
      <c r="AOA142" s="263"/>
      <c r="AOB142" s="263"/>
      <c r="AOC142" s="263"/>
      <c r="AOD142" s="263"/>
      <c r="AOE142" s="263"/>
      <c r="AOF142" s="263"/>
      <c r="AOG142" s="263"/>
      <c r="AOH142" s="263"/>
      <c r="AOI142" s="263"/>
      <c r="AOJ142" s="263"/>
      <c r="AOK142" s="263"/>
      <c r="AOL142" s="263"/>
      <c r="AOM142" s="263"/>
      <c r="AON142" s="263"/>
      <c r="AOO142" s="263"/>
      <c r="AOP142" s="263"/>
      <c r="AOQ142" s="263"/>
      <c r="AOR142" s="263"/>
      <c r="AOS142" s="263"/>
      <c r="AOT142" s="263"/>
      <c r="AOU142" s="263"/>
      <c r="AOV142" s="263"/>
      <c r="AOW142" s="263"/>
      <c r="AOX142" s="263"/>
      <c r="AOY142" s="263"/>
      <c r="AOZ142" s="263"/>
      <c r="APA142" s="263"/>
      <c r="APB142" s="263"/>
      <c r="APC142" s="263"/>
      <c r="APD142" s="263"/>
      <c r="APE142" s="263"/>
      <c r="APF142" s="263"/>
      <c r="APG142" s="263"/>
      <c r="APH142" s="263"/>
      <c r="API142" s="263"/>
      <c r="APJ142" s="263"/>
      <c r="APK142" s="263"/>
      <c r="APL142" s="263"/>
      <c r="APM142" s="263"/>
      <c r="APN142" s="263"/>
      <c r="APO142" s="263"/>
      <c r="APP142" s="263"/>
      <c r="APQ142" s="263"/>
      <c r="APR142" s="263"/>
      <c r="APS142" s="263"/>
      <c r="APT142" s="263"/>
      <c r="APU142" s="263"/>
      <c r="APV142" s="263"/>
      <c r="APW142" s="263"/>
      <c r="APX142" s="263"/>
      <c r="APY142" s="263"/>
      <c r="APZ142" s="263"/>
      <c r="AQA142" s="263"/>
      <c r="AQB142" s="263"/>
      <c r="AQC142" s="263"/>
      <c r="AQD142" s="263"/>
      <c r="AQE142" s="263"/>
      <c r="AQF142" s="263"/>
      <c r="AQG142" s="263"/>
      <c r="AQH142" s="263"/>
      <c r="AQI142" s="263"/>
      <c r="AQJ142" s="263"/>
      <c r="AQK142" s="263"/>
      <c r="AQL142" s="263"/>
      <c r="AQM142" s="263"/>
      <c r="AQN142" s="263"/>
      <c r="AQO142" s="263"/>
      <c r="AQP142" s="263"/>
      <c r="AQQ142" s="263"/>
      <c r="AQR142" s="263"/>
      <c r="AQS142" s="263"/>
      <c r="AQT142" s="263"/>
      <c r="AQU142" s="263"/>
      <c r="AQV142" s="263"/>
      <c r="AQW142" s="263"/>
      <c r="AQX142" s="263"/>
      <c r="AQY142" s="263"/>
      <c r="AQZ142" s="263"/>
      <c r="ARA142" s="263"/>
      <c r="ARB142" s="263"/>
      <c r="ARC142" s="263"/>
      <c r="ARD142" s="263"/>
      <c r="ARE142" s="263"/>
      <c r="ARF142" s="263"/>
      <c r="ARG142" s="263"/>
      <c r="ARH142" s="263"/>
      <c r="ARI142" s="263"/>
      <c r="ARJ142" s="263"/>
      <c r="ARK142" s="263"/>
      <c r="ARL142" s="263"/>
      <c r="ARM142" s="263"/>
      <c r="ARN142" s="263"/>
      <c r="ARO142" s="263"/>
      <c r="ARP142" s="263"/>
      <c r="ARQ142" s="263"/>
      <c r="ARR142" s="263"/>
      <c r="ARS142" s="263"/>
      <c r="ART142" s="263"/>
      <c r="ARU142" s="263"/>
      <c r="ARV142" s="263"/>
      <c r="ARW142" s="263"/>
      <c r="ARX142" s="263"/>
      <c r="ARY142" s="263"/>
      <c r="ARZ142" s="263"/>
      <c r="ASA142" s="263"/>
      <c r="ASB142" s="263"/>
      <c r="ASC142" s="263"/>
      <c r="ASD142" s="263"/>
      <c r="ASE142" s="263"/>
      <c r="ASF142" s="263"/>
      <c r="ASG142" s="263"/>
      <c r="ASH142" s="263"/>
      <c r="ASI142" s="263"/>
      <c r="ASJ142" s="263"/>
      <c r="ASK142" s="263"/>
      <c r="ASL142" s="263"/>
      <c r="ASM142" s="263"/>
      <c r="ASN142" s="263"/>
      <c r="ASO142" s="263"/>
      <c r="ASP142" s="263"/>
      <c r="ASQ142" s="263"/>
      <c r="ASR142" s="263"/>
      <c r="ASS142" s="263"/>
      <c r="AST142" s="263"/>
      <c r="ASU142" s="263"/>
      <c r="ASV142" s="263"/>
      <c r="ASW142" s="263"/>
      <c r="ASX142" s="263"/>
      <c r="ASY142" s="263"/>
      <c r="ASZ142" s="263"/>
      <c r="ATA142" s="263"/>
      <c r="ATB142" s="263"/>
      <c r="ATC142" s="263"/>
      <c r="ATD142" s="263"/>
      <c r="ATE142" s="263"/>
      <c r="ATF142" s="263"/>
      <c r="ATG142" s="263"/>
      <c r="ATH142" s="263"/>
      <c r="ATI142" s="263"/>
      <c r="ATJ142" s="263"/>
      <c r="ATK142" s="263"/>
      <c r="ATL142" s="263"/>
      <c r="ATM142" s="263"/>
      <c r="ATN142" s="263"/>
      <c r="ATO142" s="263"/>
      <c r="ATP142" s="263"/>
      <c r="ATQ142" s="263"/>
      <c r="ATR142" s="263"/>
      <c r="ATS142" s="263"/>
      <c r="ATT142" s="263"/>
      <c r="ATU142" s="263"/>
      <c r="ATV142" s="263"/>
      <c r="ATW142" s="263"/>
      <c r="ATX142" s="263"/>
      <c r="ATY142" s="263"/>
      <c r="ATZ142" s="263"/>
      <c r="AUA142" s="263"/>
      <c r="AUB142" s="263"/>
      <c r="AUC142" s="263"/>
      <c r="AUD142" s="263"/>
      <c r="AUE142" s="263"/>
      <c r="AUF142" s="263"/>
      <c r="AUG142" s="263"/>
      <c r="AUH142" s="263"/>
      <c r="AUI142" s="263"/>
      <c r="AUJ142" s="263"/>
      <c r="AUK142" s="263"/>
      <c r="AUL142" s="263"/>
      <c r="AUM142" s="263"/>
      <c r="AUN142" s="263"/>
      <c r="AUO142" s="263"/>
      <c r="AUP142" s="263"/>
      <c r="AUQ142" s="263"/>
      <c r="AUR142" s="263"/>
      <c r="AUS142" s="263"/>
      <c r="AUT142" s="263"/>
      <c r="AUU142" s="263"/>
      <c r="AUV142" s="263"/>
      <c r="AUW142" s="263"/>
      <c r="AUX142" s="263"/>
      <c r="AUY142" s="263"/>
      <c r="AUZ142" s="263"/>
      <c r="AVA142" s="263"/>
      <c r="AVB142" s="263"/>
      <c r="AVC142" s="263"/>
      <c r="AVD142" s="263"/>
      <c r="AVE142" s="263"/>
      <c r="AVF142" s="263"/>
      <c r="AVG142" s="263"/>
      <c r="AVH142" s="263"/>
      <c r="AVI142" s="263"/>
      <c r="AVJ142" s="263"/>
      <c r="AVK142" s="263"/>
      <c r="AVL142" s="263"/>
      <c r="AVM142" s="263"/>
      <c r="AVN142" s="263"/>
      <c r="AVO142" s="263"/>
      <c r="AVP142" s="263"/>
      <c r="AVQ142" s="263"/>
      <c r="AVR142" s="263"/>
      <c r="AVS142" s="263"/>
      <c r="AVT142" s="263"/>
      <c r="AVU142" s="263"/>
      <c r="AVV142" s="263"/>
      <c r="AVW142" s="263"/>
      <c r="AVX142" s="263"/>
      <c r="AVY142" s="263"/>
      <c r="AVZ142" s="263"/>
      <c r="AWA142" s="263"/>
      <c r="AWB142" s="263"/>
      <c r="AWC142" s="263"/>
      <c r="AWD142" s="263"/>
      <c r="AWE142" s="263"/>
      <c r="AWF142" s="263"/>
      <c r="AWG142" s="263"/>
      <c r="AWH142" s="263"/>
      <c r="AWI142" s="263"/>
      <c r="AWJ142" s="263"/>
      <c r="AWK142" s="263"/>
      <c r="AWL142" s="263"/>
      <c r="AWM142" s="263"/>
      <c r="AWN142" s="263"/>
      <c r="AWO142" s="263"/>
      <c r="AWP142" s="263"/>
      <c r="AWQ142" s="263"/>
      <c r="AWR142" s="263"/>
      <c r="AWS142" s="263"/>
      <c r="AWT142" s="263"/>
      <c r="AWU142" s="263"/>
      <c r="AWV142" s="263"/>
      <c r="AWW142" s="263"/>
      <c r="AWX142" s="263"/>
      <c r="AWY142" s="263"/>
      <c r="AWZ142" s="263"/>
      <c r="AXA142" s="263"/>
      <c r="AXB142" s="263"/>
      <c r="AXC142" s="263"/>
      <c r="AXD142" s="263"/>
      <c r="AXE142" s="263"/>
      <c r="AXF142" s="263"/>
      <c r="AXG142" s="263"/>
      <c r="AXH142" s="263"/>
      <c r="AXI142" s="263"/>
      <c r="AXJ142" s="263"/>
      <c r="AXK142" s="263"/>
      <c r="AXL142" s="263"/>
      <c r="AXM142" s="263"/>
      <c r="AXN142" s="263"/>
      <c r="AXO142" s="263"/>
      <c r="AXP142" s="263"/>
      <c r="AXQ142" s="263"/>
      <c r="AXR142" s="263"/>
      <c r="AXS142" s="263"/>
      <c r="AXT142" s="263"/>
      <c r="AXU142" s="263"/>
      <c r="AXV142" s="263"/>
      <c r="AXW142" s="263"/>
      <c r="AXX142" s="263"/>
      <c r="AXY142" s="263"/>
      <c r="AXZ142" s="263"/>
      <c r="AYA142" s="263"/>
      <c r="AYB142" s="263"/>
      <c r="AYC142" s="263"/>
      <c r="AYD142" s="263"/>
      <c r="AYE142" s="263"/>
      <c r="AYF142" s="263"/>
      <c r="AYG142" s="263"/>
      <c r="AYH142" s="263"/>
      <c r="AYI142" s="263"/>
      <c r="AYJ142" s="263"/>
      <c r="AYK142" s="263"/>
      <c r="AYL142" s="263"/>
      <c r="AYM142" s="263"/>
      <c r="AYN142" s="263"/>
      <c r="AYO142" s="263"/>
      <c r="AYP142" s="263"/>
      <c r="AYQ142" s="263"/>
      <c r="AYR142" s="263"/>
      <c r="AYS142" s="263"/>
      <c r="AYT142" s="263"/>
      <c r="AYU142" s="263"/>
      <c r="AYV142" s="263"/>
      <c r="AYW142" s="263"/>
      <c r="AYX142" s="263"/>
      <c r="AYY142" s="263"/>
      <c r="AYZ142" s="263"/>
      <c r="AZA142" s="263"/>
      <c r="AZB142" s="263"/>
      <c r="AZC142" s="263"/>
      <c r="AZD142" s="263"/>
      <c r="AZE142" s="263"/>
      <c r="AZF142" s="263"/>
      <c r="AZG142" s="263"/>
      <c r="AZH142" s="263"/>
      <c r="AZI142" s="263"/>
      <c r="AZJ142" s="263"/>
      <c r="AZK142" s="263"/>
      <c r="AZL142" s="263"/>
      <c r="AZM142" s="263"/>
      <c r="AZN142" s="263"/>
      <c r="AZO142" s="263"/>
      <c r="AZP142" s="263"/>
      <c r="AZQ142" s="263"/>
      <c r="AZR142" s="263"/>
      <c r="AZS142" s="263"/>
      <c r="AZT142" s="263"/>
      <c r="AZU142" s="263"/>
      <c r="AZV142" s="263"/>
      <c r="AZW142" s="263"/>
      <c r="AZX142" s="263"/>
      <c r="AZY142" s="263"/>
      <c r="AZZ142" s="263"/>
      <c r="BAA142" s="263"/>
      <c r="BAB142" s="263"/>
      <c r="BAC142" s="263"/>
      <c r="BAD142" s="263"/>
      <c r="BAE142" s="263"/>
      <c r="BAF142" s="263"/>
      <c r="BAG142" s="263"/>
      <c r="BAH142" s="263"/>
      <c r="BAI142" s="263"/>
      <c r="BAJ142" s="263"/>
      <c r="BAK142" s="263"/>
      <c r="BAL142" s="263"/>
      <c r="BAM142" s="263"/>
      <c r="BAN142" s="263"/>
      <c r="BAO142" s="263"/>
      <c r="BAP142" s="263"/>
      <c r="BAQ142" s="263"/>
      <c r="BAR142" s="263"/>
      <c r="BAS142" s="263"/>
      <c r="BAT142" s="263"/>
      <c r="BAU142" s="263"/>
      <c r="BAV142" s="263"/>
      <c r="BAW142" s="263"/>
      <c r="BAX142" s="263"/>
      <c r="BAY142" s="263"/>
      <c r="BAZ142" s="263"/>
      <c r="BBA142" s="263"/>
      <c r="BBB142" s="263"/>
      <c r="BBC142" s="263"/>
      <c r="BBD142" s="263"/>
      <c r="BBE142" s="263"/>
      <c r="BBF142" s="263"/>
      <c r="BBG142" s="263"/>
      <c r="BBH142" s="263"/>
      <c r="BBI142" s="263"/>
      <c r="BBJ142" s="263"/>
      <c r="BBK142" s="263"/>
      <c r="BBL142" s="263"/>
      <c r="BBM142" s="263"/>
      <c r="BBN142" s="263"/>
      <c r="BBO142" s="263"/>
      <c r="BBP142" s="263"/>
      <c r="BBQ142" s="263"/>
      <c r="BBR142" s="263"/>
      <c r="BBS142" s="263"/>
      <c r="BBT142" s="263"/>
      <c r="BBU142" s="263"/>
      <c r="BBV142" s="263"/>
      <c r="BBW142" s="263"/>
      <c r="BBX142" s="263"/>
      <c r="BBY142" s="263"/>
      <c r="BBZ142" s="263"/>
      <c r="BCA142" s="263"/>
      <c r="BCB142" s="263"/>
      <c r="BCC142" s="263"/>
      <c r="BCD142" s="263"/>
      <c r="BCE142" s="263"/>
      <c r="BCF142" s="263"/>
      <c r="BCG142" s="263"/>
      <c r="BCH142" s="263"/>
      <c r="BCI142" s="263"/>
      <c r="BCJ142" s="263"/>
      <c r="BCK142" s="263"/>
      <c r="BCL142" s="263"/>
      <c r="BCM142" s="263"/>
      <c r="BCN142" s="263"/>
      <c r="BCO142" s="263"/>
      <c r="BCP142" s="263"/>
      <c r="BCQ142" s="263"/>
      <c r="BCR142" s="263"/>
      <c r="BCS142" s="263"/>
      <c r="BCT142" s="263"/>
      <c r="BCU142" s="263"/>
      <c r="BCV142" s="263"/>
      <c r="BCW142" s="263"/>
      <c r="BCX142" s="263"/>
      <c r="BCY142" s="263"/>
      <c r="BCZ142" s="263"/>
      <c r="BDA142" s="263"/>
      <c r="BDB142" s="263"/>
      <c r="BDC142" s="263"/>
      <c r="BDD142" s="263"/>
      <c r="BDE142" s="263"/>
      <c r="BDF142" s="263"/>
      <c r="BDG142" s="263"/>
      <c r="BDH142" s="263"/>
      <c r="BDI142" s="263"/>
      <c r="BDJ142" s="263"/>
      <c r="BDK142" s="263"/>
      <c r="BDL142" s="263"/>
      <c r="BDM142" s="263"/>
      <c r="BDN142" s="263"/>
      <c r="BDO142" s="263"/>
      <c r="BDP142" s="263"/>
      <c r="BDQ142" s="263"/>
      <c r="BDR142" s="263"/>
      <c r="BDS142" s="263"/>
      <c r="BDT142" s="263"/>
      <c r="BDU142" s="263"/>
      <c r="BDV142" s="263"/>
      <c r="BDW142" s="263"/>
      <c r="BDX142" s="263"/>
      <c r="BDY142" s="263"/>
      <c r="BDZ142" s="263"/>
      <c r="BEA142" s="263"/>
      <c r="BEB142" s="263"/>
      <c r="BEC142" s="263"/>
      <c r="BED142" s="263"/>
      <c r="BEE142" s="263"/>
      <c r="BEF142" s="263"/>
      <c r="BEG142" s="263"/>
      <c r="BEH142" s="263"/>
      <c r="BEI142" s="263"/>
      <c r="BEJ142" s="263"/>
      <c r="BEK142" s="263"/>
      <c r="BEL142" s="263"/>
      <c r="BEM142" s="263"/>
      <c r="BEN142" s="263"/>
      <c r="BEO142" s="263"/>
      <c r="BEP142" s="263"/>
      <c r="BEQ142" s="263"/>
      <c r="BER142" s="263"/>
      <c r="BES142" s="263"/>
      <c r="BET142" s="263"/>
      <c r="BEU142" s="263"/>
      <c r="BEV142" s="263"/>
      <c r="BEW142" s="263"/>
      <c r="BEX142" s="263"/>
      <c r="BEY142" s="263"/>
      <c r="BEZ142" s="263"/>
      <c r="BFA142" s="263"/>
      <c r="BFB142" s="263"/>
      <c r="BFC142" s="263"/>
      <c r="BFD142" s="263"/>
      <c r="BFE142" s="263"/>
      <c r="BFF142" s="263"/>
      <c r="BFG142" s="263"/>
      <c r="BFH142" s="263"/>
      <c r="BFI142" s="263"/>
      <c r="BFJ142" s="263"/>
      <c r="BFK142" s="263"/>
      <c r="BFL142" s="263"/>
      <c r="BFM142" s="263"/>
      <c r="BFN142" s="263"/>
      <c r="BFO142" s="263"/>
      <c r="BFP142" s="263"/>
      <c r="BFQ142" s="263"/>
      <c r="BFR142" s="263"/>
      <c r="BFS142" s="263"/>
      <c r="BFT142" s="263"/>
      <c r="BFU142" s="263"/>
      <c r="BFV142" s="263"/>
      <c r="BFW142" s="263"/>
      <c r="BFX142" s="263"/>
      <c r="BFY142" s="263"/>
      <c r="BFZ142" s="263"/>
      <c r="BGA142" s="263"/>
      <c r="BGB142" s="263"/>
      <c r="BGC142" s="263"/>
      <c r="BGD142" s="263"/>
      <c r="BGE142" s="263"/>
      <c r="BGF142" s="263"/>
      <c r="BGG142" s="263"/>
      <c r="BGH142" s="263"/>
      <c r="BGI142" s="263"/>
      <c r="BGJ142" s="263"/>
      <c r="BGK142" s="263"/>
      <c r="BGL142" s="263"/>
      <c r="BGM142" s="263"/>
      <c r="BGN142" s="263"/>
      <c r="BGO142" s="263"/>
      <c r="BGP142" s="263"/>
      <c r="BGQ142" s="263"/>
      <c r="BGR142" s="263"/>
      <c r="BGS142" s="263"/>
      <c r="BGT142" s="263"/>
      <c r="BGU142" s="263"/>
      <c r="BGV142" s="263"/>
      <c r="BGW142" s="263"/>
      <c r="BGX142" s="263"/>
      <c r="BGY142" s="263"/>
      <c r="BGZ142" s="263"/>
      <c r="BHA142" s="263"/>
      <c r="BHB142" s="263"/>
      <c r="BHC142" s="263"/>
      <c r="BHD142" s="263"/>
      <c r="BHE142" s="263"/>
      <c r="BHF142" s="263"/>
      <c r="BHG142" s="263"/>
      <c r="BHH142" s="263"/>
      <c r="BHI142" s="263"/>
      <c r="BHJ142" s="263"/>
      <c r="BHK142" s="263"/>
      <c r="BHL142" s="263"/>
      <c r="BHM142" s="263"/>
      <c r="BHN142" s="263"/>
      <c r="BHO142" s="263"/>
      <c r="BHP142" s="263"/>
      <c r="BHQ142" s="263"/>
      <c r="BHR142" s="263"/>
      <c r="BHS142" s="263"/>
      <c r="BHT142" s="263"/>
      <c r="BHU142" s="263"/>
      <c r="BHV142" s="263"/>
      <c r="BHW142" s="263"/>
      <c r="BHX142" s="263"/>
      <c r="BHY142" s="263"/>
      <c r="BHZ142" s="263"/>
      <c r="BIA142" s="263"/>
      <c r="BIB142" s="263"/>
      <c r="BIC142" s="263"/>
      <c r="BID142" s="263"/>
      <c r="BIE142" s="263"/>
      <c r="BIF142" s="263"/>
      <c r="BIG142" s="263"/>
      <c r="BIH142" s="263"/>
      <c r="BII142" s="263"/>
      <c r="BIJ142" s="263"/>
      <c r="BIK142" s="263"/>
      <c r="BIL142" s="263"/>
      <c r="BIM142" s="263"/>
      <c r="BIN142" s="263"/>
      <c r="BIO142" s="263"/>
      <c r="BIP142" s="263"/>
      <c r="BIQ142" s="263"/>
      <c r="BIR142" s="263"/>
      <c r="BIS142" s="263"/>
      <c r="BIT142" s="263"/>
      <c r="BIU142" s="263"/>
      <c r="BIV142" s="263"/>
      <c r="BIW142" s="263"/>
      <c r="BIX142" s="263"/>
      <c r="BIY142" s="263"/>
      <c r="BIZ142" s="263"/>
      <c r="BJA142" s="263"/>
      <c r="BJB142" s="263"/>
      <c r="BJC142" s="263"/>
      <c r="BJD142" s="263"/>
      <c r="BJE142" s="263"/>
      <c r="BJF142" s="263"/>
      <c r="BJG142" s="263"/>
      <c r="BJH142" s="263"/>
      <c r="BJI142" s="263"/>
      <c r="BJJ142" s="263"/>
      <c r="BJK142" s="263"/>
      <c r="BJL142" s="263"/>
      <c r="BJM142" s="263"/>
      <c r="BJN142" s="263"/>
      <c r="BJO142" s="263"/>
      <c r="BJP142" s="263"/>
      <c r="BJQ142" s="263"/>
      <c r="BJR142" s="263"/>
      <c r="BJS142" s="263"/>
      <c r="BJT142" s="263"/>
      <c r="BJU142" s="263"/>
      <c r="BJV142" s="263"/>
      <c r="BJW142" s="263"/>
      <c r="BJX142" s="263"/>
      <c r="BJY142" s="263"/>
      <c r="BJZ142" s="263"/>
      <c r="BKA142" s="263"/>
      <c r="BKB142" s="263"/>
      <c r="BKC142" s="263"/>
      <c r="BKD142" s="263"/>
      <c r="BKE142" s="263"/>
      <c r="BKF142" s="263"/>
      <c r="BKG142" s="263"/>
      <c r="BKH142" s="263"/>
      <c r="BKI142" s="263"/>
      <c r="BKJ142" s="263"/>
      <c r="BKK142" s="263"/>
      <c r="BKL142" s="263"/>
      <c r="BKM142" s="263"/>
      <c r="BKN142" s="263"/>
      <c r="BKO142" s="263"/>
      <c r="BKP142" s="263"/>
      <c r="BKQ142" s="263"/>
      <c r="BKR142" s="263"/>
      <c r="BKS142" s="263"/>
      <c r="BKT142" s="263"/>
      <c r="BKU142" s="263"/>
      <c r="BKV142" s="263"/>
      <c r="BKW142" s="263"/>
      <c r="BKX142" s="263"/>
      <c r="BKY142" s="263"/>
      <c r="BKZ142" s="263"/>
      <c r="BLA142" s="263"/>
      <c r="BLB142" s="263"/>
      <c r="BLC142" s="263"/>
      <c r="BLD142" s="263"/>
      <c r="BLE142" s="263"/>
      <c r="BLF142" s="263"/>
      <c r="BLG142" s="263"/>
      <c r="BLH142" s="263"/>
      <c r="BLI142" s="263"/>
      <c r="BLJ142" s="263"/>
      <c r="BLK142" s="263"/>
      <c r="BLL142" s="263"/>
      <c r="BLM142" s="263"/>
      <c r="BLN142" s="263"/>
      <c r="BLO142" s="263"/>
      <c r="BLP142" s="263"/>
      <c r="BLQ142" s="263"/>
      <c r="BLR142" s="263"/>
      <c r="BLS142" s="263"/>
      <c r="BLT142" s="263"/>
      <c r="BLU142" s="263"/>
      <c r="BLV142" s="263"/>
      <c r="BLW142" s="263"/>
      <c r="BLX142" s="263"/>
      <c r="BLY142" s="263"/>
      <c r="BLZ142" s="263"/>
      <c r="BMA142" s="263"/>
      <c r="BMB142" s="263"/>
      <c r="BMC142" s="263"/>
      <c r="BMD142" s="263"/>
      <c r="BME142" s="263"/>
      <c r="BMF142" s="263"/>
      <c r="BMG142" s="263"/>
      <c r="BMH142" s="263"/>
      <c r="BMI142" s="263"/>
      <c r="BMJ142" s="263"/>
      <c r="BMK142" s="263"/>
      <c r="BML142" s="263"/>
      <c r="BMM142" s="263"/>
      <c r="BMN142" s="263"/>
      <c r="BMO142" s="263"/>
      <c r="BMP142" s="263"/>
      <c r="BMQ142" s="263"/>
      <c r="BMR142" s="263"/>
      <c r="BMS142" s="263"/>
      <c r="BMT142" s="263"/>
      <c r="BMU142" s="263"/>
      <c r="BMV142" s="263"/>
      <c r="BMW142" s="263"/>
      <c r="BMX142" s="263"/>
      <c r="BMY142" s="263"/>
      <c r="BMZ142" s="263"/>
      <c r="BNA142" s="263"/>
      <c r="BNB142" s="263"/>
      <c r="BNC142" s="263"/>
      <c r="BND142" s="263"/>
      <c r="BNE142" s="263"/>
      <c r="BNF142" s="263"/>
      <c r="BNG142" s="263"/>
      <c r="BNH142" s="263"/>
      <c r="BNI142" s="263"/>
      <c r="BNJ142" s="263"/>
      <c r="BNK142" s="263"/>
      <c r="BNL142" s="263"/>
      <c r="BNM142" s="263"/>
      <c r="BNN142" s="263"/>
      <c r="BNO142" s="263"/>
      <c r="BNP142" s="263"/>
      <c r="BNQ142" s="263"/>
      <c r="BNR142" s="263"/>
      <c r="BNS142" s="263"/>
      <c r="BNT142" s="263"/>
      <c r="BNU142" s="263"/>
      <c r="BNV142" s="263"/>
      <c r="BNW142" s="263"/>
      <c r="BNX142" s="263"/>
      <c r="BNY142" s="263"/>
      <c r="BNZ142" s="263"/>
      <c r="BOA142" s="263"/>
      <c r="BOB142" s="263"/>
      <c r="BOC142" s="263"/>
      <c r="BOD142" s="263"/>
      <c r="BOE142" s="263"/>
      <c r="BOF142" s="263"/>
      <c r="BOG142" s="263"/>
      <c r="BOH142" s="263"/>
      <c r="BOI142" s="263"/>
      <c r="BOJ142" s="263"/>
      <c r="BOK142" s="263"/>
      <c r="BOL142" s="263"/>
      <c r="BOM142" s="263"/>
      <c r="BON142" s="263"/>
      <c r="BOO142" s="263"/>
      <c r="BOP142" s="263"/>
      <c r="BOQ142" s="263"/>
      <c r="BOR142" s="263"/>
      <c r="BOS142" s="263"/>
      <c r="BOT142" s="263"/>
      <c r="BOU142" s="263"/>
      <c r="BOV142" s="263"/>
      <c r="BOW142" s="263"/>
      <c r="BOX142" s="263"/>
      <c r="BOY142" s="263"/>
      <c r="BOZ142" s="263"/>
      <c r="BPA142" s="263"/>
      <c r="BPB142" s="263"/>
      <c r="BPC142" s="263"/>
      <c r="BPD142" s="263"/>
      <c r="BPE142" s="263"/>
      <c r="BPF142" s="263"/>
      <c r="BPG142" s="263"/>
      <c r="BPH142" s="263"/>
      <c r="BPI142" s="263"/>
      <c r="BPJ142" s="263"/>
      <c r="BPK142" s="263"/>
      <c r="BPL142" s="263"/>
      <c r="BPM142" s="263"/>
      <c r="BPN142" s="263"/>
      <c r="BPO142" s="263"/>
      <c r="BPP142" s="263"/>
      <c r="BPQ142" s="263"/>
      <c r="BPR142" s="263"/>
      <c r="BPS142" s="263"/>
      <c r="BPT142" s="263"/>
      <c r="BPU142" s="263"/>
      <c r="BPV142" s="263"/>
      <c r="BPW142" s="263"/>
      <c r="BPX142" s="263"/>
      <c r="BPY142" s="263"/>
      <c r="BPZ142" s="263"/>
      <c r="BQA142" s="263"/>
      <c r="BQB142" s="263"/>
      <c r="BQC142" s="263"/>
      <c r="BQD142" s="263"/>
      <c r="BQE142" s="263"/>
      <c r="BQF142" s="263"/>
      <c r="BQG142" s="263"/>
      <c r="BQH142" s="263"/>
      <c r="BQI142" s="263"/>
      <c r="BQJ142" s="263"/>
      <c r="BQK142" s="263"/>
      <c r="BQL142" s="263"/>
      <c r="BQM142" s="263"/>
      <c r="BQN142" s="263"/>
      <c r="BQO142" s="263"/>
      <c r="BQP142" s="263"/>
      <c r="BQQ142" s="263"/>
      <c r="BQR142" s="263"/>
      <c r="BQS142" s="263"/>
      <c r="BQT142" s="263"/>
      <c r="BQU142" s="263"/>
      <c r="BQV142" s="263"/>
      <c r="BQW142" s="263"/>
      <c r="BQX142" s="263"/>
      <c r="BQY142" s="263"/>
      <c r="BQZ142" s="263"/>
      <c r="BRA142" s="263"/>
      <c r="BRB142" s="263"/>
      <c r="BRC142" s="263"/>
      <c r="BRD142" s="263"/>
      <c r="BRE142" s="263"/>
      <c r="BRF142" s="263"/>
      <c r="BRG142" s="263"/>
      <c r="BRH142" s="263"/>
      <c r="BRI142" s="263"/>
      <c r="BRJ142" s="263"/>
      <c r="BRK142" s="263"/>
      <c r="BRL142" s="263"/>
      <c r="BRM142" s="263"/>
      <c r="BRN142" s="263"/>
      <c r="BRO142" s="263"/>
      <c r="BRP142" s="263"/>
      <c r="BRQ142" s="263"/>
      <c r="BRR142" s="263"/>
      <c r="BRS142" s="263"/>
      <c r="BRT142" s="263"/>
      <c r="BRU142" s="263"/>
      <c r="BRV142" s="263"/>
      <c r="BRW142" s="263"/>
      <c r="BRX142" s="263"/>
      <c r="BRY142" s="263"/>
      <c r="BRZ142" s="263"/>
      <c r="BSA142" s="263"/>
      <c r="BSB142" s="263"/>
      <c r="BSC142" s="263"/>
      <c r="BSD142" s="263"/>
      <c r="BSE142" s="263"/>
      <c r="BSF142" s="263"/>
      <c r="BSG142" s="263"/>
      <c r="BSH142" s="263"/>
      <c r="BSI142" s="263"/>
      <c r="BSJ142" s="263"/>
      <c r="BSK142" s="263"/>
      <c r="BSL142" s="263"/>
      <c r="BSM142" s="263"/>
      <c r="BSN142" s="263"/>
      <c r="BSO142" s="263"/>
      <c r="BSP142" s="263"/>
      <c r="BSQ142" s="263"/>
      <c r="BSR142" s="263"/>
      <c r="BSS142" s="263"/>
      <c r="BST142" s="263"/>
      <c r="BSU142" s="263"/>
      <c r="BSV142" s="263"/>
      <c r="BSW142" s="263"/>
      <c r="BSX142" s="263"/>
      <c r="BSY142" s="263"/>
      <c r="BSZ142" s="263"/>
      <c r="BTA142" s="263"/>
      <c r="BTB142" s="263"/>
      <c r="BTC142" s="263"/>
      <c r="BTD142" s="263"/>
      <c r="BTE142" s="263"/>
      <c r="BTF142" s="263"/>
      <c r="BTG142" s="263"/>
      <c r="BTH142" s="263"/>
      <c r="BTI142" s="263"/>
      <c r="BTJ142" s="263"/>
      <c r="BTK142" s="263"/>
      <c r="BTL142" s="263"/>
      <c r="BTM142" s="263"/>
      <c r="BTN142" s="263"/>
      <c r="BTO142" s="263"/>
      <c r="BTP142" s="263"/>
      <c r="BTQ142" s="263"/>
      <c r="BTR142" s="263"/>
      <c r="BTS142" s="263"/>
      <c r="BTT142" s="263"/>
      <c r="BTU142" s="263"/>
      <c r="BTV142" s="263"/>
      <c r="BTW142" s="263"/>
      <c r="BTX142" s="263"/>
      <c r="BTY142" s="263"/>
      <c r="BTZ142" s="263"/>
      <c r="BUA142" s="263"/>
      <c r="BUB142" s="263"/>
      <c r="BUC142" s="263"/>
      <c r="BUD142" s="263"/>
      <c r="BUE142" s="263"/>
      <c r="BUF142" s="263"/>
      <c r="BUG142" s="263"/>
      <c r="BUH142" s="263"/>
      <c r="BUI142" s="263"/>
      <c r="BUJ142" s="263"/>
      <c r="BUK142" s="263"/>
      <c r="BUL142" s="263"/>
      <c r="BUM142" s="263"/>
      <c r="BUN142" s="263"/>
      <c r="BUO142" s="263"/>
      <c r="BUP142" s="263"/>
      <c r="BUQ142" s="263"/>
      <c r="BUR142" s="263"/>
      <c r="BUS142" s="263"/>
      <c r="BUT142" s="263"/>
      <c r="BUU142" s="263"/>
      <c r="BUV142" s="263"/>
      <c r="BUW142" s="263"/>
      <c r="BUX142" s="263"/>
      <c r="BUY142" s="263"/>
      <c r="BUZ142" s="263"/>
      <c r="BVA142" s="263"/>
      <c r="BVB142" s="263"/>
      <c r="BVC142" s="263"/>
      <c r="BVD142" s="263"/>
      <c r="BVE142" s="263"/>
      <c r="BVF142" s="263"/>
      <c r="BVG142" s="263"/>
      <c r="BVH142" s="263"/>
      <c r="BVI142" s="263"/>
      <c r="BVJ142" s="263"/>
      <c r="BVK142" s="263"/>
      <c r="BVL142" s="263"/>
      <c r="BVM142" s="263"/>
      <c r="BVN142" s="263"/>
      <c r="BVO142" s="263"/>
      <c r="BVP142" s="263"/>
      <c r="BVQ142" s="263"/>
      <c r="BVR142" s="263"/>
      <c r="BVS142" s="263"/>
      <c r="BVT142" s="263"/>
      <c r="BVU142" s="263"/>
      <c r="BVV142" s="263"/>
      <c r="BVW142" s="263"/>
      <c r="BVX142" s="263"/>
      <c r="BVY142" s="263"/>
      <c r="BVZ142" s="263"/>
      <c r="BWA142" s="263"/>
      <c r="BWB142" s="263"/>
      <c r="BWC142" s="263"/>
      <c r="BWD142" s="263"/>
      <c r="BWE142" s="263"/>
      <c r="BWF142" s="263"/>
      <c r="BWG142" s="263"/>
      <c r="BWH142" s="263"/>
      <c r="BWI142" s="263"/>
      <c r="BWJ142" s="263"/>
      <c r="BWK142" s="263"/>
      <c r="BWL142" s="263"/>
      <c r="BWM142" s="263"/>
      <c r="BWN142" s="263"/>
      <c r="BWO142" s="263"/>
      <c r="BWP142" s="263"/>
      <c r="BWQ142" s="263"/>
      <c r="BWR142" s="263"/>
      <c r="BWS142" s="263"/>
      <c r="BWT142" s="263"/>
      <c r="BWU142" s="263"/>
      <c r="BWV142" s="263"/>
      <c r="BWW142" s="263"/>
      <c r="BWX142" s="263"/>
      <c r="BWY142" s="263"/>
      <c r="BWZ142" s="263"/>
      <c r="BXA142" s="263"/>
      <c r="BXB142" s="263"/>
      <c r="BXC142" s="263"/>
      <c r="BXD142" s="263"/>
      <c r="BXE142" s="263"/>
      <c r="BXF142" s="263"/>
      <c r="BXG142" s="263"/>
      <c r="BXH142" s="263"/>
      <c r="BXI142" s="263"/>
      <c r="BXJ142" s="263"/>
      <c r="BXK142" s="263"/>
      <c r="BXL142" s="263"/>
      <c r="BXM142" s="263"/>
      <c r="BXN142" s="263"/>
      <c r="BXO142" s="263"/>
      <c r="BXP142" s="263"/>
      <c r="BXQ142" s="263"/>
      <c r="BXR142" s="263"/>
      <c r="BXS142" s="263"/>
      <c r="BXT142" s="263"/>
      <c r="BXU142" s="263"/>
      <c r="BXV142" s="263"/>
      <c r="BXW142" s="263"/>
      <c r="BXX142" s="263"/>
      <c r="BXY142" s="263"/>
      <c r="BXZ142" s="263"/>
      <c r="BYA142" s="263"/>
      <c r="BYB142" s="263"/>
      <c r="BYC142" s="263"/>
      <c r="BYD142" s="263"/>
      <c r="BYE142" s="263"/>
      <c r="BYF142" s="263"/>
      <c r="BYG142" s="263"/>
      <c r="BYH142" s="263"/>
      <c r="BYI142" s="263"/>
      <c r="BYJ142" s="263"/>
      <c r="BYK142" s="263"/>
      <c r="BYL142" s="263"/>
      <c r="BYM142" s="263"/>
      <c r="BYN142" s="263"/>
      <c r="BYO142" s="263"/>
      <c r="BYP142" s="263"/>
      <c r="BYQ142" s="263"/>
      <c r="BYR142" s="263"/>
      <c r="BYS142" s="263"/>
      <c r="BYT142" s="263"/>
      <c r="BYU142" s="263"/>
      <c r="BYV142" s="263"/>
      <c r="BYW142" s="263"/>
      <c r="BYX142" s="263"/>
      <c r="BYY142" s="263"/>
      <c r="BYZ142" s="263"/>
      <c r="BZA142" s="263"/>
      <c r="BZB142" s="263"/>
      <c r="BZC142" s="263"/>
      <c r="BZD142" s="263"/>
      <c r="BZE142" s="263"/>
      <c r="BZF142" s="263"/>
      <c r="BZG142" s="263"/>
      <c r="BZH142" s="263"/>
      <c r="BZI142" s="263"/>
      <c r="BZJ142" s="263"/>
      <c r="BZK142" s="263"/>
      <c r="BZL142" s="263"/>
      <c r="BZM142" s="263"/>
      <c r="BZN142" s="263"/>
      <c r="BZO142" s="263"/>
      <c r="BZP142" s="263"/>
      <c r="BZQ142" s="263"/>
      <c r="BZR142" s="263"/>
      <c r="BZS142" s="263"/>
      <c r="BZT142" s="263"/>
      <c r="BZU142" s="263"/>
      <c r="BZV142" s="263"/>
      <c r="BZW142" s="263"/>
      <c r="BZX142" s="263"/>
      <c r="BZY142" s="263"/>
      <c r="BZZ142" s="263"/>
      <c r="CAA142" s="263"/>
      <c r="CAB142" s="263"/>
      <c r="CAC142" s="263"/>
      <c r="CAD142" s="263"/>
      <c r="CAE142" s="263"/>
      <c r="CAF142" s="263"/>
      <c r="CAG142" s="263"/>
      <c r="CAH142" s="263"/>
      <c r="CAI142" s="263"/>
      <c r="CAJ142" s="263"/>
      <c r="CAK142" s="263"/>
      <c r="CAL142" s="263"/>
      <c r="CAM142" s="263"/>
      <c r="CAN142" s="263"/>
      <c r="CAO142" s="263"/>
      <c r="CAP142" s="263"/>
      <c r="CAQ142" s="263"/>
      <c r="CAR142" s="263"/>
      <c r="CAS142" s="263"/>
      <c r="CAT142" s="263"/>
      <c r="CAU142" s="263"/>
      <c r="CAV142" s="263"/>
      <c r="CAW142" s="263"/>
      <c r="CAX142" s="263"/>
      <c r="CAY142" s="263"/>
      <c r="CAZ142" s="263"/>
      <c r="CBA142" s="263"/>
      <c r="CBB142" s="263"/>
      <c r="CBC142" s="263"/>
      <c r="CBD142" s="263"/>
      <c r="CBE142" s="263"/>
      <c r="CBF142" s="263"/>
      <c r="CBG142" s="263"/>
      <c r="CBH142" s="263"/>
      <c r="CBI142" s="263"/>
      <c r="CBJ142" s="263"/>
      <c r="CBK142" s="263"/>
      <c r="CBL142" s="263"/>
      <c r="CBM142" s="263"/>
      <c r="CBN142" s="263"/>
      <c r="CBO142" s="263"/>
      <c r="CBP142" s="263"/>
      <c r="CBQ142" s="263"/>
      <c r="CBR142" s="263"/>
      <c r="CBS142" s="263"/>
      <c r="CBT142" s="263"/>
      <c r="CBU142" s="263"/>
      <c r="CBV142" s="263"/>
      <c r="CBW142" s="263"/>
      <c r="CBX142" s="263"/>
      <c r="CBY142" s="263"/>
      <c r="CBZ142" s="263"/>
      <c r="CCA142" s="263"/>
      <c r="CCB142" s="263"/>
      <c r="CCC142" s="263"/>
      <c r="CCD142" s="263"/>
      <c r="CCE142" s="263"/>
      <c r="CCF142" s="263"/>
      <c r="CCG142" s="263"/>
      <c r="CCH142" s="263"/>
      <c r="CCI142" s="263"/>
      <c r="CCJ142" s="263"/>
      <c r="CCK142" s="263"/>
      <c r="CCL142" s="263"/>
      <c r="CCM142" s="263"/>
      <c r="CCN142" s="263"/>
      <c r="CCO142" s="263"/>
      <c r="CCP142" s="263"/>
      <c r="CCQ142" s="263"/>
      <c r="CCR142" s="263"/>
      <c r="CCS142" s="263"/>
      <c r="CCT142" s="263"/>
      <c r="CCU142" s="263"/>
      <c r="CCV142" s="263"/>
      <c r="CCW142" s="263"/>
      <c r="CCX142" s="263"/>
      <c r="CCY142" s="263"/>
      <c r="CCZ142" s="263"/>
      <c r="CDA142" s="263"/>
      <c r="CDB142" s="263"/>
      <c r="CDC142" s="263"/>
      <c r="CDD142" s="263"/>
      <c r="CDE142" s="263"/>
      <c r="CDF142" s="263"/>
      <c r="CDG142" s="263"/>
      <c r="CDH142" s="263"/>
      <c r="CDI142" s="263"/>
      <c r="CDJ142" s="263"/>
      <c r="CDK142" s="263"/>
      <c r="CDL142" s="263"/>
      <c r="CDM142" s="263"/>
      <c r="CDN142" s="263"/>
      <c r="CDO142" s="263"/>
      <c r="CDP142" s="263"/>
      <c r="CDQ142" s="263"/>
      <c r="CDR142" s="263"/>
      <c r="CDS142" s="263"/>
      <c r="CDT142" s="263"/>
      <c r="CDU142" s="263"/>
      <c r="CDV142" s="263"/>
      <c r="CDW142" s="263"/>
      <c r="CDX142" s="263"/>
      <c r="CDY142" s="263"/>
      <c r="CDZ142" s="263"/>
      <c r="CEA142" s="263"/>
      <c r="CEB142" s="263"/>
      <c r="CEC142" s="263"/>
      <c r="CED142" s="263"/>
      <c r="CEE142" s="263"/>
      <c r="CEF142" s="263"/>
      <c r="CEG142" s="263"/>
      <c r="CEH142" s="263"/>
      <c r="CEI142" s="263"/>
      <c r="CEJ142" s="263"/>
      <c r="CEK142" s="263"/>
      <c r="CEL142" s="263"/>
      <c r="CEM142" s="263"/>
      <c r="CEN142" s="263"/>
      <c r="CEO142" s="263"/>
      <c r="CEP142" s="263"/>
      <c r="CEQ142" s="263"/>
      <c r="CER142" s="263"/>
      <c r="CES142" s="263"/>
      <c r="CET142" s="263"/>
      <c r="CEU142" s="263"/>
      <c r="CEV142" s="263"/>
      <c r="CEW142" s="263"/>
      <c r="CEX142" s="263"/>
      <c r="CEY142" s="263"/>
      <c r="CEZ142" s="263"/>
      <c r="CFA142" s="263"/>
      <c r="CFB142" s="263"/>
      <c r="CFC142" s="263"/>
      <c r="CFD142" s="263"/>
      <c r="CFE142" s="263"/>
      <c r="CFF142" s="263"/>
      <c r="CFG142" s="263"/>
      <c r="CFH142" s="263"/>
      <c r="CFI142" s="263"/>
      <c r="CFJ142" s="263"/>
      <c r="CFK142" s="263"/>
      <c r="CFL142" s="263"/>
      <c r="CFM142" s="263"/>
      <c r="CFN142" s="263"/>
      <c r="CFO142" s="263"/>
      <c r="CFP142" s="263"/>
      <c r="CFQ142" s="263"/>
      <c r="CFR142" s="263"/>
      <c r="CFS142" s="263"/>
      <c r="CFT142" s="263"/>
      <c r="CFU142" s="263"/>
      <c r="CFV142" s="263"/>
      <c r="CFW142" s="263"/>
      <c r="CFX142" s="263"/>
      <c r="CFY142" s="263"/>
      <c r="CFZ142" s="263"/>
      <c r="CGA142" s="263"/>
      <c r="CGB142" s="263"/>
      <c r="CGC142" s="263"/>
      <c r="CGD142" s="263"/>
      <c r="CGE142" s="263"/>
      <c r="CGF142" s="263"/>
      <c r="CGG142" s="263"/>
      <c r="CGH142" s="263"/>
      <c r="CGI142" s="263"/>
      <c r="CGJ142" s="263"/>
      <c r="CGK142" s="263"/>
      <c r="CGL142" s="263"/>
      <c r="CGM142" s="263"/>
      <c r="CGN142" s="263"/>
      <c r="CGO142" s="263"/>
      <c r="CGP142" s="263"/>
      <c r="CGQ142" s="263"/>
      <c r="CGR142" s="263"/>
      <c r="CGS142" s="263"/>
      <c r="CGT142" s="263"/>
      <c r="CGU142" s="263"/>
      <c r="CGV142" s="263"/>
      <c r="CGW142" s="263"/>
      <c r="CGX142" s="263"/>
      <c r="CGY142" s="263"/>
      <c r="CGZ142" s="263"/>
      <c r="CHA142" s="263"/>
      <c r="CHB142" s="263"/>
      <c r="CHC142" s="263"/>
      <c r="CHD142" s="263"/>
      <c r="CHE142" s="263"/>
      <c r="CHF142" s="263"/>
      <c r="CHG142" s="263"/>
      <c r="CHH142" s="263"/>
      <c r="CHI142" s="263"/>
      <c r="CHJ142" s="263"/>
      <c r="CHK142" s="263"/>
      <c r="CHL142" s="263"/>
      <c r="CHM142" s="263"/>
      <c r="CHN142" s="263"/>
      <c r="CHO142" s="263"/>
      <c r="CHP142" s="263"/>
      <c r="CHQ142" s="263"/>
      <c r="CHR142" s="263"/>
      <c r="CHS142" s="263"/>
      <c r="CHT142" s="263"/>
      <c r="CHU142" s="263"/>
      <c r="CHV142" s="263"/>
      <c r="CHW142" s="263"/>
      <c r="CHX142" s="263"/>
      <c r="CHY142" s="263"/>
      <c r="CHZ142" s="263"/>
      <c r="CIA142" s="263"/>
      <c r="CIB142" s="263"/>
      <c r="CIC142" s="263"/>
      <c r="CID142" s="263"/>
      <c r="CIE142" s="263"/>
      <c r="CIF142" s="263"/>
      <c r="CIG142" s="263"/>
      <c r="CIH142" s="263"/>
      <c r="CII142" s="263"/>
      <c r="CIJ142" s="263"/>
      <c r="CIK142" s="263"/>
      <c r="CIL142" s="263"/>
      <c r="CIM142" s="263"/>
      <c r="CIN142" s="263"/>
      <c r="CIO142" s="263"/>
      <c r="CIP142" s="263"/>
      <c r="CIQ142" s="263"/>
      <c r="CIR142" s="263"/>
      <c r="CIS142" s="263"/>
      <c r="CIT142" s="263"/>
      <c r="CIU142" s="263"/>
      <c r="CIV142" s="263"/>
      <c r="CIW142" s="263"/>
      <c r="CIX142" s="263"/>
      <c r="CIY142" s="263"/>
      <c r="CIZ142" s="263"/>
      <c r="CJA142" s="263"/>
      <c r="CJB142" s="263"/>
      <c r="CJC142" s="263"/>
      <c r="CJD142" s="263"/>
      <c r="CJE142" s="263"/>
      <c r="CJF142" s="263"/>
      <c r="CJG142" s="263"/>
      <c r="CJH142" s="263"/>
      <c r="CJI142" s="263"/>
      <c r="CJJ142" s="263"/>
      <c r="CJK142" s="263"/>
      <c r="CJL142" s="263"/>
      <c r="CJM142" s="263"/>
      <c r="CJN142" s="263"/>
      <c r="CJO142" s="263"/>
      <c r="CJP142" s="263"/>
      <c r="CJQ142" s="263"/>
      <c r="CJR142" s="263"/>
      <c r="CJS142" s="263"/>
      <c r="CJT142" s="263"/>
      <c r="CJU142" s="263"/>
      <c r="CJV142" s="263"/>
      <c r="CJW142" s="263"/>
      <c r="CJX142" s="263"/>
      <c r="CJY142" s="263"/>
      <c r="CJZ142" s="263"/>
      <c r="CKA142" s="263"/>
      <c r="CKB142" s="263"/>
      <c r="CKC142" s="263"/>
      <c r="CKD142" s="263"/>
      <c r="CKE142" s="263"/>
      <c r="CKF142" s="263"/>
      <c r="CKG142" s="263"/>
      <c r="CKH142" s="263"/>
      <c r="CKI142" s="263"/>
      <c r="CKJ142" s="263"/>
      <c r="CKK142" s="263"/>
      <c r="CKL142" s="263"/>
      <c r="CKM142" s="263"/>
      <c r="CKN142" s="263"/>
      <c r="CKO142" s="263"/>
      <c r="CKP142" s="263"/>
      <c r="CKQ142" s="263"/>
      <c r="CKR142" s="263"/>
      <c r="CKS142" s="263"/>
      <c r="CKT142" s="263"/>
      <c r="CKU142" s="263"/>
      <c r="CKV142" s="263"/>
      <c r="CKW142" s="263"/>
      <c r="CKX142" s="263"/>
      <c r="CKY142" s="263"/>
      <c r="CKZ142" s="263"/>
      <c r="CLA142" s="263"/>
      <c r="CLB142" s="263"/>
      <c r="CLC142" s="263"/>
      <c r="CLD142" s="263"/>
      <c r="CLE142" s="263"/>
      <c r="CLF142" s="263"/>
      <c r="CLG142" s="263"/>
      <c r="CLH142" s="263"/>
      <c r="CLI142" s="263"/>
      <c r="CLJ142" s="263"/>
      <c r="CLK142" s="263"/>
      <c r="CLL142" s="263"/>
      <c r="CLM142" s="263"/>
      <c r="CLN142" s="263"/>
      <c r="CLO142" s="263"/>
      <c r="CLP142" s="263"/>
      <c r="CLQ142" s="263"/>
      <c r="CLR142" s="263"/>
      <c r="CLS142" s="263"/>
      <c r="CLT142" s="263"/>
      <c r="CLU142" s="263"/>
      <c r="CLV142" s="263"/>
      <c r="CLW142" s="263"/>
      <c r="CLX142" s="263"/>
      <c r="CLY142" s="263"/>
      <c r="CLZ142" s="263"/>
      <c r="CMA142" s="263"/>
      <c r="CMB142" s="263"/>
      <c r="CMC142" s="263"/>
      <c r="CMD142" s="263"/>
      <c r="CME142" s="263"/>
      <c r="CMF142" s="263"/>
      <c r="CMG142" s="263"/>
      <c r="CMH142" s="263"/>
      <c r="CMI142" s="263"/>
      <c r="CMJ142" s="263"/>
      <c r="CMK142" s="263"/>
      <c r="CML142" s="263"/>
      <c r="CMM142" s="263"/>
      <c r="CMN142" s="263"/>
      <c r="CMO142" s="263"/>
      <c r="CMP142" s="263"/>
      <c r="CMQ142" s="263"/>
      <c r="CMR142" s="263"/>
      <c r="CMS142" s="263"/>
      <c r="CMT142" s="263"/>
      <c r="CMU142" s="263"/>
      <c r="CMV142" s="263"/>
      <c r="CMW142" s="263"/>
      <c r="CMX142" s="263"/>
      <c r="CMY142" s="263"/>
      <c r="CMZ142" s="263"/>
      <c r="CNA142" s="263"/>
      <c r="CNB142" s="263"/>
      <c r="CNC142" s="263"/>
      <c r="CND142" s="263"/>
      <c r="CNE142" s="263"/>
      <c r="CNF142" s="263"/>
      <c r="CNG142" s="263"/>
      <c r="CNH142" s="263"/>
      <c r="CNI142" s="263"/>
      <c r="CNJ142" s="263"/>
      <c r="CNK142" s="263"/>
      <c r="CNL142" s="263"/>
      <c r="CNM142" s="263"/>
      <c r="CNN142" s="263"/>
      <c r="CNO142" s="263"/>
      <c r="CNP142" s="263"/>
      <c r="CNQ142" s="263"/>
      <c r="CNR142" s="263"/>
      <c r="CNS142" s="263"/>
      <c r="CNT142" s="263"/>
      <c r="CNU142" s="263"/>
      <c r="CNV142" s="263"/>
      <c r="CNW142" s="263"/>
      <c r="CNX142" s="263"/>
      <c r="CNY142" s="263"/>
      <c r="CNZ142" s="263"/>
      <c r="COA142" s="263"/>
      <c r="COB142" s="263"/>
      <c r="COC142" s="263"/>
      <c r="COD142" s="263"/>
      <c r="COE142" s="263"/>
      <c r="COF142" s="263"/>
      <c r="COG142" s="263"/>
      <c r="COH142" s="263"/>
      <c r="COI142" s="263"/>
      <c r="COJ142" s="263"/>
      <c r="COK142" s="263"/>
      <c r="COL142" s="263"/>
      <c r="COM142" s="263"/>
      <c r="CON142" s="263"/>
      <c r="COO142" s="263"/>
      <c r="COP142" s="263"/>
      <c r="COQ142" s="263"/>
      <c r="COR142" s="263"/>
      <c r="COS142" s="263"/>
      <c r="COT142" s="263"/>
      <c r="COU142" s="263"/>
      <c r="COV142" s="263"/>
      <c r="COW142" s="263"/>
      <c r="COX142" s="263"/>
      <c r="COY142" s="263"/>
      <c r="COZ142" s="263"/>
      <c r="CPA142" s="263"/>
      <c r="CPB142" s="263"/>
      <c r="CPC142" s="263"/>
      <c r="CPD142" s="263"/>
      <c r="CPE142" s="263"/>
      <c r="CPF142" s="263"/>
      <c r="CPG142" s="263"/>
      <c r="CPH142" s="263"/>
      <c r="CPI142" s="263"/>
      <c r="CPJ142" s="263"/>
      <c r="CPK142" s="263"/>
      <c r="CPL142" s="263"/>
      <c r="CPM142" s="263"/>
      <c r="CPN142" s="263"/>
      <c r="CPO142" s="263"/>
      <c r="CPP142" s="263"/>
      <c r="CPQ142" s="263"/>
      <c r="CPR142" s="263"/>
      <c r="CPS142" s="263"/>
      <c r="CPT142" s="263"/>
      <c r="CPU142" s="263"/>
      <c r="CPV142" s="263"/>
      <c r="CPW142" s="263"/>
      <c r="CPX142" s="263"/>
      <c r="CPY142" s="263"/>
      <c r="CPZ142" s="263"/>
      <c r="CQA142" s="263"/>
      <c r="CQB142" s="263"/>
      <c r="CQC142" s="263"/>
      <c r="CQD142" s="263"/>
      <c r="CQE142" s="263"/>
      <c r="CQF142" s="263"/>
      <c r="CQG142" s="263"/>
      <c r="CQH142" s="263"/>
      <c r="CQI142" s="263"/>
      <c r="CQJ142" s="263"/>
      <c r="CQK142" s="263"/>
      <c r="CQL142" s="263"/>
      <c r="CQM142" s="263"/>
      <c r="CQN142" s="263"/>
      <c r="CQO142" s="263"/>
      <c r="CQP142" s="263"/>
      <c r="CQQ142" s="263"/>
      <c r="CQR142" s="263"/>
      <c r="CQS142" s="263"/>
      <c r="CQT142" s="263"/>
      <c r="CQU142" s="263"/>
      <c r="CQV142" s="263"/>
      <c r="CQW142" s="263"/>
      <c r="CQX142" s="263"/>
      <c r="CQY142" s="263"/>
      <c r="CQZ142" s="263"/>
      <c r="CRA142" s="263"/>
      <c r="CRB142" s="263"/>
      <c r="CRC142" s="263"/>
      <c r="CRD142" s="263"/>
      <c r="CRE142" s="263"/>
      <c r="CRF142" s="263"/>
      <c r="CRG142" s="263"/>
      <c r="CRH142" s="263"/>
      <c r="CRI142" s="263"/>
      <c r="CRJ142" s="263"/>
      <c r="CRK142" s="263"/>
      <c r="CRL142" s="263"/>
      <c r="CRM142" s="263"/>
      <c r="CRN142" s="263"/>
      <c r="CRO142" s="263"/>
      <c r="CRP142" s="263"/>
      <c r="CRQ142" s="263"/>
      <c r="CRR142" s="263"/>
      <c r="CRS142" s="263"/>
      <c r="CRT142" s="263"/>
      <c r="CRU142" s="263"/>
      <c r="CRV142" s="263"/>
      <c r="CRW142" s="263"/>
      <c r="CRX142" s="263"/>
      <c r="CRY142" s="263"/>
      <c r="CRZ142" s="263"/>
      <c r="CSA142" s="263"/>
      <c r="CSB142" s="263"/>
      <c r="CSC142" s="263"/>
      <c r="CSD142" s="263"/>
      <c r="CSE142" s="263"/>
      <c r="CSF142" s="263"/>
      <c r="CSG142" s="263"/>
      <c r="CSH142" s="263"/>
      <c r="CSI142" s="263"/>
      <c r="CSJ142" s="263"/>
      <c r="CSK142" s="263"/>
      <c r="CSL142" s="263"/>
      <c r="CSM142" s="263"/>
      <c r="CSN142" s="263"/>
      <c r="CSO142" s="263"/>
      <c r="CSP142" s="263"/>
      <c r="CSQ142" s="263"/>
      <c r="CSR142" s="263"/>
      <c r="CSS142" s="263"/>
      <c r="CST142" s="263"/>
      <c r="CSU142" s="263"/>
      <c r="CSV142" s="263"/>
      <c r="CSW142" s="263"/>
      <c r="CSX142" s="263"/>
      <c r="CSY142" s="263"/>
      <c r="CSZ142" s="263"/>
      <c r="CTA142" s="263"/>
      <c r="CTB142" s="263"/>
      <c r="CTC142" s="263"/>
      <c r="CTD142" s="263"/>
      <c r="CTE142" s="263"/>
      <c r="CTF142" s="263"/>
      <c r="CTG142" s="263"/>
      <c r="CTH142" s="263"/>
      <c r="CTI142" s="263"/>
      <c r="CTJ142" s="263"/>
      <c r="CTK142" s="263"/>
      <c r="CTL142" s="263"/>
      <c r="CTM142" s="263"/>
      <c r="CTN142" s="263"/>
      <c r="CTO142" s="263"/>
      <c r="CTP142" s="263"/>
      <c r="CTQ142" s="263"/>
      <c r="CTR142" s="263"/>
      <c r="CTS142" s="263"/>
      <c r="CTT142" s="263"/>
      <c r="CTU142" s="263"/>
      <c r="CTV142" s="263"/>
      <c r="CTW142" s="263"/>
      <c r="CTX142" s="263"/>
      <c r="CTY142" s="263"/>
      <c r="CTZ142" s="263"/>
      <c r="CUA142" s="263"/>
      <c r="CUB142" s="263"/>
      <c r="CUC142" s="263"/>
      <c r="CUD142" s="263"/>
      <c r="CUE142" s="263"/>
      <c r="CUF142" s="263"/>
      <c r="CUG142" s="263"/>
      <c r="CUH142" s="263"/>
      <c r="CUI142" s="263"/>
      <c r="CUJ142" s="263"/>
      <c r="CUK142" s="263"/>
      <c r="CUL142" s="263"/>
      <c r="CUM142" s="263"/>
      <c r="CUN142" s="263"/>
      <c r="CUO142" s="263"/>
      <c r="CUP142" s="263"/>
      <c r="CUQ142" s="263"/>
      <c r="CUR142" s="263"/>
      <c r="CUS142" s="263"/>
      <c r="CUT142" s="263"/>
      <c r="CUU142" s="263"/>
      <c r="CUV142" s="263"/>
      <c r="CUW142" s="263"/>
      <c r="CUX142" s="263"/>
      <c r="CUY142" s="263"/>
      <c r="CUZ142" s="263"/>
      <c r="CVA142" s="263"/>
      <c r="CVB142" s="263"/>
      <c r="CVC142" s="263"/>
      <c r="CVD142" s="263"/>
      <c r="CVE142" s="263"/>
      <c r="CVF142" s="263"/>
      <c r="CVG142" s="263"/>
      <c r="CVH142" s="263"/>
      <c r="CVI142" s="263"/>
      <c r="CVJ142" s="263"/>
      <c r="CVK142" s="263"/>
      <c r="CVL142" s="263"/>
      <c r="CVM142" s="263"/>
      <c r="CVN142" s="263"/>
      <c r="CVO142" s="263"/>
      <c r="CVP142" s="263"/>
      <c r="CVQ142" s="263"/>
      <c r="CVR142" s="263"/>
      <c r="CVS142" s="263"/>
      <c r="CVT142" s="263"/>
      <c r="CVU142" s="263"/>
      <c r="CVV142" s="263"/>
      <c r="CVW142" s="263"/>
      <c r="CVX142" s="263"/>
      <c r="CVY142" s="263"/>
      <c r="CVZ142" s="263"/>
      <c r="CWA142" s="263"/>
      <c r="CWB142" s="263"/>
      <c r="CWC142" s="263"/>
      <c r="CWD142" s="263"/>
      <c r="CWE142" s="263"/>
      <c r="CWF142" s="263"/>
      <c r="CWG142" s="263"/>
      <c r="CWH142" s="263"/>
      <c r="CWI142" s="263"/>
      <c r="CWJ142" s="263"/>
      <c r="CWK142" s="263"/>
      <c r="CWL142" s="263"/>
      <c r="CWM142" s="263"/>
      <c r="CWN142" s="263"/>
      <c r="CWO142" s="263"/>
      <c r="CWP142" s="263"/>
      <c r="CWQ142" s="263"/>
      <c r="CWR142" s="263"/>
      <c r="CWS142" s="263"/>
      <c r="CWT142" s="263"/>
      <c r="CWU142" s="263"/>
      <c r="CWV142" s="263"/>
      <c r="CWW142" s="263"/>
      <c r="CWX142" s="263"/>
      <c r="CWY142" s="263"/>
      <c r="CWZ142" s="263"/>
      <c r="CXA142" s="263"/>
      <c r="CXB142" s="263"/>
      <c r="CXC142" s="263"/>
      <c r="CXD142" s="263"/>
      <c r="CXE142" s="263"/>
      <c r="CXF142" s="263"/>
      <c r="CXG142" s="263"/>
      <c r="CXH142" s="263"/>
      <c r="CXI142" s="263"/>
      <c r="CXJ142" s="263"/>
      <c r="CXK142" s="263"/>
      <c r="CXL142" s="263"/>
      <c r="CXM142" s="263"/>
      <c r="CXN142" s="263"/>
      <c r="CXO142" s="263"/>
      <c r="CXP142" s="263"/>
      <c r="CXQ142" s="263"/>
      <c r="CXR142" s="263"/>
      <c r="CXS142" s="263"/>
      <c r="CXT142" s="263"/>
      <c r="CXU142" s="263"/>
      <c r="CXV142" s="263"/>
      <c r="CXW142" s="263"/>
      <c r="CXX142" s="263"/>
      <c r="CXY142" s="263"/>
      <c r="CXZ142" s="263"/>
      <c r="CYA142" s="263"/>
      <c r="CYB142" s="263"/>
      <c r="CYC142" s="263"/>
      <c r="CYD142" s="263"/>
      <c r="CYE142" s="263"/>
      <c r="CYF142" s="263"/>
      <c r="CYG142" s="263"/>
      <c r="CYH142" s="263"/>
      <c r="CYI142" s="263"/>
      <c r="CYJ142" s="263"/>
      <c r="CYK142" s="263"/>
      <c r="CYL142" s="263"/>
      <c r="CYM142" s="263"/>
      <c r="CYN142" s="263"/>
      <c r="CYO142" s="263"/>
      <c r="CYP142" s="263"/>
      <c r="CYQ142" s="263"/>
      <c r="CYR142" s="263"/>
      <c r="CYS142" s="263"/>
      <c r="CYT142" s="263"/>
      <c r="CYU142" s="263"/>
      <c r="CYV142" s="263"/>
      <c r="CYW142" s="263"/>
      <c r="CYX142" s="263"/>
      <c r="CYY142" s="263"/>
      <c r="CYZ142" s="263"/>
      <c r="CZA142" s="263"/>
      <c r="CZB142" s="263"/>
      <c r="CZC142" s="263"/>
      <c r="CZD142" s="263"/>
      <c r="CZE142" s="263"/>
      <c r="CZF142" s="263"/>
      <c r="CZG142" s="263"/>
      <c r="CZH142" s="263"/>
      <c r="CZI142" s="263"/>
      <c r="CZJ142" s="263"/>
      <c r="CZK142" s="263"/>
      <c r="CZL142" s="263"/>
      <c r="CZM142" s="263"/>
      <c r="CZN142" s="263"/>
      <c r="CZO142" s="263"/>
      <c r="CZP142" s="263"/>
      <c r="CZQ142" s="263"/>
      <c r="CZR142" s="263"/>
      <c r="CZS142" s="263"/>
      <c r="CZT142" s="263"/>
      <c r="CZU142" s="263"/>
      <c r="CZV142" s="263"/>
      <c r="CZW142" s="263"/>
      <c r="CZX142" s="263"/>
      <c r="CZY142" s="263"/>
      <c r="CZZ142" s="263"/>
      <c r="DAA142" s="263"/>
      <c r="DAB142" s="263"/>
      <c r="DAC142" s="263"/>
      <c r="DAD142" s="263"/>
      <c r="DAE142" s="263"/>
      <c r="DAF142" s="263"/>
      <c r="DAG142" s="263"/>
      <c r="DAH142" s="263"/>
      <c r="DAI142" s="263"/>
      <c r="DAJ142" s="263"/>
      <c r="DAK142" s="263"/>
      <c r="DAL142" s="263"/>
      <c r="DAM142" s="263"/>
      <c r="DAN142" s="263"/>
      <c r="DAO142" s="263"/>
      <c r="DAP142" s="263"/>
      <c r="DAQ142" s="263"/>
      <c r="DAR142" s="263"/>
      <c r="DAS142" s="263"/>
      <c r="DAT142" s="263"/>
      <c r="DAU142" s="263"/>
      <c r="DAV142" s="263"/>
      <c r="DAW142" s="263"/>
      <c r="DAX142" s="263"/>
      <c r="DAY142" s="263"/>
      <c r="DAZ142" s="263"/>
      <c r="DBA142" s="263"/>
      <c r="DBB142" s="263"/>
      <c r="DBC142" s="263"/>
      <c r="DBD142" s="263"/>
      <c r="DBE142" s="263"/>
      <c r="DBF142" s="263"/>
      <c r="DBG142" s="263"/>
      <c r="DBH142" s="263"/>
      <c r="DBI142" s="263"/>
      <c r="DBJ142" s="263"/>
      <c r="DBK142" s="263"/>
      <c r="DBL142" s="263"/>
      <c r="DBM142" s="263"/>
      <c r="DBN142" s="263"/>
      <c r="DBO142" s="263"/>
      <c r="DBP142" s="263"/>
      <c r="DBQ142" s="263"/>
      <c r="DBR142" s="263"/>
      <c r="DBS142" s="263"/>
      <c r="DBT142" s="263"/>
      <c r="DBU142" s="263"/>
      <c r="DBV142" s="263"/>
      <c r="DBW142" s="263"/>
      <c r="DBX142" s="263"/>
      <c r="DBY142" s="263"/>
      <c r="DBZ142" s="263"/>
      <c r="DCA142" s="263"/>
      <c r="DCB142" s="263"/>
      <c r="DCC142" s="263"/>
      <c r="DCD142" s="263"/>
      <c r="DCE142" s="263"/>
      <c r="DCF142" s="263"/>
      <c r="DCG142" s="263"/>
      <c r="DCH142" s="263"/>
      <c r="DCI142" s="263"/>
      <c r="DCJ142" s="263"/>
      <c r="DCK142" s="263"/>
      <c r="DCL142" s="263"/>
      <c r="DCM142" s="263"/>
      <c r="DCN142" s="263"/>
      <c r="DCO142" s="263"/>
      <c r="DCP142" s="263"/>
      <c r="DCQ142" s="263"/>
      <c r="DCR142" s="263"/>
      <c r="DCS142" s="263"/>
      <c r="DCT142" s="263"/>
      <c r="DCU142" s="263"/>
      <c r="DCV142" s="263"/>
      <c r="DCW142" s="263"/>
      <c r="DCX142" s="263"/>
      <c r="DCY142" s="263"/>
      <c r="DCZ142" s="263"/>
      <c r="DDA142" s="263"/>
      <c r="DDB142" s="263"/>
      <c r="DDC142" s="263"/>
      <c r="DDD142" s="263"/>
      <c r="DDE142" s="263"/>
      <c r="DDF142" s="263"/>
      <c r="DDG142" s="263"/>
      <c r="DDH142" s="263"/>
      <c r="DDI142" s="263"/>
      <c r="DDJ142" s="263"/>
      <c r="DDK142" s="263"/>
      <c r="DDL142" s="263"/>
      <c r="DDM142" s="263"/>
      <c r="DDN142" s="263"/>
      <c r="DDO142" s="263"/>
      <c r="DDP142" s="263"/>
      <c r="DDQ142" s="263"/>
      <c r="DDR142" s="263"/>
      <c r="DDS142" s="263"/>
      <c r="DDT142" s="263"/>
      <c r="DDU142" s="263"/>
      <c r="DDV142" s="263"/>
      <c r="DDW142" s="263"/>
      <c r="DDX142" s="263"/>
      <c r="DDY142" s="263"/>
      <c r="DDZ142" s="263"/>
      <c r="DEA142" s="263"/>
      <c r="DEB142" s="263"/>
      <c r="DEC142" s="263"/>
      <c r="DED142" s="263"/>
      <c r="DEE142" s="263"/>
      <c r="DEF142" s="263"/>
      <c r="DEG142" s="263"/>
      <c r="DEH142" s="263"/>
      <c r="DEI142" s="263"/>
      <c r="DEJ142" s="263"/>
      <c r="DEK142" s="263"/>
      <c r="DEL142" s="263"/>
      <c r="DEM142" s="263"/>
      <c r="DEN142" s="263"/>
      <c r="DEO142" s="263"/>
      <c r="DEP142" s="263"/>
      <c r="DEQ142" s="263"/>
      <c r="DER142" s="263"/>
      <c r="DES142" s="263"/>
      <c r="DET142" s="263"/>
      <c r="DEU142" s="263"/>
      <c r="DEV142" s="263"/>
      <c r="DEW142" s="263"/>
      <c r="DEX142" s="263"/>
      <c r="DEY142" s="263"/>
      <c r="DEZ142" s="263"/>
      <c r="DFA142" s="263"/>
      <c r="DFB142" s="263"/>
      <c r="DFC142" s="263"/>
      <c r="DFD142" s="263"/>
      <c r="DFE142" s="263"/>
      <c r="DFF142" s="263"/>
      <c r="DFG142" s="263"/>
      <c r="DFH142" s="263"/>
      <c r="DFI142" s="263"/>
      <c r="DFJ142" s="263"/>
      <c r="DFK142" s="263"/>
      <c r="DFL142" s="263"/>
      <c r="DFM142" s="263"/>
      <c r="DFN142" s="263"/>
      <c r="DFO142" s="263"/>
      <c r="DFP142" s="263"/>
      <c r="DFQ142" s="263"/>
      <c r="DFR142" s="263"/>
      <c r="DFS142" s="263"/>
      <c r="DFT142" s="263"/>
      <c r="DFU142" s="263"/>
      <c r="DFV142" s="263"/>
      <c r="DFW142" s="263"/>
      <c r="DFX142" s="263"/>
      <c r="DFY142" s="263"/>
      <c r="DFZ142" s="263"/>
      <c r="DGA142" s="263"/>
      <c r="DGB142" s="263"/>
      <c r="DGC142" s="263"/>
      <c r="DGD142" s="263"/>
      <c r="DGE142" s="263"/>
      <c r="DGF142" s="263"/>
      <c r="DGG142" s="263"/>
      <c r="DGH142" s="263"/>
      <c r="DGI142" s="263"/>
      <c r="DGJ142" s="263"/>
      <c r="DGK142" s="263"/>
      <c r="DGL142" s="263"/>
      <c r="DGM142" s="263"/>
      <c r="DGN142" s="263"/>
      <c r="DGO142" s="263"/>
      <c r="DGP142" s="263"/>
      <c r="DGQ142" s="263"/>
      <c r="DGR142" s="263"/>
      <c r="DGS142" s="263"/>
      <c r="DGT142" s="263"/>
      <c r="DGU142" s="263"/>
      <c r="DGV142" s="263"/>
      <c r="DGW142" s="263"/>
      <c r="DGX142" s="263"/>
      <c r="DGY142" s="263"/>
      <c r="DGZ142" s="263"/>
      <c r="DHA142" s="263"/>
      <c r="DHB142" s="263"/>
      <c r="DHC142" s="263"/>
      <c r="DHD142" s="263"/>
      <c r="DHE142" s="263"/>
      <c r="DHF142" s="263"/>
      <c r="DHG142" s="263"/>
      <c r="DHH142" s="263"/>
      <c r="DHI142" s="263"/>
      <c r="DHJ142" s="263"/>
      <c r="DHK142" s="263"/>
      <c r="DHL142" s="263"/>
      <c r="DHM142" s="263"/>
      <c r="DHN142" s="263"/>
      <c r="DHO142" s="263"/>
      <c r="DHP142" s="263"/>
      <c r="DHQ142" s="263"/>
      <c r="DHR142" s="263"/>
      <c r="DHS142" s="263"/>
      <c r="DHT142" s="263"/>
      <c r="DHU142" s="263"/>
      <c r="DHV142" s="263"/>
      <c r="DHW142" s="263"/>
      <c r="DHX142" s="263"/>
      <c r="DHY142" s="263"/>
      <c r="DHZ142" s="263"/>
      <c r="DIA142" s="263"/>
      <c r="DIB142" s="263"/>
      <c r="DIC142" s="263"/>
      <c r="DID142" s="263"/>
      <c r="DIE142" s="263"/>
      <c r="DIF142" s="263"/>
      <c r="DIG142" s="263"/>
      <c r="DIH142" s="263"/>
      <c r="DII142" s="263"/>
      <c r="DIJ142" s="263"/>
      <c r="DIK142" s="263"/>
      <c r="DIL142" s="263"/>
      <c r="DIM142" s="263"/>
      <c r="DIN142" s="263"/>
      <c r="DIO142" s="263"/>
      <c r="DIP142" s="263"/>
      <c r="DIQ142" s="263"/>
      <c r="DIR142" s="263"/>
      <c r="DIS142" s="263"/>
      <c r="DIT142" s="263"/>
      <c r="DIU142" s="263"/>
      <c r="DIV142" s="263"/>
      <c r="DIW142" s="263"/>
      <c r="DIX142" s="263"/>
      <c r="DIY142" s="263"/>
      <c r="DIZ142" s="263"/>
      <c r="DJA142" s="263"/>
      <c r="DJB142" s="263"/>
      <c r="DJC142" s="263"/>
      <c r="DJD142" s="263"/>
      <c r="DJE142" s="263"/>
      <c r="DJF142" s="263"/>
      <c r="DJG142" s="263"/>
      <c r="DJH142" s="263"/>
      <c r="DJI142" s="263"/>
      <c r="DJJ142" s="263"/>
      <c r="DJK142" s="263"/>
      <c r="DJL142" s="263"/>
      <c r="DJM142" s="263"/>
      <c r="DJN142" s="263"/>
      <c r="DJO142" s="263"/>
      <c r="DJP142" s="263"/>
      <c r="DJQ142" s="263"/>
      <c r="DJR142" s="263"/>
      <c r="DJS142" s="263"/>
      <c r="DJT142" s="263"/>
      <c r="DJU142" s="263"/>
      <c r="DJV142" s="263"/>
      <c r="DJW142" s="263"/>
      <c r="DJX142" s="263"/>
      <c r="DJY142" s="263"/>
      <c r="DJZ142" s="263"/>
      <c r="DKA142" s="263"/>
      <c r="DKB142" s="263"/>
      <c r="DKC142" s="263"/>
      <c r="DKD142" s="263"/>
      <c r="DKE142" s="263"/>
      <c r="DKF142" s="263"/>
      <c r="DKG142" s="263"/>
      <c r="DKH142" s="263"/>
      <c r="DKI142" s="263"/>
      <c r="DKJ142" s="263"/>
      <c r="DKK142" s="263"/>
      <c r="DKL142" s="263"/>
      <c r="DKM142" s="263"/>
      <c r="DKN142" s="263"/>
      <c r="DKO142" s="263"/>
      <c r="DKP142" s="263"/>
      <c r="DKQ142" s="263"/>
      <c r="DKR142" s="263"/>
      <c r="DKS142" s="263"/>
      <c r="DKT142" s="263"/>
      <c r="DKU142" s="263"/>
      <c r="DKV142" s="263"/>
      <c r="DKW142" s="263"/>
      <c r="DKX142" s="263"/>
      <c r="DKY142" s="263"/>
      <c r="DKZ142" s="263"/>
      <c r="DLA142" s="263"/>
      <c r="DLB142" s="263"/>
      <c r="DLC142" s="263"/>
      <c r="DLD142" s="263"/>
      <c r="DLE142" s="263"/>
      <c r="DLF142" s="263"/>
      <c r="DLG142" s="263"/>
      <c r="DLH142" s="263"/>
      <c r="DLI142" s="263"/>
      <c r="DLJ142" s="263"/>
      <c r="DLK142" s="263"/>
      <c r="DLL142" s="263"/>
      <c r="DLM142" s="263"/>
      <c r="DLN142" s="263"/>
      <c r="DLO142" s="263"/>
      <c r="DLP142" s="263"/>
      <c r="DLQ142" s="263"/>
      <c r="DLR142" s="263"/>
      <c r="DLS142" s="263"/>
      <c r="DLT142" s="263"/>
      <c r="DLU142" s="263"/>
      <c r="DLV142" s="263"/>
      <c r="DLW142" s="263"/>
      <c r="DLX142" s="263"/>
      <c r="DLY142" s="263"/>
      <c r="DLZ142" s="263"/>
      <c r="DMA142" s="263"/>
      <c r="DMB142" s="263"/>
      <c r="DMC142" s="263"/>
      <c r="DMD142" s="263"/>
      <c r="DME142" s="263"/>
      <c r="DMF142" s="263"/>
      <c r="DMG142" s="263"/>
      <c r="DMH142" s="263"/>
      <c r="DMI142" s="263"/>
      <c r="DMJ142" s="263"/>
      <c r="DMK142" s="263"/>
      <c r="DML142" s="263"/>
      <c r="DMM142" s="263"/>
      <c r="DMN142" s="263"/>
      <c r="DMO142" s="263"/>
      <c r="DMP142" s="263"/>
      <c r="DMQ142" s="263"/>
      <c r="DMR142" s="263"/>
      <c r="DMS142" s="263"/>
      <c r="DMT142" s="263"/>
      <c r="DMU142" s="263"/>
      <c r="DMV142" s="263"/>
      <c r="DMW142" s="263"/>
      <c r="DMX142" s="263"/>
      <c r="DMY142" s="263"/>
      <c r="DMZ142" s="263"/>
      <c r="DNA142" s="263"/>
      <c r="DNB142" s="263"/>
      <c r="DNC142" s="263"/>
      <c r="DND142" s="263"/>
      <c r="DNE142" s="263"/>
      <c r="DNF142" s="263"/>
      <c r="DNG142" s="263"/>
      <c r="DNH142" s="263"/>
      <c r="DNI142" s="263"/>
      <c r="DNJ142" s="263"/>
      <c r="DNK142" s="263"/>
      <c r="DNL142" s="263"/>
      <c r="DNM142" s="263"/>
      <c r="DNN142" s="263"/>
      <c r="DNO142" s="263"/>
      <c r="DNP142" s="263"/>
      <c r="DNQ142" s="263"/>
      <c r="DNR142" s="263"/>
      <c r="DNS142" s="263"/>
      <c r="DNT142" s="263"/>
      <c r="DNU142" s="263"/>
      <c r="DNV142" s="263"/>
      <c r="DNW142" s="263"/>
      <c r="DNX142" s="263"/>
      <c r="DNY142" s="263"/>
      <c r="DNZ142" s="263"/>
      <c r="DOA142" s="263"/>
      <c r="DOB142" s="263"/>
      <c r="DOC142" s="263"/>
      <c r="DOD142" s="263"/>
      <c r="DOE142" s="263"/>
      <c r="DOF142" s="263"/>
      <c r="DOG142" s="263"/>
      <c r="DOH142" s="263"/>
      <c r="DOI142" s="263"/>
      <c r="DOJ142" s="263"/>
      <c r="DOK142" s="263"/>
      <c r="DOL142" s="263"/>
      <c r="DOM142" s="263"/>
      <c r="DON142" s="263"/>
      <c r="DOO142" s="263"/>
      <c r="DOP142" s="263"/>
      <c r="DOQ142" s="263"/>
      <c r="DOR142" s="263"/>
      <c r="DOS142" s="263"/>
      <c r="DOT142" s="263"/>
      <c r="DOU142" s="263"/>
      <c r="DOV142" s="263"/>
      <c r="DOW142" s="263"/>
      <c r="DOX142" s="263"/>
      <c r="DOY142" s="263"/>
      <c r="DOZ142" s="263"/>
      <c r="DPA142" s="263"/>
      <c r="DPB142" s="263"/>
      <c r="DPC142" s="263"/>
      <c r="DPD142" s="263"/>
      <c r="DPE142" s="263"/>
      <c r="DPF142" s="263"/>
      <c r="DPG142" s="263"/>
      <c r="DPH142" s="263"/>
      <c r="DPI142" s="263"/>
      <c r="DPJ142" s="263"/>
      <c r="DPK142" s="263"/>
      <c r="DPL142" s="263"/>
      <c r="DPM142" s="263"/>
      <c r="DPN142" s="263"/>
      <c r="DPO142" s="263"/>
      <c r="DPP142" s="263"/>
      <c r="DPQ142" s="263"/>
      <c r="DPR142" s="263"/>
      <c r="DPS142" s="263"/>
      <c r="DPT142" s="263"/>
      <c r="DPU142" s="263"/>
      <c r="DPV142" s="263"/>
      <c r="DPW142" s="263"/>
      <c r="DPX142" s="263"/>
      <c r="DPY142" s="263"/>
      <c r="DPZ142" s="263"/>
      <c r="DQA142" s="263"/>
      <c r="DQB142" s="263"/>
      <c r="DQC142" s="263"/>
      <c r="DQD142" s="263"/>
      <c r="DQE142" s="263"/>
      <c r="DQF142" s="263"/>
      <c r="DQG142" s="263"/>
      <c r="DQH142" s="263"/>
      <c r="DQI142" s="263"/>
      <c r="DQJ142" s="263"/>
      <c r="DQK142" s="263"/>
      <c r="DQL142" s="263"/>
      <c r="DQM142" s="263"/>
      <c r="DQN142" s="263"/>
      <c r="DQO142" s="263"/>
      <c r="DQP142" s="263"/>
      <c r="DQQ142" s="263"/>
      <c r="DQR142" s="263"/>
      <c r="DQS142" s="263"/>
      <c r="DQT142" s="263"/>
      <c r="DQU142" s="263"/>
      <c r="DQV142" s="263"/>
      <c r="DQW142" s="263"/>
      <c r="DQX142" s="263"/>
      <c r="DQY142" s="263"/>
      <c r="DQZ142" s="263"/>
      <c r="DRA142" s="263"/>
      <c r="DRB142" s="263"/>
      <c r="DRC142" s="263"/>
      <c r="DRD142" s="263"/>
      <c r="DRE142" s="263"/>
      <c r="DRF142" s="263"/>
      <c r="DRG142" s="263"/>
      <c r="DRH142" s="263"/>
      <c r="DRI142" s="263"/>
      <c r="DRJ142" s="263"/>
      <c r="DRK142" s="263"/>
      <c r="DRL142" s="263"/>
      <c r="DRM142" s="263"/>
      <c r="DRN142" s="263"/>
      <c r="DRO142" s="263"/>
      <c r="DRP142" s="263"/>
      <c r="DRQ142" s="263"/>
      <c r="DRR142" s="263"/>
      <c r="DRS142" s="263"/>
      <c r="DRT142" s="263"/>
      <c r="DRU142" s="263"/>
      <c r="DRV142" s="263"/>
      <c r="DRW142" s="263"/>
      <c r="DRX142" s="263"/>
      <c r="DRY142" s="263"/>
      <c r="DRZ142" s="263"/>
      <c r="DSA142" s="263"/>
      <c r="DSB142" s="263"/>
      <c r="DSC142" s="263"/>
      <c r="DSD142" s="263"/>
      <c r="DSE142" s="263"/>
      <c r="DSF142" s="263"/>
      <c r="DSG142" s="263"/>
      <c r="DSH142" s="263"/>
      <c r="DSI142" s="263"/>
      <c r="DSJ142" s="263"/>
      <c r="DSK142" s="263"/>
      <c r="DSL142" s="263"/>
      <c r="DSM142" s="263"/>
      <c r="DSN142" s="263"/>
      <c r="DSO142" s="263"/>
      <c r="DSP142" s="263"/>
      <c r="DSQ142" s="263"/>
      <c r="DSR142" s="263"/>
      <c r="DSS142" s="263"/>
      <c r="DST142" s="263"/>
      <c r="DSU142" s="263"/>
      <c r="DSV142" s="263"/>
      <c r="DSW142" s="263"/>
      <c r="DSX142" s="263"/>
      <c r="DSY142" s="263"/>
      <c r="DSZ142" s="263"/>
      <c r="DTA142" s="263"/>
      <c r="DTB142" s="263"/>
      <c r="DTC142" s="263"/>
      <c r="DTD142" s="263"/>
      <c r="DTE142" s="263"/>
      <c r="DTF142" s="263"/>
      <c r="DTG142" s="263"/>
      <c r="DTH142" s="263"/>
      <c r="DTI142" s="263"/>
      <c r="DTJ142" s="263"/>
      <c r="DTK142" s="263"/>
      <c r="DTL142" s="263"/>
      <c r="DTM142" s="263"/>
      <c r="DTN142" s="263"/>
      <c r="DTO142" s="263"/>
      <c r="DTP142" s="263"/>
      <c r="DTQ142" s="263"/>
      <c r="DTR142" s="263"/>
      <c r="DTS142" s="263"/>
      <c r="DTT142" s="263"/>
      <c r="DTU142" s="263"/>
      <c r="DTV142" s="263"/>
      <c r="DTW142" s="263"/>
      <c r="DTX142" s="263"/>
      <c r="DTY142" s="263"/>
      <c r="DTZ142" s="263"/>
      <c r="DUA142" s="263"/>
      <c r="DUB142" s="263"/>
      <c r="DUC142" s="263"/>
      <c r="DUD142" s="263"/>
      <c r="DUE142" s="263"/>
      <c r="DUF142" s="263"/>
      <c r="DUG142" s="263"/>
      <c r="DUH142" s="263"/>
      <c r="DUI142" s="263"/>
      <c r="DUJ142" s="263"/>
      <c r="DUK142" s="263"/>
      <c r="DUL142" s="263"/>
      <c r="DUM142" s="263"/>
      <c r="DUN142" s="263"/>
      <c r="DUO142" s="263"/>
      <c r="DUP142" s="263"/>
      <c r="DUQ142" s="263"/>
      <c r="DUR142" s="263"/>
      <c r="DUS142" s="263"/>
      <c r="DUT142" s="263"/>
      <c r="DUU142" s="263"/>
      <c r="DUV142" s="263"/>
      <c r="DUW142" s="263"/>
      <c r="DUX142" s="263"/>
      <c r="DUY142" s="263"/>
      <c r="DUZ142" s="263"/>
      <c r="DVA142" s="263"/>
      <c r="DVB142" s="263"/>
      <c r="DVC142" s="263"/>
      <c r="DVD142" s="263"/>
      <c r="DVE142" s="263"/>
      <c r="DVF142" s="263"/>
      <c r="DVG142" s="263"/>
      <c r="DVH142" s="263"/>
      <c r="DVI142" s="263"/>
      <c r="DVJ142" s="263"/>
      <c r="DVK142" s="263"/>
      <c r="DVL142" s="263"/>
      <c r="DVM142" s="263"/>
      <c r="DVN142" s="263"/>
      <c r="DVO142" s="263"/>
      <c r="DVP142" s="263"/>
      <c r="DVQ142" s="263"/>
      <c r="DVR142" s="263"/>
      <c r="DVS142" s="263"/>
      <c r="DVT142" s="263"/>
      <c r="DVU142" s="263"/>
      <c r="DVV142" s="263"/>
      <c r="DVW142" s="263"/>
      <c r="DVX142" s="263"/>
      <c r="DVY142" s="263"/>
      <c r="DVZ142" s="263"/>
      <c r="DWA142" s="263"/>
      <c r="DWB142" s="263"/>
      <c r="DWC142" s="263"/>
      <c r="DWD142" s="263"/>
      <c r="DWE142" s="263"/>
      <c r="DWF142" s="263"/>
      <c r="DWG142" s="263"/>
      <c r="DWH142" s="263"/>
      <c r="DWI142" s="263"/>
      <c r="DWJ142" s="263"/>
      <c r="DWK142" s="263"/>
      <c r="DWL142" s="263"/>
      <c r="DWM142" s="263"/>
      <c r="DWN142" s="263"/>
      <c r="DWO142" s="263"/>
      <c r="DWP142" s="263"/>
      <c r="DWQ142" s="263"/>
      <c r="DWR142" s="263"/>
      <c r="DWS142" s="263"/>
      <c r="DWT142" s="263"/>
      <c r="DWU142" s="263"/>
      <c r="DWV142" s="263"/>
      <c r="DWW142" s="263"/>
      <c r="DWX142" s="263"/>
      <c r="DWY142" s="263"/>
      <c r="DWZ142" s="263"/>
      <c r="DXA142" s="263"/>
      <c r="DXB142" s="263"/>
      <c r="DXC142" s="263"/>
      <c r="DXD142" s="263"/>
      <c r="DXE142" s="263"/>
      <c r="DXF142" s="263"/>
      <c r="DXG142" s="263"/>
      <c r="DXH142" s="263"/>
      <c r="DXI142" s="263"/>
      <c r="DXJ142" s="263"/>
      <c r="DXK142" s="263"/>
      <c r="DXL142" s="263"/>
      <c r="DXM142" s="263"/>
      <c r="DXN142" s="263"/>
      <c r="DXO142" s="263"/>
      <c r="DXP142" s="263"/>
      <c r="DXQ142" s="263"/>
      <c r="DXR142" s="263"/>
      <c r="DXS142" s="263"/>
      <c r="DXT142" s="263"/>
      <c r="DXU142" s="263"/>
      <c r="DXV142" s="263"/>
      <c r="DXW142" s="263"/>
      <c r="DXX142" s="263"/>
      <c r="DXY142" s="263"/>
      <c r="DXZ142" s="263"/>
      <c r="DYA142" s="263"/>
      <c r="DYB142" s="263"/>
      <c r="DYC142" s="263"/>
      <c r="DYD142" s="263"/>
      <c r="DYE142" s="263"/>
      <c r="DYF142" s="263"/>
      <c r="DYG142" s="263"/>
      <c r="DYH142" s="263"/>
      <c r="DYI142" s="263"/>
      <c r="DYJ142" s="263"/>
      <c r="DYK142" s="263"/>
      <c r="DYL142" s="263"/>
      <c r="DYM142" s="263"/>
      <c r="DYN142" s="263"/>
      <c r="DYO142" s="263"/>
      <c r="DYP142" s="263"/>
      <c r="DYQ142" s="263"/>
      <c r="DYR142" s="263"/>
      <c r="DYS142" s="263"/>
      <c r="DYT142" s="263"/>
      <c r="DYU142" s="263"/>
      <c r="DYV142" s="263"/>
      <c r="DYW142" s="263"/>
      <c r="DYX142" s="263"/>
      <c r="DYY142" s="263"/>
      <c r="DYZ142" s="263"/>
      <c r="DZA142" s="263"/>
      <c r="DZB142" s="263"/>
      <c r="DZC142" s="263"/>
      <c r="DZD142" s="263"/>
      <c r="DZE142" s="263"/>
      <c r="DZF142" s="263"/>
      <c r="DZG142" s="263"/>
      <c r="DZH142" s="263"/>
      <c r="DZI142" s="263"/>
      <c r="DZJ142" s="263"/>
      <c r="DZK142" s="263"/>
      <c r="DZL142" s="263"/>
      <c r="DZM142" s="263"/>
      <c r="DZN142" s="263"/>
      <c r="DZO142" s="263"/>
      <c r="DZP142" s="263"/>
      <c r="DZQ142" s="263"/>
      <c r="DZR142" s="263"/>
      <c r="DZS142" s="263"/>
      <c r="DZT142" s="263"/>
      <c r="DZU142" s="263"/>
      <c r="DZV142" s="263"/>
      <c r="DZW142" s="263"/>
      <c r="DZX142" s="263"/>
      <c r="DZY142" s="263"/>
      <c r="DZZ142" s="263"/>
      <c r="EAA142" s="263"/>
      <c r="EAB142" s="263"/>
      <c r="EAC142" s="263"/>
      <c r="EAD142" s="263"/>
      <c r="EAE142" s="263"/>
      <c r="EAF142" s="263"/>
      <c r="EAG142" s="263"/>
      <c r="EAH142" s="263"/>
      <c r="EAI142" s="263"/>
      <c r="EAJ142" s="263"/>
      <c r="EAK142" s="263"/>
      <c r="EAL142" s="263"/>
      <c r="EAM142" s="263"/>
      <c r="EAN142" s="263"/>
      <c r="EAO142" s="263"/>
      <c r="EAP142" s="263"/>
      <c r="EAQ142" s="263"/>
      <c r="EAR142" s="263"/>
      <c r="EAS142" s="263"/>
      <c r="EAT142" s="263"/>
      <c r="EAU142" s="263"/>
      <c r="EAV142" s="263"/>
      <c r="EAW142" s="263"/>
      <c r="EAX142" s="263"/>
      <c r="EAY142" s="263"/>
      <c r="EAZ142" s="263"/>
      <c r="EBA142" s="263"/>
      <c r="EBB142" s="263"/>
      <c r="EBC142" s="263"/>
      <c r="EBD142" s="263"/>
      <c r="EBE142" s="263"/>
      <c r="EBF142" s="263"/>
      <c r="EBG142" s="263"/>
      <c r="EBH142" s="263"/>
      <c r="EBI142" s="263"/>
      <c r="EBJ142" s="263"/>
      <c r="EBK142" s="263"/>
      <c r="EBL142" s="263"/>
      <c r="EBM142" s="263"/>
      <c r="EBN142" s="263"/>
      <c r="EBO142" s="263"/>
      <c r="EBP142" s="263"/>
      <c r="EBQ142" s="263"/>
      <c r="EBR142" s="263"/>
      <c r="EBS142" s="263"/>
      <c r="EBT142" s="263"/>
      <c r="EBU142" s="263"/>
      <c r="EBV142" s="263"/>
      <c r="EBW142" s="263"/>
      <c r="EBX142" s="263"/>
      <c r="EBY142" s="263"/>
      <c r="EBZ142" s="263"/>
      <c r="ECA142" s="263"/>
      <c r="ECB142" s="263"/>
      <c r="ECC142" s="263"/>
    </row>
    <row r="143" spans="1:3461" ht="19.5" customHeight="1" x14ac:dyDescent="0.35">
      <c r="A143" s="263"/>
      <c r="B143" s="265"/>
      <c r="C143" s="1247"/>
      <c r="D143" s="1247"/>
      <c r="E143" s="1247"/>
      <c r="F143" s="1247"/>
      <c r="G143" s="1247"/>
      <c r="H143" s="1247"/>
      <c r="I143" s="1247"/>
      <c r="J143" s="1247"/>
      <c r="K143" s="1247"/>
      <c r="L143" s="1247"/>
      <c r="M143" s="400"/>
      <c r="N143" s="400"/>
      <c r="O143" s="400"/>
      <c r="P143" s="400"/>
      <c r="Q143" s="400"/>
      <c r="R143" s="400"/>
      <c r="S143" s="265"/>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263"/>
      <c r="AP143" s="263"/>
      <c r="AQ143" s="263"/>
      <c r="AR143" s="263"/>
      <c r="AS143" s="263"/>
      <c r="AT143" s="263"/>
      <c r="AU143" s="263"/>
      <c r="AV143" s="263"/>
      <c r="AW143" s="263"/>
      <c r="AX143" s="263"/>
      <c r="AY143" s="263"/>
    </row>
    <row r="144" spans="1:3461" ht="19.5" customHeight="1" x14ac:dyDescent="0.35">
      <c r="A144" s="263"/>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263"/>
      <c r="AP144" s="263"/>
      <c r="AQ144" s="263"/>
      <c r="AR144" s="263"/>
      <c r="AS144" s="263"/>
      <c r="AT144" s="263"/>
      <c r="AU144" s="263"/>
      <c r="AV144" s="263"/>
      <c r="AW144" s="263"/>
      <c r="AX144" s="263"/>
      <c r="AY144" s="263"/>
    </row>
    <row r="145" spans="1:3461" ht="45" customHeight="1" x14ac:dyDescent="0.35">
      <c r="A145" s="263"/>
      <c r="B145" s="265"/>
      <c r="C145" s="1531" t="s">
        <v>80</v>
      </c>
      <c r="D145" s="1531"/>
      <c r="E145" s="1531"/>
      <c r="F145" s="1531"/>
      <c r="G145" s="1531"/>
      <c r="H145" s="1531"/>
      <c r="I145" s="1531"/>
      <c r="J145" s="1531"/>
      <c r="K145" s="1531"/>
      <c r="L145" s="1531"/>
      <c r="M145" s="1531"/>
      <c r="N145" s="1531"/>
      <c r="O145" s="1531"/>
      <c r="P145" s="1531"/>
      <c r="Q145" s="1531"/>
      <c r="R145" s="1531"/>
      <c r="S145" s="265"/>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263"/>
      <c r="AP145" s="263"/>
      <c r="AQ145" s="263"/>
      <c r="AR145" s="263"/>
      <c r="AS145" s="263"/>
      <c r="AT145" s="263"/>
      <c r="AU145" s="263"/>
      <c r="AV145" s="263"/>
      <c r="AW145" s="263"/>
      <c r="AX145" s="263"/>
      <c r="AY145" s="263"/>
    </row>
    <row r="146" spans="1:3461" ht="45.65" customHeight="1" x14ac:dyDescent="0.35">
      <c r="A146" s="263"/>
      <c r="B146" s="265"/>
      <c r="C146" s="1559" t="s">
        <v>81</v>
      </c>
      <c r="D146" s="1559"/>
      <c r="E146" s="1559"/>
      <c r="F146" s="1559"/>
      <c r="G146" s="1559"/>
      <c r="H146" s="1559"/>
      <c r="I146" s="1559"/>
      <c r="J146" s="1559"/>
      <c r="K146" s="1559"/>
      <c r="L146" s="1559"/>
      <c r="M146" s="1559"/>
      <c r="N146" s="1559"/>
      <c r="O146" s="1559"/>
      <c r="P146" s="1559"/>
      <c r="Q146" s="1559"/>
      <c r="R146" s="1559"/>
      <c r="S146" s="265"/>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row>
    <row r="147" spans="1:3461" s="1139" customFormat="1" ht="15.75" customHeight="1" x14ac:dyDescent="0.35">
      <c r="A147" s="263"/>
      <c r="B147" s="265"/>
      <c r="C147" s="283"/>
      <c r="D147" s="283"/>
      <c r="E147" s="283"/>
      <c r="F147" s="283"/>
      <c r="G147" s="283"/>
      <c r="H147" s="283"/>
      <c r="I147" s="283"/>
      <c r="J147" s="283"/>
      <c r="K147" s="283"/>
      <c r="L147" s="283"/>
      <c r="M147" s="283"/>
      <c r="N147" s="283"/>
      <c r="O147" s="283"/>
      <c r="P147" s="283"/>
      <c r="Q147" s="283"/>
      <c r="R147" s="283"/>
      <c r="S147" s="265"/>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263"/>
      <c r="AS147" s="263"/>
      <c r="AT147" s="263"/>
      <c r="AU147" s="263"/>
      <c r="AV147" s="263"/>
      <c r="AW147" s="263"/>
      <c r="AX147" s="263"/>
      <c r="AY147" s="263"/>
      <c r="AZ147" s="263"/>
      <c r="BA147" s="263"/>
      <c r="BB147" s="263"/>
      <c r="BC147" s="263"/>
      <c r="BD147" s="263"/>
      <c r="BE147" s="263"/>
      <c r="BF147" s="263"/>
      <c r="BG147" s="263"/>
      <c r="BH147" s="263"/>
      <c r="BI147" s="263"/>
      <c r="BJ147" s="263"/>
      <c r="BK147" s="263"/>
      <c r="BL147" s="263"/>
      <c r="BM147" s="263"/>
      <c r="BN147" s="263"/>
      <c r="BO147" s="263"/>
      <c r="BP147" s="263"/>
      <c r="BQ147" s="263"/>
      <c r="BR147" s="263"/>
      <c r="BS147" s="263"/>
      <c r="BT147" s="263"/>
      <c r="BU147" s="263"/>
      <c r="BV147" s="263"/>
      <c r="BW147" s="263"/>
      <c r="BX147" s="263"/>
      <c r="BY147" s="263"/>
      <c r="BZ147" s="263"/>
      <c r="CA147" s="263"/>
      <c r="CB147" s="263"/>
      <c r="CC147" s="263"/>
      <c r="CD147" s="263"/>
      <c r="CE147" s="263"/>
      <c r="CF147" s="263"/>
      <c r="CG147" s="263"/>
      <c r="CH147" s="263"/>
      <c r="CI147" s="263"/>
      <c r="CJ147" s="263"/>
      <c r="CK147" s="263"/>
      <c r="CL147" s="263"/>
      <c r="CM147" s="263"/>
      <c r="CN147" s="263"/>
      <c r="CO147" s="263"/>
      <c r="CP147" s="263"/>
      <c r="CQ147" s="263"/>
      <c r="CR147" s="263"/>
      <c r="CS147" s="263"/>
      <c r="CT147" s="263"/>
      <c r="CU147" s="263"/>
      <c r="CV147" s="263"/>
      <c r="CW147" s="263"/>
      <c r="CX147" s="263"/>
      <c r="CY147" s="263"/>
      <c r="CZ147" s="263"/>
      <c r="DA147" s="263"/>
      <c r="DB147" s="263"/>
      <c r="DC147" s="263"/>
      <c r="DD147" s="263"/>
      <c r="DE147" s="263"/>
      <c r="DF147" s="263"/>
      <c r="DG147" s="263"/>
      <c r="DH147" s="263"/>
      <c r="DI147" s="263"/>
      <c r="DJ147" s="263"/>
      <c r="DK147" s="263"/>
      <c r="DL147" s="263"/>
      <c r="DM147" s="263"/>
      <c r="DN147" s="263"/>
      <c r="DO147" s="263"/>
      <c r="DP147" s="263"/>
      <c r="DQ147" s="263"/>
      <c r="DR147" s="263"/>
      <c r="DS147" s="263"/>
      <c r="DT147" s="263"/>
      <c r="DU147" s="263"/>
      <c r="DV147" s="263"/>
      <c r="DW147" s="263"/>
      <c r="DX147" s="263"/>
      <c r="DY147" s="263"/>
      <c r="DZ147" s="263"/>
      <c r="EA147" s="263"/>
      <c r="EB147" s="263"/>
      <c r="EC147" s="263"/>
      <c r="ED147" s="263"/>
      <c r="EE147" s="263"/>
      <c r="EF147" s="263"/>
      <c r="EG147" s="263"/>
      <c r="EH147" s="263"/>
      <c r="EI147" s="263"/>
      <c r="EJ147" s="263"/>
      <c r="EK147" s="263"/>
      <c r="EL147" s="263"/>
      <c r="EM147" s="263"/>
      <c r="EN147" s="263"/>
      <c r="EO147" s="263"/>
      <c r="EP147" s="263"/>
      <c r="EQ147" s="263"/>
      <c r="ER147" s="263"/>
      <c r="ES147" s="263"/>
      <c r="ET147" s="263"/>
      <c r="EU147" s="263"/>
      <c r="EV147" s="263"/>
      <c r="EW147" s="263"/>
      <c r="EX147" s="263"/>
      <c r="EY147" s="263"/>
      <c r="EZ147" s="263"/>
      <c r="FA147" s="263"/>
      <c r="FB147" s="263"/>
      <c r="FC147" s="263"/>
      <c r="FD147" s="263"/>
      <c r="FE147" s="263"/>
      <c r="FF147" s="263"/>
      <c r="FG147" s="263"/>
      <c r="FH147" s="263"/>
      <c r="FI147" s="263"/>
      <c r="FJ147" s="263"/>
      <c r="FK147" s="263"/>
      <c r="FL147" s="263"/>
      <c r="FM147" s="263"/>
      <c r="FN147" s="263"/>
      <c r="FO147" s="263"/>
      <c r="FP147" s="263"/>
      <c r="FQ147" s="263"/>
      <c r="FR147" s="263"/>
      <c r="FS147" s="263"/>
      <c r="FT147" s="263"/>
      <c r="FU147" s="263"/>
      <c r="FV147" s="263"/>
      <c r="FW147" s="263"/>
      <c r="FX147" s="263"/>
      <c r="FY147" s="263"/>
      <c r="FZ147" s="263"/>
      <c r="GA147" s="263"/>
      <c r="GB147" s="263"/>
      <c r="GC147" s="263"/>
      <c r="GD147" s="263"/>
      <c r="GE147" s="263"/>
      <c r="GF147" s="263"/>
      <c r="GG147" s="263"/>
      <c r="GH147" s="263"/>
      <c r="GI147" s="263"/>
      <c r="GJ147" s="263"/>
      <c r="GK147" s="263"/>
      <c r="GL147" s="263"/>
      <c r="GM147" s="263"/>
      <c r="GN147" s="263"/>
      <c r="GO147" s="263"/>
      <c r="GP147" s="263"/>
      <c r="GQ147" s="263"/>
      <c r="GR147" s="263"/>
      <c r="GS147" s="263"/>
      <c r="GT147" s="263"/>
      <c r="GU147" s="263"/>
      <c r="GV147" s="263"/>
      <c r="GW147" s="263"/>
      <c r="GX147" s="263"/>
      <c r="GY147" s="263"/>
      <c r="GZ147" s="263"/>
      <c r="HA147" s="263"/>
      <c r="HB147" s="263"/>
      <c r="HC147" s="263"/>
      <c r="HD147" s="263"/>
      <c r="HE147" s="263"/>
      <c r="HF147" s="263"/>
      <c r="HG147" s="263"/>
      <c r="HH147" s="263"/>
      <c r="HI147" s="263"/>
      <c r="HJ147" s="263"/>
      <c r="HK147" s="263"/>
      <c r="HL147" s="263"/>
      <c r="HM147" s="263"/>
      <c r="HN147" s="263"/>
      <c r="HO147" s="263"/>
      <c r="HP147" s="263"/>
      <c r="HQ147" s="263"/>
      <c r="HR147" s="263"/>
      <c r="HS147" s="263"/>
      <c r="HT147" s="263"/>
      <c r="HU147" s="263"/>
      <c r="HV147" s="263"/>
      <c r="HW147" s="263"/>
      <c r="HX147" s="263"/>
      <c r="HY147" s="263"/>
      <c r="HZ147" s="263"/>
      <c r="IA147" s="263"/>
      <c r="IB147" s="263"/>
      <c r="IC147" s="263"/>
      <c r="ID147" s="263"/>
      <c r="IE147" s="263"/>
      <c r="IF147" s="263"/>
      <c r="IG147" s="263"/>
      <c r="IH147" s="263"/>
      <c r="II147" s="263"/>
      <c r="IJ147" s="263"/>
      <c r="IK147" s="263"/>
      <c r="IL147" s="263"/>
      <c r="IM147" s="263"/>
      <c r="IN147" s="263"/>
      <c r="IO147" s="263"/>
      <c r="IP147" s="263"/>
      <c r="IQ147" s="263"/>
      <c r="IR147" s="263"/>
      <c r="IS147" s="263"/>
      <c r="IT147" s="263"/>
      <c r="IU147" s="263"/>
      <c r="IV147" s="263"/>
      <c r="IW147" s="263"/>
      <c r="IX147" s="263"/>
      <c r="IY147" s="263"/>
      <c r="IZ147" s="263"/>
      <c r="JA147" s="263"/>
      <c r="JB147" s="263"/>
      <c r="JC147" s="263"/>
      <c r="JD147" s="263"/>
      <c r="JE147" s="263"/>
      <c r="JF147" s="263"/>
      <c r="JG147" s="263"/>
      <c r="JH147" s="263"/>
      <c r="JI147" s="263"/>
      <c r="JJ147" s="263"/>
      <c r="JK147" s="263"/>
      <c r="JL147" s="263"/>
      <c r="JM147" s="263"/>
      <c r="JN147" s="263"/>
      <c r="JO147" s="263"/>
      <c r="JP147" s="263"/>
      <c r="JQ147" s="263"/>
      <c r="JR147" s="263"/>
      <c r="JS147" s="263"/>
      <c r="JT147" s="263"/>
      <c r="JU147" s="263"/>
      <c r="JV147" s="263"/>
      <c r="JW147" s="263"/>
      <c r="JX147" s="263"/>
      <c r="JY147" s="263"/>
      <c r="JZ147" s="263"/>
      <c r="KA147" s="263"/>
      <c r="KB147" s="263"/>
      <c r="KC147" s="263"/>
      <c r="KD147" s="263"/>
      <c r="KE147" s="263"/>
      <c r="KF147" s="263"/>
      <c r="KG147" s="263"/>
      <c r="KH147" s="263"/>
      <c r="KI147" s="263"/>
      <c r="KJ147" s="263"/>
      <c r="KK147" s="263"/>
      <c r="KL147" s="263"/>
      <c r="KM147" s="263"/>
      <c r="KN147" s="263"/>
      <c r="KO147" s="263"/>
      <c r="KP147" s="263"/>
      <c r="KQ147" s="263"/>
      <c r="KR147" s="263"/>
      <c r="KS147" s="263"/>
      <c r="KT147" s="263"/>
      <c r="KU147" s="263"/>
      <c r="KV147" s="263"/>
      <c r="KW147" s="263"/>
      <c r="KX147" s="263"/>
      <c r="KY147" s="263"/>
      <c r="KZ147" s="263"/>
      <c r="LA147" s="263"/>
      <c r="LB147" s="263"/>
      <c r="LC147" s="263"/>
      <c r="LD147" s="263"/>
      <c r="LE147" s="263"/>
      <c r="LF147" s="263"/>
      <c r="LG147" s="263"/>
      <c r="LH147" s="263"/>
      <c r="LI147" s="263"/>
      <c r="LJ147" s="263"/>
      <c r="LK147" s="263"/>
      <c r="LL147" s="263"/>
      <c r="LM147" s="263"/>
      <c r="LN147" s="263"/>
      <c r="LO147" s="263"/>
      <c r="LP147" s="263"/>
      <c r="LQ147" s="263"/>
      <c r="LR147" s="263"/>
      <c r="LS147" s="263"/>
      <c r="LT147" s="263"/>
      <c r="LU147" s="263"/>
      <c r="LV147" s="263"/>
      <c r="LW147" s="263"/>
      <c r="LX147" s="263"/>
      <c r="LY147" s="263"/>
      <c r="LZ147" s="263"/>
      <c r="MA147" s="263"/>
      <c r="MB147" s="263"/>
      <c r="MC147" s="263"/>
      <c r="MD147" s="263"/>
      <c r="ME147" s="263"/>
      <c r="MF147" s="263"/>
      <c r="MG147" s="263"/>
      <c r="MH147" s="263"/>
      <c r="MI147" s="263"/>
      <c r="MJ147" s="263"/>
      <c r="MK147" s="263"/>
      <c r="ML147" s="263"/>
      <c r="MM147" s="263"/>
      <c r="MN147" s="263"/>
      <c r="MO147" s="263"/>
      <c r="MP147" s="263"/>
      <c r="MQ147" s="263"/>
      <c r="MR147" s="263"/>
      <c r="MS147" s="263"/>
      <c r="MT147" s="263"/>
      <c r="MU147" s="263"/>
      <c r="MV147" s="263"/>
      <c r="MW147" s="263"/>
      <c r="MX147" s="263"/>
      <c r="MY147" s="263"/>
      <c r="MZ147" s="263"/>
      <c r="NA147" s="263"/>
      <c r="NB147" s="263"/>
      <c r="NC147" s="263"/>
      <c r="ND147" s="263"/>
      <c r="NE147" s="263"/>
      <c r="NF147" s="263"/>
      <c r="NG147" s="263"/>
      <c r="NH147" s="263"/>
      <c r="NI147" s="263"/>
      <c r="NJ147" s="263"/>
      <c r="NK147" s="263"/>
      <c r="NL147" s="263"/>
      <c r="NM147" s="263"/>
      <c r="NN147" s="263"/>
      <c r="NO147" s="263"/>
      <c r="NP147" s="263"/>
      <c r="NQ147" s="263"/>
      <c r="NR147" s="263"/>
      <c r="NS147" s="263"/>
      <c r="NT147" s="263"/>
      <c r="NU147" s="263"/>
      <c r="NV147" s="263"/>
      <c r="NW147" s="263"/>
      <c r="NX147" s="263"/>
      <c r="NY147" s="263"/>
      <c r="NZ147" s="263"/>
      <c r="OA147" s="263"/>
      <c r="OB147" s="263"/>
      <c r="OC147" s="263"/>
      <c r="OD147" s="263"/>
      <c r="OE147" s="263"/>
      <c r="OF147" s="263"/>
      <c r="OG147" s="263"/>
      <c r="OH147" s="263"/>
      <c r="OI147" s="263"/>
      <c r="OJ147" s="263"/>
      <c r="OK147" s="263"/>
      <c r="OL147" s="263"/>
      <c r="OM147" s="263"/>
      <c r="ON147" s="263"/>
      <c r="OO147" s="263"/>
      <c r="OP147" s="263"/>
      <c r="OQ147" s="263"/>
      <c r="OR147" s="263"/>
      <c r="OS147" s="263"/>
      <c r="OT147" s="263"/>
      <c r="OU147" s="263"/>
      <c r="OV147" s="263"/>
      <c r="OW147" s="263"/>
      <c r="OX147" s="263"/>
      <c r="OY147" s="263"/>
      <c r="OZ147" s="263"/>
      <c r="PA147" s="263"/>
      <c r="PB147" s="263"/>
      <c r="PC147" s="263"/>
      <c r="PD147" s="263"/>
      <c r="PE147" s="263"/>
      <c r="PF147" s="263"/>
      <c r="PG147" s="263"/>
      <c r="PH147" s="263"/>
      <c r="PI147" s="263"/>
      <c r="PJ147" s="263"/>
      <c r="PK147" s="263"/>
      <c r="PL147" s="263"/>
      <c r="PM147" s="263"/>
      <c r="PN147" s="263"/>
      <c r="PO147" s="263"/>
      <c r="PP147" s="263"/>
      <c r="PQ147" s="263"/>
      <c r="PR147" s="263"/>
      <c r="PS147" s="263"/>
      <c r="PT147" s="263"/>
      <c r="PU147" s="263"/>
      <c r="PV147" s="263"/>
      <c r="PW147" s="263"/>
      <c r="PX147" s="263"/>
      <c r="PY147" s="263"/>
      <c r="PZ147" s="263"/>
      <c r="QA147" s="263"/>
      <c r="QB147" s="263"/>
      <c r="QC147" s="263"/>
      <c r="QD147" s="263"/>
      <c r="QE147" s="263"/>
      <c r="QF147" s="263"/>
      <c r="QG147" s="263"/>
      <c r="QH147" s="263"/>
      <c r="QI147" s="263"/>
      <c r="QJ147" s="263"/>
      <c r="QK147" s="263"/>
      <c r="QL147" s="263"/>
      <c r="QM147" s="263"/>
      <c r="QN147" s="263"/>
      <c r="QO147" s="263"/>
      <c r="QP147" s="263"/>
      <c r="QQ147" s="263"/>
      <c r="QR147" s="263"/>
      <c r="QS147" s="263"/>
      <c r="QT147" s="263"/>
      <c r="QU147" s="263"/>
      <c r="QV147" s="263"/>
      <c r="QW147" s="263"/>
      <c r="QX147" s="263"/>
      <c r="QY147" s="263"/>
      <c r="QZ147" s="263"/>
      <c r="RA147" s="263"/>
      <c r="RB147" s="263"/>
      <c r="RC147" s="263"/>
      <c r="RD147" s="263"/>
      <c r="RE147" s="263"/>
      <c r="RF147" s="263"/>
      <c r="RG147" s="263"/>
      <c r="RH147" s="263"/>
      <c r="RI147" s="263"/>
      <c r="RJ147" s="263"/>
      <c r="RK147" s="263"/>
      <c r="RL147" s="263"/>
      <c r="RM147" s="263"/>
      <c r="RN147" s="263"/>
      <c r="RO147" s="263"/>
      <c r="RP147" s="263"/>
      <c r="RQ147" s="263"/>
      <c r="RR147" s="263"/>
      <c r="RS147" s="263"/>
      <c r="RT147" s="263"/>
      <c r="RU147" s="263"/>
      <c r="RV147" s="263"/>
      <c r="RW147" s="263"/>
      <c r="RX147" s="263"/>
      <c r="RY147" s="263"/>
      <c r="RZ147" s="263"/>
      <c r="SA147" s="263"/>
      <c r="SB147" s="263"/>
      <c r="SC147" s="263"/>
      <c r="SD147" s="263"/>
      <c r="SE147" s="263"/>
      <c r="SF147" s="263"/>
      <c r="SG147" s="263"/>
      <c r="SH147" s="263"/>
      <c r="SI147" s="263"/>
      <c r="SJ147" s="263"/>
      <c r="SK147" s="263"/>
      <c r="SL147" s="263"/>
      <c r="SM147" s="263"/>
      <c r="SN147" s="263"/>
      <c r="SO147" s="263"/>
      <c r="SP147" s="263"/>
      <c r="SQ147" s="263"/>
      <c r="SR147" s="263"/>
      <c r="SS147" s="263"/>
      <c r="ST147" s="263"/>
      <c r="SU147" s="263"/>
      <c r="SV147" s="263"/>
      <c r="SW147" s="263"/>
      <c r="SX147" s="263"/>
      <c r="SY147" s="263"/>
      <c r="SZ147" s="263"/>
      <c r="TA147" s="263"/>
      <c r="TB147" s="263"/>
      <c r="TC147" s="263"/>
      <c r="TD147" s="263"/>
      <c r="TE147" s="263"/>
      <c r="TF147" s="263"/>
      <c r="TG147" s="263"/>
      <c r="TH147" s="263"/>
      <c r="TI147" s="263"/>
      <c r="TJ147" s="263"/>
      <c r="TK147" s="263"/>
      <c r="TL147" s="263"/>
      <c r="TM147" s="263"/>
      <c r="TN147" s="263"/>
      <c r="TO147" s="263"/>
      <c r="TP147" s="263"/>
      <c r="TQ147" s="263"/>
      <c r="TR147" s="263"/>
      <c r="TS147" s="263"/>
      <c r="TT147" s="263"/>
      <c r="TU147" s="263"/>
      <c r="TV147" s="263"/>
      <c r="TW147" s="263"/>
      <c r="TX147" s="263"/>
      <c r="TY147" s="263"/>
      <c r="TZ147" s="263"/>
      <c r="UA147" s="263"/>
      <c r="UB147" s="263"/>
      <c r="UC147" s="263"/>
      <c r="UD147" s="263"/>
      <c r="UE147" s="263"/>
      <c r="UF147" s="263"/>
      <c r="UG147" s="263"/>
      <c r="UH147" s="263"/>
      <c r="UI147" s="263"/>
      <c r="UJ147" s="263"/>
      <c r="UK147" s="263"/>
      <c r="UL147" s="263"/>
      <c r="UM147" s="263"/>
      <c r="UN147" s="263"/>
      <c r="UO147" s="263"/>
      <c r="UP147" s="263"/>
      <c r="UQ147" s="263"/>
      <c r="UR147" s="263"/>
      <c r="US147" s="263"/>
      <c r="UT147" s="263"/>
      <c r="UU147" s="263"/>
      <c r="UV147" s="263"/>
      <c r="UW147" s="263"/>
      <c r="UX147" s="263"/>
      <c r="UY147" s="263"/>
      <c r="UZ147" s="263"/>
      <c r="VA147" s="263"/>
      <c r="VB147" s="263"/>
      <c r="VC147" s="263"/>
      <c r="VD147" s="263"/>
      <c r="VE147" s="263"/>
      <c r="VF147" s="263"/>
      <c r="VG147" s="263"/>
      <c r="VH147" s="263"/>
      <c r="VI147" s="263"/>
      <c r="VJ147" s="263"/>
      <c r="VK147" s="263"/>
      <c r="VL147" s="263"/>
      <c r="VM147" s="263"/>
      <c r="VN147" s="263"/>
      <c r="VO147" s="263"/>
      <c r="VP147" s="263"/>
      <c r="VQ147" s="263"/>
      <c r="VR147" s="263"/>
      <c r="VS147" s="263"/>
      <c r="VT147" s="263"/>
      <c r="VU147" s="263"/>
      <c r="VV147" s="263"/>
      <c r="VW147" s="263"/>
      <c r="VX147" s="263"/>
      <c r="VY147" s="263"/>
      <c r="VZ147" s="263"/>
      <c r="WA147" s="263"/>
      <c r="WB147" s="263"/>
      <c r="WC147" s="263"/>
      <c r="WD147" s="263"/>
      <c r="WE147" s="263"/>
      <c r="WF147" s="263"/>
      <c r="WG147" s="263"/>
      <c r="WH147" s="263"/>
      <c r="WI147" s="263"/>
      <c r="WJ147" s="263"/>
      <c r="WK147" s="263"/>
      <c r="WL147" s="263"/>
      <c r="WM147" s="263"/>
      <c r="WN147" s="263"/>
      <c r="WO147" s="263"/>
      <c r="WP147" s="263"/>
      <c r="WQ147" s="263"/>
      <c r="WR147" s="263"/>
      <c r="WS147" s="263"/>
      <c r="WT147" s="263"/>
      <c r="WU147" s="263"/>
      <c r="WV147" s="263"/>
      <c r="WW147" s="263"/>
      <c r="WX147" s="263"/>
      <c r="WY147" s="263"/>
      <c r="WZ147" s="263"/>
      <c r="XA147" s="263"/>
      <c r="XB147" s="263"/>
      <c r="XC147" s="263"/>
      <c r="XD147" s="263"/>
      <c r="XE147" s="263"/>
      <c r="XF147" s="263"/>
      <c r="XG147" s="263"/>
      <c r="XH147" s="263"/>
      <c r="XI147" s="263"/>
      <c r="XJ147" s="263"/>
      <c r="XK147" s="263"/>
      <c r="XL147" s="263"/>
      <c r="XM147" s="263"/>
      <c r="XN147" s="263"/>
      <c r="XO147" s="263"/>
      <c r="XP147" s="263"/>
      <c r="XQ147" s="263"/>
      <c r="XR147" s="263"/>
      <c r="XS147" s="263"/>
      <c r="XT147" s="263"/>
      <c r="XU147" s="263"/>
      <c r="XV147" s="263"/>
      <c r="XW147" s="263"/>
      <c r="XX147" s="263"/>
      <c r="XY147" s="263"/>
      <c r="XZ147" s="263"/>
      <c r="YA147" s="263"/>
      <c r="YB147" s="263"/>
      <c r="YC147" s="263"/>
      <c r="YD147" s="263"/>
      <c r="YE147" s="263"/>
      <c r="YF147" s="263"/>
      <c r="YG147" s="263"/>
      <c r="YH147" s="263"/>
      <c r="YI147" s="263"/>
      <c r="YJ147" s="263"/>
      <c r="YK147" s="263"/>
      <c r="YL147" s="263"/>
      <c r="YM147" s="263"/>
      <c r="YN147" s="263"/>
      <c r="YO147" s="263"/>
      <c r="YP147" s="263"/>
      <c r="YQ147" s="263"/>
      <c r="YR147" s="263"/>
      <c r="YS147" s="263"/>
      <c r="YT147" s="263"/>
      <c r="YU147" s="263"/>
      <c r="YV147" s="263"/>
      <c r="YW147" s="263"/>
      <c r="YX147" s="263"/>
      <c r="YY147" s="263"/>
      <c r="YZ147" s="263"/>
      <c r="ZA147" s="263"/>
      <c r="ZB147" s="263"/>
      <c r="ZC147" s="263"/>
      <c r="ZD147" s="263"/>
      <c r="ZE147" s="263"/>
      <c r="ZF147" s="263"/>
      <c r="ZG147" s="263"/>
      <c r="ZH147" s="263"/>
      <c r="ZI147" s="263"/>
      <c r="ZJ147" s="263"/>
      <c r="ZK147" s="263"/>
      <c r="ZL147" s="263"/>
      <c r="ZM147" s="263"/>
      <c r="ZN147" s="263"/>
      <c r="ZO147" s="263"/>
      <c r="ZP147" s="263"/>
      <c r="ZQ147" s="263"/>
      <c r="ZR147" s="263"/>
      <c r="ZS147" s="263"/>
      <c r="ZT147" s="263"/>
      <c r="ZU147" s="263"/>
      <c r="ZV147" s="263"/>
      <c r="ZW147" s="263"/>
      <c r="ZX147" s="263"/>
      <c r="ZY147" s="263"/>
      <c r="ZZ147" s="263"/>
      <c r="AAA147" s="263"/>
      <c r="AAB147" s="263"/>
      <c r="AAC147" s="263"/>
      <c r="AAD147" s="263"/>
      <c r="AAE147" s="263"/>
      <c r="AAF147" s="263"/>
      <c r="AAG147" s="263"/>
      <c r="AAH147" s="263"/>
      <c r="AAI147" s="263"/>
      <c r="AAJ147" s="263"/>
      <c r="AAK147" s="263"/>
      <c r="AAL147" s="263"/>
      <c r="AAM147" s="263"/>
      <c r="AAN147" s="263"/>
      <c r="AAO147" s="263"/>
      <c r="AAP147" s="263"/>
      <c r="AAQ147" s="263"/>
      <c r="AAR147" s="263"/>
      <c r="AAS147" s="263"/>
      <c r="AAT147" s="263"/>
      <c r="AAU147" s="263"/>
      <c r="AAV147" s="263"/>
      <c r="AAW147" s="263"/>
      <c r="AAX147" s="263"/>
      <c r="AAY147" s="263"/>
      <c r="AAZ147" s="263"/>
      <c r="ABA147" s="263"/>
      <c r="ABB147" s="263"/>
      <c r="ABC147" s="263"/>
      <c r="ABD147" s="263"/>
      <c r="ABE147" s="263"/>
      <c r="ABF147" s="263"/>
      <c r="ABG147" s="263"/>
      <c r="ABH147" s="263"/>
      <c r="ABI147" s="263"/>
      <c r="ABJ147" s="263"/>
      <c r="ABK147" s="263"/>
      <c r="ABL147" s="263"/>
      <c r="ABM147" s="263"/>
      <c r="ABN147" s="263"/>
      <c r="ABO147" s="263"/>
      <c r="ABP147" s="263"/>
      <c r="ABQ147" s="263"/>
      <c r="ABR147" s="263"/>
      <c r="ABS147" s="263"/>
      <c r="ABT147" s="263"/>
      <c r="ABU147" s="263"/>
      <c r="ABV147" s="263"/>
      <c r="ABW147" s="263"/>
      <c r="ABX147" s="263"/>
      <c r="ABY147" s="263"/>
      <c r="ABZ147" s="263"/>
      <c r="ACA147" s="263"/>
      <c r="ACB147" s="263"/>
      <c r="ACC147" s="263"/>
      <c r="ACD147" s="263"/>
      <c r="ACE147" s="263"/>
      <c r="ACF147" s="263"/>
      <c r="ACG147" s="263"/>
      <c r="ACH147" s="263"/>
      <c r="ACI147" s="263"/>
      <c r="ACJ147" s="263"/>
      <c r="ACK147" s="263"/>
      <c r="ACL147" s="263"/>
      <c r="ACM147" s="263"/>
      <c r="ACN147" s="263"/>
      <c r="ACO147" s="263"/>
      <c r="ACP147" s="263"/>
      <c r="ACQ147" s="263"/>
      <c r="ACR147" s="263"/>
      <c r="ACS147" s="263"/>
      <c r="ACT147" s="263"/>
      <c r="ACU147" s="263"/>
      <c r="ACV147" s="263"/>
      <c r="ACW147" s="263"/>
      <c r="ACX147" s="263"/>
      <c r="ACY147" s="263"/>
      <c r="ACZ147" s="263"/>
      <c r="ADA147" s="263"/>
      <c r="ADB147" s="263"/>
      <c r="ADC147" s="263"/>
      <c r="ADD147" s="263"/>
      <c r="ADE147" s="263"/>
      <c r="ADF147" s="263"/>
      <c r="ADG147" s="263"/>
      <c r="ADH147" s="263"/>
      <c r="ADI147" s="263"/>
      <c r="ADJ147" s="263"/>
      <c r="ADK147" s="263"/>
      <c r="ADL147" s="263"/>
      <c r="ADM147" s="263"/>
      <c r="ADN147" s="263"/>
      <c r="ADO147" s="263"/>
      <c r="ADP147" s="263"/>
      <c r="ADQ147" s="263"/>
      <c r="ADR147" s="263"/>
      <c r="ADS147" s="263"/>
      <c r="ADT147" s="263"/>
      <c r="ADU147" s="263"/>
      <c r="ADV147" s="263"/>
      <c r="ADW147" s="263"/>
      <c r="ADX147" s="263"/>
      <c r="ADY147" s="263"/>
      <c r="ADZ147" s="263"/>
      <c r="AEA147" s="263"/>
      <c r="AEB147" s="263"/>
      <c r="AEC147" s="263"/>
      <c r="AED147" s="263"/>
      <c r="AEE147" s="263"/>
      <c r="AEF147" s="263"/>
      <c r="AEG147" s="263"/>
      <c r="AEH147" s="263"/>
      <c r="AEI147" s="263"/>
      <c r="AEJ147" s="263"/>
      <c r="AEK147" s="263"/>
      <c r="AEL147" s="263"/>
      <c r="AEM147" s="263"/>
      <c r="AEN147" s="263"/>
      <c r="AEO147" s="263"/>
      <c r="AEP147" s="263"/>
      <c r="AEQ147" s="263"/>
      <c r="AER147" s="263"/>
      <c r="AES147" s="263"/>
      <c r="AET147" s="263"/>
      <c r="AEU147" s="263"/>
      <c r="AEV147" s="263"/>
      <c r="AEW147" s="263"/>
      <c r="AEX147" s="263"/>
      <c r="AEY147" s="263"/>
      <c r="AEZ147" s="263"/>
      <c r="AFA147" s="263"/>
      <c r="AFB147" s="263"/>
      <c r="AFC147" s="263"/>
      <c r="AFD147" s="263"/>
      <c r="AFE147" s="263"/>
      <c r="AFF147" s="263"/>
      <c r="AFG147" s="263"/>
      <c r="AFH147" s="263"/>
      <c r="AFI147" s="263"/>
      <c r="AFJ147" s="263"/>
      <c r="AFK147" s="263"/>
      <c r="AFL147" s="263"/>
      <c r="AFM147" s="263"/>
      <c r="AFN147" s="263"/>
      <c r="AFO147" s="263"/>
      <c r="AFP147" s="263"/>
      <c r="AFQ147" s="263"/>
      <c r="AFR147" s="263"/>
      <c r="AFS147" s="263"/>
      <c r="AFT147" s="263"/>
      <c r="AFU147" s="263"/>
      <c r="AFV147" s="263"/>
      <c r="AFW147" s="263"/>
      <c r="AFX147" s="263"/>
      <c r="AFY147" s="263"/>
      <c r="AFZ147" s="263"/>
      <c r="AGA147" s="263"/>
      <c r="AGB147" s="263"/>
      <c r="AGC147" s="263"/>
      <c r="AGD147" s="263"/>
      <c r="AGE147" s="263"/>
      <c r="AGF147" s="263"/>
      <c r="AGG147" s="263"/>
      <c r="AGH147" s="263"/>
      <c r="AGI147" s="263"/>
      <c r="AGJ147" s="263"/>
      <c r="AGK147" s="263"/>
      <c r="AGL147" s="263"/>
      <c r="AGM147" s="263"/>
      <c r="AGN147" s="263"/>
      <c r="AGO147" s="263"/>
      <c r="AGP147" s="263"/>
      <c r="AGQ147" s="263"/>
      <c r="AGR147" s="263"/>
      <c r="AGS147" s="263"/>
      <c r="AGT147" s="263"/>
      <c r="AGU147" s="263"/>
      <c r="AGV147" s="263"/>
      <c r="AGW147" s="263"/>
      <c r="AGX147" s="263"/>
      <c r="AGY147" s="263"/>
      <c r="AGZ147" s="263"/>
      <c r="AHA147" s="263"/>
      <c r="AHB147" s="263"/>
      <c r="AHC147" s="263"/>
      <c r="AHD147" s="263"/>
      <c r="AHE147" s="263"/>
      <c r="AHF147" s="263"/>
      <c r="AHG147" s="263"/>
      <c r="AHH147" s="263"/>
      <c r="AHI147" s="263"/>
      <c r="AHJ147" s="263"/>
      <c r="AHK147" s="263"/>
      <c r="AHL147" s="263"/>
      <c r="AHM147" s="263"/>
      <c r="AHN147" s="263"/>
      <c r="AHO147" s="263"/>
      <c r="AHP147" s="263"/>
      <c r="AHQ147" s="263"/>
      <c r="AHR147" s="263"/>
      <c r="AHS147" s="263"/>
      <c r="AHT147" s="263"/>
      <c r="AHU147" s="263"/>
      <c r="AHV147" s="263"/>
      <c r="AHW147" s="263"/>
      <c r="AHX147" s="263"/>
      <c r="AHY147" s="263"/>
      <c r="AHZ147" s="263"/>
      <c r="AIA147" s="263"/>
      <c r="AIB147" s="263"/>
      <c r="AIC147" s="263"/>
      <c r="AID147" s="263"/>
      <c r="AIE147" s="263"/>
      <c r="AIF147" s="263"/>
      <c r="AIG147" s="263"/>
      <c r="AIH147" s="263"/>
      <c r="AII147" s="263"/>
      <c r="AIJ147" s="263"/>
      <c r="AIK147" s="263"/>
      <c r="AIL147" s="263"/>
      <c r="AIM147" s="263"/>
      <c r="AIN147" s="263"/>
      <c r="AIO147" s="263"/>
      <c r="AIP147" s="263"/>
      <c r="AIQ147" s="263"/>
      <c r="AIR147" s="263"/>
      <c r="AIS147" s="263"/>
      <c r="AIT147" s="263"/>
      <c r="AIU147" s="263"/>
      <c r="AIV147" s="263"/>
      <c r="AIW147" s="263"/>
      <c r="AIX147" s="263"/>
      <c r="AIY147" s="263"/>
      <c r="AIZ147" s="263"/>
      <c r="AJA147" s="263"/>
      <c r="AJB147" s="263"/>
      <c r="AJC147" s="263"/>
      <c r="AJD147" s="263"/>
      <c r="AJE147" s="263"/>
      <c r="AJF147" s="263"/>
      <c r="AJG147" s="263"/>
      <c r="AJH147" s="263"/>
      <c r="AJI147" s="263"/>
      <c r="AJJ147" s="263"/>
      <c r="AJK147" s="263"/>
      <c r="AJL147" s="263"/>
      <c r="AJM147" s="263"/>
      <c r="AJN147" s="263"/>
      <c r="AJO147" s="263"/>
      <c r="AJP147" s="263"/>
      <c r="AJQ147" s="263"/>
      <c r="AJR147" s="263"/>
      <c r="AJS147" s="263"/>
      <c r="AJT147" s="263"/>
      <c r="AJU147" s="263"/>
      <c r="AJV147" s="263"/>
      <c r="AJW147" s="263"/>
      <c r="AJX147" s="263"/>
      <c r="AJY147" s="263"/>
      <c r="AJZ147" s="263"/>
      <c r="AKA147" s="263"/>
      <c r="AKB147" s="263"/>
      <c r="AKC147" s="263"/>
      <c r="AKD147" s="263"/>
      <c r="AKE147" s="263"/>
      <c r="AKF147" s="263"/>
      <c r="AKG147" s="263"/>
      <c r="AKH147" s="263"/>
      <c r="AKI147" s="263"/>
      <c r="AKJ147" s="263"/>
      <c r="AKK147" s="263"/>
      <c r="AKL147" s="263"/>
      <c r="AKM147" s="263"/>
      <c r="AKN147" s="263"/>
      <c r="AKO147" s="263"/>
      <c r="AKP147" s="263"/>
      <c r="AKQ147" s="263"/>
      <c r="AKR147" s="263"/>
      <c r="AKS147" s="263"/>
      <c r="AKT147" s="263"/>
      <c r="AKU147" s="263"/>
      <c r="AKV147" s="263"/>
      <c r="AKW147" s="263"/>
      <c r="AKX147" s="263"/>
      <c r="AKY147" s="263"/>
      <c r="AKZ147" s="263"/>
      <c r="ALA147" s="263"/>
      <c r="ALB147" s="263"/>
      <c r="ALC147" s="263"/>
      <c r="ALD147" s="263"/>
      <c r="ALE147" s="263"/>
      <c r="ALF147" s="263"/>
      <c r="ALG147" s="263"/>
      <c r="ALH147" s="263"/>
      <c r="ALI147" s="263"/>
      <c r="ALJ147" s="263"/>
      <c r="ALK147" s="263"/>
      <c r="ALL147" s="263"/>
      <c r="ALM147" s="263"/>
      <c r="ALN147" s="263"/>
      <c r="ALO147" s="263"/>
      <c r="ALP147" s="263"/>
      <c r="ALQ147" s="263"/>
      <c r="ALR147" s="263"/>
      <c r="ALS147" s="263"/>
      <c r="ALT147" s="263"/>
      <c r="ALU147" s="263"/>
      <c r="ALV147" s="263"/>
      <c r="ALW147" s="263"/>
      <c r="ALX147" s="263"/>
      <c r="ALY147" s="263"/>
      <c r="ALZ147" s="263"/>
      <c r="AMA147" s="263"/>
      <c r="AMB147" s="263"/>
      <c r="AMC147" s="263"/>
      <c r="AMD147" s="263"/>
      <c r="AME147" s="263"/>
      <c r="AMF147" s="263"/>
      <c r="AMG147" s="263"/>
      <c r="AMH147" s="263"/>
      <c r="AMI147" s="263"/>
      <c r="AMJ147" s="263"/>
      <c r="AMK147" s="263"/>
      <c r="AML147" s="263"/>
      <c r="AMM147" s="263"/>
      <c r="AMN147" s="263"/>
      <c r="AMO147" s="263"/>
      <c r="AMP147" s="263"/>
      <c r="AMQ147" s="263"/>
      <c r="AMR147" s="263"/>
      <c r="AMS147" s="263"/>
      <c r="AMT147" s="263"/>
      <c r="AMU147" s="263"/>
      <c r="AMV147" s="263"/>
      <c r="AMW147" s="263"/>
      <c r="AMX147" s="263"/>
      <c r="AMY147" s="263"/>
      <c r="AMZ147" s="263"/>
      <c r="ANA147" s="263"/>
      <c r="ANB147" s="263"/>
      <c r="ANC147" s="263"/>
      <c r="AND147" s="263"/>
      <c r="ANE147" s="263"/>
      <c r="ANF147" s="263"/>
      <c r="ANG147" s="263"/>
      <c r="ANH147" s="263"/>
      <c r="ANI147" s="263"/>
      <c r="ANJ147" s="263"/>
      <c r="ANK147" s="263"/>
      <c r="ANL147" s="263"/>
      <c r="ANM147" s="263"/>
      <c r="ANN147" s="263"/>
      <c r="ANO147" s="263"/>
      <c r="ANP147" s="263"/>
      <c r="ANQ147" s="263"/>
      <c r="ANR147" s="263"/>
      <c r="ANS147" s="263"/>
      <c r="ANT147" s="263"/>
      <c r="ANU147" s="263"/>
      <c r="ANV147" s="263"/>
      <c r="ANW147" s="263"/>
      <c r="ANX147" s="263"/>
      <c r="ANY147" s="263"/>
      <c r="ANZ147" s="263"/>
      <c r="AOA147" s="263"/>
      <c r="AOB147" s="263"/>
      <c r="AOC147" s="263"/>
      <c r="AOD147" s="263"/>
      <c r="AOE147" s="263"/>
      <c r="AOF147" s="263"/>
      <c r="AOG147" s="263"/>
      <c r="AOH147" s="263"/>
      <c r="AOI147" s="263"/>
      <c r="AOJ147" s="263"/>
      <c r="AOK147" s="263"/>
      <c r="AOL147" s="263"/>
      <c r="AOM147" s="263"/>
      <c r="AON147" s="263"/>
      <c r="AOO147" s="263"/>
      <c r="AOP147" s="263"/>
      <c r="AOQ147" s="263"/>
      <c r="AOR147" s="263"/>
      <c r="AOS147" s="263"/>
      <c r="AOT147" s="263"/>
      <c r="AOU147" s="263"/>
      <c r="AOV147" s="263"/>
      <c r="AOW147" s="263"/>
      <c r="AOX147" s="263"/>
      <c r="AOY147" s="263"/>
      <c r="AOZ147" s="263"/>
      <c r="APA147" s="263"/>
      <c r="APB147" s="263"/>
      <c r="APC147" s="263"/>
      <c r="APD147" s="263"/>
      <c r="APE147" s="263"/>
      <c r="APF147" s="263"/>
      <c r="APG147" s="263"/>
      <c r="APH147" s="263"/>
      <c r="API147" s="263"/>
      <c r="APJ147" s="263"/>
      <c r="APK147" s="263"/>
      <c r="APL147" s="263"/>
      <c r="APM147" s="263"/>
      <c r="APN147" s="263"/>
      <c r="APO147" s="263"/>
      <c r="APP147" s="263"/>
      <c r="APQ147" s="263"/>
      <c r="APR147" s="263"/>
      <c r="APS147" s="263"/>
      <c r="APT147" s="263"/>
      <c r="APU147" s="263"/>
      <c r="APV147" s="263"/>
      <c r="APW147" s="263"/>
      <c r="APX147" s="263"/>
      <c r="APY147" s="263"/>
      <c r="APZ147" s="263"/>
      <c r="AQA147" s="263"/>
      <c r="AQB147" s="263"/>
      <c r="AQC147" s="263"/>
      <c r="AQD147" s="263"/>
      <c r="AQE147" s="263"/>
      <c r="AQF147" s="263"/>
      <c r="AQG147" s="263"/>
      <c r="AQH147" s="263"/>
      <c r="AQI147" s="263"/>
      <c r="AQJ147" s="263"/>
      <c r="AQK147" s="263"/>
      <c r="AQL147" s="263"/>
      <c r="AQM147" s="263"/>
      <c r="AQN147" s="263"/>
      <c r="AQO147" s="263"/>
      <c r="AQP147" s="263"/>
      <c r="AQQ147" s="263"/>
      <c r="AQR147" s="263"/>
      <c r="AQS147" s="263"/>
      <c r="AQT147" s="263"/>
      <c r="AQU147" s="263"/>
      <c r="AQV147" s="263"/>
      <c r="AQW147" s="263"/>
      <c r="AQX147" s="263"/>
      <c r="AQY147" s="263"/>
      <c r="AQZ147" s="263"/>
      <c r="ARA147" s="263"/>
      <c r="ARB147" s="263"/>
      <c r="ARC147" s="263"/>
      <c r="ARD147" s="263"/>
      <c r="ARE147" s="263"/>
      <c r="ARF147" s="263"/>
      <c r="ARG147" s="263"/>
      <c r="ARH147" s="263"/>
      <c r="ARI147" s="263"/>
      <c r="ARJ147" s="263"/>
      <c r="ARK147" s="263"/>
      <c r="ARL147" s="263"/>
      <c r="ARM147" s="263"/>
      <c r="ARN147" s="263"/>
      <c r="ARO147" s="263"/>
      <c r="ARP147" s="263"/>
      <c r="ARQ147" s="263"/>
      <c r="ARR147" s="263"/>
      <c r="ARS147" s="263"/>
      <c r="ART147" s="263"/>
      <c r="ARU147" s="263"/>
      <c r="ARV147" s="263"/>
      <c r="ARW147" s="263"/>
      <c r="ARX147" s="263"/>
      <c r="ARY147" s="263"/>
      <c r="ARZ147" s="263"/>
      <c r="ASA147" s="263"/>
      <c r="ASB147" s="263"/>
      <c r="ASC147" s="263"/>
      <c r="ASD147" s="263"/>
      <c r="ASE147" s="263"/>
      <c r="ASF147" s="263"/>
      <c r="ASG147" s="263"/>
      <c r="ASH147" s="263"/>
      <c r="ASI147" s="263"/>
      <c r="ASJ147" s="263"/>
      <c r="ASK147" s="263"/>
      <c r="ASL147" s="263"/>
      <c r="ASM147" s="263"/>
      <c r="ASN147" s="263"/>
      <c r="ASO147" s="263"/>
      <c r="ASP147" s="263"/>
      <c r="ASQ147" s="263"/>
      <c r="ASR147" s="263"/>
      <c r="ASS147" s="263"/>
      <c r="AST147" s="263"/>
      <c r="ASU147" s="263"/>
      <c r="ASV147" s="263"/>
      <c r="ASW147" s="263"/>
      <c r="ASX147" s="263"/>
      <c r="ASY147" s="263"/>
      <c r="ASZ147" s="263"/>
      <c r="ATA147" s="263"/>
      <c r="ATB147" s="263"/>
      <c r="ATC147" s="263"/>
      <c r="ATD147" s="263"/>
      <c r="ATE147" s="263"/>
      <c r="ATF147" s="263"/>
      <c r="ATG147" s="263"/>
      <c r="ATH147" s="263"/>
      <c r="ATI147" s="263"/>
      <c r="ATJ147" s="263"/>
      <c r="ATK147" s="263"/>
      <c r="ATL147" s="263"/>
      <c r="ATM147" s="263"/>
      <c r="ATN147" s="263"/>
      <c r="ATO147" s="263"/>
      <c r="ATP147" s="263"/>
      <c r="ATQ147" s="263"/>
      <c r="ATR147" s="263"/>
      <c r="ATS147" s="263"/>
      <c r="ATT147" s="263"/>
      <c r="ATU147" s="263"/>
      <c r="ATV147" s="263"/>
      <c r="ATW147" s="263"/>
      <c r="ATX147" s="263"/>
      <c r="ATY147" s="263"/>
      <c r="ATZ147" s="263"/>
      <c r="AUA147" s="263"/>
      <c r="AUB147" s="263"/>
      <c r="AUC147" s="263"/>
      <c r="AUD147" s="263"/>
      <c r="AUE147" s="263"/>
      <c r="AUF147" s="263"/>
      <c r="AUG147" s="263"/>
      <c r="AUH147" s="263"/>
      <c r="AUI147" s="263"/>
      <c r="AUJ147" s="263"/>
      <c r="AUK147" s="263"/>
      <c r="AUL147" s="263"/>
      <c r="AUM147" s="263"/>
      <c r="AUN147" s="263"/>
      <c r="AUO147" s="263"/>
      <c r="AUP147" s="263"/>
      <c r="AUQ147" s="263"/>
      <c r="AUR147" s="263"/>
      <c r="AUS147" s="263"/>
      <c r="AUT147" s="263"/>
      <c r="AUU147" s="263"/>
      <c r="AUV147" s="263"/>
      <c r="AUW147" s="263"/>
      <c r="AUX147" s="263"/>
      <c r="AUY147" s="263"/>
      <c r="AUZ147" s="263"/>
      <c r="AVA147" s="263"/>
      <c r="AVB147" s="263"/>
      <c r="AVC147" s="263"/>
      <c r="AVD147" s="263"/>
      <c r="AVE147" s="263"/>
      <c r="AVF147" s="263"/>
      <c r="AVG147" s="263"/>
      <c r="AVH147" s="263"/>
      <c r="AVI147" s="263"/>
      <c r="AVJ147" s="263"/>
      <c r="AVK147" s="263"/>
      <c r="AVL147" s="263"/>
      <c r="AVM147" s="263"/>
      <c r="AVN147" s="263"/>
      <c r="AVO147" s="263"/>
      <c r="AVP147" s="263"/>
      <c r="AVQ147" s="263"/>
      <c r="AVR147" s="263"/>
      <c r="AVS147" s="263"/>
      <c r="AVT147" s="263"/>
      <c r="AVU147" s="263"/>
      <c r="AVV147" s="263"/>
      <c r="AVW147" s="263"/>
      <c r="AVX147" s="263"/>
      <c r="AVY147" s="263"/>
      <c r="AVZ147" s="263"/>
      <c r="AWA147" s="263"/>
      <c r="AWB147" s="263"/>
      <c r="AWC147" s="263"/>
      <c r="AWD147" s="263"/>
      <c r="AWE147" s="263"/>
      <c r="AWF147" s="263"/>
      <c r="AWG147" s="263"/>
      <c r="AWH147" s="263"/>
      <c r="AWI147" s="263"/>
      <c r="AWJ147" s="263"/>
      <c r="AWK147" s="263"/>
      <c r="AWL147" s="263"/>
      <c r="AWM147" s="263"/>
      <c r="AWN147" s="263"/>
      <c r="AWO147" s="263"/>
      <c r="AWP147" s="263"/>
      <c r="AWQ147" s="263"/>
      <c r="AWR147" s="263"/>
      <c r="AWS147" s="263"/>
      <c r="AWT147" s="263"/>
      <c r="AWU147" s="263"/>
      <c r="AWV147" s="263"/>
      <c r="AWW147" s="263"/>
      <c r="AWX147" s="263"/>
      <c r="AWY147" s="263"/>
      <c r="AWZ147" s="263"/>
      <c r="AXA147" s="263"/>
      <c r="AXB147" s="263"/>
      <c r="AXC147" s="263"/>
      <c r="AXD147" s="263"/>
      <c r="AXE147" s="263"/>
      <c r="AXF147" s="263"/>
      <c r="AXG147" s="263"/>
      <c r="AXH147" s="263"/>
      <c r="AXI147" s="263"/>
      <c r="AXJ147" s="263"/>
      <c r="AXK147" s="263"/>
      <c r="AXL147" s="263"/>
      <c r="AXM147" s="263"/>
      <c r="AXN147" s="263"/>
      <c r="AXO147" s="263"/>
      <c r="AXP147" s="263"/>
      <c r="AXQ147" s="263"/>
      <c r="AXR147" s="263"/>
      <c r="AXS147" s="263"/>
      <c r="AXT147" s="263"/>
      <c r="AXU147" s="263"/>
      <c r="AXV147" s="263"/>
      <c r="AXW147" s="263"/>
      <c r="AXX147" s="263"/>
      <c r="AXY147" s="263"/>
      <c r="AXZ147" s="263"/>
      <c r="AYA147" s="263"/>
      <c r="AYB147" s="263"/>
      <c r="AYC147" s="263"/>
      <c r="AYD147" s="263"/>
      <c r="AYE147" s="263"/>
      <c r="AYF147" s="263"/>
      <c r="AYG147" s="263"/>
      <c r="AYH147" s="263"/>
      <c r="AYI147" s="263"/>
      <c r="AYJ147" s="263"/>
      <c r="AYK147" s="263"/>
      <c r="AYL147" s="263"/>
      <c r="AYM147" s="263"/>
      <c r="AYN147" s="263"/>
      <c r="AYO147" s="263"/>
      <c r="AYP147" s="263"/>
      <c r="AYQ147" s="263"/>
      <c r="AYR147" s="263"/>
      <c r="AYS147" s="263"/>
      <c r="AYT147" s="263"/>
      <c r="AYU147" s="263"/>
      <c r="AYV147" s="263"/>
      <c r="AYW147" s="263"/>
      <c r="AYX147" s="263"/>
      <c r="AYY147" s="263"/>
      <c r="AYZ147" s="263"/>
      <c r="AZA147" s="263"/>
      <c r="AZB147" s="263"/>
      <c r="AZC147" s="263"/>
      <c r="AZD147" s="263"/>
      <c r="AZE147" s="263"/>
      <c r="AZF147" s="263"/>
      <c r="AZG147" s="263"/>
      <c r="AZH147" s="263"/>
      <c r="AZI147" s="263"/>
      <c r="AZJ147" s="263"/>
      <c r="AZK147" s="263"/>
      <c r="AZL147" s="263"/>
      <c r="AZM147" s="263"/>
      <c r="AZN147" s="263"/>
      <c r="AZO147" s="263"/>
      <c r="AZP147" s="263"/>
      <c r="AZQ147" s="263"/>
      <c r="AZR147" s="263"/>
      <c r="AZS147" s="263"/>
      <c r="AZT147" s="263"/>
      <c r="AZU147" s="263"/>
      <c r="AZV147" s="263"/>
      <c r="AZW147" s="263"/>
      <c r="AZX147" s="263"/>
      <c r="AZY147" s="263"/>
      <c r="AZZ147" s="263"/>
      <c r="BAA147" s="263"/>
      <c r="BAB147" s="263"/>
      <c r="BAC147" s="263"/>
      <c r="BAD147" s="263"/>
      <c r="BAE147" s="263"/>
      <c r="BAF147" s="263"/>
      <c r="BAG147" s="263"/>
      <c r="BAH147" s="263"/>
      <c r="BAI147" s="263"/>
      <c r="BAJ147" s="263"/>
      <c r="BAK147" s="263"/>
      <c r="BAL147" s="263"/>
      <c r="BAM147" s="263"/>
      <c r="BAN147" s="263"/>
      <c r="BAO147" s="263"/>
      <c r="BAP147" s="263"/>
      <c r="BAQ147" s="263"/>
      <c r="BAR147" s="263"/>
      <c r="BAS147" s="263"/>
      <c r="BAT147" s="263"/>
      <c r="BAU147" s="263"/>
      <c r="BAV147" s="263"/>
      <c r="BAW147" s="263"/>
      <c r="BAX147" s="263"/>
      <c r="BAY147" s="263"/>
      <c r="BAZ147" s="263"/>
      <c r="BBA147" s="263"/>
      <c r="BBB147" s="263"/>
      <c r="BBC147" s="263"/>
      <c r="BBD147" s="263"/>
      <c r="BBE147" s="263"/>
      <c r="BBF147" s="263"/>
      <c r="BBG147" s="263"/>
      <c r="BBH147" s="263"/>
      <c r="BBI147" s="263"/>
      <c r="BBJ147" s="263"/>
      <c r="BBK147" s="263"/>
      <c r="BBL147" s="263"/>
      <c r="BBM147" s="263"/>
      <c r="BBN147" s="263"/>
      <c r="BBO147" s="263"/>
      <c r="BBP147" s="263"/>
      <c r="BBQ147" s="263"/>
      <c r="BBR147" s="263"/>
      <c r="BBS147" s="263"/>
      <c r="BBT147" s="263"/>
      <c r="BBU147" s="263"/>
      <c r="BBV147" s="263"/>
      <c r="BBW147" s="263"/>
      <c r="BBX147" s="263"/>
      <c r="BBY147" s="263"/>
      <c r="BBZ147" s="263"/>
      <c r="BCA147" s="263"/>
      <c r="BCB147" s="263"/>
      <c r="BCC147" s="263"/>
      <c r="BCD147" s="263"/>
      <c r="BCE147" s="263"/>
      <c r="BCF147" s="263"/>
      <c r="BCG147" s="263"/>
      <c r="BCH147" s="263"/>
      <c r="BCI147" s="263"/>
      <c r="BCJ147" s="263"/>
      <c r="BCK147" s="263"/>
      <c r="BCL147" s="263"/>
      <c r="BCM147" s="263"/>
      <c r="BCN147" s="263"/>
      <c r="BCO147" s="263"/>
      <c r="BCP147" s="263"/>
      <c r="BCQ147" s="263"/>
      <c r="BCR147" s="263"/>
      <c r="BCS147" s="263"/>
      <c r="BCT147" s="263"/>
      <c r="BCU147" s="263"/>
      <c r="BCV147" s="263"/>
      <c r="BCW147" s="263"/>
      <c r="BCX147" s="263"/>
      <c r="BCY147" s="263"/>
      <c r="BCZ147" s="263"/>
      <c r="BDA147" s="263"/>
      <c r="BDB147" s="263"/>
      <c r="BDC147" s="263"/>
      <c r="BDD147" s="263"/>
      <c r="BDE147" s="263"/>
      <c r="BDF147" s="263"/>
      <c r="BDG147" s="263"/>
      <c r="BDH147" s="263"/>
      <c r="BDI147" s="263"/>
      <c r="BDJ147" s="263"/>
      <c r="BDK147" s="263"/>
      <c r="BDL147" s="263"/>
      <c r="BDM147" s="263"/>
      <c r="BDN147" s="263"/>
      <c r="BDO147" s="263"/>
      <c r="BDP147" s="263"/>
      <c r="BDQ147" s="263"/>
      <c r="BDR147" s="263"/>
      <c r="BDS147" s="263"/>
      <c r="BDT147" s="263"/>
      <c r="BDU147" s="263"/>
      <c r="BDV147" s="263"/>
      <c r="BDW147" s="263"/>
      <c r="BDX147" s="263"/>
      <c r="BDY147" s="263"/>
      <c r="BDZ147" s="263"/>
      <c r="BEA147" s="263"/>
      <c r="BEB147" s="263"/>
      <c r="BEC147" s="263"/>
      <c r="BED147" s="263"/>
      <c r="BEE147" s="263"/>
      <c r="BEF147" s="263"/>
      <c r="BEG147" s="263"/>
      <c r="BEH147" s="263"/>
      <c r="BEI147" s="263"/>
      <c r="BEJ147" s="263"/>
      <c r="BEK147" s="263"/>
      <c r="BEL147" s="263"/>
      <c r="BEM147" s="263"/>
      <c r="BEN147" s="263"/>
      <c r="BEO147" s="263"/>
      <c r="BEP147" s="263"/>
      <c r="BEQ147" s="263"/>
      <c r="BER147" s="263"/>
      <c r="BES147" s="263"/>
      <c r="BET147" s="263"/>
      <c r="BEU147" s="263"/>
      <c r="BEV147" s="263"/>
      <c r="BEW147" s="263"/>
      <c r="BEX147" s="263"/>
      <c r="BEY147" s="263"/>
      <c r="BEZ147" s="263"/>
      <c r="BFA147" s="263"/>
      <c r="BFB147" s="263"/>
      <c r="BFC147" s="263"/>
      <c r="BFD147" s="263"/>
      <c r="BFE147" s="263"/>
      <c r="BFF147" s="263"/>
      <c r="BFG147" s="263"/>
      <c r="BFH147" s="263"/>
      <c r="BFI147" s="263"/>
      <c r="BFJ147" s="263"/>
      <c r="BFK147" s="263"/>
      <c r="BFL147" s="263"/>
      <c r="BFM147" s="263"/>
      <c r="BFN147" s="263"/>
      <c r="BFO147" s="263"/>
      <c r="BFP147" s="263"/>
      <c r="BFQ147" s="263"/>
      <c r="BFR147" s="263"/>
      <c r="BFS147" s="263"/>
      <c r="BFT147" s="263"/>
      <c r="BFU147" s="263"/>
      <c r="BFV147" s="263"/>
      <c r="BFW147" s="263"/>
      <c r="BFX147" s="263"/>
      <c r="BFY147" s="263"/>
      <c r="BFZ147" s="263"/>
      <c r="BGA147" s="263"/>
      <c r="BGB147" s="263"/>
      <c r="BGC147" s="263"/>
      <c r="BGD147" s="263"/>
      <c r="BGE147" s="263"/>
      <c r="BGF147" s="263"/>
      <c r="BGG147" s="263"/>
      <c r="BGH147" s="263"/>
      <c r="BGI147" s="263"/>
      <c r="BGJ147" s="263"/>
      <c r="BGK147" s="263"/>
      <c r="BGL147" s="263"/>
      <c r="BGM147" s="263"/>
      <c r="BGN147" s="263"/>
      <c r="BGO147" s="263"/>
      <c r="BGP147" s="263"/>
      <c r="BGQ147" s="263"/>
      <c r="BGR147" s="263"/>
      <c r="BGS147" s="263"/>
      <c r="BGT147" s="263"/>
      <c r="BGU147" s="263"/>
      <c r="BGV147" s="263"/>
      <c r="BGW147" s="263"/>
      <c r="BGX147" s="263"/>
      <c r="BGY147" s="263"/>
      <c r="BGZ147" s="263"/>
      <c r="BHA147" s="263"/>
      <c r="BHB147" s="263"/>
      <c r="BHC147" s="263"/>
      <c r="BHD147" s="263"/>
      <c r="BHE147" s="263"/>
      <c r="BHF147" s="263"/>
      <c r="BHG147" s="263"/>
      <c r="BHH147" s="263"/>
      <c r="BHI147" s="263"/>
      <c r="BHJ147" s="263"/>
      <c r="BHK147" s="263"/>
      <c r="BHL147" s="263"/>
      <c r="BHM147" s="263"/>
      <c r="BHN147" s="263"/>
      <c r="BHO147" s="263"/>
      <c r="BHP147" s="263"/>
      <c r="BHQ147" s="263"/>
      <c r="BHR147" s="263"/>
      <c r="BHS147" s="263"/>
      <c r="BHT147" s="263"/>
      <c r="BHU147" s="263"/>
      <c r="BHV147" s="263"/>
      <c r="BHW147" s="263"/>
      <c r="BHX147" s="263"/>
      <c r="BHY147" s="263"/>
      <c r="BHZ147" s="263"/>
      <c r="BIA147" s="263"/>
      <c r="BIB147" s="263"/>
      <c r="BIC147" s="263"/>
      <c r="BID147" s="263"/>
      <c r="BIE147" s="263"/>
      <c r="BIF147" s="263"/>
      <c r="BIG147" s="263"/>
      <c r="BIH147" s="263"/>
      <c r="BII147" s="263"/>
      <c r="BIJ147" s="263"/>
      <c r="BIK147" s="263"/>
      <c r="BIL147" s="263"/>
      <c r="BIM147" s="263"/>
      <c r="BIN147" s="263"/>
      <c r="BIO147" s="263"/>
      <c r="BIP147" s="263"/>
      <c r="BIQ147" s="263"/>
      <c r="BIR147" s="263"/>
      <c r="BIS147" s="263"/>
      <c r="BIT147" s="263"/>
      <c r="BIU147" s="263"/>
      <c r="BIV147" s="263"/>
      <c r="BIW147" s="263"/>
      <c r="BIX147" s="263"/>
      <c r="BIY147" s="263"/>
      <c r="BIZ147" s="263"/>
      <c r="BJA147" s="263"/>
      <c r="BJB147" s="263"/>
      <c r="BJC147" s="263"/>
      <c r="BJD147" s="263"/>
      <c r="BJE147" s="263"/>
      <c r="BJF147" s="263"/>
      <c r="BJG147" s="263"/>
      <c r="BJH147" s="263"/>
      <c r="BJI147" s="263"/>
      <c r="BJJ147" s="263"/>
      <c r="BJK147" s="263"/>
      <c r="BJL147" s="263"/>
      <c r="BJM147" s="263"/>
      <c r="BJN147" s="263"/>
      <c r="BJO147" s="263"/>
      <c r="BJP147" s="263"/>
      <c r="BJQ147" s="263"/>
      <c r="BJR147" s="263"/>
      <c r="BJS147" s="263"/>
      <c r="BJT147" s="263"/>
      <c r="BJU147" s="263"/>
      <c r="BJV147" s="263"/>
      <c r="BJW147" s="263"/>
      <c r="BJX147" s="263"/>
      <c r="BJY147" s="263"/>
      <c r="BJZ147" s="263"/>
      <c r="BKA147" s="263"/>
      <c r="BKB147" s="263"/>
      <c r="BKC147" s="263"/>
      <c r="BKD147" s="263"/>
      <c r="BKE147" s="263"/>
      <c r="BKF147" s="263"/>
      <c r="BKG147" s="263"/>
      <c r="BKH147" s="263"/>
      <c r="BKI147" s="263"/>
      <c r="BKJ147" s="263"/>
      <c r="BKK147" s="263"/>
      <c r="BKL147" s="263"/>
      <c r="BKM147" s="263"/>
      <c r="BKN147" s="263"/>
      <c r="BKO147" s="263"/>
      <c r="BKP147" s="263"/>
      <c r="BKQ147" s="263"/>
      <c r="BKR147" s="263"/>
      <c r="BKS147" s="263"/>
      <c r="BKT147" s="263"/>
      <c r="BKU147" s="263"/>
      <c r="BKV147" s="263"/>
      <c r="BKW147" s="263"/>
      <c r="BKX147" s="263"/>
      <c r="BKY147" s="263"/>
      <c r="BKZ147" s="263"/>
      <c r="BLA147" s="263"/>
      <c r="BLB147" s="263"/>
      <c r="BLC147" s="263"/>
      <c r="BLD147" s="263"/>
      <c r="BLE147" s="263"/>
      <c r="BLF147" s="263"/>
      <c r="BLG147" s="263"/>
      <c r="BLH147" s="263"/>
      <c r="BLI147" s="263"/>
      <c r="BLJ147" s="263"/>
      <c r="BLK147" s="263"/>
      <c r="BLL147" s="263"/>
      <c r="BLM147" s="263"/>
      <c r="BLN147" s="263"/>
      <c r="BLO147" s="263"/>
      <c r="BLP147" s="263"/>
      <c r="BLQ147" s="263"/>
      <c r="BLR147" s="263"/>
      <c r="BLS147" s="263"/>
      <c r="BLT147" s="263"/>
      <c r="BLU147" s="263"/>
      <c r="BLV147" s="263"/>
      <c r="BLW147" s="263"/>
      <c r="BLX147" s="263"/>
      <c r="BLY147" s="263"/>
      <c r="BLZ147" s="263"/>
      <c r="BMA147" s="263"/>
      <c r="BMB147" s="263"/>
      <c r="BMC147" s="263"/>
      <c r="BMD147" s="263"/>
      <c r="BME147" s="263"/>
      <c r="BMF147" s="263"/>
      <c r="BMG147" s="263"/>
      <c r="BMH147" s="263"/>
      <c r="BMI147" s="263"/>
      <c r="BMJ147" s="263"/>
      <c r="BMK147" s="263"/>
      <c r="BML147" s="263"/>
      <c r="BMM147" s="263"/>
      <c r="BMN147" s="263"/>
      <c r="BMO147" s="263"/>
      <c r="BMP147" s="263"/>
      <c r="BMQ147" s="263"/>
      <c r="BMR147" s="263"/>
      <c r="BMS147" s="263"/>
      <c r="BMT147" s="263"/>
      <c r="BMU147" s="263"/>
      <c r="BMV147" s="263"/>
      <c r="BMW147" s="263"/>
      <c r="BMX147" s="263"/>
      <c r="BMY147" s="263"/>
      <c r="BMZ147" s="263"/>
      <c r="BNA147" s="263"/>
      <c r="BNB147" s="263"/>
      <c r="BNC147" s="263"/>
      <c r="BND147" s="263"/>
      <c r="BNE147" s="263"/>
      <c r="BNF147" s="263"/>
      <c r="BNG147" s="263"/>
      <c r="BNH147" s="263"/>
      <c r="BNI147" s="263"/>
      <c r="BNJ147" s="263"/>
      <c r="BNK147" s="263"/>
      <c r="BNL147" s="263"/>
      <c r="BNM147" s="263"/>
      <c r="BNN147" s="263"/>
      <c r="BNO147" s="263"/>
      <c r="BNP147" s="263"/>
      <c r="BNQ147" s="263"/>
      <c r="BNR147" s="263"/>
      <c r="BNS147" s="263"/>
      <c r="BNT147" s="263"/>
      <c r="BNU147" s="263"/>
      <c r="BNV147" s="263"/>
      <c r="BNW147" s="263"/>
      <c r="BNX147" s="263"/>
      <c r="BNY147" s="263"/>
      <c r="BNZ147" s="263"/>
      <c r="BOA147" s="263"/>
      <c r="BOB147" s="263"/>
      <c r="BOC147" s="263"/>
      <c r="BOD147" s="263"/>
      <c r="BOE147" s="263"/>
      <c r="BOF147" s="263"/>
      <c r="BOG147" s="263"/>
      <c r="BOH147" s="263"/>
      <c r="BOI147" s="263"/>
      <c r="BOJ147" s="263"/>
      <c r="BOK147" s="263"/>
      <c r="BOL147" s="263"/>
      <c r="BOM147" s="263"/>
      <c r="BON147" s="263"/>
      <c r="BOO147" s="263"/>
      <c r="BOP147" s="263"/>
      <c r="BOQ147" s="263"/>
      <c r="BOR147" s="263"/>
      <c r="BOS147" s="263"/>
      <c r="BOT147" s="263"/>
      <c r="BOU147" s="263"/>
      <c r="BOV147" s="263"/>
      <c r="BOW147" s="263"/>
      <c r="BOX147" s="263"/>
      <c r="BOY147" s="263"/>
      <c r="BOZ147" s="263"/>
      <c r="BPA147" s="263"/>
      <c r="BPB147" s="263"/>
      <c r="BPC147" s="263"/>
      <c r="BPD147" s="263"/>
      <c r="BPE147" s="263"/>
      <c r="BPF147" s="263"/>
      <c r="BPG147" s="263"/>
      <c r="BPH147" s="263"/>
      <c r="BPI147" s="263"/>
      <c r="BPJ147" s="263"/>
      <c r="BPK147" s="263"/>
      <c r="BPL147" s="263"/>
      <c r="BPM147" s="263"/>
      <c r="BPN147" s="263"/>
      <c r="BPO147" s="263"/>
      <c r="BPP147" s="263"/>
      <c r="BPQ147" s="263"/>
      <c r="BPR147" s="263"/>
      <c r="BPS147" s="263"/>
      <c r="BPT147" s="263"/>
      <c r="BPU147" s="263"/>
      <c r="BPV147" s="263"/>
      <c r="BPW147" s="263"/>
      <c r="BPX147" s="263"/>
      <c r="BPY147" s="263"/>
      <c r="BPZ147" s="263"/>
      <c r="BQA147" s="263"/>
      <c r="BQB147" s="263"/>
      <c r="BQC147" s="263"/>
      <c r="BQD147" s="263"/>
      <c r="BQE147" s="263"/>
      <c r="BQF147" s="263"/>
      <c r="BQG147" s="263"/>
      <c r="BQH147" s="263"/>
      <c r="BQI147" s="263"/>
      <c r="BQJ147" s="263"/>
      <c r="BQK147" s="263"/>
      <c r="BQL147" s="263"/>
      <c r="BQM147" s="263"/>
      <c r="BQN147" s="263"/>
      <c r="BQO147" s="263"/>
      <c r="BQP147" s="263"/>
      <c r="BQQ147" s="263"/>
      <c r="BQR147" s="263"/>
      <c r="BQS147" s="263"/>
      <c r="BQT147" s="263"/>
      <c r="BQU147" s="263"/>
      <c r="BQV147" s="263"/>
      <c r="BQW147" s="263"/>
      <c r="BQX147" s="263"/>
      <c r="BQY147" s="263"/>
      <c r="BQZ147" s="263"/>
      <c r="BRA147" s="263"/>
      <c r="BRB147" s="263"/>
      <c r="BRC147" s="263"/>
      <c r="BRD147" s="263"/>
      <c r="BRE147" s="263"/>
      <c r="BRF147" s="263"/>
      <c r="BRG147" s="263"/>
      <c r="BRH147" s="263"/>
      <c r="BRI147" s="263"/>
      <c r="BRJ147" s="263"/>
      <c r="BRK147" s="263"/>
      <c r="BRL147" s="263"/>
      <c r="BRM147" s="263"/>
      <c r="BRN147" s="263"/>
      <c r="BRO147" s="263"/>
      <c r="BRP147" s="263"/>
      <c r="BRQ147" s="263"/>
      <c r="BRR147" s="263"/>
      <c r="BRS147" s="263"/>
      <c r="BRT147" s="263"/>
      <c r="BRU147" s="263"/>
      <c r="BRV147" s="263"/>
      <c r="BRW147" s="263"/>
      <c r="BRX147" s="263"/>
      <c r="BRY147" s="263"/>
      <c r="BRZ147" s="263"/>
      <c r="BSA147" s="263"/>
      <c r="BSB147" s="263"/>
      <c r="BSC147" s="263"/>
      <c r="BSD147" s="263"/>
      <c r="BSE147" s="263"/>
      <c r="BSF147" s="263"/>
      <c r="BSG147" s="263"/>
      <c r="BSH147" s="263"/>
      <c r="BSI147" s="263"/>
      <c r="BSJ147" s="263"/>
      <c r="BSK147" s="263"/>
      <c r="BSL147" s="263"/>
      <c r="BSM147" s="263"/>
      <c r="BSN147" s="263"/>
      <c r="BSO147" s="263"/>
      <c r="BSP147" s="263"/>
      <c r="BSQ147" s="263"/>
      <c r="BSR147" s="263"/>
      <c r="BSS147" s="263"/>
      <c r="BST147" s="263"/>
      <c r="BSU147" s="263"/>
      <c r="BSV147" s="263"/>
      <c r="BSW147" s="263"/>
      <c r="BSX147" s="263"/>
      <c r="BSY147" s="263"/>
      <c r="BSZ147" s="263"/>
      <c r="BTA147" s="263"/>
      <c r="BTB147" s="263"/>
      <c r="BTC147" s="263"/>
      <c r="BTD147" s="263"/>
      <c r="BTE147" s="263"/>
      <c r="BTF147" s="263"/>
      <c r="BTG147" s="263"/>
      <c r="BTH147" s="263"/>
      <c r="BTI147" s="263"/>
      <c r="BTJ147" s="263"/>
      <c r="BTK147" s="263"/>
      <c r="BTL147" s="263"/>
      <c r="BTM147" s="263"/>
      <c r="BTN147" s="263"/>
      <c r="BTO147" s="263"/>
      <c r="BTP147" s="263"/>
      <c r="BTQ147" s="263"/>
      <c r="BTR147" s="263"/>
      <c r="BTS147" s="263"/>
      <c r="BTT147" s="263"/>
      <c r="BTU147" s="263"/>
      <c r="BTV147" s="263"/>
      <c r="BTW147" s="263"/>
      <c r="BTX147" s="263"/>
      <c r="BTY147" s="263"/>
      <c r="BTZ147" s="263"/>
      <c r="BUA147" s="263"/>
      <c r="BUB147" s="263"/>
      <c r="BUC147" s="263"/>
      <c r="BUD147" s="263"/>
      <c r="BUE147" s="263"/>
      <c r="BUF147" s="263"/>
      <c r="BUG147" s="263"/>
      <c r="BUH147" s="263"/>
      <c r="BUI147" s="263"/>
      <c r="BUJ147" s="263"/>
      <c r="BUK147" s="263"/>
      <c r="BUL147" s="263"/>
      <c r="BUM147" s="263"/>
      <c r="BUN147" s="263"/>
      <c r="BUO147" s="263"/>
      <c r="BUP147" s="263"/>
      <c r="BUQ147" s="263"/>
      <c r="BUR147" s="263"/>
      <c r="BUS147" s="263"/>
      <c r="BUT147" s="263"/>
      <c r="BUU147" s="263"/>
      <c r="BUV147" s="263"/>
      <c r="BUW147" s="263"/>
      <c r="BUX147" s="263"/>
      <c r="BUY147" s="263"/>
      <c r="BUZ147" s="263"/>
      <c r="BVA147" s="263"/>
      <c r="BVB147" s="263"/>
      <c r="BVC147" s="263"/>
      <c r="BVD147" s="263"/>
      <c r="BVE147" s="263"/>
      <c r="BVF147" s="263"/>
      <c r="BVG147" s="263"/>
      <c r="BVH147" s="263"/>
      <c r="BVI147" s="263"/>
      <c r="BVJ147" s="263"/>
      <c r="BVK147" s="263"/>
      <c r="BVL147" s="263"/>
      <c r="BVM147" s="263"/>
      <c r="BVN147" s="263"/>
      <c r="BVO147" s="263"/>
      <c r="BVP147" s="263"/>
      <c r="BVQ147" s="263"/>
      <c r="BVR147" s="263"/>
      <c r="BVS147" s="263"/>
      <c r="BVT147" s="263"/>
      <c r="BVU147" s="263"/>
      <c r="BVV147" s="263"/>
      <c r="BVW147" s="263"/>
      <c r="BVX147" s="263"/>
      <c r="BVY147" s="263"/>
      <c r="BVZ147" s="263"/>
      <c r="BWA147" s="263"/>
      <c r="BWB147" s="263"/>
      <c r="BWC147" s="263"/>
      <c r="BWD147" s="263"/>
      <c r="BWE147" s="263"/>
      <c r="BWF147" s="263"/>
      <c r="BWG147" s="263"/>
      <c r="BWH147" s="263"/>
      <c r="BWI147" s="263"/>
      <c r="BWJ147" s="263"/>
      <c r="BWK147" s="263"/>
      <c r="BWL147" s="263"/>
      <c r="BWM147" s="263"/>
      <c r="BWN147" s="263"/>
      <c r="BWO147" s="263"/>
      <c r="BWP147" s="263"/>
      <c r="BWQ147" s="263"/>
      <c r="BWR147" s="263"/>
      <c r="BWS147" s="263"/>
      <c r="BWT147" s="263"/>
      <c r="BWU147" s="263"/>
      <c r="BWV147" s="263"/>
      <c r="BWW147" s="263"/>
      <c r="BWX147" s="263"/>
      <c r="BWY147" s="263"/>
      <c r="BWZ147" s="263"/>
      <c r="BXA147" s="263"/>
      <c r="BXB147" s="263"/>
      <c r="BXC147" s="263"/>
      <c r="BXD147" s="263"/>
      <c r="BXE147" s="263"/>
      <c r="BXF147" s="263"/>
      <c r="BXG147" s="263"/>
      <c r="BXH147" s="263"/>
      <c r="BXI147" s="263"/>
      <c r="BXJ147" s="263"/>
      <c r="BXK147" s="263"/>
      <c r="BXL147" s="263"/>
      <c r="BXM147" s="263"/>
      <c r="BXN147" s="263"/>
      <c r="BXO147" s="263"/>
      <c r="BXP147" s="263"/>
      <c r="BXQ147" s="263"/>
      <c r="BXR147" s="263"/>
      <c r="BXS147" s="263"/>
      <c r="BXT147" s="263"/>
      <c r="BXU147" s="263"/>
      <c r="BXV147" s="263"/>
      <c r="BXW147" s="263"/>
      <c r="BXX147" s="263"/>
      <c r="BXY147" s="263"/>
      <c r="BXZ147" s="263"/>
      <c r="BYA147" s="263"/>
      <c r="BYB147" s="263"/>
      <c r="BYC147" s="263"/>
      <c r="BYD147" s="263"/>
      <c r="BYE147" s="263"/>
      <c r="BYF147" s="263"/>
      <c r="BYG147" s="263"/>
      <c r="BYH147" s="263"/>
      <c r="BYI147" s="263"/>
      <c r="BYJ147" s="263"/>
      <c r="BYK147" s="263"/>
      <c r="BYL147" s="263"/>
      <c r="BYM147" s="263"/>
      <c r="BYN147" s="263"/>
      <c r="BYO147" s="263"/>
      <c r="BYP147" s="263"/>
      <c r="BYQ147" s="263"/>
      <c r="BYR147" s="263"/>
      <c r="BYS147" s="263"/>
      <c r="BYT147" s="263"/>
      <c r="BYU147" s="263"/>
      <c r="BYV147" s="263"/>
      <c r="BYW147" s="263"/>
      <c r="BYX147" s="263"/>
      <c r="BYY147" s="263"/>
      <c r="BYZ147" s="263"/>
      <c r="BZA147" s="263"/>
      <c r="BZB147" s="263"/>
      <c r="BZC147" s="263"/>
      <c r="BZD147" s="263"/>
      <c r="BZE147" s="263"/>
      <c r="BZF147" s="263"/>
      <c r="BZG147" s="263"/>
      <c r="BZH147" s="263"/>
      <c r="BZI147" s="263"/>
      <c r="BZJ147" s="263"/>
      <c r="BZK147" s="263"/>
      <c r="BZL147" s="263"/>
      <c r="BZM147" s="263"/>
      <c r="BZN147" s="263"/>
      <c r="BZO147" s="263"/>
      <c r="BZP147" s="263"/>
      <c r="BZQ147" s="263"/>
      <c r="BZR147" s="263"/>
      <c r="BZS147" s="263"/>
      <c r="BZT147" s="263"/>
      <c r="BZU147" s="263"/>
      <c r="BZV147" s="263"/>
      <c r="BZW147" s="263"/>
      <c r="BZX147" s="263"/>
      <c r="BZY147" s="263"/>
      <c r="BZZ147" s="263"/>
      <c r="CAA147" s="263"/>
      <c r="CAB147" s="263"/>
      <c r="CAC147" s="263"/>
      <c r="CAD147" s="263"/>
      <c r="CAE147" s="263"/>
      <c r="CAF147" s="263"/>
      <c r="CAG147" s="263"/>
      <c r="CAH147" s="263"/>
      <c r="CAI147" s="263"/>
      <c r="CAJ147" s="263"/>
      <c r="CAK147" s="263"/>
      <c r="CAL147" s="263"/>
      <c r="CAM147" s="263"/>
      <c r="CAN147" s="263"/>
      <c r="CAO147" s="263"/>
      <c r="CAP147" s="263"/>
      <c r="CAQ147" s="263"/>
      <c r="CAR147" s="263"/>
      <c r="CAS147" s="263"/>
      <c r="CAT147" s="263"/>
      <c r="CAU147" s="263"/>
      <c r="CAV147" s="263"/>
      <c r="CAW147" s="263"/>
      <c r="CAX147" s="263"/>
      <c r="CAY147" s="263"/>
      <c r="CAZ147" s="263"/>
      <c r="CBA147" s="263"/>
      <c r="CBB147" s="263"/>
      <c r="CBC147" s="263"/>
      <c r="CBD147" s="263"/>
      <c r="CBE147" s="263"/>
      <c r="CBF147" s="263"/>
      <c r="CBG147" s="263"/>
      <c r="CBH147" s="263"/>
      <c r="CBI147" s="263"/>
      <c r="CBJ147" s="263"/>
      <c r="CBK147" s="263"/>
      <c r="CBL147" s="263"/>
      <c r="CBM147" s="263"/>
      <c r="CBN147" s="263"/>
      <c r="CBO147" s="263"/>
      <c r="CBP147" s="263"/>
      <c r="CBQ147" s="263"/>
      <c r="CBR147" s="263"/>
      <c r="CBS147" s="263"/>
      <c r="CBT147" s="263"/>
      <c r="CBU147" s="263"/>
      <c r="CBV147" s="263"/>
      <c r="CBW147" s="263"/>
      <c r="CBX147" s="263"/>
      <c r="CBY147" s="263"/>
      <c r="CBZ147" s="263"/>
      <c r="CCA147" s="263"/>
      <c r="CCB147" s="263"/>
      <c r="CCC147" s="263"/>
      <c r="CCD147" s="263"/>
      <c r="CCE147" s="263"/>
      <c r="CCF147" s="263"/>
      <c r="CCG147" s="263"/>
      <c r="CCH147" s="263"/>
      <c r="CCI147" s="263"/>
      <c r="CCJ147" s="263"/>
      <c r="CCK147" s="263"/>
      <c r="CCL147" s="263"/>
      <c r="CCM147" s="263"/>
      <c r="CCN147" s="263"/>
      <c r="CCO147" s="263"/>
      <c r="CCP147" s="263"/>
      <c r="CCQ147" s="263"/>
      <c r="CCR147" s="263"/>
      <c r="CCS147" s="263"/>
      <c r="CCT147" s="263"/>
      <c r="CCU147" s="263"/>
      <c r="CCV147" s="263"/>
      <c r="CCW147" s="263"/>
      <c r="CCX147" s="263"/>
      <c r="CCY147" s="263"/>
      <c r="CCZ147" s="263"/>
      <c r="CDA147" s="263"/>
      <c r="CDB147" s="263"/>
      <c r="CDC147" s="263"/>
      <c r="CDD147" s="263"/>
      <c r="CDE147" s="263"/>
      <c r="CDF147" s="263"/>
      <c r="CDG147" s="263"/>
      <c r="CDH147" s="263"/>
      <c r="CDI147" s="263"/>
      <c r="CDJ147" s="263"/>
      <c r="CDK147" s="263"/>
      <c r="CDL147" s="263"/>
      <c r="CDM147" s="263"/>
      <c r="CDN147" s="263"/>
      <c r="CDO147" s="263"/>
      <c r="CDP147" s="263"/>
      <c r="CDQ147" s="263"/>
      <c r="CDR147" s="263"/>
      <c r="CDS147" s="263"/>
      <c r="CDT147" s="263"/>
      <c r="CDU147" s="263"/>
      <c r="CDV147" s="263"/>
      <c r="CDW147" s="263"/>
      <c r="CDX147" s="263"/>
      <c r="CDY147" s="263"/>
      <c r="CDZ147" s="263"/>
      <c r="CEA147" s="263"/>
      <c r="CEB147" s="263"/>
      <c r="CEC147" s="263"/>
      <c r="CED147" s="263"/>
      <c r="CEE147" s="263"/>
      <c r="CEF147" s="263"/>
      <c r="CEG147" s="263"/>
      <c r="CEH147" s="263"/>
      <c r="CEI147" s="263"/>
      <c r="CEJ147" s="263"/>
      <c r="CEK147" s="263"/>
      <c r="CEL147" s="263"/>
      <c r="CEM147" s="263"/>
      <c r="CEN147" s="263"/>
      <c r="CEO147" s="263"/>
      <c r="CEP147" s="263"/>
      <c r="CEQ147" s="263"/>
      <c r="CER147" s="263"/>
      <c r="CES147" s="263"/>
      <c r="CET147" s="263"/>
      <c r="CEU147" s="263"/>
      <c r="CEV147" s="263"/>
      <c r="CEW147" s="263"/>
      <c r="CEX147" s="263"/>
      <c r="CEY147" s="263"/>
      <c r="CEZ147" s="263"/>
      <c r="CFA147" s="263"/>
      <c r="CFB147" s="263"/>
      <c r="CFC147" s="263"/>
      <c r="CFD147" s="263"/>
      <c r="CFE147" s="263"/>
      <c r="CFF147" s="263"/>
      <c r="CFG147" s="263"/>
      <c r="CFH147" s="263"/>
      <c r="CFI147" s="263"/>
      <c r="CFJ147" s="263"/>
      <c r="CFK147" s="263"/>
      <c r="CFL147" s="263"/>
      <c r="CFM147" s="263"/>
      <c r="CFN147" s="263"/>
      <c r="CFO147" s="263"/>
      <c r="CFP147" s="263"/>
      <c r="CFQ147" s="263"/>
      <c r="CFR147" s="263"/>
      <c r="CFS147" s="263"/>
      <c r="CFT147" s="263"/>
      <c r="CFU147" s="263"/>
      <c r="CFV147" s="263"/>
      <c r="CFW147" s="263"/>
      <c r="CFX147" s="263"/>
      <c r="CFY147" s="263"/>
      <c r="CFZ147" s="263"/>
      <c r="CGA147" s="263"/>
      <c r="CGB147" s="263"/>
      <c r="CGC147" s="263"/>
      <c r="CGD147" s="263"/>
      <c r="CGE147" s="263"/>
      <c r="CGF147" s="263"/>
      <c r="CGG147" s="263"/>
      <c r="CGH147" s="263"/>
      <c r="CGI147" s="263"/>
      <c r="CGJ147" s="263"/>
      <c r="CGK147" s="263"/>
      <c r="CGL147" s="263"/>
      <c r="CGM147" s="263"/>
      <c r="CGN147" s="263"/>
      <c r="CGO147" s="263"/>
      <c r="CGP147" s="263"/>
      <c r="CGQ147" s="263"/>
      <c r="CGR147" s="263"/>
      <c r="CGS147" s="263"/>
      <c r="CGT147" s="263"/>
      <c r="CGU147" s="263"/>
      <c r="CGV147" s="263"/>
      <c r="CGW147" s="263"/>
      <c r="CGX147" s="263"/>
      <c r="CGY147" s="263"/>
      <c r="CGZ147" s="263"/>
      <c r="CHA147" s="263"/>
      <c r="CHB147" s="263"/>
      <c r="CHC147" s="263"/>
      <c r="CHD147" s="263"/>
      <c r="CHE147" s="263"/>
      <c r="CHF147" s="263"/>
      <c r="CHG147" s="263"/>
      <c r="CHH147" s="263"/>
      <c r="CHI147" s="263"/>
      <c r="CHJ147" s="263"/>
      <c r="CHK147" s="263"/>
      <c r="CHL147" s="263"/>
      <c r="CHM147" s="263"/>
      <c r="CHN147" s="263"/>
      <c r="CHO147" s="263"/>
      <c r="CHP147" s="263"/>
      <c r="CHQ147" s="263"/>
      <c r="CHR147" s="263"/>
      <c r="CHS147" s="263"/>
      <c r="CHT147" s="263"/>
      <c r="CHU147" s="263"/>
      <c r="CHV147" s="263"/>
      <c r="CHW147" s="263"/>
      <c r="CHX147" s="263"/>
      <c r="CHY147" s="263"/>
      <c r="CHZ147" s="263"/>
      <c r="CIA147" s="263"/>
      <c r="CIB147" s="263"/>
      <c r="CIC147" s="263"/>
      <c r="CID147" s="263"/>
      <c r="CIE147" s="263"/>
      <c r="CIF147" s="263"/>
      <c r="CIG147" s="263"/>
      <c r="CIH147" s="263"/>
      <c r="CII147" s="263"/>
      <c r="CIJ147" s="263"/>
      <c r="CIK147" s="263"/>
      <c r="CIL147" s="263"/>
      <c r="CIM147" s="263"/>
      <c r="CIN147" s="263"/>
      <c r="CIO147" s="263"/>
      <c r="CIP147" s="263"/>
      <c r="CIQ147" s="263"/>
      <c r="CIR147" s="263"/>
      <c r="CIS147" s="263"/>
      <c r="CIT147" s="263"/>
      <c r="CIU147" s="263"/>
      <c r="CIV147" s="263"/>
      <c r="CIW147" s="263"/>
      <c r="CIX147" s="263"/>
      <c r="CIY147" s="263"/>
      <c r="CIZ147" s="263"/>
      <c r="CJA147" s="263"/>
      <c r="CJB147" s="263"/>
      <c r="CJC147" s="263"/>
      <c r="CJD147" s="263"/>
      <c r="CJE147" s="263"/>
      <c r="CJF147" s="263"/>
      <c r="CJG147" s="263"/>
      <c r="CJH147" s="263"/>
      <c r="CJI147" s="263"/>
      <c r="CJJ147" s="263"/>
      <c r="CJK147" s="263"/>
      <c r="CJL147" s="263"/>
      <c r="CJM147" s="263"/>
      <c r="CJN147" s="263"/>
      <c r="CJO147" s="263"/>
      <c r="CJP147" s="263"/>
      <c r="CJQ147" s="263"/>
      <c r="CJR147" s="263"/>
      <c r="CJS147" s="263"/>
      <c r="CJT147" s="263"/>
      <c r="CJU147" s="263"/>
      <c r="CJV147" s="263"/>
      <c r="CJW147" s="263"/>
      <c r="CJX147" s="263"/>
      <c r="CJY147" s="263"/>
      <c r="CJZ147" s="263"/>
      <c r="CKA147" s="263"/>
      <c r="CKB147" s="263"/>
      <c r="CKC147" s="263"/>
      <c r="CKD147" s="263"/>
      <c r="CKE147" s="263"/>
      <c r="CKF147" s="263"/>
      <c r="CKG147" s="263"/>
      <c r="CKH147" s="263"/>
      <c r="CKI147" s="263"/>
      <c r="CKJ147" s="263"/>
      <c r="CKK147" s="263"/>
      <c r="CKL147" s="263"/>
      <c r="CKM147" s="263"/>
      <c r="CKN147" s="263"/>
      <c r="CKO147" s="263"/>
      <c r="CKP147" s="263"/>
      <c r="CKQ147" s="263"/>
      <c r="CKR147" s="263"/>
      <c r="CKS147" s="263"/>
      <c r="CKT147" s="263"/>
      <c r="CKU147" s="263"/>
      <c r="CKV147" s="263"/>
      <c r="CKW147" s="263"/>
      <c r="CKX147" s="263"/>
      <c r="CKY147" s="263"/>
      <c r="CKZ147" s="263"/>
      <c r="CLA147" s="263"/>
      <c r="CLB147" s="263"/>
      <c r="CLC147" s="263"/>
      <c r="CLD147" s="263"/>
      <c r="CLE147" s="263"/>
      <c r="CLF147" s="263"/>
      <c r="CLG147" s="263"/>
      <c r="CLH147" s="263"/>
      <c r="CLI147" s="263"/>
      <c r="CLJ147" s="263"/>
      <c r="CLK147" s="263"/>
      <c r="CLL147" s="263"/>
      <c r="CLM147" s="263"/>
      <c r="CLN147" s="263"/>
      <c r="CLO147" s="263"/>
      <c r="CLP147" s="263"/>
      <c r="CLQ147" s="263"/>
      <c r="CLR147" s="263"/>
      <c r="CLS147" s="263"/>
      <c r="CLT147" s="263"/>
      <c r="CLU147" s="263"/>
      <c r="CLV147" s="263"/>
      <c r="CLW147" s="263"/>
      <c r="CLX147" s="263"/>
      <c r="CLY147" s="263"/>
      <c r="CLZ147" s="263"/>
      <c r="CMA147" s="263"/>
      <c r="CMB147" s="263"/>
      <c r="CMC147" s="263"/>
      <c r="CMD147" s="263"/>
      <c r="CME147" s="263"/>
      <c r="CMF147" s="263"/>
      <c r="CMG147" s="263"/>
      <c r="CMH147" s="263"/>
      <c r="CMI147" s="263"/>
      <c r="CMJ147" s="263"/>
      <c r="CMK147" s="263"/>
      <c r="CML147" s="263"/>
      <c r="CMM147" s="263"/>
      <c r="CMN147" s="263"/>
      <c r="CMO147" s="263"/>
      <c r="CMP147" s="263"/>
      <c r="CMQ147" s="263"/>
      <c r="CMR147" s="263"/>
      <c r="CMS147" s="263"/>
      <c r="CMT147" s="263"/>
      <c r="CMU147" s="263"/>
      <c r="CMV147" s="263"/>
      <c r="CMW147" s="263"/>
      <c r="CMX147" s="263"/>
      <c r="CMY147" s="263"/>
      <c r="CMZ147" s="263"/>
      <c r="CNA147" s="263"/>
      <c r="CNB147" s="263"/>
      <c r="CNC147" s="263"/>
      <c r="CND147" s="263"/>
      <c r="CNE147" s="263"/>
      <c r="CNF147" s="263"/>
      <c r="CNG147" s="263"/>
      <c r="CNH147" s="263"/>
      <c r="CNI147" s="263"/>
      <c r="CNJ147" s="263"/>
      <c r="CNK147" s="263"/>
      <c r="CNL147" s="263"/>
      <c r="CNM147" s="263"/>
      <c r="CNN147" s="263"/>
      <c r="CNO147" s="263"/>
      <c r="CNP147" s="263"/>
      <c r="CNQ147" s="263"/>
      <c r="CNR147" s="263"/>
      <c r="CNS147" s="263"/>
      <c r="CNT147" s="263"/>
      <c r="CNU147" s="263"/>
      <c r="CNV147" s="263"/>
      <c r="CNW147" s="263"/>
      <c r="CNX147" s="263"/>
      <c r="CNY147" s="263"/>
      <c r="CNZ147" s="263"/>
      <c r="COA147" s="263"/>
      <c r="COB147" s="263"/>
      <c r="COC147" s="263"/>
      <c r="COD147" s="263"/>
      <c r="COE147" s="263"/>
      <c r="COF147" s="263"/>
      <c r="COG147" s="263"/>
      <c r="COH147" s="263"/>
      <c r="COI147" s="263"/>
      <c r="COJ147" s="263"/>
      <c r="COK147" s="263"/>
      <c r="COL147" s="263"/>
      <c r="COM147" s="263"/>
      <c r="CON147" s="263"/>
      <c r="COO147" s="263"/>
      <c r="COP147" s="263"/>
      <c r="COQ147" s="263"/>
      <c r="COR147" s="263"/>
      <c r="COS147" s="263"/>
      <c r="COT147" s="263"/>
      <c r="COU147" s="263"/>
      <c r="COV147" s="263"/>
      <c r="COW147" s="263"/>
      <c r="COX147" s="263"/>
      <c r="COY147" s="263"/>
      <c r="COZ147" s="263"/>
      <c r="CPA147" s="263"/>
      <c r="CPB147" s="263"/>
      <c r="CPC147" s="263"/>
      <c r="CPD147" s="263"/>
      <c r="CPE147" s="263"/>
      <c r="CPF147" s="263"/>
      <c r="CPG147" s="263"/>
      <c r="CPH147" s="263"/>
      <c r="CPI147" s="263"/>
      <c r="CPJ147" s="263"/>
      <c r="CPK147" s="263"/>
      <c r="CPL147" s="263"/>
      <c r="CPM147" s="263"/>
      <c r="CPN147" s="263"/>
      <c r="CPO147" s="263"/>
      <c r="CPP147" s="263"/>
      <c r="CPQ147" s="263"/>
      <c r="CPR147" s="263"/>
      <c r="CPS147" s="263"/>
      <c r="CPT147" s="263"/>
      <c r="CPU147" s="263"/>
      <c r="CPV147" s="263"/>
      <c r="CPW147" s="263"/>
      <c r="CPX147" s="263"/>
      <c r="CPY147" s="263"/>
      <c r="CPZ147" s="263"/>
      <c r="CQA147" s="263"/>
      <c r="CQB147" s="263"/>
      <c r="CQC147" s="263"/>
      <c r="CQD147" s="263"/>
      <c r="CQE147" s="263"/>
      <c r="CQF147" s="263"/>
      <c r="CQG147" s="263"/>
      <c r="CQH147" s="263"/>
      <c r="CQI147" s="263"/>
      <c r="CQJ147" s="263"/>
      <c r="CQK147" s="263"/>
      <c r="CQL147" s="263"/>
      <c r="CQM147" s="263"/>
      <c r="CQN147" s="263"/>
      <c r="CQO147" s="263"/>
      <c r="CQP147" s="263"/>
      <c r="CQQ147" s="263"/>
      <c r="CQR147" s="263"/>
      <c r="CQS147" s="263"/>
      <c r="CQT147" s="263"/>
      <c r="CQU147" s="263"/>
      <c r="CQV147" s="263"/>
      <c r="CQW147" s="263"/>
      <c r="CQX147" s="263"/>
      <c r="CQY147" s="263"/>
      <c r="CQZ147" s="263"/>
      <c r="CRA147" s="263"/>
      <c r="CRB147" s="263"/>
      <c r="CRC147" s="263"/>
      <c r="CRD147" s="263"/>
      <c r="CRE147" s="263"/>
      <c r="CRF147" s="263"/>
      <c r="CRG147" s="263"/>
      <c r="CRH147" s="263"/>
      <c r="CRI147" s="263"/>
      <c r="CRJ147" s="263"/>
      <c r="CRK147" s="263"/>
      <c r="CRL147" s="263"/>
      <c r="CRM147" s="263"/>
      <c r="CRN147" s="263"/>
      <c r="CRO147" s="263"/>
      <c r="CRP147" s="263"/>
      <c r="CRQ147" s="263"/>
      <c r="CRR147" s="263"/>
      <c r="CRS147" s="263"/>
      <c r="CRT147" s="263"/>
      <c r="CRU147" s="263"/>
      <c r="CRV147" s="263"/>
      <c r="CRW147" s="263"/>
      <c r="CRX147" s="263"/>
      <c r="CRY147" s="263"/>
      <c r="CRZ147" s="263"/>
      <c r="CSA147" s="263"/>
      <c r="CSB147" s="263"/>
      <c r="CSC147" s="263"/>
      <c r="CSD147" s="263"/>
      <c r="CSE147" s="263"/>
      <c r="CSF147" s="263"/>
      <c r="CSG147" s="263"/>
      <c r="CSH147" s="263"/>
      <c r="CSI147" s="263"/>
      <c r="CSJ147" s="263"/>
      <c r="CSK147" s="263"/>
      <c r="CSL147" s="263"/>
      <c r="CSM147" s="263"/>
      <c r="CSN147" s="263"/>
      <c r="CSO147" s="263"/>
      <c r="CSP147" s="263"/>
      <c r="CSQ147" s="263"/>
      <c r="CSR147" s="263"/>
      <c r="CSS147" s="263"/>
      <c r="CST147" s="263"/>
      <c r="CSU147" s="263"/>
      <c r="CSV147" s="263"/>
      <c r="CSW147" s="263"/>
      <c r="CSX147" s="263"/>
      <c r="CSY147" s="263"/>
      <c r="CSZ147" s="263"/>
      <c r="CTA147" s="263"/>
      <c r="CTB147" s="263"/>
      <c r="CTC147" s="263"/>
      <c r="CTD147" s="263"/>
      <c r="CTE147" s="263"/>
      <c r="CTF147" s="263"/>
      <c r="CTG147" s="263"/>
      <c r="CTH147" s="263"/>
      <c r="CTI147" s="263"/>
      <c r="CTJ147" s="263"/>
      <c r="CTK147" s="263"/>
      <c r="CTL147" s="263"/>
      <c r="CTM147" s="263"/>
      <c r="CTN147" s="263"/>
      <c r="CTO147" s="263"/>
      <c r="CTP147" s="263"/>
      <c r="CTQ147" s="263"/>
      <c r="CTR147" s="263"/>
      <c r="CTS147" s="263"/>
      <c r="CTT147" s="263"/>
      <c r="CTU147" s="263"/>
      <c r="CTV147" s="263"/>
      <c r="CTW147" s="263"/>
      <c r="CTX147" s="263"/>
      <c r="CTY147" s="263"/>
      <c r="CTZ147" s="263"/>
      <c r="CUA147" s="263"/>
      <c r="CUB147" s="263"/>
      <c r="CUC147" s="263"/>
      <c r="CUD147" s="263"/>
      <c r="CUE147" s="263"/>
      <c r="CUF147" s="263"/>
      <c r="CUG147" s="263"/>
      <c r="CUH147" s="263"/>
      <c r="CUI147" s="263"/>
      <c r="CUJ147" s="263"/>
      <c r="CUK147" s="263"/>
      <c r="CUL147" s="263"/>
      <c r="CUM147" s="263"/>
      <c r="CUN147" s="263"/>
      <c r="CUO147" s="263"/>
      <c r="CUP147" s="263"/>
      <c r="CUQ147" s="263"/>
      <c r="CUR147" s="263"/>
      <c r="CUS147" s="263"/>
      <c r="CUT147" s="263"/>
      <c r="CUU147" s="263"/>
      <c r="CUV147" s="263"/>
      <c r="CUW147" s="263"/>
      <c r="CUX147" s="263"/>
      <c r="CUY147" s="263"/>
      <c r="CUZ147" s="263"/>
      <c r="CVA147" s="263"/>
      <c r="CVB147" s="263"/>
      <c r="CVC147" s="263"/>
      <c r="CVD147" s="263"/>
      <c r="CVE147" s="263"/>
      <c r="CVF147" s="263"/>
      <c r="CVG147" s="263"/>
      <c r="CVH147" s="263"/>
      <c r="CVI147" s="263"/>
      <c r="CVJ147" s="263"/>
      <c r="CVK147" s="263"/>
      <c r="CVL147" s="263"/>
      <c r="CVM147" s="263"/>
      <c r="CVN147" s="263"/>
      <c r="CVO147" s="263"/>
      <c r="CVP147" s="263"/>
      <c r="CVQ147" s="263"/>
      <c r="CVR147" s="263"/>
      <c r="CVS147" s="263"/>
      <c r="CVT147" s="263"/>
      <c r="CVU147" s="263"/>
      <c r="CVV147" s="263"/>
      <c r="CVW147" s="263"/>
      <c r="CVX147" s="263"/>
      <c r="CVY147" s="263"/>
      <c r="CVZ147" s="263"/>
      <c r="CWA147" s="263"/>
      <c r="CWB147" s="263"/>
      <c r="CWC147" s="263"/>
      <c r="CWD147" s="263"/>
      <c r="CWE147" s="263"/>
      <c r="CWF147" s="263"/>
      <c r="CWG147" s="263"/>
      <c r="CWH147" s="263"/>
      <c r="CWI147" s="263"/>
      <c r="CWJ147" s="263"/>
      <c r="CWK147" s="263"/>
      <c r="CWL147" s="263"/>
      <c r="CWM147" s="263"/>
      <c r="CWN147" s="263"/>
      <c r="CWO147" s="263"/>
      <c r="CWP147" s="263"/>
      <c r="CWQ147" s="263"/>
      <c r="CWR147" s="263"/>
      <c r="CWS147" s="263"/>
      <c r="CWT147" s="263"/>
      <c r="CWU147" s="263"/>
      <c r="CWV147" s="263"/>
      <c r="CWW147" s="263"/>
      <c r="CWX147" s="263"/>
      <c r="CWY147" s="263"/>
      <c r="CWZ147" s="263"/>
      <c r="CXA147" s="263"/>
      <c r="CXB147" s="263"/>
      <c r="CXC147" s="263"/>
      <c r="CXD147" s="263"/>
      <c r="CXE147" s="263"/>
      <c r="CXF147" s="263"/>
      <c r="CXG147" s="263"/>
      <c r="CXH147" s="263"/>
      <c r="CXI147" s="263"/>
      <c r="CXJ147" s="263"/>
      <c r="CXK147" s="263"/>
      <c r="CXL147" s="263"/>
      <c r="CXM147" s="263"/>
      <c r="CXN147" s="263"/>
      <c r="CXO147" s="263"/>
      <c r="CXP147" s="263"/>
      <c r="CXQ147" s="263"/>
      <c r="CXR147" s="263"/>
      <c r="CXS147" s="263"/>
      <c r="CXT147" s="263"/>
      <c r="CXU147" s="263"/>
      <c r="CXV147" s="263"/>
      <c r="CXW147" s="263"/>
      <c r="CXX147" s="263"/>
      <c r="CXY147" s="263"/>
      <c r="CXZ147" s="263"/>
      <c r="CYA147" s="263"/>
      <c r="CYB147" s="263"/>
      <c r="CYC147" s="263"/>
      <c r="CYD147" s="263"/>
      <c r="CYE147" s="263"/>
      <c r="CYF147" s="263"/>
      <c r="CYG147" s="263"/>
      <c r="CYH147" s="263"/>
      <c r="CYI147" s="263"/>
      <c r="CYJ147" s="263"/>
      <c r="CYK147" s="263"/>
      <c r="CYL147" s="263"/>
      <c r="CYM147" s="263"/>
      <c r="CYN147" s="263"/>
      <c r="CYO147" s="263"/>
      <c r="CYP147" s="263"/>
      <c r="CYQ147" s="263"/>
      <c r="CYR147" s="263"/>
      <c r="CYS147" s="263"/>
      <c r="CYT147" s="263"/>
      <c r="CYU147" s="263"/>
      <c r="CYV147" s="263"/>
      <c r="CYW147" s="263"/>
      <c r="CYX147" s="263"/>
      <c r="CYY147" s="263"/>
      <c r="CYZ147" s="263"/>
      <c r="CZA147" s="263"/>
      <c r="CZB147" s="263"/>
      <c r="CZC147" s="263"/>
      <c r="CZD147" s="263"/>
      <c r="CZE147" s="263"/>
      <c r="CZF147" s="263"/>
      <c r="CZG147" s="263"/>
      <c r="CZH147" s="263"/>
      <c r="CZI147" s="263"/>
      <c r="CZJ147" s="263"/>
      <c r="CZK147" s="263"/>
      <c r="CZL147" s="263"/>
      <c r="CZM147" s="263"/>
      <c r="CZN147" s="263"/>
      <c r="CZO147" s="263"/>
      <c r="CZP147" s="263"/>
      <c r="CZQ147" s="263"/>
      <c r="CZR147" s="263"/>
      <c r="CZS147" s="263"/>
      <c r="CZT147" s="263"/>
      <c r="CZU147" s="263"/>
      <c r="CZV147" s="263"/>
      <c r="CZW147" s="263"/>
      <c r="CZX147" s="263"/>
      <c r="CZY147" s="263"/>
      <c r="CZZ147" s="263"/>
      <c r="DAA147" s="263"/>
      <c r="DAB147" s="263"/>
      <c r="DAC147" s="263"/>
      <c r="DAD147" s="263"/>
      <c r="DAE147" s="263"/>
      <c r="DAF147" s="263"/>
      <c r="DAG147" s="263"/>
      <c r="DAH147" s="263"/>
      <c r="DAI147" s="263"/>
      <c r="DAJ147" s="263"/>
      <c r="DAK147" s="263"/>
      <c r="DAL147" s="263"/>
      <c r="DAM147" s="263"/>
      <c r="DAN147" s="263"/>
      <c r="DAO147" s="263"/>
      <c r="DAP147" s="263"/>
      <c r="DAQ147" s="263"/>
      <c r="DAR147" s="263"/>
      <c r="DAS147" s="263"/>
      <c r="DAT147" s="263"/>
      <c r="DAU147" s="263"/>
      <c r="DAV147" s="263"/>
      <c r="DAW147" s="263"/>
      <c r="DAX147" s="263"/>
      <c r="DAY147" s="263"/>
      <c r="DAZ147" s="263"/>
      <c r="DBA147" s="263"/>
      <c r="DBB147" s="263"/>
      <c r="DBC147" s="263"/>
      <c r="DBD147" s="263"/>
      <c r="DBE147" s="263"/>
      <c r="DBF147" s="263"/>
      <c r="DBG147" s="263"/>
      <c r="DBH147" s="263"/>
      <c r="DBI147" s="263"/>
      <c r="DBJ147" s="263"/>
      <c r="DBK147" s="263"/>
      <c r="DBL147" s="263"/>
      <c r="DBM147" s="263"/>
      <c r="DBN147" s="263"/>
      <c r="DBO147" s="263"/>
      <c r="DBP147" s="263"/>
      <c r="DBQ147" s="263"/>
      <c r="DBR147" s="263"/>
      <c r="DBS147" s="263"/>
      <c r="DBT147" s="263"/>
      <c r="DBU147" s="263"/>
      <c r="DBV147" s="263"/>
      <c r="DBW147" s="263"/>
      <c r="DBX147" s="263"/>
      <c r="DBY147" s="263"/>
      <c r="DBZ147" s="263"/>
      <c r="DCA147" s="263"/>
      <c r="DCB147" s="263"/>
      <c r="DCC147" s="263"/>
      <c r="DCD147" s="263"/>
      <c r="DCE147" s="263"/>
      <c r="DCF147" s="263"/>
      <c r="DCG147" s="263"/>
      <c r="DCH147" s="263"/>
      <c r="DCI147" s="263"/>
      <c r="DCJ147" s="263"/>
      <c r="DCK147" s="263"/>
      <c r="DCL147" s="263"/>
      <c r="DCM147" s="263"/>
      <c r="DCN147" s="263"/>
      <c r="DCO147" s="263"/>
      <c r="DCP147" s="263"/>
      <c r="DCQ147" s="263"/>
      <c r="DCR147" s="263"/>
      <c r="DCS147" s="263"/>
      <c r="DCT147" s="263"/>
      <c r="DCU147" s="263"/>
      <c r="DCV147" s="263"/>
      <c r="DCW147" s="263"/>
      <c r="DCX147" s="263"/>
      <c r="DCY147" s="263"/>
      <c r="DCZ147" s="263"/>
      <c r="DDA147" s="263"/>
      <c r="DDB147" s="263"/>
      <c r="DDC147" s="263"/>
      <c r="DDD147" s="263"/>
      <c r="DDE147" s="263"/>
      <c r="DDF147" s="263"/>
      <c r="DDG147" s="263"/>
      <c r="DDH147" s="263"/>
      <c r="DDI147" s="263"/>
      <c r="DDJ147" s="263"/>
      <c r="DDK147" s="263"/>
      <c r="DDL147" s="263"/>
      <c r="DDM147" s="263"/>
      <c r="DDN147" s="263"/>
      <c r="DDO147" s="263"/>
      <c r="DDP147" s="263"/>
      <c r="DDQ147" s="263"/>
      <c r="DDR147" s="263"/>
      <c r="DDS147" s="263"/>
      <c r="DDT147" s="263"/>
      <c r="DDU147" s="263"/>
      <c r="DDV147" s="263"/>
      <c r="DDW147" s="263"/>
      <c r="DDX147" s="263"/>
      <c r="DDY147" s="263"/>
      <c r="DDZ147" s="263"/>
      <c r="DEA147" s="263"/>
      <c r="DEB147" s="263"/>
      <c r="DEC147" s="263"/>
      <c r="DED147" s="263"/>
      <c r="DEE147" s="263"/>
      <c r="DEF147" s="263"/>
      <c r="DEG147" s="263"/>
      <c r="DEH147" s="263"/>
      <c r="DEI147" s="263"/>
      <c r="DEJ147" s="263"/>
      <c r="DEK147" s="263"/>
      <c r="DEL147" s="263"/>
      <c r="DEM147" s="263"/>
      <c r="DEN147" s="263"/>
      <c r="DEO147" s="263"/>
      <c r="DEP147" s="263"/>
      <c r="DEQ147" s="263"/>
      <c r="DER147" s="263"/>
      <c r="DES147" s="263"/>
      <c r="DET147" s="263"/>
      <c r="DEU147" s="263"/>
      <c r="DEV147" s="263"/>
      <c r="DEW147" s="263"/>
      <c r="DEX147" s="263"/>
      <c r="DEY147" s="263"/>
      <c r="DEZ147" s="263"/>
      <c r="DFA147" s="263"/>
      <c r="DFB147" s="263"/>
      <c r="DFC147" s="263"/>
      <c r="DFD147" s="263"/>
      <c r="DFE147" s="263"/>
      <c r="DFF147" s="263"/>
      <c r="DFG147" s="263"/>
      <c r="DFH147" s="263"/>
      <c r="DFI147" s="263"/>
      <c r="DFJ147" s="263"/>
      <c r="DFK147" s="263"/>
      <c r="DFL147" s="263"/>
      <c r="DFM147" s="263"/>
      <c r="DFN147" s="263"/>
      <c r="DFO147" s="263"/>
      <c r="DFP147" s="263"/>
      <c r="DFQ147" s="263"/>
      <c r="DFR147" s="263"/>
      <c r="DFS147" s="263"/>
      <c r="DFT147" s="263"/>
      <c r="DFU147" s="263"/>
      <c r="DFV147" s="263"/>
      <c r="DFW147" s="263"/>
      <c r="DFX147" s="263"/>
      <c r="DFY147" s="263"/>
      <c r="DFZ147" s="263"/>
      <c r="DGA147" s="263"/>
      <c r="DGB147" s="263"/>
      <c r="DGC147" s="263"/>
      <c r="DGD147" s="263"/>
      <c r="DGE147" s="263"/>
      <c r="DGF147" s="263"/>
      <c r="DGG147" s="263"/>
      <c r="DGH147" s="263"/>
      <c r="DGI147" s="263"/>
      <c r="DGJ147" s="263"/>
      <c r="DGK147" s="263"/>
      <c r="DGL147" s="263"/>
      <c r="DGM147" s="263"/>
      <c r="DGN147" s="263"/>
      <c r="DGO147" s="263"/>
      <c r="DGP147" s="263"/>
      <c r="DGQ147" s="263"/>
      <c r="DGR147" s="263"/>
      <c r="DGS147" s="263"/>
      <c r="DGT147" s="263"/>
      <c r="DGU147" s="263"/>
      <c r="DGV147" s="263"/>
      <c r="DGW147" s="263"/>
      <c r="DGX147" s="263"/>
      <c r="DGY147" s="263"/>
      <c r="DGZ147" s="263"/>
      <c r="DHA147" s="263"/>
      <c r="DHB147" s="263"/>
      <c r="DHC147" s="263"/>
      <c r="DHD147" s="263"/>
      <c r="DHE147" s="263"/>
      <c r="DHF147" s="263"/>
      <c r="DHG147" s="263"/>
      <c r="DHH147" s="263"/>
      <c r="DHI147" s="263"/>
      <c r="DHJ147" s="263"/>
      <c r="DHK147" s="263"/>
      <c r="DHL147" s="263"/>
      <c r="DHM147" s="263"/>
      <c r="DHN147" s="263"/>
      <c r="DHO147" s="263"/>
      <c r="DHP147" s="263"/>
      <c r="DHQ147" s="263"/>
      <c r="DHR147" s="263"/>
      <c r="DHS147" s="263"/>
      <c r="DHT147" s="263"/>
      <c r="DHU147" s="263"/>
      <c r="DHV147" s="263"/>
      <c r="DHW147" s="263"/>
      <c r="DHX147" s="263"/>
      <c r="DHY147" s="263"/>
      <c r="DHZ147" s="263"/>
      <c r="DIA147" s="263"/>
      <c r="DIB147" s="263"/>
      <c r="DIC147" s="263"/>
      <c r="DID147" s="263"/>
      <c r="DIE147" s="263"/>
      <c r="DIF147" s="263"/>
      <c r="DIG147" s="263"/>
      <c r="DIH147" s="263"/>
      <c r="DII147" s="263"/>
      <c r="DIJ147" s="263"/>
      <c r="DIK147" s="263"/>
      <c r="DIL147" s="263"/>
      <c r="DIM147" s="263"/>
      <c r="DIN147" s="263"/>
      <c r="DIO147" s="263"/>
      <c r="DIP147" s="263"/>
      <c r="DIQ147" s="263"/>
      <c r="DIR147" s="263"/>
      <c r="DIS147" s="263"/>
      <c r="DIT147" s="263"/>
      <c r="DIU147" s="263"/>
      <c r="DIV147" s="263"/>
      <c r="DIW147" s="263"/>
      <c r="DIX147" s="263"/>
      <c r="DIY147" s="263"/>
      <c r="DIZ147" s="263"/>
      <c r="DJA147" s="263"/>
      <c r="DJB147" s="263"/>
      <c r="DJC147" s="263"/>
      <c r="DJD147" s="263"/>
      <c r="DJE147" s="263"/>
      <c r="DJF147" s="263"/>
      <c r="DJG147" s="263"/>
      <c r="DJH147" s="263"/>
      <c r="DJI147" s="263"/>
      <c r="DJJ147" s="263"/>
      <c r="DJK147" s="263"/>
      <c r="DJL147" s="263"/>
      <c r="DJM147" s="263"/>
      <c r="DJN147" s="263"/>
      <c r="DJO147" s="263"/>
      <c r="DJP147" s="263"/>
      <c r="DJQ147" s="263"/>
      <c r="DJR147" s="263"/>
      <c r="DJS147" s="263"/>
      <c r="DJT147" s="263"/>
      <c r="DJU147" s="263"/>
      <c r="DJV147" s="263"/>
      <c r="DJW147" s="263"/>
      <c r="DJX147" s="263"/>
      <c r="DJY147" s="263"/>
      <c r="DJZ147" s="263"/>
      <c r="DKA147" s="263"/>
      <c r="DKB147" s="263"/>
      <c r="DKC147" s="263"/>
      <c r="DKD147" s="263"/>
      <c r="DKE147" s="263"/>
      <c r="DKF147" s="263"/>
      <c r="DKG147" s="263"/>
      <c r="DKH147" s="263"/>
      <c r="DKI147" s="263"/>
      <c r="DKJ147" s="263"/>
      <c r="DKK147" s="263"/>
      <c r="DKL147" s="263"/>
      <c r="DKM147" s="263"/>
      <c r="DKN147" s="263"/>
      <c r="DKO147" s="263"/>
      <c r="DKP147" s="263"/>
      <c r="DKQ147" s="263"/>
      <c r="DKR147" s="263"/>
      <c r="DKS147" s="263"/>
      <c r="DKT147" s="263"/>
      <c r="DKU147" s="263"/>
      <c r="DKV147" s="263"/>
      <c r="DKW147" s="263"/>
      <c r="DKX147" s="263"/>
      <c r="DKY147" s="263"/>
      <c r="DKZ147" s="263"/>
      <c r="DLA147" s="263"/>
      <c r="DLB147" s="263"/>
      <c r="DLC147" s="263"/>
      <c r="DLD147" s="263"/>
      <c r="DLE147" s="263"/>
      <c r="DLF147" s="263"/>
      <c r="DLG147" s="263"/>
      <c r="DLH147" s="263"/>
      <c r="DLI147" s="263"/>
      <c r="DLJ147" s="263"/>
      <c r="DLK147" s="263"/>
      <c r="DLL147" s="263"/>
      <c r="DLM147" s="263"/>
      <c r="DLN147" s="263"/>
      <c r="DLO147" s="263"/>
      <c r="DLP147" s="263"/>
      <c r="DLQ147" s="263"/>
      <c r="DLR147" s="263"/>
      <c r="DLS147" s="263"/>
      <c r="DLT147" s="263"/>
      <c r="DLU147" s="263"/>
      <c r="DLV147" s="263"/>
      <c r="DLW147" s="263"/>
      <c r="DLX147" s="263"/>
      <c r="DLY147" s="263"/>
      <c r="DLZ147" s="263"/>
      <c r="DMA147" s="263"/>
      <c r="DMB147" s="263"/>
      <c r="DMC147" s="263"/>
      <c r="DMD147" s="263"/>
      <c r="DME147" s="263"/>
      <c r="DMF147" s="263"/>
      <c r="DMG147" s="263"/>
      <c r="DMH147" s="263"/>
      <c r="DMI147" s="263"/>
      <c r="DMJ147" s="263"/>
      <c r="DMK147" s="263"/>
      <c r="DML147" s="263"/>
      <c r="DMM147" s="263"/>
      <c r="DMN147" s="263"/>
      <c r="DMO147" s="263"/>
      <c r="DMP147" s="263"/>
      <c r="DMQ147" s="263"/>
      <c r="DMR147" s="263"/>
      <c r="DMS147" s="263"/>
      <c r="DMT147" s="263"/>
      <c r="DMU147" s="263"/>
      <c r="DMV147" s="263"/>
      <c r="DMW147" s="263"/>
      <c r="DMX147" s="263"/>
      <c r="DMY147" s="263"/>
      <c r="DMZ147" s="263"/>
      <c r="DNA147" s="263"/>
      <c r="DNB147" s="263"/>
      <c r="DNC147" s="263"/>
      <c r="DND147" s="263"/>
      <c r="DNE147" s="263"/>
      <c r="DNF147" s="263"/>
      <c r="DNG147" s="263"/>
      <c r="DNH147" s="263"/>
      <c r="DNI147" s="263"/>
      <c r="DNJ147" s="263"/>
      <c r="DNK147" s="263"/>
      <c r="DNL147" s="263"/>
      <c r="DNM147" s="263"/>
      <c r="DNN147" s="263"/>
      <c r="DNO147" s="263"/>
      <c r="DNP147" s="263"/>
      <c r="DNQ147" s="263"/>
      <c r="DNR147" s="263"/>
      <c r="DNS147" s="263"/>
      <c r="DNT147" s="263"/>
      <c r="DNU147" s="263"/>
      <c r="DNV147" s="263"/>
      <c r="DNW147" s="263"/>
      <c r="DNX147" s="263"/>
      <c r="DNY147" s="263"/>
      <c r="DNZ147" s="263"/>
      <c r="DOA147" s="263"/>
      <c r="DOB147" s="263"/>
      <c r="DOC147" s="263"/>
      <c r="DOD147" s="263"/>
      <c r="DOE147" s="263"/>
      <c r="DOF147" s="263"/>
      <c r="DOG147" s="263"/>
      <c r="DOH147" s="263"/>
      <c r="DOI147" s="263"/>
      <c r="DOJ147" s="263"/>
      <c r="DOK147" s="263"/>
      <c r="DOL147" s="263"/>
      <c r="DOM147" s="263"/>
      <c r="DON147" s="263"/>
      <c r="DOO147" s="263"/>
      <c r="DOP147" s="263"/>
      <c r="DOQ147" s="263"/>
      <c r="DOR147" s="263"/>
      <c r="DOS147" s="263"/>
      <c r="DOT147" s="263"/>
      <c r="DOU147" s="263"/>
      <c r="DOV147" s="263"/>
      <c r="DOW147" s="263"/>
      <c r="DOX147" s="263"/>
      <c r="DOY147" s="263"/>
      <c r="DOZ147" s="263"/>
      <c r="DPA147" s="263"/>
      <c r="DPB147" s="263"/>
      <c r="DPC147" s="263"/>
      <c r="DPD147" s="263"/>
      <c r="DPE147" s="263"/>
      <c r="DPF147" s="263"/>
      <c r="DPG147" s="263"/>
      <c r="DPH147" s="263"/>
      <c r="DPI147" s="263"/>
      <c r="DPJ147" s="263"/>
      <c r="DPK147" s="263"/>
      <c r="DPL147" s="263"/>
      <c r="DPM147" s="263"/>
      <c r="DPN147" s="263"/>
      <c r="DPO147" s="263"/>
      <c r="DPP147" s="263"/>
      <c r="DPQ147" s="263"/>
      <c r="DPR147" s="263"/>
      <c r="DPS147" s="263"/>
      <c r="DPT147" s="263"/>
      <c r="DPU147" s="263"/>
      <c r="DPV147" s="263"/>
      <c r="DPW147" s="263"/>
      <c r="DPX147" s="263"/>
      <c r="DPY147" s="263"/>
      <c r="DPZ147" s="263"/>
      <c r="DQA147" s="263"/>
      <c r="DQB147" s="263"/>
      <c r="DQC147" s="263"/>
      <c r="DQD147" s="263"/>
      <c r="DQE147" s="263"/>
      <c r="DQF147" s="263"/>
      <c r="DQG147" s="263"/>
      <c r="DQH147" s="263"/>
      <c r="DQI147" s="263"/>
      <c r="DQJ147" s="263"/>
      <c r="DQK147" s="263"/>
      <c r="DQL147" s="263"/>
      <c r="DQM147" s="263"/>
      <c r="DQN147" s="263"/>
      <c r="DQO147" s="263"/>
      <c r="DQP147" s="263"/>
      <c r="DQQ147" s="263"/>
      <c r="DQR147" s="263"/>
      <c r="DQS147" s="263"/>
      <c r="DQT147" s="263"/>
      <c r="DQU147" s="263"/>
      <c r="DQV147" s="263"/>
      <c r="DQW147" s="263"/>
      <c r="DQX147" s="263"/>
      <c r="DQY147" s="263"/>
      <c r="DQZ147" s="263"/>
      <c r="DRA147" s="263"/>
      <c r="DRB147" s="263"/>
      <c r="DRC147" s="263"/>
      <c r="DRD147" s="263"/>
      <c r="DRE147" s="263"/>
      <c r="DRF147" s="263"/>
      <c r="DRG147" s="263"/>
      <c r="DRH147" s="263"/>
      <c r="DRI147" s="263"/>
      <c r="DRJ147" s="263"/>
      <c r="DRK147" s="263"/>
      <c r="DRL147" s="263"/>
      <c r="DRM147" s="263"/>
      <c r="DRN147" s="263"/>
      <c r="DRO147" s="263"/>
      <c r="DRP147" s="263"/>
      <c r="DRQ147" s="263"/>
      <c r="DRR147" s="263"/>
      <c r="DRS147" s="263"/>
      <c r="DRT147" s="263"/>
      <c r="DRU147" s="263"/>
      <c r="DRV147" s="263"/>
      <c r="DRW147" s="263"/>
      <c r="DRX147" s="263"/>
      <c r="DRY147" s="263"/>
      <c r="DRZ147" s="263"/>
      <c r="DSA147" s="263"/>
      <c r="DSB147" s="263"/>
      <c r="DSC147" s="263"/>
      <c r="DSD147" s="263"/>
      <c r="DSE147" s="263"/>
      <c r="DSF147" s="263"/>
      <c r="DSG147" s="263"/>
      <c r="DSH147" s="263"/>
      <c r="DSI147" s="263"/>
      <c r="DSJ147" s="263"/>
      <c r="DSK147" s="263"/>
      <c r="DSL147" s="263"/>
      <c r="DSM147" s="263"/>
      <c r="DSN147" s="263"/>
      <c r="DSO147" s="263"/>
      <c r="DSP147" s="263"/>
      <c r="DSQ147" s="263"/>
      <c r="DSR147" s="263"/>
      <c r="DSS147" s="263"/>
      <c r="DST147" s="263"/>
      <c r="DSU147" s="263"/>
      <c r="DSV147" s="263"/>
      <c r="DSW147" s="263"/>
      <c r="DSX147" s="263"/>
      <c r="DSY147" s="263"/>
      <c r="DSZ147" s="263"/>
      <c r="DTA147" s="263"/>
      <c r="DTB147" s="263"/>
      <c r="DTC147" s="263"/>
      <c r="DTD147" s="263"/>
      <c r="DTE147" s="263"/>
      <c r="DTF147" s="263"/>
      <c r="DTG147" s="263"/>
      <c r="DTH147" s="263"/>
      <c r="DTI147" s="263"/>
      <c r="DTJ147" s="263"/>
      <c r="DTK147" s="263"/>
      <c r="DTL147" s="263"/>
      <c r="DTM147" s="263"/>
      <c r="DTN147" s="263"/>
      <c r="DTO147" s="263"/>
      <c r="DTP147" s="263"/>
      <c r="DTQ147" s="263"/>
      <c r="DTR147" s="263"/>
      <c r="DTS147" s="263"/>
      <c r="DTT147" s="263"/>
      <c r="DTU147" s="263"/>
      <c r="DTV147" s="263"/>
      <c r="DTW147" s="263"/>
      <c r="DTX147" s="263"/>
      <c r="DTY147" s="263"/>
      <c r="DTZ147" s="263"/>
      <c r="DUA147" s="263"/>
      <c r="DUB147" s="263"/>
      <c r="DUC147" s="263"/>
      <c r="DUD147" s="263"/>
      <c r="DUE147" s="263"/>
      <c r="DUF147" s="263"/>
      <c r="DUG147" s="263"/>
      <c r="DUH147" s="263"/>
      <c r="DUI147" s="263"/>
      <c r="DUJ147" s="263"/>
      <c r="DUK147" s="263"/>
      <c r="DUL147" s="263"/>
      <c r="DUM147" s="263"/>
      <c r="DUN147" s="263"/>
      <c r="DUO147" s="263"/>
      <c r="DUP147" s="263"/>
      <c r="DUQ147" s="263"/>
      <c r="DUR147" s="263"/>
      <c r="DUS147" s="263"/>
      <c r="DUT147" s="263"/>
      <c r="DUU147" s="263"/>
      <c r="DUV147" s="263"/>
      <c r="DUW147" s="263"/>
      <c r="DUX147" s="263"/>
      <c r="DUY147" s="263"/>
      <c r="DUZ147" s="263"/>
      <c r="DVA147" s="263"/>
      <c r="DVB147" s="263"/>
      <c r="DVC147" s="263"/>
      <c r="DVD147" s="263"/>
      <c r="DVE147" s="263"/>
      <c r="DVF147" s="263"/>
      <c r="DVG147" s="263"/>
      <c r="DVH147" s="263"/>
      <c r="DVI147" s="263"/>
      <c r="DVJ147" s="263"/>
      <c r="DVK147" s="263"/>
      <c r="DVL147" s="263"/>
      <c r="DVM147" s="263"/>
      <c r="DVN147" s="263"/>
      <c r="DVO147" s="263"/>
      <c r="DVP147" s="263"/>
      <c r="DVQ147" s="263"/>
      <c r="DVR147" s="263"/>
      <c r="DVS147" s="263"/>
      <c r="DVT147" s="263"/>
      <c r="DVU147" s="263"/>
      <c r="DVV147" s="263"/>
      <c r="DVW147" s="263"/>
      <c r="DVX147" s="263"/>
      <c r="DVY147" s="263"/>
      <c r="DVZ147" s="263"/>
      <c r="DWA147" s="263"/>
      <c r="DWB147" s="263"/>
      <c r="DWC147" s="263"/>
      <c r="DWD147" s="263"/>
      <c r="DWE147" s="263"/>
      <c r="DWF147" s="263"/>
      <c r="DWG147" s="263"/>
      <c r="DWH147" s="263"/>
      <c r="DWI147" s="263"/>
      <c r="DWJ147" s="263"/>
      <c r="DWK147" s="263"/>
      <c r="DWL147" s="263"/>
      <c r="DWM147" s="263"/>
      <c r="DWN147" s="263"/>
      <c r="DWO147" s="263"/>
      <c r="DWP147" s="263"/>
      <c r="DWQ147" s="263"/>
      <c r="DWR147" s="263"/>
      <c r="DWS147" s="263"/>
      <c r="DWT147" s="263"/>
      <c r="DWU147" s="263"/>
      <c r="DWV147" s="263"/>
      <c r="DWW147" s="263"/>
      <c r="DWX147" s="263"/>
      <c r="DWY147" s="263"/>
      <c r="DWZ147" s="263"/>
      <c r="DXA147" s="263"/>
      <c r="DXB147" s="263"/>
      <c r="DXC147" s="263"/>
      <c r="DXD147" s="263"/>
      <c r="DXE147" s="263"/>
      <c r="DXF147" s="263"/>
      <c r="DXG147" s="263"/>
      <c r="DXH147" s="263"/>
      <c r="DXI147" s="263"/>
      <c r="DXJ147" s="263"/>
      <c r="DXK147" s="263"/>
      <c r="DXL147" s="263"/>
      <c r="DXM147" s="263"/>
      <c r="DXN147" s="263"/>
      <c r="DXO147" s="263"/>
      <c r="DXP147" s="263"/>
      <c r="DXQ147" s="263"/>
      <c r="DXR147" s="263"/>
      <c r="DXS147" s="263"/>
      <c r="DXT147" s="263"/>
      <c r="DXU147" s="263"/>
      <c r="DXV147" s="263"/>
      <c r="DXW147" s="263"/>
      <c r="DXX147" s="263"/>
      <c r="DXY147" s="263"/>
      <c r="DXZ147" s="263"/>
      <c r="DYA147" s="263"/>
      <c r="DYB147" s="263"/>
      <c r="DYC147" s="263"/>
      <c r="DYD147" s="263"/>
      <c r="DYE147" s="263"/>
      <c r="DYF147" s="263"/>
      <c r="DYG147" s="263"/>
      <c r="DYH147" s="263"/>
      <c r="DYI147" s="263"/>
      <c r="DYJ147" s="263"/>
      <c r="DYK147" s="263"/>
      <c r="DYL147" s="263"/>
      <c r="DYM147" s="263"/>
      <c r="DYN147" s="263"/>
      <c r="DYO147" s="263"/>
      <c r="DYP147" s="263"/>
      <c r="DYQ147" s="263"/>
      <c r="DYR147" s="263"/>
      <c r="DYS147" s="263"/>
      <c r="DYT147" s="263"/>
      <c r="DYU147" s="263"/>
      <c r="DYV147" s="263"/>
      <c r="DYW147" s="263"/>
      <c r="DYX147" s="263"/>
      <c r="DYY147" s="263"/>
      <c r="DYZ147" s="263"/>
      <c r="DZA147" s="263"/>
      <c r="DZB147" s="263"/>
      <c r="DZC147" s="263"/>
      <c r="DZD147" s="263"/>
      <c r="DZE147" s="263"/>
      <c r="DZF147" s="263"/>
      <c r="DZG147" s="263"/>
      <c r="DZH147" s="263"/>
      <c r="DZI147" s="263"/>
      <c r="DZJ147" s="263"/>
      <c r="DZK147" s="263"/>
      <c r="DZL147" s="263"/>
      <c r="DZM147" s="263"/>
      <c r="DZN147" s="263"/>
      <c r="DZO147" s="263"/>
      <c r="DZP147" s="263"/>
      <c r="DZQ147" s="263"/>
      <c r="DZR147" s="263"/>
      <c r="DZS147" s="263"/>
      <c r="DZT147" s="263"/>
      <c r="DZU147" s="263"/>
      <c r="DZV147" s="263"/>
      <c r="DZW147" s="263"/>
      <c r="DZX147" s="263"/>
      <c r="DZY147" s="263"/>
      <c r="DZZ147" s="263"/>
      <c r="EAA147" s="263"/>
      <c r="EAB147" s="263"/>
      <c r="EAC147" s="263"/>
      <c r="EAD147" s="263"/>
      <c r="EAE147" s="263"/>
      <c r="EAF147" s="263"/>
      <c r="EAG147" s="263"/>
      <c r="EAH147" s="263"/>
      <c r="EAI147" s="263"/>
      <c r="EAJ147" s="263"/>
      <c r="EAK147" s="263"/>
      <c r="EAL147" s="263"/>
      <c r="EAM147" s="263"/>
      <c r="EAN147" s="263"/>
      <c r="EAO147" s="263"/>
      <c r="EAP147" s="263"/>
      <c r="EAQ147" s="263"/>
      <c r="EAR147" s="263"/>
      <c r="EAS147" s="263"/>
      <c r="EAT147" s="263"/>
      <c r="EAU147" s="263"/>
      <c r="EAV147" s="263"/>
      <c r="EAW147" s="263"/>
      <c r="EAX147" s="263"/>
      <c r="EAY147" s="263"/>
      <c r="EAZ147" s="263"/>
      <c r="EBA147" s="263"/>
      <c r="EBB147" s="263"/>
      <c r="EBC147" s="263"/>
      <c r="EBD147" s="263"/>
      <c r="EBE147" s="263"/>
      <c r="EBF147" s="263"/>
      <c r="EBG147" s="263"/>
      <c r="EBH147" s="263"/>
      <c r="EBI147" s="263"/>
      <c r="EBJ147" s="263"/>
      <c r="EBK147" s="263"/>
      <c r="EBL147" s="263"/>
      <c r="EBM147" s="263"/>
      <c r="EBN147" s="263"/>
      <c r="EBO147" s="263"/>
      <c r="EBP147" s="263"/>
      <c r="EBQ147" s="263"/>
      <c r="EBR147" s="263"/>
      <c r="EBS147" s="263"/>
      <c r="EBT147" s="263"/>
      <c r="EBU147" s="263"/>
      <c r="EBV147" s="263"/>
      <c r="EBW147" s="263"/>
      <c r="EBX147" s="263"/>
      <c r="EBY147" s="263"/>
      <c r="EBZ147" s="263"/>
      <c r="ECA147" s="263"/>
      <c r="ECB147" s="263"/>
      <c r="ECC147" s="263"/>
    </row>
    <row r="148" spans="1:3461" ht="19.5" customHeight="1" x14ac:dyDescent="0.35">
      <c r="A148" s="263"/>
      <c r="B148" s="265"/>
      <c r="C148" s="1247"/>
      <c r="D148" s="1247"/>
      <c r="E148" s="1247"/>
      <c r="F148" s="1247"/>
      <c r="G148" s="1247"/>
      <c r="H148" s="1247"/>
      <c r="I148" s="1247"/>
      <c r="J148" s="1247"/>
      <c r="K148" s="1247"/>
      <c r="L148" s="1247"/>
      <c r="M148" s="400"/>
      <c r="N148" s="400"/>
      <c r="O148" s="400"/>
      <c r="P148" s="400"/>
      <c r="Q148" s="400"/>
      <c r="R148" s="400"/>
      <c r="S148" s="265"/>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263"/>
      <c r="AS148" s="263"/>
      <c r="AT148" s="263"/>
      <c r="AU148" s="263"/>
      <c r="AV148" s="263"/>
      <c r="AW148" s="263"/>
      <c r="AX148" s="263"/>
      <c r="AY148" s="263"/>
    </row>
    <row r="149" spans="1:3461" x14ac:dyDescent="0.35">
      <c r="A149" s="263"/>
      <c r="B149" s="281"/>
      <c r="C149" s="278"/>
      <c r="D149" s="278"/>
      <c r="E149" s="278"/>
      <c r="F149" s="278"/>
      <c r="G149" s="278"/>
      <c r="H149" s="278"/>
      <c r="I149" s="278"/>
      <c r="J149" s="278"/>
      <c r="K149" s="278"/>
      <c r="L149" s="278"/>
      <c r="M149" s="278"/>
      <c r="N149" s="278"/>
      <c r="O149" s="278"/>
      <c r="P149" s="278"/>
      <c r="Q149" s="278"/>
      <c r="R149" s="278"/>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row>
    <row r="150" spans="1:3461" x14ac:dyDescent="0.35">
      <c r="A150" s="263"/>
      <c r="B150" s="265"/>
      <c r="C150" s="265"/>
      <c r="D150" s="265"/>
      <c r="E150" s="265"/>
      <c r="F150" s="265"/>
      <c r="G150" s="265"/>
      <c r="H150" s="265"/>
      <c r="I150" s="265"/>
      <c r="J150" s="265"/>
      <c r="K150" s="265"/>
      <c r="L150" s="265"/>
      <c r="M150" s="265"/>
      <c r="N150" s="265"/>
      <c r="O150" s="265"/>
      <c r="P150" s="265"/>
      <c r="Q150" s="265"/>
      <c r="R150" s="265"/>
      <c r="S150" s="265"/>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row>
    <row r="151" spans="1:3461" ht="30" customHeight="1" x14ac:dyDescent="0.35">
      <c r="A151" s="263"/>
      <c r="B151" s="282"/>
      <c r="C151" s="1528" t="s">
        <v>82</v>
      </c>
      <c r="D151" s="1528"/>
      <c r="E151" s="1528"/>
      <c r="F151" s="1528"/>
      <c r="G151" s="1528"/>
      <c r="H151" s="1528"/>
      <c r="I151" s="1528"/>
      <c r="J151" s="1528"/>
      <c r="K151" s="1528"/>
      <c r="L151" s="282"/>
      <c r="M151" s="282"/>
      <c r="N151" s="282"/>
      <c r="O151" s="282"/>
      <c r="P151" s="282"/>
      <c r="Q151" s="282"/>
      <c r="R151" s="282"/>
      <c r="S151" s="265"/>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row>
    <row r="152" spans="1:3461" ht="16.5" customHeight="1" x14ac:dyDescent="0.35">
      <c r="A152" s="263"/>
      <c r="B152" s="282"/>
      <c r="C152" s="1549" t="s">
        <v>83</v>
      </c>
      <c r="D152" s="1549"/>
      <c r="E152" s="1549"/>
      <c r="F152" s="1549"/>
      <c r="G152" s="1549"/>
      <c r="H152" s="1549"/>
      <c r="I152" s="1549"/>
      <c r="J152" s="1549"/>
      <c r="K152" s="1549"/>
      <c r="L152" s="1549"/>
      <c r="M152" s="1549"/>
      <c r="N152" s="1549"/>
      <c r="O152" s="1549"/>
      <c r="P152" s="1549"/>
      <c r="Q152" s="1549"/>
      <c r="R152" s="1549"/>
      <c r="S152" s="265"/>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263"/>
    </row>
    <row r="153" spans="1:3461" ht="25.5" customHeight="1" x14ac:dyDescent="0.35">
      <c r="A153" s="263"/>
      <c r="B153" s="282"/>
      <c r="C153" s="1549"/>
      <c r="D153" s="1549"/>
      <c r="E153" s="1549"/>
      <c r="F153" s="1549"/>
      <c r="G153" s="1549"/>
      <c r="H153" s="1549"/>
      <c r="I153" s="1549"/>
      <c r="J153" s="1549"/>
      <c r="K153" s="1549"/>
      <c r="L153" s="1549"/>
      <c r="M153" s="1549"/>
      <c r="N153" s="1549"/>
      <c r="O153" s="1549"/>
      <c r="P153" s="1549"/>
      <c r="Q153" s="1549"/>
      <c r="R153" s="1549"/>
      <c r="S153" s="265"/>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row>
    <row r="154" spans="1:3461" ht="16.5" customHeight="1" x14ac:dyDescent="0.35">
      <c r="A154" s="263"/>
      <c r="B154" s="282"/>
      <c r="C154" s="1549"/>
      <c r="D154" s="1549"/>
      <c r="E154" s="1549"/>
      <c r="F154" s="1549"/>
      <c r="G154" s="1549"/>
      <c r="H154" s="1549"/>
      <c r="I154" s="1549"/>
      <c r="J154" s="1549"/>
      <c r="K154" s="1549"/>
      <c r="L154" s="1549"/>
      <c r="M154" s="1549"/>
      <c r="N154" s="1549"/>
      <c r="O154" s="1549"/>
      <c r="P154" s="1549"/>
      <c r="Q154" s="1549"/>
      <c r="R154" s="1549"/>
      <c r="S154" s="265"/>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263"/>
      <c r="AS154" s="263"/>
      <c r="AT154" s="263"/>
      <c r="AU154" s="263"/>
      <c r="AV154" s="263"/>
      <c r="AW154" s="263"/>
      <c r="AX154" s="263"/>
      <c r="AY154" s="263"/>
    </row>
    <row r="155" spans="1:3461" ht="16.5" customHeight="1" x14ac:dyDescent="0.35">
      <c r="A155" s="263"/>
      <c r="B155" s="282"/>
      <c r="C155" s="1549"/>
      <c r="D155" s="1549"/>
      <c r="E155" s="1549"/>
      <c r="F155" s="1549"/>
      <c r="G155" s="1549"/>
      <c r="H155" s="1549"/>
      <c r="I155" s="1549"/>
      <c r="J155" s="1549"/>
      <c r="K155" s="1549"/>
      <c r="L155" s="1549"/>
      <c r="M155" s="1549"/>
      <c r="N155" s="1549"/>
      <c r="O155" s="1549"/>
      <c r="P155" s="1549"/>
      <c r="Q155" s="1549"/>
      <c r="R155" s="1549"/>
      <c r="S155" s="265"/>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row>
    <row r="156" spans="1:3461" ht="16.5" customHeight="1" x14ac:dyDescent="0.35">
      <c r="A156" s="263"/>
      <c r="B156" s="282"/>
      <c r="C156" s="1549"/>
      <c r="D156" s="1549"/>
      <c r="E156" s="1549"/>
      <c r="F156" s="1549"/>
      <c r="G156" s="1549"/>
      <c r="H156" s="1549"/>
      <c r="I156" s="1549"/>
      <c r="J156" s="1549"/>
      <c r="K156" s="1549"/>
      <c r="L156" s="1549"/>
      <c r="M156" s="1549"/>
      <c r="N156" s="1549"/>
      <c r="O156" s="1549"/>
      <c r="P156" s="1549"/>
      <c r="Q156" s="1549"/>
      <c r="R156" s="1549"/>
      <c r="S156" s="265"/>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row>
    <row r="157" spans="1:3461" ht="16.5" customHeight="1" x14ac:dyDescent="0.35">
      <c r="A157" s="263"/>
      <c r="B157" s="282"/>
      <c r="C157" s="1549"/>
      <c r="D157" s="1549"/>
      <c r="E157" s="1549"/>
      <c r="F157" s="1549"/>
      <c r="G157" s="1549"/>
      <c r="H157" s="1549"/>
      <c r="I157" s="1549"/>
      <c r="J157" s="1549"/>
      <c r="K157" s="1549"/>
      <c r="L157" s="1549"/>
      <c r="M157" s="1549"/>
      <c r="N157" s="1549"/>
      <c r="O157" s="1549"/>
      <c r="P157" s="1549"/>
      <c r="Q157" s="1549"/>
      <c r="R157" s="1549"/>
      <c r="S157" s="265"/>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row>
    <row r="158" spans="1:3461" ht="16.5" customHeight="1" x14ac:dyDescent="0.35">
      <c r="A158" s="263"/>
      <c r="B158" s="282"/>
      <c r="C158" s="1549"/>
      <c r="D158" s="1549"/>
      <c r="E158" s="1549"/>
      <c r="F158" s="1549"/>
      <c r="G158" s="1549"/>
      <c r="H158" s="1549"/>
      <c r="I158" s="1549"/>
      <c r="J158" s="1549"/>
      <c r="K158" s="1549"/>
      <c r="L158" s="1549"/>
      <c r="M158" s="1549"/>
      <c r="N158" s="1549"/>
      <c r="O158" s="1549"/>
      <c r="P158" s="1549"/>
      <c r="Q158" s="1549"/>
      <c r="R158" s="1549"/>
      <c r="S158" s="265"/>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row>
    <row r="159" spans="1:3461" ht="16.5" customHeight="1" x14ac:dyDescent="0.35">
      <c r="A159" s="263"/>
      <c r="B159" s="282"/>
      <c r="C159" s="1549"/>
      <c r="D159" s="1549"/>
      <c r="E159" s="1549"/>
      <c r="F159" s="1549"/>
      <c r="G159" s="1549"/>
      <c r="H159" s="1549"/>
      <c r="I159" s="1549"/>
      <c r="J159" s="1549"/>
      <c r="K159" s="1549"/>
      <c r="L159" s="1549"/>
      <c r="M159" s="1549"/>
      <c r="N159" s="1549"/>
      <c r="O159" s="1549"/>
      <c r="P159" s="1549"/>
      <c r="Q159" s="1549"/>
      <c r="R159" s="1549"/>
      <c r="S159" s="265"/>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row>
    <row r="160" spans="1:3461" ht="16.5" customHeight="1" x14ac:dyDescent="0.35">
      <c r="A160" s="263"/>
      <c r="B160" s="282"/>
      <c r="C160" s="1549"/>
      <c r="D160" s="1549"/>
      <c r="E160" s="1549"/>
      <c r="F160" s="1549"/>
      <c r="G160" s="1549"/>
      <c r="H160" s="1549"/>
      <c r="I160" s="1549"/>
      <c r="J160" s="1549"/>
      <c r="K160" s="1549"/>
      <c r="L160" s="1549"/>
      <c r="M160" s="1549"/>
      <c r="N160" s="1549"/>
      <c r="O160" s="1549"/>
      <c r="P160" s="1549"/>
      <c r="Q160" s="1549"/>
      <c r="R160" s="1549"/>
      <c r="S160" s="265"/>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row>
    <row r="161" spans="1:51" ht="54" customHeight="1" x14ac:dyDescent="0.35">
      <c r="A161" s="263"/>
      <c r="B161" s="282"/>
      <c r="C161" s="1549"/>
      <c r="D161" s="1549"/>
      <c r="E161" s="1549"/>
      <c r="F161" s="1549"/>
      <c r="G161" s="1549"/>
      <c r="H161" s="1549"/>
      <c r="I161" s="1549"/>
      <c r="J161" s="1549"/>
      <c r="K161" s="1549"/>
      <c r="L161" s="1549"/>
      <c r="M161" s="1549"/>
      <c r="N161" s="1549"/>
      <c r="O161" s="1549"/>
      <c r="P161" s="1549"/>
      <c r="Q161" s="1549"/>
      <c r="R161" s="1549"/>
      <c r="S161" s="265"/>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row>
    <row r="162" spans="1:51" x14ac:dyDescent="0.35">
      <c r="A162" s="263"/>
      <c r="B162" s="265"/>
      <c r="C162" s="283"/>
      <c r="D162" s="283"/>
      <c r="E162" s="283"/>
      <c r="F162" s="283"/>
      <c r="G162" s="283"/>
      <c r="H162" s="283"/>
      <c r="I162" s="283"/>
      <c r="J162" s="283"/>
      <c r="K162" s="283"/>
      <c r="L162" s="283"/>
      <c r="M162" s="283"/>
      <c r="N162" s="283"/>
      <c r="O162" s="283"/>
      <c r="P162" s="283"/>
      <c r="Q162" s="283"/>
      <c r="R162" s="283"/>
      <c r="S162" s="265"/>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row>
    <row r="163" spans="1:51" x14ac:dyDescent="0.35">
      <c r="A163" s="263"/>
      <c r="B163" s="265"/>
      <c r="C163" s="265"/>
      <c r="D163" s="265"/>
      <c r="E163" s="265"/>
      <c r="F163" s="265"/>
      <c r="G163" s="265"/>
      <c r="H163" s="265"/>
      <c r="I163" s="265"/>
      <c r="J163" s="265"/>
      <c r="K163" s="265"/>
      <c r="L163" s="265"/>
      <c r="M163" s="265"/>
      <c r="N163" s="265"/>
      <c r="O163" s="265"/>
      <c r="P163" s="265"/>
      <c r="Q163" s="265"/>
      <c r="R163" s="265"/>
      <c r="S163" s="265"/>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row>
    <row r="164" spans="1:51" x14ac:dyDescent="0.35">
      <c r="A164" s="263"/>
      <c r="B164" s="284"/>
      <c r="C164" s="284"/>
      <c r="D164" s="284"/>
      <c r="E164" s="284"/>
      <c r="F164" s="284"/>
      <c r="G164" s="284"/>
      <c r="H164" s="284"/>
      <c r="I164" s="284"/>
      <c r="J164" s="284"/>
      <c r="K164" s="284"/>
      <c r="L164" s="284"/>
      <c r="M164" s="284"/>
      <c r="N164" s="284"/>
      <c r="O164" s="284"/>
      <c r="P164" s="284"/>
      <c r="Q164" s="284"/>
      <c r="R164" s="284"/>
      <c r="S164" s="285"/>
      <c r="T164" s="285"/>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263"/>
      <c r="AS164" s="263"/>
      <c r="AT164" s="263"/>
      <c r="AU164" s="263"/>
      <c r="AV164" s="263"/>
      <c r="AW164" s="263"/>
      <c r="AX164" s="263"/>
      <c r="AY164" s="263"/>
    </row>
    <row r="165" spans="1:51" ht="15" customHeight="1" x14ac:dyDescent="0.35">
      <c r="A165" s="263"/>
      <c r="B165" s="265"/>
      <c r="C165" s="265"/>
      <c r="D165" s="265"/>
      <c r="E165" s="265"/>
      <c r="F165" s="265"/>
      <c r="G165" s="265"/>
      <c r="H165" s="265"/>
      <c r="I165" s="265"/>
      <c r="J165" s="265"/>
      <c r="K165" s="265"/>
      <c r="L165" s="265"/>
      <c r="M165" s="265"/>
      <c r="N165" s="265"/>
      <c r="O165" s="265"/>
      <c r="P165" s="265"/>
      <c r="Q165" s="265"/>
      <c r="R165" s="265"/>
      <c r="S165" s="265"/>
      <c r="T165" s="263"/>
      <c r="U165" s="263"/>
      <c r="V165" s="263"/>
      <c r="W165" s="263"/>
      <c r="X165" s="263"/>
      <c r="Y165" s="263"/>
      <c r="Z165" s="263"/>
      <c r="AA165" s="263"/>
      <c r="AB165" s="263"/>
      <c r="AC165" s="263"/>
      <c r="AD165" s="263"/>
      <c r="AE165" s="263"/>
      <c r="AF165" s="263"/>
      <c r="AG165" s="263"/>
      <c r="AH165" s="263"/>
      <c r="AI165" s="263"/>
      <c r="AJ165" s="263"/>
      <c r="AK165" s="263"/>
      <c r="AL165" s="263"/>
      <c r="AM165" s="263"/>
      <c r="AN165" s="263"/>
      <c r="AO165" s="263"/>
      <c r="AP165" s="263"/>
      <c r="AQ165" s="263"/>
      <c r="AR165" s="263"/>
      <c r="AS165" s="263"/>
      <c r="AT165" s="263"/>
      <c r="AU165" s="263"/>
      <c r="AV165" s="263"/>
      <c r="AW165" s="263"/>
      <c r="AX165" s="263"/>
      <c r="AY165" s="263"/>
    </row>
    <row r="166" spans="1:51" ht="30" customHeight="1" x14ac:dyDescent="0.35">
      <c r="A166" s="263"/>
      <c r="B166" s="286"/>
      <c r="C166" s="1527" t="s">
        <v>84</v>
      </c>
      <c r="D166" s="1527"/>
      <c r="E166" s="1527"/>
      <c r="F166" s="1527"/>
      <c r="G166" s="1527"/>
      <c r="H166" s="1527"/>
      <c r="I166" s="1527"/>
      <c r="J166" s="1527"/>
      <c r="K166" s="1527"/>
      <c r="L166" s="1527"/>
      <c r="M166" s="1527"/>
      <c r="N166" s="1527"/>
      <c r="O166" s="286"/>
      <c r="P166" s="286"/>
      <c r="Q166" s="286"/>
      <c r="R166" s="286"/>
      <c r="S166" s="265"/>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row>
    <row r="167" spans="1:51" ht="28.5" customHeight="1" x14ac:dyDescent="0.35">
      <c r="A167" s="263"/>
      <c r="B167" s="286"/>
      <c r="C167" s="1526" t="s">
        <v>85</v>
      </c>
      <c r="D167" s="1526"/>
      <c r="E167" s="1526"/>
      <c r="F167" s="1526"/>
      <c r="G167" s="1526"/>
      <c r="H167" s="1526"/>
      <c r="I167" s="1526"/>
      <c r="J167" s="1526"/>
      <c r="K167" s="1526"/>
      <c r="L167" s="1526"/>
      <c r="M167" s="1526"/>
      <c r="N167" s="1526"/>
      <c r="O167" s="1526"/>
      <c r="P167" s="1526"/>
      <c r="Q167" s="1526"/>
      <c r="R167" s="1526"/>
      <c r="S167" s="265"/>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row>
    <row r="168" spans="1:51" ht="20.25" customHeight="1" x14ac:dyDescent="0.35">
      <c r="A168" s="263"/>
      <c r="B168" s="286"/>
      <c r="C168" s="1526"/>
      <c r="D168" s="1526"/>
      <c r="E168" s="1526"/>
      <c r="F168" s="1526"/>
      <c r="G168" s="1526"/>
      <c r="H168" s="1526"/>
      <c r="I168" s="1526"/>
      <c r="J168" s="1526"/>
      <c r="K168" s="1526"/>
      <c r="L168" s="1526"/>
      <c r="M168" s="1526"/>
      <c r="N168" s="1526"/>
      <c r="O168" s="1526"/>
      <c r="P168" s="1526"/>
      <c r="Q168" s="1526"/>
      <c r="R168" s="1526"/>
      <c r="S168" s="265"/>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row>
    <row r="169" spans="1:51" ht="35.15" customHeight="1" x14ac:dyDescent="0.35">
      <c r="A169" s="263"/>
      <c r="B169" s="286"/>
      <c r="C169" s="1526"/>
      <c r="D169" s="1526"/>
      <c r="E169" s="1526"/>
      <c r="F169" s="1526"/>
      <c r="G169" s="1526"/>
      <c r="H169" s="1526"/>
      <c r="I169" s="1526"/>
      <c r="J169" s="1526"/>
      <c r="K169" s="1526"/>
      <c r="L169" s="1526"/>
      <c r="M169" s="1526"/>
      <c r="N169" s="1526"/>
      <c r="O169" s="1526"/>
      <c r="P169" s="1526"/>
      <c r="Q169" s="1526"/>
      <c r="R169" s="1526"/>
      <c r="S169" s="265"/>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263"/>
      <c r="AS169" s="263"/>
      <c r="AT169" s="263"/>
      <c r="AU169" s="263"/>
      <c r="AV169" s="263"/>
      <c r="AW169" s="263"/>
      <c r="AX169" s="263"/>
      <c r="AY169" s="263"/>
    </row>
    <row r="170" spans="1:51" ht="105.65" customHeight="1" x14ac:dyDescent="0.35">
      <c r="A170" s="263"/>
      <c r="B170" s="287"/>
      <c r="C170" s="1526"/>
      <c r="D170" s="1526"/>
      <c r="E170" s="1526"/>
      <c r="F170" s="1526"/>
      <c r="G170" s="1526"/>
      <c r="H170" s="1526"/>
      <c r="I170" s="1526"/>
      <c r="J170" s="1526"/>
      <c r="K170" s="1526"/>
      <c r="L170" s="1526"/>
      <c r="M170" s="1526"/>
      <c r="N170" s="1526"/>
      <c r="O170" s="1526"/>
      <c r="P170" s="1526"/>
      <c r="Q170" s="1526"/>
      <c r="R170" s="1526"/>
      <c r="S170" s="265"/>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row>
    <row r="171" spans="1:51" x14ac:dyDescent="0.35">
      <c r="A171" s="263"/>
      <c r="B171" s="275"/>
      <c r="C171" s="276"/>
      <c r="D171" s="276"/>
      <c r="E171" s="276"/>
      <c r="F171" s="276"/>
      <c r="G171" s="276"/>
      <c r="H171" s="276"/>
      <c r="I171" s="276"/>
      <c r="J171" s="276"/>
      <c r="K171" s="276"/>
      <c r="L171" s="276"/>
      <c r="M171" s="276"/>
      <c r="N171" s="276"/>
      <c r="O171" s="276"/>
      <c r="P171" s="276"/>
      <c r="Q171" s="276"/>
      <c r="R171" s="276"/>
      <c r="S171" s="265"/>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row>
    <row r="172" spans="1:51" x14ac:dyDescent="0.35">
      <c r="A172" s="263"/>
      <c r="B172" s="275"/>
      <c r="C172" s="275"/>
      <c r="D172" s="275"/>
      <c r="E172" s="275"/>
      <c r="F172" s="275"/>
      <c r="G172" s="275"/>
      <c r="H172" s="275"/>
      <c r="I172" s="275"/>
      <c r="J172" s="275"/>
      <c r="K172" s="275"/>
      <c r="L172" s="275"/>
      <c r="M172" s="275"/>
      <c r="N172" s="275"/>
      <c r="O172" s="275"/>
      <c r="P172" s="275"/>
      <c r="Q172" s="275"/>
      <c r="R172" s="275"/>
      <c r="S172" s="265"/>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row>
    <row r="173" spans="1:51" x14ac:dyDescent="0.35">
      <c r="A173" s="263"/>
      <c r="B173" s="284"/>
      <c r="C173" s="284"/>
      <c r="D173" s="284"/>
      <c r="E173" s="284"/>
      <c r="F173" s="284"/>
      <c r="G173" s="284"/>
      <c r="H173" s="284"/>
      <c r="I173" s="284"/>
      <c r="J173" s="284"/>
      <c r="K173" s="284"/>
      <c r="L173" s="284"/>
      <c r="M173" s="284"/>
      <c r="N173" s="284"/>
      <c r="O173" s="284"/>
      <c r="P173" s="284"/>
      <c r="Q173" s="284"/>
      <c r="R173" s="284"/>
      <c r="S173" s="285"/>
      <c r="T173" s="285"/>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row>
    <row r="174" spans="1:51" ht="15" customHeight="1" x14ac:dyDescent="0.35">
      <c r="A174" s="263"/>
      <c r="B174" s="265"/>
      <c r="C174" s="265"/>
      <c r="D174" s="265"/>
      <c r="E174" s="265"/>
      <c r="F174" s="265"/>
      <c r="G174" s="265"/>
      <c r="H174" s="265"/>
      <c r="I174" s="265"/>
      <c r="J174" s="265"/>
      <c r="K174" s="265"/>
      <c r="L174" s="265"/>
      <c r="M174" s="265"/>
      <c r="N174" s="265"/>
      <c r="O174" s="265"/>
      <c r="P174" s="265"/>
      <c r="Q174" s="265"/>
      <c r="R174" s="265"/>
      <c r="S174" s="265"/>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row>
    <row r="175" spans="1:51" ht="24.75" customHeight="1" x14ac:dyDescent="0.35">
      <c r="A175" s="263"/>
      <c r="B175" s="286"/>
      <c r="C175" s="1527" t="s">
        <v>86</v>
      </c>
      <c r="D175" s="1527"/>
      <c r="E175" s="1527"/>
      <c r="F175" s="1527"/>
      <c r="G175" s="1527"/>
      <c r="H175" s="1527"/>
      <c r="I175" s="1527"/>
      <c r="J175" s="1527"/>
      <c r="K175" s="1527"/>
      <c r="L175" s="286"/>
      <c r="M175" s="286"/>
      <c r="N175" s="286"/>
      <c r="O175" s="286"/>
      <c r="P175" s="286"/>
      <c r="Q175" s="286"/>
      <c r="R175" s="286"/>
      <c r="S175" s="265"/>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row>
    <row r="176" spans="1:51" ht="212.15" customHeight="1" x14ac:dyDescent="0.35">
      <c r="A176" s="263"/>
      <c r="B176" s="286"/>
      <c r="C176" s="1560" t="s">
        <v>87</v>
      </c>
      <c r="D176" s="1560"/>
      <c r="E176" s="1560"/>
      <c r="F176" s="1560"/>
      <c r="G176" s="1560"/>
      <c r="H176" s="1560"/>
      <c r="I176" s="1560"/>
      <c r="J176" s="1560"/>
      <c r="K176" s="1560"/>
      <c r="L176" s="1560"/>
      <c r="M176" s="1560"/>
      <c r="N176" s="1560"/>
      <c r="O176" s="1560"/>
      <c r="P176" s="1560"/>
      <c r="Q176" s="1560"/>
      <c r="R176" s="1560"/>
      <c r="S176" s="265"/>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row>
    <row r="177" spans="1:51" ht="30" customHeight="1" x14ac:dyDescent="0.35">
      <c r="A177" s="263"/>
      <c r="B177" s="286"/>
      <c r="C177" s="1565"/>
      <c r="D177" s="1565"/>
      <c r="E177" s="1565"/>
      <c r="F177" s="1565"/>
      <c r="G177" s="1565"/>
      <c r="H177" s="1565"/>
      <c r="I177" s="1565"/>
      <c r="J177" s="1565"/>
      <c r="K177" s="1565"/>
      <c r="L177" s="1565"/>
      <c r="M177" s="1565"/>
      <c r="N177" s="1565"/>
      <c r="O177" s="1565"/>
      <c r="P177" s="1565"/>
      <c r="Q177" s="1565"/>
      <c r="R177" s="1565"/>
      <c r="S177" s="265"/>
      <c r="T177" s="897"/>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row>
    <row r="178" spans="1:51" ht="30" customHeight="1" x14ac:dyDescent="0.35">
      <c r="A178" s="263"/>
      <c r="B178" s="286"/>
      <c r="C178" s="1565"/>
      <c r="D178" s="1565"/>
      <c r="E178" s="1565"/>
      <c r="F178" s="1565"/>
      <c r="G178" s="1565"/>
      <c r="H178" s="1565"/>
      <c r="I178" s="1565"/>
      <c r="J178" s="1565"/>
      <c r="K178" s="1565"/>
      <c r="L178" s="1565"/>
      <c r="M178" s="1565"/>
      <c r="N178" s="1565"/>
      <c r="O178" s="1565"/>
      <c r="P178" s="1565"/>
      <c r="Q178" s="1565"/>
      <c r="R178" s="1565"/>
      <c r="S178" s="265"/>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263"/>
      <c r="AS178" s="263"/>
      <c r="AT178" s="263"/>
      <c r="AU178" s="263"/>
      <c r="AV178" s="263"/>
      <c r="AW178" s="263"/>
      <c r="AX178" s="263"/>
      <c r="AY178" s="263"/>
    </row>
    <row r="179" spans="1:51" ht="30" customHeight="1" x14ac:dyDescent="0.35">
      <c r="A179" s="263"/>
      <c r="B179" s="286"/>
      <c r="C179" s="1565"/>
      <c r="D179" s="1565"/>
      <c r="E179" s="1565"/>
      <c r="F179" s="1565"/>
      <c r="G179" s="1565"/>
      <c r="H179" s="1565"/>
      <c r="I179" s="1565"/>
      <c r="J179" s="1565"/>
      <c r="K179" s="1565"/>
      <c r="L179" s="1565"/>
      <c r="M179" s="1565"/>
      <c r="N179" s="1565"/>
      <c r="O179" s="1565"/>
      <c r="P179" s="1565"/>
      <c r="Q179" s="1565"/>
      <c r="R179" s="1565"/>
      <c r="S179" s="265"/>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row>
    <row r="180" spans="1:51" ht="15" customHeight="1" x14ac:dyDescent="0.35">
      <c r="A180" s="263"/>
      <c r="B180" s="286"/>
      <c r="C180" s="1565"/>
      <c r="D180" s="1565"/>
      <c r="E180" s="1565"/>
      <c r="F180" s="1565"/>
      <c r="G180" s="1565"/>
      <c r="H180" s="1565"/>
      <c r="I180" s="1565"/>
      <c r="J180" s="1565"/>
      <c r="K180" s="1565"/>
      <c r="L180" s="1565"/>
      <c r="M180" s="1565"/>
      <c r="N180" s="1565"/>
      <c r="O180" s="1565"/>
      <c r="P180" s="1565"/>
      <c r="Q180" s="1565"/>
      <c r="R180" s="1565"/>
      <c r="S180" s="265"/>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row>
    <row r="181" spans="1:51" x14ac:dyDescent="0.35">
      <c r="A181" s="263"/>
      <c r="B181" s="275"/>
      <c r="C181" s="276"/>
      <c r="D181" s="276"/>
      <c r="E181" s="276"/>
      <c r="F181" s="276"/>
      <c r="G181" s="276"/>
      <c r="H181" s="276"/>
      <c r="I181" s="276"/>
      <c r="J181" s="276"/>
      <c r="K181" s="276"/>
      <c r="L181" s="276"/>
      <c r="M181" s="276"/>
      <c r="N181" s="276"/>
      <c r="O181" s="276"/>
      <c r="P181" s="276"/>
      <c r="Q181" s="276"/>
      <c r="R181" s="276"/>
      <c r="S181" s="265"/>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row>
    <row r="182" spans="1:51" x14ac:dyDescent="0.35">
      <c r="A182" s="263"/>
      <c r="B182" s="275"/>
      <c r="C182" s="275"/>
      <c r="D182" s="275"/>
      <c r="E182" s="275"/>
      <c r="F182" s="275"/>
      <c r="G182" s="275"/>
      <c r="H182" s="275"/>
      <c r="I182" s="275"/>
      <c r="J182" s="275"/>
      <c r="K182" s="275"/>
      <c r="L182" s="275"/>
      <c r="M182" s="275"/>
      <c r="N182" s="275"/>
      <c r="O182" s="275"/>
      <c r="P182" s="275"/>
      <c r="Q182" s="275"/>
      <c r="R182" s="275"/>
      <c r="S182" s="265"/>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c r="AR182" s="263"/>
      <c r="AS182" s="263"/>
      <c r="AT182" s="263"/>
      <c r="AU182" s="263"/>
      <c r="AV182" s="263"/>
      <c r="AW182" s="263"/>
      <c r="AX182" s="263"/>
      <c r="AY182" s="263"/>
    </row>
    <row r="183" spans="1:51" ht="15" customHeight="1" x14ac:dyDescent="0.35">
      <c r="A183" s="263"/>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row>
    <row r="184" spans="1:51" ht="16.5" customHeight="1" x14ac:dyDescent="0.35">
      <c r="A184" s="263"/>
      <c r="B184" s="265"/>
      <c r="C184" s="265"/>
      <c r="D184" s="265"/>
      <c r="E184" s="265"/>
      <c r="F184" s="265"/>
      <c r="G184" s="265"/>
      <c r="H184" s="265"/>
      <c r="I184" s="265"/>
      <c r="J184" s="265"/>
      <c r="K184" s="265"/>
      <c r="L184" s="265"/>
      <c r="M184" s="265"/>
      <c r="N184" s="265"/>
      <c r="O184" s="265"/>
      <c r="P184" s="265"/>
      <c r="Q184" s="265"/>
      <c r="R184" s="265"/>
      <c r="S184" s="265"/>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row>
    <row r="185" spans="1:51" ht="30" customHeight="1" x14ac:dyDescent="0.35">
      <c r="A185" s="263"/>
      <c r="B185" s="265"/>
      <c r="C185" s="1564" t="s">
        <v>88</v>
      </c>
      <c r="D185" s="1564"/>
      <c r="E185" s="1564"/>
      <c r="F185" s="1564"/>
      <c r="G185" s="1564"/>
      <c r="H185" s="1564"/>
      <c r="I185" s="1564"/>
      <c r="J185" s="1564"/>
      <c r="K185" s="1564"/>
      <c r="L185" s="1564"/>
      <c r="M185" s="1564"/>
      <c r="N185" s="1564"/>
      <c r="O185" s="1564"/>
      <c r="P185" s="1564"/>
      <c r="Q185" s="1564"/>
      <c r="R185" s="1564"/>
      <c r="S185" s="265"/>
      <c r="T185" s="263"/>
      <c r="U185" s="263"/>
      <c r="V185" s="263"/>
      <c r="W185" s="263"/>
      <c r="X185" s="263"/>
      <c r="Y185" s="263"/>
      <c r="Z185" s="263"/>
      <c r="AA185" s="263"/>
      <c r="AB185" s="263"/>
      <c r="AC185" s="263"/>
      <c r="AD185" s="263"/>
      <c r="AE185" s="263"/>
      <c r="AF185" s="263"/>
      <c r="AG185" s="263"/>
      <c r="AH185" s="263"/>
      <c r="AI185" s="263"/>
      <c r="AJ185" s="263"/>
      <c r="AK185" s="263"/>
      <c r="AL185" s="263"/>
      <c r="AM185" s="263"/>
      <c r="AN185" s="263"/>
      <c r="AO185" s="263"/>
      <c r="AP185" s="263"/>
      <c r="AQ185" s="263"/>
      <c r="AR185" s="263"/>
      <c r="AS185" s="263"/>
      <c r="AT185" s="263"/>
      <c r="AU185" s="263"/>
      <c r="AV185" s="263"/>
      <c r="AW185" s="263"/>
      <c r="AX185" s="263"/>
      <c r="AY185" s="263"/>
    </row>
    <row r="186" spans="1:51" ht="19.5" x14ac:dyDescent="0.35">
      <c r="A186" s="263"/>
      <c r="B186" s="1562"/>
      <c r="C186" s="1562"/>
      <c r="D186" s="1562"/>
      <c r="E186" s="1562"/>
      <c r="F186" s="1562"/>
      <c r="G186" s="1562"/>
      <c r="H186" s="1562"/>
      <c r="I186" s="1562"/>
      <c r="J186" s="1562"/>
      <c r="K186" s="1562"/>
      <c r="L186" s="1562"/>
      <c r="M186" s="1562"/>
      <c r="N186" s="1562"/>
      <c r="O186" s="1562"/>
      <c r="P186" s="1562"/>
      <c r="Q186" s="1562"/>
      <c r="R186" s="1563"/>
      <c r="S186" s="265"/>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63"/>
      <c r="AP186" s="263"/>
      <c r="AQ186" s="263"/>
      <c r="AR186" s="263"/>
      <c r="AS186" s="263"/>
      <c r="AT186" s="263"/>
      <c r="AU186" s="263"/>
      <c r="AV186" s="263"/>
      <c r="AW186" s="263"/>
      <c r="AX186" s="263"/>
      <c r="AY186" s="263"/>
    </row>
    <row r="187" spans="1:51" ht="71.25" customHeight="1" x14ac:dyDescent="0.35">
      <c r="A187" s="263"/>
      <c r="B187" s="288"/>
      <c r="C187" s="1523" t="s">
        <v>89</v>
      </c>
      <c r="D187" s="1523"/>
      <c r="E187" s="1558" t="s">
        <v>90</v>
      </c>
      <c r="F187" s="1558"/>
      <c r="G187" s="1558"/>
      <c r="H187" s="1558"/>
      <c r="I187" s="1558"/>
      <c r="J187" s="1558"/>
      <c r="K187" s="1558"/>
      <c r="L187" s="1558"/>
      <c r="M187" s="1558"/>
      <c r="N187" s="1558"/>
      <c r="O187" s="1558"/>
      <c r="P187" s="1558"/>
      <c r="Q187" s="1558"/>
      <c r="R187" s="289"/>
      <c r="S187" s="265"/>
      <c r="T187" s="263"/>
      <c r="U187" s="263"/>
      <c r="V187" s="263"/>
      <c r="W187" s="263"/>
      <c r="X187" s="263"/>
      <c r="Y187" s="263"/>
      <c r="Z187" s="263"/>
      <c r="AA187" s="263"/>
      <c r="AB187" s="263"/>
      <c r="AC187" s="263"/>
      <c r="AD187" s="263"/>
      <c r="AE187" s="263"/>
      <c r="AF187" s="263"/>
      <c r="AG187" s="263"/>
      <c r="AH187" s="263"/>
      <c r="AI187" s="263"/>
      <c r="AJ187" s="263"/>
      <c r="AK187" s="263"/>
      <c r="AL187" s="263"/>
      <c r="AM187" s="263"/>
      <c r="AN187" s="263"/>
      <c r="AO187" s="263"/>
      <c r="AP187" s="263"/>
      <c r="AQ187" s="263"/>
      <c r="AR187" s="263"/>
      <c r="AS187" s="263"/>
      <c r="AT187" s="263"/>
      <c r="AU187" s="263"/>
      <c r="AV187" s="263"/>
      <c r="AW187" s="263"/>
      <c r="AX187" s="263"/>
      <c r="AY187" s="263"/>
    </row>
    <row r="188" spans="1:51" ht="71.25" customHeight="1" x14ac:dyDescent="0.35">
      <c r="A188" s="263"/>
      <c r="B188" s="288"/>
      <c r="C188" s="1523" t="s">
        <v>91</v>
      </c>
      <c r="D188" s="1523"/>
      <c r="E188" s="1524" t="s">
        <v>92</v>
      </c>
      <c r="F188" s="1524"/>
      <c r="G188" s="1524"/>
      <c r="H188" s="1524"/>
      <c r="I188" s="1524"/>
      <c r="J188" s="1524"/>
      <c r="K188" s="1524"/>
      <c r="L188" s="1524"/>
      <c r="M188" s="1524"/>
      <c r="N188" s="1524"/>
      <c r="O188" s="1524"/>
      <c r="P188" s="1524"/>
      <c r="Q188" s="1524"/>
      <c r="R188" s="289"/>
      <c r="S188" s="265"/>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c r="AP188" s="263"/>
      <c r="AQ188" s="263"/>
      <c r="AR188" s="263"/>
      <c r="AS188" s="263"/>
      <c r="AT188" s="263"/>
      <c r="AU188" s="263"/>
      <c r="AV188" s="263"/>
      <c r="AW188" s="263"/>
      <c r="AX188" s="263"/>
      <c r="AY188" s="263"/>
    </row>
    <row r="189" spans="1:51" ht="71.25" customHeight="1" x14ac:dyDescent="0.35">
      <c r="A189" s="263"/>
      <c r="B189" s="288"/>
      <c r="C189" s="1523" t="s">
        <v>93</v>
      </c>
      <c r="D189" s="1523"/>
      <c r="E189" s="1558" t="s">
        <v>94</v>
      </c>
      <c r="F189" s="1558"/>
      <c r="G189" s="1558"/>
      <c r="H189" s="1558"/>
      <c r="I189" s="1558"/>
      <c r="J189" s="1558"/>
      <c r="K189" s="1558"/>
      <c r="L189" s="1558"/>
      <c r="M189" s="1558"/>
      <c r="N189" s="1558"/>
      <c r="O189" s="1558"/>
      <c r="P189" s="1558"/>
      <c r="Q189" s="1558"/>
      <c r="R189" s="289"/>
      <c r="S189" s="265"/>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263"/>
      <c r="AS189" s="263"/>
      <c r="AT189" s="263"/>
      <c r="AU189" s="263"/>
      <c r="AV189" s="263"/>
      <c r="AW189" s="263"/>
      <c r="AX189" s="263"/>
      <c r="AY189" s="263"/>
    </row>
    <row r="190" spans="1:51" ht="71.25" customHeight="1" x14ac:dyDescent="0.35">
      <c r="A190" s="263"/>
      <c r="B190" s="288"/>
      <c r="C190" s="1523" t="s">
        <v>95</v>
      </c>
      <c r="D190" s="1523"/>
      <c r="E190" s="1558" t="s">
        <v>96</v>
      </c>
      <c r="F190" s="1558"/>
      <c r="G190" s="1558"/>
      <c r="H190" s="1558"/>
      <c r="I190" s="1558"/>
      <c r="J190" s="1558"/>
      <c r="K190" s="1558"/>
      <c r="L190" s="1558"/>
      <c r="M190" s="1558"/>
      <c r="N190" s="1558"/>
      <c r="O190" s="1558"/>
      <c r="P190" s="1558"/>
      <c r="Q190" s="1558"/>
      <c r="R190" s="289"/>
      <c r="S190" s="265"/>
      <c r="T190" s="263"/>
      <c r="U190" s="263"/>
      <c r="V190" s="263"/>
      <c r="W190" s="263"/>
      <c r="X190" s="263"/>
      <c r="Y190" s="263"/>
      <c r="Z190" s="263"/>
      <c r="AA190" s="263"/>
      <c r="AB190" s="263"/>
      <c r="AC190" s="263"/>
      <c r="AD190" s="263"/>
      <c r="AE190" s="263"/>
      <c r="AF190" s="263"/>
      <c r="AG190" s="263"/>
      <c r="AH190" s="263"/>
      <c r="AI190" s="263"/>
      <c r="AJ190" s="263"/>
      <c r="AK190" s="263"/>
      <c r="AL190" s="263"/>
      <c r="AM190" s="263"/>
      <c r="AN190" s="263"/>
      <c r="AO190" s="263"/>
      <c r="AP190" s="263"/>
      <c r="AQ190" s="263"/>
      <c r="AR190" s="263"/>
      <c r="AS190" s="263"/>
      <c r="AT190" s="263"/>
      <c r="AU190" s="263"/>
      <c r="AV190" s="263"/>
      <c r="AW190" s="263"/>
      <c r="AX190" s="263"/>
      <c r="AY190" s="263"/>
    </row>
    <row r="191" spans="1:51" ht="71.25" customHeight="1" x14ac:dyDescent="0.35">
      <c r="A191" s="263"/>
      <c r="B191" s="288"/>
      <c r="C191" s="1523" t="s">
        <v>97</v>
      </c>
      <c r="D191" s="1523"/>
      <c r="E191" s="1557" t="s">
        <v>98</v>
      </c>
      <c r="F191" s="1557"/>
      <c r="G191" s="1557"/>
      <c r="H191" s="1557"/>
      <c r="I191" s="1557"/>
      <c r="J191" s="1557"/>
      <c r="K191" s="1557"/>
      <c r="L191" s="1557"/>
      <c r="M191" s="1557"/>
      <c r="N191" s="1557"/>
      <c r="O191" s="1557"/>
      <c r="P191" s="1557"/>
      <c r="Q191" s="1557"/>
      <c r="R191" s="289"/>
      <c r="S191" s="265"/>
      <c r="T191" s="263"/>
      <c r="U191" s="263"/>
      <c r="V191" s="263"/>
      <c r="W191" s="263"/>
      <c r="X191" s="263"/>
      <c r="Y191" s="263"/>
      <c r="Z191" s="263"/>
      <c r="AA191" s="263"/>
      <c r="AB191" s="263"/>
      <c r="AC191" s="263"/>
      <c r="AD191" s="263"/>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row>
    <row r="192" spans="1:51" ht="71.25" customHeight="1" x14ac:dyDescent="0.35">
      <c r="A192" s="263"/>
      <c r="B192" s="288"/>
      <c r="C192" s="1523" t="s">
        <v>99</v>
      </c>
      <c r="D192" s="1523"/>
      <c r="E192" s="1529" t="s">
        <v>100</v>
      </c>
      <c r="F192" s="1529"/>
      <c r="G192" s="1529"/>
      <c r="H192" s="1529"/>
      <c r="I192" s="1529"/>
      <c r="J192" s="1529"/>
      <c r="K192" s="1529"/>
      <c r="L192" s="1529"/>
      <c r="M192" s="1529"/>
      <c r="N192" s="1529"/>
      <c r="O192" s="1529"/>
      <c r="P192" s="1529"/>
      <c r="Q192" s="1529"/>
      <c r="R192" s="289"/>
      <c r="S192" s="265"/>
      <c r="T192" s="263"/>
      <c r="U192" s="263"/>
      <c r="V192" s="263"/>
      <c r="W192" s="263"/>
      <c r="X192" s="263"/>
      <c r="Y192" s="263"/>
      <c r="Z192" s="263"/>
      <c r="AA192" s="263"/>
      <c r="AB192" s="263"/>
      <c r="AC192" s="263"/>
      <c r="AD192" s="263"/>
      <c r="AE192" s="263"/>
      <c r="AF192" s="263"/>
      <c r="AG192" s="263"/>
      <c r="AH192" s="263"/>
      <c r="AI192" s="263"/>
      <c r="AJ192" s="263"/>
      <c r="AK192" s="263"/>
      <c r="AL192" s="263"/>
      <c r="AM192" s="263"/>
      <c r="AN192" s="263"/>
      <c r="AO192" s="263"/>
      <c r="AP192" s="263"/>
      <c r="AQ192" s="263"/>
      <c r="AR192" s="263"/>
      <c r="AS192" s="263"/>
      <c r="AT192" s="263"/>
      <c r="AU192" s="263"/>
      <c r="AV192" s="263"/>
      <c r="AW192" s="263"/>
      <c r="AX192" s="263"/>
      <c r="AY192" s="263"/>
    </row>
    <row r="193" spans="1:51" ht="71.25" customHeight="1" x14ac:dyDescent="0.35">
      <c r="A193" s="263"/>
      <c r="B193" s="288"/>
      <c r="C193" s="1523" t="s">
        <v>101</v>
      </c>
      <c r="D193" s="1523"/>
      <c r="E193" s="1524" t="s">
        <v>102</v>
      </c>
      <c r="F193" s="1524"/>
      <c r="G193" s="1524"/>
      <c r="H193" s="1524"/>
      <c r="I193" s="1524"/>
      <c r="J193" s="1524"/>
      <c r="K193" s="1524"/>
      <c r="L193" s="1524"/>
      <c r="M193" s="1524"/>
      <c r="N193" s="1524"/>
      <c r="O193" s="1524"/>
      <c r="P193" s="1524"/>
      <c r="Q193" s="1524"/>
      <c r="R193" s="289"/>
      <c r="S193" s="265"/>
      <c r="T193" s="263"/>
      <c r="U193" s="263"/>
      <c r="V193" s="263"/>
      <c r="W193" s="263"/>
      <c r="X193" s="263"/>
      <c r="Y193" s="263"/>
      <c r="Z193" s="263"/>
      <c r="AA193" s="263"/>
      <c r="AB193" s="263"/>
      <c r="AC193" s="263"/>
      <c r="AD193" s="263"/>
      <c r="AE193" s="263"/>
      <c r="AF193" s="263"/>
      <c r="AG193" s="263"/>
      <c r="AH193" s="263"/>
      <c r="AI193" s="263"/>
      <c r="AJ193" s="263"/>
      <c r="AK193" s="263"/>
      <c r="AL193" s="263"/>
      <c r="AM193" s="263"/>
      <c r="AN193" s="263"/>
      <c r="AO193" s="263"/>
      <c r="AP193" s="263"/>
      <c r="AQ193" s="263"/>
      <c r="AR193" s="263"/>
      <c r="AS193" s="263"/>
      <c r="AT193" s="263"/>
      <c r="AU193" s="263"/>
      <c r="AV193" s="263"/>
      <c r="AW193" s="263"/>
      <c r="AX193" s="263"/>
      <c r="AY193" s="263"/>
    </row>
    <row r="194" spans="1:51" ht="71.25" customHeight="1" x14ac:dyDescent="0.35">
      <c r="A194" s="263"/>
      <c r="B194" s="288"/>
      <c r="C194" s="1523" t="s">
        <v>103</v>
      </c>
      <c r="D194" s="1523"/>
      <c r="E194" s="1524" t="s">
        <v>104</v>
      </c>
      <c r="F194" s="1524"/>
      <c r="G194" s="1524"/>
      <c r="H194" s="1524"/>
      <c r="I194" s="1524"/>
      <c r="J194" s="1524"/>
      <c r="K194" s="1524"/>
      <c r="L194" s="1524"/>
      <c r="M194" s="1524"/>
      <c r="N194" s="1524"/>
      <c r="O194" s="1524"/>
      <c r="P194" s="1524"/>
      <c r="Q194" s="1524"/>
      <c r="R194" s="289"/>
      <c r="S194" s="265"/>
      <c r="T194" s="263"/>
      <c r="U194" s="263"/>
      <c r="V194" s="263"/>
      <c r="W194" s="263"/>
      <c r="X194" s="263"/>
      <c r="Y194" s="263"/>
      <c r="Z194" s="263"/>
      <c r="AA194" s="263"/>
      <c r="AB194" s="263"/>
      <c r="AC194" s="263"/>
      <c r="AD194" s="263"/>
      <c r="AE194" s="263"/>
      <c r="AF194" s="263"/>
      <c r="AG194" s="263"/>
      <c r="AH194" s="263"/>
      <c r="AI194" s="263"/>
      <c r="AJ194" s="263"/>
      <c r="AK194" s="263"/>
      <c r="AL194" s="263"/>
      <c r="AM194" s="263"/>
      <c r="AN194" s="263"/>
      <c r="AO194" s="263"/>
      <c r="AP194" s="263"/>
      <c r="AQ194" s="263"/>
      <c r="AR194" s="263"/>
      <c r="AS194" s="263"/>
      <c r="AT194" s="263"/>
      <c r="AU194" s="263"/>
      <c r="AV194" s="263"/>
      <c r="AW194" s="263"/>
      <c r="AX194" s="263"/>
      <c r="AY194" s="263"/>
    </row>
    <row r="195" spans="1:51" ht="15" customHeight="1" x14ac:dyDescent="0.35">
      <c r="A195" s="263"/>
      <c r="B195" s="288"/>
      <c r="C195" s="288"/>
      <c r="D195" s="289"/>
      <c r="E195" s="289"/>
      <c r="F195" s="289"/>
      <c r="G195" s="289"/>
      <c r="H195" s="289"/>
      <c r="I195" s="289"/>
      <c r="J195" s="289"/>
      <c r="K195" s="289"/>
      <c r="L195" s="289"/>
      <c r="M195" s="289"/>
      <c r="N195" s="289"/>
      <c r="O195" s="289"/>
      <c r="P195" s="289"/>
      <c r="Q195" s="289"/>
      <c r="R195" s="289"/>
      <c r="S195" s="265"/>
      <c r="T195" s="263"/>
      <c r="U195" s="263"/>
      <c r="V195" s="263"/>
      <c r="W195" s="263"/>
      <c r="X195" s="263"/>
      <c r="Y195" s="263"/>
      <c r="Z195" s="263"/>
      <c r="AA195" s="263"/>
      <c r="AB195" s="263"/>
      <c r="AC195" s="263"/>
      <c r="AD195" s="263"/>
      <c r="AE195" s="263"/>
      <c r="AF195" s="263"/>
      <c r="AG195" s="263"/>
      <c r="AH195" s="263"/>
      <c r="AI195" s="263"/>
      <c r="AJ195" s="263"/>
      <c r="AK195" s="263"/>
      <c r="AL195" s="263"/>
      <c r="AM195" s="263"/>
      <c r="AN195" s="263"/>
      <c r="AO195" s="263"/>
      <c r="AP195" s="263"/>
      <c r="AQ195" s="263"/>
      <c r="AR195" s="263"/>
      <c r="AS195" s="263"/>
      <c r="AT195" s="263"/>
      <c r="AU195" s="263"/>
      <c r="AV195" s="263"/>
      <c r="AW195" s="263"/>
      <c r="AX195" s="263"/>
      <c r="AY195" s="263"/>
    </row>
    <row r="196" spans="1:51" ht="13.5" customHeight="1" x14ac:dyDescent="0.35">
      <c r="A196" s="263"/>
      <c r="B196" s="290"/>
      <c r="C196" s="291"/>
      <c r="D196" s="291"/>
      <c r="E196" s="291"/>
      <c r="F196" s="291"/>
      <c r="G196" s="291"/>
      <c r="H196" s="291"/>
      <c r="I196" s="291"/>
      <c r="J196" s="291"/>
      <c r="K196" s="291"/>
      <c r="L196" s="291"/>
      <c r="M196" s="291"/>
      <c r="N196" s="291"/>
      <c r="O196" s="291"/>
      <c r="P196" s="291"/>
      <c r="Q196" s="291"/>
      <c r="R196" s="291"/>
      <c r="S196" s="265"/>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row>
    <row r="197" spans="1:51" x14ac:dyDescent="0.35">
      <c r="A197" s="263"/>
      <c r="B197" s="265"/>
      <c r="C197" s="265"/>
      <c r="D197" s="265"/>
      <c r="E197" s="265"/>
      <c r="F197" s="265"/>
      <c r="G197" s="265"/>
      <c r="H197" s="265"/>
      <c r="I197" s="265"/>
      <c r="J197" s="265"/>
      <c r="K197" s="265"/>
      <c r="L197" s="265"/>
      <c r="M197" s="265"/>
      <c r="N197" s="265"/>
      <c r="O197" s="265"/>
      <c r="P197" s="265"/>
      <c r="Q197" s="265"/>
      <c r="R197" s="265"/>
      <c r="S197" s="265"/>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row>
    <row r="198" spans="1:51" ht="15" customHeight="1" x14ac:dyDescent="0.35">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row>
    <row r="199" spans="1:51" ht="16.5" customHeight="1" x14ac:dyDescent="0.35">
      <c r="A199" s="263"/>
      <c r="B199" s="272"/>
      <c r="C199" s="272"/>
      <c r="D199" s="272"/>
      <c r="E199" s="272"/>
      <c r="F199" s="272"/>
      <c r="G199" s="272"/>
      <c r="H199" s="272"/>
      <c r="I199" s="272"/>
      <c r="J199" s="272"/>
      <c r="K199" s="272"/>
      <c r="L199" s="272"/>
      <c r="M199" s="272"/>
      <c r="N199" s="272"/>
      <c r="O199" s="272"/>
      <c r="P199" s="272"/>
      <c r="Q199" s="272"/>
      <c r="R199" s="272"/>
      <c r="S199" s="272"/>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row>
    <row r="200" spans="1:51" ht="30" customHeight="1" x14ac:dyDescent="0.35">
      <c r="A200" s="263"/>
      <c r="B200" s="272"/>
      <c r="C200" s="272"/>
      <c r="D200" s="922" t="s">
        <v>105</v>
      </c>
      <c r="E200" s="922"/>
      <c r="F200" s="922"/>
      <c r="G200" s="922"/>
      <c r="H200" s="922"/>
      <c r="I200" s="922"/>
      <c r="J200" s="922"/>
      <c r="K200" s="922"/>
      <c r="L200" s="922" t="s">
        <v>106</v>
      </c>
      <c r="M200" s="922"/>
      <c r="N200" s="922"/>
      <c r="O200" s="922"/>
      <c r="P200" s="922"/>
      <c r="Q200" s="922"/>
      <c r="R200" s="922"/>
      <c r="S200" s="272"/>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row>
    <row r="201" spans="1:51" x14ac:dyDescent="0.35">
      <c r="A201" s="263"/>
      <c r="B201" s="272"/>
      <c r="C201" s="272"/>
      <c r="D201" s="793" t="s">
        <v>107</v>
      </c>
      <c r="E201" s="793"/>
      <c r="F201" s="793"/>
      <c r="G201" s="793"/>
      <c r="H201" s="793"/>
      <c r="I201" s="548"/>
      <c r="J201" s="793"/>
      <c r="K201" s="793"/>
      <c r="L201" s="793" t="s">
        <v>108</v>
      </c>
      <c r="M201" s="548"/>
      <c r="N201" s="793"/>
      <c r="O201" s="793"/>
      <c r="P201" s="793"/>
      <c r="Q201" s="793"/>
      <c r="R201" s="272"/>
      <c r="S201" s="272"/>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c r="AX201" s="263"/>
      <c r="AY201" s="263"/>
    </row>
    <row r="202" spans="1:51" x14ac:dyDescent="0.35">
      <c r="A202" s="263"/>
      <c r="B202" s="272"/>
      <c r="C202" s="272"/>
      <c r="D202" s="548" t="s">
        <v>109</v>
      </c>
      <c r="E202" s="793"/>
      <c r="F202" s="793"/>
      <c r="G202" s="793"/>
      <c r="H202" s="793"/>
      <c r="I202" s="548"/>
      <c r="J202" s="548"/>
      <c r="K202" s="548"/>
      <c r="L202" s="793" t="s">
        <v>110</v>
      </c>
      <c r="M202" s="548"/>
      <c r="N202" s="548"/>
      <c r="O202" s="548"/>
      <c r="P202" s="548"/>
      <c r="Q202" s="548"/>
      <c r="R202" s="272"/>
      <c r="S202" s="272"/>
      <c r="T202" s="263"/>
      <c r="U202" s="263"/>
      <c r="V202" s="263"/>
      <c r="W202" s="263"/>
      <c r="X202" s="263"/>
      <c r="Y202" s="263"/>
      <c r="Z202" s="263"/>
      <c r="AA202" s="263"/>
      <c r="AB202" s="263"/>
      <c r="AC202" s="263"/>
      <c r="AD202" s="263"/>
      <c r="AE202" s="263"/>
      <c r="AF202" s="263"/>
      <c r="AG202" s="263"/>
      <c r="AH202" s="263"/>
      <c r="AI202" s="263"/>
      <c r="AJ202" s="263"/>
      <c r="AK202" s="263"/>
      <c r="AL202" s="263"/>
      <c r="AM202" s="263"/>
      <c r="AN202" s="263"/>
      <c r="AO202" s="263"/>
      <c r="AP202" s="263"/>
      <c r="AQ202" s="263"/>
      <c r="AR202" s="263"/>
      <c r="AS202" s="263"/>
      <c r="AT202" s="263"/>
      <c r="AU202" s="263"/>
      <c r="AV202" s="263"/>
      <c r="AW202" s="263"/>
      <c r="AX202" s="263"/>
      <c r="AY202" s="263"/>
    </row>
    <row r="203" spans="1:51" x14ac:dyDescent="0.35">
      <c r="A203" s="263"/>
      <c r="B203" s="272"/>
      <c r="C203" s="272"/>
      <c r="D203" s="548" t="s">
        <v>111</v>
      </c>
      <c r="E203" s="793"/>
      <c r="F203" s="793"/>
      <c r="G203" s="793"/>
      <c r="H203" s="793"/>
      <c r="I203" s="548"/>
      <c r="J203" s="548"/>
      <c r="K203" s="548"/>
      <c r="L203" s="793" t="s">
        <v>112</v>
      </c>
      <c r="M203" s="548"/>
      <c r="N203" s="548"/>
      <c r="O203" s="548"/>
      <c r="P203" s="272"/>
      <c r="Q203" s="548"/>
      <c r="R203" s="272"/>
      <c r="S203" s="272"/>
      <c r="T203" s="263"/>
      <c r="U203" s="263"/>
      <c r="V203" s="263"/>
      <c r="W203" s="263"/>
      <c r="X203" s="263"/>
      <c r="Y203" s="263"/>
      <c r="Z203" s="263"/>
      <c r="AA203" s="263"/>
      <c r="AB203" s="263"/>
      <c r="AC203" s="263"/>
      <c r="AD203" s="263"/>
      <c r="AE203" s="263"/>
      <c r="AF203" s="263"/>
      <c r="AG203" s="263"/>
      <c r="AH203" s="263"/>
      <c r="AI203" s="263"/>
      <c r="AJ203" s="263"/>
      <c r="AK203" s="263"/>
      <c r="AL203" s="263"/>
      <c r="AM203" s="263"/>
      <c r="AN203" s="263"/>
      <c r="AO203" s="263"/>
      <c r="AP203" s="263"/>
      <c r="AQ203" s="263"/>
      <c r="AR203" s="263"/>
      <c r="AS203" s="263"/>
      <c r="AT203" s="263"/>
      <c r="AU203" s="263"/>
      <c r="AV203" s="263"/>
      <c r="AW203" s="263"/>
      <c r="AX203" s="263"/>
      <c r="AY203" s="263"/>
    </row>
    <row r="204" spans="1:51" x14ac:dyDescent="0.35">
      <c r="A204" s="263"/>
      <c r="B204" s="272"/>
      <c r="C204" s="272"/>
      <c r="D204" s="548" t="s">
        <v>113</v>
      </c>
      <c r="E204" s="793"/>
      <c r="F204" s="793"/>
      <c r="G204" s="793"/>
      <c r="H204" s="793"/>
      <c r="I204" s="548"/>
      <c r="J204" s="548"/>
      <c r="K204" s="548"/>
      <c r="L204" s="793" t="s">
        <v>114</v>
      </c>
      <c r="M204" s="548"/>
      <c r="N204" s="548"/>
      <c r="O204" s="548"/>
      <c r="P204" s="548"/>
      <c r="Q204" s="548"/>
      <c r="R204" s="272"/>
      <c r="S204" s="272"/>
      <c r="T204" s="263"/>
      <c r="U204" s="263"/>
      <c r="V204" s="263"/>
      <c r="W204" s="263"/>
      <c r="X204" s="263"/>
      <c r="Y204" s="263"/>
      <c r="Z204" s="263"/>
      <c r="AA204" s="263"/>
      <c r="AB204" s="263"/>
      <c r="AC204" s="263"/>
      <c r="AD204" s="263"/>
      <c r="AE204" s="263"/>
      <c r="AF204" s="263"/>
      <c r="AG204" s="263"/>
      <c r="AH204" s="263"/>
      <c r="AI204" s="263"/>
      <c r="AJ204" s="263"/>
      <c r="AK204" s="263"/>
      <c r="AL204" s="263"/>
      <c r="AM204" s="263"/>
      <c r="AN204" s="263"/>
      <c r="AO204" s="263"/>
      <c r="AP204" s="263"/>
      <c r="AQ204" s="263"/>
      <c r="AR204" s="263"/>
      <c r="AS204" s="263"/>
      <c r="AT204" s="263"/>
      <c r="AU204" s="263"/>
      <c r="AV204" s="263"/>
      <c r="AW204" s="263"/>
      <c r="AX204" s="263"/>
      <c r="AY204" s="263"/>
    </row>
    <row r="205" spans="1:51" x14ac:dyDescent="0.35">
      <c r="A205" s="263"/>
      <c r="B205" s="272"/>
      <c r="C205" s="272"/>
      <c r="D205" s="548" t="s">
        <v>115</v>
      </c>
      <c r="E205" s="793"/>
      <c r="F205" s="793"/>
      <c r="G205" s="793"/>
      <c r="H205" s="793"/>
      <c r="I205" s="548"/>
      <c r="J205" s="548"/>
      <c r="K205" s="548"/>
      <c r="L205" s="793" t="s">
        <v>116</v>
      </c>
      <c r="M205" s="548"/>
      <c r="N205" s="548"/>
      <c r="O205" s="548"/>
      <c r="P205" s="548"/>
      <c r="Q205" s="548"/>
      <c r="R205" s="272"/>
      <c r="S205" s="272"/>
      <c r="T205" s="263"/>
      <c r="U205" s="263"/>
      <c r="V205" s="263"/>
      <c r="W205" s="263"/>
      <c r="X205" s="263"/>
      <c r="Y205" s="263"/>
      <c r="Z205" s="263"/>
      <c r="AA205" s="263"/>
      <c r="AB205" s="263"/>
      <c r="AC205" s="263"/>
      <c r="AD205" s="263"/>
      <c r="AE205" s="263"/>
      <c r="AF205" s="263"/>
      <c r="AG205" s="263"/>
      <c r="AH205" s="263"/>
      <c r="AI205" s="263"/>
      <c r="AJ205" s="263"/>
      <c r="AK205" s="263"/>
      <c r="AL205" s="263"/>
      <c r="AM205" s="263"/>
      <c r="AN205" s="263"/>
      <c r="AO205" s="263"/>
      <c r="AP205" s="263"/>
      <c r="AQ205" s="263"/>
      <c r="AR205" s="263"/>
      <c r="AS205" s="263"/>
      <c r="AT205" s="263"/>
      <c r="AU205" s="263"/>
      <c r="AV205" s="263"/>
      <c r="AW205" s="263"/>
      <c r="AX205" s="263"/>
      <c r="AY205" s="263"/>
    </row>
    <row r="206" spans="1:51" x14ac:dyDescent="0.35">
      <c r="A206" s="263"/>
      <c r="B206" s="272"/>
      <c r="C206" s="272"/>
      <c r="D206" s="548" t="s">
        <v>117</v>
      </c>
      <c r="E206" s="793"/>
      <c r="F206" s="793"/>
      <c r="G206" s="793"/>
      <c r="H206" s="793"/>
      <c r="I206" s="548"/>
      <c r="J206" s="548"/>
      <c r="K206" s="548"/>
      <c r="L206" s="793" t="s">
        <v>118</v>
      </c>
      <c r="M206" s="548"/>
      <c r="N206" s="548"/>
      <c r="O206" s="548"/>
      <c r="P206" s="548"/>
      <c r="Q206" s="548"/>
      <c r="R206" s="272"/>
      <c r="S206" s="272"/>
      <c r="T206" s="263"/>
      <c r="U206" s="263"/>
      <c r="V206" s="263"/>
      <c r="W206" s="263"/>
      <c r="X206" s="263"/>
      <c r="Y206" s="263"/>
      <c r="Z206" s="263"/>
      <c r="AA206" s="263"/>
      <c r="AB206" s="263"/>
      <c r="AC206" s="263"/>
      <c r="AD206" s="263"/>
      <c r="AE206" s="263"/>
      <c r="AF206" s="263"/>
      <c r="AG206" s="263"/>
      <c r="AH206" s="263"/>
      <c r="AI206" s="263"/>
      <c r="AJ206" s="263"/>
      <c r="AK206" s="263"/>
      <c r="AL206" s="263"/>
      <c r="AM206" s="263"/>
      <c r="AN206" s="263"/>
      <c r="AO206" s="263"/>
      <c r="AP206" s="263"/>
      <c r="AQ206" s="263"/>
      <c r="AR206" s="263"/>
      <c r="AS206" s="263"/>
      <c r="AT206" s="263"/>
      <c r="AU206" s="263"/>
      <c r="AV206" s="263"/>
      <c r="AW206" s="263"/>
      <c r="AX206" s="263"/>
      <c r="AY206" s="263"/>
    </row>
    <row r="207" spans="1:51" ht="18.5" x14ac:dyDescent="0.45">
      <c r="A207" s="263"/>
      <c r="B207" s="272"/>
      <c r="C207" s="272"/>
      <c r="D207" s="548" t="s">
        <v>119</v>
      </c>
      <c r="E207" s="793"/>
      <c r="F207" s="793"/>
      <c r="G207" s="793"/>
      <c r="H207" s="793"/>
      <c r="I207" s="794"/>
      <c r="J207" s="548"/>
      <c r="K207" s="548"/>
      <c r="L207" s="793" t="s">
        <v>120</v>
      </c>
      <c r="M207" s="793"/>
      <c r="N207" s="548"/>
      <c r="O207" s="548"/>
      <c r="P207" s="548"/>
      <c r="Q207" s="548"/>
      <c r="R207" s="272"/>
      <c r="S207" s="272"/>
      <c r="T207" s="263"/>
      <c r="U207" s="263"/>
      <c r="V207" s="263"/>
      <c r="W207" s="263"/>
      <c r="X207" s="263"/>
      <c r="Y207" s="263"/>
      <c r="Z207" s="263"/>
      <c r="AA207" s="263"/>
      <c r="AB207" s="263"/>
      <c r="AC207" s="263"/>
      <c r="AD207" s="263"/>
      <c r="AE207" s="263"/>
      <c r="AF207" s="263"/>
      <c r="AG207" s="263"/>
      <c r="AH207" s="263"/>
      <c r="AI207" s="263"/>
      <c r="AJ207" s="263"/>
      <c r="AK207" s="263"/>
      <c r="AL207" s="263"/>
      <c r="AM207" s="263"/>
      <c r="AN207" s="263"/>
      <c r="AO207" s="263"/>
      <c r="AP207" s="263"/>
      <c r="AQ207" s="263"/>
      <c r="AR207" s="263"/>
      <c r="AS207" s="263"/>
      <c r="AT207" s="263"/>
      <c r="AU207" s="263"/>
      <c r="AV207" s="263"/>
      <c r="AW207" s="263"/>
      <c r="AX207" s="263"/>
      <c r="AY207" s="263"/>
    </row>
    <row r="208" spans="1:51" x14ac:dyDescent="0.35">
      <c r="A208" s="263"/>
      <c r="B208" s="272"/>
      <c r="C208" s="272"/>
      <c r="D208" s="548" t="s">
        <v>121</v>
      </c>
      <c r="E208" s="793"/>
      <c r="F208" s="793"/>
      <c r="G208" s="793"/>
      <c r="H208" s="793"/>
      <c r="I208" s="548"/>
      <c r="J208" s="548"/>
      <c r="K208" s="548"/>
      <c r="L208" s="793" t="s">
        <v>122</v>
      </c>
      <c r="M208" s="548"/>
      <c r="N208" s="548"/>
      <c r="O208" s="548"/>
      <c r="P208" s="548"/>
      <c r="Q208" s="548"/>
      <c r="R208" s="272"/>
      <c r="S208" s="272"/>
      <c r="T208" s="263"/>
      <c r="U208" s="263"/>
      <c r="V208" s="263"/>
      <c r="W208" s="263"/>
      <c r="X208" s="263"/>
      <c r="Y208" s="263"/>
      <c r="Z208" s="263"/>
      <c r="AA208" s="263"/>
      <c r="AB208" s="263"/>
      <c r="AC208" s="263"/>
      <c r="AD208" s="263"/>
      <c r="AE208" s="263"/>
      <c r="AF208" s="263"/>
      <c r="AG208" s="263"/>
      <c r="AH208" s="263"/>
      <c r="AI208" s="263"/>
      <c r="AJ208" s="263"/>
      <c r="AK208" s="263"/>
      <c r="AL208" s="263"/>
      <c r="AM208" s="263"/>
      <c r="AN208" s="263"/>
      <c r="AO208" s="263"/>
      <c r="AP208" s="263"/>
      <c r="AQ208" s="263"/>
      <c r="AR208" s="263"/>
      <c r="AS208" s="263"/>
      <c r="AT208" s="263"/>
      <c r="AU208" s="263"/>
      <c r="AV208" s="263"/>
      <c r="AW208" s="263"/>
      <c r="AX208" s="263"/>
      <c r="AY208" s="263"/>
    </row>
    <row r="209" spans="1:51" x14ac:dyDescent="0.35">
      <c r="A209" s="263"/>
      <c r="B209" s="272"/>
      <c r="C209" s="272"/>
      <c r="D209" s="548" t="s">
        <v>123</v>
      </c>
      <c r="E209" s="793"/>
      <c r="F209" s="793"/>
      <c r="G209" s="793"/>
      <c r="H209" s="793"/>
      <c r="I209" s="548"/>
      <c r="J209" s="548"/>
      <c r="K209" s="548"/>
      <c r="L209" s="793" t="s">
        <v>124</v>
      </c>
      <c r="M209" s="548"/>
      <c r="N209" s="548"/>
      <c r="O209" s="548"/>
      <c r="P209" s="548"/>
      <c r="Q209" s="548"/>
      <c r="R209" s="272"/>
      <c r="S209" s="272"/>
      <c r="T209" s="263"/>
      <c r="U209" s="263"/>
      <c r="V209" s="263"/>
      <c r="W209" s="263"/>
      <c r="X209" s="263"/>
      <c r="Y209" s="263"/>
      <c r="Z209" s="263"/>
      <c r="AA209" s="263"/>
      <c r="AB209" s="263"/>
      <c r="AC209" s="263"/>
      <c r="AD209" s="263"/>
      <c r="AE209" s="263"/>
      <c r="AF209" s="263"/>
      <c r="AG209" s="263"/>
      <c r="AH209" s="263"/>
      <c r="AI209" s="263"/>
      <c r="AJ209" s="263"/>
      <c r="AK209" s="263"/>
      <c r="AL209" s="263"/>
      <c r="AM209" s="263"/>
      <c r="AN209" s="263"/>
      <c r="AO209" s="263"/>
      <c r="AP209" s="263"/>
      <c r="AQ209" s="263"/>
      <c r="AR209" s="263"/>
      <c r="AS209" s="263"/>
      <c r="AT209" s="263"/>
      <c r="AU209" s="263"/>
      <c r="AV209" s="263"/>
      <c r="AW209" s="263"/>
      <c r="AX209" s="263"/>
      <c r="AY209" s="263"/>
    </row>
    <row r="210" spans="1:51" x14ac:dyDescent="0.35">
      <c r="A210" s="263"/>
      <c r="B210" s="272"/>
      <c r="C210" s="272"/>
      <c r="D210" s="548" t="s">
        <v>125</v>
      </c>
      <c r="E210" s="793"/>
      <c r="F210" s="793"/>
      <c r="G210" s="793"/>
      <c r="H210" s="793"/>
      <c r="I210" s="548"/>
      <c r="J210" s="548"/>
      <c r="K210" s="548"/>
      <c r="L210" s="793" t="s">
        <v>126</v>
      </c>
      <c r="M210" s="548"/>
      <c r="N210" s="548"/>
      <c r="O210" s="548"/>
      <c r="P210" s="548"/>
      <c r="Q210" s="548"/>
      <c r="R210" s="272"/>
      <c r="S210" s="272"/>
      <c r="T210" s="263"/>
      <c r="U210" s="263"/>
      <c r="V210" s="263"/>
      <c r="W210" s="263"/>
      <c r="X210" s="263"/>
      <c r="Y210" s="263"/>
      <c r="Z210" s="263"/>
      <c r="AA210" s="263"/>
      <c r="AB210" s="263"/>
      <c r="AC210" s="263"/>
      <c r="AD210" s="263"/>
      <c r="AE210" s="263"/>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row>
    <row r="211" spans="1:51" x14ac:dyDescent="0.35">
      <c r="A211" s="263"/>
      <c r="B211" s="272"/>
      <c r="C211" s="272"/>
      <c r="D211" s="548" t="s">
        <v>127</v>
      </c>
      <c r="E211" s="793"/>
      <c r="F211" s="793"/>
      <c r="G211" s="793"/>
      <c r="H211" s="793"/>
      <c r="I211" s="548"/>
      <c r="J211" s="548"/>
      <c r="K211" s="548"/>
      <c r="L211" s="793" t="s">
        <v>128</v>
      </c>
      <c r="M211" s="548"/>
      <c r="N211" s="548"/>
      <c r="O211" s="548"/>
      <c r="P211" s="548"/>
      <c r="Q211" s="548"/>
      <c r="R211" s="272"/>
      <c r="S211" s="272"/>
      <c r="T211" s="263"/>
      <c r="U211" s="263"/>
      <c r="V211" s="263"/>
      <c r="W211" s="263"/>
      <c r="X211" s="263"/>
      <c r="Y211" s="263"/>
      <c r="Z211" s="263"/>
      <c r="AA211" s="263"/>
      <c r="AB211" s="263"/>
      <c r="AC211" s="263"/>
      <c r="AD211" s="263"/>
      <c r="AE211" s="263"/>
      <c r="AF211" s="263"/>
      <c r="AG211" s="263"/>
      <c r="AH211" s="263"/>
      <c r="AI211" s="263"/>
      <c r="AJ211" s="263"/>
      <c r="AK211" s="263"/>
      <c r="AL211" s="263"/>
      <c r="AM211" s="263"/>
      <c r="AN211" s="263"/>
      <c r="AO211" s="263"/>
      <c r="AP211" s="263"/>
      <c r="AQ211" s="263"/>
      <c r="AR211" s="263"/>
      <c r="AS211" s="263"/>
      <c r="AT211" s="263"/>
      <c r="AU211" s="263"/>
      <c r="AV211" s="263"/>
      <c r="AW211" s="263"/>
      <c r="AX211" s="263"/>
      <c r="AY211" s="263"/>
    </row>
    <row r="212" spans="1:51" x14ac:dyDescent="0.35">
      <c r="A212" s="263"/>
      <c r="B212" s="272"/>
      <c r="C212" s="272"/>
      <c r="D212" s="548" t="s">
        <v>129</v>
      </c>
      <c r="E212" s="793"/>
      <c r="F212" s="793"/>
      <c r="G212" s="793"/>
      <c r="H212" s="793"/>
      <c r="I212" s="548"/>
      <c r="J212" s="548"/>
      <c r="K212" s="548"/>
      <c r="L212" s="793" t="s">
        <v>130</v>
      </c>
      <c r="M212" s="548"/>
      <c r="N212" s="548"/>
      <c r="O212" s="548"/>
      <c r="P212" s="548"/>
      <c r="Q212" s="548"/>
      <c r="R212" s="272"/>
      <c r="S212" s="272"/>
      <c r="T212" s="263"/>
      <c r="U212" s="263"/>
      <c r="V212" s="263"/>
      <c r="W212" s="263"/>
      <c r="X212" s="263"/>
      <c r="Y212" s="263"/>
      <c r="Z212" s="263"/>
      <c r="AA212" s="263"/>
      <c r="AB212" s="263"/>
      <c r="AC212" s="263"/>
      <c r="AD212" s="263"/>
      <c r="AE212" s="263"/>
      <c r="AF212" s="263"/>
      <c r="AG212" s="263"/>
      <c r="AH212" s="263"/>
      <c r="AI212" s="263"/>
      <c r="AJ212" s="263"/>
      <c r="AK212" s="263"/>
      <c r="AL212" s="263"/>
      <c r="AM212" s="263"/>
      <c r="AN212" s="263"/>
      <c r="AO212" s="263"/>
      <c r="AP212" s="263"/>
      <c r="AQ212" s="263"/>
      <c r="AR212" s="263"/>
      <c r="AS212" s="263"/>
      <c r="AT212" s="263"/>
      <c r="AU212" s="263"/>
      <c r="AV212" s="263"/>
      <c r="AW212" s="263"/>
      <c r="AX212" s="263"/>
      <c r="AY212" s="263"/>
    </row>
    <row r="213" spans="1:51" x14ac:dyDescent="0.35">
      <c r="A213" s="263"/>
      <c r="B213" s="272"/>
      <c r="C213" s="272"/>
      <c r="D213" s="548" t="s">
        <v>131</v>
      </c>
      <c r="E213" s="793"/>
      <c r="F213" s="793"/>
      <c r="G213" s="793"/>
      <c r="H213" s="793"/>
      <c r="I213" s="548"/>
      <c r="J213" s="548"/>
      <c r="K213" s="548"/>
      <c r="L213" s="793" t="s">
        <v>132</v>
      </c>
      <c r="M213" s="548"/>
      <c r="N213" s="548"/>
      <c r="O213" s="548"/>
      <c r="P213" s="548"/>
      <c r="Q213" s="548"/>
      <c r="R213" s="272"/>
      <c r="S213" s="272"/>
      <c r="T213" s="263"/>
      <c r="U213" s="263"/>
      <c r="V213" s="263"/>
      <c r="W213" s="263"/>
      <c r="X213" s="263"/>
      <c r="Y213" s="263"/>
      <c r="Z213" s="263"/>
      <c r="AA213" s="263"/>
      <c r="AB213" s="263"/>
      <c r="AC213" s="263"/>
      <c r="AD213" s="263"/>
      <c r="AE213" s="263"/>
      <c r="AF213" s="263"/>
      <c r="AG213" s="263"/>
      <c r="AH213" s="263"/>
      <c r="AI213" s="263"/>
      <c r="AJ213" s="263"/>
      <c r="AK213" s="263"/>
      <c r="AL213" s="263"/>
      <c r="AM213" s="263"/>
      <c r="AN213" s="263"/>
      <c r="AO213" s="263"/>
      <c r="AP213" s="263"/>
      <c r="AQ213" s="263"/>
      <c r="AR213" s="263"/>
      <c r="AS213" s="263"/>
      <c r="AT213" s="263"/>
      <c r="AU213" s="263"/>
      <c r="AV213" s="263"/>
      <c r="AW213" s="263"/>
      <c r="AX213" s="263"/>
      <c r="AY213" s="263"/>
    </row>
    <row r="214" spans="1:51" x14ac:dyDescent="0.35">
      <c r="A214" s="263"/>
      <c r="B214" s="272"/>
      <c r="C214" s="272"/>
      <c r="D214" s="548" t="s">
        <v>133</v>
      </c>
      <c r="E214" s="793"/>
      <c r="F214" s="793"/>
      <c r="G214" s="793"/>
      <c r="H214" s="793"/>
      <c r="I214" s="548"/>
      <c r="J214" s="548"/>
      <c r="K214" s="548"/>
      <c r="L214" s="793" t="s">
        <v>134</v>
      </c>
      <c r="M214" s="548"/>
      <c r="N214" s="548"/>
      <c r="O214" s="548"/>
      <c r="P214" s="548"/>
      <c r="Q214" s="548"/>
      <c r="R214" s="272"/>
      <c r="S214" s="272"/>
      <c r="T214" s="263"/>
      <c r="U214" s="263"/>
      <c r="V214" s="263"/>
      <c r="W214" s="263"/>
      <c r="X214" s="263"/>
      <c r="Y214" s="263"/>
      <c r="Z214" s="263"/>
      <c r="AA214" s="263"/>
      <c r="AB214" s="263"/>
      <c r="AC214" s="263"/>
      <c r="AD214" s="263"/>
      <c r="AE214" s="263"/>
      <c r="AF214" s="263"/>
      <c r="AG214" s="263"/>
      <c r="AH214" s="263"/>
      <c r="AI214" s="263"/>
      <c r="AJ214" s="263"/>
      <c r="AK214" s="263"/>
      <c r="AL214" s="263"/>
      <c r="AM214" s="263"/>
      <c r="AN214" s="263"/>
      <c r="AO214" s="263"/>
      <c r="AP214" s="263"/>
      <c r="AQ214" s="263"/>
      <c r="AR214" s="263"/>
      <c r="AS214" s="263"/>
      <c r="AT214" s="263"/>
      <c r="AU214" s="263"/>
      <c r="AV214" s="263"/>
      <c r="AW214" s="263"/>
      <c r="AX214" s="263"/>
      <c r="AY214" s="263"/>
    </row>
    <row r="215" spans="1:51" x14ac:dyDescent="0.35">
      <c r="A215" s="263"/>
      <c r="B215" s="272"/>
      <c r="C215" s="272"/>
      <c r="D215" s="548" t="s">
        <v>135</v>
      </c>
      <c r="E215" s="793"/>
      <c r="F215" s="793"/>
      <c r="G215" s="793"/>
      <c r="H215" s="793"/>
      <c r="I215" s="548"/>
      <c r="J215" s="548"/>
      <c r="K215" s="548"/>
      <c r="L215" s="793" t="s">
        <v>136</v>
      </c>
      <c r="M215" s="548"/>
      <c r="N215" s="548"/>
      <c r="O215" s="548"/>
      <c r="P215" s="548"/>
      <c r="Q215" s="548"/>
      <c r="R215" s="272"/>
      <c r="S215" s="272"/>
      <c r="T215" s="263"/>
      <c r="U215" s="263"/>
      <c r="V215" s="263"/>
      <c r="W215" s="263"/>
      <c r="X215" s="263"/>
      <c r="Y215" s="263"/>
      <c r="Z215" s="263"/>
      <c r="AA215" s="263"/>
      <c r="AB215" s="263"/>
      <c r="AC215" s="263"/>
      <c r="AD215" s="263"/>
      <c r="AE215" s="263"/>
      <c r="AF215" s="263"/>
      <c r="AG215" s="263"/>
      <c r="AH215" s="263"/>
      <c r="AI215" s="263"/>
      <c r="AJ215" s="263"/>
      <c r="AK215" s="263"/>
      <c r="AL215" s="263"/>
      <c r="AM215" s="263"/>
      <c r="AN215" s="263"/>
      <c r="AO215" s="263"/>
      <c r="AP215" s="263"/>
      <c r="AQ215" s="263"/>
      <c r="AR215" s="263"/>
      <c r="AS215" s="263"/>
      <c r="AT215" s="263"/>
      <c r="AU215" s="263"/>
      <c r="AV215" s="263"/>
      <c r="AW215" s="263"/>
      <c r="AX215" s="263"/>
      <c r="AY215" s="263"/>
    </row>
    <row r="216" spans="1:51" x14ac:dyDescent="0.35">
      <c r="A216" s="263"/>
      <c r="B216" s="272"/>
      <c r="C216" s="272"/>
      <c r="D216" s="548" t="s">
        <v>137</v>
      </c>
      <c r="E216" s="793"/>
      <c r="F216" s="793"/>
      <c r="G216" s="793"/>
      <c r="H216" s="793"/>
      <c r="I216" s="548"/>
      <c r="J216" s="548"/>
      <c r="K216" s="548"/>
      <c r="L216" s="793" t="s">
        <v>138</v>
      </c>
      <c r="M216" s="548"/>
      <c r="N216" s="548"/>
      <c r="O216" s="548"/>
      <c r="P216" s="548"/>
      <c r="Q216" s="548"/>
      <c r="R216" s="272"/>
      <c r="S216" s="272"/>
      <c r="T216" s="263"/>
      <c r="U216" s="263"/>
      <c r="V216" s="263"/>
      <c r="W216" s="263"/>
      <c r="X216" s="263"/>
      <c r="Y216" s="263"/>
      <c r="Z216" s="263"/>
      <c r="AA216" s="263"/>
      <c r="AB216" s="263"/>
      <c r="AC216" s="263"/>
      <c r="AD216" s="263"/>
      <c r="AE216" s="263"/>
      <c r="AF216" s="263"/>
      <c r="AG216" s="263"/>
      <c r="AH216" s="263"/>
      <c r="AI216" s="263"/>
      <c r="AJ216" s="263"/>
      <c r="AK216" s="263"/>
      <c r="AL216" s="263"/>
      <c r="AM216" s="263"/>
      <c r="AN216" s="263"/>
      <c r="AO216" s="263"/>
      <c r="AP216" s="263"/>
      <c r="AQ216" s="263"/>
      <c r="AR216" s="263"/>
      <c r="AS216" s="263"/>
      <c r="AT216" s="263"/>
      <c r="AU216" s="263"/>
      <c r="AV216" s="263"/>
      <c r="AW216" s="263"/>
      <c r="AX216" s="263"/>
      <c r="AY216" s="263"/>
    </row>
    <row r="217" spans="1:51" x14ac:dyDescent="0.35">
      <c r="A217" s="263"/>
      <c r="B217" s="272"/>
      <c r="C217" s="272"/>
      <c r="D217" s="548" t="s">
        <v>139</v>
      </c>
      <c r="E217" s="793"/>
      <c r="F217" s="793"/>
      <c r="G217" s="793"/>
      <c r="H217" s="793"/>
      <c r="I217" s="548"/>
      <c r="J217" s="548"/>
      <c r="K217" s="548"/>
      <c r="L217" s="793" t="s">
        <v>140</v>
      </c>
      <c r="M217" s="548"/>
      <c r="N217" s="548"/>
      <c r="O217" s="548"/>
      <c r="P217" s="548"/>
      <c r="Q217" s="548"/>
      <c r="R217" s="272"/>
      <c r="S217" s="272"/>
      <c r="T217" s="263"/>
      <c r="U217" s="263"/>
      <c r="V217" s="263"/>
      <c r="W217" s="263"/>
      <c r="X217" s="263"/>
      <c r="Y217" s="263"/>
      <c r="Z217" s="263"/>
      <c r="AA217" s="263"/>
      <c r="AB217" s="263"/>
      <c r="AC217" s="263"/>
      <c r="AD217" s="263"/>
      <c r="AE217" s="263"/>
      <c r="AF217" s="263"/>
      <c r="AG217" s="263"/>
      <c r="AH217" s="263"/>
      <c r="AI217" s="263"/>
      <c r="AJ217" s="263"/>
      <c r="AK217" s="263"/>
      <c r="AL217" s="263"/>
      <c r="AM217" s="263"/>
      <c r="AN217" s="263"/>
      <c r="AO217" s="263"/>
      <c r="AP217" s="263"/>
      <c r="AQ217" s="263"/>
      <c r="AR217" s="263"/>
      <c r="AS217" s="263"/>
      <c r="AT217" s="263"/>
      <c r="AU217" s="263"/>
      <c r="AV217" s="263"/>
      <c r="AW217" s="263"/>
      <c r="AX217" s="263"/>
      <c r="AY217" s="263"/>
    </row>
    <row r="218" spans="1:51" x14ac:dyDescent="0.35">
      <c r="A218" s="263"/>
      <c r="B218" s="272"/>
      <c r="C218" s="272"/>
      <c r="D218" s="548" t="s">
        <v>141</v>
      </c>
      <c r="E218" s="793"/>
      <c r="F218" s="793"/>
      <c r="G218" s="793"/>
      <c r="H218" s="793"/>
      <c r="I218" s="548"/>
      <c r="J218" s="548"/>
      <c r="K218" s="548"/>
      <c r="L218" s="793" t="s">
        <v>142</v>
      </c>
      <c r="M218" s="548"/>
      <c r="N218" s="548"/>
      <c r="O218" s="548"/>
      <c r="P218" s="548"/>
      <c r="Q218" s="548"/>
      <c r="R218" s="272"/>
      <c r="S218" s="272"/>
      <c r="T218" s="263"/>
      <c r="U218" s="263"/>
      <c r="V218" s="263"/>
      <c r="W218" s="263"/>
      <c r="X218" s="263"/>
      <c r="Y218" s="263"/>
      <c r="Z218" s="263"/>
      <c r="AA218" s="263"/>
      <c r="AB218" s="263"/>
      <c r="AC218" s="263"/>
      <c r="AD218" s="263"/>
      <c r="AE218" s="263"/>
      <c r="AF218" s="263"/>
      <c r="AG218" s="263"/>
      <c r="AH218" s="263"/>
      <c r="AI218" s="263"/>
      <c r="AJ218" s="263"/>
      <c r="AK218" s="263"/>
      <c r="AL218" s="263"/>
      <c r="AM218" s="263"/>
      <c r="AN218" s="263"/>
      <c r="AO218" s="263"/>
      <c r="AP218" s="263"/>
      <c r="AQ218" s="263"/>
      <c r="AR218" s="263"/>
      <c r="AS218" s="263"/>
      <c r="AT218" s="263"/>
      <c r="AU218" s="263"/>
      <c r="AV218" s="263"/>
      <c r="AW218" s="263"/>
      <c r="AX218" s="263"/>
      <c r="AY218" s="263"/>
    </row>
    <row r="219" spans="1:51" x14ac:dyDescent="0.35">
      <c r="A219" s="263"/>
      <c r="B219" s="272"/>
      <c r="C219" s="272"/>
      <c r="D219" s="548" t="s">
        <v>143</v>
      </c>
      <c r="E219" s="793"/>
      <c r="F219" s="793"/>
      <c r="G219" s="793"/>
      <c r="H219" s="793"/>
      <c r="I219" s="548"/>
      <c r="J219" s="548"/>
      <c r="K219" s="548"/>
      <c r="L219" s="793" t="s">
        <v>144</v>
      </c>
      <c r="M219" s="548"/>
      <c r="N219" s="548"/>
      <c r="O219" s="548"/>
      <c r="P219" s="548"/>
      <c r="Q219" s="548"/>
      <c r="R219" s="272"/>
      <c r="S219" s="272"/>
      <c r="T219" s="263"/>
      <c r="U219" s="263"/>
      <c r="V219" s="263"/>
      <c r="W219" s="263"/>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row>
    <row r="220" spans="1:51" x14ac:dyDescent="0.35">
      <c r="A220" s="263"/>
      <c r="B220" s="272"/>
      <c r="C220" s="272"/>
      <c r="D220" s="548" t="s">
        <v>145</v>
      </c>
      <c r="E220" s="793"/>
      <c r="F220" s="793"/>
      <c r="G220" s="793"/>
      <c r="H220" s="793"/>
      <c r="I220" s="548"/>
      <c r="J220" s="548"/>
      <c r="K220" s="548"/>
      <c r="L220" s="793" t="s">
        <v>146</v>
      </c>
      <c r="M220" s="548"/>
      <c r="N220" s="548"/>
      <c r="O220" s="548"/>
      <c r="P220" s="548"/>
      <c r="Q220" s="548"/>
      <c r="R220" s="272"/>
      <c r="S220" s="272"/>
      <c r="T220" s="263"/>
      <c r="U220" s="263"/>
      <c r="V220" s="263"/>
      <c r="W220" s="263"/>
      <c r="X220" s="263"/>
      <c r="Y220" s="263"/>
      <c r="Z220" s="263"/>
      <c r="AA220" s="263"/>
      <c r="AB220" s="263"/>
      <c r="AC220" s="263"/>
      <c r="AD220" s="263"/>
      <c r="AE220" s="263"/>
      <c r="AF220" s="263"/>
      <c r="AG220" s="263"/>
      <c r="AH220" s="263"/>
      <c r="AI220" s="263"/>
      <c r="AJ220" s="263"/>
      <c r="AK220" s="263"/>
      <c r="AL220" s="263"/>
      <c r="AM220" s="263"/>
      <c r="AN220" s="263"/>
      <c r="AO220" s="263"/>
      <c r="AP220" s="263"/>
      <c r="AQ220" s="263"/>
      <c r="AR220" s="263"/>
      <c r="AS220" s="263"/>
      <c r="AT220" s="263"/>
      <c r="AU220" s="263"/>
      <c r="AV220" s="263"/>
      <c r="AW220" s="263"/>
      <c r="AX220" s="263"/>
      <c r="AY220" s="263"/>
    </row>
    <row r="221" spans="1:51" x14ac:dyDescent="0.35">
      <c r="A221" s="263"/>
      <c r="B221" s="272"/>
      <c r="C221" s="272"/>
      <c r="D221" s="548" t="s">
        <v>147</v>
      </c>
      <c r="E221" s="793"/>
      <c r="F221" s="793"/>
      <c r="G221" s="793"/>
      <c r="H221" s="793"/>
      <c r="I221" s="548"/>
      <c r="J221" s="548"/>
      <c r="K221" s="548"/>
      <c r="L221" s="793" t="s">
        <v>148</v>
      </c>
      <c r="M221" s="548"/>
      <c r="N221" s="548"/>
      <c r="O221" s="548"/>
      <c r="P221" s="548"/>
      <c r="Q221" s="548"/>
      <c r="R221" s="272"/>
      <c r="S221" s="272"/>
      <c r="T221" s="263"/>
      <c r="U221" s="263"/>
      <c r="V221" s="263"/>
      <c r="W221" s="263"/>
      <c r="X221" s="263"/>
      <c r="Y221" s="263"/>
      <c r="Z221" s="263"/>
      <c r="AA221" s="263"/>
      <c r="AB221" s="263"/>
      <c r="AC221" s="263"/>
      <c r="AD221" s="263"/>
      <c r="AE221" s="263"/>
      <c r="AF221" s="263"/>
      <c r="AG221" s="263"/>
      <c r="AH221" s="263"/>
      <c r="AI221" s="263"/>
      <c r="AJ221" s="263"/>
      <c r="AK221" s="263"/>
      <c r="AL221" s="263"/>
      <c r="AM221" s="263"/>
      <c r="AN221" s="263"/>
      <c r="AO221" s="263"/>
      <c r="AP221" s="263"/>
      <c r="AQ221" s="263"/>
      <c r="AR221" s="263"/>
      <c r="AS221" s="263"/>
      <c r="AT221" s="263"/>
      <c r="AU221" s="263"/>
      <c r="AV221" s="263"/>
      <c r="AW221" s="263"/>
      <c r="AX221" s="263"/>
      <c r="AY221" s="263"/>
    </row>
    <row r="222" spans="1:51" x14ac:dyDescent="0.35">
      <c r="A222" s="263"/>
      <c r="B222" s="272"/>
      <c r="C222" s="272"/>
      <c r="D222" s="548" t="s">
        <v>149</v>
      </c>
      <c r="E222" s="793"/>
      <c r="F222" s="793"/>
      <c r="G222" s="793"/>
      <c r="H222" s="793"/>
      <c r="I222" s="548"/>
      <c r="J222" s="548"/>
      <c r="K222" s="548"/>
      <c r="L222" s="793" t="s">
        <v>150</v>
      </c>
      <c r="M222" s="548"/>
      <c r="N222" s="548"/>
      <c r="O222" s="548"/>
      <c r="P222" s="548"/>
      <c r="Q222" s="548"/>
      <c r="R222" s="272"/>
      <c r="S222" s="272"/>
      <c r="T222" s="263"/>
      <c r="U222" s="263"/>
      <c r="V222" s="263"/>
      <c r="W222" s="263"/>
      <c r="X222" s="263"/>
      <c r="Y222" s="263"/>
      <c r="Z222" s="263"/>
      <c r="AA222" s="263"/>
      <c r="AB222" s="263"/>
      <c r="AC222" s="263"/>
      <c r="AD222" s="263"/>
      <c r="AE222" s="263"/>
      <c r="AF222" s="263"/>
      <c r="AG222" s="263"/>
      <c r="AH222" s="263"/>
      <c r="AI222" s="263"/>
      <c r="AJ222" s="263"/>
      <c r="AK222" s="263"/>
      <c r="AL222" s="263"/>
      <c r="AM222" s="263"/>
      <c r="AN222" s="263"/>
      <c r="AO222" s="263"/>
      <c r="AP222" s="263"/>
      <c r="AQ222" s="263"/>
      <c r="AR222" s="263"/>
      <c r="AS222" s="263"/>
      <c r="AT222" s="263"/>
      <c r="AU222" s="263"/>
      <c r="AV222" s="263"/>
      <c r="AW222" s="263"/>
      <c r="AX222" s="263"/>
      <c r="AY222" s="263"/>
    </row>
    <row r="223" spans="1:51" x14ac:dyDescent="0.35">
      <c r="A223" s="263"/>
      <c r="B223" s="272"/>
      <c r="C223" s="272"/>
      <c r="D223" s="548" t="s">
        <v>151</v>
      </c>
      <c r="E223" s="793"/>
      <c r="F223" s="793"/>
      <c r="G223" s="793"/>
      <c r="H223" s="793"/>
      <c r="I223" s="548"/>
      <c r="J223" s="548"/>
      <c r="K223" s="548"/>
      <c r="L223" s="793" t="s">
        <v>152</v>
      </c>
      <c r="M223" s="548"/>
      <c r="N223" s="548"/>
      <c r="O223" s="548"/>
      <c r="P223" s="548"/>
      <c r="Q223" s="548"/>
      <c r="R223" s="272"/>
      <c r="S223" s="272"/>
      <c r="T223" s="263"/>
      <c r="U223" s="263"/>
      <c r="V223" s="263"/>
      <c r="W223" s="263"/>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row>
    <row r="224" spans="1:51" x14ac:dyDescent="0.35">
      <c r="A224" s="263"/>
      <c r="B224" s="272"/>
      <c r="C224" s="272"/>
      <c r="D224" s="548" t="s">
        <v>153</v>
      </c>
      <c r="E224" s="793"/>
      <c r="F224" s="793"/>
      <c r="G224" s="793"/>
      <c r="H224" s="793"/>
      <c r="I224" s="548"/>
      <c r="J224" s="548"/>
      <c r="K224" s="548"/>
      <c r="L224" s="793" t="s">
        <v>154</v>
      </c>
      <c r="M224" s="548"/>
      <c r="N224" s="548"/>
      <c r="O224" s="548"/>
      <c r="P224" s="548"/>
      <c r="Q224" s="548"/>
      <c r="R224" s="272"/>
      <c r="S224" s="272"/>
      <c r="T224" s="263"/>
      <c r="U224" s="263"/>
      <c r="V224" s="263"/>
      <c r="W224" s="263"/>
      <c r="X224" s="263"/>
      <c r="Y224" s="263"/>
      <c r="Z224" s="263"/>
      <c r="AA224" s="263"/>
      <c r="AB224" s="263"/>
      <c r="AC224" s="263"/>
      <c r="AD224" s="263"/>
      <c r="AE224" s="263"/>
      <c r="AF224" s="263"/>
      <c r="AG224" s="263"/>
      <c r="AH224" s="263"/>
      <c r="AI224" s="263"/>
      <c r="AJ224" s="263"/>
      <c r="AK224" s="263"/>
      <c r="AL224" s="263"/>
      <c r="AM224" s="263"/>
      <c r="AN224" s="263"/>
      <c r="AO224" s="263"/>
      <c r="AP224" s="263"/>
      <c r="AQ224" s="263"/>
      <c r="AR224" s="263"/>
      <c r="AS224" s="263"/>
      <c r="AT224" s="263"/>
      <c r="AU224" s="263"/>
      <c r="AV224" s="263"/>
      <c r="AW224" s="263"/>
      <c r="AX224" s="263"/>
      <c r="AY224" s="263"/>
    </row>
    <row r="225" spans="1:51" x14ac:dyDescent="0.35">
      <c r="A225" s="263"/>
      <c r="B225" s="272"/>
      <c r="C225" s="272"/>
      <c r="D225" s="548" t="s">
        <v>155</v>
      </c>
      <c r="E225" s="793"/>
      <c r="F225" s="793"/>
      <c r="G225" s="793"/>
      <c r="H225" s="793"/>
      <c r="I225" s="548"/>
      <c r="J225" s="548"/>
      <c r="K225" s="548"/>
      <c r="L225" s="793" t="s">
        <v>156</v>
      </c>
      <c r="M225" s="548"/>
      <c r="N225" s="548"/>
      <c r="O225" s="548"/>
      <c r="P225" s="548"/>
      <c r="Q225" s="548"/>
      <c r="R225" s="272"/>
      <c r="S225" s="272"/>
      <c r="T225" s="263"/>
      <c r="U225" s="263"/>
      <c r="V225" s="263"/>
      <c r="W225" s="263"/>
      <c r="X225" s="263"/>
      <c r="Y225" s="263"/>
      <c r="Z225" s="263"/>
      <c r="AA225" s="263"/>
      <c r="AB225" s="263"/>
      <c r="AC225" s="263"/>
      <c r="AD225" s="263"/>
      <c r="AE225" s="263"/>
      <c r="AF225" s="263"/>
      <c r="AG225" s="263"/>
      <c r="AH225" s="263"/>
      <c r="AI225" s="263"/>
      <c r="AJ225" s="263"/>
      <c r="AK225" s="263"/>
      <c r="AL225" s="263"/>
      <c r="AM225" s="263"/>
      <c r="AN225" s="263"/>
      <c r="AO225" s="263"/>
      <c r="AP225" s="263"/>
      <c r="AQ225" s="263"/>
      <c r="AR225" s="263"/>
      <c r="AS225" s="263"/>
      <c r="AT225" s="263"/>
      <c r="AU225" s="263"/>
      <c r="AV225" s="263"/>
      <c r="AW225" s="263"/>
      <c r="AX225" s="263"/>
      <c r="AY225" s="263"/>
    </row>
    <row r="226" spans="1:51" x14ac:dyDescent="0.35">
      <c r="A226" s="263"/>
      <c r="B226" s="272"/>
      <c r="C226" s="272"/>
      <c r="D226" s="548" t="s">
        <v>157</v>
      </c>
      <c r="E226" s="793"/>
      <c r="F226" s="793"/>
      <c r="G226" s="793"/>
      <c r="H226" s="793"/>
      <c r="I226" s="548"/>
      <c r="J226" s="548"/>
      <c r="K226" s="548"/>
      <c r="L226" s="793" t="s">
        <v>158</v>
      </c>
      <c r="M226" s="548"/>
      <c r="N226" s="548"/>
      <c r="O226" s="548"/>
      <c r="P226" s="548"/>
      <c r="Q226" s="548"/>
      <c r="R226" s="272"/>
      <c r="S226" s="272"/>
      <c r="T226" s="263"/>
      <c r="U226" s="263"/>
      <c r="V226" s="263"/>
      <c r="W226" s="263"/>
      <c r="X226" s="263"/>
      <c r="Y226" s="263"/>
      <c r="Z226" s="263"/>
      <c r="AA226" s="263"/>
      <c r="AB226" s="263"/>
      <c r="AC226" s="263"/>
      <c r="AD226" s="263"/>
      <c r="AE226" s="263"/>
      <c r="AF226" s="263"/>
      <c r="AG226" s="263"/>
      <c r="AH226" s="263"/>
      <c r="AI226" s="263"/>
      <c r="AJ226" s="263"/>
      <c r="AK226" s="263"/>
      <c r="AL226" s="263"/>
      <c r="AM226" s="263"/>
      <c r="AN226" s="263"/>
      <c r="AO226" s="263"/>
      <c r="AP226" s="263"/>
      <c r="AQ226" s="263"/>
      <c r="AR226" s="263"/>
      <c r="AS226" s="263"/>
      <c r="AT226" s="263"/>
      <c r="AU226" s="263"/>
      <c r="AV226" s="263"/>
      <c r="AW226" s="263"/>
      <c r="AX226" s="263"/>
      <c r="AY226" s="263"/>
    </row>
    <row r="227" spans="1:51" x14ac:dyDescent="0.35">
      <c r="A227" s="263"/>
      <c r="B227" s="272"/>
      <c r="C227" s="272"/>
      <c r="D227" s="548" t="s">
        <v>159</v>
      </c>
      <c r="E227" s="793"/>
      <c r="F227" s="793"/>
      <c r="G227" s="793"/>
      <c r="H227" s="793"/>
      <c r="I227" s="548"/>
      <c r="J227" s="548"/>
      <c r="K227" s="548"/>
      <c r="L227" s="793" t="s">
        <v>160</v>
      </c>
      <c r="M227" s="548"/>
      <c r="N227" s="548"/>
      <c r="O227" s="548"/>
      <c r="P227" s="548"/>
      <c r="Q227" s="548"/>
      <c r="R227" s="272"/>
      <c r="S227" s="272"/>
      <c r="T227" s="263"/>
      <c r="U227" s="263"/>
      <c r="V227" s="263"/>
      <c r="W227" s="263"/>
      <c r="X227" s="263"/>
      <c r="Y227" s="263"/>
      <c r="Z227" s="263"/>
      <c r="AA227" s="263"/>
      <c r="AB227" s="263"/>
      <c r="AC227" s="263"/>
      <c r="AD227" s="263"/>
      <c r="AE227" s="263"/>
      <c r="AF227" s="263"/>
      <c r="AG227" s="263"/>
      <c r="AH227" s="263"/>
      <c r="AI227" s="263"/>
      <c r="AJ227" s="263"/>
      <c r="AK227" s="263"/>
      <c r="AL227" s="263"/>
      <c r="AM227" s="263"/>
      <c r="AN227" s="263"/>
      <c r="AO227" s="263"/>
      <c r="AP227" s="263"/>
      <c r="AQ227" s="263"/>
      <c r="AR227" s="263"/>
      <c r="AS227" s="263"/>
      <c r="AT227" s="263"/>
      <c r="AU227" s="263"/>
      <c r="AV227" s="263"/>
      <c r="AW227" s="263"/>
      <c r="AX227" s="263"/>
      <c r="AY227" s="263"/>
    </row>
    <row r="228" spans="1:51" x14ac:dyDescent="0.35">
      <c r="A228" s="263"/>
      <c r="B228" s="272"/>
      <c r="C228" s="272"/>
      <c r="D228" s="793" t="s">
        <v>161</v>
      </c>
      <c r="E228" s="793"/>
      <c r="F228" s="793"/>
      <c r="G228" s="793"/>
      <c r="H228" s="793"/>
      <c r="I228" s="548"/>
      <c r="J228" s="548"/>
      <c r="K228" s="548"/>
      <c r="L228" s="793" t="s">
        <v>162</v>
      </c>
      <c r="M228" s="548"/>
      <c r="N228" s="548"/>
      <c r="O228" s="548"/>
      <c r="P228" s="548"/>
      <c r="Q228" s="548"/>
      <c r="R228" s="272"/>
      <c r="S228" s="272"/>
      <c r="T228" s="263"/>
      <c r="U228" s="263"/>
      <c r="V228" s="263"/>
      <c r="W228" s="263"/>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row>
    <row r="229" spans="1:51" x14ac:dyDescent="0.35">
      <c r="A229" s="263"/>
      <c r="B229" s="272"/>
      <c r="C229" s="272"/>
      <c r="D229" s="793" t="s">
        <v>140</v>
      </c>
      <c r="E229" s="793"/>
      <c r="F229" s="793"/>
      <c r="G229" s="793"/>
      <c r="H229" s="793"/>
      <c r="I229" s="548"/>
      <c r="J229" s="548"/>
      <c r="K229" s="548"/>
      <c r="L229" s="793" t="s">
        <v>163</v>
      </c>
      <c r="M229" s="548"/>
      <c r="N229" s="548"/>
      <c r="O229" s="548"/>
      <c r="P229" s="548"/>
      <c r="Q229" s="548"/>
      <c r="R229" s="272"/>
      <c r="S229" s="272"/>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row>
    <row r="230" spans="1:51" x14ac:dyDescent="0.35">
      <c r="A230" s="263"/>
      <c r="B230" s="272"/>
      <c r="C230" s="272"/>
      <c r="D230" s="272"/>
      <c r="E230" s="793"/>
      <c r="F230" s="793"/>
      <c r="G230" s="793"/>
      <c r="H230" s="793"/>
      <c r="I230" s="548"/>
      <c r="J230" s="548"/>
      <c r="K230" s="548"/>
      <c r="L230" s="793" t="s">
        <v>140</v>
      </c>
      <c r="M230" s="548"/>
      <c r="N230" s="548"/>
      <c r="O230" s="548"/>
      <c r="P230" s="548"/>
      <c r="Q230" s="548"/>
      <c r="R230" s="272"/>
      <c r="S230" s="272"/>
      <c r="T230" s="263"/>
      <c r="U230" s="263"/>
      <c r="V230" s="263"/>
      <c r="W230" s="263"/>
      <c r="X230" s="263"/>
      <c r="Y230" s="263"/>
      <c r="Z230" s="263"/>
      <c r="AA230" s="263"/>
      <c r="AB230" s="263"/>
      <c r="AC230" s="263"/>
      <c r="AD230" s="263"/>
      <c r="AE230" s="263"/>
      <c r="AF230" s="263"/>
      <c r="AG230" s="263"/>
      <c r="AH230" s="263"/>
      <c r="AI230" s="263"/>
      <c r="AJ230" s="263"/>
      <c r="AK230" s="263"/>
      <c r="AL230" s="263"/>
      <c r="AM230" s="263"/>
      <c r="AN230" s="263"/>
      <c r="AO230" s="263"/>
      <c r="AP230" s="263"/>
      <c r="AQ230" s="263"/>
      <c r="AR230" s="263"/>
      <c r="AS230" s="263"/>
      <c r="AT230" s="263"/>
      <c r="AU230" s="263"/>
      <c r="AV230" s="263"/>
      <c r="AW230" s="263"/>
      <c r="AX230" s="263"/>
      <c r="AY230" s="263"/>
    </row>
    <row r="231" spans="1:51" ht="18.5" x14ac:dyDescent="0.45">
      <c r="A231" s="263"/>
      <c r="B231" s="272"/>
      <c r="C231" s="272"/>
      <c r="D231" s="548"/>
      <c r="E231" s="793"/>
      <c r="F231" s="793"/>
      <c r="G231" s="793"/>
      <c r="H231" s="793"/>
      <c r="I231" s="794"/>
      <c r="J231" s="548"/>
      <c r="K231" s="548"/>
      <c r="L231" s="548"/>
      <c r="M231" s="548"/>
      <c r="N231" s="548"/>
      <c r="O231" s="548"/>
      <c r="P231" s="548"/>
      <c r="Q231" s="548"/>
      <c r="R231" s="272"/>
      <c r="S231" s="272"/>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row>
    <row r="232" spans="1:51" ht="13.5" customHeight="1" x14ac:dyDescent="0.35">
      <c r="A232" s="263"/>
      <c r="B232" s="272"/>
      <c r="C232" s="291"/>
      <c r="D232" s="291"/>
      <c r="E232" s="291"/>
      <c r="F232" s="291"/>
      <c r="G232" s="291"/>
      <c r="H232" s="291"/>
      <c r="I232" s="291"/>
      <c r="J232" s="291"/>
      <c r="K232" s="291"/>
      <c r="L232" s="291"/>
      <c r="M232" s="291"/>
      <c r="N232" s="291"/>
      <c r="O232" s="291"/>
      <c r="P232" s="291"/>
      <c r="Q232" s="291"/>
      <c r="R232" s="291"/>
      <c r="S232" s="265"/>
      <c r="T232" s="263"/>
      <c r="U232" s="263"/>
      <c r="V232" s="263"/>
      <c r="W232" s="263"/>
      <c r="X232" s="263"/>
      <c r="Y232" s="263"/>
      <c r="Z232" s="263"/>
      <c r="AA232" s="263"/>
      <c r="AB232" s="263"/>
      <c r="AC232" s="263"/>
      <c r="AD232" s="263"/>
      <c r="AE232" s="263"/>
      <c r="AF232" s="263"/>
      <c r="AG232" s="263"/>
      <c r="AH232" s="263"/>
      <c r="AI232" s="263"/>
      <c r="AJ232" s="263"/>
      <c r="AK232" s="263"/>
      <c r="AL232" s="263"/>
      <c r="AM232" s="263"/>
      <c r="AN232" s="263"/>
      <c r="AO232" s="263"/>
      <c r="AP232" s="263"/>
      <c r="AQ232" s="263"/>
      <c r="AR232" s="263"/>
      <c r="AS232" s="263"/>
      <c r="AT232" s="263"/>
      <c r="AU232" s="263"/>
      <c r="AV232" s="263"/>
      <c r="AW232" s="263"/>
      <c r="AX232" s="263"/>
      <c r="AY232" s="263"/>
    </row>
    <row r="233" spans="1:51" x14ac:dyDescent="0.35">
      <c r="A233" s="263"/>
      <c r="B233" s="272"/>
      <c r="C233" s="272"/>
      <c r="D233" s="272"/>
      <c r="E233" s="272"/>
      <c r="F233" s="272"/>
      <c r="G233" s="272"/>
      <c r="H233" s="272"/>
      <c r="I233" s="272"/>
      <c r="J233" s="272"/>
      <c r="K233" s="272"/>
      <c r="L233" s="272"/>
      <c r="M233" s="272"/>
      <c r="N233" s="272"/>
      <c r="O233" s="272"/>
      <c r="P233" s="272"/>
      <c r="Q233" s="272"/>
      <c r="R233" s="272"/>
      <c r="S233" s="272"/>
      <c r="T233" s="263"/>
      <c r="U233" s="263"/>
      <c r="V233" s="263"/>
      <c r="W233" s="263"/>
      <c r="X233" s="263"/>
      <c r="Y233" s="263"/>
      <c r="Z233" s="263"/>
      <c r="AA233" s="263"/>
      <c r="AB233" s="263"/>
      <c r="AC233" s="263"/>
      <c r="AD233" s="263"/>
      <c r="AE233" s="263"/>
      <c r="AF233" s="263"/>
      <c r="AG233" s="263"/>
      <c r="AH233" s="263"/>
      <c r="AI233" s="263"/>
      <c r="AJ233" s="263"/>
      <c r="AK233" s="263"/>
      <c r="AL233" s="263"/>
      <c r="AM233" s="263"/>
      <c r="AN233" s="263"/>
      <c r="AO233" s="263"/>
      <c r="AP233" s="263"/>
      <c r="AQ233" s="263"/>
      <c r="AR233" s="263"/>
      <c r="AS233" s="263"/>
      <c r="AT233" s="263"/>
      <c r="AU233" s="263"/>
      <c r="AV233" s="263"/>
      <c r="AW233" s="263"/>
      <c r="AX233" s="263"/>
      <c r="AY233" s="263"/>
    </row>
    <row r="234" spans="1:51" x14ac:dyDescent="0.35">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c r="AG234" s="263"/>
      <c r="AH234" s="263"/>
      <c r="AI234" s="263"/>
      <c r="AJ234" s="263"/>
      <c r="AK234" s="263"/>
      <c r="AL234" s="263"/>
      <c r="AM234" s="263"/>
      <c r="AN234" s="263"/>
      <c r="AO234" s="263"/>
      <c r="AP234" s="263"/>
      <c r="AQ234" s="263"/>
      <c r="AR234" s="263"/>
      <c r="AS234" s="263"/>
      <c r="AT234" s="263"/>
      <c r="AU234" s="263"/>
      <c r="AV234" s="263"/>
      <c r="AW234" s="263"/>
      <c r="AX234" s="263"/>
      <c r="AY234" s="263"/>
    </row>
    <row r="235" spans="1:51" x14ac:dyDescent="0.35">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c r="AK235" s="263"/>
      <c r="AL235" s="263"/>
      <c r="AM235" s="263"/>
      <c r="AN235" s="263"/>
      <c r="AO235" s="263"/>
      <c r="AP235" s="263"/>
      <c r="AQ235" s="263"/>
      <c r="AR235" s="263"/>
      <c r="AS235" s="263"/>
      <c r="AT235" s="263"/>
      <c r="AU235" s="263"/>
      <c r="AV235" s="263"/>
      <c r="AW235" s="263"/>
      <c r="AX235" s="263"/>
      <c r="AY235" s="263"/>
    </row>
    <row r="236" spans="1:51" x14ac:dyDescent="0.35">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263"/>
      <c r="AI236" s="263"/>
      <c r="AJ236" s="263"/>
      <c r="AK236" s="263"/>
      <c r="AL236" s="263"/>
      <c r="AM236" s="263"/>
      <c r="AN236" s="263"/>
      <c r="AO236" s="263"/>
      <c r="AP236" s="263"/>
      <c r="AQ236" s="263"/>
      <c r="AR236" s="263"/>
      <c r="AS236" s="263"/>
      <c r="AT236" s="263"/>
      <c r="AU236" s="263"/>
      <c r="AV236" s="263"/>
      <c r="AW236" s="263"/>
      <c r="AX236" s="263"/>
      <c r="AY236" s="263"/>
    </row>
    <row r="237" spans="1:51" x14ac:dyDescent="0.35">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467"/>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row>
    <row r="238" spans="1:51" x14ac:dyDescent="0.35">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467"/>
      <c r="Y238" s="263"/>
      <c r="Z238" s="263"/>
      <c r="AA238" s="263"/>
      <c r="AB238" s="263"/>
      <c r="AC238" s="263"/>
      <c r="AD238" s="263"/>
      <c r="AE238" s="263"/>
      <c r="AF238" s="263"/>
      <c r="AG238" s="263"/>
      <c r="AH238" s="263"/>
      <c r="AI238" s="263"/>
      <c r="AJ238" s="263"/>
      <c r="AK238" s="263"/>
      <c r="AL238" s="263"/>
      <c r="AM238" s="263"/>
      <c r="AN238" s="263"/>
      <c r="AO238" s="263"/>
      <c r="AP238" s="263"/>
      <c r="AQ238" s="263"/>
      <c r="AR238" s="263"/>
      <c r="AS238" s="263"/>
      <c r="AT238" s="263"/>
      <c r="AU238" s="263"/>
      <c r="AV238" s="263"/>
      <c r="AW238" s="263"/>
      <c r="AX238" s="263"/>
      <c r="AY238" s="263"/>
    </row>
    <row r="239" spans="1:51" x14ac:dyDescent="0.35">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467"/>
      <c r="Y239" s="263"/>
      <c r="Z239" s="263"/>
      <c r="AA239" s="263"/>
      <c r="AB239" s="263"/>
      <c r="AC239" s="263"/>
      <c r="AD239" s="263"/>
      <c r="AE239" s="263"/>
      <c r="AF239" s="263"/>
      <c r="AG239" s="263"/>
      <c r="AH239" s="263"/>
      <c r="AI239" s="263"/>
      <c r="AJ239" s="263"/>
      <c r="AK239" s="263"/>
      <c r="AL239" s="263"/>
      <c r="AM239" s="263"/>
      <c r="AN239" s="263"/>
      <c r="AO239" s="263"/>
      <c r="AP239" s="263"/>
      <c r="AQ239" s="263"/>
      <c r="AR239" s="263"/>
      <c r="AS239" s="263"/>
      <c r="AT239" s="263"/>
      <c r="AU239" s="263"/>
      <c r="AV239" s="263"/>
      <c r="AW239" s="263"/>
      <c r="AX239" s="263"/>
      <c r="AY239" s="263"/>
    </row>
    <row r="240" spans="1:51" x14ac:dyDescent="0.35">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467"/>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row>
    <row r="241" spans="1:51" x14ac:dyDescent="0.35">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467"/>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row>
    <row r="242" spans="1:51" x14ac:dyDescent="0.35">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467"/>
      <c r="Y242" s="263"/>
      <c r="Z242" s="263"/>
      <c r="AA242" s="263"/>
      <c r="AB242" s="263"/>
      <c r="AC242" s="263"/>
      <c r="AD242" s="263"/>
      <c r="AE242" s="263"/>
      <c r="AF242" s="263"/>
      <c r="AG242" s="263"/>
      <c r="AH242" s="263"/>
      <c r="AI242" s="263"/>
      <c r="AJ242" s="263"/>
      <c r="AK242" s="263"/>
      <c r="AL242" s="263"/>
      <c r="AM242" s="263"/>
      <c r="AN242" s="263"/>
      <c r="AO242" s="263"/>
      <c r="AP242" s="263"/>
      <c r="AQ242" s="263"/>
      <c r="AR242" s="263"/>
      <c r="AS242" s="263"/>
      <c r="AT242" s="263"/>
      <c r="AU242" s="263"/>
      <c r="AV242" s="263"/>
      <c r="AW242" s="263"/>
      <c r="AX242" s="263"/>
      <c r="AY242" s="263"/>
    </row>
    <row r="243" spans="1:51" x14ac:dyDescent="0.35">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467"/>
      <c r="Y243" s="263"/>
      <c r="Z243" s="263"/>
      <c r="AA243" s="263"/>
      <c r="AB243" s="263"/>
      <c r="AC243" s="263"/>
      <c r="AD243" s="263"/>
      <c r="AE243" s="263"/>
      <c r="AF243" s="263"/>
      <c r="AG243" s="263"/>
      <c r="AH243" s="263"/>
      <c r="AI243" s="263"/>
      <c r="AJ243" s="263"/>
      <c r="AK243" s="263"/>
      <c r="AL243" s="263"/>
      <c r="AM243" s="263"/>
      <c r="AN243" s="263"/>
      <c r="AO243" s="263"/>
      <c r="AP243" s="263"/>
      <c r="AQ243" s="263"/>
      <c r="AR243" s="263"/>
      <c r="AS243" s="263"/>
      <c r="AT243" s="263"/>
      <c r="AU243" s="263"/>
      <c r="AV243" s="263"/>
      <c r="AW243" s="263"/>
      <c r="AX243" s="263"/>
      <c r="AY243" s="263"/>
    </row>
    <row r="244" spans="1:51" x14ac:dyDescent="0.35">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467"/>
      <c r="Y244" s="263"/>
      <c r="Z244" s="263"/>
      <c r="AA244" s="263"/>
      <c r="AB244" s="263"/>
      <c r="AC244" s="263"/>
      <c r="AD244" s="263"/>
      <c r="AE244" s="263"/>
      <c r="AF244" s="263"/>
      <c r="AG244" s="263"/>
      <c r="AH244" s="263"/>
      <c r="AI244" s="263"/>
      <c r="AJ244" s="263"/>
      <c r="AK244" s="263"/>
      <c r="AL244" s="263"/>
      <c r="AM244" s="263"/>
      <c r="AN244" s="263"/>
      <c r="AO244" s="263"/>
      <c r="AP244" s="263"/>
      <c r="AQ244" s="263"/>
      <c r="AR244" s="263"/>
      <c r="AS244" s="263"/>
      <c r="AT244" s="263"/>
      <c r="AU244" s="263"/>
      <c r="AV244" s="263"/>
      <c r="AW244" s="263"/>
      <c r="AX244" s="263"/>
      <c r="AY244" s="263"/>
    </row>
    <row r="245" spans="1:51" x14ac:dyDescent="0.35">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467"/>
      <c r="Y245" s="263"/>
      <c r="Z245" s="263"/>
      <c r="AA245" s="263"/>
      <c r="AB245" s="263"/>
      <c r="AC245" s="263"/>
      <c r="AD245" s="263"/>
      <c r="AE245" s="263"/>
      <c r="AF245" s="263"/>
      <c r="AG245" s="263"/>
      <c r="AH245" s="263"/>
      <c r="AI245" s="263"/>
      <c r="AJ245" s="263"/>
      <c r="AK245" s="263"/>
      <c r="AL245" s="263"/>
      <c r="AM245" s="263"/>
      <c r="AN245" s="263"/>
      <c r="AO245" s="263"/>
      <c r="AP245" s="263"/>
      <c r="AQ245" s="263"/>
      <c r="AR245" s="263"/>
      <c r="AS245" s="263"/>
      <c r="AT245" s="263"/>
      <c r="AU245" s="263"/>
      <c r="AV245" s="263"/>
      <c r="AW245" s="263"/>
      <c r="AX245" s="263"/>
      <c r="AY245" s="263"/>
    </row>
    <row r="246" spans="1:51" x14ac:dyDescent="0.35">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467"/>
      <c r="Y246" s="263"/>
      <c r="Z246" s="263"/>
      <c r="AA246" s="263"/>
      <c r="AB246" s="263"/>
      <c r="AC246" s="263"/>
      <c r="AD246" s="263"/>
      <c r="AE246" s="263"/>
      <c r="AF246" s="263"/>
      <c r="AG246" s="263"/>
      <c r="AH246" s="263"/>
      <c r="AI246" s="263"/>
      <c r="AJ246" s="263"/>
      <c r="AK246" s="263"/>
      <c r="AL246" s="263"/>
      <c r="AM246" s="263"/>
      <c r="AN246" s="263"/>
      <c r="AO246" s="263"/>
      <c r="AP246" s="263"/>
      <c r="AQ246" s="263"/>
      <c r="AR246" s="263"/>
      <c r="AS246" s="263"/>
      <c r="AT246" s="263"/>
      <c r="AU246" s="263"/>
      <c r="AV246" s="263"/>
      <c r="AW246" s="263"/>
      <c r="AX246" s="263"/>
      <c r="AY246" s="263"/>
    </row>
    <row r="247" spans="1:51" x14ac:dyDescent="0.35">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467"/>
      <c r="Y247" s="263"/>
      <c r="Z247" s="263"/>
      <c r="AA247" s="263"/>
      <c r="AB247" s="263"/>
      <c r="AC247" s="263"/>
      <c r="AD247" s="263"/>
      <c r="AE247" s="263"/>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row>
    <row r="248" spans="1:51" s="263" customFormat="1" x14ac:dyDescent="0.35">
      <c r="X248" s="467"/>
    </row>
    <row r="249" spans="1:51" s="263" customFormat="1" x14ac:dyDescent="0.35">
      <c r="X249" s="467"/>
    </row>
    <row r="250" spans="1:51" s="263" customFormat="1" x14ac:dyDescent="0.35">
      <c r="X250" s="467"/>
    </row>
    <row r="251" spans="1:51" s="263" customFormat="1" x14ac:dyDescent="0.35">
      <c r="X251" s="467"/>
    </row>
    <row r="252" spans="1:51" s="263" customFormat="1" x14ac:dyDescent="0.35">
      <c r="X252" s="467"/>
    </row>
    <row r="253" spans="1:51" s="263" customFormat="1" x14ac:dyDescent="0.35">
      <c r="X253" s="467"/>
    </row>
    <row r="254" spans="1:51" s="263" customFormat="1" x14ac:dyDescent="0.35">
      <c r="X254" s="467"/>
    </row>
    <row r="255" spans="1:51" s="263" customFormat="1" x14ac:dyDescent="0.35">
      <c r="X255" s="467"/>
    </row>
    <row r="256" spans="1:51" s="263" customFormat="1" x14ac:dyDescent="0.35">
      <c r="X256" s="467"/>
    </row>
    <row r="257" spans="24:24" s="263" customFormat="1" x14ac:dyDescent="0.35">
      <c r="X257" s="467"/>
    </row>
    <row r="258" spans="24:24" s="263" customFormat="1" x14ac:dyDescent="0.35">
      <c r="X258" s="467"/>
    </row>
    <row r="259" spans="24:24" s="263" customFormat="1" x14ac:dyDescent="0.35">
      <c r="X259" s="467"/>
    </row>
    <row r="260" spans="24:24" s="263" customFormat="1" x14ac:dyDescent="0.35">
      <c r="X260" s="467"/>
    </row>
    <row r="261" spans="24:24" s="263" customFormat="1" x14ac:dyDescent="0.35">
      <c r="X261" s="467"/>
    </row>
    <row r="262" spans="24:24" s="263" customFormat="1" x14ac:dyDescent="0.35">
      <c r="X262" s="467"/>
    </row>
    <row r="263" spans="24:24" s="263" customFormat="1" x14ac:dyDescent="0.35">
      <c r="X263" s="467"/>
    </row>
    <row r="264" spans="24:24" s="263" customFormat="1" x14ac:dyDescent="0.35">
      <c r="X264" s="467"/>
    </row>
    <row r="265" spans="24:24" s="263" customFormat="1" x14ac:dyDescent="0.35">
      <c r="X265" s="467"/>
    </row>
    <row r="266" spans="24:24" s="263" customFormat="1" x14ac:dyDescent="0.35">
      <c r="X266" s="467"/>
    </row>
    <row r="267" spans="24:24" s="263" customFormat="1" x14ac:dyDescent="0.35">
      <c r="X267" s="467"/>
    </row>
    <row r="268" spans="24:24" s="263" customFormat="1" x14ac:dyDescent="0.35">
      <c r="X268" s="467"/>
    </row>
    <row r="269" spans="24:24" s="263" customFormat="1" x14ac:dyDescent="0.35">
      <c r="X269" s="467"/>
    </row>
    <row r="270" spans="24:24" s="263" customFormat="1" x14ac:dyDescent="0.35">
      <c r="X270" s="467"/>
    </row>
    <row r="271" spans="24:24" s="263" customFormat="1" x14ac:dyDescent="0.35">
      <c r="X271" s="467"/>
    </row>
    <row r="272" spans="24:24" s="263" customFormat="1" x14ac:dyDescent="0.35">
      <c r="X272" s="467"/>
    </row>
    <row r="273" spans="24:24" s="263" customFormat="1" x14ac:dyDescent="0.35">
      <c r="X273" s="467"/>
    </row>
    <row r="274" spans="24:24" s="263" customFormat="1" x14ac:dyDescent="0.35">
      <c r="X274" s="467"/>
    </row>
    <row r="275" spans="24:24" s="263" customFormat="1" x14ac:dyDescent="0.35">
      <c r="X275" s="467"/>
    </row>
    <row r="276" spans="24:24" s="263" customFormat="1" x14ac:dyDescent="0.35">
      <c r="X276" s="467"/>
    </row>
    <row r="277" spans="24:24" s="263" customFormat="1" x14ac:dyDescent="0.35">
      <c r="X277" s="467"/>
    </row>
    <row r="278" spans="24:24" s="263" customFormat="1" x14ac:dyDescent="0.35">
      <c r="X278" s="467"/>
    </row>
    <row r="279" spans="24:24" s="263" customFormat="1" x14ac:dyDescent="0.35">
      <c r="X279" s="467"/>
    </row>
    <row r="280" spans="24:24" s="263" customFormat="1" x14ac:dyDescent="0.35">
      <c r="X280" s="467"/>
    </row>
    <row r="281" spans="24:24" s="263" customFormat="1" x14ac:dyDescent="0.35">
      <c r="X281" s="467"/>
    </row>
    <row r="282" spans="24:24" s="263" customFormat="1" x14ac:dyDescent="0.35">
      <c r="X282" s="467"/>
    </row>
    <row r="283" spans="24:24" s="263" customFormat="1" x14ac:dyDescent="0.35">
      <c r="X283" s="467"/>
    </row>
    <row r="284" spans="24:24" s="263" customFormat="1" x14ac:dyDescent="0.35">
      <c r="X284" s="467"/>
    </row>
    <row r="285" spans="24:24" s="263" customFormat="1" x14ac:dyDescent="0.35">
      <c r="X285" s="467"/>
    </row>
    <row r="286" spans="24:24" s="263" customFormat="1" x14ac:dyDescent="0.35">
      <c r="X286" s="467"/>
    </row>
    <row r="287" spans="24:24" s="263" customFormat="1" x14ac:dyDescent="0.35">
      <c r="X287" s="467"/>
    </row>
    <row r="288" spans="24:24" s="263" customFormat="1" x14ac:dyDescent="0.35">
      <c r="X288" s="467"/>
    </row>
    <row r="289" spans="24:24" s="263" customFormat="1" x14ac:dyDescent="0.35">
      <c r="X289" s="467"/>
    </row>
    <row r="290" spans="24:24" s="263" customFormat="1" x14ac:dyDescent="0.35">
      <c r="X290" s="467"/>
    </row>
    <row r="291" spans="24:24" s="263" customFormat="1" x14ac:dyDescent="0.35">
      <c r="X291" s="467"/>
    </row>
    <row r="292" spans="24:24" s="263" customFormat="1" x14ac:dyDescent="0.35">
      <c r="X292" s="467"/>
    </row>
    <row r="293" spans="24:24" s="263" customFormat="1" x14ac:dyDescent="0.35">
      <c r="X293" s="467"/>
    </row>
    <row r="294" spans="24:24" s="263" customFormat="1" x14ac:dyDescent="0.35">
      <c r="X294" s="467"/>
    </row>
    <row r="295" spans="24:24" s="263" customFormat="1" x14ac:dyDescent="0.35">
      <c r="X295" s="467"/>
    </row>
    <row r="296" spans="24:24" s="263" customFormat="1" x14ac:dyDescent="0.35">
      <c r="X296" s="467"/>
    </row>
    <row r="297" spans="24:24" s="263" customFormat="1" x14ac:dyDescent="0.35">
      <c r="X297" s="467"/>
    </row>
    <row r="298" spans="24:24" s="263" customFormat="1" x14ac:dyDescent="0.35">
      <c r="X298" s="467"/>
    </row>
    <row r="299" spans="24:24" s="263" customFormat="1" x14ac:dyDescent="0.35">
      <c r="X299" s="467"/>
    </row>
    <row r="300" spans="24:24" s="263" customFormat="1" x14ac:dyDescent="0.35">
      <c r="X300" s="467"/>
    </row>
    <row r="301" spans="24:24" s="263" customFormat="1" x14ac:dyDescent="0.35">
      <c r="X301" s="467"/>
    </row>
    <row r="302" spans="24:24" s="263" customFormat="1" x14ac:dyDescent="0.35">
      <c r="X302" s="467"/>
    </row>
    <row r="303" spans="24:24" s="263" customFormat="1" x14ac:dyDescent="0.35">
      <c r="X303" s="467"/>
    </row>
    <row r="304" spans="24:24" s="263" customFormat="1" x14ac:dyDescent="0.35">
      <c r="X304" s="467"/>
    </row>
    <row r="305" spans="24:24" s="263" customFormat="1" x14ac:dyDescent="0.35">
      <c r="X305" s="467"/>
    </row>
    <row r="306" spans="24:24" s="263" customFormat="1" x14ac:dyDescent="0.35">
      <c r="X306" s="467"/>
    </row>
    <row r="307" spans="24:24" s="263" customFormat="1" x14ac:dyDescent="0.35">
      <c r="X307" s="467"/>
    </row>
    <row r="308" spans="24:24" s="263" customFormat="1" x14ac:dyDescent="0.35">
      <c r="X308" s="467"/>
    </row>
    <row r="309" spans="24:24" s="263" customFormat="1" x14ac:dyDescent="0.35">
      <c r="X309" s="467"/>
    </row>
    <row r="310" spans="24:24" s="263" customFormat="1" x14ac:dyDescent="0.35">
      <c r="X310" s="467"/>
    </row>
    <row r="311" spans="24:24" s="263" customFormat="1" x14ac:dyDescent="0.35">
      <c r="X311" s="467"/>
    </row>
    <row r="312" spans="24:24" s="263" customFormat="1" x14ac:dyDescent="0.35">
      <c r="X312" s="467"/>
    </row>
    <row r="313" spans="24:24" s="263" customFormat="1" x14ac:dyDescent="0.35">
      <c r="X313" s="467"/>
    </row>
    <row r="314" spans="24:24" s="263" customFormat="1" x14ac:dyDescent="0.35">
      <c r="X314" s="467"/>
    </row>
    <row r="315" spans="24:24" s="263" customFormat="1" x14ac:dyDescent="0.35">
      <c r="X315" s="467"/>
    </row>
    <row r="316" spans="24:24" s="263" customFormat="1" x14ac:dyDescent="0.35">
      <c r="X316" s="467"/>
    </row>
    <row r="317" spans="24:24" s="263" customFormat="1" x14ac:dyDescent="0.35">
      <c r="X317" s="467"/>
    </row>
    <row r="318" spans="24:24" s="263" customFormat="1" x14ac:dyDescent="0.35">
      <c r="X318" s="467"/>
    </row>
    <row r="319" spans="24:24" s="263" customFormat="1" x14ac:dyDescent="0.35">
      <c r="X319" s="467"/>
    </row>
    <row r="320" spans="24:24" s="263" customFormat="1" x14ac:dyDescent="0.35">
      <c r="X320" s="467"/>
    </row>
    <row r="321" spans="1:3461" s="263" customFormat="1" x14ac:dyDescent="0.35">
      <c r="X321" s="467"/>
    </row>
    <row r="322" spans="1:3461" s="263" customFormat="1" x14ac:dyDescent="0.35">
      <c r="X322" s="467"/>
    </row>
    <row r="323" spans="1:3461" s="263" customFormat="1" x14ac:dyDescent="0.35">
      <c r="X323" s="467"/>
    </row>
    <row r="324" spans="1:3461" s="263" customFormat="1" x14ac:dyDescent="0.35">
      <c r="X324" s="467"/>
    </row>
    <row r="325" spans="1:3461" s="263" customFormat="1" x14ac:dyDescent="0.35">
      <c r="X325" s="467"/>
    </row>
    <row r="326" spans="1:3461" s="263" customFormat="1" x14ac:dyDescent="0.35">
      <c r="X326" s="467"/>
    </row>
    <row r="327" spans="1:3461" s="263" customFormat="1" x14ac:dyDescent="0.35">
      <c r="X327" s="467"/>
    </row>
    <row r="328" spans="1:3461" s="263" customFormat="1" x14ac:dyDescent="0.35">
      <c r="X328" s="467"/>
    </row>
    <row r="329" spans="1:3461" s="263" customFormat="1" x14ac:dyDescent="0.35">
      <c r="X329" s="467"/>
    </row>
    <row r="330" spans="1:3461" s="263" customFormat="1" x14ac:dyDescent="0.35">
      <c r="X330" s="467"/>
    </row>
    <row r="331" spans="1:3461" s="263" customFormat="1" x14ac:dyDescent="0.35">
      <c r="X331" s="467"/>
    </row>
    <row r="332" spans="1:3461" s="263" customFormat="1" x14ac:dyDescent="0.35">
      <c r="X332" s="467"/>
    </row>
    <row r="333" spans="1:3461" s="263" customFormat="1" x14ac:dyDescent="0.35">
      <c r="X333" s="467"/>
    </row>
    <row r="334" spans="1:3461" s="263" customFormat="1" x14ac:dyDescent="0.35">
      <c r="X334" s="467"/>
    </row>
    <row r="335" spans="1:3461" x14ac:dyDescent="0.35">
      <c r="A335" s="263"/>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F335" s="263"/>
      <c r="AG335" s="263"/>
      <c r="AH335" s="263"/>
      <c r="AI335" s="263"/>
      <c r="AJ335" s="263"/>
      <c r="AK335" s="263"/>
      <c r="AL335" s="263"/>
      <c r="AM335" s="263"/>
      <c r="AN335" s="263"/>
      <c r="AO335" s="263"/>
      <c r="AP335" s="263"/>
      <c r="AQ335" s="263"/>
      <c r="AR335" s="263"/>
      <c r="AS335" s="263"/>
      <c r="AT335" s="263"/>
      <c r="AU335" s="263"/>
      <c r="AV335" s="263"/>
      <c r="AW335" s="263"/>
      <c r="AX335" s="263"/>
      <c r="AY335" s="263"/>
      <c r="AZ335" s="263"/>
      <c r="BA335" s="263"/>
      <c r="BB335" s="263"/>
      <c r="BC335" s="263"/>
      <c r="BD335" s="263"/>
      <c r="BE335" s="263"/>
      <c r="BF335" s="263"/>
      <c r="BG335" s="263"/>
      <c r="BH335" s="263"/>
      <c r="BI335" s="263"/>
      <c r="BJ335" s="263"/>
      <c r="BK335" s="263"/>
      <c r="BL335" s="263"/>
      <c r="BM335" s="263"/>
      <c r="BN335" s="263"/>
      <c r="BO335" s="263"/>
      <c r="BP335" s="263"/>
      <c r="BQ335" s="263"/>
      <c r="BR335" s="263"/>
      <c r="BS335" s="263"/>
      <c r="BT335" s="263"/>
      <c r="BU335" s="263"/>
      <c r="BV335" s="263"/>
      <c r="BW335" s="263"/>
      <c r="BX335" s="263"/>
      <c r="BY335" s="263"/>
      <c r="BZ335" s="263"/>
      <c r="CA335" s="263"/>
      <c r="CB335" s="263"/>
      <c r="CC335" s="263"/>
      <c r="CD335" s="263"/>
      <c r="CE335" s="263"/>
      <c r="CF335" s="263"/>
      <c r="CG335" s="263"/>
      <c r="CH335" s="263"/>
      <c r="CI335" s="263"/>
      <c r="CJ335" s="263"/>
      <c r="CK335" s="263"/>
      <c r="CL335" s="263"/>
      <c r="CM335" s="263"/>
      <c r="CN335" s="263"/>
      <c r="CO335" s="263"/>
      <c r="CP335" s="263"/>
      <c r="CQ335" s="263"/>
      <c r="CR335" s="263"/>
      <c r="CS335" s="263"/>
      <c r="CT335" s="263"/>
      <c r="CU335" s="263"/>
      <c r="CV335" s="263"/>
      <c r="CW335" s="263"/>
      <c r="CX335" s="263"/>
      <c r="CY335" s="263"/>
      <c r="CZ335" s="263"/>
      <c r="DA335" s="263"/>
      <c r="DB335" s="263"/>
      <c r="DC335" s="263"/>
      <c r="DD335" s="263"/>
      <c r="DE335" s="263"/>
      <c r="DF335" s="263"/>
      <c r="DG335" s="263"/>
      <c r="DH335" s="263"/>
      <c r="DI335" s="263"/>
      <c r="DJ335" s="263"/>
      <c r="DK335" s="263"/>
      <c r="DL335" s="263"/>
      <c r="DM335" s="263"/>
      <c r="DN335" s="263"/>
      <c r="DO335" s="263"/>
      <c r="DP335" s="263"/>
      <c r="DQ335" s="263"/>
      <c r="DR335" s="263"/>
      <c r="DS335" s="263"/>
      <c r="DT335" s="263"/>
      <c r="DU335" s="263"/>
      <c r="DV335" s="263"/>
      <c r="DW335" s="263"/>
      <c r="DX335" s="263"/>
      <c r="DY335" s="263"/>
      <c r="DZ335" s="263"/>
      <c r="EA335" s="263"/>
      <c r="EB335" s="263"/>
      <c r="EC335" s="263"/>
      <c r="ED335" s="263"/>
      <c r="EE335" s="263"/>
      <c r="EF335" s="263"/>
      <c r="EG335" s="263"/>
      <c r="EH335" s="263"/>
      <c r="EI335" s="263"/>
      <c r="EJ335" s="263"/>
      <c r="EK335" s="263"/>
      <c r="EL335" s="263"/>
      <c r="EM335" s="263"/>
      <c r="EN335" s="263"/>
      <c r="EO335" s="263"/>
      <c r="EP335" s="263"/>
      <c r="EQ335" s="263"/>
      <c r="ER335" s="263"/>
      <c r="ES335" s="263"/>
      <c r="ET335" s="263"/>
      <c r="EU335" s="263"/>
      <c r="EV335" s="263"/>
      <c r="EW335" s="263"/>
      <c r="EX335" s="263"/>
      <c r="EY335" s="263"/>
      <c r="EZ335" s="263"/>
      <c r="FA335" s="263"/>
      <c r="FB335" s="263"/>
      <c r="FC335" s="263"/>
      <c r="FD335" s="263"/>
      <c r="FE335" s="263"/>
      <c r="FF335" s="263"/>
      <c r="FG335" s="263"/>
      <c r="FH335" s="263"/>
      <c r="FI335" s="263"/>
      <c r="FJ335" s="263"/>
      <c r="FK335" s="263"/>
      <c r="FL335" s="263"/>
      <c r="FM335" s="263"/>
      <c r="FN335" s="263"/>
      <c r="FO335" s="263"/>
      <c r="FP335" s="263"/>
      <c r="FQ335" s="263"/>
      <c r="FR335" s="263"/>
      <c r="FS335" s="263"/>
      <c r="FT335" s="263"/>
      <c r="FU335" s="263"/>
      <c r="FV335" s="263"/>
      <c r="FW335" s="263"/>
      <c r="FX335" s="263"/>
      <c r="FY335" s="263"/>
      <c r="FZ335" s="263"/>
      <c r="GA335" s="263"/>
      <c r="GB335" s="263"/>
      <c r="GC335" s="263"/>
      <c r="GD335" s="263"/>
      <c r="GE335" s="263"/>
      <c r="GF335" s="263"/>
      <c r="GG335" s="263"/>
      <c r="GH335" s="263"/>
      <c r="GI335" s="263"/>
      <c r="GJ335" s="263"/>
      <c r="GK335" s="263"/>
      <c r="GL335" s="263"/>
      <c r="GM335" s="263"/>
      <c r="GN335" s="263"/>
      <c r="GO335" s="263"/>
      <c r="GP335" s="263"/>
      <c r="GQ335" s="263"/>
      <c r="GR335" s="263"/>
      <c r="GS335" s="263"/>
      <c r="GT335" s="263"/>
      <c r="GU335" s="263"/>
      <c r="GV335" s="263"/>
      <c r="GW335" s="263"/>
      <c r="GX335" s="263"/>
      <c r="GY335" s="263"/>
      <c r="GZ335" s="263"/>
      <c r="HA335" s="263"/>
      <c r="HB335" s="263"/>
      <c r="HC335" s="263"/>
      <c r="HD335" s="263"/>
      <c r="HE335" s="263"/>
      <c r="HF335" s="263"/>
      <c r="HG335" s="263"/>
      <c r="HH335" s="263"/>
      <c r="HI335" s="263"/>
      <c r="HJ335" s="263"/>
      <c r="HK335" s="263"/>
      <c r="HL335" s="263"/>
      <c r="HM335" s="263"/>
      <c r="HN335" s="263"/>
      <c r="HO335" s="263"/>
      <c r="HP335" s="263"/>
      <c r="HQ335" s="263"/>
      <c r="HR335" s="263"/>
      <c r="HS335" s="263"/>
      <c r="HT335" s="263"/>
      <c r="HU335" s="263"/>
      <c r="HV335" s="263"/>
      <c r="HW335" s="263"/>
      <c r="HX335" s="263"/>
      <c r="HY335" s="263"/>
      <c r="HZ335" s="263"/>
      <c r="IA335" s="263"/>
      <c r="IB335" s="263"/>
      <c r="IC335" s="263"/>
      <c r="ID335" s="263"/>
      <c r="IE335" s="263"/>
      <c r="IF335" s="263"/>
      <c r="IG335" s="263"/>
      <c r="IH335" s="263"/>
      <c r="II335" s="263"/>
      <c r="IJ335" s="263"/>
      <c r="IK335" s="263"/>
      <c r="IL335" s="263"/>
      <c r="IM335" s="263"/>
      <c r="IN335" s="263"/>
      <c r="IO335" s="263"/>
      <c r="IP335" s="263"/>
      <c r="IQ335" s="263"/>
      <c r="IR335" s="263"/>
      <c r="IS335" s="263"/>
      <c r="IT335" s="263"/>
      <c r="IU335" s="263"/>
      <c r="IV335" s="263"/>
      <c r="IW335" s="263"/>
      <c r="IX335" s="263"/>
      <c r="IY335" s="263"/>
      <c r="IZ335" s="263"/>
      <c r="JA335" s="263"/>
      <c r="JB335" s="263"/>
      <c r="JC335" s="263"/>
      <c r="JD335" s="263"/>
      <c r="JE335" s="263"/>
      <c r="JF335" s="263"/>
      <c r="JG335" s="263"/>
      <c r="JH335" s="263"/>
      <c r="JI335" s="263"/>
      <c r="JJ335" s="263"/>
      <c r="JK335" s="263"/>
      <c r="JL335" s="263"/>
      <c r="JM335" s="263"/>
      <c r="JN335" s="263"/>
      <c r="JO335" s="263"/>
      <c r="JP335" s="263"/>
      <c r="JQ335" s="263"/>
      <c r="JR335" s="263"/>
      <c r="JS335" s="263"/>
      <c r="JT335" s="263"/>
      <c r="JU335" s="263"/>
      <c r="JV335" s="263"/>
      <c r="JW335" s="263"/>
      <c r="JX335" s="263"/>
      <c r="JY335" s="263"/>
      <c r="JZ335" s="263"/>
      <c r="KA335" s="263"/>
      <c r="KB335" s="263"/>
      <c r="KC335" s="263"/>
      <c r="KD335" s="263"/>
      <c r="KE335" s="263"/>
      <c r="KF335" s="263"/>
      <c r="KG335" s="263"/>
      <c r="KH335" s="263"/>
      <c r="KI335" s="263"/>
      <c r="KJ335" s="263"/>
      <c r="KK335" s="263"/>
      <c r="KL335" s="263"/>
      <c r="KM335" s="263"/>
      <c r="KN335" s="263"/>
      <c r="KO335" s="263"/>
      <c r="KP335" s="263"/>
      <c r="KQ335" s="263"/>
      <c r="KR335" s="263"/>
      <c r="KS335" s="263"/>
      <c r="KT335" s="263"/>
      <c r="KU335" s="263"/>
      <c r="KV335" s="263"/>
      <c r="KW335" s="263"/>
      <c r="KX335" s="263"/>
      <c r="KY335" s="263"/>
      <c r="KZ335" s="263"/>
      <c r="LA335" s="263"/>
      <c r="LB335" s="263"/>
      <c r="LC335" s="263"/>
      <c r="LD335" s="263"/>
      <c r="LE335" s="263"/>
      <c r="LF335" s="263"/>
      <c r="LG335" s="263"/>
      <c r="LH335" s="263"/>
      <c r="LI335" s="263"/>
      <c r="LJ335" s="263"/>
      <c r="LK335" s="263"/>
      <c r="LL335" s="263"/>
      <c r="LM335" s="263"/>
      <c r="LN335" s="263"/>
      <c r="LO335" s="263"/>
      <c r="LP335" s="263"/>
      <c r="LQ335" s="263"/>
      <c r="LR335" s="263"/>
      <c r="LS335" s="263"/>
      <c r="LT335" s="263"/>
      <c r="LU335" s="263"/>
      <c r="LV335" s="263"/>
      <c r="LW335" s="263"/>
      <c r="LX335" s="263"/>
      <c r="LY335" s="263"/>
      <c r="LZ335" s="263"/>
      <c r="MA335" s="263"/>
      <c r="MB335" s="263"/>
      <c r="MC335" s="263"/>
      <c r="MD335" s="263"/>
      <c r="ME335" s="263"/>
      <c r="MF335" s="263"/>
      <c r="MG335" s="263"/>
      <c r="MH335" s="263"/>
      <c r="MI335" s="263"/>
      <c r="MJ335" s="263"/>
      <c r="MK335" s="263"/>
      <c r="ML335" s="263"/>
      <c r="MM335" s="263"/>
      <c r="MN335" s="263"/>
      <c r="MO335" s="263"/>
      <c r="MP335" s="263"/>
      <c r="MQ335" s="263"/>
      <c r="MR335" s="263"/>
      <c r="MS335" s="263"/>
      <c r="MT335" s="263"/>
      <c r="MU335" s="263"/>
      <c r="MV335" s="263"/>
      <c r="MW335" s="263"/>
      <c r="MX335" s="263"/>
      <c r="MY335" s="263"/>
      <c r="MZ335" s="263"/>
      <c r="NA335" s="263"/>
      <c r="NB335" s="263"/>
      <c r="NC335" s="263"/>
      <c r="ND335" s="263"/>
      <c r="NE335" s="263"/>
      <c r="NF335" s="263"/>
      <c r="NG335" s="263"/>
      <c r="NH335" s="263"/>
      <c r="NI335" s="263"/>
      <c r="NJ335" s="263"/>
      <c r="NK335" s="263"/>
      <c r="NL335" s="263"/>
      <c r="NM335" s="263"/>
      <c r="NN335" s="263"/>
      <c r="NO335" s="263"/>
      <c r="NP335" s="263"/>
      <c r="NQ335" s="263"/>
      <c r="NR335" s="263"/>
      <c r="NS335" s="263"/>
      <c r="NT335" s="263"/>
      <c r="NU335" s="263"/>
      <c r="NV335" s="263"/>
      <c r="NW335" s="263"/>
      <c r="NX335" s="263"/>
      <c r="NY335" s="263"/>
      <c r="NZ335" s="263"/>
      <c r="OA335" s="263"/>
      <c r="OB335" s="263"/>
      <c r="OC335" s="263"/>
      <c r="OD335" s="263"/>
      <c r="OE335" s="263"/>
      <c r="OF335" s="263"/>
      <c r="OG335" s="263"/>
      <c r="OH335" s="263"/>
      <c r="OI335" s="263"/>
      <c r="OJ335" s="263"/>
      <c r="OK335" s="263"/>
      <c r="OL335" s="263"/>
      <c r="OM335" s="263"/>
      <c r="ON335" s="263"/>
      <c r="OO335" s="263"/>
      <c r="OP335" s="263"/>
      <c r="OQ335" s="263"/>
      <c r="OR335" s="263"/>
      <c r="OS335" s="263"/>
      <c r="OT335" s="263"/>
      <c r="OU335" s="263"/>
      <c r="OV335" s="263"/>
      <c r="OW335" s="263"/>
      <c r="OX335" s="263"/>
      <c r="OY335" s="263"/>
      <c r="OZ335" s="263"/>
      <c r="PA335" s="263"/>
      <c r="PB335" s="263"/>
      <c r="PC335" s="263"/>
      <c r="PD335" s="263"/>
      <c r="PE335" s="263"/>
      <c r="PF335" s="263"/>
      <c r="PG335" s="263"/>
      <c r="PH335" s="263"/>
      <c r="PI335" s="263"/>
      <c r="PJ335" s="263"/>
      <c r="PK335" s="263"/>
      <c r="PL335" s="263"/>
      <c r="PM335" s="263"/>
      <c r="PN335" s="263"/>
      <c r="PO335" s="263"/>
      <c r="PP335" s="263"/>
      <c r="PQ335" s="263"/>
      <c r="PR335" s="263"/>
      <c r="PS335" s="263"/>
      <c r="PT335" s="263"/>
      <c r="PU335" s="263"/>
      <c r="PV335" s="263"/>
      <c r="PW335" s="263"/>
      <c r="PX335" s="263"/>
      <c r="PY335" s="263"/>
      <c r="PZ335" s="263"/>
      <c r="QA335" s="263"/>
      <c r="QB335" s="263"/>
      <c r="QC335" s="263"/>
      <c r="QD335" s="263"/>
      <c r="QE335" s="263"/>
      <c r="QF335" s="263"/>
      <c r="QG335" s="263"/>
      <c r="QH335" s="263"/>
      <c r="QI335" s="263"/>
      <c r="QJ335" s="263"/>
      <c r="QK335" s="263"/>
      <c r="QL335" s="263"/>
      <c r="QM335" s="263"/>
      <c r="QN335" s="263"/>
      <c r="QO335" s="263"/>
      <c r="QP335" s="263"/>
      <c r="QQ335" s="263"/>
      <c r="QR335" s="263"/>
      <c r="QS335" s="263"/>
      <c r="QT335" s="263"/>
      <c r="QU335" s="263"/>
      <c r="QV335" s="263"/>
      <c r="QW335" s="263"/>
      <c r="QX335" s="263"/>
      <c r="QY335" s="263"/>
      <c r="QZ335" s="263"/>
      <c r="RA335" s="263"/>
      <c r="RB335" s="263"/>
      <c r="RC335" s="263"/>
      <c r="RD335" s="263"/>
      <c r="RE335" s="263"/>
      <c r="RF335" s="263"/>
      <c r="RG335" s="263"/>
      <c r="RH335" s="263"/>
      <c r="RI335" s="263"/>
      <c r="RJ335" s="263"/>
      <c r="RK335" s="263"/>
      <c r="RL335" s="263"/>
      <c r="RM335" s="263"/>
      <c r="RN335" s="263"/>
      <c r="RO335" s="263"/>
      <c r="RP335" s="263"/>
      <c r="RQ335" s="263"/>
      <c r="RR335" s="263"/>
      <c r="RS335" s="263"/>
      <c r="RT335" s="263"/>
      <c r="RU335" s="263"/>
      <c r="RV335" s="263"/>
      <c r="RW335" s="263"/>
      <c r="RX335" s="263"/>
      <c r="RY335" s="263"/>
      <c r="RZ335" s="263"/>
      <c r="SA335" s="263"/>
      <c r="SB335" s="263"/>
      <c r="SC335" s="263"/>
      <c r="SD335" s="263"/>
      <c r="SE335" s="263"/>
      <c r="SF335" s="263"/>
      <c r="SG335" s="263"/>
      <c r="SH335" s="263"/>
      <c r="SI335" s="263"/>
      <c r="SJ335" s="263"/>
      <c r="SK335" s="263"/>
      <c r="SL335" s="263"/>
      <c r="SM335" s="263"/>
      <c r="SN335" s="263"/>
      <c r="SO335" s="263"/>
      <c r="SP335" s="263"/>
      <c r="SQ335" s="263"/>
      <c r="SR335" s="263"/>
      <c r="SS335" s="263"/>
      <c r="ST335" s="263"/>
      <c r="SU335" s="263"/>
      <c r="SV335" s="263"/>
      <c r="SW335" s="263"/>
      <c r="SX335" s="263"/>
      <c r="SY335" s="263"/>
      <c r="SZ335" s="263"/>
      <c r="TA335" s="263"/>
      <c r="TB335" s="263"/>
      <c r="TC335" s="263"/>
      <c r="TD335" s="263"/>
      <c r="TE335" s="263"/>
      <c r="TF335" s="263"/>
      <c r="TG335" s="263"/>
      <c r="TH335" s="263"/>
      <c r="TI335" s="263"/>
      <c r="TJ335" s="263"/>
      <c r="TK335" s="263"/>
      <c r="TL335" s="263"/>
      <c r="TM335" s="263"/>
      <c r="TN335" s="263"/>
      <c r="TO335" s="263"/>
      <c r="TP335" s="263"/>
      <c r="TQ335" s="263"/>
      <c r="TR335" s="263"/>
      <c r="TS335" s="263"/>
      <c r="TT335" s="263"/>
      <c r="TU335" s="263"/>
      <c r="TV335" s="263"/>
      <c r="TW335" s="263"/>
      <c r="TX335" s="263"/>
      <c r="TY335" s="263"/>
      <c r="TZ335" s="263"/>
      <c r="UA335" s="263"/>
      <c r="UB335" s="263"/>
      <c r="UC335" s="263"/>
      <c r="UD335" s="263"/>
      <c r="UE335" s="263"/>
      <c r="UF335" s="263"/>
      <c r="UG335" s="263"/>
      <c r="UH335" s="263"/>
      <c r="UI335" s="263"/>
      <c r="UJ335" s="263"/>
      <c r="UK335" s="263"/>
      <c r="UL335" s="263"/>
      <c r="UM335" s="263"/>
      <c r="UN335" s="263"/>
      <c r="UO335" s="263"/>
      <c r="UP335" s="263"/>
      <c r="UQ335" s="263"/>
      <c r="UR335" s="263"/>
      <c r="US335" s="263"/>
      <c r="UT335" s="263"/>
      <c r="UU335" s="263"/>
      <c r="UV335" s="263"/>
      <c r="UW335" s="263"/>
      <c r="UX335" s="263"/>
      <c r="UY335" s="263"/>
      <c r="UZ335" s="263"/>
      <c r="VA335" s="263"/>
      <c r="VB335" s="263"/>
      <c r="VC335" s="263"/>
      <c r="VD335" s="263"/>
      <c r="VE335" s="263"/>
      <c r="VF335" s="263"/>
      <c r="VG335" s="263"/>
      <c r="VH335" s="263"/>
      <c r="VI335" s="263"/>
      <c r="VJ335" s="263"/>
      <c r="VK335" s="263"/>
      <c r="VL335" s="263"/>
      <c r="VM335" s="263"/>
      <c r="VN335" s="263"/>
      <c r="VO335" s="263"/>
      <c r="VP335" s="263"/>
      <c r="VQ335" s="263"/>
      <c r="VR335" s="263"/>
      <c r="VS335" s="263"/>
      <c r="VT335" s="263"/>
      <c r="VU335" s="263"/>
      <c r="VV335" s="263"/>
      <c r="VW335" s="263"/>
      <c r="VX335" s="263"/>
      <c r="VY335" s="263"/>
      <c r="VZ335" s="263"/>
      <c r="WA335" s="263"/>
      <c r="WB335" s="263"/>
      <c r="WC335" s="263"/>
      <c r="WD335" s="263"/>
      <c r="WE335" s="263"/>
      <c r="WF335" s="263"/>
      <c r="WG335" s="263"/>
      <c r="WH335" s="263"/>
      <c r="WI335" s="263"/>
      <c r="WJ335" s="263"/>
      <c r="WK335" s="263"/>
      <c r="WL335" s="263"/>
      <c r="WM335" s="263"/>
      <c r="WN335" s="263"/>
      <c r="WO335" s="263"/>
      <c r="WP335" s="263"/>
      <c r="WQ335" s="263"/>
      <c r="WR335" s="263"/>
      <c r="WS335" s="263"/>
      <c r="WT335" s="263"/>
      <c r="WU335" s="263"/>
      <c r="WV335" s="263"/>
      <c r="WW335" s="263"/>
      <c r="WX335" s="263"/>
      <c r="WY335" s="263"/>
      <c r="WZ335" s="263"/>
      <c r="XA335" s="263"/>
      <c r="XB335" s="263"/>
      <c r="XC335" s="263"/>
      <c r="XD335" s="263"/>
      <c r="XE335" s="263"/>
      <c r="XF335" s="263"/>
      <c r="XG335" s="263"/>
      <c r="XH335" s="263"/>
      <c r="XI335" s="263"/>
      <c r="XJ335" s="263"/>
      <c r="XK335" s="263"/>
      <c r="XL335" s="263"/>
      <c r="XM335" s="263"/>
      <c r="XN335" s="263"/>
      <c r="XO335" s="263"/>
      <c r="XP335" s="263"/>
      <c r="XQ335" s="263"/>
      <c r="XR335" s="263"/>
      <c r="XS335" s="263"/>
      <c r="XT335" s="263"/>
      <c r="XU335" s="263"/>
      <c r="XV335" s="263"/>
      <c r="XW335" s="263"/>
      <c r="XX335" s="263"/>
      <c r="XY335" s="263"/>
      <c r="XZ335" s="263"/>
      <c r="YA335" s="263"/>
      <c r="YB335" s="263"/>
      <c r="YC335" s="263"/>
      <c r="YD335" s="263"/>
      <c r="YE335" s="263"/>
      <c r="YF335" s="263"/>
      <c r="YG335" s="263"/>
      <c r="YH335" s="263"/>
      <c r="YI335" s="263"/>
      <c r="YJ335" s="263"/>
      <c r="YK335" s="263"/>
      <c r="YL335" s="263"/>
      <c r="YM335" s="263"/>
      <c r="YN335" s="263"/>
      <c r="YO335" s="263"/>
      <c r="YP335" s="263"/>
      <c r="YQ335" s="263"/>
      <c r="YR335" s="263"/>
      <c r="YS335" s="263"/>
      <c r="YT335" s="263"/>
      <c r="YU335" s="263"/>
      <c r="YV335" s="263"/>
      <c r="YW335" s="263"/>
      <c r="YX335" s="263"/>
      <c r="YY335" s="263"/>
      <c r="YZ335" s="263"/>
      <c r="ZA335" s="263"/>
      <c r="ZB335" s="263"/>
      <c r="ZC335" s="263"/>
      <c r="ZD335" s="263"/>
      <c r="ZE335" s="263"/>
      <c r="ZF335" s="263"/>
      <c r="ZG335" s="263"/>
      <c r="ZH335" s="263"/>
      <c r="ZI335" s="263"/>
      <c r="ZJ335" s="263"/>
      <c r="ZK335" s="263"/>
      <c r="ZL335" s="263"/>
      <c r="ZM335" s="263"/>
      <c r="ZN335" s="263"/>
      <c r="ZO335" s="263"/>
      <c r="ZP335" s="263"/>
      <c r="ZQ335" s="263"/>
      <c r="ZR335" s="263"/>
      <c r="ZS335" s="263"/>
      <c r="ZT335" s="263"/>
      <c r="ZU335" s="263"/>
      <c r="ZV335" s="263"/>
      <c r="ZW335" s="263"/>
      <c r="ZX335" s="263"/>
      <c r="ZY335" s="263"/>
      <c r="ZZ335" s="263"/>
      <c r="AAA335" s="263"/>
      <c r="AAB335" s="263"/>
      <c r="AAC335" s="263"/>
      <c r="AAD335" s="263"/>
      <c r="AAE335" s="263"/>
      <c r="AAF335" s="263"/>
      <c r="AAG335" s="263"/>
      <c r="AAH335" s="263"/>
      <c r="AAI335" s="263"/>
      <c r="AAJ335" s="263"/>
      <c r="AAK335" s="263"/>
      <c r="AAL335" s="263"/>
      <c r="AAM335" s="263"/>
      <c r="AAN335" s="263"/>
      <c r="AAO335" s="263"/>
      <c r="AAP335" s="263"/>
      <c r="AAQ335" s="263"/>
      <c r="AAR335" s="263"/>
      <c r="AAS335" s="263"/>
      <c r="AAT335" s="263"/>
      <c r="AAU335" s="263"/>
      <c r="AAV335" s="263"/>
      <c r="AAW335" s="263"/>
      <c r="AAX335" s="263"/>
      <c r="AAY335" s="263"/>
      <c r="AAZ335" s="263"/>
      <c r="ABA335" s="263"/>
      <c r="ABB335" s="263"/>
      <c r="ABC335" s="263"/>
      <c r="ABD335" s="263"/>
      <c r="ABE335" s="263"/>
      <c r="ABF335" s="263"/>
      <c r="ABG335" s="263"/>
      <c r="ABH335" s="263"/>
      <c r="ABI335" s="263"/>
      <c r="ABJ335" s="263"/>
      <c r="ABK335" s="263"/>
      <c r="ABL335" s="263"/>
      <c r="ABM335" s="263"/>
      <c r="ABN335" s="263"/>
      <c r="ABO335" s="263"/>
      <c r="ABP335" s="263"/>
      <c r="ABQ335" s="263"/>
      <c r="ABR335" s="263"/>
      <c r="ABS335" s="263"/>
      <c r="ABT335" s="263"/>
      <c r="ABU335" s="263"/>
      <c r="ABV335" s="263"/>
      <c r="ABW335" s="263"/>
      <c r="ABX335" s="263"/>
      <c r="ABY335" s="263"/>
      <c r="ABZ335" s="263"/>
      <c r="ACA335" s="263"/>
      <c r="ACB335" s="263"/>
      <c r="ACC335" s="263"/>
      <c r="ACD335" s="263"/>
      <c r="ACE335" s="263"/>
      <c r="ACF335" s="263"/>
      <c r="ACG335" s="263"/>
      <c r="ACH335" s="263"/>
      <c r="ACI335" s="263"/>
      <c r="ACJ335" s="263"/>
      <c r="ACK335" s="263"/>
      <c r="ACL335" s="263"/>
      <c r="ACM335" s="263"/>
      <c r="ACN335" s="263"/>
      <c r="ACO335" s="263"/>
      <c r="ACP335" s="263"/>
      <c r="ACQ335" s="263"/>
      <c r="ACR335" s="263"/>
      <c r="ACS335" s="263"/>
      <c r="ACT335" s="263"/>
      <c r="ACU335" s="263"/>
      <c r="ACV335" s="263"/>
      <c r="ACW335" s="263"/>
      <c r="ACX335" s="263"/>
      <c r="ACY335" s="263"/>
      <c r="ACZ335" s="263"/>
      <c r="ADA335" s="263"/>
      <c r="ADB335" s="263"/>
      <c r="ADC335" s="263"/>
      <c r="ADD335" s="263"/>
      <c r="ADE335" s="263"/>
      <c r="ADF335" s="263"/>
      <c r="ADG335" s="263"/>
      <c r="ADH335" s="263"/>
      <c r="ADI335" s="263"/>
      <c r="ADJ335" s="263"/>
      <c r="ADK335" s="263"/>
      <c r="ADL335" s="263"/>
      <c r="ADM335" s="263"/>
      <c r="ADN335" s="263"/>
      <c r="ADO335" s="263"/>
      <c r="ADP335" s="263"/>
      <c r="ADQ335" s="263"/>
      <c r="ADR335" s="263"/>
      <c r="ADS335" s="263"/>
      <c r="ADT335" s="263"/>
      <c r="ADU335" s="263"/>
      <c r="ADV335" s="263"/>
      <c r="ADW335" s="263"/>
      <c r="ADX335" s="263"/>
      <c r="ADY335" s="263"/>
      <c r="ADZ335" s="263"/>
      <c r="AEA335" s="263"/>
      <c r="AEB335" s="263"/>
      <c r="AEC335" s="263"/>
      <c r="AED335" s="263"/>
      <c r="AEE335" s="263"/>
      <c r="AEF335" s="263"/>
      <c r="AEG335" s="263"/>
      <c r="AEH335" s="263"/>
      <c r="AEI335" s="263"/>
      <c r="AEJ335" s="263"/>
      <c r="AEK335" s="263"/>
      <c r="AEL335" s="263"/>
      <c r="AEM335" s="263"/>
      <c r="AEN335" s="263"/>
      <c r="AEO335" s="263"/>
      <c r="AEP335" s="263"/>
      <c r="AEQ335" s="263"/>
      <c r="AER335" s="263"/>
      <c r="AES335" s="263"/>
      <c r="AET335" s="263"/>
      <c r="AEU335" s="263"/>
      <c r="AEV335" s="263"/>
      <c r="AEW335" s="263"/>
      <c r="AEX335" s="263"/>
      <c r="AEY335" s="263"/>
      <c r="AEZ335" s="263"/>
      <c r="AFA335" s="263"/>
      <c r="AFB335" s="263"/>
      <c r="AFC335" s="263"/>
      <c r="AFD335" s="263"/>
      <c r="AFE335" s="263"/>
      <c r="AFF335" s="263"/>
      <c r="AFG335" s="263"/>
      <c r="AFH335" s="263"/>
      <c r="AFI335" s="263"/>
      <c r="AFJ335" s="263"/>
      <c r="AFK335" s="263"/>
      <c r="AFL335" s="263"/>
      <c r="AFM335" s="263"/>
      <c r="AFN335" s="263"/>
      <c r="AFO335" s="263"/>
      <c r="AFP335" s="263"/>
      <c r="AFQ335" s="263"/>
      <c r="AFR335" s="263"/>
      <c r="AFS335" s="263"/>
      <c r="AFT335" s="263"/>
      <c r="AFU335" s="263"/>
      <c r="AFV335" s="263"/>
      <c r="AFW335" s="263"/>
      <c r="AFX335" s="263"/>
      <c r="AFY335" s="263"/>
      <c r="AFZ335" s="263"/>
      <c r="AGA335" s="263"/>
      <c r="AGB335" s="263"/>
      <c r="AGC335" s="263"/>
      <c r="AGD335" s="263"/>
      <c r="AGE335" s="263"/>
      <c r="AGF335" s="263"/>
      <c r="AGG335" s="263"/>
      <c r="AGH335" s="263"/>
      <c r="AGI335" s="263"/>
      <c r="AGJ335" s="263"/>
      <c r="AGK335" s="263"/>
      <c r="AGL335" s="263"/>
      <c r="AGM335" s="263"/>
      <c r="AGN335" s="263"/>
      <c r="AGO335" s="263"/>
      <c r="AGP335" s="263"/>
      <c r="AGQ335" s="263"/>
      <c r="AGR335" s="263"/>
      <c r="AGS335" s="263"/>
      <c r="AGT335" s="263"/>
      <c r="AGU335" s="263"/>
      <c r="AGV335" s="263"/>
      <c r="AGW335" s="263"/>
      <c r="AGX335" s="263"/>
      <c r="AGY335" s="263"/>
      <c r="AGZ335" s="263"/>
      <c r="AHA335" s="263"/>
      <c r="AHB335" s="263"/>
      <c r="AHC335" s="263"/>
      <c r="AHD335" s="263"/>
      <c r="AHE335" s="263"/>
      <c r="AHF335" s="263"/>
      <c r="AHG335" s="263"/>
      <c r="AHH335" s="263"/>
      <c r="AHI335" s="263"/>
      <c r="AHJ335" s="263"/>
      <c r="AHK335" s="263"/>
      <c r="AHL335" s="263"/>
      <c r="AHM335" s="263"/>
      <c r="AHN335" s="263"/>
      <c r="AHO335" s="263"/>
      <c r="AHP335" s="263"/>
      <c r="AHQ335" s="263"/>
      <c r="AHR335" s="263"/>
      <c r="AHS335" s="263"/>
      <c r="AHT335" s="263"/>
      <c r="AHU335" s="263"/>
      <c r="AHV335" s="263"/>
      <c r="AHW335" s="263"/>
      <c r="AHX335" s="263"/>
      <c r="AHY335" s="263"/>
      <c r="AHZ335" s="263"/>
      <c r="AIA335" s="263"/>
      <c r="AIB335" s="263"/>
      <c r="AIC335" s="263"/>
      <c r="AID335" s="263"/>
      <c r="AIE335" s="263"/>
      <c r="AIF335" s="263"/>
      <c r="AIG335" s="263"/>
      <c r="AIH335" s="263"/>
      <c r="AII335" s="263"/>
      <c r="AIJ335" s="263"/>
      <c r="AIK335" s="263"/>
      <c r="AIL335" s="263"/>
      <c r="AIM335" s="263"/>
      <c r="AIN335" s="263"/>
      <c r="AIO335" s="263"/>
      <c r="AIP335" s="263"/>
      <c r="AIQ335" s="263"/>
      <c r="AIR335" s="263"/>
      <c r="AIS335" s="263"/>
      <c r="AIT335" s="263"/>
      <c r="AIU335" s="263"/>
      <c r="AIV335" s="263"/>
      <c r="AIW335" s="263"/>
      <c r="AIX335" s="263"/>
      <c r="AIY335" s="263"/>
      <c r="AIZ335" s="263"/>
      <c r="AJA335" s="263"/>
      <c r="AJB335" s="263"/>
      <c r="AJC335" s="263"/>
      <c r="AJD335" s="263"/>
      <c r="AJE335" s="263"/>
      <c r="AJF335" s="263"/>
      <c r="AJG335" s="263"/>
      <c r="AJH335" s="263"/>
      <c r="AJI335" s="263"/>
      <c r="AJJ335" s="263"/>
      <c r="AJK335" s="263"/>
      <c r="AJL335" s="263"/>
      <c r="AJM335" s="263"/>
      <c r="AJN335" s="263"/>
      <c r="AJO335" s="263"/>
      <c r="AJP335" s="263"/>
      <c r="AJQ335" s="263"/>
      <c r="AJR335" s="263"/>
      <c r="AJS335" s="263"/>
      <c r="AJT335" s="263"/>
      <c r="AJU335" s="263"/>
      <c r="AJV335" s="263"/>
      <c r="AJW335" s="263"/>
      <c r="AJX335" s="263"/>
      <c r="AJY335" s="263"/>
      <c r="AJZ335" s="263"/>
      <c r="AKA335" s="263"/>
      <c r="AKB335" s="263"/>
      <c r="AKC335" s="263"/>
      <c r="AKD335" s="263"/>
      <c r="AKE335" s="263"/>
      <c r="AKF335" s="263"/>
      <c r="AKG335" s="263"/>
      <c r="AKH335" s="263"/>
      <c r="AKI335" s="263"/>
      <c r="AKJ335" s="263"/>
      <c r="AKK335" s="263"/>
      <c r="AKL335" s="263"/>
      <c r="AKM335" s="263"/>
      <c r="AKN335" s="263"/>
      <c r="AKO335" s="263"/>
      <c r="AKP335" s="263"/>
      <c r="AKQ335" s="263"/>
      <c r="AKR335" s="263"/>
      <c r="AKS335" s="263"/>
      <c r="AKT335" s="263"/>
      <c r="AKU335" s="263"/>
      <c r="AKV335" s="263"/>
      <c r="AKW335" s="263"/>
      <c r="AKX335" s="263"/>
      <c r="AKY335" s="263"/>
      <c r="AKZ335" s="263"/>
      <c r="ALA335" s="263"/>
      <c r="ALB335" s="263"/>
      <c r="ALC335" s="263"/>
      <c r="ALD335" s="263"/>
      <c r="ALE335" s="263"/>
      <c r="ALF335" s="263"/>
      <c r="ALG335" s="263"/>
      <c r="ALH335" s="263"/>
      <c r="ALI335" s="263"/>
      <c r="ALJ335" s="263"/>
      <c r="ALK335" s="263"/>
      <c r="ALL335" s="263"/>
      <c r="ALM335" s="263"/>
      <c r="ALN335" s="263"/>
      <c r="ALO335" s="263"/>
      <c r="ALP335" s="263"/>
      <c r="ALQ335" s="263"/>
      <c r="ALR335" s="263"/>
      <c r="ALS335" s="263"/>
      <c r="ALT335" s="263"/>
      <c r="ALU335" s="263"/>
      <c r="ALV335" s="263"/>
      <c r="ALW335" s="263"/>
      <c r="ALX335" s="263"/>
      <c r="ALY335" s="263"/>
      <c r="ALZ335" s="263"/>
      <c r="AMA335" s="263"/>
      <c r="AMB335" s="263"/>
      <c r="AMC335" s="263"/>
      <c r="AMD335" s="263"/>
      <c r="AME335" s="263"/>
      <c r="AMF335" s="263"/>
      <c r="AMG335" s="263"/>
      <c r="AMH335" s="263"/>
      <c r="AMI335" s="263"/>
      <c r="AMJ335" s="263"/>
      <c r="AMK335" s="263"/>
      <c r="AML335" s="263"/>
      <c r="AMM335" s="263"/>
      <c r="AMN335" s="263"/>
      <c r="AMO335" s="263"/>
      <c r="AMP335" s="263"/>
      <c r="AMQ335" s="263"/>
      <c r="AMR335" s="263"/>
      <c r="AMS335" s="263"/>
      <c r="AMT335" s="263"/>
      <c r="AMU335" s="263"/>
      <c r="AMV335" s="263"/>
      <c r="AMW335" s="263"/>
      <c r="AMX335" s="263"/>
      <c r="AMY335" s="263"/>
      <c r="AMZ335" s="263"/>
      <c r="ANA335" s="263"/>
      <c r="ANB335" s="263"/>
      <c r="ANC335" s="263"/>
      <c r="AND335" s="263"/>
      <c r="ANE335" s="263"/>
      <c r="ANF335" s="263"/>
      <c r="ANG335" s="263"/>
      <c r="ANH335" s="263"/>
      <c r="ANI335" s="263"/>
      <c r="ANJ335" s="263"/>
      <c r="ANK335" s="263"/>
      <c r="ANL335" s="263"/>
      <c r="ANM335" s="263"/>
      <c r="ANN335" s="263"/>
      <c r="ANO335" s="263"/>
      <c r="ANP335" s="263"/>
      <c r="ANQ335" s="263"/>
      <c r="ANR335" s="263"/>
      <c r="ANS335" s="263"/>
      <c r="ANT335" s="263"/>
      <c r="ANU335" s="263"/>
      <c r="ANV335" s="263"/>
      <c r="ANW335" s="263"/>
      <c r="ANX335" s="263"/>
      <c r="ANY335" s="263"/>
      <c r="ANZ335" s="263"/>
      <c r="AOA335" s="263"/>
      <c r="AOB335" s="263"/>
      <c r="AOC335" s="263"/>
      <c r="AOD335" s="263"/>
      <c r="AOE335" s="263"/>
      <c r="AOF335" s="263"/>
      <c r="AOG335" s="263"/>
      <c r="AOH335" s="263"/>
      <c r="AOI335" s="263"/>
      <c r="AOJ335" s="263"/>
      <c r="AOK335" s="263"/>
      <c r="AOL335" s="263"/>
      <c r="AOM335" s="263"/>
      <c r="AON335" s="263"/>
      <c r="AOO335" s="263"/>
      <c r="AOP335" s="263"/>
      <c r="AOQ335" s="263"/>
      <c r="AOR335" s="263"/>
      <c r="AOS335" s="263"/>
      <c r="AOT335" s="263"/>
      <c r="AOU335" s="263"/>
      <c r="AOV335" s="263"/>
      <c r="AOW335" s="263"/>
      <c r="AOX335" s="263"/>
      <c r="AOY335" s="263"/>
      <c r="AOZ335" s="263"/>
      <c r="APA335" s="263"/>
      <c r="APB335" s="263"/>
      <c r="APC335" s="263"/>
      <c r="APD335" s="263"/>
      <c r="APE335" s="263"/>
      <c r="APF335" s="263"/>
      <c r="APG335" s="263"/>
      <c r="APH335" s="263"/>
      <c r="API335" s="263"/>
      <c r="APJ335" s="263"/>
      <c r="APK335" s="263"/>
      <c r="APL335" s="263"/>
      <c r="APM335" s="263"/>
      <c r="APN335" s="263"/>
      <c r="APO335" s="263"/>
      <c r="APP335" s="263"/>
      <c r="APQ335" s="263"/>
      <c r="APR335" s="263"/>
      <c r="APS335" s="263"/>
      <c r="APT335" s="263"/>
      <c r="APU335" s="263"/>
      <c r="APV335" s="263"/>
      <c r="APW335" s="263"/>
      <c r="APX335" s="263"/>
      <c r="APY335" s="263"/>
      <c r="APZ335" s="263"/>
      <c r="AQA335" s="263"/>
      <c r="AQB335" s="263"/>
      <c r="AQC335" s="263"/>
      <c r="AQD335" s="263"/>
      <c r="AQE335" s="263"/>
      <c r="AQF335" s="263"/>
      <c r="AQG335" s="263"/>
      <c r="AQH335" s="263"/>
      <c r="AQI335" s="263"/>
      <c r="AQJ335" s="263"/>
      <c r="AQK335" s="263"/>
      <c r="AQL335" s="263"/>
      <c r="AQM335" s="263"/>
      <c r="AQN335" s="263"/>
      <c r="AQO335" s="263"/>
      <c r="AQP335" s="263"/>
      <c r="AQQ335" s="263"/>
      <c r="AQR335" s="263"/>
      <c r="AQS335" s="263"/>
      <c r="AQT335" s="263"/>
      <c r="AQU335" s="263"/>
      <c r="AQV335" s="263"/>
      <c r="AQW335" s="263"/>
      <c r="AQX335" s="263"/>
      <c r="AQY335" s="263"/>
      <c r="AQZ335" s="263"/>
      <c r="ARA335" s="263"/>
      <c r="ARB335" s="263"/>
      <c r="ARC335" s="263"/>
      <c r="ARD335" s="263"/>
      <c r="ARE335" s="263"/>
      <c r="ARF335" s="263"/>
      <c r="ARG335" s="263"/>
      <c r="ARH335" s="263"/>
      <c r="ARI335" s="263"/>
      <c r="ARJ335" s="263"/>
      <c r="ARK335" s="263"/>
      <c r="ARL335" s="263"/>
      <c r="ARM335" s="263"/>
      <c r="ARN335" s="263"/>
      <c r="ARO335" s="263"/>
      <c r="ARP335" s="263"/>
      <c r="ARQ335" s="263"/>
      <c r="ARR335" s="263"/>
      <c r="ARS335" s="263"/>
      <c r="ART335" s="263"/>
      <c r="ARU335" s="263"/>
      <c r="ARV335" s="263"/>
      <c r="ARW335" s="263"/>
      <c r="ARX335" s="263"/>
      <c r="ARY335" s="263"/>
      <c r="ARZ335" s="263"/>
      <c r="ASA335" s="263"/>
      <c r="ASB335" s="263"/>
      <c r="ASC335" s="263"/>
      <c r="ASD335" s="263"/>
      <c r="ASE335" s="263"/>
      <c r="ASF335" s="263"/>
      <c r="ASG335" s="263"/>
      <c r="ASH335" s="263"/>
      <c r="ASI335" s="263"/>
      <c r="ASJ335" s="263"/>
      <c r="ASK335" s="263"/>
      <c r="ASL335" s="263"/>
      <c r="ASM335" s="263"/>
      <c r="ASN335" s="263"/>
      <c r="ASO335" s="263"/>
      <c r="ASP335" s="263"/>
      <c r="ASQ335" s="263"/>
      <c r="ASR335" s="263"/>
      <c r="ASS335" s="263"/>
      <c r="AST335" s="263"/>
      <c r="ASU335" s="263"/>
      <c r="ASV335" s="263"/>
      <c r="ASW335" s="263"/>
      <c r="ASX335" s="263"/>
      <c r="ASY335" s="263"/>
      <c r="ASZ335" s="263"/>
      <c r="ATA335" s="263"/>
      <c r="ATB335" s="263"/>
      <c r="ATC335" s="263"/>
      <c r="ATD335" s="263"/>
      <c r="ATE335" s="263"/>
      <c r="ATF335" s="263"/>
      <c r="ATG335" s="263"/>
      <c r="ATH335" s="263"/>
      <c r="ATI335" s="263"/>
      <c r="ATJ335" s="263"/>
      <c r="ATK335" s="263"/>
      <c r="ATL335" s="263"/>
      <c r="ATM335" s="263"/>
      <c r="ATN335" s="263"/>
      <c r="ATO335" s="263"/>
      <c r="ATP335" s="263"/>
      <c r="ATQ335" s="263"/>
      <c r="ATR335" s="263"/>
      <c r="ATS335" s="263"/>
      <c r="ATT335" s="263"/>
      <c r="ATU335" s="263"/>
      <c r="ATV335" s="263"/>
      <c r="ATW335" s="263"/>
      <c r="ATX335" s="263"/>
      <c r="ATY335" s="263"/>
      <c r="ATZ335" s="263"/>
      <c r="AUA335" s="263"/>
      <c r="AUB335" s="263"/>
      <c r="AUC335" s="263"/>
      <c r="AUD335" s="263"/>
      <c r="AUE335" s="263"/>
      <c r="AUF335" s="263"/>
      <c r="AUG335" s="263"/>
      <c r="AUH335" s="263"/>
      <c r="AUI335" s="263"/>
      <c r="AUJ335" s="263"/>
      <c r="AUK335" s="263"/>
      <c r="AUL335" s="263"/>
      <c r="AUM335" s="263"/>
      <c r="AUN335" s="263"/>
      <c r="AUO335" s="263"/>
      <c r="AUP335" s="263"/>
      <c r="AUQ335" s="263"/>
      <c r="AUR335" s="263"/>
      <c r="AUS335" s="263"/>
      <c r="AUT335" s="263"/>
      <c r="AUU335" s="263"/>
      <c r="AUV335" s="263"/>
      <c r="AUW335" s="263"/>
      <c r="AUX335" s="263"/>
      <c r="AUY335" s="263"/>
      <c r="AUZ335" s="263"/>
      <c r="AVA335" s="263"/>
      <c r="AVB335" s="263"/>
      <c r="AVC335" s="263"/>
      <c r="AVD335" s="263"/>
      <c r="AVE335" s="263"/>
      <c r="AVF335" s="263"/>
      <c r="AVG335" s="263"/>
      <c r="AVH335" s="263"/>
      <c r="AVI335" s="263"/>
      <c r="AVJ335" s="263"/>
      <c r="AVK335" s="263"/>
      <c r="AVL335" s="263"/>
      <c r="AVM335" s="263"/>
      <c r="AVN335" s="263"/>
      <c r="AVO335" s="263"/>
      <c r="AVP335" s="263"/>
      <c r="AVQ335" s="263"/>
      <c r="AVR335" s="263"/>
      <c r="AVS335" s="263"/>
      <c r="AVT335" s="263"/>
      <c r="AVU335" s="263"/>
      <c r="AVV335" s="263"/>
      <c r="AVW335" s="263"/>
      <c r="AVX335" s="263"/>
      <c r="AVY335" s="263"/>
      <c r="AVZ335" s="263"/>
      <c r="AWA335" s="263"/>
      <c r="AWB335" s="263"/>
      <c r="AWC335" s="263"/>
      <c r="AWD335" s="263"/>
      <c r="AWE335" s="263"/>
      <c r="AWF335" s="263"/>
      <c r="AWG335" s="263"/>
      <c r="AWH335" s="263"/>
      <c r="AWI335" s="263"/>
      <c r="AWJ335" s="263"/>
      <c r="AWK335" s="263"/>
      <c r="AWL335" s="263"/>
      <c r="AWM335" s="263"/>
      <c r="AWN335" s="263"/>
      <c r="AWO335" s="263"/>
      <c r="AWP335" s="263"/>
      <c r="AWQ335" s="263"/>
      <c r="AWR335" s="263"/>
      <c r="AWS335" s="263"/>
      <c r="AWT335" s="263"/>
      <c r="AWU335" s="263"/>
      <c r="AWV335" s="263"/>
      <c r="AWW335" s="263"/>
      <c r="AWX335" s="263"/>
      <c r="AWY335" s="263"/>
      <c r="AWZ335" s="263"/>
      <c r="AXA335" s="263"/>
      <c r="AXB335" s="263"/>
      <c r="AXC335" s="263"/>
      <c r="AXD335" s="263"/>
      <c r="AXE335" s="263"/>
      <c r="AXF335" s="263"/>
      <c r="AXG335" s="263"/>
      <c r="AXH335" s="263"/>
      <c r="AXI335" s="263"/>
      <c r="AXJ335" s="263"/>
      <c r="AXK335" s="263"/>
      <c r="AXL335" s="263"/>
      <c r="AXM335" s="263"/>
      <c r="AXN335" s="263"/>
      <c r="AXO335" s="263"/>
      <c r="AXP335" s="263"/>
      <c r="AXQ335" s="263"/>
      <c r="AXR335" s="263"/>
      <c r="AXS335" s="263"/>
      <c r="AXT335" s="263"/>
      <c r="AXU335" s="263"/>
      <c r="AXV335" s="263"/>
      <c r="AXW335" s="263"/>
      <c r="AXX335" s="263"/>
      <c r="AXY335" s="263"/>
      <c r="AXZ335" s="263"/>
      <c r="AYA335" s="263"/>
      <c r="AYB335" s="263"/>
      <c r="AYC335" s="263"/>
      <c r="AYD335" s="263"/>
      <c r="AYE335" s="263"/>
      <c r="AYF335" s="263"/>
      <c r="AYG335" s="263"/>
      <c r="AYH335" s="263"/>
      <c r="AYI335" s="263"/>
      <c r="AYJ335" s="263"/>
      <c r="AYK335" s="263"/>
      <c r="AYL335" s="263"/>
      <c r="AYM335" s="263"/>
      <c r="AYN335" s="263"/>
      <c r="AYO335" s="263"/>
      <c r="AYP335" s="263"/>
      <c r="AYQ335" s="263"/>
      <c r="AYR335" s="263"/>
      <c r="AYS335" s="263"/>
      <c r="AYT335" s="263"/>
      <c r="AYU335" s="263"/>
      <c r="AYV335" s="263"/>
      <c r="AYW335" s="263"/>
      <c r="AYX335" s="263"/>
      <c r="AYY335" s="263"/>
      <c r="AYZ335" s="263"/>
      <c r="AZA335" s="263"/>
      <c r="AZB335" s="263"/>
      <c r="AZC335" s="263"/>
      <c r="AZD335" s="263"/>
      <c r="AZE335" s="263"/>
      <c r="AZF335" s="263"/>
      <c r="AZG335" s="263"/>
      <c r="AZH335" s="263"/>
      <c r="AZI335" s="263"/>
      <c r="AZJ335" s="263"/>
      <c r="AZK335" s="263"/>
      <c r="AZL335" s="263"/>
      <c r="AZM335" s="263"/>
      <c r="AZN335" s="263"/>
      <c r="AZO335" s="263"/>
      <c r="AZP335" s="263"/>
      <c r="AZQ335" s="263"/>
      <c r="AZR335" s="263"/>
      <c r="AZS335" s="263"/>
      <c r="AZT335" s="263"/>
      <c r="AZU335" s="263"/>
      <c r="AZV335" s="263"/>
      <c r="AZW335" s="263"/>
      <c r="AZX335" s="263"/>
      <c r="AZY335" s="263"/>
      <c r="AZZ335" s="263"/>
      <c r="BAA335" s="263"/>
      <c r="BAB335" s="263"/>
      <c r="BAC335" s="263"/>
      <c r="BAD335" s="263"/>
      <c r="BAE335" s="263"/>
      <c r="BAF335" s="263"/>
      <c r="BAG335" s="263"/>
      <c r="BAH335" s="263"/>
      <c r="BAI335" s="263"/>
      <c r="BAJ335" s="263"/>
      <c r="BAK335" s="263"/>
      <c r="BAL335" s="263"/>
      <c r="BAM335" s="263"/>
      <c r="BAN335" s="263"/>
      <c r="BAO335" s="263"/>
      <c r="BAP335" s="263"/>
      <c r="BAQ335" s="263"/>
      <c r="BAR335" s="263"/>
      <c r="BAS335" s="263"/>
      <c r="BAT335" s="263"/>
      <c r="BAU335" s="263"/>
      <c r="BAV335" s="263"/>
      <c r="BAW335" s="263"/>
      <c r="BAX335" s="263"/>
      <c r="BAY335" s="263"/>
      <c r="BAZ335" s="263"/>
      <c r="BBA335" s="263"/>
      <c r="BBB335" s="263"/>
      <c r="BBC335" s="263"/>
      <c r="BBD335" s="263"/>
      <c r="BBE335" s="263"/>
      <c r="BBF335" s="263"/>
      <c r="BBG335" s="263"/>
      <c r="BBH335" s="263"/>
      <c r="BBI335" s="263"/>
      <c r="BBJ335" s="263"/>
      <c r="BBK335" s="263"/>
      <c r="BBL335" s="263"/>
      <c r="BBM335" s="263"/>
      <c r="BBN335" s="263"/>
      <c r="BBO335" s="263"/>
      <c r="BBP335" s="263"/>
      <c r="BBQ335" s="263"/>
      <c r="BBR335" s="263"/>
      <c r="BBS335" s="263"/>
      <c r="BBT335" s="263"/>
      <c r="BBU335" s="263"/>
      <c r="BBV335" s="263"/>
      <c r="BBW335" s="263"/>
      <c r="BBX335" s="263"/>
      <c r="BBY335" s="263"/>
      <c r="BBZ335" s="263"/>
      <c r="BCA335" s="263"/>
      <c r="BCB335" s="263"/>
      <c r="BCC335" s="263"/>
      <c r="BCD335" s="263"/>
      <c r="BCE335" s="263"/>
      <c r="BCF335" s="263"/>
      <c r="BCG335" s="263"/>
      <c r="BCH335" s="263"/>
      <c r="BCI335" s="263"/>
      <c r="BCJ335" s="263"/>
      <c r="BCK335" s="263"/>
      <c r="BCL335" s="263"/>
      <c r="BCM335" s="263"/>
      <c r="BCN335" s="263"/>
      <c r="BCO335" s="263"/>
      <c r="BCP335" s="263"/>
      <c r="BCQ335" s="263"/>
      <c r="BCR335" s="263"/>
      <c r="BCS335" s="263"/>
      <c r="BCT335" s="263"/>
      <c r="BCU335" s="263"/>
      <c r="BCV335" s="263"/>
      <c r="BCW335" s="263"/>
      <c r="BCX335" s="263"/>
      <c r="BCY335" s="263"/>
      <c r="BCZ335" s="263"/>
      <c r="BDA335" s="263"/>
      <c r="BDB335" s="263"/>
      <c r="BDC335" s="263"/>
      <c r="BDD335" s="263"/>
      <c r="BDE335" s="263"/>
      <c r="BDF335" s="263"/>
      <c r="BDG335" s="263"/>
      <c r="BDH335" s="263"/>
      <c r="BDI335" s="263"/>
      <c r="BDJ335" s="263"/>
      <c r="BDK335" s="263"/>
      <c r="BDL335" s="263"/>
      <c r="BDM335" s="263"/>
      <c r="BDN335" s="263"/>
      <c r="BDO335" s="263"/>
      <c r="BDP335" s="263"/>
      <c r="BDQ335" s="263"/>
      <c r="BDR335" s="263"/>
      <c r="BDS335" s="263"/>
      <c r="BDT335" s="263"/>
      <c r="BDU335" s="263"/>
      <c r="BDV335" s="263"/>
      <c r="BDW335" s="263"/>
      <c r="BDX335" s="263"/>
      <c r="BDY335" s="263"/>
      <c r="BDZ335" s="263"/>
      <c r="BEA335" s="263"/>
      <c r="BEB335" s="263"/>
      <c r="BEC335" s="263"/>
      <c r="BED335" s="263"/>
      <c r="BEE335" s="263"/>
      <c r="BEF335" s="263"/>
      <c r="BEG335" s="263"/>
      <c r="BEH335" s="263"/>
      <c r="BEI335" s="263"/>
      <c r="BEJ335" s="263"/>
      <c r="BEK335" s="263"/>
      <c r="BEL335" s="263"/>
      <c r="BEM335" s="263"/>
      <c r="BEN335" s="263"/>
      <c r="BEO335" s="263"/>
      <c r="BEP335" s="263"/>
      <c r="BEQ335" s="263"/>
      <c r="BER335" s="263"/>
      <c r="BES335" s="263"/>
      <c r="BET335" s="263"/>
      <c r="BEU335" s="263"/>
      <c r="BEV335" s="263"/>
      <c r="BEW335" s="263"/>
      <c r="BEX335" s="263"/>
      <c r="BEY335" s="263"/>
      <c r="BEZ335" s="263"/>
      <c r="BFA335" s="263"/>
      <c r="BFB335" s="263"/>
      <c r="BFC335" s="263"/>
      <c r="BFD335" s="263"/>
      <c r="BFE335" s="263"/>
      <c r="BFF335" s="263"/>
      <c r="BFG335" s="263"/>
      <c r="BFH335" s="263"/>
      <c r="BFI335" s="263"/>
      <c r="BFJ335" s="263"/>
      <c r="BFK335" s="263"/>
      <c r="BFL335" s="263"/>
      <c r="BFM335" s="263"/>
      <c r="BFN335" s="263"/>
      <c r="BFO335" s="263"/>
      <c r="BFP335" s="263"/>
      <c r="BFQ335" s="263"/>
      <c r="BFR335" s="263"/>
      <c r="BFS335" s="263"/>
      <c r="BFT335" s="263"/>
      <c r="BFU335" s="263"/>
      <c r="BFV335" s="263"/>
      <c r="BFW335" s="263"/>
      <c r="BFX335" s="263"/>
      <c r="BFY335" s="263"/>
      <c r="BFZ335" s="263"/>
      <c r="BGA335" s="263"/>
      <c r="BGB335" s="263"/>
      <c r="BGC335" s="263"/>
      <c r="BGD335" s="263"/>
      <c r="BGE335" s="263"/>
      <c r="BGF335" s="263"/>
      <c r="BGG335" s="263"/>
      <c r="BGH335" s="263"/>
      <c r="BGI335" s="263"/>
      <c r="BGJ335" s="263"/>
      <c r="BGK335" s="263"/>
      <c r="BGL335" s="263"/>
      <c r="BGM335" s="263"/>
      <c r="BGN335" s="263"/>
      <c r="BGO335" s="263"/>
      <c r="BGP335" s="263"/>
      <c r="BGQ335" s="263"/>
      <c r="BGR335" s="263"/>
      <c r="BGS335" s="263"/>
      <c r="BGT335" s="263"/>
      <c r="BGU335" s="263"/>
      <c r="BGV335" s="263"/>
      <c r="BGW335" s="263"/>
      <c r="BGX335" s="263"/>
      <c r="BGY335" s="263"/>
      <c r="BGZ335" s="263"/>
      <c r="BHA335" s="263"/>
      <c r="BHB335" s="263"/>
      <c r="BHC335" s="263"/>
      <c r="BHD335" s="263"/>
      <c r="BHE335" s="263"/>
      <c r="BHF335" s="263"/>
      <c r="BHG335" s="263"/>
      <c r="BHH335" s="263"/>
      <c r="BHI335" s="263"/>
      <c r="BHJ335" s="263"/>
      <c r="BHK335" s="263"/>
      <c r="BHL335" s="263"/>
      <c r="BHM335" s="263"/>
      <c r="BHN335" s="263"/>
      <c r="BHO335" s="263"/>
      <c r="BHP335" s="263"/>
      <c r="BHQ335" s="263"/>
      <c r="BHR335" s="263"/>
      <c r="BHS335" s="263"/>
      <c r="BHT335" s="263"/>
      <c r="BHU335" s="263"/>
      <c r="BHV335" s="263"/>
      <c r="BHW335" s="263"/>
      <c r="BHX335" s="263"/>
      <c r="BHY335" s="263"/>
      <c r="BHZ335" s="263"/>
      <c r="BIA335" s="263"/>
      <c r="BIB335" s="263"/>
      <c r="BIC335" s="263"/>
      <c r="BID335" s="263"/>
      <c r="BIE335" s="263"/>
      <c r="BIF335" s="263"/>
      <c r="BIG335" s="263"/>
      <c r="BIH335" s="263"/>
      <c r="BII335" s="263"/>
      <c r="BIJ335" s="263"/>
      <c r="BIK335" s="263"/>
      <c r="BIL335" s="263"/>
      <c r="BIM335" s="263"/>
      <c r="BIN335" s="263"/>
      <c r="BIO335" s="263"/>
      <c r="BIP335" s="263"/>
      <c r="BIQ335" s="263"/>
      <c r="BIR335" s="263"/>
      <c r="BIS335" s="263"/>
      <c r="BIT335" s="263"/>
      <c r="BIU335" s="263"/>
      <c r="BIV335" s="263"/>
      <c r="BIW335" s="263"/>
      <c r="BIX335" s="263"/>
      <c r="BIY335" s="263"/>
      <c r="BIZ335" s="263"/>
      <c r="BJA335" s="263"/>
      <c r="BJB335" s="263"/>
      <c r="BJC335" s="263"/>
      <c r="BJD335" s="263"/>
      <c r="BJE335" s="263"/>
      <c r="BJF335" s="263"/>
      <c r="BJG335" s="263"/>
      <c r="BJH335" s="263"/>
      <c r="BJI335" s="263"/>
      <c r="BJJ335" s="263"/>
      <c r="BJK335" s="263"/>
      <c r="BJL335" s="263"/>
      <c r="BJM335" s="263"/>
      <c r="BJN335" s="263"/>
      <c r="BJO335" s="263"/>
      <c r="BJP335" s="263"/>
      <c r="BJQ335" s="263"/>
      <c r="BJR335" s="263"/>
      <c r="BJS335" s="263"/>
      <c r="BJT335" s="263"/>
      <c r="BJU335" s="263"/>
      <c r="BJV335" s="263"/>
      <c r="BJW335" s="263"/>
      <c r="BJX335" s="263"/>
      <c r="BJY335" s="263"/>
      <c r="BJZ335" s="263"/>
      <c r="BKA335" s="263"/>
      <c r="BKB335" s="263"/>
      <c r="BKC335" s="263"/>
      <c r="BKD335" s="263"/>
      <c r="BKE335" s="263"/>
      <c r="BKF335" s="263"/>
      <c r="BKG335" s="263"/>
      <c r="BKH335" s="263"/>
      <c r="BKI335" s="263"/>
      <c r="BKJ335" s="263"/>
      <c r="BKK335" s="263"/>
      <c r="BKL335" s="263"/>
      <c r="BKM335" s="263"/>
      <c r="BKN335" s="263"/>
      <c r="BKO335" s="263"/>
      <c r="BKP335" s="263"/>
      <c r="BKQ335" s="263"/>
      <c r="BKR335" s="263"/>
      <c r="BKS335" s="263"/>
      <c r="BKT335" s="263"/>
      <c r="BKU335" s="263"/>
      <c r="BKV335" s="263"/>
      <c r="BKW335" s="263"/>
      <c r="BKX335" s="263"/>
      <c r="BKY335" s="263"/>
      <c r="BKZ335" s="263"/>
      <c r="BLA335" s="263"/>
      <c r="BLB335" s="263"/>
      <c r="BLC335" s="263"/>
      <c r="BLD335" s="263"/>
      <c r="BLE335" s="263"/>
      <c r="BLF335" s="263"/>
      <c r="BLG335" s="263"/>
      <c r="BLH335" s="263"/>
      <c r="BLI335" s="263"/>
      <c r="BLJ335" s="263"/>
      <c r="BLK335" s="263"/>
      <c r="BLL335" s="263"/>
      <c r="BLM335" s="263"/>
      <c r="BLN335" s="263"/>
      <c r="BLO335" s="263"/>
      <c r="BLP335" s="263"/>
      <c r="BLQ335" s="263"/>
      <c r="BLR335" s="263"/>
      <c r="BLS335" s="263"/>
      <c r="BLT335" s="263"/>
      <c r="BLU335" s="263"/>
      <c r="BLV335" s="263"/>
      <c r="BLW335" s="263"/>
      <c r="BLX335" s="263"/>
      <c r="BLY335" s="263"/>
      <c r="BLZ335" s="263"/>
      <c r="BMA335" s="263"/>
      <c r="BMB335" s="263"/>
      <c r="BMC335" s="263"/>
      <c r="BMD335" s="263"/>
      <c r="BME335" s="263"/>
      <c r="BMF335" s="263"/>
      <c r="BMG335" s="263"/>
      <c r="BMH335" s="263"/>
      <c r="BMI335" s="263"/>
      <c r="BMJ335" s="263"/>
      <c r="BMK335" s="263"/>
      <c r="BML335" s="263"/>
      <c r="BMM335" s="263"/>
      <c r="BMN335" s="263"/>
      <c r="BMO335" s="263"/>
      <c r="BMP335" s="263"/>
      <c r="BMQ335" s="263"/>
      <c r="BMR335" s="263"/>
      <c r="BMS335" s="263"/>
      <c r="BMT335" s="263"/>
      <c r="BMU335" s="263"/>
      <c r="BMV335" s="263"/>
      <c r="BMW335" s="263"/>
      <c r="BMX335" s="263"/>
      <c r="BMY335" s="263"/>
      <c r="BMZ335" s="263"/>
      <c r="BNA335" s="263"/>
      <c r="BNB335" s="263"/>
      <c r="BNC335" s="263"/>
      <c r="BND335" s="263"/>
      <c r="BNE335" s="263"/>
      <c r="BNF335" s="263"/>
      <c r="BNG335" s="263"/>
      <c r="BNH335" s="263"/>
      <c r="BNI335" s="263"/>
      <c r="BNJ335" s="263"/>
      <c r="BNK335" s="263"/>
      <c r="BNL335" s="263"/>
      <c r="BNM335" s="263"/>
      <c r="BNN335" s="263"/>
      <c r="BNO335" s="263"/>
      <c r="BNP335" s="263"/>
      <c r="BNQ335" s="263"/>
      <c r="BNR335" s="263"/>
      <c r="BNS335" s="263"/>
      <c r="BNT335" s="263"/>
      <c r="BNU335" s="263"/>
      <c r="BNV335" s="263"/>
      <c r="BNW335" s="263"/>
      <c r="BNX335" s="263"/>
      <c r="BNY335" s="263"/>
      <c r="BNZ335" s="263"/>
      <c r="BOA335" s="263"/>
      <c r="BOB335" s="263"/>
      <c r="BOC335" s="263"/>
      <c r="BOD335" s="263"/>
      <c r="BOE335" s="263"/>
      <c r="BOF335" s="263"/>
      <c r="BOG335" s="263"/>
      <c r="BOH335" s="263"/>
      <c r="BOI335" s="263"/>
      <c r="BOJ335" s="263"/>
      <c r="BOK335" s="263"/>
      <c r="BOL335" s="263"/>
      <c r="BOM335" s="263"/>
      <c r="BON335" s="263"/>
      <c r="BOO335" s="263"/>
      <c r="BOP335" s="263"/>
      <c r="BOQ335" s="263"/>
      <c r="BOR335" s="263"/>
      <c r="BOS335" s="263"/>
      <c r="BOT335" s="263"/>
      <c r="BOU335" s="263"/>
      <c r="BOV335" s="263"/>
      <c r="BOW335" s="263"/>
      <c r="BOX335" s="263"/>
      <c r="BOY335" s="263"/>
      <c r="BOZ335" s="263"/>
      <c r="BPA335" s="263"/>
      <c r="BPB335" s="263"/>
      <c r="BPC335" s="263"/>
      <c r="BPD335" s="263"/>
      <c r="BPE335" s="263"/>
      <c r="BPF335" s="263"/>
      <c r="BPG335" s="263"/>
      <c r="BPH335" s="263"/>
      <c r="BPI335" s="263"/>
      <c r="BPJ335" s="263"/>
      <c r="BPK335" s="263"/>
      <c r="BPL335" s="263"/>
      <c r="BPM335" s="263"/>
      <c r="BPN335" s="263"/>
      <c r="BPO335" s="263"/>
      <c r="BPP335" s="263"/>
      <c r="BPQ335" s="263"/>
      <c r="BPR335" s="263"/>
      <c r="BPS335" s="263"/>
      <c r="BPT335" s="263"/>
      <c r="BPU335" s="263"/>
      <c r="BPV335" s="263"/>
      <c r="BPW335" s="263"/>
      <c r="BPX335" s="263"/>
      <c r="BPY335" s="263"/>
      <c r="BPZ335" s="263"/>
      <c r="BQA335" s="263"/>
      <c r="BQB335" s="263"/>
      <c r="BQC335" s="263"/>
      <c r="BQD335" s="263"/>
      <c r="BQE335" s="263"/>
      <c r="BQF335" s="263"/>
      <c r="BQG335" s="263"/>
      <c r="BQH335" s="263"/>
      <c r="BQI335" s="263"/>
      <c r="BQJ335" s="263"/>
      <c r="BQK335" s="263"/>
      <c r="BQL335" s="263"/>
      <c r="BQM335" s="263"/>
      <c r="BQN335" s="263"/>
      <c r="BQO335" s="263"/>
      <c r="BQP335" s="263"/>
      <c r="BQQ335" s="263"/>
      <c r="BQR335" s="263"/>
      <c r="BQS335" s="263"/>
      <c r="BQT335" s="263"/>
      <c r="BQU335" s="263"/>
      <c r="BQV335" s="263"/>
      <c r="BQW335" s="263"/>
      <c r="BQX335" s="263"/>
      <c r="BQY335" s="263"/>
      <c r="BQZ335" s="263"/>
      <c r="BRA335" s="263"/>
      <c r="BRB335" s="263"/>
      <c r="BRC335" s="263"/>
      <c r="BRD335" s="263"/>
      <c r="BRE335" s="263"/>
      <c r="BRF335" s="263"/>
      <c r="BRG335" s="263"/>
      <c r="BRH335" s="263"/>
      <c r="BRI335" s="263"/>
      <c r="BRJ335" s="263"/>
      <c r="BRK335" s="263"/>
      <c r="BRL335" s="263"/>
      <c r="BRM335" s="263"/>
      <c r="BRN335" s="263"/>
      <c r="BRO335" s="263"/>
      <c r="BRP335" s="263"/>
      <c r="BRQ335" s="263"/>
      <c r="BRR335" s="263"/>
      <c r="BRS335" s="263"/>
      <c r="BRT335" s="263"/>
      <c r="BRU335" s="263"/>
      <c r="BRV335" s="263"/>
      <c r="BRW335" s="263"/>
      <c r="BRX335" s="263"/>
      <c r="BRY335" s="263"/>
      <c r="BRZ335" s="263"/>
      <c r="BSA335" s="263"/>
      <c r="BSB335" s="263"/>
      <c r="BSC335" s="263"/>
      <c r="BSD335" s="263"/>
      <c r="BSE335" s="263"/>
      <c r="BSF335" s="263"/>
      <c r="BSG335" s="263"/>
      <c r="BSH335" s="263"/>
      <c r="BSI335" s="263"/>
      <c r="BSJ335" s="263"/>
      <c r="BSK335" s="263"/>
      <c r="BSL335" s="263"/>
      <c r="BSM335" s="263"/>
      <c r="BSN335" s="263"/>
      <c r="BSO335" s="263"/>
      <c r="BSP335" s="263"/>
      <c r="BSQ335" s="263"/>
      <c r="BSR335" s="263"/>
      <c r="BSS335" s="263"/>
      <c r="BST335" s="263"/>
      <c r="BSU335" s="263"/>
      <c r="BSV335" s="263"/>
      <c r="BSW335" s="263"/>
      <c r="BSX335" s="263"/>
      <c r="BSY335" s="263"/>
      <c r="BSZ335" s="263"/>
      <c r="BTA335" s="263"/>
      <c r="BTB335" s="263"/>
      <c r="BTC335" s="263"/>
      <c r="BTD335" s="263"/>
      <c r="BTE335" s="263"/>
      <c r="BTF335" s="263"/>
      <c r="BTG335" s="263"/>
      <c r="BTH335" s="263"/>
      <c r="BTI335" s="263"/>
      <c r="BTJ335" s="263"/>
      <c r="BTK335" s="263"/>
      <c r="BTL335" s="263"/>
      <c r="BTM335" s="263"/>
      <c r="BTN335" s="263"/>
      <c r="BTO335" s="263"/>
      <c r="BTP335" s="263"/>
      <c r="BTQ335" s="263"/>
      <c r="BTR335" s="263"/>
      <c r="BTS335" s="263"/>
      <c r="BTT335" s="263"/>
      <c r="BTU335" s="263"/>
      <c r="BTV335" s="263"/>
      <c r="BTW335" s="263"/>
      <c r="BTX335" s="263"/>
      <c r="BTY335" s="263"/>
      <c r="BTZ335" s="263"/>
      <c r="BUA335" s="263"/>
      <c r="BUB335" s="263"/>
      <c r="BUC335" s="263"/>
      <c r="BUD335" s="263"/>
      <c r="BUE335" s="263"/>
      <c r="BUF335" s="263"/>
      <c r="BUG335" s="263"/>
      <c r="BUH335" s="263"/>
      <c r="BUI335" s="263"/>
      <c r="BUJ335" s="263"/>
      <c r="BUK335" s="263"/>
      <c r="BUL335" s="263"/>
      <c r="BUM335" s="263"/>
      <c r="BUN335" s="263"/>
      <c r="BUO335" s="263"/>
      <c r="BUP335" s="263"/>
      <c r="BUQ335" s="263"/>
      <c r="BUR335" s="263"/>
      <c r="BUS335" s="263"/>
      <c r="BUT335" s="263"/>
      <c r="BUU335" s="263"/>
      <c r="BUV335" s="263"/>
      <c r="BUW335" s="263"/>
      <c r="BUX335" s="263"/>
      <c r="BUY335" s="263"/>
      <c r="BUZ335" s="263"/>
      <c r="BVA335" s="263"/>
      <c r="BVB335" s="263"/>
      <c r="BVC335" s="263"/>
      <c r="BVD335" s="263"/>
      <c r="BVE335" s="263"/>
      <c r="BVF335" s="263"/>
      <c r="BVG335" s="263"/>
      <c r="BVH335" s="263"/>
      <c r="BVI335" s="263"/>
      <c r="BVJ335" s="263"/>
      <c r="BVK335" s="263"/>
      <c r="BVL335" s="263"/>
      <c r="BVM335" s="263"/>
      <c r="BVN335" s="263"/>
      <c r="BVO335" s="263"/>
      <c r="BVP335" s="263"/>
      <c r="BVQ335" s="263"/>
      <c r="BVR335" s="263"/>
      <c r="BVS335" s="263"/>
      <c r="BVT335" s="263"/>
      <c r="BVU335" s="263"/>
      <c r="BVV335" s="263"/>
      <c r="BVW335" s="263"/>
      <c r="BVX335" s="263"/>
      <c r="BVY335" s="263"/>
      <c r="BVZ335" s="263"/>
      <c r="BWA335" s="263"/>
      <c r="BWB335" s="263"/>
      <c r="BWC335" s="263"/>
      <c r="BWD335" s="263"/>
      <c r="BWE335" s="263"/>
      <c r="BWF335" s="263"/>
      <c r="BWG335" s="263"/>
      <c r="BWH335" s="263"/>
      <c r="BWI335" s="263"/>
      <c r="BWJ335" s="263"/>
      <c r="BWK335" s="263"/>
      <c r="BWL335" s="263"/>
      <c r="BWM335" s="263"/>
      <c r="BWN335" s="263"/>
      <c r="BWO335" s="263"/>
      <c r="BWP335" s="263"/>
      <c r="BWQ335" s="263"/>
      <c r="BWR335" s="263"/>
      <c r="BWS335" s="263"/>
      <c r="BWT335" s="263"/>
      <c r="BWU335" s="263"/>
      <c r="BWV335" s="263"/>
      <c r="BWW335" s="263"/>
      <c r="BWX335" s="263"/>
      <c r="BWY335" s="263"/>
      <c r="BWZ335" s="263"/>
      <c r="BXA335" s="263"/>
      <c r="BXB335" s="263"/>
      <c r="BXC335" s="263"/>
      <c r="BXD335" s="263"/>
      <c r="BXE335" s="263"/>
      <c r="BXF335" s="263"/>
      <c r="BXG335" s="263"/>
      <c r="BXH335" s="263"/>
      <c r="BXI335" s="263"/>
      <c r="BXJ335" s="263"/>
      <c r="BXK335" s="263"/>
      <c r="BXL335" s="263"/>
      <c r="BXM335" s="263"/>
      <c r="BXN335" s="263"/>
      <c r="BXO335" s="263"/>
      <c r="BXP335" s="263"/>
      <c r="BXQ335" s="263"/>
      <c r="BXR335" s="263"/>
      <c r="BXS335" s="263"/>
      <c r="BXT335" s="263"/>
      <c r="BXU335" s="263"/>
      <c r="BXV335" s="263"/>
      <c r="BXW335" s="263"/>
      <c r="BXX335" s="263"/>
      <c r="BXY335" s="263"/>
      <c r="BXZ335" s="263"/>
      <c r="BYA335" s="263"/>
      <c r="BYB335" s="263"/>
      <c r="BYC335" s="263"/>
      <c r="BYD335" s="263"/>
      <c r="BYE335" s="263"/>
      <c r="BYF335" s="263"/>
      <c r="BYG335" s="263"/>
      <c r="BYH335" s="263"/>
      <c r="BYI335" s="263"/>
      <c r="BYJ335" s="263"/>
      <c r="BYK335" s="263"/>
      <c r="BYL335" s="263"/>
      <c r="BYM335" s="263"/>
      <c r="BYN335" s="263"/>
      <c r="BYO335" s="263"/>
      <c r="BYP335" s="263"/>
      <c r="BYQ335" s="263"/>
      <c r="BYR335" s="263"/>
      <c r="BYS335" s="263"/>
      <c r="BYT335" s="263"/>
      <c r="BYU335" s="263"/>
      <c r="BYV335" s="263"/>
      <c r="BYW335" s="263"/>
      <c r="BYX335" s="263"/>
      <c r="BYY335" s="263"/>
      <c r="BYZ335" s="263"/>
      <c r="BZA335" s="263"/>
      <c r="BZB335" s="263"/>
      <c r="BZC335" s="263"/>
      <c r="BZD335" s="263"/>
      <c r="BZE335" s="263"/>
      <c r="BZF335" s="263"/>
      <c r="BZG335" s="263"/>
      <c r="BZH335" s="263"/>
      <c r="BZI335" s="263"/>
      <c r="BZJ335" s="263"/>
      <c r="BZK335" s="263"/>
      <c r="BZL335" s="263"/>
      <c r="BZM335" s="263"/>
      <c r="BZN335" s="263"/>
      <c r="BZO335" s="263"/>
      <c r="BZP335" s="263"/>
      <c r="BZQ335" s="263"/>
      <c r="BZR335" s="263"/>
      <c r="BZS335" s="263"/>
      <c r="BZT335" s="263"/>
      <c r="BZU335" s="263"/>
      <c r="BZV335" s="263"/>
      <c r="BZW335" s="263"/>
      <c r="BZX335" s="263"/>
      <c r="BZY335" s="263"/>
      <c r="BZZ335" s="263"/>
      <c r="CAA335" s="263"/>
      <c r="CAB335" s="263"/>
      <c r="CAC335" s="263"/>
      <c r="CAD335" s="263"/>
      <c r="CAE335" s="263"/>
      <c r="CAF335" s="263"/>
      <c r="CAG335" s="263"/>
      <c r="CAH335" s="263"/>
      <c r="CAI335" s="263"/>
      <c r="CAJ335" s="263"/>
      <c r="CAK335" s="263"/>
      <c r="CAL335" s="263"/>
      <c r="CAM335" s="263"/>
      <c r="CAN335" s="263"/>
      <c r="CAO335" s="263"/>
      <c r="CAP335" s="263"/>
      <c r="CAQ335" s="263"/>
      <c r="CAR335" s="263"/>
      <c r="CAS335" s="263"/>
      <c r="CAT335" s="263"/>
      <c r="CAU335" s="263"/>
      <c r="CAV335" s="263"/>
      <c r="CAW335" s="263"/>
      <c r="CAX335" s="263"/>
      <c r="CAY335" s="263"/>
      <c r="CAZ335" s="263"/>
      <c r="CBA335" s="263"/>
      <c r="CBB335" s="263"/>
      <c r="CBC335" s="263"/>
      <c r="CBD335" s="263"/>
      <c r="CBE335" s="263"/>
      <c r="CBF335" s="263"/>
      <c r="CBG335" s="263"/>
      <c r="CBH335" s="263"/>
      <c r="CBI335" s="263"/>
      <c r="CBJ335" s="263"/>
      <c r="CBK335" s="263"/>
      <c r="CBL335" s="263"/>
      <c r="CBM335" s="263"/>
      <c r="CBN335" s="263"/>
      <c r="CBO335" s="263"/>
      <c r="CBP335" s="263"/>
      <c r="CBQ335" s="263"/>
      <c r="CBR335" s="263"/>
      <c r="CBS335" s="263"/>
      <c r="CBT335" s="263"/>
      <c r="CBU335" s="263"/>
      <c r="CBV335" s="263"/>
      <c r="CBW335" s="263"/>
      <c r="CBX335" s="263"/>
      <c r="CBY335" s="263"/>
      <c r="CBZ335" s="263"/>
      <c r="CCA335" s="263"/>
      <c r="CCB335" s="263"/>
      <c r="CCC335" s="263"/>
      <c r="CCD335" s="263"/>
      <c r="CCE335" s="263"/>
      <c r="CCF335" s="263"/>
      <c r="CCG335" s="263"/>
      <c r="CCH335" s="263"/>
      <c r="CCI335" s="263"/>
      <c r="CCJ335" s="263"/>
      <c r="CCK335" s="263"/>
      <c r="CCL335" s="263"/>
      <c r="CCM335" s="263"/>
      <c r="CCN335" s="263"/>
      <c r="CCO335" s="263"/>
      <c r="CCP335" s="263"/>
      <c r="CCQ335" s="263"/>
      <c r="CCR335" s="263"/>
      <c r="CCS335" s="263"/>
      <c r="CCT335" s="263"/>
      <c r="CCU335" s="263"/>
      <c r="CCV335" s="263"/>
      <c r="CCW335" s="263"/>
      <c r="CCX335" s="263"/>
      <c r="CCY335" s="263"/>
      <c r="CCZ335" s="263"/>
      <c r="CDA335" s="263"/>
      <c r="CDB335" s="263"/>
      <c r="CDC335" s="263"/>
      <c r="CDD335" s="263"/>
      <c r="CDE335" s="263"/>
      <c r="CDF335" s="263"/>
      <c r="CDG335" s="263"/>
      <c r="CDH335" s="263"/>
      <c r="CDI335" s="263"/>
      <c r="CDJ335" s="263"/>
      <c r="CDK335" s="263"/>
      <c r="CDL335" s="263"/>
      <c r="CDM335" s="263"/>
      <c r="CDN335" s="263"/>
      <c r="CDO335" s="263"/>
      <c r="CDP335" s="263"/>
      <c r="CDQ335" s="263"/>
      <c r="CDR335" s="263"/>
      <c r="CDS335" s="263"/>
      <c r="CDT335" s="263"/>
      <c r="CDU335" s="263"/>
      <c r="CDV335" s="263"/>
      <c r="CDW335" s="263"/>
      <c r="CDX335" s="263"/>
      <c r="CDY335" s="263"/>
      <c r="CDZ335" s="263"/>
      <c r="CEA335" s="263"/>
      <c r="CEB335" s="263"/>
      <c r="CEC335" s="263"/>
      <c r="CED335" s="263"/>
      <c r="CEE335" s="263"/>
      <c r="CEF335" s="263"/>
      <c r="CEG335" s="263"/>
      <c r="CEH335" s="263"/>
      <c r="CEI335" s="263"/>
      <c r="CEJ335" s="263"/>
      <c r="CEK335" s="263"/>
      <c r="CEL335" s="263"/>
      <c r="CEM335" s="263"/>
      <c r="CEN335" s="263"/>
      <c r="CEO335" s="263"/>
      <c r="CEP335" s="263"/>
      <c r="CEQ335" s="263"/>
      <c r="CER335" s="263"/>
      <c r="CES335" s="263"/>
      <c r="CET335" s="263"/>
      <c r="CEU335" s="263"/>
      <c r="CEV335" s="263"/>
      <c r="CEW335" s="263"/>
      <c r="CEX335" s="263"/>
      <c r="CEY335" s="263"/>
      <c r="CEZ335" s="263"/>
      <c r="CFA335" s="263"/>
      <c r="CFB335" s="263"/>
      <c r="CFC335" s="263"/>
      <c r="CFD335" s="263"/>
      <c r="CFE335" s="263"/>
      <c r="CFF335" s="263"/>
      <c r="CFG335" s="263"/>
      <c r="CFH335" s="263"/>
      <c r="CFI335" s="263"/>
      <c r="CFJ335" s="263"/>
      <c r="CFK335" s="263"/>
      <c r="CFL335" s="263"/>
      <c r="CFM335" s="263"/>
      <c r="CFN335" s="263"/>
      <c r="CFO335" s="263"/>
      <c r="CFP335" s="263"/>
      <c r="CFQ335" s="263"/>
      <c r="CFR335" s="263"/>
      <c r="CFS335" s="263"/>
      <c r="CFT335" s="263"/>
      <c r="CFU335" s="263"/>
      <c r="CFV335" s="263"/>
      <c r="CFW335" s="263"/>
      <c r="CFX335" s="263"/>
      <c r="CFY335" s="263"/>
      <c r="CFZ335" s="263"/>
      <c r="CGA335" s="263"/>
      <c r="CGB335" s="263"/>
      <c r="CGC335" s="263"/>
      <c r="CGD335" s="263"/>
      <c r="CGE335" s="263"/>
      <c r="CGF335" s="263"/>
      <c r="CGG335" s="263"/>
      <c r="CGH335" s="263"/>
      <c r="CGI335" s="263"/>
      <c r="CGJ335" s="263"/>
      <c r="CGK335" s="263"/>
      <c r="CGL335" s="263"/>
      <c r="CGM335" s="263"/>
      <c r="CGN335" s="263"/>
      <c r="CGO335" s="263"/>
      <c r="CGP335" s="263"/>
      <c r="CGQ335" s="263"/>
      <c r="CGR335" s="263"/>
      <c r="CGS335" s="263"/>
      <c r="CGT335" s="263"/>
      <c r="CGU335" s="263"/>
      <c r="CGV335" s="263"/>
      <c r="CGW335" s="263"/>
      <c r="CGX335" s="263"/>
      <c r="CGY335" s="263"/>
      <c r="CGZ335" s="263"/>
      <c r="CHA335" s="263"/>
      <c r="CHB335" s="263"/>
      <c r="CHC335" s="263"/>
      <c r="CHD335" s="263"/>
      <c r="CHE335" s="263"/>
      <c r="CHF335" s="263"/>
      <c r="CHG335" s="263"/>
      <c r="CHH335" s="263"/>
      <c r="CHI335" s="263"/>
      <c r="CHJ335" s="263"/>
      <c r="CHK335" s="263"/>
      <c r="CHL335" s="263"/>
      <c r="CHM335" s="263"/>
      <c r="CHN335" s="263"/>
      <c r="CHO335" s="263"/>
      <c r="CHP335" s="263"/>
      <c r="CHQ335" s="263"/>
      <c r="CHR335" s="263"/>
      <c r="CHS335" s="263"/>
      <c r="CHT335" s="263"/>
      <c r="CHU335" s="263"/>
      <c r="CHV335" s="263"/>
      <c r="CHW335" s="263"/>
      <c r="CHX335" s="263"/>
      <c r="CHY335" s="263"/>
      <c r="CHZ335" s="263"/>
      <c r="CIA335" s="263"/>
      <c r="CIB335" s="263"/>
      <c r="CIC335" s="263"/>
      <c r="CID335" s="263"/>
      <c r="CIE335" s="263"/>
      <c r="CIF335" s="263"/>
      <c r="CIG335" s="263"/>
      <c r="CIH335" s="263"/>
      <c r="CII335" s="263"/>
      <c r="CIJ335" s="263"/>
      <c r="CIK335" s="263"/>
      <c r="CIL335" s="263"/>
      <c r="CIM335" s="263"/>
      <c r="CIN335" s="263"/>
      <c r="CIO335" s="263"/>
      <c r="CIP335" s="263"/>
      <c r="CIQ335" s="263"/>
      <c r="CIR335" s="263"/>
      <c r="CIS335" s="263"/>
      <c r="CIT335" s="263"/>
      <c r="CIU335" s="263"/>
      <c r="CIV335" s="263"/>
      <c r="CIW335" s="263"/>
      <c r="CIX335" s="263"/>
      <c r="CIY335" s="263"/>
      <c r="CIZ335" s="263"/>
      <c r="CJA335" s="263"/>
      <c r="CJB335" s="263"/>
      <c r="CJC335" s="263"/>
      <c r="CJD335" s="263"/>
      <c r="CJE335" s="263"/>
      <c r="CJF335" s="263"/>
      <c r="CJG335" s="263"/>
      <c r="CJH335" s="263"/>
      <c r="CJI335" s="263"/>
      <c r="CJJ335" s="263"/>
      <c r="CJK335" s="263"/>
      <c r="CJL335" s="263"/>
      <c r="CJM335" s="263"/>
      <c r="CJN335" s="263"/>
      <c r="CJO335" s="263"/>
      <c r="CJP335" s="263"/>
      <c r="CJQ335" s="263"/>
      <c r="CJR335" s="263"/>
      <c r="CJS335" s="263"/>
      <c r="CJT335" s="263"/>
      <c r="CJU335" s="263"/>
      <c r="CJV335" s="263"/>
      <c r="CJW335" s="263"/>
      <c r="CJX335" s="263"/>
      <c r="CJY335" s="263"/>
      <c r="CJZ335" s="263"/>
      <c r="CKA335" s="263"/>
      <c r="CKB335" s="263"/>
      <c r="CKC335" s="263"/>
      <c r="CKD335" s="263"/>
      <c r="CKE335" s="263"/>
      <c r="CKF335" s="263"/>
      <c r="CKG335" s="263"/>
      <c r="CKH335" s="263"/>
      <c r="CKI335" s="263"/>
      <c r="CKJ335" s="263"/>
      <c r="CKK335" s="263"/>
      <c r="CKL335" s="263"/>
      <c r="CKM335" s="263"/>
      <c r="CKN335" s="263"/>
      <c r="CKO335" s="263"/>
      <c r="CKP335" s="263"/>
      <c r="CKQ335" s="263"/>
      <c r="CKR335" s="263"/>
      <c r="CKS335" s="263"/>
      <c r="CKT335" s="263"/>
      <c r="CKU335" s="263"/>
      <c r="CKV335" s="263"/>
      <c r="CKW335" s="263"/>
      <c r="CKX335" s="263"/>
      <c r="CKY335" s="263"/>
      <c r="CKZ335" s="263"/>
      <c r="CLA335" s="263"/>
      <c r="CLB335" s="263"/>
      <c r="CLC335" s="263"/>
      <c r="CLD335" s="263"/>
      <c r="CLE335" s="263"/>
      <c r="CLF335" s="263"/>
      <c r="CLG335" s="263"/>
      <c r="CLH335" s="263"/>
      <c r="CLI335" s="263"/>
      <c r="CLJ335" s="263"/>
      <c r="CLK335" s="263"/>
      <c r="CLL335" s="263"/>
      <c r="CLM335" s="263"/>
      <c r="CLN335" s="263"/>
      <c r="CLO335" s="263"/>
      <c r="CLP335" s="263"/>
      <c r="CLQ335" s="263"/>
      <c r="CLR335" s="263"/>
      <c r="CLS335" s="263"/>
      <c r="CLT335" s="263"/>
      <c r="CLU335" s="263"/>
      <c r="CLV335" s="263"/>
      <c r="CLW335" s="263"/>
      <c r="CLX335" s="263"/>
      <c r="CLY335" s="263"/>
      <c r="CLZ335" s="263"/>
      <c r="CMA335" s="263"/>
      <c r="CMB335" s="263"/>
      <c r="CMC335" s="263"/>
      <c r="CMD335" s="263"/>
      <c r="CME335" s="263"/>
      <c r="CMF335" s="263"/>
      <c r="CMG335" s="263"/>
      <c r="CMH335" s="263"/>
      <c r="CMI335" s="263"/>
      <c r="CMJ335" s="263"/>
      <c r="CMK335" s="263"/>
      <c r="CML335" s="263"/>
      <c r="CMM335" s="263"/>
      <c r="CMN335" s="263"/>
      <c r="CMO335" s="263"/>
      <c r="CMP335" s="263"/>
      <c r="CMQ335" s="263"/>
      <c r="CMR335" s="263"/>
      <c r="CMS335" s="263"/>
      <c r="CMT335" s="263"/>
      <c r="CMU335" s="263"/>
      <c r="CMV335" s="263"/>
      <c r="CMW335" s="263"/>
      <c r="CMX335" s="263"/>
      <c r="CMY335" s="263"/>
      <c r="CMZ335" s="263"/>
      <c r="CNA335" s="263"/>
      <c r="CNB335" s="263"/>
      <c r="CNC335" s="263"/>
      <c r="CND335" s="263"/>
      <c r="CNE335" s="263"/>
      <c r="CNF335" s="263"/>
      <c r="CNG335" s="263"/>
      <c r="CNH335" s="263"/>
      <c r="CNI335" s="263"/>
      <c r="CNJ335" s="263"/>
      <c r="CNK335" s="263"/>
      <c r="CNL335" s="263"/>
      <c r="CNM335" s="263"/>
      <c r="CNN335" s="263"/>
      <c r="CNO335" s="263"/>
      <c r="CNP335" s="263"/>
      <c r="CNQ335" s="263"/>
      <c r="CNR335" s="263"/>
      <c r="CNS335" s="263"/>
      <c r="CNT335" s="263"/>
      <c r="CNU335" s="263"/>
      <c r="CNV335" s="263"/>
      <c r="CNW335" s="263"/>
      <c r="CNX335" s="263"/>
      <c r="CNY335" s="263"/>
      <c r="CNZ335" s="263"/>
      <c r="COA335" s="263"/>
      <c r="COB335" s="263"/>
      <c r="COC335" s="263"/>
      <c r="COD335" s="263"/>
      <c r="COE335" s="263"/>
      <c r="COF335" s="263"/>
      <c r="COG335" s="263"/>
      <c r="COH335" s="263"/>
      <c r="COI335" s="263"/>
      <c r="COJ335" s="263"/>
      <c r="COK335" s="263"/>
      <c r="COL335" s="263"/>
      <c r="COM335" s="263"/>
      <c r="CON335" s="263"/>
      <c r="COO335" s="263"/>
      <c r="COP335" s="263"/>
      <c r="COQ335" s="263"/>
      <c r="COR335" s="263"/>
      <c r="COS335" s="263"/>
      <c r="COT335" s="263"/>
      <c r="COU335" s="263"/>
      <c r="COV335" s="263"/>
      <c r="COW335" s="263"/>
      <c r="COX335" s="263"/>
      <c r="COY335" s="263"/>
      <c r="COZ335" s="263"/>
      <c r="CPA335" s="263"/>
      <c r="CPB335" s="263"/>
      <c r="CPC335" s="263"/>
      <c r="CPD335" s="263"/>
      <c r="CPE335" s="263"/>
      <c r="CPF335" s="263"/>
      <c r="CPG335" s="263"/>
      <c r="CPH335" s="263"/>
      <c r="CPI335" s="263"/>
      <c r="CPJ335" s="263"/>
      <c r="CPK335" s="263"/>
      <c r="CPL335" s="263"/>
      <c r="CPM335" s="263"/>
      <c r="CPN335" s="263"/>
      <c r="CPO335" s="263"/>
      <c r="CPP335" s="263"/>
      <c r="CPQ335" s="263"/>
      <c r="CPR335" s="263"/>
      <c r="CPS335" s="263"/>
      <c r="CPT335" s="263"/>
      <c r="CPU335" s="263"/>
      <c r="CPV335" s="263"/>
      <c r="CPW335" s="263"/>
      <c r="CPX335" s="263"/>
      <c r="CPY335" s="263"/>
      <c r="CPZ335" s="263"/>
      <c r="CQA335" s="263"/>
      <c r="CQB335" s="263"/>
      <c r="CQC335" s="263"/>
      <c r="CQD335" s="263"/>
      <c r="CQE335" s="263"/>
      <c r="CQF335" s="263"/>
      <c r="CQG335" s="263"/>
      <c r="CQH335" s="263"/>
      <c r="CQI335" s="263"/>
      <c r="CQJ335" s="263"/>
      <c r="CQK335" s="263"/>
      <c r="CQL335" s="263"/>
      <c r="CQM335" s="263"/>
      <c r="CQN335" s="263"/>
      <c r="CQO335" s="263"/>
      <c r="CQP335" s="263"/>
      <c r="CQQ335" s="263"/>
      <c r="CQR335" s="263"/>
      <c r="CQS335" s="263"/>
      <c r="CQT335" s="263"/>
      <c r="CQU335" s="263"/>
      <c r="CQV335" s="263"/>
      <c r="CQW335" s="263"/>
      <c r="CQX335" s="263"/>
      <c r="CQY335" s="263"/>
      <c r="CQZ335" s="263"/>
      <c r="CRA335" s="263"/>
      <c r="CRB335" s="263"/>
      <c r="CRC335" s="263"/>
      <c r="CRD335" s="263"/>
      <c r="CRE335" s="263"/>
      <c r="CRF335" s="263"/>
      <c r="CRG335" s="263"/>
      <c r="CRH335" s="263"/>
      <c r="CRI335" s="263"/>
      <c r="CRJ335" s="263"/>
      <c r="CRK335" s="263"/>
      <c r="CRL335" s="263"/>
      <c r="CRM335" s="263"/>
      <c r="CRN335" s="263"/>
      <c r="CRO335" s="263"/>
      <c r="CRP335" s="263"/>
      <c r="CRQ335" s="263"/>
      <c r="CRR335" s="263"/>
      <c r="CRS335" s="263"/>
      <c r="CRT335" s="263"/>
      <c r="CRU335" s="263"/>
      <c r="CRV335" s="263"/>
      <c r="CRW335" s="263"/>
      <c r="CRX335" s="263"/>
      <c r="CRY335" s="263"/>
      <c r="CRZ335" s="263"/>
      <c r="CSA335" s="263"/>
      <c r="CSB335" s="263"/>
      <c r="CSC335" s="263"/>
      <c r="CSD335" s="263"/>
      <c r="CSE335" s="263"/>
      <c r="CSF335" s="263"/>
      <c r="CSG335" s="263"/>
      <c r="CSH335" s="263"/>
      <c r="CSI335" s="263"/>
      <c r="CSJ335" s="263"/>
      <c r="CSK335" s="263"/>
      <c r="CSL335" s="263"/>
      <c r="CSM335" s="263"/>
      <c r="CSN335" s="263"/>
      <c r="CSO335" s="263"/>
      <c r="CSP335" s="263"/>
      <c r="CSQ335" s="263"/>
      <c r="CSR335" s="263"/>
      <c r="CSS335" s="263"/>
      <c r="CST335" s="263"/>
      <c r="CSU335" s="263"/>
      <c r="CSV335" s="263"/>
      <c r="CSW335" s="263"/>
      <c r="CSX335" s="263"/>
      <c r="CSY335" s="263"/>
      <c r="CSZ335" s="263"/>
      <c r="CTA335" s="263"/>
      <c r="CTB335" s="263"/>
      <c r="CTC335" s="263"/>
      <c r="CTD335" s="263"/>
      <c r="CTE335" s="263"/>
      <c r="CTF335" s="263"/>
      <c r="CTG335" s="263"/>
      <c r="CTH335" s="263"/>
      <c r="CTI335" s="263"/>
      <c r="CTJ335" s="263"/>
      <c r="CTK335" s="263"/>
      <c r="CTL335" s="263"/>
      <c r="CTM335" s="263"/>
      <c r="CTN335" s="263"/>
      <c r="CTO335" s="263"/>
      <c r="CTP335" s="263"/>
      <c r="CTQ335" s="263"/>
      <c r="CTR335" s="263"/>
      <c r="CTS335" s="263"/>
      <c r="CTT335" s="263"/>
      <c r="CTU335" s="263"/>
      <c r="CTV335" s="263"/>
      <c r="CTW335" s="263"/>
      <c r="CTX335" s="263"/>
      <c r="CTY335" s="263"/>
      <c r="CTZ335" s="263"/>
      <c r="CUA335" s="263"/>
      <c r="CUB335" s="263"/>
      <c r="CUC335" s="263"/>
      <c r="CUD335" s="263"/>
      <c r="CUE335" s="263"/>
      <c r="CUF335" s="263"/>
      <c r="CUG335" s="263"/>
      <c r="CUH335" s="263"/>
      <c r="CUI335" s="263"/>
      <c r="CUJ335" s="263"/>
      <c r="CUK335" s="263"/>
      <c r="CUL335" s="263"/>
      <c r="CUM335" s="263"/>
      <c r="CUN335" s="263"/>
      <c r="CUO335" s="263"/>
      <c r="CUP335" s="263"/>
      <c r="CUQ335" s="263"/>
      <c r="CUR335" s="263"/>
      <c r="CUS335" s="263"/>
      <c r="CUT335" s="263"/>
      <c r="CUU335" s="263"/>
      <c r="CUV335" s="263"/>
      <c r="CUW335" s="263"/>
      <c r="CUX335" s="263"/>
      <c r="CUY335" s="263"/>
      <c r="CUZ335" s="263"/>
      <c r="CVA335" s="263"/>
      <c r="CVB335" s="263"/>
      <c r="CVC335" s="263"/>
      <c r="CVD335" s="263"/>
      <c r="CVE335" s="263"/>
      <c r="CVF335" s="263"/>
      <c r="CVG335" s="263"/>
      <c r="CVH335" s="263"/>
      <c r="CVI335" s="263"/>
      <c r="CVJ335" s="263"/>
      <c r="CVK335" s="263"/>
      <c r="CVL335" s="263"/>
      <c r="CVM335" s="263"/>
      <c r="CVN335" s="263"/>
      <c r="CVO335" s="263"/>
      <c r="CVP335" s="263"/>
      <c r="CVQ335" s="263"/>
      <c r="CVR335" s="263"/>
      <c r="CVS335" s="263"/>
      <c r="CVT335" s="263"/>
      <c r="CVU335" s="263"/>
      <c r="CVV335" s="263"/>
      <c r="CVW335" s="263"/>
      <c r="CVX335" s="263"/>
      <c r="CVY335" s="263"/>
      <c r="CVZ335" s="263"/>
      <c r="CWA335" s="263"/>
      <c r="CWB335" s="263"/>
      <c r="CWC335" s="263"/>
      <c r="CWD335" s="263"/>
      <c r="CWE335" s="263"/>
      <c r="CWF335" s="263"/>
      <c r="CWG335" s="263"/>
      <c r="CWH335" s="263"/>
      <c r="CWI335" s="263"/>
      <c r="CWJ335" s="263"/>
      <c r="CWK335" s="263"/>
      <c r="CWL335" s="263"/>
      <c r="CWM335" s="263"/>
      <c r="CWN335" s="263"/>
      <c r="CWO335" s="263"/>
      <c r="CWP335" s="263"/>
      <c r="CWQ335" s="263"/>
      <c r="CWR335" s="263"/>
      <c r="CWS335" s="263"/>
      <c r="CWT335" s="263"/>
      <c r="CWU335" s="263"/>
      <c r="CWV335" s="263"/>
      <c r="CWW335" s="263"/>
      <c r="CWX335" s="263"/>
      <c r="CWY335" s="263"/>
      <c r="CWZ335" s="263"/>
      <c r="CXA335" s="263"/>
      <c r="CXB335" s="263"/>
      <c r="CXC335" s="263"/>
      <c r="CXD335" s="263"/>
      <c r="CXE335" s="263"/>
      <c r="CXF335" s="263"/>
      <c r="CXG335" s="263"/>
      <c r="CXH335" s="263"/>
      <c r="CXI335" s="263"/>
      <c r="CXJ335" s="263"/>
      <c r="CXK335" s="263"/>
      <c r="CXL335" s="263"/>
      <c r="CXM335" s="263"/>
      <c r="CXN335" s="263"/>
      <c r="CXO335" s="263"/>
      <c r="CXP335" s="263"/>
      <c r="CXQ335" s="263"/>
      <c r="CXR335" s="263"/>
      <c r="CXS335" s="263"/>
      <c r="CXT335" s="263"/>
      <c r="CXU335" s="263"/>
      <c r="CXV335" s="263"/>
      <c r="CXW335" s="263"/>
      <c r="CXX335" s="263"/>
      <c r="CXY335" s="263"/>
      <c r="CXZ335" s="263"/>
      <c r="CYA335" s="263"/>
      <c r="CYB335" s="263"/>
      <c r="CYC335" s="263"/>
      <c r="CYD335" s="263"/>
      <c r="CYE335" s="263"/>
      <c r="CYF335" s="263"/>
      <c r="CYG335" s="263"/>
      <c r="CYH335" s="263"/>
      <c r="CYI335" s="263"/>
      <c r="CYJ335" s="263"/>
      <c r="CYK335" s="263"/>
      <c r="CYL335" s="263"/>
      <c r="CYM335" s="263"/>
      <c r="CYN335" s="263"/>
      <c r="CYO335" s="263"/>
      <c r="CYP335" s="263"/>
      <c r="CYQ335" s="263"/>
      <c r="CYR335" s="263"/>
      <c r="CYS335" s="263"/>
      <c r="CYT335" s="263"/>
      <c r="CYU335" s="263"/>
      <c r="CYV335" s="263"/>
      <c r="CYW335" s="263"/>
      <c r="CYX335" s="263"/>
      <c r="CYY335" s="263"/>
      <c r="CYZ335" s="263"/>
      <c r="CZA335" s="263"/>
      <c r="CZB335" s="263"/>
      <c r="CZC335" s="263"/>
      <c r="CZD335" s="263"/>
      <c r="CZE335" s="263"/>
      <c r="CZF335" s="263"/>
      <c r="CZG335" s="263"/>
      <c r="CZH335" s="263"/>
      <c r="CZI335" s="263"/>
      <c r="CZJ335" s="263"/>
      <c r="CZK335" s="263"/>
      <c r="CZL335" s="263"/>
      <c r="CZM335" s="263"/>
      <c r="CZN335" s="263"/>
      <c r="CZO335" s="263"/>
      <c r="CZP335" s="263"/>
      <c r="CZQ335" s="263"/>
      <c r="CZR335" s="263"/>
      <c r="CZS335" s="263"/>
      <c r="CZT335" s="263"/>
      <c r="CZU335" s="263"/>
      <c r="CZV335" s="263"/>
      <c r="CZW335" s="263"/>
      <c r="CZX335" s="263"/>
      <c r="CZY335" s="263"/>
      <c r="CZZ335" s="263"/>
      <c r="DAA335" s="263"/>
      <c r="DAB335" s="263"/>
      <c r="DAC335" s="263"/>
      <c r="DAD335" s="263"/>
      <c r="DAE335" s="263"/>
      <c r="DAF335" s="263"/>
      <c r="DAG335" s="263"/>
      <c r="DAH335" s="263"/>
      <c r="DAI335" s="263"/>
      <c r="DAJ335" s="263"/>
      <c r="DAK335" s="263"/>
      <c r="DAL335" s="263"/>
      <c r="DAM335" s="263"/>
      <c r="DAN335" s="263"/>
      <c r="DAO335" s="263"/>
      <c r="DAP335" s="263"/>
      <c r="DAQ335" s="263"/>
      <c r="DAR335" s="263"/>
      <c r="DAS335" s="263"/>
      <c r="DAT335" s="263"/>
      <c r="DAU335" s="263"/>
      <c r="DAV335" s="263"/>
      <c r="DAW335" s="263"/>
      <c r="DAX335" s="263"/>
      <c r="DAY335" s="263"/>
      <c r="DAZ335" s="263"/>
      <c r="DBA335" s="263"/>
      <c r="DBB335" s="263"/>
      <c r="DBC335" s="263"/>
      <c r="DBD335" s="263"/>
      <c r="DBE335" s="263"/>
      <c r="DBF335" s="263"/>
      <c r="DBG335" s="263"/>
      <c r="DBH335" s="263"/>
      <c r="DBI335" s="263"/>
      <c r="DBJ335" s="263"/>
      <c r="DBK335" s="263"/>
      <c r="DBL335" s="263"/>
      <c r="DBM335" s="263"/>
      <c r="DBN335" s="263"/>
      <c r="DBO335" s="263"/>
      <c r="DBP335" s="263"/>
      <c r="DBQ335" s="263"/>
      <c r="DBR335" s="263"/>
      <c r="DBS335" s="263"/>
      <c r="DBT335" s="263"/>
      <c r="DBU335" s="263"/>
      <c r="DBV335" s="263"/>
      <c r="DBW335" s="263"/>
      <c r="DBX335" s="263"/>
      <c r="DBY335" s="263"/>
      <c r="DBZ335" s="263"/>
      <c r="DCA335" s="263"/>
      <c r="DCB335" s="263"/>
      <c r="DCC335" s="263"/>
      <c r="DCD335" s="263"/>
      <c r="DCE335" s="263"/>
      <c r="DCF335" s="263"/>
      <c r="DCG335" s="263"/>
      <c r="DCH335" s="263"/>
      <c r="DCI335" s="263"/>
      <c r="DCJ335" s="263"/>
      <c r="DCK335" s="263"/>
      <c r="DCL335" s="263"/>
      <c r="DCM335" s="263"/>
      <c r="DCN335" s="263"/>
      <c r="DCO335" s="263"/>
      <c r="DCP335" s="263"/>
      <c r="DCQ335" s="263"/>
      <c r="DCR335" s="263"/>
      <c r="DCS335" s="263"/>
      <c r="DCT335" s="263"/>
      <c r="DCU335" s="263"/>
      <c r="DCV335" s="263"/>
      <c r="DCW335" s="263"/>
      <c r="DCX335" s="263"/>
      <c r="DCY335" s="263"/>
      <c r="DCZ335" s="263"/>
      <c r="DDA335" s="263"/>
      <c r="DDB335" s="263"/>
      <c r="DDC335" s="263"/>
      <c r="DDD335" s="263"/>
      <c r="DDE335" s="263"/>
      <c r="DDF335" s="263"/>
      <c r="DDG335" s="263"/>
      <c r="DDH335" s="263"/>
      <c r="DDI335" s="263"/>
      <c r="DDJ335" s="263"/>
      <c r="DDK335" s="263"/>
      <c r="DDL335" s="263"/>
      <c r="DDM335" s="263"/>
      <c r="DDN335" s="263"/>
      <c r="DDO335" s="263"/>
      <c r="DDP335" s="263"/>
      <c r="DDQ335" s="263"/>
      <c r="DDR335" s="263"/>
      <c r="DDS335" s="263"/>
      <c r="DDT335" s="263"/>
      <c r="DDU335" s="263"/>
      <c r="DDV335" s="263"/>
      <c r="DDW335" s="263"/>
      <c r="DDX335" s="263"/>
      <c r="DDY335" s="263"/>
      <c r="DDZ335" s="263"/>
      <c r="DEA335" s="263"/>
      <c r="DEB335" s="263"/>
      <c r="DEC335" s="263"/>
      <c r="DED335" s="263"/>
      <c r="DEE335" s="263"/>
      <c r="DEF335" s="263"/>
      <c r="DEG335" s="263"/>
      <c r="DEH335" s="263"/>
      <c r="DEI335" s="263"/>
      <c r="DEJ335" s="263"/>
      <c r="DEK335" s="263"/>
      <c r="DEL335" s="263"/>
      <c r="DEM335" s="263"/>
      <c r="DEN335" s="263"/>
      <c r="DEO335" s="263"/>
      <c r="DEP335" s="263"/>
      <c r="DEQ335" s="263"/>
      <c r="DER335" s="263"/>
      <c r="DES335" s="263"/>
      <c r="DET335" s="263"/>
      <c r="DEU335" s="263"/>
      <c r="DEV335" s="263"/>
      <c r="DEW335" s="263"/>
      <c r="DEX335" s="263"/>
      <c r="DEY335" s="263"/>
      <c r="DEZ335" s="263"/>
      <c r="DFA335" s="263"/>
      <c r="DFB335" s="263"/>
      <c r="DFC335" s="263"/>
      <c r="DFD335" s="263"/>
      <c r="DFE335" s="263"/>
      <c r="DFF335" s="263"/>
      <c r="DFG335" s="263"/>
      <c r="DFH335" s="263"/>
      <c r="DFI335" s="263"/>
      <c r="DFJ335" s="263"/>
      <c r="DFK335" s="263"/>
      <c r="DFL335" s="263"/>
      <c r="DFM335" s="263"/>
      <c r="DFN335" s="263"/>
      <c r="DFO335" s="263"/>
      <c r="DFP335" s="263"/>
      <c r="DFQ335" s="263"/>
      <c r="DFR335" s="263"/>
      <c r="DFS335" s="263"/>
      <c r="DFT335" s="263"/>
      <c r="DFU335" s="263"/>
      <c r="DFV335" s="263"/>
      <c r="DFW335" s="263"/>
      <c r="DFX335" s="263"/>
      <c r="DFY335" s="263"/>
      <c r="DFZ335" s="263"/>
      <c r="DGA335" s="263"/>
      <c r="DGB335" s="263"/>
      <c r="DGC335" s="263"/>
      <c r="DGD335" s="263"/>
      <c r="DGE335" s="263"/>
      <c r="DGF335" s="263"/>
      <c r="DGG335" s="263"/>
      <c r="DGH335" s="263"/>
      <c r="DGI335" s="263"/>
      <c r="DGJ335" s="263"/>
      <c r="DGK335" s="263"/>
      <c r="DGL335" s="263"/>
      <c r="DGM335" s="263"/>
      <c r="DGN335" s="263"/>
      <c r="DGO335" s="263"/>
      <c r="DGP335" s="263"/>
      <c r="DGQ335" s="263"/>
      <c r="DGR335" s="263"/>
      <c r="DGS335" s="263"/>
      <c r="DGT335" s="263"/>
      <c r="DGU335" s="263"/>
      <c r="DGV335" s="263"/>
      <c r="DGW335" s="263"/>
      <c r="DGX335" s="263"/>
      <c r="DGY335" s="263"/>
      <c r="DGZ335" s="263"/>
      <c r="DHA335" s="263"/>
      <c r="DHB335" s="263"/>
      <c r="DHC335" s="263"/>
      <c r="DHD335" s="263"/>
      <c r="DHE335" s="263"/>
      <c r="DHF335" s="263"/>
      <c r="DHG335" s="263"/>
      <c r="DHH335" s="263"/>
      <c r="DHI335" s="263"/>
      <c r="DHJ335" s="263"/>
      <c r="DHK335" s="263"/>
      <c r="DHL335" s="263"/>
      <c r="DHM335" s="263"/>
      <c r="DHN335" s="263"/>
      <c r="DHO335" s="263"/>
      <c r="DHP335" s="263"/>
      <c r="DHQ335" s="263"/>
      <c r="DHR335" s="263"/>
      <c r="DHS335" s="263"/>
      <c r="DHT335" s="263"/>
      <c r="DHU335" s="263"/>
      <c r="DHV335" s="263"/>
      <c r="DHW335" s="263"/>
      <c r="DHX335" s="263"/>
      <c r="DHY335" s="263"/>
      <c r="DHZ335" s="263"/>
      <c r="DIA335" s="263"/>
      <c r="DIB335" s="263"/>
      <c r="DIC335" s="263"/>
      <c r="DID335" s="263"/>
      <c r="DIE335" s="263"/>
      <c r="DIF335" s="263"/>
      <c r="DIG335" s="263"/>
      <c r="DIH335" s="263"/>
      <c r="DII335" s="263"/>
      <c r="DIJ335" s="263"/>
      <c r="DIK335" s="263"/>
      <c r="DIL335" s="263"/>
      <c r="DIM335" s="263"/>
      <c r="DIN335" s="263"/>
      <c r="DIO335" s="263"/>
      <c r="DIP335" s="263"/>
      <c r="DIQ335" s="263"/>
      <c r="DIR335" s="263"/>
      <c r="DIS335" s="263"/>
      <c r="DIT335" s="263"/>
      <c r="DIU335" s="263"/>
      <c r="DIV335" s="263"/>
      <c r="DIW335" s="263"/>
      <c r="DIX335" s="263"/>
      <c r="DIY335" s="263"/>
      <c r="DIZ335" s="263"/>
      <c r="DJA335" s="263"/>
      <c r="DJB335" s="263"/>
      <c r="DJC335" s="263"/>
      <c r="DJD335" s="263"/>
      <c r="DJE335" s="263"/>
      <c r="DJF335" s="263"/>
      <c r="DJG335" s="263"/>
      <c r="DJH335" s="263"/>
      <c r="DJI335" s="263"/>
      <c r="DJJ335" s="263"/>
      <c r="DJK335" s="263"/>
      <c r="DJL335" s="263"/>
      <c r="DJM335" s="263"/>
      <c r="DJN335" s="263"/>
      <c r="DJO335" s="263"/>
      <c r="DJP335" s="263"/>
      <c r="DJQ335" s="263"/>
      <c r="DJR335" s="263"/>
      <c r="DJS335" s="263"/>
      <c r="DJT335" s="263"/>
      <c r="DJU335" s="263"/>
      <c r="DJV335" s="263"/>
      <c r="DJW335" s="263"/>
      <c r="DJX335" s="263"/>
      <c r="DJY335" s="263"/>
      <c r="DJZ335" s="263"/>
      <c r="DKA335" s="263"/>
      <c r="DKB335" s="263"/>
      <c r="DKC335" s="263"/>
      <c r="DKD335" s="263"/>
      <c r="DKE335" s="263"/>
      <c r="DKF335" s="263"/>
      <c r="DKG335" s="263"/>
      <c r="DKH335" s="263"/>
      <c r="DKI335" s="263"/>
      <c r="DKJ335" s="263"/>
      <c r="DKK335" s="263"/>
      <c r="DKL335" s="263"/>
      <c r="DKM335" s="263"/>
      <c r="DKN335" s="263"/>
      <c r="DKO335" s="263"/>
      <c r="DKP335" s="263"/>
      <c r="DKQ335" s="263"/>
      <c r="DKR335" s="263"/>
      <c r="DKS335" s="263"/>
      <c r="DKT335" s="263"/>
      <c r="DKU335" s="263"/>
      <c r="DKV335" s="263"/>
      <c r="DKW335" s="263"/>
      <c r="DKX335" s="263"/>
      <c r="DKY335" s="263"/>
      <c r="DKZ335" s="263"/>
      <c r="DLA335" s="263"/>
      <c r="DLB335" s="263"/>
      <c r="DLC335" s="263"/>
      <c r="DLD335" s="263"/>
      <c r="DLE335" s="263"/>
      <c r="DLF335" s="263"/>
      <c r="DLG335" s="263"/>
      <c r="DLH335" s="263"/>
      <c r="DLI335" s="263"/>
      <c r="DLJ335" s="263"/>
      <c r="DLK335" s="263"/>
      <c r="DLL335" s="263"/>
      <c r="DLM335" s="263"/>
      <c r="DLN335" s="263"/>
      <c r="DLO335" s="263"/>
      <c r="DLP335" s="263"/>
      <c r="DLQ335" s="263"/>
      <c r="DLR335" s="263"/>
      <c r="DLS335" s="263"/>
      <c r="DLT335" s="263"/>
      <c r="DLU335" s="263"/>
      <c r="DLV335" s="263"/>
      <c r="DLW335" s="263"/>
      <c r="DLX335" s="263"/>
      <c r="DLY335" s="263"/>
      <c r="DLZ335" s="263"/>
      <c r="DMA335" s="263"/>
      <c r="DMB335" s="263"/>
      <c r="DMC335" s="263"/>
      <c r="DMD335" s="263"/>
      <c r="DME335" s="263"/>
      <c r="DMF335" s="263"/>
      <c r="DMG335" s="263"/>
      <c r="DMH335" s="263"/>
      <c r="DMI335" s="263"/>
      <c r="DMJ335" s="263"/>
      <c r="DMK335" s="263"/>
      <c r="DML335" s="263"/>
      <c r="DMM335" s="263"/>
      <c r="DMN335" s="263"/>
      <c r="DMO335" s="263"/>
      <c r="DMP335" s="263"/>
      <c r="DMQ335" s="263"/>
      <c r="DMR335" s="263"/>
      <c r="DMS335" s="263"/>
      <c r="DMT335" s="263"/>
      <c r="DMU335" s="263"/>
      <c r="DMV335" s="263"/>
      <c r="DMW335" s="263"/>
      <c r="DMX335" s="263"/>
      <c r="DMY335" s="263"/>
      <c r="DMZ335" s="263"/>
      <c r="DNA335" s="263"/>
      <c r="DNB335" s="263"/>
      <c r="DNC335" s="263"/>
      <c r="DND335" s="263"/>
      <c r="DNE335" s="263"/>
      <c r="DNF335" s="263"/>
      <c r="DNG335" s="263"/>
      <c r="DNH335" s="263"/>
      <c r="DNI335" s="263"/>
      <c r="DNJ335" s="263"/>
      <c r="DNK335" s="263"/>
      <c r="DNL335" s="263"/>
      <c r="DNM335" s="263"/>
      <c r="DNN335" s="263"/>
      <c r="DNO335" s="263"/>
      <c r="DNP335" s="263"/>
      <c r="DNQ335" s="263"/>
      <c r="DNR335" s="263"/>
      <c r="DNS335" s="263"/>
      <c r="DNT335" s="263"/>
      <c r="DNU335" s="263"/>
      <c r="DNV335" s="263"/>
      <c r="DNW335" s="263"/>
      <c r="DNX335" s="263"/>
      <c r="DNY335" s="263"/>
      <c r="DNZ335" s="263"/>
      <c r="DOA335" s="263"/>
      <c r="DOB335" s="263"/>
      <c r="DOC335" s="263"/>
      <c r="DOD335" s="263"/>
      <c r="DOE335" s="263"/>
      <c r="DOF335" s="263"/>
      <c r="DOG335" s="263"/>
      <c r="DOH335" s="263"/>
      <c r="DOI335" s="263"/>
      <c r="DOJ335" s="263"/>
      <c r="DOK335" s="263"/>
      <c r="DOL335" s="263"/>
      <c r="DOM335" s="263"/>
      <c r="DON335" s="263"/>
      <c r="DOO335" s="263"/>
      <c r="DOP335" s="263"/>
      <c r="DOQ335" s="263"/>
      <c r="DOR335" s="263"/>
      <c r="DOS335" s="263"/>
      <c r="DOT335" s="263"/>
      <c r="DOU335" s="263"/>
      <c r="DOV335" s="263"/>
      <c r="DOW335" s="263"/>
      <c r="DOX335" s="263"/>
      <c r="DOY335" s="263"/>
      <c r="DOZ335" s="263"/>
      <c r="DPA335" s="263"/>
      <c r="DPB335" s="263"/>
      <c r="DPC335" s="263"/>
      <c r="DPD335" s="263"/>
      <c r="DPE335" s="263"/>
      <c r="DPF335" s="263"/>
      <c r="DPG335" s="263"/>
      <c r="DPH335" s="263"/>
      <c r="DPI335" s="263"/>
      <c r="DPJ335" s="263"/>
      <c r="DPK335" s="263"/>
      <c r="DPL335" s="263"/>
      <c r="DPM335" s="263"/>
      <c r="DPN335" s="263"/>
      <c r="DPO335" s="263"/>
      <c r="DPP335" s="263"/>
      <c r="DPQ335" s="263"/>
      <c r="DPR335" s="263"/>
      <c r="DPS335" s="263"/>
      <c r="DPT335" s="263"/>
      <c r="DPU335" s="263"/>
      <c r="DPV335" s="263"/>
      <c r="DPW335" s="263"/>
      <c r="DPX335" s="263"/>
      <c r="DPY335" s="263"/>
      <c r="DPZ335" s="263"/>
      <c r="DQA335" s="263"/>
      <c r="DQB335" s="263"/>
      <c r="DQC335" s="263"/>
      <c r="DQD335" s="263"/>
      <c r="DQE335" s="263"/>
      <c r="DQF335" s="263"/>
      <c r="DQG335" s="263"/>
      <c r="DQH335" s="263"/>
      <c r="DQI335" s="263"/>
      <c r="DQJ335" s="263"/>
      <c r="DQK335" s="263"/>
      <c r="DQL335" s="263"/>
      <c r="DQM335" s="263"/>
      <c r="DQN335" s="263"/>
      <c r="DQO335" s="263"/>
      <c r="DQP335" s="263"/>
      <c r="DQQ335" s="263"/>
      <c r="DQR335" s="263"/>
      <c r="DQS335" s="263"/>
      <c r="DQT335" s="263"/>
      <c r="DQU335" s="263"/>
      <c r="DQV335" s="263"/>
      <c r="DQW335" s="263"/>
      <c r="DQX335" s="263"/>
      <c r="DQY335" s="263"/>
      <c r="DQZ335" s="263"/>
      <c r="DRA335" s="263"/>
      <c r="DRB335" s="263"/>
      <c r="DRC335" s="263"/>
      <c r="DRD335" s="263"/>
      <c r="DRE335" s="263"/>
      <c r="DRF335" s="263"/>
      <c r="DRG335" s="263"/>
      <c r="DRH335" s="263"/>
      <c r="DRI335" s="263"/>
      <c r="DRJ335" s="263"/>
      <c r="DRK335" s="263"/>
      <c r="DRL335" s="263"/>
      <c r="DRM335" s="263"/>
      <c r="DRN335" s="263"/>
      <c r="DRO335" s="263"/>
      <c r="DRP335" s="263"/>
      <c r="DRQ335" s="263"/>
      <c r="DRR335" s="263"/>
      <c r="DRS335" s="263"/>
      <c r="DRT335" s="263"/>
      <c r="DRU335" s="263"/>
      <c r="DRV335" s="263"/>
      <c r="DRW335" s="263"/>
      <c r="DRX335" s="263"/>
      <c r="DRY335" s="263"/>
      <c r="DRZ335" s="263"/>
      <c r="DSA335" s="263"/>
      <c r="DSB335" s="263"/>
      <c r="DSC335" s="263"/>
      <c r="DSD335" s="263"/>
      <c r="DSE335" s="263"/>
      <c r="DSF335" s="263"/>
      <c r="DSG335" s="263"/>
      <c r="DSH335" s="263"/>
      <c r="DSI335" s="263"/>
      <c r="DSJ335" s="263"/>
      <c r="DSK335" s="263"/>
      <c r="DSL335" s="263"/>
      <c r="DSM335" s="263"/>
      <c r="DSN335" s="263"/>
      <c r="DSO335" s="263"/>
      <c r="DSP335" s="263"/>
      <c r="DSQ335" s="263"/>
      <c r="DSR335" s="263"/>
      <c r="DSS335" s="263"/>
      <c r="DST335" s="263"/>
      <c r="DSU335" s="263"/>
      <c r="DSV335" s="263"/>
      <c r="DSW335" s="263"/>
      <c r="DSX335" s="263"/>
      <c r="DSY335" s="263"/>
      <c r="DSZ335" s="263"/>
      <c r="DTA335" s="263"/>
      <c r="DTB335" s="263"/>
      <c r="DTC335" s="263"/>
      <c r="DTD335" s="263"/>
      <c r="DTE335" s="263"/>
      <c r="DTF335" s="263"/>
      <c r="DTG335" s="263"/>
      <c r="DTH335" s="263"/>
      <c r="DTI335" s="263"/>
      <c r="DTJ335" s="263"/>
      <c r="DTK335" s="263"/>
      <c r="DTL335" s="263"/>
      <c r="DTM335" s="263"/>
      <c r="DTN335" s="263"/>
      <c r="DTO335" s="263"/>
      <c r="DTP335" s="263"/>
      <c r="DTQ335" s="263"/>
      <c r="DTR335" s="263"/>
      <c r="DTS335" s="263"/>
      <c r="DTT335" s="263"/>
      <c r="DTU335" s="263"/>
      <c r="DTV335" s="263"/>
      <c r="DTW335" s="263"/>
      <c r="DTX335" s="263"/>
      <c r="DTY335" s="263"/>
      <c r="DTZ335" s="263"/>
      <c r="DUA335" s="263"/>
      <c r="DUB335" s="263"/>
      <c r="DUC335" s="263"/>
      <c r="DUD335" s="263"/>
      <c r="DUE335" s="263"/>
      <c r="DUF335" s="263"/>
      <c r="DUG335" s="263"/>
      <c r="DUH335" s="263"/>
      <c r="DUI335" s="263"/>
      <c r="DUJ335" s="263"/>
      <c r="DUK335" s="263"/>
      <c r="DUL335" s="263"/>
      <c r="DUM335" s="263"/>
      <c r="DUN335" s="263"/>
      <c r="DUO335" s="263"/>
      <c r="DUP335" s="263"/>
      <c r="DUQ335" s="263"/>
      <c r="DUR335" s="263"/>
      <c r="DUS335" s="263"/>
      <c r="DUT335" s="263"/>
      <c r="DUU335" s="263"/>
      <c r="DUV335" s="263"/>
      <c r="DUW335" s="263"/>
      <c r="DUX335" s="263"/>
      <c r="DUY335" s="263"/>
      <c r="DUZ335" s="263"/>
      <c r="DVA335" s="263"/>
      <c r="DVB335" s="263"/>
      <c r="DVC335" s="263"/>
      <c r="DVD335" s="263"/>
      <c r="DVE335" s="263"/>
      <c r="DVF335" s="263"/>
      <c r="DVG335" s="263"/>
      <c r="DVH335" s="263"/>
      <c r="DVI335" s="263"/>
      <c r="DVJ335" s="263"/>
      <c r="DVK335" s="263"/>
      <c r="DVL335" s="263"/>
      <c r="DVM335" s="263"/>
      <c r="DVN335" s="263"/>
      <c r="DVO335" s="263"/>
      <c r="DVP335" s="263"/>
      <c r="DVQ335" s="263"/>
      <c r="DVR335" s="263"/>
      <c r="DVS335" s="263"/>
      <c r="DVT335" s="263"/>
      <c r="DVU335" s="263"/>
      <c r="DVV335" s="263"/>
      <c r="DVW335" s="263"/>
      <c r="DVX335" s="263"/>
      <c r="DVY335" s="263"/>
      <c r="DVZ335" s="263"/>
      <c r="DWA335" s="263"/>
      <c r="DWB335" s="263"/>
      <c r="DWC335" s="263"/>
      <c r="DWD335" s="263"/>
      <c r="DWE335" s="263"/>
      <c r="DWF335" s="263"/>
      <c r="DWG335" s="263"/>
      <c r="DWH335" s="263"/>
      <c r="DWI335" s="263"/>
      <c r="DWJ335" s="263"/>
      <c r="DWK335" s="263"/>
      <c r="DWL335" s="263"/>
      <c r="DWM335" s="263"/>
      <c r="DWN335" s="263"/>
      <c r="DWO335" s="263"/>
      <c r="DWP335" s="263"/>
      <c r="DWQ335" s="263"/>
      <c r="DWR335" s="263"/>
      <c r="DWS335" s="263"/>
      <c r="DWT335" s="263"/>
      <c r="DWU335" s="263"/>
      <c r="DWV335" s="263"/>
      <c r="DWW335" s="263"/>
      <c r="DWX335" s="263"/>
      <c r="DWY335" s="263"/>
      <c r="DWZ335" s="263"/>
      <c r="DXA335" s="263"/>
      <c r="DXB335" s="263"/>
      <c r="DXC335" s="263"/>
      <c r="DXD335" s="263"/>
      <c r="DXE335" s="263"/>
      <c r="DXF335" s="263"/>
      <c r="DXG335" s="263"/>
      <c r="DXH335" s="263"/>
      <c r="DXI335" s="263"/>
      <c r="DXJ335" s="263"/>
      <c r="DXK335" s="263"/>
      <c r="DXL335" s="263"/>
      <c r="DXM335" s="263"/>
      <c r="DXN335" s="263"/>
      <c r="DXO335" s="263"/>
      <c r="DXP335" s="263"/>
      <c r="DXQ335" s="263"/>
      <c r="DXR335" s="263"/>
      <c r="DXS335" s="263"/>
      <c r="DXT335" s="263"/>
      <c r="DXU335" s="263"/>
      <c r="DXV335" s="263"/>
      <c r="DXW335" s="263"/>
      <c r="DXX335" s="263"/>
      <c r="DXY335" s="263"/>
      <c r="DXZ335" s="263"/>
      <c r="DYA335" s="263"/>
      <c r="DYB335" s="263"/>
      <c r="DYC335" s="263"/>
      <c r="DYD335" s="263"/>
      <c r="DYE335" s="263"/>
      <c r="DYF335" s="263"/>
      <c r="DYG335" s="263"/>
      <c r="DYH335" s="263"/>
      <c r="DYI335" s="263"/>
      <c r="DYJ335" s="263"/>
      <c r="DYK335" s="263"/>
      <c r="DYL335" s="263"/>
      <c r="DYM335" s="263"/>
      <c r="DYN335" s="263"/>
      <c r="DYO335" s="263"/>
      <c r="DYP335" s="263"/>
      <c r="DYQ335" s="263"/>
      <c r="DYR335" s="263"/>
      <c r="DYS335" s="263"/>
      <c r="DYT335" s="263"/>
      <c r="DYU335" s="263"/>
      <c r="DYV335" s="263"/>
      <c r="DYW335" s="263"/>
      <c r="DYX335" s="263"/>
      <c r="DYY335" s="263"/>
      <c r="DYZ335" s="263"/>
      <c r="DZA335" s="263"/>
      <c r="DZB335" s="263"/>
      <c r="DZC335" s="263"/>
      <c r="DZD335" s="263"/>
      <c r="DZE335" s="263"/>
      <c r="DZF335" s="263"/>
      <c r="DZG335" s="263"/>
      <c r="DZH335" s="263"/>
      <c r="DZI335" s="263"/>
      <c r="DZJ335" s="263"/>
      <c r="DZK335" s="263"/>
      <c r="DZL335" s="263"/>
      <c r="DZM335" s="263"/>
      <c r="DZN335" s="263"/>
      <c r="DZO335" s="263"/>
      <c r="DZP335" s="263"/>
      <c r="DZQ335" s="263"/>
      <c r="DZR335" s="263"/>
      <c r="DZS335" s="263"/>
      <c r="DZT335" s="263"/>
      <c r="DZU335" s="263"/>
      <c r="DZV335" s="263"/>
      <c r="DZW335" s="263"/>
      <c r="DZX335" s="263"/>
      <c r="DZY335" s="263"/>
      <c r="DZZ335" s="263"/>
      <c r="EAA335" s="263"/>
      <c r="EAB335" s="263"/>
      <c r="EAC335" s="263"/>
      <c r="EAD335" s="263"/>
      <c r="EAE335" s="263"/>
      <c r="EAF335" s="263"/>
      <c r="EAG335" s="263"/>
      <c r="EAH335" s="263"/>
      <c r="EAI335" s="263"/>
      <c r="EAJ335" s="263"/>
      <c r="EAK335" s="263"/>
      <c r="EAL335" s="263"/>
      <c r="EAM335" s="263"/>
      <c r="EAN335" s="263"/>
      <c r="EAO335" s="263"/>
      <c r="EAP335" s="263"/>
      <c r="EAQ335" s="263"/>
      <c r="EAR335" s="263"/>
      <c r="EAS335" s="263"/>
      <c r="EAT335" s="263"/>
      <c r="EAU335" s="263"/>
      <c r="EAV335" s="263"/>
      <c r="EAW335" s="263"/>
      <c r="EAX335" s="263"/>
      <c r="EAY335" s="263"/>
      <c r="EAZ335" s="263"/>
      <c r="EBA335" s="263"/>
      <c r="EBB335" s="263"/>
      <c r="EBC335" s="263"/>
      <c r="EBD335" s="263"/>
      <c r="EBE335" s="263"/>
      <c r="EBF335" s="263"/>
      <c r="EBG335" s="263"/>
      <c r="EBH335" s="263"/>
      <c r="EBI335" s="263"/>
      <c r="EBJ335" s="263"/>
      <c r="EBK335" s="263"/>
      <c r="EBL335" s="263"/>
      <c r="EBM335" s="263"/>
      <c r="EBN335" s="263"/>
      <c r="EBO335" s="263"/>
      <c r="EBP335" s="263"/>
      <c r="EBQ335" s="263"/>
      <c r="EBR335" s="263"/>
      <c r="EBS335" s="263"/>
      <c r="EBT335" s="263"/>
      <c r="EBU335" s="263"/>
      <c r="EBV335" s="263"/>
      <c r="EBW335" s="263"/>
      <c r="EBX335" s="263"/>
      <c r="EBY335" s="263"/>
      <c r="EBZ335" s="263"/>
      <c r="ECA335" s="263"/>
      <c r="ECB335" s="263"/>
      <c r="ECC335" s="263"/>
    </row>
    <row r="336" spans="1:3461" x14ac:dyDescent="0.35">
      <c r="A336" s="263"/>
      <c r="B336" s="263"/>
      <c r="C336" s="263"/>
      <c r="D336" s="263"/>
      <c r="E336" s="263"/>
      <c r="F336" s="263"/>
      <c r="G336" s="263"/>
      <c r="H336" s="263"/>
      <c r="I336" s="263"/>
      <c r="J336" s="263"/>
      <c r="K336" s="263"/>
      <c r="L336" s="263"/>
      <c r="M336" s="263"/>
      <c r="N336" s="263"/>
      <c r="O336" s="263"/>
      <c r="P336" s="263"/>
      <c r="Q336" s="263"/>
      <c r="R336" s="263"/>
      <c r="S336" s="263"/>
      <c r="T336" s="263"/>
      <c r="U336" s="263"/>
      <c r="V336" s="263"/>
      <c r="W336" s="263"/>
      <c r="X336" s="263"/>
      <c r="Y336" s="263"/>
      <c r="Z336" s="263"/>
      <c r="AA336" s="263"/>
      <c r="AB336" s="263"/>
      <c r="AC336" s="263"/>
      <c r="AD336" s="263"/>
      <c r="AE336" s="263"/>
      <c r="AF336" s="263"/>
      <c r="AG336" s="263"/>
      <c r="AH336" s="263"/>
      <c r="AI336" s="263"/>
      <c r="AJ336" s="263"/>
      <c r="AK336" s="263"/>
      <c r="AL336" s="263"/>
      <c r="AM336" s="263"/>
      <c r="AN336" s="263"/>
      <c r="AO336" s="263"/>
      <c r="AP336" s="263"/>
      <c r="AQ336" s="263"/>
      <c r="AR336" s="263"/>
      <c r="AS336" s="263"/>
      <c r="AT336" s="263"/>
      <c r="AU336" s="263"/>
      <c r="AV336" s="263"/>
      <c r="AW336" s="263"/>
      <c r="AX336" s="263"/>
      <c r="AY336" s="263"/>
      <c r="AZ336" s="263"/>
      <c r="BA336" s="263"/>
      <c r="BB336" s="263"/>
      <c r="BC336" s="263"/>
      <c r="BD336" s="263"/>
      <c r="BE336" s="263"/>
      <c r="BF336" s="263"/>
      <c r="BG336" s="263"/>
      <c r="BH336" s="263"/>
      <c r="BI336" s="263"/>
      <c r="BJ336" s="263"/>
      <c r="BK336" s="263"/>
      <c r="BL336" s="263"/>
      <c r="BM336" s="263"/>
      <c r="BN336" s="263"/>
      <c r="BO336" s="263"/>
      <c r="BP336" s="263"/>
      <c r="BQ336" s="263"/>
      <c r="BR336" s="263"/>
      <c r="BS336" s="263"/>
      <c r="BT336" s="263"/>
      <c r="BU336" s="263"/>
      <c r="BV336" s="263"/>
      <c r="BW336" s="263"/>
      <c r="BX336" s="263"/>
      <c r="BY336" s="263"/>
      <c r="BZ336" s="263"/>
      <c r="CA336" s="263"/>
      <c r="CB336" s="263"/>
      <c r="CC336" s="263"/>
      <c r="CD336" s="263"/>
      <c r="CE336" s="263"/>
      <c r="CF336" s="263"/>
      <c r="CG336" s="263"/>
      <c r="CH336" s="263"/>
      <c r="CI336" s="263"/>
      <c r="CJ336" s="263"/>
      <c r="CK336" s="263"/>
      <c r="CL336" s="263"/>
      <c r="CM336" s="263"/>
      <c r="CN336" s="263"/>
      <c r="CO336" s="263"/>
      <c r="CP336" s="263"/>
      <c r="CQ336" s="263"/>
      <c r="CR336" s="263"/>
      <c r="CS336" s="263"/>
      <c r="CT336" s="263"/>
      <c r="CU336" s="263"/>
      <c r="CV336" s="263"/>
      <c r="CW336" s="263"/>
      <c r="CX336" s="263"/>
      <c r="CY336" s="263"/>
      <c r="CZ336" s="263"/>
      <c r="DA336" s="263"/>
      <c r="DB336" s="263"/>
      <c r="DC336" s="263"/>
      <c r="DD336" s="263"/>
      <c r="DE336" s="263"/>
      <c r="DF336" s="263"/>
      <c r="DG336" s="263"/>
      <c r="DH336" s="263"/>
      <c r="DI336" s="263"/>
      <c r="DJ336" s="263"/>
      <c r="DK336" s="263"/>
      <c r="DL336" s="263"/>
      <c r="DM336" s="263"/>
      <c r="DN336" s="263"/>
      <c r="DO336" s="263"/>
      <c r="DP336" s="263"/>
      <c r="DQ336" s="263"/>
      <c r="DR336" s="263"/>
      <c r="DS336" s="263"/>
      <c r="DT336" s="263"/>
      <c r="DU336" s="263"/>
      <c r="DV336" s="263"/>
      <c r="DW336" s="263"/>
      <c r="DX336" s="263"/>
      <c r="DY336" s="263"/>
      <c r="DZ336" s="263"/>
      <c r="EA336" s="263"/>
      <c r="EB336" s="263"/>
      <c r="EC336" s="263"/>
      <c r="ED336" s="263"/>
      <c r="EE336" s="263"/>
      <c r="EF336" s="263"/>
      <c r="EG336" s="263"/>
      <c r="EH336" s="263"/>
      <c r="EI336" s="263"/>
      <c r="EJ336" s="263"/>
      <c r="EK336" s="263"/>
      <c r="EL336" s="263"/>
      <c r="EM336" s="263"/>
      <c r="EN336" s="263"/>
      <c r="EO336" s="263"/>
      <c r="EP336" s="263"/>
      <c r="EQ336" s="263"/>
      <c r="ER336" s="263"/>
      <c r="ES336" s="263"/>
      <c r="ET336" s="263"/>
      <c r="EU336" s="263"/>
      <c r="EV336" s="263"/>
      <c r="EW336" s="263"/>
      <c r="EX336" s="263"/>
      <c r="EY336" s="263"/>
      <c r="EZ336" s="263"/>
      <c r="FA336" s="263"/>
      <c r="FB336" s="263"/>
      <c r="FC336" s="263"/>
      <c r="FD336" s="263"/>
      <c r="FE336" s="263"/>
      <c r="FF336" s="263"/>
      <c r="FG336" s="263"/>
      <c r="FH336" s="263"/>
      <c r="FI336" s="263"/>
      <c r="FJ336" s="263"/>
      <c r="FK336" s="263"/>
      <c r="FL336" s="263"/>
      <c r="FM336" s="263"/>
      <c r="FN336" s="263"/>
      <c r="FO336" s="263"/>
      <c r="FP336" s="263"/>
      <c r="FQ336" s="263"/>
      <c r="FR336" s="263"/>
      <c r="FS336" s="263"/>
      <c r="FT336" s="263"/>
      <c r="FU336" s="263"/>
      <c r="FV336" s="263"/>
      <c r="FW336" s="263"/>
      <c r="FX336" s="263"/>
      <c r="FY336" s="263"/>
      <c r="FZ336" s="263"/>
      <c r="GA336" s="263"/>
      <c r="GB336" s="263"/>
      <c r="GC336" s="263"/>
      <c r="GD336" s="263"/>
      <c r="GE336" s="263"/>
      <c r="GF336" s="263"/>
      <c r="GG336" s="263"/>
      <c r="GH336" s="263"/>
      <c r="GI336" s="263"/>
      <c r="GJ336" s="263"/>
      <c r="GK336" s="263"/>
      <c r="GL336" s="263"/>
      <c r="GM336" s="263"/>
      <c r="GN336" s="263"/>
      <c r="GO336" s="263"/>
      <c r="GP336" s="263"/>
      <c r="GQ336" s="263"/>
      <c r="GR336" s="263"/>
      <c r="GS336" s="263"/>
      <c r="GT336" s="263"/>
      <c r="GU336" s="263"/>
      <c r="GV336" s="263"/>
      <c r="GW336" s="263"/>
      <c r="GX336" s="263"/>
      <c r="GY336" s="263"/>
      <c r="GZ336" s="263"/>
      <c r="HA336" s="263"/>
      <c r="HB336" s="263"/>
      <c r="HC336" s="263"/>
      <c r="HD336" s="263"/>
      <c r="HE336" s="263"/>
      <c r="HF336" s="263"/>
      <c r="HG336" s="263"/>
      <c r="HH336" s="263"/>
      <c r="HI336" s="263"/>
      <c r="HJ336" s="263"/>
      <c r="HK336" s="263"/>
      <c r="HL336" s="263"/>
      <c r="HM336" s="263"/>
      <c r="HN336" s="263"/>
      <c r="HO336" s="263"/>
      <c r="HP336" s="263"/>
      <c r="HQ336" s="263"/>
      <c r="HR336" s="263"/>
      <c r="HS336" s="263"/>
      <c r="HT336" s="263"/>
      <c r="HU336" s="263"/>
      <c r="HV336" s="263"/>
      <c r="HW336" s="263"/>
      <c r="HX336" s="263"/>
      <c r="HY336" s="263"/>
      <c r="HZ336" s="263"/>
      <c r="IA336" s="263"/>
      <c r="IB336" s="263"/>
      <c r="IC336" s="263"/>
      <c r="ID336" s="263"/>
      <c r="IE336" s="263"/>
      <c r="IF336" s="263"/>
      <c r="IG336" s="263"/>
      <c r="IH336" s="263"/>
      <c r="II336" s="263"/>
      <c r="IJ336" s="263"/>
      <c r="IK336" s="263"/>
      <c r="IL336" s="263"/>
      <c r="IM336" s="263"/>
      <c r="IN336" s="263"/>
      <c r="IO336" s="263"/>
      <c r="IP336" s="263"/>
      <c r="IQ336" s="263"/>
      <c r="IR336" s="263"/>
      <c r="IS336" s="263"/>
      <c r="IT336" s="263"/>
      <c r="IU336" s="263"/>
      <c r="IV336" s="263"/>
      <c r="IW336" s="263"/>
      <c r="IX336" s="263"/>
      <c r="IY336" s="263"/>
      <c r="IZ336" s="263"/>
      <c r="JA336" s="263"/>
      <c r="JB336" s="263"/>
      <c r="JC336" s="263"/>
      <c r="JD336" s="263"/>
      <c r="JE336" s="263"/>
      <c r="JF336" s="263"/>
      <c r="JG336" s="263"/>
      <c r="JH336" s="263"/>
      <c r="JI336" s="263"/>
      <c r="JJ336" s="263"/>
      <c r="JK336" s="263"/>
      <c r="JL336" s="263"/>
      <c r="JM336" s="263"/>
      <c r="JN336" s="263"/>
      <c r="JO336" s="263"/>
      <c r="JP336" s="263"/>
      <c r="JQ336" s="263"/>
      <c r="JR336" s="263"/>
      <c r="JS336" s="263"/>
      <c r="JT336" s="263"/>
      <c r="JU336" s="263"/>
      <c r="JV336" s="263"/>
      <c r="JW336" s="263"/>
      <c r="JX336" s="263"/>
      <c r="JY336" s="263"/>
      <c r="JZ336" s="263"/>
      <c r="KA336" s="263"/>
      <c r="KB336" s="263"/>
      <c r="KC336" s="263"/>
      <c r="KD336" s="263"/>
      <c r="KE336" s="263"/>
      <c r="KF336" s="263"/>
      <c r="KG336" s="263"/>
      <c r="KH336" s="263"/>
      <c r="KI336" s="263"/>
      <c r="KJ336" s="263"/>
      <c r="KK336" s="263"/>
      <c r="KL336" s="263"/>
      <c r="KM336" s="263"/>
      <c r="KN336" s="263"/>
      <c r="KO336" s="263"/>
      <c r="KP336" s="263"/>
      <c r="KQ336" s="263"/>
      <c r="KR336" s="263"/>
      <c r="KS336" s="263"/>
      <c r="KT336" s="263"/>
      <c r="KU336" s="263"/>
      <c r="KV336" s="263"/>
      <c r="KW336" s="263"/>
      <c r="KX336" s="263"/>
      <c r="KY336" s="263"/>
      <c r="KZ336" s="263"/>
      <c r="LA336" s="263"/>
      <c r="LB336" s="263"/>
      <c r="LC336" s="263"/>
      <c r="LD336" s="263"/>
      <c r="LE336" s="263"/>
      <c r="LF336" s="263"/>
      <c r="LG336" s="263"/>
      <c r="LH336" s="263"/>
      <c r="LI336" s="263"/>
      <c r="LJ336" s="263"/>
      <c r="LK336" s="263"/>
      <c r="LL336" s="263"/>
      <c r="LM336" s="263"/>
      <c r="LN336" s="263"/>
      <c r="LO336" s="263"/>
      <c r="LP336" s="263"/>
      <c r="LQ336" s="263"/>
      <c r="LR336" s="263"/>
      <c r="LS336" s="263"/>
      <c r="LT336" s="263"/>
      <c r="LU336" s="263"/>
      <c r="LV336" s="263"/>
      <c r="LW336" s="263"/>
      <c r="LX336" s="263"/>
      <c r="LY336" s="263"/>
      <c r="LZ336" s="263"/>
      <c r="MA336" s="263"/>
      <c r="MB336" s="263"/>
      <c r="MC336" s="263"/>
      <c r="MD336" s="263"/>
      <c r="ME336" s="263"/>
      <c r="MF336" s="263"/>
      <c r="MG336" s="263"/>
      <c r="MH336" s="263"/>
      <c r="MI336" s="263"/>
      <c r="MJ336" s="263"/>
      <c r="MK336" s="263"/>
      <c r="ML336" s="263"/>
      <c r="MM336" s="263"/>
      <c r="MN336" s="263"/>
      <c r="MO336" s="263"/>
      <c r="MP336" s="263"/>
      <c r="MQ336" s="263"/>
      <c r="MR336" s="263"/>
      <c r="MS336" s="263"/>
      <c r="MT336" s="263"/>
      <c r="MU336" s="263"/>
      <c r="MV336" s="263"/>
      <c r="MW336" s="263"/>
      <c r="MX336" s="263"/>
      <c r="MY336" s="263"/>
      <c r="MZ336" s="263"/>
      <c r="NA336" s="263"/>
      <c r="NB336" s="263"/>
      <c r="NC336" s="263"/>
      <c r="ND336" s="263"/>
      <c r="NE336" s="263"/>
      <c r="NF336" s="263"/>
      <c r="NG336" s="263"/>
      <c r="NH336" s="263"/>
      <c r="NI336" s="263"/>
      <c r="NJ336" s="263"/>
      <c r="NK336" s="263"/>
      <c r="NL336" s="263"/>
      <c r="NM336" s="263"/>
      <c r="NN336" s="263"/>
      <c r="NO336" s="263"/>
      <c r="NP336" s="263"/>
      <c r="NQ336" s="263"/>
      <c r="NR336" s="263"/>
      <c r="NS336" s="263"/>
      <c r="NT336" s="263"/>
      <c r="NU336" s="263"/>
      <c r="NV336" s="263"/>
      <c r="NW336" s="263"/>
      <c r="NX336" s="263"/>
      <c r="NY336" s="263"/>
      <c r="NZ336" s="263"/>
      <c r="OA336" s="263"/>
      <c r="OB336" s="263"/>
      <c r="OC336" s="263"/>
      <c r="OD336" s="263"/>
      <c r="OE336" s="263"/>
      <c r="OF336" s="263"/>
      <c r="OG336" s="263"/>
      <c r="OH336" s="263"/>
      <c r="OI336" s="263"/>
      <c r="OJ336" s="263"/>
      <c r="OK336" s="263"/>
      <c r="OL336" s="263"/>
      <c r="OM336" s="263"/>
      <c r="ON336" s="263"/>
      <c r="OO336" s="263"/>
      <c r="OP336" s="263"/>
      <c r="OQ336" s="263"/>
      <c r="OR336" s="263"/>
      <c r="OS336" s="263"/>
      <c r="OT336" s="263"/>
      <c r="OU336" s="263"/>
      <c r="OV336" s="263"/>
      <c r="OW336" s="263"/>
      <c r="OX336" s="263"/>
      <c r="OY336" s="263"/>
      <c r="OZ336" s="263"/>
      <c r="PA336" s="263"/>
      <c r="PB336" s="263"/>
      <c r="PC336" s="263"/>
      <c r="PD336" s="263"/>
      <c r="PE336" s="263"/>
      <c r="PF336" s="263"/>
      <c r="PG336" s="263"/>
      <c r="PH336" s="263"/>
      <c r="PI336" s="263"/>
      <c r="PJ336" s="263"/>
      <c r="PK336" s="263"/>
      <c r="PL336" s="263"/>
      <c r="PM336" s="263"/>
      <c r="PN336" s="263"/>
      <c r="PO336" s="263"/>
      <c r="PP336" s="263"/>
      <c r="PQ336" s="263"/>
      <c r="PR336" s="263"/>
      <c r="PS336" s="263"/>
      <c r="PT336" s="263"/>
      <c r="PU336" s="263"/>
      <c r="PV336" s="263"/>
      <c r="PW336" s="263"/>
      <c r="PX336" s="263"/>
      <c r="PY336" s="263"/>
      <c r="PZ336" s="263"/>
      <c r="QA336" s="263"/>
      <c r="QB336" s="263"/>
      <c r="QC336" s="263"/>
      <c r="QD336" s="263"/>
      <c r="QE336" s="263"/>
      <c r="QF336" s="263"/>
      <c r="QG336" s="263"/>
      <c r="QH336" s="263"/>
      <c r="QI336" s="263"/>
      <c r="QJ336" s="263"/>
      <c r="QK336" s="263"/>
      <c r="QL336" s="263"/>
      <c r="QM336" s="263"/>
      <c r="QN336" s="263"/>
      <c r="QO336" s="263"/>
      <c r="QP336" s="263"/>
      <c r="QQ336" s="263"/>
      <c r="QR336" s="263"/>
      <c r="QS336" s="263"/>
      <c r="QT336" s="263"/>
      <c r="QU336" s="263"/>
      <c r="QV336" s="263"/>
      <c r="QW336" s="263"/>
      <c r="QX336" s="263"/>
      <c r="QY336" s="263"/>
      <c r="QZ336" s="263"/>
      <c r="RA336" s="263"/>
      <c r="RB336" s="263"/>
      <c r="RC336" s="263"/>
      <c r="RD336" s="263"/>
      <c r="RE336" s="263"/>
      <c r="RF336" s="263"/>
      <c r="RG336" s="263"/>
      <c r="RH336" s="263"/>
      <c r="RI336" s="263"/>
      <c r="RJ336" s="263"/>
      <c r="RK336" s="263"/>
      <c r="RL336" s="263"/>
      <c r="RM336" s="263"/>
      <c r="RN336" s="263"/>
      <c r="RO336" s="263"/>
      <c r="RP336" s="263"/>
      <c r="RQ336" s="263"/>
      <c r="RR336" s="263"/>
      <c r="RS336" s="263"/>
      <c r="RT336" s="263"/>
      <c r="RU336" s="263"/>
      <c r="RV336" s="263"/>
      <c r="RW336" s="263"/>
      <c r="RX336" s="263"/>
      <c r="RY336" s="263"/>
      <c r="RZ336" s="263"/>
      <c r="SA336" s="263"/>
      <c r="SB336" s="263"/>
      <c r="SC336" s="263"/>
      <c r="SD336" s="263"/>
      <c r="SE336" s="263"/>
      <c r="SF336" s="263"/>
      <c r="SG336" s="263"/>
      <c r="SH336" s="263"/>
      <c r="SI336" s="263"/>
      <c r="SJ336" s="263"/>
      <c r="SK336" s="263"/>
      <c r="SL336" s="263"/>
      <c r="SM336" s="263"/>
      <c r="SN336" s="263"/>
      <c r="SO336" s="263"/>
      <c r="SP336" s="263"/>
      <c r="SQ336" s="263"/>
      <c r="SR336" s="263"/>
      <c r="SS336" s="263"/>
      <c r="ST336" s="263"/>
      <c r="SU336" s="263"/>
      <c r="SV336" s="263"/>
      <c r="SW336" s="263"/>
      <c r="SX336" s="263"/>
      <c r="SY336" s="263"/>
      <c r="SZ336" s="263"/>
      <c r="TA336" s="263"/>
      <c r="TB336" s="263"/>
      <c r="TC336" s="263"/>
      <c r="TD336" s="263"/>
      <c r="TE336" s="263"/>
      <c r="TF336" s="263"/>
      <c r="TG336" s="263"/>
      <c r="TH336" s="263"/>
      <c r="TI336" s="263"/>
      <c r="TJ336" s="263"/>
      <c r="TK336" s="263"/>
      <c r="TL336" s="263"/>
      <c r="TM336" s="263"/>
      <c r="TN336" s="263"/>
      <c r="TO336" s="263"/>
      <c r="TP336" s="263"/>
      <c r="TQ336" s="263"/>
      <c r="TR336" s="263"/>
      <c r="TS336" s="263"/>
      <c r="TT336" s="263"/>
      <c r="TU336" s="263"/>
      <c r="TV336" s="263"/>
      <c r="TW336" s="263"/>
      <c r="TX336" s="263"/>
      <c r="TY336" s="263"/>
      <c r="TZ336" s="263"/>
      <c r="UA336" s="263"/>
      <c r="UB336" s="263"/>
      <c r="UC336" s="263"/>
      <c r="UD336" s="263"/>
      <c r="UE336" s="263"/>
      <c r="UF336" s="263"/>
      <c r="UG336" s="263"/>
      <c r="UH336" s="263"/>
      <c r="UI336" s="263"/>
      <c r="UJ336" s="263"/>
      <c r="UK336" s="263"/>
      <c r="UL336" s="263"/>
      <c r="UM336" s="263"/>
      <c r="UN336" s="263"/>
      <c r="UO336" s="263"/>
      <c r="UP336" s="263"/>
      <c r="UQ336" s="263"/>
      <c r="UR336" s="263"/>
      <c r="US336" s="263"/>
      <c r="UT336" s="263"/>
      <c r="UU336" s="263"/>
      <c r="UV336" s="263"/>
      <c r="UW336" s="263"/>
      <c r="UX336" s="263"/>
      <c r="UY336" s="263"/>
      <c r="UZ336" s="263"/>
      <c r="VA336" s="263"/>
      <c r="VB336" s="263"/>
      <c r="VC336" s="263"/>
      <c r="VD336" s="263"/>
      <c r="VE336" s="263"/>
      <c r="VF336" s="263"/>
      <c r="VG336" s="263"/>
      <c r="VH336" s="263"/>
      <c r="VI336" s="263"/>
      <c r="VJ336" s="263"/>
      <c r="VK336" s="263"/>
      <c r="VL336" s="263"/>
      <c r="VM336" s="263"/>
      <c r="VN336" s="263"/>
      <c r="VO336" s="263"/>
      <c r="VP336" s="263"/>
      <c r="VQ336" s="263"/>
      <c r="VR336" s="263"/>
      <c r="VS336" s="263"/>
      <c r="VT336" s="263"/>
      <c r="VU336" s="263"/>
      <c r="VV336" s="263"/>
      <c r="VW336" s="263"/>
      <c r="VX336" s="263"/>
      <c r="VY336" s="263"/>
      <c r="VZ336" s="263"/>
      <c r="WA336" s="263"/>
      <c r="WB336" s="263"/>
      <c r="WC336" s="263"/>
      <c r="WD336" s="263"/>
      <c r="WE336" s="263"/>
      <c r="WF336" s="263"/>
      <c r="WG336" s="263"/>
      <c r="WH336" s="263"/>
      <c r="WI336" s="263"/>
      <c r="WJ336" s="263"/>
      <c r="WK336" s="263"/>
      <c r="WL336" s="263"/>
      <c r="WM336" s="263"/>
      <c r="WN336" s="263"/>
      <c r="WO336" s="263"/>
      <c r="WP336" s="263"/>
      <c r="WQ336" s="263"/>
      <c r="WR336" s="263"/>
      <c r="WS336" s="263"/>
      <c r="WT336" s="263"/>
      <c r="WU336" s="263"/>
      <c r="WV336" s="263"/>
      <c r="WW336" s="263"/>
      <c r="WX336" s="263"/>
      <c r="WY336" s="263"/>
      <c r="WZ336" s="263"/>
      <c r="XA336" s="263"/>
      <c r="XB336" s="263"/>
      <c r="XC336" s="263"/>
      <c r="XD336" s="263"/>
      <c r="XE336" s="263"/>
      <c r="XF336" s="263"/>
      <c r="XG336" s="263"/>
      <c r="XH336" s="263"/>
      <c r="XI336" s="263"/>
      <c r="XJ336" s="263"/>
      <c r="XK336" s="263"/>
      <c r="XL336" s="263"/>
      <c r="XM336" s="263"/>
      <c r="XN336" s="263"/>
      <c r="XO336" s="263"/>
      <c r="XP336" s="263"/>
      <c r="XQ336" s="263"/>
      <c r="XR336" s="263"/>
      <c r="XS336" s="263"/>
      <c r="XT336" s="263"/>
      <c r="XU336" s="263"/>
      <c r="XV336" s="263"/>
      <c r="XW336" s="263"/>
      <c r="XX336" s="263"/>
      <c r="XY336" s="263"/>
      <c r="XZ336" s="263"/>
      <c r="YA336" s="263"/>
      <c r="YB336" s="263"/>
      <c r="YC336" s="263"/>
      <c r="YD336" s="263"/>
      <c r="YE336" s="263"/>
      <c r="YF336" s="263"/>
      <c r="YG336" s="263"/>
      <c r="YH336" s="263"/>
      <c r="YI336" s="263"/>
      <c r="YJ336" s="263"/>
      <c r="YK336" s="263"/>
      <c r="YL336" s="263"/>
      <c r="YM336" s="263"/>
      <c r="YN336" s="263"/>
      <c r="YO336" s="263"/>
      <c r="YP336" s="263"/>
      <c r="YQ336" s="263"/>
      <c r="YR336" s="263"/>
      <c r="YS336" s="263"/>
      <c r="YT336" s="263"/>
      <c r="YU336" s="263"/>
      <c r="YV336" s="263"/>
      <c r="YW336" s="263"/>
      <c r="YX336" s="263"/>
      <c r="YY336" s="263"/>
      <c r="YZ336" s="263"/>
      <c r="ZA336" s="263"/>
      <c r="ZB336" s="263"/>
      <c r="ZC336" s="263"/>
      <c r="ZD336" s="263"/>
      <c r="ZE336" s="263"/>
      <c r="ZF336" s="263"/>
      <c r="ZG336" s="263"/>
      <c r="ZH336" s="263"/>
      <c r="ZI336" s="263"/>
      <c r="ZJ336" s="263"/>
      <c r="ZK336" s="263"/>
      <c r="ZL336" s="263"/>
      <c r="ZM336" s="263"/>
      <c r="ZN336" s="263"/>
      <c r="ZO336" s="263"/>
      <c r="ZP336" s="263"/>
      <c r="ZQ336" s="263"/>
      <c r="ZR336" s="263"/>
      <c r="ZS336" s="263"/>
      <c r="ZT336" s="263"/>
      <c r="ZU336" s="263"/>
      <c r="ZV336" s="263"/>
      <c r="ZW336" s="263"/>
      <c r="ZX336" s="263"/>
      <c r="ZY336" s="263"/>
      <c r="ZZ336" s="263"/>
      <c r="AAA336" s="263"/>
      <c r="AAB336" s="263"/>
      <c r="AAC336" s="263"/>
      <c r="AAD336" s="263"/>
      <c r="AAE336" s="263"/>
      <c r="AAF336" s="263"/>
      <c r="AAG336" s="263"/>
      <c r="AAH336" s="263"/>
      <c r="AAI336" s="263"/>
      <c r="AAJ336" s="263"/>
      <c r="AAK336" s="263"/>
      <c r="AAL336" s="263"/>
      <c r="AAM336" s="263"/>
      <c r="AAN336" s="263"/>
      <c r="AAO336" s="263"/>
      <c r="AAP336" s="263"/>
      <c r="AAQ336" s="263"/>
      <c r="AAR336" s="263"/>
      <c r="AAS336" s="263"/>
      <c r="AAT336" s="263"/>
      <c r="AAU336" s="263"/>
      <c r="AAV336" s="263"/>
      <c r="AAW336" s="263"/>
      <c r="AAX336" s="263"/>
      <c r="AAY336" s="263"/>
      <c r="AAZ336" s="263"/>
      <c r="ABA336" s="263"/>
      <c r="ABB336" s="263"/>
      <c r="ABC336" s="263"/>
      <c r="ABD336" s="263"/>
      <c r="ABE336" s="263"/>
      <c r="ABF336" s="263"/>
      <c r="ABG336" s="263"/>
      <c r="ABH336" s="263"/>
      <c r="ABI336" s="263"/>
      <c r="ABJ336" s="263"/>
      <c r="ABK336" s="263"/>
      <c r="ABL336" s="263"/>
      <c r="ABM336" s="263"/>
      <c r="ABN336" s="263"/>
      <c r="ABO336" s="263"/>
      <c r="ABP336" s="263"/>
      <c r="ABQ336" s="263"/>
      <c r="ABR336" s="263"/>
      <c r="ABS336" s="263"/>
      <c r="ABT336" s="263"/>
      <c r="ABU336" s="263"/>
      <c r="ABV336" s="263"/>
      <c r="ABW336" s="263"/>
      <c r="ABX336" s="263"/>
      <c r="ABY336" s="263"/>
      <c r="ABZ336" s="263"/>
      <c r="ACA336" s="263"/>
      <c r="ACB336" s="263"/>
      <c r="ACC336" s="263"/>
      <c r="ACD336" s="263"/>
      <c r="ACE336" s="263"/>
      <c r="ACF336" s="263"/>
      <c r="ACG336" s="263"/>
      <c r="ACH336" s="263"/>
      <c r="ACI336" s="263"/>
      <c r="ACJ336" s="263"/>
      <c r="ACK336" s="263"/>
      <c r="ACL336" s="263"/>
      <c r="ACM336" s="263"/>
      <c r="ACN336" s="263"/>
      <c r="ACO336" s="263"/>
      <c r="ACP336" s="263"/>
      <c r="ACQ336" s="263"/>
      <c r="ACR336" s="263"/>
      <c r="ACS336" s="263"/>
      <c r="ACT336" s="263"/>
      <c r="ACU336" s="263"/>
      <c r="ACV336" s="263"/>
      <c r="ACW336" s="263"/>
      <c r="ACX336" s="263"/>
      <c r="ACY336" s="263"/>
      <c r="ACZ336" s="263"/>
      <c r="ADA336" s="263"/>
      <c r="ADB336" s="263"/>
      <c r="ADC336" s="263"/>
      <c r="ADD336" s="263"/>
      <c r="ADE336" s="263"/>
      <c r="ADF336" s="263"/>
      <c r="ADG336" s="263"/>
      <c r="ADH336" s="263"/>
      <c r="ADI336" s="263"/>
      <c r="ADJ336" s="263"/>
      <c r="ADK336" s="263"/>
      <c r="ADL336" s="263"/>
      <c r="ADM336" s="263"/>
      <c r="ADN336" s="263"/>
      <c r="ADO336" s="263"/>
      <c r="ADP336" s="263"/>
      <c r="ADQ336" s="263"/>
      <c r="ADR336" s="263"/>
      <c r="ADS336" s="263"/>
      <c r="ADT336" s="263"/>
      <c r="ADU336" s="263"/>
      <c r="ADV336" s="263"/>
      <c r="ADW336" s="263"/>
      <c r="ADX336" s="263"/>
      <c r="ADY336" s="263"/>
      <c r="ADZ336" s="263"/>
      <c r="AEA336" s="263"/>
      <c r="AEB336" s="263"/>
      <c r="AEC336" s="263"/>
      <c r="AED336" s="263"/>
      <c r="AEE336" s="263"/>
      <c r="AEF336" s="263"/>
      <c r="AEG336" s="263"/>
      <c r="AEH336" s="263"/>
      <c r="AEI336" s="263"/>
      <c r="AEJ336" s="263"/>
      <c r="AEK336" s="263"/>
      <c r="AEL336" s="263"/>
      <c r="AEM336" s="263"/>
      <c r="AEN336" s="263"/>
      <c r="AEO336" s="263"/>
      <c r="AEP336" s="263"/>
      <c r="AEQ336" s="263"/>
      <c r="AER336" s="263"/>
      <c r="AES336" s="263"/>
      <c r="AET336" s="263"/>
      <c r="AEU336" s="263"/>
      <c r="AEV336" s="263"/>
      <c r="AEW336" s="263"/>
      <c r="AEX336" s="263"/>
      <c r="AEY336" s="263"/>
      <c r="AEZ336" s="263"/>
      <c r="AFA336" s="263"/>
      <c r="AFB336" s="263"/>
      <c r="AFC336" s="263"/>
      <c r="AFD336" s="263"/>
      <c r="AFE336" s="263"/>
      <c r="AFF336" s="263"/>
      <c r="AFG336" s="263"/>
      <c r="AFH336" s="263"/>
      <c r="AFI336" s="263"/>
      <c r="AFJ336" s="263"/>
      <c r="AFK336" s="263"/>
      <c r="AFL336" s="263"/>
      <c r="AFM336" s="263"/>
      <c r="AFN336" s="263"/>
      <c r="AFO336" s="263"/>
      <c r="AFP336" s="263"/>
      <c r="AFQ336" s="263"/>
      <c r="AFR336" s="263"/>
      <c r="AFS336" s="263"/>
      <c r="AFT336" s="263"/>
      <c r="AFU336" s="263"/>
      <c r="AFV336" s="263"/>
      <c r="AFW336" s="263"/>
      <c r="AFX336" s="263"/>
      <c r="AFY336" s="263"/>
      <c r="AFZ336" s="263"/>
      <c r="AGA336" s="263"/>
      <c r="AGB336" s="263"/>
      <c r="AGC336" s="263"/>
      <c r="AGD336" s="263"/>
      <c r="AGE336" s="263"/>
      <c r="AGF336" s="263"/>
      <c r="AGG336" s="263"/>
      <c r="AGH336" s="263"/>
      <c r="AGI336" s="263"/>
      <c r="AGJ336" s="263"/>
      <c r="AGK336" s="263"/>
      <c r="AGL336" s="263"/>
      <c r="AGM336" s="263"/>
      <c r="AGN336" s="263"/>
      <c r="AGO336" s="263"/>
      <c r="AGP336" s="263"/>
      <c r="AGQ336" s="263"/>
      <c r="AGR336" s="263"/>
      <c r="AGS336" s="263"/>
      <c r="AGT336" s="263"/>
      <c r="AGU336" s="263"/>
      <c r="AGV336" s="263"/>
      <c r="AGW336" s="263"/>
      <c r="AGX336" s="263"/>
      <c r="AGY336" s="263"/>
      <c r="AGZ336" s="263"/>
      <c r="AHA336" s="263"/>
      <c r="AHB336" s="263"/>
      <c r="AHC336" s="263"/>
      <c r="AHD336" s="263"/>
      <c r="AHE336" s="263"/>
      <c r="AHF336" s="263"/>
      <c r="AHG336" s="263"/>
      <c r="AHH336" s="263"/>
      <c r="AHI336" s="263"/>
      <c r="AHJ336" s="263"/>
      <c r="AHK336" s="263"/>
      <c r="AHL336" s="263"/>
      <c r="AHM336" s="263"/>
      <c r="AHN336" s="263"/>
      <c r="AHO336" s="263"/>
      <c r="AHP336" s="263"/>
      <c r="AHQ336" s="263"/>
      <c r="AHR336" s="263"/>
      <c r="AHS336" s="263"/>
      <c r="AHT336" s="263"/>
      <c r="AHU336" s="263"/>
      <c r="AHV336" s="263"/>
      <c r="AHW336" s="263"/>
      <c r="AHX336" s="263"/>
      <c r="AHY336" s="263"/>
      <c r="AHZ336" s="263"/>
      <c r="AIA336" s="263"/>
      <c r="AIB336" s="263"/>
      <c r="AIC336" s="263"/>
      <c r="AID336" s="263"/>
      <c r="AIE336" s="263"/>
      <c r="AIF336" s="263"/>
      <c r="AIG336" s="263"/>
      <c r="AIH336" s="263"/>
      <c r="AII336" s="263"/>
      <c r="AIJ336" s="263"/>
      <c r="AIK336" s="263"/>
      <c r="AIL336" s="263"/>
      <c r="AIM336" s="263"/>
      <c r="AIN336" s="263"/>
      <c r="AIO336" s="263"/>
      <c r="AIP336" s="263"/>
      <c r="AIQ336" s="263"/>
      <c r="AIR336" s="263"/>
      <c r="AIS336" s="263"/>
      <c r="AIT336" s="263"/>
      <c r="AIU336" s="263"/>
      <c r="AIV336" s="263"/>
      <c r="AIW336" s="263"/>
      <c r="AIX336" s="263"/>
      <c r="AIY336" s="263"/>
      <c r="AIZ336" s="263"/>
      <c r="AJA336" s="263"/>
      <c r="AJB336" s="263"/>
      <c r="AJC336" s="263"/>
      <c r="AJD336" s="263"/>
      <c r="AJE336" s="263"/>
      <c r="AJF336" s="263"/>
      <c r="AJG336" s="263"/>
      <c r="AJH336" s="263"/>
      <c r="AJI336" s="263"/>
      <c r="AJJ336" s="263"/>
      <c r="AJK336" s="263"/>
      <c r="AJL336" s="263"/>
      <c r="AJM336" s="263"/>
      <c r="AJN336" s="263"/>
      <c r="AJO336" s="263"/>
      <c r="AJP336" s="263"/>
      <c r="AJQ336" s="263"/>
      <c r="AJR336" s="263"/>
      <c r="AJS336" s="263"/>
      <c r="AJT336" s="263"/>
      <c r="AJU336" s="263"/>
      <c r="AJV336" s="263"/>
      <c r="AJW336" s="263"/>
      <c r="AJX336" s="263"/>
      <c r="AJY336" s="263"/>
      <c r="AJZ336" s="263"/>
      <c r="AKA336" s="263"/>
      <c r="AKB336" s="263"/>
      <c r="AKC336" s="263"/>
      <c r="AKD336" s="263"/>
      <c r="AKE336" s="263"/>
      <c r="AKF336" s="263"/>
      <c r="AKG336" s="263"/>
      <c r="AKH336" s="263"/>
      <c r="AKI336" s="263"/>
      <c r="AKJ336" s="263"/>
      <c r="AKK336" s="263"/>
      <c r="AKL336" s="263"/>
      <c r="AKM336" s="263"/>
      <c r="AKN336" s="263"/>
      <c r="AKO336" s="263"/>
      <c r="AKP336" s="263"/>
      <c r="AKQ336" s="263"/>
      <c r="AKR336" s="263"/>
      <c r="AKS336" s="263"/>
      <c r="AKT336" s="263"/>
      <c r="AKU336" s="263"/>
      <c r="AKV336" s="263"/>
      <c r="AKW336" s="263"/>
      <c r="AKX336" s="263"/>
      <c r="AKY336" s="263"/>
      <c r="AKZ336" s="263"/>
      <c r="ALA336" s="263"/>
      <c r="ALB336" s="263"/>
      <c r="ALC336" s="263"/>
      <c r="ALD336" s="263"/>
      <c r="ALE336" s="263"/>
      <c r="ALF336" s="263"/>
      <c r="ALG336" s="263"/>
      <c r="ALH336" s="263"/>
      <c r="ALI336" s="263"/>
      <c r="ALJ336" s="263"/>
      <c r="ALK336" s="263"/>
      <c r="ALL336" s="263"/>
      <c r="ALM336" s="263"/>
      <c r="ALN336" s="263"/>
      <c r="ALO336" s="263"/>
      <c r="ALP336" s="263"/>
      <c r="ALQ336" s="263"/>
      <c r="ALR336" s="263"/>
      <c r="ALS336" s="263"/>
      <c r="ALT336" s="263"/>
      <c r="ALU336" s="263"/>
      <c r="ALV336" s="263"/>
      <c r="ALW336" s="263"/>
      <c r="ALX336" s="263"/>
      <c r="ALY336" s="263"/>
      <c r="ALZ336" s="263"/>
      <c r="AMA336" s="263"/>
      <c r="AMB336" s="263"/>
      <c r="AMC336" s="263"/>
      <c r="AMD336" s="263"/>
      <c r="AME336" s="263"/>
      <c r="AMF336" s="263"/>
      <c r="AMG336" s="263"/>
      <c r="AMH336" s="263"/>
      <c r="AMI336" s="263"/>
      <c r="AMJ336" s="263"/>
      <c r="AMK336" s="263"/>
      <c r="AML336" s="263"/>
      <c r="AMM336" s="263"/>
      <c r="AMN336" s="263"/>
      <c r="AMO336" s="263"/>
      <c r="AMP336" s="263"/>
      <c r="AMQ336" s="263"/>
      <c r="AMR336" s="263"/>
      <c r="AMS336" s="263"/>
      <c r="AMT336" s="263"/>
      <c r="AMU336" s="263"/>
      <c r="AMV336" s="263"/>
      <c r="AMW336" s="263"/>
      <c r="AMX336" s="263"/>
      <c r="AMY336" s="263"/>
      <c r="AMZ336" s="263"/>
      <c r="ANA336" s="263"/>
      <c r="ANB336" s="263"/>
      <c r="ANC336" s="263"/>
      <c r="AND336" s="263"/>
      <c r="ANE336" s="263"/>
      <c r="ANF336" s="263"/>
      <c r="ANG336" s="263"/>
      <c r="ANH336" s="263"/>
      <c r="ANI336" s="263"/>
      <c r="ANJ336" s="263"/>
      <c r="ANK336" s="263"/>
      <c r="ANL336" s="263"/>
      <c r="ANM336" s="263"/>
      <c r="ANN336" s="263"/>
      <c r="ANO336" s="263"/>
      <c r="ANP336" s="263"/>
      <c r="ANQ336" s="263"/>
      <c r="ANR336" s="263"/>
      <c r="ANS336" s="263"/>
      <c r="ANT336" s="263"/>
      <c r="ANU336" s="263"/>
      <c r="ANV336" s="263"/>
      <c r="ANW336" s="263"/>
      <c r="ANX336" s="263"/>
      <c r="ANY336" s="263"/>
      <c r="ANZ336" s="263"/>
      <c r="AOA336" s="263"/>
      <c r="AOB336" s="263"/>
      <c r="AOC336" s="263"/>
      <c r="AOD336" s="263"/>
      <c r="AOE336" s="263"/>
      <c r="AOF336" s="263"/>
      <c r="AOG336" s="263"/>
      <c r="AOH336" s="263"/>
      <c r="AOI336" s="263"/>
      <c r="AOJ336" s="263"/>
      <c r="AOK336" s="263"/>
      <c r="AOL336" s="263"/>
      <c r="AOM336" s="263"/>
      <c r="AON336" s="263"/>
      <c r="AOO336" s="263"/>
      <c r="AOP336" s="263"/>
      <c r="AOQ336" s="263"/>
      <c r="AOR336" s="263"/>
      <c r="AOS336" s="263"/>
      <c r="AOT336" s="263"/>
      <c r="AOU336" s="263"/>
      <c r="AOV336" s="263"/>
      <c r="AOW336" s="263"/>
      <c r="AOX336" s="263"/>
      <c r="AOY336" s="263"/>
      <c r="AOZ336" s="263"/>
      <c r="APA336" s="263"/>
      <c r="APB336" s="263"/>
      <c r="APC336" s="263"/>
      <c r="APD336" s="263"/>
      <c r="APE336" s="263"/>
      <c r="APF336" s="263"/>
      <c r="APG336" s="263"/>
      <c r="APH336" s="263"/>
      <c r="API336" s="263"/>
      <c r="APJ336" s="263"/>
      <c r="APK336" s="263"/>
      <c r="APL336" s="263"/>
      <c r="APM336" s="263"/>
      <c r="APN336" s="263"/>
      <c r="APO336" s="263"/>
      <c r="APP336" s="263"/>
      <c r="APQ336" s="263"/>
      <c r="APR336" s="263"/>
      <c r="APS336" s="263"/>
      <c r="APT336" s="263"/>
      <c r="APU336" s="263"/>
      <c r="APV336" s="263"/>
      <c r="APW336" s="263"/>
      <c r="APX336" s="263"/>
      <c r="APY336" s="263"/>
      <c r="APZ336" s="263"/>
      <c r="AQA336" s="263"/>
      <c r="AQB336" s="263"/>
      <c r="AQC336" s="263"/>
      <c r="AQD336" s="263"/>
      <c r="AQE336" s="263"/>
      <c r="AQF336" s="263"/>
      <c r="AQG336" s="263"/>
      <c r="AQH336" s="263"/>
      <c r="AQI336" s="263"/>
      <c r="AQJ336" s="263"/>
      <c r="AQK336" s="263"/>
      <c r="AQL336" s="263"/>
      <c r="AQM336" s="263"/>
      <c r="AQN336" s="263"/>
      <c r="AQO336" s="263"/>
      <c r="AQP336" s="263"/>
      <c r="AQQ336" s="263"/>
      <c r="AQR336" s="263"/>
      <c r="AQS336" s="263"/>
      <c r="AQT336" s="263"/>
      <c r="AQU336" s="263"/>
      <c r="AQV336" s="263"/>
      <c r="AQW336" s="263"/>
      <c r="AQX336" s="263"/>
      <c r="AQY336" s="263"/>
      <c r="AQZ336" s="263"/>
      <c r="ARA336" s="263"/>
      <c r="ARB336" s="263"/>
      <c r="ARC336" s="263"/>
      <c r="ARD336" s="263"/>
      <c r="ARE336" s="263"/>
      <c r="ARF336" s="263"/>
      <c r="ARG336" s="263"/>
      <c r="ARH336" s="263"/>
      <c r="ARI336" s="263"/>
      <c r="ARJ336" s="263"/>
      <c r="ARK336" s="263"/>
      <c r="ARL336" s="263"/>
      <c r="ARM336" s="263"/>
      <c r="ARN336" s="263"/>
      <c r="ARO336" s="263"/>
      <c r="ARP336" s="263"/>
      <c r="ARQ336" s="263"/>
      <c r="ARR336" s="263"/>
      <c r="ARS336" s="263"/>
      <c r="ART336" s="263"/>
      <c r="ARU336" s="263"/>
      <c r="ARV336" s="263"/>
      <c r="ARW336" s="263"/>
      <c r="ARX336" s="263"/>
      <c r="ARY336" s="263"/>
      <c r="ARZ336" s="263"/>
      <c r="ASA336" s="263"/>
      <c r="ASB336" s="263"/>
      <c r="ASC336" s="263"/>
      <c r="ASD336" s="263"/>
      <c r="ASE336" s="263"/>
      <c r="ASF336" s="263"/>
      <c r="ASG336" s="263"/>
      <c r="ASH336" s="263"/>
      <c r="ASI336" s="263"/>
      <c r="ASJ336" s="263"/>
      <c r="ASK336" s="263"/>
      <c r="ASL336" s="263"/>
      <c r="ASM336" s="263"/>
      <c r="ASN336" s="263"/>
      <c r="ASO336" s="263"/>
      <c r="ASP336" s="263"/>
      <c r="ASQ336" s="263"/>
      <c r="ASR336" s="263"/>
      <c r="ASS336" s="263"/>
      <c r="AST336" s="263"/>
      <c r="ASU336" s="263"/>
      <c r="ASV336" s="263"/>
      <c r="ASW336" s="263"/>
      <c r="ASX336" s="263"/>
      <c r="ASY336" s="263"/>
      <c r="ASZ336" s="263"/>
      <c r="ATA336" s="263"/>
      <c r="ATB336" s="263"/>
      <c r="ATC336" s="263"/>
      <c r="ATD336" s="263"/>
      <c r="ATE336" s="263"/>
      <c r="ATF336" s="263"/>
      <c r="ATG336" s="263"/>
      <c r="ATH336" s="263"/>
      <c r="ATI336" s="263"/>
      <c r="ATJ336" s="263"/>
      <c r="ATK336" s="263"/>
      <c r="ATL336" s="263"/>
      <c r="ATM336" s="263"/>
      <c r="ATN336" s="263"/>
      <c r="ATO336" s="263"/>
      <c r="ATP336" s="263"/>
      <c r="ATQ336" s="263"/>
      <c r="ATR336" s="263"/>
      <c r="ATS336" s="263"/>
      <c r="ATT336" s="263"/>
      <c r="ATU336" s="263"/>
      <c r="ATV336" s="263"/>
      <c r="ATW336" s="263"/>
      <c r="ATX336" s="263"/>
      <c r="ATY336" s="263"/>
      <c r="ATZ336" s="263"/>
      <c r="AUA336" s="263"/>
      <c r="AUB336" s="263"/>
      <c r="AUC336" s="263"/>
      <c r="AUD336" s="263"/>
      <c r="AUE336" s="263"/>
      <c r="AUF336" s="263"/>
      <c r="AUG336" s="263"/>
      <c r="AUH336" s="263"/>
      <c r="AUI336" s="263"/>
      <c r="AUJ336" s="263"/>
      <c r="AUK336" s="263"/>
      <c r="AUL336" s="263"/>
      <c r="AUM336" s="263"/>
      <c r="AUN336" s="263"/>
      <c r="AUO336" s="263"/>
      <c r="AUP336" s="263"/>
      <c r="AUQ336" s="263"/>
      <c r="AUR336" s="263"/>
      <c r="AUS336" s="263"/>
      <c r="AUT336" s="263"/>
      <c r="AUU336" s="263"/>
      <c r="AUV336" s="263"/>
      <c r="AUW336" s="263"/>
      <c r="AUX336" s="263"/>
      <c r="AUY336" s="263"/>
      <c r="AUZ336" s="263"/>
      <c r="AVA336" s="263"/>
      <c r="AVB336" s="263"/>
      <c r="AVC336" s="263"/>
      <c r="AVD336" s="263"/>
      <c r="AVE336" s="263"/>
      <c r="AVF336" s="263"/>
      <c r="AVG336" s="263"/>
      <c r="AVH336" s="263"/>
      <c r="AVI336" s="263"/>
      <c r="AVJ336" s="263"/>
      <c r="AVK336" s="263"/>
      <c r="AVL336" s="263"/>
      <c r="AVM336" s="263"/>
      <c r="AVN336" s="263"/>
      <c r="AVO336" s="263"/>
      <c r="AVP336" s="263"/>
      <c r="AVQ336" s="263"/>
      <c r="AVR336" s="263"/>
      <c r="AVS336" s="263"/>
      <c r="AVT336" s="263"/>
      <c r="AVU336" s="263"/>
      <c r="AVV336" s="263"/>
      <c r="AVW336" s="263"/>
      <c r="AVX336" s="263"/>
      <c r="AVY336" s="263"/>
      <c r="AVZ336" s="263"/>
      <c r="AWA336" s="263"/>
      <c r="AWB336" s="263"/>
      <c r="AWC336" s="263"/>
      <c r="AWD336" s="263"/>
      <c r="AWE336" s="263"/>
      <c r="AWF336" s="263"/>
      <c r="AWG336" s="263"/>
      <c r="AWH336" s="263"/>
      <c r="AWI336" s="263"/>
      <c r="AWJ336" s="263"/>
      <c r="AWK336" s="263"/>
      <c r="AWL336" s="263"/>
      <c r="AWM336" s="263"/>
      <c r="AWN336" s="263"/>
      <c r="AWO336" s="263"/>
      <c r="AWP336" s="263"/>
      <c r="AWQ336" s="263"/>
      <c r="AWR336" s="263"/>
      <c r="AWS336" s="263"/>
      <c r="AWT336" s="263"/>
      <c r="AWU336" s="263"/>
      <c r="AWV336" s="263"/>
      <c r="AWW336" s="263"/>
      <c r="AWX336" s="263"/>
      <c r="AWY336" s="263"/>
      <c r="AWZ336" s="263"/>
      <c r="AXA336" s="263"/>
      <c r="AXB336" s="263"/>
      <c r="AXC336" s="263"/>
      <c r="AXD336" s="263"/>
      <c r="AXE336" s="263"/>
      <c r="AXF336" s="263"/>
      <c r="AXG336" s="263"/>
      <c r="AXH336" s="263"/>
      <c r="AXI336" s="263"/>
      <c r="AXJ336" s="263"/>
      <c r="AXK336" s="263"/>
      <c r="AXL336" s="263"/>
      <c r="AXM336" s="263"/>
      <c r="AXN336" s="263"/>
      <c r="AXO336" s="263"/>
      <c r="AXP336" s="263"/>
      <c r="AXQ336" s="263"/>
      <c r="AXR336" s="263"/>
      <c r="AXS336" s="263"/>
      <c r="AXT336" s="263"/>
      <c r="AXU336" s="263"/>
      <c r="AXV336" s="263"/>
      <c r="AXW336" s="263"/>
      <c r="AXX336" s="263"/>
      <c r="AXY336" s="263"/>
      <c r="AXZ336" s="263"/>
      <c r="AYA336" s="263"/>
      <c r="AYB336" s="263"/>
      <c r="AYC336" s="263"/>
      <c r="AYD336" s="263"/>
      <c r="AYE336" s="263"/>
      <c r="AYF336" s="263"/>
      <c r="AYG336" s="263"/>
      <c r="AYH336" s="263"/>
      <c r="AYI336" s="263"/>
      <c r="AYJ336" s="263"/>
      <c r="AYK336" s="263"/>
      <c r="AYL336" s="263"/>
      <c r="AYM336" s="263"/>
      <c r="AYN336" s="263"/>
      <c r="AYO336" s="263"/>
      <c r="AYP336" s="263"/>
      <c r="AYQ336" s="263"/>
      <c r="AYR336" s="263"/>
      <c r="AYS336" s="263"/>
      <c r="AYT336" s="263"/>
      <c r="AYU336" s="263"/>
      <c r="AYV336" s="263"/>
      <c r="AYW336" s="263"/>
      <c r="AYX336" s="263"/>
      <c r="AYY336" s="263"/>
      <c r="AYZ336" s="263"/>
      <c r="AZA336" s="263"/>
      <c r="AZB336" s="263"/>
      <c r="AZC336" s="263"/>
      <c r="AZD336" s="263"/>
      <c r="AZE336" s="263"/>
      <c r="AZF336" s="263"/>
      <c r="AZG336" s="263"/>
      <c r="AZH336" s="263"/>
      <c r="AZI336" s="263"/>
      <c r="AZJ336" s="263"/>
      <c r="AZK336" s="263"/>
      <c r="AZL336" s="263"/>
      <c r="AZM336" s="263"/>
      <c r="AZN336" s="263"/>
      <c r="AZO336" s="263"/>
      <c r="AZP336" s="263"/>
      <c r="AZQ336" s="263"/>
      <c r="AZR336" s="263"/>
      <c r="AZS336" s="263"/>
      <c r="AZT336" s="263"/>
      <c r="AZU336" s="263"/>
      <c r="AZV336" s="263"/>
      <c r="AZW336" s="263"/>
      <c r="AZX336" s="263"/>
      <c r="AZY336" s="263"/>
      <c r="AZZ336" s="263"/>
      <c r="BAA336" s="263"/>
      <c r="BAB336" s="263"/>
      <c r="BAC336" s="263"/>
      <c r="BAD336" s="263"/>
      <c r="BAE336" s="263"/>
      <c r="BAF336" s="263"/>
      <c r="BAG336" s="263"/>
      <c r="BAH336" s="263"/>
      <c r="BAI336" s="263"/>
      <c r="BAJ336" s="263"/>
      <c r="BAK336" s="263"/>
      <c r="BAL336" s="263"/>
      <c r="BAM336" s="263"/>
      <c r="BAN336" s="263"/>
      <c r="BAO336" s="263"/>
      <c r="BAP336" s="263"/>
      <c r="BAQ336" s="263"/>
      <c r="BAR336" s="263"/>
      <c r="BAS336" s="263"/>
      <c r="BAT336" s="263"/>
      <c r="BAU336" s="263"/>
      <c r="BAV336" s="263"/>
      <c r="BAW336" s="263"/>
      <c r="BAX336" s="263"/>
      <c r="BAY336" s="263"/>
      <c r="BAZ336" s="263"/>
      <c r="BBA336" s="263"/>
      <c r="BBB336" s="263"/>
      <c r="BBC336" s="263"/>
      <c r="BBD336" s="263"/>
      <c r="BBE336" s="263"/>
      <c r="BBF336" s="263"/>
      <c r="BBG336" s="263"/>
      <c r="BBH336" s="263"/>
      <c r="BBI336" s="263"/>
      <c r="BBJ336" s="263"/>
      <c r="BBK336" s="263"/>
      <c r="BBL336" s="263"/>
      <c r="BBM336" s="263"/>
      <c r="BBN336" s="263"/>
      <c r="BBO336" s="263"/>
      <c r="BBP336" s="263"/>
      <c r="BBQ336" s="263"/>
      <c r="BBR336" s="263"/>
      <c r="BBS336" s="263"/>
      <c r="BBT336" s="263"/>
      <c r="BBU336" s="263"/>
      <c r="BBV336" s="263"/>
      <c r="BBW336" s="263"/>
      <c r="BBX336" s="263"/>
      <c r="BBY336" s="263"/>
      <c r="BBZ336" s="263"/>
      <c r="BCA336" s="263"/>
      <c r="BCB336" s="263"/>
      <c r="BCC336" s="263"/>
      <c r="BCD336" s="263"/>
      <c r="BCE336" s="263"/>
      <c r="BCF336" s="263"/>
      <c r="BCG336" s="263"/>
      <c r="BCH336" s="263"/>
      <c r="BCI336" s="263"/>
      <c r="BCJ336" s="263"/>
      <c r="BCK336" s="263"/>
      <c r="BCL336" s="263"/>
      <c r="BCM336" s="263"/>
      <c r="BCN336" s="263"/>
      <c r="BCO336" s="263"/>
      <c r="BCP336" s="263"/>
      <c r="BCQ336" s="263"/>
      <c r="BCR336" s="263"/>
      <c r="BCS336" s="263"/>
      <c r="BCT336" s="263"/>
      <c r="BCU336" s="263"/>
      <c r="BCV336" s="263"/>
      <c r="BCW336" s="263"/>
      <c r="BCX336" s="263"/>
      <c r="BCY336" s="263"/>
      <c r="BCZ336" s="263"/>
      <c r="BDA336" s="263"/>
      <c r="BDB336" s="263"/>
      <c r="BDC336" s="263"/>
      <c r="BDD336" s="263"/>
      <c r="BDE336" s="263"/>
      <c r="BDF336" s="263"/>
      <c r="BDG336" s="263"/>
      <c r="BDH336" s="263"/>
      <c r="BDI336" s="263"/>
      <c r="BDJ336" s="263"/>
      <c r="BDK336" s="263"/>
      <c r="BDL336" s="263"/>
      <c r="BDM336" s="263"/>
      <c r="BDN336" s="263"/>
      <c r="BDO336" s="263"/>
      <c r="BDP336" s="263"/>
      <c r="BDQ336" s="263"/>
      <c r="BDR336" s="263"/>
      <c r="BDS336" s="263"/>
      <c r="BDT336" s="263"/>
      <c r="BDU336" s="263"/>
      <c r="BDV336" s="263"/>
      <c r="BDW336" s="263"/>
      <c r="BDX336" s="263"/>
      <c r="BDY336" s="263"/>
      <c r="BDZ336" s="263"/>
      <c r="BEA336" s="263"/>
      <c r="BEB336" s="263"/>
      <c r="BEC336" s="263"/>
      <c r="BED336" s="263"/>
      <c r="BEE336" s="263"/>
      <c r="BEF336" s="263"/>
      <c r="BEG336" s="263"/>
      <c r="BEH336" s="263"/>
      <c r="BEI336" s="263"/>
      <c r="BEJ336" s="263"/>
      <c r="BEK336" s="263"/>
      <c r="BEL336" s="263"/>
      <c r="BEM336" s="263"/>
      <c r="BEN336" s="263"/>
      <c r="BEO336" s="263"/>
      <c r="BEP336" s="263"/>
      <c r="BEQ336" s="263"/>
      <c r="BER336" s="263"/>
      <c r="BES336" s="263"/>
      <c r="BET336" s="263"/>
      <c r="BEU336" s="263"/>
      <c r="BEV336" s="263"/>
      <c r="BEW336" s="263"/>
      <c r="BEX336" s="263"/>
      <c r="BEY336" s="263"/>
      <c r="BEZ336" s="263"/>
      <c r="BFA336" s="263"/>
      <c r="BFB336" s="263"/>
      <c r="BFC336" s="263"/>
      <c r="BFD336" s="263"/>
      <c r="BFE336" s="263"/>
      <c r="BFF336" s="263"/>
      <c r="BFG336" s="263"/>
      <c r="BFH336" s="263"/>
      <c r="BFI336" s="263"/>
      <c r="BFJ336" s="263"/>
      <c r="BFK336" s="263"/>
      <c r="BFL336" s="263"/>
      <c r="BFM336" s="263"/>
      <c r="BFN336" s="263"/>
      <c r="BFO336" s="263"/>
      <c r="BFP336" s="263"/>
      <c r="BFQ336" s="263"/>
      <c r="BFR336" s="263"/>
      <c r="BFS336" s="263"/>
      <c r="BFT336" s="263"/>
      <c r="BFU336" s="263"/>
      <c r="BFV336" s="263"/>
      <c r="BFW336" s="263"/>
      <c r="BFX336" s="263"/>
      <c r="BFY336" s="263"/>
      <c r="BFZ336" s="263"/>
      <c r="BGA336" s="263"/>
      <c r="BGB336" s="263"/>
      <c r="BGC336" s="263"/>
      <c r="BGD336" s="263"/>
      <c r="BGE336" s="263"/>
      <c r="BGF336" s="263"/>
      <c r="BGG336" s="263"/>
      <c r="BGH336" s="263"/>
      <c r="BGI336" s="263"/>
      <c r="BGJ336" s="263"/>
      <c r="BGK336" s="263"/>
      <c r="BGL336" s="263"/>
      <c r="BGM336" s="263"/>
      <c r="BGN336" s="263"/>
      <c r="BGO336" s="263"/>
      <c r="BGP336" s="263"/>
      <c r="BGQ336" s="263"/>
      <c r="BGR336" s="263"/>
      <c r="BGS336" s="263"/>
      <c r="BGT336" s="263"/>
      <c r="BGU336" s="263"/>
      <c r="BGV336" s="263"/>
      <c r="BGW336" s="263"/>
      <c r="BGX336" s="263"/>
      <c r="BGY336" s="263"/>
      <c r="BGZ336" s="263"/>
      <c r="BHA336" s="263"/>
      <c r="BHB336" s="263"/>
      <c r="BHC336" s="263"/>
      <c r="BHD336" s="263"/>
      <c r="BHE336" s="263"/>
      <c r="BHF336" s="263"/>
      <c r="BHG336" s="263"/>
      <c r="BHH336" s="263"/>
      <c r="BHI336" s="263"/>
      <c r="BHJ336" s="263"/>
      <c r="BHK336" s="263"/>
      <c r="BHL336" s="263"/>
      <c r="BHM336" s="263"/>
      <c r="BHN336" s="263"/>
      <c r="BHO336" s="263"/>
      <c r="BHP336" s="263"/>
      <c r="BHQ336" s="263"/>
      <c r="BHR336" s="263"/>
      <c r="BHS336" s="263"/>
      <c r="BHT336" s="263"/>
      <c r="BHU336" s="263"/>
      <c r="BHV336" s="263"/>
      <c r="BHW336" s="263"/>
      <c r="BHX336" s="263"/>
      <c r="BHY336" s="263"/>
      <c r="BHZ336" s="263"/>
      <c r="BIA336" s="263"/>
      <c r="BIB336" s="263"/>
      <c r="BIC336" s="263"/>
      <c r="BID336" s="263"/>
      <c r="BIE336" s="263"/>
      <c r="BIF336" s="263"/>
      <c r="BIG336" s="263"/>
      <c r="BIH336" s="263"/>
      <c r="BII336" s="263"/>
      <c r="BIJ336" s="263"/>
      <c r="BIK336" s="263"/>
      <c r="BIL336" s="263"/>
      <c r="BIM336" s="263"/>
      <c r="BIN336" s="263"/>
      <c r="BIO336" s="263"/>
      <c r="BIP336" s="263"/>
      <c r="BIQ336" s="263"/>
      <c r="BIR336" s="263"/>
      <c r="BIS336" s="263"/>
      <c r="BIT336" s="263"/>
      <c r="BIU336" s="263"/>
      <c r="BIV336" s="263"/>
      <c r="BIW336" s="263"/>
      <c r="BIX336" s="263"/>
      <c r="BIY336" s="263"/>
      <c r="BIZ336" s="263"/>
      <c r="BJA336" s="263"/>
      <c r="BJB336" s="263"/>
      <c r="BJC336" s="263"/>
      <c r="BJD336" s="263"/>
      <c r="BJE336" s="263"/>
      <c r="BJF336" s="263"/>
      <c r="BJG336" s="263"/>
      <c r="BJH336" s="263"/>
      <c r="BJI336" s="263"/>
      <c r="BJJ336" s="263"/>
      <c r="BJK336" s="263"/>
      <c r="BJL336" s="263"/>
      <c r="BJM336" s="263"/>
      <c r="BJN336" s="263"/>
      <c r="BJO336" s="263"/>
      <c r="BJP336" s="263"/>
      <c r="BJQ336" s="263"/>
      <c r="BJR336" s="263"/>
      <c r="BJS336" s="263"/>
      <c r="BJT336" s="263"/>
      <c r="BJU336" s="263"/>
      <c r="BJV336" s="263"/>
      <c r="BJW336" s="263"/>
      <c r="BJX336" s="263"/>
      <c r="BJY336" s="263"/>
      <c r="BJZ336" s="263"/>
      <c r="BKA336" s="263"/>
      <c r="BKB336" s="263"/>
      <c r="BKC336" s="263"/>
      <c r="BKD336" s="263"/>
      <c r="BKE336" s="263"/>
      <c r="BKF336" s="263"/>
      <c r="BKG336" s="263"/>
      <c r="BKH336" s="263"/>
      <c r="BKI336" s="263"/>
      <c r="BKJ336" s="263"/>
      <c r="BKK336" s="263"/>
      <c r="BKL336" s="263"/>
      <c r="BKM336" s="263"/>
      <c r="BKN336" s="263"/>
      <c r="BKO336" s="263"/>
      <c r="BKP336" s="263"/>
      <c r="BKQ336" s="263"/>
      <c r="BKR336" s="263"/>
      <c r="BKS336" s="263"/>
      <c r="BKT336" s="263"/>
      <c r="BKU336" s="263"/>
      <c r="BKV336" s="263"/>
      <c r="BKW336" s="263"/>
      <c r="BKX336" s="263"/>
      <c r="BKY336" s="263"/>
      <c r="BKZ336" s="263"/>
      <c r="BLA336" s="263"/>
      <c r="BLB336" s="263"/>
      <c r="BLC336" s="263"/>
      <c r="BLD336" s="263"/>
      <c r="BLE336" s="263"/>
      <c r="BLF336" s="263"/>
      <c r="BLG336" s="263"/>
      <c r="BLH336" s="263"/>
      <c r="BLI336" s="263"/>
      <c r="BLJ336" s="263"/>
      <c r="BLK336" s="263"/>
      <c r="BLL336" s="263"/>
      <c r="BLM336" s="263"/>
      <c r="BLN336" s="263"/>
      <c r="BLO336" s="263"/>
      <c r="BLP336" s="263"/>
      <c r="BLQ336" s="263"/>
      <c r="BLR336" s="263"/>
      <c r="BLS336" s="263"/>
      <c r="BLT336" s="263"/>
      <c r="BLU336" s="263"/>
      <c r="BLV336" s="263"/>
      <c r="BLW336" s="263"/>
      <c r="BLX336" s="263"/>
      <c r="BLY336" s="263"/>
      <c r="BLZ336" s="263"/>
      <c r="BMA336" s="263"/>
      <c r="BMB336" s="263"/>
      <c r="BMC336" s="263"/>
      <c r="BMD336" s="263"/>
      <c r="BME336" s="263"/>
      <c r="BMF336" s="263"/>
      <c r="BMG336" s="263"/>
      <c r="BMH336" s="263"/>
      <c r="BMI336" s="263"/>
      <c r="BMJ336" s="263"/>
      <c r="BMK336" s="263"/>
      <c r="BML336" s="263"/>
      <c r="BMM336" s="263"/>
      <c r="BMN336" s="263"/>
      <c r="BMO336" s="263"/>
      <c r="BMP336" s="263"/>
      <c r="BMQ336" s="263"/>
      <c r="BMR336" s="263"/>
      <c r="BMS336" s="263"/>
      <c r="BMT336" s="263"/>
      <c r="BMU336" s="263"/>
      <c r="BMV336" s="263"/>
      <c r="BMW336" s="263"/>
      <c r="BMX336" s="263"/>
      <c r="BMY336" s="263"/>
      <c r="BMZ336" s="263"/>
      <c r="BNA336" s="263"/>
      <c r="BNB336" s="263"/>
      <c r="BNC336" s="263"/>
      <c r="BND336" s="263"/>
      <c r="BNE336" s="263"/>
      <c r="BNF336" s="263"/>
      <c r="BNG336" s="263"/>
      <c r="BNH336" s="263"/>
      <c r="BNI336" s="263"/>
      <c r="BNJ336" s="263"/>
      <c r="BNK336" s="263"/>
      <c r="BNL336" s="263"/>
      <c r="BNM336" s="263"/>
      <c r="BNN336" s="263"/>
      <c r="BNO336" s="263"/>
      <c r="BNP336" s="263"/>
      <c r="BNQ336" s="263"/>
      <c r="BNR336" s="263"/>
      <c r="BNS336" s="263"/>
      <c r="BNT336" s="263"/>
      <c r="BNU336" s="263"/>
      <c r="BNV336" s="263"/>
      <c r="BNW336" s="263"/>
      <c r="BNX336" s="263"/>
      <c r="BNY336" s="263"/>
      <c r="BNZ336" s="263"/>
      <c r="BOA336" s="263"/>
      <c r="BOB336" s="263"/>
      <c r="BOC336" s="263"/>
      <c r="BOD336" s="263"/>
      <c r="BOE336" s="263"/>
      <c r="BOF336" s="263"/>
      <c r="BOG336" s="263"/>
      <c r="BOH336" s="263"/>
      <c r="BOI336" s="263"/>
      <c r="BOJ336" s="263"/>
      <c r="BOK336" s="263"/>
      <c r="BOL336" s="263"/>
      <c r="BOM336" s="263"/>
      <c r="BON336" s="263"/>
      <c r="BOO336" s="263"/>
      <c r="BOP336" s="263"/>
      <c r="BOQ336" s="263"/>
      <c r="BOR336" s="263"/>
      <c r="BOS336" s="263"/>
      <c r="BOT336" s="263"/>
      <c r="BOU336" s="263"/>
      <c r="BOV336" s="263"/>
      <c r="BOW336" s="263"/>
      <c r="BOX336" s="263"/>
      <c r="BOY336" s="263"/>
      <c r="BOZ336" s="263"/>
      <c r="BPA336" s="263"/>
      <c r="BPB336" s="263"/>
      <c r="BPC336" s="263"/>
      <c r="BPD336" s="263"/>
      <c r="BPE336" s="263"/>
      <c r="BPF336" s="263"/>
      <c r="BPG336" s="263"/>
      <c r="BPH336" s="263"/>
      <c r="BPI336" s="263"/>
      <c r="BPJ336" s="263"/>
      <c r="BPK336" s="263"/>
      <c r="BPL336" s="263"/>
      <c r="BPM336" s="263"/>
      <c r="BPN336" s="263"/>
      <c r="BPO336" s="263"/>
      <c r="BPP336" s="263"/>
      <c r="BPQ336" s="263"/>
      <c r="BPR336" s="263"/>
      <c r="BPS336" s="263"/>
      <c r="BPT336" s="263"/>
      <c r="BPU336" s="263"/>
      <c r="BPV336" s="263"/>
      <c r="BPW336" s="263"/>
      <c r="BPX336" s="263"/>
      <c r="BPY336" s="263"/>
      <c r="BPZ336" s="263"/>
      <c r="BQA336" s="263"/>
      <c r="BQB336" s="263"/>
      <c r="BQC336" s="263"/>
      <c r="BQD336" s="263"/>
      <c r="BQE336" s="263"/>
      <c r="BQF336" s="263"/>
      <c r="BQG336" s="263"/>
      <c r="BQH336" s="263"/>
      <c r="BQI336" s="263"/>
      <c r="BQJ336" s="263"/>
      <c r="BQK336" s="263"/>
      <c r="BQL336" s="263"/>
      <c r="BQM336" s="263"/>
      <c r="BQN336" s="263"/>
      <c r="BQO336" s="263"/>
      <c r="BQP336" s="263"/>
      <c r="BQQ336" s="263"/>
      <c r="BQR336" s="263"/>
      <c r="BQS336" s="263"/>
      <c r="BQT336" s="263"/>
      <c r="BQU336" s="263"/>
      <c r="BQV336" s="263"/>
      <c r="BQW336" s="263"/>
      <c r="BQX336" s="263"/>
      <c r="BQY336" s="263"/>
      <c r="BQZ336" s="263"/>
      <c r="BRA336" s="263"/>
      <c r="BRB336" s="263"/>
      <c r="BRC336" s="263"/>
      <c r="BRD336" s="263"/>
      <c r="BRE336" s="263"/>
      <c r="BRF336" s="263"/>
      <c r="BRG336" s="263"/>
      <c r="BRH336" s="263"/>
      <c r="BRI336" s="263"/>
      <c r="BRJ336" s="263"/>
      <c r="BRK336" s="263"/>
      <c r="BRL336" s="263"/>
      <c r="BRM336" s="263"/>
      <c r="BRN336" s="263"/>
      <c r="BRO336" s="263"/>
      <c r="BRP336" s="263"/>
      <c r="BRQ336" s="263"/>
      <c r="BRR336" s="263"/>
      <c r="BRS336" s="263"/>
      <c r="BRT336" s="263"/>
      <c r="BRU336" s="263"/>
      <c r="BRV336" s="263"/>
      <c r="BRW336" s="263"/>
      <c r="BRX336" s="263"/>
      <c r="BRY336" s="263"/>
      <c r="BRZ336" s="263"/>
      <c r="BSA336" s="263"/>
      <c r="BSB336" s="263"/>
      <c r="BSC336" s="263"/>
      <c r="BSD336" s="263"/>
      <c r="BSE336" s="263"/>
      <c r="BSF336" s="263"/>
      <c r="BSG336" s="263"/>
      <c r="BSH336" s="263"/>
      <c r="BSI336" s="263"/>
      <c r="BSJ336" s="263"/>
      <c r="BSK336" s="263"/>
      <c r="BSL336" s="263"/>
      <c r="BSM336" s="263"/>
      <c r="BSN336" s="263"/>
      <c r="BSO336" s="263"/>
      <c r="BSP336" s="263"/>
      <c r="BSQ336" s="263"/>
      <c r="BSR336" s="263"/>
      <c r="BSS336" s="263"/>
      <c r="BST336" s="263"/>
      <c r="BSU336" s="263"/>
      <c r="BSV336" s="263"/>
      <c r="BSW336" s="263"/>
      <c r="BSX336" s="263"/>
      <c r="BSY336" s="263"/>
      <c r="BSZ336" s="263"/>
      <c r="BTA336" s="263"/>
      <c r="BTB336" s="263"/>
      <c r="BTC336" s="263"/>
      <c r="BTD336" s="263"/>
      <c r="BTE336" s="263"/>
      <c r="BTF336" s="263"/>
      <c r="BTG336" s="263"/>
      <c r="BTH336" s="263"/>
      <c r="BTI336" s="263"/>
      <c r="BTJ336" s="263"/>
      <c r="BTK336" s="263"/>
      <c r="BTL336" s="263"/>
      <c r="BTM336" s="263"/>
      <c r="BTN336" s="263"/>
      <c r="BTO336" s="263"/>
      <c r="BTP336" s="263"/>
      <c r="BTQ336" s="263"/>
      <c r="BTR336" s="263"/>
      <c r="BTS336" s="263"/>
      <c r="BTT336" s="263"/>
      <c r="BTU336" s="263"/>
      <c r="BTV336" s="263"/>
      <c r="BTW336" s="263"/>
      <c r="BTX336" s="263"/>
      <c r="BTY336" s="263"/>
      <c r="BTZ336" s="263"/>
      <c r="BUA336" s="263"/>
      <c r="BUB336" s="263"/>
      <c r="BUC336" s="263"/>
      <c r="BUD336" s="263"/>
      <c r="BUE336" s="263"/>
      <c r="BUF336" s="263"/>
      <c r="BUG336" s="263"/>
      <c r="BUH336" s="263"/>
      <c r="BUI336" s="263"/>
      <c r="BUJ336" s="263"/>
      <c r="BUK336" s="263"/>
      <c r="BUL336" s="263"/>
      <c r="BUM336" s="263"/>
      <c r="BUN336" s="263"/>
      <c r="BUO336" s="263"/>
      <c r="BUP336" s="263"/>
      <c r="BUQ336" s="263"/>
      <c r="BUR336" s="263"/>
      <c r="BUS336" s="263"/>
      <c r="BUT336" s="263"/>
      <c r="BUU336" s="263"/>
      <c r="BUV336" s="263"/>
      <c r="BUW336" s="263"/>
      <c r="BUX336" s="263"/>
      <c r="BUY336" s="263"/>
      <c r="BUZ336" s="263"/>
      <c r="BVA336" s="263"/>
      <c r="BVB336" s="263"/>
      <c r="BVC336" s="263"/>
      <c r="BVD336" s="263"/>
      <c r="BVE336" s="263"/>
      <c r="BVF336" s="263"/>
      <c r="BVG336" s="263"/>
      <c r="BVH336" s="263"/>
      <c r="BVI336" s="263"/>
      <c r="BVJ336" s="263"/>
      <c r="BVK336" s="263"/>
      <c r="BVL336" s="263"/>
      <c r="BVM336" s="263"/>
      <c r="BVN336" s="263"/>
      <c r="BVO336" s="263"/>
      <c r="BVP336" s="263"/>
      <c r="BVQ336" s="263"/>
      <c r="BVR336" s="263"/>
      <c r="BVS336" s="263"/>
      <c r="BVT336" s="263"/>
      <c r="BVU336" s="263"/>
      <c r="BVV336" s="263"/>
      <c r="BVW336" s="263"/>
      <c r="BVX336" s="263"/>
      <c r="BVY336" s="263"/>
      <c r="BVZ336" s="263"/>
      <c r="BWA336" s="263"/>
      <c r="BWB336" s="263"/>
      <c r="BWC336" s="263"/>
      <c r="BWD336" s="263"/>
      <c r="BWE336" s="263"/>
      <c r="BWF336" s="263"/>
      <c r="BWG336" s="263"/>
      <c r="BWH336" s="263"/>
      <c r="BWI336" s="263"/>
      <c r="BWJ336" s="263"/>
      <c r="BWK336" s="263"/>
      <c r="BWL336" s="263"/>
      <c r="BWM336" s="263"/>
      <c r="BWN336" s="263"/>
      <c r="BWO336" s="263"/>
      <c r="BWP336" s="263"/>
      <c r="BWQ336" s="263"/>
      <c r="BWR336" s="263"/>
      <c r="BWS336" s="263"/>
      <c r="BWT336" s="263"/>
      <c r="BWU336" s="263"/>
      <c r="BWV336" s="263"/>
      <c r="BWW336" s="263"/>
      <c r="BWX336" s="263"/>
      <c r="BWY336" s="263"/>
      <c r="BWZ336" s="263"/>
      <c r="BXA336" s="263"/>
      <c r="BXB336" s="263"/>
      <c r="BXC336" s="263"/>
      <c r="BXD336" s="263"/>
      <c r="BXE336" s="263"/>
      <c r="BXF336" s="263"/>
      <c r="BXG336" s="263"/>
      <c r="BXH336" s="263"/>
      <c r="BXI336" s="263"/>
      <c r="BXJ336" s="263"/>
      <c r="BXK336" s="263"/>
      <c r="BXL336" s="263"/>
      <c r="BXM336" s="263"/>
      <c r="BXN336" s="263"/>
      <c r="BXO336" s="263"/>
      <c r="BXP336" s="263"/>
      <c r="BXQ336" s="263"/>
      <c r="BXR336" s="263"/>
      <c r="BXS336" s="263"/>
      <c r="BXT336" s="263"/>
      <c r="BXU336" s="263"/>
      <c r="BXV336" s="263"/>
      <c r="BXW336" s="263"/>
      <c r="BXX336" s="263"/>
      <c r="BXY336" s="263"/>
      <c r="BXZ336" s="263"/>
      <c r="BYA336" s="263"/>
      <c r="BYB336" s="263"/>
      <c r="BYC336" s="263"/>
      <c r="BYD336" s="263"/>
      <c r="BYE336" s="263"/>
      <c r="BYF336" s="263"/>
      <c r="BYG336" s="263"/>
      <c r="BYH336" s="263"/>
      <c r="BYI336" s="263"/>
      <c r="BYJ336" s="263"/>
      <c r="BYK336" s="263"/>
      <c r="BYL336" s="263"/>
      <c r="BYM336" s="263"/>
      <c r="BYN336" s="263"/>
      <c r="BYO336" s="263"/>
      <c r="BYP336" s="263"/>
      <c r="BYQ336" s="263"/>
      <c r="BYR336" s="263"/>
      <c r="BYS336" s="263"/>
      <c r="BYT336" s="263"/>
      <c r="BYU336" s="263"/>
      <c r="BYV336" s="263"/>
      <c r="BYW336" s="263"/>
      <c r="BYX336" s="263"/>
      <c r="BYY336" s="263"/>
      <c r="BYZ336" s="263"/>
      <c r="BZA336" s="263"/>
      <c r="BZB336" s="263"/>
      <c r="BZC336" s="263"/>
      <c r="BZD336" s="263"/>
      <c r="BZE336" s="263"/>
      <c r="BZF336" s="263"/>
      <c r="BZG336" s="263"/>
      <c r="BZH336" s="263"/>
      <c r="BZI336" s="263"/>
      <c r="BZJ336" s="263"/>
      <c r="BZK336" s="263"/>
      <c r="BZL336" s="263"/>
      <c r="BZM336" s="263"/>
      <c r="BZN336" s="263"/>
      <c r="BZO336" s="263"/>
      <c r="BZP336" s="263"/>
      <c r="BZQ336" s="263"/>
      <c r="BZR336" s="263"/>
      <c r="BZS336" s="263"/>
      <c r="BZT336" s="263"/>
      <c r="BZU336" s="263"/>
      <c r="BZV336" s="263"/>
      <c r="BZW336" s="263"/>
      <c r="BZX336" s="263"/>
      <c r="BZY336" s="263"/>
      <c r="BZZ336" s="263"/>
      <c r="CAA336" s="263"/>
      <c r="CAB336" s="263"/>
      <c r="CAC336" s="263"/>
      <c r="CAD336" s="263"/>
      <c r="CAE336" s="263"/>
      <c r="CAF336" s="263"/>
      <c r="CAG336" s="263"/>
      <c r="CAH336" s="263"/>
      <c r="CAI336" s="263"/>
      <c r="CAJ336" s="263"/>
      <c r="CAK336" s="263"/>
      <c r="CAL336" s="263"/>
      <c r="CAM336" s="263"/>
      <c r="CAN336" s="263"/>
      <c r="CAO336" s="263"/>
      <c r="CAP336" s="263"/>
      <c r="CAQ336" s="263"/>
      <c r="CAR336" s="263"/>
      <c r="CAS336" s="263"/>
      <c r="CAT336" s="263"/>
      <c r="CAU336" s="263"/>
      <c r="CAV336" s="263"/>
      <c r="CAW336" s="263"/>
      <c r="CAX336" s="263"/>
      <c r="CAY336" s="263"/>
      <c r="CAZ336" s="263"/>
      <c r="CBA336" s="263"/>
      <c r="CBB336" s="263"/>
      <c r="CBC336" s="263"/>
      <c r="CBD336" s="263"/>
      <c r="CBE336" s="263"/>
      <c r="CBF336" s="263"/>
      <c r="CBG336" s="263"/>
      <c r="CBH336" s="263"/>
      <c r="CBI336" s="263"/>
      <c r="CBJ336" s="263"/>
      <c r="CBK336" s="263"/>
      <c r="CBL336" s="263"/>
      <c r="CBM336" s="263"/>
      <c r="CBN336" s="263"/>
      <c r="CBO336" s="263"/>
      <c r="CBP336" s="263"/>
      <c r="CBQ336" s="263"/>
      <c r="CBR336" s="263"/>
      <c r="CBS336" s="263"/>
      <c r="CBT336" s="263"/>
      <c r="CBU336" s="263"/>
      <c r="CBV336" s="263"/>
      <c r="CBW336" s="263"/>
      <c r="CBX336" s="263"/>
      <c r="CBY336" s="263"/>
      <c r="CBZ336" s="263"/>
      <c r="CCA336" s="263"/>
      <c r="CCB336" s="263"/>
      <c r="CCC336" s="263"/>
      <c r="CCD336" s="263"/>
      <c r="CCE336" s="263"/>
      <c r="CCF336" s="263"/>
      <c r="CCG336" s="263"/>
      <c r="CCH336" s="263"/>
      <c r="CCI336" s="263"/>
      <c r="CCJ336" s="263"/>
      <c r="CCK336" s="263"/>
      <c r="CCL336" s="263"/>
      <c r="CCM336" s="263"/>
      <c r="CCN336" s="263"/>
      <c r="CCO336" s="263"/>
      <c r="CCP336" s="263"/>
      <c r="CCQ336" s="263"/>
      <c r="CCR336" s="263"/>
      <c r="CCS336" s="263"/>
      <c r="CCT336" s="263"/>
      <c r="CCU336" s="263"/>
      <c r="CCV336" s="263"/>
      <c r="CCW336" s="263"/>
      <c r="CCX336" s="263"/>
      <c r="CCY336" s="263"/>
      <c r="CCZ336" s="263"/>
      <c r="CDA336" s="263"/>
      <c r="CDB336" s="263"/>
      <c r="CDC336" s="263"/>
      <c r="CDD336" s="263"/>
      <c r="CDE336" s="263"/>
      <c r="CDF336" s="263"/>
      <c r="CDG336" s="263"/>
      <c r="CDH336" s="263"/>
      <c r="CDI336" s="263"/>
      <c r="CDJ336" s="263"/>
      <c r="CDK336" s="263"/>
      <c r="CDL336" s="263"/>
      <c r="CDM336" s="263"/>
      <c r="CDN336" s="263"/>
      <c r="CDO336" s="263"/>
      <c r="CDP336" s="263"/>
      <c r="CDQ336" s="263"/>
      <c r="CDR336" s="263"/>
      <c r="CDS336" s="263"/>
      <c r="CDT336" s="263"/>
      <c r="CDU336" s="263"/>
      <c r="CDV336" s="263"/>
      <c r="CDW336" s="263"/>
      <c r="CDX336" s="263"/>
      <c r="CDY336" s="263"/>
      <c r="CDZ336" s="263"/>
      <c r="CEA336" s="263"/>
      <c r="CEB336" s="263"/>
      <c r="CEC336" s="263"/>
      <c r="CED336" s="263"/>
      <c r="CEE336" s="263"/>
      <c r="CEF336" s="263"/>
      <c r="CEG336" s="263"/>
      <c r="CEH336" s="263"/>
      <c r="CEI336" s="263"/>
      <c r="CEJ336" s="263"/>
      <c r="CEK336" s="263"/>
      <c r="CEL336" s="263"/>
      <c r="CEM336" s="263"/>
      <c r="CEN336" s="263"/>
      <c r="CEO336" s="263"/>
      <c r="CEP336" s="263"/>
      <c r="CEQ336" s="263"/>
      <c r="CER336" s="263"/>
      <c r="CES336" s="263"/>
      <c r="CET336" s="263"/>
      <c r="CEU336" s="263"/>
      <c r="CEV336" s="263"/>
      <c r="CEW336" s="263"/>
      <c r="CEX336" s="263"/>
      <c r="CEY336" s="263"/>
      <c r="CEZ336" s="263"/>
      <c r="CFA336" s="263"/>
      <c r="CFB336" s="263"/>
      <c r="CFC336" s="263"/>
      <c r="CFD336" s="263"/>
      <c r="CFE336" s="263"/>
      <c r="CFF336" s="263"/>
      <c r="CFG336" s="263"/>
      <c r="CFH336" s="263"/>
      <c r="CFI336" s="263"/>
      <c r="CFJ336" s="263"/>
      <c r="CFK336" s="263"/>
      <c r="CFL336" s="263"/>
      <c r="CFM336" s="263"/>
      <c r="CFN336" s="263"/>
      <c r="CFO336" s="263"/>
      <c r="CFP336" s="263"/>
      <c r="CFQ336" s="263"/>
      <c r="CFR336" s="263"/>
      <c r="CFS336" s="263"/>
      <c r="CFT336" s="263"/>
      <c r="CFU336" s="263"/>
      <c r="CFV336" s="263"/>
      <c r="CFW336" s="263"/>
      <c r="CFX336" s="263"/>
      <c r="CFY336" s="263"/>
      <c r="CFZ336" s="263"/>
      <c r="CGA336" s="263"/>
      <c r="CGB336" s="263"/>
      <c r="CGC336" s="263"/>
      <c r="CGD336" s="263"/>
      <c r="CGE336" s="263"/>
      <c r="CGF336" s="263"/>
      <c r="CGG336" s="263"/>
      <c r="CGH336" s="263"/>
      <c r="CGI336" s="263"/>
      <c r="CGJ336" s="263"/>
      <c r="CGK336" s="263"/>
      <c r="CGL336" s="263"/>
      <c r="CGM336" s="263"/>
      <c r="CGN336" s="263"/>
      <c r="CGO336" s="263"/>
      <c r="CGP336" s="263"/>
      <c r="CGQ336" s="263"/>
      <c r="CGR336" s="263"/>
      <c r="CGS336" s="263"/>
      <c r="CGT336" s="263"/>
      <c r="CGU336" s="263"/>
      <c r="CGV336" s="263"/>
      <c r="CGW336" s="263"/>
      <c r="CGX336" s="263"/>
      <c r="CGY336" s="263"/>
      <c r="CGZ336" s="263"/>
      <c r="CHA336" s="263"/>
      <c r="CHB336" s="263"/>
      <c r="CHC336" s="263"/>
      <c r="CHD336" s="263"/>
      <c r="CHE336" s="263"/>
      <c r="CHF336" s="263"/>
      <c r="CHG336" s="263"/>
      <c r="CHH336" s="263"/>
      <c r="CHI336" s="263"/>
      <c r="CHJ336" s="263"/>
      <c r="CHK336" s="263"/>
      <c r="CHL336" s="263"/>
      <c r="CHM336" s="263"/>
      <c r="CHN336" s="263"/>
      <c r="CHO336" s="263"/>
      <c r="CHP336" s="263"/>
      <c r="CHQ336" s="263"/>
      <c r="CHR336" s="263"/>
      <c r="CHS336" s="263"/>
      <c r="CHT336" s="263"/>
      <c r="CHU336" s="263"/>
      <c r="CHV336" s="263"/>
      <c r="CHW336" s="263"/>
      <c r="CHX336" s="263"/>
      <c r="CHY336" s="263"/>
      <c r="CHZ336" s="263"/>
      <c r="CIA336" s="263"/>
      <c r="CIB336" s="263"/>
      <c r="CIC336" s="263"/>
      <c r="CID336" s="263"/>
      <c r="CIE336" s="263"/>
      <c r="CIF336" s="263"/>
      <c r="CIG336" s="263"/>
      <c r="CIH336" s="263"/>
      <c r="CII336" s="263"/>
      <c r="CIJ336" s="263"/>
      <c r="CIK336" s="263"/>
      <c r="CIL336" s="263"/>
      <c r="CIM336" s="263"/>
      <c r="CIN336" s="263"/>
      <c r="CIO336" s="263"/>
      <c r="CIP336" s="263"/>
      <c r="CIQ336" s="263"/>
      <c r="CIR336" s="263"/>
      <c r="CIS336" s="263"/>
      <c r="CIT336" s="263"/>
      <c r="CIU336" s="263"/>
      <c r="CIV336" s="263"/>
      <c r="CIW336" s="263"/>
      <c r="CIX336" s="263"/>
      <c r="CIY336" s="263"/>
      <c r="CIZ336" s="263"/>
      <c r="CJA336" s="263"/>
      <c r="CJB336" s="263"/>
      <c r="CJC336" s="263"/>
      <c r="CJD336" s="263"/>
      <c r="CJE336" s="263"/>
      <c r="CJF336" s="263"/>
      <c r="CJG336" s="263"/>
      <c r="CJH336" s="263"/>
      <c r="CJI336" s="263"/>
      <c r="CJJ336" s="263"/>
      <c r="CJK336" s="263"/>
      <c r="CJL336" s="263"/>
      <c r="CJM336" s="263"/>
      <c r="CJN336" s="263"/>
      <c r="CJO336" s="263"/>
      <c r="CJP336" s="263"/>
      <c r="CJQ336" s="263"/>
      <c r="CJR336" s="263"/>
      <c r="CJS336" s="263"/>
      <c r="CJT336" s="263"/>
      <c r="CJU336" s="263"/>
      <c r="CJV336" s="263"/>
      <c r="CJW336" s="263"/>
      <c r="CJX336" s="263"/>
      <c r="CJY336" s="263"/>
      <c r="CJZ336" s="263"/>
      <c r="CKA336" s="263"/>
      <c r="CKB336" s="263"/>
      <c r="CKC336" s="263"/>
      <c r="CKD336" s="263"/>
      <c r="CKE336" s="263"/>
      <c r="CKF336" s="263"/>
      <c r="CKG336" s="263"/>
      <c r="CKH336" s="263"/>
      <c r="CKI336" s="263"/>
      <c r="CKJ336" s="263"/>
      <c r="CKK336" s="263"/>
      <c r="CKL336" s="263"/>
      <c r="CKM336" s="263"/>
      <c r="CKN336" s="263"/>
      <c r="CKO336" s="263"/>
      <c r="CKP336" s="263"/>
      <c r="CKQ336" s="263"/>
      <c r="CKR336" s="263"/>
      <c r="CKS336" s="263"/>
      <c r="CKT336" s="263"/>
      <c r="CKU336" s="263"/>
      <c r="CKV336" s="263"/>
      <c r="CKW336" s="263"/>
      <c r="CKX336" s="263"/>
      <c r="CKY336" s="263"/>
      <c r="CKZ336" s="263"/>
      <c r="CLA336" s="263"/>
      <c r="CLB336" s="263"/>
      <c r="CLC336" s="263"/>
      <c r="CLD336" s="263"/>
      <c r="CLE336" s="263"/>
      <c r="CLF336" s="263"/>
      <c r="CLG336" s="263"/>
      <c r="CLH336" s="263"/>
      <c r="CLI336" s="263"/>
      <c r="CLJ336" s="263"/>
      <c r="CLK336" s="263"/>
      <c r="CLL336" s="263"/>
      <c r="CLM336" s="263"/>
      <c r="CLN336" s="263"/>
      <c r="CLO336" s="263"/>
      <c r="CLP336" s="263"/>
      <c r="CLQ336" s="263"/>
      <c r="CLR336" s="263"/>
      <c r="CLS336" s="263"/>
      <c r="CLT336" s="263"/>
      <c r="CLU336" s="263"/>
      <c r="CLV336" s="263"/>
      <c r="CLW336" s="263"/>
      <c r="CLX336" s="263"/>
      <c r="CLY336" s="263"/>
      <c r="CLZ336" s="263"/>
      <c r="CMA336" s="263"/>
      <c r="CMB336" s="263"/>
      <c r="CMC336" s="263"/>
      <c r="CMD336" s="263"/>
      <c r="CME336" s="263"/>
      <c r="CMF336" s="263"/>
      <c r="CMG336" s="263"/>
      <c r="CMH336" s="263"/>
      <c r="CMI336" s="263"/>
      <c r="CMJ336" s="263"/>
      <c r="CMK336" s="263"/>
      <c r="CML336" s="263"/>
      <c r="CMM336" s="263"/>
      <c r="CMN336" s="263"/>
      <c r="CMO336" s="263"/>
      <c r="CMP336" s="263"/>
      <c r="CMQ336" s="263"/>
      <c r="CMR336" s="263"/>
      <c r="CMS336" s="263"/>
      <c r="CMT336" s="263"/>
      <c r="CMU336" s="263"/>
      <c r="CMV336" s="263"/>
      <c r="CMW336" s="263"/>
      <c r="CMX336" s="263"/>
      <c r="CMY336" s="263"/>
      <c r="CMZ336" s="263"/>
      <c r="CNA336" s="263"/>
      <c r="CNB336" s="263"/>
      <c r="CNC336" s="263"/>
      <c r="CND336" s="263"/>
      <c r="CNE336" s="263"/>
      <c r="CNF336" s="263"/>
      <c r="CNG336" s="263"/>
      <c r="CNH336" s="263"/>
      <c r="CNI336" s="263"/>
      <c r="CNJ336" s="263"/>
      <c r="CNK336" s="263"/>
      <c r="CNL336" s="263"/>
      <c r="CNM336" s="263"/>
      <c r="CNN336" s="263"/>
      <c r="CNO336" s="263"/>
      <c r="CNP336" s="263"/>
      <c r="CNQ336" s="263"/>
      <c r="CNR336" s="263"/>
      <c r="CNS336" s="263"/>
      <c r="CNT336" s="263"/>
      <c r="CNU336" s="263"/>
      <c r="CNV336" s="263"/>
      <c r="CNW336" s="263"/>
      <c r="CNX336" s="263"/>
      <c r="CNY336" s="263"/>
      <c r="CNZ336" s="263"/>
      <c r="COA336" s="263"/>
      <c r="COB336" s="263"/>
      <c r="COC336" s="263"/>
      <c r="COD336" s="263"/>
      <c r="COE336" s="263"/>
      <c r="COF336" s="263"/>
      <c r="COG336" s="263"/>
      <c r="COH336" s="263"/>
      <c r="COI336" s="263"/>
      <c r="COJ336" s="263"/>
      <c r="COK336" s="263"/>
      <c r="COL336" s="263"/>
      <c r="COM336" s="263"/>
      <c r="CON336" s="263"/>
      <c r="COO336" s="263"/>
      <c r="COP336" s="263"/>
      <c r="COQ336" s="263"/>
      <c r="COR336" s="263"/>
      <c r="COS336" s="263"/>
      <c r="COT336" s="263"/>
      <c r="COU336" s="263"/>
      <c r="COV336" s="263"/>
      <c r="COW336" s="263"/>
      <c r="COX336" s="263"/>
      <c r="COY336" s="263"/>
      <c r="COZ336" s="263"/>
      <c r="CPA336" s="263"/>
      <c r="CPB336" s="263"/>
      <c r="CPC336" s="263"/>
      <c r="CPD336" s="263"/>
      <c r="CPE336" s="263"/>
      <c r="CPF336" s="263"/>
      <c r="CPG336" s="263"/>
      <c r="CPH336" s="263"/>
      <c r="CPI336" s="263"/>
      <c r="CPJ336" s="263"/>
      <c r="CPK336" s="263"/>
      <c r="CPL336" s="263"/>
      <c r="CPM336" s="263"/>
      <c r="CPN336" s="263"/>
      <c r="CPO336" s="263"/>
      <c r="CPP336" s="263"/>
      <c r="CPQ336" s="263"/>
      <c r="CPR336" s="263"/>
      <c r="CPS336" s="263"/>
      <c r="CPT336" s="263"/>
      <c r="CPU336" s="263"/>
      <c r="CPV336" s="263"/>
      <c r="CPW336" s="263"/>
      <c r="CPX336" s="263"/>
      <c r="CPY336" s="263"/>
      <c r="CPZ336" s="263"/>
      <c r="CQA336" s="263"/>
      <c r="CQB336" s="263"/>
      <c r="CQC336" s="263"/>
      <c r="CQD336" s="263"/>
      <c r="CQE336" s="263"/>
      <c r="CQF336" s="263"/>
      <c r="CQG336" s="263"/>
      <c r="CQH336" s="263"/>
      <c r="CQI336" s="263"/>
      <c r="CQJ336" s="263"/>
      <c r="CQK336" s="263"/>
      <c r="CQL336" s="263"/>
      <c r="CQM336" s="263"/>
      <c r="CQN336" s="263"/>
      <c r="CQO336" s="263"/>
      <c r="CQP336" s="263"/>
      <c r="CQQ336" s="263"/>
      <c r="CQR336" s="263"/>
      <c r="CQS336" s="263"/>
      <c r="CQT336" s="263"/>
      <c r="CQU336" s="263"/>
      <c r="CQV336" s="263"/>
      <c r="CQW336" s="263"/>
      <c r="CQX336" s="263"/>
      <c r="CQY336" s="263"/>
      <c r="CQZ336" s="263"/>
      <c r="CRA336" s="263"/>
      <c r="CRB336" s="263"/>
      <c r="CRC336" s="263"/>
      <c r="CRD336" s="263"/>
      <c r="CRE336" s="263"/>
      <c r="CRF336" s="263"/>
      <c r="CRG336" s="263"/>
      <c r="CRH336" s="263"/>
      <c r="CRI336" s="263"/>
      <c r="CRJ336" s="263"/>
      <c r="CRK336" s="263"/>
      <c r="CRL336" s="263"/>
      <c r="CRM336" s="263"/>
      <c r="CRN336" s="263"/>
      <c r="CRO336" s="263"/>
      <c r="CRP336" s="263"/>
      <c r="CRQ336" s="263"/>
      <c r="CRR336" s="263"/>
      <c r="CRS336" s="263"/>
      <c r="CRT336" s="263"/>
      <c r="CRU336" s="263"/>
      <c r="CRV336" s="263"/>
      <c r="CRW336" s="263"/>
      <c r="CRX336" s="263"/>
      <c r="CRY336" s="263"/>
      <c r="CRZ336" s="263"/>
      <c r="CSA336" s="263"/>
      <c r="CSB336" s="263"/>
      <c r="CSC336" s="263"/>
      <c r="CSD336" s="263"/>
      <c r="CSE336" s="263"/>
      <c r="CSF336" s="263"/>
      <c r="CSG336" s="263"/>
      <c r="CSH336" s="263"/>
      <c r="CSI336" s="263"/>
      <c r="CSJ336" s="263"/>
      <c r="CSK336" s="263"/>
      <c r="CSL336" s="263"/>
      <c r="CSM336" s="263"/>
      <c r="CSN336" s="263"/>
      <c r="CSO336" s="263"/>
      <c r="CSP336" s="263"/>
      <c r="CSQ336" s="263"/>
      <c r="CSR336" s="263"/>
      <c r="CSS336" s="263"/>
      <c r="CST336" s="263"/>
      <c r="CSU336" s="263"/>
      <c r="CSV336" s="263"/>
      <c r="CSW336" s="263"/>
      <c r="CSX336" s="263"/>
      <c r="CSY336" s="263"/>
      <c r="CSZ336" s="263"/>
      <c r="CTA336" s="263"/>
      <c r="CTB336" s="263"/>
      <c r="CTC336" s="263"/>
      <c r="CTD336" s="263"/>
      <c r="CTE336" s="263"/>
      <c r="CTF336" s="263"/>
      <c r="CTG336" s="263"/>
      <c r="CTH336" s="263"/>
      <c r="CTI336" s="263"/>
      <c r="CTJ336" s="263"/>
      <c r="CTK336" s="263"/>
      <c r="CTL336" s="263"/>
      <c r="CTM336" s="263"/>
      <c r="CTN336" s="263"/>
      <c r="CTO336" s="263"/>
      <c r="CTP336" s="263"/>
      <c r="CTQ336" s="263"/>
      <c r="CTR336" s="263"/>
      <c r="CTS336" s="263"/>
      <c r="CTT336" s="263"/>
      <c r="CTU336" s="263"/>
      <c r="CTV336" s="263"/>
      <c r="CTW336" s="263"/>
      <c r="CTX336" s="263"/>
      <c r="CTY336" s="263"/>
      <c r="CTZ336" s="263"/>
      <c r="CUA336" s="263"/>
      <c r="CUB336" s="263"/>
      <c r="CUC336" s="263"/>
      <c r="CUD336" s="263"/>
      <c r="CUE336" s="263"/>
      <c r="CUF336" s="263"/>
      <c r="CUG336" s="263"/>
      <c r="CUH336" s="263"/>
      <c r="CUI336" s="263"/>
      <c r="CUJ336" s="263"/>
      <c r="CUK336" s="263"/>
      <c r="CUL336" s="263"/>
      <c r="CUM336" s="263"/>
      <c r="CUN336" s="263"/>
      <c r="CUO336" s="263"/>
      <c r="CUP336" s="263"/>
      <c r="CUQ336" s="263"/>
      <c r="CUR336" s="263"/>
      <c r="CUS336" s="263"/>
      <c r="CUT336" s="263"/>
      <c r="CUU336" s="263"/>
      <c r="CUV336" s="263"/>
      <c r="CUW336" s="263"/>
      <c r="CUX336" s="263"/>
      <c r="CUY336" s="263"/>
      <c r="CUZ336" s="263"/>
      <c r="CVA336" s="263"/>
      <c r="CVB336" s="263"/>
      <c r="CVC336" s="263"/>
      <c r="CVD336" s="263"/>
      <c r="CVE336" s="263"/>
      <c r="CVF336" s="263"/>
      <c r="CVG336" s="263"/>
      <c r="CVH336" s="263"/>
      <c r="CVI336" s="263"/>
      <c r="CVJ336" s="263"/>
      <c r="CVK336" s="263"/>
      <c r="CVL336" s="263"/>
      <c r="CVM336" s="263"/>
      <c r="CVN336" s="263"/>
      <c r="CVO336" s="263"/>
      <c r="CVP336" s="263"/>
      <c r="CVQ336" s="263"/>
      <c r="CVR336" s="263"/>
      <c r="CVS336" s="263"/>
      <c r="CVT336" s="263"/>
      <c r="CVU336" s="263"/>
      <c r="CVV336" s="263"/>
      <c r="CVW336" s="263"/>
      <c r="CVX336" s="263"/>
      <c r="CVY336" s="263"/>
      <c r="CVZ336" s="263"/>
      <c r="CWA336" s="263"/>
      <c r="CWB336" s="263"/>
      <c r="CWC336" s="263"/>
      <c r="CWD336" s="263"/>
      <c r="CWE336" s="263"/>
      <c r="CWF336" s="263"/>
      <c r="CWG336" s="263"/>
      <c r="CWH336" s="263"/>
      <c r="CWI336" s="263"/>
      <c r="CWJ336" s="263"/>
      <c r="CWK336" s="263"/>
      <c r="CWL336" s="263"/>
      <c r="CWM336" s="263"/>
      <c r="CWN336" s="263"/>
      <c r="CWO336" s="263"/>
      <c r="CWP336" s="263"/>
      <c r="CWQ336" s="263"/>
      <c r="CWR336" s="263"/>
      <c r="CWS336" s="263"/>
      <c r="CWT336" s="263"/>
      <c r="CWU336" s="263"/>
      <c r="CWV336" s="263"/>
      <c r="CWW336" s="263"/>
      <c r="CWX336" s="263"/>
      <c r="CWY336" s="263"/>
      <c r="CWZ336" s="263"/>
      <c r="CXA336" s="263"/>
      <c r="CXB336" s="263"/>
      <c r="CXC336" s="263"/>
      <c r="CXD336" s="263"/>
      <c r="CXE336" s="263"/>
      <c r="CXF336" s="263"/>
      <c r="CXG336" s="263"/>
      <c r="CXH336" s="263"/>
      <c r="CXI336" s="263"/>
      <c r="CXJ336" s="263"/>
      <c r="CXK336" s="263"/>
      <c r="CXL336" s="263"/>
      <c r="CXM336" s="263"/>
      <c r="CXN336" s="263"/>
      <c r="CXO336" s="263"/>
      <c r="CXP336" s="263"/>
      <c r="CXQ336" s="263"/>
      <c r="CXR336" s="263"/>
      <c r="CXS336" s="263"/>
      <c r="CXT336" s="263"/>
      <c r="CXU336" s="263"/>
      <c r="CXV336" s="263"/>
      <c r="CXW336" s="263"/>
      <c r="CXX336" s="263"/>
      <c r="CXY336" s="263"/>
      <c r="CXZ336" s="263"/>
      <c r="CYA336" s="263"/>
      <c r="CYB336" s="263"/>
      <c r="CYC336" s="263"/>
      <c r="CYD336" s="263"/>
      <c r="CYE336" s="263"/>
      <c r="CYF336" s="263"/>
      <c r="CYG336" s="263"/>
      <c r="CYH336" s="263"/>
      <c r="CYI336" s="263"/>
      <c r="CYJ336" s="263"/>
      <c r="CYK336" s="263"/>
      <c r="CYL336" s="263"/>
      <c r="CYM336" s="263"/>
      <c r="CYN336" s="263"/>
      <c r="CYO336" s="263"/>
      <c r="CYP336" s="263"/>
      <c r="CYQ336" s="263"/>
      <c r="CYR336" s="263"/>
      <c r="CYS336" s="263"/>
      <c r="CYT336" s="263"/>
      <c r="CYU336" s="263"/>
      <c r="CYV336" s="263"/>
      <c r="CYW336" s="263"/>
      <c r="CYX336" s="263"/>
      <c r="CYY336" s="263"/>
      <c r="CYZ336" s="263"/>
      <c r="CZA336" s="263"/>
      <c r="CZB336" s="263"/>
      <c r="CZC336" s="263"/>
      <c r="CZD336" s="263"/>
      <c r="CZE336" s="263"/>
      <c r="CZF336" s="263"/>
      <c r="CZG336" s="263"/>
      <c r="CZH336" s="263"/>
      <c r="CZI336" s="263"/>
      <c r="CZJ336" s="263"/>
      <c r="CZK336" s="263"/>
      <c r="CZL336" s="263"/>
      <c r="CZM336" s="263"/>
      <c r="CZN336" s="263"/>
      <c r="CZO336" s="263"/>
      <c r="CZP336" s="263"/>
      <c r="CZQ336" s="263"/>
      <c r="CZR336" s="263"/>
      <c r="CZS336" s="263"/>
      <c r="CZT336" s="263"/>
      <c r="CZU336" s="263"/>
      <c r="CZV336" s="263"/>
      <c r="CZW336" s="263"/>
      <c r="CZX336" s="263"/>
      <c r="CZY336" s="263"/>
      <c r="CZZ336" s="263"/>
      <c r="DAA336" s="263"/>
      <c r="DAB336" s="263"/>
      <c r="DAC336" s="263"/>
      <c r="DAD336" s="263"/>
      <c r="DAE336" s="263"/>
      <c r="DAF336" s="263"/>
      <c r="DAG336" s="263"/>
      <c r="DAH336" s="263"/>
      <c r="DAI336" s="263"/>
      <c r="DAJ336" s="263"/>
      <c r="DAK336" s="263"/>
      <c r="DAL336" s="263"/>
      <c r="DAM336" s="263"/>
      <c r="DAN336" s="263"/>
      <c r="DAO336" s="263"/>
      <c r="DAP336" s="263"/>
      <c r="DAQ336" s="263"/>
      <c r="DAR336" s="263"/>
      <c r="DAS336" s="263"/>
      <c r="DAT336" s="263"/>
      <c r="DAU336" s="263"/>
      <c r="DAV336" s="263"/>
      <c r="DAW336" s="263"/>
      <c r="DAX336" s="263"/>
      <c r="DAY336" s="263"/>
      <c r="DAZ336" s="263"/>
      <c r="DBA336" s="263"/>
      <c r="DBB336" s="263"/>
      <c r="DBC336" s="263"/>
      <c r="DBD336" s="263"/>
      <c r="DBE336" s="263"/>
      <c r="DBF336" s="263"/>
      <c r="DBG336" s="263"/>
      <c r="DBH336" s="263"/>
      <c r="DBI336" s="263"/>
      <c r="DBJ336" s="263"/>
      <c r="DBK336" s="263"/>
      <c r="DBL336" s="263"/>
      <c r="DBM336" s="263"/>
      <c r="DBN336" s="263"/>
      <c r="DBO336" s="263"/>
      <c r="DBP336" s="263"/>
      <c r="DBQ336" s="263"/>
      <c r="DBR336" s="263"/>
      <c r="DBS336" s="263"/>
      <c r="DBT336" s="263"/>
      <c r="DBU336" s="263"/>
      <c r="DBV336" s="263"/>
      <c r="DBW336" s="263"/>
      <c r="DBX336" s="263"/>
      <c r="DBY336" s="263"/>
      <c r="DBZ336" s="263"/>
      <c r="DCA336" s="263"/>
      <c r="DCB336" s="263"/>
      <c r="DCC336" s="263"/>
      <c r="DCD336" s="263"/>
      <c r="DCE336" s="263"/>
      <c r="DCF336" s="263"/>
      <c r="DCG336" s="263"/>
      <c r="DCH336" s="263"/>
      <c r="DCI336" s="263"/>
      <c r="DCJ336" s="263"/>
      <c r="DCK336" s="263"/>
      <c r="DCL336" s="263"/>
      <c r="DCM336" s="263"/>
      <c r="DCN336" s="263"/>
      <c r="DCO336" s="263"/>
      <c r="DCP336" s="263"/>
      <c r="DCQ336" s="263"/>
      <c r="DCR336" s="263"/>
      <c r="DCS336" s="263"/>
      <c r="DCT336" s="263"/>
      <c r="DCU336" s="263"/>
      <c r="DCV336" s="263"/>
      <c r="DCW336" s="263"/>
      <c r="DCX336" s="263"/>
      <c r="DCY336" s="263"/>
      <c r="DCZ336" s="263"/>
      <c r="DDA336" s="263"/>
      <c r="DDB336" s="263"/>
      <c r="DDC336" s="263"/>
      <c r="DDD336" s="263"/>
      <c r="DDE336" s="263"/>
      <c r="DDF336" s="263"/>
      <c r="DDG336" s="263"/>
      <c r="DDH336" s="263"/>
      <c r="DDI336" s="263"/>
      <c r="DDJ336" s="263"/>
      <c r="DDK336" s="263"/>
      <c r="DDL336" s="263"/>
      <c r="DDM336" s="263"/>
      <c r="DDN336" s="263"/>
      <c r="DDO336" s="263"/>
      <c r="DDP336" s="263"/>
      <c r="DDQ336" s="263"/>
      <c r="DDR336" s="263"/>
      <c r="DDS336" s="263"/>
      <c r="DDT336" s="263"/>
      <c r="DDU336" s="263"/>
      <c r="DDV336" s="263"/>
      <c r="DDW336" s="263"/>
      <c r="DDX336" s="263"/>
      <c r="DDY336" s="263"/>
      <c r="DDZ336" s="263"/>
      <c r="DEA336" s="263"/>
      <c r="DEB336" s="263"/>
      <c r="DEC336" s="263"/>
      <c r="DED336" s="263"/>
      <c r="DEE336" s="263"/>
      <c r="DEF336" s="263"/>
      <c r="DEG336" s="263"/>
      <c r="DEH336" s="263"/>
      <c r="DEI336" s="263"/>
      <c r="DEJ336" s="263"/>
      <c r="DEK336" s="263"/>
      <c r="DEL336" s="263"/>
      <c r="DEM336" s="263"/>
      <c r="DEN336" s="263"/>
      <c r="DEO336" s="263"/>
      <c r="DEP336" s="263"/>
      <c r="DEQ336" s="263"/>
      <c r="DER336" s="263"/>
      <c r="DES336" s="263"/>
      <c r="DET336" s="263"/>
      <c r="DEU336" s="263"/>
      <c r="DEV336" s="263"/>
      <c r="DEW336" s="263"/>
      <c r="DEX336" s="263"/>
      <c r="DEY336" s="263"/>
      <c r="DEZ336" s="263"/>
      <c r="DFA336" s="263"/>
      <c r="DFB336" s="263"/>
      <c r="DFC336" s="263"/>
      <c r="DFD336" s="263"/>
      <c r="DFE336" s="263"/>
      <c r="DFF336" s="263"/>
      <c r="DFG336" s="263"/>
      <c r="DFH336" s="263"/>
      <c r="DFI336" s="263"/>
      <c r="DFJ336" s="263"/>
      <c r="DFK336" s="263"/>
      <c r="DFL336" s="263"/>
      <c r="DFM336" s="263"/>
      <c r="DFN336" s="263"/>
      <c r="DFO336" s="263"/>
      <c r="DFP336" s="263"/>
      <c r="DFQ336" s="263"/>
      <c r="DFR336" s="263"/>
      <c r="DFS336" s="263"/>
      <c r="DFT336" s="263"/>
      <c r="DFU336" s="263"/>
      <c r="DFV336" s="263"/>
      <c r="DFW336" s="263"/>
      <c r="DFX336" s="263"/>
      <c r="DFY336" s="263"/>
      <c r="DFZ336" s="263"/>
      <c r="DGA336" s="263"/>
      <c r="DGB336" s="263"/>
      <c r="DGC336" s="263"/>
      <c r="DGD336" s="263"/>
      <c r="DGE336" s="263"/>
      <c r="DGF336" s="263"/>
      <c r="DGG336" s="263"/>
      <c r="DGH336" s="263"/>
      <c r="DGI336" s="263"/>
      <c r="DGJ336" s="263"/>
      <c r="DGK336" s="263"/>
      <c r="DGL336" s="263"/>
      <c r="DGM336" s="263"/>
      <c r="DGN336" s="263"/>
      <c r="DGO336" s="263"/>
      <c r="DGP336" s="263"/>
      <c r="DGQ336" s="263"/>
      <c r="DGR336" s="263"/>
      <c r="DGS336" s="263"/>
      <c r="DGT336" s="263"/>
      <c r="DGU336" s="263"/>
      <c r="DGV336" s="263"/>
      <c r="DGW336" s="263"/>
      <c r="DGX336" s="263"/>
      <c r="DGY336" s="263"/>
      <c r="DGZ336" s="263"/>
      <c r="DHA336" s="263"/>
      <c r="DHB336" s="263"/>
      <c r="DHC336" s="263"/>
      <c r="DHD336" s="263"/>
      <c r="DHE336" s="263"/>
      <c r="DHF336" s="263"/>
      <c r="DHG336" s="263"/>
      <c r="DHH336" s="263"/>
      <c r="DHI336" s="263"/>
      <c r="DHJ336" s="263"/>
      <c r="DHK336" s="263"/>
      <c r="DHL336" s="263"/>
      <c r="DHM336" s="263"/>
      <c r="DHN336" s="263"/>
      <c r="DHO336" s="263"/>
      <c r="DHP336" s="263"/>
      <c r="DHQ336" s="263"/>
      <c r="DHR336" s="263"/>
      <c r="DHS336" s="263"/>
      <c r="DHT336" s="263"/>
      <c r="DHU336" s="263"/>
      <c r="DHV336" s="263"/>
      <c r="DHW336" s="263"/>
      <c r="DHX336" s="263"/>
      <c r="DHY336" s="263"/>
      <c r="DHZ336" s="263"/>
      <c r="DIA336" s="263"/>
      <c r="DIB336" s="263"/>
      <c r="DIC336" s="263"/>
      <c r="DID336" s="263"/>
      <c r="DIE336" s="263"/>
      <c r="DIF336" s="263"/>
      <c r="DIG336" s="263"/>
      <c r="DIH336" s="263"/>
      <c r="DII336" s="263"/>
      <c r="DIJ336" s="263"/>
      <c r="DIK336" s="263"/>
      <c r="DIL336" s="263"/>
      <c r="DIM336" s="263"/>
      <c r="DIN336" s="263"/>
      <c r="DIO336" s="263"/>
      <c r="DIP336" s="263"/>
      <c r="DIQ336" s="263"/>
      <c r="DIR336" s="263"/>
      <c r="DIS336" s="263"/>
      <c r="DIT336" s="263"/>
      <c r="DIU336" s="263"/>
      <c r="DIV336" s="263"/>
      <c r="DIW336" s="263"/>
      <c r="DIX336" s="263"/>
      <c r="DIY336" s="263"/>
      <c r="DIZ336" s="263"/>
      <c r="DJA336" s="263"/>
      <c r="DJB336" s="263"/>
      <c r="DJC336" s="263"/>
      <c r="DJD336" s="263"/>
      <c r="DJE336" s="263"/>
      <c r="DJF336" s="263"/>
      <c r="DJG336" s="263"/>
      <c r="DJH336" s="263"/>
      <c r="DJI336" s="263"/>
      <c r="DJJ336" s="263"/>
      <c r="DJK336" s="263"/>
      <c r="DJL336" s="263"/>
      <c r="DJM336" s="263"/>
      <c r="DJN336" s="263"/>
      <c r="DJO336" s="263"/>
      <c r="DJP336" s="263"/>
      <c r="DJQ336" s="263"/>
      <c r="DJR336" s="263"/>
      <c r="DJS336" s="263"/>
      <c r="DJT336" s="263"/>
      <c r="DJU336" s="263"/>
      <c r="DJV336" s="263"/>
      <c r="DJW336" s="263"/>
      <c r="DJX336" s="263"/>
      <c r="DJY336" s="263"/>
      <c r="DJZ336" s="263"/>
      <c r="DKA336" s="263"/>
      <c r="DKB336" s="263"/>
      <c r="DKC336" s="263"/>
      <c r="DKD336" s="263"/>
      <c r="DKE336" s="263"/>
      <c r="DKF336" s="263"/>
      <c r="DKG336" s="263"/>
      <c r="DKH336" s="263"/>
      <c r="DKI336" s="263"/>
      <c r="DKJ336" s="263"/>
      <c r="DKK336" s="263"/>
      <c r="DKL336" s="263"/>
      <c r="DKM336" s="263"/>
      <c r="DKN336" s="263"/>
      <c r="DKO336" s="263"/>
      <c r="DKP336" s="263"/>
      <c r="DKQ336" s="263"/>
      <c r="DKR336" s="263"/>
      <c r="DKS336" s="263"/>
      <c r="DKT336" s="263"/>
      <c r="DKU336" s="263"/>
      <c r="DKV336" s="263"/>
      <c r="DKW336" s="263"/>
      <c r="DKX336" s="263"/>
      <c r="DKY336" s="263"/>
      <c r="DKZ336" s="263"/>
      <c r="DLA336" s="263"/>
      <c r="DLB336" s="263"/>
      <c r="DLC336" s="263"/>
      <c r="DLD336" s="263"/>
      <c r="DLE336" s="263"/>
      <c r="DLF336" s="263"/>
      <c r="DLG336" s="263"/>
      <c r="DLH336" s="263"/>
      <c r="DLI336" s="263"/>
      <c r="DLJ336" s="263"/>
      <c r="DLK336" s="263"/>
      <c r="DLL336" s="263"/>
      <c r="DLM336" s="263"/>
      <c r="DLN336" s="263"/>
      <c r="DLO336" s="263"/>
      <c r="DLP336" s="263"/>
      <c r="DLQ336" s="263"/>
      <c r="DLR336" s="263"/>
      <c r="DLS336" s="263"/>
      <c r="DLT336" s="263"/>
      <c r="DLU336" s="263"/>
      <c r="DLV336" s="263"/>
      <c r="DLW336" s="263"/>
      <c r="DLX336" s="263"/>
      <c r="DLY336" s="263"/>
      <c r="DLZ336" s="263"/>
      <c r="DMA336" s="263"/>
      <c r="DMB336" s="263"/>
      <c r="DMC336" s="263"/>
      <c r="DMD336" s="263"/>
      <c r="DME336" s="263"/>
      <c r="DMF336" s="263"/>
      <c r="DMG336" s="263"/>
      <c r="DMH336" s="263"/>
      <c r="DMI336" s="263"/>
      <c r="DMJ336" s="263"/>
      <c r="DMK336" s="263"/>
      <c r="DML336" s="263"/>
      <c r="DMM336" s="263"/>
      <c r="DMN336" s="263"/>
      <c r="DMO336" s="263"/>
      <c r="DMP336" s="263"/>
      <c r="DMQ336" s="263"/>
      <c r="DMR336" s="263"/>
      <c r="DMS336" s="263"/>
      <c r="DMT336" s="263"/>
      <c r="DMU336" s="263"/>
      <c r="DMV336" s="263"/>
      <c r="DMW336" s="263"/>
      <c r="DMX336" s="263"/>
      <c r="DMY336" s="263"/>
      <c r="DMZ336" s="263"/>
      <c r="DNA336" s="263"/>
      <c r="DNB336" s="263"/>
      <c r="DNC336" s="263"/>
      <c r="DND336" s="263"/>
      <c r="DNE336" s="263"/>
      <c r="DNF336" s="263"/>
      <c r="DNG336" s="263"/>
      <c r="DNH336" s="263"/>
      <c r="DNI336" s="263"/>
      <c r="DNJ336" s="263"/>
      <c r="DNK336" s="263"/>
      <c r="DNL336" s="263"/>
      <c r="DNM336" s="263"/>
      <c r="DNN336" s="263"/>
      <c r="DNO336" s="263"/>
      <c r="DNP336" s="263"/>
      <c r="DNQ336" s="263"/>
      <c r="DNR336" s="263"/>
      <c r="DNS336" s="263"/>
      <c r="DNT336" s="263"/>
      <c r="DNU336" s="263"/>
      <c r="DNV336" s="263"/>
      <c r="DNW336" s="263"/>
      <c r="DNX336" s="263"/>
      <c r="DNY336" s="263"/>
      <c r="DNZ336" s="263"/>
      <c r="DOA336" s="263"/>
      <c r="DOB336" s="263"/>
      <c r="DOC336" s="263"/>
      <c r="DOD336" s="263"/>
      <c r="DOE336" s="263"/>
      <c r="DOF336" s="263"/>
      <c r="DOG336" s="263"/>
      <c r="DOH336" s="263"/>
      <c r="DOI336" s="263"/>
      <c r="DOJ336" s="263"/>
      <c r="DOK336" s="263"/>
      <c r="DOL336" s="263"/>
      <c r="DOM336" s="263"/>
      <c r="DON336" s="263"/>
      <c r="DOO336" s="263"/>
      <c r="DOP336" s="263"/>
      <c r="DOQ336" s="263"/>
      <c r="DOR336" s="263"/>
      <c r="DOS336" s="263"/>
      <c r="DOT336" s="263"/>
      <c r="DOU336" s="263"/>
      <c r="DOV336" s="263"/>
      <c r="DOW336" s="263"/>
      <c r="DOX336" s="263"/>
      <c r="DOY336" s="263"/>
      <c r="DOZ336" s="263"/>
      <c r="DPA336" s="263"/>
      <c r="DPB336" s="263"/>
      <c r="DPC336" s="263"/>
      <c r="DPD336" s="263"/>
      <c r="DPE336" s="263"/>
      <c r="DPF336" s="263"/>
      <c r="DPG336" s="263"/>
      <c r="DPH336" s="263"/>
      <c r="DPI336" s="263"/>
      <c r="DPJ336" s="263"/>
      <c r="DPK336" s="263"/>
      <c r="DPL336" s="263"/>
      <c r="DPM336" s="263"/>
      <c r="DPN336" s="263"/>
      <c r="DPO336" s="263"/>
      <c r="DPP336" s="263"/>
      <c r="DPQ336" s="263"/>
      <c r="DPR336" s="263"/>
      <c r="DPS336" s="263"/>
      <c r="DPT336" s="263"/>
      <c r="DPU336" s="263"/>
      <c r="DPV336" s="263"/>
      <c r="DPW336" s="263"/>
      <c r="DPX336" s="263"/>
      <c r="DPY336" s="263"/>
      <c r="DPZ336" s="263"/>
      <c r="DQA336" s="263"/>
      <c r="DQB336" s="263"/>
      <c r="DQC336" s="263"/>
      <c r="DQD336" s="263"/>
      <c r="DQE336" s="263"/>
      <c r="DQF336" s="263"/>
      <c r="DQG336" s="263"/>
      <c r="DQH336" s="263"/>
      <c r="DQI336" s="263"/>
      <c r="DQJ336" s="263"/>
      <c r="DQK336" s="263"/>
      <c r="DQL336" s="263"/>
      <c r="DQM336" s="263"/>
      <c r="DQN336" s="263"/>
      <c r="DQO336" s="263"/>
      <c r="DQP336" s="263"/>
      <c r="DQQ336" s="263"/>
      <c r="DQR336" s="263"/>
      <c r="DQS336" s="263"/>
      <c r="DQT336" s="263"/>
      <c r="DQU336" s="263"/>
      <c r="DQV336" s="263"/>
      <c r="DQW336" s="263"/>
      <c r="DQX336" s="263"/>
      <c r="DQY336" s="263"/>
      <c r="DQZ336" s="263"/>
      <c r="DRA336" s="263"/>
      <c r="DRB336" s="263"/>
      <c r="DRC336" s="263"/>
      <c r="DRD336" s="263"/>
      <c r="DRE336" s="263"/>
      <c r="DRF336" s="263"/>
      <c r="DRG336" s="263"/>
      <c r="DRH336" s="263"/>
      <c r="DRI336" s="263"/>
      <c r="DRJ336" s="263"/>
      <c r="DRK336" s="263"/>
      <c r="DRL336" s="263"/>
      <c r="DRM336" s="263"/>
      <c r="DRN336" s="263"/>
      <c r="DRO336" s="263"/>
      <c r="DRP336" s="263"/>
      <c r="DRQ336" s="263"/>
      <c r="DRR336" s="263"/>
      <c r="DRS336" s="263"/>
      <c r="DRT336" s="263"/>
      <c r="DRU336" s="263"/>
      <c r="DRV336" s="263"/>
      <c r="DRW336" s="263"/>
      <c r="DRX336" s="263"/>
      <c r="DRY336" s="263"/>
      <c r="DRZ336" s="263"/>
      <c r="DSA336" s="263"/>
      <c r="DSB336" s="263"/>
      <c r="DSC336" s="263"/>
      <c r="DSD336" s="263"/>
      <c r="DSE336" s="263"/>
      <c r="DSF336" s="263"/>
      <c r="DSG336" s="263"/>
      <c r="DSH336" s="263"/>
      <c r="DSI336" s="263"/>
      <c r="DSJ336" s="263"/>
      <c r="DSK336" s="263"/>
      <c r="DSL336" s="263"/>
      <c r="DSM336" s="263"/>
      <c r="DSN336" s="263"/>
      <c r="DSO336" s="263"/>
      <c r="DSP336" s="263"/>
      <c r="DSQ336" s="263"/>
      <c r="DSR336" s="263"/>
      <c r="DSS336" s="263"/>
      <c r="DST336" s="263"/>
      <c r="DSU336" s="263"/>
      <c r="DSV336" s="263"/>
      <c r="DSW336" s="263"/>
      <c r="DSX336" s="263"/>
      <c r="DSY336" s="263"/>
      <c r="DSZ336" s="263"/>
      <c r="DTA336" s="263"/>
      <c r="DTB336" s="263"/>
      <c r="DTC336" s="263"/>
      <c r="DTD336" s="263"/>
      <c r="DTE336" s="263"/>
      <c r="DTF336" s="263"/>
      <c r="DTG336" s="263"/>
      <c r="DTH336" s="263"/>
      <c r="DTI336" s="263"/>
      <c r="DTJ336" s="263"/>
      <c r="DTK336" s="263"/>
      <c r="DTL336" s="263"/>
      <c r="DTM336" s="263"/>
      <c r="DTN336" s="263"/>
      <c r="DTO336" s="263"/>
      <c r="DTP336" s="263"/>
      <c r="DTQ336" s="263"/>
      <c r="DTR336" s="263"/>
      <c r="DTS336" s="263"/>
      <c r="DTT336" s="263"/>
      <c r="DTU336" s="263"/>
      <c r="DTV336" s="263"/>
      <c r="DTW336" s="263"/>
      <c r="DTX336" s="263"/>
      <c r="DTY336" s="263"/>
      <c r="DTZ336" s="263"/>
      <c r="DUA336" s="263"/>
      <c r="DUB336" s="263"/>
      <c r="DUC336" s="263"/>
      <c r="DUD336" s="263"/>
      <c r="DUE336" s="263"/>
      <c r="DUF336" s="263"/>
      <c r="DUG336" s="263"/>
      <c r="DUH336" s="263"/>
      <c r="DUI336" s="263"/>
      <c r="DUJ336" s="263"/>
      <c r="DUK336" s="263"/>
      <c r="DUL336" s="263"/>
      <c r="DUM336" s="263"/>
      <c r="DUN336" s="263"/>
      <c r="DUO336" s="263"/>
      <c r="DUP336" s="263"/>
      <c r="DUQ336" s="263"/>
      <c r="DUR336" s="263"/>
      <c r="DUS336" s="263"/>
      <c r="DUT336" s="263"/>
      <c r="DUU336" s="263"/>
      <c r="DUV336" s="263"/>
      <c r="DUW336" s="263"/>
      <c r="DUX336" s="263"/>
      <c r="DUY336" s="263"/>
      <c r="DUZ336" s="263"/>
      <c r="DVA336" s="263"/>
      <c r="DVB336" s="263"/>
      <c r="DVC336" s="263"/>
      <c r="DVD336" s="263"/>
      <c r="DVE336" s="263"/>
      <c r="DVF336" s="263"/>
      <c r="DVG336" s="263"/>
      <c r="DVH336" s="263"/>
      <c r="DVI336" s="263"/>
      <c r="DVJ336" s="263"/>
      <c r="DVK336" s="263"/>
      <c r="DVL336" s="263"/>
      <c r="DVM336" s="263"/>
      <c r="DVN336" s="263"/>
      <c r="DVO336" s="263"/>
      <c r="DVP336" s="263"/>
      <c r="DVQ336" s="263"/>
      <c r="DVR336" s="263"/>
      <c r="DVS336" s="263"/>
      <c r="DVT336" s="263"/>
      <c r="DVU336" s="263"/>
      <c r="DVV336" s="263"/>
      <c r="DVW336" s="263"/>
      <c r="DVX336" s="263"/>
      <c r="DVY336" s="263"/>
      <c r="DVZ336" s="263"/>
      <c r="DWA336" s="263"/>
      <c r="DWB336" s="263"/>
      <c r="DWC336" s="263"/>
      <c r="DWD336" s="263"/>
      <c r="DWE336" s="263"/>
      <c r="DWF336" s="263"/>
      <c r="DWG336" s="263"/>
      <c r="DWH336" s="263"/>
      <c r="DWI336" s="263"/>
      <c r="DWJ336" s="263"/>
      <c r="DWK336" s="263"/>
      <c r="DWL336" s="263"/>
      <c r="DWM336" s="263"/>
      <c r="DWN336" s="263"/>
      <c r="DWO336" s="263"/>
      <c r="DWP336" s="263"/>
      <c r="DWQ336" s="263"/>
      <c r="DWR336" s="263"/>
      <c r="DWS336" s="263"/>
      <c r="DWT336" s="263"/>
      <c r="DWU336" s="263"/>
      <c r="DWV336" s="263"/>
      <c r="DWW336" s="263"/>
      <c r="DWX336" s="263"/>
      <c r="DWY336" s="263"/>
      <c r="DWZ336" s="263"/>
      <c r="DXA336" s="263"/>
      <c r="DXB336" s="263"/>
      <c r="DXC336" s="263"/>
      <c r="DXD336" s="263"/>
      <c r="DXE336" s="263"/>
      <c r="DXF336" s="263"/>
      <c r="DXG336" s="263"/>
      <c r="DXH336" s="263"/>
      <c r="DXI336" s="263"/>
      <c r="DXJ336" s="263"/>
      <c r="DXK336" s="263"/>
      <c r="DXL336" s="263"/>
      <c r="DXM336" s="263"/>
      <c r="DXN336" s="263"/>
      <c r="DXO336" s="263"/>
      <c r="DXP336" s="263"/>
      <c r="DXQ336" s="263"/>
      <c r="DXR336" s="263"/>
      <c r="DXS336" s="263"/>
      <c r="DXT336" s="263"/>
      <c r="DXU336" s="263"/>
      <c r="DXV336" s="263"/>
      <c r="DXW336" s="263"/>
      <c r="DXX336" s="263"/>
      <c r="DXY336" s="263"/>
      <c r="DXZ336" s="263"/>
      <c r="DYA336" s="263"/>
      <c r="DYB336" s="263"/>
      <c r="DYC336" s="263"/>
      <c r="DYD336" s="263"/>
      <c r="DYE336" s="263"/>
      <c r="DYF336" s="263"/>
      <c r="DYG336" s="263"/>
      <c r="DYH336" s="263"/>
      <c r="DYI336" s="263"/>
      <c r="DYJ336" s="263"/>
      <c r="DYK336" s="263"/>
      <c r="DYL336" s="263"/>
      <c r="DYM336" s="263"/>
      <c r="DYN336" s="263"/>
      <c r="DYO336" s="263"/>
      <c r="DYP336" s="263"/>
      <c r="DYQ336" s="263"/>
      <c r="DYR336" s="263"/>
      <c r="DYS336" s="263"/>
      <c r="DYT336" s="263"/>
      <c r="DYU336" s="263"/>
      <c r="DYV336" s="263"/>
      <c r="DYW336" s="263"/>
      <c r="DYX336" s="263"/>
      <c r="DYY336" s="263"/>
      <c r="DYZ336" s="263"/>
      <c r="DZA336" s="263"/>
      <c r="DZB336" s="263"/>
      <c r="DZC336" s="263"/>
      <c r="DZD336" s="263"/>
      <c r="DZE336" s="263"/>
      <c r="DZF336" s="263"/>
      <c r="DZG336" s="263"/>
      <c r="DZH336" s="263"/>
      <c r="DZI336" s="263"/>
      <c r="DZJ336" s="263"/>
      <c r="DZK336" s="263"/>
      <c r="DZL336" s="263"/>
      <c r="DZM336" s="263"/>
      <c r="DZN336" s="263"/>
      <c r="DZO336" s="263"/>
      <c r="DZP336" s="263"/>
      <c r="DZQ336" s="263"/>
      <c r="DZR336" s="263"/>
      <c r="DZS336" s="263"/>
      <c r="DZT336" s="263"/>
      <c r="DZU336" s="263"/>
      <c r="DZV336" s="263"/>
      <c r="DZW336" s="263"/>
      <c r="DZX336" s="263"/>
      <c r="DZY336" s="263"/>
      <c r="DZZ336" s="263"/>
      <c r="EAA336" s="263"/>
      <c r="EAB336" s="263"/>
      <c r="EAC336" s="263"/>
      <c r="EAD336" s="263"/>
      <c r="EAE336" s="263"/>
      <c r="EAF336" s="263"/>
      <c r="EAG336" s="263"/>
      <c r="EAH336" s="263"/>
      <c r="EAI336" s="263"/>
      <c r="EAJ336" s="263"/>
      <c r="EAK336" s="263"/>
      <c r="EAL336" s="263"/>
      <c r="EAM336" s="263"/>
      <c r="EAN336" s="263"/>
      <c r="EAO336" s="263"/>
      <c r="EAP336" s="263"/>
      <c r="EAQ336" s="263"/>
      <c r="EAR336" s="263"/>
      <c r="EAS336" s="263"/>
      <c r="EAT336" s="263"/>
      <c r="EAU336" s="263"/>
      <c r="EAV336" s="263"/>
      <c r="EAW336" s="263"/>
      <c r="EAX336" s="263"/>
      <c r="EAY336" s="263"/>
      <c r="EAZ336" s="263"/>
      <c r="EBA336" s="263"/>
      <c r="EBB336" s="263"/>
      <c r="EBC336" s="263"/>
      <c r="EBD336" s="263"/>
      <c r="EBE336" s="263"/>
      <c r="EBF336" s="263"/>
      <c r="EBG336" s="263"/>
      <c r="EBH336" s="263"/>
      <c r="EBI336" s="263"/>
      <c r="EBJ336" s="263"/>
      <c r="EBK336" s="263"/>
      <c r="EBL336" s="263"/>
      <c r="EBM336" s="263"/>
      <c r="EBN336" s="263"/>
      <c r="EBO336" s="263"/>
      <c r="EBP336" s="263"/>
      <c r="EBQ336" s="263"/>
      <c r="EBR336" s="263"/>
      <c r="EBS336" s="263"/>
      <c r="EBT336" s="263"/>
      <c r="EBU336" s="263"/>
      <c r="EBV336" s="263"/>
      <c r="EBW336" s="263"/>
      <c r="EBX336" s="263"/>
      <c r="EBY336" s="263"/>
      <c r="EBZ336" s="263"/>
      <c r="ECA336" s="263"/>
      <c r="ECB336" s="263"/>
      <c r="ECC336" s="263"/>
    </row>
    <row r="337" spans="1:3461" x14ac:dyDescent="0.35">
      <c r="A337" s="263"/>
      <c r="B337" s="263"/>
      <c r="C337" s="263"/>
      <c r="D337" s="263"/>
      <c r="E337" s="263"/>
      <c r="F337" s="263"/>
      <c r="G337" s="263"/>
      <c r="H337" s="263"/>
      <c r="I337" s="263"/>
      <c r="J337" s="263"/>
      <c r="K337" s="263"/>
      <c r="L337" s="263"/>
      <c r="M337" s="263"/>
      <c r="N337" s="263"/>
      <c r="O337" s="263"/>
      <c r="P337" s="263"/>
      <c r="Q337" s="263"/>
      <c r="R337" s="263"/>
      <c r="S337" s="263"/>
      <c r="T337" s="263"/>
      <c r="U337" s="263"/>
      <c r="V337" s="263"/>
      <c r="W337" s="263"/>
      <c r="X337" s="263"/>
      <c r="Y337" s="263"/>
      <c r="Z337" s="263"/>
      <c r="AA337" s="263"/>
      <c r="AB337" s="263"/>
      <c r="AC337" s="263"/>
      <c r="AD337" s="263"/>
      <c r="AE337" s="263"/>
      <c r="AF337" s="263"/>
      <c r="AG337" s="263"/>
      <c r="AH337" s="263"/>
      <c r="AI337" s="263"/>
      <c r="AJ337" s="263"/>
      <c r="AK337" s="263"/>
      <c r="AL337" s="263"/>
      <c r="AM337" s="263"/>
      <c r="AN337" s="263"/>
      <c r="AO337" s="263"/>
      <c r="AP337" s="263"/>
      <c r="AQ337" s="263"/>
      <c r="AR337" s="263"/>
      <c r="AS337" s="263"/>
      <c r="AT337" s="263"/>
      <c r="AU337" s="263"/>
      <c r="AV337" s="263"/>
      <c r="AW337" s="263"/>
      <c r="AX337" s="263"/>
      <c r="AY337" s="263"/>
      <c r="AZ337" s="263"/>
      <c r="BA337" s="263"/>
      <c r="BB337" s="263"/>
      <c r="BC337" s="263"/>
      <c r="BD337" s="263"/>
      <c r="BE337" s="263"/>
      <c r="BF337" s="263"/>
      <c r="BG337" s="263"/>
      <c r="BH337" s="263"/>
      <c r="BI337" s="263"/>
      <c r="BJ337" s="263"/>
      <c r="BK337" s="263"/>
      <c r="BL337" s="263"/>
      <c r="BM337" s="263"/>
      <c r="BN337" s="263"/>
      <c r="BO337" s="263"/>
      <c r="BP337" s="263"/>
      <c r="BQ337" s="263"/>
      <c r="BR337" s="263"/>
      <c r="BS337" s="263"/>
      <c r="BT337" s="263"/>
      <c r="BU337" s="263"/>
      <c r="BV337" s="263"/>
      <c r="BW337" s="263"/>
      <c r="BX337" s="263"/>
      <c r="BY337" s="263"/>
      <c r="BZ337" s="263"/>
      <c r="CA337" s="263"/>
      <c r="CB337" s="263"/>
      <c r="CC337" s="263"/>
      <c r="CD337" s="263"/>
      <c r="CE337" s="263"/>
      <c r="CF337" s="263"/>
      <c r="CG337" s="263"/>
      <c r="CH337" s="263"/>
      <c r="CI337" s="263"/>
      <c r="CJ337" s="263"/>
      <c r="CK337" s="263"/>
      <c r="CL337" s="263"/>
      <c r="CM337" s="263"/>
      <c r="CN337" s="263"/>
      <c r="CO337" s="263"/>
      <c r="CP337" s="263"/>
      <c r="CQ337" s="263"/>
      <c r="CR337" s="263"/>
      <c r="CS337" s="263"/>
      <c r="CT337" s="263"/>
      <c r="CU337" s="263"/>
      <c r="CV337" s="263"/>
      <c r="CW337" s="263"/>
      <c r="CX337" s="263"/>
      <c r="CY337" s="263"/>
      <c r="CZ337" s="263"/>
      <c r="DA337" s="263"/>
      <c r="DB337" s="263"/>
      <c r="DC337" s="263"/>
      <c r="DD337" s="263"/>
      <c r="DE337" s="263"/>
      <c r="DF337" s="263"/>
      <c r="DG337" s="263"/>
      <c r="DH337" s="263"/>
      <c r="DI337" s="263"/>
      <c r="DJ337" s="263"/>
      <c r="DK337" s="263"/>
      <c r="DL337" s="263"/>
      <c r="DM337" s="263"/>
      <c r="DN337" s="263"/>
      <c r="DO337" s="263"/>
      <c r="DP337" s="263"/>
      <c r="DQ337" s="263"/>
      <c r="DR337" s="263"/>
      <c r="DS337" s="263"/>
      <c r="DT337" s="263"/>
      <c r="DU337" s="263"/>
      <c r="DV337" s="263"/>
      <c r="DW337" s="263"/>
      <c r="DX337" s="263"/>
      <c r="DY337" s="263"/>
      <c r="DZ337" s="263"/>
      <c r="EA337" s="263"/>
      <c r="EB337" s="263"/>
      <c r="EC337" s="263"/>
      <c r="ED337" s="263"/>
      <c r="EE337" s="263"/>
      <c r="EF337" s="263"/>
      <c r="EG337" s="263"/>
      <c r="EH337" s="263"/>
      <c r="EI337" s="263"/>
      <c r="EJ337" s="263"/>
      <c r="EK337" s="263"/>
      <c r="EL337" s="263"/>
      <c r="EM337" s="263"/>
      <c r="EN337" s="263"/>
      <c r="EO337" s="263"/>
      <c r="EP337" s="263"/>
      <c r="EQ337" s="263"/>
      <c r="ER337" s="263"/>
      <c r="ES337" s="263"/>
      <c r="ET337" s="263"/>
      <c r="EU337" s="263"/>
      <c r="EV337" s="263"/>
      <c r="EW337" s="263"/>
      <c r="EX337" s="263"/>
      <c r="EY337" s="263"/>
      <c r="EZ337" s="263"/>
      <c r="FA337" s="263"/>
      <c r="FB337" s="263"/>
      <c r="FC337" s="263"/>
      <c r="FD337" s="263"/>
      <c r="FE337" s="263"/>
      <c r="FF337" s="263"/>
      <c r="FG337" s="263"/>
      <c r="FH337" s="263"/>
      <c r="FI337" s="263"/>
      <c r="FJ337" s="263"/>
      <c r="FK337" s="263"/>
      <c r="FL337" s="263"/>
      <c r="FM337" s="263"/>
      <c r="FN337" s="263"/>
      <c r="FO337" s="263"/>
      <c r="FP337" s="263"/>
      <c r="FQ337" s="263"/>
      <c r="FR337" s="263"/>
      <c r="FS337" s="263"/>
      <c r="FT337" s="263"/>
      <c r="FU337" s="263"/>
      <c r="FV337" s="263"/>
      <c r="FW337" s="263"/>
      <c r="FX337" s="263"/>
      <c r="FY337" s="263"/>
      <c r="FZ337" s="263"/>
      <c r="GA337" s="263"/>
      <c r="GB337" s="263"/>
      <c r="GC337" s="263"/>
      <c r="GD337" s="263"/>
      <c r="GE337" s="263"/>
      <c r="GF337" s="263"/>
      <c r="GG337" s="263"/>
      <c r="GH337" s="263"/>
      <c r="GI337" s="263"/>
      <c r="GJ337" s="263"/>
      <c r="GK337" s="263"/>
      <c r="GL337" s="263"/>
      <c r="GM337" s="263"/>
      <c r="GN337" s="263"/>
      <c r="GO337" s="263"/>
      <c r="GP337" s="263"/>
      <c r="GQ337" s="263"/>
      <c r="GR337" s="263"/>
      <c r="GS337" s="263"/>
      <c r="GT337" s="263"/>
      <c r="GU337" s="263"/>
      <c r="GV337" s="263"/>
      <c r="GW337" s="263"/>
      <c r="GX337" s="263"/>
      <c r="GY337" s="263"/>
      <c r="GZ337" s="263"/>
      <c r="HA337" s="263"/>
      <c r="HB337" s="263"/>
      <c r="HC337" s="263"/>
      <c r="HD337" s="263"/>
      <c r="HE337" s="263"/>
      <c r="HF337" s="263"/>
      <c r="HG337" s="263"/>
      <c r="HH337" s="263"/>
      <c r="HI337" s="263"/>
      <c r="HJ337" s="263"/>
      <c r="HK337" s="263"/>
      <c r="HL337" s="263"/>
      <c r="HM337" s="263"/>
      <c r="HN337" s="263"/>
      <c r="HO337" s="263"/>
      <c r="HP337" s="263"/>
      <c r="HQ337" s="263"/>
      <c r="HR337" s="263"/>
      <c r="HS337" s="263"/>
      <c r="HT337" s="263"/>
      <c r="HU337" s="263"/>
      <c r="HV337" s="263"/>
      <c r="HW337" s="263"/>
      <c r="HX337" s="263"/>
      <c r="HY337" s="263"/>
      <c r="HZ337" s="263"/>
      <c r="IA337" s="263"/>
      <c r="IB337" s="263"/>
      <c r="IC337" s="263"/>
      <c r="ID337" s="263"/>
      <c r="IE337" s="263"/>
      <c r="IF337" s="263"/>
      <c r="IG337" s="263"/>
      <c r="IH337" s="263"/>
      <c r="II337" s="263"/>
      <c r="IJ337" s="263"/>
      <c r="IK337" s="263"/>
      <c r="IL337" s="263"/>
      <c r="IM337" s="263"/>
      <c r="IN337" s="263"/>
      <c r="IO337" s="263"/>
      <c r="IP337" s="263"/>
      <c r="IQ337" s="263"/>
      <c r="IR337" s="263"/>
      <c r="IS337" s="263"/>
      <c r="IT337" s="263"/>
      <c r="IU337" s="263"/>
      <c r="IV337" s="263"/>
      <c r="IW337" s="263"/>
      <c r="IX337" s="263"/>
      <c r="IY337" s="263"/>
      <c r="IZ337" s="263"/>
      <c r="JA337" s="263"/>
      <c r="JB337" s="263"/>
      <c r="JC337" s="263"/>
      <c r="JD337" s="263"/>
      <c r="JE337" s="263"/>
      <c r="JF337" s="263"/>
      <c r="JG337" s="263"/>
      <c r="JH337" s="263"/>
      <c r="JI337" s="263"/>
      <c r="JJ337" s="263"/>
      <c r="JK337" s="263"/>
      <c r="JL337" s="263"/>
      <c r="JM337" s="263"/>
      <c r="JN337" s="263"/>
      <c r="JO337" s="263"/>
      <c r="JP337" s="263"/>
      <c r="JQ337" s="263"/>
      <c r="JR337" s="263"/>
      <c r="JS337" s="263"/>
      <c r="JT337" s="263"/>
      <c r="JU337" s="263"/>
      <c r="JV337" s="263"/>
      <c r="JW337" s="263"/>
      <c r="JX337" s="263"/>
      <c r="JY337" s="263"/>
      <c r="JZ337" s="263"/>
      <c r="KA337" s="263"/>
      <c r="KB337" s="263"/>
      <c r="KC337" s="263"/>
      <c r="KD337" s="263"/>
      <c r="KE337" s="263"/>
      <c r="KF337" s="263"/>
      <c r="KG337" s="263"/>
      <c r="KH337" s="263"/>
      <c r="KI337" s="263"/>
      <c r="KJ337" s="263"/>
      <c r="KK337" s="263"/>
      <c r="KL337" s="263"/>
      <c r="KM337" s="263"/>
      <c r="KN337" s="263"/>
      <c r="KO337" s="263"/>
      <c r="KP337" s="263"/>
      <c r="KQ337" s="263"/>
      <c r="KR337" s="263"/>
      <c r="KS337" s="263"/>
      <c r="KT337" s="263"/>
      <c r="KU337" s="263"/>
      <c r="KV337" s="263"/>
      <c r="KW337" s="263"/>
      <c r="KX337" s="263"/>
      <c r="KY337" s="263"/>
      <c r="KZ337" s="263"/>
      <c r="LA337" s="263"/>
      <c r="LB337" s="263"/>
      <c r="LC337" s="263"/>
      <c r="LD337" s="263"/>
      <c r="LE337" s="263"/>
      <c r="LF337" s="263"/>
      <c r="LG337" s="263"/>
      <c r="LH337" s="263"/>
      <c r="LI337" s="263"/>
      <c r="LJ337" s="263"/>
      <c r="LK337" s="263"/>
      <c r="LL337" s="263"/>
      <c r="LM337" s="263"/>
      <c r="LN337" s="263"/>
      <c r="LO337" s="263"/>
      <c r="LP337" s="263"/>
      <c r="LQ337" s="263"/>
      <c r="LR337" s="263"/>
      <c r="LS337" s="263"/>
      <c r="LT337" s="263"/>
      <c r="LU337" s="263"/>
      <c r="LV337" s="263"/>
      <c r="LW337" s="263"/>
      <c r="LX337" s="263"/>
      <c r="LY337" s="263"/>
      <c r="LZ337" s="263"/>
      <c r="MA337" s="263"/>
      <c r="MB337" s="263"/>
      <c r="MC337" s="263"/>
      <c r="MD337" s="263"/>
      <c r="ME337" s="263"/>
      <c r="MF337" s="263"/>
      <c r="MG337" s="263"/>
      <c r="MH337" s="263"/>
      <c r="MI337" s="263"/>
      <c r="MJ337" s="263"/>
      <c r="MK337" s="263"/>
      <c r="ML337" s="263"/>
      <c r="MM337" s="263"/>
      <c r="MN337" s="263"/>
      <c r="MO337" s="263"/>
      <c r="MP337" s="263"/>
      <c r="MQ337" s="263"/>
      <c r="MR337" s="263"/>
      <c r="MS337" s="263"/>
      <c r="MT337" s="263"/>
      <c r="MU337" s="263"/>
      <c r="MV337" s="263"/>
      <c r="MW337" s="263"/>
      <c r="MX337" s="263"/>
      <c r="MY337" s="263"/>
      <c r="MZ337" s="263"/>
      <c r="NA337" s="263"/>
      <c r="NB337" s="263"/>
      <c r="NC337" s="263"/>
      <c r="ND337" s="263"/>
      <c r="NE337" s="263"/>
      <c r="NF337" s="263"/>
      <c r="NG337" s="263"/>
      <c r="NH337" s="263"/>
      <c r="NI337" s="263"/>
      <c r="NJ337" s="263"/>
      <c r="NK337" s="263"/>
      <c r="NL337" s="263"/>
      <c r="NM337" s="263"/>
      <c r="NN337" s="263"/>
      <c r="NO337" s="263"/>
      <c r="NP337" s="263"/>
      <c r="NQ337" s="263"/>
      <c r="NR337" s="263"/>
      <c r="NS337" s="263"/>
      <c r="NT337" s="263"/>
      <c r="NU337" s="263"/>
      <c r="NV337" s="263"/>
      <c r="NW337" s="263"/>
      <c r="NX337" s="263"/>
      <c r="NY337" s="263"/>
      <c r="NZ337" s="263"/>
      <c r="OA337" s="263"/>
      <c r="OB337" s="263"/>
      <c r="OC337" s="263"/>
      <c r="OD337" s="263"/>
      <c r="OE337" s="263"/>
      <c r="OF337" s="263"/>
      <c r="OG337" s="263"/>
      <c r="OH337" s="263"/>
      <c r="OI337" s="263"/>
      <c r="OJ337" s="263"/>
      <c r="OK337" s="263"/>
      <c r="OL337" s="263"/>
      <c r="OM337" s="263"/>
      <c r="ON337" s="263"/>
      <c r="OO337" s="263"/>
      <c r="OP337" s="263"/>
      <c r="OQ337" s="263"/>
      <c r="OR337" s="263"/>
      <c r="OS337" s="263"/>
      <c r="OT337" s="263"/>
      <c r="OU337" s="263"/>
      <c r="OV337" s="263"/>
      <c r="OW337" s="263"/>
      <c r="OX337" s="263"/>
      <c r="OY337" s="263"/>
      <c r="OZ337" s="263"/>
      <c r="PA337" s="263"/>
      <c r="PB337" s="263"/>
      <c r="PC337" s="263"/>
      <c r="PD337" s="263"/>
      <c r="PE337" s="263"/>
      <c r="PF337" s="263"/>
      <c r="PG337" s="263"/>
      <c r="PH337" s="263"/>
      <c r="PI337" s="263"/>
      <c r="PJ337" s="263"/>
      <c r="PK337" s="263"/>
      <c r="PL337" s="263"/>
      <c r="PM337" s="263"/>
      <c r="PN337" s="263"/>
      <c r="PO337" s="263"/>
      <c r="PP337" s="263"/>
      <c r="PQ337" s="263"/>
      <c r="PR337" s="263"/>
      <c r="PS337" s="263"/>
      <c r="PT337" s="263"/>
      <c r="PU337" s="263"/>
      <c r="PV337" s="263"/>
      <c r="PW337" s="263"/>
      <c r="PX337" s="263"/>
      <c r="PY337" s="263"/>
      <c r="PZ337" s="263"/>
      <c r="QA337" s="263"/>
      <c r="QB337" s="263"/>
      <c r="QC337" s="263"/>
      <c r="QD337" s="263"/>
      <c r="QE337" s="263"/>
      <c r="QF337" s="263"/>
      <c r="QG337" s="263"/>
      <c r="QH337" s="263"/>
      <c r="QI337" s="263"/>
      <c r="QJ337" s="263"/>
      <c r="QK337" s="263"/>
      <c r="QL337" s="263"/>
      <c r="QM337" s="263"/>
      <c r="QN337" s="263"/>
      <c r="QO337" s="263"/>
      <c r="QP337" s="263"/>
      <c r="QQ337" s="263"/>
      <c r="QR337" s="263"/>
      <c r="QS337" s="263"/>
      <c r="QT337" s="263"/>
      <c r="QU337" s="263"/>
      <c r="QV337" s="263"/>
      <c r="QW337" s="263"/>
      <c r="QX337" s="263"/>
      <c r="QY337" s="263"/>
      <c r="QZ337" s="263"/>
      <c r="RA337" s="263"/>
      <c r="RB337" s="263"/>
      <c r="RC337" s="263"/>
      <c r="RD337" s="263"/>
      <c r="RE337" s="263"/>
      <c r="RF337" s="263"/>
      <c r="RG337" s="263"/>
      <c r="RH337" s="263"/>
      <c r="RI337" s="263"/>
      <c r="RJ337" s="263"/>
      <c r="RK337" s="263"/>
      <c r="RL337" s="263"/>
      <c r="RM337" s="263"/>
      <c r="RN337" s="263"/>
      <c r="RO337" s="263"/>
      <c r="RP337" s="263"/>
      <c r="RQ337" s="263"/>
      <c r="RR337" s="263"/>
      <c r="RS337" s="263"/>
      <c r="RT337" s="263"/>
      <c r="RU337" s="263"/>
      <c r="RV337" s="263"/>
      <c r="RW337" s="263"/>
      <c r="RX337" s="263"/>
      <c r="RY337" s="263"/>
      <c r="RZ337" s="263"/>
      <c r="SA337" s="263"/>
      <c r="SB337" s="263"/>
      <c r="SC337" s="263"/>
      <c r="SD337" s="263"/>
      <c r="SE337" s="263"/>
      <c r="SF337" s="263"/>
      <c r="SG337" s="263"/>
      <c r="SH337" s="263"/>
      <c r="SI337" s="263"/>
      <c r="SJ337" s="263"/>
      <c r="SK337" s="263"/>
      <c r="SL337" s="263"/>
      <c r="SM337" s="263"/>
      <c r="SN337" s="263"/>
      <c r="SO337" s="263"/>
      <c r="SP337" s="263"/>
      <c r="SQ337" s="263"/>
      <c r="SR337" s="263"/>
      <c r="SS337" s="263"/>
      <c r="ST337" s="263"/>
      <c r="SU337" s="263"/>
      <c r="SV337" s="263"/>
      <c r="SW337" s="263"/>
      <c r="SX337" s="263"/>
      <c r="SY337" s="263"/>
      <c r="SZ337" s="263"/>
      <c r="TA337" s="263"/>
      <c r="TB337" s="263"/>
      <c r="TC337" s="263"/>
      <c r="TD337" s="263"/>
      <c r="TE337" s="263"/>
      <c r="TF337" s="263"/>
      <c r="TG337" s="263"/>
      <c r="TH337" s="263"/>
      <c r="TI337" s="263"/>
      <c r="TJ337" s="263"/>
      <c r="TK337" s="263"/>
      <c r="TL337" s="263"/>
      <c r="TM337" s="263"/>
      <c r="TN337" s="263"/>
      <c r="TO337" s="263"/>
      <c r="TP337" s="263"/>
      <c r="TQ337" s="263"/>
      <c r="TR337" s="263"/>
      <c r="TS337" s="263"/>
      <c r="TT337" s="263"/>
      <c r="TU337" s="263"/>
      <c r="TV337" s="263"/>
      <c r="TW337" s="263"/>
      <c r="TX337" s="263"/>
      <c r="TY337" s="263"/>
      <c r="TZ337" s="263"/>
      <c r="UA337" s="263"/>
      <c r="UB337" s="263"/>
      <c r="UC337" s="263"/>
      <c r="UD337" s="263"/>
      <c r="UE337" s="263"/>
      <c r="UF337" s="263"/>
      <c r="UG337" s="263"/>
      <c r="UH337" s="263"/>
      <c r="UI337" s="263"/>
      <c r="UJ337" s="263"/>
      <c r="UK337" s="263"/>
      <c r="UL337" s="263"/>
      <c r="UM337" s="263"/>
      <c r="UN337" s="263"/>
      <c r="UO337" s="263"/>
      <c r="UP337" s="263"/>
      <c r="UQ337" s="263"/>
      <c r="UR337" s="263"/>
      <c r="US337" s="263"/>
      <c r="UT337" s="263"/>
      <c r="UU337" s="263"/>
      <c r="UV337" s="263"/>
      <c r="UW337" s="263"/>
      <c r="UX337" s="263"/>
      <c r="UY337" s="263"/>
      <c r="UZ337" s="263"/>
      <c r="VA337" s="263"/>
      <c r="VB337" s="263"/>
      <c r="VC337" s="263"/>
      <c r="VD337" s="263"/>
      <c r="VE337" s="263"/>
      <c r="VF337" s="263"/>
      <c r="VG337" s="263"/>
      <c r="VH337" s="263"/>
      <c r="VI337" s="263"/>
      <c r="VJ337" s="263"/>
      <c r="VK337" s="263"/>
      <c r="VL337" s="263"/>
      <c r="VM337" s="263"/>
      <c r="VN337" s="263"/>
      <c r="VO337" s="263"/>
      <c r="VP337" s="263"/>
      <c r="VQ337" s="263"/>
      <c r="VR337" s="263"/>
      <c r="VS337" s="263"/>
      <c r="VT337" s="263"/>
      <c r="VU337" s="263"/>
      <c r="VV337" s="263"/>
      <c r="VW337" s="263"/>
      <c r="VX337" s="263"/>
      <c r="VY337" s="263"/>
      <c r="VZ337" s="263"/>
      <c r="WA337" s="263"/>
      <c r="WB337" s="263"/>
      <c r="WC337" s="263"/>
      <c r="WD337" s="263"/>
      <c r="WE337" s="263"/>
      <c r="WF337" s="263"/>
      <c r="WG337" s="263"/>
      <c r="WH337" s="263"/>
      <c r="WI337" s="263"/>
      <c r="WJ337" s="263"/>
      <c r="WK337" s="263"/>
      <c r="WL337" s="263"/>
      <c r="WM337" s="263"/>
      <c r="WN337" s="263"/>
      <c r="WO337" s="263"/>
      <c r="WP337" s="263"/>
      <c r="WQ337" s="263"/>
      <c r="WR337" s="263"/>
      <c r="WS337" s="263"/>
      <c r="WT337" s="263"/>
      <c r="WU337" s="263"/>
      <c r="WV337" s="263"/>
      <c r="WW337" s="263"/>
      <c r="WX337" s="263"/>
      <c r="WY337" s="263"/>
      <c r="WZ337" s="263"/>
      <c r="XA337" s="263"/>
      <c r="XB337" s="263"/>
      <c r="XC337" s="263"/>
      <c r="XD337" s="263"/>
      <c r="XE337" s="263"/>
      <c r="XF337" s="263"/>
      <c r="XG337" s="263"/>
      <c r="XH337" s="263"/>
      <c r="XI337" s="263"/>
      <c r="XJ337" s="263"/>
      <c r="XK337" s="263"/>
      <c r="XL337" s="263"/>
      <c r="XM337" s="263"/>
      <c r="XN337" s="263"/>
      <c r="XO337" s="263"/>
      <c r="XP337" s="263"/>
      <c r="XQ337" s="263"/>
      <c r="XR337" s="263"/>
      <c r="XS337" s="263"/>
      <c r="XT337" s="263"/>
      <c r="XU337" s="263"/>
      <c r="XV337" s="263"/>
      <c r="XW337" s="263"/>
      <c r="XX337" s="263"/>
      <c r="XY337" s="263"/>
      <c r="XZ337" s="263"/>
      <c r="YA337" s="263"/>
      <c r="YB337" s="263"/>
      <c r="YC337" s="263"/>
      <c r="YD337" s="263"/>
      <c r="YE337" s="263"/>
      <c r="YF337" s="263"/>
      <c r="YG337" s="263"/>
      <c r="YH337" s="263"/>
      <c r="YI337" s="263"/>
      <c r="YJ337" s="263"/>
      <c r="YK337" s="263"/>
      <c r="YL337" s="263"/>
      <c r="YM337" s="263"/>
      <c r="YN337" s="263"/>
      <c r="YO337" s="263"/>
      <c r="YP337" s="263"/>
      <c r="YQ337" s="263"/>
      <c r="YR337" s="263"/>
      <c r="YS337" s="263"/>
      <c r="YT337" s="263"/>
      <c r="YU337" s="263"/>
      <c r="YV337" s="263"/>
      <c r="YW337" s="263"/>
      <c r="YX337" s="263"/>
      <c r="YY337" s="263"/>
      <c r="YZ337" s="263"/>
      <c r="ZA337" s="263"/>
      <c r="ZB337" s="263"/>
      <c r="ZC337" s="263"/>
      <c r="ZD337" s="263"/>
      <c r="ZE337" s="263"/>
      <c r="ZF337" s="263"/>
      <c r="ZG337" s="263"/>
      <c r="ZH337" s="263"/>
      <c r="ZI337" s="263"/>
      <c r="ZJ337" s="263"/>
      <c r="ZK337" s="263"/>
      <c r="ZL337" s="263"/>
      <c r="ZM337" s="263"/>
      <c r="ZN337" s="263"/>
      <c r="ZO337" s="263"/>
      <c r="ZP337" s="263"/>
      <c r="ZQ337" s="263"/>
      <c r="ZR337" s="263"/>
      <c r="ZS337" s="263"/>
      <c r="ZT337" s="263"/>
      <c r="ZU337" s="263"/>
      <c r="ZV337" s="263"/>
      <c r="ZW337" s="263"/>
      <c r="ZX337" s="263"/>
      <c r="ZY337" s="263"/>
      <c r="ZZ337" s="263"/>
      <c r="AAA337" s="263"/>
      <c r="AAB337" s="263"/>
      <c r="AAC337" s="263"/>
      <c r="AAD337" s="263"/>
      <c r="AAE337" s="263"/>
      <c r="AAF337" s="263"/>
      <c r="AAG337" s="263"/>
      <c r="AAH337" s="263"/>
      <c r="AAI337" s="263"/>
      <c r="AAJ337" s="263"/>
      <c r="AAK337" s="263"/>
      <c r="AAL337" s="263"/>
      <c r="AAM337" s="263"/>
      <c r="AAN337" s="263"/>
      <c r="AAO337" s="263"/>
      <c r="AAP337" s="263"/>
      <c r="AAQ337" s="263"/>
      <c r="AAR337" s="263"/>
      <c r="AAS337" s="263"/>
      <c r="AAT337" s="263"/>
      <c r="AAU337" s="263"/>
      <c r="AAV337" s="263"/>
      <c r="AAW337" s="263"/>
      <c r="AAX337" s="263"/>
      <c r="AAY337" s="263"/>
      <c r="AAZ337" s="263"/>
      <c r="ABA337" s="263"/>
      <c r="ABB337" s="263"/>
      <c r="ABC337" s="263"/>
      <c r="ABD337" s="263"/>
      <c r="ABE337" s="263"/>
      <c r="ABF337" s="263"/>
      <c r="ABG337" s="263"/>
      <c r="ABH337" s="263"/>
      <c r="ABI337" s="263"/>
      <c r="ABJ337" s="263"/>
      <c r="ABK337" s="263"/>
      <c r="ABL337" s="263"/>
      <c r="ABM337" s="263"/>
      <c r="ABN337" s="263"/>
      <c r="ABO337" s="263"/>
      <c r="ABP337" s="263"/>
      <c r="ABQ337" s="263"/>
      <c r="ABR337" s="263"/>
      <c r="ABS337" s="263"/>
      <c r="ABT337" s="263"/>
      <c r="ABU337" s="263"/>
      <c r="ABV337" s="263"/>
      <c r="ABW337" s="263"/>
      <c r="ABX337" s="263"/>
      <c r="ABY337" s="263"/>
      <c r="ABZ337" s="263"/>
      <c r="ACA337" s="263"/>
      <c r="ACB337" s="263"/>
      <c r="ACC337" s="263"/>
      <c r="ACD337" s="263"/>
      <c r="ACE337" s="263"/>
      <c r="ACF337" s="263"/>
      <c r="ACG337" s="263"/>
      <c r="ACH337" s="263"/>
      <c r="ACI337" s="263"/>
      <c r="ACJ337" s="263"/>
      <c r="ACK337" s="263"/>
      <c r="ACL337" s="263"/>
      <c r="ACM337" s="263"/>
      <c r="ACN337" s="263"/>
      <c r="ACO337" s="263"/>
      <c r="ACP337" s="263"/>
      <c r="ACQ337" s="263"/>
      <c r="ACR337" s="263"/>
      <c r="ACS337" s="263"/>
      <c r="ACT337" s="263"/>
      <c r="ACU337" s="263"/>
      <c r="ACV337" s="263"/>
      <c r="ACW337" s="263"/>
      <c r="ACX337" s="263"/>
      <c r="ACY337" s="263"/>
      <c r="ACZ337" s="263"/>
      <c r="ADA337" s="263"/>
      <c r="ADB337" s="263"/>
      <c r="ADC337" s="263"/>
      <c r="ADD337" s="263"/>
      <c r="ADE337" s="263"/>
      <c r="ADF337" s="263"/>
      <c r="ADG337" s="263"/>
      <c r="ADH337" s="263"/>
      <c r="ADI337" s="263"/>
      <c r="ADJ337" s="263"/>
      <c r="ADK337" s="263"/>
      <c r="ADL337" s="263"/>
      <c r="ADM337" s="263"/>
      <c r="ADN337" s="263"/>
      <c r="ADO337" s="263"/>
      <c r="ADP337" s="263"/>
      <c r="ADQ337" s="263"/>
      <c r="ADR337" s="263"/>
      <c r="ADS337" s="263"/>
      <c r="ADT337" s="263"/>
      <c r="ADU337" s="263"/>
      <c r="ADV337" s="263"/>
      <c r="ADW337" s="263"/>
      <c r="ADX337" s="263"/>
      <c r="ADY337" s="263"/>
      <c r="ADZ337" s="263"/>
      <c r="AEA337" s="263"/>
      <c r="AEB337" s="263"/>
      <c r="AEC337" s="263"/>
      <c r="AED337" s="263"/>
      <c r="AEE337" s="263"/>
      <c r="AEF337" s="263"/>
      <c r="AEG337" s="263"/>
      <c r="AEH337" s="263"/>
      <c r="AEI337" s="263"/>
      <c r="AEJ337" s="263"/>
      <c r="AEK337" s="263"/>
      <c r="AEL337" s="263"/>
      <c r="AEM337" s="263"/>
      <c r="AEN337" s="263"/>
      <c r="AEO337" s="263"/>
      <c r="AEP337" s="263"/>
      <c r="AEQ337" s="263"/>
      <c r="AER337" s="263"/>
      <c r="AES337" s="263"/>
      <c r="AET337" s="263"/>
      <c r="AEU337" s="263"/>
      <c r="AEV337" s="263"/>
      <c r="AEW337" s="263"/>
      <c r="AEX337" s="263"/>
      <c r="AEY337" s="263"/>
      <c r="AEZ337" s="263"/>
      <c r="AFA337" s="263"/>
      <c r="AFB337" s="263"/>
      <c r="AFC337" s="263"/>
      <c r="AFD337" s="263"/>
      <c r="AFE337" s="263"/>
      <c r="AFF337" s="263"/>
      <c r="AFG337" s="263"/>
      <c r="AFH337" s="263"/>
      <c r="AFI337" s="263"/>
      <c r="AFJ337" s="263"/>
      <c r="AFK337" s="263"/>
      <c r="AFL337" s="263"/>
      <c r="AFM337" s="263"/>
      <c r="AFN337" s="263"/>
      <c r="AFO337" s="263"/>
      <c r="AFP337" s="263"/>
      <c r="AFQ337" s="263"/>
      <c r="AFR337" s="263"/>
      <c r="AFS337" s="263"/>
      <c r="AFT337" s="263"/>
      <c r="AFU337" s="263"/>
      <c r="AFV337" s="263"/>
      <c r="AFW337" s="263"/>
      <c r="AFX337" s="263"/>
      <c r="AFY337" s="263"/>
      <c r="AFZ337" s="263"/>
      <c r="AGA337" s="263"/>
      <c r="AGB337" s="263"/>
      <c r="AGC337" s="263"/>
      <c r="AGD337" s="263"/>
      <c r="AGE337" s="263"/>
      <c r="AGF337" s="263"/>
      <c r="AGG337" s="263"/>
      <c r="AGH337" s="263"/>
      <c r="AGI337" s="263"/>
      <c r="AGJ337" s="263"/>
      <c r="AGK337" s="263"/>
      <c r="AGL337" s="263"/>
      <c r="AGM337" s="263"/>
      <c r="AGN337" s="263"/>
      <c r="AGO337" s="263"/>
      <c r="AGP337" s="263"/>
      <c r="AGQ337" s="263"/>
      <c r="AGR337" s="263"/>
      <c r="AGS337" s="263"/>
      <c r="AGT337" s="263"/>
      <c r="AGU337" s="263"/>
      <c r="AGV337" s="263"/>
      <c r="AGW337" s="263"/>
      <c r="AGX337" s="263"/>
      <c r="AGY337" s="263"/>
      <c r="AGZ337" s="263"/>
      <c r="AHA337" s="263"/>
      <c r="AHB337" s="263"/>
      <c r="AHC337" s="263"/>
      <c r="AHD337" s="263"/>
      <c r="AHE337" s="263"/>
      <c r="AHF337" s="263"/>
      <c r="AHG337" s="263"/>
      <c r="AHH337" s="263"/>
      <c r="AHI337" s="263"/>
      <c r="AHJ337" s="263"/>
      <c r="AHK337" s="263"/>
      <c r="AHL337" s="263"/>
      <c r="AHM337" s="263"/>
      <c r="AHN337" s="263"/>
      <c r="AHO337" s="263"/>
      <c r="AHP337" s="263"/>
      <c r="AHQ337" s="263"/>
      <c r="AHR337" s="263"/>
      <c r="AHS337" s="263"/>
      <c r="AHT337" s="263"/>
      <c r="AHU337" s="263"/>
      <c r="AHV337" s="263"/>
      <c r="AHW337" s="263"/>
      <c r="AHX337" s="263"/>
      <c r="AHY337" s="263"/>
      <c r="AHZ337" s="263"/>
      <c r="AIA337" s="263"/>
      <c r="AIB337" s="263"/>
      <c r="AIC337" s="263"/>
      <c r="AID337" s="263"/>
      <c r="AIE337" s="263"/>
      <c r="AIF337" s="263"/>
      <c r="AIG337" s="263"/>
      <c r="AIH337" s="263"/>
      <c r="AII337" s="263"/>
      <c r="AIJ337" s="263"/>
      <c r="AIK337" s="263"/>
      <c r="AIL337" s="263"/>
      <c r="AIM337" s="263"/>
      <c r="AIN337" s="263"/>
      <c r="AIO337" s="263"/>
      <c r="AIP337" s="263"/>
      <c r="AIQ337" s="263"/>
      <c r="AIR337" s="263"/>
      <c r="AIS337" s="263"/>
      <c r="AIT337" s="263"/>
      <c r="AIU337" s="263"/>
      <c r="AIV337" s="263"/>
      <c r="AIW337" s="263"/>
      <c r="AIX337" s="263"/>
      <c r="AIY337" s="263"/>
      <c r="AIZ337" s="263"/>
      <c r="AJA337" s="263"/>
      <c r="AJB337" s="263"/>
      <c r="AJC337" s="263"/>
      <c r="AJD337" s="263"/>
      <c r="AJE337" s="263"/>
      <c r="AJF337" s="263"/>
      <c r="AJG337" s="263"/>
      <c r="AJH337" s="263"/>
      <c r="AJI337" s="263"/>
      <c r="AJJ337" s="263"/>
      <c r="AJK337" s="263"/>
      <c r="AJL337" s="263"/>
      <c r="AJM337" s="263"/>
      <c r="AJN337" s="263"/>
      <c r="AJO337" s="263"/>
      <c r="AJP337" s="263"/>
      <c r="AJQ337" s="263"/>
      <c r="AJR337" s="263"/>
      <c r="AJS337" s="263"/>
      <c r="AJT337" s="263"/>
      <c r="AJU337" s="263"/>
      <c r="AJV337" s="263"/>
      <c r="AJW337" s="263"/>
      <c r="AJX337" s="263"/>
      <c r="AJY337" s="263"/>
      <c r="AJZ337" s="263"/>
      <c r="AKA337" s="263"/>
      <c r="AKB337" s="263"/>
      <c r="AKC337" s="263"/>
      <c r="AKD337" s="263"/>
      <c r="AKE337" s="263"/>
      <c r="AKF337" s="263"/>
      <c r="AKG337" s="263"/>
      <c r="AKH337" s="263"/>
      <c r="AKI337" s="263"/>
      <c r="AKJ337" s="263"/>
      <c r="AKK337" s="263"/>
      <c r="AKL337" s="263"/>
      <c r="AKM337" s="263"/>
      <c r="AKN337" s="263"/>
      <c r="AKO337" s="263"/>
      <c r="AKP337" s="263"/>
      <c r="AKQ337" s="263"/>
      <c r="AKR337" s="263"/>
      <c r="AKS337" s="263"/>
      <c r="AKT337" s="263"/>
      <c r="AKU337" s="263"/>
      <c r="AKV337" s="263"/>
      <c r="AKW337" s="263"/>
      <c r="AKX337" s="263"/>
      <c r="AKY337" s="263"/>
      <c r="AKZ337" s="263"/>
      <c r="ALA337" s="263"/>
      <c r="ALB337" s="263"/>
      <c r="ALC337" s="263"/>
      <c r="ALD337" s="263"/>
      <c r="ALE337" s="263"/>
      <c r="ALF337" s="263"/>
      <c r="ALG337" s="263"/>
      <c r="ALH337" s="263"/>
      <c r="ALI337" s="263"/>
      <c r="ALJ337" s="263"/>
      <c r="ALK337" s="263"/>
      <c r="ALL337" s="263"/>
      <c r="ALM337" s="263"/>
      <c r="ALN337" s="263"/>
      <c r="ALO337" s="263"/>
      <c r="ALP337" s="263"/>
      <c r="ALQ337" s="263"/>
      <c r="ALR337" s="263"/>
      <c r="ALS337" s="263"/>
      <c r="ALT337" s="263"/>
      <c r="ALU337" s="263"/>
      <c r="ALV337" s="263"/>
      <c r="ALW337" s="263"/>
      <c r="ALX337" s="263"/>
      <c r="ALY337" s="263"/>
      <c r="ALZ337" s="263"/>
      <c r="AMA337" s="263"/>
      <c r="AMB337" s="263"/>
      <c r="AMC337" s="263"/>
      <c r="AMD337" s="263"/>
      <c r="AME337" s="263"/>
      <c r="AMF337" s="263"/>
      <c r="AMG337" s="263"/>
      <c r="AMH337" s="263"/>
      <c r="AMI337" s="263"/>
      <c r="AMJ337" s="263"/>
      <c r="AMK337" s="263"/>
      <c r="AML337" s="263"/>
      <c r="AMM337" s="263"/>
      <c r="AMN337" s="263"/>
      <c r="AMO337" s="263"/>
      <c r="AMP337" s="263"/>
      <c r="AMQ337" s="263"/>
      <c r="AMR337" s="263"/>
      <c r="AMS337" s="263"/>
      <c r="AMT337" s="263"/>
      <c r="AMU337" s="263"/>
      <c r="AMV337" s="263"/>
      <c r="AMW337" s="263"/>
      <c r="AMX337" s="263"/>
      <c r="AMY337" s="263"/>
      <c r="AMZ337" s="263"/>
      <c r="ANA337" s="263"/>
      <c r="ANB337" s="263"/>
      <c r="ANC337" s="263"/>
      <c r="AND337" s="263"/>
      <c r="ANE337" s="263"/>
      <c r="ANF337" s="263"/>
      <c r="ANG337" s="263"/>
      <c r="ANH337" s="263"/>
      <c r="ANI337" s="263"/>
      <c r="ANJ337" s="263"/>
      <c r="ANK337" s="263"/>
      <c r="ANL337" s="263"/>
      <c r="ANM337" s="263"/>
      <c r="ANN337" s="263"/>
      <c r="ANO337" s="263"/>
      <c r="ANP337" s="263"/>
      <c r="ANQ337" s="263"/>
      <c r="ANR337" s="263"/>
      <c r="ANS337" s="263"/>
      <c r="ANT337" s="263"/>
      <c r="ANU337" s="263"/>
      <c r="ANV337" s="263"/>
      <c r="ANW337" s="263"/>
      <c r="ANX337" s="263"/>
      <c r="ANY337" s="263"/>
      <c r="ANZ337" s="263"/>
      <c r="AOA337" s="263"/>
      <c r="AOB337" s="263"/>
      <c r="AOC337" s="263"/>
      <c r="AOD337" s="263"/>
      <c r="AOE337" s="263"/>
      <c r="AOF337" s="263"/>
      <c r="AOG337" s="263"/>
      <c r="AOH337" s="263"/>
      <c r="AOI337" s="263"/>
      <c r="AOJ337" s="263"/>
      <c r="AOK337" s="263"/>
      <c r="AOL337" s="263"/>
      <c r="AOM337" s="263"/>
      <c r="AON337" s="263"/>
      <c r="AOO337" s="263"/>
      <c r="AOP337" s="263"/>
      <c r="AOQ337" s="263"/>
      <c r="AOR337" s="263"/>
      <c r="AOS337" s="263"/>
      <c r="AOT337" s="263"/>
      <c r="AOU337" s="263"/>
      <c r="AOV337" s="263"/>
      <c r="AOW337" s="263"/>
      <c r="AOX337" s="263"/>
      <c r="AOY337" s="263"/>
      <c r="AOZ337" s="263"/>
      <c r="APA337" s="263"/>
      <c r="APB337" s="263"/>
      <c r="APC337" s="263"/>
      <c r="APD337" s="263"/>
      <c r="APE337" s="263"/>
      <c r="APF337" s="263"/>
      <c r="APG337" s="263"/>
      <c r="APH337" s="263"/>
      <c r="API337" s="263"/>
      <c r="APJ337" s="263"/>
      <c r="APK337" s="263"/>
      <c r="APL337" s="263"/>
      <c r="APM337" s="263"/>
      <c r="APN337" s="263"/>
      <c r="APO337" s="263"/>
      <c r="APP337" s="263"/>
      <c r="APQ337" s="263"/>
      <c r="APR337" s="263"/>
      <c r="APS337" s="263"/>
      <c r="APT337" s="263"/>
      <c r="APU337" s="263"/>
      <c r="APV337" s="263"/>
      <c r="APW337" s="263"/>
      <c r="APX337" s="263"/>
      <c r="APY337" s="263"/>
      <c r="APZ337" s="263"/>
      <c r="AQA337" s="263"/>
      <c r="AQB337" s="263"/>
      <c r="AQC337" s="263"/>
      <c r="AQD337" s="263"/>
      <c r="AQE337" s="263"/>
      <c r="AQF337" s="263"/>
      <c r="AQG337" s="263"/>
      <c r="AQH337" s="263"/>
      <c r="AQI337" s="263"/>
      <c r="AQJ337" s="263"/>
      <c r="AQK337" s="263"/>
      <c r="AQL337" s="263"/>
      <c r="AQM337" s="263"/>
      <c r="AQN337" s="263"/>
      <c r="AQO337" s="263"/>
      <c r="AQP337" s="263"/>
      <c r="AQQ337" s="263"/>
      <c r="AQR337" s="263"/>
      <c r="AQS337" s="263"/>
      <c r="AQT337" s="263"/>
      <c r="AQU337" s="263"/>
      <c r="AQV337" s="263"/>
      <c r="AQW337" s="263"/>
      <c r="AQX337" s="263"/>
      <c r="AQY337" s="263"/>
      <c r="AQZ337" s="263"/>
      <c r="ARA337" s="263"/>
      <c r="ARB337" s="263"/>
      <c r="ARC337" s="263"/>
      <c r="ARD337" s="263"/>
      <c r="ARE337" s="263"/>
      <c r="ARF337" s="263"/>
      <c r="ARG337" s="263"/>
      <c r="ARH337" s="263"/>
      <c r="ARI337" s="263"/>
      <c r="ARJ337" s="263"/>
      <c r="ARK337" s="263"/>
      <c r="ARL337" s="263"/>
      <c r="ARM337" s="263"/>
      <c r="ARN337" s="263"/>
      <c r="ARO337" s="263"/>
      <c r="ARP337" s="263"/>
      <c r="ARQ337" s="263"/>
      <c r="ARR337" s="263"/>
      <c r="ARS337" s="263"/>
      <c r="ART337" s="263"/>
      <c r="ARU337" s="263"/>
      <c r="ARV337" s="263"/>
      <c r="ARW337" s="263"/>
      <c r="ARX337" s="263"/>
      <c r="ARY337" s="263"/>
      <c r="ARZ337" s="263"/>
      <c r="ASA337" s="263"/>
      <c r="ASB337" s="263"/>
      <c r="ASC337" s="263"/>
      <c r="ASD337" s="263"/>
      <c r="ASE337" s="263"/>
      <c r="ASF337" s="263"/>
      <c r="ASG337" s="263"/>
      <c r="ASH337" s="263"/>
      <c r="ASI337" s="263"/>
      <c r="ASJ337" s="263"/>
      <c r="ASK337" s="263"/>
      <c r="ASL337" s="263"/>
      <c r="ASM337" s="263"/>
      <c r="ASN337" s="263"/>
      <c r="ASO337" s="263"/>
      <c r="ASP337" s="263"/>
      <c r="ASQ337" s="263"/>
      <c r="ASR337" s="263"/>
      <c r="ASS337" s="263"/>
      <c r="AST337" s="263"/>
      <c r="ASU337" s="263"/>
      <c r="ASV337" s="263"/>
      <c r="ASW337" s="263"/>
      <c r="ASX337" s="263"/>
      <c r="ASY337" s="263"/>
      <c r="ASZ337" s="263"/>
      <c r="ATA337" s="263"/>
      <c r="ATB337" s="263"/>
      <c r="ATC337" s="263"/>
      <c r="ATD337" s="263"/>
      <c r="ATE337" s="263"/>
      <c r="ATF337" s="263"/>
      <c r="ATG337" s="263"/>
      <c r="ATH337" s="263"/>
      <c r="ATI337" s="263"/>
      <c r="ATJ337" s="263"/>
      <c r="ATK337" s="263"/>
      <c r="ATL337" s="263"/>
      <c r="ATM337" s="263"/>
      <c r="ATN337" s="263"/>
      <c r="ATO337" s="263"/>
      <c r="ATP337" s="263"/>
      <c r="ATQ337" s="263"/>
      <c r="ATR337" s="263"/>
      <c r="ATS337" s="263"/>
      <c r="ATT337" s="263"/>
      <c r="ATU337" s="263"/>
      <c r="ATV337" s="263"/>
      <c r="ATW337" s="263"/>
      <c r="ATX337" s="263"/>
      <c r="ATY337" s="263"/>
      <c r="ATZ337" s="263"/>
      <c r="AUA337" s="263"/>
      <c r="AUB337" s="263"/>
      <c r="AUC337" s="263"/>
      <c r="AUD337" s="263"/>
      <c r="AUE337" s="263"/>
      <c r="AUF337" s="263"/>
      <c r="AUG337" s="263"/>
      <c r="AUH337" s="263"/>
      <c r="AUI337" s="263"/>
      <c r="AUJ337" s="263"/>
      <c r="AUK337" s="263"/>
      <c r="AUL337" s="263"/>
      <c r="AUM337" s="263"/>
      <c r="AUN337" s="263"/>
      <c r="AUO337" s="263"/>
      <c r="AUP337" s="263"/>
      <c r="AUQ337" s="263"/>
      <c r="AUR337" s="263"/>
      <c r="AUS337" s="263"/>
      <c r="AUT337" s="263"/>
      <c r="AUU337" s="263"/>
      <c r="AUV337" s="263"/>
      <c r="AUW337" s="263"/>
      <c r="AUX337" s="263"/>
      <c r="AUY337" s="263"/>
      <c r="AUZ337" s="263"/>
      <c r="AVA337" s="263"/>
      <c r="AVB337" s="263"/>
      <c r="AVC337" s="263"/>
      <c r="AVD337" s="263"/>
      <c r="AVE337" s="263"/>
      <c r="AVF337" s="263"/>
      <c r="AVG337" s="263"/>
      <c r="AVH337" s="263"/>
      <c r="AVI337" s="263"/>
      <c r="AVJ337" s="263"/>
      <c r="AVK337" s="263"/>
      <c r="AVL337" s="263"/>
      <c r="AVM337" s="263"/>
      <c r="AVN337" s="263"/>
      <c r="AVO337" s="263"/>
      <c r="AVP337" s="263"/>
      <c r="AVQ337" s="263"/>
      <c r="AVR337" s="263"/>
      <c r="AVS337" s="263"/>
      <c r="AVT337" s="263"/>
      <c r="AVU337" s="263"/>
      <c r="AVV337" s="263"/>
      <c r="AVW337" s="263"/>
      <c r="AVX337" s="263"/>
      <c r="AVY337" s="263"/>
      <c r="AVZ337" s="263"/>
      <c r="AWA337" s="263"/>
      <c r="AWB337" s="263"/>
      <c r="AWC337" s="263"/>
      <c r="AWD337" s="263"/>
      <c r="AWE337" s="263"/>
      <c r="AWF337" s="263"/>
      <c r="AWG337" s="263"/>
      <c r="AWH337" s="263"/>
      <c r="AWI337" s="263"/>
      <c r="AWJ337" s="263"/>
      <c r="AWK337" s="263"/>
      <c r="AWL337" s="263"/>
      <c r="AWM337" s="263"/>
      <c r="AWN337" s="263"/>
      <c r="AWO337" s="263"/>
      <c r="AWP337" s="263"/>
      <c r="AWQ337" s="263"/>
      <c r="AWR337" s="263"/>
      <c r="AWS337" s="263"/>
      <c r="AWT337" s="263"/>
      <c r="AWU337" s="263"/>
      <c r="AWV337" s="263"/>
      <c r="AWW337" s="263"/>
      <c r="AWX337" s="263"/>
      <c r="AWY337" s="263"/>
      <c r="AWZ337" s="263"/>
      <c r="AXA337" s="263"/>
      <c r="AXB337" s="263"/>
      <c r="AXC337" s="263"/>
      <c r="AXD337" s="263"/>
      <c r="AXE337" s="263"/>
      <c r="AXF337" s="263"/>
      <c r="AXG337" s="263"/>
      <c r="AXH337" s="263"/>
      <c r="AXI337" s="263"/>
      <c r="AXJ337" s="263"/>
      <c r="AXK337" s="263"/>
      <c r="AXL337" s="263"/>
      <c r="AXM337" s="263"/>
      <c r="AXN337" s="263"/>
      <c r="AXO337" s="263"/>
      <c r="AXP337" s="263"/>
      <c r="AXQ337" s="263"/>
      <c r="AXR337" s="263"/>
      <c r="AXS337" s="263"/>
      <c r="AXT337" s="263"/>
      <c r="AXU337" s="263"/>
      <c r="AXV337" s="263"/>
      <c r="AXW337" s="263"/>
      <c r="AXX337" s="263"/>
      <c r="AXY337" s="263"/>
      <c r="AXZ337" s="263"/>
      <c r="AYA337" s="263"/>
      <c r="AYB337" s="263"/>
      <c r="AYC337" s="263"/>
      <c r="AYD337" s="263"/>
      <c r="AYE337" s="263"/>
      <c r="AYF337" s="263"/>
      <c r="AYG337" s="263"/>
      <c r="AYH337" s="263"/>
      <c r="AYI337" s="263"/>
      <c r="AYJ337" s="263"/>
      <c r="AYK337" s="263"/>
      <c r="AYL337" s="263"/>
      <c r="AYM337" s="263"/>
      <c r="AYN337" s="263"/>
      <c r="AYO337" s="263"/>
      <c r="AYP337" s="263"/>
      <c r="AYQ337" s="263"/>
      <c r="AYR337" s="263"/>
      <c r="AYS337" s="263"/>
      <c r="AYT337" s="263"/>
      <c r="AYU337" s="263"/>
      <c r="AYV337" s="263"/>
      <c r="AYW337" s="263"/>
      <c r="AYX337" s="263"/>
      <c r="AYY337" s="263"/>
      <c r="AYZ337" s="263"/>
      <c r="AZA337" s="263"/>
      <c r="AZB337" s="263"/>
      <c r="AZC337" s="263"/>
      <c r="AZD337" s="263"/>
      <c r="AZE337" s="263"/>
      <c r="AZF337" s="263"/>
      <c r="AZG337" s="263"/>
      <c r="AZH337" s="263"/>
      <c r="AZI337" s="263"/>
      <c r="AZJ337" s="263"/>
      <c r="AZK337" s="263"/>
      <c r="AZL337" s="263"/>
      <c r="AZM337" s="263"/>
      <c r="AZN337" s="263"/>
      <c r="AZO337" s="263"/>
      <c r="AZP337" s="263"/>
      <c r="AZQ337" s="263"/>
      <c r="AZR337" s="263"/>
      <c r="AZS337" s="263"/>
      <c r="AZT337" s="263"/>
      <c r="AZU337" s="263"/>
      <c r="AZV337" s="263"/>
      <c r="AZW337" s="263"/>
      <c r="AZX337" s="263"/>
      <c r="AZY337" s="263"/>
      <c r="AZZ337" s="263"/>
      <c r="BAA337" s="263"/>
      <c r="BAB337" s="263"/>
      <c r="BAC337" s="263"/>
      <c r="BAD337" s="263"/>
      <c r="BAE337" s="263"/>
      <c r="BAF337" s="263"/>
      <c r="BAG337" s="263"/>
      <c r="BAH337" s="263"/>
      <c r="BAI337" s="263"/>
      <c r="BAJ337" s="263"/>
      <c r="BAK337" s="263"/>
      <c r="BAL337" s="263"/>
      <c r="BAM337" s="263"/>
      <c r="BAN337" s="263"/>
      <c r="BAO337" s="263"/>
      <c r="BAP337" s="263"/>
      <c r="BAQ337" s="263"/>
      <c r="BAR337" s="263"/>
      <c r="BAS337" s="263"/>
      <c r="BAT337" s="263"/>
      <c r="BAU337" s="263"/>
      <c r="BAV337" s="263"/>
      <c r="BAW337" s="263"/>
      <c r="BAX337" s="263"/>
      <c r="BAY337" s="263"/>
      <c r="BAZ337" s="263"/>
      <c r="BBA337" s="263"/>
      <c r="BBB337" s="263"/>
      <c r="BBC337" s="263"/>
      <c r="BBD337" s="263"/>
      <c r="BBE337" s="263"/>
      <c r="BBF337" s="263"/>
      <c r="BBG337" s="263"/>
      <c r="BBH337" s="263"/>
      <c r="BBI337" s="263"/>
      <c r="BBJ337" s="263"/>
      <c r="BBK337" s="263"/>
      <c r="BBL337" s="263"/>
      <c r="BBM337" s="263"/>
      <c r="BBN337" s="263"/>
      <c r="BBO337" s="263"/>
      <c r="BBP337" s="263"/>
      <c r="BBQ337" s="263"/>
      <c r="BBR337" s="263"/>
      <c r="BBS337" s="263"/>
      <c r="BBT337" s="263"/>
      <c r="BBU337" s="263"/>
      <c r="BBV337" s="263"/>
      <c r="BBW337" s="263"/>
      <c r="BBX337" s="263"/>
      <c r="BBY337" s="263"/>
      <c r="BBZ337" s="263"/>
      <c r="BCA337" s="263"/>
      <c r="BCB337" s="263"/>
      <c r="BCC337" s="263"/>
      <c r="BCD337" s="263"/>
      <c r="BCE337" s="263"/>
      <c r="BCF337" s="263"/>
      <c r="BCG337" s="263"/>
      <c r="BCH337" s="263"/>
      <c r="BCI337" s="263"/>
      <c r="BCJ337" s="263"/>
      <c r="BCK337" s="263"/>
      <c r="BCL337" s="263"/>
      <c r="BCM337" s="263"/>
      <c r="BCN337" s="263"/>
      <c r="BCO337" s="263"/>
      <c r="BCP337" s="263"/>
      <c r="BCQ337" s="263"/>
      <c r="BCR337" s="263"/>
      <c r="BCS337" s="263"/>
      <c r="BCT337" s="263"/>
      <c r="BCU337" s="263"/>
      <c r="BCV337" s="263"/>
      <c r="BCW337" s="263"/>
      <c r="BCX337" s="263"/>
      <c r="BCY337" s="263"/>
      <c r="BCZ337" s="263"/>
      <c r="BDA337" s="263"/>
      <c r="BDB337" s="263"/>
      <c r="BDC337" s="263"/>
      <c r="BDD337" s="263"/>
      <c r="BDE337" s="263"/>
      <c r="BDF337" s="263"/>
      <c r="BDG337" s="263"/>
      <c r="BDH337" s="263"/>
      <c r="BDI337" s="263"/>
      <c r="BDJ337" s="263"/>
      <c r="BDK337" s="263"/>
      <c r="BDL337" s="263"/>
      <c r="BDM337" s="263"/>
      <c r="BDN337" s="263"/>
      <c r="BDO337" s="263"/>
      <c r="BDP337" s="263"/>
      <c r="BDQ337" s="263"/>
      <c r="BDR337" s="263"/>
      <c r="BDS337" s="263"/>
      <c r="BDT337" s="263"/>
      <c r="BDU337" s="263"/>
      <c r="BDV337" s="263"/>
      <c r="BDW337" s="263"/>
      <c r="BDX337" s="263"/>
      <c r="BDY337" s="263"/>
      <c r="BDZ337" s="263"/>
      <c r="BEA337" s="263"/>
      <c r="BEB337" s="263"/>
      <c r="BEC337" s="263"/>
      <c r="BED337" s="263"/>
      <c r="BEE337" s="263"/>
      <c r="BEF337" s="263"/>
      <c r="BEG337" s="263"/>
      <c r="BEH337" s="263"/>
      <c r="BEI337" s="263"/>
      <c r="BEJ337" s="263"/>
      <c r="BEK337" s="263"/>
      <c r="BEL337" s="263"/>
      <c r="BEM337" s="263"/>
      <c r="BEN337" s="263"/>
      <c r="BEO337" s="263"/>
      <c r="BEP337" s="263"/>
      <c r="BEQ337" s="263"/>
      <c r="BER337" s="263"/>
      <c r="BES337" s="263"/>
      <c r="BET337" s="263"/>
      <c r="BEU337" s="263"/>
      <c r="BEV337" s="263"/>
      <c r="BEW337" s="263"/>
      <c r="BEX337" s="263"/>
      <c r="BEY337" s="263"/>
      <c r="BEZ337" s="263"/>
      <c r="BFA337" s="263"/>
      <c r="BFB337" s="263"/>
      <c r="BFC337" s="263"/>
      <c r="BFD337" s="263"/>
      <c r="BFE337" s="263"/>
      <c r="BFF337" s="263"/>
      <c r="BFG337" s="263"/>
      <c r="BFH337" s="263"/>
      <c r="BFI337" s="263"/>
      <c r="BFJ337" s="263"/>
      <c r="BFK337" s="263"/>
      <c r="BFL337" s="263"/>
      <c r="BFM337" s="263"/>
      <c r="BFN337" s="263"/>
      <c r="BFO337" s="263"/>
      <c r="BFP337" s="263"/>
      <c r="BFQ337" s="263"/>
      <c r="BFR337" s="263"/>
      <c r="BFS337" s="263"/>
      <c r="BFT337" s="263"/>
      <c r="BFU337" s="263"/>
      <c r="BFV337" s="263"/>
      <c r="BFW337" s="263"/>
      <c r="BFX337" s="263"/>
      <c r="BFY337" s="263"/>
      <c r="BFZ337" s="263"/>
      <c r="BGA337" s="263"/>
      <c r="BGB337" s="263"/>
      <c r="BGC337" s="263"/>
      <c r="BGD337" s="263"/>
      <c r="BGE337" s="263"/>
      <c r="BGF337" s="263"/>
      <c r="BGG337" s="263"/>
      <c r="BGH337" s="263"/>
      <c r="BGI337" s="263"/>
      <c r="BGJ337" s="263"/>
      <c r="BGK337" s="263"/>
      <c r="BGL337" s="263"/>
      <c r="BGM337" s="263"/>
      <c r="BGN337" s="263"/>
      <c r="BGO337" s="263"/>
      <c r="BGP337" s="263"/>
      <c r="BGQ337" s="263"/>
      <c r="BGR337" s="263"/>
      <c r="BGS337" s="263"/>
      <c r="BGT337" s="263"/>
      <c r="BGU337" s="263"/>
      <c r="BGV337" s="263"/>
      <c r="BGW337" s="263"/>
      <c r="BGX337" s="263"/>
      <c r="BGY337" s="263"/>
      <c r="BGZ337" s="263"/>
      <c r="BHA337" s="263"/>
      <c r="BHB337" s="263"/>
      <c r="BHC337" s="263"/>
      <c r="BHD337" s="263"/>
      <c r="BHE337" s="263"/>
      <c r="BHF337" s="263"/>
      <c r="BHG337" s="263"/>
      <c r="BHH337" s="263"/>
      <c r="BHI337" s="263"/>
      <c r="BHJ337" s="263"/>
      <c r="BHK337" s="263"/>
      <c r="BHL337" s="263"/>
      <c r="BHM337" s="263"/>
      <c r="BHN337" s="263"/>
      <c r="BHO337" s="263"/>
      <c r="BHP337" s="263"/>
      <c r="BHQ337" s="263"/>
      <c r="BHR337" s="263"/>
      <c r="BHS337" s="263"/>
      <c r="BHT337" s="263"/>
      <c r="BHU337" s="263"/>
      <c r="BHV337" s="263"/>
      <c r="BHW337" s="263"/>
      <c r="BHX337" s="263"/>
      <c r="BHY337" s="263"/>
      <c r="BHZ337" s="263"/>
      <c r="BIA337" s="263"/>
      <c r="BIB337" s="263"/>
      <c r="BIC337" s="263"/>
      <c r="BID337" s="263"/>
      <c r="BIE337" s="263"/>
      <c r="BIF337" s="263"/>
      <c r="BIG337" s="263"/>
      <c r="BIH337" s="263"/>
      <c r="BII337" s="263"/>
      <c r="BIJ337" s="263"/>
      <c r="BIK337" s="263"/>
      <c r="BIL337" s="263"/>
      <c r="BIM337" s="263"/>
      <c r="BIN337" s="263"/>
      <c r="BIO337" s="263"/>
      <c r="BIP337" s="263"/>
      <c r="BIQ337" s="263"/>
      <c r="BIR337" s="263"/>
      <c r="BIS337" s="263"/>
      <c r="BIT337" s="263"/>
      <c r="BIU337" s="263"/>
      <c r="BIV337" s="263"/>
      <c r="BIW337" s="263"/>
      <c r="BIX337" s="263"/>
      <c r="BIY337" s="263"/>
      <c r="BIZ337" s="263"/>
      <c r="BJA337" s="263"/>
      <c r="BJB337" s="263"/>
      <c r="BJC337" s="263"/>
      <c r="BJD337" s="263"/>
      <c r="BJE337" s="263"/>
      <c r="BJF337" s="263"/>
      <c r="BJG337" s="263"/>
      <c r="BJH337" s="263"/>
      <c r="BJI337" s="263"/>
      <c r="BJJ337" s="263"/>
      <c r="BJK337" s="263"/>
      <c r="BJL337" s="263"/>
      <c r="BJM337" s="263"/>
      <c r="BJN337" s="263"/>
      <c r="BJO337" s="263"/>
      <c r="BJP337" s="263"/>
      <c r="BJQ337" s="263"/>
      <c r="BJR337" s="263"/>
      <c r="BJS337" s="263"/>
      <c r="BJT337" s="263"/>
      <c r="BJU337" s="263"/>
      <c r="BJV337" s="263"/>
      <c r="BJW337" s="263"/>
      <c r="BJX337" s="263"/>
      <c r="BJY337" s="263"/>
      <c r="BJZ337" s="263"/>
      <c r="BKA337" s="263"/>
      <c r="BKB337" s="263"/>
      <c r="BKC337" s="263"/>
      <c r="BKD337" s="263"/>
      <c r="BKE337" s="263"/>
      <c r="BKF337" s="263"/>
      <c r="BKG337" s="263"/>
      <c r="BKH337" s="263"/>
      <c r="BKI337" s="263"/>
      <c r="BKJ337" s="263"/>
      <c r="BKK337" s="263"/>
      <c r="BKL337" s="263"/>
      <c r="BKM337" s="263"/>
      <c r="BKN337" s="263"/>
      <c r="BKO337" s="263"/>
      <c r="BKP337" s="263"/>
      <c r="BKQ337" s="263"/>
      <c r="BKR337" s="263"/>
      <c r="BKS337" s="263"/>
      <c r="BKT337" s="263"/>
      <c r="BKU337" s="263"/>
      <c r="BKV337" s="263"/>
      <c r="BKW337" s="263"/>
      <c r="BKX337" s="263"/>
      <c r="BKY337" s="263"/>
      <c r="BKZ337" s="263"/>
      <c r="BLA337" s="263"/>
      <c r="BLB337" s="263"/>
      <c r="BLC337" s="263"/>
      <c r="BLD337" s="263"/>
      <c r="BLE337" s="263"/>
      <c r="BLF337" s="263"/>
      <c r="BLG337" s="263"/>
      <c r="BLH337" s="263"/>
      <c r="BLI337" s="263"/>
      <c r="BLJ337" s="263"/>
      <c r="BLK337" s="263"/>
      <c r="BLL337" s="263"/>
      <c r="BLM337" s="263"/>
      <c r="BLN337" s="263"/>
      <c r="BLO337" s="263"/>
      <c r="BLP337" s="263"/>
      <c r="BLQ337" s="263"/>
      <c r="BLR337" s="263"/>
      <c r="BLS337" s="263"/>
      <c r="BLT337" s="263"/>
      <c r="BLU337" s="263"/>
      <c r="BLV337" s="263"/>
      <c r="BLW337" s="263"/>
      <c r="BLX337" s="263"/>
      <c r="BLY337" s="263"/>
      <c r="BLZ337" s="263"/>
      <c r="BMA337" s="263"/>
      <c r="BMB337" s="263"/>
      <c r="BMC337" s="263"/>
      <c r="BMD337" s="263"/>
      <c r="BME337" s="263"/>
      <c r="BMF337" s="263"/>
      <c r="BMG337" s="263"/>
      <c r="BMH337" s="263"/>
      <c r="BMI337" s="263"/>
      <c r="BMJ337" s="263"/>
      <c r="BMK337" s="263"/>
      <c r="BML337" s="263"/>
      <c r="BMM337" s="263"/>
      <c r="BMN337" s="263"/>
      <c r="BMO337" s="263"/>
      <c r="BMP337" s="263"/>
      <c r="BMQ337" s="263"/>
      <c r="BMR337" s="263"/>
      <c r="BMS337" s="263"/>
      <c r="BMT337" s="263"/>
      <c r="BMU337" s="263"/>
      <c r="BMV337" s="263"/>
      <c r="BMW337" s="263"/>
      <c r="BMX337" s="263"/>
      <c r="BMY337" s="263"/>
      <c r="BMZ337" s="263"/>
      <c r="BNA337" s="263"/>
      <c r="BNB337" s="263"/>
      <c r="BNC337" s="263"/>
      <c r="BND337" s="263"/>
      <c r="BNE337" s="263"/>
      <c r="BNF337" s="263"/>
      <c r="BNG337" s="263"/>
      <c r="BNH337" s="263"/>
      <c r="BNI337" s="263"/>
      <c r="BNJ337" s="263"/>
      <c r="BNK337" s="263"/>
      <c r="BNL337" s="263"/>
      <c r="BNM337" s="263"/>
      <c r="BNN337" s="263"/>
      <c r="BNO337" s="263"/>
      <c r="BNP337" s="263"/>
      <c r="BNQ337" s="263"/>
      <c r="BNR337" s="263"/>
      <c r="BNS337" s="263"/>
      <c r="BNT337" s="263"/>
      <c r="BNU337" s="263"/>
      <c r="BNV337" s="263"/>
      <c r="BNW337" s="263"/>
      <c r="BNX337" s="263"/>
      <c r="BNY337" s="263"/>
      <c r="BNZ337" s="263"/>
      <c r="BOA337" s="263"/>
      <c r="BOB337" s="263"/>
      <c r="BOC337" s="263"/>
      <c r="BOD337" s="263"/>
      <c r="BOE337" s="263"/>
      <c r="BOF337" s="263"/>
      <c r="BOG337" s="263"/>
      <c r="BOH337" s="263"/>
      <c r="BOI337" s="263"/>
      <c r="BOJ337" s="263"/>
      <c r="BOK337" s="263"/>
      <c r="BOL337" s="263"/>
      <c r="BOM337" s="263"/>
      <c r="BON337" s="263"/>
      <c r="BOO337" s="263"/>
      <c r="BOP337" s="263"/>
      <c r="BOQ337" s="263"/>
      <c r="BOR337" s="263"/>
      <c r="BOS337" s="263"/>
      <c r="BOT337" s="263"/>
      <c r="BOU337" s="263"/>
      <c r="BOV337" s="263"/>
      <c r="BOW337" s="263"/>
      <c r="BOX337" s="263"/>
      <c r="BOY337" s="263"/>
      <c r="BOZ337" s="263"/>
      <c r="BPA337" s="263"/>
      <c r="BPB337" s="263"/>
      <c r="BPC337" s="263"/>
      <c r="BPD337" s="263"/>
      <c r="BPE337" s="263"/>
      <c r="BPF337" s="263"/>
      <c r="BPG337" s="263"/>
      <c r="BPH337" s="263"/>
      <c r="BPI337" s="263"/>
      <c r="BPJ337" s="263"/>
      <c r="BPK337" s="263"/>
      <c r="BPL337" s="263"/>
      <c r="BPM337" s="263"/>
      <c r="BPN337" s="263"/>
      <c r="BPO337" s="263"/>
      <c r="BPP337" s="263"/>
      <c r="BPQ337" s="263"/>
      <c r="BPR337" s="263"/>
      <c r="BPS337" s="263"/>
      <c r="BPT337" s="263"/>
      <c r="BPU337" s="263"/>
      <c r="BPV337" s="263"/>
      <c r="BPW337" s="263"/>
      <c r="BPX337" s="263"/>
      <c r="BPY337" s="263"/>
      <c r="BPZ337" s="263"/>
      <c r="BQA337" s="263"/>
      <c r="BQB337" s="263"/>
      <c r="BQC337" s="263"/>
      <c r="BQD337" s="263"/>
      <c r="BQE337" s="263"/>
      <c r="BQF337" s="263"/>
      <c r="BQG337" s="263"/>
      <c r="BQH337" s="263"/>
      <c r="BQI337" s="263"/>
      <c r="BQJ337" s="263"/>
      <c r="BQK337" s="263"/>
      <c r="BQL337" s="263"/>
      <c r="BQM337" s="263"/>
      <c r="BQN337" s="263"/>
      <c r="BQO337" s="263"/>
      <c r="BQP337" s="263"/>
      <c r="BQQ337" s="263"/>
      <c r="BQR337" s="263"/>
      <c r="BQS337" s="263"/>
      <c r="BQT337" s="263"/>
      <c r="BQU337" s="263"/>
      <c r="BQV337" s="263"/>
      <c r="BQW337" s="263"/>
      <c r="BQX337" s="263"/>
      <c r="BQY337" s="263"/>
      <c r="BQZ337" s="263"/>
      <c r="BRA337" s="263"/>
      <c r="BRB337" s="263"/>
      <c r="BRC337" s="263"/>
      <c r="BRD337" s="263"/>
      <c r="BRE337" s="263"/>
      <c r="BRF337" s="263"/>
      <c r="BRG337" s="263"/>
      <c r="BRH337" s="263"/>
      <c r="BRI337" s="263"/>
      <c r="BRJ337" s="263"/>
      <c r="BRK337" s="263"/>
      <c r="BRL337" s="263"/>
      <c r="BRM337" s="263"/>
      <c r="BRN337" s="263"/>
      <c r="BRO337" s="263"/>
      <c r="BRP337" s="263"/>
      <c r="BRQ337" s="263"/>
      <c r="BRR337" s="263"/>
      <c r="BRS337" s="263"/>
      <c r="BRT337" s="263"/>
      <c r="BRU337" s="263"/>
      <c r="BRV337" s="263"/>
      <c r="BRW337" s="263"/>
      <c r="BRX337" s="263"/>
      <c r="BRY337" s="263"/>
      <c r="BRZ337" s="263"/>
      <c r="BSA337" s="263"/>
      <c r="BSB337" s="263"/>
      <c r="BSC337" s="263"/>
      <c r="BSD337" s="263"/>
      <c r="BSE337" s="263"/>
      <c r="BSF337" s="263"/>
      <c r="BSG337" s="263"/>
      <c r="BSH337" s="263"/>
      <c r="BSI337" s="263"/>
      <c r="BSJ337" s="263"/>
      <c r="BSK337" s="263"/>
      <c r="BSL337" s="263"/>
      <c r="BSM337" s="263"/>
      <c r="BSN337" s="263"/>
      <c r="BSO337" s="263"/>
      <c r="BSP337" s="263"/>
      <c r="BSQ337" s="263"/>
      <c r="BSR337" s="263"/>
      <c r="BSS337" s="263"/>
      <c r="BST337" s="263"/>
      <c r="BSU337" s="263"/>
      <c r="BSV337" s="263"/>
      <c r="BSW337" s="263"/>
      <c r="BSX337" s="263"/>
      <c r="BSY337" s="263"/>
      <c r="BSZ337" s="263"/>
      <c r="BTA337" s="263"/>
      <c r="BTB337" s="263"/>
      <c r="BTC337" s="263"/>
      <c r="BTD337" s="263"/>
      <c r="BTE337" s="263"/>
      <c r="BTF337" s="263"/>
      <c r="BTG337" s="263"/>
      <c r="BTH337" s="263"/>
      <c r="BTI337" s="263"/>
      <c r="BTJ337" s="263"/>
      <c r="BTK337" s="263"/>
      <c r="BTL337" s="263"/>
      <c r="BTM337" s="263"/>
      <c r="BTN337" s="263"/>
      <c r="BTO337" s="263"/>
      <c r="BTP337" s="263"/>
      <c r="BTQ337" s="263"/>
      <c r="BTR337" s="263"/>
      <c r="BTS337" s="263"/>
      <c r="BTT337" s="263"/>
      <c r="BTU337" s="263"/>
      <c r="BTV337" s="263"/>
      <c r="BTW337" s="263"/>
      <c r="BTX337" s="263"/>
      <c r="BTY337" s="263"/>
      <c r="BTZ337" s="263"/>
      <c r="BUA337" s="263"/>
      <c r="BUB337" s="263"/>
      <c r="BUC337" s="263"/>
      <c r="BUD337" s="263"/>
      <c r="BUE337" s="263"/>
      <c r="BUF337" s="263"/>
      <c r="BUG337" s="263"/>
      <c r="BUH337" s="263"/>
      <c r="BUI337" s="263"/>
      <c r="BUJ337" s="263"/>
      <c r="BUK337" s="263"/>
      <c r="BUL337" s="263"/>
      <c r="BUM337" s="263"/>
      <c r="BUN337" s="263"/>
      <c r="BUO337" s="263"/>
      <c r="BUP337" s="263"/>
      <c r="BUQ337" s="263"/>
      <c r="BUR337" s="263"/>
      <c r="BUS337" s="263"/>
      <c r="BUT337" s="263"/>
      <c r="BUU337" s="263"/>
      <c r="BUV337" s="263"/>
      <c r="BUW337" s="263"/>
      <c r="BUX337" s="263"/>
      <c r="BUY337" s="263"/>
      <c r="BUZ337" s="263"/>
      <c r="BVA337" s="263"/>
      <c r="BVB337" s="263"/>
      <c r="BVC337" s="263"/>
      <c r="BVD337" s="263"/>
      <c r="BVE337" s="263"/>
      <c r="BVF337" s="263"/>
      <c r="BVG337" s="263"/>
      <c r="BVH337" s="263"/>
      <c r="BVI337" s="263"/>
      <c r="BVJ337" s="263"/>
      <c r="BVK337" s="263"/>
      <c r="BVL337" s="263"/>
      <c r="BVM337" s="263"/>
      <c r="BVN337" s="263"/>
      <c r="BVO337" s="263"/>
      <c r="BVP337" s="263"/>
      <c r="BVQ337" s="263"/>
      <c r="BVR337" s="263"/>
      <c r="BVS337" s="263"/>
      <c r="BVT337" s="263"/>
      <c r="BVU337" s="263"/>
      <c r="BVV337" s="263"/>
      <c r="BVW337" s="263"/>
      <c r="BVX337" s="263"/>
      <c r="BVY337" s="263"/>
      <c r="BVZ337" s="263"/>
      <c r="BWA337" s="263"/>
      <c r="BWB337" s="263"/>
      <c r="BWC337" s="263"/>
      <c r="BWD337" s="263"/>
      <c r="BWE337" s="263"/>
      <c r="BWF337" s="263"/>
      <c r="BWG337" s="263"/>
      <c r="BWH337" s="263"/>
      <c r="BWI337" s="263"/>
      <c r="BWJ337" s="263"/>
      <c r="BWK337" s="263"/>
      <c r="BWL337" s="263"/>
      <c r="BWM337" s="263"/>
      <c r="BWN337" s="263"/>
      <c r="BWO337" s="263"/>
      <c r="BWP337" s="263"/>
      <c r="BWQ337" s="263"/>
      <c r="BWR337" s="263"/>
      <c r="BWS337" s="263"/>
      <c r="BWT337" s="263"/>
      <c r="BWU337" s="263"/>
      <c r="BWV337" s="263"/>
      <c r="BWW337" s="263"/>
      <c r="BWX337" s="263"/>
      <c r="BWY337" s="263"/>
      <c r="BWZ337" s="263"/>
      <c r="BXA337" s="263"/>
      <c r="BXB337" s="263"/>
      <c r="BXC337" s="263"/>
      <c r="BXD337" s="263"/>
      <c r="BXE337" s="263"/>
      <c r="BXF337" s="263"/>
      <c r="BXG337" s="263"/>
      <c r="BXH337" s="263"/>
      <c r="BXI337" s="263"/>
      <c r="BXJ337" s="263"/>
      <c r="BXK337" s="263"/>
      <c r="BXL337" s="263"/>
      <c r="BXM337" s="263"/>
      <c r="BXN337" s="263"/>
      <c r="BXO337" s="263"/>
      <c r="BXP337" s="263"/>
      <c r="BXQ337" s="263"/>
      <c r="BXR337" s="263"/>
      <c r="BXS337" s="263"/>
      <c r="BXT337" s="263"/>
      <c r="BXU337" s="263"/>
      <c r="BXV337" s="263"/>
      <c r="BXW337" s="263"/>
      <c r="BXX337" s="263"/>
      <c r="BXY337" s="263"/>
      <c r="BXZ337" s="263"/>
      <c r="BYA337" s="263"/>
      <c r="BYB337" s="263"/>
      <c r="BYC337" s="263"/>
      <c r="BYD337" s="263"/>
      <c r="BYE337" s="263"/>
      <c r="BYF337" s="263"/>
      <c r="BYG337" s="263"/>
      <c r="BYH337" s="263"/>
      <c r="BYI337" s="263"/>
      <c r="BYJ337" s="263"/>
      <c r="BYK337" s="263"/>
      <c r="BYL337" s="263"/>
      <c r="BYM337" s="263"/>
      <c r="BYN337" s="263"/>
      <c r="BYO337" s="263"/>
      <c r="BYP337" s="263"/>
      <c r="BYQ337" s="263"/>
      <c r="BYR337" s="263"/>
      <c r="BYS337" s="263"/>
      <c r="BYT337" s="263"/>
      <c r="BYU337" s="263"/>
      <c r="BYV337" s="263"/>
      <c r="BYW337" s="263"/>
      <c r="BYX337" s="263"/>
      <c r="BYY337" s="263"/>
      <c r="BYZ337" s="263"/>
      <c r="BZA337" s="263"/>
      <c r="BZB337" s="263"/>
      <c r="BZC337" s="263"/>
      <c r="BZD337" s="263"/>
      <c r="BZE337" s="263"/>
      <c r="BZF337" s="263"/>
      <c r="BZG337" s="263"/>
      <c r="BZH337" s="263"/>
      <c r="BZI337" s="263"/>
      <c r="BZJ337" s="263"/>
      <c r="BZK337" s="263"/>
      <c r="BZL337" s="263"/>
      <c r="BZM337" s="263"/>
      <c r="BZN337" s="263"/>
      <c r="BZO337" s="263"/>
      <c r="BZP337" s="263"/>
      <c r="BZQ337" s="263"/>
      <c r="BZR337" s="263"/>
      <c r="BZS337" s="263"/>
      <c r="BZT337" s="263"/>
      <c r="BZU337" s="263"/>
      <c r="BZV337" s="263"/>
      <c r="BZW337" s="263"/>
      <c r="BZX337" s="263"/>
      <c r="BZY337" s="263"/>
      <c r="BZZ337" s="263"/>
      <c r="CAA337" s="263"/>
      <c r="CAB337" s="263"/>
      <c r="CAC337" s="263"/>
      <c r="CAD337" s="263"/>
      <c r="CAE337" s="263"/>
      <c r="CAF337" s="263"/>
      <c r="CAG337" s="263"/>
      <c r="CAH337" s="263"/>
      <c r="CAI337" s="263"/>
      <c r="CAJ337" s="263"/>
      <c r="CAK337" s="263"/>
      <c r="CAL337" s="263"/>
      <c r="CAM337" s="263"/>
      <c r="CAN337" s="263"/>
      <c r="CAO337" s="263"/>
      <c r="CAP337" s="263"/>
      <c r="CAQ337" s="263"/>
      <c r="CAR337" s="263"/>
      <c r="CAS337" s="263"/>
      <c r="CAT337" s="263"/>
      <c r="CAU337" s="263"/>
      <c r="CAV337" s="263"/>
      <c r="CAW337" s="263"/>
      <c r="CAX337" s="263"/>
      <c r="CAY337" s="263"/>
      <c r="CAZ337" s="263"/>
      <c r="CBA337" s="263"/>
      <c r="CBB337" s="263"/>
      <c r="CBC337" s="263"/>
      <c r="CBD337" s="263"/>
      <c r="CBE337" s="263"/>
      <c r="CBF337" s="263"/>
      <c r="CBG337" s="263"/>
      <c r="CBH337" s="263"/>
      <c r="CBI337" s="263"/>
      <c r="CBJ337" s="263"/>
      <c r="CBK337" s="263"/>
      <c r="CBL337" s="263"/>
      <c r="CBM337" s="263"/>
      <c r="CBN337" s="263"/>
      <c r="CBO337" s="263"/>
      <c r="CBP337" s="263"/>
      <c r="CBQ337" s="263"/>
      <c r="CBR337" s="263"/>
      <c r="CBS337" s="263"/>
      <c r="CBT337" s="263"/>
      <c r="CBU337" s="263"/>
      <c r="CBV337" s="263"/>
      <c r="CBW337" s="263"/>
      <c r="CBX337" s="263"/>
      <c r="CBY337" s="263"/>
      <c r="CBZ337" s="263"/>
      <c r="CCA337" s="263"/>
      <c r="CCB337" s="263"/>
      <c r="CCC337" s="263"/>
      <c r="CCD337" s="263"/>
      <c r="CCE337" s="263"/>
      <c r="CCF337" s="263"/>
      <c r="CCG337" s="263"/>
      <c r="CCH337" s="263"/>
      <c r="CCI337" s="263"/>
      <c r="CCJ337" s="263"/>
      <c r="CCK337" s="263"/>
      <c r="CCL337" s="263"/>
      <c r="CCM337" s="263"/>
      <c r="CCN337" s="263"/>
      <c r="CCO337" s="263"/>
      <c r="CCP337" s="263"/>
      <c r="CCQ337" s="263"/>
      <c r="CCR337" s="263"/>
      <c r="CCS337" s="263"/>
      <c r="CCT337" s="263"/>
      <c r="CCU337" s="263"/>
      <c r="CCV337" s="263"/>
      <c r="CCW337" s="263"/>
      <c r="CCX337" s="263"/>
      <c r="CCY337" s="263"/>
      <c r="CCZ337" s="263"/>
      <c r="CDA337" s="263"/>
      <c r="CDB337" s="263"/>
      <c r="CDC337" s="263"/>
      <c r="CDD337" s="263"/>
      <c r="CDE337" s="263"/>
      <c r="CDF337" s="263"/>
      <c r="CDG337" s="263"/>
      <c r="CDH337" s="263"/>
      <c r="CDI337" s="263"/>
      <c r="CDJ337" s="263"/>
      <c r="CDK337" s="263"/>
      <c r="CDL337" s="263"/>
      <c r="CDM337" s="263"/>
      <c r="CDN337" s="263"/>
      <c r="CDO337" s="263"/>
      <c r="CDP337" s="263"/>
      <c r="CDQ337" s="263"/>
      <c r="CDR337" s="263"/>
      <c r="CDS337" s="263"/>
      <c r="CDT337" s="263"/>
      <c r="CDU337" s="263"/>
      <c r="CDV337" s="263"/>
      <c r="CDW337" s="263"/>
      <c r="CDX337" s="263"/>
      <c r="CDY337" s="263"/>
      <c r="CDZ337" s="263"/>
      <c r="CEA337" s="263"/>
      <c r="CEB337" s="263"/>
      <c r="CEC337" s="263"/>
      <c r="CED337" s="263"/>
      <c r="CEE337" s="263"/>
      <c r="CEF337" s="263"/>
      <c r="CEG337" s="263"/>
      <c r="CEH337" s="263"/>
      <c r="CEI337" s="263"/>
      <c r="CEJ337" s="263"/>
      <c r="CEK337" s="263"/>
      <c r="CEL337" s="263"/>
      <c r="CEM337" s="263"/>
      <c r="CEN337" s="263"/>
      <c r="CEO337" s="263"/>
      <c r="CEP337" s="263"/>
      <c r="CEQ337" s="263"/>
      <c r="CER337" s="263"/>
      <c r="CES337" s="263"/>
      <c r="CET337" s="263"/>
      <c r="CEU337" s="263"/>
      <c r="CEV337" s="263"/>
      <c r="CEW337" s="263"/>
      <c r="CEX337" s="263"/>
      <c r="CEY337" s="263"/>
      <c r="CEZ337" s="263"/>
      <c r="CFA337" s="263"/>
      <c r="CFB337" s="263"/>
      <c r="CFC337" s="263"/>
      <c r="CFD337" s="263"/>
      <c r="CFE337" s="263"/>
      <c r="CFF337" s="263"/>
      <c r="CFG337" s="263"/>
      <c r="CFH337" s="263"/>
      <c r="CFI337" s="263"/>
      <c r="CFJ337" s="263"/>
      <c r="CFK337" s="263"/>
      <c r="CFL337" s="263"/>
      <c r="CFM337" s="263"/>
      <c r="CFN337" s="263"/>
      <c r="CFO337" s="263"/>
      <c r="CFP337" s="263"/>
      <c r="CFQ337" s="263"/>
      <c r="CFR337" s="263"/>
      <c r="CFS337" s="263"/>
      <c r="CFT337" s="263"/>
      <c r="CFU337" s="263"/>
      <c r="CFV337" s="263"/>
      <c r="CFW337" s="263"/>
      <c r="CFX337" s="263"/>
      <c r="CFY337" s="263"/>
      <c r="CFZ337" s="263"/>
      <c r="CGA337" s="263"/>
      <c r="CGB337" s="263"/>
      <c r="CGC337" s="263"/>
      <c r="CGD337" s="263"/>
      <c r="CGE337" s="263"/>
      <c r="CGF337" s="263"/>
      <c r="CGG337" s="263"/>
      <c r="CGH337" s="263"/>
      <c r="CGI337" s="263"/>
      <c r="CGJ337" s="263"/>
      <c r="CGK337" s="263"/>
      <c r="CGL337" s="263"/>
      <c r="CGM337" s="263"/>
      <c r="CGN337" s="263"/>
      <c r="CGO337" s="263"/>
      <c r="CGP337" s="263"/>
      <c r="CGQ337" s="263"/>
      <c r="CGR337" s="263"/>
      <c r="CGS337" s="263"/>
      <c r="CGT337" s="263"/>
      <c r="CGU337" s="263"/>
      <c r="CGV337" s="263"/>
      <c r="CGW337" s="263"/>
      <c r="CGX337" s="263"/>
      <c r="CGY337" s="263"/>
      <c r="CGZ337" s="263"/>
      <c r="CHA337" s="263"/>
      <c r="CHB337" s="263"/>
      <c r="CHC337" s="263"/>
      <c r="CHD337" s="263"/>
      <c r="CHE337" s="263"/>
      <c r="CHF337" s="263"/>
      <c r="CHG337" s="263"/>
      <c r="CHH337" s="263"/>
      <c r="CHI337" s="263"/>
      <c r="CHJ337" s="263"/>
      <c r="CHK337" s="263"/>
      <c r="CHL337" s="263"/>
      <c r="CHM337" s="263"/>
      <c r="CHN337" s="263"/>
      <c r="CHO337" s="263"/>
      <c r="CHP337" s="263"/>
      <c r="CHQ337" s="263"/>
      <c r="CHR337" s="263"/>
      <c r="CHS337" s="263"/>
      <c r="CHT337" s="263"/>
      <c r="CHU337" s="263"/>
      <c r="CHV337" s="263"/>
      <c r="CHW337" s="263"/>
      <c r="CHX337" s="263"/>
      <c r="CHY337" s="263"/>
      <c r="CHZ337" s="263"/>
      <c r="CIA337" s="263"/>
      <c r="CIB337" s="263"/>
      <c r="CIC337" s="263"/>
      <c r="CID337" s="263"/>
      <c r="CIE337" s="263"/>
      <c r="CIF337" s="263"/>
      <c r="CIG337" s="263"/>
      <c r="CIH337" s="263"/>
      <c r="CII337" s="263"/>
      <c r="CIJ337" s="263"/>
      <c r="CIK337" s="263"/>
      <c r="CIL337" s="263"/>
      <c r="CIM337" s="263"/>
      <c r="CIN337" s="263"/>
      <c r="CIO337" s="263"/>
      <c r="CIP337" s="263"/>
      <c r="CIQ337" s="263"/>
      <c r="CIR337" s="263"/>
      <c r="CIS337" s="263"/>
      <c r="CIT337" s="263"/>
      <c r="CIU337" s="263"/>
      <c r="CIV337" s="263"/>
      <c r="CIW337" s="263"/>
      <c r="CIX337" s="263"/>
      <c r="CIY337" s="263"/>
      <c r="CIZ337" s="263"/>
      <c r="CJA337" s="263"/>
      <c r="CJB337" s="263"/>
      <c r="CJC337" s="263"/>
      <c r="CJD337" s="263"/>
      <c r="CJE337" s="263"/>
      <c r="CJF337" s="263"/>
      <c r="CJG337" s="263"/>
      <c r="CJH337" s="263"/>
      <c r="CJI337" s="263"/>
      <c r="CJJ337" s="263"/>
      <c r="CJK337" s="263"/>
      <c r="CJL337" s="263"/>
      <c r="CJM337" s="263"/>
      <c r="CJN337" s="263"/>
      <c r="CJO337" s="263"/>
      <c r="CJP337" s="263"/>
      <c r="CJQ337" s="263"/>
      <c r="CJR337" s="263"/>
      <c r="CJS337" s="263"/>
      <c r="CJT337" s="263"/>
      <c r="CJU337" s="263"/>
      <c r="CJV337" s="263"/>
      <c r="CJW337" s="263"/>
      <c r="CJX337" s="263"/>
      <c r="CJY337" s="263"/>
      <c r="CJZ337" s="263"/>
      <c r="CKA337" s="263"/>
      <c r="CKB337" s="263"/>
      <c r="CKC337" s="263"/>
      <c r="CKD337" s="263"/>
      <c r="CKE337" s="263"/>
      <c r="CKF337" s="263"/>
      <c r="CKG337" s="263"/>
      <c r="CKH337" s="263"/>
      <c r="CKI337" s="263"/>
      <c r="CKJ337" s="263"/>
      <c r="CKK337" s="263"/>
      <c r="CKL337" s="263"/>
      <c r="CKM337" s="263"/>
      <c r="CKN337" s="263"/>
      <c r="CKO337" s="263"/>
      <c r="CKP337" s="263"/>
      <c r="CKQ337" s="263"/>
      <c r="CKR337" s="263"/>
      <c r="CKS337" s="263"/>
      <c r="CKT337" s="263"/>
      <c r="CKU337" s="263"/>
      <c r="CKV337" s="263"/>
      <c r="CKW337" s="263"/>
      <c r="CKX337" s="263"/>
      <c r="CKY337" s="263"/>
      <c r="CKZ337" s="263"/>
      <c r="CLA337" s="263"/>
      <c r="CLB337" s="263"/>
      <c r="CLC337" s="263"/>
      <c r="CLD337" s="263"/>
      <c r="CLE337" s="263"/>
      <c r="CLF337" s="263"/>
      <c r="CLG337" s="263"/>
      <c r="CLH337" s="263"/>
      <c r="CLI337" s="263"/>
      <c r="CLJ337" s="263"/>
      <c r="CLK337" s="263"/>
      <c r="CLL337" s="263"/>
      <c r="CLM337" s="263"/>
      <c r="CLN337" s="263"/>
      <c r="CLO337" s="263"/>
      <c r="CLP337" s="263"/>
      <c r="CLQ337" s="263"/>
      <c r="CLR337" s="263"/>
      <c r="CLS337" s="263"/>
      <c r="CLT337" s="263"/>
      <c r="CLU337" s="263"/>
      <c r="CLV337" s="263"/>
      <c r="CLW337" s="263"/>
      <c r="CLX337" s="263"/>
      <c r="CLY337" s="263"/>
      <c r="CLZ337" s="263"/>
      <c r="CMA337" s="263"/>
      <c r="CMB337" s="263"/>
      <c r="CMC337" s="263"/>
      <c r="CMD337" s="263"/>
      <c r="CME337" s="263"/>
      <c r="CMF337" s="263"/>
      <c r="CMG337" s="263"/>
      <c r="CMH337" s="263"/>
      <c r="CMI337" s="263"/>
      <c r="CMJ337" s="263"/>
      <c r="CMK337" s="263"/>
      <c r="CML337" s="263"/>
      <c r="CMM337" s="263"/>
      <c r="CMN337" s="263"/>
      <c r="CMO337" s="263"/>
      <c r="CMP337" s="263"/>
      <c r="CMQ337" s="263"/>
      <c r="CMR337" s="263"/>
      <c r="CMS337" s="263"/>
      <c r="CMT337" s="263"/>
      <c r="CMU337" s="263"/>
      <c r="CMV337" s="263"/>
      <c r="CMW337" s="263"/>
      <c r="CMX337" s="263"/>
      <c r="CMY337" s="263"/>
      <c r="CMZ337" s="263"/>
      <c r="CNA337" s="263"/>
      <c r="CNB337" s="263"/>
      <c r="CNC337" s="263"/>
      <c r="CND337" s="263"/>
      <c r="CNE337" s="263"/>
      <c r="CNF337" s="263"/>
      <c r="CNG337" s="263"/>
      <c r="CNH337" s="263"/>
      <c r="CNI337" s="263"/>
      <c r="CNJ337" s="263"/>
      <c r="CNK337" s="263"/>
      <c r="CNL337" s="263"/>
      <c r="CNM337" s="263"/>
      <c r="CNN337" s="263"/>
      <c r="CNO337" s="263"/>
      <c r="CNP337" s="263"/>
      <c r="CNQ337" s="263"/>
      <c r="CNR337" s="263"/>
      <c r="CNS337" s="263"/>
      <c r="CNT337" s="263"/>
      <c r="CNU337" s="263"/>
      <c r="CNV337" s="263"/>
      <c r="CNW337" s="263"/>
      <c r="CNX337" s="263"/>
      <c r="CNY337" s="263"/>
      <c r="CNZ337" s="263"/>
      <c r="COA337" s="263"/>
      <c r="COB337" s="263"/>
      <c r="COC337" s="263"/>
      <c r="COD337" s="263"/>
      <c r="COE337" s="263"/>
      <c r="COF337" s="263"/>
      <c r="COG337" s="263"/>
      <c r="COH337" s="263"/>
      <c r="COI337" s="263"/>
      <c r="COJ337" s="263"/>
      <c r="COK337" s="263"/>
      <c r="COL337" s="263"/>
      <c r="COM337" s="263"/>
      <c r="CON337" s="263"/>
      <c r="COO337" s="263"/>
      <c r="COP337" s="263"/>
      <c r="COQ337" s="263"/>
      <c r="COR337" s="263"/>
      <c r="COS337" s="263"/>
      <c r="COT337" s="263"/>
      <c r="COU337" s="263"/>
      <c r="COV337" s="263"/>
      <c r="COW337" s="263"/>
      <c r="COX337" s="263"/>
      <c r="COY337" s="263"/>
      <c r="COZ337" s="263"/>
      <c r="CPA337" s="263"/>
      <c r="CPB337" s="263"/>
      <c r="CPC337" s="263"/>
      <c r="CPD337" s="263"/>
      <c r="CPE337" s="263"/>
      <c r="CPF337" s="263"/>
      <c r="CPG337" s="263"/>
      <c r="CPH337" s="263"/>
      <c r="CPI337" s="263"/>
      <c r="CPJ337" s="263"/>
      <c r="CPK337" s="263"/>
      <c r="CPL337" s="263"/>
      <c r="CPM337" s="263"/>
      <c r="CPN337" s="263"/>
      <c r="CPO337" s="263"/>
      <c r="CPP337" s="263"/>
      <c r="CPQ337" s="263"/>
      <c r="CPR337" s="263"/>
      <c r="CPS337" s="263"/>
      <c r="CPT337" s="263"/>
      <c r="CPU337" s="263"/>
      <c r="CPV337" s="263"/>
      <c r="CPW337" s="263"/>
      <c r="CPX337" s="263"/>
      <c r="CPY337" s="263"/>
      <c r="CPZ337" s="263"/>
      <c r="CQA337" s="263"/>
      <c r="CQB337" s="263"/>
      <c r="CQC337" s="263"/>
      <c r="CQD337" s="263"/>
      <c r="CQE337" s="263"/>
      <c r="CQF337" s="263"/>
      <c r="CQG337" s="263"/>
      <c r="CQH337" s="263"/>
      <c r="CQI337" s="263"/>
      <c r="CQJ337" s="263"/>
      <c r="CQK337" s="263"/>
      <c r="CQL337" s="263"/>
      <c r="CQM337" s="263"/>
      <c r="CQN337" s="263"/>
      <c r="CQO337" s="263"/>
      <c r="CQP337" s="263"/>
      <c r="CQQ337" s="263"/>
      <c r="CQR337" s="263"/>
      <c r="CQS337" s="263"/>
      <c r="CQT337" s="263"/>
      <c r="CQU337" s="263"/>
      <c r="CQV337" s="263"/>
      <c r="CQW337" s="263"/>
      <c r="CQX337" s="263"/>
      <c r="CQY337" s="263"/>
      <c r="CQZ337" s="263"/>
      <c r="CRA337" s="263"/>
      <c r="CRB337" s="263"/>
      <c r="CRC337" s="263"/>
      <c r="CRD337" s="263"/>
      <c r="CRE337" s="263"/>
      <c r="CRF337" s="263"/>
      <c r="CRG337" s="263"/>
      <c r="CRH337" s="263"/>
      <c r="CRI337" s="263"/>
      <c r="CRJ337" s="263"/>
      <c r="CRK337" s="263"/>
      <c r="CRL337" s="263"/>
      <c r="CRM337" s="263"/>
      <c r="CRN337" s="263"/>
      <c r="CRO337" s="263"/>
      <c r="CRP337" s="263"/>
      <c r="CRQ337" s="263"/>
      <c r="CRR337" s="263"/>
      <c r="CRS337" s="263"/>
      <c r="CRT337" s="263"/>
      <c r="CRU337" s="263"/>
      <c r="CRV337" s="263"/>
      <c r="CRW337" s="263"/>
      <c r="CRX337" s="263"/>
      <c r="CRY337" s="263"/>
      <c r="CRZ337" s="263"/>
      <c r="CSA337" s="263"/>
      <c r="CSB337" s="263"/>
      <c r="CSC337" s="263"/>
      <c r="CSD337" s="263"/>
      <c r="CSE337" s="263"/>
      <c r="CSF337" s="263"/>
      <c r="CSG337" s="263"/>
      <c r="CSH337" s="263"/>
      <c r="CSI337" s="263"/>
      <c r="CSJ337" s="263"/>
      <c r="CSK337" s="263"/>
      <c r="CSL337" s="263"/>
      <c r="CSM337" s="263"/>
      <c r="CSN337" s="263"/>
      <c r="CSO337" s="263"/>
      <c r="CSP337" s="263"/>
      <c r="CSQ337" s="263"/>
      <c r="CSR337" s="263"/>
      <c r="CSS337" s="263"/>
      <c r="CST337" s="263"/>
      <c r="CSU337" s="263"/>
      <c r="CSV337" s="263"/>
      <c r="CSW337" s="263"/>
      <c r="CSX337" s="263"/>
      <c r="CSY337" s="263"/>
      <c r="CSZ337" s="263"/>
      <c r="CTA337" s="263"/>
      <c r="CTB337" s="263"/>
      <c r="CTC337" s="263"/>
      <c r="CTD337" s="263"/>
      <c r="CTE337" s="263"/>
      <c r="CTF337" s="263"/>
      <c r="CTG337" s="263"/>
      <c r="CTH337" s="263"/>
      <c r="CTI337" s="263"/>
      <c r="CTJ337" s="263"/>
      <c r="CTK337" s="263"/>
      <c r="CTL337" s="263"/>
      <c r="CTM337" s="263"/>
      <c r="CTN337" s="263"/>
      <c r="CTO337" s="263"/>
      <c r="CTP337" s="263"/>
      <c r="CTQ337" s="263"/>
      <c r="CTR337" s="263"/>
      <c r="CTS337" s="263"/>
      <c r="CTT337" s="263"/>
      <c r="CTU337" s="263"/>
      <c r="CTV337" s="263"/>
      <c r="CTW337" s="263"/>
      <c r="CTX337" s="263"/>
      <c r="CTY337" s="263"/>
      <c r="CTZ337" s="263"/>
      <c r="CUA337" s="263"/>
      <c r="CUB337" s="263"/>
      <c r="CUC337" s="263"/>
      <c r="CUD337" s="263"/>
      <c r="CUE337" s="263"/>
      <c r="CUF337" s="263"/>
      <c r="CUG337" s="263"/>
      <c r="CUH337" s="263"/>
      <c r="CUI337" s="263"/>
      <c r="CUJ337" s="263"/>
      <c r="CUK337" s="263"/>
      <c r="CUL337" s="263"/>
      <c r="CUM337" s="263"/>
      <c r="CUN337" s="263"/>
      <c r="CUO337" s="263"/>
      <c r="CUP337" s="263"/>
      <c r="CUQ337" s="263"/>
      <c r="CUR337" s="263"/>
      <c r="CUS337" s="263"/>
      <c r="CUT337" s="263"/>
      <c r="CUU337" s="263"/>
      <c r="CUV337" s="263"/>
      <c r="CUW337" s="263"/>
      <c r="CUX337" s="263"/>
      <c r="CUY337" s="263"/>
      <c r="CUZ337" s="263"/>
      <c r="CVA337" s="263"/>
      <c r="CVB337" s="263"/>
      <c r="CVC337" s="263"/>
      <c r="CVD337" s="263"/>
      <c r="CVE337" s="263"/>
      <c r="CVF337" s="263"/>
      <c r="CVG337" s="263"/>
      <c r="CVH337" s="263"/>
      <c r="CVI337" s="263"/>
      <c r="CVJ337" s="263"/>
      <c r="CVK337" s="263"/>
      <c r="CVL337" s="263"/>
      <c r="CVM337" s="263"/>
      <c r="CVN337" s="263"/>
      <c r="CVO337" s="263"/>
      <c r="CVP337" s="263"/>
      <c r="CVQ337" s="263"/>
      <c r="CVR337" s="263"/>
      <c r="CVS337" s="263"/>
      <c r="CVT337" s="263"/>
      <c r="CVU337" s="263"/>
      <c r="CVV337" s="263"/>
      <c r="CVW337" s="263"/>
      <c r="CVX337" s="263"/>
      <c r="CVY337" s="263"/>
      <c r="CVZ337" s="263"/>
      <c r="CWA337" s="263"/>
      <c r="CWB337" s="263"/>
      <c r="CWC337" s="263"/>
      <c r="CWD337" s="263"/>
      <c r="CWE337" s="263"/>
      <c r="CWF337" s="263"/>
      <c r="CWG337" s="263"/>
      <c r="CWH337" s="263"/>
      <c r="CWI337" s="263"/>
      <c r="CWJ337" s="263"/>
      <c r="CWK337" s="263"/>
      <c r="CWL337" s="263"/>
      <c r="CWM337" s="263"/>
      <c r="CWN337" s="263"/>
      <c r="CWO337" s="263"/>
      <c r="CWP337" s="263"/>
      <c r="CWQ337" s="263"/>
      <c r="CWR337" s="263"/>
      <c r="CWS337" s="263"/>
      <c r="CWT337" s="263"/>
      <c r="CWU337" s="263"/>
      <c r="CWV337" s="263"/>
      <c r="CWW337" s="263"/>
      <c r="CWX337" s="263"/>
      <c r="CWY337" s="263"/>
      <c r="CWZ337" s="263"/>
      <c r="CXA337" s="263"/>
      <c r="CXB337" s="263"/>
      <c r="CXC337" s="263"/>
      <c r="CXD337" s="263"/>
      <c r="CXE337" s="263"/>
      <c r="CXF337" s="263"/>
      <c r="CXG337" s="263"/>
      <c r="CXH337" s="263"/>
      <c r="CXI337" s="263"/>
      <c r="CXJ337" s="263"/>
      <c r="CXK337" s="263"/>
      <c r="CXL337" s="263"/>
      <c r="CXM337" s="263"/>
      <c r="CXN337" s="263"/>
      <c r="CXO337" s="263"/>
      <c r="CXP337" s="263"/>
      <c r="CXQ337" s="263"/>
      <c r="CXR337" s="263"/>
      <c r="CXS337" s="263"/>
      <c r="CXT337" s="263"/>
      <c r="CXU337" s="263"/>
      <c r="CXV337" s="263"/>
      <c r="CXW337" s="263"/>
      <c r="CXX337" s="263"/>
      <c r="CXY337" s="263"/>
      <c r="CXZ337" s="263"/>
      <c r="CYA337" s="263"/>
      <c r="CYB337" s="263"/>
      <c r="CYC337" s="263"/>
      <c r="CYD337" s="263"/>
      <c r="CYE337" s="263"/>
      <c r="CYF337" s="263"/>
      <c r="CYG337" s="263"/>
      <c r="CYH337" s="263"/>
      <c r="CYI337" s="263"/>
      <c r="CYJ337" s="263"/>
      <c r="CYK337" s="263"/>
      <c r="CYL337" s="263"/>
      <c r="CYM337" s="263"/>
      <c r="CYN337" s="263"/>
      <c r="CYO337" s="263"/>
      <c r="CYP337" s="263"/>
      <c r="CYQ337" s="263"/>
      <c r="CYR337" s="263"/>
      <c r="CYS337" s="263"/>
      <c r="CYT337" s="263"/>
      <c r="CYU337" s="263"/>
      <c r="CYV337" s="263"/>
      <c r="CYW337" s="263"/>
      <c r="CYX337" s="263"/>
      <c r="CYY337" s="263"/>
      <c r="CYZ337" s="263"/>
      <c r="CZA337" s="263"/>
      <c r="CZB337" s="263"/>
      <c r="CZC337" s="263"/>
      <c r="CZD337" s="263"/>
      <c r="CZE337" s="263"/>
      <c r="CZF337" s="263"/>
      <c r="CZG337" s="263"/>
      <c r="CZH337" s="263"/>
      <c r="CZI337" s="263"/>
      <c r="CZJ337" s="263"/>
      <c r="CZK337" s="263"/>
      <c r="CZL337" s="263"/>
      <c r="CZM337" s="263"/>
      <c r="CZN337" s="263"/>
      <c r="CZO337" s="263"/>
      <c r="CZP337" s="263"/>
      <c r="CZQ337" s="263"/>
      <c r="CZR337" s="263"/>
      <c r="CZS337" s="263"/>
      <c r="CZT337" s="263"/>
      <c r="CZU337" s="263"/>
      <c r="CZV337" s="263"/>
      <c r="CZW337" s="263"/>
      <c r="CZX337" s="263"/>
      <c r="CZY337" s="263"/>
      <c r="CZZ337" s="263"/>
      <c r="DAA337" s="263"/>
      <c r="DAB337" s="263"/>
      <c r="DAC337" s="263"/>
      <c r="DAD337" s="263"/>
      <c r="DAE337" s="263"/>
      <c r="DAF337" s="263"/>
      <c r="DAG337" s="263"/>
      <c r="DAH337" s="263"/>
      <c r="DAI337" s="263"/>
      <c r="DAJ337" s="263"/>
      <c r="DAK337" s="263"/>
      <c r="DAL337" s="263"/>
      <c r="DAM337" s="263"/>
      <c r="DAN337" s="263"/>
      <c r="DAO337" s="263"/>
      <c r="DAP337" s="263"/>
      <c r="DAQ337" s="263"/>
      <c r="DAR337" s="263"/>
      <c r="DAS337" s="263"/>
      <c r="DAT337" s="263"/>
      <c r="DAU337" s="263"/>
      <c r="DAV337" s="263"/>
      <c r="DAW337" s="263"/>
      <c r="DAX337" s="263"/>
      <c r="DAY337" s="263"/>
      <c r="DAZ337" s="263"/>
      <c r="DBA337" s="263"/>
      <c r="DBB337" s="263"/>
      <c r="DBC337" s="263"/>
      <c r="DBD337" s="263"/>
      <c r="DBE337" s="263"/>
      <c r="DBF337" s="263"/>
      <c r="DBG337" s="263"/>
      <c r="DBH337" s="263"/>
      <c r="DBI337" s="263"/>
      <c r="DBJ337" s="263"/>
      <c r="DBK337" s="263"/>
      <c r="DBL337" s="263"/>
      <c r="DBM337" s="263"/>
      <c r="DBN337" s="263"/>
      <c r="DBO337" s="263"/>
      <c r="DBP337" s="263"/>
      <c r="DBQ337" s="263"/>
      <c r="DBR337" s="263"/>
      <c r="DBS337" s="263"/>
      <c r="DBT337" s="263"/>
      <c r="DBU337" s="263"/>
      <c r="DBV337" s="263"/>
      <c r="DBW337" s="263"/>
      <c r="DBX337" s="263"/>
      <c r="DBY337" s="263"/>
      <c r="DBZ337" s="263"/>
      <c r="DCA337" s="263"/>
      <c r="DCB337" s="263"/>
      <c r="DCC337" s="263"/>
      <c r="DCD337" s="263"/>
      <c r="DCE337" s="263"/>
      <c r="DCF337" s="263"/>
      <c r="DCG337" s="263"/>
      <c r="DCH337" s="263"/>
      <c r="DCI337" s="263"/>
      <c r="DCJ337" s="263"/>
      <c r="DCK337" s="263"/>
      <c r="DCL337" s="263"/>
      <c r="DCM337" s="263"/>
      <c r="DCN337" s="263"/>
      <c r="DCO337" s="263"/>
      <c r="DCP337" s="263"/>
      <c r="DCQ337" s="263"/>
      <c r="DCR337" s="263"/>
      <c r="DCS337" s="263"/>
      <c r="DCT337" s="263"/>
      <c r="DCU337" s="263"/>
      <c r="DCV337" s="263"/>
      <c r="DCW337" s="263"/>
      <c r="DCX337" s="263"/>
      <c r="DCY337" s="263"/>
      <c r="DCZ337" s="263"/>
      <c r="DDA337" s="263"/>
      <c r="DDB337" s="263"/>
      <c r="DDC337" s="263"/>
      <c r="DDD337" s="263"/>
      <c r="DDE337" s="263"/>
      <c r="DDF337" s="263"/>
      <c r="DDG337" s="263"/>
      <c r="DDH337" s="263"/>
      <c r="DDI337" s="263"/>
      <c r="DDJ337" s="263"/>
      <c r="DDK337" s="263"/>
      <c r="DDL337" s="263"/>
      <c r="DDM337" s="263"/>
      <c r="DDN337" s="263"/>
      <c r="DDO337" s="263"/>
      <c r="DDP337" s="263"/>
      <c r="DDQ337" s="263"/>
      <c r="DDR337" s="263"/>
      <c r="DDS337" s="263"/>
      <c r="DDT337" s="263"/>
      <c r="DDU337" s="263"/>
      <c r="DDV337" s="263"/>
      <c r="DDW337" s="263"/>
      <c r="DDX337" s="263"/>
      <c r="DDY337" s="263"/>
      <c r="DDZ337" s="263"/>
      <c r="DEA337" s="263"/>
      <c r="DEB337" s="263"/>
      <c r="DEC337" s="263"/>
      <c r="DED337" s="263"/>
      <c r="DEE337" s="263"/>
      <c r="DEF337" s="263"/>
      <c r="DEG337" s="263"/>
      <c r="DEH337" s="263"/>
      <c r="DEI337" s="263"/>
      <c r="DEJ337" s="263"/>
      <c r="DEK337" s="263"/>
      <c r="DEL337" s="263"/>
      <c r="DEM337" s="263"/>
      <c r="DEN337" s="263"/>
      <c r="DEO337" s="263"/>
      <c r="DEP337" s="263"/>
      <c r="DEQ337" s="263"/>
      <c r="DER337" s="263"/>
      <c r="DES337" s="263"/>
      <c r="DET337" s="263"/>
      <c r="DEU337" s="263"/>
      <c r="DEV337" s="263"/>
      <c r="DEW337" s="263"/>
      <c r="DEX337" s="263"/>
      <c r="DEY337" s="263"/>
      <c r="DEZ337" s="263"/>
      <c r="DFA337" s="263"/>
      <c r="DFB337" s="263"/>
      <c r="DFC337" s="263"/>
      <c r="DFD337" s="263"/>
      <c r="DFE337" s="263"/>
      <c r="DFF337" s="263"/>
      <c r="DFG337" s="263"/>
      <c r="DFH337" s="263"/>
      <c r="DFI337" s="263"/>
      <c r="DFJ337" s="263"/>
      <c r="DFK337" s="263"/>
      <c r="DFL337" s="263"/>
      <c r="DFM337" s="263"/>
      <c r="DFN337" s="263"/>
      <c r="DFO337" s="263"/>
      <c r="DFP337" s="263"/>
      <c r="DFQ337" s="263"/>
      <c r="DFR337" s="263"/>
      <c r="DFS337" s="263"/>
      <c r="DFT337" s="263"/>
      <c r="DFU337" s="263"/>
      <c r="DFV337" s="263"/>
      <c r="DFW337" s="263"/>
      <c r="DFX337" s="263"/>
      <c r="DFY337" s="263"/>
      <c r="DFZ337" s="263"/>
      <c r="DGA337" s="263"/>
      <c r="DGB337" s="263"/>
      <c r="DGC337" s="263"/>
      <c r="DGD337" s="263"/>
      <c r="DGE337" s="263"/>
      <c r="DGF337" s="263"/>
      <c r="DGG337" s="263"/>
      <c r="DGH337" s="263"/>
      <c r="DGI337" s="263"/>
      <c r="DGJ337" s="263"/>
      <c r="DGK337" s="263"/>
      <c r="DGL337" s="263"/>
      <c r="DGM337" s="263"/>
      <c r="DGN337" s="263"/>
      <c r="DGO337" s="263"/>
      <c r="DGP337" s="263"/>
      <c r="DGQ337" s="263"/>
      <c r="DGR337" s="263"/>
      <c r="DGS337" s="263"/>
      <c r="DGT337" s="263"/>
      <c r="DGU337" s="263"/>
      <c r="DGV337" s="263"/>
      <c r="DGW337" s="263"/>
      <c r="DGX337" s="263"/>
      <c r="DGY337" s="263"/>
      <c r="DGZ337" s="263"/>
      <c r="DHA337" s="263"/>
      <c r="DHB337" s="263"/>
      <c r="DHC337" s="263"/>
      <c r="DHD337" s="263"/>
      <c r="DHE337" s="263"/>
      <c r="DHF337" s="263"/>
      <c r="DHG337" s="263"/>
      <c r="DHH337" s="263"/>
      <c r="DHI337" s="263"/>
      <c r="DHJ337" s="263"/>
      <c r="DHK337" s="263"/>
      <c r="DHL337" s="263"/>
      <c r="DHM337" s="263"/>
      <c r="DHN337" s="263"/>
      <c r="DHO337" s="263"/>
      <c r="DHP337" s="263"/>
      <c r="DHQ337" s="263"/>
      <c r="DHR337" s="263"/>
      <c r="DHS337" s="263"/>
      <c r="DHT337" s="263"/>
      <c r="DHU337" s="263"/>
      <c r="DHV337" s="263"/>
      <c r="DHW337" s="263"/>
      <c r="DHX337" s="263"/>
      <c r="DHY337" s="263"/>
      <c r="DHZ337" s="263"/>
      <c r="DIA337" s="263"/>
      <c r="DIB337" s="263"/>
      <c r="DIC337" s="263"/>
      <c r="DID337" s="263"/>
      <c r="DIE337" s="263"/>
      <c r="DIF337" s="263"/>
      <c r="DIG337" s="263"/>
      <c r="DIH337" s="263"/>
      <c r="DII337" s="263"/>
      <c r="DIJ337" s="263"/>
      <c r="DIK337" s="263"/>
      <c r="DIL337" s="263"/>
      <c r="DIM337" s="263"/>
      <c r="DIN337" s="263"/>
      <c r="DIO337" s="263"/>
      <c r="DIP337" s="263"/>
      <c r="DIQ337" s="263"/>
      <c r="DIR337" s="263"/>
      <c r="DIS337" s="263"/>
      <c r="DIT337" s="263"/>
      <c r="DIU337" s="263"/>
      <c r="DIV337" s="263"/>
      <c r="DIW337" s="263"/>
      <c r="DIX337" s="263"/>
      <c r="DIY337" s="263"/>
      <c r="DIZ337" s="263"/>
      <c r="DJA337" s="263"/>
      <c r="DJB337" s="263"/>
      <c r="DJC337" s="263"/>
      <c r="DJD337" s="263"/>
      <c r="DJE337" s="263"/>
      <c r="DJF337" s="263"/>
      <c r="DJG337" s="263"/>
      <c r="DJH337" s="263"/>
      <c r="DJI337" s="263"/>
      <c r="DJJ337" s="263"/>
      <c r="DJK337" s="263"/>
      <c r="DJL337" s="263"/>
      <c r="DJM337" s="263"/>
      <c r="DJN337" s="263"/>
      <c r="DJO337" s="263"/>
      <c r="DJP337" s="263"/>
      <c r="DJQ337" s="263"/>
      <c r="DJR337" s="263"/>
      <c r="DJS337" s="263"/>
      <c r="DJT337" s="263"/>
      <c r="DJU337" s="263"/>
      <c r="DJV337" s="263"/>
      <c r="DJW337" s="263"/>
      <c r="DJX337" s="263"/>
      <c r="DJY337" s="263"/>
      <c r="DJZ337" s="263"/>
      <c r="DKA337" s="263"/>
      <c r="DKB337" s="263"/>
      <c r="DKC337" s="263"/>
      <c r="DKD337" s="263"/>
      <c r="DKE337" s="263"/>
      <c r="DKF337" s="263"/>
      <c r="DKG337" s="263"/>
      <c r="DKH337" s="263"/>
      <c r="DKI337" s="263"/>
      <c r="DKJ337" s="263"/>
      <c r="DKK337" s="263"/>
      <c r="DKL337" s="263"/>
      <c r="DKM337" s="263"/>
      <c r="DKN337" s="263"/>
      <c r="DKO337" s="263"/>
      <c r="DKP337" s="263"/>
      <c r="DKQ337" s="263"/>
      <c r="DKR337" s="263"/>
      <c r="DKS337" s="263"/>
      <c r="DKT337" s="263"/>
      <c r="DKU337" s="263"/>
      <c r="DKV337" s="263"/>
      <c r="DKW337" s="263"/>
      <c r="DKX337" s="263"/>
      <c r="DKY337" s="263"/>
      <c r="DKZ337" s="263"/>
      <c r="DLA337" s="263"/>
      <c r="DLB337" s="263"/>
      <c r="DLC337" s="263"/>
      <c r="DLD337" s="263"/>
      <c r="DLE337" s="263"/>
      <c r="DLF337" s="263"/>
      <c r="DLG337" s="263"/>
      <c r="DLH337" s="263"/>
      <c r="DLI337" s="263"/>
      <c r="DLJ337" s="263"/>
      <c r="DLK337" s="263"/>
      <c r="DLL337" s="263"/>
      <c r="DLM337" s="263"/>
      <c r="DLN337" s="263"/>
      <c r="DLO337" s="263"/>
      <c r="DLP337" s="263"/>
      <c r="DLQ337" s="263"/>
      <c r="DLR337" s="263"/>
      <c r="DLS337" s="263"/>
      <c r="DLT337" s="263"/>
      <c r="DLU337" s="263"/>
      <c r="DLV337" s="263"/>
      <c r="DLW337" s="263"/>
      <c r="DLX337" s="263"/>
      <c r="DLY337" s="263"/>
      <c r="DLZ337" s="263"/>
      <c r="DMA337" s="263"/>
      <c r="DMB337" s="263"/>
      <c r="DMC337" s="263"/>
      <c r="DMD337" s="263"/>
      <c r="DME337" s="263"/>
      <c r="DMF337" s="263"/>
      <c r="DMG337" s="263"/>
      <c r="DMH337" s="263"/>
      <c r="DMI337" s="263"/>
      <c r="DMJ337" s="263"/>
      <c r="DMK337" s="263"/>
      <c r="DML337" s="263"/>
      <c r="DMM337" s="263"/>
      <c r="DMN337" s="263"/>
      <c r="DMO337" s="263"/>
      <c r="DMP337" s="263"/>
      <c r="DMQ337" s="263"/>
      <c r="DMR337" s="263"/>
      <c r="DMS337" s="263"/>
      <c r="DMT337" s="263"/>
      <c r="DMU337" s="263"/>
      <c r="DMV337" s="263"/>
      <c r="DMW337" s="263"/>
      <c r="DMX337" s="263"/>
      <c r="DMY337" s="263"/>
      <c r="DMZ337" s="263"/>
      <c r="DNA337" s="263"/>
      <c r="DNB337" s="263"/>
      <c r="DNC337" s="263"/>
      <c r="DND337" s="263"/>
      <c r="DNE337" s="263"/>
      <c r="DNF337" s="263"/>
      <c r="DNG337" s="263"/>
      <c r="DNH337" s="263"/>
      <c r="DNI337" s="263"/>
      <c r="DNJ337" s="263"/>
      <c r="DNK337" s="263"/>
      <c r="DNL337" s="263"/>
      <c r="DNM337" s="263"/>
      <c r="DNN337" s="263"/>
      <c r="DNO337" s="263"/>
      <c r="DNP337" s="263"/>
      <c r="DNQ337" s="263"/>
      <c r="DNR337" s="263"/>
      <c r="DNS337" s="263"/>
      <c r="DNT337" s="263"/>
      <c r="DNU337" s="263"/>
      <c r="DNV337" s="263"/>
      <c r="DNW337" s="263"/>
      <c r="DNX337" s="263"/>
      <c r="DNY337" s="263"/>
      <c r="DNZ337" s="263"/>
      <c r="DOA337" s="263"/>
      <c r="DOB337" s="263"/>
      <c r="DOC337" s="263"/>
      <c r="DOD337" s="263"/>
      <c r="DOE337" s="263"/>
      <c r="DOF337" s="263"/>
      <c r="DOG337" s="263"/>
      <c r="DOH337" s="263"/>
      <c r="DOI337" s="263"/>
      <c r="DOJ337" s="263"/>
      <c r="DOK337" s="263"/>
      <c r="DOL337" s="263"/>
      <c r="DOM337" s="263"/>
      <c r="DON337" s="263"/>
      <c r="DOO337" s="263"/>
      <c r="DOP337" s="263"/>
      <c r="DOQ337" s="263"/>
      <c r="DOR337" s="263"/>
      <c r="DOS337" s="263"/>
      <c r="DOT337" s="263"/>
      <c r="DOU337" s="263"/>
      <c r="DOV337" s="263"/>
      <c r="DOW337" s="263"/>
      <c r="DOX337" s="263"/>
      <c r="DOY337" s="263"/>
      <c r="DOZ337" s="263"/>
      <c r="DPA337" s="263"/>
      <c r="DPB337" s="263"/>
      <c r="DPC337" s="263"/>
      <c r="DPD337" s="263"/>
      <c r="DPE337" s="263"/>
      <c r="DPF337" s="263"/>
      <c r="DPG337" s="263"/>
      <c r="DPH337" s="263"/>
      <c r="DPI337" s="263"/>
      <c r="DPJ337" s="263"/>
      <c r="DPK337" s="263"/>
      <c r="DPL337" s="263"/>
      <c r="DPM337" s="263"/>
      <c r="DPN337" s="263"/>
      <c r="DPO337" s="263"/>
      <c r="DPP337" s="263"/>
      <c r="DPQ337" s="263"/>
      <c r="DPR337" s="263"/>
      <c r="DPS337" s="263"/>
      <c r="DPT337" s="263"/>
      <c r="DPU337" s="263"/>
      <c r="DPV337" s="263"/>
      <c r="DPW337" s="263"/>
      <c r="DPX337" s="263"/>
      <c r="DPY337" s="263"/>
      <c r="DPZ337" s="263"/>
      <c r="DQA337" s="263"/>
      <c r="DQB337" s="263"/>
      <c r="DQC337" s="263"/>
      <c r="DQD337" s="263"/>
      <c r="DQE337" s="263"/>
      <c r="DQF337" s="263"/>
      <c r="DQG337" s="263"/>
      <c r="DQH337" s="263"/>
      <c r="DQI337" s="263"/>
      <c r="DQJ337" s="263"/>
      <c r="DQK337" s="263"/>
      <c r="DQL337" s="263"/>
      <c r="DQM337" s="263"/>
      <c r="DQN337" s="263"/>
      <c r="DQO337" s="263"/>
      <c r="DQP337" s="263"/>
      <c r="DQQ337" s="263"/>
      <c r="DQR337" s="263"/>
      <c r="DQS337" s="263"/>
      <c r="DQT337" s="263"/>
      <c r="DQU337" s="263"/>
      <c r="DQV337" s="263"/>
      <c r="DQW337" s="263"/>
      <c r="DQX337" s="263"/>
      <c r="DQY337" s="263"/>
      <c r="DQZ337" s="263"/>
      <c r="DRA337" s="263"/>
      <c r="DRB337" s="263"/>
      <c r="DRC337" s="263"/>
      <c r="DRD337" s="263"/>
      <c r="DRE337" s="263"/>
      <c r="DRF337" s="263"/>
      <c r="DRG337" s="263"/>
      <c r="DRH337" s="263"/>
      <c r="DRI337" s="263"/>
      <c r="DRJ337" s="263"/>
      <c r="DRK337" s="263"/>
      <c r="DRL337" s="263"/>
      <c r="DRM337" s="263"/>
      <c r="DRN337" s="263"/>
      <c r="DRO337" s="263"/>
      <c r="DRP337" s="263"/>
      <c r="DRQ337" s="263"/>
      <c r="DRR337" s="263"/>
      <c r="DRS337" s="263"/>
      <c r="DRT337" s="263"/>
      <c r="DRU337" s="263"/>
      <c r="DRV337" s="263"/>
      <c r="DRW337" s="263"/>
      <c r="DRX337" s="263"/>
      <c r="DRY337" s="263"/>
      <c r="DRZ337" s="263"/>
      <c r="DSA337" s="263"/>
      <c r="DSB337" s="263"/>
      <c r="DSC337" s="263"/>
      <c r="DSD337" s="263"/>
      <c r="DSE337" s="263"/>
      <c r="DSF337" s="263"/>
      <c r="DSG337" s="263"/>
      <c r="DSH337" s="263"/>
      <c r="DSI337" s="263"/>
      <c r="DSJ337" s="263"/>
      <c r="DSK337" s="263"/>
      <c r="DSL337" s="263"/>
      <c r="DSM337" s="263"/>
      <c r="DSN337" s="263"/>
      <c r="DSO337" s="263"/>
      <c r="DSP337" s="263"/>
      <c r="DSQ337" s="263"/>
      <c r="DSR337" s="263"/>
      <c r="DSS337" s="263"/>
      <c r="DST337" s="263"/>
      <c r="DSU337" s="263"/>
      <c r="DSV337" s="263"/>
      <c r="DSW337" s="263"/>
      <c r="DSX337" s="263"/>
      <c r="DSY337" s="263"/>
      <c r="DSZ337" s="263"/>
      <c r="DTA337" s="263"/>
      <c r="DTB337" s="263"/>
      <c r="DTC337" s="263"/>
      <c r="DTD337" s="263"/>
      <c r="DTE337" s="263"/>
      <c r="DTF337" s="263"/>
      <c r="DTG337" s="263"/>
      <c r="DTH337" s="263"/>
      <c r="DTI337" s="263"/>
      <c r="DTJ337" s="263"/>
      <c r="DTK337" s="263"/>
      <c r="DTL337" s="263"/>
      <c r="DTM337" s="263"/>
      <c r="DTN337" s="263"/>
      <c r="DTO337" s="263"/>
      <c r="DTP337" s="263"/>
      <c r="DTQ337" s="263"/>
      <c r="DTR337" s="263"/>
      <c r="DTS337" s="263"/>
      <c r="DTT337" s="263"/>
      <c r="DTU337" s="263"/>
      <c r="DTV337" s="263"/>
      <c r="DTW337" s="263"/>
      <c r="DTX337" s="263"/>
      <c r="DTY337" s="263"/>
      <c r="DTZ337" s="263"/>
      <c r="DUA337" s="263"/>
      <c r="DUB337" s="263"/>
      <c r="DUC337" s="263"/>
      <c r="DUD337" s="263"/>
      <c r="DUE337" s="263"/>
      <c r="DUF337" s="263"/>
      <c r="DUG337" s="263"/>
      <c r="DUH337" s="263"/>
      <c r="DUI337" s="263"/>
      <c r="DUJ337" s="263"/>
      <c r="DUK337" s="263"/>
      <c r="DUL337" s="263"/>
      <c r="DUM337" s="263"/>
      <c r="DUN337" s="263"/>
      <c r="DUO337" s="263"/>
      <c r="DUP337" s="263"/>
      <c r="DUQ337" s="263"/>
      <c r="DUR337" s="263"/>
      <c r="DUS337" s="263"/>
      <c r="DUT337" s="263"/>
      <c r="DUU337" s="263"/>
      <c r="DUV337" s="263"/>
      <c r="DUW337" s="263"/>
      <c r="DUX337" s="263"/>
      <c r="DUY337" s="263"/>
      <c r="DUZ337" s="263"/>
      <c r="DVA337" s="263"/>
      <c r="DVB337" s="263"/>
      <c r="DVC337" s="263"/>
      <c r="DVD337" s="263"/>
      <c r="DVE337" s="263"/>
      <c r="DVF337" s="263"/>
      <c r="DVG337" s="263"/>
      <c r="DVH337" s="263"/>
      <c r="DVI337" s="263"/>
      <c r="DVJ337" s="263"/>
      <c r="DVK337" s="263"/>
      <c r="DVL337" s="263"/>
      <c r="DVM337" s="263"/>
      <c r="DVN337" s="263"/>
      <c r="DVO337" s="263"/>
      <c r="DVP337" s="263"/>
      <c r="DVQ337" s="263"/>
      <c r="DVR337" s="263"/>
      <c r="DVS337" s="263"/>
      <c r="DVT337" s="263"/>
      <c r="DVU337" s="263"/>
      <c r="DVV337" s="263"/>
      <c r="DVW337" s="263"/>
      <c r="DVX337" s="263"/>
      <c r="DVY337" s="263"/>
      <c r="DVZ337" s="263"/>
      <c r="DWA337" s="263"/>
      <c r="DWB337" s="263"/>
      <c r="DWC337" s="263"/>
      <c r="DWD337" s="263"/>
      <c r="DWE337" s="263"/>
      <c r="DWF337" s="263"/>
      <c r="DWG337" s="263"/>
      <c r="DWH337" s="263"/>
      <c r="DWI337" s="263"/>
      <c r="DWJ337" s="263"/>
      <c r="DWK337" s="263"/>
      <c r="DWL337" s="263"/>
      <c r="DWM337" s="263"/>
      <c r="DWN337" s="263"/>
      <c r="DWO337" s="263"/>
      <c r="DWP337" s="263"/>
      <c r="DWQ337" s="263"/>
      <c r="DWR337" s="263"/>
      <c r="DWS337" s="263"/>
      <c r="DWT337" s="263"/>
      <c r="DWU337" s="263"/>
      <c r="DWV337" s="263"/>
      <c r="DWW337" s="263"/>
      <c r="DWX337" s="263"/>
      <c r="DWY337" s="263"/>
      <c r="DWZ337" s="263"/>
      <c r="DXA337" s="263"/>
      <c r="DXB337" s="263"/>
      <c r="DXC337" s="263"/>
      <c r="DXD337" s="263"/>
      <c r="DXE337" s="263"/>
      <c r="DXF337" s="263"/>
      <c r="DXG337" s="263"/>
      <c r="DXH337" s="263"/>
      <c r="DXI337" s="263"/>
      <c r="DXJ337" s="263"/>
      <c r="DXK337" s="263"/>
      <c r="DXL337" s="263"/>
      <c r="DXM337" s="263"/>
      <c r="DXN337" s="263"/>
      <c r="DXO337" s="263"/>
      <c r="DXP337" s="263"/>
      <c r="DXQ337" s="263"/>
      <c r="DXR337" s="263"/>
      <c r="DXS337" s="263"/>
      <c r="DXT337" s="263"/>
      <c r="DXU337" s="263"/>
      <c r="DXV337" s="263"/>
      <c r="DXW337" s="263"/>
      <c r="DXX337" s="263"/>
      <c r="DXY337" s="263"/>
      <c r="DXZ337" s="263"/>
      <c r="DYA337" s="263"/>
      <c r="DYB337" s="263"/>
      <c r="DYC337" s="263"/>
      <c r="DYD337" s="263"/>
      <c r="DYE337" s="263"/>
      <c r="DYF337" s="263"/>
      <c r="DYG337" s="263"/>
      <c r="DYH337" s="263"/>
      <c r="DYI337" s="263"/>
      <c r="DYJ337" s="263"/>
      <c r="DYK337" s="263"/>
      <c r="DYL337" s="263"/>
      <c r="DYM337" s="263"/>
      <c r="DYN337" s="263"/>
      <c r="DYO337" s="263"/>
      <c r="DYP337" s="263"/>
      <c r="DYQ337" s="263"/>
      <c r="DYR337" s="263"/>
      <c r="DYS337" s="263"/>
      <c r="DYT337" s="263"/>
      <c r="DYU337" s="263"/>
      <c r="DYV337" s="263"/>
      <c r="DYW337" s="263"/>
      <c r="DYX337" s="263"/>
      <c r="DYY337" s="263"/>
      <c r="DYZ337" s="263"/>
      <c r="DZA337" s="263"/>
      <c r="DZB337" s="263"/>
      <c r="DZC337" s="263"/>
      <c r="DZD337" s="263"/>
      <c r="DZE337" s="263"/>
      <c r="DZF337" s="263"/>
      <c r="DZG337" s="263"/>
      <c r="DZH337" s="263"/>
      <c r="DZI337" s="263"/>
      <c r="DZJ337" s="263"/>
      <c r="DZK337" s="263"/>
      <c r="DZL337" s="263"/>
      <c r="DZM337" s="263"/>
      <c r="DZN337" s="263"/>
      <c r="DZO337" s="263"/>
      <c r="DZP337" s="263"/>
      <c r="DZQ337" s="263"/>
      <c r="DZR337" s="263"/>
      <c r="DZS337" s="263"/>
      <c r="DZT337" s="263"/>
      <c r="DZU337" s="263"/>
      <c r="DZV337" s="263"/>
      <c r="DZW337" s="263"/>
      <c r="DZX337" s="263"/>
      <c r="DZY337" s="263"/>
      <c r="DZZ337" s="263"/>
      <c r="EAA337" s="263"/>
      <c r="EAB337" s="263"/>
      <c r="EAC337" s="263"/>
      <c r="EAD337" s="263"/>
      <c r="EAE337" s="263"/>
      <c r="EAF337" s="263"/>
      <c r="EAG337" s="263"/>
      <c r="EAH337" s="263"/>
      <c r="EAI337" s="263"/>
      <c r="EAJ337" s="263"/>
      <c r="EAK337" s="263"/>
      <c r="EAL337" s="263"/>
      <c r="EAM337" s="263"/>
      <c r="EAN337" s="263"/>
      <c r="EAO337" s="263"/>
      <c r="EAP337" s="263"/>
      <c r="EAQ337" s="263"/>
      <c r="EAR337" s="263"/>
      <c r="EAS337" s="263"/>
      <c r="EAT337" s="263"/>
      <c r="EAU337" s="263"/>
      <c r="EAV337" s="263"/>
      <c r="EAW337" s="263"/>
      <c r="EAX337" s="263"/>
      <c r="EAY337" s="263"/>
      <c r="EAZ337" s="263"/>
      <c r="EBA337" s="263"/>
      <c r="EBB337" s="263"/>
      <c r="EBC337" s="263"/>
      <c r="EBD337" s="263"/>
      <c r="EBE337" s="263"/>
      <c r="EBF337" s="263"/>
      <c r="EBG337" s="263"/>
      <c r="EBH337" s="263"/>
      <c r="EBI337" s="263"/>
      <c r="EBJ337" s="263"/>
      <c r="EBK337" s="263"/>
      <c r="EBL337" s="263"/>
      <c r="EBM337" s="263"/>
      <c r="EBN337" s="263"/>
      <c r="EBO337" s="263"/>
      <c r="EBP337" s="263"/>
      <c r="EBQ337" s="263"/>
      <c r="EBR337" s="263"/>
      <c r="EBS337" s="263"/>
      <c r="EBT337" s="263"/>
      <c r="EBU337" s="263"/>
      <c r="EBV337" s="263"/>
      <c r="EBW337" s="263"/>
      <c r="EBX337" s="263"/>
      <c r="EBY337" s="263"/>
      <c r="EBZ337" s="263"/>
      <c r="ECA337" s="263"/>
      <c r="ECB337" s="263"/>
      <c r="ECC337" s="263"/>
    </row>
    <row r="338" spans="1:3461" x14ac:dyDescent="0.35">
      <c r="A338" s="263"/>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3"/>
      <c r="Z338" s="263"/>
      <c r="AA338" s="263"/>
      <c r="AB338" s="263"/>
      <c r="AC338" s="263"/>
      <c r="AD338" s="263"/>
      <c r="AE338" s="263"/>
      <c r="AF338" s="263"/>
      <c r="AG338" s="263"/>
      <c r="AH338" s="263"/>
      <c r="AI338" s="263"/>
      <c r="AJ338" s="263"/>
      <c r="AK338" s="263"/>
      <c r="AL338" s="263"/>
      <c r="AM338" s="263"/>
      <c r="AN338" s="263"/>
      <c r="AO338" s="263"/>
      <c r="AP338" s="263"/>
      <c r="AQ338" s="263"/>
      <c r="AR338" s="263"/>
      <c r="AS338" s="263"/>
      <c r="AT338" s="263"/>
      <c r="AU338" s="263"/>
      <c r="AV338" s="263"/>
      <c r="AW338" s="263"/>
      <c r="AX338" s="263"/>
      <c r="AY338" s="263"/>
      <c r="AZ338" s="263"/>
      <c r="BA338" s="263"/>
      <c r="BB338" s="263"/>
      <c r="BC338" s="263"/>
      <c r="BD338" s="263"/>
      <c r="BE338" s="263"/>
      <c r="BF338" s="263"/>
      <c r="BG338" s="263"/>
      <c r="BH338" s="263"/>
      <c r="BI338" s="263"/>
      <c r="BJ338" s="263"/>
      <c r="BK338" s="263"/>
      <c r="BL338" s="263"/>
      <c r="BM338" s="263"/>
      <c r="BN338" s="263"/>
      <c r="BO338" s="263"/>
      <c r="BP338" s="263"/>
      <c r="BQ338" s="263"/>
      <c r="BR338" s="263"/>
      <c r="BS338" s="263"/>
      <c r="BT338" s="263"/>
      <c r="BU338" s="263"/>
      <c r="BV338" s="263"/>
      <c r="BW338" s="263"/>
      <c r="BX338" s="263"/>
      <c r="BY338" s="263"/>
      <c r="BZ338" s="263"/>
      <c r="CA338" s="263"/>
      <c r="CB338" s="263"/>
      <c r="CC338" s="263"/>
      <c r="CD338" s="263"/>
      <c r="CE338" s="263"/>
      <c r="CF338" s="263"/>
      <c r="CG338" s="263"/>
      <c r="CH338" s="263"/>
      <c r="CI338" s="263"/>
      <c r="CJ338" s="263"/>
      <c r="CK338" s="263"/>
      <c r="CL338" s="263"/>
      <c r="CM338" s="263"/>
      <c r="CN338" s="263"/>
      <c r="CO338" s="263"/>
      <c r="CP338" s="263"/>
      <c r="CQ338" s="263"/>
      <c r="CR338" s="263"/>
      <c r="CS338" s="263"/>
      <c r="CT338" s="263"/>
      <c r="CU338" s="263"/>
      <c r="CV338" s="263"/>
      <c r="CW338" s="263"/>
      <c r="CX338" s="263"/>
      <c r="CY338" s="263"/>
      <c r="CZ338" s="263"/>
      <c r="DA338" s="263"/>
      <c r="DB338" s="263"/>
      <c r="DC338" s="263"/>
      <c r="DD338" s="263"/>
      <c r="DE338" s="263"/>
      <c r="DF338" s="263"/>
      <c r="DG338" s="263"/>
      <c r="DH338" s="263"/>
      <c r="DI338" s="263"/>
      <c r="DJ338" s="263"/>
      <c r="DK338" s="263"/>
      <c r="DL338" s="263"/>
      <c r="DM338" s="263"/>
      <c r="DN338" s="263"/>
      <c r="DO338" s="263"/>
      <c r="DP338" s="263"/>
      <c r="DQ338" s="263"/>
      <c r="DR338" s="263"/>
      <c r="DS338" s="263"/>
      <c r="DT338" s="263"/>
      <c r="DU338" s="263"/>
      <c r="DV338" s="263"/>
      <c r="DW338" s="263"/>
      <c r="DX338" s="263"/>
      <c r="DY338" s="263"/>
      <c r="DZ338" s="263"/>
      <c r="EA338" s="263"/>
      <c r="EB338" s="263"/>
      <c r="EC338" s="263"/>
      <c r="ED338" s="263"/>
      <c r="EE338" s="263"/>
      <c r="EF338" s="263"/>
      <c r="EG338" s="263"/>
      <c r="EH338" s="263"/>
      <c r="EI338" s="263"/>
      <c r="EJ338" s="263"/>
      <c r="EK338" s="263"/>
      <c r="EL338" s="263"/>
      <c r="EM338" s="263"/>
      <c r="EN338" s="263"/>
      <c r="EO338" s="263"/>
      <c r="EP338" s="263"/>
      <c r="EQ338" s="263"/>
      <c r="ER338" s="263"/>
      <c r="ES338" s="263"/>
      <c r="ET338" s="263"/>
      <c r="EU338" s="263"/>
      <c r="EV338" s="263"/>
      <c r="EW338" s="263"/>
      <c r="EX338" s="263"/>
      <c r="EY338" s="263"/>
      <c r="EZ338" s="263"/>
      <c r="FA338" s="263"/>
      <c r="FB338" s="263"/>
      <c r="FC338" s="263"/>
      <c r="FD338" s="263"/>
      <c r="FE338" s="263"/>
      <c r="FF338" s="263"/>
      <c r="FG338" s="263"/>
      <c r="FH338" s="263"/>
      <c r="FI338" s="263"/>
      <c r="FJ338" s="263"/>
      <c r="FK338" s="263"/>
      <c r="FL338" s="263"/>
      <c r="FM338" s="263"/>
      <c r="FN338" s="263"/>
      <c r="FO338" s="263"/>
      <c r="FP338" s="263"/>
      <c r="FQ338" s="263"/>
      <c r="FR338" s="263"/>
      <c r="FS338" s="263"/>
      <c r="FT338" s="263"/>
      <c r="FU338" s="263"/>
      <c r="FV338" s="263"/>
      <c r="FW338" s="263"/>
      <c r="FX338" s="263"/>
      <c r="FY338" s="263"/>
      <c r="FZ338" s="263"/>
      <c r="GA338" s="263"/>
      <c r="GB338" s="263"/>
      <c r="GC338" s="263"/>
      <c r="GD338" s="263"/>
      <c r="GE338" s="263"/>
      <c r="GF338" s="263"/>
      <c r="GG338" s="263"/>
      <c r="GH338" s="263"/>
      <c r="GI338" s="263"/>
      <c r="GJ338" s="263"/>
      <c r="GK338" s="263"/>
      <c r="GL338" s="263"/>
      <c r="GM338" s="263"/>
      <c r="GN338" s="263"/>
      <c r="GO338" s="263"/>
      <c r="GP338" s="263"/>
      <c r="GQ338" s="263"/>
      <c r="GR338" s="263"/>
      <c r="GS338" s="263"/>
      <c r="GT338" s="263"/>
      <c r="GU338" s="263"/>
      <c r="GV338" s="263"/>
      <c r="GW338" s="263"/>
      <c r="GX338" s="263"/>
      <c r="GY338" s="263"/>
      <c r="GZ338" s="263"/>
      <c r="HA338" s="263"/>
      <c r="HB338" s="263"/>
      <c r="HC338" s="263"/>
      <c r="HD338" s="263"/>
      <c r="HE338" s="263"/>
      <c r="HF338" s="263"/>
      <c r="HG338" s="263"/>
      <c r="HH338" s="263"/>
      <c r="HI338" s="263"/>
      <c r="HJ338" s="263"/>
      <c r="HK338" s="263"/>
      <c r="HL338" s="263"/>
      <c r="HM338" s="263"/>
      <c r="HN338" s="263"/>
      <c r="HO338" s="263"/>
      <c r="HP338" s="263"/>
      <c r="HQ338" s="263"/>
      <c r="HR338" s="263"/>
      <c r="HS338" s="263"/>
      <c r="HT338" s="263"/>
      <c r="HU338" s="263"/>
      <c r="HV338" s="263"/>
      <c r="HW338" s="263"/>
      <c r="HX338" s="263"/>
      <c r="HY338" s="263"/>
      <c r="HZ338" s="263"/>
      <c r="IA338" s="263"/>
      <c r="IB338" s="263"/>
      <c r="IC338" s="263"/>
      <c r="ID338" s="263"/>
      <c r="IE338" s="263"/>
      <c r="IF338" s="263"/>
      <c r="IG338" s="263"/>
      <c r="IH338" s="263"/>
      <c r="II338" s="263"/>
      <c r="IJ338" s="263"/>
      <c r="IK338" s="263"/>
      <c r="IL338" s="263"/>
      <c r="IM338" s="263"/>
      <c r="IN338" s="263"/>
      <c r="IO338" s="263"/>
      <c r="IP338" s="263"/>
      <c r="IQ338" s="263"/>
      <c r="IR338" s="263"/>
      <c r="IS338" s="263"/>
      <c r="IT338" s="263"/>
      <c r="IU338" s="263"/>
      <c r="IV338" s="263"/>
      <c r="IW338" s="263"/>
      <c r="IX338" s="263"/>
      <c r="IY338" s="263"/>
      <c r="IZ338" s="263"/>
      <c r="JA338" s="263"/>
      <c r="JB338" s="263"/>
      <c r="JC338" s="263"/>
      <c r="JD338" s="263"/>
      <c r="JE338" s="263"/>
      <c r="JF338" s="263"/>
      <c r="JG338" s="263"/>
      <c r="JH338" s="263"/>
      <c r="JI338" s="263"/>
      <c r="JJ338" s="263"/>
      <c r="JK338" s="263"/>
      <c r="JL338" s="263"/>
      <c r="JM338" s="263"/>
      <c r="JN338" s="263"/>
      <c r="JO338" s="263"/>
      <c r="JP338" s="263"/>
      <c r="JQ338" s="263"/>
      <c r="JR338" s="263"/>
      <c r="JS338" s="263"/>
      <c r="JT338" s="263"/>
      <c r="JU338" s="263"/>
      <c r="JV338" s="263"/>
      <c r="JW338" s="263"/>
      <c r="JX338" s="263"/>
      <c r="JY338" s="263"/>
      <c r="JZ338" s="263"/>
      <c r="KA338" s="263"/>
      <c r="KB338" s="263"/>
      <c r="KC338" s="263"/>
      <c r="KD338" s="263"/>
      <c r="KE338" s="263"/>
      <c r="KF338" s="263"/>
      <c r="KG338" s="263"/>
      <c r="KH338" s="263"/>
      <c r="KI338" s="263"/>
      <c r="KJ338" s="263"/>
      <c r="KK338" s="263"/>
      <c r="KL338" s="263"/>
      <c r="KM338" s="263"/>
      <c r="KN338" s="263"/>
      <c r="KO338" s="263"/>
      <c r="KP338" s="263"/>
      <c r="KQ338" s="263"/>
      <c r="KR338" s="263"/>
      <c r="KS338" s="263"/>
      <c r="KT338" s="263"/>
      <c r="KU338" s="263"/>
      <c r="KV338" s="263"/>
      <c r="KW338" s="263"/>
      <c r="KX338" s="263"/>
      <c r="KY338" s="263"/>
      <c r="KZ338" s="263"/>
      <c r="LA338" s="263"/>
      <c r="LB338" s="263"/>
      <c r="LC338" s="263"/>
      <c r="LD338" s="263"/>
      <c r="LE338" s="263"/>
      <c r="LF338" s="263"/>
      <c r="LG338" s="263"/>
      <c r="LH338" s="263"/>
      <c r="LI338" s="263"/>
      <c r="LJ338" s="263"/>
      <c r="LK338" s="263"/>
      <c r="LL338" s="263"/>
      <c r="LM338" s="263"/>
      <c r="LN338" s="263"/>
      <c r="LO338" s="263"/>
      <c r="LP338" s="263"/>
      <c r="LQ338" s="263"/>
      <c r="LR338" s="263"/>
      <c r="LS338" s="263"/>
      <c r="LT338" s="263"/>
      <c r="LU338" s="263"/>
      <c r="LV338" s="263"/>
      <c r="LW338" s="263"/>
      <c r="LX338" s="263"/>
      <c r="LY338" s="263"/>
      <c r="LZ338" s="263"/>
      <c r="MA338" s="263"/>
      <c r="MB338" s="263"/>
      <c r="MC338" s="263"/>
      <c r="MD338" s="263"/>
      <c r="ME338" s="263"/>
      <c r="MF338" s="263"/>
      <c r="MG338" s="263"/>
      <c r="MH338" s="263"/>
      <c r="MI338" s="263"/>
      <c r="MJ338" s="263"/>
      <c r="MK338" s="263"/>
      <c r="ML338" s="263"/>
      <c r="MM338" s="263"/>
      <c r="MN338" s="263"/>
      <c r="MO338" s="263"/>
      <c r="MP338" s="263"/>
      <c r="MQ338" s="263"/>
      <c r="MR338" s="263"/>
      <c r="MS338" s="263"/>
      <c r="MT338" s="263"/>
      <c r="MU338" s="263"/>
      <c r="MV338" s="263"/>
      <c r="MW338" s="263"/>
      <c r="MX338" s="263"/>
      <c r="MY338" s="263"/>
      <c r="MZ338" s="263"/>
      <c r="NA338" s="263"/>
      <c r="NB338" s="263"/>
      <c r="NC338" s="263"/>
      <c r="ND338" s="263"/>
      <c r="NE338" s="263"/>
      <c r="NF338" s="263"/>
      <c r="NG338" s="263"/>
      <c r="NH338" s="263"/>
      <c r="NI338" s="263"/>
      <c r="NJ338" s="263"/>
      <c r="NK338" s="263"/>
      <c r="NL338" s="263"/>
      <c r="NM338" s="263"/>
      <c r="NN338" s="263"/>
      <c r="NO338" s="263"/>
      <c r="NP338" s="263"/>
      <c r="NQ338" s="263"/>
      <c r="NR338" s="263"/>
      <c r="NS338" s="263"/>
      <c r="NT338" s="263"/>
      <c r="NU338" s="263"/>
      <c r="NV338" s="263"/>
      <c r="NW338" s="263"/>
      <c r="NX338" s="263"/>
      <c r="NY338" s="263"/>
      <c r="NZ338" s="263"/>
      <c r="OA338" s="263"/>
      <c r="OB338" s="263"/>
      <c r="OC338" s="263"/>
      <c r="OD338" s="263"/>
      <c r="OE338" s="263"/>
      <c r="OF338" s="263"/>
      <c r="OG338" s="263"/>
      <c r="OH338" s="263"/>
      <c r="OI338" s="263"/>
      <c r="OJ338" s="263"/>
      <c r="OK338" s="263"/>
      <c r="OL338" s="263"/>
      <c r="OM338" s="263"/>
      <c r="ON338" s="263"/>
      <c r="OO338" s="263"/>
      <c r="OP338" s="263"/>
      <c r="OQ338" s="263"/>
      <c r="OR338" s="263"/>
      <c r="OS338" s="263"/>
      <c r="OT338" s="263"/>
      <c r="OU338" s="263"/>
      <c r="OV338" s="263"/>
      <c r="OW338" s="263"/>
      <c r="OX338" s="263"/>
      <c r="OY338" s="263"/>
      <c r="OZ338" s="263"/>
      <c r="PA338" s="263"/>
      <c r="PB338" s="263"/>
      <c r="PC338" s="263"/>
      <c r="PD338" s="263"/>
      <c r="PE338" s="263"/>
      <c r="PF338" s="263"/>
      <c r="PG338" s="263"/>
      <c r="PH338" s="263"/>
      <c r="PI338" s="263"/>
      <c r="PJ338" s="263"/>
      <c r="PK338" s="263"/>
      <c r="PL338" s="263"/>
      <c r="PM338" s="263"/>
      <c r="PN338" s="263"/>
      <c r="PO338" s="263"/>
      <c r="PP338" s="263"/>
      <c r="PQ338" s="263"/>
      <c r="PR338" s="263"/>
      <c r="PS338" s="263"/>
      <c r="PT338" s="263"/>
      <c r="PU338" s="263"/>
      <c r="PV338" s="263"/>
      <c r="PW338" s="263"/>
      <c r="PX338" s="263"/>
      <c r="PY338" s="263"/>
      <c r="PZ338" s="263"/>
      <c r="QA338" s="263"/>
      <c r="QB338" s="263"/>
      <c r="QC338" s="263"/>
      <c r="QD338" s="263"/>
      <c r="QE338" s="263"/>
      <c r="QF338" s="263"/>
      <c r="QG338" s="263"/>
      <c r="QH338" s="263"/>
      <c r="QI338" s="263"/>
      <c r="QJ338" s="263"/>
      <c r="QK338" s="263"/>
      <c r="QL338" s="263"/>
      <c r="QM338" s="263"/>
      <c r="QN338" s="263"/>
      <c r="QO338" s="263"/>
      <c r="QP338" s="263"/>
      <c r="QQ338" s="263"/>
      <c r="QR338" s="263"/>
      <c r="QS338" s="263"/>
      <c r="QT338" s="263"/>
      <c r="QU338" s="263"/>
      <c r="QV338" s="263"/>
      <c r="QW338" s="263"/>
      <c r="QX338" s="263"/>
      <c r="QY338" s="263"/>
      <c r="QZ338" s="263"/>
      <c r="RA338" s="263"/>
      <c r="RB338" s="263"/>
      <c r="RC338" s="263"/>
      <c r="RD338" s="263"/>
      <c r="RE338" s="263"/>
      <c r="RF338" s="263"/>
      <c r="RG338" s="263"/>
      <c r="RH338" s="263"/>
      <c r="RI338" s="263"/>
      <c r="RJ338" s="263"/>
      <c r="RK338" s="263"/>
      <c r="RL338" s="263"/>
      <c r="RM338" s="263"/>
      <c r="RN338" s="263"/>
      <c r="RO338" s="263"/>
      <c r="RP338" s="263"/>
      <c r="RQ338" s="263"/>
      <c r="RR338" s="263"/>
      <c r="RS338" s="263"/>
      <c r="RT338" s="263"/>
      <c r="RU338" s="263"/>
      <c r="RV338" s="263"/>
      <c r="RW338" s="263"/>
      <c r="RX338" s="263"/>
      <c r="RY338" s="263"/>
      <c r="RZ338" s="263"/>
      <c r="SA338" s="263"/>
      <c r="SB338" s="263"/>
      <c r="SC338" s="263"/>
      <c r="SD338" s="263"/>
      <c r="SE338" s="263"/>
      <c r="SF338" s="263"/>
      <c r="SG338" s="263"/>
      <c r="SH338" s="263"/>
      <c r="SI338" s="263"/>
      <c r="SJ338" s="263"/>
      <c r="SK338" s="263"/>
      <c r="SL338" s="263"/>
      <c r="SM338" s="263"/>
      <c r="SN338" s="263"/>
      <c r="SO338" s="263"/>
      <c r="SP338" s="263"/>
      <c r="SQ338" s="263"/>
      <c r="SR338" s="263"/>
      <c r="SS338" s="263"/>
      <c r="ST338" s="263"/>
      <c r="SU338" s="263"/>
      <c r="SV338" s="263"/>
      <c r="SW338" s="263"/>
      <c r="SX338" s="263"/>
      <c r="SY338" s="263"/>
      <c r="SZ338" s="263"/>
      <c r="TA338" s="263"/>
      <c r="TB338" s="263"/>
      <c r="TC338" s="263"/>
      <c r="TD338" s="263"/>
      <c r="TE338" s="263"/>
      <c r="TF338" s="263"/>
      <c r="TG338" s="263"/>
      <c r="TH338" s="263"/>
      <c r="TI338" s="263"/>
      <c r="TJ338" s="263"/>
      <c r="TK338" s="263"/>
      <c r="TL338" s="263"/>
      <c r="TM338" s="263"/>
      <c r="TN338" s="263"/>
      <c r="TO338" s="263"/>
      <c r="TP338" s="263"/>
      <c r="TQ338" s="263"/>
      <c r="TR338" s="263"/>
      <c r="TS338" s="263"/>
      <c r="TT338" s="263"/>
      <c r="TU338" s="263"/>
      <c r="TV338" s="263"/>
      <c r="TW338" s="263"/>
      <c r="TX338" s="263"/>
      <c r="TY338" s="263"/>
      <c r="TZ338" s="263"/>
      <c r="UA338" s="263"/>
      <c r="UB338" s="263"/>
      <c r="UC338" s="263"/>
      <c r="UD338" s="263"/>
      <c r="UE338" s="263"/>
      <c r="UF338" s="263"/>
      <c r="UG338" s="263"/>
      <c r="UH338" s="263"/>
      <c r="UI338" s="263"/>
      <c r="UJ338" s="263"/>
      <c r="UK338" s="263"/>
      <c r="UL338" s="263"/>
      <c r="UM338" s="263"/>
      <c r="UN338" s="263"/>
      <c r="UO338" s="263"/>
      <c r="UP338" s="263"/>
      <c r="UQ338" s="263"/>
      <c r="UR338" s="263"/>
      <c r="US338" s="263"/>
      <c r="UT338" s="263"/>
      <c r="UU338" s="263"/>
      <c r="UV338" s="263"/>
      <c r="UW338" s="263"/>
      <c r="UX338" s="263"/>
      <c r="UY338" s="263"/>
      <c r="UZ338" s="263"/>
      <c r="VA338" s="263"/>
      <c r="VB338" s="263"/>
      <c r="VC338" s="263"/>
      <c r="VD338" s="263"/>
      <c r="VE338" s="263"/>
      <c r="VF338" s="263"/>
      <c r="VG338" s="263"/>
      <c r="VH338" s="263"/>
      <c r="VI338" s="263"/>
      <c r="VJ338" s="263"/>
      <c r="VK338" s="263"/>
      <c r="VL338" s="263"/>
      <c r="VM338" s="263"/>
      <c r="VN338" s="263"/>
      <c r="VO338" s="263"/>
      <c r="VP338" s="263"/>
      <c r="VQ338" s="263"/>
      <c r="VR338" s="263"/>
      <c r="VS338" s="263"/>
      <c r="VT338" s="263"/>
      <c r="VU338" s="263"/>
      <c r="VV338" s="263"/>
      <c r="VW338" s="263"/>
      <c r="VX338" s="263"/>
      <c r="VY338" s="263"/>
      <c r="VZ338" s="263"/>
      <c r="WA338" s="263"/>
      <c r="WB338" s="263"/>
      <c r="WC338" s="263"/>
      <c r="WD338" s="263"/>
      <c r="WE338" s="263"/>
      <c r="WF338" s="263"/>
      <c r="WG338" s="263"/>
      <c r="WH338" s="263"/>
      <c r="WI338" s="263"/>
      <c r="WJ338" s="263"/>
      <c r="WK338" s="263"/>
      <c r="WL338" s="263"/>
      <c r="WM338" s="263"/>
      <c r="WN338" s="263"/>
      <c r="WO338" s="263"/>
      <c r="WP338" s="263"/>
      <c r="WQ338" s="263"/>
      <c r="WR338" s="263"/>
      <c r="WS338" s="263"/>
      <c r="WT338" s="263"/>
      <c r="WU338" s="263"/>
      <c r="WV338" s="263"/>
      <c r="WW338" s="263"/>
      <c r="WX338" s="263"/>
      <c r="WY338" s="263"/>
      <c r="WZ338" s="263"/>
      <c r="XA338" s="263"/>
      <c r="XB338" s="263"/>
      <c r="XC338" s="263"/>
      <c r="XD338" s="263"/>
      <c r="XE338" s="263"/>
      <c r="XF338" s="263"/>
      <c r="XG338" s="263"/>
      <c r="XH338" s="263"/>
      <c r="XI338" s="263"/>
      <c r="XJ338" s="263"/>
      <c r="XK338" s="263"/>
      <c r="XL338" s="263"/>
      <c r="XM338" s="263"/>
      <c r="XN338" s="263"/>
      <c r="XO338" s="263"/>
      <c r="XP338" s="263"/>
      <c r="XQ338" s="263"/>
      <c r="XR338" s="263"/>
      <c r="XS338" s="263"/>
      <c r="XT338" s="263"/>
      <c r="XU338" s="263"/>
      <c r="XV338" s="263"/>
      <c r="XW338" s="263"/>
      <c r="XX338" s="263"/>
      <c r="XY338" s="263"/>
      <c r="XZ338" s="263"/>
      <c r="YA338" s="263"/>
      <c r="YB338" s="263"/>
      <c r="YC338" s="263"/>
      <c r="YD338" s="263"/>
      <c r="YE338" s="263"/>
      <c r="YF338" s="263"/>
      <c r="YG338" s="263"/>
      <c r="YH338" s="263"/>
      <c r="YI338" s="263"/>
      <c r="YJ338" s="263"/>
      <c r="YK338" s="263"/>
      <c r="YL338" s="263"/>
      <c r="YM338" s="263"/>
      <c r="YN338" s="263"/>
      <c r="YO338" s="263"/>
      <c r="YP338" s="263"/>
      <c r="YQ338" s="263"/>
      <c r="YR338" s="263"/>
      <c r="YS338" s="263"/>
      <c r="YT338" s="263"/>
      <c r="YU338" s="263"/>
      <c r="YV338" s="263"/>
      <c r="YW338" s="263"/>
      <c r="YX338" s="263"/>
      <c r="YY338" s="263"/>
      <c r="YZ338" s="263"/>
      <c r="ZA338" s="263"/>
      <c r="ZB338" s="263"/>
      <c r="ZC338" s="263"/>
      <c r="ZD338" s="263"/>
      <c r="ZE338" s="263"/>
      <c r="ZF338" s="263"/>
      <c r="ZG338" s="263"/>
      <c r="ZH338" s="263"/>
      <c r="ZI338" s="263"/>
      <c r="ZJ338" s="263"/>
      <c r="ZK338" s="263"/>
      <c r="ZL338" s="263"/>
      <c r="ZM338" s="263"/>
      <c r="ZN338" s="263"/>
      <c r="ZO338" s="263"/>
      <c r="ZP338" s="263"/>
      <c r="ZQ338" s="263"/>
      <c r="ZR338" s="263"/>
      <c r="ZS338" s="263"/>
      <c r="ZT338" s="263"/>
      <c r="ZU338" s="263"/>
      <c r="ZV338" s="263"/>
      <c r="ZW338" s="263"/>
      <c r="ZX338" s="263"/>
      <c r="ZY338" s="263"/>
      <c r="ZZ338" s="263"/>
      <c r="AAA338" s="263"/>
      <c r="AAB338" s="263"/>
      <c r="AAC338" s="263"/>
      <c r="AAD338" s="263"/>
      <c r="AAE338" s="263"/>
      <c r="AAF338" s="263"/>
      <c r="AAG338" s="263"/>
      <c r="AAH338" s="263"/>
      <c r="AAI338" s="263"/>
      <c r="AAJ338" s="263"/>
      <c r="AAK338" s="263"/>
      <c r="AAL338" s="263"/>
      <c r="AAM338" s="263"/>
      <c r="AAN338" s="263"/>
      <c r="AAO338" s="263"/>
      <c r="AAP338" s="263"/>
      <c r="AAQ338" s="263"/>
      <c r="AAR338" s="263"/>
      <c r="AAS338" s="263"/>
      <c r="AAT338" s="263"/>
      <c r="AAU338" s="263"/>
      <c r="AAV338" s="263"/>
      <c r="AAW338" s="263"/>
      <c r="AAX338" s="263"/>
      <c r="AAY338" s="263"/>
      <c r="AAZ338" s="263"/>
      <c r="ABA338" s="263"/>
      <c r="ABB338" s="263"/>
      <c r="ABC338" s="263"/>
      <c r="ABD338" s="263"/>
      <c r="ABE338" s="263"/>
      <c r="ABF338" s="263"/>
      <c r="ABG338" s="263"/>
      <c r="ABH338" s="263"/>
      <c r="ABI338" s="263"/>
      <c r="ABJ338" s="263"/>
      <c r="ABK338" s="263"/>
      <c r="ABL338" s="263"/>
      <c r="ABM338" s="263"/>
      <c r="ABN338" s="263"/>
      <c r="ABO338" s="263"/>
      <c r="ABP338" s="263"/>
      <c r="ABQ338" s="263"/>
      <c r="ABR338" s="263"/>
      <c r="ABS338" s="263"/>
      <c r="ABT338" s="263"/>
      <c r="ABU338" s="263"/>
      <c r="ABV338" s="263"/>
      <c r="ABW338" s="263"/>
      <c r="ABX338" s="263"/>
      <c r="ABY338" s="263"/>
      <c r="ABZ338" s="263"/>
      <c r="ACA338" s="263"/>
      <c r="ACB338" s="263"/>
      <c r="ACC338" s="263"/>
      <c r="ACD338" s="263"/>
      <c r="ACE338" s="263"/>
      <c r="ACF338" s="263"/>
      <c r="ACG338" s="263"/>
      <c r="ACH338" s="263"/>
      <c r="ACI338" s="263"/>
      <c r="ACJ338" s="263"/>
      <c r="ACK338" s="263"/>
      <c r="ACL338" s="263"/>
      <c r="ACM338" s="263"/>
      <c r="ACN338" s="263"/>
      <c r="ACO338" s="263"/>
      <c r="ACP338" s="263"/>
      <c r="ACQ338" s="263"/>
      <c r="ACR338" s="263"/>
      <c r="ACS338" s="263"/>
      <c r="ACT338" s="263"/>
      <c r="ACU338" s="263"/>
      <c r="ACV338" s="263"/>
      <c r="ACW338" s="263"/>
      <c r="ACX338" s="263"/>
      <c r="ACY338" s="263"/>
      <c r="ACZ338" s="263"/>
      <c r="ADA338" s="263"/>
      <c r="ADB338" s="263"/>
      <c r="ADC338" s="263"/>
      <c r="ADD338" s="263"/>
      <c r="ADE338" s="263"/>
      <c r="ADF338" s="263"/>
      <c r="ADG338" s="263"/>
      <c r="ADH338" s="263"/>
      <c r="ADI338" s="263"/>
      <c r="ADJ338" s="263"/>
      <c r="ADK338" s="263"/>
      <c r="ADL338" s="263"/>
      <c r="ADM338" s="263"/>
      <c r="ADN338" s="263"/>
      <c r="ADO338" s="263"/>
      <c r="ADP338" s="263"/>
      <c r="ADQ338" s="263"/>
      <c r="ADR338" s="263"/>
      <c r="ADS338" s="263"/>
      <c r="ADT338" s="263"/>
      <c r="ADU338" s="263"/>
      <c r="ADV338" s="263"/>
      <c r="ADW338" s="263"/>
      <c r="ADX338" s="263"/>
      <c r="ADY338" s="263"/>
      <c r="ADZ338" s="263"/>
      <c r="AEA338" s="263"/>
      <c r="AEB338" s="263"/>
      <c r="AEC338" s="263"/>
      <c r="AED338" s="263"/>
      <c r="AEE338" s="263"/>
      <c r="AEF338" s="263"/>
      <c r="AEG338" s="263"/>
      <c r="AEH338" s="263"/>
      <c r="AEI338" s="263"/>
      <c r="AEJ338" s="263"/>
      <c r="AEK338" s="263"/>
      <c r="AEL338" s="263"/>
      <c r="AEM338" s="263"/>
      <c r="AEN338" s="263"/>
      <c r="AEO338" s="263"/>
      <c r="AEP338" s="263"/>
      <c r="AEQ338" s="263"/>
      <c r="AER338" s="263"/>
      <c r="AES338" s="263"/>
      <c r="AET338" s="263"/>
      <c r="AEU338" s="263"/>
      <c r="AEV338" s="263"/>
      <c r="AEW338" s="263"/>
      <c r="AEX338" s="263"/>
      <c r="AEY338" s="263"/>
      <c r="AEZ338" s="263"/>
      <c r="AFA338" s="263"/>
      <c r="AFB338" s="263"/>
      <c r="AFC338" s="263"/>
      <c r="AFD338" s="263"/>
      <c r="AFE338" s="263"/>
      <c r="AFF338" s="263"/>
      <c r="AFG338" s="263"/>
      <c r="AFH338" s="263"/>
      <c r="AFI338" s="263"/>
      <c r="AFJ338" s="263"/>
      <c r="AFK338" s="263"/>
      <c r="AFL338" s="263"/>
      <c r="AFM338" s="263"/>
      <c r="AFN338" s="263"/>
      <c r="AFO338" s="263"/>
      <c r="AFP338" s="263"/>
      <c r="AFQ338" s="263"/>
      <c r="AFR338" s="263"/>
      <c r="AFS338" s="263"/>
      <c r="AFT338" s="263"/>
      <c r="AFU338" s="263"/>
      <c r="AFV338" s="263"/>
      <c r="AFW338" s="263"/>
      <c r="AFX338" s="263"/>
      <c r="AFY338" s="263"/>
      <c r="AFZ338" s="263"/>
      <c r="AGA338" s="263"/>
      <c r="AGB338" s="263"/>
      <c r="AGC338" s="263"/>
      <c r="AGD338" s="263"/>
      <c r="AGE338" s="263"/>
      <c r="AGF338" s="263"/>
      <c r="AGG338" s="263"/>
      <c r="AGH338" s="263"/>
      <c r="AGI338" s="263"/>
      <c r="AGJ338" s="263"/>
      <c r="AGK338" s="263"/>
      <c r="AGL338" s="263"/>
      <c r="AGM338" s="263"/>
      <c r="AGN338" s="263"/>
      <c r="AGO338" s="263"/>
      <c r="AGP338" s="263"/>
      <c r="AGQ338" s="263"/>
      <c r="AGR338" s="263"/>
      <c r="AGS338" s="263"/>
      <c r="AGT338" s="263"/>
      <c r="AGU338" s="263"/>
      <c r="AGV338" s="263"/>
      <c r="AGW338" s="263"/>
      <c r="AGX338" s="263"/>
      <c r="AGY338" s="263"/>
      <c r="AGZ338" s="263"/>
      <c r="AHA338" s="263"/>
      <c r="AHB338" s="263"/>
      <c r="AHC338" s="263"/>
      <c r="AHD338" s="263"/>
      <c r="AHE338" s="263"/>
      <c r="AHF338" s="263"/>
      <c r="AHG338" s="263"/>
      <c r="AHH338" s="263"/>
      <c r="AHI338" s="263"/>
      <c r="AHJ338" s="263"/>
      <c r="AHK338" s="263"/>
      <c r="AHL338" s="263"/>
      <c r="AHM338" s="263"/>
      <c r="AHN338" s="263"/>
      <c r="AHO338" s="263"/>
      <c r="AHP338" s="263"/>
      <c r="AHQ338" s="263"/>
      <c r="AHR338" s="263"/>
      <c r="AHS338" s="263"/>
      <c r="AHT338" s="263"/>
      <c r="AHU338" s="263"/>
      <c r="AHV338" s="263"/>
      <c r="AHW338" s="263"/>
      <c r="AHX338" s="263"/>
      <c r="AHY338" s="263"/>
      <c r="AHZ338" s="263"/>
      <c r="AIA338" s="263"/>
      <c r="AIB338" s="263"/>
      <c r="AIC338" s="263"/>
      <c r="AID338" s="263"/>
      <c r="AIE338" s="263"/>
      <c r="AIF338" s="263"/>
      <c r="AIG338" s="263"/>
      <c r="AIH338" s="263"/>
      <c r="AII338" s="263"/>
      <c r="AIJ338" s="263"/>
      <c r="AIK338" s="263"/>
      <c r="AIL338" s="263"/>
      <c r="AIM338" s="263"/>
      <c r="AIN338" s="263"/>
      <c r="AIO338" s="263"/>
      <c r="AIP338" s="263"/>
      <c r="AIQ338" s="263"/>
      <c r="AIR338" s="263"/>
      <c r="AIS338" s="263"/>
      <c r="AIT338" s="263"/>
      <c r="AIU338" s="263"/>
      <c r="AIV338" s="263"/>
      <c r="AIW338" s="263"/>
      <c r="AIX338" s="263"/>
      <c r="AIY338" s="263"/>
      <c r="AIZ338" s="263"/>
      <c r="AJA338" s="263"/>
      <c r="AJB338" s="263"/>
      <c r="AJC338" s="263"/>
      <c r="AJD338" s="263"/>
      <c r="AJE338" s="263"/>
      <c r="AJF338" s="263"/>
      <c r="AJG338" s="263"/>
      <c r="AJH338" s="263"/>
      <c r="AJI338" s="263"/>
      <c r="AJJ338" s="263"/>
      <c r="AJK338" s="263"/>
      <c r="AJL338" s="263"/>
      <c r="AJM338" s="263"/>
      <c r="AJN338" s="263"/>
      <c r="AJO338" s="263"/>
      <c r="AJP338" s="263"/>
      <c r="AJQ338" s="263"/>
      <c r="AJR338" s="263"/>
      <c r="AJS338" s="263"/>
      <c r="AJT338" s="263"/>
      <c r="AJU338" s="263"/>
      <c r="AJV338" s="263"/>
      <c r="AJW338" s="263"/>
      <c r="AJX338" s="263"/>
      <c r="AJY338" s="263"/>
      <c r="AJZ338" s="263"/>
      <c r="AKA338" s="263"/>
      <c r="AKB338" s="263"/>
      <c r="AKC338" s="263"/>
      <c r="AKD338" s="263"/>
      <c r="AKE338" s="263"/>
      <c r="AKF338" s="263"/>
      <c r="AKG338" s="263"/>
      <c r="AKH338" s="263"/>
      <c r="AKI338" s="263"/>
      <c r="AKJ338" s="263"/>
      <c r="AKK338" s="263"/>
      <c r="AKL338" s="263"/>
      <c r="AKM338" s="263"/>
      <c r="AKN338" s="263"/>
      <c r="AKO338" s="263"/>
      <c r="AKP338" s="263"/>
      <c r="AKQ338" s="263"/>
      <c r="AKR338" s="263"/>
      <c r="AKS338" s="263"/>
      <c r="AKT338" s="263"/>
      <c r="AKU338" s="263"/>
      <c r="AKV338" s="263"/>
      <c r="AKW338" s="263"/>
      <c r="AKX338" s="263"/>
      <c r="AKY338" s="263"/>
      <c r="AKZ338" s="263"/>
      <c r="ALA338" s="263"/>
      <c r="ALB338" s="263"/>
      <c r="ALC338" s="263"/>
      <c r="ALD338" s="263"/>
      <c r="ALE338" s="263"/>
      <c r="ALF338" s="263"/>
      <c r="ALG338" s="263"/>
      <c r="ALH338" s="263"/>
      <c r="ALI338" s="263"/>
      <c r="ALJ338" s="263"/>
      <c r="ALK338" s="263"/>
      <c r="ALL338" s="263"/>
      <c r="ALM338" s="263"/>
      <c r="ALN338" s="263"/>
      <c r="ALO338" s="263"/>
      <c r="ALP338" s="263"/>
      <c r="ALQ338" s="263"/>
      <c r="ALR338" s="263"/>
      <c r="ALS338" s="263"/>
      <c r="ALT338" s="263"/>
      <c r="ALU338" s="263"/>
      <c r="ALV338" s="263"/>
      <c r="ALW338" s="263"/>
      <c r="ALX338" s="263"/>
      <c r="ALY338" s="263"/>
      <c r="ALZ338" s="263"/>
      <c r="AMA338" s="263"/>
      <c r="AMB338" s="263"/>
      <c r="AMC338" s="263"/>
      <c r="AMD338" s="263"/>
      <c r="AME338" s="263"/>
      <c r="AMF338" s="263"/>
      <c r="AMG338" s="263"/>
      <c r="AMH338" s="263"/>
      <c r="AMI338" s="263"/>
      <c r="AMJ338" s="263"/>
      <c r="AMK338" s="263"/>
      <c r="AML338" s="263"/>
      <c r="AMM338" s="263"/>
      <c r="AMN338" s="263"/>
      <c r="AMO338" s="263"/>
      <c r="AMP338" s="263"/>
      <c r="AMQ338" s="263"/>
      <c r="AMR338" s="263"/>
      <c r="AMS338" s="263"/>
      <c r="AMT338" s="263"/>
      <c r="AMU338" s="263"/>
      <c r="AMV338" s="263"/>
      <c r="AMW338" s="263"/>
      <c r="AMX338" s="263"/>
      <c r="AMY338" s="263"/>
      <c r="AMZ338" s="263"/>
      <c r="ANA338" s="263"/>
      <c r="ANB338" s="263"/>
      <c r="ANC338" s="263"/>
      <c r="AND338" s="263"/>
      <c r="ANE338" s="263"/>
      <c r="ANF338" s="263"/>
      <c r="ANG338" s="263"/>
      <c r="ANH338" s="263"/>
      <c r="ANI338" s="263"/>
      <c r="ANJ338" s="263"/>
      <c r="ANK338" s="263"/>
      <c r="ANL338" s="263"/>
      <c r="ANM338" s="263"/>
      <c r="ANN338" s="263"/>
      <c r="ANO338" s="263"/>
      <c r="ANP338" s="263"/>
      <c r="ANQ338" s="263"/>
      <c r="ANR338" s="263"/>
      <c r="ANS338" s="263"/>
      <c r="ANT338" s="263"/>
      <c r="ANU338" s="263"/>
      <c r="ANV338" s="263"/>
      <c r="ANW338" s="263"/>
      <c r="ANX338" s="263"/>
      <c r="ANY338" s="263"/>
      <c r="ANZ338" s="263"/>
      <c r="AOA338" s="263"/>
      <c r="AOB338" s="263"/>
      <c r="AOC338" s="263"/>
      <c r="AOD338" s="263"/>
      <c r="AOE338" s="263"/>
      <c r="AOF338" s="263"/>
      <c r="AOG338" s="263"/>
      <c r="AOH338" s="263"/>
      <c r="AOI338" s="263"/>
      <c r="AOJ338" s="263"/>
      <c r="AOK338" s="263"/>
      <c r="AOL338" s="263"/>
      <c r="AOM338" s="263"/>
      <c r="AON338" s="263"/>
      <c r="AOO338" s="263"/>
      <c r="AOP338" s="263"/>
      <c r="AOQ338" s="263"/>
      <c r="AOR338" s="263"/>
      <c r="AOS338" s="263"/>
      <c r="AOT338" s="263"/>
      <c r="AOU338" s="263"/>
      <c r="AOV338" s="263"/>
      <c r="AOW338" s="263"/>
      <c r="AOX338" s="263"/>
      <c r="AOY338" s="263"/>
      <c r="AOZ338" s="263"/>
      <c r="APA338" s="263"/>
      <c r="APB338" s="263"/>
      <c r="APC338" s="263"/>
      <c r="APD338" s="263"/>
      <c r="APE338" s="263"/>
      <c r="APF338" s="263"/>
      <c r="APG338" s="263"/>
      <c r="APH338" s="263"/>
      <c r="API338" s="263"/>
      <c r="APJ338" s="263"/>
      <c r="APK338" s="263"/>
      <c r="APL338" s="263"/>
      <c r="APM338" s="263"/>
      <c r="APN338" s="263"/>
      <c r="APO338" s="263"/>
      <c r="APP338" s="263"/>
      <c r="APQ338" s="263"/>
      <c r="APR338" s="263"/>
      <c r="APS338" s="263"/>
      <c r="APT338" s="263"/>
      <c r="APU338" s="263"/>
      <c r="APV338" s="263"/>
      <c r="APW338" s="263"/>
      <c r="APX338" s="263"/>
      <c r="APY338" s="263"/>
      <c r="APZ338" s="263"/>
      <c r="AQA338" s="263"/>
      <c r="AQB338" s="263"/>
      <c r="AQC338" s="263"/>
      <c r="AQD338" s="263"/>
      <c r="AQE338" s="263"/>
      <c r="AQF338" s="263"/>
      <c r="AQG338" s="263"/>
      <c r="AQH338" s="263"/>
      <c r="AQI338" s="263"/>
      <c r="AQJ338" s="263"/>
      <c r="AQK338" s="263"/>
      <c r="AQL338" s="263"/>
      <c r="AQM338" s="263"/>
      <c r="AQN338" s="263"/>
      <c r="AQO338" s="263"/>
      <c r="AQP338" s="263"/>
      <c r="AQQ338" s="263"/>
      <c r="AQR338" s="263"/>
      <c r="AQS338" s="263"/>
      <c r="AQT338" s="263"/>
      <c r="AQU338" s="263"/>
      <c r="AQV338" s="263"/>
      <c r="AQW338" s="263"/>
      <c r="AQX338" s="263"/>
      <c r="AQY338" s="263"/>
      <c r="AQZ338" s="263"/>
      <c r="ARA338" s="263"/>
      <c r="ARB338" s="263"/>
      <c r="ARC338" s="263"/>
      <c r="ARD338" s="263"/>
      <c r="ARE338" s="263"/>
      <c r="ARF338" s="263"/>
      <c r="ARG338" s="263"/>
      <c r="ARH338" s="263"/>
      <c r="ARI338" s="263"/>
      <c r="ARJ338" s="263"/>
      <c r="ARK338" s="263"/>
      <c r="ARL338" s="263"/>
      <c r="ARM338" s="263"/>
      <c r="ARN338" s="263"/>
      <c r="ARO338" s="263"/>
      <c r="ARP338" s="263"/>
      <c r="ARQ338" s="263"/>
      <c r="ARR338" s="263"/>
      <c r="ARS338" s="263"/>
      <c r="ART338" s="263"/>
      <c r="ARU338" s="263"/>
      <c r="ARV338" s="263"/>
      <c r="ARW338" s="263"/>
      <c r="ARX338" s="263"/>
      <c r="ARY338" s="263"/>
      <c r="ARZ338" s="263"/>
      <c r="ASA338" s="263"/>
      <c r="ASB338" s="263"/>
      <c r="ASC338" s="263"/>
      <c r="ASD338" s="263"/>
      <c r="ASE338" s="263"/>
      <c r="ASF338" s="263"/>
      <c r="ASG338" s="263"/>
      <c r="ASH338" s="263"/>
      <c r="ASI338" s="263"/>
      <c r="ASJ338" s="263"/>
      <c r="ASK338" s="263"/>
      <c r="ASL338" s="263"/>
      <c r="ASM338" s="263"/>
      <c r="ASN338" s="263"/>
      <c r="ASO338" s="263"/>
      <c r="ASP338" s="263"/>
      <c r="ASQ338" s="263"/>
      <c r="ASR338" s="263"/>
      <c r="ASS338" s="263"/>
      <c r="AST338" s="263"/>
      <c r="ASU338" s="263"/>
      <c r="ASV338" s="263"/>
      <c r="ASW338" s="263"/>
      <c r="ASX338" s="263"/>
      <c r="ASY338" s="263"/>
      <c r="ASZ338" s="263"/>
      <c r="ATA338" s="263"/>
      <c r="ATB338" s="263"/>
      <c r="ATC338" s="263"/>
      <c r="ATD338" s="263"/>
      <c r="ATE338" s="263"/>
      <c r="ATF338" s="263"/>
      <c r="ATG338" s="263"/>
      <c r="ATH338" s="263"/>
      <c r="ATI338" s="263"/>
      <c r="ATJ338" s="263"/>
      <c r="ATK338" s="263"/>
      <c r="ATL338" s="263"/>
      <c r="ATM338" s="263"/>
      <c r="ATN338" s="263"/>
      <c r="ATO338" s="263"/>
      <c r="ATP338" s="263"/>
      <c r="ATQ338" s="263"/>
      <c r="ATR338" s="263"/>
      <c r="ATS338" s="263"/>
      <c r="ATT338" s="263"/>
      <c r="ATU338" s="263"/>
      <c r="ATV338" s="263"/>
      <c r="ATW338" s="263"/>
      <c r="ATX338" s="263"/>
      <c r="ATY338" s="263"/>
      <c r="ATZ338" s="263"/>
      <c r="AUA338" s="263"/>
      <c r="AUB338" s="263"/>
      <c r="AUC338" s="263"/>
      <c r="AUD338" s="263"/>
      <c r="AUE338" s="263"/>
      <c r="AUF338" s="263"/>
      <c r="AUG338" s="263"/>
      <c r="AUH338" s="263"/>
      <c r="AUI338" s="263"/>
      <c r="AUJ338" s="263"/>
      <c r="AUK338" s="263"/>
      <c r="AUL338" s="263"/>
      <c r="AUM338" s="263"/>
      <c r="AUN338" s="263"/>
      <c r="AUO338" s="263"/>
      <c r="AUP338" s="263"/>
      <c r="AUQ338" s="263"/>
      <c r="AUR338" s="263"/>
      <c r="AUS338" s="263"/>
      <c r="AUT338" s="263"/>
      <c r="AUU338" s="263"/>
      <c r="AUV338" s="263"/>
      <c r="AUW338" s="263"/>
      <c r="AUX338" s="263"/>
      <c r="AUY338" s="263"/>
      <c r="AUZ338" s="263"/>
      <c r="AVA338" s="263"/>
      <c r="AVB338" s="263"/>
      <c r="AVC338" s="263"/>
      <c r="AVD338" s="263"/>
      <c r="AVE338" s="263"/>
      <c r="AVF338" s="263"/>
      <c r="AVG338" s="263"/>
      <c r="AVH338" s="263"/>
      <c r="AVI338" s="263"/>
      <c r="AVJ338" s="263"/>
      <c r="AVK338" s="263"/>
      <c r="AVL338" s="263"/>
      <c r="AVM338" s="263"/>
      <c r="AVN338" s="263"/>
      <c r="AVO338" s="263"/>
      <c r="AVP338" s="263"/>
      <c r="AVQ338" s="263"/>
      <c r="AVR338" s="263"/>
      <c r="AVS338" s="263"/>
      <c r="AVT338" s="263"/>
      <c r="AVU338" s="263"/>
      <c r="AVV338" s="263"/>
      <c r="AVW338" s="263"/>
      <c r="AVX338" s="263"/>
      <c r="AVY338" s="263"/>
      <c r="AVZ338" s="263"/>
      <c r="AWA338" s="263"/>
      <c r="AWB338" s="263"/>
      <c r="AWC338" s="263"/>
      <c r="AWD338" s="263"/>
      <c r="AWE338" s="263"/>
      <c r="AWF338" s="263"/>
      <c r="AWG338" s="263"/>
      <c r="AWH338" s="263"/>
      <c r="AWI338" s="263"/>
      <c r="AWJ338" s="263"/>
      <c r="AWK338" s="263"/>
      <c r="AWL338" s="263"/>
      <c r="AWM338" s="263"/>
      <c r="AWN338" s="263"/>
      <c r="AWO338" s="263"/>
      <c r="AWP338" s="263"/>
      <c r="AWQ338" s="263"/>
      <c r="AWR338" s="263"/>
      <c r="AWS338" s="263"/>
      <c r="AWT338" s="263"/>
      <c r="AWU338" s="263"/>
      <c r="AWV338" s="263"/>
      <c r="AWW338" s="263"/>
      <c r="AWX338" s="263"/>
      <c r="AWY338" s="263"/>
      <c r="AWZ338" s="263"/>
      <c r="AXA338" s="263"/>
      <c r="AXB338" s="263"/>
      <c r="AXC338" s="263"/>
      <c r="AXD338" s="263"/>
      <c r="AXE338" s="263"/>
      <c r="AXF338" s="263"/>
      <c r="AXG338" s="263"/>
      <c r="AXH338" s="263"/>
      <c r="AXI338" s="263"/>
      <c r="AXJ338" s="263"/>
      <c r="AXK338" s="263"/>
      <c r="AXL338" s="263"/>
      <c r="AXM338" s="263"/>
      <c r="AXN338" s="263"/>
      <c r="AXO338" s="263"/>
      <c r="AXP338" s="263"/>
      <c r="AXQ338" s="263"/>
      <c r="AXR338" s="263"/>
      <c r="AXS338" s="263"/>
      <c r="AXT338" s="263"/>
      <c r="AXU338" s="263"/>
      <c r="AXV338" s="263"/>
      <c r="AXW338" s="263"/>
      <c r="AXX338" s="263"/>
      <c r="AXY338" s="263"/>
      <c r="AXZ338" s="263"/>
      <c r="AYA338" s="263"/>
      <c r="AYB338" s="263"/>
      <c r="AYC338" s="263"/>
      <c r="AYD338" s="263"/>
      <c r="AYE338" s="263"/>
      <c r="AYF338" s="263"/>
      <c r="AYG338" s="263"/>
      <c r="AYH338" s="263"/>
      <c r="AYI338" s="263"/>
      <c r="AYJ338" s="263"/>
      <c r="AYK338" s="263"/>
      <c r="AYL338" s="263"/>
      <c r="AYM338" s="263"/>
      <c r="AYN338" s="263"/>
      <c r="AYO338" s="263"/>
      <c r="AYP338" s="263"/>
      <c r="AYQ338" s="263"/>
      <c r="AYR338" s="263"/>
      <c r="AYS338" s="263"/>
      <c r="AYT338" s="263"/>
      <c r="AYU338" s="263"/>
      <c r="AYV338" s="263"/>
      <c r="AYW338" s="263"/>
      <c r="AYX338" s="263"/>
      <c r="AYY338" s="263"/>
      <c r="AYZ338" s="263"/>
      <c r="AZA338" s="263"/>
      <c r="AZB338" s="263"/>
      <c r="AZC338" s="263"/>
      <c r="AZD338" s="263"/>
      <c r="AZE338" s="263"/>
      <c r="AZF338" s="263"/>
      <c r="AZG338" s="263"/>
      <c r="AZH338" s="263"/>
      <c r="AZI338" s="263"/>
      <c r="AZJ338" s="263"/>
      <c r="AZK338" s="263"/>
      <c r="AZL338" s="263"/>
      <c r="AZM338" s="263"/>
      <c r="AZN338" s="263"/>
      <c r="AZO338" s="263"/>
      <c r="AZP338" s="263"/>
      <c r="AZQ338" s="263"/>
      <c r="AZR338" s="263"/>
      <c r="AZS338" s="263"/>
      <c r="AZT338" s="263"/>
      <c r="AZU338" s="263"/>
      <c r="AZV338" s="263"/>
      <c r="AZW338" s="263"/>
      <c r="AZX338" s="263"/>
      <c r="AZY338" s="263"/>
      <c r="AZZ338" s="263"/>
      <c r="BAA338" s="263"/>
      <c r="BAB338" s="263"/>
      <c r="BAC338" s="263"/>
      <c r="BAD338" s="263"/>
      <c r="BAE338" s="263"/>
      <c r="BAF338" s="263"/>
      <c r="BAG338" s="263"/>
      <c r="BAH338" s="263"/>
      <c r="BAI338" s="263"/>
      <c r="BAJ338" s="263"/>
      <c r="BAK338" s="263"/>
      <c r="BAL338" s="263"/>
      <c r="BAM338" s="263"/>
      <c r="BAN338" s="263"/>
      <c r="BAO338" s="263"/>
      <c r="BAP338" s="263"/>
      <c r="BAQ338" s="263"/>
      <c r="BAR338" s="263"/>
      <c r="BAS338" s="263"/>
      <c r="BAT338" s="263"/>
      <c r="BAU338" s="263"/>
      <c r="BAV338" s="263"/>
      <c r="BAW338" s="263"/>
      <c r="BAX338" s="263"/>
      <c r="BAY338" s="263"/>
      <c r="BAZ338" s="263"/>
      <c r="BBA338" s="263"/>
      <c r="BBB338" s="263"/>
      <c r="BBC338" s="263"/>
      <c r="BBD338" s="263"/>
      <c r="BBE338" s="263"/>
      <c r="BBF338" s="263"/>
      <c r="BBG338" s="263"/>
      <c r="BBH338" s="263"/>
      <c r="BBI338" s="263"/>
      <c r="BBJ338" s="263"/>
      <c r="BBK338" s="263"/>
      <c r="BBL338" s="263"/>
      <c r="BBM338" s="263"/>
      <c r="BBN338" s="263"/>
      <c r="BBO338" s="263"/>
      <c r="BBP338" s="263"/>
      <c r="BBQ338" s="263"/>
      <c r="BBR338" s="263"/>
      <c r="BBS338" s="263"/>
      <c r="BBT338" s="263"/>
      <c r="BBU338" s="263"/>
      <c r="BBV338" s="263"/>
      <c r="BBW338" s="263"/>
      <c r="BBX338" s="263"/>
      <c r="BBY338" s="263"/>
      <c r="BBZ338" s="263"/>
      <c r="BCA338" s="263"/>
      <c r="BCB338" s="263"/>
      <c r="BCC338" s="263"/>
      <c r="BCD338" s="263"/>
      <c r="BCE338" s="263"/>
      <c r="BCF338" s="263"/>
      <c r="BCG338" s="263"/>
      <c r="BCH338" s="263"/>
      <c r="BCI338" s="263"/>
      <c r="BCJ338" s="263"/>
      <c r="BCK338" s="263"/>
      <c r="BCL338" s="263"/>
      <c r="BCM338" s="263"/>
      <c r="BCN338" s="263"/>
      <c r="BCO338" s="263"/>
      <c r="BCP338" s="263"/>
      <c r="BCQ338" s="263"/>
      <c r="BCR338" s="263"/>
      <c r="BCS338" s="263"/>
      <c r="BCT338" s="263"/>
      <c r="BCU338" s="263"/>
      <c r="BCV338" s="263"/>
      <c r="BCW338" s="263"/>
      <c r="BCX338" s="263"/>
      <c r="BCY338" s="263"/>
      <c r="BCZ338" s="263"/>
      <c r="BDA338" s="263"/>
      <c r="BDB338" s="263"/>
      <c r="BDC338" s="263"/>
      <c r="BDD338" s="263"/>
      <c r="BDE338" s="263"/>
      <c r="BDF338" s="263"/>
      <c r="BDG338" s="263"/>
      <c r="BDH338" s="263"/>
      <c r="BDI338" s="263"/>
      <c r="BDJ338" s="263"/>
      <c r="BDK338" s="263"/>
      <c r="BDL338" s="263"/>
      <c r="BDM338" s="263"/>
      <c r="BDN338" s="263"/>
      <c r="BDO338" s="263"/>
      <c r="BDP338" s="263"/>
      <c r="BDQ338" s="263"/>
      <c r="BDR338" s="263"/>
      <c r="BDS338" s="263"/>
      <c r="BDT338" s="263"/>
      <c r="BDU338" s="263"/>
      <c r="BDV338" s="263"/>
      <c r="BDW338" s="263"/>
      <c r="BDX338" s="263"/>
      <c r="BDY338" s="263"/>
      <c r="BDZ338" s="263"/>
      <c r="BEA338" s="263"/>
      <c r="BEB338" s="263"/>
      <c r="BEC338" s="263"/>
      <c r="BED338" s="263"/>
      <c r="BEE338" s="263"/>
      <c r="BEF338" s="263"/>
      <c r="BEG338" s="263"/>
      <c r="BEH338" s="263"/>
      <c r="BEI338" s="263"/>
      <c r="BEJ338" s="263"/>
      <c r="BEK338" s="263"/>
      <c r="BEL338" s="263"/>
      <c r="BEM338" s="263"/>
      <c r="BEN338" s="263"/>
      <c r="BEO338" s="263"/>
      <c r="BEP338" s="263"/>
      <c r="BEQ338" s="263"/>
      <c r="BER338" s="263"/>
      <c r="BES338" s="263"/>
      <c r="BET338" s="263"/>
      <c r="BEU338" s="263"/>
      <c r="BEV338" s="263"/>
      <c r="BEW338" s="263"/>
      <c r="BEX338" s="263"/>
      <c r="BEY338" s="263"/>
      <c r="BEZ338" s="263"/>
      <c r="BFA338" s="263"/>
      <c r="BFB338" s="263"/>
      <c r="BFC338" s="263"/>
      <c r="BFD338" s="263"/>
      <c r="BFE338" s="263"/>
      <c r="BFF338" s="263"/>
      <c r="BFG338" s="263"/>
      <c r="BFH338" s="263"/>
      <c r="BFI338" s="263"/>
      <c r="BFJ338" s="263"/>
      <c r="BFK338" s="263"/>
      <c r="BFL338" s="263"/>
      <c r="BFM338" s="263"/>
      <c r="BFN338" s="263"/>
      <c r="BFO338" s="263"/>
      <c r="BFP338" s="263"/>
      <c r="BFQ338" s="263"/>
      <c r="BFR338" s="263"/>
      <c r="BFS338" s="263"/>
      <c r="BFT338" s="263"/>
      <c r="BFU338" s="263"/>
      <c r="BFV338" s="263"/>
      <c r="BFW338" s="263"/>
      <c r="BFX338" s="263"/>
      <c r="BFY338" s="263"/>
      <c r="BFZ338" s="263"/>
      <c r="BGA338" s="263"/>
      <c r="BGB338" s="263"/>
      <c r="BGC338" s="263"/>
      <c r="BGD338" s="263"/>
      <c r="BGE338" s="263"/>
      <c r="BGF338" s="263"/>
      <c r="BGG338" s="263"/>
      <c r="BGH338" s="263"/>
      <c r="BGI338" s="263"/>
      <c r="BGJ338" s="263"/>
      <c r="BGK338" s="263"/>
      <c r="BGL338" s="263"/>
      <c r="BGM338" s="263"/>
      <c r="BGN338" s="263"/>
      <c r="BGO338" s="263"/>
      <c r="BGP338" s="263"/>
      <c r="BGQ338" s="263"/>
      <c r="BGR338" s="263"/>
      <c r="BGS338" s="263"/>
      <c r="BGT338" s="263"/>
      <c r="BGU338" s="263"/>
      <c r="BGV338" s="263"/>
      <c r="BGW338" s="263"/>
      <c r="BGX338" s="263"/>
      <c r="BGY338" s="263"/>
      <c r="BGZ338" s="263"/>
      <c r="BHA338" s="263"/>
      <c r="BHB338" s="263"/>
      <c r="BHC338" s="263"/>
      <c r="BHD338" s="263"/>
      <c r="BHE338" s="263"/>
      <c r="BHF338" s="263"/>
      <c r="BHG338" s="263"/>
      <c r="BHH338" s="263"/>
      <c r="BHI338" s="263"/>
      <c r="BHJ338" s="263"/>
      <c r="BHK338" s="263"/>
      <c r="BHL338" s="263"/>
      <c r="BHM338" s="263"/>
      <c r="BHN338" s="263"/>
      <c r="BHO338" s="263"/>
      <c r="BHP338" s="263"/>
      <c r="BHQ338" s="263"/>
      <c r="BHR338" s="263"/>
      <c r="BHS338" s="263"/>
      <c r="BHT338" s="263"/>
      <c r="BHU338" s="263"/>
      <c r="BHV338" s="263"/>
      <c r="BHW338" s="263"/>
      <c r="BHX338" s="263"/>
      <c r="BHY338" s="263"/>
      <c r="BHZ338" s="263"/>
      <c r="BIA338" s="263"/>
      <c r="BIB338" s="263"/>
      <c r="BIC338" s="263"/>
      <c r="BID338" s="263"/>
      <c r="BIE338" s="263"/>
      <c r="BIF338" s="263"/>
      <c r="BIG338" s="263"/>
      <c r="BIH338" s="263"/>
      <c r="BII338" s="263"/>
      <c r="BIJ338" s="263"/>
      <c r="BIK338" s="263"/>
      <c r="BIL338" s="263"/>
      <c r="BIM338" s="263"/>
      <c r="BIN338" s="263"/>
      <c r="BIO338" s="263"/>
      <c r="BIP338" s="263"/>
      <c r="BIQ338" s="263"/>
      <c r="BIR338" s="263"/>
      <c r="BIS338" s="263"/>
      <c r="BIT338" s="263"/>
      <c r="BIU338" s="263"/>
      <c r="BIV338" s="263"/>
      <c r="BIW338" s="263"/>
      <c r="BIX338" s="263"/>
      <c r="BIY338" s="263"/>
      <c r="BIZ338" s="263"/>
      <c r="BJA338" s="263"/>
      <c r="BJB338" s="263"/>
      <c r="BJC338" s="263"/>
      <c r="BJD338" s="263"/>
      <c r="BJE338" s="263"/>
      <c r="BJF338" s="263"/>
      <c r="BJG338" s="263"/>
      <c r="BJH338" s="263"/>
      <c r="BJI338" s="263"/>
      <c r="BJJ338" s="263"/>
      <c r="BJK338" s="263"/>
      <c r="BJL338" s="263"/>
      <c r="BJM338" s="263"/>
      <c r="BJN338" s="263"/>
      <c r="BJO338" s="263"/>
      <c r="BJP338" s="263"/>
      <c r="BJQ338" s="263"/>
      <c r="BJR338" s="263"/>
      <c r="BJS338" s="263"/>
      <c r="BJT338" s="263"/>
      <c r="BJU338" s="263"/>
      <c r="BJV338" s="263"/>
      <c r="BJW338" s="263"/>
      <c r="BJX338" s="263"/>
      <c r="BJY338" s="263"/>
      <c r="BJZ338" s="263"/>
      <c r="BKA338" s="263"/>
      <c r="BKB338" s="263"/>
      <c r="BKC338" s="263"/>
      <c r="BKD338" s="263"/>
      <c r="BKE338" s="263"/>
      <c r="BKF338" s="263"/>
      <c r="BKG338" s="263"/>
      <c r="BKH338" s="263"/>
      <c r="BKI338" s="263"/>
      <c r="BKJ338" s="263"/>
      <c r="BKK338" s="263"/>
      <c r="BKL338" s="263"/>
      <c r="BKM338" s="263"/>
      <c r="BKN338" s="263"/>
      <c r="BKO338" s="263"/>
      <c r="BKP338" s="263"/>
      <c r="BKQ338" s="263"/>
      <c r="BKR338" s="263"/>
      <c r="BKS338" s="263"/>
      <c r="BKT338" s="263"/>
      <c r="BKU338" s="263"/>
      <c r="BKV338" s="263"/>
      <c r="BKW338" s="263"/>
      <c r="BKX338" s="263"/>
      <c r="BKY338" s="263"/>
      <c r="BKZ338" s="263"/>
      <c r="BLA338" s="263"/>
      <c r="BLB338" s="263"/>
      <c r="BLC338" s="263"/>
      <c r="BLD338" s="263"/>
      <c r="BLE338" s="263"/>
      <c r="BLF338" s="263"/>
      <c r="BLG338" s="263"/>
      <c r="BLH338" s="263"/>
      <c r="BLI338" s="263"/>
      <c r="BLJ338" s="263"/>
      <c r="BLK338" s="263"/>
      <c r="BLL338" s="263"/>
      <c r="BLM338" s="263"/>
      <c r="BLN338" s="263"/>
      <c r="BLO338" s="263"/>
      <c r="BLP338" s="263"/>
      <c r="BLQ338" s="263"/>
      <c r="BLR338" s="263"/>
      <c r="BLS338" s="263"/>
      <c r="BLT338" s="263"/>
      <c r="BLU338" s="263"/>
      <c r="BLV338" s="263"/>
      <c r="BLW338" s="263"/>
      <c r="BLX338" s="263"/>
      <c r="BLY338" s="263"/>
      <c r="BLZ338" s="263"/>
      <c r="BMA338" s="263"/>
      <c r="BMB338" s="263"/>
      <c r="BMC338" s="263"/>
      <c r="BMD338" s="263"/>
      <c r="BME338" s="263"/>
      <c r="BMF338" s="263"/>
      <c r="BMG338" s="263"/>
      <c r="BMH338" s="263"/>
      <c r="BMI338" s="263"/>
      <c r="BMJ338" s="263"/>
      <c r="BMK338" s="263"/>
      <c r="BML338" s="263"/>
      <c r="BMM338" s="263"/>
      <c r="BMN338" s="263"/>
      <c r="BMO338" s="263"/>
      <c r="BMP338" s="263"/>
      <c r="BMQ338" s="263"/>
      <c r="BMR338" s="263"/>
      <c r="BMS338" s="263"/>
      <c r="BMT338" s="263"/>
      <c r="BMU338" s="263"/>
      <c r="BMV338" s="263"/>
      <c r="BMW338" s="263"/>
      <c r="BMX338" s="263"/>
      <c r="BMY338" s="263"/>
      <c r="BMZ338" s="263"/>
      <c r="BNA338" s="263"/>
      <c r="BNB338" s="263"/>
      <c r="BNC338" s="263"/>
      <c r="BND338" s="263"/>
      <c r="BNE338" s="263"/>
      <c r="BNF338" s="263"/>
      <c r="BNG338" s="263"/>
      <c r="BNH338" s="263"/>
      <c r="BNI338" s="263"/>
      <c r="BNJ338" s="263"/>
      <c r="BNK338" s="263"/>
      <c r="BNL338" s="263"/>
      <c r="BNM338" s="263"/>
      <c r="BNN338" s="263"/>
      <c r="BNO338" s="263"/>
      <c r="BNP338" s="263"/>
      <c r="BNQ338" s="263"/>
      <c r="BNR338" s="263"/>
      <c r="BNS338" s="263"/>
      <c r="BNT338" s="263"/>
      <c r="BNU338" s="263"/>
      <c r="BNV338" s="263"/>
      <c r="BNW338" s="263"/>
      <c r="BNX338" s="263"/>
      <c r="BNY338" s="263"/>
      <c r="BNZ338" s="263"/>
      <c r="BOA338" s="263"/>
      <c r="BOB338" s="263"/>
      <c r="BOC338" s="263"/>
      <c r="BOD338" s="263"/>
      <c r="BOE338" s="263"/>
      <c r="BOF338" s="263"/>
      <c r="BOG338" s="263"/>
      <c r="BOH338" s="263"/>
      <c r="BOI338" s="263"/>
      <c r="BOJ338" s="263"/>
      <c r="BOK338" s="263"/>
      <c r="BOL338" s="263"/>
      <c r="BOM338" s="263"/>
      <c r="BON338" s="263"/>
      <c r="BOO338" s="263"/>
      <c r="BOP338" s="263"/>
      <c r="BOQ338" s="263"/>
      <c r="BOR338" s="263"/>
      <c r="BOS338" s="263"/>
      <c r="BOT338" s="263"/>
      <c r="BOU338" s="263"/>
      <c r="BOV338" s="263"/>
      <c r="BOW338" s="263"/>
      <c r="BOX338" s="263"/>
      <c r="BOY338" s="263"/>
      <c r="BOZ338" s="263"/>
      <c r="BPA338" s="263"/>
      <c r="BPB338" s="263"/>
      <c r="BPC338" s="263"/>
      <c r="BPD338" s="263"/>
      <c r="BPE338" s="263"/>
      <c r="BPF338" s="263"/>
      <c r="BPG338" s="263"/>
      <c r="BPH338" s="263"/>
      <c r="BPI338" s="263"/>
      <c r="BPJ338" s="263"/>
      <c r="BPK338" s="263"/>
      <c r="BPL338" s="263"/>
      <c r="BPM338" s="263"/>
      <c r="BPN338" s="263"/>
      <c r="BPO338" s="263"/>
      <c r="BPP338" s="263"/>
      <c r="BPQ338" s="263"/>
      <c r="BPR338" s="263"/>
      <c r="BPS338" s="263"/>
      <c r="BPT338" s="263"/>
      <c r="BPU338" s="263"/>
      <c r="BPV338" s="263"/>
      <c r="BPW338" s="263"/>
      <c r="BPX338" s="263"/>
      <c r="BPY338" s="263"/>
      <c r="BPZ338" s="263"/>
      <c r="BQA338" s="263"/>
      <c r="BQB338" s="263"/>
      <c r="BQC338" s="263"/>
      <c r="BQD338" s="263"/>
      <c r="BQE338" s="263"/>
      <c r="BQF338" s="263"/>
      <c r="BQG338" s="263"/>
      <c r="BQH338" s="263"/>
      <c r="BQI338" s="263"/>
      <c r="BQJ338" s="263"/>
      <c r="BQK338" s="263"/>
      <c r="BQL338" s="263"/>
      <c r="BQM338" s="263"/>
      <c r="BQN338" s="263"/>
      <c r="BQO338" s="263"/>
      <c r="BQP338" s="263"/>
      <c r="BQQ338" s="263"/>
      <c r="BQR338" s="263"/>
      <c r="BQS338" s="263"/>
      <c r="BQT338" s="263"/>
      <c r="BQU338" s="263"/>
      <c r="BQV338" s="263"/>
      <c r="BQW338" s="263"/>
      <c r="BQX338" s="263"/>
      <c r="BQY338" s="263"/>
      <c r="BQZ338" s="263"/>
      <c r="BRA338" s="263"/>
      <c r="BRB338" s="263"/>
      <c r="BRC338" s="263"/>
      <c r="BRD338" s="263"/>
      <c r="BRE338" s="263"/>
      <c r="BRF338" s="263"/>
      <c r="BRG338" s="263"/>
      <c r="BRH338" s="263"/>
      <c r="BRI338" s="263"/>
      <c r="BRJ338" s="263"/>
      <c r="BRK338" s="263"/>
      <c r="BRL338" s="263"/>
      <c r="BRM338" s="263"/>
      <c r="BRN338" s="263"/>
      <c r="BRO338" s="263"/>
      <c r="BRP338" s="263"/>
      <c r="BRQ338" s="263"/>
      <c r="BRR338" s="263"/>
      <c r="BRS338" s="263"/>
      <c r="BRT338" s="263"/>
      <c r="BRU338" s="263"/>
      <c r="BRV338" s="263"/>
      <c r="BRW338" s="263"/>
      <c r="BRX338" s="263"/>
      <c r="BRY338" s="263"/>
      <c r="BRZ338" s="263"/>
      <c r="BSA338" s="263"/>
      <c r="BSB338" s="263"/>
      <c r="BSC338" s="263"/>
      <c r="BSD338" s="263"/>
      <c r="BSE338" s="263"/>
      <c r="BSF338" s="263"/>
      <c r="BSG338" s="263"/>
      <c r="BSH338" s="263"/>
      <c r="BSI338" s="263"/>
      <c r="BSJ338" s="263"/>
      <c r="BSK338" s="263"/>
      <c r="BSL338" s="263"/>
      <c r="BSM338" s="263"/>
      <c r="BSN338" s="263"/>
      <c r="BSO338" s="263"/>
      <c r="BSP338" s="263"/>
      <c r="BSQ338" s="263"/>
      <c r="BSR338" s="263"/>
      <c r="BSS338" s="263"/>
      <c r="BST338" s="263"/>
      <c r="BSU338" s="263"/>
      <c r="BSV338" s="263"/>
      <c r="BSW338" s="263"/>
      <c r="BSX338" s="263"/>
      <c r="BSY338" s="263"/>
      <c r="BSZ338" s="263"/>
      <c r="BTA338" s="263"/>
      <c r="BTB338" s="263"/>
      <c r="BTC338" s="263"/>
      <c r="BTD338" s="263"/>
      <c r="BTE338" s="263"/>
      <c r="BTF338" s="263"/>
      <c r="BTG338" s="263"/>
      <c r="BTH338" s="263"/>
      <c r="BTI338" s="263"/>
      <c r="BTJ338" s="263"/>
      <c r="BTK338" s="263"/>
      <c r="BTL338" s="263"/>
      <c r="BTM338" s="263"/>
      <c r="BTN338" s="263"/>
      <c r="BTO338" s="263"/>
      <c r="BTP338" s="263"/>
      <c r="BTQ338" s="263"/>
      <c r="BTR338" s="263"/>
      <c r="BTS338" s="263"/>
      <c r="BTT338" s="263"/>
      <c r="BTU338" s="263"/>
      <c r="BTV338" s="263"/>
      <c r="BTW338" s="263"/>
      <c r="BTX338" s="263"/>
      <c r="BTY338" s="263"/>
      <c r="BTZ338" s="263"/>
      <c r="BUA338" s="263"/>
      <c r="BUB338" s="263"/>
      <c r="BUC338" s="263"/>
      <c r="BUD338" s="263"/>
      <c r="BUE338" s="263"/>
      <c r="BUF338" s="263"/>
      <c r="BUG338" s="263"/>
      <c r="BUH338" s="263"/>
      <c r="BUI338" s="263"/>
      <c r="BUJ338" s="263"/>
      <c r="BUK338" s="263"/>
      <c r="BUL338" s="263"/>
      <c r="BUM338" s="263"/>
      <c r="BUN338" s="263"/>
      <c r="BUO338" s="263"/>
      <c r="BUP338" s="263"/>
      <c r="BUQ338" s="263"/>
      <c r="BUR338" s="263"/>
      <c r="BUS338" s="263"/>
      <c r="BUT338" s="263"/>
      <c r="BUU338" s="263"/>
      <c r="BUV338" s="263"/>
      <c r="BUW338" s="263"/>
      <c r="BUX338" s="263"/>
      <c r="BUY338" s="263"/>
      <c r="BUZ338" s="263"/>
      <c r="BVA338" s="263"/>
      <c r="BVB338" s="263"/>
      <c r="BVC338" s="263"/>
      <c r="BVD338" s="263"/>
      <c r="BVE338" s="263"/>
      <c r="BVF338" s="263"/>
      <c r="BVG338" s="263"/>
      <c r="BVH338" s="263"/>
      <c r="BVI338" s="263"/>
      <c r="BVJ338" s="263"/>
      <c r="BVK338" s="263"/>
      <c r="BVL338" s="263"/>
      <c r="BVM338" s="263"/>
      <c r="BVN338" s="263"/>
      <c r="BVO338" s="263"/>
      <c r="BVP338" s="263"/>
      <c r="BVQ338" s="263"/>
      <c r="BVR338" s="263"/>
      <c r="BVS338" s="263"/>
      <c r="BVT338" s="263"/>
      <c r="BVU338" s="263"/>
      <c r="BVV338" s="263"/>
      <c r="BVW338" s="263"/>
      <c r="BVX338" s="263"/>
      <c r="BVY338" s="263"/>
      <c r="BVZ338" s="263"/>
      <c r="BWA338" s="263"/>
      <c r="BWB338" s="263"/>
      <c r="BWC338" s="263"/>
      <c r="BWD338" s="263"/>
      <c r="BWE338" s="263"/>
      <c r="BWF338" s="263"/>
      <c r="BWG338" s="263"/>
      <c r="BWH338" s="263"/>
      <c r="BWI338" s="263"/>
      <c r="BWJ338" s="263"/>
      <c r="BWK338" s="263"/>
      <c r="BWL338" s="263"/>
      <c r="BWM338" s="263"/>
      <c r="BWN338" s="263"/>
      <c r="BWO338" s="263"/>
      <c r="BWP338" s="263"/>
      <c r="BWQ338" s="263"/>
      <c r="BWR338" s="263"/>
      <c r="BWS338" s="263"/>
      <c r="BWT338" s="263"/>
      <c r="BWU338" s="263"/>
      <c r="BWV338" s="263"/>
      <c r="BWW338" s="263"/>
      <c r="BWX338" s="263"/>
      <c r="BWY338" s="263"/>
      <c r="BWZ338" s="263"/>
      <c r="BXA338" s="263"/>
      <c r="BXB338" s="263"/>
      <c r="BXC338" s="263"/>
      <c r="BXD338" s="263"/>
      <c r="BXE338" s="263"/>
      <c r="BXF338" s="263"/>
      <c r="BXG338" s="263"/>
      <c r="BXH338" s="263"/>
      <c r="BXI338" s="263"/>
      <c r="BXJ338" s="263"/>
      <c r="BXK338" s="263"/>
      <c r="BXL338" s="263"/>
      <c r="BXM338" s="263"/>
      <c r="BXN338" s="263"/>
      <c r="BXO338" s="263"/>
      <c r="BXP338" s="263"/>
      <c r="BXQ338" s="263"/>
      <c r="BXR338" s="263"/>
      <c r="BXS338" s="263"/>
      <c r="BXT338" s="263"/>
      <c r="BXU338" s="263"/>
      <c r="BXV338" s="263"/>
      <c r="BXW338" s="263"/>
      <c r="BXX338" s="263"/>
      <c r="BXY338" s="263"/>
      <c r="BXZ338" s="263"/>
      <c r="BYA338" s="263"/>
      <c r="BYB338" s="263"/>
      <c r="BYC338" s="263"/>
      <c r="BYD338" s="263"/>
      <c r="BYE338" s="263"/>
      <c r="BYF338" s="263"/>
      <c r="BYG338" s="263"/>
      <c r="BYH338" s="263"/>
      <c r="BYI338" s="263"/>
      <c r="BYJ338" s="263"/>
      <c r="BYK338" s="263"/>
      <c r="BYL338" s="263"/>
      <c r="BYM338" s="263"/>
      <c r="BYN338" s="263"/>
      <c r="BYO338" s="263"/>
      <c r="BYP338" s="263"/>
      <c r="BYQ338" s="263"/>
      <c r="BYR338" s="263"/>
      <c r="BYS338" s="263"/>
      <c r="BYT338" s="263"/>
      <c r="BYU338" s="263"/>
      <c r="BYV338" s="263"/>
      <c r="BYW338" s="263"/>
      <c r="BYX338" s="263"/>
      <c r="BYY338" s="263"/>
      <c r="BYZ338" s="263"/>
      <c r="BZA338" s="263"/>
      <c r="BZB338" s="263"/>
      <c r="BZC338" s="263"/>
      <c r="BZD338" s="263"/>
      <c r="BZE338" s="263"/>
      <c r="BZF338" s="263"/>
      <c r="BZG338" s="263"/>
      <c r="BZH338" s="263"/>
      <c r="BZI338" s="263"/>
      <c r="BZJ338" s="263"/>
      <c r="BZK338" s="263"/>
      <c r="BZL338" s="263"/>
      <c r="BZM338" s="263"/>
      <c r="BZN338" s="263"/>
      <c r="BZO338" s="263"/>
      <c r="BZP338" s="263"/>
      <c r="BZQ338" s="263"/>
      <c r="BZR338" s="263"/>
      <c r="BZS338" s="263"/>
      <c r="BZT338" s="263"/>
      <c r="BZU338" s="263"/>
      <c r="BZV338" s="263"/>
      <c r="BZW338" s="263"/>
      <c r="BZX338" s="263"/>
      <c r="BZY338" s="263"/>
      <c r="BZZ338" s="263"/>
      <c r="CAA338" s="263"/>
      <c r="CAB338" s="263"/>
      <c r="CAC338" s="263"/>
      <c r="CAD338" s="263"/>
      <c r="CAE338" s="263"/>
      <c r="CAF338" s="263"/>
      <c r="CAG338" s="263"/>
      <c r="CAH338" s="263"/>
      <c r="CAI338" s="263"/>
      <c r="CAJ338" s="263"/>
      <c r="CAK338" s="263"/>
      <c r="CAL338" s="263"/>
      <c r="CAM338" s="263"/>
      <c r="CAN338" s="263"/>
      <c r="CAO338" s="263"/>
      <c r="CAP338" s="263"/>
      <c r="CAQ338" s="263"/>
      <c r="CAR338" s="263"/>
      <c r="CAS338" s="263"/>
      <c r="CAT338" s="263"/>
      <c r="CAU338" s="263"/>
      <c r="CAV338" s="263"/>
      <c r="CAW338" s="263"/>
      <c r="CAX338" s="263"/>
      <c r="CAY338" s="263"/>
      <c r="CAZ338" s="263"/>
      <c r="CBA338" s="263"/>
      <c r="CBB338" s="263"/>
      <c r="CBC338" s="263"/>
      <c r="CBD338" s="263"/>
      <c r="CBE338" s="263"/>
      <c r="CBF338" s="263"/>
      <c r="CBG338" s="263"/>
      <c r="CBH338" s="263"/>
      <c r="CBI338" s="263"/>
      <c r="CBJ338" s="263"/>
      <c r="CBK338" s="263"/>
      <c r="CBL338" s="263"/>
      <c r="CBM338" s="263"/>
      <c r="CBN338" s="263"/>
      <c r="CBO338" s="263"/>
      <c r="CBP338" s="263"/>
      <c r="CBQ338" s="263"/>
      <c r="CBR338" s="263"/>
      <c r="CBS338" s="263"/>
      <c r="CBT338" s="263"/>
      <c r="CBU338" s="263"/>
      <c r="CBV338" s="263"/>
      <c r="CBW338" s="263"/>
      <c r="CBX338" s="263"/>
      <c r="CBY338" s="263"/>
      <c r="CBZ338" s="263"/>
      <c r="CCA338" s="263"/>
      <c r="CCB338" s="263"/>
      <c r="CCC338" s="263"/>
      <c r="CCD338" s="263"/>
      <c r="CCE338" s="263"/>
      <c r="CCF338" s="263"/>
      <c r="CCG338" s="263"/>
      <c r="CCH338" s="263"/>
      <c r="CCI338" s="263"/>
      <c r="CCJ338" s="263"/>
      <c r="CCK338" s="263"/>
      <c r="CCL338" s="263"/>
      <c r="CCM338" s="263"/>
      <c r="CCN338" s="263"/>
      <c r="CCO338" s="263"/>
      <c r="CCP338" s="263"/>
      <c r="CCQ338" s="263"/>
      <c r="CCR338" s="263"/>
      <c r="CCS338" s="263"/>
      <c r="CCT338" s="263"/>
      <c r="CCU338" s="263"/>
      <c r="CCV338" s="263"/>
      <c r="CCW338" s="263"/>
      <c r="CCX338" s="263"/>
      <c r="CCY338" s="263"/>
      <c r="CCZ338" s="263"/>
      <c r="CDA338" s="263"/>
      <c r="CDB338" s="263"/>
      <c r="CDC338" s="263"/>
      <c r="CDD338" s="263"/>
      <c r="CDE338" s="263"/>
      <c r="CDF338" s="263"/>
      <c r="CDG338" s="263"/>
      <c r="CDH338" s="263"/>
      <c r="CDI338" s="263"/>
      <c r="CDJ338" s="263"/>
      <c r="CDK338" s="263"/>
      <c r="CDL338" s="263"/>
      <c r="CDM338" s="263"/>
      <c r="CDN338" s="263"/>
      <c r="CDO338" s="263"/>
      <c r="CDP338" s="263"/>
      <c r="CDQ338" s="263"/>
      <c r="CDR338" s="263"/>
      <c r="CDS338" s="263"/>
      <c r="CDT338" s="263"/>
      <c r="CDU338" s="263"/>
      <c r="CDV338" s="263"/>
      <c r="CDW338" s="263"/>
      <c r="CDX338" s="263"/>
      <c r="CDY338" s="263"/>
      <c r="CDZ338" s="263"/>
      <c r="CEA338" s="263"/>
      <c r="CEB338" s="263"/>
      <c r="CEC338" s="263"/>
      <c r="CED338" s="263"/>
      <c r="CEE338" s="263"/>
      <c r="CEF338" s="263"/>
      <c r="CEG338" s="263"/>
      <c r="CEH338" s="263"/>
      <c r="CEI338" s="263"/>
      <c r="CEJ338" s="263"/>
      <c r="CEK338" s="263"/>
      <c r="CEL338" s="263"/>
      <c r="CEM338" s="263"/>
      <c r="CEN338" s="263"/>
      <c r="CEO338" s="263"/>
      <c r="CEP338" s="263"/>
      <c r="CEQ338" s="263"/>
      <c r="CER338" s="263"/>
      <c r="CES338" s="263"/>
      <c r="CET338" s="263"/>
      <c r="CEU338" s="263"/>
      <c r="CEV338" s="263"/>
      <c r="CEW338" s="263"/>
      <c r="CEX338" s="263"/>
      <c r="CEY338" s="263"/>
      <c r="CEZ338" s="263"/>
      <c r="CFA338" s="263"/>
      <c r="CFB338" s="263"/>
      <c r="CFC338" s="263"/>
      <c r="CFD338" s="263"/>
      <c r="CFE338" s="263"/>
      <c r="CFF338" s="263"/>
      <c r="CFG338" s="263"/>
      <c r="CFH338" s="263"/>
      <c r="CFI338" s="263"/>
      <c r="CFJ338" s="263"/>
      <c r="CFK338" s="263"/>
      <c r="CFL338" s="263"/>
      <c r="CFM338" s="263"/>
      <c r="CFN338" s="263"/>
      <c r="CFO338" s="263"/>
      <c r="CFP338" s="263"/>
      <c r="CFQ338" s="263"/>
      <c r="CFR338" s="263"/>
      <c r="CFS338" s="263"/>
      <c r="CFT338" s="263"/>
      <c r="CFU338" s="263"/>
      <c r="CFV338" s="263"/>
      <c r="CFW338" s="263"/>
      <c r="CFX338" s="263"/>
      <c r="CFY338" s="263"/>
      <c r="CFZ338" s="263"/>
      <c r="CGA338" s="263"/>
      <c r="CGB338" s="263"/>
      <c r="CGC338" s="263"/>
      <c r="CGD338" s="263"/>
      <c r="CGE338" s="263"/>
      <c r="CGF338" s="263"/>
      <c r="CGG338" s="263"/>
      <c r="CGH338" s="263"/>
      <c r="CGI338" s="263"/>
      <c r="CGJ338" s="263"/>
      <c r="CGK338" s="263"/>
      <c r="CGL338" s="263"/>
      <c r="CGM338" s="263"/>
      <c r="CGN338" s="263"/>
      <c r="CGO338" s="263"/>
      <c r="CGP338" s="263"/>
      <c r="CGQ338" s="263"/>
      <c r="CGR338" s="263"/>
      <c r="CGS338" s="263"/>
      <c r="CGT338" s="263"/>
      <c r="CGU338" s="263"/>
      <c r="CGV338" s="263"/>
      <c r="CGW338" s="263"/>
      <c r="CGX338" s="263"/>
      <c r="CGY338" s="263"/>
      <c r="CGZ338" s="263"/>
      <c r="CHA338" s="263"/>
      <c r="CHB338" s="263"/>
      <c r="CHC338" s="263"/>
      <c r="CHD338" s="263"/>
      <c r="CHE338" s="263"/>
      <c r="CHF338" s="263"/>
      <c r="CHG338" s="263"/>
      <c r="CHH338" s="263"/>
      <c r="CHI338" s="263"/>
      <c r="CHJ338" s="263"/>
      <c r="CHK338" s="263"/>
      <c r="CHL338" s="263"/>
      <c r="CHM338" s="263"/>
      <c r="CHN338" s="263"/>
      <c r="CHO338" s="263"/>
      <c r="CHP338" s="263"/>
      <c r="CHQ338" s="263"/>
      <c r="CHR338" s="263"/>
      <c r="CHS338" s="263"/>
      <c r="CHT338" s="263"/>
      <c r="CHU338" s="263"/>
      <c r="CHV338" s="263"/>
      <c r="CHW338" s="263"/>
      <c r="CHX338" s="263"/>
      <c r="CHY338" s="263"/>
      <c r="CHZ338" s="263"/>
      <c r="CIA338" s="263"/>
      <c r="CIB338" s="263"/>
      <c r="CIC338" s="263"/>
      <c r="CID338" s="263"/>
      <c r="CIE338" s="263"/>
      <c r="CIF338" s="263"/>
      <c r="CIG338" s="263"/>
      <c r="CIH338" s="263"/>
      <c r="CII338" s="263"/>
      <c r="CIJ338" s="263"/>
      <c r="CIK338" s="263"/>
      <c r="CIL338" s="263"/>
      <c r="CIM338" s="263"/>
      <c r="CIN338" s="263"/>
      <c r="CIO338" s="263"/>
      <c r="CIP338" s="263"/>
      <c r="CIQ338" s="263"/>
      <c r="CIR338" s="263"/>
      <c r="CIS338" s="263"/>
      <c r="CIT338" s="263"/>
      <c r="CIU338" s="263"/>
      <c r="CIV338" s="263"/>
      <c r="CIW338" s="263"/>
      <c r="CIX338" s="263"/>
      <c r="CIY338" s="263"/>
      <c r="CIZ338" s="263"/>
      <c r="CJA338" s="263"/>
      <c r="CJB338" s="263"/>
      <c r="CJC338" s="263"/>
      <c r="CJD338" s="263"/>
      <c r="CJE338" s="263"/>
      <c r="CJF338" s="263"/>
      <c r="CJG338" s="263"/>
      <c r="CJH338" s="263"/>
      <c r="CJI338" s="263"/>
      <c r="CJJ338" s="263"/>
      <c r="CJK338" s="263"/>
      <c r="CJL338" s="263"/>
      <c r="CJM338" s="263"/>
      <c r="CJN338" s="263"/>
      <c r="CJO338" s="263"/>
      <c r="CJP338" s="263"/>
      <c r="CJQ338" s="263"/>
      <c r="CJR338" s="263"/>
      <c r="CJS338" s="263"/>
      <c r="CJT338" s="263"/>
      <c r="CJU338" s="263"/>
      <c r="CJV338" s="263"/>
      <c r="CJW338" s="263"/>
      <c r="CJX338" s="263"/>
      <c r="CJY338" s="263"/>
      <c r="CJZ338" s="263"/>
      <c r="CKA338" s="263"/>
      <c r="CKB338" s="263"/>
      <c r="CKC338" s="263"/>
      <c r="CKD338" s="263"/>
      <c r="CKE338" s="263"/>
      <c r="CKF338" s="263"/>
      <c r="CKG338" s="263"/>
      <c r="CKH338" s="263"/>
      <c r="CKI338" s="263"/>
      <c r="CKJ338" s="263"/>
      <c r="CKK338" s="263"/>
      <c r="CKL338" s="263"/>
      <c r="CKM338" s="263"/>
      <c r="CKN338" s="263"/>
      <c r="CKO338" s="263"/>
      <c r="CKP338" s="263"/>
      <c r="CKQ338" s="263"/>
      <c r="CKR338" s="263"/>
      <c r="CKS338" s="263"/>
      <c r="CKT338" s="263"/>
      <c r="CKU338" s="263"/>
      <c r="CKV338" s="263"/>
      <c r="CKW338" s="263"/>
      <c r="CKX338" s="263"/>
      <c r="CKY338" s="263"/>
      <c r="CKZ338" s="263"/>
      <c r="CLA338" s="263"/>
      <c r="CLB338" s="263"/>
      <c r="CLC338" s="263"/>
      <c r="CLD338" s="263"/>
      <c r="CLE338" s="263"/>
      <c r="CLF338" s="263"/>
      <c r="CLG338" s="263"/>
      <c r="CLH338" s="263"/>
      <c r="CLI338" s="263"/>
      <c r="CLJ338" s="263"/>
      <c r="CLK338" s="263"/>
      <c r="CLL338" s="263"/>
      <c r="CLM338" s="263"/>
      <c r="CLN338" s="263"/>
      <c r="CLO338" s="263"/>
      <c r="CLP338" s="263"/>
      <c r="CLQ338" s="263"/>
      <c r="CLR338" s="263"/>
      <c r="CLS338" s="263"/>
      <c r="CLT338" s="263"/>
      <c r="CLU338" s="263"/>
      <c r="CLV338" s="263"/>
      <c r="CLW338" s="263"/>
      <c r="CLX338" s="263"/>
      <c r="CLY338" s="263"/>
      <c r="CLZ338" s="263"/>
      <c r="CMA338" s="263"/>
      <c r="CMB338" s="263"/>
      <c r="CMC338" s="263"/>
      <c r="CMD338" s="263"/>
      <c r="CME338" s="263"/>
      <c r="CMF338" s="263"/>
      <c r="CMG338" s="263"/>
      <c r="CMH338" s="263"/>
      <c r="CMI338" s="263"/>
      <c r="CMJ338" s="263"/>
      <c r="CMK338" s="263"/>
      <c r="CML338" s="263"/>
      <c r="CMM338" s="263"/>
      <c r="CMN338" s="263"/>
      <c r="CMO338" s="263"/>
      <c r="CMP338" s="263"/>
      <c r="CMQ338" s="263"/>
      <c r="CMR338" s="263"/>
      <c r="CMS338" s="263"/>
      <c r="CMT338" s="263"/>
      <c r="CMU338" s="263"/>
      <c r="CMV338" s="263"/>
      <c r="CMW338" s="263"/>
      <c r="CMX338" s="263"/>
      <c r="CMY338" s="263"/>
      <c r="CMZ338" s="263"/>
      <c r="CNA338" s="263"/>
      <c r="CNB338" s="263"/>
      <c r="CNC338" s="263"/>
      <c r="CND338" s="263"/>
      <c r="CNE338" s="263"/>
      <c r="CNF338" s="263"/>
      <c r="CNG338" s="263"/>
      <c r="CNH338" s="263"/>
      <c r="CNI338" s="263"/>
      <c r="CNJ338" s="263"/>
      <c r="CNK338" s="263"/>
      <c r="CNL338" s="263"/>
      <c r="CNM338" s="263"/>
      <c r="CNN338" s="263"/>
      <c r="CNO338" s="263"/>
      <c r="CNP338" s="263"/>
      <c r="CNQ338" s="263"/>
      <c r="CNR338" s="263"/>
      <c r="CNS338" s="263"/>
      <c r="CNT338" s="263"/>
      <c r="CNU338" s="263"/>
      <c r="CNV338" s="263"/>
      <c r="CNW338" s="263"/>
      <c r="CNX338" s="263"/>
      <c r="CNY338" s="263"/>
      <c r="CNZ338" s="263"/>
      <c r="COA338" s="263"/>
      <c r="COB338" s="263"/>
      <c r="COC338" s="263"/>
      <c r="COD338" s="263"/>
      <c r="COE338" s="263"/>
      <c r="COF338" s="263"/>
      <c r="COG338" s="263"/>
      <c r="COH338" s="263"/>
      <c r="COI338" s="263"/>
      <c r="COJ338" s="263"/>
      <c r="COK338" s="263"/>
      <c r="COL338" s="263"/>
      <c r="COM338" s="263"/>
      <c r="CON338" s="263"/>
      <c r="COO338" s="263"/>
      <c r="COP338" s="263"/>
      <c r="COQ338" s="263"/>
      <c r="COR338" s="263"/>
      <c r="COS338" s="263"/>
      <c r="COT338" s="263"/>
      <c r="COU338" s="263"/>
      <c r="COV338" s="263"/>
      <c r="COW338" s="263"/>
      <c r="COX338" s="263"/>
      <c r="COY338" s="263"/>
      <c r="COZ338" s="263"/>
      <c r="CPA338" s="263"/>
      <c r="CPB338" s="263"/>
      <c r="CPC338" s="263"/>
      <c r="CPD338" s="263"/>
      <c r="CPE338" s="263"/>
      <c r="CPF338" s="263"/>
      <c r="CPG338" s="263"/>
      <c r="CPH338" s="263"/>
      <c r="CPI338" s="263"/>
      <c r="CPJ338" s="263"/>
      <c r="CPK338" s="263"/>
      <c r="CPL338" s="263"/>
      <c r="CPM338" s="263"/>
      <c r="CPN338" s="263"/>
      <c r="CPO338" s="263"/>
      <c r="CPP338" s="263"/>
      <c r="CPQ338" s="263"/>
      <c r="CPR338" s="263"/>
      <c r="CPS338" s="263"/>
      <c r="CPT338" s="263"/>
      <c r="CPU338" s="263"/>
      <c r="CPV338" s="263"/>
      <c r="CPW338" s="263"/>
      <c r="CPX338" s="263"/>
      <c r="CPY338" s="263"/>
      <c r="CPZ338" s="263"/>
      <c r="CQA338" s="263"/>
      <c r="CQB338" s="263"/>
      <c r="CQC338" s="263"/>
      <c r="CQD338" s="263"/>
      <c r="CQE338" s="263"/>
      <c r="CQF338" s="263"/>
      <c r="CQG338" s="263"/>
      <c r="CQH338" s="263"/>
      <c r="CQI338" s="263"/>
      <c r="CQJ338" s="263"/>
      <c r="CQK338" s="263"/>
      <c r="CQL338" s="263"/>
      <c r="CQM338" s="263"/>
      <c r="CQN338" s="263"/>
      <c r="CQO338" s="263"/>
      <c r="CQP338" s="263"/>
      <c r="CQQ338" s="263"/>
      <c r="CQR338" s="263"/>
      <c r="CQS338" s="263"/>
      <c r="CQT338" s="263"/>
      <c r="CQU338" s="263"/>
      <c r="CQV338" s="263"/>
      <c r="CQW338" s="263"/>
      <c r="CQX338" s="263"/>
      <c r="CQY338" s="263"/>
      <c r="CQZ338" s="263"/>
      <c r="CRA338" s="263"/>
      <c r="CRB338" s="263"/>
      <c r="CRC338" s="263"/>
      <c r="CRD338" s="263"/>
      <c r="CRE338" s="263"/>
      <c r="CRF338" s="263"/>
      <c r="CRG338" s="263"/>
      <c r="CRH338" s="263"/>
      <c r="CRI338" s="263"/>
      <c r="CRJ338" s="263"/>
      <c r="CRK338" s="263"/>
      <c r="CRL338" s="263"/>
      <c r="CRM338" s="263"/>
      <c r="CRN338" s="263"/>
      <c r="CRO338" s="263"/>
      <c r="CRP338" s="263"/>
      <c r="CRQ338" s="263"/>
      <c r="CRR338" s="263"/>
      <c r="CRS338" s="263"/>
      <c r="CRT338" s="263"/>
      <c r="CRU338" s="263"/>
      <c r="CRV338" s="263"/>
      <c r="CRW338" s="263"/>
      <c r="CRX338" s="263"/>
      <c r="CRY338" s="263"/>
      <c r="CRZ338" s="263"/>
      <c r="CSA338" s="263"/>
      <c r="CSB338" s="263"/>
      <c r="CSC338" s="263"/>
      <c r="CSD338" s="263"/>
      <c r="CSE338" s="263"/>
      <c r="CSF338" s="263"/>
      <c r="CSG338" s="263"/>
      <c r="CSH338" s="263"/>
      <c r="CSI338" s="263"/>
      <c r="CSJ338" s="263"/>
      <c r="CSK338" s="263"/>
      <c r="CSL338" s="263"/>
      <c r="CSM338" s="263"/>
      <c r="CSN338" s="263"/>
      <c r="CSO338" s="263"/>
      <c r="CSP338" s="263"/>
      <c r="CSQ338" s="263"/>
      <c r="CSR338" s="263"/>
      <c r="CSS338" s="263"/>
      <c r="CST338" s="263"/>
      <c r="CSU338" s="263"/>
      <c r="CSV338" s="263"/>
      <c r="CSW338" s="263"/>
      <c r="CSX338" s="263"/>
      <c r="CSY338" s="263"/>
      <c r="CSZ338" s="263"/>
      <c r="CTA338" s="263"/>
      <c r="CTB338" s="263"/>
      <c r="CTC338" s="263"/>
      <c r="CTD338" s="263"/>
      <c r="CTE338" s="263"/>
      <c r="CTF338" s="263"/>
      <c r="CTG338" s="263"/>
      <c r="CTH338" s="263"/>
      <c r="CTI338" s="263"/>
      <c r="CTJ338" s="263"/>
      <c r="CTK338" s="263"/>
      <c r="CTL338" s="263"/>
      <c r="CTM338" s="263"/>
      <c r="CTN338" s="263"/>
      <c r="CTO338" s="263"/>
      <c r="CTP338" s="263"/>
      <c r="CTQ338" s="263"/>
      <c r="CTR338" s="263"/>
      <c r="CTS338" s="263"/>
      <c r="CTT338" s="263"/>
      <c r="CTU338" s="263"/>
      <c r="CTV338" s="263"/>
      <c r="CTW338" s="263"/>
      <c r="CTX338" s="263"/>
      <c r="CTY338" s="263"/>
      <c r="CTZ338" s="263"/>
      <c r="CUA338" s="263"/>
      <c r="CUB338" s="263"/>
      <c r="CUC338" s="263"/>
      <c r="CUD338" s="263"/>
      <c r="CUE338" s="263"/>
      <c r="CUF338" s="263"/>
      <c r="CUG338" s="263"/>
      <c r="CUH338" s="263"/>
      <c r="CUI338" s="263"/>
      <c r="CUJ338" s="263"/>
      <c r="CUK338" s="263"/>
      <c r="CUL338" s="263"/>
      <c r="CUM338" s="263"/>
      <c r="CUN338" s="263"/>
      <c r="CUO338" s="263"/>
      <c r="CUP338" s="263"/>
      <c r="CUQ338" s="263"/>
      <c r="CUR338" s="263"/>
      <c r="CUS338" s="263"/>
      <c r="CUT338" s="263"/>
      <c r="CUU338" s="263"/>
      <c r="CUV338" s="263"/>
      <c r="CUW338" s="263"/>
      <c r="CUX338" s="263"/>
      <c r="CUY338" s="263"/>
      <c r="CUZ338" s="263"/>
      <c r="CVA338" s="263"/>
      <c r="CVB338" s="263"/>
      <c r="CVC338" s="263"/>
      <c r="CVD338" s="263"/>
      <c r="CVE338" s="263"/>
      <c r="CVF338" s="263"/>
      <c r="CVG338" s="263"/>
      <c r="CVH338" s="263"/>
      <c r="CVI338" s="263"/>
      <c r="CVJ338" s="263"/>
      <c r="CVK338" s="263"/>
      <c r="CVL338" s="263"/>
      <c r="CVM338" s="263"/>
      <c r="CVN338" s="263"/>
      <c r="CVO338" s="263"/>
      <c r="CVP338" s="263"/>
      <c r="CVQ338" s="263"/>
      <c r="CVR338" s="263"/>
      <c r="CVS338" s="263"/>
      <c r="CVT338" s="263"/>
      <c r="CVU338" s="263"/>
      <c r="CVV338" s="263"/>
      <c r="CVW338" s="263"/>
      <c r="CVX338" s="263"/>
      <c r="CVY338" s="263"/>
      <c r="CVZ338" s="263"/>
      <c r="CWA338" s="263"/>
      <c r="CWB338" s="263"/>
      <c r="CWC338" s="263"/>
      <c r="CWD338" s="263"/>
      <c r="CWE338" s="263"/>
      <c r="CWF338" s="263"/>
      <c r="CWG338" s="263"/>
      <c r="CWH338" s="263"/>
      <c r="CWI338" s="263"/>
      <c r="CWJ338" s="263"/>
      <c r="CWK338" s="263"/>
      <c r="CWL338" s="263"/>
      <c r="CWM338" s="263"/>
      <c r="CWN338" s="263"/>
      <c r="CWO338" s="263"/>
      <c r="CWP338" s="263"/>
      <c r="CWQ338" s="263"/>
      <c r="CWR338" s="263"/>
      <c r="CWS338" s="263"/>
      <c r="CWT338" s="263"/>
      <c r="CWU338" s="263"/>
      <c r="CWV338" s="263"/>
      <c r="CWW338" s="263"/>
      <c r="CWX338" s="263"/>
      <c r="CWY338" s="263"/>
      <c r="CWZ338" s="263"/>
      <c r="CXA338" s="263"/>
      <c r="CXB338" s="263"/>
      <c r="CXC338" s="263"/>
      <c r="CXD338" s="263"/>
      <c r="CXE338" s="263"/>
      <c r="CXF338" s="263"/>
      <c r="CXG338" s="263"/>
      <c r="CXH338" s="263"/>
      <c r="CXI338" s="263"/>
      <c r="CXJ338" s="263"/>
      <c r="CXK338" s="263"/>
      <c r="CXL338" s="263"/>
      <c r="CXM338" s="263"/>
      <c r="CXN338" s="263"/>
      <c r="CXO338" s="263"/>
      <c r="CXP338" s="263"/>
      <c r="CXQ338" s="263"/>
      <c r="CXR338" s="263"/>
      <c r="CXS338" s="263"/>
      <c r="CXT338" s="263"/>
      <c r="CXU338" s="263"/>
      <c r="CXV338" s="263"/>
      <c r="CXW338" s="263"/>
      <c r="CXX338" s="263"/>
      <c r="CXY338" s="263"/>
      <c r="CXZ338" s="263"/>
      <c r="CYA338" s="263"/>
      <c r="CYB338" s="263"/>
      <c r="CYC338" s="263"/>
      <c r="CYD338" s="263"/>
      <c r="CYE338" s="263"/>
      <c r="CYF338" s="263"/>
      <c r="CYG338" s="263"/>
      <c r="CYH338" s="263"/>
      <c r="CYI338" s="263"/>
      <c r="CYJ338" s="263"/>
      <c r="CYK338" s="263"/>
      <c r="CYL338" s="263"/>
      <c r="CYM338" s="263"/>
      <c r="CYN338" s="263"/>
      <c r="CYO338" s="263"/>
      <c r="CYP338" s="263"/>
      <c r="CYQ338" s="263"/>
      <c r="CYR338" s="263"/>
      <c r="CYS338" s="263"/>
      <c r="CYT338" s="263"/>
      <c r="CYU338" s="263"/>
      <c r="CYV338" s="263"/>
      <c r="CYW338" s="263"/>
      <c r="CYX338" s="263"/>
      <c r="CYY338" s="263"/>
      <c r="CYZ338" s="263"/>
      <c r="CZA338" s="263"/>
      <c r="CZB338" s="263"/>
      <c r="CZC338" s="263"/>
      <c r="CZD338" s="263"/>
      <c r="CZE338" s="263"/>
      <c r="CZF338" s="263"/>
      <c r="CZG338" s="263"/>
      <c r="CZH338" s="263"/>
      <c r="CZI338" s="263"/>
      <c r="CZJ338" s="263"/>
      <c r="CZK338" s="263"/>
      <c r="CZL338" s="263"/>
      <c r="CZM338" s="263"/>
      <c r="CZN338" s="263"/>
      <c r="CZO338" s="263"/>
      <c r="CZP338" s="263"/>
      <c r="CZQ338" s="263"/>
      <c r="CZR338" s="263"/>
      <c r="CZS338" s="263"/>
      <c r="CZT338" s="263"/>
      <c r="CZU338" s="263"/>
      <c r="CZV338" s="263"/>
      <c r="CZW338" s="263"/>
      <c r="CZX338" s="263"/>
      <c r="CZY338" s="263"/>
      <c r="CZZ338" s="263"/>
      <c r="DAA338" s="263"/>
      <c r="DAB338" s="263"/>
      <c r="DAC338" s="263"/>
      <c r="DAD338" s="263"/>
      <c r="DAE338" s="263"/>
      <c r="DAF338" s="263"/>
      <c r="DAG338" s="263"/>
      <c r="DAH338" s="263"/>
      <c r="DAI338" s="263"/>
      <c r="DAJ338" s="263"/>
      <c r="DAK338" s="263"/>
      <c r="DAL338" s="263"/>
      <c r="DAM338" s="263"/>
      <c r="DAN338" s="263"/>
      <c r="DAO338" s="263"/>
      <c r="DAP338" s="263"/>
      <c r="DAQ338" s="263"/>
      <c r="DAR338" s="263"/>
      <c r="DAS338" s="263"/>
      <c r="DAT338" s="263"/>
      <c r="DAU338" s="263"/>
      <c r="DAV338" s="263"/>
      <c r="DAW338" s="263"/>
      <c r="DAX338" s="263"/>
      <c r="DAY338" s="263"/>
      <c r="DAZ338" s="263"/>
      <c r="DBA338" s="263"/>
      <c r="DBB338" s="263"/>
      <c r="DBC338" s="263"/>
      <c r="DBD338" s="263"/>
      <c r="DBE338" s="263"/>
      <c r="DBF338" s="263"/>
      <c r="DBG338" s="263"/>
      <c r="DBH338" s="263"/>
      <c r="DBI338" s="263"/>
      <c r="DBJ338" s="263"/>
      <c r="DBK338" s="263"/>
      <c r="DBL338" s="263"/>
      <c r="DBM338" s="263"/>
      <c r="DBN338" s="263"/>
      <c r="DBO338" s="263"/>
      <c r="DBP338" s="263"/>
      <c r="DBQ338" s="263"/>
      <c r="DBR338" s="263"/>
      <c r="DBS338" s="263"/>
      <c r="DBT338" s="263"/>
      <c r="DBU338" s="263"/>
      <c r="DBV338" s="263"/>
      <c r="DBW338" s="263"/>
      <c r="DBX338" s="263"/>
      <c r="DBY338" s="263"/>
      <c r="DBZ338" s="263"/>
      <c r="DCA338" s="263"/>
      <c r="DCB338" s="263"/>
      <c r="DCC338" s="263"/>
      <c r="DCD338" s="263"/>
      <c r="DCE338" s="263"/>
      <c r="DCF338" s="263"/>
      <c r="DCG338" s="263"/>
      <c r="DCH338" s="263"/>
      <c r="DCI338" s="263"/>
      <c r="DCJ338" s="263"/>
      <c r="DCK338" s="263"/>
      <c r="DCL338" s="263"/>
      <c r="DCM338" s="263"/>
      <c r="DCN338" s="263"/>
      <c r="DCO338" s="263"/>
      <c r="DCP338" s="263"/>
      <c r="DCQ338" s="263"/>
      <c r="DCR338" s="263"/>
      <c r="DCS338" s="263"/>
      <c r="DCT338" s="263"/>
      <c r="DCU338" s="263"/>
      <c r="DCV338" s="263"/>
      <c r="DCW338" s="263"/>
      <c r="DCX338" s="263"/>
      <c r="DCY338" s="263"/>
      <c r="DCZ338" s="263"/>
      <c r="DDA338" s="263"/>
      <c r="DDB338" s="263"/>
      <c r="DDC338" s="263"/>
      <c r="DDD338" s="263"/>
      <c r="DDE338" s="263"/>
      <c r="DDF338" s="263"/>
      <c r="DDG338" s="263"/>
      <c r="DDH338" s="263"/>
      <c r="DDI338" s="263"/>
      <c r="DDJ338" s="263"/>
      <c r="DDK338" s="263"/>
      <c r="DDL338" s="263"/>
      <c r="DDM338" s="263"/>
      <c r="DDN338" s="263"/>
      <c r="DDO338" s="263"/>
      <c r="DDP338" s="263"/>
      <c r="DDQ338" s="263"/>
      <c r="DDR338" s="263"/>
      <c r="DDS338" s="263"/>
      <c r="DDT338" s="263"/>
      <c r="DDU338" s="263"/>
      <c r="DDV338" s="263"/>
      <c r="DDW338" s="263"/>
      <c r="DDX338" s="263"/>
      <c r="DDY338" s="263"/>
      <c r="DDZ338" s="263"/>
      <c r="DEA338" s="263"/>
      <c r="DEB338" s="263"/>
      <c r="DEC338" s="263"/>
      <c r="DED338" s="263"/>
      <c r="DEE338" s="263"/>
      <c r="DEF338" s="263"/>
      <c r="DEG338" s="263"/>
      <c r="DEH338" s="263"/>
      <c r="DEI338" s="263"/>
      <c r="DEJ338" s="263"/>
      <c r="DEK338" s="263"/>
      <c r="DEL338" s="263"/>
      <c r="DEM338" s="263"/>
      <c r="DEN338" s="263"/>
      <c r="DEO338" s="263"/>
      <c r="DEP338" s="263"/>
      <c r="DEQ338" s="263"/>
      <c r="DER338" s="263"/>
      <c r="DES338" s="263"/>
      <c r="DET338" s="263"/>
      <c r="DEU338" s="263"/>
      <c r="DEV338" s="263"/>
      <c r="DEW338" s="263"/>
      <c r="DEX338" s="263"/>
      <c r="DEY338" s="263"/>
      <c r="DEZ338" s="263"/>
      <c r="DFA338" s="263"/>
      <c r="DFB338" s="263"/>
      <c r="DFC338" s="263"/>
      <c r="DFD338" s="263"/>
      <c r="DFE338" s="263"/>
      <c r="DFF338" s="263"/>
      <c r="DFG338" s="263"/>
      <c r="DFH338" s="263"/>
      <c r="DFI338" s="263"/>
      <c r="DFJ338" s="263"/>
      <c r="DFK338" s="263"/>
      <c r="DFL338" s="263"/>
      <c r="DFM338" s="263"/>
      <c r="DFN338" s="263"/>
      <c r="DFO338" s="263"/>
      <c r="DFP338" s="263"/>
      <c r="DFQ338" s="263"/>
      <c r="DFR338" s="263"/>
      <c r="DFS338" s="263"/>
      <c r="DFT338" s="263"/>
      <c r="DFU338" s="263"/>
      <c r="DFV338" s="263"/>
      <c r="DFW338" s="263"/>
      <c r="DFX338" s="263"/>
      <c r="DFY338" s="263"/>
      <c r="DFZ338" s="263"/>
      <c r="DGA338" s="263"/>
      <c r="DGB338" s="263"/>
      <c r="DGC338" s="263"/>
      <c r="DGD338" s="263"/>
      <c r="DGE338" s="263"/>
      <c r="DGF338" s="263"/>
      <c r="DGG338" s="263"/>
      <c r="DGH338" s="263"/>
      <c r="DGI338" s="263"/>
      <c r="DGJ338" s="263"/>
      <c r="DGK338" s="263"/>
      <c r="DGL338" s="263"/>
      <c r="DGM338" s="263"/>
      <c r="DGN338" s="263"/>
      <c r="DGO338" s="263"/>
      <c r="DGP338" s="263"/>
      <c r="DGQ338" s="263"/>
      <c r="DGR338" s="263"/>
      <c r="DGS338" s="263"/>
      <c r="DGT338" s="263"/>
      <c r="DGU338" s="263"/>
      <c r="DGV338" s="263"/>
      <c r="DGW338" s="263"/>
      <c r="DGX338" s="263"/>
      <c r="DGY338" s="263"/>
      <c r="DGZ338" s="263"/>
      <c r="DHA338" s="263"/>
      <c r="DHB338" s="263"/>
      <c r="DHC338" s="263"/>
      <c r="DHD338" s="263"/>
      <c r="DHE338" s="263"/>
      <c r="DHF338" s="263"/>
      <c r="DHG338" s="263"/>
      <c r="DHH338" s="263"/>
      <c r="DHI338" s="263"/>
      <c r="DHJ338" s="263"/>
      <c r="DHK338" s="263"/>
      <c r="DHL338" s="263"/>
      <c r="DHM338" s="263"/>
      <c r="DHN338" s="263"/>
      <c r="DHO338" s="263"/>
      <c r="DHP338" s="263"/>
      <c r="DHQ338" s="263"/>
      <c r="DHR338" s="263"/>
      <c r="DHS338" s="263"/>
      <c r="DHT338" s="263"/>
      <c r="DHU338" s="263"/>
      <c r="DHV338" s="263"/>
      <c r="DHW338" s="263"/>
      <c r="DHX338" s="263"/>
      <c r="DHY338" s="263"/>
      <c r="DHZ338" s="263"/>
      <c r="DIA338" s="263"/>
      <c r="DIB338" s="263"/>
      <c r="DIC338" s="263"/>
      <c r="DID338" s="263"/>
      <c r="DIE338" s="263"/>
      <c r="DIF338" s="263"/>
      <c r="DIG338" s="263"/>
      <c r="DIH338" s="263"/>
      <c r="DII338" s="263"/>
      <c r="DIJ338" s="263"/>
      <c r="DIK338" s="263"/>
      <c r="DIL338" s="263"/>
      <c r="DIM338" s="263"/>
      <c r="DIN338" s="263"/>
      <c r="DIO338" s="263"/>
      <c r="DIP338" s="263"/>
      <c r="DIQ338" s="263"/>
      <c r="DIR338" s="263"/>
      <c r="DIS338" s="263"/>
      <c r="DIT338" s="263"/>
      <c r="DIU338" s="263"/>
      <c r="DIV338" s="263"/>
      <c r="DIW338" s="263"/>
      <c r="DIX338" s="263"/>
      <c r="DIY338" s="263"/>
      <c r="DIZ338" s="263"/>
      <c r="DJA338" s="263"/>
      <c r="DJB338" s="263"/>
      <c r="DJC338" s="263"/>
      <c r="DJD338" s="263"/>
      <c r="DJE338" s="263"/>
      <c r="DJF338" s="263"/>
      <c r="DJG338" s="263"/>
      <c r="DJH338" s="263"/>
      <c r="DJI338" s="263"/>
      <c r="DJJ338" s="263"/>
      <c r="DJK338" s="263"/>
      <c r="DJL338" s="263"/>
      <c r="DJM338" s="263"/>
      <c r="DJN338" s="263"/>
      <c r="DJO338" s="263"/>
      <c r="DJP338" s="263"/>
      <c r="DJQ338" s="263"/>
      <c r="DJR338" s="263"/>
      <c r="DJS338" s="263"/>
      <c r="DJT338" s="263"/>
      <c r="DJU338" s="263"/>
      <c r="DJV338" s="263"/>
      <c r="DJW338" s="263"/>
      <c r="DJX338" s="263"/>
      <c r="DJY338" s="263"/>
      <c r="DJZ338" s="263"/>
      <c r="DKA338" s="263"/>
      <c r="DKB338" s="263"/>
      <c r="DKC338" s="263"/>
      <c r="DKD338" s="263"/>
      <c r="DKE338" s="263"/>
      <c r="DKF338" s="263"/>
      <c r="DKG338" s="263"/>
      <c r="DKH338" s="263"/>
      <c r="DKI338" s="263"/>
      <c r="DKJ338" s="263"/>
      <c r="DKK338" s="263"/>
      <c r="DKL338" s="263"/>
      <c r="DKM338" s="263"/>
      <c r="DKN338" s="263"/>
      <c r="DKO338" s="263"/>
      <c r="DKP338" s="263"/>
      <c r="DKQ338" s="263"/>
      <c r="DKR338" s="263"/>
      <c r="DKS338" s="263"/>
      <c r="DKT338" s="263"/>
      <c r="DKU338" s="263"/>
      <c r="DKV338" s="263"/>
      <c r="DKW338" s="263"/>
      <c r="DKX338" s="263"/>
      <c r="DKY338" s="263"/>
      <c r="DKZ338" s="263"/>
      <c r="DLA338" s="263"/>
      <c r="DLB338" s="263"/>
      <c r="DLC338" s="263"/>
      <c r="DLD338" s="263"/>
      <c r="DLE338" s="263"/>
      <c r="DLF338" s="263"/>
      <c r="DLG338" s="263"/>
      <c r="DLH338" s="263"/>
      <c r="DLI338" s="263"/>
      <c r="DLJ338" s="263"/>
      <c r="DLK338" s="263"/>
      <c r="DLL338" s="263"/>
      <c r="DLM338" s="263"/>
      <c r="DLN338" s="263"/>
      <c r="DLO338" s="263"/>
      <c r="DLP338" s="263"/>
      <c r="DLQ338" s="263"/>
      <c r="DLR338" s="263"/>
      <c r="DLS338" s="263"/>
      <c r="DLT338" s="263"/>
      <c r="DLU338" s="263"/>
      <c r="DLV338" s="263"/>
      <c r="DLW338" s="263"/>
      <c r="DLX338" s="263"/>
      <c r="DLY338" s="263"/>
      <c r="DLZ338" s="263"/>
      <c r="DMA338" s="263"/>
      <c r="DMB338" s="263"/>
      <c r="DMC338" s="263"/>
      <c r="DMD338" s="263"/>
      <c r="DME338" s="263"/>
      <c r="DMF338" s="263"/>
      <c r="DMG338" s="263"/>
      <c r="DMH338" s="263"/>
      <c r="DMI338" s="263"/>
      <c r="DMJ338" s="263"/>
      <c r="DMK338" s="263"/>
      <c r="DML338" s="263"/>
      <c r="DMM338" s="263"/>
      <c r="DMN338" s="263"/>
      <c r="DMO338" s="263"/>
      <c r="DMP338" s="263"/>
      <c r="DMQ338" s="263"/>
      <c r="DMR338" s="263"/>
      <c r="DMS338" s="263"/>
      <c r="DMT338" s="263"/>
      <c r="DMU338" s="263"/>
      <c r="DMV338" s="263"/>
      <c r="DMW338" s="263"/>
      <c r="DMX338" s="263"/>
      <c r="DMY338" s="263"/>
      <c r="DMZ338" s="263"/>
      <c r="DNA338" s="263"/>
      <c r="DNB338" s="263"/>
      <c r="DNC338" s="263"/>
      <c r="DND338" s="263"/>
      <c r="DNE338" s="263"/>
      <c r="DNF338" s="263"/>
      <c r="DNG338" s="263"/>
      <c r="DNH338" s="263"/>
      <c r="DNI338" s="263"/>
      <c r="DNJ338" s="263"/>
      <c r="DNK338" s="263"/>
      <c r="DNL338" s="263"/>
      <c r="DNM338" s="263"/>
      <c r="DNN338" s="263"/>
      <c r="DNO338" s="263"/>
      <c r="DNP338" s="263"/>
      <c r="DNQ338" s="263"/>
      <c r="DNR338" s="263"/>
      <c r="DNS338" s="263"/>
      <c r="DNT338" s="263"/>
      <c r="DNU338" s="263"/>
      <c r="DNV338" s="263"/>
      <c r="DNW338" s="263"/>
      <c r="DNX338" s="263"/>
      <c r="DNY338" s="263"/>
      <c r="DNZ338" s="263"/>
      <c r="DOA338" s="263"/>
      <c r="DOB338" s="263"/>
      <c r="DOC338" s="263"/>
      <c r="DOD338" s="263"/>
      <c r="DOE338" s="263"/>
      <c r="DOF338" s="263"/>
      <c r="DOG338" s="263"/>
      <c r="DOH338" s="263"/>
      <c r="DOI338" s="263"/>
      <c r="DOJ338" s="263"/>
      <c r="DOK338" s="263"/>
      <c r="DOL338" s="263"/>
      <c r="DOM338" s="263"/>
      <c r="DON338" s="263"/>
      <c r="DOO338" s="263"/>
      <c r="DOP338" s="263"/>
      <c r="DOQ338" s="263"/>
      <c r="DOR338" s="263"/>
      <c r="DOS338" s="263"/>
      <c r="DOT338" s="263"/>
      <c r="DOU338" s="263"/>
      <c r="DOV338" s="263"/>
      <c r="DOW338" s="263"/>
      <c r="DOX338" s="263"/>
      <c r="DOY338" s="263"/>
      <c r="DOZ338" s="263"/>
      <c r="DPA338" s="263"/>
      <c r="DPB338" s="263"/>
      <c r="DPC338" s="263"/>
      <c r="DPD338" s="263"/>
      <c r="DPE338" s="263"/>
      <c r="DPF338" s="263"/>
      <c r="DPG338" s="263"/>
      <c r="DPH338" s="263"/>
      <c r="DPI338" s="263"/>
      <c r="DPJ338" s="263"/>
      <c r="DPK338" s="263"/>
      <c r="DPL338" s="263"/>
      <c r="DPM338" s="263"/>
      <c r="DPN338" s="263"/>
      <c r="DPO338" s="263"/>
      <c r="DPP338" s="263"/>
      <c r="DPQ338" s="263"/>
      <c r="DPR338" s="263"/>
      <c r="DPS338" s="263"/>
      <c r="DPT338" s="263"/>
      <c r="DPU338" s="263"/>
      <c r="DPV338" s="263"/>
      <c r="DPW338" s="263"/>
      <c r="DPX338" s="263"/>
      <c r="DPY338" s="263"/>
      <c r="DPZ338" s="263"/>
      <c r="DQA338" s="263"/>
      <c r="DQB338" s="263"/>
      <c r="DQC338" s="263"/>
      <c r="DQD338" s="263"/>
      <c r="DQE338" s="263"/>
      <c r="DQF338" s="263"/>
      <c r="DQG338" s="263"/>
      <c r="DQH338" s="263"/>
      <c r="DQI338" s="263"/>
      <c r="DQJ338" s="263"/>
      <c r="DQK338" s="263"/>
      <c r="DQL338" s="263"/>
      <c r="DQM338" s="263"/>
      <c r="DQN338" s="263"/>
      <c r="DQO338" s="263"/>
      <c r="DQP338" s="263"/>
      <c r="DQQ338" s="263"/>
      <c r="DQR338" s="263"/>
      <c r="DQS338" s="263"/>
      <c r="DQT338" s="263"/>
      <c r="DQU338" s="263"/>
      <c r="DQV338" s="263"/>
      <c r="DQW338" s="263"/>
      <c r="DQX338" s="263"/>
      <c r="DQY338" s="263"/>
      <c r="DQZ338" s="263"/>
      <c r="DRA338" s="263"/>
      <c r="DRB338" s="263"/>
      <c r="DRC338" s="263"/>
      <c r="DRD338" s="263"/>
      <c r="DRE338" s="263"/>
      <c r="DRF338" s="263"/>
      <c r="DRG338" s="263"/>
      <c r="DRH338" s="263"/>
      <c r="DRI338" s="263"/>
      <c r="DRJ338" s="263"/>
      <c r="DRK338" s="263"/>
      <c r="DRL338" s="263"/>
      <c r="DRM338" s="263"/>
      <c r="DRN338" s="263"/>
      <c r="DRO338" s="263"/>
      <c r="DRP338" s="263"/>
      <c r="DRQ338" s="263"/>
      <c r="DRR338" s="263"/>
      <c r="DRS338" s="263"/>
      <c r="DRT338" s="263"/>
      <c r="DRU338" s="263"/>
      <c r="DRV338" s="263"/>
      <c r="DRW338" s="263"/>
      <c r="DRX338" s="263"/>
      <c r="DRY338" s="263"/>
      <c r="DRZ338" s="263"/>
      <c r="DSA338" s="263"/>
      <c r="DSB338" s="263"/>
      <c r="DSC338" s="263"/>
      <c r="DSD338" s="263"/>
      <c r="DSE338" s="263"/>
      <c r="DSF338" s="263"/>
      <c r="DSG338" s="263"/>
      <c r="DSH338" s="263"/>
      <c r="DSI338" s="263"/>
      <c r="DSJ338" s="263"/>
      <c r="DSK338" s="263"/>
      <c r="DSL338" s="263"/>
      <c r="DSM338" s="263"/>
      <c r="DSN338" s="263"/>
      <c r="DSO338" s="263"/>
      <c r="DSP338" s="263"/>
      <c r="DSQ338" s="263"/>
      <c r="DSR338" s="263"/>
      <c r="DSS338" s="263"/>
      <c r="DST338" s="263"/>
      <c r="DSU338" s="263"/>
      <c r="DSV338" s="263"/>
      <c r="DSW338" s="263"/>
      <c r="DSX338" s="263"/>
      <c r="DSY338" s="263"/>
      <c r="DSZ338" s="263"/>
      <c r="DTA338" s="263"/>
      <c r="DTB338" s="263"/>
      <c r="DTC338" s="263"/>
      <c r="DTD338" s="263"/>
      <c r="DTE338" s="263"/>
      <c r="DTF338" s="263"/>
      <c r="DTG338" s="263"/>
      <c r="DTH338" s="263"/>
      <c r="DTI338" s="263"/>
      <c r="DTJ338" s="263"/>
      <c r="DTK338" s="263"/>
      <c r="DTL338" s="263"/>
      <c r="DTM338" s="263"/>
      <c r="DTN338" s="263"/>
      <c r="DTO338" s="263"/>
      <c r="DTP338" s="263"/>
      <c r="DTQ338" s="263"/>
      <c r="DTR338" s="263"/>
      <c r="DTS338" s="263"/>
      <c r="DTT338" s="263"/>
      <c r="DTU338" s="263"/>
      <c r="DTV338" s="263"/>
      <c r="DTW338" s="263"/>
      <c r="DTX338" s="263"/>
      <c r="DTY338" s="263"/>
      <c r="DTZ338" s="263"/>
      <c r="DUA338" s="263"/>
      <c r="DUB338" s="263"/>
      <c r="DUC338" s="263"/>
      <c r="DUD338" s="263"/>
      <c r="DUE338" s="263"/>
      <c r="DUF338" s="263"/>
      <c r="DUG338" s="263"/>
      <c r="DUH338" s="263"/>
      <c r="DUI338" s="263"/>
      <c r="DUJ338" s="263"/>
      <c r="DUK338" s="263"/>
      <c r="DUL338" s="263"/>
      <c r="DUM338" s="263"/>
      <c r="DUN338" s="263"/>
      <c r="DUO338" s="263"/>
      <c r="DUP338" s="263"/>
      <c r="DUQ338" s="263"/>
      <c r="DUR338" s="263"/>
      <c r="DUS338" s="263"/>
      <c r="DUT338" s="263"/>
      <c r="DUU338" s="263"/>
      <c r="DUV338" s="263"/>
      <c r="DUW338" s="263"/>
      <c r="DUX338" s="263"/>
      <c r="DUY338" s="263"/>
      <c r="DUZ338" s="263"/>
      <c r="DVA338" s="263"/>
      <c r="DVB338" s="263"/>
      <c r="DVC338" s="263"/>
      <c r="DVD338" s="263"/>
      <c r="DVE338" s="263"/>
      <c r="DVF338" s="263"/>
      <c r="DVG338" s="263"/>
      <c r="DVH338" s="263"/>
      <c r="DVI338" s="263"/>
      <c r="DVJ338" s="263"/>
      <c r="DVK338" s="263"/>
      <c r="DVL338" s="263"/>
      <c r="DVM338" s="263"/>
      <c r="DVN338" s="263"/>
      <c r="DVO338" s="263"/>
      <c r="DVP338" s="263"/>
      <c r="DVQ338" s="263"/>
      <c r="DVR338" s="263"/>
      <c r="DVS338" s="263"/>
      <c r="DVT338" s="263"/>
      <c r="DVU338" s="263"/>
      <c r="DVV338" s="263"/>
      <c r="DVW338" s="263"/>
      <c r="DVX338" s="263"/>
      <c r="DVY338" s="263"/>
      <c r="DVZ338" s="263"/>
      <c r="DWA338" s="263"/>
      <c r="DWB338" s="263"/>
      <c r="DWC338" s="263"/>
      <c r="DWD338" s="263"/>
      <c r="DWE338" s="263"/>
      <c r="DWF338" s="263"/>
      <c r="DWG338" s="263"/>
      <c r="DWH338" s="263"/>
      <c r="DWI338" s="263"/>
      <c r="DWJ338" s="263"/>
      <c r="DWK338" s="263"/>
      <c r="DWL338" s="263"/>
      <c r="DWM338" s="263"/>
      <c r="DWN338" s="263"/>
      <c r="DWO338" s="263"/>
      <c r="DWP338" s="263"/>
      <c r="DWQ338" s="263"/>
      <c r="DWR338" s="263"/>
      <c r="DWS338" s="263"/>
      <c r="DWT338" s="263"/>
      <c r="DWU338" s="263"/>
      <c r="DWV338" s="263"/>
      <c r="DWW338" s="263"/>
      <c r="DWX338" s="263"/>
      <c r="DWY338" s="263"/>
      <c r="DWZ338" s="263"/>
      <c r="DXA338" s="263"/>
      <c r="DXB338" s="263"/>
      <c r="DXC338" s="263"/>
      <c r="DXD338" s="263"/>
      <c r="DXE338" s="263"/>
      <c r="DXF338" s="263"/>
      <c r="DXG338" s="263"/>
      <c r="DXH338" s="263"/>
      <c r="DXI338" s="263"/>
      <c r="DXJ338" s="263"/>
      <c r="DXK338" s="263"/>
      <c r="DXL338" s="263"/>
      <c r="DXM338" s="263"/>
      <c r="DXN338" s="263"/>
      <c r="DXO338" s="263"/>
      <c r="DXP338" s="263"/>
      <c r="DXQ338" s="263"/>
      <c r="DXR338" s="263"/>
      <c r="DXS338" s="263"/>
      <c r="DXT338" s="263"/>
      <c r="DXU338" s="263"/>
      <c r="DXV338" s="263"/>
      <c r="DXW338" s="263"/>
      <c r="DXX338" s="263"/>
      <c r="DXY338" s="263"/>
      <c r="DXZ338" s="263"/>
      <c r="DYA338" s="263"/>
      <c r="DYB338" s="263"/>
      <c r="DYC338" s="263"/>
      <c r="DYD338" s="263"/>
      <c r="DYE338" s="263"/>
      <c r="DYF338" s="263"/>
      <c r="DYG338" s="263"/>
      <c r="DYH338" s="263"/>
      <c r="DYI338" s="263"/>
      <c r="DYJ338" s="263"/>
      <c r="DYK338" s="263"/>
      <c r="DYL338" s="263"/>
      <c r="DYM338" s="263"/>
      <c r="DYN338" s="263"/>
      <c r="DYO338" s="263"/>
      <c r="DYP338" s="263"/>
      <c r="DYQ338" s="263"/>
      <c r="DYR338" s="263"/>
      <c r="DYS338" s="263"/>
      <c r="DYT338" s="263"/>
      <c r="DYU338" s="263"/>
      <c r="DYV338" s="263"/>
      <c r="DYW338" s="263"/>
      <c r="DYX338" s="263"/>
      <c r="DYY338" s="263"/>
      <c r="DYZ338" s="263"/>
      <c r="DZA338" s="263"/>
      <c r="DZB338" s="263"/>
      <c r="DZC338" s="263"/>
      <c r="DZD338" s="263"/>
      <c r="DZE338" s="263"/>
      <c r="DZF338" s="263"/>
      <c r="DZG338" s="263"/>
      <c r="DZH338" s="263"/>
      <c r="DZI338" s="263"/>
      <c r="DZJ338" s="263"/>
      <c r="DZK338" s="263"/>
      <c r="DZL338" s="263"/>
      <c r="DZM338" s="263"/>
      <c r="DZN338" s="263"/>
      <c r="DZO338" s="263"/>
      <c r="DZP338" s="263"/>
      <c r="DZQ338" s="263"/>
      <c r="DZR338" s="263"/>
      <c r="DZS338" s="263"/>
      <c r="DZT338" s="263"/>
      <c r="DZU338" s="263"/>
      <c r="DZV338" s="263"/>
      <c r="DZW338" s="263"/>
      <c r="DZX338" s="263"/>
      <c r="DZY338" s="263"/>
      <c r="DZZ338" s="263"/>
      <c r="EAA338" s="263"/>
      <c r="EAB338" s="263"/>
      <c r="EAC338" s="263"/>
      <c r="EAD338" s="263"/>
      <c r="EAE338" s="263"/>
      <c r="EAF338" s="263"/>
      <c r="EAG338" s="263"/>
      <c r="EAH338" s="263"/>
      <c r="EAI338" s="263"/>
      <c r="EAJ338" s="263"/>
      <c r="EAK338" s="263"/>
      <c r="EAL338" s="263"/>
      <c r="EAM338" s="263"/>
      <c r="EAN338" s="263"/>
      <c r="EAO338" s="263"/>
      <c r="EAP338" s="263"/>
      <c r="EAQ338" s="263"/>
      <c r="EAR338" s="263"/>
      <c r="EAS338" s="263"/>
      <c r="EAT338" s="263"/>
      <c r="EAU338" s="263"/>
      <c r="EAV338" s="263"/>
      <c r="EAW338" s="263"/>
      <c r="EAX338" s="263"/>
      <c r="EAY338" s="263"/>
      <c r="EAZ338" s="263"/>
      <c r="EBA338" s="263"/>
      <c r="EBB338" s="263"/>
      <c r="EBC338" s="263"/>
      <c r="EBD338" s="263"/>
      <c r="EBE338" s="263"/>
      <c r="EBF338" s="263"/>
      <c r="EBG338" s="263"/>
      <c r="EBH338" s="263"/>
      <c r="EBI338" s="263"/>
      <c r="EBJ338" s="263"/>
      <c r="EBK338" s="263"/>
      <c r="EBL338" s="263"/>
      <c r="EBM338" s="263"/>
      <c r="EBN338" s="263"/>
      <c r="EBO338" s="263"/>
      <c r="EBP338" s="263"/>
      <c r="EBQ338" s="263"/>
      <c r="EBR338" s="263"/>
      <c r="EBS338" s="263"/>
      <c r="EBT338" s="263"/>
      <c r="EBU338" s="263"/>
      <c r="EBV338" s="263"/>
      <c r="EBW338" s="263"/>
      <c r="EBX338" s="263"/>
      <c r="EBY338" s="263"/>
      <c r="EBZ338" s="263"/>
      <c r="ECA338" s="263"/>
      <c r="ECB338" s="263"/>
      <c r="ECC338" s="263"/>
    </row>
    <row r="339" spans="1:3461" x14ac:dyDescent="0.35">
      <c r="A339" s="263"/>
      <c r="B339" s="263"/>
      <c r="C339" s="263"/>
      <c r="D339" s="263"/>
      <c r="E339" s="263"/>
      <c r="F339" s="263"/>
      <c r="G339" s="263"/>
      <c r="H339" s="263"/>
      <c r="I339" s="263"/>
      <c r="J339" s="263"/>
      <c r="K339" s="263"/>
      <c r="L339" s="263"/>
      <c r="M339" s="263"/>
      <c r="N339" s="263"/>
      <c r="O339" s="263"/>
      <c r="P339" s="263"/>
      <c r="Q339" s="263"/>
      <c r="R339" s="263"/>
      <c r="S339" s="263"/>
      <c r="T339" s="263"/>
      <c r="U339" s="263"/>
      <c r="V339" s="263"/>
      <c r="W339" s="263"/>
      <c r="X339" s="263"/>
      <c r="Y339" s="263"/>
      <c r="Z339" s="263"/>
      <c r="AA339" s="263"/>
      <c r="AB339" s="263"/>
      <c r="AC339" s="263"/>
      <c r="AD339" s="263"/>
      <c r="AE339" s="263"/>
      <c r="AF339" s="263"/>
      <c r="AG339" s="263"/>
      <c r="AH339" s="263"/>
      <c r="AI339" s="263"/>
      <c r="AJ339" s="263"/>
      <c r="AK339" s="263"/>
      <c r="AL339" s="263"/>
      <c r="AM339" s="263"/>
      <c r="AN339" s="263"/>
      <c r="AO339" s="263"/>
      <c r="AP339" s="263"/>
      <c r="AQ339" s="263"/>
      <c r="AR339" s="263"/>
      <c r="AS339" s="263"/>
      <c r="AT339" s="263"/>
      <c r="AU339" s="263"/>
      <c r="AV339" s="263"/>
      <c r="AW339" s="263"/>
      <c r="AX339" s="263"/>
      <c r="AY339" s="263"/>
      <c r="AZ339" s="263"/>
      <c r="BA339" s="263"/>
      <c r="BB339" s="263"/>
      <c r="BC339" s="263"/>
      <c r="BD339" s="263"/>
      <c r="BE339" s="263"/>
      <c r="BF339" s="263"/>
      <c r="BG339" s="263"/>
      <c r="BH339" s="263"/>
      <c r="BI339" s="263"/>
      <c r="BJ339" s="263"/>
      <c r="BK339" s="263"/>
      <c r="BL339" s="263"/>
      <c r="BM339" s="263"/>
      <c r="BN339" s="263"/>
      <c r="BO339" s="263"/>
      <c r="BP339" s="263"/>
      <c r="BQ339" s="263"/>
      <c r="BR339" s="263"/>
      <c r="BS339" s="263"/>
      <c r="BT339" s="263"/>
      <c r="BU339" s="263"/>
      <c r="BV339" s="263"/>
      <c r="BW339" s="263"/>
      <c r="BX339" s="263"/>
      <c r="BY339" s="263"/>
      <c r="BZ339" s="263"/>
      <c r="CA339" s="263"/>
      <c r="CB339" s="263"/>
      <c r="CC339" s="263"/>
      <c r="CD339" s="263"/>
      <c r="CE339" s="263"/>
      <c r="CF339" s="263"/>
      <c r="CG339" s="263"/>
      <c r="CH339" s="263"/>
      <c r="CI339" s="263"/>
      <c r="CJ339" s="263"/>
      <c r="CK339" s="263"/>
      <c r="CL339" s="263"/>
      <c r="CM339" s="263"/>
      <c r="CN339" s="263"/>
      <c r="CO339" s="263"/>
      <c r="CP339" s="263"/>
      <c r="CQ339" s="263"/>
      <c r="CR339" s="263"/>
      <c r="CS339" s="263"/>
      <c r="CT339" s="263"/>
      <c r="CU339" s="263"/>
      <c r="CV339" s="263"/>
      <c r="CW339" s="263"/>
      <c r="CX339" s="263"/>
      <c r="CY339" s="263"/>
      <c r="CZ339" s="263"/>
      <c r="DA339" s="263"/>
      <c r="DB339" s="263"/>
      <c r="DC339" s="263"/>
      <c r="DD339" s="263"/>
      <c r="DE339" s="263"/>
      <c r="DF339" s="263"/>
      <c r="DG339" s="263"/>
      <c r="DH339" s="263"/>
      <c r="DI339" s="263"/>
      <c r="DJ339" s="263"/>
      <c r="DK339" s="263"/>
      <c r="DL339" s="263"/>
      <c r="DM339" s="263"/>
      <c r="DN339" s="263"/>
      <c r="DO339" s="263"/>
      <c r="DP339" s="263"/>
      <c r="DQ339" s="263"/>
      <c r="DR339" s="263"/>
      <c r="DS339" s="263"/>
      <c r="DT339" s="263"/>
      <c r="DU339" s="263"/>
      <c r="DV339" s="263"/>
      <c r="DW339" s="263"/>
      <c r="DX339" s="263"/>
      <c r="DY339" s="263"/>
      <c r="DZ339" s="263"/>
      <c r="EA339" s="263"/>
      <c r="EB339" s="263"/>
      <c r="EC339" s="263"/>
      <c r="ED339" s="263"/>
      <c r="EE339" s="263"/>
      <c r="EF339" s="263"/>
      <c r="EG339" s="263"/>
      <c r="EH339" s="263"/>
      <c r="EI339" s="263"/>
      <c r="EJ339" s="263"/>
      <c r="EK339" s="263"/>
      <c r="EL339" s="263"/>
      <c r="EM339" s="263"/>
      <c r="EN339" s="263"/>
      <c r="EO339" s="263"/>
      <c r="EP339" s="263"/>
      <c r="EQ339" s="263"/>
      <c r="ER339" s="263"/>
      <c r="ES339" s="263"/>
      <c r="ET339" s="263"/>
      <c r="EU339" s="263"/>
      <c r="EV339" s="263"/>
      <c r="EW339" s="263"/>
      <c r="EX339" s="263"/>
      <c r="EY339" s="263"/>
      <c r="EZ339" s="263"/>
      <c r="FA339" s="263"/>
      <c r="FB339" s="263"/>
      <c r="FC339" s="263"/>
      <c r="FD339" s="263"/>
      <c r="FE339" s="263"/>
      <c r="FF339" s="263"/>
      <c r="FG339" s="263"/>
      <c r="FH339" s="263"/>
      <c r="FI339" s="263"/>
      <c r="FJ339" s="263"/>
      <c r="FK339" s="263"/>
      <c r="FL339" s="263"/>
      <c r="FM339" s="263"/>
      <c r="FN339" s="263"/>
      <c r="FO339" s="263"/>
      <c r="FP339" s="263"/>
      <c r="FQ339" s="263"/>
      <c r="FR339" s="263"/>
      <c r="FS339" s="263"/>
      <c r="FT339" s="263"/>
      <c r="FU339" s="263"/>
      <c r="FV339" s="263"/>
      <c r="FW339" s="263"/>
      <c r="FX339" s="263"/>
      <c r="FY339" s="263"/>
      <c r="FZ339" s="263"/>
      <c r="GA339" s="263"/>
      <c r="GB339" s="263"/>
      <c r="GC339" s="263"/>
      <c r="GD339" s="263"/>
      <c r="GE339" s="263"/>
      <c r="GF339" s="263"/>
      <c r="GG339" s="263"/>
      <c r="GH339" s="263"/>
      <c r="GI339" s="263"/>
      <c r="GJ339" s="263"/>
      <c r="GK339" s="263"/>
      <c r="GL339" s="263"/>
      <c r="GM339" s="263"/>
      <c r="GN339" s="263"/>
      <c r="GO339" s="263"/>
      <c r="GP339" s="263"/>
      <c r="GQ339" s="263"/>
      <c r="GR339" s="263"/>
      <c r="GS339" s="263"/>
      <c r="GT339" s="263"/>
      <c r="GU339" s="263"/>
      <c r="GV339" s="263"/>
      <c r="GW339" s="263"/>
      <c r="GX339" s="263"/>
      <c r="GY339" s="263"/>
      <c r="GZ339" s="263"/>
      <c r="HA339" s="263"/>
      <c r="HB339" s="263"/>
      <c r="HC339" s="263"/>
      <c r="HD339" s="263"/>
      <c r="HE339" s="263"/>
      <c r="HF339" s="263"/>
      <c r="HG339" s="263"/>
      <c r="HH339" s="263"/>
      <c r="HI339" s="263"/>
      <c r="HJ339" s="263"/>
      <c r="HK339" s="263"/>
      <c r="HL339" s="263"/>
      <c r="HM339" s="263"/>
      <c r="HN339" s="263"/>
      <c r="HO339" s="263"/>
      <c r="HP339" s="263"/>
      <c r="HQ339" s="263"/>
      <c r="HR339" s="263"/>
      <c r="HS339" s="263"/>
      <c r="HT339" s="263"/>
      <c r="HU339" s="263"/>
      <c r="HV339" s="263"/>
      <c r="HW339" s="263"/>
      <c r="HX339" s="263"/>
      <c r="HY339" s="263"/>
      <c r="HZ339" s="263"/>
      <c r="IA339" s="263"/>
      <c r="IB339" s="263"/>
      <c r="IC339" s="263"/>
      <c r="ID339" s="263"/>
      <c r="IE339" s="263"/>
      <c r="IF339" s="263"/>
      <c r="IG339" s="263"/>
      <c r="IH339" s="263"/>
      <c r="II339" s="263"/>
      <c r="IJ339" s="263"/>
      <c r="IK339" s="263"/>
      <c r="IL339" s="263"/>
      <c r="IM339" s="263"/>
      <c r="IN339" s="263"/>
      <c r="IO339" s="263"/>
      <c r="IP339" s="263"/>
      <c r="IQ339" s="263"/>
      <c r="IR339" s="263"/>
      <c r="IS339" s="263"/>
      <c r="IT339" s="263"/>
      <c r="IU339" s="263"/>
      <c r="IV339" s="263"/>
      <c r="IW339" s="263"/>
      <c r="IX339" s="263"/>
      <c r="IY339" s="263"/>
      <c r="IZ339" s="263"/>
      <c r="JA339" s="263"/>
      <c r="JB339" s="263"/>
      <c r="JC339" s="263"/>
      <c r="JD339" s="263"/>
      <c r="JE339" s="263"/>
      <c r="JF339" s="263"/>
      <c r="JG339" s="263"/>
      <c r="JH339" s="263"/>
      <c r="JI339" s="263"/>
      <c r="JJ339" s="263"/>
      <c r="JK339" s="263"/>
      <c r="JL339" s="263"/>
      <c r="JM339" s="263"/>
      <c r="JN339" s="263"/>
      <c r="JO339" s="263"/>
      <c r="JP339" s="263"/>
      <c r="JQ339" s="263"/>
      <c r="JR339" s="263"/>
      <c r="JS339" s="263"/>
      <c r="JT339" s="263"/>
      <c r="JU339" s="263"/>
      <c r="JV339" s="263"/>
      <c r="JW339" s="263"/>
      <c r="JX339" s="263"/>
      <c r="JY339" s="263"/>
      <c r="JZ339" s="263"/>
      <c r="KA339" s="263"/>
      <c r="KB339" s="263"/>
      <c r="KC339" s="263"/>
      <c r="KD339" s="263"/>
      <c r="KE339" s="263"/>
      <c r="KF339" s="263"/>
      <c r="KG339" s="263"/>
      <c r="KH339" s="263"/>
      <c r="KI339" s="263"/>
      <c r="KJ339" s="263"/>
      <c r="KK339" s="263"/>
      <c r="KL339" s="263"/>
      <c r="KM339" s="263"/>
      <c r="KN339" s="263"/>
      <c r="KO339" s="263"/>
      <c r="KP339" s="263"/>
      <c r="KQ339" s="263"/>
      <c r="KR339" s="263"/>
      <c r="KS339" s="263"/>
      <c r="KT339" s="263"/>
      <c r="KU339" s="263"/>
      <c r="KV339" s="263"/>
      <c r="KW339" s="263"/>
      <c r="KX339" s="263"/>
      <c r="KY339" s="263"/>
      <c r="KZ339" s="263"/>
      <c r="LA339" s="263"/>
      <c r="LB339" s="263"/>
      <c r="LC339" s="263"/>
      <c r="LD339" s="263"/>
      <c r="LE339" s="263"/>
      <c r="LF339" s="263"/>
      <c r="LG339" s="263"/>
      <c r="LH339" s="263"/>
      <c r="LI339" s="263"/>
      <c r="LJ339" s="263"/>
      <c r="LK339" s="263"/>
      <c r="LL339" s="263"/>
      <c r="LM339" s="263"/>
      <c r="LN339" s="263"/>
      <c r="LO339" s="263"/>
      <c r="LP339" s="263"/>
      <c r="LQ339" s="263"/>
      <c r="LR339" s="263"/>
      <c r="LS339" s="263"/>
      <c r="LT339" s="263"/>
      <c r="LU339" s="263"/>
      <c r="LV339" s="263"/>
      <c r="LW339" s="263"/>
      <c r="LX339" s="263"/>
      <c r="LY339" s="263"/>
      <c r="LZ339" s="263"/>
      <c r="MA339" s="263"/>
      <c r="MB339" s="263"/>
      <c r="MC339" s="263"/>
      <c r="MD339" s="263"/>
      <c r="ME339" s="263"/>
      <c r="MF339" s="263"/>
      <c r="MG339" s="263"/>
      <c r="MH339" s="263"/>
      <c r="MI339" s="263"/>
      <c r="MJ339" s="263"/>
      <c r="MK339" s="263"/>
      <c r="ML339" s="263"/>
      <c r="MM339" s="263"/>
      <c r="MN339" s="263"/>
      <c r="MO339" s="263"/>
      <c r="MP339" s="263"/>
      <c r="MQ339" s="263"/>
      <c r="MR339" s="263"/>
      <c r="MS339" s="263"/>
      <c r="MT339" s="263"/>
      <c r="MU339" s="263"/>
      <c r="MV339" s="263"/>
      <c r="MW339" s="263"/>
      <c r="MX339" s="263"/>
      <c r="MY339" s="263"/>
      <c r="MZ339" s="263"/>
      <c r="NA339" s="263"/>
      <c r="NB339" s="263"/>
      <c r="NC339" s="263"/>
      <c r="ND339" s="263"/>
      <c r="NE339" s="263"/>
      <c r="NF339" s="263"/>
      <c r="NG339" s="263"/>
      <c r="NH339" s="263"/>
      <c r="NI339" s="263"/>
      <c r="NJ339" s="263"/>
      <c r="NK339" s="263"/>
      <c r="NL339" s="263"/>
      <c r="NM339" s="263"/>
      <c r="NN339" s="263"/>
      <c r="NO339" s="263"/>
      <c r="NP339" s="263"/>
      <c r="NQ339" s="263"/>
      <c r="NR339" s="263"/>
      <c r="NS339" s="263"/>
      <c r="NT339" s="263"/>
      <c r="NU339" s="263"/>
      <c r="NV339" s="263"/>
      <c r="NW339" s="263"/>
      <c r="NX339" s="263"/>
      <c r="NY339" s="263"/>
      <c r="NZ339" s="263"/>
      <c r="OA339" s="263"/>
      <c r="OB339" s="263"/>
      <c r="OC339" s="263"/>
      <c r="OD339" s="263"/>
      <c r="OE339" s="263"/>
      <c r="OF339" s="263"/>
      <c r="OG339" s="263"/>
      <c r="OH339" s="263"/>
      <c r="OI339" s="263"/>
      <c r="OJ339" s="263"/>
      <c r="OK339" s="263"/>
      <c r="OL339" s="263"/>
      <c r="OM339" s="263"/>
      <c r="ON339" s="263"/>
      <c r="OO339" s="263"/>
      <c r="OP339" s="263"/>
      <c r="OQ339" s="263"/>
      <c r="OR339" s="263"/>
      <c r="OS339" s="263"/>
      <c r="OT339" s="263"/>
      <c r="OU339" s="263"/>
      <c r="OV339" s="263"/>
      <c r="OW339" s="263"/>
      <c r="OX339" s="263"/>
      <c r="OY339" s="263"/>
      <c r="OZ339" s="263"/>
      <c r="PA339" s="263"/>
      <c r="PB339" s="263"/>
      <c r="PC339" s="263"/>
      <c r="PD339" s="263"/>
      <c r="PE339" s="263"/>
      <c r="PF339" s="263"/>
      <c r="PG339" s="263"/>
      <c r="PH339" s="263"/>
      <c r="PI339" s="263"/>
      <c r="PJ339" s="263"/>
      <c r="PK339" s="263"/>
      <c r="PL339" s="263"/>
      <c r="PM339" s="263"/>
      <c r="PN339" s="263"/>
      <c r="PO339" s="263"/>
      <c r="PP339" s="263"/>
      <c r="PQ339" s="263"/>
      <c r="PR339" s="263"/>
      <c r="PS339" s="263"/>
      <c r="PT339" s="263"/>
      <c r="PU339" s="263"/>
      <c r="PV339" s="263"/>
      <c r="PW339" s="263"/>
      <c r="PX339" s="263"/>
      <c r="PY339" s="263"/>
      <c r="PZ339" s="263"/>
      <c r="QA339" s="263"/>
      <c r="QB339" s="263"/>
      <c r="QC339" s="263"/>
      <c r="QD339" s="263"/>
      <c r="QE339" s="263"/>
      <c r="QF339" s="263"/>
      <c r="QG339" s="263"/>
      <c r="QH339" s="263"/>
      <c r="QI339" s="263"/>
      <c r="QJ339" s="263"/>
      <c r="QK339" s="263"/>
      <c r="QL339" s="263"/>
      <c r="QM339" s="263"/>
      <c r="QN339" s="263"/>
      <c r="QO339" s="263"/>
      <c r="QP339" s="263"/>
      <c r="QQ339" s="263"/>
      <c r="QR339" s="263"/>
      <c r="QS339" s="263"/>
      <c r="QT339" s="263"/>
      <c r="QU339" s="263"/>
      <c r="QV339" s="263"/>
      <c r="QW339" s="263"/>
      <c r="QX339" s="263"/>
      <c r="QY339" s="263"/>
      <c r="QZ339" s="263"/>
      <c r="RA339" s="263"/>
      <c r="RB339" s="263"/>
      <c r="RC339" s="263"/>
      <c r="RD339" s="263"/>
      <c r="RE339" s="263"/>
      <c r="RF339" s="263"/>
      <c r="RG339" s="263"/>
      <c r="RH339" s="263"/>
      <c r="RI339" s="263"/>
      <c r="RJ339" s="263"/>
      <c r="RK339" s="263"/>
      <c r="RL339" s="263"/>
      <c r="RM339" s="263"/>
      <c r="RN339" s="263"/>
      <c r="RO339" s="263"/>
      <c r="RP339" s="263"/>
      <c r="RQ339" s="263"/>
      <c r="RR339" s="263"/>
      <c r="RS339" s="263"/>
      <c r="RT339" s="263"/>
      <c r="RU339" s="263"/>
      <c r="RV339" s="263"/>
      <c r="RW339" s="263"/>
      <c r="RX339" s="263"/>
      <c r="RY339" s="263"/>
      <c r="RZ339" s="263"/>
      <c r="SA339" s="263"/>
      <c r="SB339" s="263"/>
      <c r="SC339" s="263"/>
      <c r="SD339" s="263"/>
      <c r="SE339" s="263"/>
      <c r="SF339" s="263"/>
      <c r="SG339" s="263"/>
      <c r="SH339" s="263"/>
      <c r="SI339" s="263"/>
      <c r="SJ339" s="263"/>
      <c r="SK339" s="263"/>
      <c r="SL339" s="263"/>
      <c r="SM339" s="263"/>
      <c r="SN339" s="263"/>
      <c r="SO339" s="263"/>
      <c r="SP339" s="263"/>
      <c r="SQ339" s="263"/>
      <c r="SR339" s="263"/>
      <c r="SS339" s="263"/>
      <c r="ST339" s="263"/>
      <c r="SU339" s="263"/>
      <c r="SV339" s="263"/>
      <c r="SW339" s="263"/>
      <c r="SX339" s="263"/>
      <c r="SY339" s="263"/>
      <c r="SZ339" s="263"/>
      <c r="TA339" s="263"/>
      <c r="TB339" s="263"/>
      <c r="TC339" s="263"/>
      <c r="TD339" s="263"/>
      <c r="TE339" s="263"/>
      <c r="TF339" s="263"/>
      <c r="TG339" s="263"/>
      <c r="TH339" s="263"/>
      <c r="TI339" s="263"/>
      <c r="TJ339" s="263"/>
      <c r="TK339" s="263"/>
      <c r="TL339" s="263"/>
      <c r="TM339" s="263"/>
      <c r="TN339" s="263"/>
      <c r="TO339" s="263"/>
      <c r="TP339" s="263"/>
      <c r="TQ339" s="263"/>
      <c r="TR339" s="263"/>
      <c r="TS339" s="263"/>
      <c r="TT339" s="263"/>
      <c r="TU339" s="263"/>
      <c r="TV339" s="263"/>
      <c r="TW339" s="263"/>
      <c r="TX339" s="263"/>
      <c r="TY339" s="263"/>
      <c r="TZ339" s="263"/>
      <c r="UA339" s="263"/>
      <c r="UB339" s="263"/>
      <c r="UC339" s="263"/>
      <c r="UD339" s="263"/>
      <c r="UE339" s="263"/>
      <c r="UF339" s="263"/>
      <c r="UG339" s="263"/>
      <c r="UH339" s="263"/>
      <c r="UI339" s="263"/>
      <c r="UJ339" s="263"/>
      <c r="UK339" s="263"/>
      <c r="UL339" s="263"/>
      <c r="UM339" s="263"/>
      <c r="UN339" s="263"/>
      <c r="UO339" s="263"/>
      <c r="UP339" s="263"/>
      <c r="UQ339" s="263"/>
      <c r="UR339" s="263"/>
      <c r="US339" s="263"/>
      <c r="UT339" s="263"/>
      <c r="UU339" s="263"/>
      <c r="UV339" s="263"/>
      <c r="UW339" s="263"/>
      <c r="UX339" s="263"/>
      <c r="UY339" s="263"/>
      <c r="UZ339" s="263"/>
      <c r="VA339" s="263"/>
      <c r="VB339" s="263"/>
      <c r="VC339" s="263"/>
      <c r="VD339" s="263"/>
      <c r="VE339" s="263"/>
      <c r="VF339" s="263"/>
      <c r="VG339" s="263"/>
      <c r="VH339" s="263"/>
      <c r="VI339" s="263"/>
      <c r="VJ339" s="263"/>
      <c r="VK339" s="263"/>
      <c r="VL339" s="263"/>
      <c r="VM339" s="263"/>
      <c r="VN339" s="263"/>
      <c r="VO339" s="263"/>
      <c r="VP339" s="263"/>
      <c r="VQ339" s="263"/>
      <c r="VR339" s="263"/>
      <c r="VS339" s="263"/>
      <c r="VT339" s="263"/>
      <c r="VU339" s="263"/>
      <c r="VV339" s="263"/>
      <c r="VW339" s="263"/>
      <c r="VX339" s="263"/>
      <c r="VY339" s="263"/>
      <c r="VZ339" s="263"/>
      <c r="WA339" s="263"/>
      <c r="WB339" s="263"/>
      <c r="WC339" s="263"/>
      <c r="WD339" s="263"/>
      <c r="WE339" s="263"/>
      <c r="WF339" s="263"/>
      <c r="WG339" s="263"/>
      <c r="WH339" s="263"/>
      <c r="WI339" s="263"/>
      <c r="WJ339" s="263"/>
      <c r="WK339" s="263"/>
      <c r="WL339" s="263"/>
      <c r="WM339" s="263"/>
      <c r="WN339" s="263"/>
      <c r="WO339" s="263"/>
      <c r="WP339" s="263"/>
      <c r="WQ339" s="263"/>
      <c r="WR339" s="263"/>
      <c r="WS339" s="263"/>
      <c r="WT339" s="263"/>
      <c r="WU339" s="263"/>
      <c r="WV339" s="263"/>
      <c r="WW339" s="263"/>
      <c r="WX339" s="263"/>
      <c r="WY339" s="263"/>
      <c r="WZ339" s="263"/>
      <c r="XA339" s="263"/>
      <c r="XB339" s="263"/>
      <c r="XC339" s="263"/>
      <c r="XD339" s="263"/>
      <c r="XE339" s="263"/>
      <c r="XF339" s="263"/>
      <c r="XG339" s="263"/>
      <c r="XH339" s="263"/>
      <c r="XI339" s="263"/>
      <c r="XJ339" s="263"/>
      <c r="XK339" s="263"/>
      <c r="XL339" s="263"/>
      <c r="XM339" s="263"/>
      <c r="XN339" s="263"/>
      <c r="XO339" s="263"/>
      <c r="XP339" s="263"/>
      <c r="XQ339" s="263"/>
      <c r="XR339" s="263"/>
      <c r="XS339" s="263"/>
      <c r="XT339" s="263"/>
      <c r="XU339" s="263"/>
      <c r="XV339" s="263"/>
      <c r="XW339" s="263"/>
      <c r="XX339" s="263"/>
      <c r="XY339" s="263"/>
      <c r="XZ339" s="263"/>
      <c r="YA339" s="263"/>
      <c r="YB339" s="263"/>
      <c r="YC339" s="263"/>
      <c r="YD339" s="263"/>
      <c r="YE339" s="263"/>
      <c r="YF339" s="263"/>
      <c r="YG339" s="263"/>
      <c r="YH339" s="263"/>
      <c r="YI339" s="263"/>
      <c r="YJ339" s="263"/>
      <c r="YK339" s="263"/>
      <c r="YL339" s="263"/>
      <c r="YM339" s="263"/>
      <c r="YN339" s="263"/>
      <c r="YO339" s="263"/>
      <c r="YP339" s="263"/>
      <c r="YQ339" s="263"/>
      <c r="YR339" s="263"/>
      <c r="YS339" s="263"/>
      <c r="YT339" s="263"/>
      <c r="YU339" s="263"/>
      <c r="YV339" s="263"/>
      <c r="YW339" s="263"/>
      <c r="YX339" s="263"/>
      <c r="YY339" s="263"/>
      <c r="YZ339" s="263"/>
      <c r="ZA339" s="263"/>
      <c r="ZB339" s="263"/>
      <c r="ZC339" s="263"/>
      <c r="ZD339" s="263"/>
      <c r="ZE339" s="263"/>
      <c r="ZF339" s="263"/>
      <c r="ZG339" s="263"/>
      <c r="ZH339" s="263"/>
      <c r="ZI339" s="263"/>
      <c r="ZJ339" s="263"/>
      <c r="ZK339" s="263"/>
      <c r="ZL339" s="263"/>
      <c r="ZM339" s="263"/>
      <c r="ZN339" s="263"/>
      <c r="ZO339" s="263"/>
      <c r="ZP339" s="263"/>
      <c r="ZQ339" s="263"/>
      <c r="ZR339" s="263"/>
      <c r="ZS339" s="263"/>
      <c r="ZT339" s="263"/>
      <c r="ZU339" s="263"/>
      <c r="ZV339" s="263"/>
      <c r="ZW339" s="263"/>
      <c r="ZX339" s="263"/>
      <c r="ZY339" s="263"/>
      <c r="ZZ339" s="263"/>
      <c r="AAA339" s="263"/>
      <c r="AAB339" s="263"/>
      <c r="AAC339" s="263"/>
      <c r="AAD339" s="263"/>
      <c r="AAE339" s="263"/>
      <c r="AAF339" s="263"/>
      <c r="AAG339" s="263"/>
      <c r="AAH339" s="263"/>
      <c r="AAI339" s="263"/>
      <c r="AAJ339" s="263"/>
      <c r="AAK339" s="263"/>
      <c r="AAL339" s="263"/>
      <c r="AAM339" s="263"/>
      <c r="AAN339" s="263"/>
      <c r="AAO339" s="263"/>
      <c r="AAP339" s="263"/>
      <c r="AAQ339" s="263"/>
      <c r="AAR339" s="263"/>
      <c r="AAS339" s="263"/>
      <c r="AAT339" s="263"/>
      <c r="AAU339" s="263"/>
      <c r="AAV339" s="263"/>
      <c r="AAW339" s="263"/>
      <c r="AAX339" s="263"/>
      <c r="AAY339" s="263"/>
      <c r="AAZ339" s="263"/>
      <c r="ABA339" s="263"/>
      <c r="ABB339" s="263"/>
      <c r="ABC339" s="263"/>
      <c r="ABD339" s="263"/>
      <c r="ABE339" s="263"/>
      <c r="ABF339" s="263"/>
      <c r="ABG339" s="263"/>
      <c r="ABH339" s="263"/>
      <c r="ABI339" s="263"/>
      <c r="ABJ339" s="263"/>
      <c r="ABK339" s="263"/>
      <c r="ABL339" s="263"/>
      <c r="ABM339" s="263"/>
      <c r="ABN339" s="263"/>
      <c r="ABO339" s="263"/>
      <c r="ABP339" s="263"/>
      <c r="ABQ339" s="263"/>
      <c r="ABR339" s="263"/>
      <c r="ABS339" s="263"/>
      <c r="ABT339" s="263"/>
      <c r="ABU339" s="263"/>
      <c r="ABV339" s="263"/>
      <c r="ABW339" s="263"/>
      <c r="ABX339" s="263"/>
      <c r="ABY339" s="263"/>
      <c r="ABZ339" s="263"/>
      <c r="ACA339" s="263"/>
      <c r="ACB339" s="263"/>
      <c r="ACC339" s="263"/>
      <c r="ACD339" s="263"/>
      <c r="ACE339" s="263"/>
      <c r="ACF339" s="263"/>
      <c r="ACG339" s="263"/>
      <c r="ACH339" s="263"/>
      <c r="ACI339" s="263"/>
      <c r="ACJ339" s="263"/>
      <c r="ACK339" s="263"/>
      <c r="ACL339" s="263"/>
      <c r="ACM339" s="263"/>
      <c r="ACN339" s="263"/>
      <c r="ACO339" s="263"/>
      <c r="ACP339" s="263"/>
      <c r="ACQ339" s="263"/>
      <c r="ACR339" s="263"/>
      <c r="ACS339" s="263"/>
      <c r="ACT339" s="263"/>
      <c r="ACU339" s="263"/>
      <c r="ACV339" s="263"/>
      <c r="ACW339" s="263"/>
      <c r="ACX339" s="263"/>
      <c r="ACY339" s="263"/>
      <c r="ACZ339" s="263"/>
      <c r="ADA339" s="263"/>
      <c r="ADB339" s="263"/>
      <c r="ADC339" s="263"/>
      <c r="ADD339" s="263"/>
      <c r="ADE339" s="263"/>
      <c r="ADF339" s="263"/>
      <c r="ADG339" s="263"/>
      <c r="ADH339" s="263"/>
      <c r="ADI339" s="263"/>
      <c r="ADJ339" s="263"/>
      <c r="ADK339" s="263"/>
      <c r="ADL339" s="263"/>
      <c r="ADM339" s="263"/>
      <c r="ADN339" s="263"/>
      <c r="ADO339" s="263"/>
      <c r="ADP339" s="263"/>
      <c r="ADQ339" s="263"/>
      <c r="ADR339" s="263"/>
      <c r="ADS339" s="263"/>
      <c r="ADT339" s="263"/>
      <c r="ADU339" s="263"/>
      <c r="ADV339" s="263"/>
      <c r="ADW339" s="263"/>
      <c r="ADX339" s="263"/>
      <c r="ADY339" s="263"/>
      <c r="ADZ339" s="263"/>
      <c r="AEA339" s="263"/>
      <c r="AEB339" s="263"/>
      <c r="AEC339" s="263"/>
      <c r="AED339" s="263"/>
      <c r="AEE339" s="263"/>
      <c r="AEF339" s="263"/>
      <c r="AEG339" s="263"/>
      <c r="AEH339" s="263"/>
      <c r="AEI339" s="263"/>
      <c r="AEJ339" s="263"/>
      <c r="AEK339" s="263"/>
      <c r="AEL339" s="263"/>
      <c r="AEM339" s="263"/>
      <c r="AEN339" s="263"/>
      <c r="AEO339" s="263"/>
      <c r="AEP339" s="263"/>
      <c r="AEQ339" s="263"/>
      <c r="AER339" s="263"/>
      <c r="AES339" s="263"/>
      <c r="AET339" s="263"/>
      <c r="AEU339" s="263"/>
      <c r="AEV339" s="263"/>
      <c r="AEW339" s="263"/>
      <c r="AEX339" s="263"/>
      <c r="AEY339" s="263"/>
      <c r="AEZ339" s="263"/>
      <c r="AFA339" s="263"/>
      <c r="AFB339" s="263"/>
      <c r="AFC339" s="263"/>
      <c r="AFD339" s="263"/>
      <c r="AFE339" s="263"/>
      <c r="AFF339" s="263"/>
      <c r="AFG339" s="263"/>
      <c r="AFH339" s="263"/>
      <c r="AFI339" s="263"/>
      <c r="AFJ339" s="263"/>
      <c r="AFK339" s="263"/>
      <c r="AFL339" s="263"/>
      <c r="AFM339" s="263"/>
      <c r="AFN339" s="263"/>
      <c r="AFO339" s="263"/>
      <c r="AFP339" s="263"/>
      <c r="AFQ339" s="263"/>
      <c r="AFR339" s="263"/>
      <c r="AFS339" s="263"/>
      <c r="AFT339" s="263"/>
      <c r="AFU339" s="263"/>
      <c r="AFV339" s="263"/>
      <c r="AFW339" s="263"/>
      <c r="AFX339" s="263"/>
      <c r="AFY339" s="263"/>
      <c r="AFZ339" s="263"/>
      <c r="AGA339" s="263"/>
      <c r="AGB339" s="263"/>
      <c r="AGC339" s="263"/>
      <c r="AGD339" s="263"/>
      <c r="AGE339" s="263"/>
      <c r="AGF339" s="263"/>
      <c r="AGG339" s="263"/>
      <c r="AGH339" s="263"/>
      <c r="AGI339" s="263"/>
      <c r="AGJ339" s="263"/>
      <c r="AGK339" s="263"/>
      <c r="AGL339" s="263"/>
      <c r="AGM339" s="263"/>
      <c r="AGN339" s="263"/>
      <c r="AGO339" s="263"/>
      <c r="AGP339" s="263"/>
      <c r="AGQ339" s="263"/>
      <c r="AGR339" s="263"/>
      <c r="AGS339" s="263"/>
      <c r="AGT339" s="263"/>
      <c r="AGU339" s="263"/>
      <c r="AGV339" s="263"/>
      <c r="AGW339" s="263"/>
      <c r="AGX339" s="263"/>
      <c r="AGY339" s="263"/>
      <c r="AGZ339" s="263"/>
      <c r="AHA339" s="263"/>
      <c r="AHB339" s="263"/>
      <c r="AHC339" s="263"/>
      <c r="AHD339" s="263"/>
      <c r="AHE339" s="263"/>
      <c r="AHF339" s="263"/>
      <c r="AHG339" s="263"/>
      <c r="AHH339" s="263"/>
      <c r="AHI339" s="263"/>
      <c r="AHJ339" s="263"/>
      <c r="AHK339" s="263"/>
      <c r="AHL339" s="263"/>
      <c r="AHM339" s="263"/>
      <c r="AHN339" s="263"/>
      <c r="AHO339" s="263"/>
      <c r="AHP339" s="263"/>
      <c r="AHQ339" s="263"/>
      <c r="AHR339" s="263"/>
      <c r="AHS339" s="263"/>
      <c r="AHT339" s="263"/>
      <c r="AHU339" s="263"/>
      <c r="AHV339" s="263"/>
      <c r="AHW339" s="263"/>
      <c r="AHX339" s="263"/>
      <c r="AHY339" s="263"/>
      <c r="AHZ339" s="263"/>
      <c r="AIA339" s="263"/>
      <c r="AIB339" s="263"/>
      <c r="AIC339" s="263"/>
      <c r="AID339" s="263"/>
      <c r="AIE339" s="263"/>
      <c r="AIF339" s="263"/>
      <c r="AIG339" s="263"/>
      <c r="AIH339" s="263"/>
      <c r="AII339" s="263"/>
      <c r="AIJ339" s="263"/>
      <c r="AIK339" s="263"/>
      <c r="AIL339" s="263"/>
      <c r="AIM339" s="263"/>
      <c r="AIN339" s="263"/>
      <c r="AIO339" s="263"/>
      <c r="AIP339" s="263"/>
      <c r="AIQ339" s="263"/>
      <c r="AIR339" s="263"/>
      <c r="AIS339" s="263"/>
      <c r="AIT339" s="263"/>
      <c r="AIU339" s="263"/>
      <c r="AIV339" s="263"/>
      <c r="AIW339" s="263"/>
      <c r="AIX339" s="263"/>
      <c r="AIY339" s="263"/>
      <c r="AIZ339" s="263"/>
      <c r="AJA339" s="263"/>
      <c r="AJB339" s="263"/>
      <c r="AJC339" s="263"/>
      <c r="AJD339" s="263"/>
      <c r="AJE339" s="263"/>
      <c r="AJF339" s="263"/>
      <c r="AJG339" s="263"/>
      <c r="AJH339" s="263"/>
      <c r="AJI339" s="263"/>
      <c r="AJJ339" s="263"/>
      <c r="AJK339" s="263"/>
      <c r="AJL339" s="263"/>
      <c r="AJM339" s="263"/>
      <c r="AJN339" s="263"/>
      <c r="AJO339" s="263"/>
      <c r="AJP339" s="263"/>
      <c r="AJQ339" s="263"/>
      <c r="AJR339" s="263"/>
      <c r="AJS339" s="263"/>
      <c r="AJT339" s="263"/>
      <c r="AJU339" s="263"/>
      <c r="AJV339" s="263"/>
      <c r="AJW339" s="263"/>
      <c r="AJX339" s="263"/>
      <c r="AJY339" s="263"/>
      <c r="AJZ339" s="263"/>
      <c r="AKA339" s="263"/>
      <c r="AKB339" s="263"/>
      <c r="AKC339" s="263"/>
      <c r="AKD339" s="263"/>
      <c r="AKE339" s="263"/>
      <c r="AKF339" s="263"/>
      <c r="AKG339" s="263"/>
      <c r="AKH339" s="263"/>
      <c r="AKI339" s="263"/>
      <c r="AKJ339" s="263"/>
      <c r="AKK339" s="263"/>
      <c r="AKL339" s="263"/>
      <c r="AKM339" s="263"/>
      <c r="AKN339" s="263"/>
      <c r="AKO339" s="263"/>
      <c r="AKP339" s="263"/>
      <c r="AKQ339" s="263"/>
      <c r="AKR339" s="263"/>
      <c r="AKS339" s="263"/>
      <c r="AKT339" s="263"/>
      <c r="AKU339" s="263"/>
      <c r="AKV339" s="263"/>
      <c r="AKW339" s="263"/>
      <c r="AKX339" s="263"/>
      <c r="AKY339" s="263"/>
      <c r="AKZ339" s="263"/>
      <c r="ALA339" s="263"/>
      <c r="ALB339" s="263"/>
      <c r="ALC339" s="263"/>
      <c r="ALD339" s="263"/>
      <c r="ALE339" s="263"/>
      <c r="ALF339" s="263"/>
      <c r="ALG339" s="263"/>
      <c r="ALH339" s="263"/>
      <c r="ALI339" s="263"/>
      <c r="ALJ339" s="263"/>
      <c r="ALK339" s="263"/>
      <c r="ALL339" s="263"/>
      <c r="ALM339" s="263"/>
      <c r="ALN339" s="263"/>
      <c r="ALO339" s="263"/>
      <c r="ALP339" s="263"/>
      <c r="ALQ339" s="263"/>
      <c r="ALR339" s="263"/>
      <c r="ALS339" s="263"/>
      <c r="ALT339" s="263"/>
      <c r="ALU339" s="263"/>
      <c r="ALV339" s="263"/>
      <c r="ALW339" s="263"/>
      <c r="ALX339" s="263"/>
      <c r="ALY339" s="263"/>
      <c r="ALZ339" s="263"/>
      <c r="AMA339" s="263"/>
      <c r="AMB339" s="263"/>
      <c r="AMC339" s="263"/>
      <c r="AMD339" s="263"/>
      <c r="AME339" s="263"/>
      <c r="AMF339" s="263"/>
      <c r="AMG339" s="263"/>
      <c r="AMH339" s="263"/>
      <c r="AMI339" s="263"/>
      <c r="AMJ339" s="263"/>
      <c r="AMK339" s="263"/>
      <c r="AML339" s="263"/>
      <c r="AMM339" s="263"/>
      <c r="AMN339" s="263"/>
      <c r="AMO339" s="263"/>
      <c r="AMP339" s="263"/>
      <c r="AMQ339" s="263"/>
      <c r="AMR339" s="263"/>
      <c r="AMS339" s="263"/>
      <c r="AMT339" s="263"/>
      <c r="AMU339" s="263"/>
      <c r="AMV339" s="263"/>
      <c r="AMW339" s="263"/>
      <c r="AMX339" s="263"/>
      <c r="AMY339" s="263"/>
      <c r="AMZ339" s="263"/>
      <c r="ANA339" s="263"/>
      <c r="ANB339" s="263"/>
      <c r="ANC339" s="263"/>
      <c r="AND339" s="263"/>
      <c r="ANE339" s="263"/>
      <c r="ANF339" s="263"/>
      <c r="ANG339" s="263"/>
      <c r="ANH339" s="263"/>
      <c r="ANI339" s="263"/>
      <c r="ANJ339" s="263"/>
      <c r="ANK339" s="263"/>
      <c r="ANL339" s="263"/>
      <c r="ANM339" s="263"/>
      <c r="ANN339" s="263"/>
      <c r="ANO339" s="263"/>
      <c r="ANP339" s="263"/>
      <c r="ANQ339" s="263"/>
      <c r="ANR339" s="263"/>
      <c r="ANS339" s="263"/>
      <c r="ANT339" s="263"/>
      <c r="ANU339" s="263"/>
      <c r="ANV339" s="263"/>
      <c r="ANW339" s="263"/>
      <c r="ANX339" s="263"/>
      <c r="ANY339" s="263"/>
      <c r="ANZ339" s="263"/>
      <c r="AOA339" s="263"/>
      <c r="AOB339" s="263"/>
      <c r="AOC339" s="263"/>
      <c r="AOD339" s="263"/>
      <c r="AOE339" s="263"/>
      <c r="AOF339" s="263"/>
      <c r="AOG339" s="263"/>
      <c r="AOH339" s="263"/>
      <c r="AOI339" s="263"/>
      <c r="AOJ339" s="263"/>
      <c r="AOK339" s="263"/>
      <c r="AOL339" s="263"/>
      <c r="AOM339" s="263"/>
      <c r="AON339" s="263"/>
      <c r="AOO339" s="263"/>
      <c r="AOP339" s="263"/>
      <c r="AOQ339" s="263"/>
      <c r="AOR339" s="263"/>
      <c r="AOS339" s="263"/>
      <c r="AOT339" s="263"/>
      <c r="AOU339" s="263"/>
      <c r="AOV339" s="263"/>
      <c r="AOW339" s="263"/>
      <c r="AOX339" s="263"/>
      <c r="AOY339" s="263"/>
      <c r="AOZ339" s="263"/>
      <c r="APA339" s="263"/>
      <c r="APB339" s="263"/>
      <c r="APC339" s="263"/>
      <c r="APD339" s="263"/>
      <c r="APE339" s="263"/>
      <c r="APF339" s="263"/>
      <c r="APG339" s="263"/>
      <c r="APH339" s="263"/>
      <c r="API339" s="263"/>
      <c r="APJ339" s="263"/>
      <c r="APK339" s="263"/>
      <c r="APL339" s="263"/>
      <c r="APM339" s="263"/>
      <c r="APN339" s="263"/>
      <c r="APO339" s="263"/>
      <c r="APP339" s="263"/>
      <c r="APQ339" s="263"/>
      <c r="APR339" s="263"/>
      <c r="APS339" s="263"/>
      <c r="APT339" s="263"/>
      <c r="APU339" s="263"/>
      <c r="APV339" s="263"/>
      <c r="APW339" s="263"/>
      <c r="APX339" s="263"/>
      <c r="APY339" s="263"/>
      <c r="APZ339" s="263"/>
      <c r="AQA339" s="263"/>
      <c r="AQB339" s="263"/>
      <c r="AQC339" s="263"/>
      <c r="AQD339" s="263"/>
      <c r="AQE339" s="263"/>
      <c r="AQF339" s="263"/>
      <c r="AQG339" s="263"/>
      <c r="AQH339" s="263"/>
      <c r="AQI339" s="263"/>
      <c r="AQJ339" s="263"/>
      <c r="AQK339" s="263"/>
      <c r="AQL339" s="263"/>
      <c r="AQM339" s="263"/>
      <c r="AQN339" s="263"/>
      <c r="AQO339" s="263"/>
      <c r="AQP339" s="263"/>
      <c r="AQQ339" s="263"/>
      <c r="AQR339" s="263"/>
      <c r="AQS339" s="263"/>
      <c r="AQT339" s="263"/>
      <c r="AQU339" s="263"/>
      <c r="AQV339" s="263"/>
      <c r="AQW339" s="263"/>
      <c r="AQX339" s="263"/>
      <c r="AQY339" s="263"/>
      <c r="AQZ339" s="263"/>
      <c r="ARA339" s="263"/>
      <c r="ARB339" s="263"/>
      <c r="ARC339" s="263"/>
      <c r="ARD339" s="263"/>
      <c r="ARE339" s="263"/>
      <c r="ARF339" s="263"/>
      <c r="ARG339" s="263"/>
      <c r="ARH339" s="263"/>
      <c r="ARI339" s="263"/>
      <c r="ARJ339" s="263"/>
      <c r="ARK339" s="263"/>
      <c r="ARL339" s="263"/>
      <c r="ARM339" s="263"/>
      <c r="ARN339" s="263"/>
      <c r="ARO339" s="263"/>
      <c r="ARP339" s="263"/>
      <c r="ARQ339" s="263"/>
      <c r="ARR339" s="263"/>
      <c r="ARS339" s="263"/>
      <c r="ART339" s="263"/>
      <c r="ARU339" s="263"/>
      <c r="ARV339" s="263"/>
      <c r="ARW339" s="263"/>
      <c r="ARX339" s="263"/>
      <c r="ARY339" s="263"/>
      <c r="ARZ339" s="263"/>
      <c r="ASA339" s="263"/>
      <c r="ASB339" s="263"/>
      <c r="ASC339" s="263"/>
      <c r="ASD339" s="263"/>
      <c r="ASE339" s="263"/>
      <c r="ASF339" s="263"/>
      <c r="ASG339" s="263"/>
      <c r="ASH339" s="263"/>
      <c r="ASI339" s="263"/>
      <c r="ASJ339" s="263"/>
      <c r="ASK339" s="263"/>
      <c r="ASL339" s="263"/>
      <c r="ASM339" s="263"/>
      <c r="ASN339" s="263"/>
      <c r="ASO339" s="263"/>
      <c r="ASP339" s="263"/>
      <c r="ASQ339" s="263"/>
      <c r="ASR339" s="263"/>
      <c r="ASS339" s="263"/>
      <c r="AST339" s="263"/>
      <c r="ASU339" s="263"/>
      <c r="ASV339" s="263"/>
      <c r="ASW339" s="263"/>
      <c r="ASX339" s="263"/>
      <c r="ASY339" s="263"/>
      <c r="ASZ339" s="263"/>
      <c r="ATA339" s="263"/>
      <c r="ATB339" s="263"/>
      <c r="ATC339" s="263"/>
      <c r="ATD339" s="263"/>
      <c r="ATE339" s="263"/>
      <c r="ATF339" s="263"/>
      <c r="ATG339" s="263"/>
      <c r="ATH339" s="263"/>
      <c r="ATI339" s="263"/>
      <c r="ATJ339" s="263"/>
      <c r="ATK339" s="263"/>
      <c r="ATL339" s="263"/>
      <c r="ATM339" s="263"/>
      <c r="ATN339" s="263"/>
      <c r="ATO339" s="263"/>
      <c r="ATP339" s="263"/>
      <c r="ATQ339" s="263"/>
      <c r="ATR339" s="263"/>
      <c r="ATS339" s="263"/>
      <c r="ATT339" s="263"/>
      <c r="ATU339" s="263"/>
      <c r="ATV339" s="263"/>
      <c r="ATW339" s="263"/>
      <c r="ATX339" s="263"/>
      <c r="ATY339" s="263"/>
      <c r="ATZ339" s="263"/>
      <c r="AUA339" s="263"/>
      <c r="AUB339" s="263"/>
      <c r="AUC339" s="263"/>
      <c r="AUD339" s="263"/>
      <c r="AUE339" s="263"/>
      <c r="AUF339" s="263"/>
      <c r="AUG339" s="263"/>
      <c r="AUH339" s="263"/>
      <c r="AUI339" s="263"/>
      <c r="AUJ339" s="263"/>
      <c r="AUK339" s="263"/>
      <c r="AUL339" s="263"/>
      <c r="AUM339" s="263"/>
      <c r="AUN339" s="263"/>
      <c r="AUO339" s="263"/>
      <c r="AUP339" s="263"/>
      <c r="AUQ339" s="263"/>
      <c r="AUR339" s="263"/>
      <c r="AUS339" s="263"/>
      <c r="AUT339" s="263"/>
      <c r="AUU339" s="263"/>
      <c r="AUV339" s="263"/>
      <c r="AUW339" s="263"/>
      <c r="AUX339" s="263"/>
      <c r="AUY339" s="263"/>
      <c r="AUZ339" s="263"/>
      <c r="AVA339" s="263"/>
      <c r="AVB339" s="263"/>
      <c r="AVC339" s="263"/>
      <c r="AVD339" s="263"/>
      <c r="AVE339" s="263"/>
      <c r="AVF339" s="263"/>
      <c r="AVG339" s="263"/>
      <c r="AVH339" s="263"/>
      <c r="AVI339" s="263"/>
      <c r="AVJ339" s="263"/>
      <c r="AVK339" s="263"/>
      <c r="AVL339" s="263"/>
      <c r="AVM339" s="263"/>
      <c r="AVN339" s="263"/>
      <c r="AVO339" s="263"/>
      <c r="AVP339" s="263"/>
      <c r="AVQ339" s="263"/>
      <c r="AVR339" s="263"/>
      <c r="AVS339" s="263"/>
      <c r="AVT339" s="263"/>
      <c r="AVU339" s="263"/>
      <c r="AVV339" s="263"/>
      <c r="AVW339" s="263"/>
      <c r="AVX339" s="263"/>
      <c r="AVY339" s="263"/>
      <c r="AVZ339" s="263"/>
      <c r="AWA339" s="263"/>
      <c r="AWB339" s="263"/>
      <c r="AWC339" s="263"/>
      <c r="AWD339" s="263"/>
      <c r="AWE339" s="263"/>
      <c r="AWF339" s="263"/>
      <c r="AWG339" s="263"/>
      <c r="AWH339" s="263"/>
      <c r="AWI339" s="263"/>
      <c r="AWJ339" s="263"/>
      <c r="AWK339" s="263"/>
      <c r="AWL339" s="263"/>
      <c r="AWM339" s="263"/>
      <c r="AWN339" s="263"/>
      <c r="AWO339" s="263"/>
      <c r="AWP339" s="263"/>
      <c r="AWQ339" s="263"/>
      <c r="AWR339" s="263"/>
      <c r="AWS339" s="263"/>
      <c r="AWT339" s="263"/>
      <c r="AWU339" s="263"/>
      <c r="AWV339" s="263"/>
      <c r="AWW339" s="263"/>
      <c r="AWX339" s="263"/>
      <c r="AWY339" s="263"/>
      <c r="AWZ339" s="263"/>
      <c r="AXA339" s="263"/>
      <c r="AXB339" s="263"/>
      <c r="AXC339" s="263"/>
      <c r="AXD339" s="263"/>
      <c r="AXE339" s="263"/>
      <c r="AXF339" s="263"/>
      <c r="AXG339" s="263"/>
      <c r="AXH339" s="263"/>
      <c r="AXI339" s="263"/>
      <c r="AXJ339" s="263"/>
      <c r="AXK339" s="263"/>
      <c r="AXL339" s="263"/>
      <c r="AXM339" s="263"/>
      <c r="AXN339" s="263"/>
      <c r="AXO339" s="263"/>
      <c r="AXP339" s="263"/>
      <c r="AXQ339" s="263"/>
      <c r="AXR339" s="263"/>
      <c r="AXS339" s="263"/>
      <c r="AXT339" s="263"/>
      <c r="AXU339" s="263"/>
      <c r="AXV339" s="263"/>
      <c r="AXW339" s="263"/>
      <c r="AXX339" s="263"/>
      <c r="AXY339" s="263"/>
      <c r="AXZ339" s="263"/>
      <c r="AYA339" s="263"/>
      <c r="AYB339" s="263"/>
      <c r="AYC339" s="263"/>
      <c r="AYD339" s="263"/>
      <c r="AYE339" s="263"/>
      <c r="AYF339" s="263"/>
      <c r="AYG339" s="263"/>
      <c r="AYH339" s="263"/>
      <c r="AYI339" s="263"/>
      <c r="AYJ339" s="263"/>
      <c r="AYK339" s="263"/>
      <c r="AYL339" s="263"/>
      <c r="AYM339" s="263"/>
      <c r="AYN339" s="263"/>
      <c r="AYO339" s="263"/>
      <c r="AYP339" s="263"/>
      <c r="AYQ339" s="263"/>
      <c r="AYR339" s="263"/>
      <c r="AYS339" s="263"/>
      <c r="AYT339" s="263"/>
      <c r="AYU339" s="263"/>
      <c r="AYV339" s="263"/>
      <c r="AYW339" s="263"/>
      <c r="AYX339" s="263"/>
      <c r="AYY339" s="263"/>
      <c r="AYZ339" s="263"/>
      <c r="AZA339" s="263"/>
      <c r="AZB339" s="263"/>
      <c r="AZC339" s="263"/>
      <c r="AZD339" s="263"/>
      <c r="AZE339" s="263"/>
      <c r="AZF339" s="263"/>
      <c r="AZG339" s="263"/>
      <c r="AZH339" s="263"/>
      <c r="AZI339" s="263"/>
      <c r="AZJ339" s="263"/>
      <c r="AZK339" s="263"/>
      <c r="AZL339" s="263"/>
      <c r="AZM339" s="263"/>
      <c r="AZN339" s="263"/>
      <c r="AZO339" s="263"/>
      <c r="AZP339" s="263"/>
      <c r="AZQ339" s="263"/>
      <c r="AZR339" s="263"/>
      <c r="AZS339" s="263"/>
      <c r="AZT339" s="263"/>
      <c r="AZU339" s="263"/>
      <c r="AZV339" s="263"/>
      <c r="AZW339" s="263"/>
      <c r="AZX339" s="263"/>
      <c r="AZY339" s="263"/>
      <c r="AZZ339" s="263"/>
      <c r="BAA339" s="263"/>
      <c r="BAB339" s="263"/>
      <c r="BAC339" s="263"/>
      <c r="BAD339" s="263"/>
      <c r="BAE339" s="263"/>
      <c r="BAF339" s="263"/>
      <c r="BAG339" s="263"/>
      <c r="BAH339" s="263"/>
      <c r="BAI339" s="263"/>
      <c r="BAJ339" s="263"/>
      <c r="BAK339" s="263"/>
      <c r="BAL339" s="263"/>
      <c r="BAM339" s="263"/>
      <c r="BAN339" s="263"/>
      <c r="BAO339" s="263"/>
      <c r="BAP339" s="263"/>
      <c r="BAQ339" s="263"/>
      <c r="BAR339" s="263"/>
      <c r="BAS339" s="263"/>
      <c r="BAT339" s="263"/>
      <c r="BAU339" s="263"/>
      <c r="BAV339" s="263"/>
      <c r="BAW339" s="263"/>
      <c r="BAX339" s="263"/>
      <c r="BAY339" s="263"/>
      <c r="BAZ339" s="263"/>
      <c r="BBA339" s="263"/>
      <c r="BBB339" s="263"/>
      <c r="BBC339" s="263"/>
      <c r="BBD339" s="263"/>
      <c r="BBE339" s="263"/>
      <c r="BBF339" s="263"/>
      <c r="BBG339" s="263"/>
      <c r="BBH339" s="263"/>
      <c r="BBI339" s="263"/>
      <c r="BBJ339" s="263"/>
      <c r="BBK339" s="263"/>
      <c r="BBL339" s="263"/>
      <c r="BBM339" s="263"/>
      <c r="BBN339" s="263"/>
      <c r="BBO339" s="263"/>
      <c r="BBP339" s="263"/>
      <c r="BBQ339" s="263"/>
      <c r="BBR339" s="263"/>
      <c r="BBS339" s="263"/>
      <c r="BBT339" s="263"/>
      <c r="BBU339" s="263"/>
      <c r="BBV339" s="263"/>
      <c r="BBW339" s="263"/>
      <c r="BBX339" s="263"/>
      <c r="BBY339" s="263"/>
      <c r="BBZ339" s="263"/>
      <c r="BCA339" s="263"/>
      <c r="BCB339" s="263"/>
      <c r="BCC339" s="263"/>
      <c r="BCD339" s="263"/>
      <c r="BCE339" s="263"/>
      <c r="BCF339" s="263"/>
      <c r="BCG339" s="263"/>
      <c r="BCH339" s="263"/>
      <c r="BCI339" s="263"/>
      <c r="BCJ339" s="263"/>
      <c r="BCK339" s="263"/>
      <c r="BCL339" s="263"/>
      <c r="BCM339" s="263"/>
      <c r="BCN339" s="263"/>
      <c r="BCO339" s="263"/>
      <c r="BCP339" s="263"/>
      <c r="BCQ339" s="263"/>
      <c r="BCR339" s="263"/>
      <c r="BCS339" s="263"/>
      <c r="BCT339" s="263"/>
      <c r="BCU339" s="263"/>
      <c r="BCV339" s="263"/>
      <c r="BCW339" s="263"/>
      <c r="BCX339" s="263"/>
      <c r="BCY339" s="263"/>
      <c r="BCZ339" s="263"/>
      <c r="BDA339" s="263"/>
      <c r="BDB339" s="263"/>
      <c r="BDC339" s="263"/>
      <c r="BDD339" s="263"/>
      <c r="BDE339" s="263"/>
      <c r="BDF339" s="263"/>
      <c r="BDG339" s="263"/>
      <c r="BDH339" s="263"/>
      <c r="BDI339" s="263"/>
      <c r="BDJ339" s="263"/>
      <c r="BDK339" s="263"/>
      <c r="BDL339" s="263"/>
      <c r="BDM339" s="263"/>
      <c r="BDN339" s="263"/>
      <c r="BDO339" s="263"/>
      <c r="BDP339" s="263"/>
      <c r="BDQ339" s="263"/>
      <c r="BDR339" s="263"/>
      <c r="BDS339" s="263"/>
      <c r="BDT339" s="263"/>
      <c r="BDU339" s="263"/>
      <c r="BDV339" s="263"/>
      <c r="BDW339" s="263"/>
      <c r="BDX339" s="263"/>
      <c r="BDY339" s="263"/>
      <c r="BDZ339" s="263"/>
      <c r="BEA339" s="263"/>
      <c r="BEB339" s="263"/>
      <c r="BEC339" s="263"/>
      <c r="BED339" s="263"/>
      <c r="BEE339" s="263"/>
      <c r="BEF339" s="263"/>
      <c r="BEG339" s="263"/>
      <c r="BEH339" s="263"/>
      <c r="BEI339" s="263"/>
      <c r="BEJ339" s="263"/>
      <c r="BEK339" s="263"/>
      <c r="BEL339" s="263"/>
      <c r="BEM339" s="263"/>
      <c r="BEN339" s="263"/>
      <c r="BEO339" s="263"/>
      <c r="BEP339" s="263"/>
      <c r="BEQ339" s="263"/>
      <c r="BER339" s="263"/>
      <c r="BES339" s="263"/>
      <c r="BET339" s="263"/>
      <c r="BEU339" s="263"/>
      <c r="BEV339" s="263"/>
      <c r="BEW339" s="263"/>
      <c r="BEX339" s="263"/>
      <c r="BEY339" s="263"/>
      <c r="BEZ339" s="263"/>
      <c r="BFA339" s="263"/>
      <c r="BFB339" s="263"/>
      <c r="BFC339" s="263"/>
      <c r="BFD339" s="263"/>
      <c r="BFE339" s="263"/>
      <c r="BFF339" s="263"/>
      <c r="BFG339" s="263"/>
      <c r="BFH339" s="263"/>
      <c r="BFI339" s="263"/>
      <c r="BFJ339" s="263"/>
      <c r="BFK339" s="263"/>
      <c r="BFL339" s="263"/>
      <c r="BFM339" s="263"/>
      <c r="BFN339" s="263"/>
      <c r="BFO339" s="263"/>
      <c r="BFP339" s="263"/>
      <c r="BFQ339" s="263"/>
      <c r="BFR339" s="263"/>
      <c r="BFS339" s="263"/>
      <c r="BFT339" s="263"/>
      <c r="BFU339" s="263"/>
      <c r="BFV339" s="263"/>
      <c r="BFW339" s="263"/>
      <c r="BFX339" s="263"/>
      <c r="BFY339" s="263"/>
      <c r="BFZ339" s="263"/>
      <c r="BGA339" s="263"/>
      <c r="BGB339" s="263"/>
      <c r="BGC339" s="263"/>
      <c r="BGD339" s="263"/>
      <c r="BGE339" s="263"/>
      <c r="BGF339" s="263"/>
      <c r="BGG339" s="263"/>
      <c r="BGH339" s="263"/>
      <c r="BGI339" s="263"/>
      <c r="BGJ339" s="263"/>
      <c r="BGK339" s="263"/>
      <c r="BGL339" s="263"/>
      <c r="BGM339" s="263"/>
      <c r="BGN339" s="263"/>
      <c r="BGO339" s="263"/>
      <c r="BGP339" s="263"/>
      <c r="BGQ339" s="263"/>
      <c r="BGR339" s="263"/>
      <c r="BGS339" s="263"/>
      <c r="BGT339" s="263"/>
      <c r="BGU339" s="263"/>
      <c r="BGV339" s="263"/>
      <c r="BGW339" s="263"/>
      <c r="BGX339" s="263"/>
      <c r="BGY339" s="263"/>
      <c r="BGZ339" s="263"/>
      <c r="BHA339" s="263"/>
      <c r="BHB339" s="263"/>
      <c r="BHC339" s="263"/>
      <c r="BHD339" s="263"/>
      <c r="BHE339" s="263"/>
      <c r="BHF339" s="263"/>
      <c r="BHG339" s="263"/>
      <c r="BHH339" s="263"/>
      <c r="BHI339" s="263"/>
      <c r="BHJ339" s="263"/>
      <c r="BHK339" s="263"/>
      <c r="BHL339" s="263"/>
      <c r="BHM339" s="263"/>
      <c r="BHN339" s="263"/>
      <c r="BHO339" s="263"/>
      <c r="BHP339" s="263"/>
      <c r="BHQ339" s="263"/>
      <c r="BHR339" s="263"/>
      <c r="BHS339" s="263"/>
      <c r="BHT339" s="263"/>
      <c r="BHU339" s="263"/>
      <c r="BHV339" s="263"/>
      <c r="BHW339" s="263"/>
      <c r="BHX339" s="263"/>
      <c r="BHY339" s="263"/>
      <c r="BHZ339" s="263"/>
      <c r="BIA339" s="263"/>
      <c r="BIB339" s="263"/>
      <c r="BIC339" s="263"/>
      <c r="BID339" s="263"/>
      <c r="BIE339" s="263"/>
      <c r="BIF339" s="263"/>
      <c r="BIG339" s="263"/>
      <c r="BIH339" s="263"/>
      <c r="BII339" s="263"/>
      <c r="BIJ339" s="263"/>
      <c r="BIK339" s="263"/>
      <c r="BIL339" s="263"/>
      <c r="BIM339" s="263"/>
      <c r="BIN339" s="263"/>
      <c r="BIO339" s="263"/>
      <c r="BIP339" s="263"/>
      <c r="BIQ339" s="263"/>
      <c r="BIR339" s="263"/>
      <c r="BIS339" s="263"/>
      <c r="BIT339" s="263"/>
      <c r="BIU339" s="263"/>
      <c r="BIV339" s="263"/>
      <c r="BIW339" s="263"/>
      <c r="BIX339" s="263"/>
      <c r="BIY339" s="263"/>
      <c r="BIZ339" s="263"/>
      <c r="BJA339" s="263"/>
      <c r="BJB339" s="263"/>
      <c r="BJC339" s="263"/>
      <c r="BJD339" s="263"/>
      <c r="BJE339" s="263"/>
      <c r="BJF339" s="263"/>
      <c r="BJG339" s="263"/>
      <c r="BJH339" s="263"/>
      <c r="BJI339" s="263"/>
      <c r="BJJ339" s="263"/>
      <c r="BJK339" s="263"/>
      <c r="BJL339" s="263"/>
      <c r="BJM339" s="263"/>
      <c r="BJN339" s="263"/>
      <c r="BJO339" s="263"/>
      <c r="BJP339" s="263"/>
      <c r="BJQ339" s="263"/>
      <c r="BJR339" s="263"/>
      <c r="BJS339" s="263"/>
      <c r="BJT339" s="263"/>
      <c r="BJU339" s="263"/>
      <c r="BJV339" s="263"/>
      <c r="BJW339" s="263"/>
      <c r="BJX339" s="263"/>
      <c r="BJY339" s="263"/>
      <c r="BJZ339" s="263"/>
      <c r="BKA339" s="263"/>
      <c r="BKB339" s="263"/>
      <c r="BKC339" s="263"/>
      <c r="BKD339" s="263"/>
      <c r="BKE339" s="263"/>
      <c r="BKF339" s="263"/>
      <c r="BKG339" s="263"/>
      <c r="BKH339" s="263"/>
      <c r="BKI339" s="263"/>
      <c r="BKJ339" s="263"/>
      <c r="BKK339" s="263"/>
      <c r="BKL339" s="263"/>
      <c r="BKM339" s="263"/>
      <c r="BKN339" s="263"/>
      <c r="BKO339" s="263"/>
      <c r="BKP339" s="263"/>
      <c r="BKQ339" s="263"/>
      <c r="BKR339" s="263"/>
      <c r="BKS339" s="263"/>
      <c r="BKT339" s="263"/>
      <c r="BKU339" s="263"/>
      <c r="BKV339" s="263"/>
      <c r="BKW339" s="263"/>
      <c r="BKX339" s="263"/>
      <c r="BKY339" s="263"/>
      <c r="BKZ339" s="263"/>
      <c r="BLA339" s="263"/>
      <c r="BLB339" s="263"/>
      <c r="BLC339" s="263"/>
      <c r="BLD339" s="263"/>
      <c r="BLE339" s="263"/>
      <c r="BLF339" s="263"/>
      <c r="BLG339" s="263"/>
      <c r="BLH339" s="263"/>
      <c r="BLI339" s="263"/>
      <c r="BLJ339" s="263"/>
      <c r="BLK339" s="263"/>
      <c r="BLL339" s="263"/>
      <c r="BLM339" s="263"/>
      <c r="BLN339" s="263"/>
      <c r="BLO339" s="263"/>
      <c r="BLP339" s="263"/>
      <c r="BLQ339" s="263"/>
      <c r="BLR339" s="263"/>
      <c r="BLS339" s="263"/>
      <c r="BLT339" s="263"/>
      <c r="BLU339" s="263"/>
      <c r="BLV339" s="263"/>
      <c r="BLW339" s="263"/>
      <c r="BLX339" s="263"/>
      <c r="BLY339" s="263"/>
      <c r="BLZ339" s="263"/>
      <c r="BMA339" s="263"/>
      <c r="BMB339" s="263"/>
      <c r="BMC339" s="263"/>
      <c r="BMD339" s="263"/>
      <c r="BME339" s="263"/>
      <c r="BMF339" s="263"/>
      <c r="BMG339" s="263"/>
      <c r="BMH339" s="263"/>
      <c r="BMI339" s="263"/>
      <c r="BMJ339" s="263"/>
      <c r="BMK339" s="263"/>
      <c r="BML339" s="263"/>
      <c r="BMM339" s="263"/>
      <c r="BMN339" s="263"/>
      <c r="BMO339" s="263"/>
      <c r="BMP339" s="263"/>
      <c r="BMQ339" s="263"/>
      <c r="BMR339" s="263"/>
      <c r="BMS339" s="263"/>
      <c r="BMT339" s="263"/>
      <c r="BMU339" s="263"/>
      <c r="BMV339" s="263"/>
      <c r="BMW339" s="263"/>
      <c r="BMX339" s="263"/>
      <c r="BMY339" s="263"/>
      <c r="BMZ339" s="263"/>
      <c r="BNA339" s="263"/>
      <c r="BNB339" s="263"/>
      <c r="BNC339" s="263"/>
      <c r="BND339" s="263"/>
      <c r="BNE339" s="263"/>
      <c r="BNF339" s="263"/>
      <c r="BNG339" s="263"/>
      <c r="BNH339" s="263"/>
      <c r="BNI339" s="263"/>
      <c r="BNJ339" s="263"/>
      <c r="BNK339" s="263"/>
      <c r="BNL339" s="263"/>
      <c r="BNM339" s="263"/>
      <c r="BNN339" s="263"/>
      <c r="BNO339" s="263"/>
      <c r="BNP339" s="263"/>
      <c r="BNQ339" s="263"/>
      <c r="BNR339" s="263"/>
      <c r="BNS339" s="263"/>
      <c r="BNT339" s="263"/>
      <c r="BNU339" s="263"/>
      <c r="BNV339" s="263"/>
      <c r="BNW339" s="263"/>
      <c r="BNX339" s="263"/>
      <c r="BNY339" s="263"/>
      <c r="BNZ339" s="263"/>
      <c r="BOA339" s="263"/>
      <c r="BOB339" s="263"/>
      <c r="BOC339" s="263"/>
      <c r="BOD339" s="263"/>
      <c r="BOE339" s="263"/>
      <c r="BOF339" s="263"/>
      <c r="BOG339" s="263"/>
      <c r="BOH339" s="263"/>
      <c r="BOI339" s="263"/>
      <c r="BOJ339" s="263"/>
      <c r="BOK339" s="263"/>
      <c r="BOL339" s="263"/>
      <c r="BOM339" s="263"/>
      <c r="BON339" s="263"/>
      <c r="BOO339" s="263"/>
      <c r="BOP339" s="263"/>
      <c r="BOQ339" s="263"/>
      <c r="BOR339" s="263"/>
      <c r="BOS339" s="263"/>
      <c r="BOT339" s="263"/>
      <c r="BOU339" s="263"/>
      <c r="BOV339" s="263"/>
      <c r="BOW339" s="263"/>
      <c r="BOX339" s="263"/>
      <c r="BOY339" s="263"/>
      <c r="BOZ339" s="263"/>
      <c r="BPA339" s="263"/>
      <c r="BPB339" s="263"/>
      <c r="BPC339" s="263"/>
      <c r="BPD339" s="263"/>
      <c r="BPE339" s="263"/>
      <c r="BPF339" s="263"/>
      <c r="BPG339" s="263"/>
      <c r="BPH339" s="263"/>
      <c r="BPI339" s="263"/>
      <c r="BPJ339" s="263"/>
      <c r="BPK339" s="263"/>
      <c r="BPL339" s="263"/>
      <c r="BPM339" s="263"/>
      <c r="BPN339" s="263"/>
      <c r="BPO339" s="263"/>
      <c r="BPP339" s="263"/>
      <c r="BPQ339" s="263"/>
      <c r="BPR339" s="263"/>
      <c r="BPS339" s="263"/>
      <c r="BPT339" s="263"/>
      <c r="BPU339" s="263"/>
      <c r="BPV339" s="263"/>
      <c r="BPW339" s="263"/>
      <c r="BPX339" s="263"/>
      <c r="BPY339" s="263"/>
      <c r="BPZ339" s="263"/>
      <c r="BQA339" s="263"/>
      <c r="BQB339" s="263"/>
      <c r="BQC339" s="263"/>
      <c r="BQD339" s="263"/>
      <c r="BQE339" s="263"/>
      <c r="BQF339" s="263"/>
      <c r="BQG339" s="263"/>
      <c r="BQH339" s="263"/>
      <c r="BQI339" s="263"/>
      <c r="BQJ339" s="263"/>
      <c r="BQK339" s="263"/>
      <c r="BQL339" s="263"/>
      <c r="BQM339" s="263"/>
      <c r="BQN339" s="263"/>
      <c r="BQO339" s="263"/>
      <c r="BQP339" s="263"/>
      <c r="BQQ339" s="263"/>
      <c r="BQR339" s="263"/>
      <c r="BQS339" s="263"/>
      <c r="BQT339" s="263"/>
      <c r="BQU339" s="263"/>
      <c r="BQV339" s="263"/>
      <c r="BQW339" s="263"/>
      <c r="BQX339" s="263"/>
      <c r="BQY339" s="263"/>
      <c r="BQZ339" s="263"/>
      <c r="BRA339" s="263"/>
      <c r="BRB339" s="263"/>
      <c r="BRC339" s="263"/>
      <c r="BRD339" s="263"/>
      <c r="BRE339" s="263"/>
      <c r="BRF339" s="263"/>
      <c r="BRG339" s="263"/>
      <c r="BRH339" s="263"/>
      <c r="BRI339" s="263"/>
      <c r="BRJ339" s="263"/>
      <c r="BRK339" s="263"/>
      <c r="BRL339" s="263"/>
      <c r="BRM339" s="263"/>
      <c r="BRN339" s="263"/>
      <c r="BRO339" s="263"/>
      <c r="BRP339" s="263"/>
      <c r="BRQ339" s="263"/>
      <c r="BRR339" s="263"/>
      <c r="BRS339" s="263"/>
      <c r="BRT339" s="263"/>
      <c r="BRU339" s="263"/>
      <c r="BRV339" s="263"/>
      <c r="BRW339" s="263"/>
      <c r="BRX339" s="263"/>
      <c r="BRY339" s="263"/>
      <c r="BRZ339" s="263"/>
      <c r="BSA339" s="263"/>
      <c r="BSB339" s="263"/>
      <c r="BSC339" s="263"/>
      <c r="BSD339" s="263"/>
      <c r="BSE339" s="263"/>
      <c r="BSF339" s="263"/>
      <c r="BSG339" s="263"/>
      <c r="BSH339" s="263"/>
      <c r="BSI339" s="263"/>
      <c r="BSJ339" s="263"/>
      <c r="BSK339" s="263"/>
      <c r="BSL339" s="263"/>
      <c r="BSM339" s="263"/>
      <c r="BSN339" s="263"/>
      <c r="BSO339" s="263"/>
      <c r="BSP339" s="263"/>
      <c r="BSQ339" s="263"/>
      <c r="BSR339" s="263"/>
      <c r="BSS339" s="263"/>
      <c r="BST339" s="263"/>
      <c r="BSU339" s="263"/>
      <c r="BSV339" s="263"/>
      <c r="BSW339" s="263"/>
      <c r="BSX339" s="263"/>
      <c r="BSY339" s="263"/>
      <c r="BSZ339" s="263"/>
      <c r="BTA339" s="263"/>
      <c r="BTB339" s="263"/>
      <c r="BTC339" s="263"/>
      <c r="BTD339" s="263"/>
      <c r="BTE339" s="263"/>
      <c r="BTF339" s="263"/>
      <c r="BTG339" s="263"/>
      <c r="BTH339" s="263"/>
      <c r="BTI339" s="263"/>
      <c r="BTJ339" s="263"/>
      <c r="BTK339" s="263"/>
      <c r="BTL339" s="263"/>
      <c r="BTM339" s="263"/>
      <c r="BTN339" s="263"/>
      <c r="BTO339" s="263"/>
      <c r="BTP339" s="263"/>
      <c r="BTQ339" s="263"/>
      <c r="BTR339" s="263"/>
      <c r="BTS339" s="263"/>
      <c r="BTT339" s="263"/>
      <c r="BTU339" s="263"/>
      <c r="BTV339" s="263"/>
      <c r="BTW339" s="263"/>
      <c r="BTX339" s="263"/>
      <c r="BTY339" s="263"/>
      <c r="BTZ339" s="263"/>
      <c r="BUA339" s="263"/>
      <c r="BUB339" s="263"/>
      <c r="BUC339" s="263"/>
      <c r="BUD339" s="263"/>
      <c r="BUE339" s="263"/>
      <c r="BUF339" s="263"/>
      <c r="BUG339" s="263"/>
      <c r="BUH339" s="263"/>
      <c r="BUI339" s="263"/>
      <c r="BUJ339" s="263"/>
      <c r="BUK339" s="263"/>
      <c r="BUL339" s="263"/>
      <c r="BUM339" s="263"/>
      <c r="BUN339" s="263"/>
      <c r="BUO339" s="263"/>
      <c r="BUP339" s="263"/>
      <c r="BUQ339" s="263"/>
      <c r="BUR339" s="263"/>
      <c r="BUS339" s="263"/>
      <c r="BUT339" s="263"/>
      <c r="BUU339" s="263"/>
      <c r="BUV339" s="263"/>
      <c r="BUW339" s="263"/>
      <c r="BUX339" s="263"/>
      <c r="BUY339" s="263"/>
      <c r="BUZ339" s="263"/>
      <c r="BVA339" s="263"/>
      <c r="BVB339" s="263"/>
      <c r="BVC339" s="263"/>
      <c r="BVD339" s="263"/>
      <c r="BVE339" s="263"/>
      <c r="BVF339" s="263"/>
      <c r="BVG339" s="263"/>
      <c r="BVH339" s="263"/>
      <c r="BVI339" s="263"/>
      <c r="BVJ339" s="263"/>
      <c r="BVK339" s="263"/>
      <c r="BVL339" s="263"/>
      <c r="BVM339" s="263"/>
      <c r="BVN339" s="263"/>
      <c r="BVO339" s="263"/>
      <c r="BVP339" s="263"/>
      <c r="BVQ339" s="263"/>
      <c r="BVR339" s="263"/>
      <c r="BVS339" s="263"/>
      <c r="BVT339" s="263"/>
      <c r="BVU339" s="263"/>
      <c r="BVV339" s="263"/>
      <c r="BVW339" s="263"/>
      <c r="BVX339" s="263"/>
      <c r="BVY339" s="263"/>
      <c r="BVZ339" s="263"/>
      <c r="BWA339" s="263"/>
      <c r="BWB339" s="263"/>
      <c r="BWC339" s="263"/>
      <c r="BWD339" s="263"/>
      <c r="BWE339" s="263"/>
      <c r="BWF339" s="263"/>
      <c r="BWG339" s="263"/>
      <c r="BWH339" s="263"/>
      <c r="BWI339" s="263"/>
      <c r="BWJ339" s="263"/>
      <c r="BWK339" s="263"/>
      <c r="BWL339" s="263"/>
      <c r="BWM339" s="263"/>
      <c r="BWN339" s="263"/>
      <c r="BWO339" s="263"/>
      <c r="BWP339" s="263"/>
      <c r="BWQ339" s="263"/>
      <c r="BWR339" s="263"/>
      <c r="BWS339" s="263"/>
      <c r="BWT339" s="263"/>
      <c r="BWU339" s="263"/>
      <c r="BWV339" s="263"/>
      <c r="BWW339" s="263"/>
      <c r="BWX339" s="263"/>
      <c r="BWY339" s="263"/>
      <c r="BWZ339" s="263"/>
      <c r="BXA339" s="263"/>
      <c r="BXB339" s="263"/>
      <c r="BXC339" s="263"/>
      <c r="BXD339" s="263"/>
      <c r="BXE339" s="263"/>
      <c r="BXF339" s="263"/>
      <c r="BXG339" s="263"/>
      <c r="BXH339" s="263"/>
      <c r="BXI339" s="263"/>
      <c r="BXJ339" s="263"/>
      <c r="BXK339" s="263"/>
      <c r="BXL339" s="263"/>
      <c r="BXM339" s="263"/>
      <c r="BXN339" s="263"/>
      <c r="BXO339" s="263"/>
      <c r="BXP339" s="263"/>
      <c r="BXQ339" s="263"/>
      <c r="BXR339" s="263"/>
      <c r="BXS339" s="263"/>
      <c r="BXT339" s="263"/>
      <c r="BXU339" s="263"/>
      <c r="BXV339" s="263"/>
      <c r="BXW339" s="263"/>
      <c r="BXX339" s="263"/>
      <c r="BXY339" s="263"/>
      <c r="BXZ339" s="263"/>
      <c r="BYA339" s="263"/>
      <c r="BYB339" s="263"/>
      <c r="BYC339" s="263"/>
      <c r="BYD339" s="263"/>
      <c r="BYE339" s="263"/>
      <c r="BYF339" s="263"/>
      <c r="BYG339" s="263"/>
      <c r="BYH339" s="263"/>
      <c r="BYI339" s="263"/>
      <c r="BYJ339" s="263"/>
      <c r="BYK339" s="263"/>
      <c r="BYL339" s="263"/>
      <c r="BYM339" s="263"/>
      <c r="BYN339" s="263"/>
      <c r="BYO339" s="263"/>
      <c r="BYP339" s="263"/>
      <c r="BYQ339" s="263"/>
      <c r="BYR339" s="263"/>
      <c r="BYS339" s="263"/>
      <c r="BYT339" s="263"/>
      <c r="BYU339" s="263"/>
      <c r="BYV339" s="263"/>
      <c r="BYW339" s="263"/>
      <c r="BYX339" s="263"/>
      <c r="BYY339" s="263"/>
      <c r="BYZ339" s="263"/>
      <c r="BZA339" s="263"/>
      <c r="BZB339" s="263"/>
      <c r="BZC339" s="263"/>
      <c r="BZD339" s="263"/>
      <c r="BZE339" s="263"/>
      <c r="BZF339" s="263"/>
      <c r="BZG339" s="263"/>
      <c r="BZH339" s="263"/>
      <c r="BZI339" s="263"/>
      <c r="BZJ339" s="263"/>
      <c r="BZK339" s="263"/>
      <c r="BZL339" s="263"/>
      <c r="BZM339" s="263"/>
      <c r="BZN339" s="263"/>
      <c r="BZO339" s="263"/>
      <c r="BZP339" s="263"/>
      <c r="BZQ339" s="263"/>
      <c r="BZR339" s="263"/>
      <c r="BZS339" s="263"/>
      <c r="BZT339" s="263"/>
      <c r="BZU339" s="263"/>
      <c r="BZV339" s="263"/>
      <c r="BZW339" s="263"/>
      <c r="BZX339" s="263"/>
      <c r="BZY339" s="263"/>
      <c r="BZZ339" s="263"/>
      <c r="CAA339" s="263"/>
      <c r="CAB339" s="263"/>
      <c r="CAC339" s="263"/>
      <c r="CAD339" s="263"/>
      <c r="CAE339" s="263"/>
      <c r="CAF339" s="263"/>
      <c r="CAG339" s="263"/>
      <c r="CAH339" s="263"/>
      <c r="CAI339" s="263"/>
      <c r="CAJ339" s="263"/>
      <c r="CAK339" s="263"/>
      <c r="CAL339" s="263"/>
      <c r="CAM339" s="263"/>
      <c r="CAN339" s="263"/>
      <c r="CAO339" s="263"/>
      <c r="CAP339" s="263"/>
      <c r="CAQ339" s="263"/>
      <c r="CAR339" s="263"/>
      <c r="CAS339" s="263"/>
      <c r="CAT339" s="263"/>
      <c r="CAU339" s="263"/>
      <c r="CAV339" s="263"/>
      <c r="CAW339" s="263"/>
      <c r="CAX339" s="263"/>
      <c r="CAY339" s="263"/>
      <c r="CAZ339" s="263"/>
      <c r="CBA339" s="263"/>
      <c r="CBB339" s="263"/>
      <c r="CBC339" s="263"/>
      <c r="CBD339" s="263"/>
      <c r="CBE339" s="263"/>
      <c r="CBF339" s="263"/>
      <c r="CBG339" s="263"/>
      <c r="CBH339" s="263"/>
      <c r="CBI339" s="263"/>
      <c r="CBJ339" s="263"/>
      <c r="CBK339" s="263"/>
      <c r="CBL339" s="263"/>
      <c r="CBM339" s="263"/>
      <c r="CBN339" s="263"/>
      <c r="CBO339" s="263"/>
      <c r="CBP339" s="263"/>
      <c r="CBQ339" s="263"/>
      <c r="CBR339" s="263"/>
      <c r="CBS339" s="263"/>
      <c r="CBT339" s="263"/>
      <c r="CBU339" s="263"/>
      <c r="CBV339" s="263"/>
      <c r="CBW339" s="263"/>
      <c r="CBX339" s="263"/>
      <c r="CBY339" s="263"/>
      <c r="CBZ339" s="263"/>
      <c r="CCA339" s="263"/>
      <c r="CCB339" s="263"/>
      <c r="CCC339" s="263"/>
      <c r="CCD339" s="263"/>
      <c r="CCE339" s="263"/>
      <c r="CCF339" s="263"/>
      <c r="CCG339" s="263"/>
      <c r="CCH339" s="263"/>
      <c r="CCI339" s="263"/>
      <c r="CCJ339" s="263"/>
      <c r="CCK339" s="263"/>
      <c r="CCL339" s="263"/>
      <c r="CCM339" s="263"/>
      <c r="CCN339" s="263"/>
      <c r="CCO339" s="263"/>
      <c r="CCP339" s="263"/>
      <c r="CCQ339" s="263"/>
      <c r="CCR339" s="263"/>
      <c r="CCS339" s="263"/>
      <c r="CCT339" s="263"/>
      <c r="CCU339" s="263"/>
      <c r="CCV339" s="263"/>
      <c r="CCW339" s="263"/>
      <c r="CCX339" s="263"/>
      <c r="CCY339" s="263"/>
      <c r="CCZ339" s="263"/>
      <c r="CDA339" s="263"/>
      <c r="CDB339" s="263"/>
      <c r="CDC339" s="263"/>
      <c r="CDD339" s="263"/>
      <c r="CDE339" s="263"/>
      <c r="CDF339" s="263"/>
      <c r="CDG339" s="263"/>
      <c r="CDH339" s="263"/>
      <c r="CDI339" s="263"/>
      <c r="CDJ339" s="263"/>
      <c r="CDK339" s="263"/>
      <c r="CDL339" s="263"/>
      <c r="CDM339" s="263"/>
      <c r="CDN339" s="263"/>
      <c r="CDO339" s="263"/>
      <c r="CDP339" s="263"/>
      <c r="CDQ339" s="263"/>
      <c r="CDR339" s="263"/>
      <c r="CDS339" s="263"/>
      <c r="CDT339" s="263"/>
      <c r="CDU339" s="263"/>
      <c r="CDV339" s="263"/>
      <c r="CDW339" s="263"/>
      <c r="CDX339" s="263"/>
      <c r="CDY339" s="263"/>
      <c r="CDZ339" s="263"/>
      <c r="CEA339" s="263"/>
      <c r="CEB339" s="263"/>
      <c r="CEC339" s="263"/>
      <c r="CED339" s="263"/>
      <c r="CEE339" s="263"/>
      <c r="CEF339" s="263"/>
      <c r="CEG339" s="263"/>
      <c r="CEH339" s="263"/>
      <c r="CEI339" s="263"/>
      <c r="CEJ339" s="263"/>
      <c r="CEK339" s="263"/>
      <c r="CEL339" s="263"/>
      <c r="CEM339" s="263"/>
      <c r="CEN339" s="263"/>
      <c r="CEO339" s="263"/>
      <c r="CEP339" s="263"/>
      <c r="CEQ339" s="263"/>
      <c r="CER339" s="263"/>
      <c r="CES339" s="263"/>
      <c r="CET339" s="263"/>
      <c r="CEU339" s="263"/>
      <c r="CEV339" s="263"/>
      <c r="CEW339" s="263"/>
      <c r="CEX339" s="263"/>
      <c r="CEY339" s="263"/>
      <c r="CEZ339" s="263"/>
      <c r="CFA339" s="263"/>
      <c r="CFB339" s="263"/>
      <c r="CFC339" s="263"/>
      <c r="CFD339" s="263"/>
      <c r="CFE339" s="263"/>
      <c r="CFF339" s="263"/>
      <c r="CFG339" s="263"/>
      <c r="CFH339" s="263"/>
      <c r="CFI339" s="263"/>
      <c r="CFJ339" s="263"/>
      <c r="CFK339" s="263"/>
      <c r="CFL339" s="263"/>
      <c r="CFM339" s="263"/>
      <c r="CFN339" s="263"/>
      <c r="CFO339" s="263"/>
      <c r="CFP339" s="263"/>
      <c r="CFQ339" s="263"/>
      <c r="CFR339" s="263"/>
      <c r="CFS339" s="263"/>
      <c r="CFT339" s="263"/>
      <c r="CFU339" s="263"/>
      <c r="CFV339" s="263"/>
      <c r="CFW339" s="263"/>
      <c r="CFX339" s="263"/>
      <c r="CFY339" s="263"/>
      <c r="CFZ339" s="263"/>
      <c r="CGA339" s="263"/>
      <c r="CGB339" s="263"/>
      <c r="CGC339" s="263"/>
      <c r="CGD339" s="263"/>
      <c r="CGE339" s="263"/>
      <c r="CGF339" s="263"/>
      <c r="CGG339" s="263"/>
      <c r="CGH339" s="263"/>
      <c r="CGI339" s="263"/>
      <c r="CGJ339" s="263"/>
      <c r="CGK339" s="263"/>
      <c r="CGL339" s="263"/>
      <c r="CGM339" s="263"/>
      <c r="CGN339" s="263"/>
      <c r="CGO339" s="263"/>
      <c r="CGP339" s="263"/>
      <c r="CGQ339" s="263"/>
      <c r="CGR339" s="263"/>
      <c r="CGS339" s="263"/>
      <c r="CGT339" s="263"/>
      <c r="CGU339" s="263"/>
      <c r="CGV339" s="263"/>
      <c r="CGW339" s="263"/>
      <c r="CGX339" s="263"/>
      <c r="CGY339" s="263"/>
      <c r="CGZ339" s="263"/>
      <c r="CHA339" s="263"/>
      <c r="CHB339" s="263"/>
      <c r="CHC339" s="263"/>
      <c r="CHD339" s="263"/>
      <c r="CHE339" s="263"/>
      <c r="CHF339" s="263"/>
      <c r="CHG339" s="263"/>
      <c r="CHH339" s="263"/>
      <c r="CHI339" s="263"/>
      <c r="CHJ339" s="263"/>
      <c r="CHK339" s="263"/>
      <c r="CHL339" s="263"/>
      <c r="CHM339" s="263"/>
      <c r="CHN339" s="263"/>
      <c r="CHO339" s="263"/>
      <c r="CHP339" s="263"/>
      <c r="CHQ339" s="263"/>
      <c r="CHR339" s="263"/>
      <c r="CHS339" s="263"/>
      <c r="CHT339" s="263"/>
      <c r="CHU339" s="263"/>
      <c r="CHV339" s="263"/>
      <c r="CHW339" s="263"/>
      <c r="CHX339" s="263"/>
      <c r="CHY339" s="263"/>
      <c r="CHZ339" s="263"/>
      <c r="CIA339" s="263"/>
      <c r="CIB339" s="263"/>
      <c r="CIC339" s="263"/>
      <c r="CID339" s="263"/>
      <c r="CIE339" s="263"/>
      <c r="CIF339" s="263"/>
      <c r="CIG339" s="263"/>
      <c r="CIH339" s="263"/>
      <c r="CII339" s="263"/>
      <c r="CIJ339" s="263"/>
      <c r="CIK339" s="263"/>
      <c r="CIL339" s="263"/>
      <c r="CIM339" s="263"/>
      <c r="CIN339" s="263"/>
      <c r="CIO339" s="263"/>
      <c r="CIP339" s="263"/>
      <c r="CIQ339" s="263"/>
      <c r="CIR339" s="263"/>
      <c r="CIS339" s="263"/>
      <c r="CIT339" s="263"/>
      <c r="CIU339" s="263"/>
      <c r="CIV339" s="263"/>
      <c r="CIW339" s="263"/>
      <c r="CIX339" s="263"/>
      <c r="CIY339" s="263"/>
      <c r="CIZ339" s="263"/>
      <c r="CJA339" s="263"/>
      <c r="CJB339" s="263"/>
      <c r="CJC339" s="263"/>
      <c r="CJD339" s="263"/>
      <c r="CJE339" s="263"/>
      <c r="CJF339" s="263"/>
      <c r="CJG339" s="263"/>
      <c r="CJH339" s="263"/>
      <c r="CJI339" s="263"/>
      <c r="CJJ339" s="263"/>
      <c r="CJK339" s="263"/>
      <c r="CJL339" s="263"/>
      <c r="CJM339" s="263"/>
      <c r="CJN339" s="263"/>
      <c r="CJO339" s="263"/>
      <c r="CJP339" s="263"/>
      <c r="CJQ339" s="263"/>
      <c r="CJR339" s="263"/>
      <c r="CJS339" s="263"/>
      <c r="CJT339" s="263"/>
      <c r="CJU339" s="263"/>
      <c r="CJV339" s="263"/>
      <c r="CJW339" s="263"/>
      <c r="CJX339" s="263"/>
      <c r="CJY339" s="263"/>
      <c r="CJZ339" s="263"/>
      <c r="CKA339" s="263"/>
      <c r="CKB339" s="263"/>
      <c r="CKC339" s="263"/>
      <c r="CKD339" s="263"/>
      <c r="CKE339" s="263"/>
      <c r="CKF339" s="263"/>
      <c r="CKG339" s="263"/>
      <c r="CKH339" s="263"/>
      <c r="CKI339" s="263"/>
      <c r="CKJ339" s="263"/>
      <c r="CKK339" s="263"/>
      <c r="CKL339" s="263"/>
      <c r="CKM339" s="263"/>
      <c r="CKN339" s="263"/>
      <c r="CKO339" s="263"/>
      <c r="CKP339" s="263"/>
      <c r="CKQ339" s="263"/>
      <c r="CKR339" s="263"/>
      <c r="CKS339" s="263"/>
      <c r="CKT339" s="263"/>
      <c r="CKU339" s="263"/>
      <c r="CKV339" s="263"/>
      <c r="CKW339" s="263"/>
      <c r="CKX339" s="263"/>
      <c r="CKY339" s="263"/>
      <c r="CKZ339" s="263"/>
      <c r="CLA339" s="263"/>
      <c r="CLB339" s="263"/>
      <c r="CLC339" s="263"/>
      <c r="CLD339" s="263"/>
      <c r="CLE339" s="263"/>
      <c r="CLF339" s="263"/>
      <c r="CLG339" s="263"/>
      <c r="CLH339" s="263"/>
      <c r="CLI339" s="263"/>
      <c r="CLJ339" s="263"/>
      <c r="CLK339" s="263"/>
      <c r="CLL339" s="263"/>
      <c r="CLM339" s="263"/>
      <c r="CLN339" s="263"/>
      <c r="CLO339" s="263"/>
      <c r="CLP339" s="263"/>
      <c r="CLQ339" s="263"/>
      <c r="CLR339" s="263"/>
      <c r="CLS339" s="263"/>
      <c r="CLT339" s="263"/>
      <c r="CLU339" s="263"/>
      <c r="CLV339" s="263"/>
      <c r="CLW339" s="263"/>
      <c r="CLX339" s="263"/>
      <c r="CLY339" s="263"/>
      <c r="CLZ339" s="263"/>
      <c r="CMA339" s="263"/>
      <c r="CMB339" s="263"/>
      <c r="CMC339" s="263"/>
      <c r="CMD339" s="263"/>
      <c r="CME339" s="263"/>
      <c r="CMF339" s="263"/>
      <c r="CMG339" s="263"/>
      <c r="CMH339" s="263"/>
      <c r="CMI339" s="263"/>
      <c r="CMJ339" s="263"/>
      <c r="CMK339" s="263"/>
      <c r="CML339" s="263"/>
      <c r="CMM339" s="263"/>
      <c r="CMN339" s="263"/>
      <c r="CMO339" s="263"/>
      <c r="CMP339" s="263"/>
      <c r="CMQ339" s="263"/>
      <c r="CMR339" s="263"/>
      <c r="CMS339" s="263"/>
      <c r="CMT339" s="263"/>
      <c r="CMU339" s="263"/>
      <c r="CMV339" s="263"/>
      <c r="CMW339" s="263"/>
      <c r="CMX339" s="263"/>
      <c r="CMY339" s="263"/>
      <c r="CMZ339" s="263"/>
      <c r="CNA339" s="263"/>
      <c r="CNB339" s="263"/>
      <c r="CNC339" s="263"/>
      <c r="CND339" s="263"/>
      <c r="CNE339" s="263"/>
      <c r="CNF339" s="263"/>
      <c r="CNG339" s="263"/>
      <c r="CNH339" s="263"/>
      <c r="CNI339" s="263"/>
      <c r="CNJ339" s="263"/>
      <c r="CNK339" s="263"/>
      <c r="CNL339" s="263"/>
      <c r="CNM339" s="263"/>
      <c r="CNN339" s="263"/>
      <c r="CNO339" s="263"/>
      <c r="CNP339" s="263"/>
      <c r="CNQ339" s="263"/>
      <c r="CNR339" s="263"/>
      <c r="CNS339" s="263"/>
      <c r="CNT339" s="263"/>
      <c r="CNU339" s="263"/>
      <c r="CNV339" s="263"/>
      <c r="CNW339" s="263"/>
      <c r="CNX339" s="263"/>
      <c r="CNY339" s="263"/>
      <c r="CNZ339" s="263"/>
      <c r="COA339" s="263"/>
      <c r="COB339" s="263"/>
      <c r="COC339" s="263"/>
      <c r="COD339" s="263"/>
      <c r="COE339" s="263"/>
      <c r="COF339" s="263"/>
      <c r="COG339" s="263"/>
      <c r="COH339" s="263"/>
      <c r="COI339" s="263"/>
      <c r="COJ339" s="263"/>
      <c r="COK339" s="263"/>
      <c r="COL339" s="263"/>
      <c r="COM339" s="263"/>
      <c r="CON339" s="263"/>
      <c r="COO339" s="263"/>
      <c r="COP339" s="263"/>
      <c r="COQ339" s="263"/>
      <c r="COR339" s="263"/>
      <c r="COS339" s="263"/>
      <c r="COT339" s="263"/>
      <c r="COU339" s="263"/>
      <c r="COV339" s="263"/>
      <c r="COW339" s="263"/>
      <c r="COX339" s="263"/>
      <c r="COY339" s="263"/>
      <c r="COZ339" s="263"/>
      <c r="CPA339" s="263"/>
      <c r="CPB339" s="263"/>
      <c r="CPC339" s="263"/>
      <c r="CPD339" s="263"/>
      <c r="CPE339" s="263"/>
      <c r="CPF339" s="263"/>
      <c r="CPG339" s="263"/>
      <c r="CPH339" s="263"/>
      <c r="CPI339" s="263"/>
      <c r="CPJ339" s="263"/>
      <c r="CPK339" s="263"/>
      <c r="CPL339" s="263"/>
      <c r="CPM339" s="263"/>
      <c r="CPN339" s="263"/>
      <c r="CPO339" s="263"/>
      <c r="CPP339" s="263"/>
      <c r="CPQ339" s="263"/>
      <c r="CPR339" s="263"/>
      <c r="CPS339" s="263"/>
      <c r="CPT339" s="263"/>
      <c r="CPU339" s="263"/>
      <c r="CPV339" s="263"/>
      <c r="CPW339" s="263"/>
      <c r="CPX339" s="263"/>
      <c r="CPY339" s="263"/>
      <c r="CPZ339" s="263"/>
      <c r="CQA339" s="263"/>
      <c r="CQB339" s="263"/>
      <c r="CQC339" s="263"/>
      <c r="CQD339" s="263"/>
      <c r="CQE339" s="263"/>
      <c r="CQF339" s="263"/>
      <c r="CQG339" s="263"/>
      <c r="CQH339" s="263"/>
      <c r="CQI339" s="263"/>
      <c r="CQJ339" s="263"/>
      <c r="CQK339" s="263"/>
      <c r="CQL339" s="263"/>
      <c r="CQM339" s="263"/>
      <c r="CQN339" s="263"/>
      <c r="CQO339" s="263"/>
      <c r="CQP339" s="263"/>
      <c r="CQQ339" s="263"/>
      <c r="CQR339" s="263"/>
      <c r="CQS339" s="263"/>
      <c r="CQT339" s="263"/>
      <c r="CQU339" s="263"/>
      <c r="CQV339" s="263"/>
      <c r="CQW339" s="263"/>
      <c r="CQX339" s="263"/>
      <c r="CQY339" s="263"/>
      <c r="CQZ339" s="263"/>
      <c r="CRA339" s="263"/>
      <c r="CRB339" s="263"/>
      <c r="CRC339" s="263"/>
      <c r="CRD339" s="263"/>
      <c r="CRE339" s="263"/>
      <c r="CRF339" s="263"/>
      <c r="CRG339" s="263"/>
      <c r="CRH339" s="263"/>
      <c r="CRI339" s="263"/>
      <c r="CRJ339" s="263"/>
      <c r="CRK339" s="263"/>
      <c r="CRL339" s="263"/>
      <c r="CRM339" s="263"/>
      <c r="CRN339" s="263"/>
      <c r="CRO339" s="263"/>
      <c r="CRP339" s="263"/>
      <c r="CRQ339" s="263"/>
      <c r="CRR339" s="263"/>
      <c r="CRS339" s="263"/>
      <c r="CRT339" s="263"/>
      <c r="CRU339" s="263"/>
      <c r="CRV339" s="263"/>
      <c r="CRW339" s="263"/>
      <c r="CRX339" s="263"/>
      <c r="CRY339" s="263"/>
      <c r="CRZ339" s="263"/>
      <c r="CSA339" s="263"/>
      <c r="CSB339" s="263"/>
      <c r="CSC339" s="263"/>
      <c r="CSD339" s="263"/>
      <c r="CSE339" s="263"/>
      <c r="CSF339" s="263"/>
      <c r="CSG339" s="263"/>
      <c r="CSH339" s="263"/>
      <c r="CSI339" s="263"/>
      <c r="CSJ339" s="263"/>
      <c r="CSK339" s="263"/>
      <c r="CSL339" s="263"/>
      <c r="CSM339" s="263"/>
      <c r="CSN339" s="263"/>
      <c r="CSO339" s="263"/>
      <c r="CSP339" s="263"/>
      <c r="CSQ339" s="263"/>
      <c r="CSR339" s="263"/>
      <c r="CSS339" s="263"/>
      <c r="CST339" s="263"/>
      <c r="CSU339" s="263"/>
      <c r="CSV339" s="263"/>
      <c r="CSW339" s="263"/>
      <c r="CSX339" s="263"/>
      <c r="CSY339" s="263"/>
      <c r="CSZ339" s="263"/>
      <c r="CTA339" s="263"/>
      <c r="CTB339" s="263"/>
      <c r="CTC339" s="263"/>
      <c r="CTD339" s="263"/>
      <c r="CTE339" s="263"/>
      <c r="CTF339" s="263"/>
      <c r="CTG339" s="263"/>
      <c r="CTH339" s="263"/>
      <c r="CTI339" s="263"/>
      <c r="CTJ339" s="263"/>
      <c r="CTK339" s="263"/>
      <c r="CTL339" s="263"/>
      <c r="CTM339" s="263"/>
      <c r="CTN339" s="263"/>
      <c r="CTO339" s="263"/>
      <c r="CTP339" s="263"/>
      <c r="CTQ339" s="263"/>
      <c r="CTR339" s="263"/>
      <c r="CTS339" s="263"/>
      <c r="CTT339" s="263"/>
      <c r="CTU339" s="263"/>
      <c r="CTV339" s="263"/>
      <c r="CTW339" s="263"/>
      <c r="CTX339" s="263"/>
      <c r="CTY339" s="263"/>
      <c r="CTZ339" s="263"/>
      <c r="CUA339" s="263"/>
      <c r="CUB339" s="263"/>
      <c r="CUC339" s="263"/>
      <c r="CUD339" s="263"/>
      <c r="CUE339" s="263"/>
      <c r="CUF339" s="263"/>
      <c r="CUG339" s="263"/>
      <c r="CUH339" s="263"/>
      <c r="CUI339" s="263"/>
      <c r="CUJ339" s="263"/>
      <c r="CUK339" s="263"/>
      <c r="CUL339" s="263"/>
      <c r="CUM339" s="263"/>
      <c r="CUN339" s="263"/>
      <c r="CUO339" s="263"/>
      <c r="CUP339" s="263"/>
      <c r="CUQ339" s="263"/>
      <c r="CUR339" s="263"/>
      <c r="CUS339" s="263"/>
      <c r="CUT339" s="263"/>
      <c r="CUU339" s="263"/>
      <c r="CUV339" s="263"/>
      <c r="CUW339" s="263"/>
      <c r="CUX339" s="263"/>
      <c r="CUY339" s="263"/>
      <c r="CUZ339" s="263"/>
      <c r="CVA339" s="263"/>
      <c r="CVB339" s="263"/>
      <c r="CVC339" s="263"/>
      <c r="CVD339" s="263"/>
      <c r="CVE339" s="263"/>
      <c r="CVF339" s="263"/>
      <c r="CVG339" s="263"/>
      <c r="CVH339" s="263"/>
      <c r="CVI339" s="263"/>
      <c r="CVJ339" s="263"/>
      <c r="CVK339" s="263"/>
      <c r="CVL339" s="263"/>
      <c r="CVM339" s="263"/>
      <c r="CVN339" s="263"/>
      <c r="CVO339" s="263"/>
      <c r="CVP339" s="263"/>
      <c r="CVQ339" s="263"/>
      <c r="CVR339" s="263"/>
      <c r="CVS339" s="263"/>
      <c r="CVT339" s="263"/>
      <c r="CVU339" s="263"/>
      <c r="CVV339" s="263"/>
      <c r="CVW339" s="263"/>
      <c r="CVX339" s="263"/>
      <c r="CVY339" s="263"/>
      <c r="CVZ339" s="263"/>
      <c r="CWA339" s="263"/>
      <c r="CWB339" s="263"/>
      <c r="CWC339" s="263"/>
      <c r="CWD339" s="263"/>
      <c r="CWE339" s="263"/>
      <c r="CWF339" s="263"/>
      <c r="CWG339" s="263"/>
      <c r="CWH339" s="263"/>
      <c r="CWI339" s="263"/>
      <c r="CWJ339" s="263"/>
      <c r="CWK339" s="263"/>
      <c r="CWL339" s="263"/>
      <c r="CWM339" s="263"/>
      <c r="CWN339" s="263"/>
      <c r="CWO339" s="263"/>
      <c r="CWP339" s="263"/>
      <c r="CWQ339" s="263"/>
      <c r="CWR339" s="263"/>
      <c r="CWS339" s="263"/>
      <c r="CWT339" s="263"/>
      <c r="CWU339" s="263"/>
      <c r="CWV339" s="263"/>
      <c r="CWW339" s="263"/>
      <c r="CWX339" s="263"/>
      <c r="CWY339" s="263"/>
      <c r="CWZ339" s="263"/>
      <c r="CXA339" s="263"/>
      <c r="CXB339" s="263"/>
      <c r="CXC339" s="263"/>
      <c r="CXD339" s="263"/>
      <c r="CXE339" s="263"/>
      <c r="CXF339" s="263"/>
      <c r="CXG339" s="263"/>
      <c r="CXH339" s="263"/>
      <c r="CXI339" s="263"/>
      <c r="CXJ339" s="263"/>
      <c r="CXK339" s="263"/>
      <c r="CXL339" s="263"/>
      <c r="CXM339" s="263"/>
      <c r="CXN339" s="263"/>
      <c r="CXO339" s="263"/>
      <c r="CXP339" s="263"/>
      <c r="CXQ339" s="263"/>
      <c r="CXR339" s="263"/>
      <c r="CXS339" s="263"/>
      <c r="CXT339" s="263"/>
      <c r="CXU339" s="263"/>
      <c r="CXV339" s="263"/>
      <c r="CXW339" s="263"/>
      <c r="CXX339" s="263"/>
      <c r="CXY339" s="263"/>
      <c r="CXZ339" s="263"/>
      <c r="CYA339" s="263"/>
      <c r="CYB339" s="263"/>
      <c r="CYC339" s="263"/>
      <c r="CYD339" s="263"/>
      <c r="CYE339" s="263"/>
      <c r="CYF339" s="263"/>
      <c r="CYG339" s="263"/>
      <c r="CYH339" s="263"/>
      <c r="CYI339" s="263"/>
      <c r="CYJ339" s="263"/>
      <c r="CYK339" s="263"/>
      <c r="CYL339" s="263"/>
      <c r="CYM339" s="263"/>
      <c r="CYN339" s="263"/>
      <c r="CYO339" s="263"/>
      <c r="CYP339" s="263"/>
      <c r="CYQ339" s="263"/>
      <c r="CYR339" s="263"/>
      <c r="CYS339" s="263"/>
      <c r="CYT339" s="263"/>
      <c r="CYU339" s="263"/>
      <c r="CYV339" s="263"/>
      <c r="CYW339" s="263"/>
      <c r="CYX339" s="263"/>
      <c r="CYY339" s="263"/>
      <c r="CYZ339" s="263"/>
      <c r="CZA339" s="263"/>
      <c r="CZB339" s="263"/>
      <c r="CZC339" s="263"/>
      <c r="CZD339" s="263"/>
      <c r="CZE339" s="263"/>
      <c r="CZF339" s="263"/>
      <c r="CZG339" s="263"/>
      <c r="CZH339" s="263"/>
      <c r="CZI339" s="263"/>
      <c r="CZJ339" s="263"/>
      <c r="CZK339" s="263"/>
      <c r="CZL339" s="263"/>
      <c r="CZM339" s="263"/>
      <c r="CZN339" s="263"/>
      <c r="CZO339" s="263"/>
      <c r="CZP339" s="263"/>
      <c r="CZQ339" s="263"/>
      <c r="CZR339" s="263"/>
      <c r="CZS339" s="263"/>
      <c r="CZT339" s="263"/>
      <c r="CZU339" s="263"/>
      <c r="CZV339" s="263"/>
      <c r="CZW339" s="263"/>
      <c r="CZX339" s="263"/>
      <c r="CZY339" s="263"/>
      <c r="CZZ339" s="263"/>
      <c r="DAA339" s="263"/>
      <c r="DAB339" s="263"/>
      <c r="DAC339" s="263"/>
      <c r="DAD339" s="263"/>
      <c r="DAE339" s="263"/>
      <c r="DAF339" s="263"/>
      <c r="DAG339" s="263"/>
      <c r="DAH339" s="263"/>
      <c r="DAI339" s="263"/>
      <c r="DAJ339" s="263"/>
      <c r="DAK339" s="263"/>
      <c r="DAL339" s="263"/>
      <c r="DAM339" s="263"/>
      <c r="DAN339" s="263"/>
      <c r="DAO339" s="263"/>
      <c r="DAP339" s="263"/>
      <c r="DAQ339" s="263"/>
      <c r="DAR339" s="263"/>
      <c r="DAS339" s="263"/>
      <c r="DAT339" s="263"/>
      <c r="DAU339" s="263"/>
      <c r="DAV339" s="263"/>
      <c r="DAW339" s="263"/>
      <c r="DAX339" s="263"/>
      <c r="DAY339" s="263"/>
      <c r="DAZ339" s="263"/>
      <c r="DBA339" s="263"/>
      <c r="DBB339" s="263"/>
      <c r="DBC339" s="263"/>
      <c r="DBD339" s="263"/>
      <c r="DBE339" s="263"/>
      <c r="DBF339" s="263"/>
      <c r="DBG339" s="263"/>
      <c r="DBH339" s="263"/>
      <c r="DBI339" s="263"/>
      <c r="DBJ339" s="263"/>
      <c r="DBK339" s="263"/>
      <c r="DBL339" s="263"/>
      <c r="DBM339" s="263"/>
      <c r="DBN339" s="263"/>
      <c r="DBO339" s="263"/>
      <c r="DBP339" s="263"/>
      <c r="DBQ339" s="263"/>
      <c r="DBR339" s="263"/>
      <c r="DBS339" s="263"/>
      <c r="DBT339" s="263"/>
      <c r="DBU339" s="263"/>
      <c r="DBV339" s="263"/>
      <c r="DBW339" s="263"/>
      <c r="DBX339" s="263"/>
      <c r="DBY339" s="263"/>
      <c r="DBZ339" s="263"/>
      <c r="DCA339" s="263"/>
      <c r="DCB339" s="263"/>
      <c r="DCC339" s="263"/>
      <c r="DCD339" s="263"/>
      <c r="DCE339" s="263"/>
      <c r="DCF339" s="263"/>
      <c r="DCG339" s="263"/>
      <c r="DCH339" s="263"/>
      <c r="DCI339" s="263"/>
      <c r="DCJ339" s="263"/>
      <c r="DCK339" s="263"/>
      <c r="DCL339" s="263"/>
      <c r="DCM339" s="263"/>
      <c r="DCN339" s="263"/>
      <c r="DCO339" s="263"/>
      <c r="DCP339" s="263"/>
      <c r="DCQ339" s="263"/>
      <c r="DCR339" s="263"/>
      <c r="DCS339" s="263"/>
      <c r="DCT339" s="263"/>
      <c r="DCU339" s="263"/>
      <c r="DCV339" s="263"/>
      <c r="DCW339" s="263"/>
      <c r="DCX339" s="263"/>
      <c r="DCY339" s="263"/>
      <c r="DCZ339" s="263"/>
      <c r="DDA339" s="263"/>
      <c r="DDB339" s="263"/>
      <c r="DDC339" s="263"/>
      <c r="DDD339" s="263"/>
      <c r="DDE339" s="263"/>
      <c r="DDF339" s="263"/>
      <c r="DDG339" s="263"/>
      <c r="DDH339" s="263"/>
      <c r="DDI339" s="263"/>
      <c r="DDJ339" s="263"/>
      <c r="DDK339" s="263"/>
      <c r="DDL339" s="263"/>
      <c r="DDM339" s="263"/>
      <c r="DDN339" s="263"/>
      <c r="DDO339" s="263"/>
      <c r="DDP339" s="263"/>
      <c r="DDQ339" s="263"/>
      <c r="DDR339" s="263"/>
      <c r="DDS339" s="263"/>
      <c r="DDT339" s="263"/>
      <c r="DDU339" s="263"/>
      <c r="DDV339" s="263"/>
      <c r="DDW339" s="263"/>
      <c r="DDX339" s="263"/>
      <c r="DDY339" s="263"/>
      <c r="DDZ339" s="263"/>
      <c r="DEA339" s="263"/>
      <c r="DEB339" s="263"/>
      <c r="DEC339" s="263"/>
      <c r="DED339" s="263"/>
      <c r="DEE339" s="263"/>
      <c r="DEF339" s="263"/>
      <c r="DEG339" s="263"/>
      <c r="DEH339" s="263"/>
      <c r="DEI339" s="263"/>
      <c r="DEJ339" s="263"/>
      <c r="DEK339" s="263"/>
      <c r="DEL339" s="263"/>
      <c r="DEM339" s="263"/>
      <c r="DEN339" s="263"/>
      <c r="DEO339" s="263"/>
      <c r="DEP339" s="263"/>
      <c r="DEQ339" s="263"/>
      <c r="DER339" s="263"/>
      <c r="DES339" s="263"/>
      <c r="DET339" s="263"/>
      <c r="DEU339" s="263"/>
      <c r="DEV339" s="263"/>
      <c r="DEW339" s="263"/>
      <c r="DEX339" s="263"/>
      <c r="DEY339" s="263"/>
      <c r="DEZ339" s="263"/>
      <c r="DFA339" s="263"/>
      <c r="DFB339" s="263"/>
      <c r="DFC339" s="263"/>
      <c r="DFD339" s="263"/>
      <c r="DFE339" s="263"/>
      <c r="DFF339" s="263"/>
      <c r="DFG339" s="263"/>
      <c r="DFH339" s="263"/>
      <c r="DFI339" s="263"/>
      <c r="DFJ339" s="263"/>
      <c r="DFK339" s="263"/>
      <c r="DFL339" s="263"/>
      <c r="DFM339" s="263"/>
      <c r="DFN339" s="263"/>
      <c r="DFO339" s="263"/>
      <c r="DFP339" s="263"/>
      <c r="DFQ339" s="263"/>
      <c r="DFR339" s="263"/>
      <c r="DFS339" s="263"/>
      <c r="DFT339" s="263"/>
      <c r="DFU339" s="263"/>
      <c r="DFV339" s="263"/>
      <c r="DFW339" s="263"/>
      <c r="DFX339" s="263"/>
      <c r="DFY339" s="263"/>
      <c r="DFZ339" s="263"/>
      <c r="DGA339" s="263"/>
      <c r="DGB339" s="263"/>
      <c r="DGC339" s="263"/>
      <c r="DGD339" s="263"/>
      <c r="DGE339" s="263"/>
      <c r="DGF339" s="263"/>
      <c r="DGG339" s="263"/>
      <c r="DGH339" s="263"/>
      <c r="DGI339" s="263"/>
      <c r="DGJ339" s="263"/>
      <c r="DGK339" s="263"/>
      <c r="DGL339" s="263"/>
      <c r="DGM339" s="263"/>
      <c r="DGN339" s="263"/>
      <c r="DGO339" s="263"/>
      <c r="DGP339" s="263"/>
      <c r="DGQ339" s="263"/>
      <c r="DGR339" s="263"/>
      <c r="DGS339" s="263"/>
      <c r="DGT339" s="263"/>
      <c r="DGU339" s="263"/>
      <c r="DGV339" s="263"/>
      <c r="DGW339" s="263"/>
      <c r="DGX339" s="263"/>
      <c r="DGY339" s="263"/>
      <c r="DGZ339" s="263"/>
      <c r="DHA339" s="263"/>
      <c r="DHB339" s="263"/>
      <c r="DHC339" s="263"/>
      <c r="DHD339" s="263"/>
      <c r="DHE339" s="263"/>
      <c r="DHF339" s="263"/>
      <c r="DHG339" s="263"/>
      <c r="DHH339" s="263"/>
      <c r="DHI339" s="263"/>
      <c r="DHJ339" s="263"/>
      <c r="DHK339" s="263"/>
      <c r="DHL339" s="263"/>
      <c r="DHM339" s="263"/>
      <c r="DHN339" s="263"/>
      <c r="DHO339" s="263"/>
      <c r="DHP339" s="263"/>
      <c r="DHQ339" s="263"/>
      <c r="DHR339" s="263"/>
      <c r="DHS339" s="263"/>
      <c r="DHT339" s="263"/>
      <c r="DHU339" s="263"/>
      <c r="DHV339" s="263"/>
      <c r="DHW339" s="263"/>
      <c r="DHX339" s="263"/>
      <c r="DHY339" s="263"/>
      <c r="DHZ339" s="263"/>
      <c r="DIA339" s="263"/>
      <c r="DIB339" s="263"/>
      <c r="DIC339" s="263"/>
      <c r="DID339" s="263"/>
      <c r="DIE339" s="263"/>
      <c r="DIF339" s="263"/>
      <c r="DIG339" s="263"/>
      <c r="DIH339" s="263"/>
      <c r="DII339" s="263"/>
      <c r="DIJ339" s="263"/>
      <c r="DIK339" s="263"/>
      <c r="DIL339" s="263"/>
      <c r="DIM339" s="263"/>
      <c r="DIN339" s="263"/>
      <c r="DIO339" s="263"/>
      <c r="DIP339" s="263"/>
      <c r="DIQ339" s="263"/>
      <c r="DIR339" s="263"/>
      <c r="DIS339" s="263"/>
      <c r="DIT339" s="263"/>
      <c r="DIU339" s="263"/>
      <c r="DIV339" s="263"/>
      <c r="DIW339" s="263"/>
      <c r="DIX339" s="263"/>
      <c r="DIY339" s="263"/>
      <c r="DIZ339" s="263"/>
      <c r="DJA339" s="263"/>
      <c r="DJB339" s="263"/>
      <c r="DJC339" s="263"/>
      <c r="DJD339" s="263"/>
      <c r="DJE339" s="263"/>
      <c r="DJF339" s="263"/>
      <c r="DJG339" s="263"/>
      <c r="DJH339" s="263"/>
      <c r="DJI339" s="263"/>
      <c r="DJJ339" s="263"/>
      <c r="DJK339" s="263"/>
      <c r="DJL339" s="263"/>
      <c r="DJM339" s="263"/>
      <c r="DJN339" s="263"/>
      <c r="DJO339" s="263"/>
      <c r="DJP339" s="263"/>
      <c r="DJQ339" s="263"/>
      <c r="DJR339" s="263"/>
      <c r="DJS339" s="263"/>
      <c r="DJT339" s="263"/>
      <c r="DJU339" s="263"/>
      <c r="DJV339" s="263"/>
      <c r="DJW339" s="263"/>
      <c r="DJX339" s="263"/>
      <c r="DJY339" s="263"/>
      <c r="DJZ339" s="263"/>
      <c r="DKA339" s="263"/>
      <c r="DKB339" s="263"/>
      <c r="DKC339" s="263"/>
      <c r="DKD339" s="263"/>
      <c r="DKE339" s="263"/>
      <c r="DKF339" s="263"/>
      <c r="DKG339" s="263"/>
      <c r="DKH339" s="263"/>
      <c r="DKI339" s="263"/>
      <c r="DKJ339" s="263"/>
      <c r="DKK339" s="263"/>
      <c r="DKL339" s="263"/>
      <c r="DKM339" s="263"/>
      <c r="DKN339" s="263"/>
      <c r="DKO339" s="263"/>
      <c r="DKP339" s="263"/>
      <c r="DKQ339" s="263"/>
      <c r="DKR339" s="263"/>
      <c r="DKS339" s="263"/>
      <c r="DKT339" s="263"/>
      <c r="DKU339" s="263"/>
      <c r="DKV339" s="263"/>
      <c r="DKW339" s="263"/>
      <c r="DKX339" s="263"/>
      <c r="DKY339" s="263"/>
      <c r="DKZ339" s="263"/>
      <c r="DLA339" s="263"/>
      <c r="DLB339" s="263"/>
      <c r="DLC339" s="263"/>
      <c r="DLD339" s="263"/>
      <c r="DLE339" s="263"/>
      <c r="DLF339" s="263"/>
      <c r="DLG339" s="263"/>
      <c r="DLH339" s="263"/>
      <c r="DLI339" s="263"/>
      <c r="DLJ339" s="263"/>
      <c r="DLK339" s="263"/>
      <c r="DLL339" s="263"/>
      <c r="DLM339" s="263"/>
      <c r="DLN339" s="263"/>
      <c r="DLO339" s="263"/>
      <c r="DLP339" s="263"/>
      <c r="DLQ339" s="263"/>
      <c r="DLR339" s="263"/>
      <c r="DLS339" s="263"/>
      <c r="DLT339" s="263"/>
      <c r="DLU339" s="263"/>
      <c r="DLV339" s="263"/>
      <c r="DLW339" s="263"/>
      <c r="DLX339" s="263"/>
      <c r="DLY339" s="263"/>
      <c r="DLZ339" s="263"/>
      <c r="DMA339" s="263"/>
      <c r="DMB339" s="263"/>
      <c r="DMC339" s="263"/>
      <c r="DMD339" s="263"/>
      <c r="DME339" s="263"/>
      <c r="DMF339" s="263"/>
      <c r="DMG339" s="263"/>
      <c r="DMH339" s="263"/>
      <c r="DMI339" s="263"/>
      <c r="DMJ339" s="263"/>
      <c r="DMK339" s="263"/>
      <c r="DML339" s="263"/>
      <c r="DMM339" s="263"/>
      <c r="DMN339" s="263"/>
      <c r="DMO339" s="263"/>
      <c r="DMP339" s="263"/>
      <c r="DMQ339" s="263"/>
      <c r="DMR339" s="263"/>
      <c r="DMS339" s="263"/>
      <c r="DMT339" s="263"/>
      <c r="DMU339" s="263"/>
      <c r="DMV339" s="263"/>
      <c r="DMW339" s="263"/>
      <c r="DMX339" s="263"/>
      <c r="DMY339" s="263"/>
      <c r="DMZ339" s="263"/>
      <c r="DNA339" s="263"/>
      <c r="DNB339" s="263"/>
      <c r="DNC339" s="263"/>
      <c r="DND339" s="263"/>
      <c r="DNE339" s="263"/>
      <c r="DNF339" s="263"/>
      <c r="DNG339" s="263"/>
      <c r="DNH339" s="263"/>
      <c r="DNI339" s="263"/>
      <c r="DNJ339" s="263"/>
      <c r="DNK339" s="263"/>
      <c r="DNL339" s="263"/>
      <c r="DNM339" s="263"/>
      <c r="DNN339" s="263"/>
      <c r="DNO339" s="263"/>
      <c r="DNP339" s="263"/>
      <c r="DNQ339" s="263"/>
      <c r="DNR339" s="263"/>
      <c r="DNS339" s="263"/>
      <c r="DNT339" s="263"/>
      <c r="DNU339" s="263"/>
      <c r="DNV339" s="263"/>
      <c r="DNW339" s="263"/>
      <c r="DNX339" s="263"/>
      <c r="DNY339" s="263"/>
      <c r="DNZ339" s="263"/>
      <c r="DOA339" s="263"/>
      <c r="DOB339" s="263"/>
      <c r="DOC339" s="263"/>
      <c r="DOD339" s="263"/>
      <c r="DOE339" s="263"/>
      <c r="DOF339" s="263"/>
      <c r="DOG339" s="263"/>
      <c r="DOH339" s="263"/>
      <c r="DOI339" s="263"/>
      <c r="DOJ339" s="263"/>
      <c r="DOK339" s="263"/>
      <c r="DOL339" s="263"/>
      <c r="DOM339" s="263"/>
      <c r="DON339" s="263"/>
      <c r="DOO339" s="263"/>
      <c r="DOP339" s="263"/>
      <c r="DOQ339" s="263"/>
      <c r="DOR339" s="263"/>
      <c r="DOS339" s="263"/>
      <c r="DOT339" s="263"/>
      <c r="DOU339" s="263"/>
      <c r="DOV339" s="263"/>
      <c r="DOW339" s="263"/>
      <c r="DOX339" s="263"/>
      <c r="DOY339" s="263"/>
      <c r="DOZ339" s="263"/>
      <c r="DPA339" s="263"/>
      <c r="DPB339" s="263"/>
      <c r="DPC339" s="263"/>
      <c r="DPD339" s="263"/>
      <c r="DPE339" s="263"/>
      <c r="DPF339" s="263"/>
      <c r="DPG339" s="263"/>
      <c r="DPH339" s="263"/>
      <c r="DPI339" s="263"/>
      <c r="DPJ339" s="263"/>
      <c r="DPK339" s="263"/>
      <c r="DPL339" s="263"/>
      <c r="DPM339" s="263"/>
      <c r="DPN339" s="263"/>
      <c r="DPO339" s="263"/>
      <c r="DPP339" s="263"/>
      <c r="DPQ339" s="263"/>
      <c r="DPR339" s="263"/>
      <c r="DPS339" s="263"/>
      <c r="DPT339" s="263"/>
      <c r="DPU339" s="263"/>
      <c r="DPV339" s="263"/>
      <c r="DPW339" s="263"/>
      <c r="DPX339" s="263"/>
      <c r="DPY339" s="263"/>
      <c r="DPZ339" s="263"/>
      <c r="DQA339" s="263"/>
      <c r="DQB339" s="263"/>
      <c r="DQC339" s="263"/>
      <c r="DQD339" s="263"/>
      <c r="DQE339" s="263"/>
      <c r="DQF339" s="263"/>
      <c r="DQG339" s="263"/>
      <c r="DQH339" s="263"/>
      <c r="DQI339" s="263"/>
      <c r="DQJ339" s="263"/>
      <c r="DQK339" s="263"/>
      <c r="DQL339" s="263"/>
      <c r="DQM339" s="263"/>
      <c r="DQN339" s="263"/>
      <c r="DQO339" s="263"/>
      <c r="DQP339" s="263"/>
      <c r="DQQ339" s="263"/>
      <c r="DQR339" s="263"/>
      <c r="DQS339" s="263"/>
      <c r="DQT339" s="263"/>
      <c r="DQU339" s="263"/>
      <c r="DQV339" s="263"/>
      <c r="DQW339" s="263"/>
      <c r="DQX339" s="263"/>
      <c r="DQY339" s="263"/>
      <c r="DQZ339" s="263"/>
      <c r="DRA339" s="263"/>
      <c r="DRB339" s="263"/>
      <c r="DRC339" s="263"/>
      <c r="DRD339" s="263"/>
      <c r="DRE339" s="263"/>
      <c r="DRF339" s="263"/>
      <c r="DRG339" s="263"/>
      <c r="DRH339" s="263"/>
      <c r="DRI339" s="263"/>
      <c r="DRJ339" s="263"/>
      <c r="DRK339" s="263"/>
      <c r="DRL339" s="263"/>
      <c r="DRM339" s="263"/>
      <c r="DRN339" s="263"/>
      <c r="DRO339" s="263"/>
      <c r="DRP339" s="263"/>
      <c r="DRQ339" s="263"/>
      <c r="DRR339" s="263"/>
      <c r="DRS339" s="263"/>
      <c r="DRT339" s="263"/>
      <c r="DRU339" s="263"/>
      <c r="DRV339" s="263"/>
      <c r="DRW339" s="263"/>
      <c r="DRX339" s="263"/>
      <c r="DRY339" s="263"/>
      <c r="DRZ339" s="263"/>
      <c r="DSA339" s="263"/>
      <c r="DSB339" s="263"/>
      <c r="DSC339" s="263"/>
      <c r="DSD339" s="263"/>
      <c r="DSE339" s="263"/>
      <c r="DSF339" s="263"/>
      <c r="DSG339" s="263"/>
      <c r="DSH339" s="263"/>
      <c r="DSI339" s="263"/>
      <c r="DSJ339" s="263"/>
      <c r="DSK339" s="263"/>
      <c r="DSL339" s="263"/>
      <c r="DSM339" s="263"/>
      <c r="DSN339" s="263"/>
      <c r="DSO339" s="263"/>
      <c r="DSP339" s="263"/>
      <c r="DSQ339" s="263"/>
      <c r="DSR339" s="263"/>
      <c r="DSS339" s="263"/>
      <c r="DST339" s="263"/>
      <c r="DSU339" s="263"/>
      <c r="DSV339" s="263"/>
      <c r="DSW339" s="263"/>
      <c r="DSX339" s="263"/>
      <c r="DSY339" s="263"/>
      <c r="DSZ339" s="263"/>
      <c r="DTA339" s="263"/>
      <c r="DTB339" s="263"/>
      <c r="DTC339" s="263"/>
      <c r="DTD339" s="263"/>
      <c r="DTE339" s="263"/>
      <c r="DTF339" s="263"/>
      <c r="DTG339" s="263"/>
      <c r="DTH339" s="263"/>
      <c r="DTI339" s="263"/>
      <c r="DTJ339" s="263"/>
      <c r="DTK339" s="263"/>
      <c r="DTL339" s="263"/>
      <c r="DTM339" s="263"/>
      <c r="DTN339" s="263"/>
      <c r="DTO339" s="263"/>
      <c r="DTP339" s="263"/>
      <c r="DTQ339" s="263"/>
      <c r="DTR339" s="263"/>
      <c r="DTS339" s="263"/>
      <c r="DTT339" s="263"/>
      <c r="DTU339" s="263"/>
      <c r="DTV339" s="263"/>
      <c r="DTW339" s="263"/>
      <c r="DTX339" s="263"/>
      <c r="DTY339" s="263"/>
      <c r="DTZ339" s="263"/>
      <c r="DUA339" s="263"/>
      <c r="DUB339" s="263"/>
      <c r="DUC339" s="263"/>
      <c r="DUD339" s="263"/>
      <c r="DUE339" s="263"/>
      <c r="DUF339" s="263"/>
      <c r="DUG339" s="263"/>
      <c r="DUH339" s="263"/>
      <c r="DUI339" s="263"/>
      <c r="DUJ339" s="263"/>
      <c r="DUK339" s="263"/>
      <c r="DUL339" s="263"/>
      <c r="DUM339" s="263"/>
      <c r="DUN339" s="263"/>
      <c r="DUO339" s="263"/>
      <c r="DUP339" s="263"/>
      <c r="DUQ339" s="263"/>
      <c r="DUR339" s="263"/>
      <c r="DUS339" s="263"/>
      <c r="DUT339" s="263"/>
      <c r="DUU339" s="263"/>
      <c r="DUV339" s="263"/>
      <c r="DUW339" s="263"/>
      <c r="DUX339" s="263"/>
      <c r="DUY339" s="263"/>
      <c r="DUZ339" s="263"/>
      <c r="DVA339" s="263"/>
      <c r="DVB339" s="263"/>
      <c r="DVC339" s="263"/>
      <c r="DVD339" s="263"/>
      <c r="DVE339" s="263"/>
      <c r="DVF339" s="263"/>
      <c r="DVG339" s="263"/>
      <c r="DVH339" s="263"/>
      <c r="DVI339" s="263"/>
      <c r="DVJ339" s="263"/>
      <c r="DVK339" s="263"/>
      <c r="DVL339" s="263"/>
      <c r="DVM339" s="263"/>
      <c r="DVN339" s="263"/>
      <c r="DVO339" s="263"/>
      <c r="DVP339" s="263"/>
      <c r="DVQ339" s="263"/>
      <c r="DVR339" s="263"/>
      <c r="DVS339" s="263"/>
      <c r="DVT339" s="263"/>
      <c r="DVU339" s="263"/>
      <c r="DVV339" s="263"/>
      <c r="DVW339" s="263"/>
      <c r="DVX339" s="263"/>
      <c r="DVY339" s="263"/>
      <c r="DVZ339" s="263"/>
      <c r="DWA339" s="263"/>
      <c r="DWB339" s="263"/>
      <c r="DWC339" s="263"/>
      <c r="DWD339" s="263"/>
      <c r="DWE339" s="263"/>
      <c r="DWF339" s="263"/>
      <c r="DWG339" s="263"/>
      <c r="DWH339" s="263"/>
      <c r="DWI339" s="263"/>
      <c r="DWJ339" s="263"/>
      <c r="DWK339" s="263"/>
      <c r="DWL339" s="263"/>
      <c r="DWM339" s="263"/>
      <c r="DWN339" s="263"/>
      <c r="DWO339" s="263"/>
      <c r="DWP339" s="263"/>
      <c r="DWQ339" s="263"/>
      <c r="DWR339" s="263"/>
      <c r="DWS339" s="263"/>
      <c r="DWT339" s="263"/>
      <c r="DWU339" s="263"/>
      <c r="DWV339" s="263"/>
      <c r="DWW339" s="263"/>
      <c r="DWX339" s="263"/>
      <c r="DWY339" s="263"/>
      <c r="DWZ339" s="263"/>
      <c r="DXA339" s="263"/>
      <c r="DXB339" s="263"/>
      <c r="DXC339" s="263"/>
      <c r="DXD339" s="263"/>
      <c r="DXE339" s="263"/>
      <c r="DXF339" s="263"/>
      <c r="DXG339" s="263"/>
      <c r="DXH339" s="263"/>
      <c r="DXI339" s="263"/>
      <c r="DXJ339" s="263"/>
      <c r="DXK339" s="263"/>
      <c r="DXL339" s="263"/>
      <c r="DXM339" s="263"/>
      <c r="DXN339" s="263"/>
      <c r="DXO339" s="263"/>
      <c r="DXP339" s="263"/>
      <c r="DXQ339" s="263"/>
      <c r="DXR339" s="263"/>
      <c r="DXS339" s="263"/>
      <c r="DXT339" s="263"/>
      <c r="DXU339" s="263"/>
      <c r="DXV339" s="263"/>
      <c r="DXW339" s="263"/>
      <c r="DXX339" s="263"/>
      <c r="DXY339" s="263"/>
      <c r="DXZ339" s="263"/>
      <c r="DYA339" s="263"/>
      <c r="DYB339" s="263"/>
      <c r="DYC339" s="263"/>
      <c r="DYD339" s="263"/>
      <c r="DYE339" s="263"/>
      <c r="DYF339" s="263"/>
      <c r="DYG339" s="263"/>
      <c r="DYH339" s="263"/>
      <c r="DYI339" s="263"/>
      <c r="DYJ339" s="263"/>
      <c r="DYK339" s="263"/>
      <c r="DYL339" s="263"/>
      <c r="DYM339" s="263"/>
      <c r="DYN339" s="263"/>
      <c r="DYO339" s="263"/>
      <c r="DYP339" s="263"/>
      <c r="DYQ339" s="263"/>
      <c r="DYR339" s="263"/>
      <c r="DYS339" s="263"/>
      <c r="DYT339" s="263"/>
      <c r="DYU339" s="263"/>
      <c r="DYV339" s="263"/>
      <c r="DYW339" s="263"/>
      <c r="DYX339" s="263"/>
      <c r="DYY339" s="263"/>
      <c r="DYZ339" s="263"/>
      <c r="DZA339" s="263"/>
      <c r="DZB339" s="263"/>
      <c r="DZC339" s="263"/>
      <c r="DZD339" s="263"/>
      <c r="DZE339" s="263"/>
      <c r="DZF339" s="263"/>
      <c r="DZG339" s="263"/>
      <c r="DZH339" s="263"/>
      <c r="DZI339" s="263"/>
      <c r="DZJ339" s="263"/>
      <c r="DZK339" s="263"/>
      <c r="DZL339" s="263"/>
      <c r="DZM339" s="263"/>
      <c r="DZN339" s="263"/>
      <c r="DZO339" s="263"/>
      <c r="DZP339" s="263"/>
      <c r="DZQ339" s="263"/>
      <c r="DZR339" s="263"/>
      <c r="DZS339" s="263"/>
      <c r="DZT339" s="263"/>
      <c r="DZU339" s="263"/>
      <c r="DZV339" s="263"/>
      <c r="DZW339" s="263"/>
      <c r="DZX339" s="263"/>
      <c r="DZY339" s="263"/>
      <c r="DZZ339" s="263"/>
      <c r="EAA339" s="263"/>
      <c r="EAB339" s="263"/>
      <c r="EAC339" s="263"/>
      <c r="EAD339" s="263"/>
      <c r="EAE339" s="263"/>
      <c r="EAF339" s="263"/>
      <c r="EAG339" s="263"/>
      <c r="EAH339" s="263"/>
      <c r="EAI339" s="263"/>
      <c r="EAJ339" s="263"/>
      <c r="EAK339" s="263"/>
      <c r="EAL339" s="263"/>
      <c r="EAM339" s="263"/>
      <c r="EAN339" s="263"/>
      <c r="EAO339" s="263"/>
      <c r="EAP339" s="263"/>
      <c r="EAQ339" s="263"/>
      <c r="EAR339" s="263"/>
      <c r="EAS339" s="263"/>
      <c r="EAT339" s="263"/>
      <c r="EAU339" s="263"/>
      <c r="EAV339" s="263"/>
      <c r="EAW339" s="263"/>
      <c r="EAX339" s="263"/>
      <c r="EAY339" s="263"/>
      <c r="EAZ339" s="263"/>
      <c r="EBA339" s="263"/>
      <c r="EBB339" s="263"/>
      <c r="EBC339" s="263"/>
      <c r="EBD339" s="263"/>
      <c r="EBE339" s="263"/>
      <c r="EBF339" s="263"/>
      <c r="EBG339" s="263"/>
      <c r="EBH339" s="263"/>
      <c r="EBI339" s="263"/>
      <c r="EBJ339" s="263"/>
      <c r="EBK339" s="263"/>
      <c r="EBL339" s="263"/>
      <c r="EBM339" s="263"/>
      <c r="EBN339" s="263"/>
      <c r="EBO339" s="263"/>
      <c r="EBP339" s="263"/>
      <c r="EBQ339" s="263"/>
      <c r="EBR339" s="263"/>
      <c r="EBS339" s="263"/>
      <c r="EBT339" s="263"/>
      <c r="EBU339" s="263"/>
      <c r="EBV339" s="263"/>
      <c r="EBW339" s="263"/>
      <c r="EBX339" s="263"/>
      <c r="EBY339" s="263"/>
      <c r="EBZ339" s="263"/>
      <c r="ECA339" s="263"/>
      <c r="ECB339" s="263"/>
      <c r="ECC339" s="263"/>
    </row>
    <row r="340" spans="1:3461" x14ac:dyDescent="0.35">
      <c r="A340" s="263"/>
      <c r="B340" s="263"/>
      <c r="C340" s="263"/>
      <c r="D340" s="263"/>
      <c r="E340" s="263"/>
      <c r="F340" s="263"/>
      <c r="G340" s="263"/>
      <c r="H340" s="263"/>
      <c r="I340" s="263"/>
      <c r="J340" s="263"/>
      <c r="K340" s="263"/>
      <c r="L340" s="263"/>
      <c r="M340" s="263"/>
      <c r="N340" s="263"/>
      <c r="O340" s="263"/>
      <c r="P340" s="263"/>
      <c r="Q340" s="263"/>
      <c r="R340" s="263"/>
      <c r="S340" s="263"/>
      <c r="T340" s="263"/>
      <c r="U340" s="263"/>
      <c r="V340" s="263"/>
      <c r="W340" s="263"/>
      <c r="X340" s="263"/>
      <c r="Y340" s="263"/>
      <c r="Z340" s="263"/>
      <c r="AA340" s="263"/>
      <c r="AB340" s="263"/>
      <c r="AC340" s="263"/>
      <c r="AD340" s="263"/>
      <c r="AE340" s="263"/>
      <c r="AF340" s="263"/>
      <c r="AG340" s="263"/>
      <c r="AH340" s="263"/>
      <c r="AI340" s="263"/>
      <c r="AJ340" s="263"/>
      <c r="AK340" s="263"/>
      <c r="AL340" s="263"/>
      <c r="AM340" s="263"/>
      <c r="AN340" s="263"/>
      <c r="AO340" s="263"/>
      <c r="AP340" s="263"/>
      <c r="AQ340" s="263"/>
      <c r="AR340" s="263"/>
      <c r="AS340" s="263"/>
      <c r="AT340" s="263"/>
      <c r="AU340" s="263"/>
      <c r="AV340" s="263"/>
      <c r="AW340" s="263"/>
      <c r="AX340" s="263"/>
      <c r="AY340" s="263"/>
      <c r="AZ340" s="263"/>
      <c r="BA340" s="263"/>
      <c r="BB340" s="263"/>
      <c r="BC340" s="263"/>
      <c r="BD340" s="263"/>
      <c r="BE340" s="263"/>
      <c r="BF340" s="263"/>
      <c r="BG340" s="263"/>
      <c r="BH340" s="263"/>
      <c r="BI340" s="263"/>
      <c r="BJ340" s="263"/>
      <c r="BK340" s="263"/>
      <c r="BL340" s="263"/>
      <c r="BM340" s="263"/>
      <c r="BN340" s="263"/>
      <c r="BO340" s="263"/>
      <c r="BP340" s="263"/>
      <c r="BQ340" s="263"/>
      <c r="BR340" s="263"/>
      <c r="BS340" s="263"/>
      <c r="BT340" s="263"/>
      <c r="BU340" s="263"/>
      <c r="BV340" s="263"/>
      <c r="BW340" s="263"/>
      <c r="BX340" s="263"/>
      <c r="BY340" s="263"/>
      <c r="BZ340" s="263"/>
      <c r="CA340" s="263"/>
      <c r="CB340" s="263"/>
      <c r="CC340" s="263"/>
      <c r="CD340" s="263"/>
      <c r="CE340" s="263"/>
      <c r="CF340" s="263"/>
      <c r="CG340" s="263"/>
      <c r="CH340" s="263"/>
      <c r="CI340" s="263"/>
      <c r="CJ340" s="263"/>
      <c r="CK340" s="263"/>
      <c r="CL340" s="263"/>
      <c r="CM340" s="263"/>
      <c r="CN340" s="263"/>
      <c r="CO340" s="263"/>
      <c r="CP340" s="263"/>
      <c r="CQ340" s="263"/>
      <c r="CR340" s="263"/>
      <c r="CS340" s="263"/>
      <c r="CT340" s="263"/>
      <c r="CU340" s="263"/>
      <c r="CV340" s="263"/>
      <c r="CW340" s="263"/>
      <c r="CX340" s="263"/>
      <c r="CY340" s="263"/>
      <c r="CZ340" s="263"/>
      <c r="DA340" s="263"/>
      <c r="DB340" s="263"/>
      <c r="DC340" s="263"/>
      <c r="DD340" s="263"/>
      <c r="DE340" s="263"/>
      <c r="DF340" s="263"/>
      <c r="DG340" s="263"/>
      <c r="DH340" s="263"/>
      <c r="DI340" s="263"/>
      <c r="DJ340" s="263"/>
      <c r="DK340" s="263"/>
      <c r="DL340" s="263"/>
      <c r="DM340" s="263"/>
      <c r="DN340" s="263"/>
      <c r="DO340" s="263"/>
      <c r="DP340" s="263"/>
      <c r="DQ340" s="263"/>
      <c r="DR340" s="263"/>
      <c r="DS340" s="263"/>
      <c r="DT340" s="263"/>
      <c r="DU340" s="263"/>
      <c r="DV340" s="263"/>
      <c r="DW340" s="263"/>
      <c r="DX340" s="263"/>
      <c r="DY340" s="263"/>
      <c r="DZ340" s="263"/>
      <c r="EA340" s="263"/>
      <c r="EB340" s="263"/>
      <c r="EC340" s="263"/>
      <c r="ED340" s="263"/>
      <c r="EE340" s="263"/>
      <c r="EF340" s="263"/>
      <c r="EG340" s="263"/>
      <c r="EH340" s="263"/>
      <c r="EI340" s="263"/>
      <c r="EJ340" s="263"/>
      <c r="EK340" s="263"/>
      <c r="EL340" s="263"/>
      <c r="EM340" s="263"/>
      <c r="EN340" s="263"/>
      <c r="EO340" s="263"/>
      <c r="EP340" s="263"/>
      <c r="EQ340" s="263"/>
      <c r="ER340" s="263"/>
      <c r="ES340" s="263"/>
      <c r="ET340" s="263"/>
      <c r="EU340" s="263"/>
      <c r="EV340" s="263"/>
      <c r="EW340" s="263"/>
      <c r="EX340" s="263"/>
      <c r="EY340" s="263"/>
      <c r="EZ340" s="263"/>
      <c r="FA340" s="263"/>
      <c r="FB340" s="263"/>
      <c r="FC340" s="263"/>
      <c r="FD340" s="263"/>
      <c r="FE340" s="263"/>
      <c r="FF340" s="263"/>
      <c r="FG340" s="263"/>
      <c r="FH340" s="263"/>
      <c r="FI340" s="263"/>
      <c r="FJ340" s="263"/>
      <c r="FK340" s="263"/>
      <c r="FL340" s="263"/>
      <c r="FM340" s="263"/>
      <c r="FN340" s="263"/>
      <c r="FO340" s="263"/>
      <c r="FP340" s="263"/>
      <c r="FQ340" s="263"/>
      <c r="FR340" s="263"/>
      <c r="FS340" s="263"/>
      <c r="FT340" s="263"/>
      <c r="FU340" s="263"/>
      <c r="FV340" s="263"/>
      <c r="FW340" s="263"/>
      <c r="FX340" s="263"/>
      <c r="FY340" s="263"/>
      <c r="FZ340" s="263"/>
      <c r="GA340" s="263"/>
      <c r="GB340" s="263"/>
      <c r="GC340" s="263"/>
      <c r="GD340" s="263"/>
      <c r="GE340" s="263"/>
      <c r="GF340" s="263"/>
      <c r="GG340" s="263"/>
      <c r="GH340" s="263"/>
      <c r="GI340" s="263"/>
      <c r="GJ340" s="263"/>
      <c r="GK340" s="263"/>
      <c r="GL340" s="263"/>
      <c r="GM340" s="263"/>
      <c r="GN340" s="263"/>
      <c r="GO340" s="263"/>
      <c r="GP340" s="263"/>
      <c r="GQ340" s="263"/>
      <c r="GR340" s="263"/>
      <c r="GS340" s="263"/>
      <c r="GT340" s="263"/>
      <c r="GU340" s="263"/>
      <c r="GV340" s="263"/>
      <c r="GW340" s="263"/>
      <c r="GX340" s="263"/>
      <c r="GY340" s="263"/>
      <c r="GZ340" s="263"/>
      <c r="HA340" s="263"/>
      <c r="HB340" s="263"/>
      <c r="HC340" s="263"/>
      <c r="HD340" s="263"/>
      <c r="HE340" s="263"/>
      <c r="HF340" s="263"/>
      <c r="HG340" s="263"/>
      <c r="HH340" s="263"/>
      <c r="HI340" s="263"/>
      <c r="HJ340" s="263"/>
      <c r="HK340" s="263"/>
      <c r="HL340" s="263"/>
      <c r="HM340" s="263"/>
      <c r="HN340" s="263"/>
      <c r="HO340" s="263"/>
      <c r="HP340" s="263"/>
      <c r="HQ340" s="263"/>
      <c r="HR340" s="263"/>
      <c r="HS340" s="263"/>
      <c r="HT340" s="263"/>
      <c r="HU340" s="263"/>
      <c r="HV340" s="263"/>
      <c r="HW340" s="263"/>
      <c r="HX340" s="263"/>
      <c r="HY340" s="263"/>
      <c r="HZ340" s="263"/>
      <c r="IA340" s="263"/>
      <c r="IB340" s="263"/>
      <c r="IC340" s="263"/>
      <c r="ID340" s="263"/>
      <c r="IE340" s="263"/>
      <c r="IF340" s="263"/>
      <c r="IG340" s="263"/>
      <c r="IH340" s="263"/>
      <c r="II340" s="263"/>
      <c r="IJ340" s="263"/>
      <c r="IK340" s="263"/>
      <c r="IL340" s="263"/>
      <c r="IM340" s="263"/>
      <c r="IN340" s="263"/>
      <c r="IO340" s="263"/>
      <c r="IP340" s="263"/>
      <c r="IQ340" s="263"/>
      <c r="IR340" s="263"/>
      <c r="IS340" s="263"/>
      <c r="IT340" s="263"/>
      <c r="IU340" s="263"/>
      <c r="IV340" s="263"/>
      <c r="IW340" s="263"/>
      <c r="IX340" s="263"/>
      <c r="IY340" s="263"/>
      <c r="IZ340" s="263"/>
      <c r="JA340" s="263"/>
      <c r="JB340" s="263"/>
      <c r="JC340" s="263"/>
      <c r="JD340" s="263"/>
      <c r="JE340" s="263"/>
      <c r="JF340" s="263"/>
      <c r="JG340" s="263"/>
      <c r="JH340" s="263"/>
      <c r="JI340" s="263"/>
      <c r="JJ340" s="263"/>
      <c r="JK340" s="263"/>
      <c r="JL340" s="263"/>
      <c r="JM340" s="263"/>
      <c r="JN340" s="263"/>
      <c r="JO340" s="263"/>
      <c r="JP340" s="263"/>
      <c r="JQ340" s="263"/>
      <c r="JR340" s="263"/>
      <c r="JS340" s="263"/>
      <c r="JT340" s="263"/>
      <c r="JU340" s="263"/>
      <c r="JV340" s="263"/>
      <c r="JW340" s="263"/>
      <c r="JX340" s="263"/>
      <c r="JY340" s="263"/>
      <c r="JZ340" s="263"/>
      <c r="KA340" s="263"/>
      <c r="KB340" s="263"/>
      <c r="KC340" s="263"/>
      <c r="KD340" s="263"/>
      <c r="KE340" s="263"/>
      <c r="KF340" s="263"/>
      <c r="KG340" s="263"/>
      <c r="KH340" s="263"/>
      <c r="KI340" s="263"/>
      <c r="KJ340" s="263"/>
      <c r="KK340" s="263"/>
      <c r="KL340" s="263"/>
      <c r="KM340" s="263"/>
      <c r="KN340" s="263"/>
      <c r="KO340" s="263"/>
      <c r="KP340" s="263"/>
      <c r="KQ340" s="263"/>
      <c r="KR340" s="263"/>
      <c r="KS340" s="263"/>
      <c r="KT340" s="263"/>
      <c r="KU340" s="263"/>
      <c r="KV340" s="263"/>
      <c r="KW340" s="263"/>
      <c r="KX340" s="263"/>
      <c r="KY340" s="263"/>
      <c r="KZ340" s="263"/>
      <c r="LA340" s="263"/>
      <c r="LB340" s="263"/>
      <c r="LC340" s="263"/>
      <c r="LD340" s="263"/>
      <c r="LE340" s="263"/>
      <c r="LF340" s="263"/>
      <c r="LG340" s="263"/>
      <c r="LH340" s="263"/>
      <c r="LI340" s="263"/>
      <c r="LJ340" s="263"/>
      <c r="LK340" s="263"/>
      <c r="LL340" s="263"/>
      <c r="LM340" s="263"/>
      <c r="LN340" s="263"/>
      <c r="LO340" s="263"/>
      <c r="LP340" s="263"/>
      <c r="LQ340" s="263"/>
      <c r="LR340" s="263"/>
      <c r="LS340" s="263"/>
      <c r="LT340" s="263"/>
      <c r="LU340" s="263"/>
      <c r="LV340" s="263"/>
      <c r="LW340" s="263"/>
      <c r="LX340" s="263"/>
      <c r="LY340" s="263"/>
      <c r="LZ340" s="263"/>
      <c r="MA340" s="263"/>
      <c r="MB340" s="263"/>
      <c r="MC340" s="263"/>
      <c r="MD340" s="263"/>
      <c r="ME340" s="263"/>
      <c r="MF340" s="263"/>
      <c r="MG340" s="263"/>
      <c r="MH340" s="263"/>
      <c r="MI340" s="263"/>
      <c r="MJ340" s="263"/>
      <c r="MK340" s="263"/>
      <c r="ML340" s="263"/>
      <c r="MM340" s="263"/>
      <c r="MN340" s="263"/>
      <c r="MO340" s="263"/>
      <c r="MP340" s="263"/>
      <c r="MQ340" s="263"/>
      <c r="MR340" s="263"/>
      <c r="MS340" s="263"/>
      <c r="MT340" s="263"/>
      <c r="MU340" s="263"/>
      <c r="MV340" s="263"/>
      <c r="MW340" s="263"/>
      <c r="MX340" s="263"/>
      <c r="MY340" s="263"/>
      <c r="MZ340" s="263"/>
      <c r="NA340" s="263"/>
      <c r="NB340" s="263"/>
      <c r="NC340" s="263"/>
      <c r="ND340" s="263"/>
      <c r="NE340" s="263"/>
      <c r="NF340" s="263"/>
      <c r="NG340" s="263"/>
      <c r="NH340" s="263"/>
      <c r="NI340" s="263"/>
      <c r="NJ340" s="263"/>
      <c r="NK340" s="263"/>
      <c r="NL340" s="263"/>
      <c r="NM340" s="263"/>
      <c r="NN340" s="263"/>
      <c r="NO340" s="263"/>
      <c r="NP340" s="263"/>
      <c r="NQ340" s="263"/>
      <c r="NR340" s="263"/>
      <c r="NS340" s="263"/>
      <c r="NT340" s="263"/>
      <c r="NU340" s="263"/>
      <c r="NV340" s="263"/>
      <c r="NW340" s="263"/>
      <c r="NX340" s="263"/>
      <c r="NY340" s="263"/>
      <c r="NZ340" s="263"/>
      <c r="OA340" s="263"/>
      <c r="OB340" s="263"/>
      <c r="OC340" s="263"/>
      <c r="OD340" s="263"/>
      <c r="OE340" s="263"/>
      <c r="OF340" s="263"/>
      <c r="OG340" s="263"/>
      <c r="OH340" s="263"/>
      <c r="OI340" s="263"/>
      <c r="OJ340" s="263"/>
      <c r="OK340" s="263"/>
      <c r="OL340" s="263"/>
      <c r="OM340" s="263"/>
      <c r="ON340" s="263"/>
      <c r="OO340" s="263"/>
      <c r="OP340" s="263"/>
      <c r="OQ340" s="263"/>
      <c r="OR340" s="263"/>
      <c r="OS340" s="263"/>
      <c r="OT340" s="263"/>
      <c r="OU340" s="263"/>
      <c r="OV340" s="263"/>
      <c r="OW340" s="263"/>
      <c r="OX340" s="263"/>
      <c r="OY340" s="263"/>
      <c r="OZ340" s="263"/>
      <c r="PA340" s="263"/>
      <c r="PB340" s="263"/>
      <c r="PC340" s="263"/>
      <c r="PD340" s="263"/>
      <c r="PE340" s="263"/>
      <c r="PF340" s="263"/>
      <c r="PG340" s="263"/>
      <c r="PH340" s="263"/>
      <c r="PI340" s="263"/>
      <c r="PJ340" s="263"/>
      <c r="PK340" s="263"/>
      <c r="PL340" s="263"/>
      <c r="PM340" s="263"/>
      <c r="PN340" s="263"/>
      <c r="PO340" s="263"/>
      <c r="PP340" s="263"/>
      <c r="PQ340" s="263"/>
      <c r="PR340" s="263"/>
      <c r="PS340" s="263"/>
      <c r="PT340" s="263"/>
      <c r="PU340" s="263"/>
      <c r="PV340" s="263"/>
      <c r="PW340" s="263"/>
      <c r="PX340" s="263"/>
      <c r="PY340" s="263"/>
      <c r="PZ340" s="263"/>
      <c r="QA340" s="263"/>
      <c r="QB340" s="263"/>
      <c r="QC340" s="263"/>
      <c r="QD340" s="263"/>
      <c r="QE340" s="263"/>
      <c r="QF340" s="263"/>
      <c r="QG340" s="263"/>
      <c r="QH340" s="263"/>
      <c r="QI340" s="263"/>
      <c r="QJ340" s="263"/>
      <c r="QK340" s="263"/>
      <c r="QL340" s="263"/>
      <c r="QM340" s="263"/>
      <c r="QN340" s="263"/>
      <c r="QO340" s="263"/>
      <c r="QP340" s="263"/>
      <c r="QQ340" s="263"/>
      <c r="QR340" s="263"/>
      <c r="QS340" s="263"/>
      <c r="QT340" s="263"/>
      <c r="QU340" s="263"/>
      <c r="QV340" s="263"/>
      <c r="QW340" s="263"/>
      <c r="QX340" s="263"/>
      <c r="QY340" s="263"/>
      <c r="QZ340" s="263"/>
      <c r="RA340" s="263"/>
      <c r="RB340" s="263"/>
      <c r="RC340" s="263"/>
      <c r="RD340" s="263"/>
      <c r="RE340" s="263"/>
      <c r="RF340" s="263"/>
      <c r="RG340" s="263"/>
      <c r="RH340" s="263"/>
      <c r="RI340" s="263"/>
      <c r="RJ340" s="263"/>
      <c r="RK340" s="263"/>
      <c r="RL340" s="263"/>
      <c r="RM340" s="263"/>
      <c r="RN340" s="263"/>
      <c r="RO340" s="263"/>
      <c r="RP340" s="263"/>
      <c r="RQ340" s="263"/>
      <c r="RR340" s="263"/>
      <c r="RS340" s="263"/>
      <c r="RT340" s="263"/>
      <c r="RU340" s="263"/>
      <c r="RV340" s="263"/>
      <c r="RW340" s="263"/>
      <c r="RX340" s="263"/>
      <c r="RY340" s="263"/>
      <c r="RZ340" s="263"/>
      <c r="SA340" s="263"/>
      <c r="SB340" s="263"/>
      <c r="SC340" s="263"/>
      <c r="SD340" s="263"/>
      <c r="SE340" s="263"/>
      <c r="SF340" s="263"/>
      <c r="SG340" s="263"/>
      <c r="SH340" s="263"/>
      <c r="SI340" s="263"/>
      <c r="SJ340" s="263"/>
      <c r="SK340" s="263"/>
      <c r="SL340" s="263"/>
      <c r="SM340" s="263"/>
      <c r="SN340" s="263"/>
      <c r="SO340" s="263"/>
      <c r="SP340" s="263"/>
      <c r="SQ340" s="263"/>
      <c r="SR340" s="263"/>
      <c r="SS340" s="263"/>
      <c r="ST340" s="263"/>
      <c r="SU340" s="263"/>
      <c r="SV340" s="263"/>
      <c r="SW340" s="263"/>
      <c r="SX340" s="263"/>
      <c r="SY340" s="263"/>
      <c r="SZ340" s="263"/>
      <c r="TA340" s="263"/>
      <c r="TB340" s="263"/>
      <c r="TC340" s="263"/>
      <c r="TD340" s="263"/>
      <c r="TE340" s="263"/>
      <c r="TF340" s="263"/>
      <c r="TG340" s="263"/>
      <c r="TH340" s="263"/>
      <c r="TI340" s="263"/>
      <c r="TJ340" s="263"/>
      <c r="TK340" s="263"/>
      <c r="TL340" s="263"/>
      <c r="TM340" s="263"/>
      <c r="TN340" s="263"/>
      <c r="TO340" s="263"/>
      <c r="TP340" s="263"/>
      <c r="TQ340" s="263"/>
      <c r="TR340" s="263"/>
      <c r="TS340" s="263"/>
      <c r="TT340" s="263"/>
      <c r="TU340" s="263"/>
      <c r="TV340" s="263"/>
      <c r="TW340" s="263"/>
      <c r="TX340" s="263"/>
      <c r="TY340" s="263"/>
      <c r="TZ340" s="263"/>
      <c r="UA340" s="263"/>
      <c r="UB340" s="263"/>
      <c r="UC340" s="263"/>
      <c r="UD340" s="263"/>
      <c r="UE340" s="263"/>
      <c r="UF340" s="263"/>
      <c r="UG340" s="263"/>
      <c r="UH340" s="263"/>
      <c r="UI340" s="263"/>
      <c r="UJ340" s="263"/>
      <c r="UK340" s="263"/>
      <c r="UL340" s="263"/>
      <c r="UM340" s="263"/>
      <c r="UN340" s="263"/>
      <c r="UO340" s="263"/>
      <c r="UP340" s="263"/>
      <c r="UQ340" s="263"/>
      <c r="UR340" s="263"/>
      <c r="US340" s="263"/>
      <c r="UT340" s="263"/>
      <c r="UU340" s="263"/>
      <c r="UV340" s="263"/>
      <c r="UW340" s="263"/>
      <c r="UX340" s="263"/>
      <c r="UY340" s="263"/>
      <c r="UZ340" s="263"/>
      <c r="VA340" s="263"/>
      <c r="VB340" s="263"/>
      <c r="VC340" s="263"/>
      <c r="VD340" s="263"/>
      <c r="VE340" s="263"/>
      <c r="VF340" s="263"/>
      <c r="VG340" s="263"/>
      <c r="VH340" s="263"/>
      <c r="VI340" s="263"/>
      <c r="VJ340" s="263"/>
      <c r="VK340" s="263"/>
      <c r="VL340" s="263"/>
      <c r="VM340" s="263"/>
      <c r="VN340" s="263"/>
      <c r="VO340" s="263"/>
      <c r="VP340" s="263"/>
      <c r="VQ340" s="263"/>
      <c r="VR340" s="263"/>
      <c r="VS340" s="263"/>
      <c r="VT340" s="263"/>
      <c r="VU340" s="263"/>
      <c r="VV340" s="263"/>
      <c r="VW340" s="263"/>
      <c r="VX340" s="263"/>
      <c r="VY340" s="263"/>
      <c r="VZ340" s="263"/>
      <c r="WA340" s="263"/>
      <c r="WB340" s="263"/>
      <c r="WC340" s="263"/>
      <c r="WD340" s="263"/>
      <c r="WE340" s="263"/>
      <c r="WF340" s="263"/>
      <c r="WG340" s="263"/>
      <c r="WH340" s="263"/>
      <c r="WI340" s="263"/>
      <c r="WJ340" s="263"/>
      <c r="WK340" s="263"/>
      <c r="WL340" s="263"/>
      <c r="WM340" s="263"/>
      <c r="WN340" s="263"/>
      <c r="WO340" s="263"/>
      <c r="WP340" s="263"/>
      <c r="WQ340" s="263"/>
      <c r="WR340" s="263"/>
      <c r="WS340" s="263"/>
      <c r="WT340" s="263"/>
      <c r="WU340" s="263"/>
      <c r="WV340" s="263"/>
      <c r="WW340" s="263"/>
      <c r="WX340" s="263"/>
      <c r="WY340" s="263"/>
      <c r="WZ340" s="263"/>
      <c r="XA340" s="263"/>
      <c r="XB340" s="263"/>
      <c r="XC340" s="263"/>
      <c r="XD340" s="263"/>
      <c r="XE340" s="263"/>
      <c r="XF340" s="263"/>
      <c r="XG340" s="263"/>
      <c r="XH340" s="263"/>
      <c r="XI340" s="263"/>
      <c r="XJ340" s="263"/>
      <c r="XK340" s="263"/>
      <c r="XL340" s="263"/>
      <c r="XM340" s="263"/>
      <c r="XN340" s="263"/>
      <c r="XO340" s="263"/>
      <c r="XP340" s="263"/>
      <c r="XQ340" s="263"/>
      <c r="XR340" s="263"/>
      <c r="XS340" s="263"/>
      <c r="XT340" s="263"/>
      <c r="XU340" s="263"/>
      <c r="XV340" s="263"/>
      <c r="XW340" s="263"/>
      <c r="XX340" s="263"/>
      <c r="XY340" s="263"/>
      <c r="XZ340" s="263"/>
      <c r="YA340" s="263"/>
      <c r="YB340" s="263"/>
      <c r="YC340" s="263"/>
      <c r="YD340" s="263"/>
      <c r="YE340" s="263"/>
      <c r="YF340" s="263"/>
      <c r="YG340" s="263"/>
      <c r="YH340" s="263"/>
      <c r="YI340" s="263"/>
      <c r="YJ340" s="263"/>
      <c r="YK340" s="263"/>
      <c r="YL340" s="263"/>
      <c r="YM340" s="263"/>
      <c r="YN340" s="263"/>
      <c r="YO340" s="263"/>
      <c r="YP340" s="263"/>
      <c r="YQ340" s="263"/>
      <c r="YR340" s="263"/>
      <c r="YS340" s="263"/>
      <c r="YT340" s="263"/>
      <c r="YU340" s="263"/>
      <c r="YV340" s="263"/>
      <c r="YW340" s="263"/>
      <c r="YX340" s="263"/>
      <c r="YY340" s="263"/>
      <c r="YZ340" s="263"/>
      <c r="ZA340" s="263"/>
      <c r="ZB340" s="263"/>
      <c r="ZC340" s="263"/>
      <c r="ZD340" s="263"/>
      <c r="ZE340" s="263"/>
      <c r="ZF340" s="263"/>
      <c r="ZG340" s="263"/>
      <c r="ZH340" s="263"/>
      <c r="ZI340" s="263"/>
      <c r="ZJ340" s="263"/>
      <c r="ZK340" s="263"/>
      <c r="ZL340" s="263"/>
      <c r="ZM340" s="263"/>
      <c r="ZN340" s="263"/>
      <c r="ZO340" s="263"/>
      <c r="ZP340" s="263"/>
      <c r="ZQ340" s="263"/>
      <c r="ZR340" s="263"/>
      <c r="ZS340" s="263"/>
      <c r="ZT340" s="263"/>
      <c r="ZU340" s="263"/>
      <c r="ZV340" s="263"/>
      <c r="ZW340" s="263"/>
      <c r="ZX340" s="263"/>
      <c r="ZY340" s="263"/>
      <c r="ZZ340" s="263"/>
      <c r="AAA340" s="263"/>
      <c r="AAB340" s="263"/>
      <c r="AAC340" s="263"/>
      <c r="AAD340" s="263"/>
      <c r="AAE340" s="263"/>
      <c r="AAF340" s="263"/>
      <c r="AAG340" s="263"/>
      <c r="AAH340" s="263"/>
      <c r="AAI340" s="263"/>
      <c r="AAJ340" s="263"/>
      <c r="AAK340" s="263"/>
      <c r="AAL340" s="263"/>
      <c r="AAM340" s="263"/>
      <c r="AAN340" s="263"/>
      <c r="AAO340" s="263"/>
      <c r="AAP340" s="263"/>
      <c r="AAQ340" s="263"/>
      <c r="AAR340" s="263"/>
      <c r="AAS340" s="263"/>
      <c r="AAT340" s="263"/>
      <c r="AAU340" s="263"/>
      <c r="AAV340" s="263"/>
      <c r="AAW340" s="263"/>
      <c r="AAX340" s="263"/>
      <c r="AAY340" s="263"/>
      <c r="AAZ340" s="263"/>
      <c r="ABA340" s="263"/>
      <c r="ABB340" s="263"/>
      <c r="ABC340" s="263"/>
      <c r="ABD340" s="263"/>
      <c r="ABE340" s="263"/>
      <c r="ABF340" s="263"/>
      <c r="ABG340" s="263"/>
      <c r="ABH340" s="263"/>
      <c r="ABI340" s="263"/>
      <c r="ABJ340" s="263"/>
      <c r="ABK340" s="263"/>
      <c r="ABL340" s="263"/>
      <c r="ABM340" s="263"/>
      <c r="ABN340" s="263"/>
      <c r="ABO340" s="263"/>
      <c r="ABP340" s="263"/>
      <c r="ABQ340" s="263"/>
      <c r="ABR340" s="263"/>
      <c r="ABS340" s="263"/>
      <c r="ABT340" s="263"/>
      <c r="ABU340" s="263"/>
      <c r="ABV340" s="263"/>
      <c r="ABW340" s="263"/>
      <c r="ABX340" s="263"/>
      <c r="ABY340" s="263"/>
      <c r="ABZ340" s="263"/>
      <c r="ACA340" s="263"/>
      <c r="ACB340" s="263"/>
      <c r="ACC340" s="263"/>
      <c r="ACD340" s="263"/>
      <c r="ACE340" s="263"/>
      <c r="ACF340" s="263"/>
      <c r="ACG340" s="263"/>
      <c r="ACH340" s="263"/>
      <c r="ACI340" s="263"/>
      <c r="ACJ340" s="263"/>
      <c r="ACK340" s="263"/>
      <c r="ACL340" s="263"/>
      <c r="ACM340" s="263"/>
      <c r="ACN340" s="263"/>
      <c r="ACO340" s="263"/>
      <c r="ACP340" s="263"/>
      <c r="ACQ340" s="263"/>
      <c r="ACR340" s="263"/>
      <c r="ACS340" s="263"/>
      <c r="ACT340" s="263"/>
      <c r="ACU340" s="263"/>
      <c r="ACV340" s="263"/>
      <c r="ACW340" s="263"/>
      <c r="ACX340" s="263"/>
      <c r="ACY340" s="263"/>
      <c r="ACZ340" s="263"/>
      <c r="ADA340" s="263"/>
      <c r="ADB340" s="263"/>
      <c r="ADC340" s="263"/>
      <c r="ADD340" s="263"/>
      <c r="ADE340" s="263"/>
      <c r="ADF340" s="263"/>
      <c r="ADG340" s="263"/>
      <c r="ADH340" s="263"/>
      <c r="ADI340" s="263"/>
      <c r="ADJ340" s="263"/>
      <c r="ADK340" s="263"/>
      <c r="ADL340" s="263"/>
      <c r="ADM340" s="263"/>
      <c r="ADN340" s="263"/>
      <c r="ADO340" s="263"/>
      <c r="ADP340" s="263"/>
      <c r="ADQ340" s="263"/>
      <c r="ADR340" s="263"/>
      <c r="ADS340" s="263"/>
      <c r="ADT340" s="263"/>
      <c r="ADU340" s="263"/>
      <c r="ADV340" s="263"/>
      <c r="ADW340" s="263"/>
      <c r="ADX340" s="263"/>
      <c r="ADY340" s="263"/>
      <c r="ADZ340" s="263"/>
      <c r="AEA340" s="263"/>
      <c r="AEB340" s="263"/>
      <c r="AEC340" s="263"/>
      <c r="AED340" s="263"/>
      <c r="AEE340" s="263"/>
      <c r="AEF340" s="263"/>
      <c r="AEG340" s="263"/>
      <c r="AEH340" s="263"/>
      <c r="AEI340" s="263"/>
      <c r="AEJ340" s="263"/>
      <c r="AEK340" s="263"/>
      <c r="AEL340" s="263"/>
      <c r="AEM340" s="263"/>
      <c r="AEN340" s="263"/>
      <c r="AEO340" s="263"/>
      <c r="AEP340" s="263"/>
      <c r="AEQ340" s="263"/>
      <c r="AER340" s="263"/>
      <c r="AES340" s="263"/>
      <c r="AET340" s="263"/>
      <c r="AEU340" s="263"/>
      <c r="AEV340" s="263"/>
      <c r="AEW340" s="263"/>
      <c r="AEX340" s="263"/>
      <c r="AEY340" s="263"/>
      <c r="AEZ340" s="263"/>
      <c r="AFA340" s="263"/>
      <c r="AFB340" s="263"/>
      <c r="AFC340" s="263"/>
      <c r="AFD340" s="263"/>
      <c r="AFE340" s="263"/>
      <c r="AFF340" s="263"/>
      <c r="AFG340" s="263"/>
      <c r="AFH340" s="263"/>
      <c r="AFI340" s="263"/>
      <c r="AFJ340" s="263"/>
      <c r="AFK340" s="263"/>
      <c r="AFL340" s="263"/>
      <c r="AFM340" s="263"/>
      <c r="AFN340" s="263"/>
      <c r="AFO340" s="263"/>
      <c r="AFP340" s="263"/>
      <c r="AFQ340" s="263"/>
      <c r="AFR340" s="263"/>
      <c r="AFS340" s="263"/>
      <c r="AFT340" s="263"/>
      <c r="AFU340" s="263"/>
      <c r="AFV340" s="263"/>
      <c r="AFW340" s="263"/>
      <c r="AFX340" s="263"/>
      <c r="AFY340" s="263"/>
      <c r="AFZ340" s="263"/>
      <c r="AGA340" s="263"/>
      <c r="AGB340" s="263"/>
      <c r="AGC340" s="263"/>
      <c r="AGD340" s="263"/>
      <c r="AGE340" s="263"/>
      <c r="AGF340" s="263"/>
      <c r="AGG340" s="263"/>
      <c r="AGH340" s="263"/>
      <c r="AGI340" s="263"/>
      <c r="AGJ340" s="263"/>
      <c r="AGK340" s="263"/>
      <c r="AGL340" s="263"/>
      <c r="AGM340" s="263"/>
      <c r="AGN340" s="263"/>
      <c r="AGO340" s="263"/>
      <c r="AGP340" s="263"/>
      <c r="AGQ340" s="263"/>
      <c r="AGR340" s="263"/>
      <c r="AGS340" s="263"/>
      <c r="AGT340" s="263"/>
      <c r="AGU340" s="263"/>
      <c r="AGV340" s="263"/>
      <c r="AGW340" s="263"/>
      <c r="AGX340" s="263"/>
      <c r="AGY340" s="263"/>
      <c r="AGZ340" s="263"/>
      <c r="AHA340" s="263"/>
      <c r="AHB340" s="263"/>
      <c r="AHC340" s="263"/>
      <c r="AHD340" s="263"/>
      <c r="AHE340" s="263"/>
      <c r="AHF340" s="263"/>
      <c r="AHG340" s="263"/>
      <c r="AHH340" s="263"/>
      <c r="AHI340" s="263"/>
      <c r="AHJ340" s="263"/>
      <c r="AHK340" s="263"/>
      <c r="AHL340" s="263"/>
      <c r="AHM340" s="263"/>
      <c r="AHN340" s="263"/>
      <c r="AHO340" s="263"/>
      <c r="AHP340" s="263"/>
      <c r="AHQ340" s="263"/>
      <c r="AHR340" s="263"/>
      <c r="AHS340" s="263"/>
      <c r="AHT340" s="263"/>
      <c r="AHU340" s="263"/>
      <c r="AHV340" s="263"/>
      <c r="AHW340" s="263"/>
      <c r="AHX340" s="263"/>
      <c r="AHY340" s="263"/>
      <c r="AHZ340" s="263"/>
      <c r="AIA340" s="263"/>
      <c r="AIB340" s="263"/>
      <c r="AIC340" s="263"/>
      <c r="AID340" s="263"/>
      <c r="AIE340" s="263"/>
      <c r="AIF340" s="263"/>
      <c r="AIG340" s="263"/>
      <c r="AIH340" s="263"/>
      <c r="AII340" s="263"/>
      <c r="AIJ340" s="263"/>
      <c r="AIK340" s="263"/>
      <c r="AIL340" s="263"/>
      <c r="AIM340" s="263"/>
      <c r="AIN340" s="263"/>
      <c r="AIO340" s="263"/>
      <c r="AIP340" s="263"/>
      <c r="AIQ340" s="263"/>
      <c r="AIR340" s="263"/>
      <c r="AIS340" s="263"/>
      <c r="AIT340" s="263"/>
      <c r="AIU340" s="263"/>
      <c r="AIV340" s="263"/>
      <c r="AIW340" s="263"/>
      <c r="AIX340" s="263"/>
      <c r="AIY340" s="263"/>
      <c r="AIZ340" s="263"/>
      <c r="AJA340" s="263"/>
      <c r="AJB340" s="263"/>
      <c r="AJC340" s="263"/>
      <c r="AJD340" s="263"/>
      <c r="AJE340" s="263"/>
      <c r="AJF340" s="263"/>
      <c r="AJG340" s="263"/>
      <c r="AJH340" s="263"/>
      <c r="AJI340" s="263"/>
      <c r="AJJ340" s="263"/>
      <c r="AJK340" s="263"/>
      <c r="AJL340" s="263"/>
      <c r="AJM340" s="263"/>
      <c r="AJN340" s="263"/>
      <c r="AJO340" s="263"/>
      <c r="AJP340" s="263"/>
      <c r="AJQ340" s="263"/>
      <c r="AJR340" s="263"/>
      <c r="AJS340" s="263"/>
      <c r="AJT340" s="263"/>
      <c r="AJU340" s="263"/>
      <c r="AJV340" s="263"/>
      <c r="AJW340" s="263"/>
      <c r="AJX340" s="263"/>
      <c r="AJY340" s="263"/>
      <c r="AJZ340" s="263"/>
      <c r="AKA340" s="263"/>
      <c r="AKB340" s="263"/>
      <c r="AKC340" s="263"/>
      <c r="AKD340" s="263"/>
      <c r="AKE340" s="263"/>
      <c r="AKF340" s="263"/>
      <c r="AKG340" s="263"/>
      <c r="AKH340" s="263"/>
      <c r="AKI340" s="263"/>
      <c r="AKJ340" s="263"/>
      <c r="AKK340" s="263"/>
      <c r="AKL340" s="263"/>
      <c r="AKM340" s="263"/>
      <c r="AKN340" s="263"/>
      <c r="AKO340" s="263"/>
      <c r="AKP340" s="263"/>
      <c r="AKQ340" s="263"/>
      <c r="AKR340" s="263"/>
      <c r="AKS340" s="263"/>
      <c r="AKT340" s="263"/>
      <c r="AKU340" s="263"/>
      <c r="AKV340" s="263"/>
      <c r="AKW340" s="263"/>
      <c r="AKX340" s="263"/>
      <c r="AKY340" s="263"/>
      <c r="AKZ340" s="263"/>
      <c r="ALA340" s="263"/>
      <c r="ALB340" s="263"/>
      <c r="ALC340" s="263"/>
      <c r="ALD340" s="263"/>
      <c r="ALE340" s="263"/>
      <c r="ALF340" s="263"/>
      <c r="ALG340" s="263"/>
      <c r="ALH340" s="263"/>
      <c r="ALI340" s="263"/>
      <c r="ALJ340" s="263"/>
      <c r="ALK340" s="263"/>
      <c r="ALL340" s="263"/>
      <c r="ALM340" s="263"/>
      <c r="ALN340" s="263"/>
      <c r="ALO340" s="263"/>
      <c r="ALP340" s="263"/>
      <c r="ALQ340" s="263"/>
      <c r="ALR340" s="263"/>
      <c r="ALS340" s="263"/>
      <c r="ALT340" s="263"/>
      <c r="ALU340" s="263"/>
      <c r="ALV340" s="263"/>
      <c r="ALW340" s="263"/>
      <c r="ALX340" s="263"/>
      <c r="ALY340" s="263"/>
      <c r="ALZ340" s="263"/>
      <c r="AMA340" s="263"/>
      <c r="AMB340" s="263"/>
      <c r="AMC340" s="263"/>
      <c r="AMD340" s="263"/>
      <c r="AME340" s="263"/>
      <c r="AMF340" s="263"/>
      <c r="AMG340" s="263"/>
      <c r="AMH340" s="263"/>
      <c r="AMI340" s="263"/>
      <c r="AMJ340" s="263"/>
      <c r="AMK340" s="263"/>
      <c r="AML340" s="263"/>
      <c r="AMM340" s="263"/>
      <c r="AMN340" s="263"/>
      <c r="AMO340" s="263"/>
      <c r="AMP340" s="263"/>
      <c r="AMQ340" s="263"/>
      <c r="AMR340" s="263"/>
      <c r="AMS340" s="263"/>
      <c r="AMT340" s="263"/>
      <c r="AMU340" s="263"/>
      <c r="AMV340" s="263"/>
      <c r="AMW340" s="263"/>
      <c r="AMX340" s="263"/>
      <c r="AMY340" s="263"/>
      <c r="AMZ340" s="263"/>
      <c r="ANA340" s="263"/>
      <c r="ANB340" s="263"/>
      <c r="ANC340" s="263"/>
      <c r="AND340" s="263"/>
      <c r="ANE340" s="263"/>
      <c r="ANF340" s="263"/>
      <c r="ANG340" s="263"/>
      <c r="ANH340" s="263"/>
      <c r="ANI340" s="263"/>
      <c r="ANJ340" s="263"/>
      <c r="ANK340" s="263"/>
      <c r="ANL340" s="263"/>
      <c r="ANM340" s="263"/>
      <c r="ANN340" s="263"/>
      <c r="ANO340" s="263"/>
      <c r="ANP340" s="263"/>
      <c r="ANQ340" s="263"/>
      <c r="ANR340" s="263"/>
      <c r="ANS340" s="263"/>
      <c r="ANT340" s="263"/>
      <c r="ANU340" s="263"/>
      <c r="ANV340" s="263"/>
      <c r="ANW340" s="263"/>
      <c r="ANX340" s="263"/>
      <c r="ANY340" s="263"/>
      <c r="ANZ340" s="263"/>
      <c r="AOA340" s="263"/>
      <c r="AOB340" s="263"/>
      <c r="AOC340" s="263"/>
      <c r="AOD340" s="263"/>
      <c r="AOE340" s="263"/>
      <c r="AOF340" s="263"/>
      <c r="AOG340" s="263"/>
      <c r="AOH340" s="263"/>
      <c r="AOI340" s="263"/>
      <c r="AOJ340" s="263"/>
      <c r="AOK340" s="263"/>
      <c r="AOL340" s="263"/>
      <c r="AOM340" s="263"/>
      <c r="AON340" s="263"/>
      <c r="AOO340" s="263"/>
      <c r="AOP340" s="263"/>
      <c r="AOQ340" s="263"/>
      <c r="AOR340" s="263"/>
      <c r="AOS340" s="263"/>
      <c r="AOT340" s="263"/>
      <c r="AOU340" s="263"/>
      <c r="AOV340" s="263"/>
      <c r="AOW340" s="263"/>
      <c r="AOX340" s="263"/>
      <c r="AOY340" s="263"/>
      <c r="AOZ340" s="263"/>
      <c r="APA340" s="263"/>
      <c r="APB340" s="263"/>
      <c r="APC340" s="263"/>
      <c r="APD340" s="263"/>
      <c r="APE340" s="263"/>
      <c r="APF340" s="263"/>
      <c r="APG340" s="263"/>
      <c r="APH340" s="263"/>
      <c r="API340" s="263"/>
      <c r="APJ340" s="263"/>
      <c r="APK340" s="263"/>
      <c r="APL340" s="263"/>
      <c r="APM340" s="263"/>
      <c r="APN340" s="263"/>
      <c r="APO340" s="263"/>
      <c r="APP340" s="263"/>
      <c r="APQ340" s="263"/>
      <c r="APR340" s="263"/>
      <c r="APS340" s="263"/>
      <c r="APT340" s="263"/>
      <c r="APU340" s="263"/>
      <c r="APV340" s="263"/>
      <c r="APW340" s="263"/>
      <c r="APX340" s="263"/>
      <c r="APY340" s="263"/>
      <c r="APZ340" s="263"/>
      <c r="AQA340" s="263"/>
      <c r="AQB340" s="263"/>
      <c r="AQC340" s="263"/>
      <c r="AQD340" s="263"/>
      <c r="AQE340" s="263"/>
      <c r="AQF340" s="263"/>
      <c r="AQG340" s="263"/>
      <c r="AQH340" s="263"/>
      <c r="AQI340" s="263"/>
      <c r="AQJ340" s="263"/>
      <c r="AQK340" s="263"/>
      <c r="AQL340" s="263"/>
      <c r="AQM340" s="263"/>
      <c r="AQN340" s="263"/>
      <c r="AQO340" s="263"/>
      <c r="AQP340" s="263"/>
      <c r="AQQ340" s="263"/>
      <c r="AQR340" s="263"/>
      <c r="AQS340" s="263"/>
      <c r="AQT340" s="263"/>
      <c r="AQU340" s="263"/>
      <c r="AQV340" s="263"/>
      <c r="AQW340" s="263"/>
      <c r="AQX340" s="263"/>
      <c r="AQY340" s="263"/>
      <c r="AQZ340" s="263"/>
      <c r="ARA340" s="263"/>
      <c r="ARB340" s="263"/>
      <c r="ARC340" s="263"/>
      <c r="ARD340" s="263"/>
      <c r="ARE340" s="263"/>
      <c r="ARF340" s="263"/>
      <c r="ARG340" s="263"/>
      <c r="ARH340" s="263"/>
      <c r="ARI340" s="263"/>
      <c r="ARJ340" s="263"/>
      <c r="ARK340" s="263"/>
      <c r="ARL340" s="263"/>
      <c r="ARM340" s="263"/>
      <c r="ARN340" s="263"/>
      <c r="ARO340" s="263"/>
      <c r="ARP340" s="263"/>
      <c r="ARQ340" s="263"/>
      <c r="ARR340" s="263"/>
      <c r="ARS340" s="263"/>
      <c r="ART340" s="263"/>
      <c r="ARU340" s="263"/>
      <c r="ARV340" s="263"/>
      <c r="ARW340" s="263"/>
      <c r="ARX340" s="263"/>
      <c r="ARY340" s="263"/>
      <c r="ARZ340" s="263"/>
      <c r="ASA340" s="263"/>
      <c r="ASB340" s="263"/>
      <c r="ASC340" s="263"/>
      <c r="ASD340" s="263"/>
      <c r="ASE340" s="263"/>
      <c r="ASF340" s="263"/>
      <c r="ASG340" s="263"/>
      <c r="ASH340" s="263"/>
      <c r="ASI340" s="263"/>
      <c r="ASJ340" s="263"/>
      <c r="ASK340" s="263"/>
      <c r="ASL340" s="263"/>
      <c r="ASM340" s="263"/>
      <c r="ASN340" s="263"/>
      <c r="ASO340" s="263"/>
      <c r="ASP340" s="263"/>
      <c r="ASQ340" s="263"/>
      <c r="ASR340" s="263"/>
      <c r="ASS340" s="263"/>
      <c r="AST340" s="263"/>
      <c r="ASU340" s="263"/>
      <c r="ASV340" s="263"/>
      <c r="ASW340" s="263"/>
      <c r="ASX340" s="263"/>
      <c r="ASY340" s="263"/>
      <c r="ASZ340" s="263"/>
      <c r="ATA340" s="263"/>
      <c r="ATB340" s="263"/>
      <c r="ATC340" s="263"/>
      <c r="ATD340" s="263"/>
      <c r="ATE340" s="263"/>
      <c r="ATF340" s="263"/>
      <c r="ATG340" s="263"/>
      <c r="ATH340" s="263"/>
      <c r="ATI340" s="263"/>
      <c r="ATJ340" s="263"/>
      <c r="ATK340" s="263"/>
      <c r="ATL340" s="263"/>
      <c r="ATM340" s="263"/>
      <c r="ATN340" s="263"/>
      <c r="ATO340" s="263"/>
      <c r="ATP340" s="263"/>
      <c r="ATQ340" s="263"/>
      <c r="ATR340" s="263"/>
      <c r="ATS340" s="263"/>
      <c r="ATT340" s="263"/>
      <c r="ATU340" s="263"/>
      <c r="ATV340" s="263"/>
      <c r="ATW340" s="263"/>
      <c r="ATX340" s="263"/>
      <c r="ATY340" s="263"/>
      <c r="ATZ340" s="263"/>
      <c r="AUA340" s="263"/>
      <c r="AUB340" s="263"/>
      <c r="AUC340" s="263"/>
      <c r="AUD340" s="263"/>
      <c r="AUE340" s="263"/>
      <c r="AUF340" s="263"/>
      <c r="AUG340" s="263"/>
      <c r="AUH340" s="263"/>
      <c r="AUI340" s="263"/>
      <c r="AUJ340" s="263"/>
      <c r="AUK340" s="263"/>
      <c r="AUL340" s="263"/>
      <c r="AUM340" s="263"/>
      <c r="AUN340" s="263"/>
      <c r="AUO340" s="263"/>
      <c r="AUP340" s="263"/>
      <c r="AUQ340" s="263"/>
      <c r="AUR340" s="263"/>
      <c r="AUS340" s="263"/>
      <c r="AUT340" s="263"/>
      <c r="AUU340" s="263"/>
      <c r="AUV340" s="263"/>
      <c r="AUW340" s="263"/>
      <c r="AUX340" s="263"/>
      <c r="AUY340" s="263"/>
      <c r="AUZ340" s="263"/>
      <c r="AVA340" s="263"/>
      <c r="AVB340" s="263"/>
      <c r="AVC340" s="263"/>
      <c r="AVD340" s="263"/>
      <c r="AVE340" s="263"/>
      <c r="AVF340" s="263"/>
      <c r="AVG340" s="263"/>
      <c r="AVH340" s="263"/>
      <c r="AVI340" s="263"/>
      <c r="AVJ340" s="263"/>
      <c r="AVK340" s="263"/>
      <c r="AVL340" s="263"/>
      <c r="AVM340" s="263"/>
      <c r="AVN340" s="263"/>
      <c r="AVO340" s="263"/>
      <c r="AVP340" s="263"/>
      <c r="AVQ340" s="263"/>
      <c r="AVR340" s="263"/>
      <c r="AVS340" s="263"/>
      <c r="AVT340" s="263"/>
      <c r="AVU340" s="263"/>
      <c r="AVV340" s="263"/>
      <c r="AVW340" s="263"/>
      <c r="AVX340" s="263"/>
      <c r="AVY340" s="263"/>
      <c r="AVZ340" s="263"/>
      <c r="AWA340" s="263"/>
      <c r="AWB340" s="263"/>
      <c r="AWC340" s="263"/>
      <c r="AWD340" s="263"/>
      <c r="AWE340" s="263"/>
      <c r="AWF340" s="263"/>
      <c r="AWG340" s="263"/>
      <c r="AWH340" s="263"/>
      <c r="AWI340" s="263"/>
      <c r="AWJ340" s="263"/>
      <c r="AWK340" s="263"/>
      <c r="AWL340" s="263"/>
      <c r="AWM340" s="263"/>
      <c r="AWN340" s="263"/>
      <c r="AWO340" s="263"/>
      <c r="AWP340" s="263"/>
      <c r="AWQ340" s="263"/>
      <c r="AWR340" s="263"/>
      <c r="AWS340" s="263"/>
      <c r="AWT340" s="263"/>
      <c r="AWU340" s="263"/>
      <c r="AWV340" s="263"/>
      <c r="AWW340" s="263"/>
      <c r="AWX340" s="263"/>
      <c r="AWY340" s="263"/>
      <c r="AWZ340" s="263"/>
      <c r="AXA340" s="263"/>
      <c r="AXB340" s="263"/>
      <c r="AXC340" s="263"/>
      <c r="AXD340" s="263"/>
      <c r="AXE340" s="263"/>
      <c r="AXF340" s="263"/>
      <c r="AXG340" s="263"/>
      <c r="AXH340" s="263"/>
      <c r="AXI340" s="263"/>
      <c r="AXJ340" s="263"/>
      <c r="AXK340" s="263"/>
      <c r="AXL340" s="263"/>
      <c r="AXM340" s="263"/>
      <c r="AXN340" s="263"/>
      <c r="AXO340" s="263"/>
      <c r="AXP340" s="263"/>
      <c r="AXQ340" s="263"/>
      <c r="AXR340" s="263"/>
      <c r="AXS340" s="263"/>
      <c r="AXT340" s="263"/>
      <c r="AXU340" s="263"/>
      <c r="AXV340" s="263"/>
      <c r="AXW340" s="263"/>
      <c r="AXX340" s="263"/>
      <c r="AXY340" s="263"/>
      <c r="AXZ340" s="263"/>
      <c r="AYA340" s="263"/>
      <c r="AYB340" s="263"/>
      <c r="AYC340" s="263"/>
      <c r="AYD340" s="263"/>
      <c r="AYE340" s="263"/>
      <c r="AYF340" s="263"/>
      <c r="AYG340" s="263"/>
      <c r="AYH340" s="263"/>
      <c r="AYI340" s="263"/>
      <c r="AYJ340" s="263"/>
      <c r="AYK340" s="263"/>
      <c r="AYL340" s="263"/>
      <c r="AYM340" s="263"/>
      <c r="AYN340" s="263"/>
      <c r="AYO340" s="263"/>
      <c r="AYP340" s="263"/>
      <c r="AYQ340" s="263"/>
      <c r="AYR340" s="263"/>
      <c r="AYS340" s="263"/>
      <c r="AYT340" s="263"/>
      <c r="AYU340" s="263"/>
      <c r="AYV340" s="263"/>
      <c r="AYW340" s="263"/>
      <c r="AYX340" s="263"/>
      <c r="AYY340" s="263"/>
      <c r="AYZ340" s="263"/>
      <c r="AZA340" s="263"/>
      <c r="AZB340" s="263"/>
      <c r="AZC340" s="263"/>
      <c r="AZD340" s="263"/>
      <c r="AZE340" s="263"/>
      <c r="AZF340" s="263"/>
      <c r="AZG340" s="263"/>
      <c r="AZH340" s="263"/>
      <c r="AZI340" s="263"/>
      <c r="AZJ340" s="263"/>
      <c r="AZK340" s="263"/>
      <c r="AZL340" s="263"/>
      <c r="AZM340" s="263"/>
      <c r="AZN340" s="263"/>
      <c r="AZO340" s="263"/>
      <c r="AZP340" s="263"/>
      <c r="AZQ340" s="263"/>
      <c r="AZR340" s="263"/>
      <c r="AZS340" s="263"/>
      <c r="AZT340" s="263"/>
      <c r="AZU340" s="263"/>
      <c r="AZV340" s="263"/>
      <c r="AZW340" s="263"/>
      <c r="AZX340" s="263"/>
      <c r="AZY340" s="263"/>
      <c r="AZZ340" s="263"/>
      <c r="BAA340" s="263"/>
      <c r="BAB340" s="263"/>
      <c r="BAC340" s="263"/>
      <c r="BAD340" s="263"/>
      <c r="BAE340" s="263"/>
      <c r="BAF340" s="263"/>
      <c r="BAG340" s="263"/>
      <c r="BAH340" s="263"/>
      <c r="BAI340" s="263"/>
      <c r="BAJ340" s="263"/>
      <c r="BAK340" s="263"/>
      <c r="BAL340" s="263"/>
      <c r="BAM340" s="263"/>
      <c r="BAN340" s="263"/>
      <c r="BAO340" s="263"/>
      <c r="BAP340" s="263"/>
      <c r="BAQ340" s="263"/>
      <c r="BAR340" s="263"/>
      <c r="BAS340" s="263"/>
      <c r="BAT340" s="263"/>
      <c r="BAU340" s="263"/>
      <c r="BAV340" s="263"/>
      <c r="BAW340" s="263"/>
      <c r="BAX340" s="263"/>
      <c r="BAY340" s="263"/>
      <c r="BAZ340" s="263"/>
      <c r="BBA340" s="263"/>
      <c r="BBB340" s="263"/>
      <c r="BBC340" s="263"/>
      <c r="BBD340" s="263"/>
      <c r="BBE340" s="263"/>
      <c r="BBF340" s="263"/>
      <c r="BBG340" s="263"/>
      <c r="BBH340" s="263"/>
      <c r="BBI340" s="263"/>
      <c r="BBJ340" s="263"/>
      <c r="BBK340" s="263"/>
      <c r="BBL340" s="263"/>
      <c r="BBM340" s="263"/>
      <c r="BBN340" s="263"/>
      <c r="BBO340" s="263"/>
      <c r="BBP340" s="263"/>
      <c r="BBQ340" s="263"/>
      <c r="BBR340" s="263"/>
      <c r="BBS340" s="263"/>
      <c r="BBT340" s="263"/>
      <c r="BBU340" s="263"/>
      <c r="BBV340" s="263"/>
      <c r="BBW340" s="263"/>
      <c r="BBX340" s="263"/>
      <c r="BBY340" s="263"/>
      <c r="BBZ340" s="263"/>
      <c r="BCA340" s="263"/>
      <c r="BCB340" s="263"/>
      <c r="BCC340" s="263"/>
      <c r="BCD340" s="263"/>
      <c r="BCE340" s="263"/>
      <c r="BCF340" s="263"/>
      <c r="BCG340" s="263"/>
      <c r="BCH340" s="263"/>
      <c r="BCI340" s="263"/>
      <c r="BCJ340" s="263"/>
      <c r="BCK340" s="263"/>
      <c r="BCL340" s="263"/>
      <c r="BCM340" s="263"/>
      <c r="BCN340" s="263"/>
      <c r="BCO340" s="263"/>
      <c r="BCP340" s="263"/>
      <c r="BCQ340" s="263"/>
      <c r="BCR340" s="263"/>
      <c r="BCS340" s="263"/>
      <c r="BCT340" s="263"/>
      <c r="BCU340" s="263"/>
      <c r="BCV340" s="263"/>
      <c r="BCW340" s="263"/>
      <c r="BCX340" s="263"/>
      <c r="BCY340" s="263"/>
      <c r="BCZ340" s="263"/>
      <c r="BDA340" s="263"/>
      <c r="BDB340" s="263"/>
      <c r="BDC340" s="263"/>
      <c r="BDD340" s="263"/>
      <c r="BDE340" s="263"/>
      <c r="BDF340" s="263"/>
      <c r="BDG340" s="263"/>
      <c r="BDH340" s="263"/>
      <c r="BDI340" s="263"/>
      <c r="BDJ340" s="263"/>
      <c r="BDK340" s="263"/>
      <c r="BDL340" s="263"/>
      <c r="BDM340" s="263"/>
      <c r="BDN340" s="263"/>
      <c r="BDO340" s="263"/>
      <c r="BDP340" s="263"/>
      <c r="BDQ340" s="263"/>
      <c r="BDR340" s="263"/>
      <c r="BDS340" s="263"/>
      <c r="BDT340" s="263"/>
      <c r="BDU340" s="263"/>
      <c r="BDV340" s="263"/>
      <c r="BDW340" s="263"/>
      <c r="BDX340" s="263"/>
      <c r="BDY340" s="263"/>
      <c r="BDZ340" s="263"/>
      <c r="BEA340" s="263"/>
      <c r="BEB340" s="263"/>
      <c r="BEC340" s="263"/>
      <c r="BED340" s="263"/>
      <c r="BEE340" s="263"/>
      <c r="BEF340" s="263"/>
      <c r="BEG340" s="263"/>
      <c r="BEH340" s="263"/>
      <c r="BEI340" s="263"/>
      <c r="BEJ340" s="263"/>
      <c r="BEK340" s="263"/>
      <c r="BEL340" s="263"/>
      <c r="BEM340" s="263"/>
      <c r="BEN340" s="263"/>
      <c r="BEO340" s="263"/>
      <c r="BEP340" s="263"/>
      <c r="BEQ340" s="263"/>
      <c r="BER340" s="263"/>
      <c r="BES340" s="263"/>
      <c r="BET340" s="263"/>
      <c r="BEU340" s="263"/>
      <c r="BEV340" s="263"/>
      <c r="BEW340" s="263"/>
      <c r="BEX340" s="263"/>
      <c r="BEY340" s="263"/>
      <c r="BEZ340" s="263"/>
      <c r="BFA340" s="263"/>
      <c r="BFB340" s="263"/>
      <c r="BFC340" s="263"/>
      <c r="BFD340" s="263"/>
      <c r="BFE340" s="263"/>
      <c r="BFF340" s="263"/>
      <c r="BFG340" s="263"/>
      <c r="BFH340" s="263"/>
      <c r="BFI340" s="263"/>
      <c r="BFJ340" s="263"/>
      <c r="BFK340" s="263"/>
      <c r="BFL340" s="263"/>
      <c r="BFM340" s="263"/>
      <c r="BFN340" s="263"/>
      <c r="BFO340" s="263"/>
      <c r="BFP340" s="263"/>
      <c r="BFQ340" s="263"/>
      <c r="BFR340" s="263"/>
      <c r="BFS340" s="263"/>
      <c r="BFT340" s="263"/>
      <c r="BFU340" s="263"/>
      <c r="BFV340" s="263"/>
      <c r="BFW340" s="263"/>
      <c r="BFX340" s="263"/>
      <c r="BFY340" s="263"/>
      <c r="BFZ340" s="263"/>
      <c r="BGA340" s="263"/>
      <c r="BGB340" s="263"/>
      <c r="BGC340" s="263"/>
      <c r="BGD340" s="263"/>
      <c r="BGE340" s="263"/>
      <c r="BGF340" s="263"/>
      <c r="BGG340" s="263"/>
      <c r="BGH340" s="263"/>
      <c r="BGI340" s="263"/>
      <c r="BGJ340" s="263"/>
      <c r="BGK340" s="263"/>
      <c r="BGL340" s="263"/>
      <c r="BGM340" s="263"/>
      <c r="BGN340" s="263"/>
      <c r="BGO340" s="263"/>
      <c r="BGP340" s="263"/>
      <c r="BGQ340" s="263"/>
      <c r="BGR340" s="263"/>
      <c r="BGS340" s="263"/>
      <c r="BGT340" s="263"/>
      <c r="BGU340" s="263"/>
      <c r="BGV340" s="263"/>
      <c r="BGW340" s="263"/>
      <c r="BGX340" s="263"/>
      <c r="BGY340" s="263"/>
      <c r="BGZ340" s="263"/>
      <c r="BHA340" s="263"/>
      <c r="BHB340" s="263"/>
      <c r="BHC340" s="263"/>
      <c r="BHD340" s="263"/>
      <c r="BHE340" s="263"/>
      <c r="BHF340" s="263"/>
      <c r="BHG340" s="263"/>
      <c r="BHH340" s="263"/>
      <c r="BHI340" s="263"/>
      <c r="BHJ340" s="263"/>
      <c r="BHK340" s="263"/>
      <c r="BHL340" s="263"/>
      <c r="BHM340" s="263"/>
      <c r="BHN340" s="263"/>
      <c r="BHO340" s="263"/>
      <c r="BHP340" s="263"/>
      <c r="BHQ340" s="263"/>
      <c r="BHR340" s="263"/>
      <c r="BHS340" s="263"/>
      <c r="BHT340" s="263"/>
      <c r="BHU340" s="263"/>
      <c r="BHV340" s="263"/>
      <c r="BHW340" s="263"/>
      <c r="BHX340" s="263"/>
      <c r="BHY340" s="263"/>
      <c r="BHZ340" s="263"/>
      <c r="BIA340" s="263"/>
      <c r="BIB340" s="263"/>
      <c r="BIC340" s="263"/>
      <c r="BID340" s="263"/>
      <c r="BIE340" s="263"/>
      <c r="BIF340" s="263"/>
      <c r="BIG340" s="263"/>
      <c r="BIH340" s="263"/>
      <c r="BII340" s="263"/>
      <c r="BIJ340" s="263"/>
      <c r="BIK340" s="263"/>
      <c r="BIL340" s="263"/>
      <c r="BIM340" s="263"/>
      <c r="BIN340" s="263"/>
      <c r="BIO340" s="263"/>
      <c r="BIP340" s="263"/>
      <c r="BIQ340" s="263"/>
      <c r="BIR340" s="263"/>
      <c r="BIS340" s="263"/>
      <c r="BIT340" s="263"/>
      <c r="BIU340" s="263"/>
      <c r="BIV340" s="263"/>
      <c r="BIW340" s="263"/>
      <c r="BIX340" s="263"/>
      <c r="BIY340" s="263"/>
      <c r="BIZ340" s="263"/>
      <c r="BJA340" s="263"/>
      <c r="BJB340" s="263"/>
      <c r="BJC340" s="263"/>
      <c r="BJD340" s="263"/>
      <c r="BJE340" s="263"/>
      <c r="BJF340" s="263"/>
      <c r="BJG340" s="263"/>
      <c r="BJH340" s="263"/>
      <c r="BJI340" s="263"/>
      <c r="BJJ340" s="263"/>
      <c r="BJK340" s="263"/>
      <c r="BJL340" s="263"/>
      <c r="BJM340" s="263"/>
      <c r="BJN340" s="263"/>
      <c r="BJO340" s="263"/>
      <c r="BJP340" s="263"/>
      <c r="BJQ340" s="263"/>
      <c r="BJR340" s="263"/>
      <c r="BJS340" s="263"/>
      <c r="BJT340" s="263"/>
      <c r="BJU340" s="263"/>
      <c r="BJV340" s="263"/>
      <c r="BJW340" s="263"/>
      <c r="BJX340" s="263"/>
      <c r="BJY340" s="263"/>
      <c r="BJZ340" s="263"/>
      <c r="BKA340" s="263"/>
      <c r="BKB340" s="263"/>
      <c r="BKC340" s="263"/>
      <c r="BKD340" s="263"/>
      <c r="BKE340" s="263"/>
      <c r="BKF340" s="263"/>
      <c r="BKG340" s="263"/>
      <c r="BKH340" s="263"/>
      <c r="BKI340" s="263"/>
      <c r="BKJ340" s="263"/>
      <c r="BKK340" s="263"/>
      <c r="BKL340" s="263"/>
      <c r="BKM340" s="263"/>
      <c r="BKN340" s="263"/>
      <c r="BKO340" s="263"/>
      <c r="BKP340" s="263"/>
      <c r="BKQ340" s="263"/>
      <c r="BKR340" s="263"/>
      <c r="BKS340" s="263"/>
      <c r="BKT340" s="263"/>
      <c r="BKU340" s="263"/>
      <c r="BKV340" s="263"/>
      <c r="BKW340" s="263"/>
      <c r="BKX340" s="263"/>
      <c r="BKY340" s="263"/>
      <c r="BKZ340" s="263"/>
      <c r="BLA340" s="263"/>
      <c r="BLB340" s="263"/>
      <c r="BLC340" s="263"/>
      <c r="BLD340" s="263"/>
      <c r="BLE340" s="263"/>
      <c r="BLF340" s="263"/>
      <c r="BLG340" s="263"/>
      <c r="BLH340" s="263"/>
      <c r="BLI340" s="263"/>
      <c r="BLJ340" s="263"/>
      <c r="BLK340" s="263"/>
      <c r="BLL340" s="263"/>
      <c r="BLM340" s="263"/>
      <c r="BLN340" s="263"/>
      <c r="BLO340" s="263"/>
      <c r="BLP340" s="263"/>
      <c r="BLQ340" s="263"/>
      <c r="BLR340" s="263"/>
      <c r="BLS340" s="263"/>
      <c r="BLT340" s="263"/>
      <c r="BLU340" s="263"/>
      <c r="BLV340" s="263"/>
      <c r="BLW340" s="263"/>
      <c r="BLX340" s="263"/>
      <c r="BLY340" s="263"/>
      <c r="BLZ340" s="263"/>
      <c r="BMA340" s="263"/>
      <c r="BMB340" s="263"/>
      <c r="BMC340" s="263"/>
      <c r="BMD340" s="263"/>
      <c r="BME340" s="263"/>
      <c r="BMF340" s="263"/>
      <c r="BMG340" s="263"/>
      <c r="BMH340" s="263"/>
      <c r="BMI340" s="263"/>
      <c r="BMJ340" s="263"/>
      <c r="BMK340" s="263"/>
      <c r="BML340" s="263"/>
      <c r="BMM340" s="263"/>
      <c r="BMN340" s="263"/>
      <c r="BMO340" s="263"/>
      <c r="BMP340" s="263"/>
      <c r="BMQ340" s="263"/>
      <c r="BMR340" s="263"/>
      <c r="BMS340" s="263"/>
      <c r="BMT340" s="263"/>
      <c r="BMU340" s="263"/>
      <c r="BMV340" s="263"/>
      <c r="BMW340" s="263"/>
      <c r="BMX340" s="263"/>
      <c r="BMY340" s="263"/>
      <c r="BMZ340" s="263"/>
      <c r="BNA340" s="263"/>
      <c r="BNB340" s="263"/>
      <c r="BNC340" s="263"/>
      <c r="BND340" s="263"/>
      <c r="BNE340" s="263"/>
      <c r="BNF340" s="263"/>
      <c r="BNG340" s="263"/>
      <c r="BNH340" s="263"/>
      <c r="BNI340" s="263"/>
      <c r="BNJ340" s="263"/>
      <c r="BNK340" s="263"/>
      <c r="BNL340" s="263"/>
      <c r="BNM340" s="263"/>
      <c r="BNN340" s="263"/>
      <c r="BNO340" s="263"/>
      <c r="BNP340" s="263"/>
      <c r="BNQ340" s="263"/>
      <c r="BNR340" s="263"/>
      <c r="BNS340" s="263"/>
      <c r="BNT340" s="263"/>
      <c r="BNU340" s="263"/>
      <c r="BNV340" s="263"/>
      <c r="BNW340" s="263"/>
      <c r="BNX340" s="263"/>
      <c r="BNY340" s="263"/>
      <c r="BNZ340" s="263"/>
      <c r="BOA340" s="263"/>
      <c r="BOB340" s="263"/>
      <c r="BOC340" s="263"/>
      <c r="BOD340" s="263"/>
      <c r="BOE340" s="263"/>
      <c r="BOF340" s="263"/>
      <c r="BOG340" s="263"/>
      <c r="BOH340" s="263"/>
      <c r="BOI340" s="263"/>
      <c r="BOJ340" s="263"/>
      <c r="BOK340" s="263"/>
      <c r="BOL340" s="263"/>
      <c r="BOM340" s="263"/>
      <c r="BON340" s="263"/>
      <c r="BOO340" s="263"/>
      <c r="BOP340" s="263"/>
      <c r="BOQ340" s="263"/>
      <c r="BOR340" s="263"/>
      <c r="BOS340" s="263"/>
      <c r="BOT340" s="263"/>
      <c r="BOU340" s="263"/>
      <c r="BOV340" s="263"/>
      <c r="BOW340" s="263"/>
      <c r="BOX340" s="263"/>
      <c r="BOY340" s="263"/>
      <c r="BOZ340" s="263"/>
      <c r="BPA340" s="263"/>
      <c r="BPB340" s="263"/>
      <c r="BPC340" s="263"/>
      <c r="BPD340" s="263"/>
      <c r="BPE340" s="263"/>
      <c r="BPF340" s="263"/>
      <c r="BPG340" s="263"/>
      <c r="BPH340" s="263"/>
      <c r="BPI340" s="263"/>
      <c r="BPJ340" s="263"/>
      <c r="BPK340" s="263"/>
      <c r="BPL340" s="263"/>
      <c r="BPM340" s="263"/>
      <c r="BPN340" s="263"/>
      <c r="BPO340" s="263"/>
      <c r="BPP340" s="263"/>
      <c r="BPQ340" s="263"/>
      <c r="BPR340" s="263"/>
      <c r="BPS340" s="263"/>
      <c r="BPT340" s="263"/>
      <c r="BPU340" s="263"/>
      <c r="BPV340" s="263"/>
      <c r="BPW340" s="263"/>
      <c r="BPX340" s="263"/>
      <c r="BPY340" s="263"/>
      <c r="BPZ340" s="263"/>
      <c r="BQA340" s="263"/>
      <c r="BQB340" s="263"/>
      <c r="BQC340" s="263"/>
      <c r="BQD340" s="263"/>
      <c r="BQE340" s="263"/>
      <c r="BQF340" s="263"/>
      <c r="BQG340" s="263"/>
      <c r="BQH340" s="263"/>
      <c r="BQI340" s="263"/>
      <c r="BQJ340" s="263"/>
      <c r="BQK340" s="263"/>
      <c r="BQL340" s="263"/>
      <c r="BQM340" s="263"/>
      <c r="BQN340" s="263"/>
      <c r="BQO340" s="263"/>
      <c r="BQP340" s="263"/>
      <c r="BQQ340" s="263"/>
      <c r="BQR340" s="263"/>
      <c r="BQS340" s="263"/>
      <c r="BQT340" s="263"/>
      <c r="BQU340" s="263"/>
      <c r="BQV340" s="263"/>
      <c r="BQW340" s="263"/>
      <c r="BQX340" s="263"/>
      <c r="BQY340" s="263"/>
      <c r="BQZ340" s="263"/>
      <c r="BRA340" s="263"/>
      <c r="BRB340" s="263"/>
      <c r="BRC340" s="263"/>
      <c r="BRD340" s="263"/>
      <c r="BRE340" s="263"/>
      <c r="BRF340" s="263"/>
      <c r="BRG340" s="263"/>
      <c r="BRH340" s="263"/>
      <c r="BRI340" s="263"/>
      <c r="BRJ340" s="263"/>
      <c r="BRK340" s="263"/>
      <c r="BRL340" s="263"/>
      <c r="BRM340" s="263"/>
      <c r="BRN340" s="263"/>
      <c r="BRO340" s="263"/>
      <c r="BRP340" s="263"/>
      <c r="BRQ340" s="263"/>
      <c r="BRR340" s="263"/>
      <c r="BRS340" s="263"/>
      <c r="BRT340" s="263"/>
      <c r="BRU340" s="263"/>
      <c r="BRV340" s="263"/>
      <c r="BRW340" s="263"/>
      <c r="BRX340" s="263"/>
      <c r="BRY340" s="263"/>
      <c r="BRZ340" s="263"/>
      <c r="BSA340" s="263"/>
      <c r="BSB340" s="263"/>
      <c r="BSC340" s="263"/>
      <c r="BSD340" s="263"/>
      <c r="BSE340" s="263"/>
      <c r="BSF340" s="263"/>
      <c r="BSG340" s="263"/>
      <c r="BSH340" s="263"/>
      <c r="BSI340" s="263"/>
      <c r="BSJ340" s="263"/>
      <c r="BSK340" s="263"/>
      <c r="BSL340" s="263"/>
      <c r="BSM340" s="263"/>
      <c r="BSN340" s="263"/>
      <c r="BSO340" s="263"/>
      <c r="BSP340" s="263"/>
      <c r="BSQ340" s="263"/>
      <c r="BSR340" s="263"/>
      <c r="BSS340" s="263"/>
      <c r="BST340" s="263"/>
      <c r="BSU340" s="263"/>
      <c r="BSV340" s="263"/>
      <c r="BSW340" s="263"/>
      <c r="BSX340" s="263"/>
      <c r="BSY340" s="263"/>
      <c r="BSZ340" s="263"/>
      <c r="BTA340" s="263"/>
      <c r="BTB340" s="263"/>
      <c r="BTC340" s="263"/>
      <c r="BTD340" s="263"/>
      <c r="BTE340" s="263"/>
      <c r="BTF340" s="263"/>
      <c r="BTG340" s="263"/>
      <c r="BTH340" s="263"/>
      <c r="BTI340" s="263"/>
      <c r="BTJ340" s="263"/>
      <c r="BTK340" s="263"/>
      <c r="BTL340" s="263"/>
      <c r="BTM340" s="263"/>
      <c r="BTN340" s="263"/>
      <c r="BTO340" s="263"/>
      <c r="BTP340" s="263"/>
      <c r="BTQ340" s="263"/>
      <c r="BTR340" s="263"/>
      <c r="BTS340" s="263"/>
      <c r="BTT340" s="263"/>
      <c r="BTU340" s="263"/>
      <c r="BTV340" s="263"/>
      <c r="BTW340" s="263"/>
      <c r="BTX340" s="263"/>
      <c r="BTY340" s="263"/>
      <c r="BTZ340" s="263"/>
      <c r="BUA340" s="263"/>
      <c r="BUB340" s="263"/>
      <c r="BUC340" s="263"/>
      <c r="BUD340" s="263"/>
      <c r="BUE340" s="263"/>
      <c r="BUF340" s="263"/>
      <c r="BUG340" s="263"/>
      <c r="BUH340" s="263"/>
      <c r="BUI340" s="263"/>
      <c r="BUJ340" s="263"/>
      <c r="BUK340" s="263"/>
      <c r="BUL340" s="263"/>
      <c r="BUM340" s="263"/>
      <c r="BUN340" s="263"/>
      <c r="BUO340" s="263"/>
      <c r="BUP340" s="263"/>
      <c r="BUQ340" s="263"/>
      <c r="BUR340" s="263"/>
      <c r="BUS340" s="263"/>
      <c r="BUT340" s="263"/>
      <c r="BUU340" s="263"/>
      <c r="BUV340" s="263"/>
      <c r="BUW340" s="263"/>
      <c r="BUX340" s="263"/>
      <c r="BUY340" s="263"/>
      <c r="BUZ340" s="263"/>
      <c r="BVA340" s="263"/>
      <c r="BVB340" s="263"/>
      <c r="BVC340" s="263"/>
      <c r="BVD340" s="263"/>
      <c r="BVE340" s="263"/>
      <c r="BVF340" s="263"/>
      <c r="BVG340" s="263"/>
      <c r="BVH340" s="263"/>
      <c r="BVI340" s="263"/>
      <c r="BVJ340" s="263"/>
      <c r="BVK340" s="263"/>
      <c r="BVL340" s="263"/>
      <c r="BVM340" s="263"/>
      <c r="BVN340" s="263"/>
      <c r="BVO340" s="263"/>
      <c r="BVP340" s="263"/>
      <c r="BVQ340" s="263"/>
      <c r="BVR340" s="263"/>
      <c r="BVS340" s="263"/>
      <c r="BVT340" s="263"/>
      <c r="BVU340" s="263"/>
      <c r="BVV340" s="263"/>
      <c r="BVW340" s="263"/>
      <c r="BVX340" s="263"/>
      <c r="BVY340" s="263"/>
      <c r="BVZ340" s="263"/>
      <c r="BWA340" s="263"/>
      <c r="BWB340" s="263"/>
      <c r="BWC340" s="263"/>
      <c r="BWD340" s="263"/>
      <c r="BWE340" s="263"/>
      <c r="BWF340" s="263"/>
      <c r="BWG340" s="263"/>
      <c r="BWH340" s="263"/>
      <c r="BWI340" s="263"/>
      <c r="BWJ340" s="263"/>
      <c r="BWK340" s="263"/>
      <c r="BWL340" s="263"/>
      <c r="BWM340" s="263"/>
      <c r="BWN340" s="263"/>
      <c r="BWO340" s="263"/>
      <c r="BWP340" s="263"/>
      <c r="BWQ340" s="263"/>
      <c r="BWR340" s="263"/>
      <c r="BWS340" s="263"/>
      <c r="BWT340" s="263"/>
      <c r="BWU340" s="263"/>
      <c r="BWV340" s="263"/>
      <c r="BWW340" s="263"/>
      <c r="BWX340" s="263"/>
      <c r="BWY340" s="263"/>
      <c r="BWZ340" s="263"/>
      <c r="BXA340" s="263"/>
      <c r="BXB340" s="263"/>
      <c r="BXC340" s="263"/>
      <c r="BXD340" s="263"/>
      <c r="BXE340" s="263"/>
      <c r="BXF340" s="263"/>
      <c r="BXG340" s="263"/>
      <c r="BXH340" s="263"/>
      <c r="BXI340" s="263"/>
      <c r="BXJ340" s="263"/>
      <c r="BXK340" s="263"/>
      <c r="BXL340" s="263"/>
      <c r="BXM340" s="263"/>
      <c r="BXN340" s="263"/>
      <c r="BXO340" s="263"/>
      <c r="BXP340" s="263"/>
      <c r="BXQ340" s="263"/>
      <c r="BXR340" s="263"/>
      <c r="BXS340" s="263"/>
      <c r="BXT340" s="263"/>
      <c r="BXU340" s="263"/>
      <c r="BXV340" s="263"/>
      <c r="BXW340" s="263"/>
      <c r="BXX340" s="263"/>
      <c r="BXY340" s="263"/>
      <c r="BXZ340" s="263"/>
      <c r="BYA340" s="263"/>
      <c r="BYB340" s="263"/>
      <c r="BYC340" s="263"/>
      <c r="BYD340" s="263"/>
      <c r="BYE340" s="263"/>
      <c r="BYF340" s="263"/>
      <c r="BYG340" s="263"/>
      <c r="BYH340" s="263"/>
      <c r="BYI340" s="263"/>
      <c r="BYJ340" s="263"/>
      <c r="BYK340" s="263"/>
      <c r="BYL340" s="263"/>
      <c r="BYM340" s="263"/>
      <c r="BYN340" s="263"/>
      <c r="BYO340" s="263"/>
      <c r="BYP340" s="263"/>
      <c r="BYQ340" s="263"/>
      <c r="BYR340" s="263"/>
      <c r="BYS340" s="263"/>
      <c r="BYT340" s="263"/>
      <c r="BYU340" s="263"/>
      <c r="BYV340" s="263"/>
      <c r="BYW340" s="263"/>
      <c r="BYX340" s="263"/>
      <c r="BYY340" s="263"/>
      <c r="BYZ340" s="263"/>
      <c r="BZA340" s="263"/>
      <c r="BZB340" s="263"/>
      <c r="BZC340" s="263"/>
      <c r="BZD340" s="263"/>
      <c r="BZE340" s="263"/>
      <c r="BZF340" s="263"/>
      <c r="BZG340" s="263"/>
      <c r="BZH340" s="263"/>
      <c r="BZI340" s="263"/>
      <c r="BZJ340" s="263"/>
      <c r="BZK340" s="263"/>
      <c r="BZL340" s="263"/>
      <c r="BZM340" s="263"/>
      <c r="BZN340" s="263"/>
      <c r="BZO340" s="263"/>
      <c r="BZP340" s="263"/>
      <c r="BZQ340" s="263"/>
      <c r="BZR340" s="263"/>
      <c r="BZS340" s="263"/>
      <c r="BZT340" s="263"/>
      <c r="BZU340" s="263"/>
      <c r="BZV340" s="263"/>
      <c r="BZW340" s="263"/>
      <c r="BZX340" s="263"/>
      <c r="BZY340" s="263"/>
      <c r="BZZ340" s="263"/>
      <c r="CAA340" s="263"/>
      <c r="CAB340" s="263"/>
      <c r="CAC340" s="263"/>
      <c r="CAD340" s="263"/>
      <c r="CAE340" s="263"/>
      <c r="CAF340" s="263"/>
      <c r="CAG340" s="263"/>
      <c r="CAH340" s="263"/>
      <c r="CAI340" s="263"/>
      <c r="CAJ340" s="263"/>
      <c r="CAK340" s="263"/>
      <c r="CAL340" s="263"/>
      <c r="CAM340" s="263"/>
      <c r="CAN340" s="263"/>
      <c r="CAO340" s="263"/>
      <c r="CAP340" s="263"/>
      <c r="CAQ340" s="263"/>
      <c r="CAR340" s="263"/>
      <c r="CAS340" s="263"/>
      <c r="CAT340" s="263"/>
      <c r="CAU340" s="263"/>
      <c r="CAV340" s="263"/>
      <c r="CAW340" s="263"/>
      <c r="CAX340" s="263"/>
      <c r="CAY340" s="263"/>
      <c r="CAZ340" s="263"/>
      <c r="CBA340" s="263"/>
      <c r="CBB340" s="263"/>
      <c r="CBC340" s="263"/>
      <c r="CBD340" s="263"/>
      <c r="CBE340" s="263"/>
      <c r="CBF340" s="263"/>
      <c r="CBG340" s="263"/>
      <c r="CBH340" s="263"/>
      <c r="CBI340" s="263"/>
      <c r="CBJ340" s="263"/>
      <c r="CBK340" s="263"/>
      <c r="CBL340" s="263"/>
      <c r="CBM340" s="263"/>
      <c r="CBN340" s="263"/>
      <c r="CBO340" s="263"/>
      <c r="CBP340" s="263"/>
      <c r="CBQ340" s="263"/>
      <c r="CBR340" s="263"/>
      <c r="CBS340" s="263"/>
      <c r="CBT340" s="263"/>
      <c r="CBU340" s="263"/>
      <c r="CBV340" s="263"/>
      <c r="CBW340" s="263"/>
      <c r="CBX340" s="263"/>
      <c r="CBY340" s="263"/>
      <c r="CBZ340" s="263"/>
      <c r="CCA340" s="263"/>
      <c r="CCB340" s="263"/>
      <c r="CCC340" s="263"/>
      <c r="CCD340" s="263"/>
      <c r="CCE340" s="263"/>
      <c r="CCF340" s="263"/>
      <c r="CCG340" s="263"/>
      <c r="CCH340" s="263"/>
      <c r="CCI340" s="263"/>
      <c r="CCJ340" s="263"/>
      <c r="CCK340" s="263"/>
      <c r="CCL340" s="263"/>
      <c r="CCM340" s="263"/>
      <c r="CCN340" s="263"/>
      <c r="CCO340" s="263"/>
      <c r="CCP340" s="263"/>
      <c r="CCQ340" s="263"/>
      <c r="CCR340" s="263"/>
      <c r="CCS340" s="263"/>
      <c r="CCT340" s="263"/>
      <c r="CCU340" s="263"/>
      <c r="CCV340" s="263"/>
      <c r="CCW340" s="263"/>
      <c r="CCX340" s="263"/>
      <c r="CCY340" s="263"/>
      <c r="CCZ340" s="263"/>
      <c r="CDA340" s="263"/>
      <c r="CDB340" s="263"/>
      <c r="CDC340" s="263"/>
      <c r="CDD340" s="263"/>
      <c r="CDE340" s="263"/>
      <c r="CDF340" s="263"/>
      <c r="CDG340" s="263"/>
      <c r="CDH340" s="263"/>
      <c r="CDI340" s="263"/>
      <c r="CDJ340" s="263"/>
      <c r="CDK340" s="263"/>
      <c r="CDL340" s="263"/>
      <c r="CDM340" s="263"/>
      <c r="CDN340" s="263"/>
      <c r="CDO340" s="263"/>
      <c r="CDP340" s="263"/>
      <c r="CDQ340" s="263"/>
      <c r="CDR340" s="263"/>
      <c r="CDS340" s="263"/>
      <c r="CDT340" s="263"/>
      <c r="CDU340" s="263"/>
      <c r="CDV340" s="263"/>
      <c r="CDW340" s="263"/>
      <c r="CDX340" s="263"/>
      <c r="CDY340" s="263"/>
      <c r="CDZ340" s="263"/>
      <c r="CEA340" s="263"/>
      <c r="CEB340" s="263"/>
      <c r="CEC340" s="263"/>
      <c r="CED340" s="263"/>
      <c r="CEE340" s="263"/>
      <c r="CEF340" s="263"/>
      <c r="CEG340" s="263"/>
      <c r="CEH340" s="263"/>
      <c r="CEI340" s="263"/>
      <c r="CEJ340" s="263"/>
      <c r="CEK340" s="263"/>
      <c r="CEL340" s="263"/>
      <c r="CEM340" s="263"/>
      <c r="CEN340" s="263"/>
      <c r="CEO340" s="263"/>
      <c r="CEP340" s="263"/>
      <c r="CEQ340" s="263"/>
      <c r="CER340" s="263"/>
      <c r="CES340" s="263"/>
      <c r="CET340" s="263"/>
      <c r="CEU340" s="263"/>
      <c r="CEV340" s="263"/>
      <c r="CEW340" s="263"/>
      <c r="CEX340" s="263"/>
      <c r="CEY340" s="263"/>
      <c r="CEZ340" s="263"/>
      <c r="CFA340" s="263"/>
      <c r="CFB340" s="263"/>
      <c r="CFC340" s="263"/>
      <c r="CFD340" s="263"/>
      <c r="CFE340" s="263"/>
      <c r="CFF340" s="263"/>
      <c r="CFG340" s="263"/>
      <c r="CFH340" s="263"/>
      <c r="CFI340" s="263"/>
      <c r="CFJ340" s="263"/>
      <c r="CFK340" s="263"/>
      <c r="CFL340" s="263"/>
      <c r="CFM340" s="263"/>
      <c r="CFN340" s="263"/>
      <c r="CFO340" s="263"/>
      <c r="CFP340" s="263"/>
      <c r="CFQ340" s="263"/>
      <c r="CFR340" s="263"/>
      <c r="CFS340" s="263"/>
      <c r="CFT340" s="263"/>
      <c r="CFU340" s="263"/>
      <c r="CFV340" s="263"/>
      <c r="CFW340" s="263"/>
      <c r="CFX340" s="263"/>
      <c r="CFY340" s="263"/>
      <c r="CFZ340" s="263"/>
      <c r="CGA340" s="263"/>
      <c r="CGB340" s="263"/>
      <c r="CGC340" s="263"/>
      <c r="CGD340" s="263"/>
      <c r="CGE340" s="263"/>
      <c r="CGF340" s="263"/>
      <c r="CGG340" s="263"/>
      <c r="CGH340" s="263"/>
      <c r="CGI340" s="263"/>
      <c r="CGJ340" s="263"/>
      <c r="CGK340" s="263"/>
      <c r="CGL340" s="263"/>
      <c r="CGM340" s="263"/>
      <c r="CGN340" s="263"/>
      <c r="CGO340" s="263"/>
      <c r="CGP340" s="263"/>
      <c r="CGQ340" s="263"/>
      <c r="CGR340" s="263"/>
      <c r="CGS340" s="263"/>
      <c r="CGT340" s="263"/>
      <c r="CGU340" s="263"/>
      <c r="CGV340" s="263"/>
      <c r="CGW340" s="263"/>
      <c r="CGX340" s="263"/>
      <c r="CGY340" s="263"/>
      <c r="CGZ340" s="263"/>
      <c r="CHA340" s="263"/>
      <c r="CHB340" s="263"/>
      <c r="CHC340" s="263"/>
      <c r="CHD340" s="263"/>
      <c r="CHE340" s="263"/>
      <c r="CHF340" s="263"/>
      <c r="CHG340" s="263"/>
      <c r="CHH340" s="263"/>
      <c r="CHI340" s="263"/>
      <c r="CHJ340" s="263"/>
      <c r="CHK340" s="263"/>
      <c r="CHL340" s="263"/>
      <c r="CHM340" s="263"/>
      <c r="CHN340" s="263"/>
      <c r="CHO340" s="263"/>
      <c r="CHP340" s="263"/>
      <c r="CHQ340" s="263"/>
      <c r="CHR340" s="263"/>
      <c r="CHS340" s="263"/>
      <c r="CHT340" s="263"/>
      <c r="CHU340" s="263"/>
      <c r="CHV340" s="263"/>
      <c r="CHW340" s="263"/>
      <c r="CHX340" s="263"/>
      <c r="CHY340" s="263"/>
      <c r="CHZ340" s="263"/>
      <c r="CIA340" s="263"/>
      <c r="CIB340" s="263"/>
      <c r="CIC340" s="263"/>
      <c r="CID340" s="263"/>
      <c r="CIE340" s="263"/>
      <c r="CIF340" s="263"/>
      <c r="CIG340" s="263"/>
      <c r="CIH340" s="263"/>
      <c r="CII340" s="263"/>
      <c r="CIJ340" s="263"/>
      <c r="CIK340" s="263"/>
      <c r="CIL340" s="263"/>
      <c r="CIM340" s="263"/>
      <c r="CIN340" s="263"/>
      <c r="CIO340" s="263"/>
      <c r="CIP340" s="263"/>
      <c r="CIQ340" s="263"/>
      <c r="CIR340" s="263"/>
      <c r="CIS340" s="263"/>
      <c r="CIT340" s="263"/>
      <c r="CIU340" s="263"/>
      <c r="CIV340" s="263"/>
      <c r="CIW340" s="263"/>
      <c r="CIX340" s="263"/>
      <c r="CIY340" s="263"/>
      <c r="CIZ340" s="263"/>
      <c r="CJA340" s="263"/>
      <c r="CJB340" s="263"/>
      <c r="CJC340" s="263"/>
      <c r="CJD340" s="263"/>
      <c r="CJE340" s="263"/>
      <c r="CJF340" s="263"/>
      <c r="CJG340" s="263"/>
      <c r="CJH340" s="263"/>
      <c r="CJI340" s="263"/>
      <c r="CJJ340" s="263"/>
      <c r="CJK340" s="263"/>
      <c r="CJL340" s="263"/>
      <c r="CJM340" s="263"/>
      <c r="CJN340" s="263"/>
      <c r="CJO340" s="263"/>
      <c r="CJP340" s="263"/>
      <c r="CJQ340" s="263"/>
      <c r="CJR340" s="263"/>
      <c r="CJS340" s="263"/>
      <c r="CJT340" s="263"/>
      <c r="CJU340" s="263"/>
      <c r="CJV340" s="263"/>
      <c r="CJW340" s="263"/>
      <c r="CJX340" s="263"/>
      <c r="CJY340" s="263"/>
      <c r="CJZ340" s="263"/>
      <c r="CKA340" s="263"/>
      <c r="CKB340" s="263"/>
      <c r="CKC340" s="263"/>
      <c r="CKD340" s="263"/>
      <c r="CKE340" s="263"/>
      <c r="CKF340" s="263"/>
      <c r="CKG340" s="263"/>
      <c r="CKH340" s="263"/>
      <c r="CKI340" s="263"/>
      <c r="CKJ340" s="263"/>
      <c r="CKK340" s="263"/>
      <c r="CKL340" s="263"/>
      <c r="CKM340" s="263"/>
      <c r="CKN340" s="263"/>
      <c r="CKO340" s="263"/>
      <c r="CKP340" s="263"/>
      <c r="CKQ340" s="263"/>
      <c r="CKR340" s="263"/>
      <c r="CKS340" s="263"/>
      <c r="CKT340" s="263"/>
      <c r="CKU340" s="263"/>
      <c r="CKV340" s="263"/>
      <c r="CKW340" s="263"/>
      <c r="CKX340" s="263"/>
      <c r="CKY340" s="263"/>
      <c r="CKZ340" s="263"/>
      <c r="CLA340" s="263"/>
      <c r="CLB340" s="263"/>
      <c r="CLC340" s="263"/>
      <c r="CLD340" s="263"/>
      <c r="CLE340" s="263"/>
      <c r="CLF340" s="263"/>
      <c r="CLG340" s="263"/>
      <c r="CLH340" s="263"/>
      <c r="CLI340" s="263"/>
      <c r="CLJ340" s="263"/>
      <c r="CLK340" s="263"/>
      <c r="CLL340" s="263"/>
      <c r="CLM340" s="263"/>
      <c r="CLN340" s="263"/>
      <c r="CLO340" s="263"/>
      <c r="CLP340" s="263"/>
      <c r="CLQ340" s="263"/>
      <c r="CLR340" s="263"/>
      <c r="CLS340" s="263"/>
      <c r="CLT340" s="263"/>
      <c r="CLU340" s="263"/>
      <c r="CLV340" s="263"/>
      <c r="CLW340" s="263"/>
      <c r="CLX340" s="263"/>
      <c r="CLY340" s="263"/>
      <c r="CLZ340" s="263"/>
      <c r="CMA340" s="263"/>
      <c r="CMB340" s="263"/>
      <c r="CMC340" s="263"/>
      <c r="CMD340" s="263"/>
      <c r="CME340" s="263"/>
      <c r="CMF340" s="263"/>
      <c r="CMG340" s="263"/>
      <c r="CMH340" s="263"/>
      <c r="CMI340" s="263"/>
      <c r="CMJ340" s="263"/>
      <c r="CMK340" s="263"/>
      <c r="CML340" s="263"/>
      <c r="CMM340" s="263"/>
      <c r="CMN340" s="263"/>
      <c r="CMO340" s="263"/>
      <c r="CMP340" s="263"/>
      <c r="CMQ340" s="263"/>
      <c r="CMR340" s="263"/>
      <c r="CMS340" s="263"/>
      <c r="CMT340" s="263"/>
      <c r="CMU340" s="263"/>
      <c r="CMV340" s="263"/>
      <c r="CMW340" s="263"/>
      <c r="CMX340" s="263"/>
      <c r="CMY340" s="263"/>
      <c r="CMZ340" s="263"/>
      <c r="CNA340" s="263"/>
      <c r="CNB340" s="263"/>
      <c r="CNC340" s="263"/>
      <c r="CND340" s="263"/>
      <c r="CNE340" s="263"/>
      <c r="CNF340" s="263"/>
      <c r="CNG340" s="263"/>
      <c r="CNH340" s="263"/>
      <c r="CNI340" s="263"/>
      <c r="CNJ340" s="263"/>
      <c r="CNK340" s="263"/>
      <c r="CNL340" s="263"/>
      <c r="CNM340" s="263"/>
      <c r="CNN340" s="263"/>
      <c r="CNO340" s="263"/>
      <c r="CNP340" s="263"/>
      <c r="CNQ340" s="263"/>
      <c r="CNR340" s="263"/>
      <c r="CNS340" s="263"/>
      <c r="CNT340" s="263"/>
      <c r="CNU340" s="263"/>
      <c r="CNV340" s="263"/>
      <c r="CNW340" s="263"/>
      <c r="CNX340" s="263"/>
      <c r="CNY340" s="263"/>
      <c r="CNZ340" s="263"/>
      <c r="COA340" s="263"/>
      <c r="COB340" s="263"/>
      <c r="COC340" s="263"/>
      <c r="COD340" s="263"/>
      <c r="COE340" s="263"/>
      <c r="COF340" s="263"/>
      <c r="COG340" s="263"/>
      <c r="COH340" s="263"/>
      <c r="COI340" s="263"/>
      <c r="COJ340" s="263"/>
      <c r="COK340" s="263"/>
      <c r="COL340" s="263"/>
      <c r="COM340" s="263"/>
      <c r="CON340" s="263"/>
      <c r="COO340" s="263"/>
      <c r="COP340" s="263"/>
      <c r="COQ340" s="263"/>
      <c r="COR340" s="263"/>
      <c r="COS340" s="263"/>
      <c r="COT340" s="263"/>
      <c r="COU340" s="263"/>
      <c r="COV340" s="263"/>
      <c r="COW340" s="263"/>
      <c r="COX340" s="263"/>
      <c r="COY340" s="263"/>
      <c r="COZ340" s="263"/>
      <c r="CPA340" s="263"/>
      <c r="CPB340" s="263"/>
      <c r="CPC340" s="263"/>
      <c r="CPD340" s="263"/>
      <c r="CPE340" s="263"/>
      <c r="CPF340" s="263"/>
      <c r="CPG340" s="263"/>
      <c r="CPH340" s="263"/>
      <c r="CPI340" s="263"/>
      <c r="CPJ340" s="263"/>
      <c r="CPK340" s="263"/>
      <c r="CPL340" s="263"/>
      <c r="CPM340" s="263"/>
      <c r="CPN340" s="263"/>
      <c r="CPO340" s="263"/>
      <c r="CPP340" s="263"/>
      <c r="CPQ340" s="263"/>
      <c r="CPR340" s="263"/>
      <c r="CPS340" s="263"/>
      <c r="CPT340" s="263"/>
      <c r="CPU340" s="263"/>
      <c r="CPV340" s="263"/>
      <c r="CPW340" s="263"/>
      <c r="CPX340" s="263"/>
      <c r="CPY340" s="263"/>
      <c r="CPZ340" s="263"/>
      <c r="CQA340" s="263"/>
      <c r="CQB340" s="263"/>
      <c r="CQC340" s="263"/>
      <c r="CQD340" s="263"/>
      <c r="CQE340" s="263"/>
      <c r="CQF340" s="263"/>
      <c r="CQG340" s="263"/>
      <c r="CQH340" s="263"/>
      <c r="CQI340" s="263"/>
      <c r="CQJ340" s="263"/>
      <c r="CQK340" s="263"/>
      <c r="CQL340" s="263"/>
      <c r="CQM340" s="263"/>
      <c r="CQN340" s="263"/>
      <c r="CQO340" s="263"/>
      <c r="CQP340" s="263"/>
      <c r="CQQ340" s="263"/>
      <c r="CQR340" s="263"/>
      <c r="CQS340" s="263"/>
      <c r="CQT340" s="263"/>
      <c r="CQU340" s="263"/>
      <c r="CQV340" s="263"/>
      <c r="CQW340" s="263"/>
      <c r="CQX340" s="263"/>
      <c r="CQY340" s="263"/>
      <c r="CQZ340" s="263"/>
      <c r="CRA340" s="263"/>
      <c r="CRB340" s="263"/>
      <c r="CRC340" s="263"/>
      <c r="CRD340" s="263"/>
      <c r="CRE340" s="263"/>
      <c r="CRF340" s="263"/>
      <c r="CRG340" s="263"/>
      <c r="CRH340" s="263"/>
      <c r="CRI340" s="263"/>
      <c r="CRJ340" s="263"/>
      <c r="CRK340" s="263"/>
      <c r="CRL340" s="263"/>
      <c r="CRM340" s="263"/>
      <c r="CRN340" s="263"/>
      <c r="CRO340" s="263"/>
      <c r="CRP340" s="263"/>
      <c r="CRQ340" s="263"/>
      <c r="CRR340" s="263"/>
      <c r="CRS340" s="263"/>
      <c r="CRT340" s="263"/>
      <c r="CRU340" s="263"/>
      <c r="CRV340" s="263"/>
      <c r="CRW340" s="263"/>
      <c r="CRX340" s="263"/>
      <c r="CRY340" s="263"/>
      <c r="CRZ340" s="263"/>
      <c r="CSA340" s="263"/>
      <c r="CSB340" s="263"/>
      <c r="CSC340" s="263"/>
      <c r="CSD340" s="263"/>
      <c r="CSE340" s="263"/>
      <c r="CSF340" s="263"/>
      <c r="CSG340" s="263"/>
      <c r="CSH340" s="263"/>
      <c r="CSI340" s="263"/>
      <c r="CSJ340" s="263"/>
      <c r="CSK340" s="263"/>
      <c r="CSL340" s="263"/>
      <c r="CSM340" s="263"/>
      <c r="CSN340" s="263"/>
      <c r="CSO340" s="263"/>
      <c r="CSP340" s="263"/>
      <c r="CSQ340" s="263"/>
      <c r="CSR340" s="263"/>
      <c r="CSS340" s="263"/>
      <c r="CST340" s="263"/>
      <c r="CSU340" s="263"/>
      <c r="CSV340" s="263"/>
      <c r="CSW340" s="263"/>
      <c r="CSX340" s="263"/>
      <c r="CSY340" s="263"/>
      <c r="CSZ340" s="263"/>
      <c r="CTA340" s="263"/>
      <c r="CTB340" s="263"/>
      <c r="CTC340" s="263"/>
      <c r="CTD340" s="263"/>
      <c r="CTE340" s="263"/>
      <c r="CTF340" s="263"/>
      <c r="CTG340" s="263"/>
      <c r="CTH340" s="263"/>
      <c r="CTI340" s="263"/>
      <c r="CTJ340" s="263"/>
      <c r="CTK340" s="263"/>
      <c r="CTL340" s="263"/>
      <c r="CTM340" s="263"/>
      <c r="CTN340" s="263"/>
      <c r="CTO340" s="263"/>
      <c r="CTP340" s="263"/>
      <c r="CTQ340" s="263"/>
      <c r="CTR340" s="263"/>
      <c r="CTS340" s="263"/>
      <c r="CTT340" s="263"/>
      <c r="CTU340" s="263"/>
      <c r="CTV340" s="263"/>
      <c r="CTW340" s="263"/>
      <c r="CTX340" s="263"/>
      <c r="CTY340" s="263"/>
      <c r="CTZ340" s="263"/>
      <c r="CUA340" s="263"/>
      <c r="CUB340" s="263"/>
      <c r="CUC340" s="263"/>
      <c r="CUD340" s="263"/>
      <c r="CUE340" s="263"/>
      <c r="CUF340" s="263"/>
      <c r="CUG340" s="263"/>
      <c r="CUH340" s="263"/>
      <c r="CUI340" s="263"/>
      <c r="CUJ340" s="263"/>
      <c r="CUK340" s="263"/>
      <c r="CUL340" s="263"/>
      <c r="CUM340" s="263"/>
      <c r="CUN340" s="263"/>
      <c r="CUO340" s="263"/>
      <c r="CUP340" s="263"/>
      <c r="CUQ340" s="263"/>
      <c r="CUR340" s="263"/>
      <c r="CUS340" s="263"/>
      <c r="CUT340" s="263"/>
      <c r="CUU340" s="263"/>
      <c r="CUV340" s="263"/>
      <c r="CUW340" s="263"/>
      <c r="CUX340" s="263"/>
      <c r="CUY340" s="263"/>
      <c r="CUZ340" s="263"/>
      <c r="CVA340" s="263"/>
      <c r="CVB340" s="263"/>
      <c r="CVC340" s="263"/>
      <c r="CVD340" s="263"/>
      <c r="CVE340" s="263"/>
      <c r="CVF340" s="263"/>
      <c r="CVG340" s="263"/>
      <c r="CVH340" s="263"/>
      <c r="CVI340" s="263"/>
      <c r="CVJ340" s="263"/>
      <c r="CVK340" s="263"/>
      <c r="CVL340" s="263"/>
      <c r="CVM340" s="263"/>
      <c r="CVN340" s="263"/>
      <c r="CVO340" s="263"/>
      <c r="CVP340" s="263"/>
      <c r="CVQ340" s="263"/>
      <c r="CVR340" s="263"/>
      <c r="CVS340" s="263"/>
      <c r="CVT340" s="263"/>
      <c r="CVU340" s="263"/>
      <c r="CVV340" s="263"/>
      <c r="CVW340" s="263"/>
      <c r="CVX340" s="263"/>
      <c r="CVY340" s="263"/>
      <c r="CVZ340" s="263"/>
      <c r="CWA340" s="263"/>
      <c r="CWB340" s="263"/>
      <c r="CWC340" s="263"/>
      <c r="CWD340" s="263"/>
      <c r="CWE340" s="263"/>
      <c r="CWF340" s="263"/>
      <c r="CWG340" s="263"/>
      <c r="CWH340" s="263"/>
      <c r="CWI340" s="263"/>
      <c r="CWJ340" s="263"/>
      <c r="CWK340" s="263"/>
      <c r="CWL340" s="263"/>
      <c r="CWM340" s="263"/>
      <c r="CWN340" s="263"/>
      <c r="CWO340" s="263"/>
      <c r="CWP340" s="263"/>
      <c r="CWQ340" s="263"/>
      <c r="CWR340" s="263"/>
      <c r="CWS340" s="263"/>
      <c r="CWT340" s="263"/>
      <c r="CWU340" s="263"/>
      <c r="CWV340" s="263"/>
      <c r="CWW340" s="263"/>
      <c r="CWX340" s="263"/>
      <c r="CWY340" s="263"/>
      <c r="CWZ340" s="263"/>
      <c r="CXA340" s="263"/>
      <c r="CXB340" s="263"/>
      <c r="CXC340" s="263"/>
      <c r="CXD340" s="263"/>
      <c r="CXE340" s="263"/>
      <c r="CXF340" s="263"/>
      <c r="CXG340" s="263"/>
      <c r="CXH340" s="263"/>
      <c r="CXI340" s="263"/>
      <c r="CXJ340" s="263"/>
      <c r="CXK340" s="263"/>
      <c r="CXL340" s="263"/>
      <c r="CXM340" s="263"/>
      <c r="CXN340" s="263"/>
      <c r="CXO340" s="263"/>
      <c r="CXP340" s="263"/>
      <c r="CXQ340" s="263"/>
      <c r="CXR340" s="263"/>
      <c r="CXS340" s="263"/>
      <c r="CXT340" s="263"/>
      <c r="CXU340" s="263"/>
      <c r="CXV340" s="263"/>
      <c r="CXW340" s="263"/>
      <c r="CXX340" s="263"/>
      <c r="CXY340" s="263"/>
      <c r="CXZ340" s="263"/>
      <c r="CYA340" s="263"/>
      <c r="CYB340" s="263"/>
      <c r="CYC340" s="263"/>
      <c r="CYD340" s="263"/>
      <c r="CYE340" s="263"/>
      <c r="CYF340" s="263"/>
      <c r="CYG340" s="263"/>
      <c r="CYH340" s="263"/>
      <c r="CYI340" s="263"/>
      <c r="CYJ340" s="263"/>
      <c r="CYK340" s="263"/>
      <c r="CYL340" s="263"/>
      <c r="CYM340" s="263"/>
      <c r="CYN340" s="263"/>
      <c r="CYO340" s="263"/>
      <c r="CYP340" s="263"/>
      <c r="CYQ340" s="263"/>
      <c r="CYR340" s="263"/>
      <c r="CYS340" s="263"/>
      <c r="CYT340" s="263"/>
      <c r="CYU340" s="263"/>
      <c r="CYV340" s="263"/>
      <c r="CYW340" s="263"/>
      <c r="CYX340" s="263"/>
      <c r="CYY340" s="263"/>
      <c r="CYZ340" s="263"/>
      <c r="CZA340" s="263"/>
      <c r="CZB340" s="263"/>
      <c r="CZC340" s="263"/>
      <c r="CZD340" s="263"/>
      <c r="CZE340" s="263"/>
      <c r="CZF340" s="263"/>
      <c r="CZG340" s="263"/>
      <c r="CZH340" s="263"/>
      <c r="CZI340" s="263"/>
      <c r="CZJ340" s="263"/>
      <c r="CZK340" s="263"/>
      <c r="CZL340" s="263"/>
      <c r="CZM340" s="263"/>
      <c r="CZN340" s="263"/>
      <c r="CZO340" s="263"/>
      <c r="CZP340" s="263"/>
      <c r="CZQ340" s="263"/>
      <c r="CZR340" s="263"/>
      <c r="CZS340" s="263"/>
      <c r="CZT340" s="263"/>
      <c r="CZU340" s="263"/>
      <c r="CZV340" s="263"/>
      <c r="CZW340" s="263"/>
      <c r="CZX340" s="263"/>
      <c r="CZY340" s="263"/>
      <c r="CZZ340" s="263"/>
      <c r="DAA340" s="263"/>
      <c r="DAB340" s="263"/>
      <c r="DAC340" s="263"/>
      <c r="DAD340" s="263"/>
      <c r="DAE340" s="263"/>
      <c r="DAF340" s="263"/>
      <c r="DAG340" s="263"/>
      <c r="DAH340" s="263"/>
      <c r="DAI340" s="263"/>
      <c r="DAJ340" s="263"/>
      <c r="DAK340" s="263"/>
      <c r="DAL340" s="263"/>
      <c r="DAM340" s="263"/>
      <c r="DAN340" s="263"/>
      <c r="DAO340" s="263"/>
      <c r="DAP340" s="263"/>
      <c r="DAQ340" s="263"/>
      <c r="DAR340" s="263"/>
      <c r="DAS340" s="263"/>
      <c r="DAT340" s="263"/>
      <c r="DAU340" s="263"/>
      <c r="DAV340" s="263"/>
      <c r="DAW340" s="263"/>
      <c r="DAX340" s="263"/>
      <c r="DAY340" s="263"/>
      <c r="DAZ340" s="263"/>
      <c r="DBA340" s="263"/>
      <c r="DBB340" s="263"/>
      <c r="DBC340" s="263"/>
      <c r="DBD340" s="263"/>
      <c r="DBE340" s="263"/>
      <c r="DBF340" s="263"/>
      <c r="DBG340" s="263"/>
      <c r="DBH340" s="263"/>
      <c r="DBI340" s="263"/>
      <c r="DBJ340" s="263"/>
      <c r="DBK340" s="263"/>
      <c r="DBL340" s="263"/>
      <c r="DBM340" s="263"/>
      <c r="DBN340" s="263"/>
      <c r="DBO340" s="263"/>
      <c r="DBP340" s="263"/>
      <c r="DBQ340" s="263"/>
      <c r="DBR340" s="263"/>
      <c r="DBS340" s="263"/>
      <c r="DBT340" s="263"/>
      <c r="DBU340" s="263"/>
      <c r="DBV340" s="263"/>
      <c r="DBW340" s="263"/>
      <c r="DBX340" s="263"/>
      <c r="DBY340" s="263"/>
      <c r="DBZ340" s="263"/>
      <c r="DCA340" s="263"/>
      <c r="DCB340" s="263"/>
      <c r="DCC340" s="263"/>
      <c r="DCD340" s="263"/>
      <c r="DCE340" s="263"/>
      <c r="DCF340" s="263"/>
      <c r="DCG340" s="263"/>
      <c r="DCH340" s="263"/>
      <c r="DCI340" s="263"/>
      <c r="DCJ340" s="263"/>
      <c r="DCK340" s="263"/>
      <c r="DCL340" s="263"/>
      <c r="DCM340" s="263"/>
      <c r="DCN340" s="263"/>
      <c r="DCO340" s="263"/>
      <c r="DCP340" s="263"/>
      <c r="DCQ340" s="263"/>
      <c r="DCR340" s="263"/>
      <c r="DCS340" s="263"/>
      <c r="DCT340" s="263"/>
      <c r="DCU340" s="263"/>
      <c r="DCV340" s="263"/>
      <c r="DCW340" s="263"/>
      <c r="DCX340" s="263"/>
      <c r="DCY340" s="263"/>
      <c r="DCZ340" s="263"/>
      <c r="DDA340" s="263"/>
      <c r="DDB340" s="263"/>
      <c r="DDC340" s="263"/>
      <c r="DDD340" s="263"/>
      <c r="DDE340" s="263"/>
      <c r="DDF340" s="263"/>
      <c r="DDG340" s="263"/>
      <c r="DDH340" s="263"/>
      <c r="DDI340" s="263"/>
      <c r="DDJ340" s="263"/>
      <c r="DDK340" s="263"/>
      <c r="DDL340" s="263"/>
      <c r="DDM340" s="263"/>
      <c r="DDN340" s="263"/>
      <c r="DDO340" s="263"/>
      <c r="DDP340" s="263"/>
      <c r="DDQ340" s="263"/>
      <c r="DDR340" s="263"/>
      <c r="DDS340" s="263"/>
      <c r="DDT340" s="263"/>
      <c r="DDU340" s="263"/>
      <c r="DDV340" s="263"/>
      <c r="DDW340" s="263"/>
      <c r="DDX340" s="263"/>
      <c r="DDY340" s="263"/>
      <c r="DDZ340" s="263"/>
      <c r="DEA340" s="263"/>
      <c r="DEB340" s="263"/>
      <c r="DEC340" s="263"/>
      <c r="DED340" s="263"/>
      <c r="DEE340" s="263"/>
      <c r="DEF340" s="263"/>
      <c r="DEG340" s="263"/>
      <c r="DEH340" s="263"/>
      <c r="DEI340" s="263"/>
      <c r="DEJ340" s="263"/>
      <c r="DEK340" s="263"/>
      <c r="DEL340" s="263"/>
      <c r="DEM340" s="263"/>
      <c r="DEN340" s="263"/>
      <c r="DEO340" s="263"/>
      <c r="DEP340" s="263"/>
      <c r="DEQ340" s="263"/>
      <c r="DER340" s="263"/>
      <c r="DES340" s="263"/>
      <c r="DET340" s="263"/>
      <c r="DEU340" s="263"/>
      <c r="DEV340" s="263"/>
      <c r="DEW340" s="263"/>
      <c r="DEX340" s="263"/>
      <c r="DEY340" s="263"/>
      <c r="DEZ340" s="263"/>
      <c r="DFA340" s="263"/>
      <c r="DFB340" s="263"/>
      <c r="DFC340" s="263"/>
      <c r="DFD340" s="263"/>
      <c r="DFE340" s="263"/>
      <c r="DFF340" s="263"/>
      <c r="DFG340" s="263"/>
      <c r="DFH340" s="263"/>
      <c r="DFI340" s="263"/>
      <c r="DFJ340" s="263"/>
      <c r="DFK340" s="263"/>
      <c r="DFL340" s="263"/>
      <c r="DFM340" s="263"/>
      <c r="DFN340" s="263"/>
      <c r="DFO340" s="263"/>
      <c r="DFP340" s="263"/>
      <c r="DFQ340" s="263"/>
      <c r="DFR340" s="263"/>
      <c r="DFS340" s="263"/>
      <c r="DFT340" s="263"/>
      <c r="DFU340" s="263"/>
      <c r="DFV340" s="263"/>
      <c r="DFW340" s="263"/>
      <c r="DFX340" s="263"/>
      <c r="DFY340" s="263"/>
      <c r="DFZ340" s="263"/>
      <c r="DGA340" s="263"/>
      <c r="DGB340" s="263"/>
      <c r="DGC340" s="263"/>
      <c r="DGD340" s="263"/>
      <c r="DGE340" s="263"/>
      <c r="DGF340" s="263"/>
      <c r="DGG340" s="263"/>
      <c r="DGH340" s="263"/>
      <c r="DGI340" s="263"/>
      <c r="DGJ340" s="263"/>
      <c r="DGK340" s="263"/>
      <c r="DGL340" s="263"/>
      <c r="DGM340" s="263"/>
      <c r="DGN340" s="263"/>
      <c r="DGO340" s="263"/>
      <c r="DGP340" s="263"/>
      <c r="DGQ340" s="263"/>
      <c r="DGR340" s="263"/>
      <c r="DGS340" s="263"/>
      <c r="DGT340" s="263"/>
      <c r="DGU340" s="263"/>
      <c r="DGV340" s="263"/>
      <c r="DGW340" s="263"/>
      <c r="DGX340" s="263"/>
      <c r="DGY340" s="263"/>
      <c r="DGZ340" s="263"/>
      <c r="DHA340" s="263"/>
      <c r="DHB340" s="263"/>
      <c r="DHC340" s="263"/>
      <c r="DHD340" s="263"/>
      <c r="DHE340" s="263"/>
      <c r="DHF340" s="263"/>
      <c r="DHG340" s="263"/>
      <c r="DHH340" s="263"/>
      <c r="DHI340" s="263"/>
      <c r="DHJ340" s="263"/>
      <c r="DHK340" s="263"/>
      <c r="DHL340" s="263"/>
      <c r="DHM340" s="263"/>
      <c r="DHN340" s="263"/>
      <c r="DHO340" s="263"/>
      <c r="DHP340" s="263"/>
      <c r="DHQ340" s="263"/>
      <c r="DHR340" s="263"/>
      <c r="DHS340" s="263"/>
      <c r="DHT340" s="263"/>
      <c r="DHU340" s="263"/>
      <c r="DHV340" s="263"/>
      <c r="DHW340" s="263"/>
      <c r="DHX340" s="263"/>
      <c r="DHY340" s="263"/>
      <c r="DHZ340" s="263"/>
      <c r="DIA340" s="263"/>
      <c r="DIB340" s="263"/>
      <c r="DIC340" s="263"/>
      <c r="DID340" s="263"/>
      <c r="DIE340" s="263"/>
      <c r="DIF340" s="263"/>
      <c r="DIG340" s="263"/>
      <c r="DIH340" s="263"/>
      <c r="DII340" s="263"/>
      <c r="DIJ340" s="263"/>
      <c r="DIK340" s="263"/>
      <c r="DIL340" s="263"/>
      <c r="DIM340" s="263"/>
      <c r="DIN340" s="263"/>
      <c r="DIO340" s="263"/>
      <c r="DIP340" s="263"/>
      <c r="DIQ340" s="263"/>
      <c r="DIR340" s="263"/>
      <c r="DIS340" s="263"/>
      <c r="DIT340" s="263"/>
      <c r="DIU340" s="263"/>
      <c r="DIV340" s="263"/>
      <c r="DIW340" s="263"/>
      <c r="DIX340" s="263"/>
      <c r="DIY340" s="263"/>
      <c r="DIZ340" s="263"/>
      <c r="DJA340" s="263"/>
      <c r="DJB340" s="263"/>
      <c r="DJC340" s="263"/>
      <c r="DJD340" s="263"/>
      <c r="DJE340" s="263"/>
      <c r="DJF340" s="263"/>
      <c r="DJG340" s="263"/>
      <c r="DJH340" s="263"/>
      <c r="DJI340" s="263"/>
      <c r="DJJ340" s="263"/>
      <c r="DJK340" s="263"/>
      <c r="DJL340" s="263"/>
      <c r="DJM340" s="263"/>
      <c r="DJN340" s="263"/>
      <c r="DJO340" s="263"/>
      <c r="DJP340" s="263"/>
      <c r="DJQ340" s="263"/>
      <c r="DJR340" s="263"/>
      <c r="DJS340" s="263"/>
      <c r="DJT340" s="263"/>
      <c r="DJU340" s="263"/>
      <c r="DJV340" s="263"/>
      <c r="DJW340" s="263"/>
      <c r="DJX340" s="263"/>
      <c r="DJY340" s="263"/>
      <c r="DJZ340" s="263"/>
      <c r="DKA340" s="263"/>
      <c r="DKB340" s="263"/>
      <c r="DKC340" s="263"/>
      <c r="DKD340" s="263"/>
      <c r="DKE340" s="263"/>
      <c r="DKF340" s="263"/>
      <c r="DKG340" s="263"/>
      <c r="DKH340" s="263"/>
      <c r="DKI340" s="263"/>
      <c r="DKJ340" s="263"/>
      <c r="DKK340" s="263"/>
      <c r="DKL340" s="263"/>
      <c r="DKM340" s="263"/>
      <c r="DKN340" s="263"/>
      <c r="DKO340" s="263"/>
      <c r="DKP340" s="263"/>
      <c r="DKQ340" s="263"/>
      <c r="DKR340" s="263"/>
      <c r="DKS340" s="263"/>
      <c r="DKT340" s="263"/>
      <c r="DKU340" s="263"/>
      <c r="DKV340" s="263"/>
      <c r="DKW340" s="263"/>
      <c r="DKX340" s="263"/>
      <c r="DKY340" s="263"/>
      <c r="DKZ340" s="263"/>
      <c r="DLA340" s="263"/>
      <c r="DLB340" s="263"/>
      <c r="DLC340" s="263"/>
      <c r="DLD340" s="263"/>
      <c r="DLE340" s="263"/>
      <c r="DLF340" s="263"/>
      <c r="DLG340" s="263"/>
      <c r="DLH340" s="263"/>
      <c r="DLI340" s="263"/>
      <c r="DLJ340" s="263"/>
      <c r="DLK340" s="263"/>
      <c r="DLL340" s="263"/>
      <c r="DLM340" s="263"/>
      <c r="DLN340" s="263"/>
      <c r="DLO340" s="263"/>
      <c r="DLP340" s="263"/>
      <c r="DLQ340" s="263"/>
      <c r="DLR340" s="263"/>
      <c r="DLS340" s="263"/>
      <c r="DLT340" s="263"/>
      <c r="DLU340" s="263"/>
      <c r="DLV340" s="263"/>
      <c r="DLW340" s="263"/>
      <c r="DLX340" s="263"/>
      <c r="DLY340" s="263"/>
      <c r="DLZ340" s="263"/>
      <c r="DMA340" s="263"/>
      <c r="DMB340" s="263"/>
      <c r="DMC340" s="263"/>
      <c r="DMD340" s="263"/>
      <c r="DME340" s="263"/>
      <c r="DMF340" s="263"/>
      <c r="DMG340" s="263"/>
      <c r="DMH340" s="263"/>
      <c r="DMI340" s="263"/>
      <c r="DMJ340" s="263"/>
      <c r="DMK340" s="263"/>
      <c r="DML340" s="263"/>
      <c r="DMM340" s="263"/>
      <c r="DMN340" s="263"/>
      <c r="DMO340" s="263"/>
      <c r="DMP340" s="263"/>
      <c r="DMQ340" s="263"/>
      <c r="DMR340" s="263"/>
      <c r="DMS340" s="263"/>
      <c r="DMT340" s="263"/>
      <c r="DMU340" s="263"/>
      <c r="DMV340" s="263"/>
      <c r="DMW340" s="263"/>
      <c r="DMX340" s="263"/>
      <c r="DMY340" s="263"/>
      <c r="DMZ340" s="263"/>
      <c r="DNA340" s="263"/>
      <c r="DNB340" s="263"/>
      <c r="DNC340" s="263"/>
      <c r="DND340" s="263"/>
      <c r="DNE340" s="263"/>
      <c r="DNF340" s="263"/>
      <c r="DNG340" s="263"/>
      <c r="DNH340" s="263"/>
      <c r="DNI340" s="263"/>
      <c r="DNJ340" s="263"/>
      <c r="DNK340" s="263"/>
      <c r="DNL340" s="263"/>
      <c r="DNM340" s="263"/>
      <c r="DNN340" s="263"/>
      <c r="DNO340" s="263"/>
      <c r="DNP340" s="263"/>
      <c r="DNQ340" s="263"/>
      <c r="DNR340" s="263"/>
      <c r="DNS340" s="263"/>
      <c r="DNT340" s="263"/>
      <c r="DNU340" s="263"/>
      <c r="DNV340" s="263"/>
      <c r="DNW340" s="263"/>
      <c r="DNX340" s="263"/>
      <c r="DNY340" s="263"/>
      <c r="DNZ340" s="263"/>
      <c r="DOA340" s="263"/>
      <c r="DOB340" s="263"/>
      <c r="DOC340" s="263"/>
      <c r="DOD340" s="263"/>
      <c r="DOE340" s="263"/>
      <c r="DOF340" s="263"/>
      <c r="DOG340" s="263"/>
      <c r="DOH340" s="263"/>
      <c r="DOI340" s="263"/>
      <c r="DOJ340" s="263"/>
      <c r="DOK340" s="263"/>
      <c r="DOL340" s="263"/>
      <c r="DOM340" s="263"/>
      <c r="DON340" s="263"/>
      <c r="DOO340" s="263"/>
      <c r="DOP340" s="263"/>
      <c r="DOQ340" s="263"/>
      <c r="DOR340" s="263"/>
      <c r="DOS340" s="263"/>
      <c r="DOT340" s="263"/>
      <c r="DOU340" s="263"/>
      <c r="DOV340" s="263"/>
      <c r="DOW340" s="263"/>
      <c r="DOX340" s="263"/>
      <c r="DOY340" s="263"/>
      <c r="DOZ340" s="263"/>
      <c r="DPA340" s="263"/>
      <c r="DPB340" s="263"/>
      <c r="DPC340" s="263"/>
      <c r="DPD340" s="263"/>
      <c r="DPE340" s="263"/>
      <c r="DPF340" s="263"/>
      <c r="DPG340" s="263"/>
      <c r="DPH340" s="263"/>
      <c r="DPI340" s="263"/>
      <c r="DPJ340" s="263"/>
      <c r="DPK340" s="263"/>
      <c r="DPL340" s="263"/>
      <c r="DPM340" s="263"/>
      <c r="DPN340" s="263"/>
      <c r="DPO340" s="263"/>
      <c r="DPP340" s="263"/>
      <c r="DPQ340" s="263"/>
      <c r="DPR340" s="263"/>
      <c r="DPS340" s="263"/>
      <c r="DPT340" s="263"/>
      <c r="DPU340" s="263"/>
      <c r="DPV340" s="263"/>
      <c r="DPW340" s="263"/>
      <c r="DPX340" s="263"/>
      <c r="DPY340" s="263"/>
      <c r="DPZ340" s="263"/>
      <c r="DQA340" s="263"/>
      <c r="DQB340" s="263"/>
      <c r="DQC340" s="263"/>
      <c r="DQD340" s="263"/>
      <c r="DQE340" s="263"/>
      <c r="DQF340" s="263"/>
      <c r="DQG340" s="263"/>
      <c r="DQH340" s="263"/>
      <c r="DQI340" s="263"/>
      <c r="DQJ340" s="263"/>
      <c r="DQK340" s="263"/>
      <c r="DQL340" s="263"/>
      <c r="DQM340" s="263"/>
      <c r="DQN340" s="263"/>
      <c r="DQO340" s="263"/>
      <c r="DQP340" s="263"/>
      <c r="DQQ340" s="263"/>
      <c r="DQR340" s="263"/>
      <c r="DQS340" s="263"/>
      <c r="DQT340" s="263"/>
      <c r="DQU340" s="263"/>
      <c r="DQV340" s="263"/>
      <c r="DQW340" s="263"/>
      <c r="DQX340" s="263"/>
      <c r="DQY340" s="263"/>
      <c r="DQZ340" s="263"/>
      <c r="DRA340" s="263"/>
      <c r="DRB340" s="263"/>
      <c r="DRC340" s="263"/>
      <c r="DRD340" s="263"/>
      <c r="DRE340" s="263"/>
      <c r="DRF340" s="263"/>
      <c r="DRG340" s="263"/>
      <c r="DRH340" s="263"/>
      <c r="DRI340" s="263"/>
      <c r="DRJ340" s="263"/>
      <c r="DRK340" s="263"/>
      <c r="DRL340" s="263"/>
      <c r="DRM340" s="263"/>
      <c r="DRN340" s="263"/>
      <c r="DRO340" s="263"/>
      <c r="DRP340" s="263"/>
      <c r="DRQ340" s="263"/>
      <c r="DRR340" s="263"/>
      <c r="DRS340" s="263"/>
      <c r="DRT340" s="263"/>
      <c r="DRU340" s="263"/>
      <c r="DRV340" s="263"/>
      <c r="DRW340" s="263"/>
      <c r="DRX340" s="263"/>
      <c r="DRY340" s="263"/>
      <c r="DRZ340" s="263"/>
      <c r="DSA340" s="263"/>
      <c r="DSB340" s="263"/>
      <c r="DSC340" s="263"/>
      <c r="DSD340" s="263"/>
      <c r="DSE340" s="263"/>
      <c r="DSF340" s="263"/>
      <c r="DSG340" s="263"/>
      <c r="DSH340" s="263"/>
      <c r="DSI340" s="263"/>
      <c r="DSJ340" s="263"/>
      <c r="DSK340" s="263"/>
      <c r="DSL340" s="263"/>
      <c r="DSM340" s="263"/>
      <c r="DSN340" s="263"/>
      <c r="DSO340" s="263"/>
      <c r="DSP340" s="263"/>
      <c r="DSQ340" s="263"/>
      <c r="DSR340" s="263"/>
      <c r="DSS340" s="263"/>
      <c r="DST340" s="263"/>
      <c r="DSU340" s="263"/>
      <c r="DSV340" s="263"/>
      <c r="DSW340" s="263"/>
      <c r="DSX340" s="263"/>
      <c r="DSY340" s="263"/>
      <c r="DSZ340" s="263"/>
      <c r="DTA340" s="263"/>
      <c r="DTB340" s="263"/>
      <c r="DTC340" s="263"/>
      <c r="DTD340" s="263"/>
      <c r="DTE340" s="263"/>
      <c r="DTF340" s="263"/>
      <c r="DTG340" s="263"/>
      <c r="DTH340" s="263"/>
      <c r="DTI340" s="263"/>
      <c r="DTJ340" s="263"/>
      <c r="DTK340" s="263"/>
      <c r="DTL340" s="263"/>
      <c r="DTM340" s="263"/>
      <c r="DTN340" s="263"/>
      <c r="DTO340" s="263"/>
      <c r="DTP340" s="263"/>
      <c r="DTQ340" s="263"/>
      <c r="DTR340" s="263"/>
      <c r="DTS340" s="263"/>
      <c r="DTT340" s="263"/>
      <c r="DTU340" s="263"/>
      <c r="DTV340" s="263"/>
      <c r="DTW340" s="263"/>
      <c r="DTX340" s="263"/>
      <c r="DTY340" s="263"/>
      <c r="DTZ340" s="263"/>
      <c r="DUA340" s="263"/>
      <c r="DUB340" s="263"/>
      <c r="DUC340" s="263"/>
      <c r="DUD340" s="263"/>
      <c r="DUE340" s="263"/>
      <c r="DUF340" s="263"/>
      <c r="DUG340" s="263"/>
      <c r="DUH340" s="263"/>
      <c r="DUI340" s="263"/>
      <c r="DUJ340" s="263"/>
      <c r="DUK340" s="263"/>
      <c r="DUL340" s="263"/>
      <c r="DUM340" s="263"/>
      <c r="DUN340" s="263"/>
      <c r="DUO340" s="263"/>
      <c r="DUP340" s="263"/>
      <c r="DUQ340" s="263"/>
      <c r="DUR340" s="263"/>
      <c r="DUS340" s="263"/>
      <c r="DUT340" s="263"/>
      <c r="DUU340" s="263"/>
      <c r="DUV340" s="263"/>
      <c r="DUW340" s="263"/>
      <c r="DUX340" s="263"/>
      <c r="DUY340" s="263"/>
      <c r="DUZ340" s="263"/>
      <c r="DVA340" s="263"/>
      <c r="DVB340" s="263"/>
      <c r="DVC340" s="263"/>
      <c r="DVD340" s="263"/>
      <c r="DVE340" s="263"/>
      <c r="DVF340" s="263"/>
      <c r="DVG340" s="263"/>
      <c r="DVH340" s="263"/>
      <c r="DVI340" s="263"/>
      <c r="DVJ340" s="263"/>
      <c r="DVK340" s="263"/>
      <c r="DVL340" s="263"/>
      <c r="DVM340" s="263"/>
      <c r="DVN340" s="263"/>
      <c r="DVO340" s="263"/>
      <c r="DVP340" s="263"/>
      <c r="DVQ340" s="263"/>
      <c r="DVR340" s="263"/>
      <c r="DVS340" s="263"/>
      <c r="DVT340" s="263"/>
      <c r="DVU340" s="263"/>
      <c r="DVV340" s="263"/>
      <c r="DVW340" s="263"/>
      <c r="DVX340" s="263"/>
      <c r="DVY340" s="263"/>
      <c r="DVZ340" s="263"/>
      <c r="DWA340" s="263"/>
      <c r="DWB340" s="263"/>
      <c r="DWC340" s="263"/>
      <c r="DWD340" s="263"/>
      <c r="DWE340" s="263"/>
      <c r="DWF340" s="263"/>
      <c r="DWG340" s="263"/>
      <c r="DWH340" s="263"/>
      <c r="DWI340" s="263"/>
      <c r="DWJ340" s="263"/>
      <c r="DWK340" s="263"/>
      <c r="DWL340" s="263"/>
      <c r="DWM340" s="263"/>
      <c r="DWN340" s="263"/>
      <c r="DWO340" s="263"/>
      <c r="DWP340" s="263"/>
      <c r="DWQ340" s="263"/>
      <c r="DWR340" s="263"/>
      <c r="DWS340" s="263"/>
      <c r="DWT340" s="263"/>
      <c r="DWU340" s="263"/>
      <c r="DWV340" s="263"/>
      <c r="DWW340" s="263"/>
      <c r="DWX340" s="263"/>
      <c r="DWY340" s="263"/>
      <c r="DWZ340" s="263"/>
      <c r="DXA340" s="263"/>
      <c r="DXB340" s="263"/>
      <c r="DXC340" s="263"/>
      <c r="DXD340" s="263"/>
      <c r="DXE340" s="263"/>
      <c r="DXF340" s="263"/>
      <c r="DXG340" s="263"/>
      <c r="DXH340" s="263"/>
      <c r="DXI340" s="263"/>
      <c r="DXJ340" s="263"/>
      <c r="DXK340" s="263"/>
      <c r="DXL340" s="263"/>
      <c r="DXM340" s="263"/>
      <c r="DXN340" s="263"/>
      <c r="DXO340" s="263"/>
      <c r="DXP340" s="263"/>
      <c r="DXQ340" s="263"/>
      <c r="DXR340" s="263"/>
      <c r="DXS340" s="263"/>
      <c r="DXT340" s="263"/>
      <c r="DXU340" s="263"/>
      <c r="DXV340" s="263"/>
      <c r="DXW340" s="263"/>
      <c r="DXX340" s="263"/>
      <c r="DXY340" s="263"/>
      <c r="DXZ340" s="263"/>
      <c r="DYA340" s="263"/>
      <c r="DYB340" s="263"/>
      <c r="DYC340" s="263"/>
      <c r="DYD340" s="263"/>
      <c r="DYE340" s="263"/>
      <c r="DYF340" s="263"/>
      <c r="DYG340" s="263"/>
      <c r="DYH340" s="263"/>
      <c r="DYI340" s="263"/>
      <c r="DYJ340" s="263"/>
      <c r="DYK340" s="263"/>
      <c r="DYL340" s="263"/>
      <c r="DYM340" s="263"/>
      <c r="DYN340" s="263"/>
      <c r="DYO340" s="263"/>
      <c r="DYP340" s="263"/>
      <c r="DYQ340" s="263"/>
      <c r="DYR340" s="263"/>
      <c r="DYS340" s="263"/>
      <c r="DYT340" s="263"/>
      <c r="DYU340" s="263"/>
      <c r="DYV340" s="263"/>
      <c r="DYW340" s="263"/>
      <c r="DYX340" s="263"/>
      <c r="DYY340" s="263"/>
      <c r="DYZ340" s="263"/>
      <c r="DZA340" s="263"/>
      <c r="DZB340" s="263"/>
      <c r="DZC340" s="263"/>
      <c r="DZD340" s="263"/>
      <c r="DZE340" s="263"/>
      <c r="DZF340" s="263"/>
      <c r="DZG340" s="263"/>
      <c r="DZH340" s="263"/>
      <c r="DZI340" s="263"/>
      <c r="DZJ340" s="263"/>
      <c r="DZK340" s="263"/>
      <c r="DZL340" s="263"/>
      <c r="DZM340" s="263"/>
      <c r="DZN340" s="263"/>
      <c r="DZO340" s="263"/>
      <c r="DZP340" s="263"/>
      <c r="DZQ340" s="263"/>
      <c r="DZR340" s="263"/>
      <c r="DZS340" s="263"/>
      <c r="DZT340" s="263"/>
      <c r="DZU340" s="263"/>
      <c r="DZV340" s="263"/>
      <c r="DZW340" s="263"/>
      <c r="DZX340" s="263"/>
      <c r="DZY340" s="263"/>
      <c r="DZZ340" s="263"/>
      <c r="EAA340" s="263"/>
      <c r="EAB340" s="263"/>
      <c r="EAC340" s="263"/>
      <c r="EAD340" s="263"/>
      <c r="EAE340" s="263"/>
      <c r="EAF340" s="263"/>
      <c r="EAG340" s="263"/>
      <c r="EAH340" s="263"/>
      <c r="EAI340" s="263"/>
      <c r="EAJ340" s="263"/>
      <c r="EAK340" s="263"/>
      <c r="EAL340" s="263"/>
      <c r="EAM340" s="263"/>
      <c r="EAN340" s="263"/>
      <c r="EAO340" s="263"/>
      <c r="EAP340" s="263"/>
      <c r="EAQ340" s="263"/>
      <c r="EAR340" s="263"/>
      <c r="EAS340" s="263"/>
      <c r="EAT340" s="263"/>
      <c r="EAU340" s="263"/>
      <c r="EAV340" s="263"/>
      <c r="EAW340" s="263"/>
      <c r="EAX340" s="263"/>
      <c r="EAY340" s="263"/>
      <c r="EAZ340" s="263"/>
      <c r="EBA340" s="263"/>
      <c r="EBB340" s="263"/>
      <c r="EBC340" s="263"/>
      <c r="EBD340" s="263"/>
      <c r="EBE340" s="263"/>
      <c r="EBF340" s="263"/>
      <c r="EBG340" s="263"/>
      <c r="EBH340" s="263"/>
      <c r="EBI340" s="263"/>
      <c r="EBJ340" s="263"/>
      <c r="EBK340" s="263"/>
      <c r="EBL340" s="263"/>
      <c r="EBM340" s="263"/>
      <c r="EBN340" s="263"/>
      <c r="EBO340" s="263"/>
      <c r="EBP340" s="263"/>
      <c r="EBQ340" s="263"/>
      <c r="EBR340" s="263"/>
      <c r="EBS340" s="263"/>
      <c r="EBT340" s="263"/>
      <c r="EBU340" s="263"/>
      <c r="EBV340" s="263"/>
      <c r="EBW340" s="263"/>
      <c r="EBX340" s="263"/>
      <c r="EBY340" s="263"/>
      <c r="EBZ340" s="263"/>
      <c r="ECA340" s="263"/>
      <c r="ECB340" s="263"/>
      <c r="ECC340" s="263"/>
    </row>
    <row r="341" spans="1:3461" x14ac:dyDescent="0.35">
      <c r="A341" s="263"/>
      <c r="B341" s="263"/>
      <c r="C341" s="263"/>
      <c r="D341" s="263"/>
      <c r="E341" s="263"/>
      <c r="F341" s="263"/>
      <c r="G341" s="263"/>
      <c r="H341" s="263"/>
      <c r="I341" s="263"/>
      <c r="J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263"/>
      <c r="AF341" s="263"/>
      <c r="AG341" s="263"/>
      <c r="AH341" s="263"/>
      <c r="AI341" s="263"/>
      <c r="AJ341" s="263"/>
      <c r="AK341" s="263"/>
      <c r="AL341" s="263"/>
      <c r="AM341" s="263"/>
      <c r="AN341" s="263"/>
      <c r="AO341" s="263"/>
      <c r="AP341" s="263"/>
      <c r="AQ341" s="263"/>
      <c r="AR341" s="263"/>
      <c r="AS341" s="263"/>
      <c r="AT341" s="263"/>
      <c r="AU341" s="263"/>
      <c r="AV341" s="263"/>
      <c r="AW341" s="263"/>
      <c r="AX341" s="263"/>
      <c r="AY341" s="263"/>
      <c r="AZ341" s="263"/>
      <c r="BA341" s="263"/>
      <c r="BB341" s="263"/>
      <c r="BC341" s="263"/>
      <c r="BD341" s="263"/>
      <c r="BE341" s="263"/>
      <c r="BF341" s="263"/>
      <c r="BG341" s="263"/>
      <c r="BH341" s="263"/>
      <c r="BI341" s="263"/>
      <c r="BJ341" s="263"/>
      <c r="BK341" s="263"/>
      <c r="BL341" s="263"/>
      <c r="BM341" s="263"/>
      <c r="BN341" s="263"/>
      <c r="BO341" s="263"/>
      <c r="BP341" s="263"/>
      <c r="BQ341" s="263"/>
      <c r="BR341" s="263"/>
      <c r="BS341" s="263"/>
      <c r="BT341" s="263"/>
      <c r="BU341" s="263"/>
      <c r="BV341" s="263"/>
      <c r="BW341" s="263"/>
      <c r="BX341" s="263"/>
      <c r="BY341" s="263"/>
      <c r="BZ341" s="263"/>
      <c r="CA341" s="263"/>
      <c r="CB341" s="263"/>
      <c r="CC341" s="263"/>
      <c r="CD341" s="263"/>
      <c r="CE341" s="263"/>
      <c r="CF341" s="263"/>
      <c r="CG341" s="263"/>
      <c r="CH341" s="263"/>
      <c r="CI341" s="263"/>
      <c r="CJ341" s="263"/>
      <c r="CK341" s="263"/>
      <c r="CL341" s="263"/>
      <c r="CM341" s="263"/>
      <c r="CN341" s="263"/>
      <c r="CO341" s="263"/>
      <c r="CP341" s="263"/>
      <c r="CQ341" s="263"/>
      <c r="CR341" s="263"/>
      <c r="CS341" s="263"/>
      <c r="CT341" s="263"/>
      <c r="CU341" s="263"/>
      <c r="CV341" s="263"/>
      <c r="CW341" s="263"/>
      <c r="CX341" s="263"/>
      <c r="CY341" s="263"/>
      <c r="CZ341" s="263"/>
      <c r="DA341" s="263"/>
      <c r="DB341" s="263"/>
      <c r="DC341" s="263"/>
      <c r="DD341" s="263"/>
      <c r="DE341" s="263"/>
      <c r="DF341" s="263"/>
      <c r="DG341" s="263"/>
      <c r="DH341" s="263"/>
      <c r="DI341" s="263"/>
      <c r="DJ341" s="263"/>
      <c r="DK341" s="263"/>
      <c r="DL341" s="263"/>
      <c r="DM341" s="263"/>
      <c r="DN341" s="263"/>
      <c r="DO341" s="263"/>
      <c r="DP341" s="263"/>
      <c r="DQ341" s="263"/>
      <c r="DR341" s="263"/>
      <c r="DS341" s="263"/>
      <c r="DT341" s="263"/>
      <c r="DU341" s="263"/>
      <c r="DV341" s="263"/>
      <c r="DW341" s="263"/>
      <c r="DX341" s="263"/>
      <c r="DY341" s="263"/>
      <c r="DZ341" s="263"/>
      <c r="EA341" s="263"/>
      <c r="EB341" s="263"/>
      <c r="EC341" s="263"/>
      <c r="ED341" s="263"/>
      <c r="EE341" s="263"/>
      <c r="EF341" s="263"/>
      <c r="EG341" s="263"/>
      <c r="EH341" s="263"/>
      <c r="EI341" s="263"/>
      <c r="EJ341" s="263"/>
      <c r="EK341" s="263"/>
      <c r="EL341" s="263"/>
      <c r="EM341" s="263"/>
      <c r="EN341" s="263"/>
      <c r="EO341" s="263"/>
      <c r="EP341" s="263"/>
      <c r="EQ341" s="263"/>
      <c r="ER341" s="263"/>
      <c r="ES341" s="263"/>
      <c r="ET341" s="263"/>
      <c r="EU341" s="263"/>
      <c r="EV341" s="263"/>
      <c r="EW341" s="263"/>
      <c r="EX341" s="263"/>
      <c r="EY341" s="263"/>
      <c r="EZ341" s="263"/>
      <c r="FA341" s="263"/>
      <c r="FB341" s="263"/>
      <c r="FC341" s="263"/>
      <c r="FD341" s="263"/>
      <c r="FE341" s="263"/>
      <c r="FF341" s="263"/>
      <c r="FG341" s="263"/>
      <c r="FH341" s="263"/>
      <c r="FI341" s="263"/>
      <c r="FJ341" s="263"/>
      <c r="FK341" s="263"/>
      <c r="FL341" s="263"/>
      <c r="FM341" s="263"/>
      <c r="FN341" s="263"/>
      <c r="FO341" s="263"/>
      <c r="FP341" s="263"/>
      <c r="FQ341" s="263"/>
      <c r="FR341" s="263"/>
      <c r="FS341" s="263"/>
      <c r="FT341" s="263"/>
      <c r="FU341" s="263"/>
      <c r="FV341" s="263"/>
      <c r="FW341" s="263"/>
      <c r="FX341" s="263"/>
      <c r="FY341" s="263"/>
      <c r="FZ341" s="263"/>
      <c r="GA341" s="263"/>
      <c r="GB341" s="263"/>
      <c r="GC341" s="263"/>
      <c r="GD341" s="263"/>
      <c r="GE341" s="263"/>
      <c r="GF341" s="263"/>
      <c r="GG341" s="263"/>
      <c r="GH341" s="263"/>
      <c r="GI341" s="263"/>
      <c r="GJ341" s="263"/>
      <c r="GK341" s="263"/>
      <c r="GL341" s="263"/>
      <c r="GM341" s="263"/>
      <c r="GN341" s="263"/>
      <c r="GO341" s="263"/>
      <c r="GP341" s="263"/>
      <c r="GQ341" s="263"/>
      <c r="GR341" s="263"/>
      <c r="GS341" s="263"/>
      <c r="GT341" s="263"/>
      <c r="GU341" s="263"/>
      <c r="GV341" s="263"/>
      <c r="GW341" s="263"/>
      <c r="GX341" s="263"/>
      <c r="GY341" s="263"/>
      <c r="GZ341" s="263"/>
      <c r="HA341" s="263"/>
      <c r="HB341" s="263"/>
      <c r="HC341" s="263"/>
      <c r="HD341" s="263"/>
      <c r="HE341" s="263"/>
      <c r="HF341" s="263"/>
      <c r="HG341" s="263"/>
      <c r="HH341" s="263"/>
      <c r="HI341" s="263"/>
      <c r="HJ341" s="263"/>
      <c r="HK341" s="263"/>
      <c r="HL341" s="263"/>
      <c r="HM341" s="263"/>
      <c r="HN341" s="263"/>
      <c r="HO341" s="263"/>
      <c r="HP341" s="263"/>
      <c r="HQ341" s="263"/>
      <c r="HR341" s="263"/>
      <c r="HS341" s="263"/>
      <c r="HT341" s="263"/>
      <c r="HU341" s="263"/>
      <c r="HV341" s="263"/>
      <c r="HW341" s="263"/>
      <c r="HX341" s="263"/>
      <c r="HY341" s="263"/>
      <c r="HZ341" s="263"/>
      <c r="IA341" s="263"/>
      <c r="IB341" s="263"/>
      <c r="IC341" s="263"/>
      <c r="ID341" s="263"/>
      <c r="IE341" s="263"/>
      <c r="IF341" s="263"/>
      <c r="IG341" s="263"/>
      <c r="IH341" s="263"/>
      <c r="II341" s="263"/>
      <c r="IJ341" s="263"/>
      <c r="IK341" s="263"/>
      <c r="IL341" s="263"/>
      <c r="IM341" s="263"/>
      <c r="IN341" s="263"/>
      <c r="IO341" s="263"/>
      <c r="IP341" s="263"/>
      <c r="IQ341" s="263"/>
      <c r="IR341" s="263"/>
      <c r="IS341" s="263"/>
      <c r="IT341" s="263"/>
      <c r="IU341" s="263"/>
      <c r="IV341" s="263"/>
      <c r="IW341" s="263"/>
      <c r="IX341" s="263"/>
      <c r="IY341" s="263"/>
      <c r="IZ341" s="263"/>
      <c r="JA341" s="263"/>
      <c r="JB341" s="263"/>
      <c r="JC341" s="263"/>
      <c r="JD341" s="263"/>
      <c r="JE341" s="263"/>
      <c r="JF341" s="263"/>
      <c r="JG341" s="263"/>
      <c r="JH341" s="263"/>
      <c r="JI341" s="263"/>
      <c r="JJ341" s="263"/>
      <c r="JK341" s="263"/>
      <c r="JL341" s="263"/>
      <c r="JM341" s="263"/>
      <c r="JN341" s="263"/>
      <c r="JO341" s="263"/>
      <c r="JP341" s="263"/>
      <c r="JQ341" s="263"/>
      <c r="JR341" s="263"/>
      <c r="JS341" s="263"/>
      <c r="JT341" s="263"/>
      <c r="JU341" s="263"/>
      <c r="JV341" s="263"/>
      <c r="JW341" s="263"/>
      <c r="JX341" s="263"/>
      <c r="JY341" s="263"/>
      <c r="JZ341" s="263"/>
      <c r="KA341" s="263"/>
      <c r="KB341" s="263"/>
      <c r="KC341" s="263"/>
      <c r="KD341" s="263"/>
      <c r="KE341" s="263"/>
      <c r="KF341" s="263"/>
      <c r="KG341" s="263"/>
      <c r="KH341" s="263"/>
      <c r="KI341" s="263"/>
      <c r="KJ341" s="263"/>
      <c r="KK341" s="263"/>
      <c r="KL341" s="263"/>
      <c r="KM341" s="263"/>
      <c r="KN341" s="263"/>
      <c r="KO341" s="263"/>
      <c r="KP341" s="263"/>
      <c r="KQ341" s="263"/>
      <c r="KR341" s="263"/>
      <c r="KS341" s="263"/>
      <c r="KT341" s="263"/>
      <c r="KU341" s="263"/>
      <c r="KV341" s="263"/>
      <c r="KW341" s="263"/>
      <c r="KX341" s="263"/>
      <c r="KY341" s="263"/>
      <c r="KZ341" s="263"/>
      <c r="LA341" s="263"/>
      <c r="LB341" s="263"/>
      <c r="LC341" s="263"/>
      <c r="LD341" s="263"/>
      <c r="LE341" s="263"/>
      <c r="LF341" s="263"/>
      <c r="LG341" s="263"/>
      <c r="LH341" s="263"/>
      <c r="LI341" s="263"/>
      <c r="LJ341" s="263"/>
      <c r="LK341" s="263"/>
      <c r="LL341" s="263"/>
      <c r="LM341" s="263"/>
      <c r="LN341" s="263"/>
      <c r="LO341" s="263"/>
      <c r="LP341" s="263"/>
      <c r="LQ341" s="263"/>
      <c r="LR341" s="263"/>
      <c r="LS341" s="263"/>
      <c r="LT341" s="263"/>
      <c r="LU341" s="263"/>
      <c r="LV341" s="263"/>
      <c r="LW341" s="263"/>
      <c r="LX341" s="263"/>
      <c r="LY341" s="263"/>
      <c r="LZ341" s="263"/>
      <c r="MA341" s="263"/>
      <c r="MB341" s="263"/>
      <c r="MC341" s="263"/>
      <c r="MD341" s="263"/>
      <c r="ME341" s="263"/>
      <c r="MF341" s="263"/>
      <c r="MG341" s="263"/>
      <c r="MH341" s="263"/>
      <c r="MI341" s="263"/>
      <c r="MJ341" s="263"/>
      <c r="MK341" s="263"/>
      <c r="ML341" s="263"/>
      <c r="MM341" s="263"/>
      <c r="MN341" s="263"/>
      <c r="MO341" s="263"/>
      <c r="MP341" s="263"/>
      <c r="MQ341" s="263"/>
      <c r="MR341" s="263"/>
      <c r="MS341" s="263"/>
      <c r="MT341" s="263"/>
      <c r="MU341" s="263"/>
      <c r="MV341" s="263"/>
      <c r="MW341" s="263"/>
      <c r="MX341" s="263"/>
      <c r="MY341" s="263"/>
      <c r="MZ341" s="263"/>
      <c r="NA341" s="263"/>
      <c r="NB341" s="263"/>
      <c r="NC341" s="263"/>
      <c r="ND341" s="263"/>
      <c r="NE341" s="263"/>
      <c r="NF341" s="263"/>
      <c r="NG341" s="263"/>
      <c r="NH341" s="263"/>
      <c r="NI341" s="263"/>
      <c r="NJ341" s="263"/>
      <c r="NK341" s="263"/>
      <c r="NL341" s="263"/>
      <c r="NM341" s="263"/>
      <c r="NN341" s="263"/>
      <c r="NO341" s="263"/>
      <c r="NP341" s="263"/>
      <c r="NQ341" s="263"/>
      <c r="NR341" s="263"/>
      <c r="NS341" s="263"/>
      <c r="NT341" s="263"/>
      <c r="NU341" s="263"/>
      <c r="NV341" s="263"/>
      <c r="NW341" s="263"/>
      <c r="NX341" s="263"/>
      <c r="NY341" s="263"/>
      <c r="NZ341" s="263"/>
      <c r="OA341" s="263"/>
      <c r="OB341" s="263"/>
      <c r="OC341" s="263"/>
      <c r="OD341" s="263"/>
      <c r="OE341" s="263"/>
      <c r="OF341" s="263"/>
      <c r="OG341" s="263"/>
      <c r="OH341" s="263"/>
      <c r="OI341" s="263"/>
      <c r="OJ341" s="263"/>
      <c r="OK341" s="263"/>
      <c r="OL341" s="263"/>
      <c r="OM341" s="263"/>
      <c r="ON341" s="263"/>
      <c r="OO341" s="263"/>
      <c r="OP341" s="263"/>
      <c r="OQ341" s="263"/>
      <c r="OR341" s="263"/>
      <c r="OS341" s="263"/>
      <c r="OT341" s="263"/>
      <c r="OU341" s="263"/>
      <c r="OV341" s="263"/>
      <c r="OW341" s="263"/>
      <c r="OX341" s="263"/>
      <c r="OY341" s="263"/>
      <c r="OZ341" s="263"/>
      <c r="PA341" s="263"/>
      <c r="PB341" s="263"/>
      <c r="PC341" s="263"/>
      <c r="PD341" s="263"/>
      <c r="PE341" s="263"/>
      <c r="PF341" s="263"/>
      <c r="PG341" s="263"/>
      <c r="PH341" s="263"/>
      <c r="PI341" s="263"/>
      <c r="PJ341" s="263"/>
      <c r="PK341" s="263"/>
      <c r="PL341" s="263"/>
      <c r="PM341" s="263"/>
      <c r="PN341" s="263"/>
      <c r="PO341" s="263"/>
      <c r="PP341" s="263"/>
      <c r="PQ341" s="263"/>
      <c r="PR341" s="263"/>
      <c r="PS341" s="263"/>
      <c r="PT341" s="263"/>
      <c r="PU341" s="263"/>
      <c r="PV341" s="263"/>
      <c r="PW341" s="263"/>
      <c r="PX341" s="263"/>
      <c r="PY341" s="263"/>
      <c r="PZ341" s="263"/>
      <c r="QA341" s="263"/>
      <c r="QB341" s="263"/>
      <c r="QC341" s="263"/>
      <c r="QD341" s="263"/>
      <c r="QE341" s="263"/>
      <c r="QF341" s="263"/>
      <c r="QG341" s="263"/>
      <c r="QH341" s="263"/>
      <c r="QI341" s="263"/>
      <c r="QJ341" s="263"/>
      <c r="QK341" s="263"/>
      <c r="QL341" s="263"/>
      <c r="QM341" s="263"/>
      <c r="QN341" s="263"/>
      <c r="QO341" s="263"/>
      <c r="QP341" s="263"/>
      <c r="QQ341" s="263"/>
      <c r="QR341" s="263"/>
      <c r="QS341" s="263"/>
      <c r="QT341" s="263"/>
      <c r="QU341" s="263"/>
      <c r="QV341" s="263"/>
      <c r="QW341" s="263"/>
      <c r="QX341" s="263"/>
      <c r="QY341" s="263"/>
      <c r="QZ341" s="263"/>
      <c r="RA341" s="263"/>
      <c r="RB341" s="263"/>
      <c r="RC341" s="263"/>
      <c r="RD341" s="263"/>
      <c r="RE341" s="263"/>
      <c r="RF341" s="263"/>
      <c r="RG341" s="263"/>
      <c r="RH341" s="263"/>
      <c r="RI341" s="263"/>
      <c r="RJ341" s="263"/>
      <c r="RK341" s="263"/>
      <c r="RL341" s="263"/>
      <c r="RM341" s="263"/>
      <c r="RN341" s="263"/>
      <c r="RO341" s="263"/>
      <c r="RP341" s="263"/>
      <c r="RQ341" s="263"/>
      <c r="RR341" s="263"/>
      <c r="RS341" s="263"/>
      <c r="RT341" s="263"/>
      <c r="RU341" s="263"/>
      <c r="RV341" s="263"/>
      <c r="RW341" s="263"/>
      <c r="RX341" s="263"/>
      <c r="RY341" s="263"/>
      <c r="RZ341" s="263"/>
      <c r="SA341" s="263"/>
      <c r="SB341" s="263"/>
      <c r="SC341" s="263"/>
      <c r="SD341" s="263"/>
      <c r="SE341" s="263"/>
      <c r="SF341" s="263"/>
      <c r="SG341" s="263"/>
      <c r="SH341" s="263"/>
      <c r="SI341" s="263"/>
      <c r="SJ341" s="263"/>
      <c r="SK341" s="263"/>
      <c r="SL341" s="263"/>
      <c r="SM341" s="263"/>
      <c r="SN341" s="263"/>
      <c r="SO341" s="263"/>
      <c r="SP341" s="263"/>
      <c r="SQ341" s="263"/>
      <c r="SR341" s="263"/>
      <c r="SS341" s="263"/>
      <c r="ST341" s="263"/>
      <c r="SU341" s="263"/>
      <c r="SV341" s="263"/>
      <c r="SW341" s="263"/>
      <c r="SX341" s="263"/>
      <c r="SY341" s="263"/>
      <c r="SZ341" s="263"/>
      <c r="TA341" s="263"/>
      <c r="TB341" s="263"/>
      <c r="TC341" s="263"/>
      <c r="TD341" s="263"/>
      <c r="TE341" s="263"/>
      <c r="TF341" s="263"/>
      <c r="TG341" s="263"/>
      <c r="TH341" s="263"/>
      <c r="TI341" s="263"/>
      <c r="TJ341" s="263"/>
      <c r="TK341" s="263"/>
      <c r="TL341" s="263"/>
      <c r="TM341" s="263"/>
      <c r="TN341" s="263"/>
      <c r="TO341" s="263"/>
      <c r="TP341" s="263"/>
      <c r="TQ341" s="263"/>
      <c r="TR341" s="263"/>
      <c r="TS341" s="263"/>
      <c r="TT341" s="263"/>
      <c r="TU341" s="263"/>
      <c r="TV341" s="263"/>
      <c r="TW341" s="263"/>
      <c r="TX341" s="263"/>
      <c r="TY341" s="263"/>
      <c r="TZ341" s="263"/>
      <c r="UA341" s="263"/>
      <c r="UB341" s="263"/>
      <c r="UC341" s="263"/>
      <c r="UD341" s="263"/>
      <c r="UE341" s="263"/>
      <c r="UF341" s="263"/>
      <c r="UG341" s="263"/>
      <c r="UH341" s="263"/>
      <c r="UI341" s="263"/>
      <c r="UJ341" s="263"/>
      <c r="UK341" s="263"/>
      <c r="UL341" s="263"/>
      <c r="UM341" s="263"/>
      <c r="UN341" s="263"/>
      <c r="UO341" s="263"/>
      <c r="UP341" s="263"/>
      <c r="UQ341" s="263"/>
      <c r="UR341" s="263"/>
      <c r="US341" s="263"/>
      <c r="UT341" s="263"/>
      <c r="UU341" s="263"/>
      <c r="UV341" s="263"/>
      <c r="UW341" s="263"/>
      <c r="UX341" s="263"/>
      <c r="UY341" s="263"/>
      <c r="UZ341" s="263"/>
      <c r="VA341" s="263"/>
      <c r="VB341" s="263"/>
      <c r="VC341" s="263"/>
      <c r="VD341" s="263"/>
      <c r="VE341" s="263"/>
      <c r="VF341" s="263"/>
      <c r="VG341" s="263"/>
      <c r="VH341" s="263"/>
      <c r="VI341" s="263"/>
      <c r="VJ341" s="263"/>
      <c r="VK341" s="263"/>
      <c r="VL341" s="263"/>
      <c r="VM341" s="263"/>
      <c r="VN341" s="263"/>
      <c r="VO341" s="263"/>
      <c r="VP341" s="263"/>
      <c r="VQ341" s="263"/>
      <c r="VR341" s="263"/>
      <c r="VS341" s="263"/>
      <c r="VT341" s="263"/>
      <c r="VU341" s="263"/>
      <c r="VV341" s="263"/>
      <c r="VW341" s="263"/>
      <c r="VX341" s="263"/>
      <c r="VY341" s="263"/>
      <c r="VZ341" s="263"/>
      <c r="WA341" s="263"/>
      <c r="WB341" s="263"/>
      <c r="WC341" s="263"/>
      <c r="WD341" s="263"/>
      <c r="WE341" s="263"/>
      <c r="WF341" s="263"/>
      <c r="WG341" s="263"/>
      <c r="WH341" s="263"/>
      <c r="WI341" s="263"/>
      <c r="WJ341" s="263"/>
      <c r="WK341" s="263"/>
      <c r="WL341" s="263"/>
      <c r="WM341" s="263"/>
      <c r="WN341" s="263"/>
      <c r="WO341" s="263"/>
      <c r="WP341" s="263"/>
      <c r="WQ341" s="263"/>
      <c r="WR341" s="263"/>
      <c r="WS341" s="263"/>
      <c r="WT341" s="263"/>
      <c r="WU341" s="263"/>
      <c r="WV341" s="263"/>
      <c r="WW341" s="263"/>
      <c r="WX341" s="263"/>
      <c r="WY341" s="263"/>
      <c r="WZ341" s="263"/>
      <c r="XA341" s="263"/>
      <c r="XB341" s="263"/>
      <c r="XC341" s="263"/>
      <c r="XD341" s="263"/>
      <c r="XE341" s="263"/>
      <c r="XF341" s="263"/>
      <c r="XG341" s="263"/>
      <c r="XH341" s="263"/>
      <c r="XI341" s="263"/>
      <c r="XJ341" s="263"/>
      <c r="XK341" s="263"/>
      <c r="XL341" s="263"/>
      <c r="XM341" s="263"/>
      <c r="XN341" s="263"/>
      <c r="XO341" s="263"/>
      <c r="XP341" s="263"/>
      <c r="XQ341" s="263"/>
      <c r="XR341" s="263"/>
      <c r="XS341" s="263"/>
      <c r="XT341" s="263"/>
      <c r="XU341" s="263"/>
      <c r="XV341" s="263"/>
      <c r="XW341" s="263"/>
      <c r="XX341" s="263"/>
      <c r="XY341" s="263"/>
      <c r="XZ341" s="263"/>
      <c r="YA341" s="263"/>
      <c r="YB341" s="263"/>
      <c r="YC341" s="263"/>
      <c r="YD341" s="263"/>
      <c r="YE341" s="263"/>
      <c r="YF341" s="263"/>
      <c r="YG341" s="263"/>
      <c r="YH341" s="263"/>
      <c r="YI341" s="263"/>
      <c r="YJ341" s="263"/>
      <c r="YK341" s="263"/>
      <c r="YL341" s="263"/>
      <c r="YM341" s="263"/>
      <c r="YN341" s="263"/>
      <c r="YO341" s="263"/>
      <c r="YP341" s="263"/>
      <c r="YQ341" s="263"/>
      <c r="YR341" s="263"/>
      <c r="YS341" s="263"/>
      <c r="YT341" s="263"/>
      <c r="YU341" s="263"/>
      <c r="YV341" s="263"/>
      <c r="YW341" s="263"/>
      <c r="YX341" s="263"/>
      <c r="YY341" s="263"/>
      <c r="YZ341" s="263"/>
      <c r="ZA341" s="263"/>
      <c r="ZB341" s="263"/>
      <c r="ZC341" s="263"/>
      <c r="ZD341" s="263"/>
      <c r="ZE341" s="263"/>
      <c r="ZF341" s="263"/>
      <c r="ZG341" s="263"/>
      <c r="ZH341" s="263"/>
      <c r="ZI341" s="263"/>
      <c r="ZJ341" s="263"/>
      <c r="ZK341" s="263"/>
      <c r="ZL341" s="263"/>
      <c r="ZM341" s="263"/>
      <c r="ZN341" s="263"/>
      <c r="ZO341" s="263"/>
      <c r="ZP341" s="263"/>
      <c r="ZQ341" s="263"/>
      <c r="ZR341" s="263"/>
      <c r="ZS341" s="263"/>
      <c r="ZT341" s="263"/>
      <c r="ZU341" s="263"/>
      <c r="ZV341" s="263"/>
      <c r="ZW341" s="263"/>
      <c r="ZX341" s="263"/>
      <c r="ZY341" s="263"/>
      <c r="ZZ341" s="263"/>
      <c r="AAA341" s="263"/>
      <c r="AAB341" s="263"/>
      <c r="AAC341" s="263"/>
      <c r="AAD341" s="263"/>
      <c r="AAE341" s="263"/>
      <c r="AAF341" s="263"/>
      <c r="AAG341" s="263"/>
      <c r="AAH341" s="263"/>
      <c r="AAI341" s="263"/>
      <c r="AAJ341" s="263"/>
      <c r="AAK341" s="263"/>
      <c r="AAL341" s="263"/>
      <c r="AAM341" s="263"/>
      <c r="AAN341" s="263"/>
      <c r="AAO341" s="263"/>
      <c r="AAP341" s="263"/>
      <c r="AAQ341" s="263"/>
      <c r="AAR341" s="263"/>
      <c r="AAS341" s="263"/>
      <c r="AAT341" s="263"/>
      <c r="AAU341" s="263"/>
      <c r="AAV341" s="263"/>
      <c r="AAW341" s="263"/>
      <c r="AAX341" s="263"/>
      <c r="AAY341" s="263"/>
      <c r="AAZ341" s="263"/>
      <c r="ABA341" s="263"/>
      <c r="ABB341" s="263"/>
      <c r="ABC341" s="263"/>
      <c r="ABD341" s="263"/>
      <c r="ABE341" s="263"/>
      <c r="ABF341" s="263"/>
      <c r="ABG341" s="263"/>
      <c r="ABH341" s="263"/>
      <c r="ABI341" s="263"/>
      <c r="ABJ341" s="263"/>
      <c r="ABK341" s="263"/>
      <c r="ABL341" s="263"/>
      <c r="ABM341" s="263"/>
      <c r="ABN341" s="263"/>
      <c r="ABO341" s="263"/>
      <c r="ABP341" s="263"/>
      <c r="ABQ341" s="263"/>
      <c r="ABR341" s="263"/>
      <c r="ABS341" s="263"/>
      <c r="ABT341" s="263"/>
      <c r="ABU341" s="263"/>
      <c r="ABV341" s="263"/>
      <c r="ABW341" s="263"/>
      <c r="ABX341" s="263"/>
      <c r="ABY341" s="263"/>
      <c r="ABZ341" s="263"/>
      <c r="ACA341" s="263"/>
      <c r="ACB341" s="263"/>
      <c r="ACC341" s="263"/>
      <c r="ACD341" s="263"/>
      <c r="ACE341" s="263"/>
      <c r="ACF341" s="263"/>
      <c r="ACG341" s="263"/>
      <c r="ACH341" s="263"/>
      <c r="ACI341" s="263"/>
      <c r="ACJ341" s="263"/>
      <c r="ACK341" s="263"/>
      <c r="ACL341" s="263"/>
      <c r="ACM341" s="263"/>
      <c r="ACN341" s="263"/>
      <c r="ACO341" s="263"/>
      <c r="ACP341" s="263"/>
      <c r="ACQ341" s="263"/>
      <c r="ACR341" s="263"/>
      <c r="ACS341" s="263"/>
      <c r="ACT341" s="263"/>
      <c r="ACU341" s="263"/>
      <c r="ACV341" s="263"/>
      <c r="ACW341" s="263"/>
      <c r="ACX341" s="263"/>
      <c r="ACY341" s="263"/>
      <c r="ACZ341" s="263"/>
      <c r="ADA341" s="263"/>
      <c r="ADB341" s="263"/>
      <c r="ADC341" s="263"/>
      <c r="ADD341" s="263"/>
      <c r="ADE341" s="263"/>
      <c r="ADF341" s="263"/>
      <c r="ADG341" s="263"/>
      <c r="ADH341" s="263"/>
      <c r="ADI341" s="263"/>
      <c r="ADJ341" s="263"/>
      <c r="ADK341" s="263"/>
      <c r="ADL341" s="263"/>
      <c r="ADM341" s="263"/>
      <c r="ADN341" s="263"/>
      <c r="ADO341" s="263"/>
      <c r="ADP341" s="263"/>
      <c r="ADQ341" s="263"/>
      <c r="ADR341" s="263"/>
      <c r="ADS341" s="263"/>
      <c r="ADT341" s="263"/>
      <c r="ADU341" s="263"/>
      <c r="ADV341" s="263"/>
      <c r="ADW341" s="263"/>
      <c r="ADX341" s="263"/>
      <c r="ADY341" s="263"/>
      <c r="ADZ341" s="263"/>
      <c r="AEA341" s="263"/>
      <c r="AEB341" s="263"/>
      <c r="AEC341" s="263"/>
      <c r="AED341" s="263"/>
      <c r="AEE341" s="263"/>
      <c r="AEF341" s="263"/>
      <c r="AEG341" s="263"/>
      <c r="AEH341" s="263"/>
      <c r="AEI341" s="263"/>
      <c r="AEJ341" s="263"/>
      <c r="AEK341" s="263"/>
      <c r="AEL341" s="263"/>
      <c r="AEM341" s="263"/>
      <c r="AEN341" s="263"/>
      <c r="AEO341" s="263"/>
      <c r="AEP341" s="263"/>
      <c r="AEQ341" s="263"/>
      <c r="AER341" s="263"/>
      <c r="AES341" s="263"/>
      <c r="AET341" s="263"/>
      <c r="AEU341" s="263"/>
      <c r="AEV341" s="263"/>
      <c r="AEW341" s="263"/>
      <c r="AEX341" s="263"/>
      <c r="AEY341" s="263"/>
      <c r="AEZ341" s="263"/>
      <c r="AFA341" s="263"/>
      <c r="AFB341" s="263"/>
      <c r="AFC341" s="263"/>
      <c r="AFD341" s="263"/>
      <c r="AFE341" s="263"/>
      <c r="AFF341" s="263"/>
      <c r="AFG341" s="263"/>
      <c r="AFH341" s="263"/>
      <c r="AFI341" s="263"/>
      <c r="AFJ341" s="263"/>
      <c r="AFK341" s="263"/>
      <c r="AFL341" s="263"/>
      <c r="AFM341" s="263"/>
      <c r="AFN341" s="263"/>
      <c r="AFO341" s="263"/>
      <c r="AFP341" s="263"/>
      <c r="AFQ341" s="263"/>
      <c r="AFR341" s="263"/>
      <c r="AFS341" s="263"/>
      <c r="AFT341" s="263"/>
      <c r="AFU341" s="263"/>
      <c r="AFV341" s="263"/>
      <c r="AFW341" s="263"/>
      <c r="AFX341" s="263"/>
      <c r="AFY341" s="263"/>
      <c r="AFZ341" s="263"/>
      <c r="AGA341" s="263"/>
      <c r="AGB341" s="263"/>
      <c r="AGC341" s="263"/>
      <c r="AGD341" s="263"/>
      <c r="AGE341" s="263"/>
      <c r="AGF341" s="263"/>
      <c r="AGG341" s="263"/>
      <c r="AGH341" s="263"/>
      <c r="AGI341" s="263"/>
      <c r="AGJ341" s="263"/>
      <c r="AGK341" s="263"/>
      <c r="AGL341" s="263"/>
      <c r="AGM341" s="263"/>
      <c r="AGN341" s="263"/>
      <c r="AGO341" s="263"/>
      <c r="AGP341" s="263"/>
      <c r="AGQ341" s="263"/>
      <c r="AGR341" s="263"/>
      <c r="AGS341" s="263"/>
      <c r="AGT341" s="263"/>
      <c r="AGU341" s="263"/>
      <c r="AGV341" s="263"/>
      <c r="AGW341" s="263"/>
      <c r="AGX341" s="263"/>
      <c r="AGY341" s="263"/>
      <c r="AGZ341" s="263"/>
      <c r="AHA341" s="263"/>
      <c r="AHB341" s="263"/>
      <c r="AHC341" s="263"/>
      <c r="AHD341" s="263"/>
      <c r="AHE341" s="263"/>
      <c r="AHF341" s="263"/>
      <c r="AHG341" s="263"/>
      <c r="AHH341" s="263"/>
      <c r="AHI341" s="263"/>
      <c r="AHJ341" s="263"/>
      <c r="AHK341" s="263"/>
      <c r="AHL341" s="263"/>
      <c r="AHM341" s="263"/>
      <c r="AHN341" s="263"/>
      <c r="AHO341" s="263"/>
      <c r="AHP341" s="263"/>
      <c r="AHQ341" s="263"/>
      <c r="AHR341" s="263"/>
      <c r="AHS341" s="263"/>
      <c r="AHT341" s="263"/>
      <c r="AHU341" s="263"/>
      <c r="AHV341" s="263"/>
      <c r="AHW341" s="263"/>
      <c r="AHX341" s="263"/>
      <c r="AHY341" s="263"/>
      <c r="AHZ341" s="263"/>
      <c r="AIA341" s="263"/>
      <c r="AIB341" s="263"/>
      <c r="AIC341" s="263"/>
      <c r="AID341" s="263"/>
      <c r="AIE341" s="263"/>
      <c r="AIF341" s="263"/>
      <c r="AIG341" s="263"/>
      <c r="AIH341" s="263"/>
      <c r="AII341" s="263"/>
      <c r="AIJ341" s="263"/>
      <c r="AIK341" s="263"/>
      <c r="AIL341" s="263"/>
      <c r="AIM341" s="263"/>
      <c r="AIN341" s="263"/>
      <c r="AIO341" s="263"/>
      <c r="AIP341" s="263"/>
      <c r="AIQ341" s="263"/>
      <c r="AIR341" s="263"/>
      <c r="AIS341" s="263"/>
      <c r="AIT341" s="263"/>
      <c r="AIU341" s="263"/>
      <c r="AIV341" s="263"/>
      <c r="AIW341" s="263"/>
      <c r="AIX341" s="263"/>
      <c r="AIY341" s="263"/>
      <c r="AIZ341" s="263"/>
      <c r="AJA341" s="263"/>
      <c r="AJB341" s="263"/>
      <c r="AJC341" s="263"/>
      <c r="AJD341" s="263"/>
      <c r="AJE341" s="263"/>
      <c r="AJF341" s="263"/>
      <c r="AJG341" s="263"/>
      <c r="AJH341" s="263"/>
      <c r="AJI341" s="263"/>
      <c r="AJJ341" s="263"/>
      <c r="AJK341" s="263"/>
      <c r="AJL341" s="263"/>
      <c r="AJM341" s="263"/>
      <c r="AJN341" s="263"/>
      <c r="AJO341" s="263"/>
      <c r="AJP341" s="263"/>
      <c r="AJQ341" s="263"/>
      <c r="AJR341" s="263"/>
      <c r="AJS341" s="263"/>
      <c r="AJT341" s="263"/>
      <c r="AJU341" s="263"/>
      <c r="AJV341" s="263"/>
      <c r="AJW341" s="263"/>
      <c r="AJX341" s="263"/>
      <c r="AJY341" s="263"/>
      <c r="AJZ341" s="263"/>
      <c r="AKA341" s="263"/>
      <c r="AKB341" s="263"/>
      <c r="AKC341" s="263"/>
      <c r="AKD341" s="263"/>
      <c r="AKE341" s="263"/>
      <c r="AKF341" s="263"/>
      <c r="AKG341" s="263"/>
      <c r="AKH341" s="263"/>
      <c r="AKI341" s="263"/>
      <c r="AKJ341" s="263"/>
      <c r="AKK341" s="263"/>
      <c r="AKL341" s="263"/>
      <c r="AKM341" s="263"/>
      <c r="AKN341" s="263"/>
      <c r="AKO341" s="263"/>
      <c r="AKP341" s="263"/>
      <c r="AKQ341" s="263"/>
      <c r="AKR341" s="263"/>
      <c r="AKS341" s="263"/>
      <c r="AKT341" s="263"/>
      <c r="AKU341" s="263"/>
      <c r="AKV341" s="263"/>
      <c r="AKW341" s="263"/>
      <c r="AKX341" s="263"/>
      <c r="AKY341" s="263"/>
      <c r="AKZ341" s="263"/>
      <c r="ALA341" s="263"/>
      <c r="ALB341" s="263"/>
      <c r="ALC341" s="263"/>
      <c r="ALD341" s="263"/>
      <c r="ALE341" s="263"/>
      <c r="ALF341" s="263"/>
      <c r="ALG341" s="263"/>
      <c r="ALH341" s="263"/>
      <c r="ALI341" s="263"/>
      <c r="ALJ341" s="263"/>
      <c r="ALK341" s="263"/>
      <c r="ALL341" s="263"/>
      <c r="ALM341" s="263"/>
      <c r="ALN341" s="263"/>
      <c r="ALO341" s="263"/>
      <c r="ALP341" s="263"/>
      <c r="ALQ341" s="263"/>
      <c r="ALR341" s="263"/>
      <c r="ALS341" s="263"/>
      <c r="ALT341" s="263"/>
      <c r="ALU341" s="263"/>
      <c r="ALV341" s="263"/>
      <c r="ALW341" s="263"/>
      <c r="ALX341" s="263"/>
      <c r="ALY341" s="263"/>
      <c r="ALZ341" s="263"/>
      <c r="AMA341" s="263"/>
      <c r="AMB341" s="263"/>
      <c r="AMC341" s="263"/>
      <c r="AMD341" s="263"/>
      <c r="AME341" s="263"/>
      <c r="AMF341" s="263"/>
      <c r="AMG341" s="263"/>
      <c r="AMH341" s="263"/>
      <c r="AMI341" s="263"/>
      <c r="AMJ341" s="263"/>
      <c r="AMK341" s="263"/>
      <c r="AML341" s="263"/>
      <c r="AMM341" s="263"/>
      <c r="AMN341" s="263"/>
      <c r="AMO341" s="263"/>
      <c r="AMP341" s="263"/>
      <c r="AMQ341" s="263"/>
      <c r="AMR341" s="263"/>
      <c r="AMS341" s="263"/>
      <c r="AMT341" s="263"/>
      <c r="AMU341" s="263"/>
      <c r="AMV341" s="263"/>
      <c r="AMW341" s="263"/>
      <c r="AMX341" s="263"/>
      <c r="AMY341" s="263"/>
      <c r="AMZ341" s="263"/>
      <c r="ANA341" s="263"/>
      <c r="ANB341" s="263"/>
      <c r="ANC341" s="263"/>
      <c r="AND341" s="263"/>
      <c r="ANE341" s="263"/>
      <c r="ANF341" s="263"/>
      <c r="ANG341" s="263"/>
      <c r="ANH341" s="263"/>
      <c r="ANI341" s="263"/>
      <c r="ANJ341" s="263"/>
      <c r="ANK341" s="263"/>
      <c r="ANL341" s="263"/>
      <c r="ANM341" s="263"/>
      <c r="ANN341" s="263"/>
      <c r="ANO341" s="263"/>
      <c r="ANP341" s="263"/>
      <c r="ANQ341" s="263"/>
      <c r="ANR341" s="263"/>
      <c r="ANS341" s="263"/>
      <c r="ANT341" s="263"/>
      <c r="ANU341" s="263"/>
      <c r="ANV341" s="263"/>
      <c r="ANW341" s="263"/>
      <c r="ANX341" s="263"/>
      <c r="ANY341" s="263"/>
      <c r="ANZ341" s="263"/>
      <c r="AOA341" s="263"/>
      <c r="AOB341" s="263"/>
      <c r="AOC341" s="263"/>
      <c r="AOD341" s="263"/>
      <c r="AOE341" s="263"/>
      <c r="AOF341" s="263"/>
      <c r="AOG341" s="263"/>
      <c r="AOH341" s="263"/>
      <c r="AOI341" s="263"/>
      <c r="AOJ341" s="263"/>
      <c r="AOK341" s="263"/>
      <c r="AOL341" s="263"/>
      <c r="AOM341" s="263"/>
      <c r="AON341" s="263"/>
      <c r="AOO341" s="263"/>
      <c r="AOP341" s="263"/>
      <c r="AOQ341" s="263"/>
      <c r="AOR341" s="263"/>
      <c r="AOS341" s="263"/>
      <c r="AOT341" s="263"/>
      <c r="AOU341" s="263"/>
      <c r="AOV341" s="263"/>
      <c r="AOW341" s="263"/>
      <c r="AOX341" s="263"/>
      <c r="AOY341" s="263"/>
      <c r="AOZ341" s="263"/>
      <c r="APA341" s="263"/>
      <c r="APB341" s="263"/>
      <c r="APC341" s="263"/>
      <c r="APD341" s="263"/>
      <c r="APE341" s="263"/>
      <c r="APF341" s="263"/>
      <c r="APG341" s="263"/>
      <c r="APH341" s="263"/>
      <c r="API341" s="263"/>
      <c r="APJ341" s="263"/>
      <c r="APK341" s="263"/>
      <c r="APL341" s="263"/>
      <c r="APM341" s="263"/>
      <c r="APN341" s="263"/>
      <c r="APO341" s="263"/>
      <c r="APP341" s="263"/>
      <c r="APQ341" s="263"/>
      <c r="APR341" s="263"/>
      <c r="APS341" s="263"/>
      <c r="APT341" s="263"/>
      <c r="APU341" s="263"/>
      <c r="APV341" s="263"/>
      <c r="APW341" s="263"/>
      <c r="APX341" s="263"/>
      <c r="APY341" s="263"/>
      <c r="APZ341" s="263"/>
      <c r="AQA341" s="263"/>
      <c r="AQB341" s="263"/>
      <c r="AQC341" s="263"/>
      <c r="AQD341" s="263"/>
      <c r="AQE341" s="263"/>
      <c r="AQF341" s="263"/>
      <c r="AQG341" s="263"/>
      <c r="AQH341" s="263"/>
      <c r="AQI341" s="263"/>
      <c r="AQJ341" s="263"/>
      <c r="AQK341" s="263"/>
      <c r="AQL341" s="263"/>
      <c r="AQM341" s="263"/>
      <c r="AQN341" s="263"/>
      <c r="AQO341" s="263"/>
      <c r="AQP341" s="263"/>
      <c r="AQQ341" s="263"/>
      <c r="AQR341" s="263"/>
      <c r="AQS341" s="263"/>
      <c r="AQT341" s="263"/>
      <c r="AQU341" s="263"/>
      <c r="AQV341" s="263"/>
      <c r="AQW341" s="263"/>
      <c r="AQX341" s="263"/>
      <c r="AQY341" s="263"/>
      <c r="AQZ341" s="263"/>
      <c r="ARA341" s="263"/>
      <c r="ARB341" s="263"/>
      <c r="ARC341" s="263"/>
      <c r="ARD341" s="263"/>
      <c r="ARE341" s="263"/>
      <c r="ARF341" s="263"/>
      <c r="ARG341" s="263"/>
      <c r="ARH341" s="263"/>
      <c r="ARI341" s="263"/>
      <c r="ARJ341" s="263"/>
      <c r="ARK341" s="263"/>
      <c r="ARL341" s="263"/>
      <c r="ARM341" s="263"/>
      <c r="ARN341" s="263"/>
      <c r="ARO341" s="263"/>
      <c r="ARP341" s="263"/>
      <c r="ARQ341" s="263"/>
      <c r="ARR341" s="263"/>
      <c r="ARS341" s="263"/>
      <c r="ART341" s="263"/>
      <c r="ARU341" s="263"/>
      <c r="ARV341" s="263"/>
      <c r="ARW341" s="263"/>
      <c r="ARX341" s="263"/>
      <c r="ARY341" s="263"/>
      <c r="ARZ341" s="263"/>
      <c r="ASA341" s="263"/>
      <c r="ASB341" s="263"/>
      <c r="ASC341" s="263"/>
      <c r="ASD341" s="263"/>
      <c r="ASE341" s="263"/>
      <c r="ASF341" s="263"/>
      <c r="ASG341" s="263"/>
      <c r="ASH341" s="263"/>
      <c r="ASI341" s="263"/>
      <c r="ASJ341" s="263"/>
      <c r="ASK341" s="263"/>
      <c r="ASL341" s="263"/>
      <c r="ASM341" s="263"/>
      <c r="ASN341" s="263"/>
      <c r="ASO341" s="263"/>
      <c r="ASP341" s="263"/>
      <c r="ASQ341" s="263"/>
      <c r="ASR341" s="263"/>
      <c r="ASS341" s="263"/>
      <c r="AST341" s="263"/>
      <c r="ASU341" s="263"/>
      <c r="ASV341" s="263"/>
      <c r="ASW341" s="263"/>
      <c r="ASX341" s="263"/>
      <c r="ASY341" s="263"/>
      <c r="ASZ341" s="263"/>
      <c r="ATA341" s="263"/>
      <c r="ATB341" s="263"/>
      <c r="ATC341" s="263"/>
      <c r="ATD341" s="263"/>
      <c r="ATE341" s="263"/>
      <c r="ATF341" s="263"/>
      <c r="ATG341" s="263"/>
      <c r="ATH341" s="263"/>
      <c r="ATI341" s="263"/>
      <c r="ATJ341" s="263"/>
      <c r="ATK341" s="263"/>
      <c r="ATL341" s="263"/>
      <c r="ATM341" s="263"/>
      <c r="ATN341" s="263"/>
      <c r="ATO341" s="263"/>
      <c r="ATP341" s="263"/>
      <c r="ATQ341" s="263"/>
      <c r="ATR341" s="263"/>
      <c r="ATS341" s="263"/>
      <c r="ATT341" s="263"/>
      <c r="ATU341" s="263"/>
      <c r="ATV341" s="263"/>
      <c r="ATW341" s="263"/>
      <c r="ATX341" s="263"/>
      <c r="ATY341" s="263"/>
      <c r="ATZ341" s="263"/>
      <c r="AUA341" s="263"/>
      <c r="AUB341" s="263"/>
      <c r="AUC341" s="263"/>
      <c r="AUD341" s="263"/>
      <c r="AUE341" s="263"/>
      <c r="AUF341" s="263"/>
      <c r="AUG341" s="263"/>
      <c r="AUH341" s="263"/>
      <c r="AUI341" s="263"/>
      <c r="AUJ341" s="263"/>
      <c r="AUK341" s="263"/>
      <c r="AUL341" s="263"/>
      <c r="AUM341" s="263"/>
      <c r="AUN341" s="263"/>
      <c r="AUO341" s="263"/>
      <c r="AUP341" s="263"/>
      <c r="AUQ341" s="263"/>
      <c r="AUR341" s="263"/>
      <c r="AUS341" s="263"/>
      <c r="AUT341" s="263"/>
      <c r="AUU341" s="263"/>
      <c r="AUV341" s="263"/>
      <c r="AUW341" s="263"/>
      <c r="AUX341" s="263"/>
      <c r="AUY341" s="263"/>
      <c r="AUZ341" s="263"/>
      <c r="AVA341" s="263"/>
      <c r="AVB341" s="263"/>
      <c r="AVC341" s="263"/>
      <c r="AVD341" s="263"/>
      <c r="AVE341" s="263"/>
      <c r="AVF341" s="263"/>
      <c r="AVG341" s="263"/>
      <c r="AVH341" s="263"/>
      <c r="AVI341" s="263"/>
      <c r="AVJ341" s="263"/>
      <c r="AVK341" s="263"/>
      <c r="AVL341" s="263"/>
      <c r="AVM341" s="263"/>
      <c r="AVN341" s="263"/>
      <c r="AVO341" s="263"/>
      <c r="AVP341" s="263"/>
      <c r="AVQ341" s="263"/>
      <c r="AVR341" s="263"/>
      <c r="AVS341" s="263"/>
      <c r="AVT341" s="263"/>
      <c r="AVU341" s="263"/>
      <c r="AVV341" s="263"/>
      <c r="AVW341" s="263"/>
      <c r="AVX341" s="263"/>
      <c r="AVY341" s="263"/>
      <c r="AVZ341" s="263"/>
      <c r="AWA341" s="263"/>
      <c r="AWB341" s="263"/>
      <c r="AWC341" s="263"/>
      <c r="AWD341" s="263"/>
      <c r="AWE341" s="263"/>
      <c r="AWF341" s="263"/>
      <c r="AWG341" s="263"/>
      <c r="AWH341" s="263"/>
      <c r="AWI341" s="263"/>
      <c r="AWJ341" s="263"/>
      <c r="AWK341" s="263"/>
      <c r="AWL341" s="263"/>
      <c r="AWM341" s="263"/>
      <c r="AWN341" s="263"/>
      <c r="AWO341" s="263"/>
      <c r="AWP341" s="263"/>
      <c r="AWQ341" s="263"/>
      <c r="AWR341" s="263"/>
      <c r="AWS341" s="263"/>
      <c r="AWT341" s="263"/>
      <c r="AWU341" s="263"/>
      <c r="AWV341" s="263"/>
      <c r="AWW341" s="263"/>
      <c r="AWX341" s="263"/>
      <c r="AWY341" s="263"/>
      <c r="AWZ341" s="263"/>
      <c r="AXA341" s="263"/>
      <c r="AXB341" s="263"/>
      <c r="AXC341" s="263"/>
      <c r="AXD341" s="263"/>
      <c r="AXE341" s="263"/>
      <c r="AXF341" s="263"/>
      <c r="AXG341" s="263"/>
      <c r="AXH341" s="263"/>
      <c r="AXI341" s="263"/>
      <c r="AXJ341" s="263"/>
      <c r="AXK341" s="263"/>
      <c r="AXL341" s="263"/>
      <c r="AXM341" s="263"/>
      <c r="AXN341" s="263"/>
      <c r="AXO341" s="263"/>
      <c r="AXP341" s="263"/>
      <c r="AXQ341" s="263"/>
      <c r="AXR341" s="263"/>
      <c r="AXS341" s="263"/>
      <c r="AXT341" s="263"/>
      <c r="AXU341" s="263"/>
      <c r="AXV341" s="263"/>
      <c r="AXW341" s="263"/>
      <c r="AXX341" s="263"/>
      <c r="AXY341" s="263"/>
      <c r="AXZ341" s="263"/>
      <c r="AYA341" s="263"/>
      <c r="AYB341" s="263"/>
      <c r="AYC341" s="263"/>
      <c r="AYD341" s="263"/>
      <c r="AYE341" s="263"/>
      <c r="AYF341" s="263"/>
      <c r="AYG341" s="263"/>
      <c r="AYH341" s="263"/>
      <c r="AYI341" s="263"/>
      <c r="AYJ341" s="263"/>
      <c r="AYK341" s="263"/>
      <c r="AYL341" s="263"/>
      <c r="AYM341" s="263"/>
      <c r="AYN341" s="263"/>
      <c r="AYO341" s="263"/>
      <c r="AYP341" s="263"/>
      <c r="AYQ341" s="263"/>
      <c r="AYR341" s="263"/>
      <c r="AYS341" s="263"/>
      <c r="AYT341" s="263"/>
      <c r="AYU341" s="263"/>
      <c r="AYV341" s="263"/>
      <c r="AYW341" s="263"/>
      <c r="AYX341" s="263"/>
      <c r="AYY341" s="263"/>
      <c r="AYZ341" s="263"/>
      <c r="AZA341" s="263"/>
      <c r="AZB341" s="263"/>
      <c r="AZC341" s="263"/>
      <c r="AZD341" s="263"/>
      <c r="AZE341" s="263"/>
      <c r="AZF341" s="263"/>
      <c r="AZG341" s="263"/>
      <c r="AZH341" s="263"/>
      <c r="AZI341" s="263"/>
      <c r="AZJ341" s="263"/>
      <c r="AZK341" s="263"/>
      <c r="AZL341" s="263"/>
      <c r="AZM341" s="263"/>
      <c r="AZN341" s="263"/>
      <c r="AZO341" s="263"/>
      <c r="AZP341" s="263"/>
      <c r="AZQ341" s="263"/>
      <c r="AZR341" s="263"/>
      <c r="AZS341" s="263"/>
      <c r="AZT341" s="263"/>
      <c r="AZU341" s="263"/>
      <c r="AZV341" s="263"/>
      <c r="AZW341" s="263"/>
      <c r="AZX341" s="263"/>
      <c r="AZY341" s="263"/>
      <c r="AZZ341" s="263"/>
      <c r="BAA341" s="263"/>
      <c r="BAB341" s="263"/>
      <c r="BAC341" s="263"/>
      <c r="BAD341" s="263"/>
      <c r="BAE341" s="263"/>
      <c r="BAF341" s="263"/>
      <c r="BAG341" s="263"/>
      <c r="BAH341" s="263"/>
      <c r="BAI341" s="263"/>
      <c r="BAJ341" s="263"/>
      <c r="BAK341" s="263"/>
      <c r="BAL341" s="263"/>
      <c r="BAM341" s="263"/>
      <c r="BAN341" s="263"/>
      <c r="BAO341" s="263"/>
      <c r="BAP341" s="263"/>
      <c r="BAQ341" s="263"/>
      <c r="BAR341" s="263"/>
      <c r="BAS341" s="263"/>
      <c r="BAT341" s="263"/>
      <c r="BAU341" s="263"/>
      <c r="BAV341" s="263"/>
      <c r="BAW341" s="263"/>
      <c r="BAX341" s="263"/>
      <c r="BAY341" s="263"/>
      <c r="BAZ341" s="263"/>
      <c r="BBA341" s="263"/>
      <c r="BBB341" s="263"/>
      <c r="BBC341" s="263"/>
      <c r="BBD341" s="263"/>
      <c r="BBE341" s="263"/>
      <c r="BBF341" s="263"/>
      <c r="BBG341" s="263"/>
      <c r="BBH341" s="263"/>
      <c r="BBI341" s="263"/>
      <c r="BBJ341" s="263"/>
      <c r="BBK341" s="263"/>
      <c r="BBL341" s="263"/>
      <c r="BBM341" s="263"/>
      <c r="BBN341" s="263"/>
      <c r="BBO341" s="263"/>
      <c r="BBP341" s="263"/>
      <c r="BBQ341" s="263"/>
      <c r="BBR341" s="263"/>
      <c r="BBS341" s="263"/>
      <c r="BBT341" s="263"/>
      <c r="BBU341" s="263"/>
      <c r="BBV341" s="263"/>
      <c r="BBW341" s="263"/>
      <c r="BBX341" s="263"/>
      <c r="BBY341" s="263"/>
      <c r="BBZ341" s="263"/>
      <c r="BCA341" s="263"/>
      <c r="BCB341" s="263"/>
      <c r="BCC341" s="263"/>
      <c r="BCD341" s="263"/>
      <c r="BCE341" s="263"/>
      <c r="BCF341" s="263"/>
      <c r="BCG341" s="263"/>
      <c r="BCH341" s="263"/>
      <c r="BCI341" s="263"/>
      <c r="BCJ341" s="263"/>
      <c r="BCK341" s="263"/>
      <c r="BCL341" s="263"/>
      <c r="BCM341" s="263"/>
      <c r="BCN341" s="263"/>
      <c r="BCO341" s="263"/>
      <c r="BCP341" s="263"/>
      <c r="BCQ341" s="263"/>
      <c r="BCR341" s="263"/>
      <c r="BCS341" s="263"/>
      <c r="BCT341" s="263"/>
      <c r="BCU341" s="263"/>
      <c r="BCV341" s="263"/>
      <c r="BCW341" s="263"/>
      <c r="BCX341" s="263"/>
      <c r="BCY341" s="263"/>
      <c r="BCZ341" s="263"/>
      <c r="BDA341" s="263"/>
      <c r="BDB341" s="263"/>
      <c r="BDC341" s="263"/>
      <c r="BDD341" s="263"/>
      <c r="BDE341" s="263"/>
      <c r="BDF341" s="263"/>
      <c r="BDG341" s="263"/>
      <c r="BDH341" s="263"/>
      <c r="BDI341" s="263"/>
      <c r="BDJ341" s="263"/>
      <c r="BDK341" s="263"/>
      <c r="BDL341" s="263"/>
      <c r="BDM341" s="263"/>
      <c r="BDN341" s="263"/>
      <c r="BDO341" s="263"/>
      <c r="BDP341" s="263"/>
      <c r="BDQ341" s="263"/>
      <c r="BDR341" s="263"/>
      <c r="BDS341" s="263"/>
      <c r="BDT341" s="263"/>
      <c r="BDU341" s="263"/>
      <c r="BDV341" s="263"/>
      <c r="BDW341" s="263"/>
      <c r="BDX341" s="263"/>
      <c r="BDY341" s="263"/>
      <c r="BDZ341" s="263"/>
      <c r="BEA341" s="263"/>
      <c r="BEB341" s="263"/>
      <c r="BEC341" s="263"/>
      <c r="BED341" s="263"/>
      <c r="BEE341" s="263"/>
      <c r="BEF341" s="263"/>
      <c r="BEG341" s="263"/>
      <c r="BEH341" s="263"/>
      <c r="BEI341" s="263"/>
      <c r="BEJ341" s="263"/>
      <c r="BEK341" s="263"/>
      <c r="BEL341" s="263"/>
      <c r="BEM341" s="263"/>
      <c r="BEN341" s="263"/>
      <c r="BEO341" s="263"/>
      <c r="BEP341" s="263"/>
      <c r="BEQ341" s="263"/>
      <c r="BER341" s="263"/>
      <c r="BES341" s="263"/>
      <c r="BET341" s="263"/>
      <c r="BEU341" s="263"/>
      <c r="BEV341" s="263"/>
      <c r="BEW341" s="263"/>
      <c r="BEX341" s="263"/>
      <c r="BEY341" s="263"/>
      <c r="BEZ341" s="263"/>
      <c r="BFA341" s="263"/>
      <c r="BFB341" s="263"/>
      <c r="BFC341" s="263"/>
      <c r="BFD341" s="263"/>
      <c r="BFE341" s="263"/>
      <c r="BFF341" s="263"/>
      <c r="BFG341" s="263"/>
      <c r="BFH341" s="263"/>
      <c r="BFI341" s="263"/>
      <c r="BFJ341" s="263"/>
      <c r="BFK341" s="263"/>
      <c r="BFL341" s="263"/>
      <c r="BFM341" s="263"/>
      <c r="BFN341" s="263"/>
      <c r="BFO341" s="263"/>
      <c r="BFP341" s="263"/>
      <c r="BFQ341" s="263"/>
      <c r="BFR341" s="263"/>
      <c r="BFS341" s="263"/>
      <c r="BFT341" s="263"/>
      <c r="BFU341" s="263"/>
      <c r="BFV341" s="263"/>
      <c r="BFW341" s="263"/>
      <c r="BFX341" s="263"/>
      <c r="BFY341" s="263"/>
      <c r="BFZ341" s="263"/>
      <c r="BGA341" s="263"/>
      <c r="BGB341" s="263"/>
      <c r="BGC341" s="263"/>
      <c r="BGD341" s="263"/>
      <c r="BGE341" s="263"/>
      <c r="BGF341" s="263"/>
      <c r="BGG341" s="263"/>
      <c r="BGH341" s="263"/>
      <c r="BGI341" s="263"/>
      <c r="BGJ341" s="263"/>
      <c r="BGK341" s="263"/>
      <c r="BGL341" s="263"/>
      <c r="BGM341" s="263"/>
      <c r="BGN341" s="263"/>
      <c r="BGO341" s="263"/>
      <c r="BGP341" s="263"/>
      <c r="BGQ341" s="263"/>
      <c r="BGR341" s="263"/>
      <c r="BGS341" s="263"/>
      <c r="BGT341" s="263"/>
      <c r="BGU341" s="263"/>
      <c r="BGV341" s="263"/>
      <c r="BGW341" s="263"/>
      <c r="BGX341" s="263"/>
      <c r="BGY341" s="263"/>
      <c r="BGZ341" s="263"/>
      <c r="BHA341" s="263"/>
      <c r="BHB341" s="263"/>
      <c r="BHC341" s="263"/>
      <c r="BHD341" s="263"/>
      <c r="BHE341" s="263"/>
      <c r="BHF341" s="263"/>
      <c r="BHG341" s="263"/>
      <c r="BHH341" s="263"/>
      <c r="BHI341" s="263"/>
      <c r="BHJ341" s="263"/>
      <c r="BHK341" s="263"/>
      <c r="BHL341" s="263"/>
      <c r="BHM341" s="263"/>
      <c r="BHN341" s="263"/>
      <c r="BHO341" s="263"/>
      <c r="BHP341" s="263"/>
      <c r="BHQ341" s="263"/>
      <c r="BHR341" s="263"/>
      <c r="BHS341" s="263"/>
      <c r="BHT341" s="263"/>
      <c r="BHU341" s="263"/>
      <c r="BHV341" s="263"/>
      <c r="BHW341" s="263"/>
      <c r="BHX341" s="263"/>
      <c r="BHY341" s="263"/>
      <c r="BHZ341" s="263"/>
      <c r="BIA341" s="263"/>
      <c r="BIB341" s="263"/>
      <c r="BIC341" s="263"/>
      <c r="BID341" s="263"/>
      <c r="BIE341" s="263"/>
      <c r="BIF341" s="263"/>
      <c r="BIG341" s="263"/>
      <c r="BIH341" s="263"/>
      <c r="BII341" s="263"/>
      <c r="BIJ341" s="263"/>
      <c r="BIK341" s="263"/>
      <c r="BIL341" s="263"/>
      <c r="BIM341" s="263"/>
      <c r="BIN341" s="263"/>
      <c r="BIO341" s="263"/>
      <c r="BIP341" s="263"/>
      <c r="BIQ341" s="263"/>
      <c r="BIR341" s="263"/>
      <c r="BIS341" s="263"/>
      <c r="BIT341" s="263"/>
      <c r="BIU341" s="263"/>
      <c r="BIV341" s="263"/>
      <c r="BIW341" s="263"/>
      <c r="BIX341" s="263"/>
      <c r="BIY341" s="263"/>
      <c r="BIZ341" s="263"/>
      <c r="BJA341" s="263"/>
      <c r="BJB341" s="263"/>
      <c r="BJC341" s="263"/>
      <c r="BJD341" s="263"/>
      <c r="BJE341" s="263"/>
      <c r="BJF341" s="263"/>
      <c r="BJG341" s="263"/>
      <c r="BJH341" s="263"/>
      <c r="BJI341" s="263"/>
      <c r="BJJ341" s="263"/>
      <c r="BJK341" s="263"/>
      <c r="BJL341" s="263"/>
      <c r="BJM341" s="263"/>
      <c r="BJN341" s="263"/>
      <c r="BJO341" s="263"/>
      <c r="BJP341" s="263"/>
      <c r="BJQ341" s="263"/>
      <c r="BJR341" s="263"/>
      <c r="BJS341" s="263"/>
      <c r="BJT341" s="263"/>
      <c r="BJU341" s="263"/>
      <c r="BJV341" s="263"/>
      <c r="BJW341" s="263"/>
      <c r="BJX341" s="263"/>
      <c r="BJY341" s="263"/>
      <c r="BJZ341" s="263"/>
      <c r="BKA341" s="263"/>
      <c r="BKB341" s="263"/>
      <c r="BKC341" s="263"/>
      <c r="BKD341" s="263"/>
      <c r="BKE341" s="263"/>
      <c r="BKF341" s="263"/>
      <c r="BKG341" s="263"/>
      <c r="BKH341" s="263"/>
      <c r="BKI341" s="263"/>
      <c r="BKJ341" s="263"/>
      <c r="BKK341" s="263"/>
      <c r="BKL341" s="263"/>
      <c r="BKM341" s="263"/>
      <c r="BKN341" s="263"/>
      <c r="BKO341" s="263"/>
      <c r="BKP341" s="263"/>
      <c r="BKQ341" s="263"/>
      <c r="BKR341" s="263"/>
      <c r="BKS341" s="263"/>
      <c r="BKT341" s="263"/>
      <c r="BKU341" s="263"/>
      <c r="BKV341" s="263"/>
      <c r="BKW341" s="263"/>
      <c r="BKX341" s="263"/>
      <c r="BKY341" s="263"/>
      <c r="BKZ341" s="263"/>
      <c r="BLA341" s="263"/>
      <c r="BLB341" s="263"/>
      <c r="BLC341" s="263"/>
      <c r="BLD341" s="263"/>
      <c r="BLE341" s="263"/>
      <c r="BLF341" s="263"/>
      <c r="BLG341" s="263"/>
      <c r="BLH341" s="263"/>
      <c r="BLI341" s="263"/>
      <c r="BLJ341" s="263"/>
      <c r="BLK341" s="263"/>
      <c r="BLL341" s="263"/>
      <c r="BLM341" s="263"/>
      <c r="BLN341" s="263"/>
      <c r="BLO341" s="263"/>
      <c r="BLP341" s="263"/>
      <c r="BLQ341" s="263"/>
      <c r="BLR341" s="263"/>
      <c r="BLS341" s="263"/>
      <c r="BLT341" s="263"/>
      <c r="BLU341" s="263"/>
      <c r="BLV341" s="263"/>
      <c r="BLW341" s="263"/>
      <c r="BLX341" s="263"/>
      <c r="BLY341" s="263"/>
      <c r="BLZ341" s="263"/>
      <c r="BMA341" s="263"/>
      <c r="BMB341" s="263"/>
      <c r="BMC341" s="263"/>
      <c r="BMD341" s="263"/>
      <c r="BME341" s="263"/>
      <c r="BMF341" s="263"/>
      <c r="BMG341" s="263"/>
      <c r="BMH341" s="263"/>
      <c r="BMI341" s="263"/>
      <c r="BMJ341" s="263"/>
      <c r="BMK341" s="263"/>
      <c r="BML341" s="263"/>
      <c r="BMM341" s="263"/>
      <c r="BMN341" s="263"/>
      <c r="BMO341" s="263"/>
      <c r="BMP341" s="263"/>
      <c r="BMQ341" s="263"/>
      <c r="BMR341" s="263"/>
      <c r="BMS341" s="263"/>
      <c r="BMT341" s="263"/>
      <c r="BMU341" s="263"/>
      <c r="BMV341" s="263"/>
      <c r="BMW341" s="263"/>
      <c r="BMX341" s="263"/>
      <c r="BMY341" s="263"/>
      <c r="BMZ341" s="263"/>
      <c r="BNA341" s="263"/>
      <c r="BNB341" s="263"/>
      <c r="BNC341" s="263"/>
      <c r="BND341" s="263"/>
      <c r="BNE341" s="263"/>
      <c r="BNF341" s="263"/>
      <c r="BNG341" s="263"/>
      <c r="BNH341" s="263"/>
      <c r="BNI341" s="263"/>
      <c r="BNJ341" s="263"/>
      <c r="BNK341" s="263"/>
      <c r="BNL341" s="263"/>
      <c r="BNM341" s="263"/>
      <c r="BNN341" s="263"/>
      <c r="BNO341" s="263"/>
      <c r="BNP341" s="263"/>
      <c r="BNQ341" s="263"/>
      <c r="BNR341" s="263"/>
      <c r="BNS341" s="263"/>
      <c r="BNT341" s="263"/>
      <c r="BNU341" s="263"/>
      <c r="BNV341" s="263"/>
      <c r="BNW341" s="263"/>
      <c r="BNX341" s="263"/>
      <c r="BNY341" s="263"/>
      <c r="BNZ341" s="263"/>
      <c r="BOA341" s="263"/>
      <c r="BOB341" s="263"/>
      <c r="BOC341" s="263"/>
      <c r="BOD341" s="263"/>
      <c r="BOE341" s="263"/>
      <c r="BOF341" s="263"/>
      <c r="BOG341" s="263"/>
      <c r="BOH341" s="263"/>
      <c r="BOI341" s="263"/>
      <c r="BOJ341" s="263"/>
      <c r="BOK341" s="263"/>
      <c r="BOL341" s="263"/>
      <c r="BOM341" s="263"/>
      <c r="BON341" s="263"/>
      <c r="BOO341" s="263"/>
      <c r="BOP341" s="263"/>
      <c r="BOQ341" s="263"/>
      <c r="BOR341" s="263"/>
      <c r="BOS341" s="263"/>
      <c r="BOT341" s="263"/>
      <c r="BOU341" s="263"/>
      <c r="BOV341" s="263"/>
      <c r="BOW341" s="263"/>
      <c r="BOX341" s="263"/>
      <c r="BOY341" s="263"/>
      <c r="BOZ341" s="263"/>
      <c r="BPA341" s="263"/>
      <c r="BPB341" s="263"/>
      <c r="BPC341" s="263"/>
      <c r="BPD341" s="263"/>
      <c r="BPE341" s="263"/>
      <c r="BPF341" s="263"/>
      <c r="BPG341" s="263"/>
      <c r="BPH341" s="263"/>
      <c r="BPI341" s="263"/>
      <c r="BPJ341" s="263"/>
      <c r="BPK341" s="263"/>
      <c r="BPL341" s="263"/>
      <c r="BPM341" s="263"/>
      <c r="BPN341" s="263"/>
      <c r="BPO341" s="263"/>
      <c r="BPP341" s="263"/>
      <c r="BPQ341" s="263"/>
      <c r="BPR341" s="263"/>
      <c r="BPS341" s="263"/>
      <c r="BPT341" s="263"/>
      <c r="BPU341" s="263"/>
      <c r="BPV341" s="263"/>
      <c r="BPW341" s="263"/>
      <c r="BPX341" s="263"/>
      <c r="BPY341" s="263"/>
      <c r="BPZ341" s="263"/>
      <c r="BQA341" s="263"/>
      <c r="BQB341" s="263"/>
      <c r="BQC341" s="263"/>
      <c r="BQD341" s="263"/>
      <c r="BQE341" s="263"/>
      <c r="BQF341" s="263"/>
      <c r="BQG341" s="263"/>
      <c r="BQH341" s="263"/>
      <c r="BQI341" s="263"/>
      <c r="BQJ341" s="263"/>
      <c r="BQK341" s="263"/>
      <c r="BQL341" s="263"/>
      <c r="BQM341" s="263"/>
      <c r="BQN341" s="263"/>
      <c r="BQO341" s="263"/>
      <c r="BQP341" s="263"/>
      <c r="BQQ341" s="263"/>
      <c r="BQR341" s="263"/>
      <c r="BQS341" s="263"/>
      <c r="BQT341" s="263"/>
      <c r="BQU341" s="263"/>
      <c r="BQV341" s="263"/>
      <c r="BQW341" s="263"/>
      <c r="BQX341" s="263"/>
      <c r="BQY341" s="263"/>
      <c r="BQZ341" s="263"/>
      <c r="BRA341" s="263"/>
      <c r="BRB341" s="263"/>
      <c r="BRC341" s="263"/>
      <c r="BRD341" s="263"/>
      <c r="BRE341" s="263"/>
      <c r="BRF341" s="263"/>
      <c r="BRG341" s="263"/>
      <c r="BRH341" s="263"/>
      <c r="BRI341" s="263"/>
      <c r="BRJ341" s="263"/>
      <c r="BRK341" s="263"/>
      <c r="BRL341" s="263"/>
      <c r="BRM341" s="263"/>
      <c r="BRN341" s="263"/>
      <c r="BRO341" s="263"/>
      <c r="BRP341" s="263"/>
      <c r="BRQ341" s="263"/>
      <c r="BRR341" s="263"/>
      <c r="BRS341" s="263"/>
      <c r="BRT341" s="263"/>
      <c r="BRU341" s="263"/>
      <c r="BRV341" s="263"/>
      <c r="BRW341" s="263"/>
      <c r="BRX341" s="263"/>
      <c r="BRY341" s="263"/>
      <c r="BRZ341" s="263"/>
      <c r="BSA341" s="263"/>
      <c r="BSB341" s="263"/>
      <c r="BSC341" s="263"/>
      <c r="BSD341" s="263"/>
      <c r="BSE341" s="263"/>
      <c r="BSF341" s="263"/>
      <c r="BSG341" s="263"/>
      <c r="BSH341" s="263"/>
      <c r="BSI341" s="263"/>
      <c r="BSJ341" s="263"/>
      <c r="BSK341" s="263"/>
      <c r="BSL341" s="263"/>
      <c r="BSM341" s="263"/>
      <c r="BSN341" s="263"/>
      <c r="BSO341" s="263"/>
      <c r="BSP341" s="263"/>
      <c r="BSQ341" s="263"/>
      <c r="BSR341" s="263"/>
      <c r="BSS341" s="263"/>
      <c r="BST341" s="263"/>
      <c r="BSU341" s="263"/>
      <c r="BSV341" s="263"/>
      <c r="BSW341" s="263"/>
      <c r="BSX341" s="263"/>
      <c r="BSY341" s="263"/>
      <c r="BSZ341" s="263"/>
      <c r="BTA341" s="263"/>
      <c r="BTB341" s="263"/>
      <c r="BTC341" s="263"/>
      <c r="BTD341" s="263"/>
      <c r="BTE341" s="263"/>
      <c r="BTF341" s="263"/>
      <c r="BTG341" s="263"/>
      <c r="BTH341" s="263"/>
      <c r="BTI341" s="263"/>
      <c r="BTJ341" s="263"/>
      <c r="BTK341" s="263"/>
      <c r="BTL341" s="263"/>
      <c r="BTM341" s="263"/>
      <c r="BTN341" s="263"/>
      <c r="BTO341" s="263"/>
      <c r="BTP341" s="263"/>
      <c r="BTQ341" s="263"/>
      <c r="BTR341" s="263"/>
      <c r="BTS341" s="263"/>
      <c r="BTT341" s="263"/>
      <c r="BTU341" s="263"/>
      <c r="BTV341" s="263"/>
      <c r="BTW341" s="263"/>
      <c r="BTX341" s="263"/>
      <c r="BTY341" s="263"/>
      <c r="BTZ341" s="263"/>
      <c r="BUA341" s="263"/>
      <c r="BUB341" s="263"/>
      <c r="BUC341" s="263"/>
      <c r="BUD341" s="263"/>
      <c r="BUE341" s="263"/>
      <c r="BUF341" s="263"/>
      <c r="BUG341" s="263"/>
      <c r="BUH341" s="263"/>
      <c r="BUI341" s="263"/>
      <c r="BUJ341" s="263"/>
      <c r="BUK341" s="263"/>
      <c r="BUL341" s="263"/>
      <c r="BUM341" s="263"/>
      <c r="BUN341" s="263"/>
      <c r="BUO341" s="263"/>
      <c r="BUP341" s="263"/>
      <c r="BUQ341" s="263"/>
      <c r="BUR341" s="263"/>
      <c r="BUS341" s="263"/>
      <c r="BUT341" s="263"/>
      <c r="BUU341" s="263"/>
      <c r="BUV341" s="263"/>
      <c r="BUW341" s="263"/>
      <c r="BUX341" s="263"/>
      <c r="BUY341" s="263"/>
      <c r="BUZ341" s="263"/>
      <c r="BVA341" s="263"/>
      <c r="BVB341" s="263"/>
      <c r="BVC341" s="263"/>
      <c r="BVD341" s="263"/>
      <c r="BVE341" s="263"/>
      <c r="BVF341" s="263"/>
      <c r="BVG341" s="263"/>
      <c r="BVH341" s="263"/>
      <c r="BVI341" s="263"/>
      <c r="BVJ341" s="263"/>
      <c r="BVK341" s="263"/>
      <c r="BVL341" s="263"/>
      <c r="BVM341" s="263"/>
      <c r="BVN341" s="263"/>
      <c r="BVO341" s="263"/>
      <c r="BVP341" s="263"/>
      <c r="BVQ341" s="263"/>
      <c r="BVR341" s="263"/>
      <c r="BVS341" s="263"/>
      <c r="BVT341" s="263"/>
      <c r="BVU341" s="263"/>
      <c r="BVV341" s="263"/>
      <c r="BVW341" s="263"/>
      <c r="BVX341" s="263"/>
      <c r="BVY341" s="263"/>
      <c r="BVZ341" s="263"/>
      <c r="BWA341" s="263"/>
      <c r="BWB341" s="263"/>
      <c r="BWC341" s="263"/>
      <c r="BWD341" s="263"/>
      <c r="BWE341" s="263"/>
      <c r="BWF341" s="263"/>
      <c r="BWG341" s="263"/>
      <c r="BWH341" s="263"/>
      <c r="BWI341" s="263"/>
      <c r="BWJ341" s="263"/>
      <c r="BWK341" s="263"/>
      <c r="BWL341" s="263"/>
      <c r="BWM341" s="263"/>
      <c r="BWN341" s="263"/>
      <c r="BWO341" s="263"/>
      <c r="BWP341" s="263"/>
      <c r="BWQ341" s="263"/>
      <c r="BWR341" s="263"/>
      <c r="BWS341" s="263"/>
      <c r="BWT341" s="263"/>
      <c r="BWU341" s="263"/>
      <c r="BWV341" s="263"/>
      <c r="BWW341" s="263"/>
      <c r="BWX341" s="263"/>
      <c r="BWY341" s="263"/>
      <c r="BWZ341" s="263"/>
      <c r="BXA341" s="263"/>
      <c r="BXB341" s="263"/>
      <c r="BXC341" s="263"/>
      <c r="BXD341" s="263"/>
      <c r="BXE341" s="263"/>
      <c r="BXF341" s="263"/>
      <c r="BXG341" s="263"/>
      <c r="BXH341" s="263"/>
      <c r="BXI341" s="263"/>
      <c r="BXJ341" s="263"/>
      <c r="BXK341" s="263"/>
      <c r="BXL341" s="263"/>
      <c r="BXM341" s="263"/>
      <c r="BXN341" s="263"/>
      <c r="BXO341" s="263"/>
      <c r="BXP341" s="263"/>
      <c r="BXQ341" s="263"/>
      <c r="BXR341" s="263"/>
      <c r="BXS341" s="263"/>
      <c r="BXT341" s="263"/>
      <c r="BXU341" s="263"/>
      <c r="BXV341" s="263"/>
      <c r="BXW341" s="263"/>
      <c r="BXX341" s="263"/>
      <c r="BXY341" s="263"/>
      <c r="BXZ341" s="263"/>
      <c r="BYA341" s="263"/>
      <c r="BYB341" s="263"/>
      <c r="BYC341" s="263"/>
      <c r="BYD341" s="263"/>
      <c r="BYE341" s="263"/>
      <c r="BYF341" s="263"/>
      <c r="BYG341" s="263"/>
      <c r="BYH341" s="263"/>
      <c r="BYI341" s="263"/>
      <c r="BYJ341" s="263"/>
      <c r="BYK341" s="263"/>
      <c r="BYL341" s="263"/>
      <c r="BYM341" s="263"/>
      <c r="BYN341" s="263"/>
      <c r="BYO341" s="263"/>
      <c r="BYP341" s="263"/>
      <c r="BYQ341" s="263"/>
      <c r="BYR341" s="263"/>
      <c r="BYS341" s="263"/>
      <c r="BYT341" s="263"/>
      <c r="BYU341" s="263"/>
      <c r="BYV341" s="263"/>
      <c r="BYW341" s="263"/>
      <c r="BYX341" s="263"/>
      <c r="BYY341" s="263"/>
      <c r="BYZ341" s="263"/>
      <c r="BZA341" s="263"/>
      <c r="BZB341" s="263"/>
      <c r="BZC341" s="263"/>
      <c r="BZD341" s="263"/>
      <c r="BZE341" s="263"/>
      <c r="BZF341" s="263"/>
      <c r="BZG341" s="263"/>
      <c r="BZH341" s="263"/>
      <c r="BZI341" s="263"/>
      <c r="BZJ341" s="263"/>
      <c r="BZK341" s="263"/>
      <c r="BZL341" s="263"/>
      <c r="BZM341" s="263"/>
      <c r="BZN341" s="263"/>
      <c r="BZO341" s="263"/>
      <c r="BZP341" s="263"/>
      <c r="BZQ341" s="263"/>
      <c r="BZR341" s="263"/>
      <c r="BZS341" s="263"/>
      <c r="BZT341" s="263"/>
      <c r="BZU341" s="263"/>
      <c r="BZV341" s="263"/>
      <c r="BZW341" s="263"/>
      <c r="BZX341" s="263"/>
      <c r="BZY341" s="263"/>
      <c r="BZZ341" s="263"/>
      <c r="CAA341" s="263"/>
      <c r="CAB341" s="263"/>
      <c r="CAC341" s="263"/>
      <c r="CAD341" s="263"/>
      <c r="CAE341" s="263"/>
      <c r="CAF341" s="263"/>
      <c r="CAG341" s="263"/>
      <c r="CAH341" s="263"/>
      <c r="CAI341" s="263"/>
      <c r="CAJ341" s="263"/>
      <c r="CAK341" s="263"/>
      <c r="CAL341" s="263"/>
      <c r="CAM341" s="263"/>
      <c r="CAN341" s="263"/>
      <c r="CAO341" s="263"/>
      <c r="CAP341" s="263"/>
      <c r="CAQ341" s="263"/>
      <c r="CAR341" s="263"/>
      <c r="CAS341" s="263"/>
      <c r="CAT341" s="263"/>
      <c r="CAU341" s="263"/>
      <c r="CAV341" s="263"/>
    </row>
    <row r="342" spans="1:3461" x14ac:dyDescent="0.35">
      <c r="A342" s="263"/>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263"/>
      <c r="AF342" s="263"/>
      <c r="AG342" s="263"/>
      <c r="AH342" s="263"/>
      <c r="AI342" s="263"/>
      <c r="AJ342" s="263"/>
      <c r="AK342" s="263"/>
      <c r="AL342" s="263"/>
      <c r="AM342" s="263"/>
      <c r="AN342" s="263"/>
      <c r="AO342" s="263"/>
      <c r="AP342" s="263"/>
      <c r="AQ342" s="263"/>
      <c r="AR342" s="263"/>
      <c r="AS342" s="263"/>
      <c r="AT342" s="263"/>
      <c r="AU342" s="263"/>
      <c r="AV342" s="263"/>
      <c r="AW342" s="263"/>
      <c r="AX342" s="263"/>
      <c r="AY342" s="263"/>
      <c r="AZ342" s="263"/>
      <c r="BA342" s="263"/>
      <c r="BB342" s="263"/>
      <c r="BC342" s="263"/>
      <c r="BD342" s="263"/>
      <c r="BE342" s="263"/>
      <c r="BF342" s="263"/>
      <c r="BG342" s="263"/>
      <c r="BH342" s="263"/>
      <c r="BI342" s="263"/>
      <c r="BJ342" s="263"/>
      <c r="BK342" s="263"/>
      <c r="BL342" s="263"/>
      <c r="BM342" s="263"/>
      <c r="BN342" s="263"/>
      <c r="BO342" s="263"/>
      <c r="BP342" s="263"/>
      <c r="BQ342" s="263"/>
      <c r="BR342" s="263"/>
      <c r="BS342" s="263"/>
      <c r="BT342" s="263"/>
      <c r="BU342" s="263"/>
      <c r="BV342" s="263"/>
      <c r="BW342" s="263"/>
      <c r="BX342" s="263"/>
      <c r="BY342" s="263"/>
      <c r="BZ342" s="263"/>
      <c r="CA342" s="263"/>
      <c r="CB342" s="263"/>
      <c r="CC342" s="263"/>
      <c r="CD342" s="263"/>
      <c r="CE342" s="263"/>
      <c r="CF342" s="263"/>
      <c r="CG342" s="263"/>
      <c r="CH342" s="263"/>
      <c r="CI342" s="263"/>
      <c r="CJ342" s="263"/>
      <c r="CK342" s="263"/>
      <c r="CL342" s="263"/>
      <c r="CM342" s="263"/>
      <c r="CN342" s="263"/>
      <c r="CO342" s="263"/>
      <c r="CP342" s="263"/>
      <c r="CQ342" s="263"/>
      <c r="CR342" s="263"/>
      <c r="CS342" s="263"/>
      <c r="CT342" s="263"/>
      <c r="CU342" s="263"/>
      <c r="CV342" s="263"/>
      <c r="CW342" s="263"/>
      <c r="CX342" s="263"/>
      <c r="CY342" s="263"/>
      <c r="CZ342" s="263"/>
      <c r="DA342" s="263"/>
      <c r="DB342" s="263"/>
      <c r="DC342" s="263"/>
      <c r="DD342" s="263"/>
      <c r="DE342" s="263"/>
      <c r="DF342" s="263"/>
      <c r="DG342" s="263"/>
      <c r="DH342" s="263"/>
      <c r="DI342" s="263"/>
      <c r="DJ342" s="263"/>
      <c r="DK342" s="263"/>
      <c r="DL342" s="263"/>
      <c r="DM342" s="263"/>
      <c r="DN342" s="263"/>
      <c r="DO342" s="263"/>
      <c r="DP342" s="263"/>
      <c r="DQ342" s="263"/>
      <c r="DR342" s="263"/>
      <c r="DS342" s="263"/>
      <c r="DT342" s="263"/>
      <c r="DU342" s="263"/>
      <c r="DV342" s="263"/>
      <c r="DW342" s="263"/>
      <c r="DX342" s="263"/>
      <c r="DY342" s="263"/>
      <c r="DZ342" s="263"/>
      <c r="EA342" s="263"/>
      <c r="EB342" s="263"/>
      <c r="EC342" s="263"/>
      <c r="ED342" s="263"/>
      <c r="EE342" s="263"/>
      <c r="EF342" s="263"/>
      <c r="EG342" s="263"/>
      <c r="EH342" s="263"/>
      <c r="EI342" s="263"/>
      <c r="EJ342" s="263"/>
      <c r="EK342" s="263"/>
      <c r="EL342" s="263"/>
      <c r="EM342" s="263"/>
      <c r="EN342" s="263"/>
      <c r="EO342" s="263"/>
      <c r="EP342" s="263"/>
      <c r="EQ342" s="263"/>
      <c r="ER342" s="263"/>
      <c r="ES342" s="263"/>
      <c r="ET342" s="263"/>
      <c r="EU342" s="263"/>
      <c r="EV342" s="263"/>
      <c r="EW342" s="263"/>
      <c r="EX342" s="263"/>
      <c r="EY342" s="263"/>
      <c r="EZ342" s="263"/>
      <c r="FA342" s="263"/>
      <c r="FB342" s="263"/>
      <c r="FC342" s="263"/>
      <c r="FD342" s="263"/>
      <c r="FE342" s="263"/>
      <c r="FF342" s="263"/>
      <c r="FG342" s="263"/>
      <c r="FH342" s="263"/>
      <c r="FI342" s="263"/>
      <c r="FJ342" s="263"/>
      <c r="FK342" s="263"/>
      <c r="FL342" s="263"/>
      <c r="FM342" s="263"/>
      <c r="FN342" s="263"/>
      <c r="FO342" s="263"/>
      <c r="FP342" s="263"/>
      <c r="FQ342" s="263"/>
      <c r="FR342" s="263"/>
      <c r="FS342" s="263"/>
      <c r="FT342" s="263"/>
      <c r="FU342" s="263"/>
      <c r="FV342" s="263"/>
      <c r="FW342" s="263"/>
      <c r="FX342" s="263"/>
      <c r="FY342" s="263"/>
      <c r="FZ342" s="263"/>
      <c r="GA342" s="263"/>
      <c r="GB342" s="263"/>
      <c r="GC342" s="263"/>
      <c r="GD342" s="263"/>
      <c r="GE342" s="263"/>
      <c r="GF342" s="263"/>
      <c r="GG342" s="263"/>
      <c r="GH342" s="263"/>
      <c r="GI342" s="263"/>
      <c r="GJ342" s="263"/>
      <c r="GK342" s="263"/>
      <c r="GL342" s="263"/>
      <c r="GM342" s="263"/>
      <c r="GN342" s="263"/>
      <c r="GO342" s="263"/>
      <c r="GP342" s="263"/>
      <c r="GQ342" s="263"/>
      <c r="GR342" s="263"/>
      <c r="GS342" s="263"/>
      <c r="GT342" s="263"/>
      <c r="GU342" s="263"/>
      <c r="GV342" s="263"/>
      <c r="GW342" s="263"/>
      <c r="GX342" s="263"/>
      <c r="GY342" s="263"/>
      <c r="GZ342" s="263"/>
      <c r="HA342" s="263"/>
      <c r="HB342" s="263"/>
      <c r="HC342" s="263"/>
      <c r="HD342" s="263"/>
      <c r="HE342" s="263"/>
      <c r="HF342" s="263"/>
      <c r="HG342" s="263"/>
      <c r="HH342" s="263"/>
      <c r="HI342" s="263"/>
      <c r="HJ342" s="263"/>
      <c r="HK342" s="263"/>
      <c r="HL342" s="263"/>
      <c r="HM342" s="263"/>
      <c r="HN342" s="263"/>
      <c r="HO342" s="263"/>
      <c r="HP342" s="263"/>
      <c r="HQ342" s="263"/>
      <c r="HR342" s="263"/>
      <c r="HS342" s="263"/>
      <c r="HT342" s="263"/>
      <c r="HU342" s="263"/>
      <c r="HV342" s="263"/>
      <c r="HW342" s="263"/>
      <c r="HX342" s="263"/>
      <c r="HY342" s="263"/>
      <c r="HZ342" s="263"/>
      <c r="IA342" s="263"/>
      <c r="IB342" s="263"/>
      <c r="IC342" s="263"/>
      <c r="ID342" s="263"/>
      <c r="IE342" s="263"/>
      <c r="IF342" s="263"/>
      <c r="IG342" s="263"/>
      <c r="IH342" s="263"/>
      <c r="II342" s="263"/>
      <c r="IJ342" s="263"/>
      <c r="IK342" s="263"/>
      <c r="IL342" s="263"/>
      <c r="IM342" s="263"/>
      <c r="IN342" s="263"/>
      <c r="IO342" s="263"/>
      <c r="IP342" s="263"/>
      <c r="IQ342" s="263"/>
      <c r="IR342" s="263"/>
      <c r="IS342" s="263"/>
      <c r="IT342" s="263"/>
      <c r="IU342" s="263"/>
      <c r="IV342" s="263"/>
      <c r="IW342" s="263"/>
      <c r="IX342" s="263"/>
      <c r="IY342" s="263"/>
      <c r="IZ342" s="263"/>
      <c r="JA342" s="263"/>
      <c r="JB342" s="263"/>
      <c r="JC342" s="263"/>
      <c r="JD342" s="263"/>
      <c r="JE342" s="263"/>
      <c r="JF342" s="263"/>
      <c r="JG342" s="263"/>
      <c r="JH342" s="263"/>
      <c r="JI342" s="263"/>
      <c r="JJ342" s="263"/>
      <c r="JK342" s="263"/>
      <c r="JL342" s="263"/>
      <c r="JM342" s="263"/>
      <c r="JN342" s="263"/>
      <c r="JO342" s="263"/>
      <c r="JP342" s="263"/>
      <c r="JQ342" s="263"/>
      <c r="JR342" s="263"/>
      <c r="JS342" s="263"/>
      <c r="JT342" s="263"/>
      <c r="JU342" s="263"/>
      <c r="JV342" s="263"/>
      <c r="JW342" s="263"/>
      <c r="JX342" s="263"/>
      <c r="JY342" s="263"/>
      <c r="JZ342" s="263"/>
      <c r="KA342" s="263"/>
      <c r="KB342" s="263"/>
      <c r="KC342" s="263"/>
      <c r="KD342" s="263"/>
      <c r="KE342" s="263"/>
      <c r="KF342" s="263"/>
      <c r="KG342" s="263"/>
      <c r="KH342" s="263"/>
      <c r="KI342" s="263"/>
      <c r="KJ342" s="263"/>
      <c r="KK342" s="263"/>
      <c r="KL342" s="263"/>
      <c r="KM342" s="263"/>
      <c r="KN342" s="263"/>
      <c r="KO342" s="263"/>
      <c r="KP342" s="263"/>
      <c r="KQ342" s="263"/>
      <c r="KR342" s="263"/>
      <c r="KS342" s="263"/>
      <c r="KT342" s="263"/>
      <c r="KU342" s="263"/>
      <c r="KV342" s="263"/>
      <c r="KW342" s="263"/>
      <c r="KX342" s="263"/>
      <c r="KY342" s="263"/>
      <c r="KZ342" s="263"/>
      <c r="LA342" s="263"/>
      <c r="LB342" s="263"/>
      <c r="LC342" s="263"/>
      <c r="LD342" s="263"/>
      <c r="LE342" s="263"/>
      <c r="LF342" s="263"/>
      <c r="LG342" s="263"/>
      <c r="LH342" s="263"/>
      <c r="LI342" s="263"/>
      <c r="LJ342" s="263"/>
      <c r="LK342" s="263"/>
      <c r="LL342" s="263"/>
      <c r="LM342" s="263"/>
      <c r="LN342" s="263"/>
      <c r="LO342" s="263"/>
      <c r="LP342" s="263"/>
      <c r="LQ342" s="263"/>
      <c r="LR342" s="263"/>
      <c r="LS342" s="263"/>
      <c r="LT342" s="263"/>
      <c r="LU342" s="263"/>
      <c r="LV342" s="263"/>
      <c r="LW342" s="263"/>
      <c r="LX342" s="263"/>
      <c r="LY342" s="263"/>
      <c r="LZ342" s="263"/>
      <c r="MA342" s="263"/>
      <c r="MB342" s="263"/>
      <c r="MC342" s="263"/>
      <c r="MD342" s="263"/>
      <c r="ME342" s="263"/>
      <c r="MF342" s="263"/>
      <c r="MG342" s="263"/>
      <c r="MH342" s="263"/>
      <c r="MI342" s="263"/>
      <c r="MJ342" s="263"/>
      <c r="MK342" s="263"/>
      <c r="ML342" s="263"/>
      <c r="MM342" s="263"/>
      <c r="MN342" s="263"/>
      <c r="MO342" s="263"/>
      <c r="MP342" s="263"/>
      <c r="MQ342" s="263"/>
      <c r="MR342" s="263"/>
      <c r="MS342" s="263"/>
      <c r="MT342" s="263"/>
      <c r="MU342" s="263"/>
      <c r="MV342" s="263"/>
      <c r="MW342" s="263"/>
      <c r="MX342" s="263"/>
      <c r="MY342" s="263"/>
      <c r="MZ342" s="263"/>
      <c r="NA342" s="263"/>
      <c r="NB342" s="263"/>
      <c r="NC342" s="263"/>
      <c r="ND342" s="263"/>
      <c r="NE342" s="263"/>
      <c r="NF342" s="263"/>
      <c r="NG342" s="263"/>
      <c r="NH342" s="263"/>
      <c r="NI342" s="263"/>
      <c r="NJ342" s="263"/>
      <c r="NK342" s="263"/>
      <c r="NL342" s="263"/>
      <c r="NM342" s="263"/>
      <c r="NN342" s="263"/>
      <c r="NO342" s="263"/>
      <c r="NP342" s="263"/>
      <c r="NQ342" s="263"/>
      <c r="NR342" s="263"/>
      <c r="NS342" s="263"/>
      <c r="NT342" s="263"/>
      <c r="NU342" s="263"/>
      <c r="NV342" s="263"/>
      <c r="NW342" s="263"/>
      <c r="NX342" s="263"/>
      <c r="NY342" s="263"/>
      <c r="NZ342" s="263"/>
      <c r="OA342" s="263"/>
      <c r="OB342" s="263"/>
      <c r="OC342" s="263"/>
      <c r="OD342" s="263"/>
      <c r="OE342" s="263"/>
      <c r="OF342" s="263"/>
      <c r="OG342" s="263"/>
      <c r="OH342" s="263"/>
      <c r="OI342" s="263"/>
      <c r="OJ342" s="263"/>
      <c r="OK342" s="263"/>
      <c r="OL342" s="263"/>
      <c r="OM342" s="263"/>
      <c r="ON342" s="263"/>
      <c r="OO342" s="263"/>
      <c r="OP342" s="263"/>
      <c r="OQ342" s="263"/>
      <c r="OR342" s="263"/>
      <c r="OS342" s="263"/>
      <c r="OT342" s="263"/>
      <c r="OU342" s="263"/>
      <c r="OV342" s="263"/>
      <c r="OW342" s="263"/>
      <c r="OX342" s="263"/>
      <c r="OY342" s="263"/>
      <c r="OZ342" s="263"/>
      <c r="PA342" s="263"/>
      <c r="PB342" s="263"/>
      <c r="PC342" s="263"/>
      <c r="PD342" s="263"/>
      <c r="PE342" s="263"/>
      <c r="PF342" s="263"/>
      <c r="PG342" s="263"/>
      <c r="PH342" s="263"/>
      <c r="PI342" s="263"/>
      <c r="PJ342" s="263"/>
      <c r="PK342" s="263"/>
      <c r="PL342" s="263"/>
      <c r="PM342" s="263"/>
      <c r="PN342" s="263"/>
      <c r="PO342" s="263"/>
      <c r="PP342" s="263"/>
      <c r="PQ342" s="263"/>
      <c r="PR342" s="263"/>
      <c r="PS342" s="263"/>
      <c r="PT342" s="263"/>
      <c r="PU342" s="263"/>
      <c r="PV342" s="263"/>
      <c r="PW342" s="263"/>
      <c r="PX342" s="263"/>
      <c r="PY342" s="263"/>
      <c r="PZ342" s="263"/>
      <c r="QA342" s="263"/>
      <c r="QB342" s="263"/>
      <c r="QC342" s="263"/>
      <c r="QD342" s="263"/>
      <c r="QE342" s="263"/>
      <c r="QF342" s="263"/>
      <c r="QG342" s="263"/>
      <c r="QH342" s="263"/>
      <c r="QI342" s="263"/>
      <c r="QJ342" s="263"/>
      <c r="QK342" s="263"/>
      <c r="QL342" s="263"/>
      <c r="QM342" s="263"/>
      <c r="QN342" s="263"/>
      <c r="QO342" s="263"/>
      <c r="QP342" s="263"/>
      <c r="QQ342" s="263"/>
      <c r="QR342" s="263"/>
      <c r="QS342" s="263"/>
      <c r="QT342" s="263"/>
      <c r="QU342" s="263"/>
      <c r="QV342" s="263"/>
      <c r="QW342" s="263"/>
      <c r="QX342" s="263"/>
      <c r="QY342" s="263"/>
      <c r="QZ342" s="263"/>
      <c r="RA342" s="263"/>
      <c r="RB342" s="263"/>
      <c r="RC342" s="263"/>
      <c r="RD342" s="263"/>
      <c r="RE342" s="263"/>
      <c r="RF342" s="263"/>
      <c r="RG342" s="263"/>
      <c r="RH342" s="263"/>
      <c r="RI342" s="263"/>
      <c r="RJ342" s="263"/>
      <c r="RK342" s="263"/>
      <c r="RL342" s="263"/>
      <c r="RM342" s="263"/>
      <c r="RN342" s="263"/>
      <c r="RO342" s="263"/>
      <c r="RP342" s="263"/>
      <c r="RQ342" s="263"/>
      <c r="RR342" s="263"/>
      <c r="RS342" s="263"/>
      <c r="RT342" s="263"/>
      <c r="RU342" s="263"/>
      <c r="RV342" s="263"/>
      <c r="RW342" s="263"/>
      <c r="RX342" s="263"/>
      <c r="RY342" s="263"/>
      <c r="RZ342" s="263"/>
      <c r="SA342" s="263"/>
      <c r="SB342" s="263"/>
      <c r="SC342" s="263"/>
      <c r="SD342" s="263"/>
      <c r="SE342" s="263"/>
      <c r="SF342" s="263"/>
      <c r="SG342" s="263"/>
      <c r="SH342" s="263"/>
      <c r="SI342" s="263"/>
      <c r="SJ342" s="263"/>
      <c r="SK342" s="263"/>
      <c r="SL342" s="263"/>
      <c r="SM342" s="263"/>
      <c r="SN342" s="263"/>
      <c r="SO342" s="263"/>
      <c r="SP342" s="263"/>
      <c r="SQ342" s="263"/>
      <c r="SR342" s="263"/>
      <c r="SS342" s="263"/>
      <c r="ST342" s="263"/>
      <c r="SU342" s="263"/>
      <c r="SV342" s="263"/>
      <c r="SW342" s="263"/>
      <c r="SX342" s="263"/>
      <c r="SY342" s="263"/>
      <c r="SZ342" s="263"/>
      <c r="TA342" s="263"/>
      <c r="TB342" s="263"/>
      <c r="TC342" s="263"/>
      <c r="TD342" s="263"/>
      <c r="TE342" s="263"/>
      <c r="TF342" s="263"/>
      <c r="TG342" s="263"/>
      <c r="TH342" s="263"/>
      <c r="TI342" s="263"/>
      <c r="TJ342" s="263"/>
      <c r="TK342" s="263"/>
      <c r="TL342" s="263"/>
      <c r="TM342" s="263"/>
      <c r="TN342" s="263"/>
      <c r="TO342" s="263"/>
      <c r="TP342" s="263"/>
      <c r="TQ342" s="263"/>
      <c r="TR342" s="263"/>
      <c r="TS342" s="263"/>
      <c r="TT342" s="263"/>
      <c r="TU342" s="263"/>
      <c r="TV342" s="263"/>
      <c r="TW342" s="263"/>
      <c r="TX342" s="263"/>
      <c r="TY342" s="263"/>
      <c r="TZ342" s="263"/>
      <c r="UA342" s="263"/>
      <c r="UB342" s="263"/>
      <c r="UC342" s="263"/>
      <c r="UD342" s="263"/>
      <c r="UE342" s="263"/>
      <c r="UF342" s="263"/>
      <c r="UG342" s="263"/>
      <c r="UH342" s="263"/>
      <c r="UI342" s="263"/>
      <c r="UJ342" s="263"/>
      <c r="UK342" s="263"/>
      <c r="UL342" s="263"/>
      <c r="UM342" s="263"/>
      <c r="UN342" s="263"/>
      <c r="UO342" s="263"/>
      <c r="UP342" s="263"/>
      <c r="UQ342" s="263"/>
      <c r="UR342" s="263"/>
      <c r="US342" s="263"/>
      <c r="UT342" s="263"/>
      <c r="UU342" s="263"/>
      <c r="UV342" s="263"/>
      <c r="UW342" s="263"/>
      <c r="UX342" s="263"/>
      <c r="UY342" s="263"/>
      <c r="UZ342" s="263"/>
      <c r="VA342" s="263"/>
      <c r="VB342" s="263"/>
      <c r="VC342" s="263"/>
      <c r="VD342" s="263"/>
      <c r="VE342" s="263"/>
      <c r="VF342" s="263"/>
      <c r="VG342" s="263"/>
      <c r="VH342" s="263"/>
      <c r="VI342" s="263"/>
      <c r="VJ342" s="263"/>
      <c r="VK342" s="263"/>
      <c r="VL342" s="263"/>
      <c r="VM342" s="263"/>
      <c r="VN342" s="263"/>
      <c r="VO342" s="263"/>
      <c r="VP342" s="263"/>
      <c r="VQ342" s="263"/>
      <c r="VR342" s="263"/>
      <c r="VS342" s="263"/>
      <c r="VT342" s="263"/>
      <c r="VU342" s="263"/>
      <c r="VV342" s="263"/>
      <c r="VW342" s="263"/>
      <c r="VX342" s="263"/>
      <c r="VY342" s="263"/>
      <c r="VZ342" s="263"/>
      <c r="WA342" s="263"/>
      <c r="WB342" s="263"/>
      <c r="WC342" s="263"/>
      <c r="WD342" s="263"/>
      <c r="WE342" s="263"/>
      <c r="WF342" s="263"/>
      <c r="WG342" s="263"/>
      <c r="WH342" s="263"/>
      <c r="WI342" s="263"/>
      <c r="WJ342" s="263"/>
      <c r="WK342" s="263"/>
      <c r="WL342" s="263"/>
      <c r="WM342" s="263"/>
      <c r="WN342" s="263"/>
      <c r="WO342" s="263"/>
      <c r="WP342" s="263"/>
      <c r="WQ342" s="263"/>
      <c r="WR342" s="263"/>
      <c r="WS342" s="263"/>
      <c r="WT342" s="263"/>
      <c r="WU342" s="263"/>
      <c r="WV342" s="263"/>
      <c r="WW342" s="263"/>
      <c r="WX342" s="263"/>
      <c r="WY342" s="263"/>
      <c r="WZ342" s="263"/>
      <c r="XA342" s="263"/>
      <c r="XB342" s="263"/>
      <c r="XC342" s="263"/>
      <c r="XD342" s="263"/>
      <c r="XE342" s="263"/>
      <c r="XF342" s="263"/>
      <c r="XG342" s="263"/>
      <c r="XH342" s="263"/>
      <c r="XI342" s="263"/>
      <c r="XJ342" s="263"/>
      <c r="XK342" s="263"/>
      <c r="XL342" s="263"/>
      <c r="XM342" s="263"/>
      <c r="XN342" s="263"/>
      <c r="XO342" s="263"/>
      <c r="XP342" s="263"/>
      <c r="XQ342" s="263"/>
      <c r="XR342" s="263"/>
      <c r="XS342" s="263"/>
      <c r="XT342" s="263"/>
      <c r="XU342" s="263"/>
      <c r="XV342" s="263"/>
      <c r="XW342" s="263"/>
      <c r="XX342" s="263"/>
      <c r="XY342" s="263"/>
      <c r="XZ342" s="263"/>
      <c r="YA342" s="263"/>
      <c r="YB342" s="263"/>
      <c r="YC342" s="263"/>
      <c r="YD342" s="263"/>
      <c r="YE342" s="263"/>
      <c r="YF342" s="263"/>
      <c r="YG342" s="263"/>
      <c r="YH342" s="263"/>
      <c r="YI342" s="263"/>
      <c r="YJ342" s="263"/>
      <c r="YK342" s="263"/>
      <c r="YL342" s="263"/>
      <c r="YM342" s="263"/>
      <c r="YN342" s="263"/>
      <c r="YO342" s="263"/>
      <c r="YP342" s="263"/>
      <c r="YQ342" s="263"/>
      <c r="YR342" s="263"/>
      <c r="YS342" s="263"/>
      <c r="YT342" s="263"/>
      <c r="YU342" s="263"/>
      <c r="YV342" s="263"/>
      <c r="YW342" s="263"/>
      <c r="YX342" s="263"/>
      <c r="YY342" s="263"/>
      <c r="YZ342" s="263"/>
      <c r="ZA342" s="263"/>
      <c r="ZB342" s="263"/>
      <c r="ZC342" s="263"/>
      <c r="ZD342" s="263"/>
      <c r="ZE342" s="263"/>
      <c r="ZF342" s="263"/>
      <c r="ZG342" s="263"/>
      <c r="ZH342" s="263"/>
      <c r="ZI342" s="263"/>
      <c r="ZJ342" s="263"/>
      <c r="ZK342" s="263"/>
      <c r="ZL342" s="263"/>
      <c r="ZM342" s="263"/>
      <c r="ZN342" s="263"/>
      <c r="ZO342" s="263"/>
      <c r="ZP342" s="263"/>
      <c r="ZQ342" s="263"/>
      <c r="ZR342" s="263"/>
      <c r="ZS342" s="263"/>
      <c r="ZT342" s="263"/>
      <c r="ZU342" s="263"/>
      <c r="ZV342" s="263"/>
      <c r="ZW342" s="263"/>
      <c r="ZX342" s="263"/>
      <c r="ZY342" s="263"/>
      <c r="ZZ342" s="263"/>
      <c r="AAA342" s="263"/>
      <c r="AAB342" s="263"/>
      <c r="AAC342" s="263"/>
      <c r="AAD342" s="263"/>
      <c r="AAE342" s="263"/>
      <c r="AAF342" s="263"/>
      <c r="AAG342" s="263"/>
      <c r="AAH342" s="263"/>
      <c r="AAI342" s="263"/>
      <c r="AAJ342" s="263"/>
      <c r="AAK342" s="263"/>
      <c r="AAL342" s="263"/>
      <c r="AAM342" s="263"/>
      <c r="AAN342" s="263"/>
      <c r="AAO342" s="263"/>
      <c r="AAP342" s="263"/>
      <c r="AAQ342" s="263"/>
      <c r="AAR342" s="263"/>
      <c r="AAS342" s="263"/>
      <c r="AAT342" s="263"/>
      <c r="AAU342" s="263"/>
      <c r="AAV342" s="263"/>
      <c r="AAW342" s="263"/>
      <c r="AAX342" s="263"/>
      <c r="AAY342" s="263"/>
      <c r="AAZ342" s="263"/>
      <c r="ABA342" s="263"/>
      <c r="ABB342" s="263"/>
      <c r="ABC342" s="263"/>
      <c r="ABD342" s="263"/>
      <c r="ABE342" s="263"/>
      <c r="ABF342" s="263"/>
      <c r="ABG342" s="263"/>
      <c r="ABH342" s="263"/>
      <c r="ABI342" s="263"/>
      <c r="ABJ342" s="263"/>
      <c r="ABK342" s="263"/>
      <c r="ABL342" s="263"/>
      <c r="ABM342" s="263"/>
      <c r="ABN342" s="263"/>
      <c r="ABO342" s="263"/>
      <c r="ABP342" s="263"/>
      <c r="ABQ342" s="263"/>
      <c r="ABR342" s="263"/>
      <c r="ABS342" s="263"/>
      <c r="ABT342" s="263"/>
      <c r="ABU342" s="263"/>
      <c r="ABV342" s="263"/>
      <c r="ABW342" s="263"/>
      <c r="ABX342" s="263"/>
      <c r="ABY342" s="263"/>
      <c r="ABZ342" s="263"/>
      <c r="ACA342" s="263"/>
      <c r="ACB342" s="263"/>
      <c r="ACC342" s="263"/>
      <c r="ACD342" s="263"/>
      <c r="ACE342" s="263"/>
      <c r="ACF342" s="263"/>
      <c r="ACG342" s="263"/>
      <c r="ACH342" s="263"/>
      <c r="ACI342" s="263"/>
      <c r="ACJ342" s="263"/>
      <c r="ACK342" s="263"/>
      <c r="ACL342" s="263"/>
      <c r="ACM342" s="263"/>
      <c r="ACN342" s="263"/>
      <c r="ACO342" s="263"/>
      <c r="ACP342" s="263"/>
      <c r="ACQ342" s="263"/>
      <c r="ACR342" s="263"/>
      <c r="ACS342" s="263"/>
      <c r="ACT342" s="263"/>
      <c r="ACU342" s="263"/>
      <c r="ACV342" s="263"/>
      <c r="ACW342" s="263"/>
      <c r="ACX342" s="263"/>
      <c r="ACY342" s="263"/>
      <c r="ACZ342" s="263"/>
      <c r="ADA342" s="263"/>
      <c r="ADB342" s="263"/>
      <c r="ADC342" s="263"/>
      <c r="ADD342" s="263"/>
      <c r="ADE342" s="263"/>
      <c r="ADF342" s="263"/>
      <c r="ADG342" s="263"/>
      <c r="ADH342" s="263"/>
      <c r="ADI342" s="263"/>
      <c r="ADJ342" s="263"/>
      <c r="ADK342" s="263"/>
      <c r="ADL342" s="263"/>
      <c r="ADM342" s="263"/>
      <c r="ADN342" s="263"/>
      <c r="ADO342" s="263"/>
      <c r="ADP342" s="263"/>
      <c r="ADQ342" s="263"/>
      <c r="ADR342" s="263"/>
      <c r="ADS342" s="263"/>
      <c r="ADT342" s="263"/>
      <c r="ADU342" s="263"/>
      <c r="ADV342" s="263"/>
      <c r="ADW342" s="263"/>
      <c r="ADX342" s="263"/>
      <c r="ADY342" s="263"/>
      <c r="ADZ342" s="263"/>
      <c r="AEA342" s="263"/>
      <c r="AEB342" s="263"/>
      <c r="AEC342" s="263"/>
      <c r="AED342" s="263"/>
      <c r="AEE342" s="263"/>
      <c r="AEF342" s="263"/>
      <c r="AEG342" s="263"/>
      <c r="AEH342" s="263"/>
      <c r="AEI342" s="263"/>
      <c r="AEJ342" s="263"/>
      <c r="AEK342" s="263"/>
      <c r="AEL342" s="263"/>
      <c r="AEM342" s="263"/>
      <c r="AEN342" s="263"/>
      <c r="AEO342" s="263"/>
      <c r="AEP342" s="263"/>
      <c r="AEQ342" s="263"/>
      <c r="AER342" s="263"/>
      <c r="AES342" s="263"/>
      <c r="AET342" s="263"/>
      <c r="AEU342" s="263"/>
      <c r="AEV342" s="263"/>
      <c r="AEW342" s="263"/>
      <c r="AEX342" s="263"/>
      <c r="AEY342" s="263"/>
      <c r="AEZ342" s="263"/>
      <c r="AFA342" s="263"/>
      <c r="AFB342" s="263"/>
      <c r="AFC342" s="263"/>
      <c r="AFD342" s="263"/>
      <c r="AFE342" s="263"/>
      <c r="AFF342" s="263"/>
      <c r="AFG342" s="263"/>
      <c r="AFH342" s="263"/>
      <c r="AFI342" s="263"/>
      <c r="AFJ342" s="263"/>
      <c r="AFK342" s="263"/>
      <c r="AFL342" s="263"/>
      <c r="AFM342" s="263"/>
      <c r="AFN342" s="263"/>
      <c r="AFO342" s="263"/>
      <c r="AFP342" s="263"/>
      <c r="AFQ342" s="263"/>
      <c r="AFR342" s="263"/>
      <c r="AFS342" s="263"/>
      <c r="AFT342" s="263"/>
      <c r="AFU342" s="263"/>
      <c r="AFV342" s="263"/>
      <c r="AFW342" s="263"/>
      <c r="AFX342" s="263"/>
      <c r="AFY342" s="263"/>
      <c r="AFZ342" s="263"/>
      <c r="AGA342" s="263"/>
      <c r="AGB342" s="263"/>
      <c r="AGC342" s="263"/>
      <c r="AGD342" s="263"/>
      <c r="AGE342" s="263"/>
      <c r="AGF342" s="263"/>
      <c r="AGG342" s="263"/>
      <c r="AGH342" s="263"/>
      <c r="AGI342" s="263"/>
      <c r="AGJ342" s="263"/>
      <c r="AGK342" s="263"/>
      <c r="AGL342" s="263"/>
      <c r="AGM342" s="263"/>
      <c r="AGN342" s="263"/>
      <c r="AGO342" s="263"/>
      <c r="AGP342" s="263"/>
      <c r="AGQ342" s="263"/>
      <c r="AGR342" s="263"/>
      <c r="AGS342" s="263"/>
      <c r="AGT342" s="263"/>
      <c r="AGU342" s="263"/>
      <c r="AGV342" s="263"/>
      <c r="AGW342" s="263"/>
      <c r="AGX342" s="263"/>
      <c r="AGY342" s="263"/>
      <c r="AGZ342" s="263"/>
      <c r="AHA342" s="263"/>
      <c r="AHB342" s="263"/>
      <c r="AHC342" s="263"/>
      <c r="AHD342" s="263"/>
      <c r="AHE342" s="263"/>
      <c r="AHF342" s="263"/>
      <c r="AHG342" s="263"/>
      <c r="AHH342" s="263"/>
      <c r="AHI342" s="263"/>
      <c r="AHJ342" s="263"/>
      <c r="AHK342" s="263"/>
      <c r="AHL342" s="263"/>
      <c r="AHM342" s="263"/>
      <c r="AHN342" s="263"/>
      <c r="AHO342" s="263"/>
      <c r="AHP342" s="263"/>
      <c r="AHQ342" s="263"/>
      <c r="AHR342" s="263"/>
      <c r="AHS342" s="263"/>
      <c r="AHT342" s="263"/>
      <c r="AHU342" s="263"/>
      <c r="AHV342" s="263"/>
      <c r="AHW342" s="263"/>
      <c r="AHX342" s="263"/>
      <c r="AHY342" s="263"/>
      <c r="AHZ342" s="263"/>
      <c r="AIA342" s="263"/>
      <c r="AIB342" s="263"/>
      <c r="AIC342" s="263"/>
      <c r="AID342" s="263"/>
      <c r="AIE342" s="263"/>
      <c r="AIF342" s="263"/>
      <c r="AIG342" s="263"/>
      <c r="AIH342" s="263"/>
      <c r="AII342" s="263"/>
      <c r="AIJ342" s="263"/>
      <c r="AIK342" s="263"/>
      <c r="AIL342" s="263"/>
      <c r="AIM342" s="263"/>
      <c r="AIN342" s="263"/>
      <c r="AIO342" s="263"/>
      <c r="AIP342" s="263"/>
      <c r="AIQ342" s="263"/>
      <c r="AIR342" s="263"/>
      <c r="AIS342" s="263"/>
      <c r="AIT342" s="263"/>
      <c r="AIU342" s="263"/>
      <c r="AIV342" s="263"/>
      <c r="AIW342" s="263"/>
      <c r="AIX342" s="263"/>
      <c r="AIY342" s="263"/>
      <c r="AIZ342" s="263"/>
      <c r="AJA342" s="263"/>
      <c r="AJB342" s="263"/>
      <c r="AJC342" s="263"/>
      <c r="AJD342" s="263"/>
      <c r="AJE342" s="263"/>
      <c r="AJF342" s="263"/>
      <c r="AJG342" s="263"/>
      <c r="AJH342" s="263"/>
      <c r="AJI342" s="263"/>
      <c r="AJJ342" s="263"/>
      <c r="AJK342" s="263"/>
      <c r="AJL342" s="263"/>
      <c r="AJM342" s="263"/>
      <c r="AJN342" s="263"/>
      <c r="AJO342" s="263"/>
      <c r="AJP342" s="263"/>
      <c r="AJQ342" s="263"/>
      <c r="AJR342" s="263"/>
      <c r="AJS342" s="263"/>
      <c r="AJT342" s="263"/>
      <c r="AJU342" s="263"/>
      <c r="AJV342" s="263"/>
      <c r="AJW342" s="263"/>
      <c r="AJX342" s="263"/>
      <c r="AJY342" s="263"/>
      <c r="AJZ342" s="263"/>
      <c r="AKA342" s="263"/>
      <c r="AKB342" s="263"/>
      <c r="AKC342" s="263"/>
      <c r="AKD342" s="263"/>
      <c r="AKE342" s="263"/>
      <c r="AKF342" s="263"/>
      <c r="AKG342" s="263"/>
      <c r="AKH342" s="263"/>
      <c r="AKI342" s="263"/>
      <c r="AKJ342" s="263"/>
      <c r="AKK342" s="263"/>
      <c r="AKL342" s="263"/>
      <c r="AKM342" s="263"/>
      <c r="AKN342" s="263"/>
      <c r="AKO342" s="263"/>
      <c r="AKP342" s="263"/>
      <c r="AKQ342" s="263"/>
      <c r="AKR342" s="263"/>
      <c r="AKS342" s="263"/>
      <c r="AKT342" s="263"/>
      <c r="AKU342" s="263"/>
      <c r="AKV342" s="263"/>
      <c r="AKW342" s="263"/>
      <c r="AKX342" s="263"/>
      <c r="AKY342" s="263"/>
      <c r="AKZ342" s="263"/>
      <c r="ALA342" s="263"/>
      <c r="ALB342" s="263"/>
      <c r="ALC342" s="263"/>
      <c r="ALD342" s="263"/>
      <c r="ALE342" s="263"/>
      <c r="ALF342" s="263"/>
      <c r="ALG342" s="263"/>
      <c r="ALH342" s="263"/>
      <c r="ALI342" s="263"/>
      <c r="ALJ342" s="263"/>
      <c r="ALK342" s="263"/>
      <c r="ALL342" s="263"/>
      <c r="ALM342" s="263"/>
      <c r="ALN342" s="263"/>
      <c r="ALO342" s="263"/>
      <c r="ALP342" s="263"/>
      <c r="ALQ342" s="263"/>
      <c r="ALR342" s="263"/>
      <c r="ALS342" s="263"/>
      <c r="ALT342" s="263"/>
      <c r="ALU342" s="263"/>
      <c r="ALV342" s="263"/>
      <c r="ALW342" s="263"/>
      <c r="ALX342" s="263"/>
      <c r="ALY342" s="263"/>
      <c r="ALZ342" s="263"/>
      <c r="AMA342" s="263"/>
      <c r="AMB342" s="263"/>
      <c r="AMC342" s="263"/>
      <c r="AMD342" s="263"/>
      <c r="AME342" s="263"/>
      <c r="AMF342" s="263"/>
      <c r="AMG342" s="263"/>
      <c r="AMH342" s="263"/>
      <c r="AMI342" s="263"/>
      <c r="AMJ342" s="263"/>
      <c r="AMK342" s="263"/>
      <c r="AML342" s="263"/>
      <c r="AMM342" s="263"/>
      <c r="AMN342" s="263"/>
      <c r="AMO342" s="263"/>
      <c r="AMP342" s="263"/>
      <c r="AMQ342" s="263"/>
      <c r="AMR342" s="263"/>
      <c r="AMS342" s="263"/>
      <c r="AMT342" s="263"/>
      <c r="AMU342" s="263"/>
      <c r="AMV342" s="263"/>
      <c r="AMW342" s="263"/>
      <c r="AMX342" s="263"/>
      <c r="AMY342" s="263"/>
      <c r="AMZ342" s="263"/>
      <c r="ANA342" s="263"/>
      <c r="ANB342" s="263"/>
      <c r="ANC342" s="263"/>
      <c r="AND342" s="263"/>
      <c r="ANE342" s="263"/>
      <c r="ANF342" s="263"/>
      <c r="ANG342" s="263"/>
      <c r="ANH342" s="263"/>
      <c r="ANI342" s="263"/>
      <c r="ANJ342" s="263"/>
      <c r="ANK342" s="263"/>
      <c r="ANL342" s="263"/>
      <c r="ANM342" s="263"/>
      <c r="ANN342" s="263"/>
      <c r="ANO342" s="263"/>
      <c r="ANP342" s="263"/>
      <c r="ANQ342" s="263"/>
      <c r="ANR342" s="263"/>
      <c r="ANS342" s="263"/>
      <c r="ANT342" s="263"/>
      <c r="ANU342" s="263"/>
      <c r="ANV342" s="263"/>
      <c r="ANW342" s="263"/>
      <c r="ANX342" s="263"/>
      <c r="ANY342" s="263"/>
      <c r="ANZ342" s="263"/>
      <c r="AOA342" s="263"/>
      <c r="AOB342" s="263"/>
      <c r="AOC342" s="263"/>
      <c r="AOD342" s="263"/>
      <c r="AOE342" s="263"/>
      <c r="AOF342" s="263"/>
      <c r="AOG342" s="263"/>
      <c r="AOH342" s="263"/>
      <c r="AOI342" s="263"/>
      <c r="AOJ342" s="263"/>
      <c r="AOK342" s="263"/>
      <c r="AOL342" s="263"/>
      <c r="AOM342" s="263"/>
      <c r="AON342" s="263"/>
      <c r="AOO342" s="263"/>
      <c r="AOP342" s="263"/>
      <c r="AOQ342" s="263"/>
      <c r="AOR342" s="263"/>
      <c r="AOS342" s="263"/>
      <c r="AOT342" s="263"/>
      <c r="AOU342" s="263"/>
      <c r="AOV342" s="263"/>
      <c r="AOW342" s="263"/>
      <c r="AOX342" s="263"/>
      <c r="AOY342" s="263"/>
      <c r="AOZ342" s="263"/>
      <c r="APA342" s="263"/>
      <c r="APB342" s="263"/>
      <c r="APC342" s="263"/>
      <c r="APD342" s="263"/>
      <c r="APE342" s="263"/>
      <c r="APF342" s="263"/>
      <c r="APG342" s="263"/>
      <c r="APH342" s="263"/>
      <c r="API342" s="263"/>
      <c r="APJ342" s="263"/>
      <c r="APK342" s="263"/>
      <c r="APL342" s="263"/>
      <c r="APM342" s="263"/>
      <c r="APN342" s="263"/>
      <c r="APO342" s="263"/>
      <c r="APP342" s="263"/>
      <c r="APQ342" s="263"/>
      <c r="APR342" s="263"/>
      <c r="APS342" s="263"/>
      <c r="APT342" s="263"/>
      <c r="APU342" s="263"/>
      <c r="APV342" s="263"/>
      <c r="APW342" s="263"/>
      <c r="APX342" s="263"/>
      <c r="APY342" s="263"/>
      <c r="APZ342" s="263"/>
      <c r="AQA342" s="263"/>
      <c r="AQB342" s="263"/>
      <c r="AQC342" s="263"/>
      <c r="AQD342" s="263"/>
      <c r="AQE342" s="263"/>
      <c r="AQF342" s="263"/>
      <c r="AQG342" s="263"/>
      <c r="AQH342" s="263"/>
      <c r="AQI342" s="263"/>
      <c r="AQJ342" s="263"/>
      <c r="AQK342" s="263"/>
      <c r="AQL342" s="263"/>
      <c r="AQM342" s="263"/>
      <c r="AQN342" s="263"/>
      <c r="AQO342" s="263"/>
      <c r="AQP342" s="263"/>
      <c r="AQQ342" s="263"/>
      <c r="AQR342" s="263"/>
      <c r="AQS342" s="263"/>
      <c r="AQT342" s="263"/>
      <c r="AQU342" s="263"/>
      <c r="AQV342" s="263"/>
      <c r="AQW342" s="263"/>
      <c r="AQX342" s="263"/>
      <c r="AQY342" s="263"/>
      <c r="AQZ342" s="263"/>
      <c r="ARA342" s="263"/>
      <c r="ARB342" s="263"/>
      <c r="ARC342" s="263"/>
      <c r="ARD342" s="263"/>
      <c r="ARE342" s="263"/>
      <c r="ARF342" s="263"/>
      <c r="ARG342" s="263"/>
      <c r="ARH342" s="263"/>
      <c r="ARI342" s="263"/>
      <c r="ARJ342" s="263"/>
      <c r="ARK342" s="263"/>
      <c r="ARL342" s="263"/>
      <c r="ARM342" s="263"/>
      <c r="ARN342" s="263"/>
      <c r="ARO342" s="263"/>
      <c r="ARP342" s="263"/>
      <c r="ARQ342" s="263"/>
      <c r="ARR342" s="263"/>
      <c r="ARS342" s="263"/>
      <c r="ART342" s="263"/>
      <c r="ARU342" s="263"/>
      <c r="ARV342" s="263"/>
      <c r="ARW342" s="263"/>
      <c r="ARX342" s="263"/>
      <c r="ARY342" s="263"/>
      <c r="ARZ342" s="263"/>
      <c r="ASA342" s="263"/>
      <c r="ASB342" s="263"/>
      <c r="ASC342" s="263"/>
      <c r="ASD342" s="263"/>
      <c r="ASE342" s="263"/>
      <c r="ASF342" s="263"/>
      <c r="ASG342" s="263"/>
      <c r="ASH342" s="263"/>
      <c r="ASI342" s="263"/>
      <c r="ASJ342" s="263"/>
      <c r="ASK342" s="263"/>
      <c r="ASL342" s="263"/>
      <c r="ASM342" s="263"/>
      <c r="ASN342" s="263"/>
      <c r="ASO342" s="263"/>
      <c r="ASP342" s="263"/>
      <c r="ASQ342" s="263"/>
      <c r="ASR342" s="263"/>
      <c r="ASS342" s="263"/>
      <c r="AST342" s="263"/>
      <c r="ASU342" s="263"/>
      <c r="ASV342" s="263"/>
      <c r="ASW342" s="263"/>
      <c r="ASX342" s="263"/>
      <c r="ASY342" s="263"/>
      <c r="ASZ342" s="263"/>
      <c r="ATA342" s="263"/>
      <c r="ATB342" s="263"/>
      <c r="ATC342" s="263"/>
      <c r="ATD342" s="263"/>
      <c r="ATE342" s="263"/>
      <c r="ATF342" s="263"/>
      <c r="ATG342" s="263"/>
      <c r="ATH342" s="263"/>
      <c r="ATI342" s="263"/>
      <c r="ATJ342" s="263"/>
      <c r="ATK342" s="263"/>
      <c r="ATL342" s="263"/>
      <c r="ATM342" s="263"/>
      <c r="ATN342" s="263"/>
      <c r="ATO342" s="263"/>
      <c r="ATP342" s="263"/>
      <c r="ATQ342" s="263"/>
      <c r="ATR342" s="263"/>
      <c r="ATS342" s="263"/>
      <c r="ATT342" s="263"/>
      <c r="ATU342" s="263"/>
      <c r="ATV342" s="263"/>
      <c r="ATW342" s="263"/>
      <c r="ATX342" s="263"/>
      <c r="ATY342" s="263"/>
      <c r="ATZ342" s="263"/>
      <c r="AUA342" s="263"/>
      <c r="AUB342" s="263"/>
      <c r="AUC342" s="263"/>
      <c r="AUD342" s="263"/>
      <c r="AUE342" s="263"/>
      <c r="AUF342" s="263"/>
      <c r="AUG342" s="263"/>
      <c r="AUH342" s="263"/>
      <c r="AUI342" s="263"/>
      <c r="AUJ342" s="263"/>
      <c r="AUK342" s="263"/>
      <c r="AUL342" s="263"/>
      <c r="AUM342" s="263"/>
      <c r="AUN342" s="263"/>
      <c r="AUO342" s="263"/>
      <c r="AUP342" s="263"/>
      <c r="AUQ342" s="263"/>
      <c r="AUR342" s="263"/>
      <c r="AUS342" s="263"/>
      <c r="AUT342" s="263"/>
      <c r="AUU342" s="263"/>
      <c r="AUV342" s="263"/>
      <c r="AUW342" s="263"/>
      <c r="AUX342" s="263"/>
      <c r="AUY342" s="263"/>
      <c r="AUZ342" s="263"/>
      <c r="AVA342" s="263"/>
      <c r="AVB342" s="263"/>
      <c r="AVC342" s="263"/>
      <c r="AVD342" s="263"/>
      <c r="AVE342" s="263"/>
      <c r="AVF342" s="263"/>
      <c r="AVG342" s="263"/>
      <c r="AVH342" s="263"/>
      <c r="AVI342" s="263"/>
      <c r="AVJ342" s="263"/>
      <c r="AVK342" s="263"/>
      <c r="AVL342" s="263"/>
      <c r="AVM342" s="263"/>
      <c r="AVN342" s="263"/>
      <c r="AVO342" s="263"/>
      <c r="AVP342" s="263"/>
      <c r="AVQ342" s="263"/>
      <c r="AVR342" s="263"/>
      <c r="AVS342" s="263"/>
      <c r="AVT342" s="263"/>
      <c r="AVU342" s="263"/>
      <c r="AVV342" s="263"/>
      <c r="AVW342" s="263"/>
      <c r="AVX342" s="263"/>
      <c r="AVY342" s="263"/>
      <c r="AVZ342" s="263"/>
      <c r="AWA342" s="263"/>
      <c r="AWB342" s="263"/>
      <c r="AWC342" s="263"/>
      <c r="AWD342" s="263"/>
      <c r="AWE342" s="263"/>
      <c r="AWF342" s="263"/>
      <c r="AWG342" s="263"/>
      <c r="AWH342" s="263"/>
      <c r="AWI342" s="263"/>
      <c r="AWJ342" s="263"/>
      <c r="AWK342" s="263"/>
      <c r="AWL342" s="263"/>
      <c r="AWM342" s="263"/>
      <c r="AWN342" s="263"/>
      <c r="AWO342" s="263"/>
      <c r="AWP342" s="263"/>
      <c r="AWQ342" s="263"/>
      <c r="AWR342" s="263"/>
      <c r="AWS342" s="263"/>
      <c r="AWT342" s="263"/>
      <c r="AWU342" s="263"/>
      <c r="AWV342" s="263"/>
      <c r="AWW342" s="263"/>
      <c r="AWX342" s="263"/>
      <c r="AWY342" s="263"/>
      <c r="AWZ342" s="263"/>
      <c r="AXA342" s="263"/>
      <c r="AXB342" s="263"/>
      <c r="AXC342" s="263"/>
      <c r="AXD342" s="263"/>
      <c r="AXE342" s="263"/>
      <c r="AXF342" s="263"/>
      <c r="AXG342" s="263"/>
      <c r="AXH342" s="263"/>
      <c r="AXI342" s="263"/>
      <c r="AXJ342" s="263"/>
      <c r="AXK342" s="263"/>
      <c r="AXL342" s="263"/>
      <c r="AXM342" s="263"/>
      <c r="AXN342" s="263"/>
      <c r="AXO342" s="263"/>
      <c r="AXP342" s="263"/>
      <c r="AXQ342" s="263"/>
      <c r="AXR342" s="263"/>
      <c r="AXS342" s="263"/>
      <c r="AXT342" s="263"/>
      <c r="AXU342" s="263"/>
      <c r="AXV342" s="263"/>
      <c r="AXW342" s="263"/>
      <c r="AXX342" s="263"/>
      <c r="AXY342" s="263"/>
      <c r="AXZ342" s="263"/>
      <c r="AYA342" s="263"/>
      <c r="AYB342" s="263"/>
      <c r="AYC342" s="263"/>
      <c r="AYD342" s="263"/>
      <c r="AYE342" s="263"/>
      <c r="AYF342" s="263"/>
      <c r="AYG342" s="263"/>
      <c r="AYH342" s="263"/>
      <c r="AYI342" s="263"/>
      <c r="AYJ342" s="263"/>
      <c r="AYK342" s="263"/>
      <c r="AYL342" s="263"/>
      <c r="AYM342" s="263"/>
      <c r="AYN342" s="263"/>
      <c r="AYO342" s="263"/>
      <c r="AYP342" s="263"/>
      <c r="AYQ342" s="263"/>
      <c r="AYR342" s="263"/>
      <c r="AYS342" s="263"/>
      <c r="AYT342" s="263"/>
      <c r="AYU342" s="263"/>
      <c r="AYV342" s="263"/>
      <c r="AYW342" s="263"/>
      <c r="AYX342" s="263"/>
      <c r="AYY342" s="263"/>
      <c r="AYZ342" s="263"/>
      <c r="AZA342" s="263"/>
      <c r="AZB342" s="263"/>
      <c r="AZC342" s="263"/>
      <c r="AZD342" s="263"/>
      <c r="AZE342" s="263"/>
      <c r="AZF342" s="263"/>
      <c r="AZG342" s="263"/>
      <c r="AZH342" s="263"/>
      <c r="AZI342" s="263"/>
      <c r="AZJ342" s="263"/>
      <c r="AZK342" s="263"/>
      <c r="AZL342" s="263"/>
      <c r="AZM342" s="263"/>
      <c r="AZN342" s="263"/>
      <c r="AZO342" s="263"/>
      <c r="AZP342" s="263"/>
      <c r="AZQ342" s="263"/>
      <c r="AZR342" s="263"/>
      <c r="AZS342" s="263"/>
      <c r="AZT342" s="263"/>
      <c r="AZU342" s="263"/>
      <c r="AZV342" s="263"/>
      <c r="AZW342" s="263"/>
      <c r="AZX342" s="263"/>
      <c r="AZY342" s="263"/>
      <c r="AZZ342" s="263"/>
      <c r="BAA342" s="263"/>
      <c r="BAB342" s="263"/>
      <c r="BAC342" s="263"/>
      <c r="BAD342" s="263"/>
      <c r="BAE342" s="263"/>
      <c r="BAF342" s="263"/>
      <c r="BAG342" s="263"/>
      <c r="BAH342" s="263"/>
      <c r="BAI342" s="263"/>
      <c r="BAJ342" s="263"/>
      <c r="BAK342" s="263"/>
      <c r="BAL342" s="263"/>
      <c r="BAM342" s="263"/>
      <c r="BAN342" s="263"/>
      <c r="BAO342" s="263"/>
      <c r="BAP342" s="263"/>
      <c r="BAQ342" s="263"/>
      <c r="BAR342" s="263"/>
      <c r="BAS342" s="263"/>
      <c r="BAT342" s="263"/>
      <c r="BAU342" s="263"/>
      <c r="BAV342" s="263"/>
      <c r="BAW342" s="263"/>
      <c r="BAX342" s="263"/>
      <c r="BAY342" s="263"/>
      <c r="BAZ342" s="263"/>
      <c r="BBA342" s="263"/>
      <c r="BBB342" s="263"/>
      <c r="BBC342" s="263"/>
      <c r="BBD342" s="263"/>
      <c r="BBE342" s="263"/>
      <c r="BBF342" s="263"/>
      <c r="BBG342" s="263"/>
      <c r="BBH342" s="263"/>
      <c r="BBI342" s="263"/>
      <c r="BBJ342" s="263"/>
      <c r="BBK342" s="263"/>
      <c r="BBL342" s="263"/>
      <c r="BBM342" s="263"/>
      <c r="BBN342" s="263"/>
      <c r="BBO342" s="263"/>
      <c r="BBP342" s="263"/>
      <c r="BBQ342" s="263"/>
      <c r="BBR342" s="263"/>
      <c r="BBS342" s="263"/>
      <c r="BBT342" s="263"/>
      <c r="BBU342" s="263"/>
      <c r="BBV342" s="263"/>
      <c r="BBW342" s="263"/>
      <c r="BBX342" s="263"/>
      <c r="BBY342" s="263"/>
      <c r="BBZ342" s="263"/>
      <c r="BCA342" s="263"/>
      <c r="BCB342" s="263"/>
      <c r="BCC342" s="263"/>
      <c r="BCD342" s="263"/>
      <c r="BCE342" s="263"/>
      <c r="BCF342" s="263"/>
      <c r="BCG342" s="263"/>
      <c r="BCH342" s="263"/>
      <c r="BCI342" s="263"/>
      <c r="BCJ342" s="263"/>
      <c r="BCK342" s="263"/>
      <c r="BCL342" s="263"/>
      <c r="BCM342" s="263"/>
      <c r="BCN342" s="263"/>
      <c r="BCO342" s="263"/>
      <c r="BCP342" s="263"/>
      <c r="BCQ342" s="263"/>
      <c r="BCR342" s="263"/>
      <c r="BCS342" s="263"/>
      <c r="BCT342" s="263"/>
      <c r="BCU342" s="263"/>
      <c r="BCV342" s="263"/>
      <c r="BCW342" s="263"/>
      <c r="BCX342" s="263"/>
      <c r="BCY342" s="263"/>
      <c r="BCZ342" s="263"/>
      <c r="BDA342" s="263"/>
      <c r="BDB342" s="263"/>
      <c r="BDC342" s="263"/>
      <c r="BDD342" s="263"/>
      <c r="BDE342" s="263"/>
      <c r="BDF342" s="263"/>
      <c r="BDG342" s="263"/>
      <c r="BDH342" s="263"/>
      <c r="BDI342" s="263"/>
      <c r="BDJ342" s="263"/>
      <c r="BDK342" s="263"/>
      <c r="BDL342" s="263"/>
      <c r="BDM342" s="263"/>
      <c r="BDN342" s="263"/>
      <c r="BDO342" s="263"/>
      <c r="BDP342" s="263"/>
      <c r="BDQ342" s="263"/>
      <c r="BDR342" s="263"/>
      <c r="BDS342" s="263"/>
      <c r="BDT342" s="263"/>
      <c r="BDU342" s="263"/>
      <c r="BDV342" s="263"/>
      <c r="BDW342" s="263"/>
      <c r="BDX342" s="263"/>
      <c r="BDY342" s="263"/>
      <c r="BDZ342" s="263"/>
      <c r="BEA342" s="263"/>
      <c r="BEB342" s="263"/>
      <c r="BEC342" s="263"/>
      <c r="BED342" s="263"/>
      <c r="BEE342" s="263"/>
      <c r="BEF342" s="263"/>
      <c r="BEG342" s="263"/>
      <c r="BEH342" s="263"/>
      <c r="BEI342" s="263"/>
      <c r="BEJ342" s="263"/>
      <c r="BEK342" s="263"/>
      <c r="BEL342" s="263"/>
      <c r="BEM342" s="263"/>
      <c r="BEN342" s="263"/>
      <c r="BEO342" s="263"/>
      <c r="BEP342" s="263"/>
      <c r="BEQ342" s="263"/>
      <c r="BER342" s="263"/>
      <c r="BES342" s="263"/>
      <c r="BET342" s="263"/>
      <c r="BEU342" s="263"/>
      <c r="BEV342" s="263"/>
      <c r="BEW342" s="263"/>
      <c r="BEX342" s="263"/>
      <c r="BEY342" s="263"/>
      <c r="BEZ342" s="263"/>
      <c r="BFA342" s="263"/>
      <c r="BFB342" s="263"/>
      <c r="BFC342" s="263"/>
      <c r="BFD342" s="263"/>
      <c r="BFE342" s="263"/>
      <c r="BFF342" s="263"/>
      <c r="BFG342" s="263"/>
      <c r="BFH342" s="263"/>
      <c r="BFI342" s="263"/>
      <c r="BFJ342" s="263"/>
      <c r="BFK342" s="263"/>
      <c r="BFL342" s="263"/>
      <c r="BFM342" s="263"/>
      <c r="BFN342" s="263"/>
      <c r="BFO342" s="263"/>
      <c r="BFP342" s="263"/>
      <c r="BFQ342" s="263"/>
      <c r="BFR342" s="263"/>
      <c r="BFS342" s="263"/>
      <c r="BFT342" s="263"/>
      <c r="BFU342" s="263"/>
      <c r="BFV342" s="263"/>
      <c r="BFW342" s="263"/>
      <c r="BFX342" s="263"/>
      <c r="BFY342" s="263"/>
      <c r="BFZ342" s="263"/>
      <c r="BGA342" s="263"/>
      <c r="BGB342" s="263"/>
      <c r="BGC342" s="263"/>
      <c r="BGD342" s="263"/>
      <c r="BGE342" s="263"/>
      <c r="BGF342" s="263"/>
      <c r="BGG342" s="263"/>
      <c r="BGH342" s="263"/>
      <c r="BGI342" s="263"/>
      <c r="BGJ342" s="263"/>
      <c r="BGK342" s="263"/>
      <c r="BGL342" s="263"/>
      <c r="BGM342" s="263"/>
      <c r="BGN342" s="263"/>
      <c r="BGO342" s="263"/>
      <c r="BGP342" s="263"/>
      <c r="BGQ342" s="263"/>
      <c r="BGR342" s="263"/>
      <c r="BGS342" s="263"/>
      <c r="BGT342" s="263"/>
      <c r="BGU342" s="263"/>
      <c r="BGV342" s="263"/>
      <c r="BGW342" s="263"/>
      <c r="BGX342" s="263"/>
      <c r="BGY342" s="263"/>
      <c r="BGZ342" s="263"/>
      <c r="BHA342" s="263"/>
      <c r="BHB342" s="263"/>
      <c r="BHC342" s="263"/>
      <c r="BHD342" s="263"/>
      <c r="BHE342" s="263"/>
      <c r="BHF342" s="263"/>
      <c r="BHG342" s="263"/>
      <c r="BHH342" s="263"/>
      <c r="BHI342" s="263"/>
      <c r="BHJ342" s="263"/>
      <c r="BHK342" s="263"/>
      <c r="BHL342" s="263"/>
      <c r="BHM342" s="263"/>
      <c r="BHN342" s="263"/>
      <c r="BHO342" s="263"/>
      <c r="BHP342" s="263"/>
      <c r="BHQ342" s="263"/>
      <c r="BHR342" s="263"/>
      <c r="BHS342" s="263"/>
      <c r="BHT342" s="263"/>
      <c r="BHU342" s="263"/>
      <c r="BHV342" s="263"/>
      <c r="BHW342" s="263"/>
      <c r="BHX342" s="263"/>
      <c r="BHY342" s="263"/>
      <c r="BHZ342" s="263"/>
      <c r="BIA342" s="263"/>
      <c r="BIB342" s="263"/>
      <c r="BIC342" s="263"/>
      <c r="BID342" s="263"/>
      <c r="BIE342" s="263"/>
      <c r="BIF342" s="263"/>
      <c r="BIG342" s="263"/>
      <c r="BIH342" s="263"/>
      <c r="BII342" s="263"/>
      <c r="BIJ342" s="263"/>
      <c r="BIK342" s="263"/>
      <c r="BIL342" s="263"/>
      <c r="BIM342" s="263"/>
      <c r="BIN342" s="263"/>
      <c r="BIO342" s="263"/>
      <c r="BIP342" s="263"/>
      <c r="BIQ342" s="263"/>
      <c r="BIR342" s="263"/>
      <c r="BIS342" s="263"/>
      <c r="BIT342" s="263"/>
      <c r="BIU342" s="263"/>
      <c r="BIV342" s="263"/>
      <c r="BIW342" s="263"/>
      <c r="BIX342" s="263"/>
      <c r="BIY342" s="263"/>
      <c r="BIZ342" s="263"/>
      <c r="BJA342" s="263"/>
      <c r="BJB342" s="263"/>
      <c r="BJC342" s="263"/>
      <c r="BJD342" s="263"/>
      <c r="BJE342" s="263"/>
      <c r="BJF342" s="263"/>
      <c r="BJG342" s="263"/>
      <c r="BJH342" s="263"/>
      <c r="BJI342" s="263"/>
      <c r="BJJ342" s="263"/>
      <c r="BJK342" s="263"/>
      <c r="BJL342" s="263"/>
      <c r="BJM342" s="263"/>
      <c r="BJN342" s="263"/>
      <c r="BJO342" s="263"/>
      <c r="BJP342" s="263"/>
      <c r="BJQ342" s="263"/>
      <c r="BJR342" s="263"/>
      <c r="BJS342" s="263"/>
      <c r="BJT342" s="263"/>
      <c r="BJU342" s="263"/>
      <c r="BJV342" s="263"/>
      <c r="BJW342" s="263"/>
      <c r="BJX342" s="263"/>
      <c r="BJY342" s="263"/>
      <c r="BJZ342" s="263"/>
      <c r="BKA342" s="263"/>
      <c r="BKB342" s="263"/>
      <c r="BKC342" s="263"/>
      <c r="BKD342" s="263"/>
      <c r="BKE342" s="263"/>
      <c r="BKF342" s="263"/>
      <c r="BKG342" s="263"/>
      <c r="BKH342" s="263"/>
      <c r="BKI342" s="263"/>
      <c r="BKJ342" s="263"/>
      <c r="BKK342" s="263"/>
      <c r="BKL342" s="263"/>
      <c r="BKM342" s="263"/>
      <c r="BKN342" s="263"/>
      <c r="BKO342" s="263"/>
      <c r="BKP342" s="263"/>
      <c r="BKQ342" s="263"/>
      <c r="BKR342" s="263"/>
      <c r="BKS342" s="263"/>
      <c r="BKT342" s="263"/>
      <c r="BKU342" s="263"/>
      <c r="BKV342" s="263"/>
      <c r="BKW342" s="263"/>
      <c r="BKX342" s="263"/>
      <c r="BKY342" s="263"/>
      <c r="BKZ342" s="263"/>
      <c r="BLA342" s="263"/>
      <c r="BLB342" s="263"/>
      <c r="BLC342" s="263"/>
      <c r="BLD342" s="263"/>
      <c r="BLE342" s="263"/>
      <c r="BLF342" s="263"/>
      <c r="BLG342" s="263"/>
      <c r="BLH342" s="263"/>
      <c r="BLI342" s="263"/>
      <c r="BLJ342" s="263"/>
      <c r="BLK342" s="263"/>
      <c r="BLL342" s="263"/>
      <c r="BLM342" s="263"/>
      <c r="BLN342" s="263"/>
      <c r="BLO342" s="263"/>
      <c r="BLP342" s="263"/>
      <c r="BLQ342" s="263"/>
      <c r="BLR342" s="263"/>
      <c r="BLS342" s="263"/>
      <c r="BLT342" s="263"/>
      <c r="BLU342" s="263"/>
      <c r="BLV342" s="263"/>
      <c r="BLW342" s="263"/>
      <c r="BLX342" s="263"/>
      <c r="BLY342" s="263"/>
      <c r="BLZ342" s="263"/>
      <c r="BMA342" s="263"/>
      <c r="BMB342" s="263"/>
      <c r="BMC342" s="263"/>
      <c r="BMD342" s="263"/>
      <c r="BME342" s="263"/>
      <c r="BMF342" s="263"/>
      <c r="BMG342" s="263"/>
      <c r="BMH342" s="263"/>
      <c r="BMI342" s="263"/>
      <c r="BMJ342" s="263"/>
      <c r="BMK342" s="263"/>
      <c r="BML342" s="263"/>
      <c r="BMM342" s="263"/>
      <c r="BMN342" s="263"/>
      <c r="BMO342" s="263"/>
      <c r="BMP342" s="263"/>
      <c r="BMQ342" s="263"/>
      <c r="BMR342" s="263"/>
      <c r="BMS342" s="263"/>
      <c r="BMT342" s="263"/>
      <c r="BMU342" s="263"/>
      <c r="BMV342" s="263"/>
      <c r="BMW342" s="263"/>
      <c r="BMX342" s="263"/>
      <c r="BMY342" s="263"/>
      <c r="BMZ342" s="263"/>
      <c r="BNA342" s="263"/>
      <c r="BNB342" s="263"/>
      <c r="BNC342" s="263"/>
      <c r="BND342" s="263"/>
      <c r="BNE342" s="263"/>
      <c r="BNF342" s="263"/>
      <c r="BNG342" s="263"/>
      <c r="BNH342" s="263"/>
      <c r="BNI342" s="263"/>
      <c r="BNJ342" s="263"/>
      <c r="BNK342" s="263"/>
      <c r="BNL342" s="263"/>
      <c r="BNM342" s="263"/>
      <c r="BNN342" s="263"/>
      <c r="BNO342" s="263"/>
      <c r="BNP342" s="263"/>
      <c r="BNQ342" s="263"/>
      <c r="BNR342" s="263"/>
      <c r="BNS342" s="263"/>
      <c r="BNT342" s="263"/>
      <c r="BNU342" s="263"/>
      <c r="BNV342" s="263"/>
      <c r="BNW342" s="263"/>
      <c r="BNX342" s="263"/>
      <c r="BNY342" s="263"/>
      <c r="BNZ342" s="263"/>
      <c r="BOA342" s="263"/>
      <c r="BOB342" s="263"/>
      <c r="BOC342" s="263"/>
      <c r="BOD342" s="263"/>
      <c r="BOE342" s="263"/>
      <c r="BOF342" s="263"/>
      <c r="BOG342" s="263"/>
      <c r="BOH342" s="263"/>
      <c r="BOI342" s="263"/>
      <c r="BOJ342" s="263"/>
      <c r="BOK342" s="263"/>
      <c r="BOL342" s="263"/>
      <c r="BOM342" s="263"/>
      <c r="BON342" s="263"/>
      <c r="BOO342" s="263"/>
      <c r="BOP342" s="263"/>
      <c r="BOQ342" s="263"/>
      <c r="BOR342" s="263"/>
      <c r="BOS342" s="263"/>
      <c r="BOT342" s="263"/>
      <c r="BOU342" s="263"/>
      <c r="BOV342" s="263"/>
      <c r="BOW342" s="263"/>
      <c r="BOX342" s="263"/>
      <c r="BOY342" s="263"/>
      <c r="BOZ342" s="263"/>
      <c r="BPA342" s="263"/>
      <c r="BPB342" s="263"/>
      <c r="BPC342" s="263"/>
      <c r="BPD342" s="263"/>
      <c r="BPE342" s="263"/>
      <c r="BPF342" s="263"/>
      <c r="BPG342" s="263"/>
      <c r="BPH342" s="263"/>
      <c r="BPI342" s="263"/>
      <c r="BPJ342" s="263"/>
      <c r="BPK342" s="263"/>
      <c r="BPL342" s="263"/>
      <c r="BPM342" s="263"/>
      <c r="BPN342" s="263"/>
      <c r="BPO342" s="263"/>
      <c r="BPP342" s="263"/>
      <c r="BPQ342" s="263"/>
      <c r="BPR342" s="263"/>
      <c r="BPS342" s="263"/>
      <c r="BPT342" s="263"/>
      <c r="BPU342" s="263"/>
      <c r="BPV342" s="263"/>
      <c r="BPW342" s="263"/>
      <c r="BPX342" s="263"/>
      <c r="BPY342" s="263"/>
      <c r="BPZ342" s="263"/>
      <c r="BQA342" s="263"/>
      <c r="BQB342" s="263"/>
      <c r="BQC342" s="263"/>
      <c r="BQD342" s="263"/>
      <c r="BQE342" s="263"/>
      <c r="BQF342" s="263"/>
      <c r="BQG342" s="263"/>
      <c r="BQH342" s="263"/>
      <c r="BQI342" s="263"/>
      <c r="BQJ342" s="263"/>
      <c r="BQK342" s="263"/>
      <c r="BQL342" s="263"/>
      <c r="BQM342" s="263"/>
      <c r="BQN342" s="263"/>
      <c r="BQO342" s="263"/>
      <c r="BQP342" s="263"/>
      <c r="BQQ342" s="263"/>
      <c r="BQR342" s="263"/>
      <c r="BQS342" s="263"/>
      <c r="BQT342" s="263"/>
      <c r="BQU342" s="263"/>
      <c r="BQV342" s="263"/>
      <c r="BQW342" s="263"/>
      <c r="BQX342" s="263"/>
      <c r="BQY342" s="263"/>
      <c r="BQZ342" s="263"/>
      <c r="BRA342" s="263"/>
      <c r="BRB342" s="263"/>
      <c r="BRC342" s="263"/>
      <c r="BRD342" s="263"/>
      <c r="BRE342" s="263"/>
      <c r="BRF342" s="263"/>
      <c r="BRG342" s="263"/>
      <c r="BRH342" s="263"/>
      <c r="BRI342" s="263"/>
      <c r="BRJ342" s="263"/>
      <c r="BRK342" s="263"/>
      <c r="BRL342" s="263"/>
      <c r="BRM342" s="263"/>
      <c r="BRN342" s="263"/>
      <c r="BRO342" s="263"/>
      <c r="BRP342" s="263"/>
      <c r="BRQ342" s="263"/>
      <c r="BRR342" s="263"/>
      <c r="BRS342" s="263"/>
      <c r="BRT342" s="263"/>
      <c r="BRU342" s="263"/>
      <c r="BRV342" s="263"/>
      <c r="BRW342" s="263"/>
      <c r="BRX342" s="263"/>
      <c r="BRY342" s="263"/>
      <c r="BRZ342" s="263"/>
      <c r="BSA342" s="263"/>
      <c r="BSB342" s="263"/>
      <c r="BSC342" s="263"/>
      <c r="BSD342" s="263"/>
      <c r="BSE342" s="263"/>
      <c r="BSF342" s="263"/>
      <c r="BSG342" s="263"/>
      <c r="BSH342" s="263"/>
      <c r="BSI342" s="263"/>
      <c r="BSJ342" s="263"/>
      <c r="BSK342" s="263"/>
      <c r="BSL342" s="263"/>
      <c r="BSM342" s="263"/>
      <c r="BSN342" s="263"/>
      <c r="BSO342" s="263"/>
      <c r="BSP342" s="263"/>
      <c r="BSQ342" s="263"/>
      <c r="BSR342" s="263"/>
      <c r="BSS342" s="263"/>
      <c r="BST342" s="263"/>
      <c r="BSU342" s="263"/>
      <c r="BSV342" s="263"/>
      <c r="BSW342" s="263"/>
      <c r="BSX342" s="263"/>
      <c r="BSY342" s="263"/>
      <c r="BSZ342" s="263"/>
      <c r="BTA342" s="263"/>
      <c r="BTB342" s="263"/>
      <c r="BTC342" s="263"/>
      <c r="BTD342" s="263"/>
      <c r="BTE342" s="263"/>
      <c r="BTF342" s="263"/>
      <c r="BTG342" s="263"/>
      <c r="BTH342" s="263"/>
      <c r="BTI342" s="263"/>
      <c r="BTJ342" s="263"/>
      <c r="BTK342" s="263"/>
      <c r="BTL342" s="263"/>
      <c r="BTM342" s="263"/>
      <c r="BTN342" s="263"/>
      <c r="BTO342" s="263"/>
      <c r="BTP342" s="263"/>
      <c r="BTQ342" s="263"/>
      <c r="BTR342" s="263"/>
      <c r="BTS342" s="263"/>
      <c r="BTT342" s="263"/>
      <c r="BTU342" s="263"/>
      <c r="BTV342" s="263"/>
      <c r="BTW342" s="263"/>
      <c r="BTX342" s="263"/>
      <c r="BTY342" s="263"/>
      <c r="BTZ342" s="263"/>
      <c r="BUA342" s="263"/>
      <c r="BUB342" s="263"/>
      <c r="BUC342" s="263"/>
      <c r="BUD342" s="263"/>
      <c r="BUE342" s="263"/>
      <c r="BUF342" s="263"/>
      <c r="BUG342" s="263"/>
      <c r="BUH342" s="263"/>
      <c r="BUI342" s="263"/>
      <c r="BUJ342" s="263"/>
      <c r="BUK342" s="263"/>
      <c r="BUL342" s="263"/>
      <c r="BUM342" s="263"/>
      <c r="BUN342" s="263"/>
      <c r="BUO342" s="263"/>
      <c r="BUP342" s="263"/>
      <c r="BUQ342" s="263"/>
      <c r="BUR342" s="263"/>
      <c r="BUS342" s="263"/>
      <c r="BUT342" s="263"/>
      <c r="BUU342" s="263"/>
      <c r="BUV342" s="263"/>
      <c r="BUW342" s="263"/>
      <c r="BUX342" s="263"/>
      <c r="BUY342" s="263"/>
      <c r="BUZ342" s="263"/>
      <c r="BVA342" s="263"/>
      <c r="BVB342" s="263"/>
      <c r="BVC342" s="263"/>
      <c r="BVD342" s="263"/>
      <c r="BVE342" s="263"/>
      <c r="BVF342" s="263"/>
      <c r="BVG342" s="263"/>
      <c r="BVH342" s="263"/>
      <c r="BVI342" s="263"/>
      <c r="BVJ342" s="263"/>
      <c r="BVK342" s="263"/>
      <c r="BVL342" s="263"/>
      <c r="BVM342" s="263"/>
      <c r="BVN342" s="263"/>
      <c r="BVO342" s="263"/>
      <c r="BVP342" s="263"/>
      <c r="BVQ342" s="263"/>
      <c r="BVR342" s="263"/>
      <c r="BVS342" s="263"/>
      <c r="BVT342" s="263"/>
      <c r="BVU342" s="263"/>
      <c r="BVV342" s="263"/>
      <c r="BVW342" s="263"/>
      <c r="BVX342" s="263"/>
      <c r="BVY342" s="263"/>
      <c r="BVZ342" s="263"/>
      <c r="BWA342" s="263"/>
      <c r="BWB342" s="263"/>
      <c r="BWC342" s="263"/>
      <c r="BWD342" s="263"/>
      <c r="BWE342" s="263"/>
      <c r="BWF342" s="263"/>
      <c r="BWG342" s="263"/>
      <c r="BWH342" s="263"/>
      <c r="BWI342" s="263"/>
      <c r="BWJ342" s="263"/>
      <c r="BWK342" s="263"/>
      <c r="BWL342" s="263"/>
      <c r="BWM342" s="263"/>
      <c r="BWN342" s="263"/>
      <c r="BWO342" s="263"/>
      <c r="BWP342" s="263"/>
      <c r="BWQ342" s="263"/>
      <c r="BWR342" s="263"/>
      <c r="BWS342" s="263"/>
      <c r="BWT342" s="263"/>
      <c r="BWU342" s="263"/>
      <c r="BWV342" s="263"/>
      <c r="BWW342" s="263"/>
      <c r="BWX342" s="263"/>
      <c r="BWY342" s="263"/>
      <c r="BWZ342" s="263"/>
      <c r="BXA342" s="263"/>
      <c r="BXB342" s="263"/>
      <c r="BXC342" s="263"/>
      <c r="BXD342" s="263"/>
      <c r="BXE342" s="263"/>
      <c r="BXF342" s="263"/>
      <c r="BXG342" s="263"/>
      <c r="BXH342" s="263"/>
      <c r="BXI342" s="263"/>
      <c r="BXJ342" s="263"/>
      <c r="BXK342" s="263"/>
      <c r="BXL342" s="263"/>
      <c r="BXM342" s="263"/>
      <c r="BXN342" s="263"/>
      <c r="BXO342" s="263"/>
      <c r="BXP342" s="263"/>
      <c r="BXQ342" s="263"/>
      <c r="BXR342" s="263"/>
      <c r="BXS342" s="263"/>
      <c r="BXT342" s="263"/>
      <c r="BXU342" s="263"/>
      <c r="BXV342" s="263"/>
      <c r="BXW342" s="263"/>
      <c r="BXX342" s="263"/>
      <c r="BXY342" s="263"/>
      <c r="BXZ342" s="263"/>
      <c r="BYA342" s="263"/>
      <c r="BYB342" s="263"/>
      <c r="BYC342" s="263"/>
      <c r="BYD342" s="263"/>
      <c r="BYE342" s="263"/>
      <c r="BYF342" s="263"/>
      <c r="BYG342" s="263"/>
      <c r="BYH342" s="263"/>
      <c r="BYI342" s="263"/>
      <c r="BYJ342" s="263"/>
      <c r="BYK342" s="263"/>
      <c r="BYL342" s="263"/>
      <c r="BYM342" s="263"/>
      <c r="BYN342" s="263"/>
      <c r="BYO342" s="263"/>
      <c r="BYP342" s="263"/>
      <c r="BYQ342" s="263"/>
      <c r="BYR342" s="263"/>
      <c r="BYS342" s="263"/>
      <c r="BYT342" s="263"/>
      <c r="BYU342" s="263"/>
      <c r="BYV342" s="263"/>
      <c r="BYW342" s="263"/>
      <c r="BYX342" s="263"/>
      <c r="BYY342" s="263"/>
      <c r="BYZ342" s="263"/>
      <c r="BZA342" s="263"/>
      <c r="BZB342" s="263"/>
      <c r="BZC342" s="263"/>
      <c r="BZD342" s="263"/>
      <c r="BZE342" s="263"/>
      <c r="BZF342" s="263"/>
      <c r="BZG342" s="263"/>
      <c r="BZH342" s="263"/>
      <c r="BZI342" s="263"/>
      <c r="BZJ342" s="263"/>
      <c r="BZK342" s="263"/>
      <c r="BZL342" s="263"/>
      <c r="BZM342" s="263"/>
      <c r="BZN342" s="263"/>
      <c r="BZO342" s="263"/>
      <c r="BZP342" s="263"/>
      <c r="BZQ342" s="263"/>
      <c r="BZR342" s="263"/>
      <c r="BZS342" s="263"/>
      <c r="BZT342" s="263"/>
      <c r="BZU342" s="263"/>
      <c r="BZV342" s="263"/>
      <c r="BZW342" s="263"/>
      <c r="BZX342" s="263"/>
      <c r="BZY342" s="263"/>
      <c r="BZZ342" s="263"/>
      <c r="CAA342" s="263"/>
      <c r="CAB342" s="263"/>
      <c r="CAC342" s="263"/>
      <c r="CAD342" s="263"/>
      <c r="CAE342" s="263"/>
      <c r="CAF342" s="263"/>
      <c r="CAG342" s="263"/>
      <c r="CAH342" s="263"/>
      <c r="CAI342" s="263"/>
      <c r="CAJ342" s="263"/>
      <c r="CAK342" s="263"/>
      <c r="CAL342" s="263"/>
      <c r="CAM342" s="263"/>
      <c r="CAN342" s="263"/>
      <c r="CAO342" s="263"/>
      <c r="CAP342" s="263"/>
      <c r="CAQ342" s="263"/>
      <c r="CAR342" s="263"/>
      <c r="CAS342" s="263"/>
      <c r="CAT342" s="263"/>
      <c r="CAU342" s="263"/>
      <c r="CAV342" s="263"/>
    </row>
    <row r="343" spans="1:3461" x14ac:dyDescent="0.35">
      <c r="A343" s="263"/>
      <c r="B343" s="263"/>
      <c r="C343" s="263"/>
      <c r="D343" s="263"/>
      <c r="E343" s="263"/>
      <c r="F343" s="263"/>
      <c r="G343" s="263"/>
      <c r="H343" s="263"/>
      <c r="I343" s="263"/>
      <c r="J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263"/>
      <c r="AF343" s="263"/>
      <c r="AG343" s="263"/>
      <c r="AH343" s="263"/>
      <c r="AI343" s="263"/>
      <c r="AJ343" s="263"/>
      <c r="AK343" s="263"/>
      <c r="AL343" s="263"/>
      <c r="AM343" s="263"/>
      <c r="AN343" s="263"/>
      <c r="AO343" s="263"/>
      <c r="AP343" s="263"/>
      <c r="AQ343" s="263"/>
      <c r="AR343" s="263"/>
      <c r="AS343" s="263"/>
      <c r="AT343" s="263"/>
      <c r="AU343" s="263"/>
      <c r="AV343" s="263"/>
      <c r="AW343" s="263"/>
      <c r="AX343" s="263"/>
      <c r="AY343" s="263"/>
      <c r="AZ343" s="263"/>
      <c r="BA343" s="263"/>
      <c r="BB343" s="263"/>
      <c r="BC343" s="263"/>
      <c r="BD343" s="263"/>
      <c r="BE343" s="263"/>
      <c r="BF343" s="263"/>
      <c r="BG343" s="263"/>
      <c r="BH343" s="263"/>
      <c r="BI343" s="263"/>
      <c r="BJ343" s="263"/>
      <c r="BK343" s="263"/>
      <c r="BL343" s="263"/>
      <c r="BM343" s="263"/>
      <c r="BN343" s="263"/>
      <c r="BO343" s="263"/>
      <c r="BP343" s="263"/>
      <c r="BQ343" s="263"/>
      <c r="BR343" s="263"/>
      <c r="BS343" s="263"/>
      <c r="BT343" s="263"/>
      <c r="BU343" s="263"/>
      <c r="BV343" s="263"/>
      <c r="BW343" s="263"/>
      <c r="BX343" s="263"/>
      <c r="BY343" s="263"/>
      <c r="BZ343" s="263"/>
      <c r="CA343" s="263"/>
      <c r="CB343" s="263"/>
      <c r="CC343" s="263"/>
      <c r="CD343" s="263"/>
      <c r="CE343" s="263"/>
      <c r="CF343" s="263"/>
      <c r="CG343" s="263"/>
      <c r="CH343" s="263"/>
      <c r="CI343" s="263"/>
      <c r="CJ343" s="263"/>
      <c r="CK343" s="263"/>
      <c r="CL343" s="263"/>
      <c r="CM343" s="263"/>
      <c r="CN343" s="263"/>
      <c r="CO343" s="263"/>
      <c r="CP343" s="263"/>
      <c r="CQ343" s="263"/>
      <c r="CR343" s="263"/>
      <c r="CS343" s="263"/>
      <c r="CT343" s="263"/>
      <c r="CU343" s="263"/>
      <c r="CV343" s="263"/>
      <c r="CW343" s="263"/>
      <c r="CX343" s="263"/>
      <c r="CY343" s="263"/>
      <c r="CZ343" s="263"/>
      <c r="DA343" s="263"/>
      <c r="DB343" s="263"/>
      <c r="DC343" s="263"/>
      <c r="DD343" s="263"/>
      <c r="DE343" s="263"/>
      <c r="DF343" s="263"/>
      <c r="DG343" s="263"/>
      <c r="DH343" s="263"/>
      <c r="DI343" s="263"/>
      <c r="DJ343" s="263"/>
      <c r="DK343" s="263"/>
      <c r="DL343" s="263"/>
      <c r="DM343" s="263"/>
      <c r="DN343" s="263"/>
      <c r="DO343" s="263"/>
      <c r="DP343" s="263"/>
      <c r="DQ343" s="263"/>
      <c r="DR343" s="263"/>
      <c r="DS343" s="263"/>
      <c r="DT343" s="263"/>
      <c r="DU343" s="263"/>
      <c r="DV343" s="263"/>
      <c r="DW343" s="263"/>
      <c r="DX343" s="263"/>
      <c r="DY343" s="263"/>
      <c r="DZ343" s="263"/>
      <c r="EA343" s="263"/>
      <c r="EB343" s="263"/>
      <c r="EC343" s="263"/>
      <c r="ED343" s="263"/>
      <c r="EE343" s="263"/>
      <c r="EF343" s="263"/>
      <c r="EG343" s="263"/>
      <c r="EH343" s="263"/>
      <c r="EI343" s="263"/>
      <c r="EJ343" s="263"/>
      <c r="EK343" s="263"/>
      <c r="EL343" s="263"/>
      <c r="EM343" s="263"/>
      <c r="EN343" s="263"/>
      <c r="EO343" s="263"/>
      <c r="EP343" s="263"/>
      <c r="EQ343" s="263"/>
      <c r="ER343" s="263"/>
      <c r="ES343" s="263"/>
      <c r="ET343" s="263"/>
      <c r="EU343" s="263"/>
      <c r="EV343" s="263"/>
      <c r="EW343" s="263"/>
      <c r="EX343" s="263"/>
      <c r="EY343" s="263"/>
      <c r="EZ343" s="263"/>
      <c r="FA343" s="263"/>
      <c r="FB343" s="263"/>
      <c r="FC343" s="263"/>
      <c r="FD343" s="263"/>
      <c r="FE343" s="263"/>
      <c r="FF343" s="263"/>
      <c r="FG343" s="263"/>
      <c r="FH343" s="263"/>
      <c r="FI343" s="263"/>
      <c r="FJ343" s="263"/>
      <c r="FK343" s="263"/>
      <c r="FL343" s="263"/>
      <c r="FM343" s="263"/>
      <c r="FN343" s="263"/>
      <c r="FO343" s="263"/>
      <c r="FP343" s="263"/>
      <c r="FQ343" s="263"/>
      <c r="FR343" s="263"/>
      <c r="FS343" s="263"/>
      <c r="FT343" s="263"/>
      <c r="FU343" s="263"/>
      <c r="FV343" s="263"/>
      <c r="FW343" s="263"/>
      <c r="FX343" s="263"/>
      <c r="FY343" s="263"/>
      <c r="FZ343" s="263"/>
      <c r="GA343" s="263"/>
      <c r="GB343" s="263"/>
      <c r="GC343" s="263"/>
      <c r="GD343" s="263"/>
      <c r="GE343" s="263"/>
      <c r="GF343" s="263"/>
      <c r="GG343" s="263"/>
      <c r="GH343" s="263"/>
      <c r="GI343" s="263"/>
      <c r="GJ343" s="263"/>
      <c r="GK343" s="263"/>
      <c r="GL343" s="263"/>
      <c r="GM343" s="263"/>
      <c r="GN343" s="263"/>
      <c r="GO343" s="263"/>
      <c r="GP343" s="263"/>
      <c r="GQ343" s="263"/>
      <c r="GR343" s="263"/>
      <c r="GS343" s="263"/>
      <c r="GT343" s="263"/>
      <c r="GU343" s="263"/>
      <c r="GV343" s="263"/>
      <c r="GW343" s="263"/>
      <c r="GX343" s="263"/>
      <c r="GY343" s="263"/>
      <c r="GZ343" s="263"/>
      <c r="HA343" s="263"/>
      <c r="HB343" s="263"/>
      <c r="HC343" s="263"/>
      <c r="HD343" s="263"/>
      <c r="HE343" s="263"/>
      <c r="HF343" s="263"/>
      <c r="HG343" s="263"/>
      <c r="HH343" s="263"/>
      <c r="HI343" s="263"/>
      <c r="HJ343" s="263"/>
      <c r="HK343" s="263"/>
      <c r="HL343" s="263"/>
      <c r="HM343" s="263"/>
      <c r="HN343" s="263"/>
      <c r="HO343" s="263"/>
      <c r="HP343" s="263"/>
      <c r="HQ343" s="263"/>
      <c r="HR343" s="263"/>
      <c r="HS343" s="263"/>
      <c r="HT343" s="263"/>
      <c r="HU343" s="263"/>
      <c r="HV343" s="263"/>
      <c r="HW343" s="263"/>
      <c r="HX343" s="263"/>
      <c r="HY343" s="263"/>
      <c r="HZ343" s="263"/>
      <c r="IA343" s="263"/>
      <c r="IB343" s="263"/>
      <c r="IC343" s="263"/>
      <c r="ID343" s="263"/>
      <c r="IE343" s="263"/>
      <c r="IF343" s="263"/>
      <c r="IG343" s="263"/>
      <c r="IH343" s="263"/>
      <c r="II343" s="263"/>
      <c r="IJ343" s="263"/>
      <c r="IK343" s="263"/>
      <c r="IL343" s="263"/>
      <c r="IM343" s="263"/>
      <c r="IN343" s="263"/>
      <c r="IO343" s="263"/>
      <c r="IP343" s="263"/>
      <c r="IQ343" s="263"/>
      <c r="IR343" s="263"/>
      <c r="IS343" s="263"/>
      <c r="IT343" s="263"/>
      <c r="IU343" s="263"/>
      <c r="IV343" s="263"/>
      <c r="IW343" s="263"/>
      <c r="IX343" s="263"/>
      <c r="IY343" s="263"/>
      <c r="IZ343" s="263"/>
      <c r="JA343" s="263"/>
      <c r="JB343" s="263"/>
      <c r="JC343" s="263"/>
      <c r="JD343" s="263"/>
      <c r="JE343" s="263"/>
      <c r="JF343" s="263"/>
      <c r="JG343" s="263"/>
      <c r="JH343" s="263"/>
      <c r="JI343" s="263"/>
      <c r="JJ343" s="263"/>
      <c r="JK343" s="263"/>
      <c r="JL343" s="263"/>
      <c r="JM343" s="263"/>
      <c r="JN343" s="263"/>
      <c r="JO343" s="263"/>
      <c r="JP343" s="263"/>
      <c r="JQ343" s="263"/>
      <c r="JR343" s="263"/>
      <c r="JS343" s="263"/>
      <c r="JT343" s="263"/>
      <c r="JU343" s="263"/>
      <c r="JV343" s="263"/>
      <c r="JW343" s="263"/>
      <c r="JX343" s="263"/>
      <c r="JY343" s="263"/>
      <c r="JZ343" s="263"/>
      <c r="KA343" s="263"/>
      <c r="KB343" s="263"/>
      <c r="KC343" s="263"/>
      <c r="KD343" s="263"/>
      <c r="KE343" s="263"/>
      <c r="KF343" s="263"/>
      <c r="KG343" s="263"/>
      <c r="KH343" s="263"/>
      <c r="KI343" s="263"/>
      <c r="KJ343" s="263"/>
      <c r="KK343" s="263"/>
      <c r="KL343" s="263"/>
      <c r="KM343" s="263"/>
      <c r="KN343" s="263"/>
      <c r="KO343" s="263"/>
      <c r="KP343" s="263"/>
      <c r="KQ343" s="263"/>
      <c r="KR343" s="263"/>
      <c r="KS343" s="263"/>
      <c r="KT343" s="263"/>
      <c r="KU343" s="263"/>
      <c r="KV343" s="263"/>
      <c r="KW343" s="263"/>
      <c r="KX343" s="263"/>
      <c r="KY343" s="263"/>
      <c r="KZ343" s="263"/>
      <c r="LA343" s="263"/>
      <c r="LB343" s="263"/>
      <c r="LC343" s="263"/>
      <c r="LD343" s="263"/>
      <c r="LE343" s="263"/>
      <c r="LF343" s="263"/>
      <c r="LG343" s="263"/>
      <c r="LH343" s="263"/>
      <c r="LI343" s="263"/>
      <c r="LJ343" s="263"/>
      <c r="LK343" s="263"/>
      <c r="LL343" s="263"/>
      <c r="LM343" s="263"/>
      <c r="LN343" s="263"/>
      <c r="LO343" s="263"/>
      <c r="LP343" s="263"/>
      <c r="LQ343" s="263"/>
      <c r="LR343" s="263"/>
      <c r="LS343" s="263"/>
      <c r="LT343" s="263"/>
      <c r="LU343" s="263"/>
      <c r="LV343" s="263"/>
      <c r="LW343" s="263"/>
      <c r="LX343" s="263"/>
      <c r="LY343" s="263"/>
      <c r="LZ343" s="263"/>
      <c r="MA343" s="263"/>
      <c r="MB343" s="263"/>
      <c r="MC343" s="263"/>
      <c r="MD343" s="263"/>
      <c r="ME343" s="263"/>
      <c r="MF343" s="263"/>
      <c r="MG343" s="263"/>
      <c r="MH343" s="263"/>
      <c r="MI343" s="263"/>
      <c r="MJ343" s="263"/>
      <c r="MK343" s="263"/>
      <c r="ML343" s="263"/>
      <c r="MM343" s="263"/>
      <c r="MN343" s="263"/>
      <c r="MO343" s="263"/>
      <c r="MP343" s="263"/>
      <c r="MQ343" s="263"/>
      <c r="MR343" s="263"/>
      <c r="MS343" s="263"/>
      <c r="MT343" s="263"/>
      <c r="MU343" s="263"/>
      <c r="MV343" s="263"/>
      <c r="MW343" s="263"/>
      <c r="MX343" s="263"/>
      <c r="MY343" s="263"/>
      <c r="MZ343" s="263"/>
      <c r="NA343" s="263"/>
      <c r="NB343" s="263"/>
      <c r="NC343" s="263"/>
      <c r="ND343" s="263"/>
      <c r="NE343" s="263"/>
      <c r="NF343" s="263"/>
      <c r="NG343" s="263"/>
      <c r="NH343" s="263"/>
      <c r="NI343" s="263"/>
      <c r="NJ343" s="263"/>
      <c r="NK343" s="263"/>
      <c r="NL343" s="263"/>
      <c r="NM343" s="263"/>
      <c r="NN343" s="263"/>
      <c r="NO343" s="263"/>
      <c r="NP343" s="263"/>
      <c r="NQ343" s="263"/>
      <c r="NR343" s="263"/>
      <c r="NS343" s="263"/>
      <c r="NT343" s="263"/>
      <c r="NU343" s="263"/>
      <c r="NV343" s="263"/>
      <c r="NW343" s="263"/>
      <c r="NX343" s="263"/>
      <c r="NY343" s="263"/>
      <c r="NZ343" s="263"/>
      <c r="OA343" s="263"/>
      <c r="OB343" s="263"/>
      <c r="OC343" s="263"/>
      <c r="OD343" s="263"/>
      <c r="OE343" s="263"/>
      <c r="OF343" s="263"/>
      <c r="OG343" s="263"/>
      <c r="OH343" s="263"/>
      <c r="OI343" s="263"/>
      <c r="OJ343" s="263"/>
      <c r="OK343" s="263"/>
      <c r="OL343" s="263"/>
      <c r="OM343" s="263"/>
      <c r="ON343" s="263"/>
      <c r="OO343" s="263"/>
      <c r="OP343" s="263"/>
      <c r="OQ343" s="263"/>
      <c r="OR343" s="263"/>
      <c r="OS343" s="263"/>
      <c r="OT343" s="263"/>
      <c r="OU343" s="263"/>
      <c r="OV343" s="263"/>
      <c r="OW343" s="263"/>
      <c r="OX343" s="263"/>
      <c r="OY343" s="263"/>
      <c r="OZ343" s="263"/>
      <c r="PA343" s="263"/>
      <c r="PB343" s="263"/>
      <c r="PC343" s="263"/>
      <c r="PD343" s="263"/>
      <c r="PE343" s="263"/>
      <c r="PF343" s="263"/>
      <c r="PG343" s="263"/>
      <c r="PH343" s="263"/>
      <c r="PI343" s="263"/>
      <c r="PJ343" s="263"/>
      <c r="PK343" s="263"/>
      <c r="PL343" s="263"/>
      <c r="PM343" s="263"/>
      <c r="PN343" s="263"/>
      <c r="PO343" s="263"/>
      <c r="PP343" s="263"/>
      <c r="PQ343" s="263"/>
      <c r="PR343" s="263"/>
      <c r="PS343" s="263"/>
      <c r="PT343" s="263"/>
      <c r="PU343" s="263"/>
      <c r="PV343" s="263"/>
      <c r="PW343" s="263"/>
      <c r="PX343" s="263"/>
      <c r="PY343" s="263"/>
      <c r="PZ343" s="263"/>
      <c r="QA343" s="263"/>
      <c r="QB343" s="263"/>
      <c r="QC343" s="263"/>
      <c r="QD343" s="263"/>
      <c r="QE343" s="263"/>
      <c r="QF343" s="263"/>
      <c r="QG343" s="263"/>
      <c r="QH343" s="263"/>
      <c r="QI343" s="263"/>
      <c r="QJ343" s="263"/>
      <c r="QK343" s="263"/>
      <c r="QL343" s="263"/>
      <c r="QM343" s="263"/>
      <c r="QN343" s="263"/>
      <c r="QO343" s="263"/>
      <c r="QP343" s="263"/>
      <c r="QQ343" s="263"/>
      <c r="QR343" s="263"/>
      <c r="QS343" s="263"/>
      <c r="QT343" s="263"/>
      <c r="QU343" s="263"/>
      <c r="QV343" s="263"/>
      <c r="QW343" s="263"/>
      <c r="QX343" s="263"/>
      <c r="QY343" s="263"/>
      <c r="QZ343" s="263"/>
      <c r="RA343" s="263"/>
      <c r="RB343" s="263"/>
      <c r="RC343" s="263"/>
      <c r="RD343" s="263"/>
      <c r="RE343" s="263"/>
      <c r="RF343" s="263"/>
      <c r="RG343" s="263"/>
      <c r="RH343" s="263"/>
      <c r="RI343" s="263"/>
      <c r="RJ343" s="263"/>
      <c r="RK343" s="263"/>
      <c r="RL343" s="263"/>
      <c r="RM343" s="263"/>
      <c r="RN343" s="263"/>
      <c r="RO343" s="263"/>
      <c r="RP343" s="263"/>
      <c r="RQ343" s="263"/>
      <c r="RR343" s="263"/>
      <c r="RS343" s="263"/>
      <c r="RT343" s="263"/>
      <c r="RU343" s="263"/>
      <c r="RV343" s="263"/>
      <c r="RW343" s="263"/>
      <c r="RX343" s="263"/>
      <c r="RY343" s="263"/>
      <c r="RZ343" s="263"/>
      <c r="SA343" s="263"/>
      <c r="SB343" s="263"/>
      <c r="SC343" s="263"/>
      <c r="SD343" s="263"/>
      <c r="SE343" s="263"/>
      <c r="SF343" s="263"/>
      <c r="SG343" s="263"/>
      <c r="SH343" s="263"/>
      <c r="SI343" s="263"/>
      <c r="SJ343" s="263"/>
      <c r="SK343" s="263"/>
      <c r="SL343" s="263"/>
      <c r="SM343" s="263"/>
      <c r="SN343" s="263"/>
      <c r="SO343" s="263"/>
      <c r="SP343" s="263"/>
      <c r="SQ343" s="263"/>
      <c r="SR343" s="263"/>
      <c r="SS343" s="263"/>
      <c r="ST343" s="263"/>
      <c r="SU343" s="263"/>
      <c r="SV343" s="263"/>
      <c r="SW343" s="263"/>
      <c r="SX343" s="263"/>
      <c r="SY343" s="263"/>
      <c r="SZ343" s="263"/>
      <c r="TA343" s="263"/>
      <c r="TB343" s="263"/>
      <c r="TC343" s="263"/>
      <c r="TD343" s="263"/>
      <c r="TE343" s="263"/>
      <c r="TF343" s="263"/>
      <c r="TG343" s="263"/>
      <c r="TH343" s="263"/>
      <c r="TI343" s="263"/>
      <c r="TJ343" s="263"/>
      <c r="TK343" s="263"/>
      <c r="TL343" s="263"/>
      <c r="TM343" s="263"/>
      <c r="TN343" s="263"/>
      <c r="TO343" s="263"/>
      <c r="TP343" s="263"/>
      <c r="TQ343" s="263"/>
      <c r="TR343" s="263"/>
      <c r="TS343" s="263"/>
      <c r="TT343" s="263"/>
      <c r="TU343" s="263"/>
      <c r="TV343" s="263"/>
      <c r="TW343" s="263"/>
      <c r="TX343" s="263"/>
      <c r="TY343" s="263"/>
      <c r="TZ343" s="263"/>
      <c r="UA343" s="263"/>
      <c r="UB343" s="263"/>
      <c r="UC343" s="263"/>
      <c r="UD343" s="263"/>
      <c r="UE343" s="263"/>
      <c r="UF343" s="263"/>
      <c r="UG343" s="263"/>
      <c r="UH343" s="263"/>
      <c r="UI343" s="263"/>
      <c r="UJ343" s="263"/>
      <c r="UK343" s="263"/>
      <c r="UL343" s="263"/>
      <c r="UM343" s="263"/>
      <c r="UN343" s="263"/>
      <c r="UO343" s="263"/>
      <c r="UP343" s="263"/>
      <c r="UQ343" s="263"/>
      <c r="UR343" s="263"/>
      <c r="US343" s="263"/>
      <c r="UT343" s="263"/>
      <c r="UU343" s="263"/>
      <c r="UV343" s="263"/>
      <c r="UW343" s="263"/>
      <c r="UX343" s="263"/>
      <c r="UY343" s="263"/>
      <c r="UZ343" s="263"/>
      <c r="VA343" s="263"/>
      <c r="VB343" s="263"/>
      <c r="VC343" s="263"/>
      <c r="VD343" s="263"/>
      <c r="VE343" s="263"/>
      <c r="VF343" s="263"/>
      <c r="VG343" s="263"/>
      <c r="VH343" s="263"/>
      <c r="VI343" s="263"/>
      <c r="VJ343" s="263"/>
      <c r="VK343" s="263"/>
      <c r="VL343" s="263"/>
      <c r="VM343" s="263"/>
      <c r="VN343" s="263"/>
      <c r="VO343" s="263"/>
      <c r="VP343" s="263"/>
      <c r="VQ343" s="263"/>
      <c r="VR343" s="263"/>
      <c r="VS343" s="263"/>
      <c r="VT343" s="263"/>
      <c r="VU343" s="263"/>
      <c r="VV343" s="263"/>
      <c r="VW343" s="263"/>
      <c r="VX343" s="263"/>
      <c r="VY343" s="263"/>
      <c r="VZ343" s="263"/>
      <c r="WA343" s="263"/>
      <c r="WB343" s="263"/>
      <c r="WC343" s="263"/>
      <c r="WD343" s="263"/>
      <c r="WE343" s="263"/>
      <c r="WF343" s="263"/>
      <c r="WG343" s="263"/>
      <c r="WH343" s="263"/>
      <c r="WI343" s="263"/>
      <c r="WJ343" s="263"/>
      <c r="WK343" s="263"/>
      <c r="WL343" s="263"/>
      <c r="WM343" s="263"/>
      <c r="WN343" s="263"/>
      <c r="WO343" s="263"/>
      <c r="WP343" s="263"/>
      <c r="WQ343" s="263"/>
      <c r="WR343" s="263"/>
      <c r="WS343" s="263"/>
      <c r="WT343" s="263"/>
      <c r="WU343" s="263"/>
      <c r="WV343" s="263"/>
      <c r="WW343" s="263"/>
      <c r="WX343" s="263"/>
      <c r="WY343" s="263"/>
      <c r="WZ343" s="263"/>
      <c r="XA343" s="263"/>
      <c r="XB343" s="263"/>
      <c r="XC343" s="263"/>
      <c r="XD343" s="263"/>
      <c r="XE343" s="263"/>
      <c r="XF343" s="263"/>
      <c r="XG343" s="263"/>
      <c r="XH343" s="263"/>
      <c r="XI343" s="263"/>
      <c r="XJ343" s="263"/>
      <c r="XK343" s="263"/>
      <c r="XL343" s="263"/>
      <c r="XM343" s="263"/>
      <c r="XN343" s="263"/>
      <c r="XO343" s="263"/>
      <c r="XP343" s="263"/>
      <c r="XQ343" s="263"/>
      <c r="XR343" s="263"/>
      <c r="XS343" s="263"/>
      <c r="XT343" s="263"/>
      <c r="XU343" s="263"/>
      <c r="XV343" s="263"/>
      <c r="XW343" s="263"/>
      <c r="XX343" s="263"/>
      <c r="XY343" s="263"/>
      <c r="XZ343" s="263"/>
      <c r="YA343" s="263"/>
      <c r="YB343" s="263"/>
      <c r="YC343" s="263"/>
      <c r="YD343" s="263"/>
      <c r="YE343" s="263"/>
      <c r="YF343" s="263"/>
      <c r="YG343" s="263"/>
      <c r="YH343" s="263"/>
      <c r="YI343" s="263"/>
      <c r="YJ343" s="263"/>
      <c r="YK343" s="263"/>
      <c r="YL343" s="263"/>
      <c r="YM343" s="263"/>
      <c r="YN343" s="263"/>
      <c r="YO343" s="263"/>
      <c r="YP343" s="263"/>
      <c r="YQ343" s="263"/>
      <c r="YR343" s="263"/>
      <c r="YS343" s="263"/>
      <c r="YT343" s="263"/>
      <c r="YU343" s="263"/>
      <c r="YV343" s="263"/>
      <c r="YW343" s="263"/>
      <c r="YX343" s="263"/>
      <c r="YY343" s="263"/>
      <c r="YZ343" s="263"/>
      <c r="ZA343" s="263"/>
      <c r="ZB343" s="263"/>
      <c r="ZC343" s="263"/>
      <c r="ZD343" s="263"/>
      <c r="ZE343" s="263"/>
      <c r="ZF343" s="263"/>
      <c r="ZG343" s="263"/>
      <c r="ZH343" s="263"/>
      <c r="ZI343" s="263"/>
      <c r="ZJ343" s="263"/>
      <c r="ZK343" s="263"/>
      <c r="ZL343" s="263"/>
      <c r="ZM343" s="263"/>
      <c r="ZN343" s="263"/>
      <c r="ZO343" s="263"/>
      <c r="ZP343" s="263"/>
      <c r="ZQ343" s="263"/>
      <c r="ZR343" s="263"/>
      <c r="ZS343" s="263"/>
      <c r="ZT343" s="263"/>
      <c r="ZU343" s="263"/>
      <c r="ZV343" s="263"/>
      <c r="ZW343" s="263"/>
      <c r="ZX343" s="263"/>
      <c r="ZY343" s="263"/>
      <c r="ZZ343" s="263"/>
      <c r="AAA343" s="263"/>
      <c r="AAB343" s="263"/>
      <c r="AAC343" s="263"/>
      <c r="AAD343" s="263"/>
      <c r="AAE343" s="263"/>
      <c r="AAF343" s="263"/>
      <c r="AAG343" s="263"/>
      <c r="AAH343" s="263"/>
      <c r="AAI343" s="263"/>
      <c r="AAJ343" s="263"/>
      <c r="AAK343" s="263"/>
      <c r="AAL343" s="263"/>
      <c r="AAM343" s="263"/>
      <c r="AAN343" s="263"/>
      <c r="AAO343" s="263"/>
      <c r="AAP343" s="263"/>
      <c r="AAQ343" s="263"/>
      <c r="AAR343" s="263"/>
      <c r="AAS343" s="263"/>
      <c r="AAT343" s="263"/>
      <c r="AAU343" s="263"/>
      <c r="AAV343" s="263"/>
      <c r="AAW343" s="263"/>
      <c r="AAX343" s="263"/>
      <c r="AAY343" s="263"/>
      <c r="AAZ343" s="263"/>
      <c r="ABA343" s="263"/>
      <c r="ABB343" s="263"/>
      <c r="ABC343" s="263"/>
      <c r="ABD343" s="263"/>
      <c r="ABE343" s="263"/>
      <c r="ABF343" s="263"/>
      <c r="ABG343" s="263"/>
      <c r="ABH343" s="263"/>
      <c r="ABI343" s="263"/>
      <c r="ABJ343" s="263"/>
      <c r="ABK343" s="263"/>
      <c r="ABL343" s="263"/>
      <c r="ABM343" s="263"/>
      <c r="ABN343" s="263"/>
      <c r="ABO343" s="263"/>
      <c r="ABP343" s="263"/>
      <c r="ABQ343" s="263"/>
      <c r="ABR343" s="263"/>
      <c r="ABS343" s="263"/>
      <c r="ABT343" s="263"/>
      <c r="ABU343" s="263"/>
      <c r="ABV343" s="263"/>
      <c r="ABW343" s="263"/>
      <c r="ABX343" s="263"/>
      <c r="ABY343" s="263"/>
      <c r="ABZ343" s="263"/>
      <c r="ACA343" s="263"/>
      <c r="ACB343" s="263"/>
      <c r="ACC343" s="263"/>
      <c r="ACD343" s="263"/>
      <c r="ACE343" s="263"/>
      <c r="ACF343" s="263"/>
      <c r="ACG343" s="263"/>
      <c r="ACH343" s="263"/>
      <c r="ACI343" s="263"/>
      <c r="ACJ343" s="263"/>
      <c r="ACK343" s="263"/>
      <c r="ACL343" s="263"/>
      <c r="ACM343" s="263"/>
      <c r="ACN343" s="263"/>
      <c r="ACO343" s="263"/>
      <c r="ACP343" s="263"/>
      <c r="ACQ343" s="263"/>
      <c r="ACR343" s="263"/>
      <c r="ACS343" s="263"/>
      <c r="ACT343" s="263"/>
      <c r="ACU343" s="263"/>
      <c r="ACV343" s="263"/>
      <c r="ACW343" s="263"/>
      <c r="ACX343" s="263"/>
      <c r="ACY343" s="263"/>
      <c r="ACZ343" s="263"/>
      <c r="ADA343" s="263"/>
      <c r="ADB343" s="263"/>
      <c r="ADC343" s="263"/>
      <c r="ADD343" s="263"/>
      <c r="ADE343" s="263"/>
      <c r="ADF343" s="263"/>
      <c r="ADG343" s="263"/>
      <c r="ADH343" s="263"/>
      <c r="ADI343" s="263"/>
      <c r="ADJ343" s="263"/>
      <c r="ADK343" s="263"/>
      <c r="ADL343" s="263"/>
      <c r="ADM343" s="263"/>
      <c r="ADN343" s="263"/>
      <c r="ADO343" s="263"/>
      <c r="ADP343" s="263"/>
      <c r="ADQ343" s="263"/>
      <c r="ADR343" s="263"/>
      <c r="ADS343" s="263"/>
      <c r="ADT343" s="263"/>
      <c r="ADU343" s="263"/>
      <c r="ADV343" s="263"/>
      <c r="ADW343" s="263"/>
      <c r="ADX343" s="263"/>
      <c r="ADY343" s="263"/>
      <c r="ADZ343" s="263"/>
      <c r="AEA343" s="263"/>
      <c r="AEB343" s="263"/>
      <c r="AEC343" s="263"/>
      <c r="AED343" s="263"/>
      <c r="AEE343" s="263"/>
      <c r="AEF343" s="263"/>
      <c r="AEG343" s="263"/>
      <c r="AEH343" s="263"/>
      <c r="AEI343" s="263"/>
      <c r="AEJ343" s="263"/>
      <c r="AEK343" s="263"/>
      <c r="AEL343" s="263"/>
      <c r="AEM343" s="263"/>
      <c r="AEN343" s="263"/>
      <c r="AEO343" s="263"/>
      <c r="AEP343" s="263"/>
      <c r="AEQ343" s="263"/>
      <c r="AER343" s="263"/>
      <c r="AES343" s="263"/>
      <c r="AET343" s="263"/>
      <c r="AEU343" s="263"/>
      <c r="AEV343" s="263"/>
      <c r="AEW343" s="263"/>
      <c r="AEX343" s="263"/>
      <c r="AEY343" s="263"/>
      <c r="AEZ343" s="263"/>
      <c r="AFA343" s="263"/>
      <c r="AFB343" s="263"/>
      <c r="AFC343" s="263"/>
      <c r="AFD343" s="263"/>
      <c r="AFE343" s="263"/>
      <c r="AFF343" s="263"/>
      <c r="AFG343" s="263"/>
      <c r="AFH343" s="263"/>
      <c r="AFI343" s="263"/>
      <c r="AFJ343" s="263"/>
      <c r="AFK343" s="263"/>
      <c r="AFL343" s="263"/>
      <c r="AFM343" s="263"/>
      <c r="AFN343" s="263"/>
      <c r="AFO343" s="263"/>
      <c r="AFP343" s="263"/>
      <c r="AFQ343" s="263"/>
      <c r="AFR343" s="263"/>
      <c r="AFS343" s="263"/>
      <c r="AFT343" s="263"/>
      <c r="AFU343" s="263"/>
      <c r="AFV343" s="263"/>
      <c r="AFW343" s="263"/>
      <c r="AFX343" s="263"/>
      <c r="AFY343" s="263"/>
      <c r="AFZ343" s="263"/>
      <c r="AGA343" s="263"/>
      <c r="AGB343" s="263"/>
      <c r="AGC343" s="263"/>
      <c r="AGD343" s="263"/>
      <c r="AGE343" s="263"/>
      <c r="AGF343" s="263"/>
      <c r="AGG343" s="263"/>
      <c r="AGH343" s="263"/>
      <c r="AGI343" s="263"/>
      <c r="AGJ343" s="263"/>
      <c r="AGK343" s="263"/>
      <c r="AGL343" s="263"/>
      <c r="AGM343" s="263"/>
      <c r="AGN343" s="263"/>
      <c r="AGO343" s="263"/>
      <c r="AGP343" s="263"/>
      <c r="AGQ343" s="263"/>
      <c r="AGR343" s="263"/>
      <c r="AGS343" s="263"/>
      <c r="AGT343" s="263"/>
      <c r="AGU343" s="263"/>
      <c r="AGV343" s="263"/>
      <c r="AGW343" s="263"/>
      <c r="AGX343" s="263"/>
      <c r="AGY343" s="263"/>
      <c r="AGZ343" s="263"/>
      <c r="AHA343" s="263"/>
      <c r="AHB343" s="263"/>
      <c r="AHC343" s="263"/>
      <c r="AHD343" s="263"/>
      <c r="AHE343" s="263"/>
      <c r="AHF343" s="263"/>
      <c r="AHG343" s="263"/>
      <c r="AHH343" s="263"/>
      <c r="AHI343" s="263"/>
      <c r="AHJ343" s="263"/>
      <c r="AHK343" s="263"/>
      <c r="AHL343" s="263"/>
      <c r="AHM343" s="263"/>
      <c r="AHN343" s="263"/>
      <c r="AHO343" s="263"/>
      <c r="AHP343" s="263"/>
      <c r="AHQ343" s="263"/>
      <c r="AHR343" s="263"/>
      <c r="AHS343" s="263"/>
      <c r="AHT343" s="263"/>
      <c r="AHU343" s="263"/>
      <c r="AHV343" s="263"/>
      <c r="AHW343" s="263"/>
      <c r="AHX343" s="263"/>
      <c r="AHY343" s="263"/>
      <c r="AHZ343" s="263"/>
      <c r="AIA343" s="263"/>
      <c r="AIB343" s="263"/>
      <c r="AIC343" s="263"/>
      <c r="AID343" s="263"/>
      <c r="AIE343" s="263"/>
      <c r="AIF343" s="263"/>
      <c r="AIG343" s="263"/>
      <c r="AIH343" s="263"/>
      <c r="AII343" s="263"/>
      <c r="AIJ343" s="263"/>
      <c r="AIK343" s="263"/>
      <c r="AIL343" s="263"/>
      <c r="AIM343" s="263"/>
      <c r="AIN343" s="263"/>
      <c r="AIO343" s="263"/>
      <c r="AIP343" s="263"/>
      <c r="AIQ343" s="263"/>
      <c r="AIR343" s="263"/>
      <c r="AIS343" s="263"/>
      <c r="AIT343" s="263"/>
      <c r="AIU343" s="263"/>
      <c r="AIV343" s="263"/>
      <c r="AIW343" s="263"/>
      <c r="AIX343" s="263"/>
      <c r="AIY343" s="263"/>
      <c r="AIZ343" s="263"/>
      <c r="AJA343" s="263"/>
      <c r="AJB343" s="263"/>
      <c r="AJC343" s="263"/>
      <c r="AJD343" s="263"/>
      <c r="AJE343" s="263"/>
      <c r="AJF343" s="263"/>
      <c r="AJG343" s="263"/>
      <c r="AJH343" s="263"/>
      <c r="AJI343" s="263"/>
      <c r="AJJ343" s="263"/>
      <c r="AJK343" s="263"/>
      <c r="AJL343" s="263"/>
      <c r="AJM343" s="263"/>
      <c r="AJN343" s="263"/>
      <c r="AJO343" s="263"/>
      <c r="AJP343" s="263"/>
      <c r="AJQ343" s="263"/>
      <c r="AJR343" s="263"/>
      <c r="AJS343" s="263"/>
      <c r="AJT343" s="263"/>
      <c r="AJU343" s="263"/>
      <c r="AJV343" s="263"/>
      <c r="AJW343" s="263"/>
      <c r="AJX343" s="263"/>
      <c r="AJY343" s="263"/>
      <c r="AJZ343" s="263"/>
      <c r="AKA343" s="263"/>
      <c r="AKB343" s="263"/>
      <c r="AKC343" s="263"/>
      <c r="AKD343" s="263"/>
      <c r="AKE343" s="263"/>
      <c r="AKF343" s="263"/>
      <c r="AKG343" s="263"/>
      <c r="AKH343" s="263"/>
      <c r="AKI343" s="263"/>
      <c r="AKJ343" s="263"/>
      <c r="AKK343" s="263"/>
      <c r="AKL343" s="263"/>
      <c r="AKM343" s="263"/>
      <c r="AKN343" s="263"/>
      <c r="AKO343" s="263"/>
      <c r="AKP343" s="263"/>
      <c r="AKQ343" s="263"/>
      <c r="AKR343" s="263"/>
      <c r="AKS343" s="263"/>
      <c r="AKT343" s="263"/>
      <c r="AKU343" s="263"/>
      <c r="AKV343" s="263"/>
      <c r="AKW343" s="263"/>
      <c r="AKX343" s="263"/>
      <c r="AKY343" s="263"/>
      <c r="AKZ343" s="263"/>
      <c r="ALA343" s="263"/>
      <c r="ALB343" s="263"/>
      <c r="ALC343" s="263"/>
      <c r="ALD343" s="263"/>
      <c r="ALE343" s="263"/>
      <c r="ALF343" s="263"/>
      <c r="ALG343" s="263"/>
      <c r="ALH343" s="263"/>
      <c r="ALI343" s="263"/>
      <c r="ALJ343" s="263"/>
      <c r="ALK343" s="263"/>
      <c r="ALL343" s="263"/>
      <c r="ALM343" s="263"/>
      <c r="ALN343" s="263"/>
      <c r="ALO343" s="263"/>
      <c r="ALP343" s="263"/>
      <c r="ALQ343" s="263"/>
      <c r="ALR343" s="263"/>
      <c r="ALS343" s="263"/>
      <c r="ALT343" s="263"/>
      <c r="ALU343" s="263"/>
      <c r="ALV343" s="263"/>
      <c r="ALW343" s="263"/>
      <c r="ALX343" s="263"/>
      <c r="ALY343" s="263"/>
      <c r="ALZ343" s="263"/>
      <c r="AMA343" s="263"/>
      <c r="AMB343" s="263"/>
      <c r="AMC343" s="263"/>
      <c r="AMD343" s="263"/>
      <c r="AME343" s="263"/>
      <c r="AMF343" s="263"/>
      <c r="AMG343" s="263"/>
      <c r="AMH343" s="263"/>
      <c r="AMI343" s="263"/>
      <c r="AMJ343" s="263"/>
      <c r="AMK343" s="263"/>
      <c r="AML343" s="263"/>
      <c r="AMM343" s="263"/>
      <c r="AMN343" s="263"/>
      <c r="AMO343" s="263"/>
      <c r="AMP343" s="263"/>
      <c r="AMQ343" s="263"/>
      <c r="AMR343" s="263"/>
      <c r="AMS343" s="263"/>
      <c r="AMT343" s="263"/>
      <c r="AMU343" s="263"/>
      <c r="AMV343" s="263"/>
      <c r="AMW343" s="263"/>
      <c r="AMX343" s="263"/>
      <c r="AMY343" s="263"/>
      <c r="AMZ343" s="263"/>
      <c r="ANA343" s="263"/>
      <c r="ANB343" s="263"/>
      <c r="ANC343" s="263"/>
      <c r="AND343" s="263"/>
      <c r="ANE343" s="263"/>
      <c r="ANF343" s="263"/>
      <c r="ANG343" s="263"/>
      <c r="ANH343" s="263"/>
      <c r="ANI343" s="263"/>
      <c r="ANJ343" s="263"/>
      <c r="ANK343" s="263"/>
      <c r="ANL343" s="263"/>
      <c r="ANM343" s="263"/>
      <c r="ANN343" s="263"/>
      <c r="ANO343" s="263"/>
      <c r="ANP343" s="263"/>
      <c r="ANQ343" s="263"/>
      <c r="ANR343" s="263"/>
      <c r="ANS343" s="263"/>
      <c r="ANT343" s="263"/>
      <c r="ANU343" s="263"/>
      <c r="ANV343" s="263"/>
      <c r="ANW343" s="263"/>
      <c r="ANX343" s="263"/>
      <c r="ANY343" s="263"/>
      <c r="ANZ343" s="263"/>
      <c r="AOA343" s="263"/>
      <c r="AOB343" s="263"/>
      <c r="AOC343" s="263"/>
      <c r="AOD343" s="263"/>
      <c r="AOE343" s="263"/>
      <c r="AOF343" s="263"/>
      <c r="AOG343" s="263"/>
      <c r="AOH343" s="263"/>
      <c r="AOI343" s="263"/>
      <c r="AOJ343" s="263"/>
      <c r="AOK343" s="263"/>
      <c r="AOL343" s="263"/>
      <c r="AOM343" s="263"/>
      <c r="AON343" s="263"/>
      <c r="AOO343" s="263"/>
      <c r="AOP343" s="263"/>
      <c r="AOQ343" s="263"/>
      <c r="AOR343" s="263"/>
      <c r="AOS343" s="263"/>
      <c r="AOT343" s="263"/>
      <c r="AOU343" s="263"/>
      <c r="AOV343" s="263"/>
      <c r="AOW343" s="263"/>
      <c r="AOX343" s="263"/>
      <c r="AOY343" s="263"/>
      <c r="AOZ343" s="263"/>
      <c r="APA343" s="263"/>
      <c r="APB343" s="263"/>
      <c r="APC343" s="263"/>
      <c r="APD343" s="263"/>
      <c r="APE343" s="263"/>
      <c r="APF343" s="263"/>
      <c r="APG343" s="263"/>
      <c r="APH343" s="263"/>
      <c r="API343" s="263"/>
      <c r="APJ343" s="263"/>
      <c r="APK343" s="263"/>
      <c r="APL343" s="263"/>
      <c r="APM343" s="263"/>
      <c r="APN343" s="263"/>
      <c r="APO343" s="263"/>
      <c r="APP343" s="263"/>
      <c r="APQ343" s="263"/>
      <c r="APR343" s="263"/>
      <c r="APS343" s="263"/>
      <c r="APT343" s="263"/>
      <c r="APU343" s="263"/>
      <c r="APV343" s="263"/>
      <c r="APW343" s="263"/>
      <c r="APX343" s="263"/>
      <c r="APY343" s="263"/>
      <c r="APZ343" s="263"/>
      <c r="AQA343" s="263"/>
      <c r="AQB343" s="263"/>
      <c r="AQC343" s="263"/>
      <c r="AQD343" s="263"/>
      <c r="AQE343" s="263"/>
      <c r="AQF343" s="263"/>
      <c r="AQG343" s="263"/>
      <c r="AQH343" s="263"/>
      <c r="AQI343" s="263"/>
      <c r="AQJ343" s="263"/>
      <c r="AQK343" s="263"/>
      <c r="AQL343" s="263"/>
      <c r="AQM343" s="263"/>
      <c r="AQN343" s="263"/>
      <c r="AQO343" s="263"/>
      <c r="AQP343" s="263"/>
      <c r="AQQ343" s="263"/>
      <c r="AQR343" s="263"/>
      <c r="AQS343" s="263"/>
      <c r="AQT343" s="263"/>
      <c r="AQU343" s="263"/>
      <c r="AQV343" s="263"/>
      <c r="AQW343" s="263"/>
      <c r="AQX343" s="263"/>
      <c r="AQY343" s="263"/>
      <c r="AQZ343" s="263"/>
      <c r="ARA343" s="263"/>
      <c r="ARB343" s="263"/>
      <c r="ARC343" s="263"/>
      <c r="ARD343" s="263"/>
      <c r="ARE343" s="263"/>
      <c r="ARF343" s="263"/>
      <c r="ARG343" s="263"/>
      <c r="ARH343" s="263"/>
      <c r="ARI343" s="263"/>
      <c r="ARJ343" s="263"/>
      <c r="ARK343" s="263"/>
      <c r="ARL343" s="263"/>
      <c r="ARM343" s="263"/>
      <c r="ARN343" s="263"/>
      <c r="ARO343" s="263"/>
      <c r="ARP343" s="263"/>
      <c r="ARQ343" s="263"/>
      <c r="ARR343" s="263"/>
      <c r="ARS343" s="263"/>
      <c r="ART343" s="263"/>
      <c r="ARU343" s="263"/>
      <c r="ARV343" s="263"/>
      <c r="ARW343" s="263"/>
      <c r="ARX343" s="263"/>
      <c r="ARY343" s="263"/>
      <c r="ARZ343" s="263"/>
      <c r="ASA343" s="263"/>
      <c r="ASB343" s="263"/>
      <c r="ASC343" s="263"/>
      <c r="ASD343" s="263"/>
      <c r="ASE343" s="263"/>
      <c r="ASF343" s="263"/>
      <c r="ASG343" s="263"/>
      <c r="ASH343" s="263"/>
      <c r="ASI343" s="263"/>
      <c r="ASJ343" s="263"/>
      <c r="ASK343" s="263"/>
      <c r="ASL343" s="263"/>
      <c r="ASM343" s="263"/>
      <c r="ASN343" s="263"/>
      <c r="ASO343" s="263"/>
      <c r="ASP343" s="263"/>
      <c r="ASQ343" s="263"/>
      <c r="ASR343" s="263"/>
      <c r="ASS343" s="263"/>
      <c r="AST343" s="263"/>
      <c r="ASU343" s="263"/>
      <c r="ASV343" s="263"/>
      <c r="ASW343" s="263"/>
      <c r="ASX343" s="263"/>
      <c r="ASY343" s="263"/>
      <c r="ASZ343" s="263"/>
      <c r="ATA343" s="263"/>
      <c r="ATB343" s="263"/>
      <c r="ATC343" s="263"/>
      <c r="ATD343" s="263"/>
      <c r="ATE343" s="263"/>
      <c r="ATF343" s="263"/>
      <c r="ATG343" s="263"/>
      <c r="ATH343" s="263"/>
      <c r="ATI343" s="263"/>
      <c r="ATJ343" s="263"/>
      <c r="ATK343" s="263"/>
      <c r="ATL343" s="263"/>
      <c r="ATM343" s="263"/>
      <c r="ATN343" s="263"/>
      <c r="ATO343" s="263"/>
      <c r="ATP343" s="263"/>
      <c r="ATQ343" s="263"/>
      <c r="ATR343" s="263"/>
      <c r="ATS343" s="263"/>
      <c r="ATT343" s="263"/>
      <c r="ATU343" s="263"/>
      <c r="ATV343" s="263"/>
      <c r="ATW343" s="263"/>
      <c r="ATX343" s="263"/>
      <c r="ATY343" s="263"/>
      <c r="ATZ343" s="263"/>
      <c r="AUA343" s="263"/>
      <c r="AUB343" s="263"/>
      <c r="AUC343" s="263"/>
      <c r="AUD343" s="263"/>
      <c r="AUE343" s="263"/>
      <c r="AUF343" s="263"/>
      <c r="AUG343" s="263"/>
      <c r="AUH343" s="263"/>
      <c r="AUI343" s="263"/>
      <c r="AUJ343" s="263"/>
      <c r="AUK343" s="263"/>
      <c r="AUL343" s="263"/>
      <c r="AUM343" s="263"/>
      <c r="AUN343" s="263"/>
      <c r="AUO343" s="263"/>
      <c r="AUP343" s="263"/>
      <c r="AUQ343" s="263"/>
      <c r="AUR343" s="263"/>
      <c r="AUS343" s="263"/>
      <c r="AUT343" s="263"/>
      <c r="AUU343" s="263"/>
      <c r="AUV343" s="263"/>
      <c r="AUW343" s="263"/>
      <c r="AUX343" s="263"/>
      <c r="AUY343" s="263"/>
      <c r="AUZ343" s="263"/>
      <c r="AVA343" s="263"/>
      <c r="AVB343" s="263"/>
      <c r="AVC343" s="263"/>
      <c r="AVD343" s="263"/>
      <c r="AVE343" s="263"/>
      <c r="AVF343" s="263"/>
      <c r="AVG343" s="263"/>
      <c r="AVH343" s="263"/>
      <c r="AVI343" s="263"/>
      <c r="AVJ343" s="263"/>
      <c r="AVK343" s="263"/>
      <c r="AVL343" s="263"/>
      <c r="AVM343" s="263"/>
      <c r="AVN343" s="263"/>
      <c r="AVO343" s="263"/>
      <c r="AVP343" s="263"/>
      <c r="AVQ343" s="263"/>
      <c r="AVR343" s="263"/>
      <c r="AVS343" s="263"/>
      <c r="AVT343" s="263"/>
      <c r="AVU343" s="263"/>
      <c r="AVV343" s="263"/>
      <c r="AVW343" s="263"/>
      <c r="AVX343" s="263"/>
      <c r="AVY343" s="263"/>
      <c r="AVZ343" s="263"/>
      <c r="AWA343" s="263"/>
      <c r="AWB343" s="263"/>
      <c r="AWC343" s="263"/>
      <c r="AWD343" s="263"/>
      <c r="AWE343" s="263"/>
      <c r="AWF343" s="263"/>
      <c r="AWG343" s="263"/>
      <c r="AWH343" s="263"/>
      <c r="AWI343" s="263"/>
      <c r="AWJ343" s="263"/>
      <c r="AWK343" s="263"/>
      <c r="AWL343" s="263"/>
      <c r="AWM343" s="263"/>
      <c r="AWN343" s="263"/>
      <c r="AWO343" s="263"/>
      <c r="AWP343" s="263"/>
      <c r="AWQ343" s="263"/>
      <c r="AWR343" s="263"/>
      <c r="AWS343" s="263"/>
      <c r="AWT343" s="263"/>
      <c r="AWU343" s="263"/>
      <c r="AWV343" s="263"/>
      <c r="AWW343" s="263"/>
      <c r="AWX343" s="263"/>
      <c r="AWY343" s="263"/>
      <c r="AWZ343" s="263"/>
      <c r="AXA343" s="263"/>
      <c r="AXB343" s="263"/>
      <c r="AXC343" s="263"/>
      <c r="AXD343" s="263"/>
      <c r="AXE343" s="263"/>
      <c r="AXF343" s="263"/>
      <c r="AXG343" s="263"/>
      <c r="AXH343" s="263"/>
      <c r="AXI343" s="263"/>
      <c r="AXJ343" s="263"/>
      <c r="AXK343" s="263"/>
      <c r="AXL343" s="263"/>
      <c r="AXM343" s="263"/>
      <c r="AXN343" s="263"/>
      <c r="AXO343" s="263"/>
      <c r="AXP343" s="263"/>
      <c r="AXQ343" s="263"/>
      <c r="AXR343" s="263"/>
      <c r="AXS343" s="263"/>
      <c r="AXT343" s="263"/>
      <c r="AXU343" s="263"/>
      <c r="AXV343" s="263"/>
      <c r="AXW343" s="263"/>
      <c r="AXX343" s="263"/>
      <c r="AXY343" s="263"/>
      <c r="AXZ343" s="263"/>
      <c r="AYA343" s="263"/>
      <c r="AYB343" s="263"/>
      <c r="AYC343" s="263"/>
      <c r="AYD343" s="263"/>
      <c r="AYE343" s="263"/>
      <c r="AYF343" s="263"/>
      <c r="AYG343" s="263"/>
      <c r="AYH343" s="263"/>
      <c r="AYI343" s="263"/>
      <c r="AYJ343" s="263"/>
      <c r="AYK343" s="263"/>
      <c r="AYL343" s="263"/>
      <c r="AYM343" s="263"/>
      <c r="AYN343" s="263"/>
      <c r="AYO343" s="263"/>
      <c r="AYP343" s="263"/>
      <c r="AYQ343" s="263"/>
      <c r="AYR343" s="263"/>
      <c r="AYS343" s="263"/>
      <c r="AYT343" s="263"/>
      <c r="AYU343" s="263"/>
      <c r="AYV343" s="263"/>
      <c r="AYW343" s="263"/>
      <c r="AYX343" s="263"/>
      <c r="AYY343" s="263"/>
      <c r="AYZ343" s="263"/>
      <c r="AZA343" s="263"/>
      <c r="AZB343" s="263"/>
      <c r="AZC343" s="263"/>
      <c r="AZD343" s="263"/>
      <c r="AZE343" s="263"/>
      <c r="AZF343" s="263"/>
      <c r="AZG343" s="263"/>
      <c r="AZH343" s="263"/>
      <c r="AZI343" s="263"/>
      <c r="AZJ343" s="263"/>
      <c r="AZK343" s="263"/>
      <c r="AZL343" s="263"/>
      <c r="AZM343" s="263"/>
      <c r="AZN343" s="263"/>
      <c r="AZO343" s="263"/>
      <c r="AZP343" s="263"/>
      <c r="AZQ343" s="263"/>
      <c r="AZR343" s="263"/>
      <c r="AZS343" s="263"/>
      <c r="AZT343" s="263"/>
      <c r="AZU343" s="263"/>
      <c r="AZV343" s="263"/>
      <c r="AZW343" s="263"/>
      <c r="AZX343" s="263"/>
      <c r="AZY343" s="263"/>
      <c r="AZZ343" s="263"/>
      <c r="BAA343" s="263"/>
      <c r="BAB343" s="263"/>
      <c r="BAC343" s="263"/>
      <c r="BAD343" s="263"/>
      <c r="BAE343" s="263"/>
      <c r="BAF343" s="263"/>
      <c r="BAG343" s="263"/>
      <c r="BAH343" s="263"/>
      <c r="BAI343" s="263"/>
      <c r="BAJ343" s="263"/>
      <c r="BAK343" s="263"/>
      <c r="BAL343" s="263"/>
      <c r="BAM343" s="263"/>
      <c r="BAN343" s="263"/>
      <c r="BAO343" s="263"/>
      <c r="BAP343" s="263"/>
      <c r="BAQ343" s="263"/>
      <c r="BAR343" s="263"/>
      <c r="BAS343" s="263"/>
      <c r="BAT343" s="263"/>
      <c r="BAU343" s="263"/>
      <c r="BAV343" s="263"/>
      <c r="BAW343" s="263"/>
      <c r="BAX343" s="263"/>
      <c r="BAY343" s="263"/>
      <c r="BAZ343" s="263"/>
      <c r="BBA343" s="263"/>
      <c r="BBB343" s="263"/>
      <c r="BBC343" s="263"/>
      <c r="BBD343" s="263"/>
      <c r="BBE343" s="263"/>
      <c r="BBF343" s="263"/>
      <c r="BBG343" s="263"/>
      <c r="BBH343" s="263"/>
      <c r="BBI343" s="263"/>
      <c r="BBJ343" s="263"/>
      <c r="BBK343" s="263"/>
      <c r="BBL343" s="263"/>
      <c r="BBM343" s="263"/>
      <c r="BBN343" s="263"/>
      <c r="BBO343" s="263"/>
      <c r="BBP343" s="263"/>
      <c r="BBQ343" s="263"/>
      <c r="BBR343" s="263"/>
      <c r="BBS343" s="263"/>
      <c r="BBT343" s="263"/>
      <c r="BBU343" s="263"/>
      <c r="BBV343" s="263"/>
      <c r="BBW343" s="263"/>
      <c r="BBX343" s="263"/>
      <c r="BBY343" s="263"/>
      <c r="BBZ343" s="263"/>
      <c r="BCA343" s="263"/>
      <c r="BCB343" s="263"/>
      <c r="BCC343" s="263"/>
      <c r="BCD343" s="263"/>
      <c r="BCE343" s="263"/>
      <c r="BCF343" s="263"/>
      <c r="BCG343" s="263"/>
      <c r="BCH343" s="263"/>
      <c r="BCI343" s="263"/>
      <c r="BCJ343" s="263"/>
      <c r="BCK343" s="263"/>
      <c r="BCL343" s="263"/>
      <c r="BCM343" s="263"/>
      <c r="BCN343" s="263"/>
      <c r="BCO343" s="263"/>
      <c r="BCP343" s="263"/>
      <c r="BCQ343" s="263"/>
      <c r="BCR343" s="263"/>
      <c r="BCS343" s="263"/>
      <c r="BCT343" s="263"/>
      <c r="BCU343" s="263"/>
      <c r="BCV343" s="263"/>
      <c r="BCW343" s="263"/>
      <c r="BCX343" s="263"/>
      <c r="BCY343" s="263"/>
      <c r="BCZ343" s="263"/>
      <c r="BDA343" s="263"/>
      <c r="BDB343" s="263"/>
      <c r="BDC343" s="263"/>
      <c r="BDD343" s="263"/>
      <c r="BDE343" s="263"/>
      <c r="BDF343" s="263"/>
      <c r="BDG343" s="263"/>
      <c r="BDH343" s="263"/>
      <c r="BDI343" s="263"/>
      <c r="BDJ343" s="263"/>
      <c r="BDK343" s="263"/>
      <c r="BDL343" s="263"/>
      <c r="BDM343" s="263"/>
      <c r="BDN343" s="263"/>
      <c r="BDO343" s="263"/>
      <c r="BDP343" s="263"/>
      <c r="BDQ343" s="263"/>
      <c r="BDR343" s="263"/>
      <c r="BDS343" s="263"/>
      <c r="BDT343" s="263"/>
      <c r="BDU343" s="263"/>
      <c r="BDV343" s="263"/>
      <c r="BDW343" s="263"/>
      <c r="BDX343" s="263"/>
      <c r="BDY343" s="263"/>
      <c r="BDZ343" s="263"/>
      <c r="BEA343" s="263"/>
      <c r="BEB343" s="263"/>
      <c r="BEC343" s="263"/>
      <c r="BED343" s="263"/>
      <c r="BEE343" s="263"/>
      <c r="BEF343" s="263"/>
      <c r="BEG343" s="263"/>
      <c r="BEH343" s="263"/>
      <c r="BEI343" s="263"/>
      <c r="BEJ343" s="263"/>
      <c r="BEK343" s="263"/>
      <c r="BEL343" s="263"/>
      <c r="BEM343" s="263"/>
      <c r="BEN343" s="263"/>
      <c r="BEO343" s="263"/>
      <c r="BEP343" s="263"/>
      <c r="BEQ343" s="263"/>
      <c r="BER343" s="263"/>
      <c r="BES343" s="263"/>
      <c r="BET343" s="263"/>
      <c r="BEU343" s="263"/>
      <c r="BEV343" s="263"/>
      <c r="BEW343" s="263"/>
      <c r="BEX343" s="263"/>
      <c r="BEY343" s="263"/>
      <c r="BEZ343" s="263"/>
      <c r="BFA343" s="263"/>
      <c r="BFB343" s="263"/>
      <c r="BFC343" s="263"/>
      <c r="BFD343" s="263"/>
      <c r="BFE343" s="263"/>
      <c r="BFF343" s="263"/>
      <c r="BFG343" s="263"/>
      <c r="BFH343" s="263"/>
      <c r="BFI343" s="263"/>
      <c r="BFJ343" s="263"/>
      <c r="BFK343" s="263"/>
      <c r="BFL343" s="263"/>
      <c r="BFM343" s="263"/>
      <c r="BFN343" s="263"/>
      <c r="BFO343" s="263"/>
      <c r="BFP343" s="263"/>
      <c r="BFQ343" s="263"/>
      <c r="BFR343" s="263"/>
      <c r="BFS343" s="263"/>
      <c r="BFT343" s="263"/>
      <c r="BFU343" s="263"/>
      <c r="BFV343" s="263"/>
      <c r="BFW343" s="263"/>
      <c r="BFX343" s="263"/>
      <c r="BFY343" s="263"/>
      <c r="BFZ343" s="263"/>
      <c r="BGA343" s="263"/>
      <c r="BGB343" s="263"/>
      <c r="BGC343" s="263"/>
      <c r="BGD343" s="263"/>
      <c r="BGE343" s="263"/>
      <c r="BGF343" s="263"/>
      <c r="BGG343" s="263"/>
      <c r="BGH343" s="263"/>
      <c r="BGI343" s="263"/>
      <c r="BGJ343" s="263"/>
      <c r="BGK343" s="263"/>
      <c r="BGL343" s="263"/>
      <c r="BGM343" s="263"/>
      <c r="BGN343" s="263"/>
      <c r="BGO343" s="263"/>
      <c r="BGP343" s="263"/>
      <c r="BGQ343" s="263"/>
      <c r="BGR343" s="263"/>
      <c r="BGS343" s="263"/>
      <c r="BGT343" s="263"/>
      <c r="BGU343" s="263"/>
      <c r="BGV343" s="263"/>
      <c r="BGW343" s="263"/>
      <c r="BGX343" s="263"/>
      <c r="BGY343" s="263"/>
      <c r="BGZ343" s="263"/>
      <c r="BHA343" s="263"/>
      <c r="BHB343" s="263"/>
      <c r="BHC343" s="263"/>
      <c r="BHD343" s="263"/>
      <c r="BHE343" s="263"/>
      <c r="BHF343" s="263"/>
      <c r="BHG343" s="263"/>
      <c r="BHH343" s="263"/>
      <c r="BHI343" s="263"/>
      <c r="BHJ343" s="263"/>
      <c r="BHK343" s="263"/>
      <c r="BHL343" s="263"/>
      <c r="BHM343" s="263"/>
      <c r="BHN343" s="263"/>
      <c r="BHO343" s="263"/>
      <c r="BHP343" s="263"/>
      <c r="BHQ343" s="263"/>
      <c r="BHR343" s="263"/>
      <c r="BHS343" s="263"/>
      <c r="BHT343" s="263"/>
      <c r="BHU343" s="263"/>
      <c r="BHV343" s="263"/>
      <c r="BHW343" s="263"/>
      <c r="BHX343" s="263"/>
      <c r="BHY343" s="263"/>
      <c r="BHZ343" s="263"/>
      <c r="BIA343" s="263"/>
      <c r="BIB343" s="263"/>
      <c r="BIC343" s="263"/>
      <c r="BID343" s="263"/>
      <c r="BIE343" s="263"/>
      <c r="BIF343" s="263"/>
      <c r="BIG343" s="263"/>
      <c r="BIH343" s="263"/>
      <c r="BII343" s="263"/>
      <c r="BIJ343" s="263"/>
      <c r="BIK343" s="263"/>
      <c r="BIL343" s="263"/>
      <c r="BIM343" s="263"/>
      <c r="BIN343" s="263"/>
      <c r="BIO343" s="263"/>
      <c r="BIP343" s="263"/>
      <c r="BIQ343" s="263"/>
      <c r="BIR343" s="263"/>
      <c r="BIS343" s="263"/>
      <c r="BIT343" s="263"/>
      <c r="BIU343" s="263"/>
      <c r="BIV343" s="263"/>
      <c r="BIW343" s="263"/>
      <c r="BIX343" s="263"/>
      <c r="BIY343" s="263"/>
      <c r="BIZ343" s="263"/>
      <c r="BJA343" s="263"/>
      <c r="BJB343" s="263"/>
      <c r="BJC343" s="263"/>
      <c r="BJD343" s="263"/>
      <c r="BJE343" s="263"/>
      <c r="BJF343" s="263"/>
      <c r="BJG343" s="263"/>
      <c r="BJH343" s="263"/>
      <c r="BJI343" s="263"/>
      <c r="BJJ343" s="263"/>
      <c r="BJK343" s="263"/>
      <c r="BJL343" s="263"/>
      <c r="BJM343" s="263"/>
      <c r="BJN343" s="263"/>
      <c r="BJO343" s="263"/>
      <c r="BJP343" s="263"/>
      <c r="BJQ343" s="263"/>
      <c r="BJR343" s="263"/>
      <c r="BJS343" s="263"/>
      <c r="BJT343" s="263"/>
      <c r="BJU343" s="263"/>
      <c r="BJV343" s="263"/>
      <c r="BJW343" s="263"/>
      <c r="BJX343" s="263"/>
      <c r="BJY343" s="263"/>
      <c r="BJZ343" s="263"/>
      <c r="BKA343" s="263"/>
      <c r="BKB343" s="263"/>
      <c r="BKC343" s="263"/>
      <c r="BKD343" s="263"/>
      <c r="BKE343" s="263"/>
      <c r="BKF343" s="263"/>
      <c r="BKG343" s="263"/>
      <c r="BKH343" s="263"/>
      <c r="BKI343" s="263"/>
      <c r="BKJ343" s="263"/>
      <c r="BKK343" s="263"/>
      <c r="BKL343" s="263"/>
      <c r="BKM343" s="263"/>
      <c r="BKN343" s="263"/>
      <c r="BKO343" s="263"/>
      <c r="BKP343" s="263"/>
      <c r="BKQ343" s="263"/>
      <c r="BKR343" s="263"/>
      <c r="BKS343" s="263"/>
      <c r="BKT343" s="263"/>
      <c r="BKU343" s="263"/>
      <c r="BKV343" s="263"/>
      <c r="BKW343" s="263"/>
      <c r="BKX343" s="263"/>
      <c r="BKY343" s="263"/>
      <c r="BKZ343" s="263"/>
      <c r="BLA343" s="263"/>
      <c r="BLB343" s="263"/>
      <c r="BLC343" s="263"/>
      <c r="BLD343" s="263"/>
      <c r="BLE343" s="263"/>
      <c r="BLF343" s="263"/>
      <c r="BLG343" s="263"/>
      <c r="BLH343" s="263"/>
      <c r="BLI343" s="263"/>
      <c r="BLJ343" s="263"/>
      <c r="BLK343" s="263"/>
      <c r="BLL343" s="263"/>
      <c r="BLM343" s="263"/>
      <c r="BLN343" s="263"/>
      <c r="BLO343" s="263"/>
      <c r="BLP343" s="263"/>
      <c r="BLQ343" s="263"/>
      <c r="BLR343" s="263"/>
      <c r="BLS343" s="263"/>
      <c r="BLT343" s="263"/>
      <c r="BLU343" s="263"/>
      <c r="BLV343" s="263"/>
      <c r="BLW343" s="263"/>
      <c r="BLX343" s="263"/>
      <c r="BLY343" s="263"/>
      <c r="BLZ343" s="263"/>
      <c r="BMA343" s="263"/>
      <c r="BMB343" s="263"/>
      <c r="BMC343" s="263"/>
      <c r="BMD343" s="263"/>
      <c r="BME343" s="263"/>
      <c r="BMF343" s="263"/>
      <c r="BMG343" s="263"/>
      <c r="BMH343" s="263"/>
      <c r="BMI343" s="263"/>
      <c r="BMJ343" s="263"/>
      <c r="BMK343" s="263"/>
      <c r="BML343" s="263"/>
      <c r="BMM343" s="263"/>
      <c r="BMN343" s="263"/>
      <c r="BMO343" s="263"/>
      <c r="BMP343" s="263"/>
      <c r="BMQ343" s="263"/>
      <c r="BMR343" s="263"/>
      <c r="BMS343" s="263"/>
      <c r="BMT343" s="263"/>
      <c r="BMU343" s="263"/>
      <c r="BMV343" s="263"/>
      <c r="BMW343" s="263"/>
      <c r="BMX343" s="263"/>
      <c r="BMY343" s="263"/>
      <c r="BMZ343" s="263"/>
      <c r="BNA343" s="263"/>
      <c r="BNB343" s="263"/>
      <c r="BNC343" s="263"/>
      <c r="BND343" s="263"/>
      <c r="BNE343" s="263"/>
      <c r="BNF343" s="263"/>
      <c r="BNG343" s="263"/>
      <c r="BNH343" s="263"/>
      <c r="BNI343" s="263"/>
      <c r="BNJ343" s="263"/>
      <c r="BNK343" s="263"/>
      <c r="BNL343" s="263"/>
      <c r="BNM343" s="263"/>
      <c r="BNN343" s="263"/>
      <c r="BNO343" s="263"/>
      <c r="BNP343" s="263"/>
      <c r="BNQ343" s="263"/>
      <c r="BNR343" s="263"/>
      <c r="BNS343" s="263"/>
      <c r="BNT343" s="263"/>
      <c r="BNU343" s="263"/>
      <c r="BNV343" s="263"/>
      <c r="BNW343" s="263"/>
      <c r="BNX343" s="263"/>
      <c r="BNY343" s="263"/>
      <c r="BNZ343" s="263"/>
      <c r="BOA343" s="263"/>
      <c r="BOB343" s="263"/>
      <c r="BOC343" s="263"/>
      <c r="BOD343" s="263"/>
      <c r="BOE343" s="263"/>
      <c r="BOF343" s="263"/>
      <c r="BOG343" s="263"/>
      <c r="BOH343" s="263"/>
      <c r="BOI343" s="263"/>
      <c r="BOJ343" s="263"/>
      <c r="BOK343" s="263"/>
      <c r="BOL343" s="263"/>
      <c r="BOM343" s="263"/>
      <c r="BON343" s="263"/>
      <c r="BOO343" s="263"/>
      <c r="BOP343" s="263"/>
      <c r="BOQ343" s="263"/>
      <c r="BOR343" s="263"/>
      <c r="BOS343" s="263"/>
      <c r="BOT343" s="263"/>
      <c r="BOU343" s="263"/>
      <c r="BOV343" s="263"/>
      <c r="BOW343" s="263"/>
      <c r="BOX343" s="263"/>
      <c r="BOY343" s="263"/>
      <c r="BOZ343" s="263"/>
      <c r="BPA343" s="263"/>
      <c r="BPB343" s="263"/>
      <c r="BPC343" s="263"/>
      <c r="BPD343" s="263"/>
      <c r="BPE343" s="263"/>
      <c r="BPF343" s="263"/>
      <c r="BPG343" s="263"/>
      <c r="BPH343" s="263"/>
      <c r="BPI343" s="263"/>
      <c r="BPJ343" s="263"/>
      <c r="BPK343" s="263"/>
      <c r="BPL343" s="263"/>
      <c r="BPM343" s="263"/>
      <c r="BPN343" s="263"/>
      <c r="BPO343" s="263"/>
      <c r="BPP343" s="263"/>
      <c r="BPQ343" s="263"/>
      <c r="BPR343" s="263"/>
      <c r="BPS343" s="263"/>
      <c r="BPT343" s="263"/>
      <c r="BPU343" s="263"/>
      <c r="BPV343" s="263"/>
      <c r="BPW343" s="263"/>
      <c r="BPX343" s="263"/>
      <c r="BPY343" s="263"/>
      <c r="BPZ343" s="263"/>
      <c r="BQA343" s="263"/>
      <c r="BQB343" s="263"/>
      <c r="BQC343" s="263"/>
      <c r="BQD343" s="263"/>
      <c r="BQE343" s="263"/>
      <c r="BQF343" s="263"/>
      <c r="BQG343" s="263"/>
      <c r="BQH343" s="263"/>
      <c r="BQI343" s="263"/>
      <c r="BQJ343" s="263"/>
      <c r="BQK343" s="263"/>
      <c r="BQL343" s="263"/>
      <c r="BQM343" s="263"/>
      <c r="BQN343" s="263"/>
      <c r="BQO343" s="263"/>
      <c r="BQP343" s="263"/>
      <c r="BQQ343" s="263"/>
      <c r="BQR343" s="263"/>
      <c r="BQS343" s="263"/>
      <c r="BQT343" s="263"/>
      <c r="BQU343" s="263"/>
      <c r="BQV343" s="263"/>
      <c r="BQW343" s="263"/>
      <c r="BQX343" s="263"/>
      <c r="BQY343" s="263"/>
      <c r="BQZ343" s="263"/>
      <c r="BRA343" s="263"/>
      <c r="BRB343" s="263"/>
      <c r="BRC343" s="263"/>
      <c r="BRD343" s="263"/>
      <c r="BRE343" s="263"/>
      <c r="BRF343" s="263"/>
      <c r="BRG343" s="263"/>
      <c r="BRH343" s="263"/>
      <c r="BRI343" s="263"/>
      <c r="BRJ343" s="263"/>
      <c r="BRK343" s="263"/>
      <c r="BRL343" s="263"/>
      <c r="BRM343" s="263"/>
      <c r="BRN343" s="263"/>
      <c r="BRO343" s="263"/>
      <c r="BRP343" s="263"/>
      <c r="BRQ343" s="263"/>
      <c r="BRR343" s="263"/>
      <c r="BRS343" s="263"/>
      <c r="BRT343" s="263"/>
      <c r="BRU343" s="263"/>
      <c r="BRV343" s="263"/>
      <c r="BRW343" s="263"/>
      <c r="BRX343" s="263"/>
      <c r="BRY343" s="263"/>
      <c r="BRZ343" s="263"/>
      <c r="BSA343" s="263"/>
      <c r="BSB343" s="263"/>
      <c r="BSC343" s="263"/>
      <c r="BSD343" s="263"/>
      <c r="BSE343" s="263"/>
      <c r="BSF343" s="263"/>
      <c r="BSG343" s="263"/>
      <c r="BSH343" s="263"/>
      <c r="BSI343" s="263"/>
      <c r="BSJ343" s="263"/>
      <c r="BSK343" s="263"/>
      <c r="BSL343" s="263"/>
      <c r="BSM343" s="263"/>
      <c r="BSN343" s="263"/>
      <c r="BSO343" s="263"/>
      <c r="BSP343" s="263"/>
      <c r="BSQ343" s="263"/>
      <c r="BSR343" s="263"/>
      <c r="BSS343" s="263"/>
      <c r="BST343" s="263"/>
      <c r="BSU343" s="263"/>
      <c r="BSV343" s="263"/>
      <c r="BSW343" s="263"/>
      <c r="BSX343" s="263"/>
      <c r="BSY343" s="263"/>
      <c r="BSZ343" s="263"/>
      <c r="BTA343" s="263"/>
      <c r="BTB343" s="263"/>
      <c r="BTC343" s="263"/>
      <c r="BTD343" s="263"/>
      <c r="BTE343" s="263"/>
      <c r="BTF343" s="263"/>
      <c r="BTG343" s="263"/>
      <c r="BTH343" s="263"/>
      <c r="BTI343" s="263"/>
      <c r="BTJ343" s="263"/>
      <c r="BTK343" s="263"/>
      <c r="BTL343" s="263"/>
      <c r="BTM343" s="263"/>
      <c r="BTN343" s="263"/>
      <c r="BTO343" s="263"/>
      <c r="BTP343" s="263"/>
      <c r="BTQ343" s="263"/>
      <c r="BTR343" s="263"/>
      <c r="BTS343" s="263"/>
      <c r="BTT343" s="263"/>
      <c r="BTU343" s="263"/>
      <c r="BTV343" s="263"/>
      <c r="BTW343" s="263"/>
      <c r="BTX343" s="263"/>
      <c r="BTY343" s="263"/>
      <c r="BTZ343" s="263"/>
      <c r="BUA343" s="263"/>
      <c r="BUB343" s="263"/>
      <c r="BUC343" s="263"/>
      <c r="BUD343" s="263"/>
      <c r="BUE343" s="263"/>
      <c r="BUF343" s="263"/>
      <c r="BUG343" s="263"/>
      <c r="BUH343" s="263"/>
      <c r="BUI343" s="263"/>
      <c r="BUJ343" s="263"/>
      <c r="BUK343" s="263"/>
      <c r="BUL343" s="263"/>
      <c r="BUM343" s="263"/>
      <c r="BUN343" s="263"/>
      <c r="BUO343" s="263"/>
      <c r="BUP343" s="263"/>
      <c r="BUQ343" s="263"/>
      <c r="BUR343" s="263"/>
      <c r="BUS343" s="263"/>
      <c r="BUT343" s="263"/>
      <c r="BUU343" s="263"/>
      <c r="BUV343" s="263"/>
      <c r="BUW343" s="263"/>
      <c r="BUX343" s="263"/>
      <c r="BUY343" s="263"/>
      <c r="BUZ343" s="263"/>
      <c r="BVA343" s="263"/>
      <c r="BVB343" s="263"/>
      <c r="BVC343" s="263"/>
      <c r="BVD343" s="263"/>
      <c r="BVE343" s="263"/>
      <c r="BVF343" s="263"/>
      <c r="BVG343" s="263"/>
      <c r="BVH343" s="263"/>
      <c r="BVI343" s="263"/>
      <c r="BVJ343" s="263"/>
      <c r="BVK343" s="263"/>
      <c r="BVL343" s="263"/>
      <c r="BVM343" s="263"/>
      <c r="BVN343" s="263"/>
      <c r="BVO343" s="263"/>
      <c r="BVP343" s="263"/>
      <c r="BVQ343" s="263"/>
      <c r="BVR343" s="263"/>
      <c r="BVS343" s="263"/>
      <c r="BVT343" s="263"/>
      <c r="BVU343" s="263"/>
      <c r="BVV343" s="263"/>
      <c r="BVW343" s="263"/>
      <c r="BVX343" s="263"/>
      <c r="BVY343" s="263"/>
      <c r="BVZ343" s="263"/>
      <c r="BWA343" s="263"/>
      <c r="BWB343" s="263"/>
      <c r="BWC343" s="263"/>
      <c r="BWD343" s="263"/>
      <c r="BWE343" s="263"/>
      <c r="BWF343" s="263"/>
      <c r="BWG343" s="263"/>
      <c r="BWH343" s="263"/>
      <c r="BWI343" s="263"/>
      <c r="BWJ343" s="263"/>
      <c r="BWK343" s="263"/>
      <c r="BWL343" s="263"/>
      <c r="BWM343" s="263"/>
      <c r="BWN343" s="263"/>
      <c r="BWO343" s="263"/>
      <c r="BWP343" s="263"/>
      <c r="BWQ343" s="263"/>
      <c r="BWR343" s="263"/>
      <c r="BWS343" s="263"/>
      <c r="BWT343" s="263"/>
      <c r="BWU343" s="263"/>
      <c r="BWV343" s="263"/>
      <c r="BWW343" s="263"/>
      <c r="BWX343" s="263"/>
      <c r="BWY343" s="263"/>
      <c r="BWZ343" s="263"/>
      <c r="BXA343" s="263"/>
      <c r="BXB343" s="263"/>
      <c r="BXC343" s="263"/>
      <c r="BXD343" s="263"/>
      <c r="BXE343" s="263"/>
      <c r="BXF343" s="263"/>
      <c r="BXG343" s="263"/>
      <c r="BXH343" s="263"/>
      <c r="BXI343" s="263"/>
      <c r="BXJ343" s="263"/>
      <c r="BXK343" s="263"/>
      <c r="BXL343" s="263"/>
      <c r="BXM343" s="263"/>
      <c r="BXN343" s="263"/>
      <c r="BXO343" s="263"/>
      <c r="BXP343" s="263"/>
      <c r="BXQ343" s="263"/>
      <c r="BXR343" s="263"/>
      <c r="BXS343" s="263"/>
      <c r="BXT343" s="263"/>
      <c r="BXU343" s="263"/>
      <c r="BXV343" s="263"/>
      <c r="BXW343" s="263"/>
      <c r="BXX343" s="263"/>
      <c r="BXY343" s="263"/>
      <c r="BXZ343" s="263"/>
      <c r="BYA343" s="263"/>
      <c r="BYB343" s="263"/>
      <c r="BYC343" s="263"/>
      <c r="BYD343" s="263"/>
      <c r="BYE343" s="263"/>
      <c r="BYF343" s="263"/>
      <c r="BYG343" s="263"/>
      <c r="BYH343" s="263"/>
      <c r="BYI343" s="263"/>
      <c r="BYJ343" s="263"/>
      <c r="BYK343" s="263"/>
      <c r="BYL343" s="263"/>
      <c r="BYM343" s="263"/>
      <c r="BYN343" s="263"/>
      <c r="BYO343" s="263"/>
      <c r="BYP343" s="263"/>
      <c r="BYQ343" s="263"/>
      <c r="BYR343" s="263"/>
      <c r="BYS343" s="263"/>
      <c r="BYT343" s="263"/>
      <c r="BYU343" s="263"/>
      <c r="BYV343" s="263"/>
      <c r="BYW343" s="263"/>
      <c r="BYX343" s="263"/>
      <c r="BYY343" s="263"/>
      <c r="BYZ343" s="263"/>
      <c r="BZA343" s="263"/>
      <c r="BZB343" s="263"/>
      <c r="BZC343" s="263"/>
      <c r="BZD343" s="263"/>
      <c r="BZE343" s="263"/>
      <c r="BZF343" s="263"/>
      <c r="BZG343" s="263"/>
      <c r="BZH343" s="263"/>
      <c r="BZI343" s="263"/>
      <c r="BZJ343" s="263"/>
      <c r="BZK343" s="263"/>
      <c r="BZL343" s="263"/>
      <c r="BZM343" s="263"/>
      <c r="BZN343" s="263"/>
      <c r="BZO343" s="263"/>
      <c r="BZP343" s="263"/>
      <c r="BZQ343" s="263"/>
      <c r="BZR343" s="263"/>
      <c r="BZS343" s="263"/>
      <c r="BZT343" s="263"/>
      <c r="BZU343" s="263"/>
      <c r="BZV343" s="263"/>
      <c r="BZW343" s="263"/>
      <c r="BZX343" s="263"/>
      <c r="BZY343" s="263"/>
      <c r="BZZ343" s="263"/>
      <c r="CAA343" s="263"/>
      <c r="CAB343" s="263"/>
      <c r="CAC343" s="263"/>
      <c r="CAD343" s="263"/>
      <c r="CAE343" s="263"/>
      <c r="CAF343" s="263"/>
      <c r="CAG343" s="263"/>
      <c r="CAH343" s="263"/>
      <c r="CAI343" s="263"/>
      <c r="CAJ343" s="263"/>
      <c r="CAK343" s="263"/>
      <c r="CAL343" s="263"/>
      <c r="CAM343" s="263"/>
      <c r="CAN343" s="263"/>
      <c r="CAO343" s="263"/>
      <c r="CAP343" s="263"/>
      <c r="CAQ343" s="263"/>
      <c r="CAR343" s="263"/>
      <c r="CAS343" s="263"/>
      <c r="CAT343" s="263"/>
      <c r="CAU343" s="263"/>
      <c r="CAV343" s="263"/>
    </row>
    <row r="344" spans="1:3461" x14ac:dyDescent="0.35">
      <c r="A344" s="263"/>
      <c r="B344" s="263"/>
      <c r="C344" s="263"/>
      <c r="D344" s="263"/>
      <c r="E344" s="263"/>
      <c r="F344" s="263"/>
      <c r="G344" s="263"/>
      <c r="H344" s="263"/>
      <c r="I344" s="263"/>
      <c r="J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s="263"/>
      <c r="AG344" s="263"/>
      <c r="AH344" s="263"/>
      <c r="AI344" s="263"/>
      <c r="AJ344" s="263"/>
      <c r="AK344" s="263"/>
      <c r="AL344" s="263"/>
      <c r="AM344" s="263"/>
      <c r="AN344" s="263"/>
      <c r="AO344" s="263"/>
      <c r="AP344" s="263"/>
      <c r="AQ344" s="263"/>
      <c r="AR344" s="263"/>
      <c r="AS344" s="263"/>
      <c r="AT344" s="263"/>
      <c r="AU344" s="263"/>
      <c r="AV344" s="263"/>
      <c r="AW344" s="263"/>
      <c r="AX344" s="263"/>
      <c r="AY344" s="263"/>
      <c r="AZ344" s="263"/>
      <c r="BA344" s="263"/>
      <c r="BB344" s="263"/>
      <c r="BC344" s="263"/>
      <c r="BD344" s="263"/>
      <c r="BE344" s="263"/>
      <c r="BF344" s="263"/>
      <c r="BG344" s="263"/>
      <c r="BH344" s="263"/>
      <c r="BI344" s="263"/>
      <c r="BJ344" s="263"/>
      <c r="BK344" s="263"/>
      <c r="BL344" s="263"/>
      <c r="BM344" s="263"/>
      <c r="BN344" s="263"/>
      <c r="BO344" s="263"/>
      <c r="BP344" s="263"/>
      <c r="BQ344" s="263"/>
      <c r="BR344" s="263"/>
      <c r="BS344" s="263"/>
      <c r="BT344" s="263"/>
      <c r="BU344" s="263"/>
      <c r="BV344" s="263"/>
      <c r="BW344" s="263"/>
      <c r="BX344" s="263"/>
      <c r="BY344" s="263"/>
      <c r="BZ344" s="263"/>
      <c r="CA344" s="263"/>
      <c r="CB344" s="263"/>
      <c r="CC344" s="263"/>
      <c r="CD344" s="263"/>
      <c r="CE344" s="263"/>
      <c r="CF344" s="263"/>
      <c r="CG344" s="263"/>
      <c r="CH344" s="263"/>
      <c r="CI344" s="263"/>
      <c r="CJ344" s="263"/>
      <c r="CK344" s="263"/>
      <c r="CL344" s="263"/>
      <c r="CM344" s="263"/>
      <c r="CN344" s="263"/>
      <c r="CO344" s="263"/>
      <c r="CP344" s="263"/>
      <c r="CQ344" s="263"/>
      <c r="CR344" s="263"/>
      <c r="CS344" s="263"/>
      <c r="CT344" s="263"/>
      <c r="CU344" s="263"/>
      <c r="CV344" s="263"/>
      <c r="CW344" s="263"/>
      <c r="CX344" s="263"/>
      <c r="CY344" s="263"/>
      <c r="CZ344" s="263"/>
      <c r="DA344" s="263"/>
      <c r="DB344" s="263"/>
      <c r="DC344" s="263"/>
      <c r="DD344" s="263"/>
      <c r="DE344" s="263"/>
      <c r="DF344" s="263"/>
      <c r="DG344" s="263"/>
      <c r="DH344" s="263"/>
      <c r="DI344" s="263"/>
      <c r="DJ344" s="263"/>
      <c r="DK344" s="263"/>
      <c r="DL344" s="263"/>
      <c r="DM344" s="263"/>
      <c r="DN344" s="263"/>
      <c r="DO344" s="263"/>
      <c r="DP344" s="263"/>
      <c r="DQ344" s="263"/>
      <c r="DR344" s="263"/>
      <c r="DS344" s="263"/>
      <c r="DT344" s="263"/>
      <c r="DU344" s="263"/>
      <c r="DV344" s="263"/>
      <c r="DW344" s="263"/>
      <c r="DX344" s="263"/>
      <c r="DY344" s="263"/>
      <c r="DZ344" s="263"/>
      <c r="EA344" s="263"/>
      <c r="EB344" s="263"/>
      <c r="EC344" s="263"/>
      <c r="ED344" s="263"/>
      <c r="EE344" s="263"/>
      <c r="EF344" s="263"/>
      <c r="EG344" s="263"/>
      <c r="EH344" s="263"/>
      <c r="EI344" s="263"/>
      <c r="EJ344" s="263"/>
      <c r="EK344" s="263"/>
      <c r="EL344" s="263"/>
      <c r="EM344" s="263"/>
      <c r="EN344" s="263"/>
      <c r="EO344" s="263"/>
      <c r="EP344" s="263"/>
      <c r="EQ344" s="263"/>
      <c r="ER344" s="263"/>
      <c r="ES344" s="263"/>
      <c r="ET344" s="263"/>
      <c r="EU344" s="263"/>
      <c r="EV344" s="263"/>
      <c r="EW344" s="263"/>
      <c r="EX344" s="263"/>
      <c r="EY344" s="263"/>
      <c r="EZ344" s="263"/>
      <c r="FA344" s="263"/>
      <c r="FB344" s="263"/>
      <c r="FC344" s="263"/>
      <c r="FD344" s="263"/>
      <c r="FE344" s="263"/>
      <c r="FF344" s="263"/>
      <c r="FG344" s="263"/>
      <c r="FH344" s="263"/>
      <c r="FI344" s="263"/>
      <c r="FJ344" s="263"/>
      <c r="FK344" s="263"/>
      <c r="FL344" s="263"/>
      <c r="FM344" s="263"/>
      <c r="FN344" s="263"/>
      <c r="FO344" s="263"/>
      <c r="FP344" s="263"/>
      <c r="FQ344" s="263"/>
      <c r="FR344" s="263"/>
      <c r="FS344" s="263"/>
      <c r="FT344" s="263"/>
      <c r="FU344" s="263"/>
      <c r="FV344" s="263"/>
      <c r="FW344" s="263"/>
      <c r="FX344" s="263"/>
      <c r="FY344" s="263"/>
      <c r="FZ344" s="263"/>
      <c r="GA344" s="263"/>
      <c r="GB344" s="263"/>
      <c r="GC344" s="263"/>
      <c r="GD344" s="263"/>
      <c r="GE344" s="263"/>
      <c r="GF344" s="263"/>
      <c r="GG344" s="263"/>
      <c r="GH344" s="263"/>
      <c r="GI344" s="263"/>
      <c r="GJ344" s="263"/>
      <c r="GK344" s="263"/>
      <c r="GL344" s="263"/>
      <c r="GM344" s="263"/>
      <c r="GN344" s="263"/>
      <c r="GO344" s="263"/>
      <c r="GP344" s="263"/>
      <c r="GQ344" s="263"/>
      <c r="GR344" s="263"/>
      <c r="GS344" s="263"/>
      <c r="GT344" s="263"/>
      <c r="GU344" s="263"/>
      <c r="GV344" s="263"/>
      <c r="GW344" s="263"/>
      <c r="GX344" s="263"/>
      <c r="GY344" s="263"/>
      <c r="GZ344" s="263"/>
      <c r="HA344" s="263"/>
      <c r="HB344" s="263"/>
      <c r="HC344" s="263"/>
      <c r="HD344" s="263"/>
      <c r="HE344" s="263"/>
      <c r="HF344" s="263"/>
      <c r="HG344" s="263"/>
      <c r="HH344" s="263"/>
      <c r="HI344" s="263"/>
      <c r="HJ344" s="263"/>
      <c r="HK344" s="263"/>
      <c r="HL344" s="263"/>
      <c r="HM344" s="263"/>
      <c r="HN344" s="263"/>
      <c r="HO344" s="263"/>
      <c r="HP344" s="263"/>
      <c r="HQ344" s="263"/>
      <c r="HR344" s="263"/>
      <c r="HS344" s="263"/>
      <c r="HT344" s="263"/>
      <c r="HU344" s="263"/>
      <c r="HV344" s="263"/>
      <c r="HW344" s="263"/>
      <c r="HX344" s="263"/>
      <c r="HY344" s="263"/>
      <c r="HZ344" s="263"/>
      <c r="IA344" s="263"/>
      <c r="IB344" s="263"/>
      <c r="IC344" s="263"/>
      <c r="ID344" s="263"/>
      <c r="IE344" s="263"/>
      <c r="IF344" s="263"/>
      <c r="IG344" s="263"/>
      <c r="IH344" s="263"/>
      <c r="II344" s="263"/>
      <c r="IJ344" s="263"/>
      <c r="IK344" s="263"/>
      <c r="IL344" s="263"/>
      <c r="IM344" s="263"/>
      <c r="IN344" s="263"/>
      <c r="IO344" s="263"/>
      <c r="IP344" s="263"/>
      <c r="IQ344" s="263"/>
      <c r="IR344" s="263"/>
      <c r="IS344" s="263"/>
      <c r="IT344" s="263"/>
      <c r="IU344" s="263"/>
      <c r="IV344" s="263"/>
      <c r="IW344" s="263"/>
      <c r="IX344" s="263"/>
      <c r="IY344" s="263"/>
      <c r="IZ344" s="263"/>
      <c r="JA344" s="263"/>
      <c r="JB344" s="263"/>
      <c r="JC344" s="263"/>
      <c r="JD344" s="263"/>
      <c r="JE344" s="263"/>
      <c r="JF344" s="263"/>
      <c r="JG344" s="263"/>
      <c r="JH344" s="263"/>
      <c r="JI344" s="263"/>
      <c r="JJ344" s="263"/>
      <c r="JK344" s="263"/>
      <c r="JL344" s="263"/>
      <c r="JM344" s="263"/>
      <c r="JN344" s="263"/>
      <c r="JO344" s="263"/>
      <c r="JP344" s="263"/>
      <c r="JQ344" s="263"/>
      <c r="JR344" s="263"/>
      <c r="JS344" s="263"/>
      <c r="JT344" s="263"/>
      <c r="JU344" s="263"/>
      <c r="JV344" s="263"/>
      <c r="JW344" s="263"/>
      <c r="JX344" s="263"/>
      <c r="JY344" s="263"/>
      <c r="JZ344" s="263"/>
      <c r="KA344" s="263"/>
      <c r="KB344" s="263"/>
      <c r="KC344" s="263"/>
      <c r="KD344" s="263"/>
      <c r="KE344" s="263"/>
      <c r="KF344" s="263"/>
      <c r="KG344" s="263"/>
      <c r="KH344" s="263"/>
      <c r="KI344" s="263"/>
      <c r="KJ344" s="263"/>
      <c r="KK344" s="263"/>
      <c r="KL344" s="263"/>
      <c r="KM344" s="263"/>
      <c r="KN344" s="263"/>
      <c r="KO344" s="263"/>
      <c r="KP344" s="263"/>
      <c r="KQ344" s="263"/>
      <c r="KR344" s="263"/>
      <c r="KS344" s="263"/>
      <c r="KT344" s="263"/>
      <c r="KU344" s="263"/>
      <c r="KV344" s="263"/>
      <c r="KW344" s="263"/>
      <c r="KX344" s="263"/>
      <c r="KY344" s="263"/>
      <c r="KZ344" s="263"/>
      <c r="LA344" s="263"/>
      <c r="LB344" s="263"/>
      <c r="LC344" s="263"/>
      <c r="LD344" s="263"/>
      <c r="LE344" s="263"/>
      <c r="LF344" s="263"/>
      <c r="LG344" s="263"/>
      <c r="LH344" s="263"/>
      <c r="LI344" s="263"/>
      <c r="LJ344" s="263"/>
      <c r="LK344" s="263"/>
      <c r="LL344" s="263"/>
      <c r="LM344" s="263"/>
      <c r="LN344" s="263"/>
      <c r="LO344" s="263"/>
      <c r="LP344" s="263"/>
      <c r="LQ344" s="263"/>
      <c r="LR344" s="263"/>
      <c r="LS344" s="263"/>
      <c r="LT344" s="263"/>
      <c r="LU344" s="263"/>
      <c r="LV344" s="263"/>
      <c r="LW344" s="263"/>
      <c r="LX344" s="263"/>
      <c r="LY344" s="263"/>
      <c r="LZ344" s="263"/>
      <c r="MA344" s="263"/>
      <c r="MB344" s="263"/>
      <c r="MC344" s="263"/>
      <c r="MD344" s="263"/>
      <c r="ME344" s="263"/>
      <c r="MF344" s="263"/>
      <c r="MG344" s="263"/>
      <c r="MH344" s="263"/>
      <c r="MI344" s="263"/>
      <c r="MJ344" s="263"/>
      <c r="MK344" s="263"/>
      <c r="ML344" s="263"/>
      <c r="MM344" s="263"/>
      <c r="MN344" s="263"/>
      <c r="MO344" s="263"/>
      <c r="MP344" s="263"/>
      <c r="MQ344" s="263"/>
      <c r="MR344" s="263"/>
      <c r="MS344" s="263"/>
      <c r="MT344" s="263"/>
      <c r="MU344" s="263"/>
      <c r="MV344" s="263"/>
      <c r="MW344" s="263"/>
      <c r="MX344" s="263"/>
      <c r="MY344" s="263"/>
      <c r="MZ344" s="263"/>
      <c r="NA344" s="263"/>
      <c r="NB344" s="263"/>
      <c r="NC344" s="263"/>
      <c r="ND344" s="263"/>
      <c r="NE344" s="263"/>
      <c r="NF344" s="263"/>
      <c r="NG344" s="263"/>
      <c r="NH344" s="263"/>
      <c r="NI344" s="263"/>
      <c r="NJ344" s="263"/>
      <c r="NK344" s="263"/>
      <c r="NL344" s="263"/>
      <c r="NM344" s="263"/>
      <c r="NN344" s="263"/>
      <c r="NO344" s="263"/>
      <c r="NP344" s="263"/>
      <c r="NQ344" s="263"/>
      <c r="NR344" s="263"/>
      <c r="NS344" s="263"/>
      <c r="NT344" s="263"/>
      <c r="NU344" s="263"/>
      <c r="NV344" s="263"/>
      <c r="NW344" s="263"/>
      <c r="NX344" s="263"/>
      <c r="NY344" s="263"/>
      <c r="NZ344" s="263"/>
      <c r="OA344" s="263"/>
      <c r="OB344" s="263"/>
      <c r="OC344" s="263"/>
      <c r="OD344" s="263"/>
      <c r="OE344" s="263"/>
      <c r="OF344" s="263"/>
      <c r="OG344" s="263"/>
      <c r="OH344" s="263"/>
      <c r="OI344" s="263"/>
      <c r="OJ344" s="263"/>
      <c r="OK344" s="263"/>
      <c r="OL344" s="263"/>
      <c r="OM344" s="263"/>
      <c r="ON344" s="263"/>
      <c r="OO344" s="263"/>
      <c r="OP344" s="263"/>
      <c r="OQ344" s="263"/>
      <c r="OR344" s="263"/>
      <c r="OS344" s="263"/>
      <c r="OT344" s="263"/>
      <c r="OU344" s="263"/>
      <c r="OV344" s="263"/>
      <c r="OW344" s="263"/>
      <c r="OX344" s="263"/>
      <c r="OY344" s="263"/>
      <c r="OZ344" s="263"/>
      <c r="PA344" s="263"/>
      <c r="PB344" s="263"/>
      <c r="PC344" s="263"/>
      <c r="PD344" s="263"/>
      <c r="PE344" s="263"/>
      <c r="PF344" s="263"/>
      <c r="PG344" s="263"/>
      <c r="PH344" s="263"/>
      <c r="PI344" s="263"/>
      <c r="PJ344" s="263"/>
      <c r="PK344" s="263"/>
      <c r="PL344" s="263"/>
      <c r="PM344" s="263"/>
      <c r="PN344" s="263"/>
      <c r="PO344" s="263"/>
      <c r="PP344" s="263"/>
      <c r="PQ344" s="263"/>
      <c r="PR344" s="263"/>
      <c r="PS344" s="263"/>
      <c r="PT344" s="263"/>
      <c r="PU344" s="263"/>
      <c r="PV344" s="263"/>
      <c r="PW344" s="263"/>
      <c r="PX344" s="263"/>
      <c r="PY344" s="263"/>
      <c r="PZ344" s="263"/>
      <c r="QA344" s="263"/>
      <c r="QB344" s="263"/>
      <c r="QC344" s="263"/>
      <c r="QD344" s="263"/>
      <c r="QE344" s="263"/>
      <c r="QF344" s="263"/>
      <c r="QG344" s="263"/>
      <c r="QH344" s="263"/>
      <c r="QI344" s="263"/>
      <c r="QJ344" s="263"/>
      <c r="QK344" s="263"/>
      <c r="QL344" s="263"/>
      <c r="QM344" s="263"/>
      <c r="QN344" s="263"/>
      <c r="QO344" s="263"/>
      <c r="QP344" s="263"/>
      <c r="QQ344" s="263"/>
      <c r="QR344" s="263"/>
      <c r="QS344" s="263"/>
      <c r="QT344" s="263"/>
      <c r="QU344" s="263"/>
      <c r="QV344" s="263"/>
      <c r="QW344" s="263"/>
      <c r="QX344" s="263"/>
      <c r="QY344" s="263"/>
      <c r="QZ344" s="263"/>
      <c r="RA344" s="263"/>
      <c r="RB344" s="263"/>
      <c r="RC344" s="263"/>
      <c r="RD344" s="263"/>
      <c r="RE344" s="263"/>
      <c r="RF344" s="263"/>
      <c r="RG344" s="263"/>
      <c r="RH344" s="263"/>
      <c r="RI344" s="263"/>
      <c r="RJ344" s="263"/>
      <c r="RK344" s="263"/>
      <c r="RL344" s="263"/>
      <c r="RM344" s="263"/>
      <c r="RN344" s="263"/>
      <c r="RO344" s="263"/>
      <c r="RP344" s="263"/>
      <c r="RQ344" s="263"/>
      <c r="RR344" s="263"/>
      <c r="RS344" s="263"/>
      <c r="RT344" s="263"/>
      <c r="RU344" s="263"/>
      <c r="RV344" s="263"/>
      <c r="RW344" s="263"/>
      <c r="RX344" s="263"/>
      <c r="RY344" s="263"/>
      <c r="RZ344" s="263"/>
      <c r="SA344" s="263"/>
      <c r="SB344" s="263"/>
      <c r="SC344" s="263"/>
      <c r="SD344" s="263"/>
      <c r="SE344" s="263"/>
      <c r="SF344" s="263"/>
      <c r="SG344" s="263"/>
      <c r="SH344" s="263"/>
      <c r="SI344" s="263"/>
      <c r="SJ344" s="263"/>
      <c r="SK344" s="263"/>
      <c r="SL344" s="263"/>
      <c r="SM344" s="263"/>
      <c r="SN344" s="263"/>
      <c r="SO344" s="263"/>
      <c r="SP344" s="263"/>
      <c r="SQ344" s="263"/>
      <c r="SR344" s="263"/>
      <c r="SS344" s="263"/>
      <c r="ST344" s="263"/>
      <c r="SU344" s="263"/>
      <c r="SV344" s="263"/>
      <c r="SW344" s="263"/>
      <c r="SX344" s="263"/>
      <c r="SY344" s="263"/>
      <c r="SZ344" s="263"/>
      <c r="TA344" s="263"/>
      <c r="TB344" s="263"/>
      <c r="TC344" s="263"/>
      <c r="TD344" s="263"/>
      <c r="TE344" s="263"/>
      <c r="TF344" s="263"/>
      <c r="TG344" s="263"/>
      <c r="TH344" s="263"/>
      <c r="TI344" s="263"/>
      <c r="TJ344" s="263"/>
      <c r="TK344" s="263"/>
      <c r="TL344" s="263"/>
      <c r="TM344" s="263"/>
      <c r="TN344" s="263"/>
      <c r="TO344" s="263"/>
      <c r="TP344" s="263"/>
      <c r="TQ344" s="263"/>
      <c r="TR344" s="263"/>
      <c r="TS344" s="263"/>
      <c r="TT344" s="263"/>
      <c r="TU344" s="263"/>
      <c r="TV344" s="263"/>
      <c r="TW344" s="263"/>
      <c r="TX344" s="263"/>
      <c r="TY344" s="263"/>
      <c r="TZ344" s="263"/>
      <c r="UA344" s="263"/>
      <c r="UB344" s="263"/>
      <c r="UC344" s="263"/>
      <c r="UD344" s="263"/>
      <c r="UE344" s="263"/>
      <c r="UF344" s="263"/>
      <c r="UG344" s="263"/>
      <c r="UH344" s="263"/>
      <c r="UI344" s="263"/>
      <c r="UJ344" s="263"/>
      <c r="UK344" s="263"/>
      <c r="UL344" s="263"/>
      <c r="UM344" s="263"/>
      <c r="UN344" s="263"/>
      <c r="UO344" s="263"/>
      <c r="UP344" s="263"/>
      <c r="UQ344" s="263"/>
      <c r="UR344" s="263"/>
      <c r="US344" s="263"/>
      <c r="UT344" s="263"/>
      <c r="UU344" s="263"/>
      <c r="UV344" s="263"/>
      <c r="UW344" s="263"/>
      <c r="UX344" s="263"/>
      <c r="UY344" s="263"/>
      <c r="UZ344" s="263"/>
      <c r="VA344" s="263"/>
      <c r="VB344" s="263"/>
      <c r="VC344" s="263"/>
      <c r="VD344" s="263"/>
      <c r="VE344" s="263"/>
      <c r="VF344" s="263"/>
      <c r="VG344" s="263"/>
      <c r="VH344" s="263"/>
      <c r="VI344" s="263"/>
      <c r="VJ344" s="263"/>
      <c r="VK344" s="263"/>
      <c r="VL344" s="263"/>
      <c r="VM344" s="263"/>
      <c r="VN344" s="263"/>
      <c r="VO344" s="263"/>
      <c r="VP344" s="263"/>
      <c r="VQ344" s="263"/>
      <c r="VR344" s="263"/>
      <c r="VS344" s="263"/>
      <c r="VT344" s="263"/>
      <c r="VU344" s="263"/>
      <c r="VV344" s="263"/>
      <c r="VW344" s="263"/>
      <c r="VX344" s="263"/>
      <c r="VY344" s="263"/>
      <c r="VZ344" s="263"/>
      <c r="WA344" s="263"/>
      <c r="WB344" s="263"/>
      <c r="WC344" s="263"/>
      <c r="WD344" s="263"/>
      <c r="WE344" s="263"/>
      <c r="WF344" s="263"/>
      <c r="WG344" s="263"/>
      <c r="WH344" s="263"/>
      <c r="WI344" s="263"/>
      <c r="WJ344" s="263"/>
      <c r="WK344" s="263"/>
      <c r="WL344" s="263"/>
      <c r="WM344" s="263"/>
      <c r="WN344" s="263"/>
      <c r="WO344" s="263"/>
      <c r="WP344" s="263"/>
      <c r="WQ344" s="263"/>
      <c r="WR344" s="263"/>
      <c r="WS344" s="263"/>
      <c r="WT344" s="263"/>
      <c r="WU344" s="263"/>
      <c r="WV344" s="263"/>
      <c r="WW344" s="263"/>
      <c r="WX344" s="263"/>
      <c r="WY344" s="263"/>
      <c r="WZ344" s="263"/>
      <c r="XA344" s="263"/>
      <c r="XB344" s="263"/>
      <c r="XC344" s="263"/>
      <c r="XD344" s="263"/>
      <c r="XE344" s="263"/>
      <c r="XF344" s="263"/>
      <c r="XG344" s="263"/>
      <c r="XH344" s="263"/>
      <c r="XI344" s="263"/>
      <c r="XJ344" s="263"/>
      <c r="XK344" s="263"/>
      <c r="XL344" s="263"/>
      <c r="XM344" s="263"/>
      <c r="XN344" s="263"/>
      <c r="XO344" s="263"/>
      <c r="XP344" s="263"/>
      <c r="XQ344" s="263"/>
      <c r="XR344" s="263"/>
      <c r="XS344" s="263"/>
      <c r="XT344" s="263"/>
      <c r="XU344" s="263"/>
      <c r="XV344" s="263"/>
      <c r="XW344" s="263"/>
      <c r="XX344" s="263"/>
      <c r="XY344" s="263"/>
      <c r="XZ344" s="263"/>
      <c r="YA344" s="263"/>
      <c r="YB344" s="263"/>
      <c r="YC344" s="263"/>
      <c r="YD344" s="263"/>
      <c r="YE344" s="263"/>
      <c r="YF344" s="263"/>
      <c r="YG344" s="263"/>
      <c r="YH344" s="263"/>
      <c r="YI344" s="263"/>
      <c r="YJ344" s="263"/>
      <c r="YK344" s="263"/>
      <c r="YL344" s="263"/>
      <c r="YM344" s="263"/>
      <c r="YN344" s="263"/>
      <c r="YO344" s="263"/>
      <c r="YP344" s="263"/>
      <c r="YQ344" s="263"/>
      <c r="YR344" s="263"/>
      <c r="YS344" s="263"/>
      <c r="YT344" s="263"/>
      <c r="YU344" s="263"/>
      <c r="YV344" s="263"/>
      <c r="YW344" s="263"/>
      <c r="YX344" s="263"/>
      <c r="YY344" s="263"/>
      <c r="YZ344" s="263"/>
      <c r="ZA344" s="263"/>
      <c r="ZB344" s="263"/>
      <c r="ZC344" s="263"/>
      <c r="ZD344" s="263"/>
      <c r="ZE344" s="263"/>
      <c r="ZF344" s="263"/>
      <c r="ZG344" s="263"/>
      <c r="ZH344" s="263"/>
      <c r="ZI344" s="263"/>
      <c r="ZJ344" s="263"/>
      <c r="ZK344" s="263"/>
      <c r="ZL344" s="263"/>
      <c r="ZM344" s="263"/>
      <c r="ZN344" s="263"/>
      <c r="ZO344" s="263"/>
      <c r="ZP344" s="263"/>
      <c r="ZQ344" s="263"/>
      <c r="ZR344" s="263"/>
      <c r="ZS344" s="263"/>
      <c r="ZT344" s="263"/>
      <c r="ZU344" s="263"/>
      <c r="ZV344" s="263"/>
      <c r="ZW344" s="263"/>
      <c r="ZX344" s="263"/>
      <c r="ZY344" s="263"/>
      <c r="ZZ344" s="263"/>
      <c r="AAA344" s="263"/>
      <c r="AAB344" s="263"/>
      <c r="AAC344" s="263"/>
      <c r="AAD344" s="263"/>
      <c r="AAE344" s="263"/>
      <c r="AAF344" s="263"/>
      <c r="AAG344" s="263"/>
      <c r="AAH344" s="263"/>
      <c r="AAI344" s="263"/>
      <c r="AAJ344" s="263"/>
      <c r="AAK344" s="263"/>
      <c r="AAL344" s="263"/>
      <c r="AAM344" s="263"/>
      <c r="AAN344" s="263"/>
      <c r="AAO344" s="263"/>
      <c r="AAP344" s="263"/>
      <c r="AAQ344" s="263"/>
      <c r="AAR344" s="263"/>
      <c r="AAS344" s="263"/>
      <c r="AAT344" s="263"/>
      <c r="AAU344" s="263"/>
      <c r="AAV344" s="263"/>
      <c r="AAW344" s="263"/>
      <c r="AAX344" s="263"/>
      <c r="AAY344" s="263"/>
      <c r="AAZ344" s="263"/>
      <c r="ABA344" s="263"/>
      <c r="ABB344" s="263"/>
      <c r="ABC344" s="263"/>
      <c r="ABD344" s="263"/>
      <c r="ABE344" s="263"/>
      <c r="ABF344" s="263"/>
      <c r="ABG344" s="263"/>
      <c r="ABH344" s="263"/>
      <c r="ABI344" s="263"/>
      <c r="ABJ344" s="263"/>
      <c r="ABK344" s="263"/>
      <c r="ABL344" s="263"/>
      <c r="ABM344" s="263"/>
      <c r="ABN344" s="263"/>
      <c r="ABO344" s="263"/>
      <c r="ABP344" s="263"/>
      <c r="ABQ344" s="263"/>
      <c r="ABR344" s="263"/>
      <c r="ABS344" s="263"/>
      <c r="ABT344" s="263"/>
      <c r="ABU344" s="263"/>
      <c r="ABV344" s="263"/>
      <c r="ABW344" s="263"/>
      <c r="ABX344" s="263"/>
      <c r="ABY344" s="263"/>
      <c r="ABZ344" s="263"/>
      <c r="ACA344" s="263"/>
      <c r="ACB344" s="263"/>
      <c r="ACC344" s="263"/>
      <c r="ACD344" s="263"/>
      <c r="ACE344" s="263"/>
      <c r="ACF344" s="263"/>
      <c r="ACG344" s="263"/>
      <c r="ACH344" s="263"/>
      <c r="ACI344" s="263"/>
      <c r="ACJ344" s="263"/>
      <c r="ACK344" s="263"/>
      <c r="ACL344" s="263"/>
      <c r="ACM344" s="263"/>
      <c r="ACN344" s="263"/>
      <c r="ACO344" s="263"/>
      <c r="ACP344" s="263"/>
      <c r="ACQ344" s="263"/>
      <c r="ACR344" s="263"/>
      <c r="ACS344" s="263"/>
      <c r="ACT344" s="263"/>
      <c r="ACU344" s="263"/>
      <c r="ACV344" s="263"/>
      <c r="ACW344" s="263"/>
      <c r="ACX344" s="263"/>
      <c r="ACY344" s="263"/>
      <c r="ACZ344" s="263"/>
      <c r="ADA344" s="263"/>
      <c r="ADB344" s="263"/>
      <c r="ADC344" s="263"/>
      <c r="ADD344" s="263"/>
      <c r="ADE344" s="263"/>
      <c r="ADF344" s="263"/>
      <c r="ADG344" s="263"/>
      <c r="ADH344" s="263"/>
      <c r="ADI344" s="263"/>
      <c r="ADJ344" s="263"/>
      <c r="ADK344" s="263"/>
      <c r="ADL344" s="263"/>
      <c r="ADM344" s="263"/>
      <c r="ADN344" s="263"/>
      <c r="ADO344" s="263"/>
      <c r="ADP344" s="263"/>
      <c r="ADQ344" s="263"/>
      <c r="ADR344" s="263"/>
      <c r="ADS344" s="263"/>
      <c r="ADT344" s="263"/>
      <c r="ADU344" s="263"/>
      <c r="ADV344" s="263"/>
      <c r="ADW344" s="263"/>
      <c r="ADX344" s="263"/>
      <c r="ADY344" s="263"/>
      <c r="ADZ344" s="263"/>
      <c r="AEA344" s="263"/>
      <c r="AEB344" s="263"/>
      <c r="AEC344" s="263"/>
      <c r="AED344" s="263"/>
      <c r="AEE344" s="263"/>
      <c r="AEF344" s="263"/>
      <c r="AEG344" s="263"/>
      <c r="AEH344" s="263"/>
      <c r="AEI344" s="263"/>
      <c r="AEJ344" s="263"/>
      <c r="AEK344" s="263"/>
      <c r="AEL344" s="263"/>
      <c r="AEM344" s="263"/>
      <c r="AEN344" s="263"/>
      <c r="AEO344" s="263"/>
      <c r="AEP344" s="263"/>
      <c r="AEQ344" s="263"/>
      <c r="AER344" s="263"/>
      <c r="AES344" s="263"/>
      <c r="AET344" s="263"/>
      <c r="AEU344" s="263"/>
      <c r="AEV344" s="263"/>
      <c r="AEW344" s="263"/>
      <c r="AEX344" s="263"/>
      <c r="AEY344" s="263"/>
      <c r="AEZ344" s="263"/>
      <c r="AFA344" s="263"/>
      <c r="AFB344" s="263"/>
      <c r="AFC344" s="263"/>
      <c r="AFD344" s="263"/>
      <c r="AFE344" s="263"/>
      <c r="AFF344" s="263"/>
      <c r="AFG344" s="263"/>
      <c r="AFH344" s="263"/>
      <c r="AFI344" s="263"/>
      <c r="AFJ344" s="263"/>
      <c r="AFK344" s="263"/>
      <c r="AFL344" s="263"/>
      <c r="AFM344" s="263"/>
      <c r="AFN344" s="263"/>
      <c r="AFO344" s="263"/>
      <c r="AFP344" s="263"/>
      <c r="AFQ344" s="263"/>
      <c r="AFR344" s="263"/>
      <c r="AFS344" s="263"/>
      <c r="AFT344" s="263"/>
      <c r="AFU344" s="263"/>
      <c r="AFV344" s="263"/>
      <c r="AFW344" s="263"/>
      <c r="AFX344" s="263"/>
      <c r="AFY344" s="263"/>
      <c r="AFZ344" s="263"/>
      <c r="AGA344" s="263"/>
      <c r="AGB344" s="263"/>
      <c r="AGC344" s="263"/>
      <c r="AGD344" s="263"/>
      <c r="AGE344" s="263"/>
      <c r="AGF344" s="263"/>
      <c r="AGG344" s="263"/>
      <c r="AGH344" s="263"/>
      <c r="AGI344" s="263"/>
      <c r="AGJ344" s="263"/>
      <c r="AGK344" s="263"/>
      <c r="AGL344" s="263"/>
      <c r="AGM344" s="263"/>
      <c r="AGN344" s="263"/>
      <c r="AGO344" s="263"/>
      <c r="AGP344" s="263"/>
      <c r="AGQ344" s="263"/>
      <c r="AGR344" s="263"/>
      <c r="AGS344" s="263"/>
      <c r="AGT344" s="263"/>
      <c r="AGU344" s="263"/>
      <c r="AGV344" s="263"/>
      <c r="AGW344" s="263"/>
      <c r="AGX344" s="263"/>
      <c r="AGY344" s="263"/>
      <c r="AGZ344" s="263"/>
      <c r="AHA344" s="263"/>
      <c r="AHB344" s="263"/>
      <c r="AHC344" s="263"/>
      <c r="AHD344" s="263"/>
      <c r="AHE344" s="263"/>
      <c r="AHF344" s="263"/>
      <c r="AHG344" s="263"/>
      <c r="AHH344" s="263"/>
      <c r="AHI344" s="263"/>
      <c r="AHJ344" s="263"/>
      <c r="AHK344" s="263"/>
      <c r="AHL344" s="263"/>
      <c r="AHM344" s="263"/>
      <c r="AHN344" s="263"/>
      <c r="AHO344" s="263"/>
      <c r="AHP344" s="263"/>
      <c r="AHQ344" s="263"/>
      <c r="AHR344" s="263"/>
      <c r="AHS344" s="263"/>
      <c r="AHT344" s="263"/>
      <c r="AHU344" s="263"/>
      <c r="AHV344" s="263"/>
      <c r="AHW344" s="263"/>
      <c r="AHX344" s="263"/>
      <c r="AHY344" s="263"/>
      <c r="AHZ344" s="263"/>
      <c r="AIA344" s="263"/>
      <c r="AIB344" s="263"/>
      <c r="AIC344" s="263"/>
      <c r="AID344" s="263"/>
      <c r="AIE344" s="263"/>
      <c r="AIF344" s="263"/>
      <c r="AIG344" s="263"/>
      <c r="AIH344" s="263"/>
      <c r="AII344" s="263"/>
      <c r="AIJ344" s="263"/>
      <c r="AIK344" s="263"/>
      <c r="AIL344" s="263"/>
      <c r="AIM344" s="263"/>
      <c r="AIN344" s="263"/>
      <c r="AIO344" s="263"/>
      <c r="AIP344" s="263"/>
      <c r="AIQ344" s="263"/>
      <c r="AIR344" s="263"/>
      <c r="AIS344" s="263"/>
      <c r="AIT344" s="263"/>
      <c r="AIU344" s="263"/>
      <c r="AIV344" s="263"/>
      <c r="AIW344" s="263"/>
      <c r="AIX344" s="263"/>
      <c r="AIY344" s="263"/>
      <c r="AIZ344" s="263"/>
      <c r="AJA344" s="263"/>
      <c r="AJB344" s="263"/>
      <c r="AJC344" s="263"/>
      <c r="AJD344" s="263"/>
      <c r="AJE344" s="263"/>
      <c r="AJF344" s="263"/>
      <c r="AJG344" s="263"/>
      <c r="AJH344" s="263"/>
      <c r="AJI344" s="263"/>
      <c r="AJJ344" s="263"/>
      <c r="AJK344" s="263"/>
      <c r="AJL344" s="263"/>
      <c r="AJM344" s="263"/>
      <c r="AJN344" s="263"/>
      <c r="AJO344" s="263"/>
      <c r="AJP344" s="263"/>
      <c r="AJQ344" s="263"/>
      <c r="AJR344" s="263"/>
      <c r="AJS344" s="263"/>
      <c r="AJT344" s="263"/>
      <c r="AJU344" s="263"/>
      <c r="AJV344" s="263"/>
      <c r="AJW344" s="263"/>
      <c r="AJX344" s="263"/>
      <c r="AJY344" s="263"/>
      <c r="AJZ344" s="263"/>
      <c r="AKA344" s="263"/>
      <c r="AKB344" s="263"/>
      <c r="AKC344" s="263"/>
      <c r="AKD344" s="263"/>
      <c r="AKE344" s="263"/>
      <c r="AKF344" s="263"/>
      <c r="AKG344" s="263"/>
      <c r="AKH344" s="263"/>
      <c r="AKI344" s="263"/>
      <c r="AKJ344" s="263"/>
      <c r="AKK344" s="263"/>
      <c r="AKL344" s="263"/>
      <c r="AKM344" s="263"/>
      <c r="AKN344" s="263"/>
      <c r="AKO344" s="263"/>
      <c r="AKP344" s="263"/>
      <c r="AKQ344" s="263"/>
      <c r="AKR344" s="263"/>
      <c r="AKS344" s="263"/>
      <c r="AKT344" s="263"/>
      <c r="AKU344" s="263"/>
      <c r="AKV344" s="263"/>
      <c r="AKW344" s="263"/>
      <c r="AKX344" s="263"/>
      <c r="AKY344" s="263"/>
      <c r="AKZ344" s="263"/>
      <c r="ALA344" s="263"/>
      <c r="ALB344" s="263"/>
      <c r="ALC344" s="263"/>
      <c r="ALD344" s="263"/>
      <c r="ALE344" s="263"/>
      <c r="ALF344" s="263"/>
      <c r="ALG344" s="263"/>
      <c r="ALH344" s="263"/>
      <c r="ALI344" s="263"/>
      <c r="ALJ344" s="263"/>
      <c r="ALK344" s="263"/>
      <c r="ALL344" s="263"/>
      <c r="ALM344" s="263"/>
      <c r="ALN344" s="263"/>
      <c r="ALO344" s="263"/>
      <c r="ALP344" s="263"/>
      <c r="ALQ344" s="263"/>
      <c r="ALR344" s="263"/>
      <c r="ALS344" s="263"/>
      <c r="ALT344" s="263"/>
      <c r="ALU344" s="263"/>
      <c r="ALV344" s="263"/>
      <c r="ALW344" s="263"/>
      <c r="ALX344" s="263"/>
      <c r="ALY344" s="263"/>
      <c r="ALZ344" s="263"/>
      <c r="AMA344" s="263"/>
      <c r="AMB344" s="263"/>
      <c r="AMC344" s="263"/>
      <c r="AMD344" s="263"/>
      <c r="AME344" s="263"/>
      <c r="AMF344" s="263"/>
      <c r="AMG344" s="263"/>
      <c r="AMH344" s="263"/>
      <c r="AMI344" s="263"/>
      <c r="AMJ344" s="263"/>
      <c r="AMK344" s="263"/>
      <c r="AML344" s="263"/>
      <c r="AMM344" s="263"/>
      <c r="AMN344" s="263"/>
      <c r="AMO344" s="263"/>
      <c r="AMP344" s="263"/>
      <c r="AMQ344" s="263"/>
      <c r="AMR344" s="263"/>
      <c r="AMS344" s="263"/>
      <c r="AMT344" s="263"/>
      <c r="AMU344" s="263"/>
      <c r="AMV344" s="263"/>
      <c r="AMW344" s="263"/>
      <c r="AMX344" s="263"/>
      <c r="AMY344" s="263"/>
      <c r="AMZ344" s="263"/>
      <c r="ANA344" s="263"/>
      <c r="ANB344" s="263"/>
      <c r="ANC344" s="263"/>
      <c r="AND344" s="263"/>
      <c r="ANE344" s="263"/>
      <c r="ANF344" s="263"/>
      <c r="ANG344" s="263"/>
      <c r="ANH344" s="263"/>
      <c r="ANI344" s="263"/>
      <c r="ANJ344" s="263"/>
      <c r="ANK344" s="263"/>
      <c r="ANL344" s="263"/>
      <c r="ANM344" s="263"/>
      <c r="ANN344" s="263"/>
      <c r="ANO344" s="263"/>
      <c r="ANP344" s="263"/>
      <c r="ANQ344" s="263"/>
      <c r="ANR344" s="263"/>
      <c r="ANS344" s="263"/>
      <c r="ANT344" s="263"/>
      <c r="ANU344" s="263"/>
      <c r="ANV344" s="263"/>
      <c r="ANW344" s="263"/>
      <c r="ANX344" s="263"/>
      <c r="ANY344" s="263"/>
      <c r="ANZ344" s="263"/>
      <c r="AOA344" s="263"/>
      <c r="AOB344" s="263"/>
      <c r="AOC344" s="263"/>
      <c r="AOD344" s="263"/>
      <c r="AOE344" s="263"/>
      <c r="AOF344" s="263"/>
      <c r="AOG344" s="263"/>
      <c r="AOH344" s="263"/>
      <c r="AOI344" s="263"/>
      <c r="AOJ344" s="263"/>
      <c r="AOK344" s="263"/>
      <c r="AOL344" s="263"/>
      <c r="AOM344" s="263"/>
      <c r="AON344" s="263"/>
      <c r="AOO344" s="263"/>
      <c r="AOP344" s="263"/>
      <c r="AOQ344" s="263"/>
      <c r="AOR344" s="263"/>
      <c r="AOS344" s="263"/>
      <c r="AOT344" s="263"/>
      <c r="AOU344" s="263"/>
      <c r="AOV344" s="263"/>
      <c r="AOW344" s="263"/>
      <c r="AOX344" s="263"/>
      <c r="AOY344" s="263"/>
      <c r="AOZ344" s="263"/>
      <c r="APA344" s="263"/>
      <c r="APB344" s="263"/>
      <c r="APC344" s="263"/>
      <c r="APD344" s="263"/>
      <c r="APE344" s="263"/>
      <c r="APF344" s="263"/>
      <c r="APG344" s="263"/>
      <c r="APH344" s="263"/>
      <c r="API344" s="263"/>
      <c r="APJ344" s="263"/>
      <c r="APK344" s="263"/>
      <c r="APL344" s="263"/>
      <c r="APM344" s="263"/>
      <c r="APN344" s="263"/>
      <c r="APO344" s="263"/>
      <c r="APP344" s="263"/>
      <c r="APQ344" s="263"/>
      <c r="APR344" s="263"/>
      <c r="APS344" s="263"/>
      <c r="APT344" s="263"/>
      <c r="APU344" s="263"/>
      <c r="APV344" s="263"/>
      <c r="APW344" s="263"/>
      <c r="APX344" s="263"/>
      <c r="APY344" s="263"/>
      <c r="APZ344" s="263"/>
      <c r="AQA344" s="263"/>
      <c r="AQB344" s="263"/>
      <c r="AQC344" s="263"/>
      <c r="AQD344" s="263"/>
      <c r="AQE344" s="263"/>
      <c r="AQF344" s="263"/>
      <c r="AQG344" s="263"/>
      <c r="AQH344" s="263"/>
      <c r="AQI344" s="263"/>
      <c r="AQJ344" s="263"/>
      <c r="AQK344" s="263"/>
      <c r="AQL344" s="263"/>
      <c r="AQM344" s="263"/>
      <c r="AQN344" s="263"/>
      <c r="AQO344" s="263"/>
      <c r="AQP344" s="263"/>
      <c r="AQQ344" s="263"/>
      <c r="AQR344" s="263"/>
      <c r="AQS344" s="263"/>
      <c r="AQT344" s="263"/>
      <c r="AQU344" s="263"/>
      <c r="AQV344" s="263"/>
      <c r="AQW344" s="263"/>
      <c r="AQX344" s="263"/>
      <c r="AQY344" s="263"/>
      <c r="AQZ344" s="263"/>
      <c r="ARA344" s="263"/>
      <c r="ARB344" s="263"/>
      <c r="ARC344" s="263"/>
      <c r="ARD344" s="263"/>
      <c r="ARE344" s="263"/>
      <c r="ARF344" s="263"/>
      <c r="ARG344" s="263"/>
      <c r="ARH344" s="263"/>
      <c r="ARI344" s="263"/>
      <c r="ARJ344" s="263"/>
      <c r="ARK344" s="263"/>
      <c r="ARL344" s="263"/>
      <c r="ARM344" s="263"/>
      <c r="ARN344" s="263"/>
      <c r="ARO344" s="263"/>
      <c r="ARP344" s="263"/>
      <c r="ARQ344" s="263"/>
      <c r="ARR344" s="263"/>
      <c r="ARS344" s="263"/>
      <c r="ART344" s="263"/>
      <c r="ARU344" s="263"/>
      <c r="ARV344" s="263"/>
      <c r="ARW344" s="263"/>
      <c r="ARX344" s="263"/>
      <c r="ARY344" s="263"/>
      <c r="ARZ344" s="263"/>
      <c r="ASA344" s="263"/>
      <c r="ASB344" s="263"/>
      <c r="ASC344" s="263"/>
      <c r="ASD344" s="263"/>
      <c r="ASE344" s="263"/>
      <c r="ASF344" s="263"/>
      <c r="ASG344" s="263"/>
      <c r="ASH344" s="263"/>
      <c r="ASI344" s="263"/>
      <c r="ASJ344" s="263"/>
      <c r="ASK344" s="263"/>
      <c r="ASL344" s="263"/>
      <c r="ASM344" s="263"/>
      <c r="ASN344" s="263"/>
      <c r="ASO344" s="263"/>
      <c r="ASP344" s="263"/>
      <c r="ASQ344" s="263"/>
      <c r="ASR344" s="263"/>
      <c r="ASS344" s="263"/>
      <c r="AST344" s="263"/>
      <c r="ASU344" s="263"/>
      <c r="ASV344" s="263"/>
      <c r="ASW344" s="263"/>
      <c r="ASX344" s="263"/>
      <c r="ASY344" s="263"/>
      <c r="ASZ344" s="263"/>
      <c r="ATA344" s="263"/>
      <c r="ATB344" s="263"/>
      <c r="ATC344" s="263"/>
      <c r="ATD344" s="263"/>
      <c r="ATE344" s="263"/>
      <c r="ATF344" s="263"/>
      <c r="ATG344" s="263"/>
      <c r="ATH344" s="263"/>
      <c r="ATI344" s="263"/>
      <c r="ATJ344" s="263"/>
      <c r="ATK344" s="263"/>
      <c r="ATL344" s="263"/>
      <c r="ATM344" s="263"/>
      <c r="ATN344" s="263"/>
      <c r="ATO344" s="263"/>
      <c r="ATP344" s="263"/>
      <c r="ATQ344" s="263"/>
      <c r="ATR344" s="263"/>
      <c r="ATS344" s="263"/>
      <c r="ATT344" s="263"/>
      <c r="ATU344" s="263"/>
      <c r="ATV344" s="263"/>
      <c r="ATW344" s="263"/>
      <c r="ATX344" s="263"/>
      <c r="ATY344" s="263"/>
      <c r="ATZ344" s="263"/>
      <c r="AUA344" s="263"/>
      <c r="AUB344" s="263"/>
      <c r="AUC344" s="263"/>
      <c r="AUD344" s="263"/>
      <c r="AUE344" s="263"/>
      <c r="AUF344" s="263"/>
      <c r="AUG344" s="263"/>
      <c r="AUH344" s="263"/>
      <c r="AUI344" s="263"/>
      <c r="AUJ344" s="263"/>
      <c r="AUK344" s="263"/>
      <c r="AUL344" s="263"/>
      <c r="AUM344" s="263"/>
      <c r="AUN344" s="263"/>
      <c r="AUO344" s="263"/>
      <c r="AUP344" s="263"/>
      <c r="AUQ344" s="263"/>
      <c r="AUR344" s="263"/>
      <c r="AUS344" s="263"/>
      <c r="AUT344" s="263"/>
      <c r="AUU344" s="263"/>
      <c r="AUV344" s="263"/>
      <c r="AUW344" s="263"/>
      <c r="AUX344" s="263"/>
      <c r="AUY344" s="263"/>
      <c r="AUZ344" s="263"/>
      <c r="AVA344" s="263"/>
      <c r="AVB344" s="263"/>
      <c r="AVC344" s="263"/>
      <c r="AVD344" s="263"/>
      <c r="AVE344" s="263"/>
      <c r="AVF344" s="263"/>
      <c r="AVG344" s="263"/>
      <c r="AVH344" s="263"/>
      <c r="AVI344" s="263"/>
      <c r="AVJ344" s="263"/>
      <c r="AVK344" s="263"/>
      <c r="AVL344" s="263"/>
      <c r="AVM344" s="263"/>
      <c r="AVN344" s="263"/>
      <c r="AVO344" s="263"/>
      <c r="AVP344" s="263"/>
      <c r="AVQ344" s="263"/>
      <c r="AVR344" s="263"/>
      <c r="AVS344" s="263"/>
      <c r="AVT344" s="263"/>
      <c r="AVU344" s="263"/>
      <c r="AVV344" s="263"/>
      <c r="AVW344" s="263"/>
      <c r="AVX344" s="263"/>
      <c r="AVY344" s="263"/>
      <c r="AVZ344" s="263"/>
      <c r="AWA344" s="263"/>
      <c r="AWB344" s="263"/>
      <c r="AWC344" s="263"/>
      <c r="AWD344" s="263"/>
      <c r="AWE344" s="263"/>
      <c r="AWF344" s="263"/>
      <c r="AWG344" s="263"/>
      <c r="AWH344" s="263"/>
      <c r="AWI344" s="263"/>
      <c r="AWJ344" s="263"/>
      <c r="AWK344" s="263"/>
      <c r="AWL344" s="263"/>
      <c r="AWM344" s="263"/>
      <c r="AWN344" s="263"/>
      <c r="AWO344" s="263"/>
      <c r="AWP344" s="263"/>
      <c r="AWQ344" s="263"/>
      <c r="AWR344" s="263"/>
      <c r="AWS344" s="263"/>
      <c r="AWT344" s="263"/>
      <c r="AWU344" s="263"/>
      <c r="AWV344" s="263"/>
      <c r="AWW344" s="263"/>
      <c r="AWX344" s="263"/>
      <c r="AWY344" s="263"/>
      <c r="AWZ344" s="263"/>
      <c r="AXA344" s="263"/>
      <c r="AXB344" s="263"/>
      <c r="AXC344" s="263"/>
      <c r="AXD344" s="263"/>
      <c r="AXE344" s="263"/>
      <c r="AXF344" s="263"/>
      <c r="AXG344" s="263"/>
      <c r="AXH344" s="263"/>
      <c r="AXI344" s="263"/>
      <c r="AXJ344" s="263"/>
      <c r="AXK344" s="263"/>
      <c r="AXL344" s="263"/>
      <c r="AXM344" s="263"/>
      <c r="AXN344" s="263"/>
      <c r="AXO344" s="263"/>
      <c r="AXP344" s="263"/>
      <c r="AXQ344" s="263"/>
      <c r="AXR344" s="263"/>
      <c r="AXS344" s="263"/>
      <c r="AXT344" s="263"/>
      <c r="AXU344" s="263"/>
      <c r="AXV344" s="263"/>
      <c r="AXW344" s="263"/>
      <c r="AXX344" s="263"/>
      <c r="AXY344" s="263"/>
      <c r="AXZ344" s="263"/>
      <c r="AYA344" s="263"/>
      <c r="AYB344" s="263"/>
      <c r="AYC344" s="263"/>
      <c r="AYD344" s="263"/>
      <c r="AYE344" s="263"/>
      <c r="AYF344" s="263"/>
      <c r="AYG344" s="263"/>
      <c r="AYH344" s="263"/>
      <c r="AYI344" s="263"/>
      <c r="AYJ344" s="263"/>
      <c r="AYK344" s="263"/>
      <c r="AYL344" s="263"/>
      <c r="AYM344" s="263"/>
      <c r="AYN344" s="263"/>
      <c r="AYO344" s="263"/>
      <c r="AYP344" s="263"/>
      <c r="AYQ344" s="263"/>
      <c r="AYR344" s="263"/>
      <c r="AYS344" s="263"/>
      <c r="AYT344" s="263"/>
      <c r="AYU344" s="263"/>
      <c r="AYV344" s="263"/>
      <c r="AYW344" s="263"/>
      <c r="AYX344" s="263"/>
      <c r="AYY344" s="263"/>
      <c r="AYZ344" s="263"/>
      <c r="AZA344" s="263"/>
      <c r="AZB344" s="263"/>
      <c r="AZC344" s="263"/>
      <c r="AZD344" s="263"/>
      <c r="AZE344" s="263"/>
      <c r="AZF344" s="263"/>
      <c r="AZG344" s="263"/>
      <c r="AZH344" s="263"/>
      <c r="AZI344" s="263"/>
      <c r="AZJ344" s="263"/>
      <c r="AZK344" s="263"/>
      <c r="AZL344" s="263"/>
      <c r="AZM344" s="263"/>
      <c r="AZN344" s="263"/>
      <c r="AZO344" s="263"/>
      <c r="AZP344" s="263"/>
      <c r="AZQ344" s="263"/>
      <c r="AZR344" s="263"/>
      <c r="AZS344" s="263"/>
      <c r="AZT344" s="263"/>
      <c r="AZU344" s="263"/>
      <c r="AZV344" s="263"/>
      <c r="AZW344" s="263"/>
      <c r="AZX344" s="263"/>
      <c r="AZY344" s="263"/>
      <c r="AZZ344" s="263"/>
      <c r="BAA344" s="263"/>
      <c r="BAB344" s="263"/>
      <c r="BAC344" s="263"/>
      <c r="BAD344" s="263"/>
      <c r="BAE344" s="263"/>
      <c r="BAF344" s="263"/>
      <c r="BAG344" s="263"/>
      <c r="BAH344" s="263"/>
      <c r="BAI344" s="263"/>
      <c r="BAJ344" s="263"/>
      <c r="BAK344" s="263"/>
      <c r="BAL344" s="263"/>
      <c r="BAM344" s="263"/>
      <c r="BAN344" s="263"/>
      <c r="BAO344" s="263"/>
      <c r="BAP344" s="263"/>
      <c r="BAQ344" s="263"/>
      <c r="BAR344" s="263"/>
      <c r="BAS344" s="263"/>
      <c r="BAT344" s="263"/>
      <c r="BAU344" s="263"/>
      <c r="BAV344" s="263"/>
      <c r="BAW344" s="263"/>
      <c r="BAX344" s="263"/>
      <c r="BAY344" s="263"/>
      <c r="BAZ344" s="263"/>
      <c r="BBA344" s="263"/>
      <c r="BBB344" s="263"/>
      <c r="BBC344" s="263"/>
      <c r="BBD344" s="263"/>
      <c r="BBE344" s="263"/>
      <c r="BBF344" s="263"/>
      <c r="BBG344" s="263"/>
      <c r="BBH344" s="263"/>
      <c r="BBI344" s="263"/>
      <c r="BBJ344" s="263"/>
      <c r="BBK344" s="263"/>
      <c r="BBL344" s="263"/>
      <c r="BBM344" s="263"/>
      <c r="BBN344" s="263"/>
      <c r="BBO344" s="263"/>
      <c r="BBP344" s="263"/>
      <c r="BBQ344" s="263"/>
      <c r="BBR344" s="263"/>
      <c r="BBS344" s="263"/>
      <c r="BBT344" s="263"/>
      <c r="BBU344" s="263"/>
      <c r="BBV344" s="263"/>
      <c r="BBW344" s="263"/>
      <c r="BBX344" s="263"/>
      <c r="BBY344" s="263"/>
      <c r="BBZ344" s="263"/>
      <c r="BCA344" s="263"/>
      <c r="BCB344" s="263"/>
      <c r="BCC344" s="263"/>
      <c r="BCD344" s="263"/>
      <c r="BCE344" s="263"/>
      <c r="BCF344" s="263"/>
      <c r="BCG344" s="263"/>
      <c r="BCH344" s="263"/>
      <c r="BCI344" s="263"/>
      <c r="BCJ344" s="263"/>
      <c r="BCK344" s="263"/>
      <c r="BCL344" s="263"/>
      <c r="BCM344" s="263"/>
      <c r="BCN344" s="263"/>
      <c r="BCO344" s="263"/>
      <c r="BCP344" s="263"/>
      <c r="BCQ344" s="263"/>
      <c r="BCR344" s="263"/>
      <c r="BCS344" s="263"/>
      <c r="BCT344" s="263"/>
      <c r="BCU344" s="263"/>
      <c r="BCV344" s="263"/>
      <c r="BCW344" s="263"/>
      <c r="BCX344" s="263"/>
      <c r="BCY344" s="263"/>
      <c r="BCZ344" s="263"/>
      <c r="BDA344" s="263"/>
      <c r="BDB344" s="263"/>
      <c r="BDC344" s="263"/>
      <c r="BDD344" s="263"/>
      <c r="BDE344" s="263"/>
      <c r="BDF344" s="263"/>
      <c r="BDG344" s="263"/>
      <c r="BDH344" s="263"/>
      <c r="BDI344" s="263"/>
      <c r="BDJ344" s="263"/>
      <c r="BDK344" s="263"/>
      <c r="BDL344" s="263"/>
      <c r="BDM344" s="263"/>
      <c r="BDN344" s="263"/>
      <c r="BDO344" s="263"/>
      <c r="BDP344" s="263"/>
      <c r="BDQ344" s="263"/>
      <c r="BDR344" s="263"/>
      <c r="BDS344" s="263"/>
      <c r="BDT344" s="263"/>
      <c r="BDU344" s="263"/>
      <c r="BDV344" s="263"/>
      <c r="BDW344" s="263"/>
      <c r="BDX344" s="263"/>
      <c r="BDY344" s="263"/>
      <c r="BDZ344" s="263"/>
      <c r="BEA344" s="263"/>
      <c r="BEB344" s="263"/>
      <c r="BEC344" s="263"/>
      <c r="BED344" s="263"/>
      <c r="BEE344" s="263"/>
      <c r="BEF344" s="263"/>
      <c r="BEG344" s="263"/>
      <c r="BEH344" s="263"/>
      <c r="BEI344" s="263"/>
      <c r="BEJ344" s="263"/>
      <c r="BEK344" s="263"/>
      <c r="BEL344" s="263"/>
      <c r="BEM344" s="263"/>
      <c r="BEN344" s="263"/>
      <c r="BEO344" s="263"/>
      <c r="BEP344" s="263"/>
      <c r="BEQ344" s="263"/>
      <c r="BER344" s="263"/>
      <c r="BES344" s="263"/>
      <c r="BET344" s="263"/>
      <c r="BEU344" s="263"/>
      <c r="BEV344" s="263"/>
      <c r="BEW344" s="263"/>
      <c r="BEX344" s="263"/>
      <c r="BEY344" s="263"/>
      <c r="BEZ344" s="263"/>
      <c r="BFA344" s="263"/>
      <c r="BFB344" s="263"/>
      <c r="BFC344" s="263"/>
      <c r="BFD344" s="263"/>
      <c r="BFE344" s="263"/>
      <c r="BFF344" s="263"/>
      <c r="BFG344" s="263"/>
      <c r="BFH344" s="263"/>
      <c r="BFI344" s="263"/>
      <c r="BFJ344" s="263"/>
      <c r="BFK344" s="263"/>
      <c r="BFL344" s="263"/>
      <c r="BFM344" s="263"/>
      <c r="BFN344" s="263"/>
      <c r="BFO344" s="263"/>
      <c r="BFP344" s="263"/>
      <c r="BFQ344" s="263"/>
      <c r="BFR344" s="263"/>
      <c r="BFS344" s="263"/>
      <c r="BFT344" s="263"/>
      <c r="BFU344" s="263"/>
      <c r="BFV344" s="263"/>
      <c r="BFW344" s="263"/>
      <c r="BFX344" s="263"/>
      <c r="BFY344" s="263"/>
      <c r="BFZ344" s="263"/>
      <c r="BGA344" s="263"/>
      <c r="BGB344" s="263"/>
      <c r="BGC344" s="263"/>
      <c r="BGD344" s="263"/>
      <c r="BGE344" s="263"/>
      <c r="BGF344" s="263"/>
      <c r="BGG344" s="263"/>
      <c r="BGH344" s="263"/>
      <c r="BGI344" s="263"/>
      <c r="BGJ344" s="263"/>
      <c r="BGK344" s="263"/>
      <c r="BGL344" s="263"/>
      <c r="BGM344" s="263"/>
      <c r="BGN344" s="263"/>
      <c r="BGO344" s="263"/>
      <c r="BGP344" s="263"/>
      <c r="BGQ344" s="263"/>
      <c r="BGR344" s="263"/>
      <c r="BGS344" s="263"/>
      <c r="BGT344" s="263"/>
      <c r="BGU344" s="263"/>
      <c r="BGV344" s="263"/>
      <c r="BGW344" s="263"/>
      <c r="BGX344" s="263"/>
      <c r="BGY344" s="263"/>
      <c r="BGZ344" s="263"/>
      <c r="BHA344" s="263"/>
      <c r="BHB344" s="263"/>
      <c r="BHC344" s="263"/>
      <c r="BHD344" s="263"/>
      <c r="BHE344" s="263"/>
      <c r="BHF344" s="263"/>
      <c r="BHG344" s="263"/>
      <c r="BHH344" s="263"/>
      <c r="BHI344" s="263"/>
      <c r="BHJ344" s="263"/>
      <c r="BHK344" s="263"/>
      <c r="BHL344" s="263"/>
      <c r="BHM344" s="263"/>
      <c r="BHN344" s="263"/>
      <c r="BHO344" s="263"/>
      <c r="BHP344" s="263"/>
      <c r="BHQ344" s="263"/>
      <c r="BHR344" s="263"/>
      <c r="BHS344" s="263"/>
      <c r="BHT344" s="263"/>
      <c r="BHU344" s="263"/>
      <c r="BHV344" s="263"/>
      <c r="BHW344" s="263"/>
      <c r="BHX344" s="263"/>
      <c r="BHY344" s="263"/>
      <c r="BHZ344" s="263"/>
      <c r="BIA344" s="263"/>
      <c r="BIB344" s="263"/>
      <c r="BIC344" s="263"/>
      <c r="BID344" s="263"/>
      <c r="BIE344" s="263"/>
      <c r="BIF344" s="263"/>
      <c r="BIG344" s="263"/>
      <c r="BIH344" s="263"/>
      <c r="BII344" s="263"/>
      <c r="BIJ344" s="263"/>
      <c r="BIK344" s="263"/>
      <c r="BIL344" s="263"/>
      <c r="BIM344" s="263"/>
      <c r="BIN344" s="263"/>
      <c r="BIO344" s="263"/>
      <c r="BIP344" s="263"/>
      <c r="BIQ344" s="263"/>
      <c r="BIR344" s="263"/>
      <c r="BIS344" s="263"/>
      <c r="BIT344" s="263"/>
      <c r="BIU344" s="263"/>
      <c r="BIV344" s="263"/>
      <c r="BIW344" s="263"/>
      <c r="BIX344" s="263"/>
      <c r="BIY344" s="263"/>
      <c r="BIZ344" s="263"/>
      <c r="BJA344" s="263"/>
      <c r="BJB344" s="263"/>
      <c r="BJC344" s="263"/>
      <c r="BJD344" s="263"/>
      <c r="BJE344" s="263"/>
      <c r="BJF344" s="263"/>
      <c r="BJG344" s="263"/>
      <c r="BJH344" s="263"/>
      <c r="BJI344" s="263"/>
      <c r="BJJ344" s="263"/>
      <c r="BJK344" s="263"/>
      <c r="BJL344" s="263"/>
      <c r="BJM344" s="263"/>
      <c r="BJN344" s="263"/>
      <c r="BJO344" s="263"/>
      <c r="BJP344" s="263"/>
      <c r="BJQ344" s="263"/>
      <c r="BJR344" s="263"/>
      <c r="BJS344" s="263"/>
      <c r="BJT344" s="263"/>
      <c r="BJU344" s="263"/>
      <c r="BJV344" s="263"/>
      <c r="BJW344" s="263"/>
      <c r="BJX344" s="263"/>
      <c r="BJY344" s="263"/>
      <c r="BJZ344" s="263"/>
      <c r="BKA344" s="263"/>
      <c r="BKB344" s="263"/>
      <c r="BKC344" s="263"/>
      <c r="BKD344" s="263"/>
      <c r="BKE344" s="263"/>
      <c r="BKF344" s="263"/>
      <c r="BKG344" s="263"/>
      <c r="BKH344" s="263"/>
      <c r="BKI344" s="263"/>
      <c r="BKJ344" s="263"/>
      <c r="BKK344" s="263"/>
      <c r="BKL344" s="263"/>
      <c r="BKM344" s="263"/>
      <c r="BKN344" s="263"/>
      <c r="BKO344" s="263"/>
      <c r="BKP344" s="263"/>
      <c r="BKQ344" s="263"/>
      <c r="BKR344" s="263"/>
      <c r="BKS344" s="263"/>
      <c r="BKT344" s="263"/>
      <c r="BKU344" s="263"/>
      <c r="BKV344" s="263"/>
      <c r="BKW344" s="263"/>
      <c r="BKX344" s="263"/>
      <c r="BKY344" s="263"/>
      <c r="BKZ344" s="263"/>
      <c r="BLA344" s="263"/>
      <c r="BLB344" s="263"/>
      <c r="BLC344" s="263"/>
      <c r="BLD344" s="263"/>
      <c r="BLE344" s="263"/>
      <c r="BLF344" s="263"/>
      <c r="BLG344" s="263"/>
      <c r="BLH344" s="263"/>
      <c r="BLI344" s="263"/>
      <c r="BLJ344" s="263"/>
      <c r="BLK344" s="263"/>
      <c r="BLL344" s="263"/>
      <c r="BLM344" s="263"/>
      <c r="BLN344" s="263"/>
      <c r="BLO344" s="263"/>
      <c r="BLP344" s="263"/>
      <c r="BLQ344" s="263"/>
      <c r="BLR344" s="263"/>
      <c r="BLS344" s="263"/>
      <c r="BLT344" s="263"/>
      <c r="BLU344" s="263"/>
      <c r="BLV344" s="263"/>
      <c r="BLW344" s="263"/>
      <c r="BLX344" s="263"/>
      <c r="BLY344" s="263"/>
      <c r="BLZ344" s="263"/>
      <c r="BMA344" s="263"/>
      <c r="BMB344" s="263"/>
      <c r="BMC344" s="263"/>
      <c r="BMD344" s="263"/>
      <c r="BME344" s="263"/>
      <c r="BMF344" s="263"/>
      <c r="BMG344" s="263"/>
      <c r="BMH344" s="263"/>
      <c r="BMI344" s="263"/>
      <c r="BMJ344" s="263"/>
      <c r="BMK344" s="263"/>
      <c r="BML344" s="263"/>
      <c r="BMM344" s="263"/>
      <c r="BMN344" s="263"/>
      <c r="BMO344" s="263"/>
      <c r="BMP344" s="263"/>
      <c r="BMQ344" s="263"/>
      <c r="BMR344" s="263"/>
      <c r="BMS344" s="263"/>
      <c r="BMT344" s="263"/>
      <c r="BMU344" s="263"/>
      <c r="BMV344" s="263"/>
      <c r="BMW344" s="263"/>
      <c r="BMX344" s="263"/>
      <c r="BMY344" s="263"/>
      <c r="BMZ344" s="263"/>
      <c r="BNA344" s="263"/>
      <c r="BNB344" s="263"/>
      <c r="BNC344" s="263"/>
      <c r="BND344" s="263"/>
      <c r="BNE344" s="263"/>
      <c r="BNF344" s="263"/>
      <c r="BNG344" s="263"/>
      <c r="BNH344" s="263"/>
      <c r="BNI344" s="263"/>
      <c r="BNJ344" s="263"/>
      <c r="BNK344" s="263"/>
      <c r="BNL344" s="263"/>
      <c r="BNM344" s="263"/>
      <c r="BNN344" s="263"/>
      <c r="BNO344" s="263"/>
      <c r="BNP344" s="263"/>
      <c r="BNQ344" s="263"/>
      <c r="BNR344" s="263"/>
      <c r="BNS344" s="263"/>
      <c r="BNT344" s="263"/>
      <c r="BNU344" s="263"/>
      <c r="BNV344" s="263"/>
      <c r="BNW344" s="263"/>
      <c r="BNX344" s="263"/>
      <c r="BNY344" s="263"/>
      <c r="BNZ344" s="263"/>
      <c r="BOA344" s="263"/>
      <c r="BOB344" s="263"/>
      <c r="BOC344" s="263"/>
      <c r="BOD344" s="263"/>
      <c r="BOE344" s="263"/>
      <c r="BOF344" s="263"/>
      <c r="BOG344" s="263"/>
      <c r="BOH344" s="263"/>
      <c r="BOI344" s="263"/>
      <c r="BOJ344" s="263"/>
      <c r="BOK344" s="263"/>
      <c r="BOL344" s="263"/>
      <c r="BOM344" s="263"/>
      <c r="BON344" s="263"/>
      <c r="BOO344" s="263"/>
      <c r="BOP344" s="263"/>
      <c r="BOQ344" s="263"/>
      <c r="BOR344" s="263"/>
      <c r="BOS344" s="263"/>
      <c r="BOT344" s="263"/>
      <c r="BOU344" s="263"/>
      <c r="BOV344" s="263"/>
      <c r="BOW344" s="263"/>
      <c r="BOX344" s="263"/>
      <c r="BOY344" s="263"/>
      <c r="BOZ344" s="263"/>
      <c r="BPA344" s="263"/>
      <c r="BPB344" s="263"/>
      <c r="BPC344" s="263"/>
      <c r="BPD344" s="263"/>
      <c r="BPE344" s="263"/>
      <c r="BPF344" s="263"/>
      <c r="BPG344" s="263"/>
      <c r="BPH344" s="263"/>
      <c r="BPI344" s="263"/>
      <c r="BPJ344" s="263"/>
      <c r="BPK344" s="263"/>
      <c r="BPL344" s="263"/>
      <c r="BPM344" s="263"/>
      <c r="BPN344" s="263"/>
      <c r="BPO344" s="263"/>
      <c r="BPP344" s="263"/>
      <c r="BPQ344" s="263"/>
      <c r="BPR344" s="263"/>
      <c r="BPS344" s="263"/>
      <c r="BPT344" s="263"/>
      <c r="BPU344" s="263"/>
      <c r="BPV344" s="263"/>
      <c r="BPW344" s="263"/>
      <c r="BPX344" s="263"/>
      <c r="BPY344" s="263"/>
      <c r="BPZ344" s="263"/>
      <c r="BQA344" s="263"/>
      <c r="BQB344" s="263"/>
      <c r="BQC344" s="263"/>
      <c r="BQD344" s="263"/>
      <c r="BQE344" s="263"/>
      <c r="BQF344" s="263"/>
      <c r="BQG344" s="263"/>
      <c r="BQH344" s="263"/>
      <c r="BQI344" s="263"/>
      <c r="BQJ344" s="263"/>
      <c r="BQK344" s="263"/>
      <c r="BQL344" s="263"/>
      <c r="BQM344" s="263"/>
      <c r="BQN344" s="263"/>
      <c r="BQO344" s="263"/>
      <c r="BQP344" s="263"/>
      <c r="BQQ344" s="263"/>
      <c r="BQR344" s="263"/>
      <c r="BQS344" s="263"/>
      <c r="BQT344" s="263"/>
      <c r="BQU344" s="263"/>
      <c r="BQV344" s="263"/>
      <c r="BQW344" s="263"/>
      <c r="BQX344" s="263"/>
      <c r="BQY344" s="263"/>
      <c r="BQZ344" s="263"/>
      <c r="BRA344" s="263"/>
      <c r="BRB344" s="263"/>
      <c r="BRC344" s="263"/>
      <c r="BRD344" s="263"/>
      <c r="BRE344" s="263"/>
      <c r="BRF344" s="263"/>
      <c r="BRG344" s="263"/>
      <c r="BRH344" s="263"/>
      <c r="BRI344" s="263"/>
      <c r="BRJ344" s="263"/>
      <c r="BRK344" s="263"/>
      <c r="BRL344" s="263"/>
      <c r="BRM344" s="263"/>
      <c r="BRN344" s="263"/>
      <c r="BRO344" s="263"/>
      <c r="BRP344" s="263"/>
      <c r="BRQ344" s="263"/>
      <c r="BRR344" s="263"/>
      <c r="BRS344" s="263"/>
      <c r="BRT344" s="263"/>
      <c r="BRU344" s="263"/>
      <c r="BRV344" s="263"/>
      <c r="BRW344" s="263"/>
      <c r="BRX344" s="263"/>
      <c r="BRY344" s="263"/>
      <c r="BRZ344" s="263"/>
      <c r="BSA344" s="263"/>
      <c r="BSB344" s="263"/>
      <c r="BSC344" s="263"/>
      <c r="BSD344" s="263"/>
      <c r="BSE344" s="263"/>
      <c r="BSF344" s="263"/>
      <c r="BSG344" s="263"/>
      <c r="BSH344" s="263"/>
      <c r="BSI344" s="263"/>
      <c r="BSJ344" s="263"/>
      <c r="BSK344" s="263"/>
      <c r="BSL344" s="263"/>
      <c r="BSM344" s="263"/>
      <c r="BSN344" s="263"/>
      <c r="BSO344" s="263"/>
      <c r="BSP344" s="263"/>
      <c r="BSQ344" s="263"/>
      <c r="BSR344" s="263"/>
      <c r="BSS344" s="263"/>
      <c r="BST344" s="263"/>
      <c r="BSU344" s="263"/>
      <c r="BSV344" s="263"/>
      <c r="BSW344" s="263"/>
      <c r="BSX344" s="263"/>
      <c r="BSY344" s="263"/>
      <c r="BSZ344" s="263"/>
      <c r="BTA344" s="263"/>
      <c r="BTB344" s="263"/>
      <c r="BTC344" s="263"/>
      <c r="BTD344" s="263"/>
      <c r="BTE344" s="263"/>
      <c r="BTF344" s="263"/>
      <c r="BTG344" s="263"/>
      <c r="BTH344" s="263"/>
      <c r="BTI344" s="263"/>
      <c r="BTJ344" s="263"/>
      <c r="BTK344" s="263"/>
      <c r="BTL344" s="263"/>
      <c r="BTM344" s="263"/>
      <c r="BTN344" s="263"/>
      <c r="BTO344" s="263"/>
      <c r="BTP344" s="263"/>
      <c r="BTQ344" s="263"/>
      <c r="BTR344" s="263"/>
      <c r="BTS344" s="263"/>
      <c r="BTT344" s="263"/>
      <c r="BTU344" s="263"/>
      <c r="BTV344" s="263"/>
      <c r="BTW344" s="263"/>
      <c r="BTX344" s="263"/>
      <c r="BTY344" s="263"/>
      <c r="BTZ344" s="263"/>
      <c r="BUA344" s="263"/>
      <c r="BUB344" s="263"/>
      <c r="BUC344" s="263"/>
      <c r="BUD344" s="263"/>
      <c r="BUE344" s="263"/>
      <c r="BUF344" s="263"/>
      <c r="BUG344" s="263"/>
      <c r="BUH344" s="263"/>
      <c r="BUI344" s="263"/>
      <c r="BUJ344" s="263"/>
      <c r="BUK344" s="263"/>
      <c r="BUL344" s="263"/>
      <c r="BUM344" s="263"/>
      <c r="BUN344" s="263"/>
      <c r="BUO344" s="263"/>
      <c r="BUP344" s="263"/>
      <c r="BUQ344" s="263"/>
      <c r="BUR344" s="263"/>
      <c r="BUS344" s="263"/>
      <c r="BUT344" s="263"/>
      <c r="BUU344" s="263"/>
      <c r="BUV344" s="263"/>
      <c r="BUW344" s="263"/>
      <c r="BUX344" s="263"/>
      <c r="BUY344" s="263"/>
      <c r="BUZ344" s="263"/>
      <c r="BVA344" s="263"/>
      <c r="BVB344" s="263"/>
      <c r="BVC344" s="263"/>
      <c r="BVD344" s="263"/>
      <c r="BVE344" s="263"/>
      <c r="BVF344" s="263"/>
      <c r="BVG344" s="263"/>
      <c r="BVH344" s="263"/>
      <c r="BVI344" s="263"/>
      <c r="BVJ344" s="263"/>
      <c r="BVK344" s="263"/>
      <c r="BVL344" s="263"/>
      <c r="BVM344" s="263"/>
      <c r="BVN344" s="263"/>
      <c r="BVO344" s="263"/>
      <c r="BVP344" s="263"/>
      <c r="BVQ344" s="263"/>
      <c r="BVR344" s="263"/>
      <c r="BVS344" s="263"/>
      <c r="BVT344" s="263"/>
      <c r="BVU344" s="263"/>
      <c r="BVV344" s="263"/>
      <c r="BVW344" s="263"/>
      <c r="BVX344" s="263"/>
      <c r="BVY344" s="263"/>
      <c r="BVZ344" s="263"/>
      <c r="BWA344" s="263"/>
      <c r="BWB344" s="263"/>
      <c r="BWC344" s="263"/>
      <c r="BWD344" s="263"/>
      <c r="BWE344" s="263"/>
      <c r="BWF344" s="263"/>
      <c r="BWG344" s="263"/>
      <c r="BWH344" s="263"/>
      <c r="BWI344" s="263"/>
      <c r="BWJ344" s="263"/>
      <c r="BWK344" s="263"/>
      <c r="BWL344" s="263"/>
      <c r="BWM344" s="263"/>
      <c r="BWN344" s="263"/>
      <c r="BWO344" s="263"/>
      <c r="BWP344" s="263"/>
      <c r="BWQ344" s="263"/>
      <c r="BWR344" s="263"/>
      <c r="BWS344" s="263"/>
      <c r="BWT344" s="263"/>
      <c r="BWU344" s="263"/>
      <c r="BWV344" s="263"/>
      <c r="BWW344" s="263"/>
      <c r="BWX344" s="263"/>
      <c r="BWY344" s="263"/>
      <c r="BWZ344" s="263"/>
      <c r="BXA344" s="263"/>
      <c r="BXB344" s="263"/>
      <c r="BXC344" s="263"/>
      <c r="BXD344" s="263"/>
      <c r="BXE344" s="263"/>
      <c r="BXF344" s="263"/>
      <c r="BXG344" s="263"/>
      <c r="BXH344" s="263"/>
      <c r="BXI344" s="263"/>
      <c r="BXJ344" s="263"/>
      <c r="BXK344" s="263"/>
      <c r="BXL344" s="263"/>
      <c r="BXM344" s="263"/>
      <c r="BXN344" s="263"/>
      <c r="BXO344" s="263"/>
      <c r="BXP344" s="263"/>
      <c r="BXQ344" s="263"/>
      <c r="BXR344" s="263"/>
      <c r="BXS344" s="263"/>
      <c r="BXT344" s="263"/>
      <c r="BXU344" s="263"/>
      <c r="BXV344" s="263"/>
      <c r="BXW344" s="263"/>
      <c r="BXX344" s="263"/>
      <c r="BXY344" s="263"/>
      <c r="BXZ344" s="263"/>
      <c r="BYA344" s="263"/>
      <c r="BYB344" s="263"/>
      <c r="BYC344" s="263"/>
      <c r="BYD344" s="263"/>
      <c r="BYE344" s="263"/>
      <c r="BYF344" s="263"/>
      <c r="BYG344" s="263"/>
      <c r="BYH344" s="263"/>
      <c r="BYI344" s="263"/>
      <c r="BYJ344" s="263"/>
      <c r="BYK344" s="263"/>
      <c r="BYL344" s="263"/>
      <c r="BYM344" s="263"/>
      <c r="BYN344" s="263"/>
      <c r="BYO344" s="263"/>
      <c r="BYP344" s="263"/>
      <c r="BYQ344" s="263"/>
      <c r="BYR344" s="263"/>
      <c r="BYS344" s="263"/>
      <c r="BYT344" s="263"/>
      <c r="BYU344" s="263"/>
      <c r="BYV344" s="263"/>
      <c r="BYW344" s="263"/>
      <c r="BYX344" s="263"/>
      <c r="BYY344" s="263"/>
      <c r="BYZ344" s="263"/>
      <c r="BZA344" s="263"/>
      <c r="BZB344" s="263"/>
      <c r="BZC344" s="263"/>
      <c r="BZD344" s="263"/>
      <c r="BZE344" s="263"/>
      <c r="BZF344" s="263"/>
      <c r="BZG344" s="263"/>
      <c r="BZH344" s="263"/>
      <c r="BZI344" s="263"/>
      <c r="BZJ344" s="263"/>
      <c r="BZK344" s="263"/>
      <c r="BZL344" s="263"/>
      <c r="BZM344" s="263"/>
      <c r="BZN344" s="263"/>
      <c r="BZO344" s="263"/>
      <c r="BZP344" s="263"/>
      <c r="BZQ344" s="263"/>
      <c r="BZR344" s="263"/>
      <c r="BZS344" s="263"/>
      <c r="BZT344" s="263"/>
      <c r="BZU344" s="263"/>
      <c r="BZV344" s="263"/>
      <c r="BZW344" s="263"/>
      <c r="BZX344" s="263"/>
      <c r="BZY344" s="263"/>
      <c r="BZZ344" s="263"/>
      <c r="CAA344" s="263"/>
      <c r="CAB344" s="263"/>
      <c r="CAC344" s="263"/>
      <c r="CAD344" s="263"/>
      <c r="CAE344" s="263"/>
      <c r="CAF344" s="263"/>
      <c r="CAG344" s="263"/>
      <c r="CAH344" s="263"/>
      <c r="CAI344" s="263"/>
      <c r="CAJ344" s="263"/>
      <c r="CAK344" s="263"/>
      <c r="CAL344" s="263"/>
      <c r="CAM344" s="263"/>
      <c r="CAN344" s="263"/>
      <c r="CAO344" s="263"/>
      <c r="CAP344" s="263"/>
      <c r="CAQ344" s="263"/>
      <c r="CAR344" s="263"/>
      <c r="CAS344" s="263"/>
      <c r="CAT344" s="263"/>
      <c r="CAU344" s="263"/>
      <c r="CAV344" s="263"/>
    </row>
    <row r="345" spans="1:3461" x14ac:dyDescent="0.35">
      <c r="A345" s="263"/>
      <c r="B345" s="263"/>
      <c r="C345" s="263"/>
      <c r="D345" s="263"/>
      <c r="E345" s="263"/>
      <c r="F345" s="263"/>
      <c r="G345" s="263"/>
      <c r="H345" s="263"/>
      <c r="I345" s="263"/>
      <c r="J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c r="AF345" s="263"/>
      <c r="AG345" s="263"/>
      <c r="AH345" s="263"/>
      <c r="AI345" s="263"/>
      <c r="AJ345" s="263"/>
      <c r="AK345" s="263"/>
      <c r="AL345" s="263"/>
      <c r="AM345" s="263"/>
      <c r="AN345" s="263"/>
      <c r="AO345" s="263"/>
      <c r="AP345" s="263"/>
      <c r="AQ345" s="263"/>
      <c r="AR345" s="263"/>
      <c r="AS345" s="263"/>
      <c r="AT345" s="263"/>
      <c r="AU345" s="263"/>
      <c r="AV345" s="263"/>
      <c r="AW345" s="263"/>
      <c r="AX345" s="263"/>
      <c r="AY345" s="263"/>
      <c r="AZ345" s="263"/>
      <c r="BA345" s="263"/>
      <c r="BB345" s="263"/>
      <c r="BC345" s="263"/>
      <c r="BD345" s="263"/>
      <c r="BE345" s="263"/>
      <c r="BF345" s="263"/>
      <c r="BG345" s="263"/>
      <c r="BH345" s="263"/>
      <c r="BI345" s="263"/>
      <c r="BJ345" s="263"/>
      <c r="BK345" s="263"/>
      <c r="BL345" s="263"/>
      <c r="BM345" s="263"/>
      <c r="BN345" s="263"/>
      <c r="BO345" s="263"/>
      <c r="BP345" s="263"/>
      <c r="BQ345" s="263"/>
      <c r="BR345" s="263"/>
      <c r="BS345" s="263"/>
      <c r="BT345" s="263"/>
      <c r="BU345" s="263"/>
      <c r="BV345" s="263"/>
      <c r="BW345" s="263"/>
      <c r="BX345" s="263"/>
      <c r="BY345" s="263"/>
      <c r="BZ345" s="263"/>
      <c r="CA345" s="263"/>
      <c r="CB345" s="263"/>
      <c r="CC345" s="263"/>
      <c r="CD345" s="263"/>
      <c r="CE345" s="263"/>
      <c r="CF345" s="263"/>
      <c r="CG345" s="263"/>
      <c r="CH345" s="263"/>
      <c r="CI345" s="263"/>
      <c r="CJ345" s="263"/>
      <c r="CK345" s="263"/>
      <c r="CL345" s="263"/>
      <c r="CM345" s="263"/>
      <c r="CN345" s="263"/>
      <c r="CO345" s="263"/>
      <c r="CP345" s="263"/>
      <c r="CQ345" s="263"/>
      <c r="CR345" s="263"/>
      <c r="CS345" s="263"/>
      <c r="CT345" s="263"/>
      <c r="CU345" s="263"/>
      <c r="CV345" s="263"/>
      <c r="CW345" s="263"/>
      <c r="CX345" s="263"/>
      <c r="CY345" s="263"/>
      <c r="CZ345" s="263"/>
      <c r="DA345" s="263"/>
      <c r="DB345" s="263"/>
      <c r="DC345" s="263"/>
      <c r="DD345" s="263"/>
      <c r="DE345" s="263"/>
      <c r="DF345" s="263"/>
      <c r="DG345" s="263"/>
      <c r="DH345" s="263"/>
      <c r="DI345" s="263"/>
      <c r="DJ345" s="263"/>
      <c r="DK345" s="263"/>
      <c r="DL345" s="263"/>
      <c r="DM345" s="263"/>
      <c r="DN345" s="263"/>
      <c r="DO345" s="263"/>
      <c r="DP345" s="263"/>
      <c r="DQ345" s="263"/>
      <c r="DR345" s="263"/>
      <c r="DS345" s="263"/>
      <c r="DT345" s="263"/>
      <c r="DU345" s="263"/>
      <c r="DV345" s="263"/>
      <c r="DW345" s="263"/>
      <c r="DX345" s="263"/>
      <c r="DY345" s="263"/>
      <c r="DZ345" s="263"/>
      <c r="EA345" s="263"/>
      <c r="EB345" s="263"/>
      <c r="EC345" s="263"/>
      <c r="ED345" s="263"/>
      <c r="EE345" s="263"/>
      <c r="EF345" s="263"/>
      <c r="EG345" s="263"/>
      <c r="EH345" s="263"/>
      <c r="EI345" s="263"/>
      <c r="EJ345" s="263"/>
      <c r="EK345" s="263"/>
      <c r="EL345" s="263"/>
      <c r="EM345" s="263"/>
      <c r="EN345" s="263"/>
      <c r="EO345" s="263"/>
      <c r="EP345" s="263"/>
      <c r="EQ345" s="263"/>
      <c r="ER345" s="263"/>
      <c r="ES345" s="263"/>
      <c r="ET345" s="263"/>
      <c r="EU345" s="263"/>
      <c r="EV345" s="263"/>
      <c r="EW345" s="263"/>
      <c r="EX345" s="263"/>
      <c r="EY345" s="263"/>
      <c r="EZ345" s="263"/>
      <c r="FA345" s="263"/>
      <c r="FB345" s="263"/>
      <c r="FC345" s="263"/>
      <c r="FD345" s="263"/>
      <c r="FE345" s="263"/>
      <c r="FF345" s="263"/>
      <c r="FG345" s="263"/>
      <c r="FH345" s="263"/>
      <c r="FI345" s="263"/>
      <c r="FJ345" s="263"/>
      <c r="FK345" s="263"/>
      <c r="FL345" s="263"/>
      <c r="FM345" s="263"/>
      <c r="FN345" s="263"/>
      <c r="FO345" s="263"/>
      <c r="FP345" s="263"/>
      <c r="FQ345" s="263"/>
      <c r="FR345" s="263"/>
      <c r="FS345" s="263"/>
      <c r="FT345" s="263"/>
      <c r="FU345" s="263"/>
      <c r="FV345" s="263"/>
      <c r="FW345" s="263"/>
      <c r="FX345" s="263"/>
      <c r="FY345" s="263"/>
      <c r="FZ345" s="263"/>
      <c r="GA345" s="263"/>
      <c r="GB345" s="263"/>
      <c r="GC345" s="263"/>
      <c r="GD345" s="263"/>
      <c r="GE345" s="263"/>
      <c r="GF345" s="263"/>
      <c r="GG345" s="263"/>
      <c r="GH345" s="263"/>
      <c r="GI345" s="263"/>
      <c r="GJ345" s="263"/>
      <c r="GK345" s="263"/>
      <c r="GL345" s="263"/>
      <c r="GM345" s="263"/>
      <c r="GN345" s="263"/>
      <c r="GO345" s="263"/>
      <c r="GP345" s="263"/>
      <c r="GQ345" s="263"/>
      <c r="GR345" s="263"/>
      <c r="GS345" s="263"/>
      <c r="GT345" s="263"/>
      <c r="GU345" s="263"/>
      <c r="GV345" s="263"/>
      <c r="GW345" s="263"/>
      <c r="GX345" s="263"/>
      <c r="GY345" s="263"/>
      <c r="GZ345" s="263"/>
      <c r="HA345" s="263"/>
      <c r="HB345" s="263"/>
      <c r="HC345" s="263"/>
      <c r="HD345" s="263"/>
      <c r="HE345" s="263"/>
      <c r="HF345" s="263"/>
      <c r="HG345" s="263"/>
      <c r="HH345" s="263"/>
      <c r="HI345" s="263"/>
      <c r="HJ345" s="263"/>
      <c r="HK345" s="263"/>
      <c r="HL345" s="263"/>
      <c r="HM345" s="263"/>
      <c r="HN345" s="263"/>
      <c r="HO345" s="263"/>
      <c r="HP345" s="263"/>
      <c r="HQ345" s="263"/>
      <c r="HR345" s="263"/>
      <c r="HS345" s="263"/>
      <c r="HT345" s="263"/>
      <c r="HU345" s="263"/>
      <c r="HV345" s="263"/>
      <c r="HW345" s="263"/>
      <c r="HX345" s="263"/>
      <c r="HY345" s="263"/>
      <c r="HZ345" s="263"/>
      <c r="IA345" s="263"/>
      <c r="IB345" s="263"/>
      <c r="IC345" s="263"/>
      <c r="ID345" s="263"/>
      <c r="IE345" s="263"/>
      <c r="IF345" s="263"/>
      <c r="IG345" s="263"/>
      <c r="IH345" s="263"/>
      <c r="II345" s="263"/>
      <c r="IJ345" s="263"/>
      <c r="IK345" s="263"/>
      <c r="IL345" s="263"/>
      <c r="IM345" s="263"/>
      <c r="IN345" s="263"/>
      <c r="IO345" s="263"/>
      <c r="IP345" s="263"/>
      <c r="IQ345" s="263"/>
      <c r="IR345" s="263"/>
      <c r="IS345" s="263"/>
      <c r="IT345" s="263"/>
      <c r="IU345" s="263"/>
      <c r="IV345" s="263"/>
      <c r="IW345" s="263"/>
      <c r="IX345" s="263"/>
      <c r="IY345" s="263"/>
      <c r="IZ345" s="263"/>
      <c r="JA345" s="263"/>
      <c r="JB345" s="263"/>
      <c r="JC345" s="263"/>
      <c r="JD345" s="263"/>
      <c r="JE345" s="263"/>
      <c r="JF345" s="263"/>
      <c r="JG345" s="263"/>
      <c r="JH345" s="263"/>
      <c r="JI345" s="263"/>
      <c r="JJ345" s="263"/>
      <c r="JK345" s="263"/>
      <c r="JL345" s="263"/>
      <c r="JM345" s="263"/>
      <c r="JN345" s="263"/>
      <c r="JO345" s="263"/>
      <c r="JP345" s="263"/>
      <c r="JQ345" s="263"/>
      <c r="JR345" s="263"/>
      <c r="JS345" s="263"/>
      <c r="JT345" s="263"/>
      <c r="JU345" s="263"/>
      <c r="JV345" s="263"/>
      <c r="JW345" s="263"/>
      <c r="JX345" s="263"/>
      <c r="JY345" s="263"/>
      <c r="JZ345" s="263"/>
      <c r="KA345" s="263"/>
      <c r="KB345" s="263"/>
      <c r="KC345" s="263"/>
      <c r="KD345" s="263"/>
      <c r="KE345" s="263"/>
      <c r="KF345" s="263"/>
      <c r="KG345" s="263"/>
      <c r="KH345" s="263"/>
      <c r="KI345" s="263"/>
      <c r="KJ345" s="263"/>
      <c r="KK345" s="263"/>
      <c r="KL345" s="263"/>
      <c r="KM345" s="263"/>
      <c r="KN345" s="263"/>
      <c r="KO345" s="263"/>
      <c r="KP345" s="263"/>
      <c r="KQ345" s="263"/>
      <c r="KR345" s="263"/>
      <c r="KS345" s="263"/>
      <c r="KT345" s="263"/>
      <c r="KU345" s="263"/>
      <c r="KV345" s="263"/>
      <c r="KW345" s="263"/>
      <c r="KX345" s="263"/>
      <c r="KY345" s="263"/>
      <c r="KZ345" s="263"/>
      <c r="LA345" s="263"/>
      <c r="LB345" s="263"/>
      <c r="LC345" s="263"/>
      <c r="LD345" s="263"/>
      <c r="LE345" s="263"/>
      <c r="LF345" s="263"/>
      <c r="LG345" s="263"/>
      <c r="LH345" s="263"/>
      <c r="LI345" s="263"/>
      <c r="LJ345" s="263"/>
      <c r="LK345" s="263"/>
      <c r="LL345" s="263"/>
      <c r="LM345" s="263"/>
      <c r="LN345" s="263"/>
      <c r="LO345" s="263"/>
      <c r="LP345" s="263"/>
      <c r="LQ345" s="263"/>
      <c r="LR345" s="263"/>
      <c r="LS345" s="263"/>
      <c r="LT345" s="263"/>
      <c r="LU345" s="263"/>
      <c r="LV345" s="263"/>
      <c r="LW345" s="263"/>
      <c r="LX345" s="263"/>
      <c r="LY345" s="263"/>
      <c r="LZ345" s="263"/>
      <c r="MA345" s="263"/>
      <c r="MB345" s="263"/>
      <c r="MC345" s="263"/>
      <c r="MD345" s="263"/>
      <c r="ME345" s="263"/>
      <c r="MF345" s="263"/>
      <c r="MG345" s="263"/>
      <c r="MH345" s="263"/>
      <c r="MI345" s="263"/>
      <c r="MJ345" s="263"/>
      <c r="MK345" s="263"/>
      <c r="ML345" s="263"/>
      <c r="MM345" s="263"/>
      <c r="MN345" s="263"/>
      <c r="MO345" s="263"/>
      <c r="MP345" s="263"/>
      <c r="MQ345" s="263"/>
      <c r="MR345" s="263"/>
      <c r="MS345" s="263"/>
      <c r="MT345" s="263"/>
      <c r="MU345" s="263"/>
      <c r="MV345" s="263"/>
      <c r="MW345" s="263"/>
      <c r="MX345" s="263"/>
      <c r="MY345" s="263"/>
      <c r="MZ345" s="263"/>
      <c r="NA345" s="263"/>
      <c r="NB345" s="263"/>
      <c r="NC345" s="263"/>
      <c r="ND345" s="263"/>
      <c r="NE345" s="263"/>
      <c r="NF345" s="263"/>
      <c r="NG345" s="263"/>
      <c r="NH345" s="263"/>
      <c r="NI345" s="263"/>
      <c r="NJ345" s="263"/>
      <c r="NK345" s="263"/>
      <c r="NL345" s="263"/>
      <c r="NM345" s="263"/>
      <c r="NN345" s="263"/>
      <c r="NO345" s="263"/>
      <c r="NP345" s="263"/>
      <c r="NQ345" s="263"/>
      <c r="NR345" s="263"/>
      <c r="NS345" s="263"/>
      <c r="NT345" s="263"/>
      <c r="NU345" s="263"/>
      <c r="NV345" s="263"/>
      <c r="NW345" s="263"/>
      <c r="NX345" s="263"/>
      <c r="NY345" s="263"/>
      <c r="NZ345" s="263"/>
      <c r="OA345" s="263"/>
      <c r="OB345" s="263"/>
      <c r="OC345" s="263"/>
      <c r="OD345" s="263"/>
      <c r="OE345" s="263"/>
      <c r="OF345" s="263"/>
      <c r="OG345" s="263"/>
      <c r="OH345" s="263"/>
      <c r="OI345" s="263"/>
      <c r="OJ345" s="263"/>
      <c r="OK345" s="263"/>
      <c r="OL345" s="263"/>
      <c r="OM345" s="263"/>
      <c r="ON345" s="263"/>
      <c r="OO345" s="263"/>
      <c r="OP345" s="263"/>
      <c r="OQ345" s="263"/>
      <c r="OR345" s="263"/>
      <c r="OS345" s="263"/>
      <c r="OT345" s="263"/>
      <c r="OU345" s="263"/>
      <c r="OV345" s="263"/>
      <c r="OW345" s="263"/>
      <c r="OX345" s="263"/>
      <c r="OY345" s="263"/>
      <c r="OZ345" s="263"/>
      <c r="PA345" s="263"/>
      <c r="PB345" s="263"/>
      <c r="PC345" s="263"/>
      <c r="PD345" s="263"/>
      <c r="PE345" s="263"/>
      <c r="PF345" s="263"/>
      <c r="PG345" s="263"/>
      <c r="PH345" s="263"/>
      <c r="PI345" s="263"/>
      <c r="PJ345" s="263"/>
      <c r="PK345" s="263"/>
      <c r="PL345" s="263"/>
      <c r="PM345" s="263"/>
      <c r="PN345" s="263"/>
      <c r="PO345" s="263"/>
      <c r="PP345" s="263"/>
      <c r="PQ345" s="263"/>
      <c r="PR345" s="263"/>
      <c r="PS345" s="263"/>
      <c r="PT345" s="263"/>
      <c r="PU345" s="263"/>
      <c r="PV345" s="263"/>
      <c r="PW345" s="263"/>
      <c r="PX345" s="263"/>
      <c r="PY345" s="263"/>
      <c r="PZ345" s="263"/>
      <c r="QA345" s="263"/>
      <c r="QB345" s="263"/>
      <c r="QC345" s="263"/>
      <c r="QD345" s="263"/>
      <c r="QE345" s="263"/>
      <c r="QF345" s="263"/>
      <c r="QG345" s="263"/>
      <c r="QH345" s="263"/>
      <c r="QI345" s="263"/>
      <c r="QJ345" s="263"/>
      <c r="QK345" s="263"/>
      <c r="QL345" s="263"/>
      <c r="QM345" s="263"/>
      <c r="QN345" s="263"/>
      <c r="QO345" s="263"/>
      <c r="QP345" s="263"/>
      <c r="QQ345" s="263"/>
      <c r="QR345" s="263"/>
      <c r="QS345" s="263"/>
      <c r="QT345" s="263"/>
      <c r="QU345" s="263"/>
      <c r="QV345" s="263"/>
      <c r="QW345" s="263"/>
      <c r="QX345" s="263"/>
      <c r="QY345" s="263"/>
      <c r="QZ345" s="263"/>
      <c r="RA345" s="263"/>
      <c r="RB345" s="263"/>
      <c r="RC345" s="263"/>
      <c r="RD345" s="263"/>
      <c r="RE345" s="263"/>
      <c r="RF345" s="263"/>
      <c r="RG345" s="263"/>
      <c r="RH345" s="263"/>
      <c r="RI345" s="263"/>
      <c r="RJ345" s="263"/>
      <c r="RK345" s="263"/>
      <c r="RL345" s="263"/>
      <c r="RM345" s="263"/>
      <c r="RN345" s="263"/>
      <c r="RO345" s="263"/>
      <c r="RP345" s="263"/>
      <c r="RQ345" s="263"/>
      <c r="RR345" s="263"/>
      <c r="RS345" s="263"/>
      <c r="RT345" s="263"/>
      <c r="RU345" s="263"/>
      <c r="RV345" s="263"/>
      <c r="RW345" s="263"/>
      <c r="RX345" s="263"/>
      <c r="RY345" s="263"/>
      <c r="RZ345" s="263"/>
      <c r="SA345" s="263"/>
      <c r="SB345" s="263"/>
      <c r="SC345" s="263"/>
      <c r="SD345" s="263"/>
      <c r="SE345" s="263"/>
      <c r="SF345" s="263"/>
      <c r="SG345" s="263"/>
      <c r="SH345" s="263"/>
      <c r="SI345" s="263"/>
      <c r="SJ345" s="263"/>
      <c r="SK345" s="263"/>
      <c r="SL345" s="263"/>
      <c r="SM345" s="263"/>
      <c r="SN345" s="263"/>
      <c r="SO345" s="263"/>
      <c r="SP345" s="263"/>
      <c r="SQ345" s="263"/>
      <c r="SR345" s="263"/>
      <c r="SS345" s="263"/>
      <c r="ST345" s="263"/>
      <c r="SU345" s="263"/>
      <c r="SV345" s="263"/>
      <c r="SW345" s="263"/>
      <c r="SX345" s="263"/>
      <c r="SY345" s="263"/>
      <c r="SZ345" s="263"/>
      <c r="TA345" s="263"/>
      <c r="TB345" s="263"/>
      <c r="TC345" s="263"/>
      <c r="TD345" s="263"/>
      <c r="TE345" s="263"/>
      <c r="TF345" s="263"/>
      <c r="TG345" s="263"/>
      <c r="TH345" s="263"/>
      <c r="TI345" s="263"/>
      <c r="TJ345" s="263"/>
      <c r="TK345" s="263"/>
      <c r="TL345" s="263"/>
      <c r="TM345" s="263"/>
      <c r="TN345" s="263"/>
      <c r="TO345" s="263"/>
      <c r="TP345" s="263"/>
      <c r="TQ345" s="263"/>
      <c r="TR345" s="263"/>
      <c r="TS345" s="263"/>
      <c r="TT345" s="263"/>
      <c r="TU345" s="263"/>
      <c r="TV345" s="263"/>
      <c r="TW345" s="263"/>
      <c r="TX345" s="263"/>
      <c r="TY345" s="263"/>
      <c r="TZ345" s="263"/>
      <c r="UA345" s="263"/>
      <c r="UB345" s="263"/>
      <c r="UC345" s="263"/>
      <c r="UD345" s="263"/>
      <c r="UE345" s="263"/>
      <c r="UF345" s="263"/>
      <c r="UG345" s="263"/>
      <c r="UH345" s="263"/>
      <c r="UI345" s="263"/>
      <c r="UJ345" s="263"/>
      <c r="UK345" s="263"/>
      <c r="UL345" s="263"/>
      <c r="UM345" s="263"/>
      <c r="UN345" s="263"/>
      <c r="UO345" s="263"/>
      <c r="UP345" s="263"/>
      <c r="UQ345" s="263"/>
      <c r="UR345" s="263"/>
      <c r="US345" s="263"/>
      <c r="UT345" s="263"/>
      <c r="UU345" s="263"/>
      <c r="UV345" s="263"/>
      <c r="UW345" s="263"/>
      <c r="UX345" s="263"/>
      <c r="UY345" s="263"/>
      <c r="UZ345" s="263"/>
      <c r="VA345" s="263"/>
      <c r="VB345" s="263"/>
      <c r="VC345" s="263"/>
      <c r="VD345" s="263"/>
      <c r="VE345" s="263"/>
      <c r="VF345" s="263"/>
      <c r="VG345" s="263"/>
      <c r="VH345" s="263"/>
      <c r="VI345" s="263"/>
      <c r="VJ345" s="263"/>
      <c r="VK345" s="263"/>
      <c r="VL345" s="263"/>
      <c r="VM345" s="263"/>
      <c r="VN345" s="263"/>
      <c r="VO345" s="263"/>
      <c r="VP345" s="263"/>
      <c r="VQ345" s="263"/>
      <c r="VR345" s="263"/>
      <c r="VS345" s="263"/>
      <c r="VT345" s="263"/>
      <c r="VU345" s="263"/>
      <c r="VV345" s="263"/>
      <c r="VW345" s="263"/>
      <c r="VX345" s="263"/>
      <c r="VY345" s="263"/>
      <c r="VZ345" s="263"/>
      <c r="WA345" s="263"/>
      <c r="WB345" s="263"/>
      <c r="WC345" s="263"/>
      <c r="WD345" s="263"/>
      <c r="WE345" s="263"/>
      <c r="WF345" s="263"/>
      <c r="WG345" s="263"/>
      <c r="WH345" s="263"/>
      <c r="WI345" s="263"/>
      <c r="WJ345" s="263"/>
      <c r="WK345" s="263"/>
      <c r="WL345" s="263"/>
      <c r="WM345" s="263"/>
      <c r="WN345" s="263"/>
      <c r="WO345" s="263"/>
      <c r="WP345" s="263"/>
      <c r="WQ345" s="263"/>
      <c r="WR345" s="263"/>
      <c r="WS345" s="263"/>
      <c r="WT345" s="263"/>
      <c r="WU345" s="263"/>
      <c r="WV345" s="263"/>
      <c r="WW345" s="263"/>
      <c r="WX345" s="263"/>
      <c r="WY345" s="263"/>
      <c r="WZ345" s="263"/>
      <c r="XA345" s="263"/>
      <c r="XB345" s="263"/>
      <c r="XC345" s="263"/>
      <c r="XD345" s="263"/>
      <c r="XE345" s="263"/>
      <c r="XF345" s="263"/>
      <c r="XG345" s="263"/>
      <c r="XH345" s="263"/>
      <c r="XI345" s="263"/>
      <c r="XJ345" s="263"/>
      <c r="XK345" s="263"/>
      <c r="XL345" s="263"/>
      <c r="XM345" s="263"/>
      <c r="XN345" s="263"/>
      <c r="XO345" s="263"/>
      <c r="XP345" s="263"/>
      <c r="XQ345" s="263"/>
      <c r="XR345" s="263"/>
      <c r="XS345" s="263"/>
      <c r="XT345" s="263"/>
      <c r="XU345" s="263"/>
      <c r="XV345" s="263"/>
      <c r="XW345" s="263"/>
      <c r="XX345" s="263"/>
      <c r="XY345" s="263"/>
      <c r="XZ345" s="263"/>
      <c r="YA345" s="263"/>
      <c r="YB345" s="263"/>
      <c r="YC345" s="263"/>
      <c r="YD345" s="263"/>
      <c r="YE345" s="263"/>
      <c r="YF345" s="263"/>
      <c r="YG345" s="263"/>
      <c r="YH345" s="263"/>
      <c r="YI345" s="263"/>
      <c r="YJ345" s="263"/>
      <c r="YK345" s="263"/>
      <c r="YL345" s="263"/>
      <c r="YM345" s="263"/>
      <c r="YN345" s="263"/>
      <c r="YO345" s="263"/>
      <c r="YP345" s="263"/>
      <c r="YQ345" s="263"/>
      <c r="YR345" s="263"/>
      <c r="YS345" s="263"/>
      <c r="YT345" s="263"/>
      <c r="YU345" s="263"/>
      <c r="YV345" s="263"/>
      <c r="YW345" s="263"/>
      <c r="YX345" s="263"/>
      <c r="YY345" s="263"/>
      <c r="YZ345" s="263"/>
      <c r="ZA345" s="263"/>
      <c r="ZB345" s="263"/>
      <c r="ZC345" s="263"/>
      <c r="ZD345" s="263"/>
      <c r="ZE345" s="263"/>
      <c r="ZF345" s="263"/>
      <c r="ZG345" s="263"/>
      <c r="ZH345" s="263"/>
      <c r="ZI345" s="263"/>
      <c r="ZJ345" s="263"/>
      <c r="ZK345" s="263"/>
      <c r="ZL345" s="263"/>
      <c r="ZM345" s="263"/>
      <c r="ZN345" s="263"/>
      <c r="ZO345" s="263"/>
      <c r="ZP345" s="263"/>
      <c r="ZQ345" s="263"/>
      <c r="ZR345" s="263"/>
      <c r="ZS345" s="263"/>
      <c r="ZT345" s="263"/>
      <c r="ZU345" s="263"/>
      <c r="ZV345" s="263"/>
      <c r="ZW345" s="263"/>
      <c r="ZX345" s="263"/>
      <c r="ZY345" s="263"/>
      <c r="ZZ345" s="263"/>
      <c r="AAA345" s="263"/>
      <c r="AAB345" s="263"/>
      <c r="AAC345" s="263"/>
      <c r="AAD345" s="263"/>
      <c r="AAE345" s="263"/>
      <c r="AAF345" s="263"/>
      <c r="AAG345" s="263"/>
      <c r="AAH345" s="263"/>
      <c r="AAI345" s="263"/>
      <c r="AAJ345" s="263"/>
      <c r="AAK345" s="263"/>
      <c r="AAL345" s="263"/>
      <c r="AAM345" s="263"/>
      <c r="AAN345" s="263"/>
      <c r="AAO345" s="263"/>
      <c r="AAP345" s="263"/>
      <c r="AAQ345" s="263"/>
      <c r="AAR345" s="263"/>
      <c r="AAS345" s="263"/>
      <c r="AAT345" s="263"/>
      <c r="AAU345" s="263"/>
      <c r="AAV345" s="263"/>
      <c r="AAW345" s="263"/>
      <c r="AAX345" s="263"/>
      <c r="AAY345" s="263"/>
      <c r="AAZ345" s="263"/>
      <c r="ABA345" s="263"/>
      <c r="ABB345" s="263"/>
      <c r="ABC345" s="263"/>
      <c r="ABD345" s="263"/>
      <c r="ABE345" s="263"/>
      <c r="ABF345" s="263"/>
      <c r="ABG345" s="263"/>
      <c r="ABH345" s="263"/>
      <c r="ABI345" s="263"/>
      <c r="ABJ345" s="263"/>
      <c r="ABK345" s="263"/>
      <c r="ABL345" s="263"/>
      <c r="ABM345" s="263"/>
      <c r="ABN345" s="263"/>
      <c r="ABO345" s="263"/>
      <c r="ABP345" s="263"/>
      <c r="ABQ345" s="263"/>
      <c r="ABR345" s="263"/>
      <c r="ABS345" s="263"/>
      <c r="ABT345" s="263"/>
      <c r="ABU345" s="263"/>
      <c r="ABV345" s="263"/>
      <c r="ABW345" s="263"/>
      <c r="ABX345" s="263"/>
      <c r="ABY345" s="263"/>
      <c r="ABZ345" s="263"/>
      <c r="ACA345" s="263"/>
      <c r="ACB345" s="263"/>
      <c r="ACC345" s="263"/>
      <c r="ACD345" s="263"/>
      <c r="ACE345" s="263"/>
      <c r="ACF345" s="263"/>
      <c r="ACG345" s="263"/>
      <c r="ACH345" s="263"/>
      <c r="ACI345" s="263"/>
      <c r="ACJ345" s="263"/>
      <c r="ACK345" s="263"/>
      <c r="ACL345" s="263"/>
      <c r="ACM345" s="263"/>
      <c r="ACN345" s="263"/>
      <c r="ACO345" s="263"/>
      <c r="ACP345" s="263"/>
      <c r="ACQ345" s="263"/>
      <c r="ACR345" s="263"/>
      <c r="ACS345" s="263"/>
      <c r="ACT345" s="263"/>
      <c r="ACU345" s="263"/>
      <c r="ACV345" s="263"/>
      <c r="ACW345" s="263"/>
      <c r="ACX345" s="263"/>
      <c r="ACY345" s="263"/>
      <c r="ACZ345" s="263"/>
      <c r="ADA345" s="263"/>
      <c r="ADB345" s="263"/>
      <c r="ADC345" s="263"/>
      <c r="ADD345" s="263"/>
      <c r="ADE345" s="263"/>
      <c r="ADF345" s="263"/>
      <c r="ADG345" s="263"/>
      <c r="ADH345" s="263"/>
      <c r="ADI345" s="263"/>
      <c r="ADJ345" s="263"/>
      <c r="ADK345" s="263"/>
      <c r="ADL345" s="263"/>
      <c r="ADM345" s="263"/>
      <c r="ADN345" s="263"/>
      <c r="ADO345" s="263"/>
      <c r="ADP345" s="263"/>
      <c r="ADQ345" s="263"/>
      <c r="ADR345" s="263"/>
      <c r="ADS345" s="263"/>
      <c r="ADT345" s="263"/>
      <c r="ADU345" s="263"/>
      <c r="ADV345" s="263"/>
      <c r="ADW345" s="263"/>
      <c r="ADX345" s="263"/>
      <c r="ADY345" s="263"/>
      <c r="ADZ345" s="263"/>
      <c r="AEA345" s="263"/>
      <c r="AEB345" s="263"/>
      <c r="AEC345" s="263"/>
      <c r="AED345" s="263"/>
      <c r="AEE345" s="263"/>
      <c r="AEF345" s="263"/>
      <c r="AEG345" s="263"/>
      <c r="AEH345" s="263"/>
      <c r="AEI345" s="263"/>
      <c r="AEJ345" s="263"/>
      <c r="AEK345" s="263"/>
      <c r="AEL345" s="263"/>
      <c r="AEM345" s="263"/>
      <c r="AEN345" s="263"/>
      <c r="AEO345" s="263"/>
      <c r="AEP345" s="263"/>
      <c r="AEQ345" s="263"/>
      <c r="AER345" s="263"/>
      <c r="AES345" s="263"/>
      <c r="AET345" s="263"/>
      <c r="AEU345" s="263"/>
      <c r="AEV345" s="263"/>
      <c r="AEW345" s="263"/>
      <c r="AEX345" s="263"/>
      <c r="AEY345" s="263"/>
      <c r="AEZ345" s="263"/>
      <c r="AFA345" s="263"/>
      <c r="AFB345" s="263"/>
      <c r="AFC345" s="263"/>
      <c r="AFD345" s="263"/>
      <c r="AFE345" s="263"/>
      <c r="AFF345" s="263"/>
      <c r="AFG345" s="263"/>
      <c r="AFH345" s="263"/>
      <c r="AFI345" s="263"/>
      <c r="AFJ345" s="263"/>
      <c r="AFK345" s="263"/>
      <c r="AFL345" s="263"/>
      <c r="AFM345" s="263"/>
      <c r="AFN345" s="263"/>
      <c r="AFO345" s="263"/>
      <c r="AFP345" s="263"/>
      <c r="AFQ345" s="263"/>
      <c r="AFR345" s="263"/>
      <c r="AFS345" s="263"/>
      <c r="AFT345" s="263"/>
      <c r="AFU345" s="263"/>
      <c r="AFV345" s="263"/>
      <c r="AFW345" s="263"/>
      <c r="AFX345" s="263"/>
      <c r="AFY345" s="263"/>
      <c r="AFZ345" s="263"/>
      <c r="AGA345" s="263"/>
      <c r="AGB345" s="263"/>
      <c r="AGC345" s="263"/>
      <c r="AGD345" s="263"/>
      <c r="AGE345" s="263"/>
      <c r="AGF345" s="263"/>
      <c r="AGG345" s="263"/>
      <c r="AGH345" s="263"/>
      <c r="AGI345" s="263"/>
      <c r="AGJ345" s="263"/>
      <c r="AGK345" s="263"/>
      <c r="AGL345" s="263"/>
      <c r="AGM345" s="263"/>
      <c r="AGN345" s="263"/>
      <c r="AGO345" s="263"/>
      <c r="AGP345" s="263"/>
      <c r="AGQ345" s="263"/>
      <c r="AGR345" s="263"/>
      <c r="AGS345" s="263"/>
      <c r="AGT345" s="263"/>
      <c r="AGU345" s="263"/>
      <c r="AGV345" s="263"/>
      <c r="AGW345" s="263"/>
      <c r="AGX345" s="263"/>
      <c r="AGY345" s="263"/>
      <c r="AGZ345" s="263"/>
      <c r="AHA345" s="263"/>
      <c r="AHB345" s="263"/>
      <c r="AHC345" s="263"/>
      <c r="AHD345" s="263"/>
      <c r="AHE345" s="263"/>
      <c r="AHF345" s="263"/>
      <c r="AHG345" s="263"/>
      <c r="AHH345" s="263"/>
      <c r="AHI345" s="263"/>
      <c r="AHJ345" s="263"/>
      <c r="AHK345" s="263"/>
      <c r="AHL345" s="263"/>
      <c r="AHM345" s="263"/>
      <c r="AHN345" s="263"/>
      <c r="AHO345" s="263"/>
      <c r="AHP345" s="263"/>
      <c r="AHQ345" s="263"/>
      <c r="AHR345" s="263"/>
      <c r="AHS345" s="263"/>
      <c r="AHT345" s="263"/>
      <c r="AHU345" s="263"/>
      <c r="AHV345" s="263"/>
      <c r="AHW345" s="263"/>
      <c r="AHX345" s="263"/>
      <c r="AHY345" s="263"/>
      <c r="AHZ345" s="263"/>
      <c r="AIA345" s="263"/>
      <c r="AIB345" s="263"/>
      <c r="AIC345" s="263"/>
      <c r="AID345" s="263"/>
      <c r="AIE345" s="263"/>
      <c r="AIF345" s="263"/>
      <c r="AIG345" s="263"/>
      <c r="AIH345" s="263"/>
      <c r="AII345" s="263"/>
      <c r="AIJ345" s="263"/>
      <c r="AIK345" s="263"/>
      <c r="AIL345" s="263"/>
      <c r="AIM345" s="263"/>
      <c r="AIN345" s="263"/>
      <c r="AIO345" s="263"/>
      <c r="AIP345" s="263"/>
      <c r="AIQ345" s="263"/>
      <c r="AIR345" s="263"/>
      <c r="AIS345" s="263"/>
      <c r="AIT345" s="263"/>
      <c r="AIU345" s="263"/>
      <c r="AIV345" s="263"/>
      <c r="AIW345" s="263"/>
      <c r="AIX345" s="263"/>
      <c r="AIY345" s="263"/>
      <c r="AIZ345" s="263"/>
      <c r="AJA345" s="263"/>
      <c r="AJB345" s="263"/>
      <c r="AJC345" s="263"/>
      <c r="AJD345" s="263"/>
      <c r="AJE345" s="263"/>
      <c r="AJF345" s="263"/>
      <c r="AJG345" s="263"/>
      <c r="AJH345" s="263"/>
      <c r="AJI345" s="263"/>
      <c r="AJJ345" s="263"/>
      <c r="AJK345" s="263"/>
      <c r="AJL345" s="263"/>
      <c r="AJM345" s="263"/>
      <c r="AJN345" s="263"/>
      <c r="AJO345" s="263"/>
      <c r="AJP345" s="263"/>
      <c r="AJQ345" s="263"/>
      <c r="AJR345" s="263"/>
      <c r="AJS345" s="263"/>
      <c r="AJT345" s="263"/>
      <c r="AJU345" s="263"/>
      <c r="AJV345" s="263"/>
      <c r="AJW345" s="263"/>
      <c r="AJX345" s="263"/>
      <c r="AJY345" s="263"/>
      <c r="AJZ345" s="263"/>
      <c r="AKA345" s="263"/>
      <c r="AKB345" s="263"/>
      <c r="AKC345" s="263"/>
      <c r="AKD345" s="263"/>
      <c r="AKE345" s="263"/>
      <c r="AKF345" s="263"/>
      <c r="AKG345" s="263"/>
      <c r="AKH345" s="263"/>
      <c r="AKI345" s="263"/>
      <c r="AKJ345" s="263"/>
      <c r="AKK345" s="263"/>
      <c r="AKL345" s="263"/>
      <c r="AKM345" s="263"/>
      <c r="AKN345" s="263"/>
      <c r="AKO345" s="263"/>
      <c r="AKP345" s="263"/>
      <c r="AKQ345" s="263"/>
      <c r="AKR345" s="263"/>
      <c r="AKS345" s="263"/>
      <c r="AKT345" s="263"/>
      <c r="AKU345" s="263"/>
      <c r="AKV345" s="263"/>
      <c r="AKW345" s="263"/>
      <c r="AKX345" s="263"/>
      <c r="AKY345" s="263"/>
      <c r="AKZ345" s="263"/>
      <c r="ALA345" s="263"/>
      <c r="ALB345" s="263"/>
      <c r="ALC345" s="263"/>
      <c r="ALD345" s="263"/>
      <c r="ALE345" s="263"/>
      <c r="ALF345" s="263"/>
      <c r="ALG345" s="263"/>
      <c r="ALH345" s="263"/>
      <c r="ALI345" s="263"/>
      <c r="ALJ345" s="263"/>
      <c r="ALK345" s="263"/>
      <c r="ALL345" s="263"/>
      <c r="ALM345" s="263"/>
      <c r="ALN345" s="263"/>
      <c r="ALO345" s="263"/>
      <c r="ALP345" s="263"/>
      <c r="ALQ345" s="263"/>
      <c r="ALR345" s="263"/>
      <c r="ALS345" s="263"/>
      <c r="ALT345" s="263"/>
      <c r="ALU345" s="263"/>
      <c r="ALV345" s="263"/>
      <c r="ALW345" s="263"/>
      <c r="ALX345" s="263"/>
      <c r="ALY345" s="263"/>
      <c r="ALZ345" s="263"/>
      <c r="AMA345" s="263"/>
      <c r="AMB345" s="263"/>
      <c r="AMC345" s="263"/>
      <c r="AMD345" s="263"/>
      <c r="AME345" s="263"/>
      <c r="AMF345" s="263"/>
      <c r="AMG345" s="263"/>
      <c r="AMH345" s="263"/>
      <c r="AMI345" s="263"/>
      <c r="AMJ345" s="263"/>
      <c r="AMK345" s="263"/>
      <c r="AML345" s="263"/>
      <c r="AMM345" s="263"/>
      <c r="AMN345" s="263"/>
      <c r="AMO345" s="263"/>
      <c r="AMP345" s="263"/>
      <c r="AMQ345" s="263"/>
      <c r="AMR345" s="263"/>
      <c r="AMS345" s="263"/>
      <c r="AMT345" s="263"/>
      <c r="AMU345" s="263"/>
      <c r="AMV345" s="263"/>
      <c r="AMW345" s="263"/>
      <c r="AMX345" s="263"/>
      <c r="AMY345" s="263"/>
      <c r="AMZ345" s="263"/>
      <c r="ANA345" s="263"/>
      <c r="ANB345" s="263"/>
      <c r="ANC345" s="263"/>
      <c r="AND345" s="263"/>
      <c r="ANE345" s="263"/>
      <c r="ANF345" s="263"/>
      <c r="ANG345" s="263"/>
      <c r="ANH345" s="263"/>
      <c r="ANI345" s="263"/>
      <c r="ANJ345" s="263"/>
      <c r="ANK345" s="263"/>
      <c r="ANL345" s="263"/>
      <c r="ANM345" s="263"/>
      <c r="ANN345" s="263"/>
      <c r="ANO345" s="263"/>
      <c r="ANP345" s="263"/>
      <c r="ANQ345" s="263"/>
      <c r="ANR345" s="263"/>
      <c r="ANS345" s="263"/>
      <c r="ANT345" s="263"/>
      <c r="ANU345" s="263"/>
      <c r="ANV345" s="263"/>
      <c r="ANW345" s="263"/>
      <c r="ANX345" s="263"/>
      <c r="ANY345" s="263"/>
      <c r="ANZ345" s="263"/>
      <c r="AOA345" s="263"/>
      <c r="AOB345" s="263"/>
      <c r="AOC345" s="263"/>
      <c r="AOD345" s="263"/>
      <c r="AOE345" s="263"/>
      <c r="AOF345" s="263"/>
      <c r="AOG345" s="263"/>
      <c r="AOH345" s="263"/>
      <c r="AOI345" s="263"/>
      <c r="AOJ345" s="263"/>
      <c r="AOK345" s="263"/>
      <c r="AOL345" s="263"/>
      <c r="AOM345" s="263"/>
      <c r="AON345" s="263"/>
      <c r="AOO345" s="263"/>
      <c r="AOP345" s="263"/>
      <c r="AOQ345" s="263"/>
      <c r="AOR345" s="263"/>
      <c r="AOS345" s="263"/>
      <c r="AOT345" s="263"/>
      <c r="AOU345" s="263"/>
      <c r="AOV345" s="263"/>
      <c r="AOW345" s="263"/>
      <c r="AOX345" s="263"/>
      <c r="AOY345" s="263"/>
      <c r="AOZ345" s="263"/>
      <c r="APA345" s="263"/>
      <c r="APB345" s="263"/>
      <c r="APC345" s="263"/>
      <c r="APD345" s="263"/>
      <c r="APE345" s="263"/>
      <c r="APF345" s="263"/>
      <c r="APG345" s="263"/>
      <c r="APH345" s="263"/>
      <c r="API345" s="263"/>
      <c r="APJ345" s="263"/>
      <c r="APK345" s="263"/>
      <c r="APL345" s="263"/>
      <c r="APM345" s="263"/>
      <c r="APN345" s="263"/>
      <c r="APO345" s="263"/>
      <c r="APP345" s="263"/>
      <c r="APQ345" s="263"/>
      <c r="APR345" s="263"/>
      <c r="APS345" s="263"/>
      <c r="APT345" s="263"/>
      <c r="APU345" s="263"/>
      <c r="APV345" s="263"/>
      <c r="APW345" s="263"/>
      <c r="APX345" s="263"/>
      <c r="APY345" s="263"/>
      <c r="APZ345" s="263"/>
      <c r="AQA345" s="263"/>
      <c r="AQB345" s="263"/>
      <c r="AQC345" s="263"/>
      <c r="AQD345" s="263"/>
      <c r="AQE345" s="263"/>
      <c r="AQF345" s="263"/>
      <c r="AQG345" s="263"/>
      <c r="AQH345" s="263"/>
      <c r="AQI345" s="263"/>
      <c r="AQJ345" s="263"/>
      <c r="AQK345" s="263"/>
      <c r="AQL345" s="263"/>
      <c r="AQM345" s="263"/>
      <c r="AQN345" s="263"/>
      <c r="AQO345" s="263"/>
      <c r="AQP345" s="263"/>
      <c r="AQQ345" s="263"/>
      <c r="AQR345" s="263"/>
      <c r="AQS345" s="263"/>
      <c r="AQT345" s="263"/>
      <c r="AQU345" s="263"/>
      <c r="AQV345" s="263"/>
      <c r="AQW345" s="263"/>
      <c r="AQX345" s="263"/>
      <c r="AQY345" s="263"/>
      <c r="AQZ345" s="263"/>
      <c r="ARA345" s="263"/>
      <c r="ARB345" s="263"/>
      <c r="ARC345" s="263"/>
      <c r="ARD345" s="263"/>
      <c r="ARE345" s="263"/>
      <c r="ARF345" s="263"/>
      <c r="ARG345" s="263"/>
      <c r="ARH345" s="263"/>
      <c r="ARI345" s="263"/>
      <c r="ARJ345" s="263"/>
      <c r="ARK345" s="263"/>
      <c r="ARL345" s="263"/>
      <c r="ARM345" s="263"/>
      <c r="ARN345" s="263"/>
      <c r="ARO345" s="263"/>
      <c r="ARP345" s="263"/>
      <c r="ARQ345" s="263"/>
      <c r="ARR345" s="263"/>
      <c r="ARS345" s="263"/>
      <c r="ART345" s="263"/>
      <c r="ARU345" s="263"/>
      <c r="ARV345" s="263"/>
      <c r="ARW345" s="263"/>
      <c r="ARX345" s="263"/>
      <c r="ARY345" s="263"/>
      <c r="ARZ345" s="263"/>
      <c r="ASA345" s="263"/>
      <c r="ASB345" s="263"/>
      <c r="ASC345" s="263"/>
      <c r="ASD345" s="263"/>
      <c r="ASE345" s="263"/>
      <c r="ASF345" s="263"/>
      <c r="ASG345" s="263"/>
      <c r="ASH345" s="263"/>
      <c r="ASI345" s="263"/>
      <c r="ASJ345" s="263"/>
      <c r="ASK345" s="263"/>
      <c r="ASL345" s="263"/>
      <c r="ASM345" s="263"/>
      <c r="ASN345" s="263"/>
      <c r="ASO345" s="263"/>
      <c r="ASP345" s="263"/>
      <c r="ASQ345" s="263"/>
      <c r="ASR345" s="263"/>
      <c r="ASS345" s="263"/>
      <c r="AST345" s="263"/>
      <c r="ASU345" s="263"/>
      <c r="ASV345" s="263"/>
      <c r="ASW345" s="263"/>
      <c r="ASX345" s="263"/>
      <c r="ASY345" s="263"/>
      <c r="ASZ345" s="263"/>
      <c r="ATA345" s="263"/>
      <c r="ATB345" s="263"/>
      <c r="ATC345" s="263"/>
      <c r="ATD345" s="263"/>
      <c r="ATE345" s="263"/>
      <c r="ATF345" s="263"/>
      <c r="ATG345" s="263"/>
      <c r="ATH345" s="263"/>
      <c r="ATI345" s="263"/>
      <c r="ATJ345" s="263"/>
      <c r="ATK345" s="263"/>
      <c r="ATL345" s="263"/>
      <c r="ATM345" s="263"/>
      <c r="ATN345" s="263"/>
      <c r="ATO345" s="263"/>
      <c r="ATP345" s="263"/>
      <c r="ATQ345" s="263"/>
      <c r="ATR345" s="263"/>
      <c r="ATS345" s="263"/>
      <c r="ATT345" s="263"/>
      <c r="ATU345" s="263"/>
      <c r="ATV345" s="263"/>
      <c r="ATW345" s="263"/>
      <c r="ATX345" s="263"/>
      <c r="ATY345" s="263"/>
      <c r="ATZ345" s="263"/>
      <c r="AUA345" s="263"/>
      <c r="AUB345" s="263"/>
      <c r="AUC345" s="263"/>
      <c r="AUD345" s="263"/>
      <c r="AUE345" s="263"/>
      <c r="AUF345" s="263"/>
      <c r="AUG345" s="263"/>
      <c r="AUH345" s="263"/>
      <c r="AUI345" s="263"/>
      <c r="AUJ345" s="263"/>
      <c r="AUK345" s="263"/>
      <c r="AUL345" s="263"/>
      <c r="AUM345" s="263"/>
      <c r="AUN345" s="263"/>
      <c r="AUO345" s="263"/>
      <c r="AUP345" s="263"/>
      <c r="AUQ345" s="263"/>
      <c r="AUR345" s="263"/>
      <c r="AUS345" s="263"/>
      <c r="AUT345" s="263"/>
      <c r="AUU345" s="263"/>
      <c r="AUV345" s="263"/>
      <c r="AUW345" s="263"/>
      <c r="AUX345" s="263"/>
      <c r="AUY345" s="263"/>
      <c r="AUZ345" s="263"/>
      <c r="AVA345" s="263"/>
      <c r="AVB345" s="263"/>
      <c r="AVC345" s="263"/>
      <c r="AVD345" s="263"/>
      <c r="AVE345" s="263"/>
      <c r="AVF345" s="263"/>
      <c r="AVG345" s="263"/>
      <c r="AVH345" s="263"/>
      <c r="AVI345" s="263"/>
      <c r="AVJ345" s="263"/>
      <c r="AVK345" s="263"/>
      <c r="AVL345" s="263"/>
      <c r="AVM345" s="263"/>
      <c r="AVN345" s="263"/>
      <c r="AVO345" s="263"/>
      <c r="AVP345" s="263"/>
      <c r="AVQ345" s="263"/>
      <c r="AVR345" s="263"/>
      <c r="AVS345" s="263"/>
      <c r="AVT345" s="263"/>
      <c r="AVU345" s="263"/>
      <c r="AVV345" s="263"/>
      <c r="AVW345" s="263"/>
      <c r="AVX345" s="263"/>
      <c r="AVY345" s="263"/>
      <c r="AVZ345" s="263"/>
      <c r="AWA345" s="263"/>
      <c r="AWB345" s="263"/>
      <c r="AWC345" s="263"/>
      <c r="AWD345" s="263"/>
      <c r="AWE345" s="263"/>
      <c r="AWF345" s="263"/>
      <c r="AWG345" s="263"/>
      <c r="AWH345" s="263"/>
      <c r="AWI345" s="263"/>
      <c r="AWJ345" s="263"/>
      <c r="AWK345" s="263"/>
      <c r="AWL345" s="263"/>
      <c r="AWM345" s="263"/>
      <c r="AWN345" s="263"/>
      <c r="AWO345" s="263"/>
      <c r="AWP345" s="263"/>
      <c r="AWQ345" s="263"/>
      <c r="AWR345" s="263"/>
      <c r="AWS345" s="263"/>
      <c r="AWT345" s="263"/>
      <c r="AWU345" s="263"/>
      <c r="AWV345" s="263"/>
      <c r="AWW345" s="263"/>
      <c r="AWX345" s="263"/>
      <c r="AWY345" s="263"/>
      <c r="AWZ345" s="263"/>
      <c r="AXA345" s="263"/>
      <c r="AXB345" s="263"/>
      <c r="AXC345" s="263"/>
      <c r="AXD345" s="263"/>
      <c r="AXE345" s="263"/>
      <c r="AXF345" s="263"/>
      <c r="AXG345" s="263"/>
      <c r="AXH345" s="263"/>
      <c r="AXI345" s="263"/>
      <c r="AXJ345" s="263"/>
      <c r="AXK345" s="263"/>
      <c r="AXL345" s="263"/>
      <c r="AXM345" s="263"/>
      <c r="AXN345" s="263"/>
      <c r="AXO345" s="263"/>
      <c r="AXP345" s="263"/>
      <c r="AXQ345" s="263"/>
      <c r="AXR345" s="263"/>
      <c r="AXS345" s="263"/>
      <c r="AXT345" s="263"/>
      <c r="AXU345" s="263"/>
      <c r="AXV345" s="263"/>
      <c r="AXW345" s="263"/>
      <c r="AXX345" s="263"/>
      <c r="AXY345" s="263"/>
      <c r="AXZ345" s="263"/>
      <c r="AYA345" s="263"/>
      <c r="AYB345" s="263"/>
      <c r="AYC345" s="263"/>
      <c r="AYD345" s="263"/>
      <c r="AYE345" s="263"/>
      <c r="AYF345" s="263"/>
      <c r="AYG345" s="263"/>
      <c r="AYH345" s="263"/>
      <c r="AYI345" s="263"/>
      <c r="AYJ345" s="263"/>
      <c r="AYK345" s="263"/>
      <c r="AYL345" s="263"/>
      <c r="AYM345" s="263"/>
      <c r="AYN345" s="263"/>
      <c r="AYO345" s="263"/>
      <c r="AYP345" s="263"/>
      <c r="AYQ345" s="263"/>
      <c r="AYR345" s="263"/>
      <c r="AYS345" s="263"/>
      <c r="AYT345" s="263"/>
      <c r="AYU345" s="263"/>
      <c r="AYV345" s="263"/>
      <c r="AYW345" s="263"/>
      <c r="AYX345" s="263"/>
      <c r="AYY345" s="263"/>
      <c r="AYZ345" s="263"/>
      <c r="AZA345" s="263"/>
      <c r="AZB345" s="263"/>
      <c r="AZC345" s="263"/>
      <c r="AZD345" s="263"/>
      <c r="AZE345" s="263"/>
      <c r="AZF345" s="263"/>
      <c r="AZG345" s="263"/>
      <c r="AZH345" s="263"/>
      <c r="AZI345" s="263"/>
      <c r="AZJ345" s="263"/>
      <c r="AZK345" s="263"/>
      <c r="AZL345" s="263"/>
      <c r="AZM345" s="263"/>
      <c r="AZN345" s="263"/>
      <c r="AZO345" s="263"/>
      <c r="AZP345" s="263"/>
      <c r="AZQ345" s="263"/>
      <c r="AZR345" s="263"/>
      <c r="AZS345" s="263"/>
      <c r="AZT345" s="263"/>
      <c r="AZU345" s="263"/>
      <c r="AZV345" s="263"/>
      <c r="AZW345" s="263"/>
      <c r="AZX345" s="263"/>
      <c r="AZY345" s="263"/>
      <c r="AZZ345" s="263"/>
      <c r="BAA345" s="263"/>
      <c r="BAB345" s="263"/>
      <c r="BAC345" s="263"/>
      <c r="BAD345" s="263"/>
      <c r="BAE345" s="263"/>
      <c r="BAF345" s="263"/>
      <c r="BAG345" s="263"/>
      <c r="BAH345" s="263"/>
      <c r="BAI345" s="263"/>
      <c r="BAJ345" s="263"/>
      <c r="BAK345" s="263"/>
      <c r="BAL345" s="263"/>
      <c r="BAM345" s="263"/>
      <c r="BAN345" s="263"/>
      <c r="BAO345" s="263"/>
      <c r="BAP345" s="263"/>
      <c r="BAQ345" s="263"/>
      <c r="BAR345" s="263"/>
      <c r="BAS345" s="263"/>
      <c r="BAT345" s="263"/>
      <c r="BAU345" s="263"/>
      <c r="BAV345" s="263"/>
      <c r="BAW345" s="263"/>
      <c r="BAX345" s="263"/>
      <c r="BAY345" s="263"/>
      <c r="BAZ345" s="263"/>
      <c r="BBA345" s="263"/>
      <c r="BBB345" s="263"/>
      <c r="BBC345" s="263"/>
      <c r="BBD345" s="263"/>
      <c r="BBE345" s="263"/>
      <c r="BBF345" s="263"/>
      <c r="BBG345" s="263"/>
      <c r="BBH345" s="263"/>
      <c r="BBI345" s="263"/>
      <c r="BBJ345" s="263"/>
      <c r="BBK345" s="263"/>
      <c r="BBL345" s="263"/>
      <c r="BBM345" s="263"/>
      <c r="BBN345" s="263"/>
      <c r="BBO345" s="263"/>
      <c r="BBP345" s="263"/>
      <c r="BBQ345" s="263"/>
      <c r="BBR345" s="263"/>
      <c r="BBS345" s="263"/>
      <c r="BBT345" s="263"/>
      <c r="BBU345" s="263"/>
      <c r="BBV345" s="263"/>
      <c r="BBW345" s="263"/>
      <c r="BBX345" s="263"/>
      <c r="BBY345" s="263"/>
      <c r="BBZ345" s="263"/>
      <c r="BCA345" s="263"/>
      <c r="BCB345" s="263"/>
      <c r="BCC345" s="263"/>
      <c r="BCD345" s="263"/>
      <c r="BCE345" s="263"/>
      <c r="BCF345" s="263"/>
      <c r="BCG345" s="263"/>
      <c r="BCH345" s="263"/>
      <c r="BCI345" s="263"/>
      <c r="BCJ345" s="263"/>
      <c r="BCK345" s="263"/>
      <c r="BCL345" s="263"/>
      <c r="BCM345" s="263"/>
      <c r="BCN345" s="263"/>
      <c r="BCO345" s="263"/>
      <c r="BCP345" s="263"/>
      <c r="BCQ345" s="263"/>
      <c r="BCR345" s="263"/>
      <c r="BCS345" s="263"/>
      <c r="BCT345" s="263"/>
      <c r="BCU345" s="263"/>
      <c r="BCV345" s="263"/>
      <c r="BCW345" s="263"/>
      <c r="BCX345" s="263"/>
      <c r="BCY345" s="263"/>
      <c r="BCZ345" s="263"/>
      <c r="BDA345" s="263"/>
      <c r="BDB345" s="263"/>
      <c r="BDC345" s="263"/>
      <c r="BDD345" s="263"/>
      <c r="BDE345" s="263"/>
      <c r="BDF345" s="263"/>
      <c r="BDG345" s="263"/>
      <c r="BDH345" s="263"/>
      <c r="BDI345" s="263"/>
      <c r="BDJ345" s="263"/>
      <c r="BDK345" s="263"/>
      <c r="BDL345" s="263"/>
      <c r="BDM345" s="263"/>
      <c r="BDN345" s="263"/>
      <c r="BDO345" s="263"/>
      <c r="BDP345" s="263"/>
      <c r="BDQ345" s="263"/>
      <c r="BDR345" s="263"/>
      <c r="BDS345" s="263"/>
      <c r="BDT345" s="263"/>
      <c r="BDU345" s="263"/>
      <c r="BDV345" s="263"/>
      <c r="BDW345" s="263"/>
      <c r="BDX345" s="263"/>
      <c r="BDY345" s="263"/>
      <c r="BDZ345" s="263"/>
      <c r="BEA345" s="263"/>
      <c r="BEB345" s="263"/>
      <c r="BEC345" s="263"/>
      <c r="BED345" s="263"/>
      <c r="BEE345" s="263"/>
      <c r="BEF345" s="263"/>
      <c r="BEG345" s="263"/>
      <c r="BEH345" s="263"/>
      <c r="BEI345" s="263"/>
      <c r="BEJ345" s="263"/>
      <c r="BEK345" s="263"/>
      <c r="BEL345" s="263"/>
      <c r="BEM345" s="263"/>
      <c r="BEN345" s="263"/>
      <c r="BEO345" s="263"/>
      <c r="BEP345" s="263"/>
      <c r="BEQ345" s="263"/>
      <c r="BER345" s="263"/>
      <c r="BES345" s="263"/>
      <c r="BET345" s="263"/>
      <c r="BEU345" s="263"/>
      <c r="BEV345" s="263"/>
      <c r="BEW345" s="263"/>
      <c r="BEX345" s="263"/>
      <c r="BEY345" s="263"/>
      <c r="BEZ345" s="263"/>
      <c r="BFA345" s="263"/>
      <c r="BFB345" s="263"/>
      <c r="BFC345" s="263"/>
      <c r="BFD345" s="263"/>
      <c r="BFE345" s="263"/>
      <c r="BFF345" s="263"/>
      <c r="BFG345" s="263"/>
      <c r="BFH345" s="263"/>
      <c r="BFI345" s="263"/>
      <c r="BFJ345" s="263"/>
      <c r="BFK345" s="263"/>
      <c r="BFL345" s="263"/>
      <c r="BFM345" s="263"/>
      <c r="BFN345" s="263"/>
      <c r="BFO345" s="263"/>
      <c r="BFP345" s="263"/>
      <c r="BFQ345" s="263"/>
      <c r="BFR345" s="263"/>
      <c r="BFS345" s="263"/>
      <c r="BFT345" s="263"/>
      <c r="BFU345" s="263"/>
      <c r="BFV345" s="263"/>
      <c r="BFW345" s="263"/>
      <c r="BFX345" s="263"/>
      <c r="BFY345" s="263"/>
      <c r="BFZ345" s="263"/>
      <c r="BGA345" s="263"/>
      <c r="BGB345" s="263"/>
      <c r="BGC345" s="263"/>
      <c r="BGD345" s="263"/>
      <c r="BGE345" s="263"/>
      <c r="BGF345" s="263"/>
      <c r="BGG345" s="263"/>
      <c r="BGH345" s="263"/>
      <c r="BGI345" s="263"/>
      <c r="BGJ345" s="263"/>
      <c r="BGK345" s="263"/>
      <c r="BGL345" s="263"/>
      <c r="BGM345" s="263"/>
      <c r="BGN345" s="263"/>
      <c r="BGO345" s="263"/>
      <c r="BGP345" s="263"/>
      <c r="BGQ345" s="263"/>
      <c r="BGR345" s="263"/>
      <c r="BGS345" s="263"/>
      <c r="BGT345" s="263"/>
      <c r="BGU345" s="263"/>
      <c r="BGV345" s="263"/>
      <c r="BGW345" s="263"/>
      <c r="BGX345" s="263"/>
      <c r="BGY345" s="263"/>
      <c r="BGZ345" s="263"/>
      <c r="BHA345" s="263"/>
      <c r="BHB345" s="263"/>
      <c r="BHC345" s="263"/>
      <c r="BHD345" s="263"/>
      <c r="BHE345" s="263"/>
      <c r="BHF345" s="263"/>
      <c r="BHG345" s="263"/>
      <c r="BHH345" s="263"/>
      <c r="BHI345" s="263"/>
      <c r="BHJ345" s="263"/>
      <c r="BHK345" s="263"/>
      <c r="BHL345" s="263"/>
      <c r="BHM345" s="263"/>
      <c r="BHN345" s="263"/>
      <c r="BHO345" s="263"/>
      <c r="BHP345" s="263"/>
      <c r="BHQ345" s="263"/>
      <c r="BHR345" s="263"/>
      <c r="BHS345" s="263"/>
      <c r="BHT345" s="263"/>
      <c r="BHU345" s="263"/>
      <c r="BHV345" s="263"/>
      <c r="BHW345" s="263"/>
      <c r="BHX345" s="263"/>
      <c r="BHY345" s="263"/>
      <c r="BHZ345" s="263"/>
      <c r="BIA345" s="263"/>
      <c r="BIB345" s="263"/>
      <c r="BIC345" s="263"/>
      <c r="BID345" s="263"/>
      <c r="BIE345" s="263"/>
      <c r="BIF345" s="263"/>
      <c r="BIG345" s="263"/>
      <c r="BIH345" s="263"/>
      <c r="BII345" s="263"/>
      <c r="BIJ345" s="263"/>
      <c r="BIK345" s="263"/>
      <c r="BIL345" s="263"/>
      <c r="BIM345" s="263"/>
      <c r="BIN345" s="263"/>
      <c r="BIO345" s="263"/>
      <c r="BIP345" s="263"/>
      <c r="BIQ345" s="263"/>
      <c r="BIR345" s="263"/>
      <c r="BIS345" s="263"/>
      <c r="BIT345" s="263"/>
      <c r="BIU345" s="263"/>
      <c r="BIV345" s="263"/>
      <c r="BIW345" s="263"/>
      <c r="BIX345" s="263"/>
      <c r="BIY345" s="263"/>
      <c r="BIZ345" s="263"/>
      <c r="BJA345" s="263"/>
      <c r="BJB345" s="263"/>
      <c r="BJC345" s="263"/>
      <c r="BJD345" s="263"/>
      <c r="BJE345" s="263"/>
      <c r="BJF345" s="263"/>
      <c r="BJG345" s="263"/>
      <c r="BJH345" s="263"/>
      <c r="BJI345" s="263"/>
      <c r="BJJ345" s="263"/>
      <c r="BJK345" s="263"/>
      <c r="BJL345" s="263"/>
      <c r="BJM345" s="263"/>
      <c r="BJN345" s="263"/>
      <c r="BJO345" s="263"/>
      <c r="BJP345" s="263"/>
      <c r="BJQ345" s="263"/>
      <c r="BJR345" s="263"/>
      <c r="BJS345" s="263"/>
      <c r="BJT345" s="263"/>
      <c r="BJU345" s="263"/>
      <c r="BJV345" s="263"/>
      <c r="BJW345" s="263"/>
      <c r="BJX345" s="263"/>
      <c r="BJY345" s="263"/>
      <c r="BJZ345" s="263"/>
      <c r="BKA345" s="263"/>
      <c r="BKB345" s="263"/>
      <c r="BKC345" s="263"/>
      <c r="BKD345" s="263"/>
      <c r="BKE345" s="263"/>
      <c r="BKF345" s="263"/>
      <c r="BKG345" s="263"/>
      <c r="BKH345" s="263"/>
      <c r="BKI345" s="263"/>
      <c r="BKJ345" s="263"/>
      <c r="BKK345" s="263"/>
      <c r="BKL345" s="263"/>
      <c r="BKM345" s="263"/>
      <c r="BKN345" s="263"/>
      <c r="BKO345" s="263"/>
      <c r="BKP345" s="263"/>
      <c r="BKQ345" s="263"/>
      <c r="BKR345" s="263"/>
      <c r="BKS345" s="263"/>
      <c r="BKT345" s="263"/>
      <c r="BKU345" s="263"/>
      <c r="BKV345" s="263"/>
      <c r="BKW345" s="263"/>
      <c r="BKX345" s="263"/>
      <c r="BKY345" s="263"/>
      <c r="BKZ345" s="263"/>
      <c r="BLA345" s="263"/>
      <c r="BLB345" s="263"/>
      <c r="BLC345" s="263"/>
      <c r="BLD345" s="263"/>
      <c r="BLE345" s="263"/>
      <c r="BLF345" s="263"/>
      <c r="BLG345" s="263"/>
      <c r="BLH345" s="263"/>
      <c r="BLI345" s="263"/>
      <c r="BLJ345" s="263"/>
      <c r="BLK345" s="263"/>
      <c r="BLL345" s="263"/>
      <c r="BLM345" s="263"/>
      <c r="BLN345" s="263"/>
      <c r="BLO345" s="263"/>
      <c r="BLP345" s="263"/>
      <c r="BLQ345" s="263"/>
      <c r="BLR345" s="263"/>
      <c r="BLS345" s="263"/>
      <c r="BLT345" s="263"/>
      <c r="BLU345" s="263"/>
      <c r="BLV345" s="263"/>
      <c r="BLW345" s="263"/>
      <c r="BLX345" s="263"/>
      <c r="BLY345" s="263"/>
      <c r="BLZ345" s="263"/>
      <c r="BMA345" s="263"/>
      <c r="BMB345" s="263"/>
      <c r="BMC345" s="263"/>
      <c r="BMD345" s="263"/>
      <c r="BME345" s="263"/>
      <c r="BMF345" s="263"/>
      <c r="BMG345" s="263"/>
      <c r="BMH345" s="263"/>
      <c r="BMI345" s="263"/>
      <c r="BMJ345" s="263"/>
      <c r="BMK345" s="263"/>
      <c r="BML345" s="263"/>
      <c r="BMM345" s="263"/>
      <c r="BMN345" s="263"/>
      <c r="BMO345" s="263"/>
      <c r="BMP345" s="263"/>
      <c r="BMQ345" s="263"/>
      <c r="BMR345" s="263"/>
      <c r="BMS345" s="263"/>
      <c r="BMT345" s="263"/>
      <c r="BMU345" s="263"/>
      <c r="BMV345" s="263"/>
      <c r="BMW345" s="263"/>
      <c r="BMX345" s="263"/>
      <c r="BMY345" s="263"/>
      <c r="BMZ345" s="263"/>
      <c r="BNA345" s="263"/>
      <c r="BNB345" s="263"/>
      <c r="BNC345" s="263"/>
      <c r="BND345" s="263"/>
      <c r="BNE345" s="263"/>
      <c r="BNF345" s="263"/>
      <c r="BNG345" s="263"/>
      <c r="BNH345" s="263"/>
      <c r="BNI345" s="263"/>
      <c r="BNJ345" s="263"/>
      <c r="BNK345" s="263"/>
      <c r="BNL345" s="263"/>
      <c r="BNM345" s="263"/>
      <c r="BNN345" s="263"/>
      <c r="BNO345" s="263"/>
      <c r="BNP345" s="263"/>
      <c r="BNQ345" s="263"/>
      <c r="BNR345" s="263"/>
      <c r="BNS345" s="263"/>
      <c r="BNT345" s="263"/>
      <c r="BNU345" s="263"/>
      <c r="BNV345" s="263"/>
      <c r="BNW345" s="263"/>
      <c r="BNX345" s="263"/>
      <c r="BNY345" s="263"/>
      <c r="BNZ345" s="263"/>
      <c r="BOA345" s="263"/>
      <c r="BOB345" s="263"/>
      <c r="BOC345" s="263"/>
      <c r="BOD345" s="263"/>
      <c r="BOE345" s="263"/>
      <c r="BOF345" s="263"/>
      <c r="BOG345" s="263"/>
      <c r="BOH345" s="263"/>
      <c r="BOI345" s="263"/>
      <c r="BOJ345" s="263"/>
      <c r="BOK345" s="263"/>
      <c r="BOL345" s="263"/>
      <c r="BOM345" s="263"/>
      <c r="BON345" s="263"/>
      <c r="BOO345" s="263"/>
      <c r="BOP345" s="263"/>
      <c r="BOQ345" s="263"/>
      <c r="BOR345" s="263"/>
      <c r="BOS345" s="263"/>
      <c r="BOT345" s="263"/>
      <c r="BOU345" s="263"/>
      <c r="BOV345" s="263"/>
      <c r="BOW345" s="263"/>
      <c r="BOX345" s="263"/>
      <c r="BOY345" s="263"/>
      <c r="BOZ345" s="263"/>
      <c r="BPA345" s="263"/>
      <c r="BPB345" s="263"/>
      <c r="BPC345" s="263"/>
      <c r="BPD345" s="263"/>
      <c r="BPE345" s="263"/>
      <c r="BPF345" s="263"/>
      <c r="BPG345" s="263"/>
      <c r="BPH345" s="263"/>
      <c r="BPI345" s="263"/>
      <c r="BPJ345" s="263"/>
      <c r="BPK345" s="263"/>
      <c r="BPL345" s="263"/>
      <c r="BPM345" s="263"/>
      <c r="BPN345" s="263"/>
      <c r="BPO345" s="263"/>
      <c r="BPP345" s="263"/>
      <c r="BPQ345" s="263"/>
      <c r="BPR345" s="263"/>
      <c r="BPS345" s="263"/>
      <c r="BPT345" s="263"/>
      <c r="BPU345" s="263"/>
      <c r="BPV345" s="263"/>
      <c r="BPW345" s="263"/>
      <c r="BPX345" s="263"/>
      <c r="BPY345" s="263"/>
      <c r="BPZ345" s="263"/>
      <c r="BQA345" s="263"/>
      <c r="BQB345" s="263"/>
      <c r="BQC345" s="263"/>
      <c r="BQD345" s="263"/>
      <c r="BQE345" s="263"/>
      <c r="BQF345" s="263"/>
      <c r="BQG345" s="263"/>
      <c r="BQH345" s="263"/>
      <c r="BQI345" s="263"/>
      <c r="BQJ345" s="263"/>
      <c r="BQK345" s="263"/>
      <c r="BQL345" s="263"/>
      <c r="BQM345" s="263"/>
      <c r="BQN345" s="263"/>
      <c r="BQO345" s="263"/>
      <c r="BQP345" s="263"/>
      <c r="BQQ345" s="263"/>
      <c r="BQR345" s="263"/>
      <c r="BQS345" s="263"/>
      <c r="BQT345" s="263"/>
      <c r="BQU345" s="263"/>
      <c r="BQV345" s="263"/>
      <c r="BQW345" s="263"/>
      <c r="BQX345" s="263"/>
      <c r="BQY345" s="263"/>
      <c r="BQZ345" s="263"/>
      <c r="BRA345" s="263"/>
      <c r="BRB345" s="263"/>
      <c r="BRC345" s="263"/>
      <c r="BRD345" s="263"/>
      <c r="BRE345" s="263"/>
      <c r="BRF345" s="263"/>
      <c r="BRG345" s="263"/>
      <c r="BRH345" s="263"/>
      <c r="BRI345" s="263"/>
      <c r="BRJ345" s="263"/>
      <c r="BRK345" s="263"/>
      <c r="BRL345" s="263"/>
      <c r="BRM345" s="263"/>
      <c r="BRN345" s="263"/>
      <c r="BRO345" s="263"/>
      <c r="BRP345" s="263"/>
      <c r="BRQ345" s="263"/>
      <c r="BRR345" s="263"/>
      <c r="BRS345" s="263"/>
      <c r="BRT345" s="263"/>
      <c r="BRU345" s="263"/>
      <c r="BRV345" s="263"/>
      <c r="BRW345" s="263"/>
      <c r="BRX345" s="263"/>
      <c r="BRY345" s="263"/>
      <c r="BRZ345" s="263"/>
      <c r="BSA345" s="263"/>
      <c r="BSB345" s="263"/>
      <c r="BSC345" s="263"/>
      <c r="BSD345" s="263"/>
      <c r="BSE345" s="263"/>
      <c r="BSF345" s="263"/>
      <c r="BSG345" s="263"/>
      <c r="BSH345" s="263"/>
      <c r="BSI345" s="263"/>
      <c r="BSJ345" s="263"/>
      <c r="BSK345" s="263"/>
      <c r="BSL345" s="263"/>
      <c r="BSM345" s="263"/>
      <c r="BSN345" s="263"/>
      <c r="BSO345" s="263"/>
      <c r="BSP345" s="263"/>
      <c r="BSQ345" s="263"/>
      <c r="BSR345" s="263"/>
      <c r="BSS345" s="263"/>
      <c r="BST345" s="263"/>
      <c r="BSU345" s="263"/>
      <c r="BSV345" s="263"/>
      <c r="BSW345" s="263"/>
      <c r="BSX345" s="263"/>
      <c r="BSY345" s="263"/>
      <c r="BSZ345" s="263"/>
      <c r="BTA345" s="263"/>
      <c r="BTB345" s="263"/>
      <c r="BTC345" s="263"/>
      <c r="BTD345" s="263"/>
      <c r="BTE345" s="263"/>
      <c r="BTF345" s="263"/>
      <c r="BTG345" s="263"/>
      <c r="BTH345" s="263"/>
      <c r="BTI345" s="263"/>
      <c r="BTJ345" s="263"/>
      <c r="BTK345" s="263"/>
      <c r="BTL345" s="263"/>
      <c r="BTM345" s="263"/>
      <c r="BTN345" s="263"/>
      <c r="BTO345" s="263"/>
      <c r="BTP345" s="263"/>
      <c r="BTQ345" s="263"/>
      <c r="BTR345" s="263"/>
      <c r="BTS345" s="263"/>
      <c r="BTT345" s="263"/>
      <c r="BTU345" s="263"/>
      <c r="BTV345" s="263"/>
      <c r="BTW345" s="263"/>
      <c r="BTX345" s="263"/>
      <c r="BTY345" s="263"/>
      <c r="BTZ345" s="263"/>
      <c r="BUA345" s="263"/>
      <c r="BUB345" s="263"/>
      <c r="BUC345" s="263"/>
      <c r="BUD345" s="263"/>
      <c r="BUE345" s="263"/>
      <c r="BUF345" s="263"/>
      <c r="BUG345" s="263"/>
      <c r="BUH345" s="263"/>
      <c r="BUI345" s="263"/>
      <c r="BUJ345" s="263"/>
      <c r="BUK345" s="263"/>
      <c r="BUL345" s="263"/>
      <c r="BUM345" s="263"/>
      <c r="BUN345" s="263"/>
      <c r="BUO345" s="263"/>
      <c r="BUP345" s="263"/>
      <c r="BUQ345" s="263"/>
      <c r="BUR345" s="263"/>
      <c r="BUS345" s="263"/>
      <c r="BUT345" s="263"/>
      <c r="BUU345" s="263"/>
      <c r="BUV345" s="263"/>
      <c r="BUW345" s="263"/>
      <c r="BUX345" s="263"/>
      <c r="BUY345" s="263"/>
      <c r="BUZ345" s="263"/>
      <c r="BVA345" s="263"/>
      <c r="BVB345" s="263"/>
      <c r="BVC345" s="263"/>
      <c r="BVD345" s="263"/>
      <c r="BVE345" s="263"/>
      <c r="BVF345" s="263"/>
      <c r="BVG345" s="263"/>
      <c r="BVH345" s="263"/>
      <c r="BVI345" s="263"/>
      <c r="BVJ345" s="263"/>
      <c r="BVK345" s="263"/>
      <c r="BVL345" s="263"/>
      <c r="BVM345" s="263"/>
      <c r="BVN345" s="263"/>
      <c r="BVO345" s="263"/>
      <c r="BVP345" s="263"/>
      <c r="BVQ345" s="263"/>
      <c r="BVR345" s="263"/>
      <c r="BVS345" s="263"/>
      <c r="BVT345" s="263"/>
      <c r="BVU345" s="263"/>
      <c r="BVV345" s="263"/>
      <c r="BVW345" s="263"/>
      <c r="BVX345" s="263"/>
      <c r="BVY345" s="263"/>
      <c r="BVZ345" s="263"/>
      <c r="BWA345" s="263"/>
      <c r="BWB345" s="263"/>
      <c r="BWC345" s="263"/>
      <c r="BWD345" s="263"/>
      <c r="BWE345" s="263"/>
      <c r="BWF345" s="263"/>
      <c r="BWG345" s="263"/>
      <c r="BWH345" s="263"/>
      <c r="BWI345" s="263"/>
      <c r="BWJ345" s="263"/>
      <c r="BWK345" s="263"/>
      <c r="BWL345" s="263"/>
      <c r="BWM345" s="263"/>
      <c r="BWN345" s="263"/>
      <c r="BWO345" s="263"/>
      <c r="BWP345" s="263"/>
      <c r="BWQ345" s="263"/>
      <c r="BWR345" s="263"/>
      <c r="BWS345" s="263"/>
      <c r="BWT345" s="263"/>
      <c r="BWU345" s="263"/>
      <c r="BWV345" s="263"/>
      <c r="BWW345" s="263"/>
      <c r="BWX345" s="263"/>
      <c r="BWY345" s="263"/>
      <c r="BWZ345" s="263"/>
      <c r="BXA345" s="263"/>
      <c r="BXB345" s="263"/>
      <c r="BXC345" s="263"/>
      <c r="BXD345" s="263"/>
      <c r="BXE345" s="263"/>
      <c r="BXF345" s="263"/>
      <c r="BXG345" s="263"/>
      <c r="BXH345" s="263"/>
      <c r="BXI345" s="263"/>
      <c r="BXJ345" s="263"/>
      <c r="BXK345" s="263"/>
      <c r="BXL345" s="263"/>
      <c r="BXM345" s="263"/>
      <c r="BXN345" s="263"/>
      <c r="BXO345" s="263"/>
      <c r="BXP345" s="263"/>
      <c r="BXQ345" s="263"/>
      <c r="BXR345" s="263"/>
      <c r="BXS345" s="263"/>
      <c r="BXT345" s="263"/>
      <c r="BXU345" s="263"/>
      <c r="BXV345" s="263"/>
      <c r="BXW345" s="263"/>
      <c r="BXX345" s="263"/>
      <c r="BXY345" s="263"/>
      <c r="BXZ345" s="263"/>
      <c r="BYA345" s="263"/>
      <c r="BYB345" s="263"/>
      <c r="BYC345" s="263"/>
      <c r="BYD345" s="263"/>
      <c r="BYE345" s="263"/>
      <c r="BYF345" s="263"/>
      <c r="BYG345" s="263"/>
      <c r="BYH345" s="263"/>
      <c r="BYI345" s="263"/>
      <c r="BYJ345" s="263"/>
      <c r="BYK345" s="263"/>
      <c r="BYL345" s="263"/>
      <c r="BYM345" s="263"/>
      <c r="BYN345" s="263"/>
      <c r="BYO345" s="263"/>
      <c r="BYP345" s="263"/>
      <c r="BYQ345" s="263"/>
      <c r="BYR345" s="263"/>
      <c r="BYS345" s="263"/>
      <c r="BYT345" s="263"/>
      <c r="BYU345" s="263"/>
      <c r="BYV345" s="263"/>
      <c r="BYW345" s="263"/>
      <c r="BYX345" s="263"/>
      <c r="BYY345" s="263"/>
      <c r="BYZ345" s="263"/>
      <c r="BZA345" s="263"/>
      <c r="BZB345" s="263"/>
      <c r="BZC345" s="263"/>
      <c r="BZD345" s="263"/>
      <c r="BZE345" s="263"/>
      <c r="BZF345" s="263"/>
      <c r="BZG345" s="263"/>
      <c r="BZH345" s="263"/>
      <c r="BZI345" s="263"/>
      <c r="BZJ345" s="263"/>
      <c r="BZK345" s="263"/>
      <c r="BZL345" s="263"/>
      <c r="BZM345" s="263"/>
      <c r="BZN345" s="263"/>
      <c r="BZO345" s="263"/>
      <c r="BZP345" s="263"/>
      <c r="BZQ345" s="263"/>
      <c r="BZR345" s="263"/>
      <c r="BZS345" s="263"/>
      <c r="BZT345" s="263"/>
      <c r="BZU345" s="263"/>
      <c r="BZV345" s="263"/>
      <c r="BZW345" s="263"/>
      <c r="BZX345" s="263"/>
      <c r="BZY345" s="263"/>
      <c r="BZZ345" s="263"/>
      <c r="CAA345" s="263"/>
      <c r="CAB345" s="263"/>
      <c r="CAC345" s="263"/>
      <c r="CAD345" s="263"/>
      <c r="CAE345" s="263"/>
      <c r="CAF345" s="263"/>
      <c r="CAG345" s="263"/>
      <c r="CAH345" s="263"/>
      <c r="CAI345" s="263"/>
      <c r="CAJ345" s="263"/>
      <c r="CAK345" s="263"/>
      <c r="CAL345" s="263"/>
      <c r="CAM345" s="263"/>
      <c r="CAN345" s="263"/>
      <c r="CAO345" s="263"/>
      <c r="CAP345" s="263"/>
      <c r="CAQ345" s="263"/>
      <c r="CAR345" s="263"/>
      <c r="CAS345" s="263"/>
      <c r="CAT345" s="263"/>
      <c r="CAU345" s="263"/>
      <c r="CAV345" s="263"/>
    </row>
    <row r="346" spans="1:3461" x14ac:dyDescent="0.35">
      <c r="A346" s="263"/>
      <c r="B346" s="263"/>
      <c r="C346" s="263"/>
      <c r="D346" s="263"/>
      <c r="E346" s="263"/>
      <c r="F346" s="263"/>
      <c r="G346" s="263"/>
      <c r="H346" s="263"/>
      <c r="I346" s="263"/>
      <c r="J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c r="AF346" s="263"/>
      <c r="AG346" s="263"/>
      <c r="AH346" s="263"/>
      <c r="AI346" s="263"/>
      <c r="AJ346" s="263"/>
      <c r="AK346" s="263"/>
      <c r="AL346" s="263"/>
      <c r="AM346" s="263"/>
      <c r="AN346" s="263"/>
      <c r="AO346" s="263"/>
      <c r="AP346" s="263"/>
      <c r="AQ346" s="263"/>
      <c r="AR346" s="263"/>
      <c r="AS346" s="263"/>
      <c r="AT346" s="263"/>
      <c r="AU346" s="263"/>
      <c r="AV346" s="263"/>
      <c r="AW346" s="263"/>
      <c r="AX346" s="263"/>
      <c r="AY346" s="263"/>
      <c r="AZ346" s="263"/>
      <c r="BA346" s="263"/>
      <c r="BB346" s="263"/>
      <c r="BC346" s="263"/>
      <c r="BD346" s="263"/>
      <c r="BE346" s="263"/>
      <c r="BF346" s="263"/>
      <c r="BG346" s="263"/>
      <c r="BH346" s="263"/>
      <c r="BI346" s="263"/>
      <c r="BJ346" s="263"/>
      <c r="BK346" s="263"/>
      <c r="BL346" s="263"/>
      <c r="BM346" s="263"/>
      <c r="BN346" s="263"/>
      <c r="BO346" s="263"/>
      <c r="BP346" s="263"/>
      <c r="BQ346" s="263"/>
      <c r="BR346" s="263"/>
      <c r="BS346" s="263"/>
      <c r="BT346" s="263"/>
      <c r="BU346" s="263"/>
      <c r="BV346" s="263"/>
      <c r="BW346" s="263"/>
      <c r="BX346" s="263"/>
      <c r="BY346" s="263"/>
      <c r="BZ346" s="263"/>
      <c r="CA346" s="263"/>
      <c r="CB346" s="263"/>
      <c r="CC346" s="263"/>
      <c r="CD346" s="263"/>
      <c r="CE346" s="263"/>
      <c r="CF346" s="263"/>
      <c r="CG346" s="263"/>
      <c r="CH346" s="263"/>
      <c r="CI346" s="263"/>
      <c r="CJ346" s="263"/>
      <c r="CK346" s="263"/>
      <c r="CL346" s="263"/>
      <c r="CM346" s="263"/>
      <c r="CN346" s="263"/>
      <c r="CO346" s="263"/>
      <c r="CP346" s="263"/>
      <c r="CQ346" s="263"/>
      <c r="CR346" s="263"/>
      <c r="CS346" s="263"/>
      <c r="CT346" s="263"/>
      <c r="CU346" s="263"/>
      <c r="CV346" s="263"/>
      <c r="CW346" s="263"/>
      <c r="CX346" s="263"/>
      <c r="CY346" s="263"/>
      <c r="CZ346" s="263"/>
      <c r="DA346" s="263"/>
      <c r="DB346" s="263"/>
      <c r="DC346" s="263"/>
      <c r="DD346" s="263"/>
      <c r="DE346" s="263"/>
      <c r="DF346" s="263"/>
      <c r="DG346" s="263"/>
      <c r="DH346" s="263"/>
      <c r="DI346" s="263"/>
      <c r="DJ346" s="263"/>
      <c r="DK346" s="263"/>
      <c r="DL346" s="263"/>
      <c r="DM346" s="263"/>
      <c r="DN346" s="263"/>
      <c r="DO346" s="263"/>
      <c r="DP346" s="263"/>
      <c r="DQ346" s="263"/>
      <c r="DR346" s="263"/>
      <c r="DS346" s="263"/>
      <c r="DT346" s="263"/>
      <c r="DU346" s="263"/>
      <c r="DV346" s="263"/>
      <c r="DW346" s="263"/>
      <c r="DX346" s="263"/>
      <c r="DY346" s="263"/>
      <c r="DZ346" s="263"/>
      <c r="EA346" s="263"/>
      <c r="EB346" s="263"/>
      <c r="EC346" s="263"/>
      <c r="ED346" s="263"/>
      <c r="EE346" s="263"/>
      <c r="EF346" s="263"/>
      <c r="EG346" s="263"/>
      <c r="EH346" s="263"/>
      <c r="EI346" s="263"/>
      <c r="EJ346" s="263"/>
      <c r="EK346" s="263"/>
      <c r="EL346" s="263"/>
      <c r="EM346" s="263"/>
      <c r="EN346" s="263"/>
      <c r="EO346" s="263"/>
      <c r="EP346" s="263"/>
      <c r="EQ346" s="263"/>
      <c r="ER346" s="263"/>
      <c r="ES346" s="263"/>
      <c r="ET346" s="263"/>
      <c r="EU346" s="263"/>
      <c r="EV346" s="263"/>
      <c r="EW346" s="263"/>
      <c r="EX346" s="263"/>
      <c r="EY346" s="263"/>
      <c r="EZ346" s="263"/>
      <c r="FA346" s="263"/>
      <c r="FB346" s="263"/>
      <c r="FC346" s="263"/>
      <c r="FD346" s="263"/>
      <c r="FE346" s="263"/>
      <c r="FF346" s="263"/>
      <c r="FG346" s="263"/>
      <c r="FH346" s="263"/>
      <c r="FI346" s="263"/>
      <c r="FJ346" s="263"/>
      <c r="FK346" s="263"/>
      <c r="FL346" s="263"/>
      <c r="FM346" s="263"/>
      <c r="FN346" s="263"/>
      <c r="FO346" s="263"/>
      <c r="FP346" s="263"/>
      <c r="FQ346" s="263"/>
      <c r="FR346" s="263"/>
      <c r="FS346" s="263"/>
      <c r="FT346" s="263"/>
      <c r="FU346" s="263"/>
      <c r="FV346" s="263"/>
      <c r="FW346" s="263"/>
      <c r="FX346" s="263"/>
      <c r="FY346" s="263"/>
      <c r="FZ346" s="263"/>
      <c r="GA346" s="263"/>
      <c r="GB346" s="263"/>
      <c r="GC346" s="263"/>
      <c r="GD346" s="263"/>
      <c r="GE346" s="263"/>
      <c r="GF346" s="263"/>
      <c r="GG346" s="263"/>
      <c r="GH346" s="263"/>
      <c r="GI346" s="263"/>
      <c r="GJ346" s="263"/>
      <c r="GK346" s="263"/>
      <c r="GL346" s="263"/>
      <c r="GM346" s="263"/>
      <c r="GN346" s="263"/>
      <c r="GO346" s="263"/>
      <c r="GP346" s="263"/>
      <c r="GQ346" s="263"/>
      <c r="GR346" s="263"/>
      <c r="GS346" s="263"/>
      <c r="GT346" s="263"/>
      <c r="GU346" s="263"/>
      <c r="GV346" s="263"/>
      <c r="GW346" s="263"/>
      <c r="GX346" s="263"/>
      <c r="GY346" s="263"/>
      <c r="GZ346" s="263"/>
      <c r="HA346" s="263"/>
      <c r="HB346" s="263"/>
      <c r="HC346" s="263"/>
      <c r="HD346" s="263"/>
      <c r="HE346" s="263"/>
      <c r="HF346" s="263"/>
      <c r="HG346" s="263"/>
      <c r="HH346" s="263"/>
      <c r="HI346" s="263"/>
      <c r="HJ346" s="263"/>
      <c r="HK346" s="263"/>
      <c r="HL346" s="263"/>
      <c r="HM346" s="263"/>
      <c r="HN346" s="263"/>
      <c r="HO346" s="263"/>
      <c r="HP346" s="263"/>
      <c r="HQ346" s="263"/>
      <c r="HR346" s="263"/>
      <c r="HS346" s="263"/>
      <c r="HT346" s="263"/>
      <c r="HU346" s="263"/>
      <c r="HV346" s="263"/>
      <c r="HW346" s="263"/>
      <c r="HX346" s="263"/>
      <c r="HY346" s="263"/>
      <c r="HZ346" s="263"/>
      <c r="IA346" s="263"/>
      <c r="IB346" s="263"/>
      <c r="IC346" s="263"/>
      <c r="ID346" s="263"/>
      <c r="IE346" s="263"/>
      <c r="IF346" s="263"/>
      <c r="IG346" s="263"/>
      <c r="IH346" s="263"/>
      <c r="II346" s="263"/>
      <c r="IJ346" s="263"/>
      <c r="IK346" s="263"/>
      <c r="IL346" s="263"/>
      <c r="IM346" s="263"/>
      <c r="IN346" s="263"/>
      <c r="IO346" s="263"/>
      <c r="IP346" s="263"/>
      <c r="IQ346" s="263"/>
      <c r="IR346" s="263"/>
      <c r="IS346" s="263"/>
      <c r="IT346" s="263"/>
      <c r="IU346" s="263"/>
      <c r="IV346" s="263"/>
      <c r="IW346" s="263"/>
      <c r="IX346" s="263"/>
      <c r="IY346" s="263"/>
      <c r="IZ346" s="263"/>
      <c r="JA346" s="263"/>
      <c r="JB346" s="263"/>
      <c r="JC346" s="263"/>
      <c r="JD346" s="263"/>
      <c r="JE346" s="263"/>
      <c r="JF346" s="263"/>
      <c r="JG346" s="263"/>
      <c r="JH346" s="263"/>
      <c r="JI346" s="263"/>
      <c r="JJ346" s="263"/>
      <c r="JK346" s="263"/>
      <c r="JL346" s="263"/>
      <c r="JM346" s="263"/>
      <c r="JN346" s="263"/>
      <c r="JO346" s="263"/>
      <c r="JP346" s="263"/>
      <c r="JQ346" s="263"/>
      <c r="JR346" s="263"/>
      <c r="JS346" s="263"/>
      <c r="JT346" s="263"/>
      <c r="JU346" s="263"/>
      <c r="JV346" s="263"/>
      <c r="JW346" s="263"/>
      <c r="JX346" s="263"/>
      <c r="JY346" s="263"/>
      <c r="JZ346" s="263"/>
      <c r="KA346" s="263"/>
      <c r="KB346" s="263"/>
      <c r="KC346" s="263"/>
      <c r="KD346" s="263"/>
      <c r="KE346" s="263"/>
      <c r="KF346" s="263"/>
      <c r="KG346" s="263"/>
      <c r="KH346" s="263"/>
      <c r="KI346" s="263"/>
      <c r="KJ346" s="263"/>
      <c r="KK346" s="263"/>
      <c r="KL346" s="263"/>
      <c r="KM346" s="263"/>
      <c r="KN346" s="263"/>
      <c r="KO346" s="263"/>
      <c r="KP346" s="263"/>
      <c r="KQ346" s="263"/>
      <c r="KR346" s="263"/>
      <c r="KS346" s="263"/>
      <c r="KT346" s="263"/>
      <c r="KU346" s="263"/>
      <c r="KV346" s="263"/>
      <c r="KW346" s="263"/>
      <c r="KX346" s="263"/>
      <c r="KY346" s="263"/>
      <c r="KZ346" s="263"/>
      <c r="LA346" s="263"/>
      <c r="LB346" s="263"/>
      <c r="LC346" s="263"/>
      <c r="LD346" s="263"/>
      <c r="LE346" s="263"/>
      <c r="LF346" s="263"/>
      <c r="LG346" s="263"/>
      <c r="LH346" s="263"/>
      <c r="LI346" s="263"/>
      <c r="LJ346" s="263"/>
      <c r="LK346" s="263"/>
      <c r="LL346" s="263"/>
      <c r="LM346" s="263"/>
      <c r="LN346" s="263"/>
      <c r="LO346" s="263"/>
      <c r="LP346" s="263"/>
      <c r="LQ346" s="263"/>
      <c r="LR346" s="263"/>
      <c r="LS346" s="263"/>
      <c r="LT346" s="263"/>
      <c r="LU346" s="263"/>
      <c r="LV346" s="263"/>
      <c r="LW346" s="263"/>
      <c r="LX346" s="263"/>
      <c r="LY346" s="263"/>
      <c r="LZ346" s="263"/>
      <c r="MA346" s="263"/>
      <c r="MB346" s="263"/>
      <c r="MC346" s="263"/>
      <c r="MD346" s="263"/>
      <c r="ME346" s="263"/>
      <c r="MF346" s="263"/>
      <c r="MG346" s="263"/>
      <c r="MH346" s="263"/>
      <c r="MI346" s="263"/>
      <c r="MJ346" s="263"/>
      <c r="MK346" s="263"/>
      <c r="ML346" s="263"/>
      <c r="MM346" s="263"/>
      <c r="MN346" s="263"/>
      <c r="MO346" s="263"/>
      <c r="MP346" s="263"/>
      <c r="MQ346" s="263"/>
      <c r="MR346" s="263"/>
      <c r="MS346" s="263"/>
      <c r="MT346" s="263"/>
      <c r="MU346" s="263"/>
      <c r="MV346" s="263"/>
      <c r="MW346" s="263"/>
      <c r="MX346" s="263"/>
      <c r="MY346" s="263"/>
      <c r="MZ346" s="263"/>
      <c r="NA346" s="263"/>
      <c r="NB346" s="263"/>
      <c r="NC346" s="263"/>
      <c r="ND346" s="263"/>
      <c r="NE346" s="263"/>
      <c r="NF346" s="263"/>
      <c r="NG346" s="263"/>
      <c r="NH346" s="263"/>
      <c r="NI346" s="263"/>
      <c r="NJ346" s="263"/>
      <c r="NK346" s="263"/>
      <c r="NL346" s="263"/>
      <c r="NM346" s="263"/>
      <c r="NN346" s="263"/>
      <c r="NO346" s="263"/>
      <c r="NP346" s="263"/>
      <c r="NQ346" s="263"/>
      <c r="NR346" s="263"/>
      <c r="NS346" s="263"/>
      <c r="NT346" s="263"/>
      <c r="NU346" s="263"/>
      <c r="NV346" s="263"/>
      <c r="NW346" s="263"/>
      <c r="NX346" s="263"/>
      <c r="NY346" s="263"/>
      <c r="NZ346" s="263"/>
      <c r="OA346" s="263"/>
      <c r="OB346" s="263"/>
      <c r="OC346" s="263"/>
      <c r="OD346" s="263"/>
      <c r="OE346" s="263"/>
      <c r="OF346" s="263"/>
      <c r="OG346" s="263"/>
      <c r="OH346" s="263"/>
      <c r="OI346" s="263"/>
      <c r="OJ346" s="263"/>
      <c r="OK346" s="263"/>
      <c r="OL346" s="263"/>
      <c r="OM346" s="263"/>
      <c r="ON346" s="263"/>
      <c r="OO346" s="263"/>
      <c r="OP346" s="263"/>
      <c r="OQ346" s="263"/>
      <c r="OR346" s="263"/>
      <c r="OS346" s="263"/>
      <c r="OT346" s="263"/>
      <c r="OU346" s="263"/>
      <c r="OV346" s="263"/>
      <c r="OW346" s="263"/>
      <c r="OX346" s="263"/>
      <c r="OY346" s="263"/>
      <c r="OZ346" s="263"/>
      <c r="PA346" s="263"/>
      <c r="PB346" s="263"/>
      <c r="PC346" s="263"/>
      <c r="PD346" s="263"/>
      <c r="PE346" s="263"/>
      <c r="PF346" s="263"/>
      <c r="PG346" s="263"/>
      <c r="PH346" s="263"/>
      <c r="PI346" s="263"/>
      <c r="PJ346" s="263"/>
      <c r="PK346" s="263"/>
      <c r="PL346" s="263"/>
      <c r="PM346" s="263"/>
      <c r="PN346" s="263"/>
      <c r="PO346" s="263"/>
      <c r="PP346" s="263"/>
      <c r="PQ346" s="263"/>
      <c r="PR346" s="263"/>
      <c r="PS346" s="263"/>
      <c r="PT346" s="263"/>
      <c r="PU346" s="263"/>
      <c r="PV346" s="263"/>
      <c r="PW346" s="263"/>
      <c r="PX346" s="263"/>
      <c r="PY346" s="263"/>
      <c r="PZ346" s="263"/>
      <c r="QA346" s="263"/>
      <c r="QB346" s="263"/>
      <c r="QC346" s="263"/>
      <c r="QD346" s="263"/>
      <c r="QE346" s="263"/>
      <c r="QF346" s="263"/>
      <c r="QG346" s="263"/>
      <c r="QH346" s="263"/>
      <c r="QI346" s="263"/>
      <c r="QJ346" s="263"/>
      <c r="QK346" s="263"/>
      <c r="QL346" s="263"/>
      <c r="QM346" s="263"/>
      <c r="QN346" s="263"/>
      <c r="QO346" s="263"/>
      <c r="QP346" s="263"/>
      <c r="QQ346" s="263"/>
      <c r="QR346" s="263"/>
      <c r="QS346" s="263"/>
      <c r="QT346" s="263"/>
      <c r="QU346" s="263"/>
      <c r="QV346" s="263"/>
      <c r="QW346" s="263"/>
      <c r="QX346" s="263"/>
      <c r="QY346" s="263"/>
      <c r="QZ346" s="263"/>
      <c r="RA346" s="263"/>
      <c r="RB346" s="263"/>
      <c r="RC346" s="263"/>
      <c r="RD346" s="263"/>
      <c r="RE346" s="263"/>
      <c r="RF346" s="263"/>
      <c r="RG346" s="263"/>
      <c r="RH346" s="263"/>
      <c r="RI346" s="263"/>
      <c r="RJ346" s="263"/>
      <c r="RK346" s="263"/>
      <c r="RL346" s="263"/>
      <c r="RM346" s="263"/>
      <c r="RN346" s="263"/>
      <c r="RO346" s="263"/>
      <c r="RP346" s="263"/>
      <c r="RQ346" s="263"/>
      <c r="RR346" s="263"/>
      <c r="RS346" s="263"/>
      <c r="RT346" s="263"/>
      <c r="RU346" s="263"/>
      <c r="RV346" s="263"/>
      <c r="RW346" s="263"/>
      <c r="RX346" s="263"/>
      <c r="RY346" s="263"/>
      <c r="RZ346" s="263"/>
      <c r="SA346" s="263"/>
      <c r="SB346" s="263"/>
      <c r="SC346" s="263"/>
      <c r="SD346" s="263"/>
      <c r="SE346" s="263"/>
      <c r="SF346" s="263"/>
      <c r="SG346" s="263"/>
      <c r="SH346" s="263"/>
      <c r="SI346" s="263"/>
      <c r="SJ346" s="263"/>
      <c r="SK346" s="263"/>
      <c r="SL346" s="263"/>
      <c r="SM346" s="263"/>
      <c r="SN346" s="263"/>
      <c r="SO346" s="263"/>
      <c r="SP346" s="263"/>
      <c r="SQ346" s="263"/>
      <c r="SR346" s="263"/>
      <c r="SS346" s="263"/>
      <c r="ST346" s="263"/>
      <c r="SU346" s="263"/>
      <c r="SV346" s="263"/>
      <c r="SW346" s="263"/>
      <c r="SX346" s="263"/>
      <c r="SY346" s="263"/>
      <c r="SZ346" s="263"/>
      <c r="TA346" s="263"/>
      <c r="TB346" s="263"/>
      <c r="TC346" s="263"/>
      <c r="TD346" s="263"/>
      <c r="TE346" s="263"/>
      <c r="TF346" s="263"/>
      <c r="TG346" s="263"/>
      <c r="TH346" s="263"/>
      <c r="TI346" s="263"/>
      <c r="TJ346" s="263"/>
      <c r="TK346" s="263"/>
      <c r="TL346" s="263"/>
      <c r="TM346" s="263"/>
      <c r="TN346" s="263"/>
      <c r="TO346" s="263"/>
      <c r="TP346" s="263"/>
      <c r="TQ346" s="263"/>
      <c r="TR346" s="263"/>
      <c r="TS346" s="263"/>
      <c r="TT346" s="263"/>
      <c r="TU346" s="263"/>
      <c r="TV346" s="263"/>
      <c r="TW346" s="263"/>
      <c r="TX346" s="263"/>
      <c r="TY346" s="263"/>
      <c r="TZ346" s="263"/>
      <c r="UA346" s="263"/>
      <c r="UB346" s="263"/>
      <c r="UC346" s="263"/>
      <c r="UD346" s="263"/>
      <c r="UE346" s="263"/>
      <c r="UF346" s="263"/>
      <c r="UG346" s="263"/>
      <c r="UH346" s="263"/>
      <c r="UI346" s="263"/>
      <c r="UJ346" s="263"/>
      <c r="UK346" s="263"/>
      <c r="UL346" s="263"/>
      <c r="UM346" s="263"/>
      <c r="UN346" s="263"/>
      <c r="UO346" s="263"/>
      <c r="UP346" s="263"/>
      <c r="UQ346" s="263"/>
      <c r="UR346" s="263"/>
      <c r="US346" s="263"/>
      <c r="UT346" s="263"/>
      <c r="UU346" s="263"/>
      <c r="UV346" s="263"/>
      <c r="UW346" s="263"/>
      <c r="UX346" s="263"/>
      <c r="UY346" s="263"/>
      <c r="UZ346" s="263"/>
      <c r="VA346" s="263"/>
      <c r="VB346" s="263"/>
      <c r="VC346" s="263"/>
      <c r="VD346" s="263"/>
      <c r="VE346" s="263"/>
      <c r="VF346" s="263"/>
      <c r="VG346" s="263"/>
      <c r="VH346" s="263"/>
      <c r="VI346" s="263"/>
      <c r="VJ346" s="263"/>
      <c r="VK346" s="263"/>
      <c r="VL346" s="263"/>
      <c r="VM346" s="263"/>
      <c r="VN346" s="263"/>
      <c r="VO346" s="263"/>
      <c r="VP346" s="263"/>
      <c r="VQ346" s="263"/>
      <c r="VR346" s="263"/>
      <c r="VS346" s="263"/>
      <c r="VT346" s="263"/>
      <c r="VU346" s="263"/>
      <c r="VV346" s="263"/>
      <c r="VW346" s="263"/>
      <c r="VX346" s="263"/>
      <c r="VY346" s="263"/>
      <c r="VZ346" s="263"/>
      <c r="WA346" s="263"/>
      <c r="WB346" s="263"/>
      <c r="WC346" s="263"/>
      <c r="WD346" s="263"/>
      <c r="WE346" s="263"/>
      <c r="WF346" s="263"/>
      <c r="WG346" s="263"/>
      <c r="WH346" s="263"/>
      <c r="WI346" s="263"/>
      <c r="WJ346" s="263"/>
      <c r="WK346" s="263"/>
      <c r="WL346" s="263"/>
      <c r="WM346" s="263"/>
      <c r="WN346" s="263"/>
      <c r="WO346" s="263"/>
      <c r="WP346" s="263"/>
      <c r="WQ346" s="263"/>
      <c r="WR346" s="263"/>
      <c r="WS346" s="263"/>
      <c r="WT346" s="263"/>
      <c r="WU346" s="263"/>
      <c r="WV346" s="263"/>
      <c r="WW346" s="263"/>
      <c r="WX346" s="263"/>
      <c r="WY346" s="263"/>
      <c r="WZ346" s="263"/>
      <c r="XA346" s="263"/>
      <c r="XB346" s="263"/>
      <c r="XC346" s="263"/>
      <c r="XD346" s="263"/>
      <c r="XE346" s="263"/>
      <c r="XF346" s="263"/>
      <c r="XG346" s="263"/>
      <c r="XH346" s="263"/>
      <c r="XI346" s="263"/>
      <c r="XJ346" s="263"/>
      <c r="XK346" s="263"/>
      <c r="XL346" s="263"/>
      <c r="XM346" s="263"/>
      <c r="XN346" s="263"/>
      <c r="XO346" s="263"/>
      <c r="XP346" s="263"/>
      <c r="XQ346" s="263"/>
      <c r="XR346" s="263"/>
      <c r="XS346" s="263"/>
      <c r="XT346" s="263"/>
      <c r="XU346" s="263"/>
      <c r="XV346" s="263"/>
      <c r="XW346" s="263"/>
      <c r="XX346" s="263"/>
      <c r="XY346" s="263"/>
      <c r="XZ346" s="263"/>
      <c r="YA346" s="263"/>
      <c r="YB346" s="263"/>
      <c r="YC346" s="263"/>
      <c r="YD346" s="263"/>
      <c r="YE346" s="263"/>
      <c r="YF346" s="263"/>
      <c r="YG346" s="263"/>
      <c r="YH346" s="263"/>
      <c r="YI346" s="263"/>
      <c r="YJ346" s="263"/>
      <c r="YK346" s="263"/>
      <c r="YL346" s="263"/>
      <c r="YM346" s="263"/>
      <c r="YN346" s="263"/>
      <c r="YO346" s="263"/>
      <c r="YP346" s="263"/>
      <c r="YQ346" s="263"/>
      <c r="YR346" s="263"/>
      <c r="YS346" s="263"/>
      <c r="YT346" s="263"/>
      <c r="YU346" s="263"/>
      <c r="YV346" s="263"/>
      <c r="YW346" s="263"/>
      <c r="YX346" s="263"/>
      <c r="YY346" s="263"/>
      <c r="YZ346" s="263"/>
      <c r="ZA346" s="263"/>
      <c r="ZB346" s="263"/>
      <c r="ZC346" s="263"/>
      <c r="ZD346" s="263"/>
      <c r="ZE346" s="263"/>
      <c r="ZF346" s="263"/>
      <c r="ZG346" s="263"/>
      <c r="ZH346" s="263"/>
      <c r="ZI346" s="263"/>
      <c r="ZJ346" s="263"/>
      <c r="ZK346" s="263"/>
      <c r="ZL346" s="263"/>
      <c r="ZM346" s="263"/>
      <c r="ZN346" s="263"/>
      <c r="ZO346" s="263"/>
      <c r="ZP346" s="263"/>
      <c r="ZQ346" s="263"/>
      <c r="ZR346" s="263"/>
      <c r="ZS346" s="263"/>
      <c r="ZT346" s="263"/>
      <c r="ZU346" s="263"/>
      <c r="ZV346" s="263"/>
      <c r="ZW346" s="263"/>
      <c r="ZX346" s="263"/>
      <c r="ZY346" s="263"/>
      <c r="ZZ346" s="263"/>
      <c r="AAA346" s="263"/>
      <c r="AAB346" s="263"/>
      <c r="AAC346" s="263"/>
      <c r="AAD346" s="263"/>
      <c r="AAE346" s="263"/>
      <c r="AAF346" s="263"/>
      <c r="AAG346" s="263"/>
      <c r="AAH346" s="263"/>
      <c r="AAI346" s="263"/>
      <c r="AAJ346" s="263"/>
      <c r="AAK346" s="263"/>
      <c r="AAL346" s="263"/>
      <c r="AAM346" s="263"/>
      <c r="AAN346" s="263"/>
      <c r="AAO346" s="263"/>
      <c r="AAP346" s="263"/>
      <c r="AAQ346" s="263"/>
      <c r="AAR346" s="263"/>
      <c r="AAS346" s="263"/>
      <c r="AAT346" s="263"/>
      <c r="AAU346" s="263"/>
      <c r="AAV346" s="263"/>
      <c r="AAW346" s="263"/>
      <c r="AAX346" s="263"/>
      <c r="AAY346" s="263"/>
      <c r="AAZ346" s="263"/>
      <c r="ABA346" s="263"/>
      <c r="ABB346" s="263"/>
      <c r="ABC346" s="263"/>
      <c r="ABD346" s="263"/>
      <c r="ABE346" s="263"/>
      <c r="ABF346" s="263"/>
      <c r="ABG346" s="263"/>
      <c r="ABH346" s="263"/>
      <c r="ABI346" s="263"/>
      <c r="ABJ346" s="263"/>
      <c r="ABK346" s="263"/>
      <c r="ABL346" s="263"/>
      <c r="ABM346" s="263"/>
      <c r="ABN346" s="263"/>
      <c r="ABO346" s="263"/>
      <c r="ABP346" s="263"/>
      <c r="ABQ346" s="263"/>
      <c r="ABR346" s="263"/>
      <c r="ABS346" s="263"/>
      <c r="ABT346" s="263"/>
      <c r="ABU346" s="263"/>
      <c r="ABV346" s="263"/>
      <c r="ABW346" s="263"/>
      <c r="ABX346" s="263"/>
      <c r="ABY346" s="263"/>
      <c r="ABZ346" s="263"/>
      <c r="ACA346" s="263"/>
      <c r="ACB346" s="263"/>
      <c r="ACC346" s="263"/>
      <c r="ACD346" s="263"/>
      <c r="ACE346" s="263"/>
      <c r="ACF346" s="263"/>
      <c r="ACG346" s="263"/>
      <c r="ACH346" s="263"/>
      <c r="ACI346" s="263"/>
      <c r="ACJ346" s="263"/>
      <c r="ACK346" s="263"/>
      <c r="ACL346" s="263"/>
      <c r="ACM346" s="263"/>
      <c r="ACN346" s="263"/>
      <c r="ACO346" s="263"/>
      <c r="ACP346" s="263"/>
      <c r="ACQ346" s="263"/>
      <c r="ACR346" s="263"/>
      <c r="ACS346" s="263"/>
      <c r="ACT346" s="263"/>
      <c r="ACU346" s="263"/>
      <c r="ACV346" s="263"/>
      <c r="ACW346" s="263"/>
      <c r="ACX346" s="263"/>
      <c r="ACY346" s="263"/>
      <c r="ACZ346" s="263"/>
      <c r="ADA346" s="263"/>
      <c r="ADB346" s="263"/>
      <c r="ADC346" s="263"/>
      <c r="ADD346" s="263"/>
      <c r="ADE346" s="263"/>
      <c r="ADF346" s="263"/>
      <c r="ADG346" s="263"/>
      <c r="ADH346" s="263"/>
      <c r="ADI346" s="263"/>
      <c r="ADJ346" s="263"/>
      <c r="ADK346" s="263"/>
      <c r="ADL346" s="263"/>
      <c r="ADM346" s="263"/>
      <c r="ADN346" s="263"/>
      <c r="ADO346" s="263"/>
      <c r="ADP346" s="263"/>
      <c r="ADQ346" s="263"/>
      <c r="ADR346" s="263"/>
      <c r="ADS346" s="263"/>
      <c r="ADT346" s="263"/>
      <c r="ADU346" s="263"/>
      <c r="ADV346" s="263"/>
      <c r="ADW346" s="263"/>
      <c r="ADX346" s="263"/>
      <c r="ADY346" s="263"/>
      <c r="ADZ346" s="263"/>
      <c r="AEA346" s="263"/>
      <c r="AEB346" s="263"/>
      <c r="AEC346" s="263"/>
      <c r="AED346" s="263"/>
      <c r="AEE346" s="263"/>
      <c r="AEF346" s="263"/>
      <c r="AEG346" s="263"/>
      <c r="AEH346" s="263"/>
      <c r="AEI346" s="263"/>
      <c r="AEJ346" s="263"/>
      <c r="AEK346" s="263"/>
      <c r="AEL346" s="263"/>
      <c r="AEM346" s="263"/>
      <c r="AEN346" s="263"/>
      <c r="AEO346" s="263"/>
      <c r="AEP346" s="263"/>
      <c r="AEQ346" s="263"/>
      <c r="AER346" s="263"/>
      <c r="AES346" s="263"/>
      <c r="AET346" s="263"/>
      <c r="AEU346" s="263"/>
      <c r="AEV346" s="263"/>
      <c r="AEW346" s="263"/>
      <c r="AEX346" s="263"/>
      <c r="AEY346" s="263"/>
      <c r="AEZ346" s="263"/>
      <c r="AFA346" s="263"/>
      <c r="AFB346" s="263"/>
      <c r="AFC346" s="263"/>
      <c r="AFD346" s="263"/>
      <c r="AFE346" s="263"/>
      <c r="AFF346" s="263"/>
      <c r="AFG346" s="263"/>
      <c r="AFH346" s="263"/>
      <c r="AFI346" s="263"/>
      <c r="AFJ346" s="263"/>
      <c r="AFK346" s="263"/>
      <c r="AFL346" s="263"/>
      <c r="AFM346" s="263"/>
      <c r="AFN346" s="263"/>
      <c r="AFO346" s="263"/>
      <c r="AFP346" s="263"/>
      <c r="AFQ346" s="263"/>
      <c r="AFR346" s="263"/>
      <c r="AFS346" s="263"/>
      <c r="AFT346" s="263"/>
      <c r="AFU346" s="263"/>
      <c r="AFV346" s="263"/>
      <c r="AFW346" s="263"/>
      <c r="AFX346" s="263"/>
      <c r="AFY346" s="263"/>
      <c r="AFZ346" s="263"/>
      <c r="AGA346" s="263"/>
      <c r="AGB346" s="263"/>
      <c r="AGC346" s="263"/>
      <c r="AGD346" s="263"/>
      <c r="AGE346" s="263"/>
      <c r="AGF346" s="263"/>
      <c r="AGG346" s="263"/>
      <c r="AGH346" s="263"/>
      <c r="AGI346" s="263"/>
      <c r="AGJ346" s="263"/>
      <c r="AGK346" s="263"/>
      <c r="AGL346" s="263"/>
      <c r="AGM346" s="263"/>
      <c r="AGN346" s="263"/>
      <c r="AGO346" s="263"/>
      <c r="AGP346" s="263"/>
      <c r="AGQ346" s="263"/>
      <c r="AGR346" s="263"/>
      <c r="AGS346" s="263"/>
      <c r="AGT346" s="263"/>
      <c r="AGU346" s="263"/>
      <c r="AGV346" s="263"/>
      <c r="AGW346" s="263"/>
      <c r="AGX346" s="263"/>
      <c r="AGY346" s="263"/>
      <c r="AGZ346" s="263"/>
      <c r="AHA346" s="263"/>
      <c r="AHB346" s="263"/>
      <c r="AHC346" s="263"/>
      <c r="AHD346" s="263"/>
      <c r="AHE346" s="263"/>
      <c r="AHF346" s="263"/>
      <c r="AHG346" s="263"/>
      <c r="AHH346" s="263"/>
      <c r="AHI346" s="263"/>
      <c r="AHJ346" s="263"/>
      <c r="AHK346" s="263"/>
      <c r="AHL346" s="263"/>
      <c r="AHM346" s="263"/>
      <c r="AHN346" s="263"/>
      <c r="AHO346" s="263"/>
      <c r="AHP346" s="263"/>
      <c r="AHQ346" s="263"/>
      <c r="AHR346" s="263"/>
      <c r="AHS346" s="263"/>
      <c r="AHT346" s="263"/>
      <c r="AHU346" s="263"/>
      <c r="AHV346" s="263"/>
      <c r="AHW346" s="263"/>
      <c r="AHX346" s="263"/>
      <c r="AHY346" s="263"/>
      <c r="AHZ346" s="263"/>
      <c r="AIA346" s="263"/>
      <c r="AIB346" s="263"/>
      <c r="AIC346" s="263"/>
      <c r="AID346" s="263"/>
      <c r="AIE346" s="263"/>
      <c r="AIF346" s="263"/>
      <c r="AIG346" s="263"/>
      <c r="AIH346" s="263"/>
      <c r="AII346" s="263"/>
      <c r="AIJ346" s="263"/>
      <c r="AIK346" s="263"/>
      <c r="AIL346" s="263"/>
      <c r="AIM346" s="263"/>
      <c r="AIN346" s="263"/>
      <c r="AIO346" s="263"/>
      <c r="AIP346" s="263"/>
      <c r="AIQ346" s="263"/>
      <c r="AIR346" s="263"/>
      <c r="AIS346" s="263"/>
      <c r="AIT346" s="263"/>
      <c r="AIU346" s="263"/>
      <c r="AIV346" s="263"/>
      <c r="AIW346" s="263"/>
      <c r="AIX346" s="263"/>
      <c r="AIY346" s="263"/>
      <c r="AIZ346" s="263"/>
      <c r="AJA346" s="263"/>
      <c r="AJB346" s="263"/>
      <c r="AJC346" s="263"/>
      <c r="AJD346" s="263"/>
      <c r="AJE346" s="263"/>
      <c r="AJF346" s="263"/>
      <c r="AJG346" s="263"/>
      <c r="AJH346" s="263"/>
      <c r="AJI346" s="263"/>
      <c r="AJJ346" s="263"/>
      <c r="AJK346" s="263"/>
      <c r="AJL346" s="263"/>
      <c r="AJM346" s="263"/>
      <c r="AJN346" s="263"/>
      <c r="AJO346" s="263"/>
      <c r="AJP346" s="263"/>
      <c r="AJQ346" s="263"/>
      <c r="AJR346" s="263"/>
      <c r="AJS346" s="263"/>
      <c r="AJT346" s="263"/>
      <c r="AJU346" s="263"/>
      <c r="AJV346" s="263"/>
      <c r="AJW346" s="263"/>
      <c r="AJX346" s="263"/>
      <c r="AJY346" s="263"/>
      <c r="AJZ346" s="263"/>
      <c r="AKA346" s="263"/>
      <c r="AKB346" s="263"/>
      <c r="AKC346" s="263"/>
      <c r="AKD346" s="263"/>
      <c r="AKE346" s="263"/>
      <c r="AKF346" s="263"/>
      <c r="AKG346" s="263"/>
      <c r="AKH346" s="263"/>
      <c r="AKI346" s="263"/>
      <c r="AKJ346" s="263"/>
      <c r="AKK346" s="263"/>
      <c r="AKL346" s="263"/>
      <c r="AKM346" s="263"/>
      <c r="AKN346" s="263"/>
      <c r="AKO346" s="263"/>
      <c r="AKP346" s="263"/>
      <c r="AKQ346" s="263"/>
      <c r="AKR346" s="263"/>
      <c r="AKS346" s="263"/>
      <c r="AKT346" s="263"/>
      <c r="AKU346" s="263"/>
      <c r="AKV346" s="263"/>
      <c r="AKW346" s="263"/>
      <c r="AKX346" s="263"/>
      <c r="AKY346" s="263"/>
      <c r="AKZ346" s="263"/>
      <c r="ALA346" s="263"/>
      <c r="ALB346" s="263"/>
      <c r="ALC346" s="263"/>
      <c r="ALD346" s="263"/>
      <c r="ALE346" s="263"/>
      <c r="ALF346" s="263"/>
      <c r="ALG346" s="263"/>
      <c r="ALH346" s="263"/>
      <c r="ALI346" s="263"/>
      <c r="ALJ346" s="263"/>
      <c r="ALK346" s="263"/>
      <c r="ALL346" s="263"/>
      <c r="ALM346" s="263"/>
      <c r="ALN346" s="263"/>
      <c r="ALO346" s="263"/>
      <c r="ALP346" s="263"/>
      <c r="ALQ346" s="263"/>
      <c r="ALR346" s="263"/>
      <c r="ALS346" s="263"/>
      <c r="ALT346" s="263"/>
      <c r="ALU346" s="263"/>
      <c r="ALV346" s="263"/>
      <c r="ALW346" s="263"/>
      <c r="ALX346" s="263"/>
      <c r="ALY346" s="263"/>
      <c r="ALZ346" s="263"/>
      <c r="AMA346" s="263"/>
      <c r="AMB346" s="263"/>
      <c r="AMC346" s="263"/>
      <c r="AMD346" s="263"/>
      <c r="AME346" s="263"/>
      <c r="AMF346" s="263"/>
      <c r="AMG346" s="263"/>
      <c r="AMH346" s="263"/>
      <c r="AMI346" s="263"/>
      <c r="AMJ346" s="263"/>
      <c r="AMK346" s="263"/>
      <c r="AML346" s="263"/>
      <c r="AMM346" s="263"/>
      <c r="AMN346" s="263"/>
      <c r="AMO346" s="263"/>
      <c r="AMP346" s="263"/>
      <c r="AMQ346" s="263"/>
      <c r="AMR346" s="263"/>
      <c r="AMS346" s="263"/>
      <c r="AMT346" s="263"/>
      <c r="AMU346" s="263"/>
      <c r="AMV346" s="263"/>
      <c r="AMW346" s="263"/>
      <c r="AMX346" s="263"/>
      <c r="AMY346" s="263"/>
      <c r="AMZ346" s="263"/>
      <c r="ANA346" s="263"/>
      <c r="ANB346" s="263"/>
      <c r="ANC346" s="263"/>
      <c r="AND346" s="263"/>
      <c r="ANE346" s="263"/>
      <c r="ANF346" s="263"/>
      <c r="ANG346" s="263"/>
      <c r="ANH346" s="263"/>
      <c r="ANI346" s="263"/>
      <c r="ANJ346" s="263"/>
      <c r="ANK346" s="263"/>
      <c r="ANL346" s="263"/>
      <c r="ANM346" s="263"/>
      <c r="ANN346" s="263"/>
      <c r="ANO346" s="263"/>
      <c r="ANP346" s="263"/>
      <c r="ANQ346" s="263"/>
      <c r="ANR346" s="263"/>
      <c r="ANS346" s="263"/>
      <c r="ANT346" s="263"/>
      <c r="ANU346" s="263"/>
      <c r="ANV346" s="263"/>
      <c r="ANW346" s="263"/>
      <c r="ANX346" s="263"/>
      <c r="ANY346" s="263"/>
      <c r="ANZ346" s="263"/>
      <c r="AOA346" s="263"/>
      <c r="AOB346" s="263"/>
      <c r="AOC346" s="263"/>
      <c r="AOD346" s="263"/>
      <c r="AOE346" s="263"/>
      <c r="AOF346" s="263"/>
      <c r="AOG346" s="263"/>
      <c r="AOH346" s="263"/>
      <c r="AOI346" s="263"/>
      <c r="AOJ346" s="263"/>
      <c r="AOK346" s="263"/>
      <c r="AOL346" s="263"/>
      <c r="AOM346" s="263"/>
      <c r="AON346" s="263"/>
      <c r="AOO346" s="263"/>
      <c r="AOP346" s="263"/>
      <c r="AOQ346" s="263"/>
      <c r="AOR346" s="263"/>
      <c r="AOS346" s="263"/>
      <c r="AOT346" s="263"/>
      <c r="AOU346" s="263"/>
      <c r="AOV346" s="263"/>
      <c r="AOW346" s="263"/>
      <c r="AOX346" s="263"/>
      <c r="AOY346" s="263"/>
      <c r="AOZ346" s="263"/>
      <c r="APA346" s="263"/>
      <c r="APB346" s="263"/>
      <c r="APC346" s="263"/>
      <c r="APD346" s="263"/>
      <c r="APE346" s="263"/>
      <c r="APF346" s="263"/>
      <c r="APG346" s="263"/>
      <c r="APH346" s="263"/>
      <c r="API346" s="263"/>
      <c r="APJ346" s="263"/>
      <c r="APK346" s="263"/>
      <c r="APL346" s="263"/>
      <c r="APM346" s="263"/>
      <c r="APN346" s="263"/>
      <c r="APO346" s="263"/>
      <c r="APP346" s="263"/>
      <c r="APQ346" s="263"/>
      <c r="APR346" s="263"/>
      <c r="APS346" s="263"/>
      <c r="APT346" s="263"/>
      <c r="APU346" s="263"/>
      <c r="APV346" s="263"/>
      <c r="APW346" s="263"/>
      <c r="APX346" s="263"/>
      <c r="APY346" s="263"/>
      <c r="APZ346" s="263"/>
      <c r="AQA346" s="263"/>
      <c r="AQB346" s="263"/>
      <c r="AQC346" s="263"/>
      <c r="AQD346" s="263"/>
      <c r="AQE346" s="263"/>
      <c r="AQF346" s="263"/>
      <c r="AQG346" s="263"/>
      <c r="AQH346" s="263"/>
      <c r="AQI346" s="263"/>
      <c r="AQJ346" s="263"/>
      <c r="AQK346" s="263"/>
      <c r="AQL346" s="263"/>
      <c r="AQM346" s="263"/>
      <c r="AQN346" s="263"/>
      <c r="AQO346" s="263"/>
      <c r="AQP346" s="263"/>
      <c r="AQQ346" s="263"/>
      <c r="AQR346" s="263"/>
      <c r="AQS346" s="263"/>
      <c r="AQT346" s="263"/>
      <c r="AQU346" s="263"/>
      <c r="AQV346" s="263"/>
      <c r="AQW346" s="263"/>
      <c r="AQX346" s="263"/>
      <c r="AQY346" s="263"/>
      <c r="AQZ346" s="263"/>
      <c r="ARA346" s="263"/>
      <c r="ARB346" s="263"/>
      <c r="ARC346" s="263"/>
      <c r="ARD346" s="263"/>
      <c r="ARE346" s="263"/>
      <c r="ARF346" s="263"/>
      <c r="ARG346" s="263"/>
      <c r="ARH346" s="263"/>
      <c r="ARI346" s="263"/>
      <c r="ARJ346" s="263"/>
      <c r="ARK346" s="263"/>
      <c r="ARL346" s="263"/>
      <c r="ARM346" s="263"/>
      <c r="ARN346" s="263"/>
      <c r="ARO346" s="263"/>
      <c r="ARP346" s="263"/>
      <c r="ARQ346" s="263"/>
      <c r="ARR346" s="263"/>
      <c r="ARS346" s="263"/>
      <c r="ART346" s="263"/>
      <c r="ARU346" s="263"/>
      <c r="ARV346" s="263"/>
      <c r="ARW346" s="263"/>
      <c r="ARX346" s="263"/>
      <c r="ARY346" s="263"/>
      <c r="ARZ346" s="263"/>
      <c r="ASA346" s="263"/>
      <c r="ASB346" s="263"/>
      <c r="ASC346" s="263"/>
      <c r="ASD346" s="263"/>
      <c r="ASE346" s="263"/>
      <c r="ASF346" s="263"/>
      <c r="ASG346" s="263"/>
      <c r="ASH346" s="263"/>
      <c r="ASI346" s="263"/>
      <c r="ASJ346" s="263"/>
      <c r="ASK346" s="263"/>
      <c r="ASL346" s="263"/>
      <c r="ASM346" s="263"/>
      <c r="ASN346" s="263"/>
      <c r="ASO346" s="263"/>
      <c r="ASP346" s="263"/>
      <c r="ASQ346" s="263"/>
      <c r="ASR346" s="263"/>
      <c r="ASS346" s="263"/>
      <c r="AST346" s="263"/>
      <c r="ASU346" s="263"/>
      <c r="ASV346" s="263"/>
      <c r="ASW346" s="263"/>
      <c r="ASX346" s="263"/>
      <c r="ASY346" s="263"/>
      <c r="ASZ346" s="263"/>
      <c r="ATA346" s="263"/>
      <c r="ATB346" s="263"/>
      <c r="ATC346" s="263"/>
      <c r="ATD346" s="263"/>
      <c r="ATE346" s="263"/>
      <c r="ATF346" s="263"/>
      <c r="ATG346" s="263"/>
      <c r="ATH346" s="263"/>
      <c r="ATI346" s="263"/>
      <c r="ATJ346" s="263"/>
      <c r="ATK346" s="263"/>
      <c r="ATL346" s="263"/>
      <c r="ATM346" s="263"/>
      <c r="ATN346" s="263"/>
      <c r="ATO346" s="263"/>
      <c r="ATP346" s="263"/>
      <c r="ATQ346" s="263"/>
      <c r="ATR346" s="263"/>
      <c r="ATS346" s="263"/>
      <c r="ATT346" s="263"/>
      <c r="ATU346" s="263"/>
      <c r="ATV346" s="263"/>
      <c r="ATW346" s="263"/>
      <c r="ATX346" s="263"/>
      <c r="ATY346" s="263"/>
      <c r="ATZ346" s="263"/>
      <c r="AUA346" s="263"/>
      <c r="AUB346" s="263"/>
      <c r="AUC346" s="263"/>
      <c r="AUD346" s="263"/>
      <c r="AUE346" s="263"/>
      <c r="AUF346" s="263"/>
      <c r="AUG346" s="263"/>
      <c r="AUH346" s="263"/>
      <c r="AUI346" s="263"/>
      <c r="AUJ346" s="263"/>
      <c r="AUK346" s="263"/>
      <c r="AUL346" s="263"/>
      <c r="AUM346" s="263"/>
      <c r="AUN346" s="263"/>
      <c r="AUO346" s="263"/>
      <c r="AUP346" s="263"/>
      <c r="AUQ346" s="263"/>
      <c r="AUR346" s="263"/>
      <c r="AUS346" s="263"/>
      <c r="AUT346" s="263"/>
      <c r="AUU346" s="263"/>
      <c r="AUV346" s="263"/>
      <c r="AUW346" s="263"/>
      <c r="AUX346" s="263"/>
      <c r="AUY346" s="263"/>
      <c r="AUZ346" s="263"/>
      <c r="AVA346" s="263"/>
      <c r="AVB346" s="263"/>
      <c r="AVC346" s="263"/>
      <c r="AVD346" s="263"/>
      <c r="AVE346" s="263"/>
      <c r="AVF346" s="263"/>
      <c r="AVG346" s="263"/>
      <c r="AVH346" s="263"/>
      <c r="AVI346" s="263"/>
      <c r="AVJ346" s="263"/>
      <c r="AVK346" s="263"/>
      <c r="AVL346" s="263"/>
      <c r="AVM346" s="263"/>
      <c r="AVN346" s="263"/>
      <c r="AVO346" s="263"/>
      <c r="AVP346" s="263"/>
      <c r="AVQ346" s="263"/>
      <c r="AVR346" s="263"/>
      <c r="AVS346" s="263"/>
      <c r="AVT346" s="263"/>
      <c r="AVU346" s="263"/>
      <c r="AVV346" s="263"/>
      <c r="AVW346" s="263"/>
      <c r="AVX346" s="263"/>
      <c r="AVY346" s="263"/>
      <c r="AVZ346" s="263"/>
      <c r="AWA346" s="263"/>
      <c r="AWB346" s="263"/>
      <c r="AWC346" s="263"/>
      <c r="AWD346" s="263"/>
      <c r="AWE346" s="263"/>
      <c r="AWF346" s="263"/>
      <c r="AWG346" s="263"/>
      <c r="AWH346" s="263"/>
      <c r="AWI346" s="263"/>
      <c r="AWJ346" s="263"/>
      <c r="AWK346" s="263"/>
      <c r="AWL346" s="263"/>
      <c r="AWM346" s="263"/>
      <c r="AWN346" s="263"/>
      <c r="AWO346" s="263"/>
      <c r="AWP346" s="263"/>
      <c r="AWQ346" s="263"/>
      <c r="AWR346" s="263"/>
      <c r="AWS346" s="263"/>
      <c r="AWT346" s="263"/>
      <c r="AWU346" s="263"/>
      <c r="AWV346" s="263"/>
      <c r="AWW346" s="263"/>
      <c r="AWX346" s="263"/>
      <c r="AWY346" s="263"/>
      <c r="AWZ346" s="263"/>
      <c r="AXA346" s="263"/>
      <c r="AXB346" s="263"/>
      <c r="AXC346" s="263"/>
      <c r="AXD346" s="263"/>
      <c r="AXE346" s="263"/>
      <c r="AXF346" s="263"/>
      <c r="AXG346" s="263"/>
      <c r="AXH346" s="263"/>
      <c r="AXI346" s="263"/>
      <c r="AXJ346" s="263"/>
      <c r="AXK346" s="263"/>
      <c r="AXL346" s="263"/>
      <c r="AXM346" s="263"/>
      <c r="AXN346" s="263"/>
      <c r="AXO346" s="263"/>
      <c r="AXP346" s="263"/>
      <c r="AXQ346" s="263"/>
      <c r="AXR346" s="263"/>
      <c r="AXS346" s="263"/>
      <c r="AXT346" s="263"/>
      <c r="AXU346" s="263"/>
      <c r="AXV346" s="263"/>
      <c r="AXW346" s="263"/>
      <c r="AXX346" s="263"/>
      <c r="AXY346" s="263"/>
      <c r="AXZ346" s="263"/>
      <c r="AYA346" s="263"/>
      <c r="AYB346" s="263"/>
      <c r="AYC346" s="263"/>
      <c r="AYD346" s="263"/>
      <c r="AYE346" s="263"/>
      <c r="AYF346" s="263"/>
      <c r="AYG346" s="263"/>
      <c r="AYH346" s="263"/>
      <c r="AYI346" s="263"/>
      <c r="AYJ346" s="263"/>
      <c r="AYK346" s="263"/>
      <c r="AYL346" s="263"/>
      <c r="AYM346" s="263"/>
      <c r="AYN346" s="263"/>
      <c r="AYO346" s="263"/>
      <c r="AYP346" s="263"/>
      <c r="AYQ346" s="263"/>
      <c r="AYR346" s="263"/>
      <c r="AYS346" s="263"/>
      <c r="AYT346" s="263"/>
      <c r="AYU346" s="263"/>
      <c r="AYV346" s="263"/>
      <c r="AYW346" s="263"/>
      <c r="AYX346" s="263"/>
      <c r="AYY346" s="263"/>
      <c r="AYZ346" s="263"/>
      <c r="AZA346" s="263"/>
      <c r="AZB346" s="263"/>
      <c r="AZC346" s="263"/>
      <c r="AZD346" s="263"/>
      <c r="AZE346" s="263"/>
      <c r="AZF346" s="263"/>
      <c r="AZG346" s="263"/>
      <c r="AZH346" s="263"/>
      <c r="AZI346" s="263"/>
      <c r="AZJ346" s="263"/>
      <c r="AZK346" s="263"/>
      <c r="AZL346" s="263"/>
      <c r="AZM346" s="263"/>
      <c r="AZN346" s="263"/>
      <c r="AZO346" s="263"/>
      <c r="AZP346" s="263"/>
      <c r="AZQ346" s="263"/>
      <c r="AZR346" s="263"/>
      <c r="AZS346" s="263"/>
      <c r="AZT346" s="263"/>
      <c r="AZU346" s="263"/>
      <c r="AZV346" s="263"/>
      <c r="AZW346" s="263"/>
      <c r="AZX346" s="263"/>
      <c r="AZY346" s="263"/>
      <c r="AZZ346" s="263"/>
      <c r="BAA346" s="263"/>
      <c r="BAB346" s="263"/>
      <c r="BAC346" s="263"/>
      <c r="BAD346" s="263"/>
      <c r="BAE346" s="263"/>
      <c r="BAF346" s="263"/>
      <c r="BAG346" s="263"/>
      <c r="BAH346" s="263"/>
      <c r="BAI346" s="263"/>
      <c r="BAJ346" s="263"/>
      <c r="BAK346" s="263"/>
      <c r="BAL346" s="263"/>
      <c r="BAM346" s="263"/>
      <c r="BAN346" s="263"/>
      <c r="BAO346" s="263"/>
      <c r="BAP346" s="263"/>
      <c r="BAQ346" s="263"/>
      <c r="BAR346" s="263"/>
      <c r="BAS346" s="263"/>
      <c r="BAT346" s="263"/>
      <c r="BAU346" s="263"/>
      <c r="BAV346" s="263"/>
      <c r="BAW346" s="263"/>
      <c r="BAX346" s="263"/>
      <c r="BAY346" s="263"/>
      <c r="BAZ346" s="263"/>
      <c r="BBA346" s="263"/>
      <c r="BBB346" s="263"/>
      <c r="BBC346" s="263"/>
      <c r="BBD346" s="263"/>
      <c r="BBE346" s="263"/>
      <c r="BBF346" s="263"/>
      <c r="BBG346" s="263"/>
      <c r="BBH346" s="263"/>
      <c r="BBI346" s="263"/>
      <c r="BBJ346" s="263"/>
      <c r="BBK346" s="263"/>
      <c r="BBL346" s="263"/>
      <c r="BBM346" s="263"/>
      <c r="BBN346" s="263"/>
      <c r="BBO346" s="263"/>
      <c r="BBP346" s="263"/>
      <c r="BBQ346" s="263"/>
      <c r="BBR346" s="263"/>
      <c r="BBS346" s="263"/>
      <c r="BBT346" s="263"/>
      <c r="BBU346" s="263"/>
      <c r="BBV346" s="263"/>
      <c r="BBW346" s="263"/>
      <c r="BBX346" s="263"/>
      <c r="BBY346" s="263"/>
      <c r="BBZ346" s="263"/>
      <c r="BCA346" s="263"/>
      <c r="BCB346" s="263"/>
      <c r="BCC346" s="263"/>
      <c r="BCD346" s="263"/>
      <c r="BCE346" s="263"/>
      <c r="BCF346" s="263"/>
      <c r="BCG346" s="263"/>
      <c r="BCH346" s="263"/>
      <c r="BCI346" s="263"/>
      <c r="BCJ346" s="263"/>
      <c r="BCK346" s="263"/>
      <c r="BCL346" s="263"/>
      <c r="BCM346" s="263"/>
      <c r="BCN346" s="263"/>
      <c r="BCO346" s="263"/>
      <c r="BCP346" s="263"/>
      <c r="BCQ346" s="263"/>
      <c r="BCR346" s="263"/>
      <c r="BCS346" s="263"/>
      <c r="BCT346" s="263"/>
      <c r="BCU346" s="263"/>
      <c r="BCV346" s="263"/>
      <c r="BCW346" s="263"/>
      <c r="BCX346" s="263"/>
      <c r="BCY346" s="263"/>
      <c r="BCZ346" s="263"/>
      <c r="BDA346" s="263"/>
      <c r="BDB346" s="263"/>
      <c r="BDC346" s="263"/>
      <c r="BDD346" s="263"/>
      <c r="BDE346" s="263"/>
      <c r="BDF346" s="263"/>
      <c r="BDG346" s="263"/>
      <c r="BDH346" s="263"/>
      <c r="BDI346" s="263"/>
      <c r="BDJ346" s="263"/>
      <c r="BDK346" s="263"/>
      <c r="BDL346" s="263"/>
      <c r="BDM346" s="263"/>
      <c r="BDN346" s="263"/>
      <c r="BDO346" s="263"/>
      <c r="BDP346" s="263"/>
      <c r="BDQ346" s="263"/>
      <c r="BDR346" s="263"/>
      <c r="BDS346" s="263"/>
      <c r="BDT346" s="263"/>
      <c r="BDU346" s="263"/>
      <c r="BDV346" s="263"/>
      <c r="BDW346" s="263"/>
      <c r="BDX346" s="263"/>
      <c r="BDY346" s="263"/>
      <c r="BDZ346" s="263"/>
      <c r="BEA346" s="263"/>
      <c r="BEB346" s="263"/>
      <c r="BEC346" s="263"/>
      <c r="BED346" s="263"/>
      <c r="BEE346" s="263"/>
      <c r="BEF346" s="263"/>
      <c r="BEG346" s="263"/>
      <c r="BEH346" s="263"/>
      <c r="BEI346" s="263"/>
      <c r="BEJ346" s="263"/>
      <c r="BEK346" s="263"/>
      <c r="BEL346" s="263"/>
      <c r="BEM346" s="263"/>
      <c r="BEN346" s="263"/>
      <c r="BEO346" s="263"/>
      <c r="BEP346" s="263"/>
      <c r="BEQ346" s="263"/>
      <c r="BER346" s="263"/>
      <c r="BES346" s="263"/>
      <c r="BET346" s="263"/>
      <c r="BEU346" s="263"/>
      <c r="BEV346" s="263"/>
      <c r="BEW346" s="263"/>
      <c r="BEX346" s="263"/>
      <c r="BEY346" s="263"/>
      <c r="BEZ346" s="263"/>
      <c r="BFA346" s="263"/>
      <c r="BFB346" s="263"/>
      <c r="BFC346" s="263"/>
      <c r="BFD346" s="263"/>
      <c r="BFE346" s="263"/>
      <c r="BFF346" s="263"/>
      <c r="BFG346" s="263"/>
      <c r="BFH346" s="263"/>
      <c r="BFI346" s="263"/>
      <c r="BFJ346" s="263"/>
      <c r="BFK346" s="263"/>
      <c r="BFL346" s="263"/>
      <c r="BFM346" s="263"/>
      <c r="BFN346" s="263"/>
      <c r="BFO346" s="263"/>
      <c r="BFP346" s="263"/>
      <c r="BFQ346" s="263"/>
      <c r="BFR346" s="263"/>
      <c r="BFS346" s="263"/>
      <c r="BFT346" s="263"/>
      <c r="BFU346" s="263"/>
      <c r="BFV346" s="263"/>
      <c r="BFW346" s="263"/>
      <c r="BFX346" s="263"/>
      <c r="BFY346" s="263"/>
      <c r="BFZ346" s="263"/>
      <c r="BGA346" s="263"/>
      <c r="BGB346" s="263"/>
      <c r="BGC346" s="263"/>
      <c r="BGD346" s="263"/>
      <c r="BGE346" s="263"/>
      <c r="BGF346" s="263"/>
      <c r="BGG346" s="263"/>
      <c r="BGH346" s="263"/>
      <c r="BGI346" s="263"/>
      <c r="BGJ346" s="263"/>
      <c r="BGK346" s="263"/>
      <c r="BGL346" s="263"/>
      <c r="BGM346" s="263"/>
      <c r="BGN346" s="263"/>
      <c r="BGO346" s="263"/>
      <c r="BGP346" s="263"/>
      <c r="BGQ346" s="263"/>
      <c r="BGR346" s="263"/>
      <c r="BGS346" s="263"/>
      <c r="BGT346" s="263"/>
      <c r="BGU346" s="263"/>
      <c r="BGV346" s="263"/>
      <c r="BGW346" s="263"/>
      <c r="BGX346" s="263"/>
      <c r="BGY346" s="263"/>
      <c r="BGZ346" s="263"/>
      <c r="BHA346" s="263"/>
      <c r="BHB346" s="263"/>
      <c r="BHC346" s="263"/>
      <c r="BHD346" s="263"/>
      <c r="BHE346" s="263"/>
      <c r="BHF346" s="263"/>
      <c r="BHG346" s="263"/>
      <c r="BHH346" s="263"/>
      <c r="BHI346" s="263"/>
      <c r="BHJ346" s="263"/>
      <c r="BHK346" s="263"/>
      <c r="BHL346" s="263"/>
      <c r="BHM346" s="263"/>
      <c r="BHN346" s="263"/>
      <c r="BHO346" s="263"/>
      <c r="BHP346" s="263"/>
      <c r="BHQ346" s="263"/>
      <c r="BHR346" s="263"/>
      <c r="BHS346" s="263"/>
      <c r="BHT346" s="263"/>
      <c r="BHU346" s="263"/>
      <c r="BHV346" s="263"/>
      <c r="BHW346" s="263"/>
      <c r="BHX346" s="263"/>
      <c r="BHY346" s="263"/>
      <c r="BHZ346" s="263"/>
      <c r="BIA346" s="263"/>
      <c r="BIB346" s="263"/>
      <c r="BIC346" s="263"/>
      <c r="BID346" s="263"/>
      <c r="BIE346" s="263"/>
      <c r="BIF346" s="263"/>
      <c r="BIG346" s="263"/>
      <c r="BIH346" s="263"/>
      <c r="BII346" s="263"/>
      <c r="BIJ346" s="263"/>
      <c r="BIK346" s="263"/>
      <c r="BIL346" s="263"/>
      <c r="BIM346" s="263"/>
      <c r="BIN346" s="263"/>
      <c r="BIO346" s="263"/>
      <c r="BIP346" s="263"/>
      <c r="BIQ346" s="263"/>
      <c r="BIR346" s="263"/>
      <c r="BIS346" s="263"/>
      <c r="BIT346" s="263"/>
      <c r="BIU346" s="263"/>
      <c r="BIV346" s="263"/>
      <c r="BIW346" s="263"/>
      <c r="BIX346" s="263"/>
      <c r="BIY346" s="263"/>
      <c r="BIZ346" s="263"/>
      <c r="BJA346" s="263"/>
      <c r="BJB346" s="263"/>
      <c r="BJC346" s="263"/>
      <c r="BJD346" s="263"/>
      <c r="BJE346" s="263"/>
      <c r="BJF346" s="263"/>
      <c r="BJG346" s="263"/>
      <c r="BJH346" s="263"/>
      <c r="BJI346" s="263"/>
      <c r="BJJ346" s="263"/>
      <c r="BJK346" s="263"/>
      <c r="BJL346" s="263"/>
      <c r="BJM346" s="263"/>
      <c r="BJN346" s="263"/>
      <c r="BJO346" s="263"/>
      <c r="BJP346" s="263"/>
      <c r="BJQ346" s="263"/>
      <c r="BJR346" s="263"/>
      <c r="BJS346" s="263"/>
      <c r="BJT346" s="263"/>
      <c r="BJU346" s="263"/>
      <c r="BJV346" s="263"/>
      <c r="BJW346" s="263"/>
      <c r="BJX346" s="263"/>
      <c r="BJY346" s="263"/>
      <c r="BJZ346" s="263"/>
      <c r="BKA346" s="263"/>
      <c r="BKB346" s="263"/>
      <c r="BKC346" s="263"/>
      <c r="BKD346" s="263"/>
      <c r="BKE346" s="263"/>
      <c r="BKF346" s="263"/>
      <c r="BKG346" s="263"/>
      <c r="BKH346" s="263"/>
      <c r="BKI346" s="263"/>
      <c r="BKJ346" s="263"/>
      <c r="BKK346" s="263"/>
      <c r="BKL346" s="263"/>
      <c r="BKM346" s="263"/>
      <c r="BKN346" s="263"/>
      <c r="BKO346" s="263"/>
      <c r="BKP346" s="263"/>
      <c r="BKQ346" s="263"/>
      <c r="BKR346" s="263"/>
      <c r="BKS346" s="263"/>
      <c r="BKT346" s="263"/>
      <c r="BKU346" s="263"/>
      <c r="BKV346" s="263"/>
      <c r="BKW346" s="263"/>
      <c r="BKX346" s="263"/>
      <c r="BKY346" s="263"/>
      <c r="BKZ346" s="263"/>
      <c r="BLA346" s="263"/>
      <c r="BLB346" s="263"/>
      <c r="BLC346" s="263"/>
      <c r="BLD346" s="263"/>
      <c r="BLE346" s="263"/>
      <c r="BLF346" s="263"/>
      <c r="BLG346" s="263"/>
      <c r="BLH346" s="263"/>
      <c r="BLI346" s="263"/>
      <c r="BLJ346" s="263"/>
      <c r="BLK346" s="263"/>
      <c r="BLL346" s="263"/>
      <c r="BLM346" s="263"/>
      <c r="BLN346" s="263"/>
      <c r="BLO346" s="263"/>
      <c r="BLP346" s="263"/>
      <c r="BLQ346" s="263"/>
      <c r="BLR346" s="263"/>
      <c r="BLS346" s="263"/>
      <c r="BLT346" s="263"/>
      <c r="BLU346" s="263"/>
      <c r="BLV346" s="263"/>
      <c r="BLW346" s="263"/>
      <c r="BLX346" s="263"/>
      <c r="BLY346" s="263"/>
      <c r="BLZ346" s="263"/>
      <c r="BMA346" s="263"/>
      <c r="BMB346" s="263"/>
      <c r="BMC346" s="263"/>
      <c r="BMD346" s="263"/>
      <c r="BME346" s="263"/>
      <c r="BMF346" s="263"/>
      <c r="BMG346" s="263"/>
      <c r="BMH346" s="263"/>
      <c r="BMI346" s="263"/>
      <c r="BMJ346" s="263"/>
      <c r="BMK346" s="263"/>
      <c r="BML346" s="263"/>
      <c r="BMM346" s="263"/>
      <c r="BMN346" s="263"/>
      <c r="BMO346" s="263"/>
      <c r="BMP346" s="263"/>
      <c r="BMQ346" s="263"/>
      <c r="BMR346" s="263"/>
      <c r="BMS346" s="263"/>
      <c r="BMT346" s="263"/>
      <c r="BMU346" s="263"/>
      <c r="BMV346" s="263"/>
      <c r="BMW346" s="263"/>
      <c r="BMX346" s="263"/>
      <c r="BMY346" s="263"/>
      <c r="BMZ346" s="263"/>
      <c r="BNA346" s="263"/>
      <c r="BNB346" s="263"/>
      <c r="BNC346" s="263"/>
      <c r="BND346" s="263"/>
      <c r="BNE346" s="263"/>
      <c r="BNF346" s="263"/>
      <c r="BNG346" s="263"/>
      <c r="BNH346" s="263"/>
      <c r="BNI346" s="263"/>
      <c r="BNJ346" s="263"/>
      <c r="BNK346" s="263"/>
      <c r="BNL346" s="263"/>
      <c r="BNM346" s="263"/>
      <c r="BNN346" s="263"/>
      <c r="BNO346" s="263"/>
      <c r="BNP346" s="263"/>
      <c r="BNQ346" s="263"/>
      <c r="BNR346" s="263"/>
      <c r="BNS346" s="263"/>
      <c r="BNT346" s="263"/>
      <c r="BNU346" s="263"/>
      <c r="BNV346" s="263"/>
      <c r="BNW346" s="263"/>
      <c r="BNX346" s="263"/>
      <c r="BNY346" s="263"/>
      <c r="BNZ346" s="263"/>
      <c r="BOA346" s="263"/>
      <c r="BOB346" s="263"/>
      <c r="BOC346" s="263"/>
      <c r="BOD346" s="263"/>
      <c r="BOE346" s="263"/>
      <c r="BOF346" s="263"/>
      <c r="BOG346" s="263"/>
      <c r="BOH346" s="263"/>
      <c r="BOI346" s="263"/>
      <c r="BOJ346" s="263"/>
      <c r="BOK346" s="263"/>
      <c r="BOL346" s="263"/>
      <c r="BOM346" s="263"/>
      <c r="BON346" s="263"/>
      <c r="BOO346" s="263"/>
      <c r="BOP346" s="263"/>
      <c r="BOQ346" s="263"/>
      <c r="BOR346" s="263"/>
      <c r="BOS346" s="263"/>
      <c r="BOT346" s="263"/>
      <c r="BOU346" s="263"/>
      <c r="BOV346" s="263"/>
      <c r="BOW346" s="263"/>
      <c r="BOX346" s="263"/>
      <c r="BOY346" s="263"/>
      <c r="BOZ346" s="263"/>
      <c r="BPA346" s="263"/>
      <c r="BPB346" s="263"/>
      <c r="BPC346" s="263"/>
      <c r="BPD346" s="263"/>
      <c r="BPE346" s="263"/>
      <c r="BPF346" s="263"/>
      <c r="BPG346" s="263"/>
      <c r="BPH346" s="263"/>
      <c r="BPI346" s="263"/>
      <c r="BPJ346" s="263"/>
      <c r="BPK346" s="263"/>
      <c r="BPL346" s="263"/>
      <c r="BPM346" s="263"/>
      <c r="BPN346" s="263"/>
      <c r="BPO346" s="263"/>
      <c r="BPP346" s="263"/>
      <c r="BPQ346" s="263"/>
      <c r="BPR346" s="263"/>
      <c r="BPS346" s="263"/>
      <c r="BPT346" s="263"/>
      <c r="BPU346" s="263"/>
      <c r="BPV346" s="263"/>
      <c r="BPW346" s="263"/>
      <c r="BPX346" s="263"/>
      <c r="BPY346" s="263"/>
      <c r="BPZ346" s="263"/>
      <c r="BQA346" s="263"/>
      <c r="BQB346" s="263"/>
      <c r="BQC346" s="263"/>
      <c r="BQD346" s="263"/>
      <c r="BQE346" s="263"/>
      <c r="BQF346" s="263"/>
      <c r="BQG346" s="263"/>
      <c r="BQH346" s="263"/>
      <c r="BQI346" s="263"/>
      <c r="BQJ346" s="263"/>
      <c r="BQK346" s="263"/>
      <c r="BQL346" s="263"/>
      <c r="BQM346" s="263"/>
      <c r="BQN346" s="263"/>
      <c r="BQO346" s="263"/>
      <c r="BQP346" s="263"/>
      <c r="BQQ346" s="263"/>
      <c r="BQR346" s="263"/>
      <c r="BQS346" s="263"/>
      <c r="BQT346" s="263"/>
      <c r="BQU346" s="263"/>
      <c r="BQV346" s="263"/>
      <c r="BQW346" s="263"/>
      <c r="BQX346" s="263"/>
      <c r="BQY346" s="263"/>
      <c r="BQZ346" s="263"/>
      <c r="BRA346" s="263"/>
      <c r="BRB346" s="263"/>
      <c r="BRC346" s="263"/>
      <c r="BRD346" s="263"/>
      <c r="BRE346" s="263"/>
      <c r="BRF346" s="263"/>
      <c r="BRG346" s="263"/>
      <c r="BRH346" s="263"/>
      <c r="BRI346" s="263"/>
      <c r="BRJ346" s="263"/>
      <c r="BRK346" s="263"/>
      <c r="BRL346" s="263"/>
      <c r="BRM346" s="263"/>
      <c r="BRN346" s="263"/>
      <c r="BRO346" s="263"/>
      <c r="BRP346" s="263"/>
      <c r="BRQ346" s="263"/>
      <c r="BRR346" s="263"/>
      <c r="BRS346" s="263"/>
      <c r="BRT346" s="263"/>
      <c r="BRU346" s="263"/>
      <c r="BRV346" s="263"/>
      <c r="BRW346" s="263"/>
      <c r="BRX346" s="263"/>
      <c r="BRY346" s="263"/>
      <c r="BRZ346" s="263"/>
      <c r="BSA346" s="263"/>
      <c r="BSB346" s="263"/>
      <c r="BSC346" s="263"/>
      <c r="BSD346" s="263"/>
      <c r="BSE346" s="263"/>
      <c r="BSF346" s="263"/>
      <c r="BSG346" s="263"/>
      <c r="BSH346" s="263"/>
      <c r="BSI346" s="263"/>
      <c r="BSJ346" s="263"/>
      <c r="BSK346" s="263"/>
      <c r="BSL346" s="263"/>
      <c r="BSM346" s="263"/>
      <c r="BSN346" s="263"/>
      <c r="BSO346" s="263"/>
      <c r="BSP346" s="263"/>
      <c r="BSQ346" s="263"/>
      <c r="BSR346" s="263"/>
      <c r="BSS346" s="263"/>
      <c r="BST346" s="263"/>
      <c r="BSU346" s="263"/>
      <c r="BSV346" s="263"/>
      <c r="BSW346" s="263"/>
      <c r="BSX346" s="263"/>
      <c r="BSY346" s="263"/>
      <c r="BSZ346" s="263"/>
      <c r="BTA346" s="263"/>
      <c r="BTB346" s="263"/>
      <c r="BTC346" s="263"/>
      <c r="BTD346" s="263"/>
      <c r="BTE346" s="263"/>
      <c r="BTF346" s="263"/>
      <c r="BTG346" s="263"/>
      <c r="BTH346" s="263"/>
      <c r="BTI346" s="263"/>
      <c r="BTJ346" s="263"/>
      <c r="BTK346" s="263"/>
      <c r="BTL346" s="263"/>
      <c r="BTM346" s="263"/>
      <c r="BTN346" s="263"/>
      <c r="BTO346" s="263"/>
      <c r="BTP346" s="263"/>
      <c r="BTQ346" s="263"/>
      <c r="BTR346" s="263"/>
      <c r="BTS346" s="263"/>
      <c r="BTT346" s="263"/>
      <c r="BTU346" s="263"/>
      <c r="BTV346" s="263"/>
      <c r="BTW346" s="263"/>
      <c r="BTX346" s="263"/>
      <c r="BTY346" s="263"/>
      <c r="BTZ346" s="263"/>
      <c r="BUA346" s="263"/>
      <c r="BUB346" s="263"/>
      <c r="BUC346" s="263"/>
      <c r="BUD346" s="263"/>
      <c r="BUE346" s="263"/>
      <c r="BUF346" s="263"/>
      <c r="BUG346" s="263"/>
      <c r="BUH346" s="263"/>
      <c r="BUI346" s="263"/>
      <c r="BUJ346" s="263"/>
      <c r="BUK346" s="263"/>
      <c r="BUL346" s="263"/>
      <c r="BUM346" s="263"/>
      <c r="BUN346" s="263"/>
      <c r="BUO346" s="263"/>
      <c r="BUP346" s="263"/>
      <c r="BUQ346" s="263"/>
      <c r="BUR346" s="263"/>
      <c r="BUS346" s="263"/>
      <c r="BUT346" s="263"/>
      <c r="BUU346" s="263"/>
      <c r="BUV346" s="263"/>
      <c r="BUW346" s="263"/>
      <c r="BUX346" s="263"/>
      <c r="BUY346" s="263"/>
      <c r="BUZ346" s="263"/>
      <c r="BVA346" s="263"/>
      <c r="BVB346" s="263"/>
      <c r="BVC346" s="263"/>
      <c r="BVD346" s="263"/>
      <c r="BVE346" s="263"/>
      <c r="BVF346" s="263"/>
      <c r="BVG346" s="263"/>
      <c r="BVH346" s="263"/>
      <c r="BVI346" s="263"/>
      <c r="BVJ346" s="263"/>
      <c r="BVK346" s="263"/>
      <c r="BVL346" s="263"/>
      <c r="BVM346" s="263"/>
      <c r="BVN346" s="263"/>
      <c r="BVO346" s="263"/>
      <c r="BVP346" s="263"/>
      <c r="BVQ346" s="263"/>
      <c r="BVR346" s="263"/>
      <c r="BVS346" s="263"/>
      <c r="BVT346" s="263"/>
      <c r="BVU346" s="263"/>
      <c r="BVV346" s="263"/>
      <c r="BVW346" s="263"/>
      <c r="BVX346" s="263"/>
      <c r="BVY346" s="263"/>
      <c r="BVZ346" s="263"/>
      <c r="BWA346" s="263"/>
      <c r="BWB346" s="263"/>
      <c r="BWC346" s="263"/>
      <c r="BWD346" s="263"/>
      <c r="BWE346" s="263"/>
      <c r="BWF346" s="263"/>
      <c r="BWG346" s="263"/>
      <c r="BWH346" s="263"/>
      <c r="BWI346" s="263"/>
      <c r="BWJ346" s="263"/>
      <c r="BWK346" s="263"/>
      <c r="BWL346" s="263"/>
      <c r="BWM346" s="263"/>
      <c r="BWN346" s="263"/>
      <c r="BWO346" s="263"/>
      <c r="BWP346" s="263"/>
      <c r="BWQ346" s="263"/>
      <c r="BWR346" s="263"/>
      <c r="BWS346" s="263"/>
      <c r="BWT346" s="263"/>
      <c r="BWU346" s="263"/>
      <c r="BWV346" s="263"/>
      <c r="BWW346" s="263"/>
      <c r="BWX346" s="263"/>
      <c r="BWY346" s="263"/>
      <c r="BWZ346" s="263"/>
      <c r="BXA346" s="263"/>
      <c r="BXB346" s="263"/>
      <c r="BXC346" s="263"/>
      <c r="BXD346" s="263"/>
      <c r="BXE346" s="263"/>
      <c r="BXF346" s="263"/>
      <c r="BXG346" s="263"/>
      <c r="BXH346" s="263"/>
      <c r="BXI346" s="263"/>
      <c r="BXJ346" s="263"/>
      <c r="BXK346" s="263"/>
      <c r="BXL346" s="263"/>
      <c r="BXM346" s="263"/>
      <c r="BXN346" s="263"/>
      <c r="BXO346" s="263"/>
      <c r="BXP346" s="263"/>
      <c r="BXQ346" s="263"/>
      <c r="BXR346" s="263"/>
      <c r="BXS346" s="263"/>
      <c r="BXT346" s="263"/>
      <c r="BXU346" s="263"/>
      <c r="BXV346" s="263"/>
      <c r="BXW346" s="263"/>
      <c r="BXX346" s="263"/>
      <c r="BXY346" s="263"/>
      <c r="BXZ346" s="263"/>
      <c r="BYA346" s="263"/>
      <c r="BYB346" s="263"/>
      <c r="BYC346" s="263"/>
      <c r="BYD346" s="263"/>
      <c r="BYE346" s="263"/>
      <c r="BYF346" s="263"/>
      <c r="BYG346" s="263"/>
      <c r="BYH346" s="263"/>
      <c r="BYI346" s="263"/>
      <c r="BYJ346" s="263"/>
      <c r="BYK346" s="263"/>
      <c r="BYL346" s="263"/>
      <c r="BYM346" s="263"/>
      <c r="BYN346" s="263"/>
      <c r="BYO346" s="263"/>
      <c r="BYP346" s="263"/>
      <c r="BYQ346" s="263"/>
      <c r="BYR346" s="263"/>
      <c r="BYS346" s="263"/>
      <c r="BYT346" s="263"/>
      <c r="BYU346" s="263"/>
      <c r="BYV346" s="263"/>
      <c r="BYW346" s="263"/>
      <c r="BYX346" s="263"/>
      <c r="BYY346" s="263"/>
      <c r="BYZ346" s="263"/>
      <c r="BZA346" s="263"/>
      <c r="BZB346" s="263"/>
      <c r="BZC346" s="263"/>
      <c r="BZD346" s="263"/>
      <c r="BZE346" s="263"/>
      <c r="BZF346" s="263"/>
      <c r="BZG346" s="263"/>
      <c r="BZH346" s="263"/>
      <c r="BZI346" s="263"/>
      <c r="BZJ346" s="263"/>
      <c r="BZK346" s="263"/>
      <c r="BZL346" s="263"/>
      <c r="BZM346" s="263"/>
      <c r="BZN346" s="263"/>
      <c r="BZO346" s="263"/>
      <c r="BZP346" s="263"/>
      <c r="BZQ346" s="263"/>
      <c r="BZR346" s="263"/>
      <c r="BZS346" s="263"/>
      <c r="BZT346" s="263"/>
      <c r="BZU346" s="263"/>
      <c r="BZV346" s="263"/>
      <c r="BZW346" s="263"/>
      <c r="BZX346" s="263"/>
      <c r="BZY346" s="263"/>
      <c r="BZZ346" s="263"/>
      <c r="CAA346" s="263"/>
      <c r="CAB346" s="263"/>
      <c r="CAC346" s="263"/>
      <c r="CAD346" s="263"/>
      <c r="CAE346" s="263"/>
      <c r="CAF346" s="263"/>
      <c r="CAG346" s="263"/>
      <c r="CAH346" s="263"/>
      <c r="CAI346" s="263"/>
      <c r="CAJ346" s="263"/>
      <c r="CAK346" s="263"/>
      <c r="CAL346" s="263"/>
      <c r="CAM346" s="263"/>
      <c r="CAN346" s="263"/>
      <c r="CAO346" s="263"/>
      <c r="CAP346" s="263"/>
      <c r="CAQ346" s="263"/>
      <c r="CAR346" s="263"/>
      <c r="CAS346" s="263"/>
      <c r="CAT346" s="263"/>
      <c r="CAU346" s="263"/>
      <c r="CAV346" s="263"/>
    </row>
    <row r="347" spans="1:3461" x14ac:dyDescent="0.35">
      <c r="A347" s="263"/>
      <c r="B347" s="263"/>
      <c r="C347" s="263"/>
      <c r="D347" s="263"/>
      <c r="E347" s="263"/>
      <c r="F347" s="263"/>
      <c r="G347" s="263"/>
      <c r="H347" s="263"/>
      <c r="I347" s="263"/>
      <c r="J347" s="263"/>
      <c r="K347" s="263"/>
      <c r="L347" s="263"/>
      <c r="M347" s="263"/>
      <c r="N347" s="263"/>
      <c r="O347" s="263"/>
      <c r="P347" s="263"/>
      <c r="Q347" s="263"/>
      <c r="R347" s="263"/>
      <c r="S347" s="263"/>
      <c r="T347" s="263"/>
      <c r="U347" s="263"/>
      <c r="V347" s="263"/>
      <c r="W347" s="263"/>
      <c r="X347" s="263"/>
      <c r="Y347" s="263"/>
      <c r="Z347" s="263"/>
      <c r="AA347" s="263"/>
      <c r="AB347" s="263"/>
      <c r="AC347" s="263"/>
      <c r="AD347" s="263"/>
      <c r="AE347" s="263"/>
      <c r="AF347" s="263"/>
      <c r="AG347" s="263"/>
      <c r="AH347" s="263"/>
      <c r="AI347" s="263"/>
      <c r="AJ347" s="263"/>
      <c r="AK347" s="263"/>
      <c r="AL347" s="263"/>
      <c r="AM347" s="263"/>
      <c r="AN347" s="263"/>
      <c r="AO347" s="263"/>
      <c r="AP347" s="263"/>
      <c r="AQ347" s="263"/>
      <c r="AR347" s="263"/>
      <c r="AS347" s="263"/>
      <c r="AT347" s="263"/>
      <c r="AU347" s="263"/>
      <c r="AV347" s="263"/>
      <c r="AW347" s="263"/>
      <c r="AX347" s="263"/>
      <c r="AY347" s="263"/>
      <c r="AZ347" s="263"/>
      <c r="BA347" s="263"/>
      <c r="BB347" s="263"/>
      <c r="BC347" s="263"/>
      <c r="BD347" s="263"/>
      <c r="BE347" s="263"/>
      <c r="BF347" s="263"/>
      <c r="BG347" s="263"/>
      <c r="BH347" s="263"/>
      <c r="BI347" s="263"/>
      <c r="BJ347" s="263"/>
      <c r="BK347" s="263"/>
      <c r="BL347" s="263"/>
      <c r="BM347" s="263"/>
      <c r="BN347" s="263"/>
      <c r="BO347" s="263"/>
      <c r="BP347" s="263"/>
      <c r="BQ347" s="263"/>
      <c r="BR347" s="263"/>
      <c r="BS347" s="263"/>
      <c r="BT347" s="263"/>
      <c r="BU347" s="263"/>
      <c r="BV347" s="263"/>
      <c r="BW347" s="263"/>
      <c r="BX347" s="263"/>
      <c r="BY347" s="263"/>
      <c r="BZ347" s="263"/>
      <c r="CA347" s="263"/>
      <c r="CB347" s="263"/>
      <c r="CC347" s="263"/>
      <c r="CD347" s="263"/>
      <c r="CE347" s="263"/>
      <c r="CF347" s="263"/>
      <c r="CG347" s="263"/>
      <c r="CH347" s="263"/>
      <c r="CI347" s="263"/>
      <c r="CJ347" s="263"/>
      <c r="CK347" s="263"/>
      <c r="CL347" s="263"/>
      <c r="CM347" s="263"/>
      <c r="CN347" s="263"/>
      <c r="CO347" s="263"/>
      <c r="CP347" s="263"/>
      <c r="CQ347" s="263"/>
      <c r="CR347" s="263"/>
      <c r="CS347" s="263"/>
      <c r="CT347" s="263"/>
      <c r="CU347" s="263"/>
      <c r="CV347" s="263"/>
      <c r="CW347" s="263"/>
      <c r="CX347" s="263"/>
      <c r="CY347" s="263"/>
      <c r="CZ347" s="263"/>
      <c r="DA347" s="263"/>
      <c r="DB347" s="263"/>
      <c r="DC347" s="263"/>
      <c r="DD347" s="263"/>
      <c r="DE347" s="263"/>
      <c r="DF347" s="263"/>
      <c r="DG347" s="263"/>
      <c r="DH347" s="263"/>
      <c r="DI347" s="263"/>
      <c r="DJ347" s="263"/>
      <c r="DK347" s="263"/>
      <c r="DL347" s="263"/>
      <c r="DM347" s="263"/>
      <c r="DN347" s="263"/>
      <c r="DO347" s="263"/>
      <c r="DP347" s="263"/>
      <c r="DQ347" s="263"/>
      <c r="DR347" s="263"/>
      <c r="DS347" s="263"/>
      <c r="DT347" s="263"/>
      <c r="DU347" s="263"/>
      <c r="DV347" s="263"/>
      <c r="DW347" s="263"/>
      <c r="DX347" s="263"/>
      <c r="DY347" s="263"/>
      <c r="DZ347" s="263"/>
      <c r="EA347" s="263"/>
      <c r="EB347" s="263"/>
      <c r="EC347" s="263"/>
      <c r="ED347" s="263"/>
      <c r="EE347" s="263"/>
      <c r="EF347" s="263"/>
      <c r="EG347" s="263"/>
      <c r="EH347" s="263"/>
      <c r="EI347" s="263"/>
      <c r="EJ347" s="263"/>
      <c r="EK347" s="263"/>
      <c r="EL347" s="263"/>
      <c r="EM347" s="263"/>
      <c r="EN347" s="263"/>
      <c r="EO347" s="263"/>
      <c r="EP347" s="263"/>
      <c r="EQ347" s="263"/>
      <c r="ER347" s="263"/>
      <c r="ES347" s="263"/>
      <c r="ET347" s="263"/>
      <c r="EU347" s="263"/>
      <c r="EV347" s="263"/>
      <c r="EW347" s="263"/>
      <c r="EX347" s="263"/>
      <c r="EY347" s="263"/>
      <c r="EZ347" s="263"/>
      <c r="FA347" s="263"/>
      <c r="FB347" s="263"/>
      <c r="FC347" s="263"/>
      <c r="FD347" s="263"/>
      <c r="FE347" s="263"/>
      <c r="FF347" s="263"/>
      <c r="FG347" s="263"/>
      <c r="FH347" s="263"/>
      <c r="FI347" s="263"/>
      <c r="FJ347" s="263"/>
      <c r="FK347" s="263"/>
      <c r="FL347" s="263"/>
      <c r="FM347" s="263"/>
      <c r="FN347" s="263"/>
      <c r="FO347" s="263"/>
      <c r="FP347" s="263"/>
      <c r="FQ347" s="263"/>
      <c r="FR347" s="263"/>
      <c r="FS347" s="263"/>
      <c r="FT347" s="263"/>
      <c r="FU347" s="263"/>
      <c r="FV347" s="263"/>
      <c r="FW347" s="263"/>
      <c r="FX347" s="263"/>
      <c r="FY347" s="263"/>
      <c r="FZ347" s="263"/>
      <c r="GA347" s="263"/>
      <c r="GB347" s="263"/>
      <c r="GC347" s="263"/>
      <c r="GD347" s="263"/>
      <c r="GE347" s="263"/>
      <c r="GF347" s="263"/>
      <c r="GG347" s="263"/>
      <c r="GH347" s="263"/>
      <c r="GI347" s="263"/>
      <c r="GJ347" s="263"/>
      <c r="GK347" s="263"/>
      <c r="GL347" s="263"/>
      <c r="GM347" s="263"/>
      <c r="GN347" s="263"/>
      <c r="GO347" s="263"/>
      <c r="GP347" s="263"/>
      <c r="GQ347" s="263"/>
      <c r="GR347" s="263"/>
      <c r="GS347" s="263"/>
      <c r="GT347" s="263"/>
      <c r="GU347" s="263"/>
      <c r="GV347" s="263"/>
      <c r="GW347" s="263"/>
      <c r="GX347" s="263"/>
      <c r="GY347" s="263"/>
      <c r="GZ347" s="263"/>
      <c r="HA347" s="263"/>
      <c r="HB347" s="263"/>
      <c r="HC347" s="263"/>
      <c r="HD347" s="263"/>
      <c r="HE347" s="263"/>
      <c r="HF347" s="263"/>
      <c r="HG347" s="263"/>
      <c r="HH347" s="263"/>
      <c r="HI347" s="263"/>
      <c r="HJ347" s="263"/>
      <c r="HK347" s="263"/>
      <c r="HL347" s="263"/>
      <c r="HM347" s="263"/>
      <c r="HN347" s="263"/>
      <c r="HO347" s="263"/>
      <c r="HP347" s="263"/>
      <c r="HQ347" s="263"/>
      <c r="HR347" s="263"/>
      <c r="HS347" s="263"/>
      <c r="HT347" s="263"/>
      <c r="HU347" s="263"/>
      <c r="HV347" s="263"/>
      <c r="HW347" s="263"/>
      <c r="HX347" s="263"/>
      <c r="HY347" s="263"/>
      <c r="HZ347" s="263"/>
      <c r="IA347" s="263"/>
      <c r="IB347" s="263"/>
      <c r="IC347" s="263"/>
      <c r="ID347" s="263"/>
      <c r="IE347" s="263"/>
      <c r="IF347" s="263"/>
      <c r="IG347" s="263"/>
      <c r="IH347" s="263"/>
      <c r="II347" s="263"/>
      <c r="IJ347" s="263"/>
      <c r="IK347" s="263"/>
      <c r="IL347" s="263"/>
      <c r="IM347" s="263"/>
      <c r="IN347" s="263"/>
      <c r="IO347" s="263"/>
      <c r="IP347" s="263"/>
      <c r="IQ347" s="263"/>
      <c r="IR347" s="263"/>
      <c r="IS347" s="263"/>
      <c r="IT347" s="263"/>
      <c r="IU347" s="263"/>
      <c r="IV347" s="263"/>
      <c r="IW347" s="263"/>
      <c r="IX347" s="263"/>
      <c r="IY347" s="263"/>
      <c r="IZ347" s="263"/>
      <c r="JA347" s="263"/>
      <c r="JB347" s="263"/>
      <c r="JC347" s="263"/>
      <c r="JD347" s="263"/>
      <c r="JE347" s="263"/>
      <c r="JF347" s="263"/>
      <c r="JG347" s="263"/>
      <c r="JH347" s="263"/>
      <c r="JI347" s="263"/>
      <c r="JJ347" s="263"/>
      <c r="JK347" s="263"/>
      <c r="JL347" s="263"/>
      <c r="JM347" s="263"/>
      <c r="JN347" s="263"/>
      <c r="JO347" s="263"/>
      <c r="JP347" s="263"/>
      <c r="JQ347" s="263"/>
      <c r="JR347" s="263"/>
      <c r="JS347" s="263"/>
      <c r="JT347" s="263"/>
      <c r="JU347" s="263"/>
      <c r="JV347" s="263"/>
      <c r="JW347" s="263"/>
      <c r="JX347" s="263"/>
      <c r="JY347" s="263"/>
      <c r="JZ347" s="263"/>
      <c r="KA347" s="263"/>
      <c r="KB347" s="263"/>
      <c r="KC347" s="263"/>
      <c r="KD347" s="263"/>
      <c r="KE347" s="263"/>
      <c r="KF347" s="263"/>
      <c r="KG347" s="263"/>
      <c r="KH347" s="263"/>
      <c r="KI347" s="263"/>
      <c r="KJ347" s="263"/>
      <c r="KK347" s="263"/>
      <c r="KL347" s="263"/>
      <c r="KM347" s="263"/>
      <c r="KN347" s="263"/>
      <c r="KO347" s="263"/>
      <c r="KP347" s="263"/>
      <c r="KQ347" s="263"/>
      <c r="KR347" s="263"/>
      <c r="KS347" s="263"/>
      <c r="KT347" s="263"/>
      <c r="KU347" s="263"/>
      <c r="KV347" s="263"/>
      <c r="KW347" s="263"/>
      <c r="KX347" s="263"/>
      <c r="KY347" s="263"/>
      <c r="KZ347" s="263"/>
      <c r="LA347" s="263"/>
      <c r="LB347" s="263"/>
      <c r="LC347" s="263"/>
      <c r="LD347" s="263"/>
      <c r="LE347" s="263"/>
      <c r="LF347" s="263"/>
      <c r="LG347" s="263"/>
      <c r="LH347" s="263"/>
      <c r="LI347" s="263"/>
      <c r="LJ347" s="263"/>
      <c r="LK347" s="263"/>
      <c r="LL347" s="263"/>
      <c r="LM347" s="263"/>
      <c r="LN347" s="263"/>
      <c r="LO347" s="263"/>
      <c r="LP347" s="263"/>
      <c r="LQ347" s="263"/>
      <c r="LR347" s="263"/>
      <c r="LS347" s="263"/>
      <c r="LT347" s="263"/>
      <c r="LU347" s="263"/>
      <c r="LV347" s="263"/>
      <c r="LW347" s="263"/>
      <c r="LX347" s="263"/>
      <c r="LY347" s="263"/>
      <c r="LZ347" s="263"/>
      <c r="MA347" s="263"/>
      <c r="MB347" s="263"/>
      <c r="MC347" s="263"/>
      <c r="MD347" s="263"/>
      <c r="ME347" s="263"/>
      <c r="MF347" s="263"/>
      <c r="MG347" s="263"/>
      <c r="MH347" s="263"/>
      <c r="MI347" s="263"/>
      <c r="MJ347" s="263"/>
      <c r="MK347" s="263"/>
      <c r="ML347" s="263"/>
      <c r="MM347" s="263"/>
      <c r="MN347" s="263"/>
      <c r="MO347" s="263"/>
      <c r="MP347" s="263"/>
      <c r="MQ347" s="263"/>
      <c r="MR347" s="263"/>
      <c r="MS347" s="263"/>
      <c r="MT347" s="263"/>
      <c r="MU347" s="263"/>
      <c r="MV347" s="263"/>
      <c r="MW347" s="263"/>
      <c r="MX347" s="263"/>
      <c r="MY347" s="263"/>
      <c r="MZ347" s="263"/>
      <c r="NA347" s="263"/>
      <c r="NB347" s="263"/>
      <c r="NC347" s="263"/>
      <c r="ND347" s="263"/>
      <c r="NE347" s="263"/>
      <c r="NF347" s="263"/>
      <c r="NG347" s="263"/>
      <c r="NH347" s="263"/>
      <c r="NI347" s="263"/>
      <c r="NJ347" s="263"/>
      <c r="NK347" s="263"/>
      <c r="NL347" s="263"/>
      <c r="NM347" s="263"/>
      <c r="NN347" s="263"/>
      <c r="NO347" s="263"/>
      <c r="NP347" s="263"/>
      <c r="NQ347" s="263"/>
      <c r="NR347" s="263"/>
      <c r="NS347" s="263"/>
      <c r="NT347" s="263"/>
      <c r="NU347" s="263"/>
      <c r="NV347" s="263"/>
      <c r="NW347" s="263"/>
      <c r="NX347" s="263"/>
      <c r="NY347" s="263"/>
      <c r="NZ347" s="263"/>
      <c r="OA347" s="263"/>
      <c r="OB347" s="263"/>
      <c r="OC347" s="263"/>
      <c r="OD347" s="263"/>
      <c r="OE347" s="263"/>
      <c r="OF347" s="263"/>
      <c r="OG347" s="263"/>
      <c r="OH347" s="263"/>
      <c r="OI347" s="263"/>
      <c r="OJ347" s="263"/>
      <c r="OK347" s="263"/>
      <c r="OL347" s="263"/>
      <c r="OM347" s="263"/>
      <c r="ON347" s="263"/>
      <c r="OO347" s="263"/>
      <c r="OP347" s="263"/>
      <c r="OQ347" s="263"/>
      <c r="OR347" s="263"/>
      <c r="OS347" s="263"/>
      <c r="OT347" s="263"/>
      <c r="OU347" s="263"/>
      <c r="OV347" s="263"/>
      <c r="OW347" s="263"/>
      <c r="OX347" s="263"/>
      <c r="OY347" s="263"/>
      <c r="OZ347" s="263"/>
      <c r="PA347" s="263"/>
      <c r="PB347" s="263"/>
      <c r="PC347" s="263"/>
      <c r="PD347" s="263"/>
      <c r="PE347" s="263"/>
      <c r="PF347" s="263"/>
      <c r="PG347" s="263"/>
      <c r="PH347" s="263"/>
      <c r="PI347" s="263"/>
      <c r="PJ347" s="263"/>
      <c r="PK347" s="263"/>
      <c r="PL347" s="263"/>
      <c r="PM347" s="263"/>
      <c r="PN347" s="263"/>
      <c r="PO347" s="263"/>
      <c r="PP347" s="263"/>
      <c r="PQ347" s="263"/>
      <c r="PR347" s="263"/>
      <c r="PS347" s="263"/>
      <c r="PT347" s="263"/>
      <c r="PU347" s="263"/>
      <c r="PV347" s="263"/>
      <c r="PW347" s="263"/>
      <c r="PX347" s="263"/>
      <c r="PY347" s="263"/>
      <c r="PZ347" s="263"/>
      <c r="QA347" s="263"/>
      <c r="QB347" s="263"/>
      <c r="QC347" s="263"/>
      <c r="QD347" s="263"/>
      <c r="QE347" s="263"/>
      <c r="QF347" s="263"/>
      <c r="QG347" s="263"/>
      <c r="QH347" s="263"/>
      <c r="QI347" s="263"/>
      <c r="QJ347" s="263"/>
      <c r="QK347" s="263"/>
      <c r="QL347" s="263"/>
      <c r="QM347" s="263"/>
      <c r="QN347" s="263"/>
      <c r="QO347" s="263"/>
      <c r="QP347" s="263"/>
      <c r="QQ347" s="263"/>
      <c r="QR347" s="263"/>
      <c r="QS347" s="263"/>
      <c r="QT347" s="263"/>
      <c r="QU347" s="263"/>
      <c r="QV347" s="263"/>
      <c r="QW347" s="263"/>
      <c r="QX347" s="263"/>
      <c r="QY347" s="263"/>
      <c r="QZ347" s="263"/>
      <c r="RA347" s="263"/>
      <c r="RB347" s="263"/>
      <c r="RC347" s="263"/>
      <c r="RD347" s="263"/>
      <c r="RE347" s="263"/>
      <c r="RF347" s="263"/>
      <c r="RG347" s="263"/>
      <c r="RH347" s="263"/>
      <c r="RI347" s="263"/>
      <c r="RJ347" s="263"/>
      <c r="RK347" s="263"/>
      <c r="RL347" s="263"/>
      <c r="RM347" s="263"/>
      <c r="RN347" s="263"/>
      <c r="RO347" s="263"/>
      <c r="RP347" s="263"/>
      <c r="RQ347" s="263"/>
      <c r="RR347" s="263"/>
      <c r="RS347" s="263"/>
      <c r="RT347" s="263"/>
      <c r="RU347" s="263"/>
      <c r="RV347" s="263"/>
      <c r="RW347" s="263"/>
      <c r="RX347" s="263"/>
      <c r="RY347" s="263"/>
      <c r="RZ347" s="263"/>
      <c r="SA347" s="263"/>
      <c r="SB347" s="263"/>
      <c r="SC347" s="263"/>
      <c r="SD347" s="263"/>
      <c r="SE347" s="263"/>
      <c r="SF347" s="263"/>
      <c r="SG347" s="263"/>
      <c r="SH347" s="263"/>
      <c r="SI347" s="263"/>
      <c r="SJ347" s="263"/>
      <c r="SK347" s="263"/>
      <c r="SL347" s="263"/>
      <c r="SM347" s="263"/>
      <c r="SN347" s="263"/>
      <c r="SO347" s="263"/>
      <c r="SP347" s="263"/>
      <c r="SQ347" s="263"/>
      <c r="SR347" s="263"/>
      <c r="SS347" s="263"/>
      <c r="ST347" s="263"/>
      <c r="SU347" s="263"/>
      <c r="SV347" s="263"/>
      <c r="SW347" s="263"/>
      <c r="SX347" s="263"/>
      <c r="SY347" s="263"/>
      <c r="SZ347" s="263"/>
      <c r="TA347" s="263"/>
      <c r="TB347" s="263"/>
      <c r="TC347" s="263"/>
      <c r="TD347" s="263"/>
      <c r="TE347" s="263"/>
      <c r="TF347" s="263"/>
      <c r="TG347" s="263"/>
      <c r="TH347" s="263"/>
      <c r="TI347" s="263"/>
      <c r="TJ347" s="263"/>
      <c r="TK347" s="263"/>
      <c r="TL347" s="263"/>
      <c r="TM347" s="263"/>
      <c r="TN347" s="263"/>
      <c r="TO347" s="263"/>
      <c r="TP347" s="263"/>
      <c r="TQ347" s="263"/>
      <c r="TR347" s="263"/>
      <c r="TS347" s="263"/>
      <c r="TT347" s="263"/>
      <c r="TU347" s="263"/>
      <c r="TV347" s="263"/>
      <c r="TW347" s="263"/>
      <c r="TX347" s="263"/>
      <c r="TY347" s="263"/>
      <c r="TZ347" s="263"/>
      <c r="UA347" s="263"/>
      <c r="UB347" s="263"/>
      <c r="UC347" s="263"/>
      <c r="UD347" s="263"/>
      <c r="UE347" s="263"/>
      <c r="UF347" s="263"/>
      <c r="UG347" s="263"/>
      <c r="UH347" s="263"/>
      <c r="UI347" s="263"/>
      <c r="UJ347" s="263"/>
      <c r="UK347" s="263"/>
      <c r="UL347" s="263"/>
      <c r="UM347" s="263"/>
      <c r="UN347" s="263"/>
      <c r="UO347" s="263"/>
      <c r="UP347" s="263"/>
      <c r="UQ347" s="263"/>
      <c r="UR347" s="263"/>
      <c r="US347" s="263"/>
      <c r="UT347" s="263"/>
      <c r="UU347" s="263"/>
      <c r="UV347" s="263"/>
      <c r="UW347" s="263"/>
      <c r="UX347" s="263"/>
      <c r="UY347" s="263"/>
      <c r="UZ347" s="263"/>
      <c r="VA347" s="263"/>
      <c r="VB347" s="263"/>
      <c r="VC347" s="263"/>
      <c r="VD347" s="263"/>
      <c r="VE347" s="263"/>
      <c r="VF347" s="263"/>
      <c r="VG347" s="263"/>
      <c r="VH347" s="263"/>
      <c r="VI347" s="263"/>
      <c r="VJ347" s="263"/>
      <c r="VK347" s="263"/>
      <c r="VL347" s="263"/>
      <c r="VM347" s="263"/>
      <c r="VN347" s="263"/>
      <c r="VO347" s="263"/>
      <c r="VP347" s="263"/>
      <c r="VQ347" s="263"/>
      <c r="VR347" s="263"/>
      <c r="VS347" s="263"/>
      <c r="VT347" s="263"/>
      <c r="VU347" s="263"/>
      <c r="VV347" s="263"/>
      <c r="VW347" s="263"/>
      <c r="VX347" s="263"/>
      <c r="VY347" s="263"/>
      <c r="VZ347" s="263"/>
      <c r="WA347" s="263"/>
      <c r="WB347" s="263"/>
      <c r="WC347" s="263"/>
      <c r="WD347" s="263"/>
      <c r="WE347" s="263"/>
      <c r="WF347" s="263"/>
      <c r="WG347" s="263"/>
      <c r="WH347" s="263"/>
      <c r="WI347" s="263"/>
      <c r="WJ347" s="263"/>
      <c r="WK347" s="263"/>
      <c r="WL347" s="263"/>
      <c r="WM347" s="263"/>
      <c r="WN347" s="263"/>
      <c r="WO347" s="263"/>
      <c r="WP347" s="263"/>
      <c r="WQ347" s="263"/>
      <c r="WR347" s="263"/>
      <c r="WS347" s="263"/>
      <c r="WT347" s="263"/>
      <c r="WU347" s="263"/>
      <c r="WV347" s="263"/>
      <c r="WW347" s="263"/>
      <c r="WX347" s="263"/>
      <c r="WY347" s="263"/>
      <c r="WZ347" s="263"/>
      <c r="XA347" s="263"/>
      <c r="XB347" s="263"/>
      <c r="XC347" s="263"/>
      <c r="XD347" s="263"/>
      <c r="XE347" s="263"/>
      <c r="XF347" s="263"/>
      <c r="XG347" s="263"/>
      <c r="XH347" s="263"/>
      <c r="XI347" s="263"/>
      <c r="XJ347" s="263"/>
      <c r="XK347" s="263"/>
      <c r="XL347" s="263"/>
      <c r="XM347" s="263"/>
      <c r="XN347" s="263"/>
      <c r="XO347" s="263"/>
      <c r="XP347" s="263"/>
      <c r="XQ347" s="263"/>
      <c r="XR347" s="263"/>
      <c r="XS347" s="263"/>
      <c r="XT347" s="263"/>
      <c r="XU347" s="263"/>
      <c r="XV347" s="263"/>
      <c r="XW347" s="263"/>
      <c r="XX347" s="263"/>
      <c r="XY347" s="263"/>
      <c r="XZ347" s="263"/>
      <c r="YA347" s="263"/>
      <c r="YB347" s="263"/>
      <c r="YC347" s="263"/>
      <c r="YD347" s="263"/>
      <c r="YE347" s="263"/>
      <c r="YF347" s="263"/>
      <c r="YG347" s="263"/>
      <c r="YH347" s="263"/>
      <c r="YI347" s="263"/>
      <c r="YJ347" s="263"/>
      <c r="YK347" s="263"/>
      <c r="YL347" s="263"/>
      <c r="YM347" s="263"/>
      <c r="YN347" s="263"/>
      <c r="YO347" s="263"/>
      <c r="YP347" s="263"/>
      <c r="YQ347" s="263"/>
      <c r="YR347" s="263"/>
      <c r="YS347" s="263"/>
      <c r="YT347" s="263"/>
      <c r="YU347" s="263"/>
      <c r="YV347" s="263"/>
      <c r="YW347" s="263"/>
      <c r="YX347" s="263"/>
      <c r="YY347" s="263"/>
      <c r="YZ347" s="263"/>
      <c r="ZA347" s="263"/>
      <c r="ZB347" s="263"/>
      <c r="ZC347" s="263"/>
      <c r="ZD347" s="263"/>
      <c r="ZE347" s="263"/>
      <c r="ZF347" s="263"/>
      <c r="ZG347" s="263"/>
      <c r="ZH347" s="263"/>
      <c r="ZI347" s="263"/>
      <c r="ZJ347" s="263"/>
      <c r="ZK347" s="263"/>
      <c r="ZL347" s="263"/>
      <c r="ZM347" s="263"/>
      <c r="ZN347" s="263"/>
      <c r="ZO347" s="263"/>
      <c r="ZP347" s="263"/>
      <c r="ZQ347" s="263"/>
      <c r="ZR347" s="263"/>
      <c r="ZS347" s="263"/>
      <c r="ZT347" s="263"/>
      <c r="ZU347" s="263"/>
      <c r="ZV347" s="263"/>
      <c r="ZW347" s="263"/>
      <c r="ZX347" s="263"/>
      <c r="ZY347" s="263"/>
      <c r="ZZ347" s="263"/>
      <c r="AAA347" s="263"/>
      <c r="AAB347" s="263"/>
      <c r="AAC347" s="263"/>
      <c r="AAD347" s="263"/>
      <c r="AAE347" s="263"/>
      <c r="AAF347" s="263"/>
      <c r="AAG347" s="263"/>
      <c r="AAH347" s="263"/>
      <c r="AAI347" s="263"/>
      <c r="AAJ347" s="263"/>
      <c r="AAK347" s="263"/>
      <c r="AAL347" s="263"/>
      <c r="AAM347" s="263"/>
      <c r="AAN347" s="263"/>
      <c r="AAO347" s="263"/>
      <c r="AAP347" s="263"/>
      <c r="AAQ347" s="263"/>
      <c r="AAR347" s="263"/>
      <c r="AAS347" s="263"/>
      <c r="AAT347" s="263"/>
      <c r="AAU347" s="263"/>
      <c r="AAV347" s="263"/>
      <c r="AAW347" s="263"/>
      <c r="AAX347" s="263"/>
      <c r="AAY347" s="263"/>
      <c r="AAZ347" s="263"/>
      <c r="ABA347" s="263"/>
      <c r="ABB347" s="263"/>
      <c r="ABC347" s="263"/>
      <c r="ABD347" s="263"/>
      <c r="ABE347" s="263"/>
      <c r="ABF347" s="263"/>
      <c r="ABG347" s="263"/>
      <c r="ABH347" s="263"/>
      <c r="ABI347" s="263"/>
      <c r="ABJ347" s="263"/>
      <c r="ABK347" s="263"/>
      <c r="ABL347" s="263"/>
      <c r="ABM347" s="263"/>
      <c r="ABN347" s="263"/>
      <c r="ABO347" s="263"/>
      <c r="ABP347" s="263"/>
      <c r="ABQ347" s="263"/>
      <c r="ABR347" s="263"/>
      <c r="ABS347" s="263"/>
      <c r="ABT347" s="263"/>
      <c r="ABU347" s="263"/>
      <c r="ABV347" s="263"/>
      <c r="ABW347" s="263"/>
      <c r="ABX347" s="263"/>
      <c r="ABY347" s="263"/>
      <c r="ABZ347" s="263"/>
      <c r="ACA347" s="263"/>
      <c r="ACB347" s="263"/>
      <c r="ACC347" s="263"/>
      <c r="ACD347" s="263"/>
      <c r="ACE347" s="263"/>
      <c r="ACF347" s="263"/>
      <c r="ACG347" s="263"/>
      <c r="ACH347" s="263"/>
      <c r="ACI347" s="263"/>
      <c r="ACJ347" s="263"/>
      <c r="ACK347" s="263"/>
      <c r="ACL347" s="263"/>
      <c r="ACM347" s="263"/>
      <c r="ACN347" s="263"/>
      <c r="ACO347" s="263"/>
      <c r="ACP347" s="263"/>
      <c r="ACQ347" s="263"/>
      <c r="ACR347" s="263"/>
      <c r="ACS347" s="263"/>
      <c r="ACT347" s="263"/>
      <c r="ACU347" s="263"/>
      <c r="ACV347" s="263"/>
      <c r="ACW347" s="263"/>
      <c r="ACX347" s="263"/>
      <c r="ACY347" s="263"/>
      <c r="ACZ347" s="263"/>
      <c r="ADA347" s="263"/>
      <c r="ADB347" s="263"/>
      <c r="ADC347" s="263"/>
      <c r="ADD347" s="263"/>
      <c r="ADE347" s="263"/>
      <c r="ADF347" s="263"/>
      <c r="ADG347" s="263"/>
      <c r="ADH347" s="263"/>
      <c r="ADI347" s="263"/>
      <c r="ADJ347" s="263"/>
      <c r="ADK347" s="263"/>
      <c r="ADL347" s="263"/>
      <c r="ADM347" s="263"/>
      <c r="ADN347" s="263"/>
      <c r="ADO347" s="263"/>
      <c r="ADP347" s="263"/>
      <c r="ADQ347" s="263"/>
      <c r="ADR347" s="263"/>
      <c r="ADS347" s="263"/>
      <c r="ADT347" s="263"/>
      <c r="ADU347" s="263"/>
      <c r="ADV347" s="263"/>
      <c r="ADW347" s="263"/>
      <c r="ADX347" s="263"/>
      <c r="ADY347" s="263"/>
      <c r="ADZ347" s="263"/>
      <c r="AEA347" s="263"/>
      <c r="AEB347" s="263"/>
      <c r="AEC347" s="263"/>
      <c r="AED347" s="263"/>
      <c r="AEE347" s="263"/>
      <c r="AEF347" s="263"/>
      <c r="AEG347" s="263"/>
      <c r="AEH347" s="263"/>
      <c r="AEI347" s="263"/>
      <c r="AEJ347" s="263"/>
      <c r="AEK347" s="263"/>
      <c r="AEL347" s="263"/>
      <c r="AEM347" s="263"/>
      <c r="AEN347" s="263"/>
      <c r="AEO347" s="263"/>
      <c r="AEP347" s="263"/>
      <c r="AEQ347" s="263"/>
      <c r="AER347" s="263"/>
      <c r="AES347" s="263"/>
      <c r="AET347" s="263"/>
      <c r="AEU347" s="263"/>
      <c r="AEV347" s="263"/>
      <c r="AEW347" s="263"/>
      <c r="AEX347" s="263"/>
      <c r="AEY347" s="263"/>
      <c r="AEZ347" s="263"/>
      <c r="AFA347" s="263"/>
      <c r="AFB347" s="263"/>
      <c r="AFC347" s="263"/>
      <c r="AFD347" s="263"/>
      <c r="AFE347" s="263"/>
      <c r="AFF347" s="263"/>
      <c r="AFG347" s="263"/>
      <c r="AFH347" s="263"/>
      <c r="AFI347" s="263"/>
      <c r="AFJ347" s="263"/>
      <c r="AFK347" s="263"/>
      <c r="AFL347" s="263"/>
      <c r="AFM347" s="263"/>
      <c r="AFN347" s="263"/>
      <c r="AFO347" s="263"/>
      <c r="AFP347" s="263"/>
      <c r="AFQ347" s="263"/>
      <c r="AFR347" s="263"/>
      <c r="AFS347" s="263"/>
      <c r="AFT347" s="263"/>
      <c r="AFU347" s="263"/>
      <c r="AFV347" s="263"/>
      <c r="AFW347" s="263"/>
      <c r="AFX347" s="263"/>
      <c r="AFY347" s="263"/>
      <c r="AFZ347" s="263"/>
      <c r="AGA347" s="263"/>
      <c r="AGB347" s="263"/>
      <c r="AGC347" s="263"/>
      <c r="AGD347" s="263"/>
      <c r="AGE347" s="263"/>
      <c r="AGF347" s="263"/>
      <c r="AGG347" s="263"/>
      <c r="AGH347" s="263"/>
      <c r="AGI347" s="263"/>
      <c r="AGJ347" s="263"/>
      <c r="AGK347" s="263"/>
      <c r="AGL347" s="263"/>
      <c r="AGM347" s="263"/>
      <c r="AGN347" s="263"/>
      <c r="AGO347" s="263"/>
      <c r="AGP347" s="263"/>
      <c r="AGQ347" s="263"/>
      <c r="AGR347" s="263"/>
      <c r="AGS347" s="263"/>
      <c r="AGT347" s="263"/>
      <c r="AGU347" s="263"/>
      <c r="AGV347" s="263"/>
      <c r="AGW347" s="263"/>
      <c r="AGX347" s="263"/>
      <c r="AGY347" s="263"/>
      <c r="AGZ347" s="263"/>
      <c r="AHA347" s="263"/>
      <c r="AHB347" s="263"/>
      <c r="AHC347" s="263"/>
      <c r="AHD347" s="263"/>
      <c r="AHE347" s="263"/>
      <c r="AHF347" s="263"/>
      <c r="AHG347" s="263"/>
      <c r="AHH347" s="263"/>
      <c r="AHI347" s="263"/>
      <c r="AHJ347" s="263"/>
      <c r="AHK347" s="263"/>
      <c r="AHL347" s="263"/>
      <c r="AHM347" s="263"/>
      <c r="AHN347" s="263"/>
      <c r="AHO347" s="263"/>
      <c r="AHP347" s="263"/>
      <c r="AHQ347" s="263"/>
      <c r="AHR347" s="263"/>
      <c r="AHS347" s="263"/>
      <c r="AHT347" s="263"/>
      <c r="AHU347" s="263"/>
      <c r="AHV347" s="263"/>
      <c r="AHW347" s="263"/>
      <c r="AHX347" s="263"/>
      <c r="AHY347" s="263"/>
      <c r="AHZ347" s="263"/>
      <c r="AIA347" s="263"/>
      <c r="AIB347" s="263"/>
      <c r="AIC347" s="263"/>
      <c r="AID347" s="263"/>
      <c r="AIE347" s="263"/>
      <c r="AIF347" s="263"/>
      <c r="AIG347" s="263"/>
      <c r="AIH347" s="263"/>
      <c r="AII347" s="263"/>
      <c r="AIJ347" s="263"/>
      <c r="AIK347" s="263"/>
      <c r="AIL347" s="263"/>
      <c r="AIM347" s="263"/>
      <c r="AIN347" s="263"/>
      <c r="AIO347" s="263"/>
      <c r="AIP347" s="263"/>
      <c r="AIQ347" s="263"/>
      <c r="AIR347" s="263"/>
      <c r="AIS347" s="263"/>
      <c r="AIT347" s="263"/>
      <c r="AIU347" s="263"/>
      <c r="AIV347" s="263"/>
      <c r="AIW347" s="263"/>
      <c r="AIX347" s="263"/>
      <c r="AIY347" s="263"/>
      <c r="AIZ347" s="263"/>
      <c r="AJA347" s="263"/>
      <c r="AJB347" s="263"/>
      <c r="AJC347" s="263"/>
      <c r="AJD347" s="263"/>
      <c r="AJE347" s="263"/>
      <c r="AJF347" s="263"/>
      <c r="AJG347" s="263"/>
      <c r="AJH347" s="263"/>
      <c r="AJI347" s="263"/>
      <c r="AJJ347" s="263"/>
      <c r="AJK347" s="263"/>
      <c r="AJL347" s="263"/>
      <c r="AJM347" s="263"/>
      <c r="AJN347" s="263"/>
      <c r="AJO347" s="263"/>
      <c r="AJP347" s="263"/>
      <c r="AJQ347" s="263"/>
      <c r="AJR347" s="263"/>
      <c r="AJS347" s="263"/>
      <c r="AJT347" s="263"/>
      <c r="AJU347" s="263"/>
      <c r="AJV347" s="263"/>
      <c r="AJW347" s="263"/>
      <c r="AJX347" s="263"/>
      <c r="AJY347" s="263"/>
      <c r="AJZ347" s="263"/>
      <c r="AKA347" s="263"/>
      <c r="AKB347" s="263"/>
      <c r="AKC347" s="263"/>
      <c r="AKD347" s="263"/>
      <c r="AKE347" s="263"/>
      <c r="AKF347" s="263"/>
      <c r="AKG347" s="263"/>
      <c r="AKH347" s="263"/>
      <c r="AKI347" s="263"/>
      <c r="AKJ347" s="263"/>
      <c r="AKK347" s="263"/>
      <c r="AKL347" s="263"/>
      <c r="AKM347" s="263"/>
      <c r="AKN347" s="263"/>
      <c r="AKO347" s="263"/>
      <c r="AKP347" s="263"/>
      <c r="AKQ347" s="263"/>
      <c r="AKR347" s="263"/>
      <c r="AKS347" s="263"/>
      <c r="AKT347" s="263"/>
      <c r="AKU347" s="263"/>
      <c r="AKV347" s="263"/>
      <c r="AKW347" s="263"/>
      <c r="AKX347" s="263"/>
      <c r="AKY347" s="263"/>
      <c r="AKZ347" s="263"/>
      <c r="ALA347" s="263"/>
      <c r="ALB347" s="263"/>
      <c r="ALC347" s="263"/>
      <c r="ALD347" s="263"/>
      <c r="ALE347" s="263"/>
      <c r="ALF347" s="263"/>
      <c r="ALG347" s="263"/>
      <c r="ALH347" s="263"/>
      <c r="ALI347" s="263"/>
      <c r="ALJ347" s="263"/>
      <c r="ALK347" s="263"/>
      <c r="ALL347" s="263"/>
      <c r="ALM347" s="263"/>
      <c r="ALN347" s="263"/>
      <c r="ALO347" s="263"/>
      <c r="ALP347" s="263"/>
      <c r="ALQ347" s="263"/>
      <c r="ALR347" s="263"/>
      <c r="ALS347" s="263"/>
      <c r="ALT347" s="263"/>
      <c r="ALU347" s="263"/>
      <c r="ALV347" s="263"/>
      <c r="ALW347" s="263"/>
      <c r="ALX347" s="263"/>
      <c r="ALY347" s="263"/>
      <c r="ALZ347" s="263"/>
      <c r="AMA347" s="263"/>
      <c r="AMB347" s="263"/>
      <c r="AMC347" s="263"/>
      <c r="AMD347" s="263"/>
      <c r="AME347" s="263"/>
      <c r="AMF347" s="263"/>
      <c r="AMG347" s="263"/>
      <c r="AMH347" s="263"/>
      <c r="AMI347" s="263"/>
      <c r="AMJ347" s="263"/>
      <c r="AMK347" s="263"/>
      <c r="AML347" s="263"/>
      <c r="AMM347" s="263"/>
      <c r="AMN347" s="263"/>
      <c r="AMO347" s="263"/>
      <c r="AMP347" s="263"/>
      <c r="AMQ347" s="263"/>
      <c r="AMR347" s="263"/>
      <c r="AMS347" s="263"/>
      <c r="AMT347" s="263"/>
      <c r="AMU347" s="263"/>
      <c r="AMV347" s="263"/>
      <c r="AMW347" s="263"/>
      <c r="AMX347" s="263"/>
      <c r="AMY347" s="263"/>
      <c r="AMZ347" s="263"/>
      <c r="ANA347" s="263"/>
      <c r="ANB347" s="263"/>
      <c r="ANC347" s="263"/>
      <c r="AND347" s="263"/>
      <c r="ANE347" s="263"/>
      <c r="ANF347" s="263"/>
      <c r="ANG347" s="263"/>
      <c r="ANH347" s="263"/>
      <c r="ANI347" s="263"/>
      <c r="ANJ347" s="263"/>
      <c r="ANK347" s="263"/>
      <c r="ANL347" s="263"/>
      <c r="ANM347" s="263"/>
      <c r="ANN347" s="263"/>
      <c r="ANO347" s="263"/>
      <c r="ANP347" s="263"/>
      <c r="ANQ347" s="263"/>
      <c r="ANR347" s="263"/>
      <c r="ANS347" s="263"/>
      <c r="ANT347" s="263"/>
      <c r="ANU347" s="263"/>
      <c r="ANV347" s="263"/>
      <c r="ANW347" s="263"/>
      <c r="ANX347" s="263"/>
      <c r="ANY347" s="263"/>
      <c r="ANZ347" s="263"/>
      <c r="AOA347" s="263"/>
      <c r="AOB347" s="263"/>
      <c r="AOC347" s="263"/>
      <c r="AOD347" s="263"/>
      <c r="AOE347" s="263"/>
      <c r="AOF347" s="263"/>
      <c r="AOG347" s="263"/>
      <c r="AOH347" s="263"/>
      <c r="AOI347" s="263"/>
      <c r="AOJ347" s="263"/>
      <c r="AOK347" s="263"/>
      <c r="AOL347" s="263"/>
      <c r="AOM347" s="263"/>
      <c r="AON347" s="263"/>
      <c r="AOO347" s="263"/>
      <c r="AOP347" s="263"/>
      <c r="AOQ347" s="263"/>
      <c r="AOR347" s="263"/>
      <c r="AOS347" s="263"/>
      <c r="AOT347" s="263"/>
      <c r="AOU347" s="263"/>
      <c r="AOV347" s="263"/>
      <c r="AOW347" s="263"/>
      <c r="AOX347" s="263"/>
      <c r="AOY347" s="263"/>
      <c r="AOZ347" s="263"/>
      <c r="APA347" s="263"/>
      <c r="APB347" s="263"/>
      <c r="APC347" s="263"/>
      <c r="APD347" s="263"/>
      <c r="APE347" s="263"/>
      <c r="APF347" s="263"/>
      <c r="APG347" s="263"/>
      <c r="APH347" s="263"/>
      <c r="API347" s="263"/>
      <c r="APJ347" s="263"/>
      <c r="APK347" s="263"/>
      <c r="APL347" s="263"/>
      <c r="APM347" s="263"/>
      <c r="APN347" s="263"/>
      <c r="APO347" s="263"/>
      <c r="APP347" s="263"/>
      <c r="APQ347" s="263"/>
      <c r="APR347" s="263"/>
      <c r="APS347" s="263"/>
      <c r="APT347" s="263"/>
      <c r="APU347" s="263"/>
      <c r="APV347" s="263"/>
      <c r="APW347" s="263"/>
      <c r="APX347" s="263"/>
      <c r="APY347" s="263"/>
      <c r="APZ347" s="263"/>
      <c r="AQA347" s="263"/>
      <c r="AQB347" s="263"/>
      <c r="AQC347" s="263"/>
      <c r="AQD347" s="263"/>
      <c r="AQE347" s="263"/>
      <c r="AQF347" s="263"/>
      <c r="AQG347" s="263"/>
      <c r="AQH347" s="263"/>
      <c r="AQI347" s="263"/>
      <c r="AQJ347" s="263"/>
      <c r="AQK347" s="263"/>
      <c r="AQL347" s="263"/>
      <c r="AQM347" s="263"/>
      <c r="AQN347" s="263"/>
      <c r="AQO347" s="263"/>
      <c r="AQP347" s="263"/>
      <c r="AQQ347" s="263"/>
      <c r="AQR347" s="263"/>
      <c r="AQS347" s="263"/>
      <c r="AQT347" s="263"/>
      <c r="AQU347" s="263"/>
      <c r="AQV347" s="263"/>
      <c r="AQW347" s="263"/>
      <c r="AQX347" s="263"/>
      <c r="AQY347" s="263"/>
      <c r="AQZ347" s="263"/>
      <c r="ARA347" s="263"/>
      <c r="ARB347" s="263"/>
      <c r="ARC347" s="263"/>
      <c r="ARD347" s="263"/>
      <c r="ARE347" s="263"/>
      <c r="ARF347" s="263"/>
      <c r="ARG347" s="263"/>
      <c r="ARH347" s="263"/>
      <c r="ARI347" s="263"/>
      <c r="ARJ347" s="263"/>
      <c r="ARK347" s="263"/>
      <c r="ARL347" s="263"/>
      <c r="ARM347" s="263"/>
      <c r="ARN347" s="263"/>
      <c r="ARO347" s="263"/>
      <c r="ARP347" s="263"/>
      <c r="ARQ347" s="263"/>
      <c r="ARR347" s="263"/>
      <c r="ARS347" s="263"/>
      <c r="ART347" s="263"/>
      <c r="ARU347" s="263"/>
      <c r="ARV347" s="263"/>
      <c r="ARW347" s="263"/>
      <c r="ARX347" s="263"/>
      <c r="ARY347" s="263"/>
      <c r="ARZ347" s="263"/>
      <c r="ASA347" s="263"/>
      <c r="ASB347" s="263"/>
      <c r="ASC347" s="263"/>
      <c r="ASD347" s="263"/>
      <c r="ASE347" s="263"/>
      <c r="ASF347" s="263"/>
      <c r="ASG347" s="263"/>
      <c r="ASH347" s="263"/>
      <c r="ASI347" s="263"/>
      <c r="ASJ347" s="263"/>
      <c r="ASK347" s="263"/>
      <c r="ASL347" s="263"/>
      <c r="ASM347" s="263"/>
      <c r="ASN347" s="263"/>
      <c r="ASO347" s="263"/>
      <c r="ASP347" s="263"/>
      <c r="ASQ347" s="263"/>
      <c r="ASR347" s="263"/>
      <c r="ASS347" s="263"/>
      <c r="AST347" s="263"/>
      <c r="ASU347" s="263"/>
      <c r="ASV347" s="263"/>
      <c r="ASW347" s="263"/>
      <c r="ASX347" s="263"/>
      <c r="ASY347" s="263"/>
      <c r="ASZ347" s="263"/>
      <c r="ATA347" s="263"/>
      <c r="ATB347" s="263"/>
      <c r="ATC347" s="263"/>
      <c r="ATD347" s="263"/>
      <c r="ATE347" s="263"/>
      <c r="ATF347" s="263"/>
      <c r="ATG347" s="263"/>
      <c r="ATH347" s="263"/>
      <c r="ATI347" s="263"/>
      <c r="ATJ347" s="263"/>
      <c r="ATK347" s="263"/>
      <c r="ATL347" s="263"/>
      <c r="ATM347" s="263"/>
      <c r="ATN347" s="263"/>
      <c r="ATO347" s="263"/>
      <c r="ATP347" s="263"/>
      <c r="ATQ347" s="263"/>
      <c r="ATR347" s="263"/>
      <c r="ATS347" s="263"/>
      <c r="ATT347" s="263"/>
      <c r="ATU347" s="263"/>
      <c r="ATV347" s="263"/>
      <c r="ATW347" s="263"/>
      <c r="ATX347" s="263"/>
      <c r="ATY347" s="263"/>
      <c r="ATZ347" s="263"/>
      <c r="AUA347" s="263"/>
      <c r="AUB347" s="263"/>
      <c r="AUC347" s="263"/>
      <c r="AUD347" s="263"/>
      <c r="AUE347" s="263"/>
      <c r="AUF347" s="263"/>
      <c r="AUG347" s="263"/>
      <c r="AUH347" s="263"/>
      <c r="AUI347" s="263"/>
      <c r="AUJ347" s="263"/>
      <c r="AUK347" s="263"/>
      <c r="AUL347" s="263"/>
      <c r="AUM347" s="263"/>
      <c r="AUN347" s="263"/>
      <c r="AUO347" s="263"/>
      <c r="AUP347" s="263"/>
      <c r="AUQ347" s="263"/>
      <c r="AUR347" s="263"/>
      <c r="AUS347" s="263"/>
      <c r="AUT347" s="263"/>
      <c r="AUU347" s="263"/>
      <c r="AUV347" s="263"/>
      <c r="AUW347" s="263"/>
      <c r="AUX347" s="263"/>
      <c r="AUY347" s="263"/>
      <c r="AUZ347" s="263"/>
      <c r="AVA347" s="263"/>
      <c r="AVB347" s="263"/>
      <c r="AVC347" s="263"/>
      <c r="AVD347" s="263"/>
      <c r="AVE347" s="263"/>
      <c r="AVF347" s="263"/>
      <c r="AVG347" s="263"/>
      <c r="AVH347" s="263"/>
      <c r="AVI347" s="263"/>
      <c r="AVJ347" s="263"/>
      <c r="AVK347" s="263"/>
      <c r="AVL347" s="263"/>
      <c r="AVM347" s="263"/>
      <c r="AVN347" s="263"/>
      <c r="AVO347" s="263"/>
      <c r="AVP347" s="263"/>
      <c r="AVQ347" s="263"/>
      <c r="AVR347" s="263"/>
      <c r="AVS347" s="263"/>
      <c r="AVT347" s="263"/>
      <c r="AVU347" s="263"/>
      <c r="AVV347" s="263"/>
      <c r="AVW347" s="263"/>
      <c r="AVX347" s="263"/>
      <c r="AVY347" s="263"/>
      <c r="AVZ347" s="263"/>
      <c r="AWA347" s="263"/>
      <c r="AWB347" s="263"/>
      <c r="AWC347" s="263"/>
      <c r="AWD347" s="263"/>
      <c r="AWE347" s="263"/>
      <c r="AWF347" s="263"/>
      <c r="AWG347" s="263"/>
      <c r="AWH347" s="263"/>
      <c r="AWI347" s="263"/>
      <c r="AWJ347" s="263"/>
      <c r="AWK347" s="263"/>
      <c r="AWL347" s="263"/>
      <c r="AWM347" s="263"/>
      <c r="AWN347" s="263"/>
      <c r="AWO347" s="263"/>
      <c r="AWP347" s="263"/>
      <c r="AWQ347" s="263"/>
      <c r="AWR347" s="263"/>
      <c r="AWS347" s="263"/>
      <c r="AWT347" s="263"/>
      <c r="AWU347" s="263"/>
      <c r="AWV347" s="263"/>
      <c r="AWW347" s="263"/>
      <c r="AWX347" s="263"/>
      <c r="AWY347" s="263"/>
      <c r="AWZ347" s="263"/>
      <c r="AXA347" s="263"/>
      <c r="AXB347" s="263"/>
      <c r="AXC347" s="263"/>
      <c r="AXD347" s="263"/>
      <c r="AXE347" s="263"/>
      <c r="AXF347" s="263"/>
      <c r="AXG347" s="263"/>
      <c r="AXH347" s="263"/>
      <c r="AXI347" s="263"/>
      <c r="AXJ347" s="263"/>
      <c r="AXK347" s="263"/>
      <c r="AXL347" s="263"/>
      <c r="AXM347" s="263"/>
      <c r="AXN347" s="263"/>
      <c r="AXO347" s="263"/>
      <c r="AXP347" s="263"/>
      <c r="AXQ347" s="263"/>
      <c r="AXR347" s="263"/>
      <c r="AXS347" s="263"/>
      <c r="AXT347" s="263"/>
      <c r="AXU347" s="263"/>
      <c r="AXV347" s="263"/>
      <c r="AXW347" s="263"/>
      <c r="AXX347" s="263"/>
      <c r="AXY347" s="263"/>
      <c r="AXZ347" s="263"/>
      <c r="AYA347" s="263"/>
      <c r="AYB347" s="263"/>
      <c r="AYC347" s="263"/>
      <c r="AYD347" s="263"/>
      <c r="AYE347" s="263"/>
      <c r="AYF347" s="263"/>
      <c r="AYG347" s="263"/>
      <c r="AYH347" s="263"/>
      <c r="AYI347" s="263"/>
      <c r="AYJ347" s="263"/>
      <c r="AYK347" s="263"/>
      <c r="AYL347" s="263"/>
      <c r="AYM347" s="263"/>
      <c r="AYN347" s="263"/>
      <c r="AYO347" s="263"/>
      <c r="AYP347" s="263"/>
      <c r="AYQ347" s="263"/>
      <c r="AYR347" s="263"/>
      <c r="AYS347" s="263"/>
      <c r="AYT347" s="263"/>
      <c r="AYU347" s="263"/>
      <c r="AYV347" s="263"/>
      <c r="AYW347" s="263"/>
      <c r="AYX347" s="263"/>
      <c r="AYY347" s="263"/>
      <c r="AYZ347" s="263"/>
      <c r="AZA347" s="263"/>
      <c r="AZB347" s="263"/>
      <c r="AZC347" s="263"/>
      <c r="AZD347" s="263"/>
      <c r="AZE347" s="263"/>
      <c r="AZF347" s="263"/>
      <c r="AZG347" s="263"/>
      <c r="AZH347" s="263"/>
      <c r="AZI347" s="263"/>
      <c r="AZJ347" s="263"/>
      <c r="AZK347" s="263"/>
      <c r="AZL347" s="263"/>
      <c r="AZM347" s="263"/>
      <c r="AZN347" s="263"/>
      <c r="AZO347" s="263"/>
      <c r="AZP347" s="263"/>
      <c r="AZQ347" s="263"/>
      <c r="AZR347" s="263"/>
      <c r="AZS347" s="263"/>
      <c r="AZT347" s="263"/>
      <c r="AZU347" s="263"/>
      <c r="AZV347" s="263"/>
      <c r="AZW347" s="263"/>
      <c r="AZX347" s="263"/>
      <c r="AZY347" s="263"/>
      <c r="AZZ347" s="263"/>
      <c r="BAA347" s="263"/>
      <c r="BAB347" s="263"/>
      <c r="BAC347" s="263"/>
      <c r="BAD347" s="263"/>
      <c r="BAE347" s="263"/>
      <c r="BAF347" s="263"/>
      <c r="BAG347" s="263"/>
      <c r="BAH347" s="263"/>
      <c r="BAI347" s="263"/>
      <c r="BAJ347" s="263"/>
      <c r="BAK347" s="263"/>
      <c r="BAL347" s="263"/>
      <c r="BAM347" s="263"/>
      <c r="BAN347" s="263"/>
      <c r="BAO347" s="263"/>
      <c r="BAP347" s="263"/>
      <c r="BAQ347" s="263"/>
      <c r="BAR347" s="263"/>
      <c r="BAS347" s="263"/>
      <c r="BAT347" s="263"/>
      <c r="BAU347" s="263"/>
      <c r="BAV347" s="263"/>
      <c r="BAW347" s="263"/>
      <c r="BAX347" s="263"/>
      <c r="BAY347" s="263"/>
      <c r="BAZ347" s="263"/>
      <c r="BBA347" s="263"/>
      <c r="BBB347" s="263"/>
      <c r="BBC347" s="263"/>
      <c r="BBD347" s="263"/>
      <c r="BBE347" s="263"/>
      <c r="BBF347" s="263"/>
      <c r="BBG347" s="263"/>
      <c r="BBH347" s="263"/>
      <c r="BBI347" s="263"/>
      <c r="BBJ347" s="263"/>
      <c r="BBK347" s="263"/>
      <c r="BBL347" s="263"/>
      <c r="BBM347" s="263"/>
      <c r="BBN347" s="263"/>
      <c r="BBO347" s="263"/>
      <c r="BBP347" s="263"/>
      <c r="BBQ347" s="263"/>
      <c r="BBR347" s="263"/>
      <c r="BBS347" s="263"/>
      <c r="BBT347" s="263"/>
      <c r="BBU347" s="263"/>
      <c r="BBV347" s="263"/>
      <c r="BBW347" s="263"/>
      <c r="BBX347" s="263"/>
      <c r="BBY347" s="263"/>
      <c r="BBZ347" s="263"/>
      <c r="BCA347" s="263"/>
      <c r="BCB347" s="263"/>
      <c r="BCC347" s="263"/>
      <c r="BCD347" s="263"/>
      <c r="BCE347" s="263"/>
      <c r="BCF347" s="263"/>
      <c r="BCG347" s="263"/>
      <c r="BCH347" s="263"/>
      <c r="BCI347" s="263"/>
      <c r="BCJ347" s="263"/>
      <c r="BCK347" s="263"/>
      <c r="BCL347" s="263"/>
      <c r="BCM347" s="263"/>
      <c r="BCN347" s="263"/>
      <c r="BCO347" s="263"/>
      <c r="BCP347" s="263"/>
      <c r="BCQ347" s="263"/>
      <c r="BCR347" s="263"/>
      <c r="BCS347" s="263"/>
      <c r="BCT347" s="263"/>
      <c r="BCU347" s="263"/>
      <c r="BCV347" s="263"/>
      <c r="BCW347" s="263"/>
      <c r="BCX347" s="263"/>
      <c r="BCY347" s="263"/>
      <c r="BCZ347" s="263"/>
      <c r="BDA347" s="263"/>
      <c r="BDB347" s="263"/>
      <c r="BDC347" s="263"/>
      <c r="BDD347" s="263"/>
      <c r="BDE347" s="263"/>
      <c r="BDF347" s="263"/>
      <c r="BDG347" s="263"/>
      <c r="BDH347" s="263"/>
      <c r="BDI347" s="263"/>
      <c r="BDJ347" s="263"/>
      <c r="BDK347" s="263"/>
      <c r="BDL347" s="263"/>
      <c r="BDM347" s="263"/>
      <c r="BDN347" s="263"/>
      <c r="BDO347" s="263"/>
      <c r="BDP347" s="263"/>
      <c r="BDQ347" s="263"/>
      <c r="BDR347" s="263"/>
      <c r="BDS347" s="263"/>
      <c r="BDT347" s="263"/>
      <c r="BDU347" s="263"/>
      <c r="BDV347" s="263"/>
      <c r="BDW347" s="263"/>
      <c r="BDX347" s="263"/>
      <c r="BDY347" s="263"/>
      <c r="BDZ347" s="263"/>
      <c r="BEA347" s="263"/>
      <c r="BEB347" s="263"/>
      <c r="BEC347" s="263"/>
      <c r="BED347" s="263"/>
      <c r="BEE347" s="263"/>
      <c r="BEF347" s="263"/>
      <c r="BEG347" s="263"/>
      <c r="BEH347" s="263"/>
      <c r="BEI347" s="263"/>
      <c r="BEJ347" s="263"/>
      <c r="BEK347" s="263"/>
      <c r="BEL347" s="263"/>
      <c r="BEM347" s="263"/>
      <c r="BEN347" s="263"/>
      <c r="BEO347" s="263"/>
      <c r="BEP347" s="263"/>
      <c r="BEQ347" s="263"/>
      <c r="BER347" s="263"/>
      <c r="BES347" s="263"/>
      <c r="BET347" s="263"/>
      <c r="BEU347" s="263"/>
      <c r="BEV347" s="263"/>
      <c r="BEW347" s="263"/>
      <c r="BEX347" s="263"/>
      <c r="BEY347" s="263"/>
      <c r="BEZ347" s="263"/>
      <c r="BFA347" s="263"/>
      <c r="BFB347" s="263"/>
      <c r="BFC347" s="263"/>
      <c r="BFD347" s="263"/>
      <c r="BFE347" s="263"/>
      <c r="BFF347" s="263"/>
      <c r="BFG347" s="263"/>
      <c r="BFH347" s="263"/>
      <c r="BFI347" s="263"/>
      <c r="BFJ347" s="263"/>
      <c r="BFK347" s="263"/>
      <c r="BFL347" s="263"/>
      <c r="BFM347" s="263"/>
      <c r="BFN347" s="263"/>
      <c r="BFO347" s="263"/>
      <c r="BFP347" s="263"/>
      <c r="BFQ347" s="263"/>
      <c r="BFR347" s="263"/>
      <c r="BFS347" s="263"/>
      <c r="BFT347" s="263"/>
      <c r="BFU347" s="263"/>
      <c r="BFV347" s="263"/>
      <c r="BFW347" s="263"/>
      <c r="BFX347" s="263"/>
      <c r="BFY347" s="263"/>
      <c r="BFZ347" s="263"/>
      <c r="BGA347" s="263"/>
      <c r="BGB347" s="263"/>
      <c r="BGC347" s="263"/>
      <c r="BGD347" s="263"/>
      <c r="BGE347" s="263"/>
      <c r="BGF347" s="263"/>
      <c r="BGG347" s="263"/>
      <c r="BGH347" s="263"/>
      <c r="BGI347" s="263"/>
      <c r="BGJ347" s="263"/>
      <c r="BGK347" s="263"/>
      <c r="BGL347" s="263"/>
      <c r="BGM347" s="263"/>
      <c r="BGN347" s="263"/>
      <c r="BGO347" s="263"/>
      <c r="BGP347" s="263"/>
      <c r="BGQ347" s="263"/>
      <c r="BGR347" s="263"/>
      <c r="BGS347" s="263"/>
      <c r="BGT347" s="263"/>
      <c r="BGU347" s="263"/>
      <c r="BGV347" s="263"/>
      <c r="BGW347" s="263"/>
      <c r="BGX347" s="263"/>
      <c r="BGY347" s="263"/>
      <c r="BGZ347" s="263"/>
      <c r="BHA347" s="263"/>
      <c r="BHB347" s="263"/>
      <c r="BHC347" s="263"/>
      <c r="BHD347" s="263"/>
      <c r="BHE347" s="263"/>
      <c r="BHF347" s="263"/>
      <c r="BHG347" s="263"/>
      <c r="BHH347" s="263"/>
      <c r="BHI347" s="263"/>
      <c r="BHJ347" s="263"/>
      <c r="BHK347" s="263"/>
      <c r="BHL347" s="263"/>
      <c r="BHM347" s="263"/>
      <c r="BHN347" s="263"/>
      <c r="BHO347" s="263"/>
      <c r="BHP347" s="263"/>
      <c r="BHQ347" s="263"/>
      <c r="BHR347" s="263"/>
      <c r="BHS347" s="263"/>
      <c r="BHT347" s="263"/>
      <c r="BHU347" s="263"/>
      <c r="BHV347" s="263"/>
      <c r="BHW347" s="263"/>
      <c r="BHX347" s="263"/>
      <c r="BHY347" s="263"/>
      <c r="BHZ347" s="263"/>
      <c r="BIA347" s="263"/>
      <c r="BIB347" s="263"/>
      <c r="BIC347" s="263"/>
      <c r="BID347" s="263"/>
      <c r="BIE347" s="263"/>
      <c r="BIF347" s="263"/>
      <c r="BIG347" s="263"/>
      <c r="BIH347" s="263"/>
      <c r="BII347" s="263"/>
      <c r="BIJ347" s="263"/>
      <c r="BIK347" s="263"/>
      <c r="BIL347" s="263"/>
      <c r="BIM347" s="263"/>
      <c r="BIN347" s="263"/>
      <c r="BIO347" s="263"/>
      <c r="BIP347" s="263"/>
      <c r="BIQ347" s="263"/>
      <c r="BIR347" s="263"/>
      <c r="BIS347" s="263"/>
      <c r="BIT347" s="263"/>
      <c r="BIU347" s="263"/>
      <c r="BIV347" s="263"/>
      <c r="BIW347" s="263"/>
      <c r="BIX347" s="263"/>
      <c r="BIY347" s="263"/>
      <c r="BIZ347" s="263"/>
      <c r="BJA347" s="263"/>
      <c r="BJB347" s="263"/>
      <c r="BJC347" s="263"/>
      <c r="BJD347" s="263"/>
      <c r="BJE347" s="263"/>
      <c r="BJF347" s="263"/>
      <c r="BJG347" s="263"/>
      <c r="BJH347" s="263"/>
      <c r="BJI347" s="263"/>
      <c r="BJJ347" s="263"/>
      <c r="BJK347" s="263"/>
      <c r="BJL347" s="263"/>
      <c r="BJM347" s="263"/>
      <c r="BJN347" s="263"/>
      <c r="BJO347" s="263"/>
      <c r="BJP347" s="263"/>
      <c r="BJQ347" s="263"/>
      <c r="BJR347" s="263"/>
      <c r="BJS347" s="263"/>
      <c r="BJT347" s="263"/>
      <c r="BJU347" s="263"/>
      <c r="BJV347" s="263"/>
      <c r="BJW347" s="263"/>
      <c r="BJX347" s="263"/>
      <c r="BJY347" s="263"/>
      <c r="BJZ347" s="263"/>
      <c r="BKA347" s="263"/>
      <c r="BKB347" s="263"/>
      <c r="BKC347" s="263"/>
      <c r="BKD347" s="263"/>
      <c r="BKE347" s="263"/>
      <c r="BKF347" s="263"/>
      <c r="BKG347" s="263"/>
      <c r="BKH347" s="263"/>
      <c r="BKI347" s="263"/>
      <c r="BKJ347" s="263"/>
      <c r="BKK347" s="263"/>
      <c r="BKL347" s="263"/>
      <c r="BKM347" s="263"/>
      <c r="BKN347" s="263"/>
      <c r="BKO347" s="263"/>
      <c r="BKP347" s="263"/>
      <c r="BKQ347" s="263"/>
      <c r="BKR347" s="263"/>
      <c r="BKS347" s="263"/>
      <c r="BKT347" s="263"/>
      <c r="BKU347" s="263"/>
      <c r="BKV347" s="263"/>
      <c r="BKW347" s="263"/>
      <c r="BKX347" s="263"/>
      <c r="BKY347" s="263"/>
      <c r="BKZ347" s="263"/>
      <c r="BLA347" s="263"/>
      <c r="BLB347" s="263"/>
      <c r="BLC347" s="263"/>
      <c r="BLD347" s="263"/>
      <c r="BLE347" s="263"/>
      <c r="BLF347" s="263"/>
      <c r="BLG347" s="263"/>
      <c r="BLH347" s="263"/>
      <c r="BLI347" s="263"/>
      <c r="BLJ347" s="263"/>
      <c r="BLK347" s="263"/>
      <c r="BLL347" s="263"/>
      <c r="BLM347" s="263"/>
      <c r="BLN347" s="263"/>
      <c r="BLO347" s="263"/>
      <c r="BLP347" s="263"/>
      <c r="BLQ347" s="263"/>
      <c r="BLR347" s="263"/>
      <c r="BLS347" s="263"/>
      <c r="BLT347" s="263"/>
      <c r="BLU347" s="263"/>
      <c r="BLV347" s="263"/>
      <c r="BLW347" s="263"/>
      <c r="BLX347" s="263"/>
      <c r="BLY347" s="263"/>
      <c r="BLZ347" s="263"/>
      <c r="BMA347" s="263"/>
      <c r="BMB347" s="263"/>
      <c r="BMC347" s="263"/>
      <c r="BMD347" s="263"/>
      <c r="BME347" s="263"/>
      <c r="BMF347" s="263"/>
      <c r="BMG347" s="263"/>
      <c r="BMH347" s="263"/>
      <c r="BMI347" s="263"/>
      <c r="BMJ347" s="263"/>
      <c r="BMK347" s="263"/>
      <c r="BML347" s="263"/>
      <c r="BMM347" s="263"/>
      <c r="BMN347" s="263"/>
      <c r="BMO347" s="263"/>
      <c r="BMP347" s="263"/>
      <c r="BMQ347" s="263"/>
      <c r="BMR347" s="263"/>
      <c r="BMS347" s="263"/>
      <c r="BMT347" s="263"/>
      <c r="BMU347" s="263"/>
      <c r="BMV347" s="263"/>
      <c r="BMW347" s="263"/>
      <c r="BMX347" s="263"/>
      <c r="BMY347" s="263"/>
      <c r="BMZ347" s="263"/>
      <c r="BNA347" s="263"/>
      <c r="BNB347" s="263"/>
      <c r="BNC347" s="263"/>
      <c r="BND347" s="263"/>
      <c r="BNE347" s="263"/>
      <c r="BNF347" s="263"/>
      <c r="BNG347" s="263"/>
      <c r="BNH347" s="263"/>
      <c r="BNI347" s="263"/>
      <c r="BNJ347" s="263"/>
      <c r="BNK347" s="263"/>
      <c r="BNL347" s="263"/>
      <c r="BNM347" s="263"/>
      <c r="BNN347" s="263"/>
      <c r="BNO347" s="263"/>
      <c r="BNP347" s="263"/>
      <c r="BNQ347" s="263"/>
      <c r="BNR347" s="263"/>
      <c r="BNS347" s="263"/>
      <c r="BNT347" s="263"/>
      <c r="BNU347" s="263"/>
      <c r="BNV347" s="263"/>
      <c r="BNW347" s="263"/>
      <c r="BNX347" s="263"/>
      <c r="BNY347" s="263"/>
      <c r="BNZ347" s="263"/>
      <c r="BOA347" s="263"/>
      <c r="BOB347" s="263"/>
      <c r="BOC347" s="263"/>
      <c r="BOD347" s="263"/>
      <c r="BOE347" s="263"/>
      <c r="BOF347" s="263"/>
      <c r="BOG347" s="263"/>
      <c r="BOH347" s="263"/>
      <c r="BOI347" s="263"/>
      <c r="BOJ347" s="263"/>
      <c r="BOK347" s="263"/>
      <c r="BOL347" s="263"/>
      <c r="BOM347" s="263"/>
      <c r="BON347" s="263"/>
      <c r="BOO347" s="263"/>
      <c r="BOP347" s="263"/>
      <c r="BOQ347" s="263"/>
      <c r="BOR347" s="263"/>
      <c r="BOS347" s="263"/>
      <c r="BOT347" s="263"/>
      <c r="BOU347" s="263"/>
      <c r="BOV347" s="263"/>
      <c r="BOW347" s="263"/>
      <c r="BOX347" s="263"/>
      <c r="BOY347" s="263"/>
      <c r="BOZ347" s="263"/>
      <c r="BPA347" s="263"/>
      <c r="BPB347" s="263"/>
      <c r="BPC347" s="263"/>
      <c r="BPD347" s="263"/>
      <c r="BPE347" s="263"/>
      <c r="BPF347" s="263"/>
      <c r="BPG347" s="263"/>
      <c r="BPH347" s="263"/>
      <c r="BPI347" s="263"/>
      <c r="BPJ347" s="263"/>
      <c r="BPK347" s="263"/>
      <c r="BPL347" s="263"/>
      <c r="BPM347" s="263"/>
      <c r="BPN347" s="263"/>
      <c r="BPO347" s="263"/>
      <c r="BPP347" s="263"/>
      <c r="BPQ347" s="263"/>
      <c r="BPR347" s="263"/>
      <c r="BPS347" s="263"/>
      <c r="BPT347" s="263"/>
      <c r="BPU347" s="263"/>
      <c r="BPV347" s="263"/>
      <c r="BPW347" s="263"/>
      <c r="BPX347" s="263"/>
      <c r="BPY347" s="263"/>
      <c r="BPZ347" s="263"/>
      <c r="BQA347" s="263"/>
      <c r="BQB347" s="263"/>
      <c r="BQC347" s="263"/>
      <c r="BQD347" s="263"/>
      <c r="BQE347" s="263"/>
      <c r="BQF347" s="263"/>
      <c r="BQG347" s="263"/>
      <c r="BQH347" s="263"/>
      <c r="BQI347" s="263"/>
      <c r="BQJ347" s="263"/>
      <c r="BQK347" s="263"/>
      <c r="BQL347" s="263"/>
      <c r="BQM347" s="263"/>
      <c r="BQN347" s="263"/>
      <c r="BQO347" s="263"/>
      <c r="BQP347" s="263"/>
      <c r="BQQ347" s="263"/>
      <c r="BQR347" s="263"/>
      <c r="BQS347" s="263"/>
      <c r="BQT347" s="263"/>
      <c r="BQU347" s="263"/>
      <c r="BQV347" s="263"/>
      <c r="BQW347" s="263"/>
      <c r="BQX347" s="263"/>
      <c r="BQY347" s="263"/>
      <c r="BQZ347" s="263"/>
      <c r="BRA347" s="263"/>
      <c r="BRB347" s="263"/>
      <c r="BRC347" s="263"/>
      <c r="BRD347" s="263"/>
      <c r="BRE347" s="263"/>
      <c r="BRF347" s="263"/>
      <c r="BRG347" s="263"/>
      <c r="BRH347" s="263"/>
      <c r="BRI347" s="263"/>
      <c r="BRJ347" s="263"/>
      <c r="BRK347" s="263"/>
      <c r="BRL347" s="263"/>
      <c r="BRM347" s="263"/>
      <c r="BRN347" s="263"/>
      <c r="BRO347" s="263"/>
      <c r="BRP347" s="263"/>
      <c r="BRQ347" s="263"/>
      <c r="BRR347" s="263"/>
      <c r="BRS347" s="263"/>
      <c r="BRT347" s="263"/>
      <c r="BRU347" s="263"/>
      <c r="BRV347" s="263"/>
      <c r="BRW347" s="263"/>
      <c r="BRX347" s="263"/>
      <c r="BRY347" s="263"/>
      <c r="BRZ347" s="263"/>
      <c r="BSA347" s="263"/>
      <c r="BSB347" s="263"/>
      <c r="BSC347" s="263"/>
      <c r="BSD347" s="263"/>
      <c r="BSE347" s="263"/>
      <c r="BSF347" s="263"/>
      <c r="BSG347" s="263"/>
      <c r="BSH347" s="263"/>
      <c r="BSI347" s="263"/>
      <c r="BSJ347" s="263"/>
      <c r="BSK347" s="263"/>
      <c r="BSL347" s="263"/>
      <c r="BSM347" s="263"/>
      <c r="BSN347" s="263"/>
      <c r="BSO347" s="263"/>
      <c r="BSP347" s="263"/>
      <c r="BSQ347" s="263"/>
      <c r="BSR347" s="263"/>
      <c r="BSS347" s="263"/>
      <c r="BST347" s="263"/>
      <c r="BSU347" s="263"/>
      <c r="BSV347" s="263"/>
      <c r="BSW347" s="263"/>
      <c r="BSX347" s="263"/>
      <c r="BSY347" s="263"/>
      <c r="BSZ347" s="263"/>
      <c r="BTA347" s="263"/>
      <c r="BTB347" s="263"/>
      <c r="BTC347" s="263"/>
      <c r="BTD347" s="263"/>
      <c r="BTE347" s="263"/>
      <c r="BTF347" s="263"/>
      <c r="BTG347" s="263"/>
      <c r="BTH347" s="263"/>
      <c r="BTI347" s="263"/>
      <c r="BTJ347" s="263"/>
      <c r="BTK347" s="263"/>
      <c r="BTL347" s="263"/>
      <c r="BTM347" s="263"/>
      <c r="BTN347" s="263"/>
      <c r="BTO347" s="263"/>
      <c r="BTP347" s="263"/>
      <c r="BTQ347" s="263"/>
      <c r="BTR347" s="263"/>
      <c r="BTS347" s="263"/>
      <c r="BTT347" s="263"/>
      <c r="BTU347" s="263"/>
      <c r="BTV347" s="263"/>
      <c r="BTW347" s="263"/>
      <c r="BTX347" s="263"/>
      <c r="BTY347" s="263"/>
      <c r="BTZ347" s="263"/>
      <c r="BUA347" s="263"/>
      <c r="BUB347" s="263"/>
      <c r="BUC347" s="263"/>
      <c r="BUD347" s="263"/>
      <c r="BUE347" s="263"/>
      <c r="BUF347" s="263"/>
      <c r="BUG347" s="263"/>
      <c r="BUH347" s="263"/>
      <c r="BUI347" s="263"/>
      <c r="BUJ347" s="263"/>
      <c r="BUK347" s="263"/>
      <c r="BUL347" s="263"/>
      <c r="BUM347" s="263"/>
      <c r="BUN347" s="263"/>
      <c r="BUO347" s="263"/>
      <c r="BUP347" s="263"/>
      <c r="BUQ347" s="263"/>
      <c r="BUR347" s="263"/>
      <c r="BUS347" s="263"/>
      <c r="BUT347" s="263"/>
      <c r="BUU347" s="263"/>
      <c r="BUV347" s="263"/>
      <c r="BUW347" s="263"/>
      <c r="BUX347" s="263"/>
      <c r="BUY347" s="263"/>
      <c r="BUZ347" s="263"/>
      <c r="BVA347" s="263"/>
      <c r="BVB347" s="263"/>
      <c r="BVC347" s="263"/>
      <c r="BVD347" s="263"/>
      <c r="BVE347" s="263"/>
      <c r="BVF347" s="263"/>
      <c r="BVG347" s="263"/>
      <c r="BVH347" s="263"/>
      <c r="BVI347" s="263"/>
      <c r="BVJ347" s="263"/>
      <c r="BVK347" s="263"/>
      <c r="BVL347" s="263"/>
      <c r="BVM347" s="263"/>
      <c r="BVN347" s="263"/>
      <c r="BVO347" s="263"/>
      <c r="BVP347" s="263"/>
      <c r="BVQ347" s="263"/>
      <c r="BVR347" s="263"/>
      <c r="BVS347" s="263"/>
      <c r="BVT347" s="263"/>
      <c r="BVU347" s="263"/>
      <c r="BVV347" s="263"/>
      <c r="BVW347" s="263"/>
      <c r="BVX347" s="263"/>
      <c r="BVY347" s="263"/>
      <c r="BVZ347" s="263"/>
      <c r="BWA347" s="263"/>
      <c r="BWB347" s="263"/>
      <c r="BWC347" s="263"/>
      <c r="BWD347" s="263"/>
      <c r="BWE347" s="263"/>
      <c r="BWF347" s="263"/>
      <c r="BWG347" s="263"/>
      <c r="BWH347" s="263"/>
      <c r="BWI347" s="263"/>
      <c r="BWJ347" s="263"/>
      <c r="BWK347" s="263"/>
      <c r="BWL347" s="263"/>
      <c r="BWM347" s="263"/>
      <c r="BWN347" s="263"/>
      <c r="BWO347" s="263"/>
      <c r="BWP347" s="263"/>
      <c r="BWQ347" s="263"/>
      <c r="BWR347" s="263"/>
      <c r="BWS347" s="263"/>
      <c r="BWT347" s="263"/>
      <c r="BWU347" s="263"/>
      <c r="BWV347" s="263"/>
      <c r="BWW347" s="263"/>
      <c r="BWX347" s="263"/>
      <c r="BWY347" s="263"/>
      <c r="BWZ347" s="263"/>
      <c r="BXA347" s="263"/>
      <c r="BXB347" s="263"/>
      <c r="BXC347" s="263"/>
      <c r="BXD347" s="263"/>
      <c r="BXE347" s="263"/>
      <c r="BXF347" s="263"/>
      <c r="BXG347" s="263"/>
      <c r="BXH347" s="263"/>
      <c r="BXI347" s="263"/>
      <c r="BXJ347" s="263"/>
      <c r="BXK347" s="263"/>
      <c r="BXL347" s="263"/>
      <c r="BXM347" s="263"/>
      <c r="BXN347" s="263"/>
      <c r="BXO347" s="263"/>
      <c r="BXP347" s="263"/>
      <c r="BXQ347" s="263"/>
      <c r="BXR347" s="263"/>
      <c r="BXS347" s="263"/>
      <c r="BXT347" s="263"/>
      <c r="BXU347" s="263"/>
      <c r="BXV347" s="263"/>
      <c r="BXW347" s="263"/>
      <c r="BXX347" s="263"/>
      <c r="BXY347" s="263"/>
      <c r="BXZ347" s="263"/>
      <c r="BYA347" s="263"/>
      <c r="BYB347" s="263"/>
      <c r="BYC347" s="263"/>
      <c r="BYD347" s="263"/>
      <c r="BYE347" s="263"/>
      <c r="BYF347" s="263"/>
      <c r="BYG347" s="263"/>
      <c r="BYH347" s="263"/>
      <c r="BYI347" s="263"/>
      <c r="BYJ347" s="263"/>
      <c r="BYK347" s="263"/>
      <c r="BYL347" s="263"/>
      <c r="BYM347" s="263"/>
      <c r="BYN347" s="263"/>
      <c r="BYO347" s="263"/>
      <c r="BYP347" s="263"/>
      <c r="BYQ347" s="263"/>
      <c r="BYR347" s="263"/>
      <c r="BYS347" s="263"/>
      <c r="BYT347" s="263"/>
      <c r="BYU347" s="263"/>
      <c r="BYV347" s="263"/>
      <c r="BYW347" s="263"/>
      <c r="BYX347" s="263"/>
      <c r="BYY347" s="263"/>
      <c r="BYZ347" s="263"/>
      <c r="BZA347" s="263"/>
      <c r="BZB347" s="263"/>
      <c r="BZC347" s="263"/>
      <c r="BZD347" s="263"/>
      <c r="BZE347" s="263"/>
      <c r="BZF347" s="263"/>
      <c r="BZG347" s="263"/>
      <c r="BZH347" s="263"/>
      <c r="BZI347" s="263"/>
      <c r="BZJ347" s="263"/>
      <c r="BZK347" s="263"/>
      <c r="BZL347" s="263"/>
      <c r="BZM347" s="263"/>
      <c r="BZN347" s="263"/>
      <c r="BZO347" s="263"/>
      <c r="BZP347" s="263"/>
      <c r="BZQ347" s="263"/>
      <c r="BZR347" s="263"/>
      <c r="BZS347" s="263"/>
      <c r="BZT347" s="263"/>
      <c r="BZU347" s="263"/>
      <c r="BZV347" s="263"/>
      <c r="BZW347" s="263"/>
      <c r="BZX347" s="263"/>
      <c r="BZY347" s="263"/>
      <c r="BZZ347" s="263"/>
      <c r="CAA347" s="263"/>
      <c r="CAB347" s="263"/>
      <c r="CAC347" s="263"/>
      <c r="CAD347" s="263"/>
      <c r="CAE347" s="263"/>
      <c r="CAF347" s="263"/>
      <c r="CAG347" s="263"/>
      <c r="CAH347" s="263"/>
      <c r="CAI347" s="263"/>
      <c r="CAJ347" s="263"/>
      <c r="CAK347" s="263"/>
      <c r="CAL347" s="263"/>
      <c r="CAM347" s="263"/>
      <c r="CAN347" s="263"/>
      <c r="CAO347" s="263"/>
      <c r="CAP347" s="263"/>
      <c r="CAQ347" s="263"/>
      <c r="CAR347" s="263"/>
      <c r="CAS347" s="263"/>
      <c r="CAT347" s="263"/>
      <c r="CAU347" s="263"/>
      <c r="CAV347" s="263"/>
    </row>
    <row r="348" spans="1:3461" x14ac:dyDescent="0.35">
      <c r="A348" s="263"/>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263"/>
      <c r="AF348" s="263"/>
      <c r="AG348" s="263"/>
      <c r="AH348" s="263"/>
      <c r="AI348" s="263"/>
      <c r="AJ348" s="263"/>
      <c r="AK348" s="263"/>
      <c r="AL348" s="263"/>
      <c r="AM348" s="263"/>
      <c r="AN348" s="263"/>
      <c r="AO348" s="263"/>
      <c r="AP348" s="263"/>
      <c r="AQ348" s="263"/>
      <c r="AR348" s="263"/>
      <c r="AS348" s="263"/>
      <c r="AT348" s="263"/>
      <c r="AU348" s="263"/>
      <c r="AV348" s="263"/>
      <c r="AW348" s="263"/>
      <c r="AX348" s="263"/>
      <c r="AY348" s="263"/>
      <c r="AZ348" s="263"/>
      <c r="BA348" s="263"/>
      <c r="BB348" s="263"/>
      <c r="BC348" s="263"/>
      <c r="BD348" s="263"/>
      <c r="BE348" s="263"/>
      <c r="BF348" s="263"/>
      <c r="BG348" s="263"/>
      <c r="BH348" s="263"/>
      <c r="BI348" s="263"/>
      <c r="BJ348" s="263"/>
      <c r="BK348" s="263"/>
      <c r="BL348" s="263"/>
      <c r="BM348" s="263"/>
      <c r="BN348" s="263"/>
      <c r="BO348" s="263"/>
      <c r="BP348" s="263"/>
      <c r="BQ348" s="263"/>
      <c r="BR348" s="263"/>
      <c r="BS348" s="263"/>
      <c r="BT348" s="263"/>
      <c r="BU348" s="263"/>
      <c r="BV348" s="263"/>
      <c r="BW348" s="263"/>
      <c r="BX348" s="263"/>
      <c r="BY348" s="263"/>
      <c r="BZ348" s="263"/>
      <c r="CA348" s="263"/>
      <c r="CB348" s="263"/>
      <c r="CC348" s="263"/>
      <c r="CD348" s="263"/>
      <c r="CE348" s="263"/>
      <c r="CF348" s="263"/>
      <c r="CG348" s="263"/>
      <c r="CH348" s="263"/>
      <c r="CI348" s="263"/>
      <c r="CJ348" s="263"/>
      <c r="CK348" s="263"/>
      <c r="CL348" s="263"/>
      <c r="CM348" s="263"/>
      <c r="CN348" s="263"/>
      <c r="CO348" s="263"/>
      <c r="CP348" s="263"/>
      <c r="CQ348" s="263"/>
      <c r="CR348" s="263"/>
      <c r="CS348" s="263"/>
      <c r="CT348" s="263"/>
      <c r="CU348" s="263"/>
      <c r="CV348" s="263"/>
      <c r="CW348" s="263"/>
      <c r="CX348" s="263"/>
      <c r="CY348" s="263"/>
      <c r="CZ348" s="263"/>
      <c r="DA348" s="263"/>
      <c r="DB348" s="263"/>
      <c r="DC348" s="263"/>
      <c r="DD348" s="263"/>
      <c r="DE348" s="263"/>
      <c r="DF348" s="263"/>
      <c r="DG348" s="263"/>
      <c r="DH348" s="263"/>
      <c r="DI348" s="263"/>
      <c r="DJ348" s="263"/>
      <c r="DK348" s="263"/>
      <c r="DL348" s="263"/>
      <c r="DM348" s="263"/>
      <c r="DN348" s="263"/>
      <c r="DO348" s="263"/>
      <c r="DP348" s="263"/>
      <c r="DQ348" s="263"/>
      <c r="DR348" s="263"/>
      <c r="DS348" s="263"/>
      <c r="DT348" s="263"/>
      <c r="DU348" s="263"/>
      <c r="DV348" s="263"/>
      <c r="DW348" s="263"/>
      <c r="DX348" s="263"/>
      <c r="DY348" s="263"/>
      <c r="DZ348" s="263"/>
      <c r="EA348" s="263"/>
      <c r="EB348" s="263"/>
      <c r="EC348" s="263"/>
      <c r="ED348" s="263"/>
      <c r="EE348" s="263"/>
      <c r="EF348" s="263"/>
      <c r="EG348" s="263"/>
      <c r="EH348" s="263"/>
      <c r="EI348" s="263"/>
      <c r="EJ348" s="263"/>
      <c r="EK348" s="263"/>
      <c r="EL348" s="263"/>
      <c r="EM348" s="263"/>
      <c r="EN348" s="263"/>
      <c r="EO348" s="263"/>
      <c r="EP348" s="263"/>
      <c r="EQ348" s="263"/>
      <c r="ER348" s="263"/>
      <c r="ES348" s="263"/>
      <c r="ET348" s="263"/>
      <c r="EU348" s="263"/>
      <c r="EV348" s="263"/>
      <c r="EW348" s="263"/>
      <c r="EX348" s="263"/>
      <c r="EY348" s="263"/>
      <c r="EZ348" s="263"/>
      <c r="FA348" s="263"/>
      <c r="FB348" s="263"/>
      <c r="FC348" s="263"/>
      <c r="FD348" s="263"/>
      <c r="FE348" s="263"/>
      <c r="FF348" s="263"/>
      <c r="FG348" s="263"/>
      <c r="FH348" s="263"/>
      <c r="FI348" s="263"/>
      <c r="FJ348" s="263"/>
      <c r="FK348" s="263"/>
      <c r="FL348" s="263"/>
      <c r="FM348" s="263"/>
      <c r="FN348" s="263"/>
      <c r="FO348" s="263"/>
      <c r="FP348" s="263"/>
      <c r="FQ348" s="263"/>
      <c r="FR348" s="263"/>
      <c r="FS348" s="263"/>
      <c r="FT348" s="263"/>
      <c r="FU348" s="263"/>
      <c r="FV348" s="263"/>
      <c r="FW348" s="263"/>
      <c r="FX348" s="263"/>
      <c r="FY348" s="263"/>
      <c r="FZ348" s="263"/>
      <c r="GA348" s="263"/>
      <c r="GB348" s="263"/>
      <c r="GC348" s="263"/>
      <c r="GD348" s="263"/>
      <c r="GE348" s="263"/>
      <c r="GF348" s="263"/>
      <c r="GG348" s="263"/>
      <c r="GH348" s="263"/>
      <c r="GI348" s="263"/>
      <c r="GJ348" s="263"/>
      <c r="GK348" s="263"/>
      <c r="GL348" s="263"/>
      <c r="GM348" s="263"/>
      <c r="GN348" s="263"/>
      <c r="GO348" s="263"/>
      <c r="GP348" s="263"/>
      <c r="GQ348" s="263"/>
      <c r="GR348" s="263"/>
      <c r="GS348" s="263"/>
      <c r="GT348" s="263"/>
      <c r="GU348" s="263"/>
      <c r="GV348" s="263"/>
      <c r="GW348" s="263"/>
      <c r="GX348" s="263"/>
      <c r="GY348" s="263"/>
      <c r="GZ348" s="263"/>
      <c r="HA348" s="263"/>
      <c r="HB348" s="263"/>
      <c r="HC348" s="263"/>
      <c r="HD348" s="263"/>
      <c r="HE348" s="263"/>
      <c r="HF348" s="263"/>
      <c r="HG348" s="263"/>
      <c r="HH348" s="263"/>
      <c r="HI348" s="263"/>
      <c r="HJ348" s="263"/>
      <c r="HK348" s="263"/>
      <c r="HL348" s="263"/>
      <c r="HM348" s="263"/>
      <c r="HN348" s="263"/>
      <c r="HO348" s="263"/>
      <c r="HP348" s="263"/>
      <c r="HQ348" s="263"/>
      <c r="HR348" s="263"/>
      <c r="HS348" s="263"/>
      <c r="HT348" s="263"/>
      <c r="HU348" s="263"/>
      <c r="HV348" s="263"/>
      <c r="HW348" s="263"/>
      <c r="HX348" s="263"/>
      <c r="HY348" s="263"/>
      <c r="HZ348" s="263"/>
      <c r="IA348" s="263"/>
      <c r="IB348" s="263"/>
      <c r="IC348" s="263"/>
      <c r="ID348" s="263"/>
      <c r="IE348" s="263"/>
      <c r="IF348" s="263"/>
      <c r="IG348" s="263"/>
      <c r="IH348" s="263"/>
      <c r="II348" s="263"/>
      <c r="IJ348" s="263"/>
      <c r="IK348" s="263"/>
      <c r="IL348" s="263"/>
      <c r="IM348" s="263"/>
      <c r="IN348" s="263"/>
      <c r="IO348" s="263"/>
      <c r="IP348" s="263"/>
      <c r="IQ348" s="263"/>
      <c r="IR348" s="263"/>
      <c r="IS348" s="263"/>
      <c r="IT348" s="263"/>
      <c r="IU348" s="263"/>
      <c r="IV348" s="263"/>
      <c r="IW348" s="263"/>
      <c r="IX348" s="263"/>
      <c r="IY348" s="263"/>
      <c r="IZ348" s="263"/>
      <c r="JA348" s="263"/>
      <c r="JB348" s="263"/>
      <c r="JC348" s="263"/>
      <c r="JD348" s="263"/>
      <c r="JE348" s="263"/>
      <c r="JF348" s="263"/>
      <c r="JG348" s="263"/>
      <c r="JH348" s="263"/>
      <c r="JI348" s="263"/>
      <c r="JJ348" s="263"/>
      <c r="JK348" s="263"/>
      <c r="JL348" s="263"/>
      <c r="JM348" s="263"/>
      <c r="JN348" s="263"/>
      <c r="JO348" s="263"/>
      <c r="JP348" s="263"/>
      <c r="JQ348" s="263"/>
      <c r="JR348" s="263"/>
      <c r="JS348" s="263"/>
      <c r="JT348" s="263"/>
      <c r="JU348" s="263"/>
      <c r="JV348" s="263"/>
      <c r="JW348" s="263"/>
      <c r="JX348" s="263"/>
      <c r="JY348" s="263"/>
      <c r="JZ348" s="263"/>
      <c r="KA348" s="263"/>
      <c r="KB348" s="263"/>
      <c r="KC348" s="263"/>
      <c r="KD348" s="263"/>
      <c r="KE348" s="263"/>
      <c r="KF348" s="263"/>
      <c r="KG348" s="263"/>
      <c r="KH348" s="263"/>
      <c r="KI348" s="263"/>
      <c r="KJ348" s="263"/>
      <c r="KK348" s="263"/>
      <c r="KL348" s="263"/>
      <c r="KM348" s="263"/>
      <c r="KN348" s="263"/>
      <c r="KO348" s="263"/>
      <c r="KP348" s="263"/>
      <c r="KQ348" s="263"/>
      <c r="KR348" s="263"/>
      <c r="KS348" s="263"/>
      <c r="KT348" s="263"/>
      <c r="KU348" s="263"/>
      <c r="KV348" s="263"/>
      <c r="KW348" s="263"/>
      <c r="KX348" s="263"/>
      <c r="KY348" s="263"/>
      <c r="KZ348" s="263"/>
      <c r="LA348" s="263"/>
      <c r="LB348" s="263"/>
      <c r="LC348" s="263"/>
      <c r="LD348" s="263"/>
      <c r="LE348" s="263"/>
      <c r="LF348" s="263"/>
      <c r="LG348" s="263"/>
      <c r="LH348" s="263"/>
      <c r="LI348" s="263"/>
      <c r="LJ348" s="263"/>
      <c r="LK348" s="263"/>
      <c r="LL348" s="263"/>
      <c r="LM348" s="263"/>
      <c r="LN348" s="263"/>
      <c r="LO348" s="263"/>
      <c r="LP348" s="263"/>
      <c r="LQ348" s="263"/>
      <c r="LR348" s="263"/>
      <c r="LS348" s="263"/>
      <c r="LT348" s="263"/>
      <c r="LU348" s="263"/>
      <c r="LV348" s="263"/>
      <c r="LW348" s="263"/>
      <c r="LX348" s="263"/>
      <c r="LY348" s="263"/>
      <c r="LZ348" s="263"/>
      <c r="MA348" s="263"/>
      <c r="MB348" s="263"/>
      <c r="MC348" s="263"/>
      <c r="MD348" s="263"/>
      <c r="ME348" s="263"/>
      <c r="MF348" s="263"/>
      <c r="MG348" s="263"/>
      <c r="MH348" s="263"/>
      <c r="MI348" s="263"/>
      <c r="MJ348" s="263"/>
      <c r="MK348" s="263"/>
      <c r="ML348" s="263"/>
      <c r="MM348" s="263"/>
      <c r="MN348" s="263"/>
      <c r="MO348" s="263"/>
      <c r="MP348" s="263"/>
      <c r="MQ348" s="263"/>
      <c r="MR348" s="263"/>
      <c r="MS348" s="263"/>
      <c r="MT348" s="263"/>
      <c r="MU348" s="263"/>
      <c r="MV348" s="263"/>
      <c r="MW348" s="263"/>
      <c r="MX348" s="263"/>
      <c r="MY348" s="263"/>
      <c r="MZ348" s="263"/>
      <c r="NA348" s="263"/>
      <c r="NB348" s="263"/>
      <c r="NC348" s="263"/>
      <c r="ND348" s="263"/>
      <c r="NE348" s="263"/>
      <c r="NF348" s="263"/>
      <c r="NG348" s="263"/>
      <c r="NH348" s="263"/>
      <c r="NI348" s="263"/>
      <c r="NJ348" s="263"/>
      <c r="NK348" s="263"/>
      <c r="NL348" s="263"/>
      <c r="NM348" s="263"/>
      <c r="NN348" s="263"/>
      <c r="NO348" s="263"/>
      <c r="NP348" s="263"/>
      <c r="NQ348" s="263"/>
      <c r="NR348" s="263"/>
      <c r="NS348" s="263"/>
      <c r="NT348" s="263"/>
      <c r="NU348" s="263"/>
      <c r="NV348" s="263"/>
      <c r="NW348" s="263"/>
      <c r="NX348" s="263"/>
      <c r="NY348" s="263"/>
      <c r="NZ348" s="263"/>
      <c r="OA348" s="263"/>
      <c r="OB348" s="263"/>
      <c r="OC348" s="263"/>
      <c r="OD348" s="263"/>
      <c r="OE348" s="263"/>
      <c r="OF348" s="263"/>
      <c r="OG348" s="263"/>
      <c r="OH348" s="263"/>
      <c r="OI348" s="263"/>
      <c r="OJ348" s="263"/>
      <c r="OK348" s="263"/>
      <c r="OL348" s="263"/>
      <c r="OM348" s="263"/>
      <c r="ON348" s="263"/>
      <c r="OO348" s="263"/>
      <c r="OP348" s="263"/>
      <c r="OQ348" s="263"/>
      <c r="OR348" s="263"/>
      <c r="OS348" s="263"/>
      <c r="OT348" s="263"/>
      <c r="OU348" s="263"/>
      <c r="OV348" s="263"/>
      <c r="OW348" s="263"/>
      <c r="OX348" s="263"/>
      <c r="OY348" s="263"/>
      <c r="OZ348" s="263"/>
      <c r="PA348" s="263"/>
      <c r="PB348" s="263"/>
      <c r="PC348" s="263"/>
      <c r="PD348" s="263"/>
      <c r="PE348" s="263"/>
      <c r="PF348" s="263"/>
      <c r="PG348" s="263"/>
      <c r="PH348" s="263"/>
      <c r="PI348" s="263"/>
      <c r="PJ348" s="263"/>
      <c r="PK348" s="263"/>
      <c r="PL348" s="263"/>
      <c r="PM348" s="263"/>
      <c r="PN348" s="263"/>
      <c r="PO348" s="263"/>
      <c r="PP348" s="263"/>
      <c r="PQ348" s="263"/>
      <c r="PR348" s="263"/>
      <c r="PS348" s="263"/>
      <c r="PT348" s="263"/>
      <c r="PU348" s="263"/>
      <c r="PV348" s="263"/>
      <c r="PW348" s="263"/>
      <c r="PX348" s="263"/>
      <c r="PY348" s="263"/>
      <c r="PZ348" s="263"/>
      <c r="QA348" s="263"/>
      <c r="QB348" s="263"/>
      <c r="QC348" s="263"/>
      <c r="QD348" s="263"/>
      <c r="QE348" s="263"/>
      <c r="QF348" s="263"/>
      <c r="QG348" s="263"/>
      <c r="QH348" s="263"/>
      <c r="QI348" s="263"/>
      <c r="QJ348" s="263"/>
      <c r="QK348" s="263"/>
      <c r="QL348" s="263"/>
      <c r="QM348" s="263"/>
      <c r="QN348" s="263"/>
      <c r="QO348" s="263"/>
      <c r="QP348" s="263"/>
      <c r="QQ348" s="263"/>
      <c r="QR348" s="263"/>
      <c r="QS348" s="263"/>
      <c r="QT348" s="263"/>
      <c r="QU348" s="263"/>
      <c r="QV348" s="263"/>
      <c r="QW348" s="263"/>
      <c r="QX348" s="263"/>
      <c r="QY348" s="263"/>
      <c r="QZ348" s="263"/>
      <c r="RA348" s="263"/>
      <c r="RB348" s="263"/>
      <c r="RC348" s="263"/>
      <c r="RD348" s="263"/>
      <c r="RE348" s="263"/>
      <c r="RF348" s="263"/>
      <c r="RG348" s="263"/>
      <c r="RH348" s="263"/>
      <c r="RI348" s="263"/>
      <c r="RJ348" s="263"/>
      <c r="RK348" s="263"/>
      <c r="RL348" s="263"/>
      <c r="RM348" s="263"/>
      <c r="RN348" s="263"/>
      <c r="RO348" s="263"/>
      <c r="RP348" s="263"/>
      <c r="RQ348" s="263"/>
      <c r="RR348" s="263"/>
      <c r="RS348" s="263"/>
      <c r="RT348" s="263"/>
      <c r="RU348" s="263"/>
      <c r="RV348" s="263"/>
      <c r="RW348" s="263"/>
      <c r="RX348" s="263"/>
      <c r="RY348" s="263"/>
      <c r="RZ348" s="263"/>
      <c r="SA348" s="263"/>
      <c r="SB348" s="263"/>
      <c r="SC348" s="263"/>
      <c r="SD348" s="263"/>
      <c r="SE348" s="263"/>
      <c r="SF348" s="263"/>
      <c r="SG348" s="263"/>
      <c r="SH348" s="263"/>
      <c r="SI348" s="263"/>
      <c r="SJ348" s="263"/>
      <c r="SK348" s="263"/>
      <c r="SL348" s="263"/>
      <c r="SM348" s="263"/>
      <c r="SN348" s="263"/>
      <c r="SO348" s="263"/>
      <c r="SP348" s="263"/>
      <c r="SQ348" s="263"/>
      <c r="SR348" s="263"/>
      <c r="SS348" s="263"/>
      <c r="ST348" s="263"/>
      <c r="SU348" s="263"/>
      <c r="SV348" s="263"/>
      <c r="SW348" s="263"/>
      <c r="SX348" s="263"/>
      <c r="SY348" s="263"/>
      <c r="SZ348" s="263"/>
      <c r="TA348" s="263"/>
      <c r="TB348" s="263"/>
      <c r="TC348" s="263"/>
      <c r="TD348" s="263"/>
      <c r="TE348" s="263"/>
      <c r="TF348" s="263"/>
      <c r="TG348" s="263"/>
      <c r="TH348" s="263"/>
      <c r="TI348" s="263"/>
      <c r="TJ348" s="263"/>
      <c r="TK348" s="263"/>
      <c r="TL348" s="263"/>
      <c r="TM348" s="263"/>
      <c r="TN348" s="263"/>
      <c r="TO348" s="263"/>
      <c r="TP348" s="263"/>
      <c r="TQ348" s="263"/>
      <c r="TR348" s="263"/>
      <c r="TS348" s="263"/>
      <c r="TT348" s="263"/>
      <c r="TU348" s="263"/>
      <c r="TV348" s="263"/>
      <c r="TW348" s="263"/>
      <c r="TX348" s="263"/>
      <c r="TY348" s="263"/>
      <c r="TZ348" s="263"/>
      <c r="UA348" s="263"/>
      <c r="UB348" s="263"/>
      <c r="UC348" s="263"/>
      <c r="UD348" s="263"/>
      <c r="UE348" s="263"/>
      <c r="UF348" s="263"/>
      <c r="UG348" s="263"/>
      <c r="UH348" s="263"/>
      <c r="UI348" s="263"/>
      <c r="UJ348" s="263"/>
      <c r="UK348" s="263"/>
      <c r="UL348" s="263"/>
      <c r="UM348" s="263"/>
      <c r="UN348" s="263"/>
      <c r="UO348" s="263"/>
      <c r="UP348" s="263"/>
      <c r="UQ348" s="263"/>
      <c r="UR348" s="263"/>
      <c r="US348" s="263"/>
      <c r="UT348" s="263"/>
      <c r="UU348" s="263"/>
      <c r="UV348" s="263"/>
      <c r="UW348" s="263"/>
      <c r="UX348" s="263"/>
      <c r="UY348" s="263"/>
      <c r="UZ348" s="263"/>
      <c r="VA348" s="263"/>
      <c r="VB348" s="263"/>
      <c r="VC348" s="263"/>
      <c r="VD348" s="263"/>
      <c r="VE348" s="263"/>
      <c r="VF348" s="263"/>
      <c r="VG348" s="263"/>
      <c r="VH348" s="263"/>
      <c r="VI348" s="263"/>
      <c r="VJ348" s="263"/>
      <c r="VK348" s="263"/>
      <c r="VL348" s="263"/>
      <c r="VM348" s="263"/>
      <c r="VN348" s="263"/>
      <c r="VO348" s="263"/>
      <c r="VP348" s="263"/>
      <c r="VQ348" s="263"/>
      <c r="VR348" s="263"/>
      <c r="VS348" s="263"/>
      <c r="VT348" s="263"/>
      <c r="VU348" s="263"/>
      <c r="VV348" s="263"/>
      <c r="VW348" s="263"/>
      <c r="VX348" s="263"/>
      <c r="VY348" s="263"/>
      <c r="VZ348" s="263"/>
      <c r="WA348" s="263"/>
      <c r="WB348" s="263"/>
      <c r="WC348" s="263"/>
      <c r="WD348" s="263"/>
      <c r="WE348" s="263"/>
      <c r="WF348" s="263"/>
      <c r="WG348" s="263"/>
      <c r="WH348" s="263"/>
      <c r="WI348" s="263"/>
      <c r="WJ348" s="263"/>
      <c r="WK348" s="263"/>
      <c r="WL348" s="263"/>
      <c r="WM348" s="263"/>
      <c r="WN348" s="263"/>
      <c r="WO348" s="263"/>
      <c r="WP348" s="263"/>
      <c r="WQ348" s="263"/>
      <c r="WR348" s="263"/>
      <c r="WS348" s="263"/>
      <c r="WT348" s="263"/>
      <c r="WU348" s="263"/>
      <c r="WV348" s="263"/>
      <c r="WW348" s="263"/>
      <c r="WX348" s="263"/>
      <c r="WY348" s="263"/>
      <c r="WZ348" s="263"/>
      <c r="XA348" s="263"/>
      <c r="XB348" s="263"/>
      <c r="XC348" s="263"/>
      <c r="XD348" s="263"/>
      <c r="XE348" s="263"/>
      <c r="XF348" s="263"/>
      <c r="XG348" s="263"/>
      <c r="XH348" s="263"/>
      <c r="XI348" s="263"/>
      <c r="XJ348" s="263"/>
      <c r="XK348" s="263"/>
      <c r="XL348" s="263"/>
      <c r="XM348" s="263"/>
      <c r="XN348" s="263"/>
      <c r="XO348" s="263"/>
      <c r="XP348" s="263"/>
      <c r="XQ348" s="263"/>
      <c r="XR348" s="263"/>
      <c r="XS348" s="263"/>
      <c r="XT348" s="263"/>
      <c r="XU348" s="263"/>
      <c r="XV348" s="263"/>
      <c r="XW348" s="263"/>
      <c r="XX348" s="263"/>
      <c r="XY348" s="263"/>
      <c r="XZ348" s="263"/>
      <c r="YA348" s="263"/>
      <c r="YB348" s="263"/>
      <c r="YC348" s="263"/>
      <c r="YD348" s="263"/>
      <c r="YE348" s="263"/>
      <c r="YF348" s="263"/>
      <c r="YG348" s="263"/>
      <c r="YH348" s="263"/>
      <c r="YI348" s="263"/>
      <c r="YJ348" s="263"/>
      <c r="YK348" s="263"/>
      <c r="YL348" s="263"/>
      <c r="YM348" s="263"/>
      <c r="YN348" s="263"/>
      <c r="YO348" s="263"/>
      <c r="YP348" s="263"/>
      <c r="YQ348" s="263"/>
      <c r="YR348" s="263"/>
      <c r="YS348" s="263"/>
      <c r="YT348" s="263"/>
      <c r="YU348" s="263"/>
      <c r="YV348" s="263"/>
      <c r="YW348" s="263"/>
      <c r="YX348" s="263"/>
      <c r="YY348" s="263"/>
      <c r="YZ348" s="263"/>
      <c r="ZA348" s="263"/>
      <c r="ZB348" s="263"/>
      <c r="ZC348" s="263"/>
      <c r="ZD348" s="263"/>
      <c r="ZE348" s="263"/>
      <c r="ZF348" s="263"/>
      <c r="ZG348" s="263"/>
      <c r="ZH348" s="263"/>
      <c r="ZI348" s="263"/>
      <c r="ZJ348" s="263"/>
      <c r="ZK348" s="263"/>
      <c r="ZL348" s="263"/>
      <c r="ZM348" s="263"/>
      <c r="ZN348" s="263"/>
      <c r="ZO348" s="263"/>
      <c r="ZP348" s="263"/>
      <c r="ZQ348" s="263"/>
      <c r="ZR348" s="263"/>
      <c r="ZS348" s="263"/>
      <c r="ZT348" s="263"/>
      <c r="ZU348" s="263"/>
      <c r="ZV348" s="263"/>
      <c r="ZW348" s="263"/>
      <c r="ZX348" s="263"/>
      <c r="ZY348" s="263"/>
      <c r="ZZ348" s="263"/>
      <c r="AAA348" s="263"/>
      <c r="AAB348" s="263"/>
      <c r="AAC348" s="263"/>
      <c r="AAD348" s="263"/>
      <c r="AAE348" s="263"/>
      <c r="AAF348" s="263"/>
      <c r="AAG348" s="263"/>
      <c r="AAH348" s="263"/>
      <c r="AAI348" s="263"/>
      <c r="AAJ348" s="263"/>
      <c r="AAK348" s="263"/>
      <c r="AAL348" s="263"/>
      <c r="AAM348" s="263"/>
      <c r="AAN348" s="263"/>
      <c r="AAO348" s="263"/>
      <c r="AAP348" s="263"/>
      <c r="AAQ348" s="263"/>
      <c r="AAR348" s="263"/>
      <c r="AAS348" s="263"/>
      <c r="AAT348" s="263"/>
      <c r="AAU348" s="263"/>
      <c r="AAV348" s="263"/>
      <c r="AAW348" s="263"/>
      <c r="AAX348" s="263"/>
      <c r="AAY348" s="263"/>
      <c r="AAZ348" s="263"/>
      <c r="ABA348" s="263"/>
      <c r="ABB348" s="263"/>
      <c r="ABC348" s="263"/>
      <c r="ABD348" s="263"/>
      <c r="ABE348" s="263"/>
      <c r="ABF348" s="263"/>
      <c r="ABG348" s="263"/>
      <c r="ABH348" s="263"/>
      <c r="ABI348" s="263"/>
      <c r="ABJ348" s="263"/>
      <c r="ABK348" s="263"/>
      <c r="ABL348" s="263"/>
      <c r="ABM348" s="263"/>
      <c r="ABN348" s="263"/>
      <c r="ABO348" s="263"/>
      <c r="ABP348" s="263"/>
      <c r="ABQ348" s="263"/>
      <c r="ABR348" s="263"/>
      <c r="ABS348" s="263"/>
      <c r="ABT348" s="263"/>
      <c r="ABU348" s="263"/>
      <c r="ABV348" s="263"/>
      <c r="ABW348" s="263"/>
      <c r="ABX348" s="263"/>
      <c r="ABY348" s="263"/>
      <c r="ABZ348" s="263"/>
      <c r="ACA348" s="263"/>
      <c r="ACB348" s="263"/>
      <c r="ACC348" s="263"/>
      <c r="ACD348" s="263"/>
      <c r="ACE348" s="263"/>
      <c r="ACF348" s="263"/>
      <c r="ACG348" s="263"/>
      <c r="ACH348" s="263"/>
      <c r="ACI348" s="263"/>
      <c r="ACJ348" s="263"/>
      <c r="ACK348" s="263"/>
      <c r="ACL348" s="263"/>
      <c r="ACM348" s="263"/>
      <c r="ACN348" s="263"/>
      <c r="ACO348" s="263"/>
      <c r="ACP348" s="263"/>
      <c r="ACQ348" s="263"/>
      <c r="ACR348" s="263"/>
      <c r="ACS348" s="263"/>
      <c r="ACT348" s="263"/>
      <c r="ACU348" s="263"/>
      <c r="ACV348" s="263"/>
      <c r="ACW348" s="263"/>
      <c r="ACX348" s="263"/>
      <c r="ACY348" s="263"/>
      <c r="ACZ348" s="263"/>
      <c r="ADA348" s="263"/>
      <c r="ADB348" s="263"/>
      <c r="ADC348" s="263"/>
      <c r="ADD348" s="263"/>
      <c r="ADE348" s="263"/>
      <c r="ADF348" s="263"/>
      <c r="ADG348" s="263"/>
      <c r="ADH348" s="263"/>
      <c r="ADI348" s="263"/>
      <c r="ADJ348" s="263"/>
      <c r="ADK348" s="263"/>
      <c r="ADL348" s="263"/>
      <c r="ADM348" s="263"/>
      <c r="ADN348" s="263"/>
      <c r="ADO348" s="263"/>
      <c r="ADP348" s="263"/>
      <c r="ADQ348" s="263"/>
      <c r="ADR348" s="263"/>
      <c r="ADS348" s="263"/>
      <c r="ADT348" s="263"/>
      <c r="ADU348" s="263"/>
      <c r="ADV348" s="263"/>
      <c r="ADW348" s="263"/>
      <c r="ADX348" s="263"/>
      <c r="ADY348" s="263"/>
      <c r="ADZ348" s="263"/>
      <c r="AEA348" s="263"/>
      <c r="AEB348" s="263"/>
      <c r="AEC348" s="263"/>
      <c r="AED348" s="263"/>
      <c r="AEE348" s="263"/>
      <c r="AEF348" s="263"/>
      <c r="AEG348" s="263"/>
      <c r="AEH348" s="263"/>
      <c r="AEI348" s="263"/>
      <c r="AEJ348" s="263"/>
      <c r="AEK348" s="263"/>
      <c r="AEL348" s="263"/>
      <c r="AEM348" s="263"/>
      <c r="AEN348" s="263"/>
      <c r="AEO348" s="263"/>
      <c r="AEP348" s="263"/>
      <c r="AEQ348" s="263"/>
      <c r="AER348" s="263"/>
      <c r="AES348" s="263"/>
      <c r="AET348" s="263"/>
      <c r="AEU348" s="263"/>
      <c r="AEV348" s="263"/>
      <c r="AEW348" s="263"/>
      <c r="AEX348" s="263"/>
      <c r="AEY348" s="263"/>
      <c r="AEZ348" s="263"/>
      <c r="AFA348" s="263"/>
      <c r="AFB348" s="263"/>
      <c r="AFC348" s="263"/>
      <c r="AFD348" s="263"/>
      <c r="AFE348" s="263"/>
      <c r="AFF348" s="263"/>
      <c r="AFG348" s="263"/>
      <c r="AFH348" s="263"/>
      <c r="AFI348" s="263"/>
      <c r="AFJ348" s="263"/>
      <c r="AFK348" s="263"/>
      <c r="AFL348" s="263"/>
      <c r="AFM348" s="263"/>
      <c r="AFN348" s="263"/>
      <c r="AFO348" s="263"/>
      <c r="AFP348" s="263"/>
      <c r="AFQ348" s="263"/>
      <c r="AFR348" s="263"/>
      <c r="AFS348" s="263"/>
      <c r="AFT348" s="263"/>
      <c r="AFU348" s="263"/>
      <c r="AFV348" s="263"/>
      <c r="AFW348" s="263"/>
      <c r="AFX348" s="263"/>
      <c r="AFY348" s="263"/>
      <c r="AFZ348" s="263"/>
      <c r="AGA348" s="263"/>
      <c r="AGB348" s="263"/>
      <c r="AGC348" s="263"/>
      <c r="AGD348" s="263"/>
      <c r="AGE348" s="263"/>
      <c r="AGF348" s="263"/>
      <c r="AGG348" s="263"/>
      <c r="AGH348" s="263"/>
      <c r="AGI348" s="263"/>
      <c r="AGJ348" s="263"/>
      <c r="AGK348" s="263"/>
      <c r="AGL348" s="263"/>
      <c r="AGM348" s="263"/>
      <c r="AGN348" s="263"/>
      <c r="AGO348" s="263"/>
      <c r="AGP348" s="263"/>
      <c r="AGQ348" s="263"/>
      <c r="AGR348" s="263"/>
      <c r="AGS348" s="263"/>
      <c r="AGT348" s="263"/>
      <c r="AGU348" s="263"/>
      <c r="AGV348" s="263"/>
      <c r="AGW348" s="263"/>
      <c r="AGX348" s="263"/>
      <c r="AGY348" s="263"/>
      <c r="AGZ348" s="263"/>
      <c r="AHA348" s="263"/>
      <c r="AHB348" s="263"/>
      <c r="AHC348" s="263"/>
      <c r="AHD348" s="263"/>
      <c r="AHE348" s="263"/>
      <c r="AHF348" s="263"/>
      <c r="AHG348" s="263"/>
      <c r="AHH348" s="263"/>
      <c r="AHI348" s="263"/>
      <c r="AHJ348" s="263"/>
      <c r="AHK348" s="263"/>
      <c r="AHL348" s="263"/>
      <c r="AHM348" s="263"/>
      <c r="AHN348" s="263"/>
      <c r="AHO348" s="263"/>
      <c r="AHP348" s="263"/>
      <c r="AHQ348" s="263"/>
      <c r="AHR348" s="263"/>
      <c r="AHS348" s="263"/>
      <c r="AHT348" s="263"/>
      <c r="AHU348" s="263"/>
      <c r="AHV348" s="263"/>
      <c r="AHW348" s="263"/>
      <c r="AHX348" s="263"/>
      <c r="AHY348" s="263"/>
      <c r="AHZ348" s="263"/>
      <c r="AIA348" s="263"/>
      <c r="AIB348" s="263"/>
      <c r="AIC348" s="263"/>
      <c r="AID348" s="263"/>
      <c r="AIE348" s="263"/>
      <c r="AIF348" s="263"/>
      <c r="AIG348" s="263"/>
      <c r="AIH348" s="263"/>
      <c r="AII348" s="263"/>
      <c r="AIJ348" s="263"/>
      <c r="AIK348" s="263"/>
      <c r="AIL348" s="263"/>
      <c r="AIM348" s="263"/>
      <c r="AIN348" s="263"/>
      <c r="AIO348" s="263"/>
      <c r="AIP348" s="263"/>
      <c r="AIQ348" s="263"/>
      <c r="AIR348" s="263"/>
      <c r="AIS348" s="263"/>
      <c r="AIT348" s="263"/>
      <c r="AIU348" s="263"/>
      <c r="AIV348" s="263"/>
      <c r="AIW348" s="263"/>
      <c r="AIX348" s="263"/>
      <c r="AIY348" s="263"/>
      <c r="AIZ348" s="263"/>
      <c r="AJA348" s="263"/>
      <c r="AJB348" s="263"/>
      <c r="AJC348" s="263"/>
      <c r="AJD348" s="263"/>
      <c r="AJE348" s="263"/>
      <c r="AJF348" s="263"/>
      <c r="AJG348" s="263"/>
      <c r="AJH348" s="263"/>
      <c r="AJI348" s="263"/>
      <c r="AJJ348" s="263"/>
      <c r="AJK348" s="263"/>
      <c r="AJL348" s="263"/>
      <c r="AJM348" s="263"/>
      <c r="AJN348" s="263"/>
      <c r="AJO348" s="263"/>
      <c r="AJP348" s="263"/>
      <c r="AJQ348" s="263"/>
      <c r="AJR348" s="263"/>
      <c r="AJS348" s="263"/>
      <c r="AJT348" s="263"/>
      <c r="AJU348" s="263"/>
      <c r="AJV348" s="263"/>
      <c r="AJW348" s="263"/>
      <c r="AJX348" s="263"/>
      <c r="AJY348" s="263"/>
      <c r="AJZ348" s="263"/>
      <c r="AKA348" s="263"/>
      <c r="AKB348" s="263"/>
      <c r="AKC348" s="263"/>
      <c r="AKD348" s="263"/>
      <c r="AKE348" s="263"/>
      <c r="AKF348" s="263"/>
      <c r="AKG348" s="263"/>
      <c r="AKH348" s="263"/>
      <c r="AKI348" s="263"/>
      <c r="AKJ348" s="263"/>
      <c r="AKK348" s="263"/>
      <c r="AKL348" s="263"/>
      <c r="AKM348" s="263"/>
      <c r="AKN348" s="263"/>
      <c r="AKO348" s="263"/>
      <c r="AKP348" s="263"/>
      <c r="AKQ348" s="263"/>
      <c r="AKR348" s="263"/>
      <c r="AKS348" s="263"/>
      <c r="AKT348" s="263"/>
      <c r="AKU348" s="263"/>
      <c r="AKV348" s="263"/>
      <c r="AKW348" s="263"/>
      <c r="AKX348" s="263"/>
      <c r="AKY348" s="263"/>
      <c r="AKZ348" s="263"/>
      <c r="ALA348" s="263"/>
      <c r="ALB348" s="263"/>
      <c r="ALC348" s="263"/>
      <c r="ALD348" s="263"/>
      <c r="ALE348" s="263"/>
      <c r="ALF348" s="263"/>
      <c r="ALG348" s="263"/>
      <c r="ALH348" s="263"/>
      <c r="ALI348" s="263"/>
      <c r="ALJ348" s="263"/>
      <c r="ALK348" s="263"/>
      <c r="ALL348" s="263"/>
      <c r="ALM348" s="263"/>
      <c r="ALN348" s="263"/>
      <c r="ALO348" s="263"/>
      <c r="ALP348" s="263"/>
      <c r="ALQ348" s="263"/>
      <c r="ALR348" s="263"/>
      <c r="ALS348" s="263"/>
      <c r="ALT348" s="263"/>
      <c r="ALU348" s="263"/>
      <c r="ALV348" s="263"/>
      <c r="ALW348" s="263"/>
      <c r="ALX348" s="263"/>
      <c r="ALY348" s="263"/>
      <c r="ALZ348" s="263"/>
      <c r="AMA348" s="263"/>
      <c r="AMB348" s="263"/>
      <c r="AMC348" s="263"/>
      <c r="AMD348" s="263"/>
      <c r="AME348" s="263"/>
      <c r="AMF348" s="263"/>
      <c r="AMG348" s="263"/>
      <c r="AMH348" s="263"/>
      <c r="AMI348" s="263"/>
      <c r="AMJ348" s="263"/>
      <c r="AMK348" s="263"/>
      <c r="AML348" s="263"/>
      <c r="AMM348" s="263"/>
      <c r="AMN348" s="263"/>
      <c r="AMO348" s="263"/>
      <c r="AMP348" s="263"/>
      <c r="AMQ348" s="263"/>
      <c r="AMR348" s="263"/>
      <c r="AMS348" s="263"/>
      <c r="AMT348" s="263"/>
      <c r="AMU348" s="263"/>
      <c r="AMV348" s="263"/>
      <c r="AMW348" s="263"/>
      <c r="AMX348" s="263"/>
      <c r="AMY348" s="263"/>
      <c r="AMZ348" s="263"/>
      <c r="ANA348" s="263"/>
      <c r="ANB348" s="263"/>
      <c r="ANC348" s="263"/>
      <c r="AND348" s="263"/>
      <c r="ANE348" s="263"/>
      <c r="ANF348" s="263"/>
      <c r="ANG348" s="263"/>
      <c r="ANH348" s="263"/>
      <c r="ANI348" s="263"/>
      <c r="ANJ348" s="263"/>
      <c r="ANK348" s="263"/>
      <c r="ANL348" s="263"/>
      <c r="ANM348" s="263"/>
      <c r="ANN348" s="263"/>
      <c r="ANO348" s="263"/>
      <c r="ANP348" s="263"/>
      <c r="ANQ348" s="263"/>
      <c r="ANR348" s="263"/>
      <c r="ANS348" s="263"/>
      <c r="ANT348" s="263"/>
      <c r="ANU348" s="263"/>
      <c r="ANV348" s="263"/>
      <c r="ANW348" s="263"/>
      <c r="ANX348" s="263"/>
      <c r="ANY348" s="263"/>
      <c r="ANZ348" s="263"/>
      <c r="AOA348" s="263"/>
      <c r="AOB348" s="263"/>
      <c r="AOC348" s="263"/>
      <c r="AOD348" s="263"/>
      <c r="AOE348" s="263"/>
      <c r="AOF348" s="263"/>
      <c r="AOG348" s="263"/>
      <c r="AOH348" s="263"/>
      <c r="AOI348" s="263"/>
      <c r="AOJ348" s="263"/>
      <c r="AOK348" s="263"/>
      <c r="AOL348" s="263"/>
      <c r="AOM348" s="263"/>
      <c r="AON348" s="263"/>
      <c r="AOO348" s="263"/>
      <c r="AOP348" s="263"/>
      <c r="AOQ348" s="263"/>
      <c r="AOR348" s="263"/>
      <c r="AOS348" s="263"/>
      <c r="AOT348" s="263"/>
      <c r="AOU348" s="263"/>
      <c r="AOV348" s="263"/>
      <c r="AOW348" s="263"/>
      <c r="AOX348" s="263"/>
      <c r="AOY348" s="263"/>
      <c r="AOZ348" s="263"/>
      <c r="APA348" s="263"/>
      <c r="APB348" s="263"/>
      <c r="APC348" s="263"/>
      <c r="APD348" s="263"/>
      <c r="APE348" s="263"/>
      <c r="APF348" s="263"/>
      <c r="APG348" s="263"/>
      <c r="APH348" s="263"/>
      <c r="API348" s="263"/>
      <c r="APJ348" s="263"/>
      <c r="APK348" s="263"/>
      <c r="APL348" s="263"/>
      <c r="APM348" s="263"/>
      <c r="APN348" s="263"/>
      <c r="APO348" s="263"/>
      <c r="APP348" s="263"/>
      <c r="APQ348" s="263"/>
      <c r="APR348" s="263"/>
      <c r="APS348" s="263"/>
      <c r="APT348" s="263"/>
      <c r="APU348" s="263"/>
      <c r="APV348" s="263"/>
      <c r="APW348" s="263"/>
      <c r="APX348" s="263"/>
      <c r="APY348" s="263"/>
      <c r="APZ348" s="263"/>
      <c r="AQA348" s="263"/>
      <c r="AQB348" s="263"/>
      <c r="AQC348" s="263"/>
      <c r="AQD348" s="263"/>
      <c r="AQE348" s="263"/>
      <c r="AQF348" s="263"/>
      <c r="AQG348" s="263"/>
      <c r="AQH348" s="263"/>
      <c r="AQI348" s="263"/>
      <c r="AQJ348" s="263"/>
      <c r="AQK348" s="263"/>
      <c r="AQL348" s="263"/>
      <c r="AQM348" s="263"/>
      <c r="AQN348" s="263"/>
      <c r="AQO348" s="263"/>
      <c r="AQP348" s="263"/>
      <c r="AQQ348" s="263"/>
      <c r="AQR348" s="263"/>
      <c r="AQS348" s="263"/>
      <c r="AQT348" s="263"/>
      <c r="AQU348" s="263"/>
      <c r="AQV348" s="263"/>
      <c r="AQW348" s="263"/>
      <c r="AQX348" s="263"/>
      <c r="AQY348" s="263"/>
      <c r="AQZ348" s="263"/>
      <c r="ARA348" s="263"/>
      <c r="ARB348" s="263"/>
      <c r="ARC348" s="263"/>
      <c r="ARD348" s="263"/>
      <c r="ARE348" s="263"/>
      <c r="ARF348" s="263"/>
      <c r="ARG348" s="263"/>
      <c r="ARH348" s="263"/>
      <c r="ARI348" s="263"/>
      <c r="ARJ348" s="263"/>
      <c r="ARK348" s="263"/>
      <c r="ARL348" s="263"/>
      <c r="ARM348" s="263"/>
      <c r="ARN348" s="263"/>
      <c r="ARO348" s="263"/>
      <c r="ARP348" s="263"/>
      <c r="ARQ348" s="263"/>
      <c r="ARR348" s="263"/>
      <c r="ARS348" s="263"/>
      <c r="ART348" s="263"/>
      <c r="ARU348" s="263"/>
      <c r="ARV348" s="263"/>
      <c r="ARW348" s="263"/>
      <c r="ARX348" s="263"/>
      <c r="ARY348" s="263"/>
      <c r="ARZ348" s="263"/>
      <c r="ASA348" s="263"/>
      <c r="ASB348" s="263"/>
      <c r="ASC348" s="263"/>
      <c r="ASD348" s="263"/>
      <c r="ASE348" s="263"/>
      <c r="ASF348" s="263"/>
      <c r="ASG348" s="263"/>
      <c r="ASH348" s="263"/>
      <c r="ASI348" s="263"/>
      <c r="ASJ348" s="263"/>
      <c r="ASK348" s="263"/>
      <c r="ASL348" s="263"/>
      <c r="ASM348" s="263"/>
      <c r="ASN348" s="263"/>
      <c r="ASO348" s="263"/>
      <c r="ASP348" s="263"/>
      <c r="ASQ348" s="263"/>
      <c r="ASR348" s="263"/>
      <c r="ASS348" s="263"/>
      <c r="AST348" s="263"/>
      <c r="ASU348" s="263"/>
      <c r="ASV348" s="263"/>
      <c r="ASW348" s="263"/>
      <c r="ASX348" s="263"/>
      <c r="ASY348" s="263"/>
      <c r="ASZ348" s="263"/>
      <c r="ATA348" s="263"/>
      <c r="ATB348" s="263"/>
      <c r="ATC348" s="263"/>
      <c r="ATD348" s="263"/>
      <c r="ATE348" s="263"/>
      <c r="ATF348" s="263"/>
      <c r="ATG348" s="263"/>
      <c r="ATH348" s="263"/>
      <c r="ATI348" s="263"/>
      <c r="ATJ348" s="263"/>
      <c r="ATK348" s="263"/>
      <c r="ATL348" s="263"/>
      <c r="ATM348" s="263"/>
      <c r="ATN348" s="263"/>
      <c r="ATO348" s="263"/>
      <c r="ATP348" s="263"/>
      <c r="ATQ348" s="263"/>
      <c r="ATR348" s="263"/>
      <c r="ATS348" s="263"/>
      <c r="ATT348" s="263"/>
      <c r="ATU348" s="263"/>
      <c r="ATV348" s="263"/>
      <c r="ATW348" s="263"/>
      <c r="ATX348" s="263"/>
      <c r="ATY348" s="263"/>
      <c r="ATZ348" s="263"/>
      <c r="AUA348" s="263"/>
      <c r="AUB348" s="263"/>
      <c r="AUC348" s="263"/>
      <c r="AUD348" s="263"/>
      <c r="AUE348" s="263"/>
      <c r="AUF348" s="263"/>
      <c r="AUG348" s="263"/>
      <c r="AUH348" s="263"/>
      <c r="AUI348" s="263"/>
      <c r="AUJ348" s="263"/>
      <c r="AUK348" s="263"/>
      <c r="AUL348" s="263"/>
      <c r="AUM348" s="263"/>
      <c r="AUN348" s="263"/>
      <c r="AUO348" s="263"/>
      <c r="AUP348" s="263"/>
      <c r="AUQ348" s="263"/>
      <c r="AUR348" s="263"/>
      <c r="AUS348" s="263"/>
      <c r="AUT348" s="263"/>
      <c r="AUU348" s="263"/>
      <c r="AUV348" s="263"/>
      <c r="AUW348" s="263"/>
      <c r="AUX348" s="263"/>
      <c r="AUY348" s="263"/>
      <c r="AUZ348" s="263"/>
      <c r="AVA348" s="263"/>
      <c r="AVB348" s="263"/>
      <c r="AVC348" s="263"/>
      <c r="AVD348" s="263"/>
      <c r="AVE348" s="263"/>
      <c r="AVF348" s="263"/>
      <c r="AVG348" s="263"/>
      <c r="AVH348" s="263"/>
      <c r="AVI348" s="263"/>
      <c r="AVJ348" s="263"/>
      <c r="AVK348" s="263"/>
      <c r="AVL348" s="263"/>
      <c r="AVM348" s="263"/>
      <c r="AVN348" s="263"/>
      <c r="AVO348" s="263"/>
      <c r="AVP348" s="263"/>
      <c r="AVQ348" s="263"/>
      <c r="AVR348" s="263"/>
      <c r="AVS348" s="263"/>
      <c r="AVT348" s="263"/>
      <c r="AVU348" s="263"/>
      <c r="AVV348" s="263"/>
      <c r="AVW348" s="263"/>
      <c r="AVX348" s="263"/>
      <c r="AVY348" s="263"/>
      <c r="AVZ348" s="263"/>
      <c r="AWA348" s="263"/>
      <c r="AWB348" s="263"/>
      <c r="AWC348" s="263"/>
      <c r="AWD348" s="263"/>
      <c r="AWE348" s="263"/>
      <c r="AWF348" s="263"/>
      <c r="AWG348" s="263"/>
      <c r="AWH348" s="263"/>
      <c r="AWI348" s="263"/>
      <c r="AWJ348" s="263"/>
      <c r="AWK348" s="263"/>
      <c r="AWL348" s="263"/>
      <c r="AWM348" s="263"/>
      <c r="AWN348" s="263"/>
      <c r="AWO348" s="263"/>
      <c r="AWP348" s="263"/>
      <c r="AWQ348" s="263"/>
      <c r="AWR348" s="263"/>
      <c r="AWS348" s="263"/>
      <c r="AWT348" s="263"/>
      <c r="AWU348" s="263"/>
      <c r="AWV348" s="263"/>
      <c r="AWW348" s="263"/>
      <c r="AWX348" s="263"/>
      <c r="AWY348" s="263"/>
      <c r="AWZ348" s="263"/>
      <c r="AXA348" s="263"/>
      <c r="AXB348" s="263"/>
      <c r="AXC348" s="263"/>
      <c r="AXD348" s="263"/>
      <c r="AXE348" s="263"/>
      <c r="AXF348" s="263"/>
      <c r="AXG348" s="263"/>
      <c r="AXH348" s="263"/>
      <c r="AXI348" s="263"/>
      <c r="AXJ348" s="263"/>
      <c r="AXK348" s="263"/>
      <c r="AXL348" s="263"/>
      <c r="AXM348" s="263"/>
      <c r="AXN348" s="263"/>
      <c r="AXO348" s="263"/>
      <c r="AXP348" s="263"/>
      <c r="AXQ348" s="263"/>
      <c r="AXR348" s="263"/>
      <c r="AXS348" s="263"/>
      <c r="AXT348" s="263"/>
      <c r="AXU348" s="263"/>
      <c r="AXV348" s="263"/>
      <c r="AXW348" s="263"/>
      <c r="AXX348" s="263"/>
      <c r="AXY348" s="263"/>
      <c r="AXZ348" s="263"/>
      <c r="AYA348" s="263"/>
      <c r="AYB348" s="263"/>
      <c r="AYC348" s="263"/>
      <c r="AYD348" s="263"/>
      <c r="AYE348" s="263"/>
      <c r="AYF348" s="263"/>
      <c r="AYG348" s="263"/>
      <c r="AYH348" s="263"/>
      <c r="AYI348" s="263"/>
      <c r="AYJ348" s="263"/>
      <c r="AYK348" s="263"/>
      <c r="AYL348" s="263"/>
      <c r="AYM348" s="263"/>
      <c r="AYN348" s="263"/>
      <c r="AYO348" s="263"/>
      <c r="AYP348" s="263"/>
      <c r="AYQ348" s="263"/>
      <c r="AYR348" s="263"/>
      <c r="AYS348" s="263"/>
      <c r="AYT348" s="263"/>
      <c r="AYU348" s="263"/>
      <c r="AYV348" s="263"/>
      <c r="AYW348" s="263"/>
      <c r="AYX348" s="263"/>
      <c r="AYY348" s="263"/>
      <c r="AYZ348" s="263"/>
      <c r="AZA348" s="263"/>
      <c r="AZB348" s="263"/>
      <c r="AZC348" s="263"/>
      <c r="AZD348" s="263"/>
      <c r="AZE348" s="263"/>
      <c r="AZF348" s="263"/>
      <c r="AZG348" s="263"/>
      <c r="AZH348" s="263"/>
      <c r="AZI348" s="263"/>
      <c r="AZJ348" s="263"/>
      <c r="AZK348" s="263"/>
      <c r="AZL348" s="263"/>
      <c r="AZM348" s="263"/>
      <c r="AZN348" s="263"/>
      <c r="AZO348" s="263"/>
      <c r="AZP348" s="263"/>
      <c r="AZQ348" s="263"/>
      <c r="AZR348" s="263"/>
      <c r="AZS348" s="263"/>
      <c r="AZT348" s="263"/>
      <c r="AZU348" s="263"/>
      <c r="AZV348" s="263"/>
      <c r="AZW348" s="263"/>
      <c r="AZX348" s="263"/>
      <c r="AZY348" s="263"/>
      <c r="AZZ348" s="263"/>
      <c r="BAA348" s="263"/>
      <c r="BAB348" s="263"/>
      <c r="BAC348" s="263"/>
      <c r="BAD348" s="263"/>
      <c r="BAE348" s="263"/>
      <c r="BAF348" s="263"/>
      <c r="BAG348" s="263"/>
      <c r="BAH348" s="263"/>
      <c r="BAI348" s="263"/>
      <c r="BAJ348" s="263"/>
      <c r="BAK348" s="263"/>
      <c r="BAL348" s="263"/>
      <c r="BAM348" s="263"/>
      <c r="BAN348" s="263"/>
      <c r="BAO348" s="263"/>
      <c r="BAP348" s="263"/>
      <c r="BAQ348" s="263"/>
      <c r="BAR348" s="263"/>
      <c r="BAS348" s="263"/>
      <c r="BAT348" s="263"/>
      <c r="BAU348" s="263"/>
      <c r="BAV348" s="263"/>
      <c r="BAW348" s="263"/>
      <c r="BAX348" s="263"/>
      <c r="BAY348" s="263"/>
      <c r="BAZ348" s="263"/>
      <c r="BBA348" s="263"/>
      <c r="BBB348" s="263"/>
      <c r="BBC348" s="263"/>
      <c r="BBD348" s="263"/>
      <c r="BBE348" s="263"/>
      <c r="BBF348" s="263"/>
      <c r="BBG348" s="263"/>
      <c r="BBH348" s="263"/>
      <c r="BBI348" s="263"/>
      <c r="BBJ348" s="263"/>
      <c r="BBK348" s="263"/>
      <c r="BBL348" s="263"/>
      <c r="BBM348" s="263"/>
      <c r="BBN348" s="263"/>
      <c r="BBO348" s="263"/>
      <c r="BBP348" s="263"/>
      <c r="BBQ348" s="263"/>
      <c r="BBR348" s="263"/>
      <c r="BBS348" s="263"/>
      <c r="BBT348" s="263"/>
      <c r="BBU348" s="263"/>
      <c r="BBV348" s="263"/>
      <c r="BBW348" s="263"/>
      <c r="BBX348" s="263"/>
      <c r="BBY348" s="263"/>
      <c r="BBZ348" s="263"/>
      <c r="BCA348" s="263"/>
      <c r="BCB348" s="263"/>
      <c r="BCC348" s="263"/>
      <c r="BCD348" s="263"/>
      <c r="BCE348" s="263"/>
      <c r="BCF348" s="263"/>
      <c r="BCG348" s="263"/>
      <c r="BCH348" s="263"/>
      <c r="BCI348" s="263"/>
      <c r="BCJ348" s="263"/>
      <c r="BCK348" s="263"/>
      <c r="BCL348" s="263"/>
      <c r="BCM348" s="263"/>
      <c r="BCN348" s="263"/>
      <c r="BCO348" s="263"/>
      <c r="BCP348" s="263"/>
      <c r="BCQ348" s="263"/>
      <c r="BCR348" s="263"/>
      <c r="BCS348" s="263"/>
      <c r="BCT348" s="263"/>
      <c r="BCU348" s="263"/>
      <c r="BCV348" s="263"/>
      <c r="BCW348" s="263"/>
      <c r="BCX348" s="263"/>
      <c r="BCY348" s="263"/>
      <c r="BCZ348" s="263"/>
      <c r="BDA348" s="263"/>
      <c r="BDB348" s="263"/>
      <c r="BDC348" s="263"/>
      <c r="BDD348" s="263"/>
      <c r="BDE348" s="263"/>
      <c r="BDF348" s="263"/>
      <c r="BDG348" s="263"/>
      <c r="BDH348" s="263"/>
      <c r="BDI348" s="263"/>
      <c r="BDJ348" s="263"/>
      <c r="BDK348" s="263"/>
      <c r="BDL348" s="263"/>
      <c r="BDM348" s="263"/>
      <c r="BDN348" s="263"/>
      <c r="BDO348" s="263"/>
      <c r="BDP348" s="263"/>
      <c r="BDQ348" s="263"/>
      <c r="BDR348" s="263"/>
      <c r="BDS348" s="263"/>
      <c r="BDT348" s="263"/>
      <c r="BDU348" s="263"/>
      <c r="BDV348" s="263"/>
      <c r="BDW348" s="263"/>
      <c r="BDX348" s="263"/>
      <c r="BDY348" s="263"/>
      <c r="BDZ348" s="263"/>
      <c r="BEA348" s="263"/>
      <c r="BEB348" s="263"/>
      <c r="BEC348" s="263"/>
      <c r="BED348" s="263"/>
      <c r="BEE348" s="263"/>
      <c r="BEF348" s="263"/>
      <c r="BEG348" s="263"/>
      <c r="BEH348" s="263"/>
      <c r="BEI348" s="263"/>
      <c r="BEJ348" s="263"/>
      <c r="BEK348" s="263"/>
      <c r="BEL348" s="263"/>
      <c r="BEM348" s="263"/>
      <c r="BEN348" s="263"/>
      <c r="BEO348" s="263"/>
      <c r="BEP348" s="263"/>
      <c r="BEQ348" s="263"/>
      <c r="BER348" s="263"/>
      <c r="BES348" s="263"/>
      <c r="BET348" s="263"/>
      <c r="BEU348" s="263"/>
      <c r="BEV348" s="263"/>
      <c r="BEW348" s="263"/>
      <c r="BEX348" s="263"/>
      <c r="BEY348" s="263"/>
      <c r="BEZ348" s="263"/>
      <c r="BFA348" s="263"/>
      <c r="BFB348" s="263"/>
      <c r="BFC348" s="263"/>
      <c r="BFD348" s="263"/>
      <c r="BFE348" s="263"/>
      <c r="BFF348" s="263"/>
      <c r="BFG348" s="263"/>
      <c r="BFH348" s="263"/>
      <c r="BFI348" s="263"/>
      <c r="BFJ348" s="263"/>
      <c r="BFK348" s="263"/>
      <c r="BFL348" s="263"/>
      <c r="BFM348" s="263"/>
      <c r="BFN348" s="263"/>
      <c r="BFO348" s="263"/>
      <c r="BFP348" s="263"/>
      <c r="BFQ348" s="263"/>
      <c r="BFR348" s="263"/>
      <c r="BFS348" s="263"/>
      <c r="BFT348" s="263"/>
      <c r="BFU348" s="263"/>
      <c r="BFV348" s="263"/>
      <c r="BFW348" s="263"/>
      <c r="BFX348" s="263"/>
      <c r="BFY348" s="263"/>
      <c r="BFZ348" s="263"/>
      <c r="BGA348" s="263"/>
      <c r="BGB348" s="263"/>
      <c r="BGC348" s="263"/>
      <c r="BGD348" s="263"/>
      <c r="BGE348" s="263"/>
      <c r="BGF348" s="263"/>
      <c r="BGG348" s="263"/>
      <c r="BGH348" s="263"/>
      <c r="BGI348" s="263"/>
      <c r="BGJ348" s="263"/>
      <c r="BGK348" s="263"/>
      <c r="BGL348" s="263"/>
      <c r="BGM348" s="263"/>
      <c r="BGN348" s="263"/>
      <c r="BGO348" s="263"/>
      <c r="BGP348" s="263"/>
      <c r="BGQ348" s="263"/>
      <c r="BGR348" s="263"/>
      <c r="BGS348" s="263"/>
      <c r="BGT348" s="263"/>
      <c r="BGU348" s="263"/>
      <c r="BGV348" s="263"/>
      <c r="BGW348" s="263"/>
      <c r="BGX348" s="263"/>
      <c r="BGY348" s="263"/>
      <c r="BGZ348" s="263"/>
      <c r="BHA348" s="263"/>
      <c r="BHB348" s="263"/>
      <c r="BHC348" s="263"/>
      <c r="BHD348" s="263"/>
      <c r="BHE348" s="263"/>
      <c r="BHF348" s="263"/>
      <c r="BHG348" s="263"/>
      <c r="BHH348" s="263"/>
      <c r="BHI348" s="263"/>
      <c r="BHJ348" s="263"/>
      <c r="BHK348" s="263"/>
      <c r="BHL348" s="263"/>
      <c r="BHM348" s="263"/>
      <c r="BHN348" s="263"/>
      <c r="BHO348" s="263"/>
      <c r="BHP348" s="263"/>
      <c r="BHQ348" s="263"/>
      <c r="BHR348" s="263"/>
      <c r="BHS348" s="263"/>
      <c r="BHT348" s="263"/>
      <c r="BHU348" s="263"/>
      <c r="BHV348" s="263"/>
      <c r="BHW348" s="263"/>
      <c r="BHX348" s="263"/>
      <c r="BHY348" s="263"/>
      <c r="BHZ348" s="263"/>
      <c r="BIA348" s="263"/>
      <c r="BIB348" s="263"/>
      <c r="BIC348" s="263"/>
      <c r="BID348" s="263"/>
      <c r="BIE348" s="263"/>
      <c r="BIF348" s="263"/>
      <c r="BIG348" s="263"/>
      <c r="BIH348" s="263"/>
      <c r="BII348" s="263"/>
      <c r="BIJ348" s="263"/>
      <c r="BIK348" s="263"/>
      <c r="BIL348" s="263"/>
      <c r="BIM348" s="263"/>
      <c r="BIN348" s="263"/>
      <c r="BIO348" s="263"/>
      <c r="BIP348" s="263"/>
      <c r="BIQ348" s="263"/>
      <c r="BIR348" s="263"/>
      <c r="BIS348" s="263"/>
      <c r="BIT348" s="263"/>
      <c r="BIU348" s="263"/>
      <c r="BIV348" s="263"/>
      <c r="BIW348" s="263"/>
      <c r="BIX348" s="263"/>
      <c r="BIY348" s="263"/>
      <c r="BIZ348" s="263"/>
      <c r="BJA348" s="263"/>
      <c r="BJB348" s="263"/>
      <c r="BJC348" s="263"/>
      <c r="BJD348" s="263"/>
      <c r="BJE348" s="263"/>
      <c r="BJF348" s="263"/>
      <c r="BJG348" s="263"/>
      <c r="BJH348" s="263"/>
      <c r="BJI348" s="263"/>
      <c r="BJJ348" s="263"/>
      <c r="BJK348" s="263"/>
      <c r="BJL348" s="263"/>
      <c r="BJM348" s="263"/>
      <c r="BJN348" s="263"/>
      <c r="BJO348" s="263"/>
      <c r="BJP348" s="263"/>
      <c r="BJQ348" s="263"/>
      <c r="BJR348" s="263"/>
      <c r="BJS348" s="263"/>
      <c r="BJT348" s="263"/>
      <c r="BJU348" s="263"/>
      <c r="BJV348" s="263"/>
      <c r="BJW348" s="263"/>
      <c r="BJX348" s="263"/>
      <c r="BJY348" s="263"/>
      <c r="BJZ348" s="263"/>
      <c r="BKA348" s="263"/>
      <c r="BKB348" s="263"/>
      <c r="BKC348" s="263"/>
      <c r="BKD348" s="263"/>
      <c r="BKE348" s="263"/>
      <c r="BKF348" s="263"/>
      <c r="BKG348" s="263"/>
      <c r="BKH348" s="263"/>
      <c r="BKI348" s="263"/>
      <c r="BKJ348" s="263"/>
      <c r="BKK348" s="263"/>
      <c r="BKL348" s="263"/>
      <c r="BKM348" s="263"/>
      <c r="BKN348" s="263"/>
      <c r="BKO348" s="263"/>
      <c r="BKP348" s="263"/>
      <c r="BKQ348" s="263"/>
      <c r="BKR348" s="263"/>
      <c r="BKS348" s="263"/>
      <c r="BKT348" s="263"/>
      <c r="BKU348" s="263"/>
      <c r="BKV348" s="263"/>
      <c r="BKW348" s="263"/>
      <c r="BKX348" s="263"/>
      <c r="BKY348" s="263"/>
      <c r="BKZ348" s="263"/>
      <c r="BLA348" s="263"/>
      <c r="BLB348" s="263"/>
      <c r="BLC348" s="263"/>
      <c r="BLD348" s="263"/>
      <c r="BLE348" s="263"/>
      <c r="BLF348" s="263"/>
      <c r="BLG348" s="263"/>
      <c r="BLH348" s="263"/>
      <c r="BLI348" s="263"/>
      <c r="BLJ348" s="263"/>
      <c r="BLK348" s="263"/>
      <c r="BLL348" s="263"/>
      <c r="BLM348" s="263"/>
      <c r="BLN348" s="263"/>
      <c r="BLO348" s="263"/>
      <c r="BLP348" s="263"/>
      <c r="BLQ348" s="263"/>
      <c r="BLR348" s="263"/>
      <c r="BLS348" s="263"/>
      <c r="BLT348" s="263"/>
      <c r="BLU348" s="263"/>
      <c r="BLV348" s="263"/>
      <c r="BLW348" s="263"/>
      <c r="BLX348" s="263"/>
      <c r="BLY348" s="263"/>
      <c r="BLZ348" s="263"/>
      <c r="BMA348" s="263"/>
      <c r="BMB348" s="263"/>
      <c r="BMC348" s="263"/>
      <c r="BMD348" s="263"/>
      <c r="BME348" s="263"/>
      <c r="BMF348" s="263"/>
      <c r="BMG348" s="263"/>
      <c r="BMH348" s="263"/>
      <c r="BMI348" s="263"/>
      <c r="BMJ348" s="263"/>
      <c r="BMK348" s="263"/>
      <c r="BML348" s="263"/>
      <c r="BMM348" s="263"/>
      <c r="BMN348" s="263"/>
      <c r="BMO348" s="263"/>
      <c r="BMP348" s="263"/>
      <c r="BMQ348" s="263"/>
      <c r="BMR348" s="263"/>
      <c r="BMS348" s="263"/>
      <c r="BMT348" s="263"/>
      <c r="BMU348" s="263"/>
      <c r="BMV348" s="263"/>
      <c r="BMW348" s="263"/>
      <c r="BMX348" s="263"/>
      <c r="BMY348" s="263"/>
      <c r="BMZ348" s="263"/>
      <c r="BNA348" s="263"/>
      <c r="BNB348" s="263"/>
      <c r="BNC348" s="263"/>
      <c r="BND348" s="263"/>
      <c r="BNE348" s="263"/>
      <c r="BNF348" s="263"/>
      <c r="BNG348" s="263"/>
      <c r="BNH348" s="263"/>
      <c r="BNI348" s="263"/>
      <c r="BNJ348" s="263"/>
      <c r="BNK348" s="263"/>
      <c r="BNL348" s="263"/>
      <c r="BNM348" s="263"/>
      <c r="BNN348" s="263"/>
      <c r="BNO348" s="263"/>
      <c r="BNP348" s="263"/>
      <c r="BNQ348" s="263"/>
      <c r="BNR348" s="263"/>
      <c r="BNS348" s="263"/>
      <c r="BNT348" s="263"/>
      <c r="BNU348" s="263"/>
      <c r="BNV348" s="263"/>
      <c r="BNW348" s="263"/>
      <c r="BNX348" s="263"/>
      <c r="BNY348" s="263"/>
      <c r="BNZ348" s="263"/>
      <c r="BOA348" s="263"/>
      <c r="BOB348" s="263"/>
      <c r="BOC348" s="263"/>
      <c r="BOD348" s="263"/>
      <c r="BOE348" s="263"/>
      <c r="BOF348" s="263"/>
      <c r="BOG348" s="263"/>
      <c r="BOH348" s="263"/>
      <c r="BOI348" s="263"/>
      <c r="BOJ348" s="263"/>
      <c r="BOK348" s="263"/>
      <c r="BOL348" s="263"/>
      <c r="BOM348" s="263"/>
      <c r="BON348" s="263"/>
      <c r="BOO348" s="263"/>
      <c r="BOP348" s="263"/>
      <c r="BOQ348" s="263"/>
      <c r="BOR348" s="263"/>
      <c r="BOS348" s="263"/>
      <c r="BOT348" s="263"/>
      <c r="BOU348" s="263"/>
      <c r="BOV348" s="263"/>
      <c r="BOW348" s="263"/>
      <c r="BOX348" s="263"/>
      <c r="BOY348" s="263"/>
      <c r="BOZ348" s="263"/>
      <c r="BPA348" s="263"/>
      <c r="BPB348" s="263"/>
      <c r="BPC348" s="263"/>
      <c r="BPD348" s="263"/>
      <c r="BPE348" s="263"/>
      <c r="BPF348" s="263"/>
      <c r="BPG348" s="263"/>
      <c r="BPH348" s="263"/>
      <c r="BPI348" s="263"/>
      <c r="BPJ348" s="263"/>
      <c r="BPK348" s="263"/>
      <c r="BPL348" s="263"/>
      <c r="BPM348" s="263"/>
      <c r="BPN348" s="263"/>
      <c r="BPO348" s="263"/>
      <c r="BPP348" s="263"/>
      <c r="BPQ348" s="263"/>
      <c r="BPR348" s="263"/>
      <c r="BPS348" s="263"/>
      <c r="BPT348" s="263"/>
      <c r="BPU348" s="263"/>
      <c r="BPV348" s="263"/>
      <c r="BPW348" s="263"/>
      <c r="BPX348" s="263"/>
      <c r="BPY348" s="263"/>
      <c r="BPZ348" s="263"/>
      <c r="BQA348" s="263"/>
      <c r="BQB348" s="263"/>
      <c r="BQC348" s="263"/>
      <c r="BQD348" s="263"/>
      <c r="BQE348" s="263"/>
      <c r="BQF348" s="263"/>
      <c r="BQG348" s="263"/>
      <c r="BQH348" s="263"/>
      <c r="BQI348" s="263"/>
      <c r="BQJ348" s="263"/>
      <c r="BQK348" s="263"/>
      <c r="BQL348" s="263"/>
      <c r="BQM348" s="263"/>
      <c r="BQN348" s="263"/>
      <c r="BQO348" s="263"/>
      <c r="BQP348" s="263"/>
      <c r="BQQ348" s="263"/>
      <c r="BQR348" s="263"/>
      <c r="BQS348" s="263"/>
      <c r="BQT348" s="263"/>
      <c r="BQU348" s="263"/>
      <c r="BQV348" s="263"/>
      <c r="BQW348" s="263"/>
      <c r="BQX348" s="263"/>
      <c r="BQY348" s="263"/>
      <c r="BQZ348" s="263"/>
      <c r="BRA348" s="263"/>
      <c r="BRB348" s="263"/>
      <c r="BRC348" s="263"/>
      <c r="BRD348" s="263"/>
      <c r="BRE348" s="263"/>
      <c r="BRF348" s="263"/>
      <c r="BRG348" s="263"/>
      <c r="BRH348" s="263"/>
      <c r="BRI348" s="263"/>
      <c r="BRJ348" s="263"/>
      <c r="BRK348" s="263"/>
      <c r="BRL348" s="263"/>
      <c r="BRM348" s="263"/>
      <c r="BRN348" s="263"/>
      <c r="BRO348" s="263"/>
      <c r="BRP348" s="263"/>
      <c r="BRQ348" s="263"/>
      <c r="BRR348" s="263"/>
      <c r="BRS348" s="263"/>
      <c r="BRT348" s="263"/>
      <c r="BRU348" s="263"/>
      <c r="BRV348" s="263"/>
      <c r="BRW348" s="263"/>
      <c r="BRX348" s="263"/>
      <c r="BRY348" s="263"/>
      <c r="BRZ348" s="263"/>
      <c r="BSA348" s="263"/>
      <c r="BSB348" s="263"/>
      <c r="BSC348" s="263"/>
      <c r="BSD348" s="263"/>
      <c r="BSE348" s="263"/>
      <c r="BSF348" s="263"/>
      <c r="BSG348" s="263"/>
      <c r="BSH348" s="263"/>
      <c r="BSI348" s="263"/>
      <c r="BSJ348" s="263"/>
      <c r="BSK348" s="263"/>
      <c r="BSL348" s="263"/>
      <c r="BSM348" s="263"/>
      <c r="BSN348" s="263"/>
      <c r="BSO348" s="263"/>
      <c r="BSP348" s="263"/>
      <c r="BSQ348" s="263"/>
      <c r="BSR348" s="263"/>
      <c r="BSS348" s="263"/>
      <c r="BST348" s="263"/>
      <c r="BSU348" s="263"/>
      <c r="BSV348" s="263"/>
      <c r="BSW348" s="263"/>
      <c r="BSX348" s="263"/>
      <c r="BSY348" s="263"/>
      <c r="BSZ348" s="263"/>
      <c r="BTA348" s="263"/>
      <c r="BTB348" s="263"/>
      <c r="BTC348" s="263"/>
      <c r="BTD348" s="263"/>
      <c r="BTE348" s="263"/>
      <c r="BTF348" s="263"/>
      <c r="BTG348" s="263"/>
      <c r="BTH348" s="263"/>
      <c r="BTI348" s="263"/>
      <c r="BTJ348" s="263"/>
      <c r="BTK348" s="263"/>
      <c r="BTL348" s="263"/>
      <c r="BTM348" s="263"/>
      <c r="BTN348" s="263"/>
      <c r="BTO348" s="263"/>
      <c r="BTP348" s="263"/>
      <c r="BTQ348" s="263"/>
      <c r="BTR348" s="263"/>
      <c r="BTS348" s="263"/>
      <c r="BTT348" s="263"/>
      <c r="BTU348" s="263"/>
      <c r="BTV348" s="263"/>
      <c r="BTW348" s="263"/>
      <c r="BTX348" s="263"/>
      <c r="BTY348" s="263"/>
      <c r="BTZ348" s="263"/>
      <c r="BUA348" s="263"/>
      <c r="BUB348" s="263"/>
      <c r="BUC348" s="263"/>
      <c r="BUD348" s="263"/>
      <c r="BUE348" s="263"/>
      <c r="BUF348" s="263"/>
      <c r="BUG348" s="263"/>
      <c r="BUH348" s="263"/>
      <c r="BUI348" s="263"/>
      <c r="BUJ348" s="263"/>
      <c r="BUK348" s="263"/>
      <c r="BUL348" s="263"/>
      <c r="BUM348" s="263"/>
      <c r="BUN348" s="263"/>
      <c r="BUO348" s="263"/>
      <c r="BUP348" s="263"/>
      <c r="BUQ348" s="263"/>
      <c r="BUR348" s="263"/>
      <c r="BUS348" s="263"/>
      <c r="BUT348" s="263"/>
      <c r="BUU348" s="263"/>
      <c r="BUV348" s="263"/>
      <c r="BUW348" s="263"/>
      <c r="BUX348" s="263"/>
      <c r="BUY348" s="263"/>
      <c r="BUZ348" s="263"/>
      <c r="BVA348" s="263"/>
      <c r="BVB348" s="263"/>
      <c r="BVC348" s="263"/>
      <c r="BVD348" s="263"/>
      <c r="BVE348" s="263"/>
      <c r="BVF348" s="263"/>
      <c r="BVG348" s="263"/>
      <c r="BVH348" s="263"/>
      <c r="BVI348" s="263"/>
      <c r="BVJ348" s="263"/>
      <c r="BVK348" s="263"/>
      <c r="BVL348" s="263"/>
      <c r="BVM348" s="263"/>
      <c r="BVN348" s="263"/>
      <c r="BVO348" s="263"/>
      <c r="BVP348" s="263"/>
      <c r="BVQ348" s="263"/>
      <c r="BVR348" s="263"/>
      <c r="BVS348" s="263"/>
      <c r="BVT348" s="263"/>
      <c r="BVU348" s="263"/>
      <c r="BVV348" s="263"/>
      <c r="BVW348" s="263"/>
      <c r="BVX348" s="263"/>
      <c r="BVY348" s="263"/>
      <c r="BVZ348" s="263"/>
      <c r="BWA348" s="263"/>
      <c r="BWB348" s="263"/>
      <c r="BWC348" s="263"/>
      <c r="BWD348" s="263"/>
      <c r="BWE348" s="263"/>
      <c r="BWF348" s="263"/>
      <c r="BWG348" s="263"/>
      <c r="BWH348" s="263"/>
      <c r="BWI348" s="263"/>
      <c r="BWJ348" s="263"/>
      <c r="BWK348" s="263"/>
      <c r="BWL348" s="263"/>
      <c r="BWM348" s="263"/>
      <c r="BWN348" s="263"/>
      <c r="BWO348" s="263"/>
      <c r="BWP348" s="263"/>
      <c r="BWQ348" s="263"/>
      <c r="BWR348" s="263"/>
      <c r="BWS348" s="263"/>
      <c r="BWT348" s="263"/>
      <c r="BWU348" s="263"/>
      <c r="BWV348" s="263"/>
      <c r="BWW348" s="263"/>
      <c r="BWX348" s="263"/>
      <c r="BWY348" s="263"/>
      <c r="BWZ348" s="263"/>
      <c r="BXA348" s="263"/>
      <c r="BXB348" s="263"/>
      <c r="BXC348" s="263"/>
      <c r="BXD348" s="263"/>
      <c r="BXE348" s="263"/>
      <c r="BXF348" s="263"/>
      <c r="BXG348" s="263"/>
      <c r="BXH348" s="263"/>
      <c r="BXI348" s="263"/>
      <c r="BXJ348" s="263"/>
      <c r="BXK348" s="263"/>
      <c r="BXL348" s="263"/>
      <c r="BXM348" s="263"/>
      <c r="BXN348" s="263"/>
      <c r="BXO348" s="263"/>
      <c r="BXP348" s="263"/>
      <c r="BXQ348" s="263"/>
      <c r="BXR348" s="263"/>
      <c r="BXS348" s="263"/>
      <c r="BXT348" s="263"/>
      <c r="BXU348" s="263"/>
      <c r="BXV348" s="263"/>
      <c r="BXW348" s="263"/>
      <c r="BXX348" s="263"/>
      <c r="BXY348" s="263"/>
      <c r="BXZ348" s="263"/>
      <c r="BYA348" s="263"/>
      <c r="BYB348" s="263"/>
      <c r="BYC348" s="263"/>
      <c r="BYD348" s="263"/>
      <c r="BYE348" s="263"/>
      <c r="BYF348" s="263"/>
      <c r="BYG348" s="263"/>
      <c r="BYH348" s="263"/>
      <c r="BYI348" s="263"/>
      <c r="BYJ348" s="263"/>
      <c r="BYK348" s="263"/>
      <c r="BYL348" s="263"/>
      <c r="BYM348" s="263"/>
      <c r="BYN348" s="263"/>
      <c r="BYO348" s="263"/>
      <c r="BYP348" s="263"/>
      <c r="BYQ348" s="263"/>
      <c r="BYR348" s="263"/>
      <c r="BYS348" s="263"/>
      <c r="BYT348" s="263"/>
      <c r="BYU348" s="263"/>
      <c r="BYV348" s="263"/>
      <c r="BYW348" s="263"/>
      <c r="BYX348" s="263"/>
      <c r="BYY348" s="263"/>
      <c r="BYZ348" s="263"/>
      <c r="BZA348" s="263"/>
      <c r="BZB348" s="263"/>
      <c r="BZC348" s="263"/>
      <c r="BZD348" s="263"/>
      <c r="BZE348" s="263"/>
      <c r="BZF348" s="263"/>
      <c r="BZG348" s="263"/>
      <c r="BZH348" s="263"/>
      <c r="BZI348" s="263"/>
      <c r="BZJ348" s="263"/>
      <c r="BZK348" s="263"/>
      <c r="BZL348" s="263"/>
      <c r="BZM348" s="263"/>
      <c r="BZN348" s="263"/>
      <c r="BZO348" s="263"/>
      <c r="BZP348" s="263"/>
      <c r="BZQ348" s="263"/>
      <c r="BZR348" s="263"/>
      <c r="BZS348" s="263"/>
      <c r="BZT348" s="263"/>
      <c r="BZU348" s="263"/>
      <c r="BZV348" s="263"/>
      <c r="BZW348" s="263"/>
      <c r="BZX348" s="263"/>
      <c r="BZY348" s="263"/>
      <c r="BZZ348" s="263"/>
      <c r="CAA348" s="263"/>
      <c r="CAB348" s="263"/>
      <c r="CAC348" s="263"/>
      <c r="CAD348" s="263"/>
      <c r="CAE348" s="263"/>
      <c r="CAF348" s="263"/>
      <c r="CAG348" s="263"/>
      <c r="CAH348" s="263"/>
      <c r="CAI348" s="263"/>
      <c r="CAJ348" s="263"/>
      <c r="CAK348" s="263"/>
      <c r="CAL348" s="263"/>
      <c r="CAM348" s="263"/>
      <c r="CAN348" s="263"/>
      <c r="CAO348" s="263"/>
      <c r="CAP348" s="263"/>
      <c r="CAQ348" s="263"/>
      <c r="CAR348" s="263"/>
      <c r="CAS348" s="263"/>
      <c r="CAT348" s="263"/>
      <c r="CAU348" s="263"/>
      <c r="CAV348" s="263"/>
    </row>
    <row r="349" spans="1:3461" x14ac:dyDescent="0.35">
      <c r="A349" s="263"/>
      <c r="B349" s="263"/>
      <c r="C349" s="263"/>
      <c r="D349" s="263"/>
      <c r="E349" s="263"/>
      <c r="F349" s="263"/>
      <c r="G349" s="263"/>
      <c r="H349" s="263"/>
      <c r="I349" s="263"/>
      <c r="J349" s="263"/>
      <c r="K349" s="263"/>
      <c r="L349" s="263"/>
      <c r="M349" s="263"/>
      <c r="N349" s="263"/>
      <c r="O349" s="263"/>
      <c r="P349" s="263"/>
      <c r="Q349" s="263"/>
      <c r="R349" s="263"/>
      <c r="S349" s="263"/>
      <c r="T349" s="263"/>
      <c r="U349" s="263"/>
      <c r="V349" s="263"/>
      <c r="W349" s="263"/>
      <c r="X349" s="263"/>
      <c r="Y349" s="263"/>
      <c r="Z349" s="263"/>
      <c r="AA349" s="263"/>
      <c r="AB349" s="263"/>
      <c r="AC349" s="263"/>
      <c r="AD349" s="263"/>
      <c r="AE349" s="263"/>
      <c r="AF349" s="263"/>
      <c r="AG349" s="263"/>
      <c r="AH349" s="263"/>
      <c r="AI349" s="263"/>
      <c r="AJ349" s="263"/>
      <c r="AK349" s="263"/>
      <c r="AL349" s="263"/>
      <c r="AM349" s="263"/>
      <c r="AN349" s="263"/>
      <c r="AO349" s="263"/>
      <c r="AP349" s="263"/>
      <c r="AQ349" s="263"/>
      <c r="AR349" s="263"/>
      <c r="AS349" s="263"/>
      <c r="AT349" s="263"/>
      <c r="AU349" s="263"/>
      <c r="AV349" s="263"/>
      <c r="AW349" s="263"/>
      <c r="AX349" s="263"/>
      <c r="AY349" s="263"/>
      <c r="AZ349" s="263"/>
      <c r="BA349" s="263"/>
      <c r="BB349" s="263"/>
      <c r="BC349" s="263"/>
      <c r="BD349" s="263"/>
      <c r="BE349" s="263"/>
      <c r="BF349" s="263"/>
      <c r="BG349" s="263"/>
      <c r="BH349" s="263"/>
      <c r="BI349" s="263"/>
      <c r="BJ349" s="263"/>
      <c r="BK349" s="263"/>
      <c r="BL349" s="263"/>
      <c r="BM349" s="263"/>
      <c r="BN349" s="263"/>
      <c r="BO349" s="263"/>
      <c r="BP349" s="263"/>
      <c r="BQ349" s="263"/>
      <c r="BR349" s="263"/>
      <c r="BS349" s="263"/>
      <c r="BT349" s="263"/>
      <c r="BU349" s="263"/>
      <c r="BV349" s="263"/>
      <c r="BW349" s="263"/>
      <c r="BX349" s="263"/>
      <c r="BY349" s="263"/>
      <c r="BZ349" s="263"/>
      <c r="CA349" s="263"/>
      <c r="CB349" s="263"/>
      <c r="CC349" s="263"/>
      <c r="CD349" s="263"/>
      <c r="CE349" s="263"/>
      <c r="CF349" s="263"/>
      <c r="CG349" s="263"/>
      <c r="CH349" s="263"/>
      <c r="CI349" s="263"/>
      <c r="CJ349" s="263"/>
      <c r="CK349" s="263"/>
      <c r="CL349" s="263"/>
      <c r="CM349" s="263"/>
      <c r="CN349" s="263"/>
      <c r="CO349" s="263"/>
      <c r="CP349" s="263"/>
      <c r="CQ349" s="263"/>
      <c r="CR349" s="263"/>
      <c r="CS349" s="263"/>
      <c r="CT349" s="263"/>
      <c r="CU349" s="263"/>
      <c r="CV349" s="263"/>
      <c r="CW349" s="263"/>
      <c r="CX349" s="263"/>
      <c r="CY349" s="263"/>
      <c r="CZ349" s="263"/>
      <c r="DA349" s="263"/>
      <c r="DB349" s="263"/>
      <c r="DC349" s="263"/>
      <c r="DD349" s="263"/>
      <c r="DE349" s="263"/>
      <c r="DF349" s="263"/>
      <c r="DG349" s="263"/>
      <c r="DH349" s="263"/>
      <c r="DI349" s="263"/>
      <c r="DJ349" s="263"/>
      <c r="DK349" s="263"/>
      <c r="DL349" s="263"/>
      <c r="DM349" s="263"/>
      <c r="DN349" s="263"/>
      <c r="DO349" s="263"/>
      <c r="DP349" s="263"/>
      <c r="DQ349" s="263"/>
      <c r="DR349" s="263"/>
      <c r="DS349" s="263"/>
      <c r="DT349" s="263"/>
      <c r="DU349" s="263"/>
      <c r="DV349" s="263"/>
      <c r="DW349" s="263"/>
      <c r="DX349" s="263"/>
      <c r="DY349" s="263"/>
      <c r="DZ349" s="263"/>
      <c r="EA349" s="263"/>
      <c r="EB349" s="263"/>
      <c r="EC349" s="263"/>
      <c r="ED349" s="263"/>
      <c r="EE349" s="263"/>
      <c r="EF349" s="263"/>
      <c r="EG349" s="263"/>
      <c r="EH349" s="263"/>
      <c r="EI349" s="263"/>
      <c r="EJ349" s="263"/>
      <c r="EK349" s="263"/>
      <c r="EL349" s="263"/>
      <c r="EM349" s="263"/>
      <c r="EN349" s="263"/>
      <c r="EO349" s="263"/>
      <c r="EP349" s="263"/>
      <c r="EQ349" s="263"/>
      <c r="ER349" s="263"/>
      <c r="ES349" s="263"/>
      <c r="ET349" s="263"/>
      <c r="EU349" s="263"/>
      <c r="EV349" s="263"/>
      <c r="EW349" s="263"/>
      <c r="EX349" s="263"/>
      <c r="EY349" s="263"/>
      <c r="EZ349" s="263"/>
      <c r="FA349" s="263"/>
      <c r="FB349" s="263"/>
      <c r="FC349" s="263"/>
      <c r="FD349" s="263"/>
      <c r="FE349" s="263"/>
      <c r="FF349" s="263"/>
      <c r="FG349" s="263"/>
      <c r="FH349" s="263"/>
      <c r="FI349" s="263"/>
      <c r="FJ349" s="263"/>
      <c r="FK349" s="263"/>
      <c r="FL349" s="263"/>
      <c r="FM349" s="263"/>
      <c r="FN349" s="263"/>
      <c r="FO349" s="263"/>
      <c r="FP349" s="263"/>
      <c r="FQ349" s="263"/>
      <c r="FR349" s="263"/>
      <c r="FS349" s="263"/>
      <c r="FT349" s="263"/>
      <c r="FU349" s="263"/>
      <c r="FV349" s="263"/>
      <c r="FW349" s="263"/>
      <c r="FX349" s="263"/>
      <c r="FY349" s="263"/>
      <c r="FZ349" s="263"/>
      <c r="GA349" s="263"/>
      <c r="GB349" s="263"/>
      <c r="GC349" s="263"/>
      <c r="GD349" s="263"/>
      <c r="GE349" s="263"/>
      <c r="GF349" s="263"/>
      <c r="GG349" s="263"/>
      <c r="GH349" s="263"/>
      <c r="GI349" s="263"/>
      <c r="GJ349" s="263"/>
      <c r="GK349" s="263"/>
      <c r="GL349" s="263"/>
      <c r="GM349" s="263"/>
      <c r="GN349" s="263"/>
      <c r="GO349" s="263"/>
      <c r="GP349" s="263"/>
      <c r="GQ349" s="263"/>
      <c r="GR349" s="263"/>
      <c r="GS349" s="263"/>
      <c r="GT349" s="263"/>
      <c r="GU349" s="263"/>
      <c r="GV349" s="263"/>
      <c r="GW349" s="263"/>
      <c r="GX349" s="263"/>
      <c r="GY349" s="263"/>
      <c r="GZ349" s="263"/>
      <c r="HA349" s="263"/>
      <c r="HB349" s="263"/>
      <c r="HC349" s="263"/>
      <c r="HD349" s="263"/>
      <c r="HE349" s="263"/>
      <c r="HF349" s="263"/>
      <c r="HG349" s="263"/>
      <c r="HH349" s="263"/>
      <c r="HI349" s="263"/>
      <c r="HJ349" s="263"/>
      <c r="HK349" s="263"/>
      <c r="HL349" s="263"/>
      <c r="HM349" s="263"/>
      <c r="HN349" s="263"/>
      <c r="HO349" s="263"/>
      <c r="HP349" s="263"/>
      <c r="HQ349" s="263"/>
      <c r="HR349" s="263"/>
      <c r="HS349" s="263"/>
      <c r="HT349" s="263"/>
      <c r="HU349" s="263"/>
      <c r="HV349" s="263"/>
      <c r="HW349" s="263"/>
      <c r="HX349" s="263"/>
      <c r="HY349" s="263"/>
      <c r="HZ349" s="263"/>
      <c r="IA349" s="263"/>
      <c r="IB349" s="263"/>
      <c r="IC349" s="263"/>
      <c r="ID349" s="263"/>
      <c r="IE349" s="263"/>
      <c r="IF349" s="263"/>
      <c r="IG349" s="263"/>
      <c r="IH349" s="263"/>
      <c r="II349" s="263"/>
      <c r="IJ349" s="263"/>
      <c r="IK349" s="263"/>
      <c r="IL349" s="263"/>
      <c r="IM349" s="263"/>
      <c r="IN349" s="263"/>
      <c r="IO349" s="263"/>
      <c r="IP349" s="263"/>
      <c r="IQ349" s="263"/>
      <c r="IR349" s="263"/>
      <c r="IS349" s="263"/>
      <c r="IT349" s="263"/>
      <c r="IU349" s="263"/>
      <c r="IV349" s="263"/>
      <c r="IW349" s="263"/>
      <c r="IX349" s="263"/>
      <c r="IY349" s="263"/>
      <c r="IZ349" s="263"/>
      <c r="JA349" s="263"/>
      <c r="JB349" s="263"/>
      <c r="JC349" s="263"/>
      <c r="JD349" s="263"/>
      <c r="JE349" s="263"/>
      <c r="JF349" s="263"/>
      <c r="JG349" s="263"/>
      <c r="JH349" s="263"/>
      <c r="JI349" s="263"/>
      <c r="JJ349" s="263"/>
      <c r="JK349" s="263"/>
      <c r="JL349" s="263"/>
      <c r="JM349" s="263"/>
      <c r="JN349" s="263"/>
      <c r="JO349" s="263"/>
      <c r="JP349" s="263"/>
      <c r="JQ349" s="263"/>
      <c r="JR349" s="263"/>
      <c r="JS349" s="263"/>
      <c r="JT349" s="263"/>
      <c r="JU349" s="263"/>
      <c r="JV349" s="263"/>
      <c r="JW349" s="263"/>
      <c r="JX349" s="263"/>
      <c r="JY349" s="263"/>
      <c r="JZ349" s="263"/>
      <c r="KA349" s="263"/>
      <c r="KB349" s="263"/>
      <c r="KC349" s="263"/>
      <c r="KD349" s="263"/>
      <c r="KE349" s="263"/>
      <c r="KF349" s="263"/>
      <c r="KG349" s="263"/>
      <c r="KH349" s="263"/>
      <c r="KI349" s="263"/>
      <c r="KJ349" s="263"/>
      <c r="KK349" s="263"/>
      <c r="KL349" s="263"/>
      <c r="KM349" s="263"/>
      <c r="KN349" s="263"/>
      <c r="KO349" s="263"/>
      <c r="KP349" s="263"/>
      <c r="KQ349" s="263"/>
      <c r="KR349" s="263"/>
      <c r="KS349" s="263"/>
      <c r="KT349" s="263"/>
      <c r="KU349" s="263"/>
      <c r="KV349" s="263"/>
      <c r="KW349" s="263"/>
      <c r="KX349" s="263"/>
      <c r="KY349" s="263"/>
      <c r="KZ349" s="263"/>
      <c r="LA349" s="263"/>
      <c r="LB349" s="263"/>
      <c r="LC349" s="263"/>
      <c r="LD349" s="263"/>
      <c r="LE349" s="263"/>
      <c r="LF349" s="263"/>
      <c r="LG349" s="263"/>
      <c r="LH349" s="263"/>
      <c r="LI349" s="263"/>
      <c r="LJ349" s="263"/>
      <c r="LK349" s="263"/>
      <c r="LL349" s="263"/>
      <c r="LM349" s="263"/>
      <c r="LN349" s="263"/>
      <c r="LO349" s="263"/>
      <c r="LP349" s="263"/>
      <c r="LQ349" s="263"/>
      <c r="LR349" s="263"/>
      <c r="LS349" s="263"/>
      <c r="LT349" s="263"/>
      <c r="LU349" s="263"/>
      <c r="LV349" s="263"/>
      <c r="LW349" s="263"/>
      <c r="LX349" s="263"/>
      <c r="LY349" s="263"/>
      <c r="LZ349" s="263"/>
      <c r="MA349" s="263"/>
      <c r="MB349" s="263"/>
      <c r="MC349" s="263"/>
      <c r="MD349" s="263"/>
      <c r="ME349" s="263"/>
      <c r="MF349" s="263"/>
      <c r="MG349" s="263"/>
      <c r="MH349" s="263"/>
      <c r="MI349" s="263"/>
      <c r="MJ349" s="263"/>
      <c r="MK349" s="263"/>
      <c r="ML349" s="263"/>
      <c r="MM349" s="263"/>
      <c r="MN349" s="263"/>
      <c r="MO349" s="263"/>
      <c r="MP349" s="263"/>
      <c r="MQ349" s="263"/>
      <c r="MR349" s="263"/>
      <c r="MS349" s="263"/>
      <c r="MT349" s="263"/>
      <c r="MU349" s="263"/>
      <c r="MV349" s="263"/>
      <c r="MW349" s="263"/>
      <c r="MX349" s="263"/>
      <c r="MY349" s="263"/>
      <c r="MZ349" s="263"/>
      <c r="NA349" s="263"/>
      <c r="NB349" s="263"/>
      <c r="NC349" s="263"/>
      <c r="ND349" s="263"/>
      <c r="NE349" s="263"/>
      <c r="NF349" s="263"/>
      <c r="NG349" s="263"/>
      <c r="NH349" s="263"/>
      <c r="NI349" s="263"/>
      <c r="NJ349" s="263"/>
      <c r="NK349" s="263"/>
      <c r="NL349" s="263"/>
      <c r="NM349" s="263"/>
      <c r="NN349" s="263"/>
      <c r="NO349" s="263"/>
      <c r="NP349" s="263"/>
      <c r="NQ349" s="263"/>
      <c r="NR349" s="263"/>
      <c r="NS349" s="263"/>
      <c r="NT349" s="263"/>
      <c r="NU349" s="263"/>
      <c r="NV349" s="263"/>
      <c r="NW349" s="263"/>
      <c r="NX349" s="263"/>
      <c r="NY349" s="263"/>
      <c r="NZ349" s="263"/>
      <c r="OA349" s="263"/>
      <c r="OB349" s="263"/>
      <c r="OC349" s="263"/>
      <c r="OD349" s="263"/>
      <c r="OE349" s="263"/>
      <c r="OF349" s="263"/>
      <c r="OG349" s="263"/>
      <c r="OH349" s="263"/>
      <c r="OI349" s="263"/>
      <c r="OJ349" s="263"/>
      <c r="OK349" s="263"/>
      <c r="OL349" s="263"/>
      <c r="OM349" s="263"/>
      <c r="ON349" s="263"/>
      <c r="OO349" s="263"/>
      <c r="OP349" s="263"/>
      <c r="OQ349" s="263"/>
      <c r="OR349" s="263"/>
      <c r="OS349" s="263"/>
      <c r="OT349" s="263"/>
      <c r="OU349" s="263"/>
      <c r="OV349" s="263"/>
      <c r="OW349" s="263"/>
      <c r="OX349" s="263"/>
      <c r="OY349" s="263"/>
      <c r="OZ349" s="263"/>
      <c r="PA349" s="263"/>
      <c r="PB349" s="263"/>
      <c r="PC349" s="263"/>
      <c r="PD349" s="263"/>
      <c r="PE349" s="263"/>
      <c r="PF349" s="263"/>
      <c r="PG349" s="263"/>
      <c r="PH349" s="263"/>
      <c r="PI349" s="263"/>
      <c r="PJ349" s="263"/>
      <c r="PK349" s="263"/>
      <c r="PL349" s="263"/>
      <c r="PM349" s="263"/>
      <c r="PN349" s="263"/>
      <c r="PO349" s="263"/>
      <c r="PP349" s="263"/>
      <c r="PQ349" s="263"/>
      <c r="PR349" s="263"/>
      <c r="PS349" s="263"/>
      <c r="PT349" s="263"/>
      <c r="PU349" s="263"/>
      <c r="PV349" s="263"/>
      <c r="PW349" s="263"/>
      <c r="PX349" s="263"/>
      <c r="PY349" s="263"/>
      <c r="PZ349" s="263"/>
      <c r="QA349" s="263"/>
      <c r="QB349" s="263"/>
      <c r="QC349" s="263"/>
      <c r="QD349" s="263"/>
      <c r="QE349" s="263"/>
      <c r="QF349" s="263"/>
      <c r="QG349" s="263"/>
      <c r="QH349" s="263"/>
      <c r="QI349" s="263"/>
      <c r="QJ349" s="263"/>
      <c r="QK349" s="263"/>
      <c r="QL349" s="263"/>
      <c r="QM349" s="263"/>
      <c r="QN349" s="263"/>
      <c r="QO349" s="263"/>
      <c r="QP349" s="263"/>
      <c r="QQ349" s="263"/>
      <c r="QR349" s="263"/>
      <c r="QS349" s="263"/>
      <c r="QT349" s="263"/>
      <c r="QU349" s="263"/>
      <c r="QV349" s="263"/>
      <c r="QW349" s="263"/>
      <c r="QX349" s="263"/>
      <c r="QY349" s="263"/>
      <c r="QZ349" s="263"/>
      <c r="RA349" s="263"/>
      <c r="RB349" s="263"/>
      <c r="RC349" s="263"/>
      <c r="RD349" s="263"/>
      <c r="RE349" s="263"/>
      <c r="RF349" s="263"/>
      <c r="RG349" s="263"/>
      <c r="RH349" s="263"/>
      <c r="RI349" s="263"/>
      <c r="RJ349" s="263"/>
      <c r="RK349" s="263"/>
      <c r="RL349" s="263"/>
      <c r="RM349" s="263"/>
      <c r="RN349" s="263"/>
      <c r="RO349" s="263"/>
      <c r="RP349" s="263"/>
      <c r="RQ349" s="263"/>
      <c r="RR349" s="263"/>
      <c r="RS349" s="263"/>
      <c r="RT349" s="263"/>
      <c r="RU349" s="263"/>
      <c r="RV349" s="263"/>
      <c r="RW349" s="263"/>
      <c r="RX349" s="263"/>
      <c r="RY349" s="263"/>
      <c r="RZ349" s="263"/>
      <c r="SA349" s="263"/>
      <c r="SB349" s="263"/>
      <c r="SC349" s="263"/>
      <c r="SD349" s="263"/>
      <c r="SE349" s="263"/>
      <c r="SF349" s="263"/>
      <c r="SG349" s="263"/>
      <c r="SH349" s="263"/>
      <c r="SI349" s="263"/>
      <c r="SJ349" s="263"/>
      <c r="SK349" s="263"/>
      <c r="SL349" s="263"/>
      <c r="SM349" s="263"/>
      <c r="SN349" s="263"/>
      <c r="SO349" s="263"/>
      <c r="SP349" s="263"/>
      <c r="SQ349" s="263"/>
      <c r="SR349" s="263"/>
      <c r="SS349" s="263"/>
      <c r="ST349" s="263"/>
      <c r="SU349" s="263"/>
      <c r="SV349" s="263"/>
      <c r="SW349" s="263"/>
      <c r="SX349" s="263"/>
      <c r="SY349" s="263"/>
      <c r="SZ349" s="263"/>
      <c r="TA349" s="263"/>
      <c r="TB349" s="263"/>
      <c r="TC349" s="263"/>
      <c r="TD349" s="263"/>
      <c r="TE349" s="263"/>
      <c r="TF349" s="263"/>
      <c r="TG349" s="263"/>
      <c r="TH349" s="263"/>
      <c r="TI349" s="263"/>
      <c r="TJ349" s="263"/>
      <c r="TK349" s="263"/>
      <c r="TL349" s="263"/>
      <c r="TM349" s="263"/>
      <c r="TN349" s="263"/>
      <c r="TO349" s="263"/>
      <c r="TP349" s="263"/>
      <c r="TQ349" s="263"/>
      <c r="TR349" s="263"/>
      <c r="TS349" s="263"/>
      <c r="TT349" s="263"/>
      <c r="TU349" s="263"/>
      <c r="TV349" s="263"/>
      <c r="TW349" s="263"/>
      <c r="TX349" s="263"/>
      <c r="TY349" s="263"/>
      <c r="TZ349" s="263"/>
      <c r="UA349" s="263"/>
      <c r="UB349" s="263"/>
      <c r="UC349" s="263"/>
      <c r="UD349" s="263"/>
      <c r="UE349" s="263"/>
      <c r="UF349" s="263"/>
      <c r="UG349" s="263"/>
      <c r="UH349" s="263"/>
      <c r="UI349" s="263"/>
      <c r="UJ349" s="263"/>
      <c r="UK349" s="263"/>
      <c r="UL349" s="263"/>
      <c r="UM349" s="263"/>
      <c r="UN349" s="263"/>
      <c r="UO349" s="263"/>
      <c r="UP349" s="263"/>
      <c r="UQ349" s="263"/>
      <c r="UR349" s="263"/>
      <c r="US349" s="263"/>
      <c r="UT349" s="263"/>
      <c r="UU349" s="263"/>
      <c r="UV349" s="263"/>
      <c r="UW349" s="263"/>
      <c r="UX349" s="263"/>
      <c r="UY349" s="263"/>
      <c r="UZ349" s="263"/>
      <c r="VA349" s="263"/>
      <c r="VB349" s="263"/>
      <c r="VC349" s="263"/>
      <c r="VD349" s="263"/>
      <c r="VE349" s="263"/>
      <c r="VF349" s="263"/>
      <c r="VG349" s="263"/>
      <c r="VH349" s="263"/>
      <c r="VI349" s="263"/>
      <c r="VJ349" s="263"/>
      <c r="VK349" s="263"/>
      <c r="VL349" s="263"/>
      <c r="VM349" s="263"/>
      <c r="VN349" s="263"/>
      <c r="VO349" s="263"/>
      <c r="VP349" s="263"/>
      <c r="VQ349" s="263"/>
      <c r="VR349" s="263"/>
      <c r="VS349" s="263"/>
      <c r="VT349" s="263"/>
      <c r="VU349" s="263"/>
      <c r="VV349" s="263"/>
      <c r="VW349" s="263"/>
      <c r="VX349" s="263"/>
      <c r="VY349" s="263"/>
      <c r="VZ349" s="263"/>
      <c r="WA349" s="263"/>
      <c r="WB349" s="263"/>
      <c r="WC349" s="263"/>
      <c r="WD349" s="263"/>
      <c r="WE349" s="263"/>
      <c r="WF349" s="263"/>
      <c r="WG349" s="263"/>
      <c r="WH349" s="263"/>
      <c r="WI349" s="263"/>
      <c r="WJ349" s="263"/>
      <c r="WK349" s="263"/>
      <c r="WL349" s="263"/>
      <c r="WM349" s="263"/>
      <c r="WN349" s="263"/>
      <c r="WO349" s="263"/>
      <c r="WP349" s="263"/>
      <c r="WQ349" s="263"/>
      <c r="WR349" s="263"/>
      <c r="WS349" s="263"/>
      <c r="WT349" s="263"/>
      <c r="WU349" s="263"/>
      <c r="WV349" s="263"/>
      <c r="WW349" s="263"/>
      <c r="WX349" s="263"/>
      <c r="WY349" s="263"/>
      <c r="WZ349" s="263"/>
      <c r="XA349" s="263"/>
      <c r="XB349" s="263"/>
      <c r="XC349" s="263"/>
      <c r="XD349" s="263"/>
      <c r="XE349" s="263"/>
      <c r="XF349" s="263"/>
      <c r="XG349" s="263"/>
      <c r="XH349" s="263"/>
      <c r="XI349" s="263"/>
      <c r="XJ349" s="263"/>
      <c r="XK349" s="263"/>
      <c r="XL349" s="263"/>
      <c r="XM349" s="263"/>
      <c r="XN349" s="263"/>
      <c r="XO349" s="263"/>
      <c r="XP349" s="263"/>
      <c r="XQ349" s="263"/>
      <c r="XR349" s="263"/>
      <c r="XS349" s="263"/>
      <c r="XT349" s="263"/>
      <c r="XU349" s="263"/>
      <c r="XV349" s="263"/>
      <c r="XW349" s="263"/>
      <c r="XX349" s="263"/>
      <c r="XY349" s="263"/>
      <c r="XZ349" s="263"/>
      <c r="YA349" s="263"/>
      <c r="YB349" s="263"/>
      <c r="YC349" s="263"/>
      <c r="YD349" s="263"/>
      <c r="YE349" s="263"/>
      <c r="YF349" s="263"/>
      <c r="YG349" s="263"/>
      <c r="YH349" s="263"/>
      <c r="YI349" s="263"/>
      <c r="YJ349" s="263"/>
      <c r="YK349" s="263"/>
      <c r="YL349" s="263"/>
      <c r="YM349" s="263"/>
      <c r="YN349" s="263"/>
      <c r="YO349" s="263"/>
      <c r="YP349" s="263"/>
      <c r="YQ349" s="263"/>
      <c r="YR349" s="263"/>
      <c r="YS349" s="263"/>
      <c r="YT349" s="263"/>
      <c r="YU349" s="263"/>
      <c r="YV349" s="263"/>
      <c r="YW349" s="263"/>
      <c r="YX349" s="263"/>
      <c r="YY349" s="263"/>
      <c r="YZ349" s="263"/>
      <c r="ZA349" s="263"/>
      <c r="ZB349" s="263"/>
      <c r="ZC349" s="263"/>
      <c r="ZD349" s="263"/>
      <c r="ZE349" s="263"/>
      <c r="ZF349" s="263"/>
      <c r="ZG349" s="263"/>
      <c r="ZH349" s="263"/>
      <c r="ZI349" s="263"/>
      <c r="ZJ349" s="263"/>
      <c r="ZK349" s="263"/>
      <c r="ZL349" s="263"/>
      <c r="ZM349" s="263"/>
      <c r="ZN349" s="263"/>
      <c r="ZO349" s="263"/>
      <c r="ZP349" s="263"/>
      <c r="ZQ349" s="263"/>
      <c r="ZR349" s="263"/>
      <c r="ZS349" s="263"/>
      <c r="ZT349" s="263"/>
      <c r="ZU349" s="263"/>
      <c r="ZV349" s="263"/>
      <c r="ZW349" s="263"/>
      <c r="ZX349" s="263"/>
      <c r="ZY349" s="263"/>
      <c r="ZZ349" s="263"/>
      <c r="AAA349" s="263"/>
      <c r="AAB349" s="263"/>
      <c r="AAC349" s="263"/>
      <c r="AAD349" s="263"/>
      <c r="AAE349" s="263"/>
      <c r="AAF349" s="263"/>
      <c r="AAG349" s="263"/>
      <c r="AAH349" s="263"/>
      <c r="AAI349" s="263"/>
      <c r="AAJ349" s="263"/>
      <c r="AAK349" s="263"/>
      <c r="AAL349" s="263"/>
      <c r="AAM349" s="263"/>
      <c r="AAN349" s="263"/>
      <c r="AAO349" s="263"/>
      <c r="AAP349" s="263"/>
      <c r="AAQ349" s="263"/>
      <c r="AAR349" s="263"/>
      <c r="AAS349" s="263"/>
      <c r="AAT349" s="263"/>
      <c r="AAU349" s="263"/>
      <c r="AAV349" s="263"/>
      <c r="AAW349" s="263"/>
      <c r="AAX349" s="263"/>
      <c r="AAY349" s="263"/>
      <c r="AAZ349" s="263"/>
      <c r="ABA349" s="263"/>
      <c r="ABB349" s="263"/>
      <c r="ABC349" s="263"/>
      <c r="ABD349" s="263"/>
      <c r="ABE349" s="263"/>
      <c r="ABF349" s="263"/>
      <c r="ABG349" s="263"/>
      <c r="ABH349" s="263"/>
      <c r="ABI349" s="263"/>
      <c r="ABJ349" s="263"/>
      <c r="ABK349" s="263"/>
      <c r="ABL349" s="263"/>
      <c r="ABM349" s="263"/>
      <c r="ABN349" s="263"/>
      <c r="ABO349" s="263"/>
      <c r="ABP349" s="263"/>
      <c r="ABQ349" s="263"/>
      <c r="ABR349" s="263"/>
      <c r="ABS349" s="263"/>
      <c r="ABT349" s="263"/>
      <c r="ABU349" s="263"/>
      <c r="ABV349" s="263"/>
      <c r="ABW349" s="263"/>
      <c r="ABX349" s="263"/>
      <c r="ABY349" s="263"/>
      <c r="ABZ349" s="263"/>
      <c r="ACA349" s="263"/>
      <c r="ACB349" s="263"/>
      <c r="ACC349" s="263"/>
      <c r="ACD349" s="263"/>
      <c r="ACE349" s="263"/>
      <c r="ACF349" s="263"/>
      <c r="ACG349" s="263"/>
      <c r="ACH349" s="263"/>
      <c r="ACI349" s="263"/>
      <c r="ACJ349" s="263"/>
      <c r="ACK349" s="263"/>
      <c r="ACL349" s="263"/>
      <c r="ACM349" s="263"/>
      <c r="ACN349" s="263"/>
      <c r="ACO349" s="263"/>
      <c r="ACP349" s="263"/>
      <c r="ACQ349" s="263"/>
      <c r="ACR349" s="263"/>
      <c r="ACS349" s="263"/>
      <c r="ACT349" s="263"/>
      <c r="ACU349" s="263"/>
      <c r="ACV349" s="263"/>
      <c r="ACW349" s="263"/>
      <c r="ACX349" s="263"/>
      <c r="ACY349" s="263"/>
      <c r="ACZ349" s="263"/>
      <c r="ADA349" s="263"/>
      <c r="ADB349" s="263"/>
      <c r="ADC349" s="263"/>
      <c r="ADD349" s="263"/>
      <c r="ADE349" s="263"/>
      <c r="ADF349" s="263"/>
      <c r="ADG349" s="263"/>
      <c r="ADH349" s="263"/>
      <c r="ADI349" s="263"/>
      <c r="ADJ349" s="263"/>
      <c r="ADK349" s="263"/>
      <c r="ADL349" s="263"/>
      <c r="ADM349" s="263"/>
      <c r="ADN349" s="263"/>
      <c r="ADO349" s="263"/>
      <c r="ADP349" s="263"/>
      <c r="ADQ349" s="263"/>
      <c r="ADR349" s="263"/>
      <c r="ADS349" s="263"/>
      <c r="ADT349" s="263"/>
      <c r="ADU349" s="263"/>
      <c r="ADV349" s="263"/>
      <c r="ADW349" s="263"/>
      <c r="ADX349" s="263"/>
      <c r="ADY349" s="263"/>
      <c r="ADZ349" s="263"/>
      <c r="AEA349" s="263"/>
      <c r="AEB349" s="263"/>
      <c r="AEC349" s="263"/>
      <c r="AED349" s="263"/>
      <c r="AEE349" s="263"/>
      <c r="AEF349" s="263"/>
      <c r="AEG349" s="263"/>
      <c r="AEH349" s="263"/>
      <c r="AEI349" s="263"/>
      <c r="AEJ349" s="263"/>
      <c r="AEK349" s="263"/>
      <c r="AEL349" s="263"/>
      <c r="AEM349" s="263"/>
      <c r="AEN349" s="263"/>
      <c r="AEO349" s="263"/>
      <c r="AEP349" s="263"/>
      <c r="AEQ349" s="263"/>
      <c r="AER349" s="263"/>
      <c r="AES349" s="263"/>
      <c r="AET349" s="263"/>
      <c r="AEU349" s="263"/>
      <c r="AEV349" s="263"/>
      <c r="AEW349" s="263"/>
      <c r="AEX349" s="263"/>
      <c r="AEY349" s="263"/>
      <c r="AEZ349" s="263"/>
      <c r="AFA349" s="263"/>
      <c r="AFB349" s="263"/>
      <c r="AFC349" s="263"/>
      <c r="AFD349" s="263"/>
      <c r="AFE349" s="263"/>
      <c r="AFF349" s="263"/>
      <c r="AFG349" s="263"/>
      <c r="AFH349" s="263"/>
      <c r="AFI349" s="263"/>
      <c r="AFJ349" s="263"/>
      <c r="AFK349" s="263"/>
      <c r="AFL349" s="263"/>
      <c r="AFM349" s="263"/>
      <c r="AFN349" s="263"/>
      <c r="AFO349" s="263"/>
      <c r="AFP349" s="263"/>
      <c r="AFQ349" s="263"/>
      <c r="AFR349" s="263"/>
      <c r="AFS349" s="263"/>
      <c r="AFT349" s="263"/>
      <c r="AFU349" s="263"/>
      <c r="AFV349" s="263"/>
      <c r="AFW349" s="263"/>
      <c r="AFX349" s="263"/>
      <c r="AFY349" s="263"/>
      <c r="AFZ349" s="263"/>
      <c r="AGA349" s="263"/>
      <c r="AGB349" s="263"/>
      <c r="AGC349" s="263"/>
      <c r="AGD349" s="263"/>
      <c r="AGE349" s="263"/>
      <c r="AGF349" s="263"/>
      <c r="AGG349" s="263"/>
      <c r="AGH349" s="263"/>
      <c r="AGI349" s="263"/>
      <c r="AGJ349" s="263"/>
      <c r="AGK349" s="263"/>
      <c r="AGL349" s="263"/>
      <c r="AGM349" s="263"/>
      <c r="AGN349" s="263"/>
      <c r="AGO349" s="263"/>
      <c r="AGP349" s="263"/>
      <c r="AGQ349" s="263"/>
      <c r="AGR349" s="263"/>
      <c r="AGS349" s="263"/>
      <c r="AGT349" s="263"/>
      <c r="AGU349" s="263"/>
      <c r="AGV349" s="263"/>
      <c r="AGW349" s="263"/>
      <c r="AGX349" s="263"/>
      <c r="AGY349" s="263"/>
      <c r="AGZ349" s="263"/>
      <c r="AHA349" s="263"/>
      <c r="AHB349" s="263"/>
      <c r="AHC349" s="263"/>
      <c r="AHD349" s="263"/>
      <c r="AHE349" s="263"/>
      <c r="AHF349" s="263"/>
      <c r="AHG349" s="263"/>
      <c r="AHH349" s="263"/>
      <c r="AHI349" s="263"/>
      <c r="AHJ349" s="263"/>
      <c r="AHK349" s="263"/>
      <c r="AHL349" s="263"/>
      <c r="AHM349" s="263"/>
      <c r="AHN349" s="263"/>
      <c r="AHO349" s="263"/>
      <c r="AHP349" s="263"/>
      <c r="AHQ349" s="263"/>
      <c r="AHR349" s="263"/>
      <c r="AHS349" s="263"/>
      <c r="AHT349" s="263"/>
      <c r="AHU349" s="263"/>
      <c r="AHV349" s="263"/>
      <c r="AHW349" s="263"/>
      <c r="AHX349" s="263"/>
      <c r="AHY349" s="263"/>
      <c r="AHZ349" s="263"/>
      <c r="AIA349" s="263"/>
      <c r="AIB349" s="263"/>
      <c r="AIC349" s="263"/>
      <c r="AID349" s="263"/>
      <c r="AIE349" s="263"/>
      <c r="AIF349" s="263"/>
      <c r="AIG349" s="263"/>
      <c r="AIH349" s="263"/>
      <c r="AII349" s="263"/>
      <c r="AIJ349" s="263"/>
      <c r="AIK349" s="263"/>
      <c r="AIL349" s="263"/>
      <c r="AIM349" s="263"/>
      <c r="AIN349" s="263"/>
      <c r="AIO349" s="263"/>
      <c r="AIP349" s="263"/>
      <c r="AIQ349" s="263"/>
      <c r="AIR349" s="263"/>
      <c r="AIS349" s="263"/>
      <c r="AIT349" s="263"/>
      <c r="AIU349" s="263"/>
      <c r="AIV349" s="263"/>
      <c r="AIW349" s="263"/>
      <c r="AIX349" s="263"/>
      <c r="AIY349" s="263"/>
      <c r="AIZ349" s="263"/>
      <c r="AJA349" s="263"/>
      <c r="AJB349" s="263"/>
      <c r="AJC349" s="263"/>
      <c r="AJD349" s="263"/>
      <c r="AJE349" s="263"/>
      <c r="AJF349" s="263"/>
      <c r="AJG349" s="263"/>
      <c r="AJH349" s="263"/>
      <c r="AJI349" s="263"/>
      <c r="AJJ349" s="263"/>
      <c r="AJK349" s="263"/>
      <c r="AJL349" s="263"/>
      <c r="AJM349" s="263"/>
      <c r="AJN349" s="263"/>
      <c r="AJO349" s="263"/>
      <c r="AJP349" s="263"/>
      <c r="AJQ349" s="263"/>
      <c r="AJR349" s="263"/>
      <c r="AJS349" s="263"/>
      <c r="AJT349" s="263"/>
      <c r="AJU349" s="263"/>
      <c r="AJV349" s="263"/>
      <c r="AJW349" s="263"/>
      <c r="AJX349" s="263"/>
      <c r="AJY349" s="263"/>
      <c r="AJZ349" s="263"/>
      <c r="AKA349" s="263"/>
      <c r="AKB349" s="263"/>
      <c r="AKC349" s="263"/>
      <c r="AKD349" s="263"/>
      <c r="AKE349" s="263"/>
      <c r="AKF349" s="263"/>
      <c r="AKG349" s="263"/>
      <c r="AKH349" s="263"/>
      <c r="AKI349" s="263"/>
      <c r="AKJ349" s="263"/>
      <c r="AKK349" s="263"/>
      <c r="AKL349" s="263"/>
      <c r="AKM349" s="263"/>
      <c r="AKN349" s="263"/>
      <c r="AKO349" s="263"/>
      <c r="AKP349" s="263"/>
      <c r="AKQ349" s="263"/>
      <c r="AKR349" s="263"/>
      <c r="AKS349" s="263"/>
      <c r="AKT349" s="263"/>
      <c r="AKU349" s="263"/>
      <c r="AKV349" s="263"/>
      <c r="AKW349" s="263"/>
      <c r="AKX349" s="263"/>
      <c r="AKY349" s="263"/>
      <c r="AKZ349" s="263"/>
      <c r="ALA349" s="263"/>
      <c r="ALB349" s="263"/>
      <c r="ALC349" s="263"/>
      <c r="ALD349" s="263"/>
      <c r="ALE349" s="263"/>
      <c r="ALF349" s="263"/>
      <c r="ALG349" s="263"/>
      <c r="ALH349" s="263"/>
      <c r="ALI349" s="263"/>
      <c r="ALJ349" s="263"/>
      <c r="ALK349" s="263"/>
      <c r="ALL349" s="263"/>
      <c r="ALM349" s="263"/>
      <c r="ALN349" s="263"/>
      <c r="ALO349" s="263"/>
      <c r="ALP349" s="263"/>
      <c r="ALQ349" s="263"/>
      <c r="ALR349" s="263"/>
      <c r="ALS349" s="263"/>
      <c r="ALT349" s="263"/>
      <c r="ALU349" s="263"/>
      <c r="ALV349" s="263"/>
      <c r="ALW349" s="263"/>
      <c r="ALX349" s="263"/>
      <c r="ALY349" s="263"/>
      <c r="ALZ349" s="263"/>
      <c r="AMA349" s="263"/>
      <c r="AMB349" s="263"/>
      <c r="AMC349" s="263"/>
      <c r="AMD349" s="263"/>
      <c r="AME349" s="263"/>
      <c r="AMF349" s="263"/>
      <c r="AMG349" s="263"/>
      <c r="AMH349" s="263"/>
      <c r="AMI349" s="263"/>
      <c r="AMJ349" s="263"/>
      <c r="AMK349" s="263"/>
      <c r="AML349" s="263"/>
      <c r="AMM349" s="263"/>
      <c r="AMN349" s="263"/>
      <c r="AMO349" s="263"/>
      <c r="AMP349" s="263"/>
      <c r="AMQ349" s="263"/>
      <c r="AMR349" s="263"/>
      <c r="AMS349" s="263"/>
      <c r="AMT349" s="263"/>
      <c r="AMU349" s="263"/>
      <c r="AMV349" s="263"/>
      <c r="AMW349" s="263"/>
      <c r="AMX349" s="263"/>
      <c r="AMY349" s="263"/>
      <c r="AMZ349" s="263"/>
      <c r="ANA349" s="263"/>
      <c r="ANB349" s="263"/>
      <c r="ANC349" s="263"/>
      <c r="AND349" s="263"/>
      <c r="ANE349" s="263"/>
      <c r="ANF349" s="263"/>
      <c r="ANG349" s="263"/>
      <c r="ANH349" s="263"/>
      <c r="ANI349" s="263"/>
      <c r="ANJ349" s="263"/>
      <c r="ANK349" s="263"/>
      <c r="ANL349" s="263"/>
      <c r="ANM349" s="263"/>
      <c r="ANN349" s="263"/>
      <c r="ANO349" s="263"/>
      <c r="ANP349" s="263"/>
      <c r="ANQ349" s="263"/>
      <c r="ANR349" s="263"/>
      <c r="ANS349" s="263"/>
      <c r="ANT349" s="263"/>
      <c r="ANU349" s="263"/>
      <c r="ANV349" s="263"/>
      <c r="ANW349" s="263"/>
      <c r="ANX349" s="263"/>
      <c r="ANY349" s="263"/>
      <c r="ANZ349" s="263"/>
      <c r="AOA349" s="263"/>
      <c r="AOB349" s="263"/>
      <c r="AOC349" s="263"/>
      <c r="AOD349" s="263"/>
      <c r="AOE349" s="263"/>
      <c r="AOF349" s="263"/>
      <c r="AOG349" s="263"/>
      <c r="AOH349" s="263"/>
      <c r="AOI349" s="263"/>
      <c r="AOJ349" s="263"/>
      <c r="AOK349" s="263"/>
      <c r="AOL349" s="263"/>
      <c r="AOM349" s="263"/>
      <c r="AON349" s="263"/>
      <c r="AOO349" s="263"/>
      <c r="AOP349" s="263"/>
      <c r="AOQ349" s="263"/>
      <c r="AOR349" s="263"/>
      <c r="AOS349" s="263"/>
      <c r="AOT349" s="263"/>
      <c r="AOU349" s="263"/>
      <c r="AOV349" s="263"/>
      <c r="AOW349" s="263"/>
      <c r="AOX349" s="263"/>
      <c r="AOY349" s="263"/>
      <c r="AOZ349" s="263"/>
      <c r="APA349" s="263"/>
      <c r="APB349" s="263"/>
      <c r="APC349" s="263"/>
      <c r="APD349" s="263"/>
      <c r="APE349" s="263"/>
      <c r="APF349" s="263"/>
      <c r="APG349" s="263"/>
      <c r="APH349" s="263"/>
      <c r="API349" s="263"/>
      <c r="APJ349" s="263"/>
      <c r="APK349" s="263"/>
      <c r="APL349" s="263"/>
      <c r="APM349" s="263"/>
      <c r="APN349" s="263"/>
      <c r="APO349" s="263"/>
      <c r="APP349" s="263"/>
      <c r="APQ349" s="263"/>
      <c r="APR349" s="263"/>
      <c r="APS349" s="263"/>
      <c r="APT349" s="263"/>
      <c r="APU349" s="263"/>
      <c r="APV349" s="263"/>
      <c r="APW349" s="263"/>
      <c r="APX349" s="263"/>
      <c r="APY349" s="263"/>
      <c r="APZ349" s="263"/>
      <c r="AQA349" s="263"/>
      <c r="AQB349" s="263"/>
      <c r="AQC349" s="263"/>
      <c r="AQD349" s="263"/>
      <c r="AQE349" s="263"/>
      <c r="AQF349" s="263"/>
      <c r="AQG349" s="263"/>
      <c r="AQH349" s="263"/>
      <c r="AQI349" s="263"/>
      <c r="AQJ349" s="263"/>
      <c r="AQK349" s="263"/>
      <c r="AQL349" s="263"/>
      <c r="AQM349" s="263"/>
      <c r="AQN349" s="263"/>
      <c r="AQO349" s="263"/>
      <c r="AQP349" s="263"/>
      <c r="AQQ349" s="263"/>
      <c r="AQR349" s="263"/>
      <c r="AQS349" s="263"/>
      <c r="AQT349" s="263"/>
      <c r="AQU349" s="263"/>
      <c r="AQV349" s="263"/>
      <c r="AQW349" s="263"/>
      <c r="AQX349" s="263"/>
      <c r="AQY349" s="263"/>
      <c r="AQZ349" s="263"/>
      <c r="ARA349" s="263"/>
      <c r="ARB349" s="263"/>
      <c r="ARC349" s="263"/>
      <c r="ARD349" s="263"/>
      <c r="ARE349" s="263"/>
      <c r="ARF349" s="263"/>
      <c r="ARG349" s="263"/>
      <c r="ARH349" s="263"/>
      <c r="ARI349" s="263"/>
      <c r="ARJ349" s="263"/>
      <c r="ARK349" s="263"/>
      <c r="ARL349" s="263"/>
      <c r="ARM349" s="263"/>
      <c r="ARN349" s="263"/>
      <c r="ARO349" s="263"/>
      <c r="ARP349" s="263"/>
      <c r="ARQ349" s="263"/>
      <c r="ARR349" s="263"/>
      <c r="ARS349" s="263"/>
      <c r="ART349" s="263"/>
      <c r="ARU349" s="263"/>
      <c r="ARV349" s="263"/>
      <c r="ARW349" s="263"/>
      <c r="ARX349" s="263"/>
      <c r="ARY349" s="263"/>
      <c r="ARZ349" s="263"/>
      <c r="ASA349" s="263"/>
      <c r="ASB349" s="263"/>
      <c r="ASC349" s="263"/>
      <c r="ASD349" s="263"/>
      <c r="ASE349" s="263"/>
      <c r="ASF349" s="263"/>
      <c r="ASG349" s="263"/>
      <c r="ASH349" s="263"/>
      <c r="ASI349" s="263"/>
      <c r="ASJ349" s="263"/>
      <c r="ASK349" s="263"/>
      <c r="ASL349" s="263"/>
      <c r="ASM349" s="263"/>
      <c r="ASN349" s="263"/>
      <c r="ASO349" s="263"/>
      <c r="ASP349" s="263"/>
      <c r="ASQ349" s="263"/>
      <c r="ASR349" s="263"/>
      <c r="ASS349" s="263"/>
      <c r="AST349" s="263"/>
      <c r="ASU349" s="263"/>
      <c r="ASV349" s="263"/>
      <c r="ASW349" s="263"/>
      <c r="ASX349" s="263"/>
      <c r="ASY349" s="263"/>
      <c r="ASZ349" s="263"/>
      <c r="ATA349" s="263"/>
      <c r="ATB349" s="263"/>
      <c r="ATC349" s="263"/>
      <c r="ATD349" s="263"/>
      <c r="ATE349" s="263"/>
      <c r="ATF349" s="263"/>
      <c r="ATG349" s="263"/>
      <c r="ATH349" s="263"/>
      <c r="ATI349" s="263"/>
      <c r="ATJ349" s="263"/>
      <c r="ATK349" s="263"/>
      <c r="ATL349" s="263"/>
      <c r="ATM349" s="263"/>
      <c r="ATN349" s="263"/>
      <c r="ATO349" s="263"/>
      <c r="ATP349" s="263"/>
      <c r="ATQ349" s="263"/>
      <c r="ATR349" s="263"/>
      <c r="ATS349" s="263"/>
      <c r="ATT349" s="263"/>
      <c r="ATU349" s="263"/>
      <c r="ATV349" s="263"/>
      <c r="ATW349" s="263"/>
      <c r="ATX349" s="263"/>
      <c r="ATY349" s="263"/>
      <c r="ATZ349" s="263"/>
      <c r="AUA349" s="263"/>
      <c r="AUB349" s="263"/>
      <c r="AUC349" s="263"/>
      <c r="AUD349" s="263"/>
      <c r="AUE349" s="263"/>
      <c r="AUF349" s="263"/>
      <c r="AUG349" s="263"/>
      <c r="AUH349" s="263"/>
      <c r="AUI349" s="263"/>
      <c r="AUJ349" s="263"/>
      <c r="AUK349" s="263"/>
      <c r="AUL349" s="263"/>
      <c r="AUM349" s="263"/>
      <c r="AUN349" s="263"/>
      <c r="AUO349" s="263"/>
      <c r="AUP349" s="263"/>
      <c r="AUQ349" s="263"/>
      <c r="AUR349" s="263"/>
      <c r="AUS349" s="263"/>
      <c r="AUT349" s="263"/>
      <c r="AUU349" s="263"/>
      <c r="AUV349" s="263"/>
      <c r="AUW349" s="263"/>
      <c r="AUX349" s="263"/>
      <c r="AUY349" s="263"/>
      <c r="AUZ349" s="263"/>
      <c r="AVA349" s="263"/>
      <c r="AVB349" s="263"/>
      <c r="AVC349" s="263"/>
      <c r="AVD349" s="263"/>
      <c r="AVE349" s="263"/>
      <c r="AVF349" s="263"/>
      <c r="AVG349" s="263"/>
      <c r="AVH349" s="263"/>
      <c r="AVI349" s="263"/>
      <c r="AVJ349" s="263"/>
      <c r="AVK349" s="263"/>
      <c r="AVL349" s="263"/>
      <c r="AVM349" s="263"/>
      <c r="AVN349" s="263"/>
      <c r="AVO349" s="263"/>
      <c r="AVP349" s="263"/>
      <c r="AVQ349" s="263"/>
      <c r="AVR349" s="263"/>
      <c r="AVS349" s="263"/>
      <c r="AVT349" s="263"/>
      <c r="AVU349" s="263"/>
      <c r="AVV349" s="263"/>
      <c r="AVW349" s="263"/>
      <c r="AVX349" s="263"/>
      <c r="AVY349" s="263"/>
      <c r="AVZ349" s="263"/>
      <c r="AWA349" s="263"/>
      <c r="AWB349" s="263"/>
      <c r="AWC349" s="263"/>
      <c r="AWD349" s="263"/>
      <c r="AWE349" s="263"/>
      <c r="AWF349" s="263"/>
      <c r="AWG349" s="263"/>
      <c r="AWH349" s="263"/>
      <c r="AWI349" s="263"/>
      <c r="AWJ349" s="263"/>
      <c r="AWK349" s="263"/>
      <c r="AWL349" s="263"/>
      <c r="AWM349" s="263"/>
      <c r="AWN349" s="263"/>
      <c r="AWO349" s="263"/>
      <c r="AWP349" s="263"/>
      <c r="AWQ349" s="263"/>
      <c r="AWR349" s="263"/>
      <c r="AWS349" s="263"/>
      <c r="AWT349" s="263"/>
      <c r="AWU349" s="263"/>
      <c r="AWV349" s="263"/>
      <c r="AWW349" s="263"/>
      <c r="AWX349" s="263"/>
      <c r="AWY349" s="263"/>
      <c r="AWZ349" s="263"/>
      <c r="AXA349" s="263"/>
      <c r="AXB349" s="263"/>
      <c r="AXC349" s="263"/>
      <c r="AXD349" s="263"/>
      <c r="AXE349" s="263"/>
      <c r="AXF349" s="263"/>
      <c r="AXG349" s="263"/>
      <c r="AXH349" s="263"/>
      <c r="AXI349" s="263"/>
      <c r="AXJ349" s="263"/>
      <c r="AXK349" s="263"/>
      <c r="AXL349" s="263"/>
      <c r="AXM349" s="263"/>
      <c r="AXN349" s="263"/>
      <c r="AXO349" s="263"/>
      <c r="AXP349" s="263"/>
      <c r="AXQ349" s="263"/>
      <c r="AXR349" s="263"/>
      <c r="AXS349" s="263"/>
      <c r="AXT349" s="263"/>
      <c r="AXU349" s="263"/>
      <c r="AXV349" s="263"/>
      <c r="AXW349" s="263"/>
      <c r="AXX349" s="263"/>
      <c r="AXY349" s="263"/>
      <c r="AXZ349" s="263"/>
      <c r="AYA349" s="263"/>
      <c r="AYB349" s="263"/>
      <c r="AYC349" s="263"/>
      <c r="AYD349" s="263"/>
      <c r="AYE349" s="263"/>
      <c r="AYF349" s="263"/>
      <c r="AYG349" s="263"/>
      <c r="AYH349" s="263"/>
      <c r="AYI349" s="263"/>
      <c r="AYJ349" s="263"/>
      <c r="AYK349" s="263"/>
      <c r="AYL349" s="263"/>
      <c r="AYM349" s="263"/>
      <c r="AYN349" s="263"/>
      <c r="AYO349" s="263"/>
      <c r="AYP349" s="263"/>
      <c r="AYQ349" s="263"/>
      <c r="AYR349" s="263"/>
      <c r="AYS349" s="263"/>
      <c r="AYT349" s="263"/>
      <c r="AYU349" s="263"/>
      <c r="AYV349" s="263"/>
      <c r="AYW349" s="263"/>
      <c r="AYX349" s="263"/>
      <c r="AYY349" s="263"/>
      <c r="AYZ349" s="263"/>
      <c r="AZA349" s="263"/>
      <c r="AZB349" s="263"/>
      <c r="AZC349" s="263"/>
      <c r="AZD349" s="263"/>
      <c r="AZE349" s="263"/>
      <c r="AZF349" s="263"/>
      <c r="AZG349" s="263"/>
      <c r="AZH349" s="263"/>
      <c r="AZI349" s="263"/>
      <c r="AZJ349" s="263"/>
      <c r="AZK349" s="263"/>
      <c r="AZL349" s="263"/>
      <c r="AZM349" s="263"/>
      <c r="AZN349" s="263"/>
      <c r="AZO349" s="263"/>
      <c r="AZP349" s="263"/>
      <c r="AZQ349" s="263"/>
      <c r="AZR349" s="263"/>
      <c r="AZS349" s="263"/>
      <c r="AZT349" s="263"/>
      <c r="AZU349" s="263"/>
      <c r="AZV349" s="263"/>
      <c r="AZW349" s="263"/>
      <c r="AZX349" s="263"/>
      <c r="AZY349" s="263"/>
      <c r="AZZ349" s="263"/>
      <c r="BAA349" s="263"/>
      <c r="BAB349" s="263"/>
      <c r="BAC349" s="263"/>
      <c r="BAD349" s="263"/>
      <c r="BAE349" s="263"/>
      <c r="BAF349" s="263"/>
      <c r="BAG349" s="263"/>
      <c r="BAH349" s="263"/>
      <c r="BAI349" s="263"/>
      <c r="BAJ349" s="263"/>
      <c r="BAK349" s="263"/>
      <c r="BAL349" s="263"/>
      <c r="BAM349" s="263"/>
      <c r="BAN349" s="263"/>
      <c r="BAO349" s="263"/>
      <c r="BAP349" s="263"/>
      <c r="BAQ349" s="263"/>
      <c r="BAR349" s="263"/>
      <c r="BAS349" s="263"/>
      <c r="BAT349" s="263"/>
      <c r="BAU349" s="263"/>
      <c r="BAV349" s="263"/>
      <c r="BAW349" s="263"/>
      <c r="BAX349" s="263"/>
      <c r="BAY349" s="263"/>
      <c r="BAZ349" s="263"/>
      <c r="BBA349" s="263"/>
      <c r="BBB349" s="263"/>
      <c r="BBC349" s="263"/>
      <c r="BBD349" s="263"/>
      <c r="BBE349" s="263"/>
      <c r="BBF349" s="263"/>
      <c r="BBG349" s="263"/>
      <c r="BBH349" s="263"/>
      <c r="BBI349" s="263"/>
      <c r="BBJ349" s="263"/>
      <c r="BBK349" s="263"/>
      <c r="BBL349" s="263"/>
      <c r="BBM349" s="263"/>
      <c r="BBN349" s="263"/>
      <c r="BBO349" s="263"/>
      <c r="BBP349" s="263"/>
      <c r="BBQ349" s="263"/>
      <c r="BBR349" s="263"/>
      <c r="BBS349" s="263"/>
      <c r="BBT349" s="263"/>
      <c r="BBU349" s="263"/>
      <c r="BBV349" s="263"/>
      <c r="BBW349" s="263"/>
      <c r="BBX349" s="263"/>
      <c r="BBY349" s="263"/>
      <c r="BBZ349" s="263"/>
      <c r="BCA349" s="263"/>
      <c r="BCB349" s="263"/>
      <c r="BCC349" s="263"/>
      <c r="BCD349" s="263"/>
      <c r="BCE349" s="263"/>
      <c r="BCF349" s="263"/>
      <c r="BCG349" s="263"/>
      <c r="BCH349" s="263"/>
      <c r="BCI349" s="263"/>
      <c r="BCJ349" s="263"/>
      <c r="BCK349" s="263"/>
      <c r="BCL349" s="263"/>
      <c r="BCM349" s="263"/>
      <c r="BCN349" s="263"/>
      <c r="BCO349" s="263"/>
      <c r="BCP349" s="263"/>
      <c r="BCQ349" s="263"/>
      <c r="BCR349" s="263"/>
      <c r="BCS349" s="263"/>
      <c r="BCT349" s="263"/>
      <c r="BCU349" s="263"/>
      <c r="BCV349" s="263"/>
      <c r="BCW349" s="263"/>
      <c r="BCX349" s="263"/>
      <c r="BCY349" s="263"/>
      <c r="BCZ349" s="263"/>
      <c r="BDA349" s="263"/>
      <c r="BDB349" s="263"/>
      <c r="BDC349" s="263"/>
      <c r="BDD349" s="263"/>
      <c r="BDE349" s="263"/>
      <c r="BDF349" s="263"/>
      <c r="BDG349" s="263"/>
      <c r="BDH349" s="263"/>
      <c r="BDI349" s="263"/>
      <c r="BDJ349" s="263"/>
      <c r="BDK349" s="263"/>
      <c r="BDL349" s="263"/>
      <c r="BDM349" s="263"/>
      <c r="BDN349" s="263"/>
      <c r="BDO349" s="263"/>
      <c r="BDP349" s="263"/>
      <c r="BDQ349" s="263"/>
      <c r="BDR349" s="263"/>
      <c r="BDS349" s="263"/>
      <c r="BDT349" s="263"/>
      <c r="BDU349" s="263"/>
      <c r="BDV349" s="263"/>
      <c r="BDW349" s="263"/>
      <c r="BDX349" s="263"/>
      <c r="BDY349" s="263"/>
      <c r="BDZ349" s="263"/>
      <c r="BEA349" s="263"/>
      <c r="BEB349" s="263"/>
      <c r="BEC349" s="263"/>
      <c r="BED349" s="263"/>
      <c r="BEE349" s="263"/>
      <c r="BEF349" s="263"/>
      <c r="BEG349" s="263"/>
      <c r="BEH349" s="263"/>
      <c r="BEI349" s="263"/>
      <c r="BEJ349" s="263"/>
      <c r="BEK349" s="263"/>
      <c r="BEL349" s="263"/>
      <c r="BEM349" s="263"/>
      <c r="BEN349" s="263"/>
      <c r="BEO349" s="263"/>
      <c r="BEP349" s="263"/>
      <c r="BEQ349" s="263"/>
      <c r="BER349" s="263"/>
      <c r="BES349" s="263"/>
      <c r="BET349" s="263"/>
      <c r="BEU349" s="263"/>
      <c r="BEV349" s="263"/>
      <c r="BEW349" s="263"/>
      <c r="BEX349" s="263"/>
      <c r="BEY349" s="263"/>
      <c r="BEZ349" s="263"/>
      <c r="BFA349" s="263"/>
      <c r="BFB349" s="263"/>
      <c r="BFC349" s="263"/>
      <c r="BFD349" s="263"/>
      <c r="BFE349" s="263"/>
      <c r="BFF349" s="263"/>
      <c r="BFG349" s="263"/>
      <c r="BFH349" s="263"/>
      <c r="BFI349" s="263"/>
      <c r="BFJ349" s="263"/>
      <c r="BFK349" s="263"/>
      <c r="BFL349" s="263"/>
      <c r="BFM349" s="263"/>
      <c r="BFN349" s="263"/>
      <c r="BFO349" s="263"/>
      <c r="BFP349" s="263"/>
      <c r="BFQ349" s="263"/>
      <c r="BFR349" s="263"/>
      <c r="BFS349" s="263"/>
      <c r="BFT349" s="263"/>
      <c r="BFU349" s="263"/>
      <c r="BFV349" s="263"/>
      <c r="BFW349" s="263"/>
      <c r="BFX349" s="263"/>
      <c r="BFY349" s="263"/>
      <c r="BFZ349" s="263"/>
      <c r="BGA349" s="263"/>
      <c r="BGB349" s="263"/>
      <c r="BGC349" s="263"/>
      <c r="BGD349" s="263"/>
      <c r="BGE349" s="263"/>
      <c r="BGF349" s="263"/>
      <c r="BGG349" s="263"/>
      <c r="BGH349" s="263"/>
      <c r="BGI349" s="263"/>
      <c r="BGJ349" s="263"/>
      <c r="BGK349" s="263"/>
      <c r="BGL349" s="263"/>
      <c r="BGM349" s="263"/>
      <c r="BGN349" s="263"/>
      <c r="BGO349" s="263"/>
      <c r="BGP349" s="263"/>
      <c r="BGQ349" s="263"/>
      <c r="BGR349" s="263"/>
      <c r="BGS349" s="263"/>
      <c r="BGT349" s="263"/>
      <c r="BGU349" s="263"/>
      <c r="BGV349" s="263"/>
      <c r="BGW349" s="263"/>
      <c r="BGX349" s="263"/>
      <c r="BGY349" s="263"/>
      <c r="BGZ349" s="263"/>
      <c r="BHA349" s="263"/>
      <c r="BHB349" s="263"/>
      <c r="BHC349" s="263"/>
      <c r="BHD349" s="263"/>
      <c r="BHE349" s="263"/>
      <c r="BHF349" s="263"/>
      <c r="BHG349" s="263"/>
      <c r="BHH349" s="263"/>
      <c r="BHI349" s="263"/>
      <c r="BHJ349" s="263"/>
      <c r="BHK349" s="263"/>
      <c r="BHL349" s="263"/>
      <c r="BHM349" s="263"/>
      <c r="BHN349" s="263"/>
      <c r="BHO349" s="263"/>
      <c r="BHP349" s="263"/>
      <c r="BHQ349" s="263"/>
      <c r="BHR349" s="263"/>
      <c r="BHS349" s="263"/>
      <c r="BHT349" s="263"/>
      <c r="BHU349" s="263"/>
      <c r="BHV349" s="263"/>
      <c r="BHW349" s="263"/>
      <c r="BHX349" s="263"/>
      <c r="BHY349" s="263"/>
      <c r="BHZ349" s="263"/>
      <c r="BIA349" s="263"/>
      <c r="BIB349" s="263"/>
      <c r="BIC349" s="263"/>
      <c r="BID349" s="263"/>
      <c r="BIE349" s="263"/>
      <c r="BIF349" s="263"/>
      <c r="BIG349" s="263"/>
      <c r="BIH349" s="263"/>
      <c r="BII349" s="263"/>
      <c r="BIJ349" s="263"/>
      <c r="BIK349" s="263"/>
      <c r="BIL349" s="263"/>
      <c r="BIM349" s="263"/>
      <c r="BIN349" s="263"/>
      <c r="BIO349" s="263"/>
      <c r="BIP349" s="263"/>
      <c r="BIQ349" s="263"/>
      <c r="BIR349" s="263"/>
      <c r="BIS349" s="263"/>
      <c r="BIT349" s="263"/>
      <c r="BIU349" s="263"/>
      <c r="BIV349" s="263"/>
      <c r="BIW349" s="263"/>
      <c r="BIX349" s="263"/>
      <c r="BIY349" s="263"/>
      <c r="BIZ349" s="263"/>
      <c r="BJA349" s="263"/>
      <c r="BJB349" s="263"/>
      <c r="BJC349" s="263"/>
      <c r="BJD349" s="263"/>
      <c r="BJE349" s="263"/>
      <c r="BJF349" s="263"/>
      <c r="BJG349" s="263"/>
      <c r="BJH349" s="263"/>
      <c r="BJI349" s="263"/>
      <c r="BJJ349" s="263"/>
      <c r="BJK349" s="263"/>
      <c r="BJL349" s="263"/>
      <c r="BJM349" s="263"/>
      <c r="BJN349" s="263"/>
      <c r="BJO349" s="263"/>
      <c r="BJP349" s="263"/>
      <c r="BJQ349" s="263"/>
      <c r="BJR349" s="263"/>
      <c r="BJS349" s="263"/>
      <c r="BJT349" s="263"/>
      <c r="BJU349" s="263"/>
      <c r="BJV349" s="263"/>
      <c r="BJW349" s="263"/>
      <c r="BJX349" s="263"/>
      <c r="BJY349" s="263"/>
      <c r="BJZ349" s="263"/>
      <c r="BKA349" s="263"/>
      <c r="BKB349" s="263"/>
      <c r="BKC349" s="263"/>
      <c r="BKD349" s="263"/>
      <c r="BKE349" s="263"/>
      <c r="BKF349" s="263"/>
      <c r="BKG349" s="263"/>
      <c r="BKH349" s="263"/>
      <c r="BKI349" s="263"/>
      <c r="BKJ349" s="263"/>
      <c r="BKK349" s="263"/>
      <c r="BKL349" s="263"/>
      <c r="BKM349" s="263"/>
      <c r="BKN349" s="263"/>
      <c r="BKO349" s="263"/>
      <c r="BKP349" s="263"/>
      <c r="BKQ349" s="263"/>
      <c r="BKR349" s="263"/>
      <c r="BKS349" s="263"/>
      <c r="BKT349" s="263"/>
      <c r="BKU349" s="263"/>
      <c r="BKV349" s="263"/>
      <c r="BKW349" s="263"/>
      <c r="BKX349" s="263"/>
      <c r="BKY349" s="263"/>
      <c r="BKZ349" s="263"/>
      <c r="BLA349" s="263"/>
      <c r="BLB349" s="263"/>
      <c r="BLC349" s="263"/>
      <c r="BLD349" s="263"/>
      <c r="BLE349" s="263"/>
      <c r="BLF349" s="263"/>
      <c r="BLG349" s="263"/>
      <c r="BLH349" s="263"/>
      <c r="BLI349" s="263"/>
      <c r="BLJ349" s="263"/>
      <c r="BLK349" s="263"/>
      <c r="BLL349" s="263"/>
      <c r="BLM349" s="263"/>
      <c r="BLN349" s="263"/>
      <c r="BLO349" s="263"/>
      <c r="BLP349" s="263"/>
      <c r="BLQ349" s="263"/>
      <c r="BLR349" s="263"/>
      <c r="BLS349" s="263"/>
      <c r="BLT349" s="263"/>
      <c r="BLU349" s="263"/>
      <c r="BLV349" s="263"/>
      <c r="BLW349" s="263"/>
      <c r="BLX349" s="263"/>
      <c r="BLY349" s="263"/>
      <c r="BLZ349" s="263"/>
      <c r="BMA349" s="263"/>
      <c r="BMB349" s="263"/>
      <c r="BMC349" s="263"/>
      <c r="BMD349" s="263"/>
      <c r="BME349" s="263"/>
      <c r="BMF349" s="263"/>
      <c r="BMG349" s="263"/>
      <c r="BMH349" s="263"/>
      <c r="BMI349" s="263"/>
      <c r="BMJ349" s="263"/>
      <c r="BMK349" s="263"/>
      <c r="BML349" s="263"/>
      <c r="BMM349" s="263"/>
      <c r="BMN349" s="263"/>
      <c r="BMO349" s="263"/>
      <c r="BMP349" s="263"/>
      <c r="BMQ349" s="263"/>
      <c r="BMR349" s="263"/>
      <c r="BMS349" s="263"/>
      <c r="BMT349" s="263"/>
      <c r="BMU349" s="263"/>
      <c r="BMV349" s="263"/>
      <c r="BMW349" s="263"/>
      <c r="BMX349" s="263"/>
      <c r="BMY349" s="263"/>
      <c r="BMZ349" s="263"/>
      <c r="BNA349" s="263"/>
      <c r="BNB349" s="263"/>
      <c r="BNC349" s="263"/>
      <c r="BND349" s="263"/>
      <c r="BNE349" s="263"/>
      <c r="BNF349" s="263"/>
      <c r="BNG349" s="263"/>
      <c r="BNH349" s="263"/>
      <c r="BNI349" s="263"/>
      <c r="BNJ349" s="263"/>
      <c r="BNK349" s="263"/>
      <c r="BNL349" s="263"/>
      <c r="BNM349" s="263"/>
      <c r="BNN349" s="263"/>
      <c r="BNO349" s="263"/>
      <c r="BNP349" s="263"/>
      <c r="BNQ349" s="263"/>
      <c r="BNR349" s="263"/>
      <c r="BNS349" s="263"/>
      <c r="BNT349" s="263"/>
      <c r="BNU349" s="263"/>
      <c r="BNV349" s="263"/>
      <c r="BNW349" s="263"/>
      <c r="BNX349" s="263"/>
      <c r="BNY349" s="263"/>
      <c r="BNZ349" s="263"/>
      <c r="BOA349" s="263"/>
      <c r="BOB349" s="263"/>
      <c r="BOC349" s="263"/>
      <c r="BOD349" s="263"/>
      <c r="BOE349" s="263"/>
      <c r="BOF349" s="263"/>
      <c r="BOG349" s="263"/>
      <c r="BOH349" s="263"/>
      <c r="BOI349" s="263"/>
      <c r="BOJ349" s="263"/>
      <c r="BOK349" s="263"/>
      <c r="BOL349" s="263"/>
      <c r="BOM349" s="263"/>
      <c r="BON349" s="263"/>
      <c r="BOO349" s="263"/>
      <c r="BOP349" s="263"/>
      <c r="BOQ349" s="263"/>
      <c r="BOR349" s="263"/>
      <c r="BOS349" s="263"/>
      <c r="BOT349" s="263"/>
      <c r="BOU349" s="263"/>
      <c r="BOV349" s="263"/>
      <c r="BOW349" s="263"/>
      <c r="BOX349" s="263"/>
      <c r="BOY349" s="263"/>
      <c r="BOZ349" s="263"/>
      <c r="BPA349" s="263"/>
      <c r="BPB349" s="263"/>
      <c r="BPC349" s="263"/>
      <c r="BPD349" s="263"/>
      <c r="BPE349" s="263"/>
      <c r="BPF349" s="263"/>
      <c r="BPG349" s="263"/>
      <c r="BPH349" s="263"/>
      <c r="BPI349" s="263"/>
      <c r="BPJ349" s="263"/>
      <c r="BPK349" s="263"/>
      <c r="BPL349" s="263"/>
      <c r="BPM349" s="263"/>
      <c r="BPN349" s="263"/>
      <c r="BPO349" s="263"/>
      <c r="BPP349" s="263"/>
      <c r="BPQ349" s="263"/>
      <c r="BPR349" s="263"/>
      <c r="BPS349" s="263"/>
      <c r="BPT349" s="263"/>
      <c r="BPU349" s="263"/>
      <c r="BPV349" s="263"/>
      <c r="BPW349" s="263"/>
      <c r="BPX349" s="263"/>
      <c r="BPY349" s="263"/>
      <c r="BPZ349" s="263"/>
      <c r="BQA349" s="263"/>
      <c r="BQB349" s="263"/>
      <c r="BQC349" s="263"/>
      <c r="BQD349" s="263"/>
      <c r="BQE349" s="263"/>
      <c r="BQF349" s="263"/>
      <c r="BQG349" s="263"/>
      <c r="BQH349" s="263"/>
      <c r="BQI349" s="263"/>
      <c r="BQJ349" s="263"/>
      <c r="BQK349" s="263"/>
      <c r="BQL349" s="263"/>
      <c r="BQM349" s="263"/>
      <c r="BQN349" s="263"/>
      <c r="BQO349" s="263"/>
      <c r="BQP349" s="263"/>
      <c r="BQQ349" s="263"/>
      <c r="BQR349" s="263"/>
      <c r="BQS349" s="263"/>
      <c r="BQT349" s="263"/>
      <c r="BQU349" s="263"/>
      <c r="BQV349" s="263"/>
      <c r="BQW349" s="263"/>
      <c r="BQX349" s="263"/>
      <c r="BQY349" s="263"/>
      <c r="BQZ349" s="263"/>
      <c r="BRA349" s="263"/>
      <c r="BRB349" s="263"/>
      <c r="BRC349" s="263"/>
      <c r="BRD349" s="263"/>
      <c r="BRE349" s="263"/>
      <c r="BRF349" s="263"/>
      <c r="BRG349" s="263"/>
      <c r="BRH349" s="263"/>
      <c r="BRI349" s="263"/>
      <c r="BRJ349" s="263"/>
      <c r="BRK349" s="263"/>
      <c r="BRL349" s="263"/>
      <c r="BRM349" s="263"/>
      <c r="BRN349" s="263"/>
      <c r="BRO349" s="263"/>
      <c r="BRP349" s="263"/>
      <c r="BRQ349" s="263"/>
      <c r="BRR349" s="263"/>
      <c r="BRS349" s="263"/>
      <c r="BRT349" s="263"/>
      <c r="BRU349" s="263"/>
      <c r="BRV349" s="263"/>
      <c r="BRW349" s="263"/>
      <c r="BRX349" s="263"/>
      <c r="BRY349" s="263"/>
      <c r="BRZ349" s="263"/>
      <c r="BSA349" s="263"/>
      <c r="BSB349" s="263"/>
      <c r="BSC349" s="263"/>
      <c r="BSD349" s="263"/>
      <c r="BSE349" s="263"/>
      <c r="BSF349" s="263"/>
      <c r="BSG349" s="263"/>
      <c r="BSH349" s="263"/>
      <c r="BSI349" s="263"/>
      <c r="BSJ349" s="263"/>
      <c r="BSK349" s="263"/>
      <c r="BSL349" s="263"/>
      <c r="BSM349" s="263"/>
      <c r="BSN349" s="263"/>
      <c r="BSO349" s="263"/>
      <c r="BSP349" s="263"/>
      <c r="BSQ349" s="263"/>
      <c r="BSR349" s="263"/>
      <c r="BSS349" s="263"/>
      <c r="BST349" s="263"/>
      <c r="BSU349" s="263"/>
      <c r="BSV349" s="263"/>
      <c r="BSW349" s="263"/>
      <c r="BSX349" s="263"/>
      <c r="BSY349" s="263"/>
      <c r="BSZ349" s="263"/>
      <c r="BTA349" s="263"/>
      <c r="BTB349" s="263"/>
      <c r="BTC349" s="263"/>
      <c r="BTD349" s="263"/>
      <c r="BTE349" s="263"/>
      <c r="BTF349" s="263"/>
      <c r="BTG349" s="263"/>
      <c r="BTH349" s="263"/>
      <c r="BTI349" s="263"/>
      <c r="BTJ349" s="263"/>
      <c r="BTK349" s="263"/>
      <c r="BTL349" s="263"/>
      <c r="BTM349" s="263"/>
      <c r="BTN349" s="263"/>
      <c r="BTO349" s="263"/>
      <c r="BTP349" s="263"/>
      <c r="BTQ349" s="263"/>
      <c r="BTR349" s="263"/>
      <c r="BTS349" s="263"/>
      <c r="BTT349" s="263"/>
      <c r="BTU349" s="263"/>
      <c r="BTV349" s="263"/>
      <c r="BTW349" s="263"/>
      <c r="BTX349" s="263"/>
      <c r="BTY349" s="263"/>
      <c r="BTZ349" s="263"/>
      <c r="BUA349" s="263"/>
      <c r="BUB349" s="263"/>
      <c r="BUC349" s="263"/>
      <c r="BUD349" s="263"/>
      <c r="BUE349" s="263"/>
      <c r="BUF349" s="263"/>
      <c r="BUG349" s="263"/>
      <c r="BUH349" s="263"/>
      <c r="BUI349" s="263"/>
      <c r="BUJ349" s="263"/>
      <c r="BUK349" s="263"/>
      <c r="BUL349" s="263"/>
      <c r="BUM349" s="263"/>
      <c r="BUN349" s="263"/>
      <c r="BUO349" s="263"/>
      <c r="BUP349" s="263"/>
      <c r="BUQ349" s="263"/>
      <c r="BUR349" s="263"/>
      <c r="BUS349" s="263"/>
      <c r="BUT349" s="263"/>
      <c r="BUU349" s="263"/>
      <c r="BUV349" s="263"/>
      <c r="BUW349" s="263"/>
      <c r="BUX349" s="263"/>
      <c r="BUY349" s="263"/>
      <c r="BUZ349" s="263"/>
      <c r="BVA349" s="263"/>
      <c r="BVB349" s="263"/>
      <c r="BVC349" s="263"/>
      <c r="BVD349" s="263"/>
      <c r="BVE349" s="263"/>
      <c r="BVF349" s="263"/>
      <c r="BVG349" s="263"/>
      <c r="BVH349" s="263"/>
      <c r="BVI349" s="263"/>
      <c r="BVJ349" s="263"/>
      <c r="BVK349" s="263"/>
      <c r="BVL349" s="263"/>
      <c r="BVM349" s="263"/>
      <c r="BVN349" s="263"/>
      <c r="BVO349" s="263"/>
      <c r="BVP349" s="263"/>
      <c r="BVQ349" s="263"/>
      <c r="BVR349" s="263"/>
      <c r="BVS349" s="263"/>
      <c r="BVT349" s="263"/>
      <c r="BVU349" s="263"/>
      <c r="BVV349" s="263"/>
      <c r="BVW349" s="263"/>
      <c r="BVX349" s="263"/>
      <c r="BVY349" s="263"/>
      <c r="BVZ349" s="263"/>
      <c r="BWA349" s="263"/>
      <c r="BWB349" s="263"/>
      <c r="BWC349" s="263"/>
      <c r="BWD349" s="263"/>
      <c r="BWE349" s="263"/>
      <c r="BWF349" s="263"/>
      <c r="BWG349" s="263"/>
      <c r="BWH349" s="263"/>
      <c r="BWI349" s="263"/>
      <c r="BWJ349" s="263"/>
      <c r="BWK349" s="263"/>
      <c r="BWL349" s="263"/>
      <c r="BWM349" s="263"/>
      <c r="BWN349" s="263"/>
      <c r="BWO349" s="263"/>
      <c r="BWP349" s="263"/>
      <c r="BWQ349" s="263"/>
      <c r="BWR349" s="263"/>
      <c r="BWS349" s="263"/>
      <c r="BWT349" s="263"/>
      <c r="BWU349" s="263"/>
      <c r="BWV349" s="263"/>
      <c r="BWW349" s="263"/>
      <c r="BWX349" s="263"/>
      <c r="BWY349" s="263"/>
      <c r="BWZ349" s="263"/>
      <c r="BXA349" s="263"/>
      <c r="BXB349" s="263"/>
      <c r="BXC349" s="263"/>
      <c r="BXD349" s="263"/>
      <c r="BXE349" s="263"/>
      <c r="BXF349" s="263"/>
      <c r="BXG349" s="263"/>
      <c r="BXH349" s="263"/>
      <c r="BXI349" s="263"/>
      <c r="BXJ349" s="263"/>
      <c r="BXK349" s="263"/>
      <c r="BXL349" s="263"/>
      <c r="BXM349" s="263"/>
      <c r="BXN349" s="263"/>
      <c r="BXO349" s="263"/>
      <c r="BXP349" s="263"/>
      <c r="BXQ349" s="263"/>
      <c r="BXR349" s="263"/>
      <c r="BXS349" s="263"/>
      <c r="BXT349" s="263"/>
      <c r="BXU349" s="263"/>
      <c r="BXV349" s="263"/>
      <c r="BXW349" s="263"/>
      <c r="BXX349" s="263"/>
      <c r="BXY349" s="263"/>
      <c r="BXZ349" s="263"/>
      <c r="BYA349" s="263"/>
      <c r="BYB349" s="263"/>
      <c r="BYC349" s="263"/>
      <c r="BYD349" s="263"/>
      <c r="BYE349" s="263"/>
      <c r="BYF349" s="263"/>
      <c r="BYG349" s="263"/>
      <c r="BYH349" s="263"/>
      <c r="BYI349" s="263"/>
      <c r="BYJ349" s="263"/>
      <c r="BYK349" s="263"/>
      <c r="BYL349" s="263"/>
      <c r="BYM349" s="263"/>
      <c r="BYN349" s="263"/>
      <c r="BYO349" s="263"/>
      <c r="BYP349" s="263"/>
      <c r="BYQ349" s="263"/>
      <c r="BYR349" s="263"/>
      <c r="BYS349" s="263"/>
      <c r="BYT349" s="263"/>
      <c r="BYU349" s="263"/>
      <c r="BYV349" s="263"/>
      <c r="BYW349" s="263"/>
      <c r="BYX349" s="263"/>
      <c r="BYY349" s="263"/>
      <c r="BYZ349" s="263"/>
      <c r="BZA349" s="263"/>
      <c r="BZB349" s="263"/>
      <c r="BZC349" s="263"/>
      <c r="BZD349" s="263"/>
      <c r="BZE349" s="263"/>
      <c r="BZF349" s="263"/>
      <c r="BZG349" s="263"/>
      <c r="BZH349" s="263"/>
      <c r="BZI349" s="263"/>
      <c r="BZJ349" s="263"/>
      <c r="BZK349" s="263"/>
      <c r="BZL349" s="263"/>
      <c r="BZM349" s="263"/>
      <c r="BZN349" s="263"/>
      <c r="BZO349" s="263"/>
      <c r="BZP349" s="263"/>
      <c r="BZQ349" s="263"/>
      <c r="BZR349" s="263"/>
      <c r="BZS349" s="263"/>
      <c r="BZT349" s="263"/>
      <c r="BZU349" s="263"/>
      <c r="BZV349" s="263"/>
      <c r="BZW349" s="263"/>
      <c r="BZX349" s="263"/>
      <c r="BZY349" s="263"/>
      <c r="BZZ349" s="263"/>
      <c r="CAA349" s="263"/>
      <c r="CAB349" s="263"/>
      <c r="CAC349" s="263"/>
      <c r="CAD349" s="263"/>
      <c r="CAE349" s="263"/>
      <c r="CAF349" s="263"/>
      <c r="CAG349" s="263"/>
      <c r="CAH349" s="263"/>
      <c r="CAI349" s="263"/>
      <c r="CAJ349" s="263"/>
      <c r="CAK349" s="263"/>
      <c r="CAL349" s="263"/>
      <c r="CAM349" s="263"/>
      <c r="CAN349" s="263"/>
      <c r="CAO349" s="263"/>
      <c r="CAP349" s="263"/>
      <c r="CAQ349" s="263"/>
      <c r="CAR349" s="263"/>
      <c r="CAS349" s="263"/>
      <c r="CAT349" s="263"/>
      <c r="CAU349" s="263"/>
      <c r="CAV349" s="263"/>
    </row>
    <row r="350" spans="1:3461" x14ac:dyDescent="0.35">
      <c r="A350" s="263"/>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F350" s="263"/>
      <c r="AG350" s="263"/>
      <c r="AH350" s="263"/>
      <c r="AI350" s="263"/>
      <c r="AJ350" s="263"/>
      <c r="AK350" s="263"/>
      <c r="AL350" s="263"/>
      <c r="AM350" s="263"/>
      <c r="AN350" s="263"/>
      <c r="AO350" s="263"/>
      <c r="AP350" s="263"/>
      <c r="AQ350" s="263"/>
      <c r="AR350" s="263"/>
      <c r="AS350" s="263"/>
      <c r="AT350" s="263"/>
      <c r="AU350" s="263"/>
      <c r="AV350" s="263"/>
      <c r="AW350" s="263"/>
      <c r="AX350" s="263"/>
      <c r="AY350" s="263"/>
      <c r="AZ350" s="263"/>
      <c r="BA350" s="263"/>
      <c r="BB350" s="263"/>
      <c r="BC350" s="263"/>
      <c r="BD350" s="263"/>
      <c r="BE350" s="263"/>
      <c r="BF350" s="263"/>
      <c r="BG350" s="263"/>
      <c r="BH350" s="263"/>
      <c r="BI350" s="263"/>
      <c r="BJ350" s="263"/>
      <c r="BK350" s="263"/>
      <c r="BL350" s="263"/>
      <c r="BM350" s="263"/>
      <c r="BN350" s="263"/>
      <c r="BO350" s="263"/>
      <c r="BP350" s="263"/>
      <c r="BQ350" s="263"/>
      <c r="BR350" s="263"/>
      <c r="BS350" s="263"/>
      <c r="BT350" s="263"/>
      <c r="BU350" s="263"/>
      <c r="BV350" s="263"/>
      <c r="BW350" s="263"/>
      <c r="BX350" s="263"/>
      <c r="BY350" s="263"/>
      <c r="BZ350" s="263"/>
      <c r="CA350" s="263"/>
      <c r="CB350" s="263"/>
      <c r="CC350" s="263"/>
      <c r="CD350" s="263"/>
      <c r="CE350" s="263"/>
      <c r="CF350" s="263"/>
      <c r="CG350" s="263"/>
      <c r="CH350" s="263"/>
      <c r="CI350" s="263"/>
      <c r="CJ350" s="263"/>
      <c r="CK350" s="263"/>
      <c r="CL350" s="263"/>
      <c r="CM350" s="263"/>
      <c r="CN350" s="263"/>
      <c r="CO350" s="263"/>
      <c r="CP350" s="263"/>
      <c r="CQ350" s="263"/>
      <c r="CR350" s="263"/>
      <c r="CS350" s="263"/>
      <c r="CT350" s="263"/>
      <c r="CU350" s="263"/>
      <c r="CV350" s="263"/>
      <c r="CW350" s="263"/>
      <c r="CX350" s="263"/>
      <c r="CY350" s="263"/>
      <c r="CZ350" s="263"/>
      <c r="DA350" s="263"/>
      <c r="DB350" s="263"/>
      <c r="DC350" s="263"/>
      <c r="DD350" s="263"/>
      <c r="DE350" s="263"/>
      <c r="DF350" s="263"/>
      <c r="DG350" s="263"/>
      <c r="DH350" s="263"/>
      <c r="DI350" s="263"/>
      <c r="DJ350" s="263"/>
      <c r="DK350" s="263"/>
      <c r="DL350" s="263"/>
      <c r="DM350" s="263"/>
      <c r="DN350" s="263"/>
      <c r="DO350" s="263"/>
      <c r="DP350" s="263"/>
      <c r="DQ350" s="263"/>
      <c r="DR350" s="263"/>
      <c r="DS350" s="263"/>
      <c r="DT350" s="263"/>
      <c r="DU350" s="263"/>
      <c r="DV350" s="263"/>
      <c r="DW350" s="263"/>
      <c r="DX350" s="263"/>
      <c r="DY350" s="263"/>
      <c r="DZ350" s="263"/>
      <c r="EA350" s="263"/>
      <c r="EB350" s="263"/>
      <c r="EC350" s="263"/>
      <c r="ED350" s="263"/>
      <c r="EE350" s="263"/>
      <c r="EF350" s="263"/>
      <c r="EG350" s="263"/>
      <c r="EH350" s="263"/>
      <c r="EI350" s="263"/>
      <c r="EJ350" s="263"/>
      <c r="EK350" s="263"/>
      <c r="EL350" s="263"/>
      <c r="EM350" s="263"/>
      <c r="EN350" s="263"/>
      <c r="EO350" s="263"/>
      <c r="EP350" s="263"/>
      <c r="EQ350" s="263"/>
      <c r="ER350" s="263"/>
      <c r="ES350" s="263"/>
      <c r="ET350" s="263"/>
      <c r="EU350" s="263"/>
      <c r="EV350" s="263"/>
      <c r="EW350" s="263"/>
      <c r="EX350" s="263"/>
      <c r="EY350" s="263"/>
      <c r="EZ350" s="263"/>
      <c r="FA350" s="263"/>
      <c r="FB350" s="263"/>
      <c r="FC350" s="263"/>
      <c r="FD350" s="263"/>
      <c r="FE350" s="263"/>
      <c r="FF350" s="263"/>
      <c r="FG350" s="263"/>
      <c r="FH350" s="263"/>
      <c r="FI350" s="263"/>
      <c r="FJ350" s="263"/>
      <c r="FK350" s="263"/>
      <c r="FL350" s="263"/>
      <c r="FM350" s="263"/>
      <c r="FN350" s="263"/>
      <c r="FO350" s="263"/>
      <c r="FP350" s="263"/>
      <c r="FQ350" s="263"/>
      <c r="FR350" s="263"/>
      <c r="FS350" s="263"/>
      <c r="FT350" s="263"/>
      <c r="FU350" s="263"/>
      <c r="FV350" s="263"/>
      <c r="FW350" s="263"/>
      <c r="FX350" s="263"/>
      <c r="FY350" s="263"/>
      <c r="FZ350" s="263"/>
      <c r="GA350" s="263"/>
      <c r="GB350" s="263"/>
      <c r="GC350" s="263"/>
      <c r="GD350" s="263"/>
      <c r="GE350" s="263"/>
      <c r="GF350" s="263"/>
      <c r="GG350" s="263"/>
      <c r="GH350" s="263"/>
      <c r="GI350" s="263"/>
      <c r="GJ350" s="263"/>
      <c r="GK350" s="263"/>
      <c r="GL350" s="263"/>
      <c r="GM350" s="263"/>
      <c r="GN350" s="263"/>
      <c r="GO350" s="263"/>
      <c r="GP350" s="263"/>
      <c r="GQ350" s="263"/>
      <c r="GR350" s="263"/>
      <c r="GS350" s="263"/>
      <c r="GT350" s="263"/>
      <c r="GU350" s="263"/>
      <c r="GV350" s="263"/>
      <c r="GW350" s="263"/>
      <c r="GX350" s="263"/>
      <c r="GY350" s="263"/>
      <c r="GZ350" s="263"/>
      <c r="HA350" s="263"/>
      <c r="HB350" s="263"/>
      <c r="HC350" s="263"/>
      <c r="HD350" s="263"/>
      <c r="HE350" s="263"/>
      <c r="HF350" s="263"/>
      <c r="HG350" s="263"/>
      <c r="HH350" s="263"/>
      <c r="HI350" s="263"/>
      <c r="HJ350" s="263"/>
      <c r="HK350" s="263"/>
      <c r="HL350" s="263"/>
      <c r="HM350" s="263"/>
      <c r="HN350" s="263"/>
      <c r="HO350" s="263"/>
      <c r="HP350" s="263"/>
      <c r="HQ350" s="263"/>
      <c r="HR350" s="263"/>
      <c r="HS350" s="263"/>
      <c r="HT350" s="263"/>
      <c r="HU350" s="263"/>
      <c r="HV350" s="263"/>
      <c r="HW350" s="263"/>
      <c r="HX350" s="263"/>
      <c r="HY350" s="263"/>
      <c r="HZ350" s="263"/>
      <c r="IA350" s="263"/>
      <c r="IB350" s="263"/>
      <c r="IC350" s="263"/>
      <c r="ID350" s="263"/>
      <c r="IE350" s="263"/>
      <c r="IF350" s="263"/>
      <c r="IG350" s="263"/>
      <c r="IH350" s="263"/>
      <c r="II350" s="263"/>
      <c r="IJ350" s="263"/>
      <c r="IK350" s="263"/>
      <c r="IL350" s="263"/>
      <c r="IM350" s="263"/>
      <c r="IN350" s="263"/>
      <c r="IO350" s="263"/>
      <c r="IP350" s="263"/>
      <c r="IQ350" s="263"/>
      <c r="IR350" s="263"/>
      <c r="IS350" s="263"/>
      <c r="IT350" s="263"/>
      <c r="IU350" s="263"/>
      <c r="IV350" s="263"/>
      <c r="IW350" s="263"/>
      <c r="IX350" s="263"/>
      <c r="IY350" s="263"/>
      <c r="IZ350" s="263"/>
      <c r="JA350" s="263"/>
      <c r="JB350" s="263"/>
      <c r="JC350" s="263"/>
      <c r="JD350" s="263"/>
      <c r="JE350" s="263"/>
      <c r="JF350" s="263"/>
      <c r="JG350" s="263"/>
      <c r="JH350" s="263"/>
      <c r="JI350" s="263"/>
      <c r="JJ350" s="263"/>
      <c r="JK350" s="263"/>
      <c r="JL350" s="263"/>
      <c r="JM350" s="263"/>
      <c r="JN350" s="263"/>
      <c r="JO350" s="263"/>
      <c r="JP350" s="263"/>
      <c r="JQ350" s="263"/>
      <c r="JR350" s="263"/>
      <c r="JS350" s="263"/>
      <c r="JT350" s="263"/>
      <c r="JU350" s="263"/>
      <c r="JV350" s="263"/>
      <c r="JW350" s="263"/>
      <c r="JX350" s="263"/>
      <c r="JY350" s="263"/>
      <c r="JZ350" s="263"/>
      <c r="KA350" s="263"/>
      <c r="KB350" s="263"/>
      <c r="KC350" s="263"/>
      <c r="KD350" s="263"/>
      <c r="KE350" s="263"/>
      <c r="KF350" s="263"/>
      <c r="KG350" s="263"/>
      <c r="KH350" s="263"/>
      <c r="KI350" s="263"/>
      <c r="KJ350" s="263"/>
      <c r="KK350" s="263"/>
      <c r="KL350" s="263"/>
      <c r="KM350" s="263"/>
      <c r="KN350" s="263"/>
      <c r="KO350" s="263"/>
      <c r="KP350" s="263"/>
      <c r="KQ350" s="263"/>
      <c r="KR350" s="263"/>
      <c r="KS350" s="263"/>
      <c r="KT350" s="263"/>
      <c r="KU350" s="263"/>
      <c r="KV350" s="263"/>
      <c r="KW350" s="263"/>
      <c r="KX350" s="263"/>
      <c r="KY350" s="263"/>
      <c r="KZ350" s="263"/>
      <c r="LA350" s="263"/>
      <c r="LB350" s="263"/>
      <c r="LC350" s="263"/>
      <c r="LD350" s="263"/>
      <c r="LE350" s="263"/>
      <c r="LF350" s="263"/>
      <c r="LG350" s="263"/>
      <c r="LH350" s="263"/>
      <c r="LI350" s="263"/>
      <c r="LJ350" s="263"/>
      <c r="LK350" s="263"/>
      <c r="LL350" s="263"/>
      <c r="LM350" s="263"/>
      <c r="LN350" s="263"/>
      <c r="LO350" s="263"/>
      <c r="LP350" s="263"/>
      <c r="LQ350" s="263"/>
      <c r="LR350" s="263"/>
      <c r="LS350" s="263"/>
      <c r="LT350" s="263"/>
      <c r="LU350" s="263"/>
      <c r="LV350" s="263"/>
      <c r="LW350" s="263"/>
      <c r="LX350" s="263"/>
      <c r="LY350" s="263"/>
      <c r="LZ350" s="263"/>
      <c r="MA350" s="263"/>
      <c r="MB350" s="263"/>
      <c r="MC350" s="263"/>
      <c r="MD350" s="263"/>
      <c r="ME350" s="263"/>
      <c r="MF350" s="263"/>
      <c r="MG350" s="263"/>
      <c r="MH350" s="263"/>
      <c r="MI350" s="263"/>
      <c r="MJ350" s="263"/>
      <c r="MK350" s="263"/>
      <c r="ML350" s="263"/>
      <c r="MM350" s="263"/>
      <c r="MN350" s="263"/>
      <c r="MO350" s="263"/>
      <c r="MP350" s="263"/>
      <c r="MQ350" s="263"/>
      <c r="MR350" s="263"/>
      <c r="MS350" s="263"/>
      <c r="MT350" s="263"/>
      <c r="MU350" s="263"/>
      <c r="MV350" s="263"/>
      <c r="MW350" s="263"/>
      <c r="MX350" s="263"/>
      <c r="MY350" s="263"/>
      <c r="MZ350" s="263"/>
      <c r="NA350" s="263"/>
      <c r="NB350" s="263"/>
      <c r="NC350" s="263"/>
      <c r="ND350" s="263"/>
      <c r="NE350" s="263"/>
      <c r="NF350" s="263"/>
      <c r="NG350" s="263"/>
      <c r="NH350" s="263"/>
      <c r="NI350" s="263"/>
      <c r="NJ350" s="263"/>
      <c r="NK350" s="263"/>
      <c r="NL350" s="263"/>
      <c r="NM350" s="263"/>
      <c r="NN350" s="263"/>
      <c r="NO350" s="263"/>
      <c r="NP350" s="263"/>
      <c r="NQ350" s="263"/>
      <c r="NR350" s="263"/>
      <c r="NS350" s="263"/>
      <c r="NT350" s="263"/>
      <c r="NU350" s="263"/>
      <c r="NV350" s="263"/>
      <c r="NW350" s="263"/>
      <c r="NX350" s="263"/>
      <c r="NY350" s="263"/>
      <c r="NZ350" s="263"/>
      <c r="OA350" s="263"/>
      <c r="OB350" s="263"/>
      <c r="OC350" s="263"/>
      <c r="OD350" s="263"/>
      <c r="OE350" s="263"/>
      <c r="OF350" s="263"/>
      <c r="OG350" s="263"/>
      <c r="OH350" s="263"/>
      <c r="OI350" s="263"/>
      <c r="OJ350" s="263"/>
      <c r="OK350" s="263"/>
      <c r="OL350" s="263"/>
      <c r="OM350" s="263"/>
      <c r="ON350" s="263"/>
      <c r="OO350" s="263"/>
      <c r="OP350" s="263"/>
      <c r="OQ350" s="263"/>
      <c r="OR350" s="263"/>
      <c r="OS350" s="263"/>
      <c r="OT350" s="263"/>
      <c r="OU350" s="263"/>
      <c r="OV350" s="263"/>
      <c r="OW350" s="263"/>
      <c r="OX350" s="263"/>
      <c r="OY350" s="263"/>
      <c r="OZ350" s="263"/>
      <c r="PA350" s="263"/>
      <c r="PB350" s="263"/>
      <c r="PC350" s="263"/>
      <c r="PD350" s="263"/>
      <c r="PE350" s="263"/>
      <c r="PF350" s="263"/>
      <c r="PG350" s="263"/>
      <c r="PH350" s="263"/>
      <c r="PI350" s="263"/>
      <c r="PJ350" s="263"/>
      <c r="PK350" s="263"/>
      <c r="PL350" s="263"/>
      <c r="PM350" s="263"/>
      <c r="PN350" s="263"/>
      <c r="PO350" s="263"/>
      <c r="PP350" s="263"/>
      <c r="PQ350" s="263"/>
      <c r="PR350" s="263"/>
      <c r="PS350" s="263"/>
      <c r="PT350" s="263"/>
      <c r="PU350" s="263"/>
      <c r="PV350" s="263"/>
      <c r="PW350" s="263"/>
      <c r="PX350" s="263"/>
      <c r="PY350" s="263"/>
      <c r="PZ350" s="263"/>
      <c r="QA350" s="263"/>
      <c r="QB350" s="263"/>
      <c r="QC350" s="263"/>
      <c r="QD350" s="263"/>
      <c r="QE350" s="263"/>
      <c r="QF350" s="263"/>
      <c r="QG350" s="263"/>
      <c r="QH350" s="263"/>
      <c r="QI350" s="263"/>
      <c r="QJ350" s="263"/>
      <c r="QK350" s="263"/>
      <c r="QL350" s="263"/>
      <c r="QM350" s="263"/>
      <c r="QN350" s="263"/>
      <c r="QO350" s="263"/>
      <c r="QP350" s="263"/>
      <c r="QQ350" s="263"/>
      <c r="QR350" s="263"/>
      <c r="QS350" s="263"/>
      <c r="QT350" s="263"/>
      <c r="QU350" s="263"/>
      <c r="QV350" s="263"/>
      <c r="QW350" s="263"/>
      <c r="QX350" s="263"/>
      <c r="QY350" s="263"/>
      <c r="QZ350" s="263"/>
      <c r="RA350" s="263"/>
      <c r="RB350" s="263"/>
      <c r="RC350" s="263"/>
      <c r="RD350" s="263"/>
      <c r="RE350" s="263"/>
      <c r="RF350" s="263"/>
      <c r="RG350" s="263"/>
      <c r="RH350" s="263"/>
      <c r="RI350" s="263"/>
      <c r="RJ350" s="263"/>
      <c r="RK350" s="263"/>
      <c r="RL350" s="263"/>
      <c r="RM350" s="263"/>
      <c r="RN350" s="263"/>
      <c r="RO350" s="263"/>
      <c r="RP350" s="263"/>
      <c r="RQ350" s="263"/>
      <c r="RR350" s="263"/>
      <c r="RS350" s="263"/>
      <c r="RT350" s="263"/>
      <c r="RU350" s="263"/>
      <c r="RV350" s="263"/>
      <c r="RW350" s="263"/>
      <c r="RX350" s="263"/>
      <c r="RY350" s="263"/>
      <c r="RZ350" s="263"/>
      <c r="SA350" s="263"/>
      <c r="SB350" s="263"/>
      <c r="SC350" s="263"/>
      <c r="SD350" s="263"/>
      <c r="SE350" s="263"/>
      <c r="SF350" s="263"/>
      <c r="SG350" s="263"/>
      <c r="SH350" s="263"/>
      <c r="SI350" s="263"/>
      <c r="SJ350" s="263"/>
      <c r="SK350" s="263"/>
      <c r="SL350" s="263"/>
      <c r="SM350" s="263"/>
      <c r="SN350" s="263"/>
      <c r="SO350" s="263"/>
      <c r="SP350" s="263"/>
      <c r="SQ350" s="263"/>
      <c r="SR350" s="263"/>
      <c r="SS350" s="263"/>
      <c r="ST350" s="263"/>
      <c r="SU350" s="263"/>
      <c r="SV350" s="263"/>
      <c r="SW350" s="263"/>
      <c r="SX350" s="263"/>
      <c r="SY350" s="263"/>
      <c r="SZ350" s="263"/>
      <c r="TA350" s="263"/>
      <c r="TB350" s="263"/>
      <c r="TC350" s="263"/>
      <c r="TD350" s="263"/>
      <c r="TE350" s="263"/>
      <c r="TF350" s="263"/>
      <c r="TG350" s="263"/>
      <c r="TH350" s="263"/>
      <c r="TI350" s="263"/>
      <c r="TJ350" s="263"/>
      <c r="TK350" s="263"/>
      <c r="TL350" s="263"/>
      <c r="TM350" s="263"/>
      <c r="TN350" s="263"/>
      <c r="TO350" s="263"/>
      <c r="TP350" s="263"/>
      <c r="TQ350" s="263"/>
      <c r="TR350" s="263"/>
      <c r="TS350" s="263"/>
      <c r="TT350" s="263"/>
      <c r="TU350" s="263"/>
      <c r="TV350" s="263"/>
      <c r="TW350" s="263"/>
      <c r="TX350" s="263"/>
      <c r="TY350" s="263"/>
      <c r="TZ350" s="263"/>
      <c r="UA350" s="263"/>
      <c r="UB350" s="263"/>
      <c r="UC350" s="263"/>
      <c r="UD350" s="263"/>
      <c r="UE350" s="263"/>
      <c r="UF350" s="263"/>
      <c r="UG350" s="263"/>
      <c r="UH350" s="263"/>
      <c r="UI350" s="263"/>
      <c r="UJ350" s="263"/>
      <c r="UK350" s="263"/>
      <c r="UL350" s="263"/>
      <c r="UM350" s="263"/>
      <c r="UN350" s="263"/>
      <c r="UO350" s="263"/>
      <c r="UP350" s="263"/>
      <c r="UQ350" s="263"/>
      <c r="UR350" s="263"/>
      <c r="US350" s="263"/>
      <c r="UT350" s="263"/>
      <c r="UU350" s="263"/>
      <c r="UV350" s="263"/>
      <c r="UW350" s="263"/>
      <c r="UX350" s="263"/>
      <c r="UY350" s="263"/>
      <c r="UZ350" s="263"/>
      <c r="VA350" s="263"/>
      <c r="VB350" s="263"/>
      <c r="VC350" s="263"/>
      <c r="VD350" s="263"/>
      <c r="VE350" s="263"/>
      <c r="VF350" s="263"/>
      <c r="VG350" s="263"/>
      <c r="VH350" s="263"/>
      <c r="VI350" s="263"/>
      <c r="VJ350" s="263"/>
      <c r="VK350" s="263"/>
      <c r="VL350" s="263"/>
      <c r="VM350" s="263"/>
      <c r="VN350" s="263"/>
      <c r="VO350" s="263"/>
      <c r="VP350" s="263"/>
      <c r="VQ350" s="263"/>
      <c r="VR350" s="263"/>
      <c r="VS350" s="263"/>
      <c r="VT350" s="263"/>
      <c r="VU350" s="263"/>
      <c r="VV350" s="263"/>
      <c r="VW350" s="263"/>
      <c r="VX350" s="263"/>
      <c r="VY350" s="263"/>
      <c r="VZ350" s="263"/>
      <c r="WA350" s="263"/>
      <c r="WB350" s="263"/>
      <c r="WC350" s="263"/>
      <c r="WD350" s="263"/>
      <c r="WE350" s="263"/>
      <c r="WF350" s="263"/>
      <c r="WG350" s="263"/>
      <c r="WH350" s="263"/>
      <c r="WI350" s="263"/>
      <c r="WJ350" s="263"/>
      <c r="WK350" s="263"/>
      <c r="WL350" s="263"/>
      <c r="WM350" s="263"/>
      <c r="WN350" s="263"/>
      <c r="WO350" s="263"/>
      <c r="WP350" s="263"/>
      <c r="WQ350" s="263"/>
      <c r="WR350" s="263"/>
      <c r="WS350" s="263"/>
      <c r="WT350" s="263"/>
      <c r="WU350" s="263"/>
      <c r="WV350" s="263"/>
      <c r="WW350" s="263"/>
      <c r="WX350" s="263"/>
      <c r="WY350" s="263"/>
      <c r="WZ350" s="263"/>
      <c r="XA350" s="263"/>
      <c r="XB350" s="263"/>
      <c r="XC350" s="263"/>
      <c r="XD350" s="263"/>
      <c r="XE350" s="263"/>
      <c r="XF350" s="263"/>
      <c r="XG350" s="263"/>
      <c r="XH350" s="263"/>
      <c r="XI350" s="263"/>
      <c r="XJ350" s="263"/>
      <c r="XK350" s="263"/>
      <c r="XL350" s="263"/>
      <c r="XM350" s="263"/>
      <c r="XN350" s="263"/>
      <c r="XO350" s="263"/>
      <c r="XP350" s="263"/>
      <c r="XQ350" s="263"/>
      <c r="XR350" s="263"/>
      <c r="XS350" s="263"/>
      <c r="XT350" s="263"/>
      <c r="XU350" s="263"/>
      <c r="XV350" s="263"/>
      <c r="XW350" s="263"/>
      <c r="XX350" s="263"/>
      <c r="XY350" s="263"/>
      <c r="XZ350" s="263"/>
      <c r="YA350" s="263"/>
      <c r="YB350" s="263"/>
      <c r="YC350" s="263"/>
      <c r="YD350" s="263"/>
      <c r="YE350" s="263"/>
      <c r="YF350" s="263"/>
      <c r="YG350" s="263"/>
      <c r="YH350" s="263"/>
      <c r="YI350" s="263"/>
      <c r="YJ350" s="263"/>
      <c r="YK350" s="263"/>
      <c r="YL350" s="263"/>
      <c r="YM350" s="263"/>
      <c r="YN350" s="263"/>
      <c r="YO350" s="263"/>
      <c r="YP350" s="263"/>
      <c r="YQ350" s="263"/>
      <c r="YR350" s="263"/>
      <c r="YS350" s="263"/>
      <c r="YT350" s="263"/>
      <c r="YU350" s="263"/>
      <c r="YV350" s="263"/>
      <c r="YW350" s="263"/>
      <c r="YX350" s="263"/>
      <c r="YY350" s="263"/>
      <c r="YZ350" s="263"/>
      <c r="ZA350" s="263"/>
      <c r="ZB350" s="263"/>
      <c r="ZC350" s="263"/>
      <c r="ZD350" s="263"/>
      <c r="ZE350" s="263"/>
      <c r="ZF350" s="263"/>
      <c r="ZG350" s="263"/>
      <c r="ZH350" s="263"/>
      <c r="ZI350" s="263"/>
      <c r="ZJ350" s="263"/>
      <c r="ZK350" s="263"/>
      <c r="ZL350" s="263"/>
      <c r="ZM350" s="263"/>
      <c r="ZN350" s="263"/>
      <c r="ZO350" s="263"/>
      <c r="ZP350" s="263"/>
      <c r="ZQ350" s="263"/>
      <c r="ZR350" s="263"/>
      <c r="ZS350" s="263"/>
      <c r="ZT350" s="263"/>
      <c r="ZU350" s="263"/>
      <c r="ZV350" s="263"/>
      <c r="ZW350" s="263"/>
      <c r="ZX350" s="263"/>
      <c r="ZY350" s="263"/>
      <c r="ZZ350" s="263"/>
      <c r="AAA350" s="263"/>
      <c r="AAB350" s="263"/>
      <c r="AAC350" s="263"/>
      <c r="AAD350" s="263"/>
      <c r="AAE350" s="263"/>
      <c r="AAF350" s="263"/>
      <c r="AAG350" s="263"/>
      <c r="AAH350" s="263"/>
      <c r="AAI350" s="263"/>
      <c r="AAJ350" s="263"/>
      <c r="AAK350" s="263"/>
      <c r="AAL350" s="263"/>
      <c r="AAM350" s="263"/>
      <c r="AAN350" s="263"/>
      <c r="AAO350" s="263"/>
      <c r="AAP350" s="263"/>
      <c r="AAQ350" s="263"/>
      <c r="AAR350" s="263"/>
      <c r="AAS350" s="263"/>
      <c r="AAT350" s="263"/>
      <c r="AAU350" s="263"/>
      <c r="AAV350" s="263"/>
      <c r="AAW350" s="263"/>
      <c r="AAX350" s="263"/>
      <c r="AAY350" s="263"/>
      <c r="AAZ350" s="263"/>
      <c r="ABA350" s="263"/>
      <c r="ABB350" s="263"/>
      <c r="ABC350" s="263"/>
      <c r="ABD350" s="263"/>
      <c r="ABE350" s="263"/>
      <c r="ABF350" s="263"/>
      <c r="ABG350" s="263"/>
      <c r="ABH350" s="263"/>
      <c r="ABI350" s="263"/>
      <c r="ABJ350" s="263"/>
      <c r="ABK350" s="263"/>
      <c r="ABL350" s="263"/>
      <c r="ABM350" s="263"/>
      <c r="ABN350" s="263"/>
      <c r="ABO350" s="263"/>
      <c r="ABP350" s="263"/>
      <c r="ABQ350" s="263"/>
      <c r="ABR350" s="263"/>
      <c r="ABS350" s="263"/>
      <c r="ABT350" s="263"/>
      <c r="ABU350" s="263"/>
      <c r="ABV350" s="263"/>
      <c r="ABW350" s="263"/>
      <c r="ABX350" s="263"/>
      <c r="ABY350" s="263"/>
      <c r="ABZ350" s="263"/>
      <c r="ACA350" s="263"/>
      <c r="ACB350" s="263"/>
      <c r="ACC350" s="263"/>
      <c r="ACD350" s="263"/>
      <c r="ACE350" s="263"/>
      <c r="ACF350" s="263"/>
      <c r="ACG350" s="263"/>
      <c r="ACH350" s="263"/>
      <c r="ACI350" s="263"/>
      <c r="ACJ350" s="263"/>
      <c r="ACK350" s="263"/>
      <c r="ACL350" s="263"/>
      <c r="ACM350" s="263"/>
      <c r="ACN350" s="263"/>
      <c r="ACO350" s="263"/>
      <c r="ACP350" s="263"/>
      <c r="ACQ350" s="263"/>
      <c r="ACR350" s="263"/>
      <c r="ACS350" s="263"/>
      <c r="ACT350" s="263"/>
      <c r="ACU350" s="263"/>
      <c r="ACV350" s="263"/>
      <c r="ACW350" s="263"/>
      <c r="ACX350" s="263"/>
      <c r="ACY350" s="263"/>
      <c r="ACZ350" s="263"/>
      <c r="ADA350" s="263"/>
      <c r="ADB350" s="263"/>
      <c r="ADC350" s="263"/>
      <c r="ADD350" s="263"/>
      <c r="ADE350" s="263"/>
      <c r="ADF350" s="263"/>
      <c r="ADG350" s="263"/>
      <c r="ADH350" s="263"/>
      <c r="ADI350" s="263"/>
      <c r="ADJ350" s="263"/>
      <c r="ADK350" s="263"/>
      <c r="ADL350" s="263"/>
      <c r="ADM350" s="263"/>
      <c r="ADN350" s="263"/>
      <c r="ADO350" s="263"/>
      <c r="ADP350" s="263"/>
      <c r="ADQ350" s="263"/>
      <c r="ADR350" s="263"/>
      <c r="ADS350" s="263"/>
      <c r="ADT350" s="263"/>
      <c r="ADU350" s="263"/>
      <c r="ADV350" s="263"/>
      <c r="ADW350" s="263"/>
      <c r="ADX350" s="263"/>
      <c r="ADY350" s="263"/>
      <c r="ADZ350" s="263"/>
      <c r="AEA350" s="263"/>
      <c r="AEB350" s="263"/>
      <c r="AEC350" s="263"/>
      <c r="AED350" s="263"/>
      <c r="AEE350" s="263"/>
      <c r="AEF350" s="263"/>
      <c r="AEG350" s="263"/>
      <c r="AEH350" s="263"/>
      <c r="AEI350" s="263"/>
      <c r="AEJ350" s="263"/>
      <c r="AEK350" s="263"/>
      <c r="AEL350" s="263"/>
      <c r="AEM350" s="263"/>
      <c r="AEN350" s="263"/>
      <c r="AEO350" s="263"/>
      <c r="AEP350" s="263"/>
      <c r="AEQ350" s="263"/>
      <c r="AER350" s="263"/>
      <c r="AES350" s="263"/>
      <c r="AET350" s="263"/>
      <c r="AEU350" s="263"/>
      <c r="AEV350" s="263"/>
      <c r="AEW350" s="263"/>
      <c r="AEX350" s="263"/>
      <c r="AEY350" s="263"/>
      <c r="AEZ350" s="263"/>
      <c r="AFA350" s="263"/>
      <c r="AFB350" s="263"/>
      <c r="AFC350" s="263"/>
      <c r="AFD350" s="263"/>
      <c r="AFE350" s="263"/>
      <c r="AFF350" s="263"/>
      <c r="AFG350" s="263"/>
      <c r="AFH350" s="263"/>
      <c r="AFI350" s="263"/>
      <c r="AFJ350" s="263"/>
      <c r="AFK350" s="263"/>
      <c r="AFL350" s="263"/>
      <c r="AFM350" s="263"/>
      <c r="AFN350" s="263"/>
      <c r="AFO350" s="263"/>
      <c r="AFP350" s="263"/>
      <c r="AFQ350" s="263"/>
      <c r="AFR350" s="263"/>
      <c r="AFS350" s="263"/>
      <c r="AFT350" s="263"/>
      <c r="AFU350" s="263"/>
      <c r="AFV350" s="263"/>
      <c r="AFW350" s="263"/>
      <c r="AFX350" s="263"/>
      <c r="AFY350" s="263"/>
      <c r="AFZ350" s="263"/>
      <c r="AGA350" s="263"/>
      <c r="AGB350" s="263"/>
      <c r="AGC350" s="263"/>
      <c r="AGD350" s="263"/>
      <c r="AGE350" s="263"/>
      <c r="AGF350" s="263"/>
      <c r="AGG350" s="263"/>
      <c r="AGH350" s="263"/>
      <c r="AGI350" s="263"/>
      <c r="AGJ350" s="263"/>
      <c r="AGK350" s="263"/>
      <c r="AGL350" s="263"/>
      <c r="AGM350" s="263"/>
      <c r="AGN350" s="263"/>
      <c r="AGO350" s="263"/>
      <c r="AGP350" s="263"/>
      <c r="AGQ350" s="263"/>
      <c r="AGR350" s="263"/>
      <c r="AGS350" s="263"/>
      <c r="AGT350" s="263"/>
      <c r="AGU350" s="263"/>
      <c r="AGV350" s="263"/>
      <c r="AGW350" s="263"/>
      <c r="AGX350" s="263"/>
      <c r="AGY350" s="263"/>
      <c r="AGZ350" s="263"/>
      <c r="AHA350" s="263"/>
      <c r="AHB350" s="263"/>
      <c r="AHC350" s="263"/>
      <c r="AHD350" s="263"/>
      <c r="AHE350" s="263"/>
      <c r="AHF350" s="263"/>
      <c r="AHG350" s="263"/>
      <c r="AHH350" s="263"/>
      <c r="AHI350" s="263"/>
      <c r="AHJ350" s="263"/>
      <c r="AHK350" s="263"/>
      <c r="AHL350" s="263"/>
      <c r="AHM350" s="263"/>
      <c r="AHN350" s="263"/>
      <c r="AHO350" s="263"/>
      <c r="AHP350" s="263"/>
      <c r="AHQ350" s="263"/>
      <c r="AHR350" s="263"/>
      <c r="AHS350" s="263"/>
      <c r="AHT350" s="263"/>
      <c r="AHU350" s="263"/>
      <c r="AHV350" s="263"/>
      <c r="AHW350" s="263"/>
      <c r="AHX350" s="263"/>
      <c r="AHY350" s="263"/>
      <c r="AHZ350" s="263"/>
      <c r="AIA350" s="263"/>
      <c r="AIB350" s="263"/>
      <c r="AIC350" s="263"/>
      <c r="AID350" s="263"/>
      <c r="AIE350" s="263"/>
      <c r="AIF350" s="263"/>
      <c r="AIG350" s="263"/>
      <c r="AIH350" s="263"/>
      <c r="AII350" s="263"/>
      <c r="AIJ350" s="263"/>
      <c r="AIK350" s="263"/>
      <c r="AIL350" s="263"/>
      <c r="AIM350" s="263"/>
      <c r="AIN350" s="263"/>
      <c r="AIO350" s="263"/>
      <c r="AIP350" s="263"/>
      <c r="AIQ350" s="263"/>
      <c r="AIR350" s="263"/>
      <c r="AIS350" s="263"/>
      <c r="AIT350" s="263"/>
      <c r="AIU350" s="263"/>
      <c r="AIV350" s="263"/>
      <c r="AIW350" s="263"/>
      <c r="AIX350" s="263"/>
      <c r="AIY350" s="263"/>
      <c r="AIZ350" s="263"/>
      <c r="AJA350" s="263"/>
      <c r="AJB350" s="263"/>
      <c r="AJC350" s="263"/>
      <c r="AJD350" s="263"/>
      <c r="AJE350" s="263"/>
      <c r="AJF350" s="263"/>
      <c r="AJG350" s="263"/>
      <c r="AJH350" s="263"/>
      <c r="AJI350" s="263"/>
      <c r="AJJ350" s="263"/>
      <c r="AJK350" s="263"/>
      <c r="AJL350" s="263"/>
      <c r="AJM350" s="263"/>
      <c r="AJN350" s="263"/>
      <c r="AJO350" s="263"/>
      <c r="AJP350" s="263"/>
      <c r="AJQ350" s="263"/>
      <c r="AJR350" s="263"/>
      <c r="AJS350" s="263"/>
      <c r="AJT350" s="263"/>
      <c r="AJU350" s="263"/>
      <c r="AJV350" s="263"/>
      <c r="AJW350" s="263"/>
      <c r="AJX350" s="263"/>
      <c r="AJY350" s="263"/>
      <c r="AJZ350" s="263"/>
      <c r="AKA350" s="263"/>
      <c r="AKB350" s="263"/>
      <c r="AKC350" s="263"/>
      <c r="AKD350" s="263"/>
      <c r="AKE350" s="263"/>
      <c r="AKF350" s="263"/>
      <c r="AKG350" s="263"/>
      <c r="AKH350" s="263"/>
      <c r="AKI350" s="263"/>
      <c r="AKJ350" s="263"/>
      <c r="AKK350" s="263"/>
      <c r="AKL350" s="263"/>
      <c r="AKM350" s="263"/>
      <c r="AKN350" s="263"/>
      <c r="AKO350" s="263"/>
      <c r="AKP350" s="263"/>
      <c r="AKQ350" s="263"/>
      <c r="AKR350" s="263"/>
      <c r="AKS350" s="263"/>
      <c r="AKT350" s="263"/>
      <c r="AKU350" s="263"/>
      <c r="AKV350" s="263"/>
      <c r="AKW350" s="263"/>
      <c r="AKX350" s="263"/>
      <c r="AKY350" s="263"/>
      <c r="AKZ350" s="263"/>
      <c r="ALA350" s="263"/>
      <c r="ALB350" s="263"/>
      <c r="ALC350" s="263"/>
      <c r="ALD350" s="263"/>
      <c r="ALE350" s="263"/>
      <c r="ALF350" s="263"/>
      <c r="ALG350" s="263"/>
      <c r="ALH350" s="263"/>
      <c r="ALI350" s="263"/>
      <c r="ALJ350" s="263"/>
      <c r="ALK350" s="263"/>
      <c r="ALL350" s="263"/>
      <c r="ALM350" s="263"/>
      <c r="ALN350" s="263"/>
      <c r="ALO350" s="263"/>
      <c r="ALP350" s="263"/>
      <c r="ALQ350" s="263"/>
      <c r="ALR350" s="263"/>
      <c r="ALS350" s="263"/>
      <c r="ALT350" s="263"/>
      <c r="ALU350" s="263"/>
      <c r="ALV350" s="263"/>
      <c r="ALW350" s="263"/>
      <c r="ALX350" s="263"/>
      <c r="ALY350" s="263"/>
      <c r="ALZ350" s="263"/>
      <c r="AMA350" s="263"/>
      <c r="AMB350" s="263"/>
      <c r="AMC350" s="263"/>
      <c r="AMD350" s="263"/>
      <c r="AME350" s="263"/>
      <c r="AMF350" s="263"/>
      <c r="AMG350" s="263"/>
      <c r="AMH350" s="263"/>
      <c r="AMI350" s="263"/>
      <c r="AMJ350" s="263"/>
      <c r="AMK350" s="263"/>
      <c r="AML350" s="263"/>
      <c r="AMM350" s="263"/>
      <c r="AMN350" s="263"/>
      <c r="AMO350" s="263"/>
      <c r="AMP350" s="263"/>
      <c r="AMQ350" s="263"/>
      <c r="AMR350" s="263"/>
      <c r="AMS350" s="263"/>
      <c r="AMT350" s="263"/>
      <c r="AMU350" s="263"/>
      <c r="AMV350" s="263"/>
      <c r="AMW350" s="263"/>
      <c r="AMX350" s="263"/>
      <c r="AMY350" s="263"/>
      <c r="AMZ350" s="263"/>
      <c r="ANA350" s="263"/>
      <c r="ANB350" s="263"/>
      <c r="ANC350" s="263"/>
      <c r="AND350" s="263"/>
      <c r="ANE350" s="263"/>
      <c r="ANF350" s="263"/>
      <c r="ANG350" s="263"/>
      <c r="ANH350" s="263"/>
      <c r="ANI350" s="263"/>
      <c r="ANJ350" s="263"/>
      <c r="ANK350" s="263"/>
      <c r="ANL350" s="263"/>
      <c r="ANM350" s="263"/>
      <c r="ANN350" s="263"/>
      <c r="ANO350" s="263"/>
      <c r="ANP350" s="263"/>
      <c r="ANQ350" s="263"/>
      <c r="ANR350" s="263"/>
      <c r="ANS350" s="263"/>
      <c r="ANT350" s="263"/>
      <c r="ANU350" s="263"/>
      <c r="ANV350" s="263"/>
      <c r="ANW350" s="263"/>
      <c r="ANX350" s="263"/>
      <c r="ANY350" s="263"/>
      <c r="ANZ350" s="263"/>
      <c r="AOA350" s="263"/>
      <c r="AOB350" s="263"/>
      <c r="AOC350" s="263"/>
      <c r="AOD350" s="263"/>
      <c r="AOE350" s="263"/>
      <c r="AOF350" s="263"/>
      <c r="AOG350" s="263"/>
      <c r="AOH350" s="263"/>
      <c r="AOI350" s="263"/>
      <c r="AOJ350" s="263"/>
      <c r="AOK350" s="263"/>
      <c r="AOL350" s="263"/>
      <c r="AOM350" s="263"/>
      <c r="AON350" s="263"/>
      <c r="AOO350" s="263"/>
      <c r="AOP350" s="263"/>
      <c r="AOQ350" s="263"/>
      <c r="AOR350" s="263"/>
      <c r="AOS350" s="263"/>
      <c r="AOT350" s="263"/>
      <c r="AOU350" s="263"/>
      <c r="AOV350" s="263"/>
      <c r="AOW350" s="263"/>
      <c r="AOX350" s="263"/>
      <c r="AOY350" s="263"/>
      <c r="AOZ350" s="263"/>
      <c r="APA350" s="263"/>
      <c r="APB350" s="263"/>
      <c r="APC350" s="263"/>
      <c r="APD350" s="263"/>
      <c r="APE350" s="263"/>
      <c r="APF350" s="263"/>
      <c r="APG350" s="263"/>
      <c r="APH350" s="263"/>
      <c r="API350" s="263"/>
      <c r="APJ350" s="263"/>
      <c r="APK350" s="263"/>
      <c r="APL350" s="263"/>
      <c r="APM350" s="263"/>
      <c r="APN350" s="263"/>
      <c r="APO350" s="263"/>
      <c r="APP350" s="263"/>
      <c r="APQ350" s="263"/>
      <c r="APR350" s="263"/>
      <c r="APS350" s="263"/>
      <c r="APT350" s="263"/>
      <c r="APU350" s="263"/>
      <c r="APV350" s="263"/>
      <c r="APW350" s="263"/>
      <c r="APX350" s="263"/>
      <c r="APY350" s="263"/>
      <c r="APZ350" s="263"/>
      <c r="AQA350" s="263"/>
      <c r="AQB350" s="263"/>
      <c r="AQC350" s="263"/>
      <c r="AQD350" s="263"/>
      <c r="AQE350" s="263"/>
      <c r="AQF350" s="263"/>
      <c r="AQG350" s="263"/>
      <c r="AQH350" s="263"/>
      <c r="AQI350" s="263"/>
      <c r="AQJ350" s="263"/>
      <c r="AQK350" s="263"/>
      <c r="AQL350" s="263"/>
      <c r="AQM350" s="263"/>
      <c r="AQN350" s="263"/>
      <c r="AQO350" s="263"/>
      <c r="AQP350" s="263"/>
      <c r="AQQ350" s="263"/>
      <c r="AQR350" s="263"/>
      <c r="AQS350" s="263"/>
      <c r="AQT350" s="263"/>
      <c r="AQU350" s="263"/>
      <c r="AQV350" s="263"/>
      <c r="AQW350" s="263"/>
      <c r="AQX350" s="263"/>
      <c r="AQY350" s="263"/>
      <c r="AQZ350" s="263"/>
      <c r="ARA350" s="263"/>
      <c r="ARB350" s="263"/>
      <c r="ARC350" s="263"/>
      <c r="ARD350" s="263"/>
      <c r="ARE350" s="263"/>
      <c r="ARF350" s="263"/>
      <c r="ARG350" s="263"/>
      <c r="ARH350" s="263"/>
      <c r="ARI350" s="263"/>
      <c r="ARJ350" s="263"/>
      <c r="ARK350" s="263"/>
      <c r="ARL350" s="263"/>
      <c r="ARM350" s="263"/>
      <c r="ARN350" s="263"/>
      <c r="ARO350" s="263"/>
      <c r="ARP350" s="263"/>
      <c r="ARQ350" s="263"/>
      <c r="ARR350" s="263"/>
      <c r="ARS350" s="263"/>
      <c r="ART350" s="263"/>
      <c r="ARU350" s="263"/>
      <c r="ARV350" s="263"/>
      <c r="ARW350" s="263"/>
      <c r="ARX350" s="263"/>
      <c r="ARY350" s="263"/>
      <c r="ARZ350" s="263"/>
      <c r="ASA350" s="263"/>
      <c r="ASB350" s="263"/>
      <c r="ASC350" s="263"/>
      <c r="ASD350" s="263"/>
      <c r="ASE350" s="263"/>
      <c r="ASF350" s="263"/>
      <c r="ASG350" s="263"/>
      <c r="ASH350" s="263"/>
      <c r="ASI350" s="263"/>
      <c r="ASJ350" s="263"/>
      <c r="ASK350" s="263"/>
      <c r="ASL350" s="263"/>
      <c r="ASM350" s="263"/>
      <c r="ASN350" s="263"/>
      <c r="ASO350" s="263"/>
      <c r="ASP350" s="263"/>
      <c r="ASQ350" s="263"/>
      <c r="ASR350" s="263"/>
      <c r="ASS350" s="263"/>
      <c r="AST350" s="263"/>
      <c r="ASU350" s="263"/>
      <c r="ASV350" s="263"/>
      <c r="ASW350" s="263"/>
      <c r="ASX350" s="263"/>
      <c r="ASY350" s="263"/>
      <c r="ASZ350" s="263"/>
      <c r="ATA350" s="263"/>
      <c r="ATB350" s="263"/>
      <c r="ATC350" s="263"/>
      <c r="ATD350" s="263"/>
      <c r="ATE350" s="263"/>
      <c r="ATF350" s="263"/>
      <c r="ATG350" s="263"/>
      <c r="ATH350" s="263"/>
      <c r="ATI350" s="263"/>
      <c r="ATJ350" s="263"/>
      <c r="ATK350" s="263"/>
      <c r="ATL350" s="263"/>
      <c r="ATM350" s="263"/>
      <c r="ATN350" s="263"/>
      <c r="ATO350" s="263"/>
      <c r="ATP350" s="263"/>
      <c r="ATQ350" s="263"/>
      <c r="ATR350" s="263"/>
      <c r="ATS350" s="263"/>
      <c r="ATT350" s="263"/>
      <c r="ATU350" s="263"/>
      <c r="ATV350" s="263"/>
      <c r="ATW350" s="263"/>
      <c r="ATX350" s="263"/>
      <c r="ATY350" s="263"/>
      <c r="ATZ350" s="263"/>
      <c r="AUA350" s="263"/>
      <c r="AUB350" s="263"/>
      <c r="AUC350" s="263"/>
      <c r="AUD350" s="263"/>
      <c r="AUE350" s="263"/>
      <c r="AUF350" s="263"/>
      <c r="AUG350" s="263"/>
      <c r="AUH350" s="263"/>
      <c r="AUI350" s="263"/>
      <c r="AUJ350" s="263"/>
      <c r="AUK350" s="263"/>
      <c r="AUL350" s="263"/>
      <c r="AUM350" s="263"/>
      <c r="AUN350" s="263"/>
      <c r="AUO350" s="263"/>
      <c r="AUP350" s="263"/>
      <c r="AUQ350" s="263"/>
      <c r="AUR350" s="263"/>
      <c r="AUS350" s="263"/>
      <c r="AUT350" s="263"/>
      <c r="AUU350" s="263"/>
      <c r="AUV350" s="263"/>
      <c r="AUW350" s="263"/>
      <c r="AUX350" s="263"/>
      <c r="AUY350" s="263"/>
      <c r="AUZ350" s="263"/>
      <c r="AVA350" s="263"/>
      <c r="AVB350" s="263"/>
      <c r="AVC350" s="263"/>
      <c r="AVD350" s="263"/>
      <c r="AVE350" s="263"/>
      <c r="AVF350" s="263"/>
      <c r="AVG350" s="263"/>
      <c r="AVH350" s="263"/>
      <c r="AVI350" s="263"/>
      <c r="AVJ350" s="263"/>
      <c r="AVK350" s="263"/>
      <c r="AVL350" s="263"/>
      <c r="AVM350" s="263"/>
      <c r="AVN350" s="263"/>
      <c r="AVO350" s="263"/>
      <c r="AVP350" s="263"/>
      <c r="AVQ350" s="263"/>
      <c r="AVR350" s="263"/>
      <c r="AVS350" s="263"/>
      <c r="AVT350" s="263"/>
      <c r="AVU350" s="263"/>
      <c r="AVV350" s="263"/>
      <c r="AVW350" s="263"/>
      <c r="AVX350" s="263"/>
      <c r="AVY350" s="263"/>
      <c r="AVZ350" s="263"/>
      <c r="AWA350" s="263"/>
      <c r="AWB350" s="263"/>
      <c r="AWC350" s="263"/>
      <c r="AWD350" s="263"/>
      <c r="AWE350" s="263"/>
      <c r="AWF350" s="263"/>
      <c r="AWG350" s="263"/>
      <c r="AWH350" s="263"/>
      <c r="AWI350" s="263"/>
      <c r="AWJ350" s="263"/>
      <c r="AWK350" s="263"/>
      <c r="AWL350" s="263"/>
      <c r="AWM350" s="263"/>
      <c r="AWN350" s="263"/>
      <c r="AWO350" s="263"/>
      <c r="AWP350" s="263"/>
      <c r="AWQ350" s="263"/>
      <c r="AWR350" s="263"/>
      <c r="AWS350" s="263"/>
      <c r="AWT350" s="263"/>
      <c r="AWU350" s="263"/>
      <c r="AWV350" s="263"/>
      <c r="AWW350" s="263"/>
      <c r="AWX350" s="263"/>
      <c r="AWY350" s="263"/>
      <c r="AWZ350" s="263"/>
      <c r="AXA350" s="263"/>
      <c r="AXB350" s="263"/>
      <c r="AXC350" s="263"/>
      <c r="AXD350" s="263"/>
      <c r="AXE350" s="263"/>
      <c r="AXF350" s="263"/>
      <c r="AXG350" s="263"/>
      <c r="AXH350" s="263"/>
      <c r="AXI350" s="263"/>
      <c r="AXJ350" s="263"/>
      <c r="AXK350" s="263"/>
      <c r="AXL350" s="263"/>
      <c r="AXM350" s="263"/>
      <c r="AXN350" s="263"/>
      <c r="AXO350" s="263"/>
      <c r="AXP350" s="263"/>
      <c r="AXQ350" s="263"/>
      <c r="AXR350" s="263"/>
      <c r="AXS350" s="263"/>
      <c r="AXT350" s="263"/>
      <c r="AXU350" s="263"/>
      <c r="AXV350" s="263"/>
      <c r="AXW350" s="263"/>
      <c r="AXX350" s="263"/>
      <c r="AXY350" s="263"/>
      <c r="AXZ350" s="263"/>
      <c r="AYA350" s="263"/>
      <c r="AYB350" s="263"/>
      <c r="AYC350" s="263"/>
      <c r="AYD350" s="263"/>
      <c r="AYE350" s="263"/>
      <c r="AYF350" s="263"/>
      <c r="AYG350" s="263"/>
      <c r="AYH350" s="263"/>
      <c r="AYI350" s="263"/>
      <c r="AYJ350" s="263"/>
      <c r="AYK350" s="263"/>
      <c r="AYL350" s="263"/>
      <c r="AYM350" s="263"/>
      <c r="AYN350" s="263"/>
      <c r="AYO350" s="263"/>
      <c r="AYP350" s="263"/>
      <c r="AYQ350" s="263"/>
      <c r="AYR350" s="263"/>
      <c r="AYS350" s="263"/>
      <c r="AYT350" s="263"/>
      <c r="AYU350" s="263"/>
      <c r="AYV350" s="263"/>
      <c r="AYW350" s="263"/>
      <c r="AYX350" s="263"/>
      <c r="AYY350" s="263"/>
      <c r="AYZ350" s="263"/>
      <c r="AZA350" s="263"/>
      <c r="AZB350" s="263"/>
      <c r="AZC350" s="263"/>
      <c r="AZD350" s="263"/>
      <c r="AZE350" s="263"/>
      <c r="AZF350" s="263"/>
      <c r="AZG350" s="263"/>
      <c r="AZH350" s="263"/>
      <c r="AZI350" s="263"/>
      <c r="AZJ350" s="263"/>
      <c r="AZK350" s="263"/>
      <c r="AZL350" s="263"/>
      <c r="AZM350" s="263"/>
      <c r="AZN350" s="263"/>
      <c r="AZO350" s="263"/>
      <c r="AZP350" s="263"/>
      <c r="AZQ350" s="263"/>
      <c r="AZR350" s="263"/>
      <c r="AZS350" s="263"/>
      <c r="AZT350" s="263"/>
      <c r="AZU350" s="263"/>
      <c r="AZV350" s="263"/>
      <c r="AZW350" s="263"/>
      <c r="AZX350" s="263"/>
      <c r="AZY350" s="263"/>
      <c r="AZZ350" s="263"/>
      <c r="BAA350" s="263"/>
      <c r="BAB350" s="263"/>
      <c r="BAC350" s="263"/>
      <c r="BAD350" s="263"/>
      <c r="BAE350" s="263"/>
      <c r="BAF350" s="263"/>
      <c r="BAG350" s="263"/>
      <c r="BAH350" s="263"/>
      <c r="BAI350" s="263"/>
      <c r="BAJ350" s="263"/>
      <c r="BAK350" s="263"/>
      <c r="BAL350" s="263"/>
      <c r="BAM350" s="263"/>
      <c r="BAN350" s="263"/>
      <c r="BAO350" s="263"/>
      <c r="BAP350" s="263"/>
      <c r="BAQ350" s="263"/>
      <c r="BAR350" s="263"/>
      <c r="BAS350" s="263"/>
      <c r="BAT350" s="263"/>
      <c r="BAU350" s="263"/>
      <c r="BAV350" s="263"/>
      <c r="BAW350" s="263"/>
      <c r="BAX350" s="263"/>
      <c r="BAY350" s="263"/>
      <c r="BAZ350" s="263"/>
      <c r="BBA350" s="263"/>
      <c r="BBB350" s="263"/>
      <c r="BBC350" s="263"/>
      <c r="BBD350" s="263"/>
      <c r="BBE350" s="263"/>
      <c r="BBF350" s="263"/>
      <c r="BBG350" s="263"/>
      <c r="BBH350" s="263"/>
      <c r="BBI350" s="263"/>
      <c r="BBJ350" s="263"/>
      <c r="BBK350" s="263"/>
      <c r="BBL350" s="263"/>
      <c r="BBM350" s="263"/>
      <c r="BBN350" s="263"/>
      <c r="BBO350" s="263"/>
      <c r="BBP350" s="263"/>
      <c r="BBQ350" s="263"/>
      <c r="BBR350" s="263"/>
      <c r="BBS350" s="263"/>
      <c r="BBT350" s="263"/>
      <c r="BBU350" s="263"/>
      <c r="BBV350" s="263"/>
      <c r="BBW350" s="263"/>
      <c r="BBX350" s="263"/>
      <c r="BBY350" s="263"/>
      <c r="BBZ350" s="263"/>
      <c r="BCA350" s="263"/>
      <c r="BCB350" s="263"/>
      <c r="BCC350" s="263"/>
      <c r="BCD350" s="263"/>
      <c r="BCE350" s="263"/>
      <c r="BCF350" s="263"/>
      <c r="BCG350" s="263"/>
      <c r="BCH350" s="263"/>
      <c r="BCI350" s="263"/>
      <c r="BCJ350" s="263"/>
      <c r="BCK350" s="263"/>
      <c r="BCL350" s="263"/>
      <c r="BCM350" s="263"/>
      <c r="BCN350" s="263"/>
      <c r="BCO350" s="263"/>
      <c r="BCP350" s="263"/>
      <c r="BCQ350" s="263"/>
      <c r="BCR350" s="263"/>
      <c r="BCS350" s="263"/>
      <c r="BCT350" s="263"/>
      <c r="BCU350" s="263"/>
      <c r="BCV350" s="263"/>
      <c r="BCW350" s="263"/>
      <c r="BCX350" s="263"/>
      <c r="BCY350" s="263"/>
      <c r="BCZ350" s="263"/>
      <c r="BDA350" s="263"/>
      <c r="BDB350" s="263"/>
      <c r="BDC350" s="263"/>
      <c r="BDD350" s="263"/>
      <c r="BDE350" s="263"/>
      <c r="BDF350" s="263"/>
      <c r="BDG350" s="263"/>
      <c r="BDH350" s="263"/>
      <c r="BDI350" s="263"/>
      <c r="BDJ350" s="263"/>
      <c r="BDK350" s="263"/>
      <c r="BDL350" s="263"/>
      <c r="BDM350" s="263"/>
      <c r="BDN350" s="263"/>
      <c r="BDO350" s="263"/>
      <c r="BDP350" s="263"/>
      <c r="BDQ350" s="263"/>
      <c r="BDR350" s="263"/>
      <c r="BDS350" s="263"/>
      <c r="BDT350" s="263"/>
      <c r="BDU350" s="263"/>
      <c r="BDV350" s="263"/>
      <c r="BDW350" s="263"/>
      <c r="BDX350" s="263"/>
      <c r="BDY350" s="263"/>
      <c r="BDZ350" s="263"/>
      <c r="BEA350" s="263"/>
      <c r="BEB350" s="263"/>
      <c r="BEC350" s="263"/>
      <c r="BED350" s="263"/>
      <c r="BEE350" s="263"/>
      <c r="BEF350" s="263"/>
      <c r="BEG350" s="263"/>
      <c r="BEH350" s="263"/>
      <c r="BEI350" s="263"/>
      <c r="BEJ350" s="263"/>
      <c r="BEK350" s="263"/>
      <c r="BEL350" s="263"/>
      <c r="BEM350" s="263"/>
      <c r="BEN350" s="263"/>
      <c r="BEO350" s="263"/>
      <c r="BEP350" s="263"/>
      <c r="BEQ350" s="263"/>
      <c r="BER350" s="263"/>
      <c r="BES350" s="263"/>
      <c r="BET350" s="263"/>
      <c r="BEU350" s="263"/>
      <c r="BEV350" s="263"/>
      <c r="BEW350" s="263"/>
      <c r="BEX350" s="263"/>
      <c r="BEY350" s="263"/>
      <c r="BEZ350" s="263"/>
      <c r="BFA350" s="263"/>
      <c r="BFB350" s="263"/>
      <c r="BFC350" s="263"/>
      <c r="BFD350" s="263"/>
      <c r="BFE350" s="263"/>
      <c r="BFF350" s="263"/>
      <c r="BFG350" s="263"/>
      <c r="BFH350" s="263"/>
      <c r="BFI350" s="263"/>
      <c r="BFJ350" s="263"/>
      <c r="BFK350" s="263"/>
      <c r="BFL350" s="263"/>
      <c r="BFM350" s="263"/>
      <c r="BFN350" s="263"/>
      <c r="BFO350" s="263"/>
      <c r="BFP350" s="263"/>
      <c r="BFQ350" s="263"/>
      <c r="BFR350" s="263"/>
      <c r="BFS350" s="263"/>
      <c r="BFT350" s="263"/>
      <c r="BFU350" s="263"/>
      <c r="BFV350" s="263"/>
      <c r="BFW350" s="263"/>
      <c r="BFX350" s="263"/>
      <c r="BFY350" s="263"/>
      <c r="BFZ350" s="263"/>
      <c r="BGA350" s="263"/>
      <c r="BGB350" s="263"/>
      <c r="BGC350" s="263"/>
      <c r="BGD350" s="263"/>
      <c r="BGE350" s="263"/>
      <c r="BGF350" s="263"/>
      <c r="BGG350" s="263"/>
      <c r="BGH350" s="263"/>
      <c r="BGI350" s="263"/>
      <c r="BGJ350" s="263"/>
      <c r="BGK350" s="263"/>
      <c r="BGL350" s="263"/>
      <c r="BGM350" s="263"/>
      <c r="BGN350" s="263"/>
      <c r="BGO350" s="263"/>
      <c r="BGP350" s="263"/>
      <c r="BGQ350" s="263"/>
      <c r="BGR350" s="263"/>
      <c r="BGS350" s="263"/>
      <c r="BGT350" s="263"/>
      <c r="BGU350" s="263"/>
      <c r="BGV350" s="263"/>
      <c r="BGW350" s="263"/>
      <c r="BGX350" s="263"/>
      <c r="BGY350" s="263"/>
      <c r="BGZ350" s="263"/>
      <c r="BHA350" s="263"/>
      <c r="BHB350" s="263"/>
      <c r="BHC350" s="263"/>
      <c r="BHD350" s="263"/>
      <c r="BHE350" s="263"/>
      <c r="BHF350" s="263"/>
      <c r="BHG350" s="263"/>
      <c r="BHH350" s="263"/>
      <c r="BHI350" s="263"/>
      <c r="BHJ350" s="263"/>
      <c r="BHK350" s="263"/>
      <c r="BHL350" s="263"/>
      <c r="BHM350" s="263"/>
      <c r="BHN350" s="263"/>
      <c r="BHO350" s="263"/>
      <c r="BHP350" s="263"/>
      <c r="BHQ350" s="263"/>
      <c r="BHR350" s="263"/>
      <c r="BHS350" s="263"/>
      <c r="BHT350" s="263"/>
      <c r="BHU350" s="263"/>
      <c r="BHV350" s="263"/>
      <c r="BHW350" s="263"/>
      <c r="BHX350" s="263"/>
      <c r="BHY350" s="263"/>
      <c r="BHZ350" s="263"/>
      <c r="BIA350" s="263"/>
      <c r="BIB350" s="263"/>
      <c r="BIC350" s="263"/>
      <c r="BID350" s="263"/>
      <c r="BIE350" s="263"/>
      <c r="BIF350" s="263"/>
      <c r="BIG350" s="263"/>
      <c r="BIH350" s="263"/>
      <c r="BII350" s="263"/>
      <c r="BIJ350" s="263"/>
      <c r="BIK350" s="263"/>
      <c r="BIL350" s="263"/>
      <c r="BIM350" s="263"/>
      <c r="BIN350" s="263"/>
      <c r="BIO350" s="263"/>
      <c r="BIP350" s="263"/>
      <c r="BIQ350" s="263"/>
      <c r="BIR350" s="263"/>
      <c r="BIS350" s="263"/>
      <c r="BIT350" s="263"/>
      <c r="BIU350" s="263"/>
      <c r="BIV350" s="263"/>
      <c r="BIW350" s="263"/>
      <c r="BIX350" s="263"/>
      <c r="BIY350" s="263"/>
      <c r="BIZ350" s="263"/>
      <c r="BJA350" s="263"/>
      <c r="BJB350" s="263"/>
      <c r="BJC350" s="263"/>
      <c r="BJD350" s="263"/>
      <c r="BJE350" s="263"/>
      <c r="BJF350" s="263"/>
      <c r="BJG350" s="263"/>
      <c r="BJH350" s="263"/>
      <c r="BJI350" s="263"/>
      <c r="BJJ350" s="263"/>
      <c r="BJK350" s="263"/>
      <c r="BJL350" s="263"/>
      <c r="BJM350" s="263"/>
      <c r="BJN350" s="263"/>
      <c r="BJO350" s="263"/>
      <c r="BJP350" s="263"/>
      <c r="BJQ350" s="263"/>
      <c r="BJR350" s="263"/>
      <c r="BJS350" s="263"/>
      <c r="BJT350" s="263"/>
      <c r="BJU350" s="263"/>
      <c r="BJV350" s="263"/>
      <c r="BJW350" s="263"/>
      <c r="BJX350" s="263"/>
      <c r="BJY350" s="263"/>
      <c r="BJZ350" s="263"/>
      <c r="BKA350" s="263"/>
      <c r="BKB350" s="263"/>
      <c r="BKC350" s="263"/>
      <c r="BKD350" s="263"/>
      <c r="BKE350" s="263"/>
      <c r="BKF350" s="263"/>
      <c r="BKG350" s="263"/>
      <c r="BKH350" s="263"/>
      <c r="BKI350" s="263"/>
      <c r="BKJ350" s="263"/>
      <c r="BKK350" s="263"/>
      <c r="BKL350" s="263"/>
      <c r="BKM350" s="263"/>
      <c r="BKN350" s="263"/>
      <c r="BKO350" s="263"/>
      <c r="BKP350" s="263"/>
      <c r="BKQ350" s="263"/>
      <c r="BKR350" s="263"/>
      <c r="BKS350" s="263"/>
      <c r="BKT350" s="263"/>
      <c r="BKU350" s="263"/>
      <c r="BKV350" s="263"/>
      <c r="BKW350" s="263"/>
      <c r="BKX350" s="263"/>
      <c r="BKY350" s="263"/>
      <c r="BKZ350" s="263"/>
      <c r="BLA350" s="263"/>
      <c r="BLB350" s="263"/>
      <c r="BLC350" s="263"/>
      <c r="BLD350" s="263"/>
      <c r="BLE350" s="263"/>
      <c r="BLF350" s="263"/>
      <c r="BLG350" s="263"/>
      <c r="BLH350" s="263"/>
      <c r="BLI350" s="263"/>
      <c r="BLJ350" s="263"/>
      <c r="BLK350" s="263"/>
      <c r="BLL350" s="263"/>
      <c r="BLM350" s="263"/>
      <c r="BLN350" s="263"/>
      <c r="BLO350" s="263"/>
      <c r="BLP350" s="263"/>
      <c r="BLQ350" s="263"/>
      <c r="BLR350" s="263"/>
      <c r="BLS350" s="263"/>
      <c r="BLT350" s="263"/>
      <c r="BLU350" s="263"/>
      <c r="BLV350" s="263"/>
      <c r="BLW350" s="263"/>
      <c r="BLX350" s="263"/>
      <c r="BLY350" s="263"/>
      <c r="BLZ350" s="263"/>
      <c r="BMA350" s="263"/>
      <c r="BMB350" s="263"/>
      <c r="BMC350" s="263"/>
      <c r="BMD350" s="263"/>
      <c r="BME350" s="263"/>
      <c r="BMF350" s="263"/>
      <c r="BMG350" s="263"/>
      <c r="BMH350" s="263"/>
      <c r="BMI350" s="263"/>
      <c r="BMJ350" s="263"/>
      <c r="BMK350" s="263"/>
      <c r="BML350" s="263"/>
      <c r="BMM350" s="263"/>
      <c r="BMN350" s="263"/>
      <c r="BMO350" s="263"/>
      <c r="BMP350" s="263"/>
      <c r="BMQ350" s="263"/>
      <c r="BMR350" s="263"/>
      <c r="BMS350" s="263"/>
      <c r="BMT350" s="263"/>
      <c r="BMU350" s="263"/>
      <c r="BMV350" s="263"/>
      <c r="BMW350" s="263"/>
      <c r="BMX350" s="263"/>
      <c r="BMY350" s="263"/>
      <c r="BMZ350" s="263"/>
      <c r="BNA350" s="263"/>
      <c r="BNB350" s="263"/>
      <c r="BNC350" s="263"/>
      <c r="BND350" s="263"/>
      <c r="BNE350" s="263"/>
      <c r="BNF350" s="263"/>
      <c r="BNG350" s="263"/>
      <c r="BNH350" s="263"/>
      <c r="BNI350" s="263"/>
      <c r="BNJ350" s="263"/>
      <c r="BNK350" s="263"/>
      <c r="BNL350" s="263"/>
      <c r="BNM350" s="263"/>
      <c r="BNN350" s="263"/>
      <c r="BNO350" s="263"/>
      <c r="BNP350" s="263"/>
      <c r="BNQ350" s="263"/>
      <c r="BNR350" s="263"/>
      <c r="BNS350" s="263"/>
      <c r="BNT350" s="263"/>
      <c r="BNU350" s="263"/>
      <c r="BNV350" s="263"/>
      <c r="BNW350" s="263"/>
      <c r="BNX350" s="263"/>
      <c r="BNY350" s="263"/>
      <c r="BNZ350" s="263"/>
      <c r="BOA350" s="263"/>
      <c r="BOB350" s="263"/>
      <c r="BOC350" s="263"/>
      <c r="BOD350" s="263"/>
      <c r="BOE350" s="263"/>
      <c r="BOF350" s="263"/>
      <c r="BOG350" s="263"/>
      <c r="BOH350" s="263"/>
      <c r="BOI350" s="263"/>
      <c r="BOJ350" s="263"/>
      <c r="BOK350" s="263"/>
      <c r="BOL350" s="263"/>
      <c r="BOM350" s="263"/>
      <c r="BON350" s="263"/>
      <c r="BOO350" s="263"/>
      <c r="BOP350" s="263"/>
      <c r="BOQ350" s="263"/>
      <c r="BOR350" s="263"/>
      <c r="BOS350" s="263"/>
      <c r="BOT350" s="263"/>
      <c r="BOU350" s="263"/>
      <c r="BOV350" s="263"/>
      <c r="BOW350" s="263"/>
      <c r="BOX350" s="263"/>
      <c r="BOY350" s="263"/>
      <c r="BOZ350" s="263"/>
      <c r="BPA350" s="263"/>
      <c r="BPB350" s="263"/>
      <c r="BPC350" s="263"/>
      <c r="BPD350" s="263"/>
      <c r="BPE350" s="263"/>
      <c r="BPF350" s="263"/>
      <c r="BPG350" s="263"/>
      <c r="BPH350" s="263"/>
      <c r="BPI350" s="263"/>
      <c r="BPJ350" s="263"/>
      <c r="BPK350" s="263"/>
      <c r="BPL350" s="263"/>
      <c r="BPM350" s="263"/>
      <c r="BPN350" s="263"/>
      <c r="BPO350" s="263"/>
      <c r="BPP350" s="263"/>
      <c r="BPQ350" s="263"/>
      <c r="BPR350" s="263"/>
      <c r="BPS350" s="263"/>
      <c r="BPT350" s="263"/>
      <c r="BPU350" s="263"/>
      <c r="BPV350" s="263"/>
      <c r="BPW350" s="263"/>
      <c r="BPX350" s="263"/>
      <c r="BPY350" s="263"/>
      <c r="BPZ350" s="263"/>
      <c r="BQA350" s="263"/>
      <c r="BQB350" s="263"/>
      <c r="BQC350" s="263"/>
      <c r="BQD350" s="263"/>
      <c r="BQE350" s="263"/>
      <c r="BQF350" s="263"/>
      <c r="BQG350" s="263"/>
      <c r="BQH350" s="263"/>
      <c r="BQI350" s="263"/>
      <c r="BQJ350" s="263"/>
      <c r="BQK350" s="263"/>
      <c r="BQL350" s="263"/>
      <c r="BQM350" s="263"/>
      <c r="BQN350" s="263"/>
      <c r="BQO350" s="263"/>
      <c r="BQP350" s="263"/>
      <c r="BQQ350" s="263"/>
      <c r="BQR350" s="263"/>
      <c r="BQS350" s="263"/>
      <c r="BQT350" s="263"/>
      <c r="BQU350" s="263"/>
      <c r="BQV350" s="263"/>
      <c r="BQW350" s="263"/>
      <c r="BQX350" s="263"/>
      <c r="BQY350" s="263"/>
      <c r="BQZ350" s="263"/>
      <c r="BRA350" s="263"/>
      <c r="BRB350" s="263"/>
      <c r="BRC350" s="263"/>
      <c r="BRD350" s="263"/>
      <c r="BRE350" s="263"/>
      <c r="BRF350" s="263"/>
      <c r="BRG350" s="263"/>
      <c r="BRH350" s="263"/>
      <c r="BRI350" s="263"/>
      <c r="BRJ350" s="263"/>
      <c r="BRK350" s="263"/>
      <c r="BRL350" s="263"/>
      <c r="BRM350" s="263"/>
      <c r="BRN350" s="263"/>
      <c r="BRO350" s="263"/>
      <c r="BRP350" s="263"/>
      <c r="BRQ350" s="263"/>
      <c r="BRR350" s="263"/>
      <c r="BRS350" s="263"/>
      <c r="BRT350" s="263"/>
      <c r="BRU350" s="263"/>
      <c r="BRV350" s="263"/>
      <c r="BRW350" s="263"/>
      <c r="BRX350" s="263"/>
      <c r="BRY350" s="263"/>
      <c r="BRZ350" s="263"/>
      <c r="BSA350" s="263"/>
      <c r="BSB350" s="263"/>
      <c r="BSC350" s="263"/>
      <c r="BSD350" s="263"/>
      <c r="BSE350" s="263"/>
      <c r="BSF350" s="263"/>
      <c r="BSG350" s="263"/>
      <c r="BSH350" s="263"/>
      <c r="BSI350" s="263"/>
      <c r="BSJ350" s="263"/>
      <c r="BSK350" s="263"/>
      <c r="BSL350" s="263"/>
      <c r="BSM350" s="263"/>
      <c r="BSN350" s="263"/>
      <c r="BSO350" s="263"/>
      <c r="BSP350" s="263"/>
      <c r="BSQ350" s="263"/>
      <c r="BSR350" s="263"/>
      <c r="BSS350" s="263"/>
      <c r="BST350" s="263"/>
      <c r="BSU350" s="263"/>
      <c r="BSV350" s="263"/>
      <c r="BSW350" s="263"/>
      <c r="BSX350" s="263"/>
      <c r="BSY350" s="263"/>
      <c r="BSZ350" s="263"/>
      <c r="BTA350" s="263"/>
      <c r="BTB350" s="263"/>
      <c r="BTC350" s="263"/>
      <c r="BTD350" s="263"/>
      <c r="BTE350" s="263"/>
      <c r="BTF350" s="263"/>
      <c r="BTG350" s="263"/>
      <c r="BTH350" s="263"/>
      <c r="BTI350" s="263"/>
      <c r="BTJ350" s="263"/>
      <c r="BTK350" s="263"/>
      <c r="BTL350" s="263"/>
      <c r="BTM350" s="263"/>
      <c r="BTN350" s="263"/>
      <c r="BTO350" s="263"/>
      <c r="BTP350" s="263"/>
      <c r="BTQ350" s="263"/>
      <c r="BTR350" s="263"/>
      <c r="BTS350" s="263"/>
      <c r="BTT350" s="263"/>
      <c r="BTU350" s="263"/>
      <c r="BTV350" s="263"/>
      <c r="BTW350" s="263"/>
      <c r="BTX350" s="263"/>
      <c r="BTY350" s="263"/>
      <c r="BTZ350" s="263"/>
      <c r="BUA350" s="263"/>
      <c r="BUB350" s="263"/>
      <c r="BUC350" s="263"/>
      <c r="BUD350" s="263"/>
      <c r="BUE350" s="263"/>
      <c r="BUF350" s="263"/>
      <c r="BUG350" s="263"/>
      <c r="BUH350" s="263"/>
      <c r="BUI350" s="263"/>
      <c r="BUJ350" s="263"/>
      <c r="BUK350" s="263"/>
      <c r="BUL350" s="263"/>
      <c r="BUM350" s="263"/>
      <c r="BUN350" s="263"/>
      <c r="BUO350" s="263"/>
      <c r="BUP350" s="263"/>
      <c r="BUQ350" s="263"/>
      <c r="BUR350" s="263"/>
      <c r="BUS350" s="263"/>
      <c r="BUT350" s="263"/>
      <c r="BUU350" s="263"/>
      <c r="BUV350" s="263"/>
      <c r="BUW350" s="263"/>
      <c r="BUX350" s="263"/>
      <c r="BUY350" s="263"/>
      <c r="BUZ350" s="263"/>
      <c r="BVA350" s="263"/>
      <c r="BVB350" s="263"/>
      <c r="BVC350" s="263"/>
      <c r="BVD350" s="263"/>
      <c r="BVE350" s="263"/>
      <c r="BVF350" s="263"/>
      <c r="BVG350" s="263"/>
      <c r="BVH350" s="263"/>
      <c r="BVI350" s="263"/>
      <c r="BVJ350" s="263"/>
      <c r="BVK350" s="263"/>
      <c r="BVL350" s="263"/>
      <c r="BVM350" s="263"/>
      <c r="BVN350" s="263"/>
      <c r="BVO350" s="263"/>
      <c r="BVP350" s="263"/>
      <c r="BVQ350" s="263"/>
      <c r="BVR350" s="263"/>
      <c r="BVS350" s="263"/>
      <c r="BVT350" s="263"/>
      <c r="BVU350" s="263"/>
      <c r="BVV350" s="263"/>
      <c r="BVW350" s="263"/>
      <c r="BVX350" s="263"/>
      <c r="BVY350" s="263"/>
      <c r="BVZ350" s="263"/>
      <c r="BWA350" s="263"/>
      <c r="BWB350" s="263"/>
      <c r="BWC350" s="263"/>
      <c r="BWD350" s="263"/>
      <c r="BWE350" s="263"/>
      <c r="BWF350" s="263"/>
      <c r="BWG350" s="263"/>
      <c r="BWH350" s="263"/>
      <c r="BWI350" s="263"/>
      <c r="BWJ350" s="263"/>
      <c r="BWK350" s="263"/>
      <c r="BWL350" s="263"/>
      <c r="BWM350" s="263"/>
      <c r="BWN350" s="263"/>
      <c r="BWO350" s="263"/>
      <c r="BWP350" s="263"/>
      <c r="BWQ350" s="263"/>
      <c r="BWR350" s="263"/>
      <c r="BWS350" s="263"/>
      <c r="BWT350" s="263"/>
      <c r="BWU350" s="263"/>
      <c r="BWV350" s="263"/>
      <c r="BWW350" s="263"/>
      <c r="BWX350" s="263"/>
      <c r="BWY350" s="263"/>
      <c r="BWZ350" s="263"/>
      <c r="BXA350" s="263"/>
      <c r="BXB350" s="263"/>
      <c r="BXC350" s="263"/>
      <c r="BXD350" s="263"/>
      <c r="BXE350" s="263"/>
      <c r="BXF350" s="263"/>
      <c r="BXG350" s="263"/>
      <c r="BXH350" s="263"/>
      <c r="BXI350" s="263"/>
      <c r="BXJ350" s="263"/>
      <c r="BXK350" s="263"/>
      <c r="BXL350" s="263"/>
      <c r="BXM350" s="263"/>
      <c r="BXN350" s="263"/>
      <c r="BXO350" s="263"/>
      <c r="BXP350" s="263"/>
      <c r="BXQ350" s="263"/>
      <c r="BXR350" s="263"/>
      <c r="BXS350" s="263"/>
      <c r="BXT350" s="263"/>
      <c r="BXU350" s="263"/>
      <c r="BXV350" s="263"/>
      <c r="BXW350" s="263"/>
      <c r="BXX350" s="263"/>
      <c r="BXY350" s="263"/>
      <c r="BXZ350" s="263"/>
      <c r="BYA350" s="263"/>
      <c r="BYB350" s="263"/>
      <c r="BYC350" s="263"/>
      <c r="BYD350" s="263"/>
      <c r="BYE350" s="263"/>
      <c r="BYF350" s="263"/>
      <c r="BYG350" s="263"/>
      <c r="BYH350" s="263"/>
      <c r="BYI350" s="263"/>
      <c r="BYJ350" s="263"/>
      <c r="BYK350" s="263"/>
      <c r="BYL350" s="263"/>
      <c r="BYM350" s="263"/>
      <c r="BYN350" s="263"/>
      <c r="BYO350" s="263"/>
      <c r="BYP350" s="263"/>
      <c r="BYQ350" s="263"/>
      <c r="BYR350" s="263"/>
      <c r="BYS350" s="263"/>
      <c r="BYT350" s="263"/>
      <c r="BYU350" s="263"/>
      <c r="BYV350" s="263"/>
      <c r="BYW350" s="263"/>
      <c r="BYX350" s="263"/>
      <c r="BYY350" s="263"/>
      <c r="BYZ350" s="263"/>
      <c r="BZA350" s="263"/>
      <c r="BZB350" s="263"/>
      <c r="BZC350" s="263"/>
      <c r="BZD350" s="263"/>
      <c r="BZE350" s="263"/>
      <c r="BZF350" s="263"/>
      <c r="BZG350" s="263"/>
      <c r="BZH350" s="263"/>
      <c r="BZI350" s="263"/>
      <c r="BZJ350" s="263"/>
      <c r="BZK350" s="263"/>
      <c r="BZL350" s="263"/>
      <c r="BZM350" s="263"/>
      <c r="BZN350" s="263"/>
      <c r="BZO350" s="263"/>
      <c r="BZP350" s="263"/>
      <c r="BZQ350" s="263"/>
      <c r="BZR350" s="263"/>
      <c r="BZS350" s="263"/>
      <c r="BZT350" s="263"/>
      <c r="BZU350" s="263"/>
      <c r="BZV350" s="263"/>
      <c r="BZW350" s="263"/>
      <c r="BZX350" s="263"/>
      <c r="BZY350" s="263"/>
      <c r="BZZ350" s="263"/>
      <c r="CAA350" s="263"/>
      <c r="CAB350" s="263"/>
      <c r="CAC350" s="263"/>
      <c r="CAD350" s="263"/>
      <c r="CAE350" s="263"/>
      <c r="CAF350" s="263"/>
      <c r="CAG350" s="263"/>
      <c r="CAH350" s="263"/>
      <c r="CAI350" s="263"/>
      <c r="CAJ350" s="263"/>
      <c r="CAK350" s="263"/>
      <c r="CAL350" s="263"/>
      <c r="CAM350" s="263"/>
      <c r="CAN350" s="263"/>
      <c r="CAO350" s="263"/>
      <c r="CAP350" s="263"/>
      <c r="CAQ350" s="263"/>
      <c r="CAR350" s="263"/>
      <c r="CAS350" s="263"/>
      <c r="CAT350" s="263"/>
      <c r="CAU350" s="263"/>
      <c r="CAV350" s="263"/>
    </row>
    <row r="351" spans="1:3461" x14ac:dyDescent="0.35">
      <c r="A351" s="263"/>
      <c r="B351" s="263"/>
      <c r="C351" s="263"/>
      <c r="D351" s="263"/>
      <c r="E351" s="263"/>
      <c r="F351" s="263"/>
      <c r="G351" s="263"/>
      <c r="H351" s="263"/>
      <c r="I351" s="263"/>
      <c r="J351" s="263"/>
      <c r="K351" s="263"/>
      <c r="L351" s="263"/>
      <c r="M351" s="263"/>
      <c r="N351" s="263"/>
      <c r="O351" s="263"/>
      <c r="P351" s="263"/>
      <c r="Q351" s="263"/>
      <c r="R351" s="263"/>
      <c r="S351" s="263"/>
      <c r="T351" s="263"/>
      <c r="U351" s="263"/>
      <c r="V351" s="263"/>
      <c r="W351" s="263"/>
      <c r="X351" s="263"/>
      <c r="Y351" s="263"/>
      <c r="Z351" s="263"/>
      <c r="AA351" s="263"/>
      <c r="AB351" s="263"/>
      <c r="AC351" s="263"/>
      <c r="AD351" s="263"/>
      <c r="AE351" s="263"/>
      <c r="AF351" s="263"/>
      <c r="AG351" s="263"/>
      <c r="AH351" s="263"/>
      <c r="AI351" s="263"/>
      <c r="AJ351" s="263"/>
      <c r="AK351" s="263"/>
      <c r="AL351" s="263"/>
      <c r="AM351" s="263"/>
      <c r="AN351" s="263"/>
      <c r="AO351" s="263"/>
      <c r="AP351" s="263"/>
      <c r="AQ351" s="263"/>
      <c r="AR351" s="263"/>
      <c r="AS351" s="263"/>
      <c r="AT351" s="263"/>
      <c r="AU351" s="263"/>
      <c r="AV351" s="263"/>
      <c r="AW351" s="263"/>
      <c r="AX351" s="263"/>
      <c r="AY351" s="263"/>
      <c r="AZ351" s="263"/>
      <c r="BA351" s="263"/>
      <c r="BB351" s="263"/>
      <c r="BC351" s="263"/>
      <c r="BD351" s="263"/>
      <c r="BE351" s="263"/>
      <c r="BF351" s="263"/>
      <c r="BG351" s="263"/>
      <c r="BH351" s="263"/>
      <c r="BI351" s="263"/>
      <c r="BJ351" s="263"/>
      <c r="BK351" s="263"/>
      <c r="BL351" s="263"/>
      <c r="BM351" s="263"/>
      <c r="BN351" s="263"/>
      <c r="BO351" s="263"/>
      <c r="BP351" s="263"/>
      <c r="BQ351" s="263"/>
      <c r="BR351" s="263"/>
      <c r="BS351" s="263"/>
      <c r="BT351" s="263"/>
      <c r="BU351" s="263"/>
      <c r="BV351" s="263"/>
      <c r="BW351" s="263"/>
      <c r="BX351" s="263"/>
      <c r="BY351" s="263"/>
      <c r="BZ351" s="263"/>
      <c r="CA351" s="263"/>
      <c r="CB351" s="263"/>
      <c r="CC351" s="263"/>
      <c r="CD351" s="263"/>
      <c r="CE351" s="263"/>
      <c r="CF351" s="263"/>
      <c r="CG351" s="263"/>
      <c r="CH351" s="263"/>
      <c r="CI351" s="263"/>
      <c r="CJ351" s="263"/>
      <c r="CK351" s="263"/>
      <c r="CL351" s="263"/>
      <c r="CM351" s="263"/>
      <c r="CN351" s="263"/>
      <c r="CO351" s="263"/>
      <c r="CP351" s="263"/>
      <c r="CQ351" s="263"/>
      <c r="CR351" s="263"/>
      <c r="CS351" s="263"/>
      <c r="CT351" s="263"/>
      <c r="CU351" s="263"/>
      <c r="CV351" s="263"/>
      <c r="CW351" s="263"/>
      <c r="CX351" s="263"/>
      <c r="CY351" s="263"/>
      <c r="CZ351" s="263"/>
      <c r="DA351" s="263"/>
      <c r="DB351" s="263"/>
      <c r="DC351" s="263"/>
      <c r="DD351" s="263"/>
      <c r="DE351" s="263"/>
      <c r="DF351" s="263"/>
      <c r="DG351" s="263"/>
      <c r="DH351" s="263"/>
      <c r="DI351" s="263"/>
      <c r="DJ351" s="263"/>
      <c r="DK351" s="263"/>
      <c r="DL351" s="263"/>
      <c r="DM351" s="263"/>
      <c r="DN351" s="263"/>
      <c r="DO351" s="263"/>
      <c r="DP351" s="263"/>
      <c r="DQ351" s="263"/>
      <c r="DR351" s="263"/>
      <c r="DS351" s="263"/>
      <c r="DT351" s="263"/>
      <c r="DU351" s="263"/>
      <c r="DV351" s="263"/>
      <c r="DW351" s="263"/>
      <c r="DX351" s="263"/>
      <c r="DY351" s="263"/>
      <c r="DZ351" s="263"/>
      <c r="EA351" s="263"/>
      <c r="EB351" s="263"/>
      <c r="EC351" s="263"/>
      <c r="ED351" s="263"/>
      <c r="EE351" s="263"/>
      <c r="EF351" s="263"/>
      <c r="EG351" s="263"/>
      <c r="EH351" s="263"/>
      <c r="EI351" s="263"/>
      <c r="EJ351" s="263"/>
      <c r="EK351" s="263"/>
      <c r="EL351" s="263"/>
      <c r="EM351" s="263"/>
      <c r="EN351" s="263"/>
      <c r="EO351" s="263"/>
      <c r="EP351" s="263"/>
      <c r="EQ351" s="263"/>
      <c r="ER351" s="263"/>
      <c r="ES351" s="263"/>
      <c r="ET351" s="263"/>
      <c r="EU351" s="263"/>
      <c r="EV351" s="263"/>
      <c r="EW351" s="263"/>
      <c r="EX351" s="263"/>
      <c r="EY351" s="263"/>
      <c r="EZ351" s="263"/>
      <c r="FA351" s="263"/>
      <c r="FB351" s="263"/>
      <c r="FC351" s="263"/>
      <c r="FD351" s="263"/>
      <c r="FE351" s="263"/>
      <c r="FF351" s="263"/>
      <c r="FG351" s="263"/>
      <c r="FH351" s="263"/>
      <c r="FI351" s="263"/>
      <c r="FJ351" s="263"/>
      <c r="FK351" s="263"/>
      <c r="FL351" s="263"/>
      <c r="FM351" s="263"/>
      <c r="FN351" s="263"/>
      <c r="FO351" s="263"/>
      <c r="FP351" s="263"/>
      <c r="FQ351" s="263"/>
      <c r="FR351" s="263"/>
      <c r="FS351" s="263"/>
      <c r="FT351" s="263"/>
      <c r="FU351" s="263"/>
      <c r="FV351" s="263"/>
      <c r="FW351" s="263"/>
      <c r="FX351" s="263"/>
      <c r="FY351" s="263"/>
      <c r="FZ351" s="263"/>
      <c r="GA351" s="263"/>
      <c r="GB351" s="263"/>
      <c r="GC351" s="263"/>
      <c r="GD351" s="263"/>
      <c r="GE351" s="263"/>
      <c r="GF351" s="263"/>
      <c r="GG351" s="263"/>
      <c r="GH351" s="263"/>
      <c r="GI351" s="263"/>
      <c r="GJ351" s="263"/>
      <c r="GK351" s="263"/>
      <c r="GL351" s="263"/>
      <c r="GM351" s="263"/>
      <c r="GN351" s="263"/>
      <c r="GO351" s="263"/>
      <c r="GP351" s="263"/>
      <c r="GQ351" s="263"/>
      <c r="GR351" s="263"/>
      <c r="GS351" s="263"/>
      <c r="GT351" s="263"/>
      <c r="GU351" s="263"/>
      <c r="GV351" s="263"/>
      <c r="GW351" s="263"/>
      <c r="GX351" s="263"/>
      <c r="GY351" s="263"/>
      <c r="GZ351" s="263"/>
      <c r="HA351" s="263"/>
      <c r="HB351" s="263"/>
      <c r="HC351" s="263"/>
      <c r="HD351" s="263"/>
      <c r="HE351" s="263"/>
      <c r="HF351" s="263"/>
      <c r="HG351" s="263"/>
      <c r="HH351" s="263"/>
      <c r="HI351" s="263"/>
      <c r="HJ351" s="263"/>
      <c r="HK351" s="263"/>
      <c r="HL351" s="263"/>
      <c r="HM351" s="263"/>
      <c r="HN351" s="263"/>
      <c r="HO351" s="263"/>
      <c r="HP351" s="263"/>
      <c r="HQ351" s="263"/>
      <c r="HR351" s="263"/>
      <c r="HS351" s="263"/>
      <c r="HT351" s="263"/>
      <c r="HU351" s="263"/>
      <c r="HV351" s="263"/>
      <c r="HW351" s="263"/>
      <c r="HX351" s="263"/>
      <c r="HY351" s="263"/>
      <c r="HZ351" s="263"/>
      <c r="IA351" s="263"/>
      <c r="IB351" s="263"/>
      <c r="IC351" s="263"/>
      <c r="ID351" s="263"/>
      <c r="IE351" s="263"/>
      <c r="IF351" s="263"/>
      <c r="IG351" s="263"/>
      <c r="IH351" s="263"/>
      <c r="II351" s="263"/>
      <c r="IJ351" s="263"/>
      <c r="IK351" s="263"/>
      <c r="IL351" s="263"/>
      <c r="IM351" s="263"/>
      <c r="IN351" s="263"/>
      <c r="IO351" s="263"/>
      <c r="IP351" s="263"/>
      <c r="IQ351" s="263"/>
      <c r="IR351" s="263"/>
      <c r="IS351" s="263"/>
      <c r="IT351" s="263"/>
      <c r="IU351" s="263"/>
      <c r="IV351" s="263"/>
      <c r="IW351" s="263"/>
      <c r="IX351" s="263"/>
      <c r="IY351" s="263"/>
      <c r="IZ351" s="263"/>
      <c r="JA351" s="263"/>
      <c r="JB351" s="263"/>
      <c r="JC351" s="263"/>
      <c r="JD351" s="263"/>
      <c r="JE351" s="263"/>
      <c r="JF351" s="263"/>
      <c r="JG351" s="263"/>
      <c r="JH351" s="263"/>
      <c r="JI351" s="263"/>
      <c r="JJ351" s="263"/>
      <c r="JK351" s="263"/>
      <c r="JL351" s="263"/>
      <c r="JM351" s="263"/>
      <c r="JN351" s="263"/>
      <c r="JO351" s="263"/>
      <c r="JP351" s="263"/>
      <c r="JQ351" s="263"/>
      <c r="JR351" s="263"/>
      <c r="JS351" s="263"/>
      <c r="JT351" s="263"/>
      <c r="JU351" s="263"/>
      <c r="JV351" s="263"/>
      <c r="JW351" s="263"/>
      <c r="JX351" s="263"/>
      <c r="JY351" s="263"/>
      <c r="JZ351" s="263"/>
      <c r="KA351" s="263"/>
      <c r="KB351" s="263"/>
      <c r="KC351" s="263"/>
      <c r="KD351" s="263"/>
      <c r="KE351" s="263"/>
      <c r="KF351" s="263"/>
      <c r="KG351" s="263"/>
      <c r="KH351" s="263"/>
      <c r="KI351" s="263"/>
      <c r="KJ351" s="263"/>
      <c r="KK351" s="263"/>
      <c r="KL351" s="263"/>
      <c r="KM351" s="263"/>
      <c r="KN351" s="263"/>
      <c r="KO351" s="263"/>
      <c r="KP351" s="263"/>
      <c r="KQ351" s="263"/>
      <c r="KR351" s="263"/>
      <c r="KS351" s="263"/>
      <c r="KT351" s="263"/>
      <c r="KU351" s="263"/>
      <c r="KV351" s="263"/>
      <c r="KW351" s="263"/>
      <c r="KX351" s="263"/>
      <c r="KY351" s="263"/>
      <c r="KZ351" s="263"/>
      <c r="LA351" s="263"/>
      <c r="LB351" s="263"/>
      <c r="LC351" s="263"/>
      <c r="LD351" s="263"/>
      <c r="LE351" s="263"/>
      <c r="LF351" s="263"/>
      <c r="LG351" s="263"/>
      <c r="LH351" s="263"/>
      <c r="LI351" s="263"/>
      <c r="LJ351" s="263"/>
      <c r="LK351" s="263"/>
      <c r="LL351" s="263"/>
      <c r="LM351" s="263"/>
      <c r="LN351" s="263"/>
      <c r="LO351" s="263"/>
      <c r="LP351" s="263"/>
      <c r="LQ351" s="263"/>
      <c r="LR351" s="263"/>
      <c r="LS351" s="263"/>
      <c r="LT351" s="263"/>
      <c r="LU351" s="263"/>
      <c r="LV351" s="263"/>
      <c r="LW351" s="263"/>
      <c r="LX351" s="263"/>
      <c r="LY351" s="263"/>
      <c r="LZ351" s="263"/>
      <c r="MA351" s="263"/>
      <c r="MB351" s="263"/>
      <c r="MC351" s="263"/>
      <c r="MD351" s="263"/>
      <c r="ME351" s="263"/>
      <c r="MF351" s="263"/>
      <c r="MG351" s="263"/>
      <c r="MH351" s="263"/>
      <c r="MI351" s="263"/>
      <c r="MJ351" s="263"/>
      <c r="MK351" s="263"/>
      <c r="ML351" s="263"/>
      <c r="MM351" s="263"/>
      <c r="MN351" s="263"/>
      <c r="MO351" s="263"/>
      <c r="MP351" s="263"/>
      <c r="MQ351" s="263"/>
      <c r="MR351" s="263"/>
      <c r="MS351" s="263"/>
      <c r="MT351" s="263"/>
      <c r="MU351" s="263"/>
      <c r="MV351" s="263"/>
      <c r="MW351" s="263"/>
      <c r="MX351" s="263"/>
      <c r="MY351" s="263"/>
      <c r="MZ351" s="263"/>
      <c r="NA351" s="263"/>
      <c r="NB351" s="263"/>
      <c r="NC351" s="263"/>
      <c r="ND351" s="263"/>
      <c r="NE351" s="263"/>
      <c r="NF351" s="263"/>
      <c r="NG351" s="263"/>
      <c r="NH351" s="263"/>
      <c r="NI351" s="263"/>
      <c r="NJ351" s="263"/>
      <c r="NK351" s="263"/>
      <c r="NL351" s="263"/>
      <c r="NM351" s="263"/>
      <c r="NN351" s="263"/>
      <c r="NO351" s="263"/>
      <c r="NP351" s="263"/>
      <c r="NQ351" s="263"/>
      <c r="NR351" s="263"/>
      <c r="NS351" s="263"/>
      <c r="NT351" s="263"/>
      <c r="NU351" s="263"/>
      <c r="NV351" s="263"/>
      <c r="NW351" s="263"/>
      <c r="NX351" s="263"/>
      <c r="NY351" s="263"/>
      <c r="NZ351" s="263"/>
      <c r="OA351" s="263"/>
      <c r="OB351" s="263"/>
      <c r="OC351" s="263"/>
      <c r="OD351" s="263"/>
      <c r="OE351" s="263"/>
      <c r="OF351" s="263"/>
      <c r="OG351" s="263"/>
      <c r="OH351" s="263"/>
      <c r="OI351" s="263"/>
      <c r="OJ351" s="263"/>
      <c r="OK351" s="263"/>
      <c r="OL351" s="263"/>
      <c r="OM351" s="263"/>
      <c r="ON351" s="263"/>
      <c r="OO351" s="263"/>
      <c r="OP351" s="263"/>
      <c r="OQ351" s="263"/>
      <c r="OR351" s="263"/>
      <c r="OS351" s="263"/>
      <c r="OT351" s="263"/>
      <c r="OU351" s="263"/>
      <c r="OV351" s="263"/>
      <c r="OW351" s="263"/>
      <c r="OX351" s="263"/>
      <c r="OY351" s="263"/>
      <c r="OZ351" s="263"/>
      <c r="PA351" s="263"/>
      <c r="PB351" s="263"/>
      <c r="PC351" s="263"/>
      <c r="PD351" s="263"/>
      <c r="PE351" s="263"/>
      <c r="PF351" s="263"/>
      <c r="PG351" s="263"/>
      <c r="PH351" s="263"/>
      <c r="PI351" s="263"/>
      <c r="PJ351" s="263"/>
      <c r="PK351" s="263"/>
      <c r="PL351" s="263"/>
      <c r="PM351" s="263"/>
      <c r="PN351" s="263"/>
      <c r="PO351" s="263"/>
      <c r="PP351" s="263"/>
      <c r="PQ351" s="263"/>
      <c r="PR351" s="263"/>
      <c r="PS351" s="263"/>
      <c r="PT351" s="263"/>
      <c r="PU351" s="263"/>
      <c r="PV351" s="263"/>
      <c r="PW351" s="263"/>
      <c r="PX351" s="263"/>
      <c r="PY351" s="263"/>
      <c r="PZ351" s="263"/>
      <c r="QA351" s="263"/>
      <c r="QB351" s="263"/>
      <c r="QC351" s="263"/>
      <c r="QD351" s="263"/>
      <c r="QE351" s="263"/>
      <c r="QF351" s="263"/>
      <c r="QG351" s="263"/>
      <c r="QH351" s="263"/>
      <c r="QI351" s="263"/>
      <c r="QJ351" s="263"/>
      <c r="QK351" s="263"/>
      <c r="QL351" s="263"/>
      <c r="QM351" s="263"/>
      <c r="QN351" s="263"/>
      <c r="QO351" s="263"/>
      <c r="QP351" s="263"/>
      <c r="QQ351" s="263"/>
      <c r="QR351" s="263"/>
      <c r="QS351" s="263"/>
      <c r="QT351" s="263"/>
      <c r="QU351" s="263"/>
      <c r="QV351" s="263"/>
      <c r="QW351" s="263"/>
      <c r="QX351" s="263"/>
      <c r="QY351" s="263"/>
      <c r="QZ351" s="263"/>
      <c r="RA351" s="263"/>
      <c r="RB351" s="263"/>
      <c r="RC351" s="263"/>
      <c r="RD351" s="263"/>
      <c r="RE351" s="263"/>
      <c r="RF351" s="263"/>
      <c r="RG351" s="263"/>
      <c r="RH351" s="263"/>
      <c r="RI351" s="263"/>
      <c r="RJ351" s="263"/>
      <c r="RK351" s="263"/>
      <c r="RL351" s="263"/>
      <c r="RM351" s="263"/>
      <c r="RN351" s="263"/>
      <c r="RO351" s="263"/>
      <c r="RP351" s="263"/>
      <c r="RQ351" s="263"/>
      <c r="RR351" s="263"/>
      <c r="RS351" s="263"/>
      <c r="RT351" s="263"/>
      <c r="RU351" s="263"/>
      <c r="RV351" s="263"/>
      <c r="RW351" s="263"/>
      <c r="RX351" s="263"/>
      <c r="RY351" s="263"/>
      <c r="RZ351" s="263"/>
      <c r="SA351" s="263"/>
      <c r="SB351" s="263"/>
      <c r="SC351" s="263"/>
      <c r="SD351" s="263"/>
      <c r="SE351" s="263"/>
      <c r="SF351" s="263"/>
      <c r="SG351" s="263"/>
      <c r="SH351" s="263"/>
      <c r="SI351" s="263"/>
      <c r="SJ351" s="263"/>
      <c r="SK351" s="263"/>
      <c r="SL351" s="263"/>
      <c r="SM351" s="263"/>
      <c r="SN351" s="263"/>
      <c r="SO351" s="263"/>
      <c r="SP351" s="263"/>
      <c r="SQ351" s="263"/>
      <c r="SR351" s="263"/>
      <c r="SS351" s="263"/>
      <c r="ST351" s="263"/>
      <c r="SU351" s="263"/>
      <c r="SV351" s="263"/>
      <c r="SW351" s="263"/>
      <c r="SX351" s="263"/>
      <c r="SY351" s="263"/>
      <c r="SZ351" s="263"/>
      <c r="TA351" s="263"/>
      <c r="TB351" s="263"/>
      <c r="TC351" s="263"/>
      <c r="TD351" s="263"/>
      <c r="TE351" s="263"/>
      <c r="TF351" s="263"/>
      <c r="TG351" s="263"/>
      <c r="TH351" s="263"/>
      <c r="TI351" s="263"/>
      <c r="TJ351" s="263"/>
      <c r="TK351" s="263"/>
      <c r="TL351" s="263"/>
      <c r="TM351" s="263"/>
      <c r="TN351" s="263"/>
      <c r="TO351" s="263"/>
      <c r="TP351" s="263"/>
      <c r="TQ351" s="263"/>
      <c r="TR351" s="263"/>
      <c r="TS351" s="263"/>
      <c r="TT351" s="263"/>
      <c r="TU351" s="263"/>
      <c r="TV351" s="263"/>
      <c r="TW351" s="263"/>
      <c r="TX351" s="263"/>
      <c r="TY351" s="263"/>
      <c r="TZ351" s="263"/>
      <c r="UA351" s="263"/>
      <c r="UB351" s="263"/>
      <c r="UC351" s="263"/>
      <c r="UD351" s="263"/>
      <c r="UE351" s="263"/>
      <c r="UF351" s="263"/>
      <c r="UG351" s="263"/>
      <c r="UH351" s="263"/>
      <c r="UI351" s="263"/>
      <c r="UJ351" s="263"/>
      <c r="UK351" s="263"/>
      <c r="UL351" s="263"/>
      <c r="UM351" s="263"/>
      <c r="UN351" s="263"/>
      <c r="UO351" s="263"/>
      <c r="UP351" s="263"/>
      <c r="UQ351" s="263"/>
      <c r="UR351" s="263"/>
      <c r="US351" s="263"/>
      <c r="UT351" s="263"/>
      <c r="UU351" s="263"/>
      <c r="UV351" s="263"/>
      <c r="UW351" s="263"/>
      <c r="UX351" s="263"/>
      <c r="UY351" s="263"/>
      <c r="UZ351" s="263"/>
      <c r="VA351" s="263"/>
      <c r="VB351" s="263"/>
      <c r="VC351" s="263"/>
      <c r="VD351" s="263"/>
      <c r="VE351" s="263"/>
      <c r="VF351" s="263"/>
      <c r="VG351" s="263"/>
      <c r="VH351" s="263"/>
      <c r="VI351" s="263"/>
      <c r="VJ351" s="263"/>
      <c r="VK351" s="263"/>
      <c r="VL351" s="263"/>
      <c r="VM351" s="263"/>
      <c r="VN351" s="263"/>
      <c r="VO351" s="263"/>
      <c r="VP351" s="263"/>
      <c r="VQ351" s="263"/>
      <c r="VR351" s="263"/>
      <c r="VS351" s="263"/>
      <c r="VT351" s="263"/>
      <c r="VU351" s="263"/>
      <c r="VV351" s="263"/>
      <c r="VW351" s="263"/>
      <c r="VX351" s="263"/>
      <c r="VY351" s="263"/>
      <c r="VZ351" s="263"/>
      <c r="WA351" s="263"/>
      <c r="WB351" s="263"/>
      <c r="WC351" s="263"/>
      <c r="WD351" s="263"/>
      <c r="WE351" s="263"/>
      <c r="WF351" s="263"/>
      <c r="WG351" s="263"/>
      <c r="WH351" s="263"/>
      <c r="WI351" s="263"/>
      <c r="WJ351" s="263"/>
      <c r="WK351" s="263"/>
      <c r="WL351" s="263"/>
      <c r="WM351" s="263"/>
      <c r="WN351" s="263"/>
      <c r="WO351" s="263"/>
      <c r="WP351" s="263"/>
      <c r="WQ351" s="263"/>
      <c r="WR351" s="263"/>
      <c r="WS351" s="263"/>
      <c r="WT351" s="263"/>
      <c r="WU351" s="263"/>
      <c r="WV351" s="263"/>
      <c r="WW351" s="263"/>
      <c r="WX351" s="263"/>
      <c r="WY351" s="263"/>
      <c r="WZ351" s="263"/>
      <c r="XA351" s="263"/>
      <c r="XB351" s="263"/>
      <c r="XC351" s="263"/>
      <c r="XD351" s="263"/>
      <c r="XE351" s="263"/>
      <c r="XF351" s="263"/>
      <c r="XG351" s="263"/>
      <c r="XH351" s="263"/>
      <c r="XI351" s="263"/>
      <c r="XJ351" s="263"/>
      <c r="XK351" s="263"/>
      <c r="XL351" s="263"/>
      <c r="XM351" s="263"/>
      <c r="XN351" s="263"/>
      <c r="XO351" s="263"/>
      <c r="XP351" s="263"/>
      <c r="XQ351" s="263"/>
      <c r="XR351" s="263"/>
      <c r="XS351" s="263"/>
      <c r="XT351" s="263"/>
      <c r="XU351" s="263"/>
      <c r="XV351" s="263"/>
      <c r="XW351" s="263"/>
      <c r="XX351" s="263"/>
      <c r="XY351" s="263"/>
      <c r="XZ351" s="263"/>
      <c r="YA351" s="263"/>
      <c r="YB351" s="263"/>
      <c r="YC351" s="263"/>
      <c r="YD351" s="263"/>
      <c r="YE351" s="263"/>
      <c r="YF351" s="263"/>
      <c r="YG351" s="263"/>
      <c r="YH351" s="263"/>
      <c r="YI351" s="263"/>
      <c r="YJ351" s="263"/>
      <c r="YK351" s="263"/>
      <c r="YL351" s="263"/>
      <c r="YM351" s="263"/>
      <c r="YN351" s="263"/>
      <c r="YO351" s="263"/>
      <c r="YP351" s="263"/>
      <c r="YQ351" s="263"/>
      <c r="YR351" s="263"/>
      <c r="YS351" s="263"/>
      <c r="YT351" s="263"/>
      <c r="YU351" s="263"/>
      <c r="YV351" s="263"/>
      <c r="YW351" s="263"/>
      <c r="YX351" s="263"/>
      <c r="YY351" s="263"/>
      <c r="YZ351" s="263"/>
      <c r="ZA351" s="263"/>
      <c r="ZB351" s="263"/>
      <c r="ZC351" s="263"/>
      <c r="ZD351" s="263"/>
      <c r="ZE351" s="263"/>
      <c r="ZF351" s="263"/>
      <c r="ZG351" s="263"/>
      <c r="ZH351" s="263"/>
      <c r="ZI351" s="263"/>
      <c r="ZJ351" s="263"/>
      <c r="ZK351" s="263"/>
      <c r="ZL351" s="263"/>
      <c r="ZM351" s="263"/>
      <c r="ZN351" s="263"/>
      <c r="ZO351" s="263"/>
      <c r="ZP351" s="263"/>
      <c r="ZQ351" s="263"/>
      <c r="ZR351" s="263"/>
      <c r="ZS351" s="263"/>
      <c r="ZT351" s="263"/>
      <c r="ZU351" s="263"/>
      <c r="ZV351" s="263"/>
      <c r="ZW351" s="263"/>
      <c r="ZX351" s="263"/>
      <c r="ZY351" s="263"/>
      <c r="ZZ351" s="263"/>
      <c r="AAA351" s="263"/>
      <c r="AAB351" s="263"/>
      <c r="AAC351" s="263"/>
      <c r="AAD351" s="263"/>
      <c r="AAE351" s="263"/>
      <c r="AAF351" s="263"/>
      <c r="AAG351" s="263"/>
      <c r="AAH351" s="263"/>
      <c r="AAI351" s="263"/>
      <c r="AAJ351" s="263"/>
      <c r="AAK351" s="263"/>
      <c r="AAL351" s="263"/>
      <c r="AAM351" s="263"/>
      <c r="AAN351" s="263"/>
      <c r="AAO351" s="263"/>
      <c r="AAP351" s="263"/>
      <c r="AAQ351" s="263"/>
      <c r="AAR351" s="263"/>
      <c r="AAS351" s="263"/>
      <c r="AAT351" s="263"/>
      <c r="AAU351" s="263"/>
      <c r="AAV351" s="263"/>
      <c r="AAW351" s="263"/>
      <c r="AAX351" s="263"/>
      <c r="AAY351" s="263"/>
      <c r="AAZ351" s="263"/>
      <c r="ABA351" s="263"/>
      <c r="ABB351" s="263"/>
      <c r="ABC351" s="263"/>
      <c r="ABD351" s="263"/>
      <c r="ABE351" s="263"/>
      <c r="ABF351" s="263"/>
      <c r="ABG351" s="263"/>
      <c r="ABH351" s="263"/>
      <c r="ABI351" s="263"/>
      <c r="ABJ351" s="263"/>
      <c r="ABK351" s="263"/>
      <c r="ABL351" s="263"/>
      <c r="ABM351" s="263"/>
      <c r="ABN351" s="263"/>
      <c r="ABO351" s="263"/>
      <c r="ABP351" s="263"/>
      <c r="ABQ351" s="263"/>
      <c r="ABR351" s="263"/>
      <c r="ABS351" s="263"/>
      <c r="ABT351" s="263"/>
      <c r="ABU351" s="263"/>
      <c r="ABV351" s="263"/>
      <c r="ABW351" s="263"/>
      <c r="ABX351" s="263"/>
      <c r="ABY351" s="263"/>
      <c r="ABZ351" s="263"/>
      <c r="ACA351" s="263"/>
      <c r="ACB351" s="263"/>
      <c r="ACC351" s="263"/>
      <c r="ACD351" s="263"/>
      <c r="ACE351" s="263"/>
      <c r="ACF351" s="263"/>
      <c r="ACG351" s="263"/>
      <c r="ACH351" s="263"/>
      <c r="ACI351" s="263"/>
      <c r="ACJ351" s="263"/>
      <c r="ACK351" s="263"/>
      <c r="ACL351" s="263"/>
      <c r="ACM351" s="263"/>
      <c r="ACN351" s="263"/>
      <c r="ACO351" s="263"/>
      <c r="ACP351" s="263"/>
      <c r="ACQ351" s="263"/>
      <c r="ACR351" s="263"/>
      <c r="ACS351" s="263"/>
      <c r="ACT351" s="263"/>
      <c r="ACU351" s="263"/>
      <c r="ACV351" s="263"/>
      <c r="ACW351" s="263"/>
      <c r="ACX351" s="263"/>
      <c r="ACY351" s="263"/>
      <c r="ACZ351" s="263"/>
      <c r="ADA351" s="263"/>
      <c r="ADB351" s="263"/>
      <c r="ADC351" s="263"/>
      <c r="ADD351" s="263"/>
      <c r="ADE351" s="263"/>
      <c r="ADF351" s="263"/>
      <c r="ADG351" s="263"/>
      <c r="ADH351" s="263"/>
      <c r="ADI351" s="263"/>
      <c r="ADJ351" s="263"/>
      <c r="ADK351" s="263"/>
      <c r="ADL351" s="263"/>
      <c r="ADM351" s="263"/>
      <c r="ADN351" s="263"/>
      <c r="ADO351" s="263"/>
      <c r="ADP351" s="263"/>
      <c r="ADQ351" s="263"/>
      <c r="ADR351" s="263"/>
      <c r="ADS351" s="263"/>
      <c r="ADT351" s="263"/>
      <c r="ADU351" s="263"/>
      <c r="ADV351" s="263"/>
      <c r="ADW351" s="263"/>
      <c r="ADX351" s="263"/>
      <c r="ADY351" s="263"/>
      <c r="ADZ351" s="263"/>
      <c r="AEA351" s="263"/>
      <c r="AEB351" s="263"/>
      <c r="AEC351" s="263"/>
      <c r="AED351" s="263"/>
      <c r="AEE351" s="263"/>
      <c r="AEF351" s="263"/>
      <c r="AEG351" s="263"/>
      <c r="AEH351" s="263"/>
      <c r="AEI351" s="263"/>
      <c r="AEJ351" s="263"/>
      <c r="AEK351" s="263"/>
      <c r="AEL351" s="263"/>
      <c r="AEM351" s="263"/>
      <c r="AEN351" s="263"/>
      <c r="AEO351" s="263"/>
      <c r="AEP351" s="263"/>
      <c r="AEQ351" s="263"/>
      <c r="AER351" s="263"/>
      <c r="AES351" s="263"/>
      <c r="AET351" s="263"/>
      <c r="AEU351" s="263"/>
      <c r="AEV351" s="263"/>
      <c r="AEW351" s="263"/>
      <c r="AEX351" s="263"/>
      <c r="AEY351" s="263"/>
      <c r="AEZ351" s="263"/>
      <c r="AFA351" s="263"/>
      <c r="AFB351" s="263"/>
      <c r="AFC351" s="263"/>
      <c r="AFD351" s="263"/>
      <c r="AFE351" s="263"/>
      <c r="AFF351" s="263"/>
      <c r="AFG351" s="263"/>
      <c r="AFH351" s="263"/>
      <c r="AFI351" s="263"/>
      <c r="AFJ351" s="263"/>
      <c r="AFK351" s="263"/>
      <c r="AFL351" s="263"/>
      <c r="AFM351" s="263"/>
      <c r="AFN351" s="263"/>
      <c r="AFO351" s="263"/>
      <c r="AFP351" s="263"/>
      <c r="AFQ351" s="263"/>
      <c r="AFR351" s="263"/>
      <c r="AFS351" s="263"/>
      <c r="AFT351" s="263"/>
      <c r="AFU351" s="263"/>
      <c r="AFV351" s="263"/>
      <c r="AFW351" s="263"/>
      <c r="AFX351" s="263"/>
      <c r="AFY351" s="263"/>
      <c r="AFZ351" s="263"/>
      <c r="AGA351" s="263"/>
      <c r="AGB351" s="263"/>
      <c r="AGC351" s="263"/>
      <c r="AGD351" s="263"/>
      <c r="AGE351" s="263"/>
      <c r="AGF351" s="263"/>
      <c r="AGG351" s="263"/>
      <c r="AGH351" s="263"/>
      <c r="AGI351" s="263"/>
      <c r="AGJ351" s="263"/>
      <c r="AGK351" s="263"/>
      <c r="AGL351" s="263"/>
      <c r="AGM351" s="263"/>
      <c r="AGN351" s="263"/>
      <c r="AGO351" s="263"/>
      <c r="AGP351" s="263"/>
      <c r="AGQ351" s="263"/>
      <c r="AGR351" s="263"/>
      <c r="AGS351" s="263"/>
      <c r="AGT351" s="263"/>
      <c r="AGU351" s="263"/>
      <c r="AGV351" s="263"/>
      <c r="AGW351" s="263"/>
      <c r="AGX351" s="263"/>
      <c r="AGY351" s="263"/>
      <c r="AGZ351" s="263"/>
      <c r="AHA351" s="263"/>
      <c r="AHB351" s="263"/>
      <c r="AHC351" s="263"/>
      <c r="AHD351" s="263"/>
      <c r="AHE351" s="263"/>
      <c r="AHF351" s="263"/>
      <c r="AHG351" s="263"/>
      <c r="AHH351" s="263"/>
      <c r="AHI351" s="263"/>
      <c r="AHJ351" s="263"/>
      <c r="AHK351" s="263"/>
      <c r="AHL351" s="263"/>
      <c r="AHM351" s="263"/>
      <c r="AHN351" s="263"/>
      <c r="AHO351" s="263"/>
      <c r="AHP351" s="263"/>
      <c r="AHQ351" s="263"/>
      <c r="AHR351" s="263"/>
      <c r="AHS351" s="263"/>
      <c r="AHT351" s="263"/>
      <c r="AHU351" s="263"/>
      <c r="AHV351" s="263"/>
      <c r="AHW351" s="263"/>
      <c r="AHX351" s="263"/>
      <c r="AHY351" s="263"/>
      <c r="AHZ351" s="263"/>
      <c r="AIA351" s="263"/>
      <c r="AIB351" s="263"/>
      <c r="AIC351" s="263"/>
      <c r="AID351" s="263"/>
      <c r="AIE351" s="263"/>
      <c r="AIF351" s="263"/>
      <c r="AIG351" s="263"/>
      <c r="AIH351" s="263"/>
      <c r="AII351" s="263"/>
      <c r="AIJ351" s="263"/>
      <c r="AIK351" s="263"/>
      <c r="AIL351" s="263"/>
      <c r="AIM351" s="263"/>
      <c r="AIN351" s="263"/>
      <c r="AIO351" s="263"/>
      <c r="AIP351" s="263"/>
      <c r="AIQ351" s="263"/>
      <c r="AIR351" s="263"/>
      <c r="AIS351" s="263"/>
      <c r="AIT351" s="263"/>
      <c r="AIU351" s="263"/>
      <c r="AIV351" s="263"/>
      <c r="AIW351" s="263"/>
      <c r="AIX351" s="263"/>
      <c r="AIY351" s="263"/>
      <c r="AIZ351" s="263"/>
      <c r="AJA351" s="263"/>
      <c r="AJB351" s="263"/>
      <c r="AJC351" s="263"/>
      <c r="AJD351" s="263"/>
      <c r="AJE351" s="263"/>
      <c r="AJF351" s="263"/>
      <c r="AJG351" s="263"/>
      <c r="AJH351" s="263"/>
      <c r="AJI351" s="263"/>
      <c r="AJJ351" s="263"/>
      <c r="AJK351" s="263"/>
      <c r="AJL351" s="263"/>
      <c r="AJM351" s="263"/>
      <c r="AJN351" s="263"/>
      <c r="AJO351" s="263"/>
      <c r="AJP351" s="263"/>
      <c r="AJQ351" s="263"/>
      <c r="AJR351" s="263"/>
      <c r="AJS351" s="263"/>
      <c r="AJT351" s="263"/>
      <c r="AJU351" s="263"/>
      <c r="AJV351" s="263"/>
      <c r="AJW351" s="263"/>
      <c r="AJX351" s="263"/>
      <c r="AJY351" s="263"/>
      <c r="AJZ351" s="263"/>
      <c r="AKA351" s="263"/>
      <c r="AKB351" s="263"/>
      <c r="AKC351" s="263"/>
      <c r="AKD351" s="263"/>
      <c r="AKE351" s="263"/>
      <c r="AKF351" s="263"/>
      <c r="AKG351" s="263"/>
      <c r="AKH351" s="263"/>
      <c r="AKI351" s="263"/>
      <c r="AKJ351" s="263"/>
      <c r="AKK351" s="263"/>
      <c r="AKL351" s="263"/>
      <c r="AKM351" s="263"/>
      <c r="AKN351" s="263"/>
      <c r="AKO351" s="263"/>
      <c r="AKP351" s="263"/>
      <c r="AKQ351" s="263"/>
      <c r="AKR351" s="263"/>
      <c r="AKS351" s="263"/>
      <c r="AKT351" s="263"/>
      <c r="AKU351" s="263"/>
      <c r="AKV351" s="263"/>
      <c r="AKW351" s="263"/>
      <c r="AKX351" s="263"/>
      <c r="AKY351" s="263"/>
      <c r="AKZ351" s="263"/>
      <c r="ALA351" s="263"/>
      <c r="ALB351" s="263"/>
      <c r="ALC351" s="263"/>
      <c r="ALD351" s="263"/>
      <c r="ALE351" s="263"/>
      <c r="ALF351" s="263"/>
      <c r="ALG351" s="263"/>
      <c r="ALH351" s="263"/>
      <c r="ALI351" s="263"/>
      <c r="ALJ351" s="263"/>
      <c r="ALK351" s="263"/>
      <c r="ALL351" s="263"/>
      <c r="ALM351" s="263"/>
      <c r="ALN351" s="263"/>
      <c r="ALO351" s="263"/>
      <c r="ALP351" s="263"/>
      <c r="ALQ351" s="263"/>
      <c r="ALR351" s="263"/>
      <c r="ALS351" s="263"/>
      <c r="ALT351" s="263"/>
      <c r="ALU351" s="263"/>
      <c r="ALV351" s="263"/>
      <c r="ALW351" s="263"/>
      <c r="ALX351" s="263"/>
      <c r="ALY351" s="263"/>
      <c r="ALZ351" s="263"/>
      <c r="AMA351" s="263"/>
      <c r="AMB351" s="263"/>
      <c r="AMC351" s="263"/>
      <c r="AMD351" s="263"/>
      <c r="AME351" s="263"/>
      <c r="AMF351" s="263"/>
      <c r="AMG351" s="263"/>
      <c r="AMH351" s="263"/>
      <c r="AMI351" s="263"/>
      <c r="AMJ351" s="263"/>
      <c r="AMK351" s="263"/>
      <c r="AML351" s="263"/>
      <c r="AMM351" s="263"/>
      <c r="AMN351" s="263"/>
      <c r="AMO351" s="263"/>
      <c r="AMP351" s="263"/>
      <c r="AMQ351" s="263"/>
      <c r="AMR351" s="263"/>
      <c r="AMS351" s="263"/>
      <c r="AMT351" s="263"/>
      <c r="AMU351" s="263"/>
      <c r="AMV351" s="263"/>
      <c r="AMW351" s="263"/>
      <c r="AMX351" s="263"/>
      <c r="AMY351" s="263"/>
      <c r="AMZ351" s="263"/>
      <c r="ANA351" s="263"/>
      <c r="ANB351" s="263"/>
      <c r="ANC351" s="263"/>
      <c r="AND351" s="263"/>
      <c r="ANE351" s="263"/>
      <c r="ANF351" s="263"/>
      <c r="ANG351" s="263"/>
      <c r="ANH351" s="263"/>
      <c r="ANI351" s="263"/>
      <c r="ANJ351" s="263"/>
      <c r="ANK351" s="263"/>
      <c r="ANL351" s="263"/>
      <c r="ANM351" s="263"/>
      <c r="ANN351" s="263"/>
      <c r="ANO351" s="263"/>
      <c r="ANP351" s="263"/>
      <c r="ANQ351" s="263"/>
      <c r="ANR351" s="263"/>
      <c r="ANS351" s="263"/>
      <c r="ANT351" s="263"/>
      <c r="ANU351" s="263"/>
      <c r="ANV351" s="263"/>
      <c r="ANW351" s="263"/>
      <c r="ANX351" s="263"/>
      <c r="ANY351" s="263"/>
      <c r="ANZ351" s="263"/>
      <c r="AOA351" s="263"/>
      <c r="AOB351" s="263"/>
      <c r="AOC351" s="263"/>
      <c r="AOD351" s="263"/>
      <c r="AOE351" s="263"/>
      <c r="AOF351" s="263"/>
      <c r="AOG351" s="263"/>
      <c r="AOH351" s="263"/>
      <c r="AOI351" s="263"/>
      <c r="AOJ351" s="263"/>
      <c r="AOK351" s="263"/>
      <c r="AOL351" s="263"/>
      <c r="AOM351" s="263"/>
      <c r="AON351" s="263"/>
      <c r="AOO351" s="263"/>
      <c r="AOP351" s="263"/>
      <c r="AOQ351" s="263"/>
      <c r="AOR351" s="263"/>
      <c r="AOS351" s="263"/>
      <c r="AOT351" s="263"/>
      <c r="AOU351" s="263"/>
      <c r="AOV351" s="263"/>
      <c r="AOW351" s="263"/>
      <c r="AOX351" s="263"/>
      <c r="AOY351" s="263"/>
      <c r="AOZ351" s="263"/>
      <c r="APA351" s="263"/>
      <c r="APB351" s="263"/>
      <c r="APC351" s="263"/>
      <c r="APD351" s="263"/>
      <c r="APE351" s="263"/>
      <c r="APF351" s="263"/>
      <c r="APG351" s="263"/>
      <c r="APH351" s="263"/>
      <c r="API351" s="263"/>
      <c r="APJ351" s="263"/>
      <c r="APK351" s="263"/>
      <c r="APL351" s="263"/>
      <c r="APM351" s="263"/>
      <c r="APN351" s="263"/>
      <c r="APO351" s="263"/>
      <c r="APP351" s="263"/>
      <c r="APQ351" s="263"/>
      <c r="APR351" s="263"/>
      <c r="APS351" s="263"/>
      <c r="APT351" s="263"/>
      <c r="APU351" s="263"/>
      <c r="APV351" s="263"/>
      <c r="APW351" s="263"/>
      <c r="APX351" s="263"/>
      <c r="APY351" s="263"/>
      <c r="APZ351" s="263"/>
      <c r="AQA351" s="263"/>
      <c r="AQB351" s="263"/>
      <c r="AQC351" s="263"/>
      <c r="AQD351" s="263"/>
      <c r="AQE351" s="263"/>
      <c r="AQF351" s="263"/>
      <c r="AQG351" s="263"/>
      <c r="AQH351" s="263"/>
      <c r="AQI351" s="263"/>
      <c r="AQJ351" s="263"/>
      <c r="AQK351" s="263"/>
      <c r="AQL351" s="263"/>
      <c r="AQM351" s="263"/>
      <c r="AQN351" s="263"/>
      <c r="AQO351" s="263"/>
      <c r="AQP351" s="263"/>
      <c r="AQQ351" s="263"/>
      <c r="AQR351" s="263"/>
      <c r="AQS351" s="263"/>
      <c r="AQT351" s="263"/>
      <c r="AQU351" s="263"/>
      <c r="AQV351" s="263"/>
      <c r="AQW351" s="263"/>
      <c r="AQX351" s="263"/>
      <c r="AQY351" s="263"/>
      <c r="AQZ351" s="263"/>
      <c r="ARA351" s="263"/>
      <c r="ARB351" s="263"/>
      <c r="ARC351" s="263"/>
      <c r="ARD351" s="263"/>
      <c r="ARE351" s="263"/>
      <c r="ARF351" s="263"/>
      <c r="ARG351" s="263"/>
      <c r="ARH351" s="263"/>
      <c r="ARI351" s="263"/>
      <c r="ARJ351" s="263"/>
      <c r="ARK351" s="263"/>
      <c r="ARL351" s="263"/>
      <c r="ARM351" s="263"/>
      <c r="ARN351" s="263"/>
      <c r="ARO351" s="263"/>
      <c r="ARP351" s="263"/>
      <c r="ARQ351" s="263"/>
      <c r="ARR351" s="263"/>
      <c r="ARS351" s="263"/>
      <c r="ART351" s="263"/>
      <c r="ARU351" s="263"/>
      <c r="ARV351" s="263"/>
      <c r="ARW351" s="263"/>
      <c r="ARX351" s="263"/>
      <c r="ARY351" s="263"/>
      <c r="ARZ351" s="263"/>
      <c r="ASA351" s="263"/>
      <c r="ASB351" s="263"/>
      <c r="ASC351" s="263"/>
      <c r="ASD351" s="263"/>
      <c r="ASE351" s="263"/>
      <c r="ASF351" s="263"/>
      <c r="ASG351" s="263"/>
      <c r="ASH351" s="263"/>
      <c r="ASI351" s="263"/>
      <c r="ASJ351" s="263"/>
      <c r="ASK351" s="263"/>
      <c r="ASL351" s="263"/>
      <c r="ASM351" s="263"/>
      <c r="ASN351" s="263"/>
      <c r="ASO351" s="263"/>
      <c r="ASP351" s="263"/>
      <c r="ASQ351" s="263"/>
      <c r="ASR351" s="263"/>
      <c r="ASS351" s="263"/>
      <c r="AST351" s="263"/>
      <c r="ASU351" s="263"/>
      <c r="ASV351" s="263"/>
      <c r="ASW351" s="263"/>
      <c r="ASX351" s="263"/>
      <c r="ASY351" s="263"/>
      <c r="ASZ351" s="263"/>
      <c r="ATA351" s="263"/>
      <c r="ATB351" s="263"/>
      <c r="ATC351" s="263"/>
      <c r="ATD351" s="263"/>
      <c r="ATE351" s="263"/>
      <c r="ATF351" s="263"/>
      <c r="ATG351" s="263"/>
      <c r="ATH351" s="263"/>
      <c r="ATI351" s="263"/>
      <c r="ATJ351" s="263"/>
      <c r="ATK351" s="263"/>
      <c r="ATL351" s="263"/>
      <c r="ATM351" s="263"/>
      <c r="ATN351" s="263"/>
      <c r="ATO351" s="263"/>
      <c r="ATP351" s="263"/>
      <c r="ATQ351" s="263"/>
      <c r="ATR351" s="263"/>
      <c r="ATS351" s="263"/>
      <c r="ATT351" s="263"/>
      <c r="ATU351" s="263"/>
      <c r="ATV351" s="263"/>
      <c r="ATW351" s="263"/>
      <c r="ATX351" s="263"/>
      <c r="ATY351" s="263"/>
      <c r="ATZ351" s="263"/>
      <c r="AUA351" s="263"/>
      <c r="AUB351" s="263"/>
      <c r="AUC351" s="263"/>
      <c r="AUD351" s="263"/>
      <c r="AUE351" s="263"/>
      <c r="AUF351" s="263"/>
      <c r="AUG351" s="263"/>
      <c r="AUH351" s="263"/>
      <c r="AUI351" s="263"/>
      <c r="AUJ351" s="263"/>
      <c r="AUK351" s="263"/>
      <c r="AUL351" s="263"/>
      <c r="AUM351" s="263"/>
      <c r="AUN351" s="263"/>
      <c r="AUO351" s="263"/>
      <c r="AUP351" s="263"/>
      <c r="AUQ351" s="263"/>
      <c r="AUR351" s="263"/>
      <c r="AUS351" s="263"/>
      <c r="AUT351" s="263"/>
      <c r="AUU351" s="263"/>
      <c r="AUV351" s="263"/>
      <c r="AUW351" s="263"/>
      <c r="AUX351" s="263"/>
      <c r="AUY351" s="263"/>
      <c r="AUZ351" s="263"/>
      <c r="AVA351" s="263"/>
      <c r="AVB351" s="263"/>
      <c r="AVC351" s="263"/>
      <c r="AVD351" s="263"/>
      <c r="AVE351" s="263"/>
      <c r="AVF351" s="263"/>
      <c r="AVG351" s="263"/>
      <c r="AVH351" s="263"/>
      <c r="AVI351" s="263"/>
      <c r="AVJ351" s="263"/>
      <c r="AVK351" s="263"/>
      <c r="AVL351" s="263"/>
      <c r="AVM351" s="263"/>
      <c r="AVN351" s="263"/>
      <c r="AVO351" s="263"/>
      <c r="AVP351" s="263"/>
      <c r="AVQ351" s="263"/>
      <c r="AVR351" s="263"/>
      <c r="AVS351" s="263"/>
      <c r="AVT351" s="263"/>
      <c r="AVU351" s="263"/>
      <c r="AVV351" s="263"/>
      <c r="AVW351" s="263"/>
      <c r="AVX351" s="263"/>
      <c r="AVY351" s="263"/>
      <c r="AVZ351" s="263"/>
      <c r="AWA351" s="263"/>
      <c r="AWB351" s="263"/>
      <c r="AWC351" s="263"/>
      <c r="AWD351" s="263"/>
      <c r="AWE351" s="263"/>
      <c r="AWF351" s="263"/>
      <c r="AWG351" s="263"/>
      <c r="AWH351" s="263"/>
      <c r="AWI351" s="263"/>
      <c r="AWJ351" s="263"/>
      <c r="AWK351" s="263"/>
      <c r="AWL351" s="263"/>
      <c r="AWM351" s="263"/>
      <c r="AWN351" s="263"/>
      <c r="AWO351" s="263"/>
      <c r="AWP351" s="263"/>
      <c r="AWQ351" s="263"/>
      <c r="AWR351" s="263"/>
      <c r="AWS351" s="263"/>
      <c r="AWT351" s="263"/>
      <c r="AWU351" s="263"/>
      <c r="AWV351" s="263"/>
      <c r="AWW351" s="263"/>
      <c r="AWX351" s="263"/>
      <c r="AWY351" s="263"/>
      <c r="AWZ351" s="263"/>
      <c r="AXA351" s="263"/>
      <c r="AXB351" s="263"/>
      <c r="AXC351" s="263"/>
      <c r="AXD351" s="263"/>
      <c r="AXE351" s="263"/>
      <c r="AXF351" s="263"/>
      <c r="AXG351" s="263"/>
      <c r="AXH351" s="263"/>
      <c r="AXI351" s="263"/>
      <c r="AXJ351" s="263"/>
      <c r="AXK351" s="263"/>
      <c r="AXL351" s="263"/>
      <c r="AXM351" s="263"/>
      <c r="AXN351" s="263"/>
      <c r="AXO351" s="263"/>
      <c r="AXP351" s="263"/>
      <c r="AXQ351" s="263"/>
      <c r="AXR351" s="263"/>
      <c r="AXS351" s="263"/>
      <c r="AXT351" s="263"/>
      <c r="AXU351" s="263"/>
      <c r="AXV351" s="263"/>
      <c r="AXW351" s="263"/>
      <c r="AXX351" s="263"/>
      <c r="AXY351" s="263"/>
      <c r="AXZ351" s="263"/>
      <c r="AYA351" s="263"/>
      <c r="AYB351" s="263"/>
      <c r="AYC351" s="263"/>
      <c r="AYD351" s="263"/>
      <c r="AYE351" s="263"/>
      <c r="AYF351" s="263"/>
      <c r="AYG351" s="263"/>
      <c r="AYH351" s="263"/>
      <c r="AYI351" s="263"/>
      <c r="AYJ351" s="263"/>
      <c r="AYK351" s="263"/>
      <c r="AYL351" s="263"/>
      <c r="AYM351" s="263"/>
      <c r="AYN351" s="263"/>
      <c r="AYO351" s="263"/>
      <c r="AYP351" s="263"/>
      <c r="AYQ351" s="263"/>
      <c r="AYR351" s="263"/>
      <c r="AYS351" s="263"/>
      <c r="AYT351" s="263"/>
      <c r="AYU351" s="263"/>
      <c r="AYV351" s="263"/>
      <c r="AYW351" s="263"/>
      <c r="AYX351" s="263"/>
      <c r="AYY351" s="263"/>
      <c r="AYZ351" s="263"/>
      <c r="AZA351" s="263"/>
      <c r="AZB351" s="263"/>
      <c r="AZC351" s="263"/>
      <c r="AZD351" s="263"/>
      <c r="AZE351" s="263"/>
      <c r="AZF351" s="263"/>
      <c r="AZG351" s="263"/>
      <c r="AZH351" s="263"/>
      <c r="AZI351" s="263"/>
      <c r="AZJ351" s="263"/>
      <c r="AZK351" s="263"/>
      <c r="AZL351" s="263"/>
      <c r="AZM351" s="263"/>
      <c r="AZN351" s="263"/>
      <c r="AZO351" s="263"/>
      <c r="AZP351" s="263"/>
      <c r="AZQ351" s="263"/>
      <c r="AZR351" s="263"/>
      <c r="AZS351" s="263"/>
      <c r="AZT351" s="263"/>
      <c r="AZU351" s="263"/>
      <c r="AZV351" s="263"/>
      <c r="AZW351" s="263"/>
      <c r="AZX351" s="263"/>
      <c r="AZY351" s="263"/>
      <c r="AZZ351" s="263"/>
      <c r="BAA351" s="263"/>
      <c r="BAB351" s="263"/>
      <c r="BAC351" s="263"/>
      <c r="BAD351" s="263"/>
      <c r="BAE351" s="263"/>
      <c r="BAF351" s="263"/>
      <c r="BAG351" s="263"/>
      <c r="BAH351" s="263"/>
      <c r="BAI351" s="263"/>
      <c r="BAJ351" s="263"/>
      <c r="BAK351" s="263"/>
      <c r="BAL351" s="263"/>
      <c r="BAM351" s="263"/>
      <c r="BAN351" s="263"/>
      <c r="BAO351" s="263"/>
      <c r="BAP351" s="263"/>
      <c r="BAQ351" s="263"/>
      <c r="BAR351" s="263"/>
      <c r="BAS351" s="263"/>
      <c r="BAT351" s="263"/>
      <c r="BAU351" s="263"/>
      <c r="BAV351" s="263"/>
      <c r="BAW351" s="263"/>
      <c r="BAX351" s="263"/>
      <c r="BAY351" s="263"/>
      <c r="BAZ351" s="263"/>
      <c r="BBA351" s="263"/>
      <c r="BBB351" s="263"/>
      <c r="BBC351" s="263"/>
      <c r="BBD351" s="263"/>
      <c r="BBE351" s="263"/>
      <c r="BBF351" s="263"/>
      <c r="BBG351" s="263"/>
      <c r="BBH351" s="263"/>
      <c r="BBI351" s="263"/>
      <c r="BBJ351" s="263"/>
      <c r="BBK351" s="263"/>
      <c r="BBL351" s="263"/>
      <c r="BBM351" s="263"/>
      <c r="BBN351" s="263"/>
      <c r="BBO351" s="263"/>
      <c r="BBP351" s="263"/>
      <c r="BBQ351" s="263"/>
      <c r="BBR351" s="263"/>
      <c r="BBS351" s="263"/>
      <c r="BBT351" s="263"/>
      <c r="BBU351" s="263"/>
      <c r="BBV351" s="263"/>
      <c r="BBW351" s="263"/>
      <c r="BBX351" s="263"/>
      <c r="BBY351" s="263"/>
      <c r="BBZ351" s="263"/>
      <c r="BCA351" s="263"/>
      <c r="BCB351" s="263"/>
      <c r="BCC351" s="263"/>
      <c r="BCD351" s="263"/>
      <c r="BCE351" s="263"/>
      <c r="BCF351" s="263"/>
      <c r="BCG351" s="263"/>
      <c r="BCH351" s="263"/>
      <c r="BCI351" s="263"/>
      <c r="BCJ351" s="263"/>
      <c r="BCK351" s="263"/>
      <c r="BCL351" s="263"/>
      <c r="BCM351" s="263"/>
      <c r="BCN351" s="263"/>
      <c r="BCO351" s="263"/>
      <c r="BCP351" s="263"/>
      <c r="BCQ351" s="263"/>
      <c r="BCR351" s="263"/>
      <c r="BCS351" s="263"/>
      <c r="BCT351" s="263"/>
      <c r="BCU351" s="263"/>
      <c r="BCV351" s="263"/>
      <c r="BCW351" s="263"/>
      <c r="BCX351" s="263"/>
      <c r="BCY351" s="263"/>
      <c r="BCZ351" s="263"/>
      <c r="BDA351" s="263"/>
      <c r="BDB351" s="263"/>
      <c r="BDC351" s="263"/>
      <c r="BDD351" s="263"/>
      <c r="BDE351" s="263"/>
      <c r="BDF351" s="263"/>
      <c r="BDG351" s="263"/>
      <c r="BDH351" s="263"/>
      <c r="BDI351" s="263"/>
      <c r="BDJ351" s="263"/>
      <c r="BDK351" s="263"/>
      <c r="BDL351" s="263"/>
      <c r="BDM351" s="263"/>
      <c r="BDN351" s="263"/>
      <c r="BDO351" s="263"/>
      <c r="BDP351" s="263"/>
      <c r="BDQ351" s="263"/>
      <c r="BDR351" s="263"/>
      <c r="BDS351" s="263"/>
      <c r="BDT351" s="263"/>
      <c r="BDU351" s="263"/>
      <c r="BDV351" s="263"/>
      <c r="BDW351" s="263"/>
      <c r="BDX351" s="263"/>
      <c r="BDY351" s="263"/>
      <c r="BDZ351" s="263"/>
      <c r="BEA351" s="263"/>
      <c r="BEB351" s="263"/>
      <c r="BEC351" s="263"/>
      <c r="BED351" s="263"/>
      <c r="BEE351" s="263"/>
      <c r="BEF351" s="263"/>
      <c r="BEG351" s="263"/>
      <c r="BEH351" s="263"/>
      <c r="BEI351" s="263"/>
      <c r="BEJ351" s="263"/>
      <c r="BEK351" s="263"/>
      <c r="BEL351" s="263"/>
      <c r="BEM351" s="263"/>
      <c r="BEN351" s="263"/>
      <c r="BEO351" s="263"/>
      <c r="BEP351" s="263"/>
      <c r="BEQ351" s="263"/>
      <c r="BER351" s="263"/>
      <c r="BES351" s="263"/>
      <c r="BET351" s="263"/>
      <c r="BEU351" s="263"/>
      <c r="BEV351" s="263"/>
      <c r="BEW351" s="263"/>
      <c r="BEX351" s="263"/>
      <c r="BEY351" s="263"/>
      <c r="BEZ351" s="263"/>
      <c r="BFA351" s="263"/>
      <c r="BFB351" s="263"/>
      <c r="BFC351" s="263"/>
      <c r="BFD351" s="263"/>
      <c r="BFE351" s="263"/>
      <c r="BFF351" s="263"/>
      <c r="BFG351" s="263"/>
      <c r="BFH351" s="263"/>
      <c r="BFI351" s="263"/>
      <c r="BFJ351" s="263"/>
      <c r="BFK351" s="263"/>
      <c r="BFL351" s="263"/>
      <c r="BFM351" s="263"/>
      <c r="BFN351" s="263"/>
      <c r="BFO351" s="263"/>
      <c r="BFP351" s="263"/>
      <c r="BFQ351" s="263"/>
      <c r="BFR351" s="263"/>
      <c r="BFS351" s="263"/>
      <c r="BFT351" s="263"/>
      <c r="BFU351" s="263"/>
      <c r="BFV351" s="263"/>
      <c r="BFW351" s="263"/>
      <c r="BFX351" s="263"/>
      <c r="BFY351" s="263"/>
      <c r="BFZ351" s="263"/>
      <c r="BGA351" s="263"/>
      <c r="BGB351" s="263"/>
      <c r="BGC351" s="263"/>
      <c r="BGD351" s="263"/>
      <c r="BGE351" s="263"/>
      <c r="BGF351" s="263"/>
      <c r="BGG351" s="263"/>
      <c r="BGH351" s="263"/>
      <c r="BGI351" s="263"/>
      <c r="BGJ351" s="263"/>
      <c r="BGK351" s="263"/>
      <c r="BGL351" s="263"/>
      <c r="BGM351" s="263"/>
      <c r="BGN351" s="263"/>
      <c r="BGO351" s="263"/>
      <c r="BGP351" s="263"/>
      <c r="BGQ351" s="263"/>
      <c r="BGR351" s="263"/>
      <c r="BGS351" s="263"/>
      <c r="BGT351" s="263"/>
      <c r="BGU351" s="263"/>
      <c r="BGV351" s="263"/>
      <c r="BGW351" s="263"/>
      <c r="BGX351" s="263"/>
      <c r="BGY351" s="263"/>
      <c r="BGZ351" s="263"/>
      <c r="BHA351" s="263"/>
      <c r="BHB351" s="263"/>
      <c r="BHC351" s="263"/>
      <c r="BHD351" s="263"/>
      <c r="BHE351" s="263"/>
      <c r="BHF351" s="263"/>
      <c r="BHG351" s="263"/>
      <c r="BHH351" s="263"/>
      <c r="BHI351" s="263"/>
      <c r="BHJ351" s="263"/>
      <c r="BHK351" s="263"/>
      <c r="BHL351" s="263"/>
      <c r="BHM351" s="263"/>
      <c r="BHN351" s="263"/>
      <c r="BHO351" s="263"/>
      <c r="BHP351" s="263"/>
      <c r="BHQ351" s="263"/>
      <c r="BHR351" s="263"/>
      <c r="BHS351" s="263"/>
      <c r="BHT351" s="263"/>
      <c r="BHU351" s="263"/>
      <c r="BHV351" s="263"/>
      <c r="BHW351" s="263"/>
      <c r="BHX351" s="263"/>
      <c r="BHY351" s="263"/>
      <c r="BHZ351" s="263"/>
      <c r="BIA351" s="263"/>
      <c r="BIB351" s="263"/>
      <c r="BIC351" s="263"/>
      <c r="BID351" s="263"/>
      <c r="BIE351" s="263"/>
      <c r="BIF351" s="263"/>
      <c r="BIG351" s="263"/>
      <c r="BIH351" s="263"/>
      <c r="BII351" s="263"/>
      <c r="BIJ351" s="263"/>
      <c r="BIK351" s="263"/>
      <c r="BIL351" s="263"/>
      <c r="BIM351" s="263"/>
      <c r="BIN351" s="263"/>
      <c r="BIO351" s="263"/>
      <c r="BIP351" s="263"/>
      <c r="BIQ351" s="263"/>
      <c r="BIR351" s="263"/>
      <c r="BIS351" s="263"/>
      <c r="BIT351" s="263"/>
      <c r="BIU351" s="263"/>
      <c r="BIV351" s="263"/>
      <c r="BIW351" s="263"/>
      <c r="BIX351" s="263"/>
      <c r="BIY351" s="263"/>
      <c r="BIZ351" s="263"/>
      <c r="BJA351" s="263"/>
      <c r="BJB351" s="263"/>
      <c r="BJC351" s="263"/>
      <c r="BJD351" s="263"/>
      <c r="BJE351" s="263"/>
      <c r="BJF351" s="263"/>
      <c r="BJG351" s="263"/>
      <c r="BJH351" s="263"/>
      <c r="BJI351" s="263"/>
      <c r="BJJ351" s="263"/>
      <c r="BJK351" s="263"/>
      <c r="BJL351" s="263"/>
      <c r="BJM351" s="263"/>
      <c r="BJN351" s="263"/>
      <c r="BJO351" s="263"/>
      <c r="BJP351" s="263"/>
      <c r="BJQ351" s="263"/>
      <c r="BJR351" s="263"/>
      <c r="BJS351" s="263"/>
      <c r="BJT351" s="263"/>
      <c r="BJU351" s="263"/>
      <c r="BJV351" s="263"/>
      <c r="BJW351" s="263"/>
      <c r="BJX351" s="263"/>
      <c r="BJY351" s="263"/>
      <c r="BJZ351" s="263"/>
      <c r="BKA351" s="263"/>
      <c r="BKB351" s="263"/>
      <c r="BKC351" s="263"/>
      <c r="BKD351" s="263"/>
      <c r="BKE351" s="263"/>
      <c r="BKF351" s="263"/>
      <c r="BKG351" s="263"/>
      <c r="BKH351" s="263"/>
      <c r="BKI351" s="263"/>
      <c r="BKJ351" s="263"/>
      <c r="BKK351" s="263"/>
      <c r="BKL351" s="263"/>
      <c r="BKM351" s="263"/>
      <c r="BKN351" s="263"/>
      <c r="BKO351" s="263"/>
      <c r="BKP351" s="263"/>
      <c r="BKQ351" s="263"/>
      <c r="BKR351" s="263"/>
      <c r="BKS351" s="263"/>
      <c r="BKT351" s="263"/>
      <c r="BKU351" s="263"/>
      <c r="BKV351" s="263"/>
      <c r="BKW351" s="263"/>
      <c r="BKX351" s="263"/>
      <c r="BKY351" s="263"/>
      <c r="BKZ351" s="263"/>
      <c r="BLA351" s="263"/>
      <c r="BLB351" s="263"/>
      <c r="BLC351" s="263"/>
      <c r="BLD351" s="263"/>
      <c r="BLE351" s="263"/>
      <c r="BLF351" s="263"/>
      <c r="BLG351" s="263"/>
      <c r="BLH351" s="263"/>
      <c r="BLI351" s="263"/>
      <c r="BLJ351" s="263"/>
      <c r="BLK351" s="263"/>
      <c r="BLL351" s="263"/>
      <c r="BLM351" s="263"/>
      <c r="BLN351" s="263"/>
      <c r="BLO351" s="263"/>
      <c r="BLP351" s="263"/>
      <c r="BLQ351" s="263"/>
      <c r="BLR351" s="263"/>
      <c r="BLS351" s="263"/>
      <c r="BLT351" s="263"/>
      <c r="BLU351" s="263"/>
      <c r="BLV351" s="263"/>
      <c r="BLW351" s="263"/>
      <c r="BLX351" s="263"/>
      <c r="BLY351" s="263"/>
      <c r="BLZ351" s="263"/>
      <c r="BMA351" s="263"/>
      <c r="BMB351" s="263"/>
      <c r="BMC351" s="263"/>
      <c r="BMD351" s="263"/>
      <c r="BME351" s="263"/>
      <c r="BMF351" s="263"/>
      <c r="BMG351" s="263"/>
      <c r="BMH351" s="263"/>
      <c r="BMI351" s="263"/>
      <c r="BMJ351" s="263"/>
      <c r="BMK351" s="263"/>
      <c r="BML351" s="263"/>
      <c r="BMM351" s="263"/>
      <c r="BMN351" s="263"/>
      <c r="BMO351" s="263"/>
      <c r="BMP351" s="263"/>
      <c r="BMQ351" s="263"/>
      <c r="BMR351" s="263"/>
      <c r="BMS351" s="263"/>
      <c r="BMT351" s="263"/>
      <c r="BMU351" s="263"/>
      <c r="BMV351" s="263"/>
      <c r="BMW351" s="263"/>
      <c r="BMX351" s="263"/>
      <c r="BMY351" s="263"/>
      <c r="BMZ351" s="263"/>
      <c r="BNA351" s="263"/>
      <c r="BNB351" s="263"/>
      <c r="BNC351" s="263"/>
      <c r="BND351" s="263"/>
      <c r="BNE351" s="263"/>
      <c r="BNF351" s="263"/>
      <c r="BNG351" s="263"/>
      <c r="BNH351" s="263"/>
      <c r="BNI351" s="263"/>
      <c r="BNJ351" s="263"/>
      <c r="BNK351" s="263"/>
      <c r="BNL351" s="263"/>
      <c r="BNM351" s="263"/>
      <c r="BNN351" s="263"/>
      <c r="BNO351" s="263"/>
      <c r="BNP351" s="263"/>
      <c r="BNQ351" s="263"/>
      <c r="BNR351" s="263"/>
      <c r="BNS351" s="263"/>
      <c r="BNT351" s="263"/>
      <c r="BNU351" s="263"/>
      <c r="BNV351" s="263"/>
      <c r="BNW351" s="263"/>
      <c r="BNX351" s="263"/>
      <c r="BNY351" s="263"/>
      <c r="BNZ351" s="263"/>
      <c r="BOA351" s="263"/>
      <c r="BOB351" s="263"/>
      <c r="BOC351" s="263"/>
      <c r="BOD351" s="263"/>
      <c r="BOE351" s="263"/>
      <c r="BOF351" s="263"/>
      <c r="BOG351" s="263"/>
      <c r="BOH351" s="263"/>
      <c r="BOI351" s="263"/>
      <c r="BOJ351" s="263"/>
      <c r="BOK351" s="263"/>
      <c r="BOL351" s="263"/>
      <c r="BOM351" s="263"/>
      <c r="BON351" s="263"/>
      <c r="BOO351" s="263"/>
      <c r="BOP351" s="263"/>
      <c r="BOQ351" s="263"/>
      <c r="BOR351" s="263"/>
      <c r="BOS351" s="263"/>
      <c r="BOT351" s="263"/>
      <c r="BOU351" s="263"/>
      <c r="BOV351" s="263"/>
      <c r="BOW351" s="263"/>
      <c r="BOX351" s="263"/>
      <c r="BOY351" s="263"/>
      <c r="BOZ351" s="263"/>
      <c r="BPA351" s="263"/>
      <c r="BPB351" s="263"/>
      <c r="BPC351" s="263"/>
      <c r="BPD351" s="263"/>
      <c r="BPE351" s="263"/>
      <c r="BPF351" s="263"/>
      <c r="BPG351" s="263"/>
      <c r="BPH351" s="263"/>
      <c r="BPI351" s="263"/>
      <c r="BPJ351" s="263"/>
      <c r="BPK351" s="263"/>
      <c r="BPL351" s="263"/>
      <c r="BPM351" s="263"/>
      <c r="BPN351" s="263"/>
      <c r="BPO351" s="263"/>
      <c r="BPP351" s="263"/>
      <c r="BPQ351" s="263"/>
      <c r="BPR351" s="263"/>
      <c r="BPS351" s="263"/>
      <c r="BPT351" s="263"/>
      <c r="BPU351" s="263"/>
      <c r="BPV351" s="263"/>
      <c r="BPW351" s="263"/>
      <c r="BPX351" s="263"/>
      <c r="BPY351" s="263"/>
      <c r="BPZ351" s="263"/>
      <c r="BQA351" s="263"/>
      <c r="BQB351" s="263"/>
      <c r="BQC351" s="263"/>
      <c r="BQD351" s="263"/>
      <c r="BQE351" s="263"/>
      <c r="BQF351" s="263"/>
      <c r="BQG351" s="263"/>
      <c r="BQH351" s="263"/>
      <c r="BQI351" s="263"/>
      <c r="BQJ351" s="263"/>
      <c r="BQK351" s="263"/>
      <c r="BQL351" s="263"/>
      <c r="BQM351" s="263"/>
      <c r="BQN351" s="263"/>
      <c r="BQO351" s="263"/>
      <c r="BQP351" s="263"/>
      <c r="BQQ351" s="263"/>
      <c r="BQR351" s="263"/>
      <c r="BQS351" s="263"/>
      <c r="BQT351" s="263"/>
      <c r="BQU351" s="263"/>
      <c r="BQV351" s="263"/>
      <c r="BQW351" s="263"/>
      <c r="BQX351" s="263"/>
      <c r="BQY351" s="263"/>
      <c r="BQZ351" s="263"/>
      <c r="BRA351" s="263"/>
      <c r="BRB351" s="263"/>
      <c r="BRC351" s="263"/>
      <c r="BRD351" s="263"/>
      <c r="BRE351" s="263"/>
      <c r="BRF351" s="263"/>
      <c r="BRG351" s="263"/>
      <c r="BRH351" s="263"/>
      <c r="BRI351" s="263"/>
      <c r="BRJ351" s="263"/>
      <c r="BRK351" s="263"/>
      <c r="BRL351" s="263"/>
      <c r="BRM351" s="263"/>
      <c r="BRN351" s="263"/>
      <c r="BRO351" s="263"/>
      <c r="BRP351" s="263"/>
      <c r="BRQ351" s="263"/>
      <c r="BRR351" s="263"/>
      <c r="BRS351" s="263"/>
      <c r="BRT351" s="263"/>
      <c r="BRU351" s="263"/>
      <c r="BRV351" s="263"/>
      <c r="BRW351" s="263"/>
      <c r="BRX351" s="263"/>
      <c r="BRY351" s="263"/>
      <c r="BRZ351" s="263"/>
      <c r="BSA351" s="263"/>
      <c r="BSB351" s="263"/>
      <c r="BSC351" s="263"/>
      <c r="BSD351" s="263"/>
      <c r="BSE351" s="263"/>
      <c r="BSF351" s="263"/>
      <c r="BSG351" s="263"/>
      <c r="BSH351" s="263"/>
      <c r="BSI351" s="263"/>
      <c r="BSJ351" s="263"/>
      <c r="BSK351" s="263"/>
      <c r="BSL351" s="263"/>
      <c r="BSM351" s="263"/>
      <c r="BSN351" s="263"/>
      <c r="BSO351" s="263"/>
      <c r="BSP351" s="263"/>
      <c r="BSQ351" s="263"/>
      <c r="BSR351" s="263"/>
      <c r="BSS351" s="263"/>
      <c r="BST351" s="263"/>
      <c r="BSU351" s="263"/>
      <c r="BSV351" s="263"/>
      <c r="BSW351" s="263"/>
      <c r="BSX351" s="263"/>
      <c r="BSY351" s="263"/>
      <c r="BSZ351" s="263"/>
      <c r="BTA351" s="263"/>
      <c r="BTB351" s="263"/>
      <c r="BTC351" s="263"/>
      <c r="BTD351" s="263"/>
      <c r="BTE351" s="263"/>
      <c r="BTF351" s="263"/>
      <c r="BTG351" s="263"/>
      <c r="BTH351" s="263"/>
      <c r="BTI351" s="263"/>
      <c r="BTJ351" s="263"/>
      <c r="BTK351" s="263"/>
      <c r="BTL351" s="263"/>
      <c r="BTM351" s="263"/>
      <c r="BTN351" s="263"/>
      <c r="BTO351" s="263"/>
      <c r="BTP351" s="263"/>
      <c r="BTQ351" s="263"/>
      <c r="BTR351" s="263"/>
      <c r="BTS351" s="263"/>
      <c r="BTT351" s="263"/>
      <c r="BTU351" s="263"/>
      <c r="BTV351" s="263"/>
      <c r="BTW351" s="263"/>
      <c r="BTX351" s="263"/>
      <c r="BTY351" s="263"/>
      <c r="BTZ351" s="263"/>
      <c r="BUA351" s="263"/>
      <c r="BUB351" s="263"/>
      <c r="BUC351" s="263"/>
      <c r="BUD351" s="263"/>
      <c r="BUE351" s="263"/>
      <c r="BUF351" s="263"/>
      <c r="BUG351" s="263"/>
      <c r="BUH351" s="263"/>
      <c r="BUI351" s="263"/>
      <c r="BUJ351" s="263"/>
      <c r="BUK351" s="263"/>
      <c r="BUL351" s="263"/>
      <c r="BUM351" s="263"/>
      <c r="BUN351" s="263"/>
      <c r="BUO351" s="263"/>
      <c r="BUP351" s="263"/>
      <c r="BUQ351" s="263"/>
      <c r="BUR351" s="263"/>
      <c r="BUS351" s="263"/>
      <c r="BUT351" s="263"/>
      <c r="BUU351" s="263"/>
      <c r="BUV351" s="263"/>
      <c r="BUW351" s="263"/>
      <c r="BUX351" s="263"/>
      <c r="BUY351" s="263"/>
      <c r="BUZ351" s="263"/>
      <c r="BVA351" s="263"/>
      <c r="BVB351" s="263"/>
      <c r="BVC351" s="263"/>
      <c r="BVD351" s="263"/>
      <c r="BVE351" s="263"/>
      <c r="BVF351" s="263"/>
      <c r="BVG351" s="263"/>
      <c r="BVH351" s="263"/>
      <c r="BVI351" s="263"/>
      <c r="BVJ351" s="263"/>
      <c r="BVK351" s="263"/>
      <c r="BVL351" s="263"/>
      <c r="BVM351" s="263"/>
      <c r="BVN351" s="263"/>
      <c r="BVO351" s="263"/>
      <c r="BVP351" s="263"/>
      <c r="BVQ351" s="263"/>
      <c r="BVR351" s="263"/>
      <c r="BVS351" s="263"/>
      <c r="BVT351" s="263"/>
      <c r="BVU351" s="263"/>
      <c r="BVV351" s="263"/>
      <c r="BVW351" s="263"/>
      <c r="BVX351" s="263"/>
      <c r="BVY351" s="263"/>
      <c r="BVZ351" s="263"/>
      <c r="BWA351" s="263"/>
      <c r="BWB351" s="263"/>
      <c r="BWC351" s="263"/>
      <c r="BWD351" s="263"/>
      <c r="BWE351" s="263"/>
      <c r="BWF351" s="263"/>
      <c r="BWG351" s="263"/>
      <c r="BWH351" s="263"/>
      <c r="BWI351" s="263"/>
      <c r="BWJ351" s="263"/>
      <c r="BWK351" s="263"/>
      <c r="BWL351" s="263"/>
      <c r="BWM351" s="263"/>
      <c r="BWN351" s="263"/>
      <c r="BWO351" s="263"/>
      <c r="BWP351" s="263"/>
      <c r="BWQ351" s="263"/>
      <c r="BWR351" s="263"/>
      <c r="BWS351" s="263"/>
      <c r="BWT351" s="263"/>
      <c r="BWU351" s="263"/>
      <c r="BWV351" s="263"/>
      <c r="BWW351" s="263"/>
      <c r="BWX351" s="263"/>
      <c r="BWY351" s="263"/>
      <c r="BWZ351" s="263"/>
      <c r="BXA351" s="263"/>
      <c r="BXB351" s="263"/>
      <c r="BXC351" s="263"/>
      <c r="BXD351" s="263"/>
      <c r="BXE351" s="263"/>
      <c r="BXF351" s="263"/>
      <c r="BXG351" s="263"/>
      <c r="BXH351" s="263"/>
      <c r="BXI351" s="263"/>
      <c r="BXJ351" s="263"/>
      <c r="BXK351" s="263"/>
      <c r="BXL351" s="263"/>
      <c r="BXM351" s="263"/>
      <c r="BXN351" s="263"/>
      <c r="BXO351" s="263"/>
      <c r="BXP351" s="263"/>
      <c r="BXQ351" s="263"/>
      <c r="BXR351" s="263"/>
      <c r="BXS351" s="263"/>
      <c r="BXT351" s="263"/>
      <c r="BXU351" s="263"/>
      <c r="BXV351" s="263"/>
      <c r="BXW351" s="263"/>
      <c r="BXX351" s="263"/>
      <c r="BXY351" s="263"/>
      <c r="BXZ351" s="263"/>
      <c r="BYA351" s="263"/>
      <c r="BYB351" s="263"/>
      <c r="BYC351" s="263"/>
      <c r="BYD351" s="263"/>
      <c r="BYE351" s="263"/>
      <c r="BYF351" s="263"/>
      <c r="BYG351" s="263"/>
      <c r="BYH351" s="263"/>
      <c r="BYI351" s="263"/>
      <c r="BYJ351" s="263"/>
      <c r="BYK351" s="263"/>
      <c r="BYL351" s="263"/>
      <c r="BYM351" s="263"/>
      <c r="BYN351" s="263"/>
      <c r="BYO351" s="263"/>
      <c r="BYP351" s="263"/>
      <c r="BYQ351" s="263"/>
      <c r="BYR351" s="263"/>
      <c r="BYS351" s="263"/>
      <c r="BYT351" s="263"/>
      <c r="BYU351" s="263"/>
      <c r="BYV351" s="263"/>
      <c r="BYW351" s="263"/>
      <c r="BYX351" s="263"/>
      <c r="BYY351" s="263"/>
      <c r="BYZ351" s="263"/>
      <c r="BZA351" s="263"/>
      <c r="BZB351" s="263"/>
      <c r="BZC351" s="263"/>
      <c r="BZD351" s="263"/>
      <c r="BZE351" s="263"/>
      <c r="BZF351" s="263"/>
      <c r="BZG351" s="263"/>
      <c r="BZH351" s="263"/>
      <c r="BZI351" s="263"/>
      <c r="BZJ351" s="263"/>
      <c r="BZK351" s="263"/>
      <c r="BZL351" s="263"/>
      <c r="BZM351" s="263"/>
      <c r="BZN351" s="263"/>
      <c r="BZO351" s="263"/>
      <c r="BZP351" s="263"/>
      <c r="BZQ351" s="263"/>
      <c r="BZR351" s="263"/>
      <c r="BZS351" s="263"/>
      <c r="BZT351" s="263"/>
      <c r="BZU351" s="263"/>
      <c r="BZV351" s="263"/>
      <c r="BZW351" s="263"/>
      <c r="BZX351" s="263"/>
      <c r="BZY351" s="263"/>
      <c r="BZZ351" s="263"/>
      <c r="CAA351" s="263"/>
      <c r="CAB351" s="263"/>
      <c r="CAC351" s="263"/>
      <c r="CAD351" s="263"/>
      <c r="CAE351" s="263"/>
      <c r="CAF351" s="263"/>
      <c r="CAG351" s="263"/>
      <c r="CAH351" s="263"/>
      <c r="CAI351" s="263"/>
      <c r="CAJ351" s="263"/>
      <c r="CAK351" s="263"/>
      <c r="CAL351" s="263"/>
      <c r="CAM351" s="263"/>
      <c r="CAN351" s="263"/>
      <c r="CAO351" s="263"/>
      <c r="CAP351" s="263"/>
      <c r="CAQ351" s="263"/>
      <c r="CAR351" s="263"/>
      <c r="CAS351" s="263"/>
      <c r="CAT351" s="263"/>
      <c r="CAU351" s="263"/>
      <c r="CAV351" s="263"/>
    </row>
    <row r="352" spans="1:3461" x14ac:dyDescent="0.35">
      <c r="A352" s="263"/>
      <c r="B352" s="263"/>
      <c r="C352" s="263"/>
      <c r="D352" s="263"/>
      <c r="E352" s="263"/>
      <c r="F352" s="263"/>
      <c r="G352" s="263"/>
      <c r="H352" s="263"/>
      <c r="I352" s="263"/>
      <c r="J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c r="AF352" s="263"/>
      <c r="AG352" s="263"/>
      <c r="AH352" s="263"/>
      <c r="AI352" s="263"/>
      <c r="AJ352" s="263"/>
      <c r="AK352" s="263"/>
      <c r="AL352" s="263"/>
      <c r="AM352" s="263"/>
      <c r="AN352" s="263"/>
      <c r="AO352" s="263"/>
      <c r="AP352" s="263"/>
      <c r="AQ352" s="263"/>
      <c r="AR352" s="263"/>
      <c r="AS352" s="263"/>
      <c r="AT352" s="263"/>
      <c r="AU352" s="263"/>
      <c r="AV352" s="263"/>
      <c r="AW352" s="263"/>
      <c r="AX352" s="263"/>
      <c r="AY352" s="263"/>
      <c r="AZ352" s="263"/>
      <c r="BA352" s="263"/>
      <c r="BB352" s="263"/>
      <c r="BC352" s="263"/>
      <c r="BD352" s="263"/>
      <c r="BE352" s="263"/>
      <c r="BF352" s="263"/>
      <c r="BG352" s="263"/>
      <c r="BH352" s="263"/>
      <c r="BI352" s="263"/>
      <c r="BJ352" s="263"/>
      <c r="BK352" s="263"/>
      <c r="BL352" s="263"/>
      <c r="BM352" s="263"/>
      <c r="BN352" s="263"/>
      <c r="BO352" s="263"/>
      <c r="BP352" s="263"/>
      <c r="BQ352" s="263"/>
      <c r="BR352" s="263"/>
      <c r="BS352" s="263"/>
      <c r="BT352" s="263"/>
      <c r="BU352" s="263"/>
      <c r="BV352" s="263"/>
      <c r="BW352" s="263"/>
      <c r="BX352" s="263"/>
      <c r="BY352" s="263"/>
      <c r="BZ352" s="263"/>
      <c r="CA352" s="263"/>
      <c r="CB352" s="263"/>
      <c r="CC352" s="263"/>
      <c r="CD352" s="263"/>
      <c r="CE352" s="263"/>
      <c r="CF352" s="263"/>
      <c r="CG352" s="263"/>
      <c r="CH352" s="263"/>
      <c r="CI352" s="263"/>
      <c r="CJ352" s="263"/>
      <c r="CK352" s="263"/>
      <c r="CL352" s="263"/>
      <c r="CM352" s="263"/>
      <c r="CN352" s="263"/>
      <c r="CO352" s="263"/>
      <c r="CP352" s="263"/>
      <c r="CQ352" s="263"/>
      <c r="CR352" s="263"/>
      <c r="CS352" s="263"/>
      <c r="CT352" s="263"/>
      <c r="CU352" s="263"/>
      <c r="CV352" s="263"/>
      <c r="CW352" s="263"/>
      <c r="CX352" s="263"/>
      <c r="CY352" s="263"/>
      <c r="CZ352" s="263"/>
      <c r="DA352" s="263"/>
      <c r="DB352" s="263"/>
      <c r="DC352" s="263"/>
      <c r="DD352" s="263"/>
      <c r="DE352" s="263"/>
      <c r="DF352" s="263"/>
      <c r="DG352" s="263"/>
      <c r="DH352" s="263"/>
      <c r="DI352" s="263"/>
      <c r="DJ352" s="263"/>
      <c r="DK352" s="263"/>
      <c r="DL352" s="263"/>
      <c r="DM352" s="263"/>
      <c r="DN352" s="263"/>
      <c r="DO352" s="263"/>
      <c r="DP352" s="263"/>
      <c r="DQ352" s="263"/>
      <c r="DR352" s="263"/>
      <c r="DS352" s="263"/>
      <c r="DT352" s="263"/>
      <c r="DU352" s="263"/>
      <c r="DV352" s="263"/>
      <c r="DW352" s="263"/>
      <c r="DX352" s="263"/>
      <c r="DY352" s="263"/>
      <c r="DZ352" s="263"/>
      <c r="EA352" s="263"/>
      <c r="EB352" s="263"/>
      <c r="EC352" s="263"/>
      <c r="ED352" s="263"/>
      <c r="EE352" s="263"/>
      <c r="EF352" s="263"/>
      <c r="EG352" s="263"/>
      <c r="EH352" s="263"/>
      <c r="EI352" s="263"/>
      <c r="EJ352" s="263"/>
      <c r="EK352" s="263"/>
      <c r="EL352" s="263"/>
      <c r="EM352" s="263"/>
      <c r="EN352" s="263"/>
      <c r="EO352" s="263"/>
      <c r="EP352" s="263"/>
      <c r="EQ352" s="263"/>
      <c r="ER352" s="263"/>
      <c r="ES352" s="263"/>
      <c r="ET352" s="263"/>
      <c r="EU352" s="263"/>
      <c r="EV352" s="263"/>
      <c r="EW352" s="263"/>
      <c r="EX352" s="263"/>
      <c r="EY352" s="263"/>
      <c r="EZ352" s="263"/>
      <c r="FA352" s="263"/>
      <c r="FB352" s="263"/>
      <c r="FC352" s="263"/>
      <c r="FD352" s="263"/>
      <c r="FE352" s="263"/>
      <c r="FF352" s="263"/>
      <c r="FG352" s="263"/>
      <c r="FH352" s="263"/>
      <c r="FI352" s="263"/>
      <c r="FJ352" s="263"/>
      <c r="FK352" s="263"/>
      <c r="FL352" s="263"/>
      <c r="FM352" s="263"/>
      <c r="FN352" s="263"/>
      <c r="FO352" s="263"/>
      <c r="FP352" s="263"/>
      <c r="FQ352" s="263"/>
      <c r="FR352" s="263"/>
      <c r="FS352" s="263"/>
      <c r="FT352" s="263"/>
      <c r="FU352" s="263"/>
      <c r="FV352" s="263"/>
      <c r="FW352" s="263"/>
      <c r="FX352" s="263"/>
      <c r="FY352" s="263"/>
      <c r="FZ352" s="263"/>
      <c r="GA352" s="263"/>
      <c r="GB352" s="263"/>
      <c r="GC352" s="263"/>
      <c r="GD352" s="263"/>
      <c r="GE352" s="263"/>
      <c r="GF352" s="263"/>
      <c r="GG352" s="263"/>
      <c r="GH352" s="263"/>
      <c r="GI352" s="263"/>
      <c r="GJ352" s="263"/>
      <c r="GK352" s="263"/>
      <c r="GL352" s="263"/>
      <c r="GM352" s="263"/>
      <c r="GN352" s="263"/>
      <c r="GO352" s="263"/>
      <c r="GP352" s="263"/>
      <c r="GQ352" s="263"/>
      <c r="GR352" s="263"/>
      <c r="GS352" s="263"/>
      <c r="GT352" s="263"/>
      <c r="GU352" s="263"/>
      <c r="GV352" s="263"/>
      <c r="GW352" s="263"/>
      <c r="GX352" s="263"/>
      <c r="GY352" s="263"/>
      <c r="GZ352" s="263"/>
      <c r="HA352" s="263"/>
      <c r="HB352" s="263"/>
      <c r="HC352" s="263"/>
      <c r="HD352" s="263"/>
      <c r="HE352" s="263"/>
      <c r="HF352" s="263"/>
      <c r="HG352" s="263"/>
      <c r="HH352" s="263"/>
      <c r="HI352" s="263"/>
      <c r="HJ352" s="263"/>
      <c r="HK352" s="263"/>
      <c r="HL352" s="263"/>
      <c r="HM352" s="263"/>
      <c r="HN352" s="263"/>
      <c r="HO352" s="263"/>
      <c r="HP352" s="263"/>
      <c r="HQ352" s="263"/>
      <c r="HR352" s="263"/>
      <c r="HS352" s="263"/>
      <c r="HT352" s="263"/>
      <c r="HU352" s="263"/>
      <c r="HV352" s="263"/>
      <c r="HW352" s="263"/>
      <c r="HX352" s="263"/>
      <c r="HY352" s="263"/>
      <c r="HZ352" s="263"/>
      <c r="IA352" s="263"/>
      <c r="IB352" s="263"/>
      <c r="IC352" s="263"/>
      <c r="ID352" s="263"/>
      <c r="IE352" s="263"/>
      <c r="IF352" s="263"/>
      <c r="IG352" s="263"/>
      <c r="IH352" s="263"/>
      <c r="II352" s="263"/>
      <c r="IJ352" s="263"/>
      <c r="IK352" s="263"/>
      <c r="IL352" s="263"/>
      <c r="IM352" s="263"/>
      <c r="IN352" s="263"/>
      <c r="IO352" s="263"/>
      <c r="IP352" s="263"/>
      <c r="IQ352" s="263"/>
      <c r="IR352" s="263"/>
      <c r="IS352" s="263"/>
      <c r="IT352" s="263"/>
      <c r="IU352" s="263"/>
      <c r="IV352" s="263"/>
      <c r="IW352" s="263"/>
      <c r="IX352" s="263"/>
      <c r="IY352" s="263"/>
      <c r="IZ352" s="263"/>
      <c r="JA352" s="263"/>
      <c r="JB352" s="263"/>
      <c r="JC352" s="263"/>
      <c r="JD352" s="263"/>
      <c r="JE352" s="263"/>
      <c r="JF352" s="263"/>
      <c r="JG352" s="263"/>
      <c r="JH352" s="263"/>
      <c r="JI352" s="263"/>
      <c r="JJ352" s="263"/>
      <c r="JK352" s="263"/>
      <c r="JL352" s="263"/>
      <c r="JM352" s="263"/>
      <c r="JN352" s="263"/>
      <c r="JO352" s="263"/>
      <c r="JP352" s="263"/>
      <c r="JQ352" s="263"/>
      <c r="JR352" s="263"/>
      <c r="JS352" s="263"/>
      <c r="JT352" s="263"/>
      <c r="JU352" s="263"/>
      <c r="JV352" s="263"/>
      <c r="JW352" s="263"/>
      <c r="JX352" s="263"/>
      <c r="JY352" s="263"/>
      <c r="JZ352" s="263"/>
      <c r="KA352" s="263"/>
      <c r="KB352" s="263"/>
      <c r="KC352" s="263"/>
      <c r="KD352" s="263"/>
      <c r="KE352" s="263"/>
      <c r="KF352" s="263"/>
      <c r="KG352" s="263"/>
      <c r="KH352" s="263"/>
      <c r="KI352" s="263"/>
      <c r="KJ352" s="263"/>
      <c r="KK352" s="263"/>
      <c r="KL352" s="263"/>
      <c r="KM352" s="263"/>
      <c r="KN352" s="263"/>
      <c r="KO352" s="263"/>
      <c r="KP352" s="263"/>
      <c r="KQ352" s="263"/>
      <c r="KR352" s="263"/>
      <c r="KS352" s="263"/>
      <c r="KT352" s="263"/>
      <c r="KU352" s="263"/>
      <c r="KV352" s="263"/>
      <c r="KW352" s="263"/>
      <c r="KX352" s="263"/>
      <c r="KY352" s="263"/>
      <c r="KZ352" s="263"/>
      <c r="LA352" s="263"/>
      <c r="LB352" s="263"/>
      <c r="LC352" s="263"/>
      <c r="LD352" s="263"/>
      <c r="LE352" s="263"/>
      <c r="LF352" s="263"/>
      <c r="LG352" s="263"/>
      <c r="LH352" s="263"/>
      <c r="LI352" s="263"/>
      <c r="LJ352" s="263"/>
      <c r="LK352" s="263"/>
      <c r="LL352" s="263"/>
      <c r="LM352" s="263"/>
      <c r="LN352" s="263"/>
      <c r="LO352" s="263"/>
      <c r="LP352" s="263"/>
      <c r="LQ352" s="263"/>
      <c r="LR352" s="263"/>
      <c r="LS352" s="263"/>
      <c r="LT352" s="263"/>
      <c r="LU352" s="263"/>
      <c r="LV352" s="263"/>
      <c r="LW352" s="263"/>
      <c r="LX352" s="263"/>
      <c r="LY352" s="263"/>
      <c r="LZ352" s="263"/>
      <c r="MA352" s="263"/>
      <c r="MB352" s="263"/>
      <c r="MC352" s="263"/>
      <c r="MD352" s="263"/>
      <c r="ME352" s="263"/>
      <c r="MF352" s="263"/>
      <c r="MG352" s="263"/>
      <c r="MH352" s="263"/>
      <c r="MI352" s="263"/>
      <c r="MJ352" s="263"/>
      <c r="MK352" s="263"/>
      <c r="ML352" s="263"/>
      <c r="MM352" s="263"/>
      <c r="MN352" s="263"/>
      <c r="MO352" s="263"/>
      <c r="MP352" s="263"/>
      <c r="MQ352" s="263"/>
      <c r="MR352" s="263"/>
      <c r="MS352" s="263"/>
      <c r="MT352" s="263"/>
      <c r="MU352" s="263"/>
      <c r="MV352" s="263"/>
      <c r="MW352" s="263"/>
      <c r="MX352" s="263"/>
      <c r="MY352" s="263"/>
      <c r="MZ352" s="263"/>
      <c r="NA352" s="263"/>
      <c r="NB352" s="263"/>
      <c r="NC352" s="263"/>
      <c r="ND352" s="263"/>
      <c r="NE352" s="263"/>
      <c r="NF352" s="263"/>
      <c r="NG352" s="263"/>
      <c r="NH352" s="263"/>
      <c r="NI352" s="263"/>
      <c r="NJ352" s="263"/>
      <c r="NK352" s="263"/>
      <c r="NL352" s="263"/>
      <c r="NM352" s="263"/>
      <c r="NN352" s="263"/>
      <c r="NO352" s="263"/>
      <c r="NP352" s="263"/>
      <c r="NQ352" s="263"/>
      <c r="NR352" s="263"/>
      <c r="NS352" s="263"/>
      <c r="NT352" s="263"/>
      <c r="NU352" s="263"/>
      <c r="NV352" s="263"/>
      <c r="NW352" s="263"/>
      <c r="NX352" s="263"/>
      <c r="NY352" s="263"/>
      <c r="NZ352" s="263"/>
      <c r="OA352" s="263"/>
      <c r="OB352" s="263"/>
      <c r="OC352" s="263"/>
      <c r="OD352" s="263"/>
      <c r="OE352" s="263"/>
      <c r="OF352" s="263"/>
      <c r="OG352" s="263"/>
      <c r="OH352" s="263"/>
      <c r="OI352" s="263"/>
      <c r="OJ352" s="263"/>
      <c r="OK352" s="263"/>
      <c r="OL352" s="263"/>
      <c r="OM352" s="263"/>
      <c r="ON352" s="263"/>
      <c r="OO352" s="263"/>
      <c r="OP352" s="263"/>
      <c r="OQ352" s="263"/>
      <c r="OR352" s="263"/>
      <c r="OS352" s="263"/>
      <c r="OT352" s="263"/>
      <c r="OU352" s="263"/>
      <c r="OV352" s="263"/>
      <c r="OW352" s="263"/>
      <c r="OX352" s="263"/>
      <c r="OY352" s="263"/>
      <c r="OZ352" s="263"/>
      <c r="PA352" s="263"/>
      <c r="PB352" s="263"/>
      <c r="PC352" s="263"/>
      <c r="PD352" s="263"/>
      <c r="PE352" s="263"/>
      <c r="PF352" s="263"/>
      <c r="PG352" s="263"/>
      <c r="PH352" s="263"/>
      <c r="PI352" s="263"/>
      <c r="PJ352" s="263"/>
      <c r="PK352" s="263"/>
      <c r="PL352" s="263"/>
      <c r="PM352" s="263"/>
      <c r="PN352" s="263"/>
      <c r="PO352" s="263"/>
      <c r="PP352" s="263"/>
      <c r="PQ352" s="263"/>
      <c r="PR352" s="263"/>
      <c r="PS352" s="263"/>
      <c r="PT352" s="263"/>
      <c r="PU352" s="263"/>
      <c r="PV352" s="263"/>
      <c r="PW352" s="263"/>
      <c r="PX352" s="263"/>
      <c r="PY352" s="263"/>
      <c r="PZ352" s="263"/>
      <c r="QA352" s="263"/>
      <c r="QB352" s="263"/>
      <c r="QC352" s="263"/>
      <c r="QD352" s="263"/>
      <c r="QE352" s="263"/>
      <c r="QF352" s="263"/>
      <c r="QG352" s="263"/>
      <c r="QH352" s="263"/>
      <c r="QI352" s="263"/>
      <c r="QJ352" s="263"/>
      <c r="QK352" s="263"/>
      <c r="QL352" s="263"/>
      <c r="QM352" s="263"/>
      <c r="QN352" s="263"/>
      <c r="QO352" s="263"/>
      <c r="QP352" s="263"/>
      <c r="QQ352" s="263"/>
      <c r="QR352" s="263"/>
      <c r="QS352" s="263"/>
      <c r="QT352" s="263"/>
      <c r="QU352" s="263"/>
      <c r="QV352" s="263"/>
      <c r="QW352" s="263"/>
      <c r="QX352" s="263"/>
      <c r="QY352" s="263"/>
      <c r="QZ352" s="263"/>
      <c r="RA352" s="263"/>
      <c r="RB352" s="263"/>
      <c r="RC352" s="263"/>
      <c r="RD352" s="263"/>
      <c r="RE352" s="263"/>
      <c r="RF352" s="263"/>
      <c r="RG352" s="263"/>
      <c r="RH352" s="263"/>
      <c r="RI352" s="263"/>
      <c r="RJ352" s="263"/>
      <c r="RK352" s="263"/>
      <c r="RL352" s="263"/>
      <c r="RM352" s="263"/>
      <c r="RN352" s="263"/>
      <c r="RO352" s="263"/>
      <c r="RP352" s="263"/>
      <c r="RQ352" s="263"/>
      <c r="RR352" s="263"/>
      <c r="RS352" s="263"/>
      <c r="RT352" s="263"/>
      <c r="RU352" s="263"/>
      <c r="RV352" s="263"/>
      <c r="RW352" s="263"/>
      <c r="RX352" s="263"/>
      <c r="RY352" s="263"/>
      <c r="RZ352" s="263"/>
      <c r="SA352" s="263"/>
      <c r="SB352" s="263"/>
      <c r="SC352" s="263"/>
      <c r="SD352" s="263"/>
      <c r="SE352" s="263"/>
      <c r="SF352" s="263"/>
      <c r="SG352" s="263"/>
      <c r="SH352" s="263"/>
      <c r="SI352" s="263"/>
      <c r="SJ352" s="263"/>
      <c r="SK352" s="263"/>
      <c r="SL352" s="263"/>
      <c r="SM352" s="263"/>
      <c r="SN352" s="263"/>
      <c r="SO352" s="263"/>
      <c r="SP352" s="263"/>
      <c r="SQ352" s="263"/>
      <c r="SR352" s="263"/>
      <c r="SS352" s="263"/>
      <c r="ST352" s="263"/>
      <c r="SU352" s="263"/>
      <c r="SV352" s="263"/>
      <c r="SW352" s="263"/>
      <c r="SX352" s="263"/>
      <c r="SY352" s="263"/>
      <c r="SZ352" s="263"/>
      <c r="TA352" s="263"/>
      <c r="TB352" s="263"/>
      <c r="TC352" s="263"/>
      <c r="TD352" s="263"/>
      <c r="TE352" s="263"/>
      <c r="TF352" s="263"/>
      <c r="TG352" s="263"/>
      <c r="TH352" s="263"/>
      <c r="TI352" s="263"/>
      <c r="TJ352" s="263"/>
      <c r="TK352" s="263"/>
      <c r="TL352" s="263"/>
      <c r="TM352" s="263"/>
      <c r="TN352" s="263"/>
      <c r="TO352" s="263"/>
      <c r="TP352" s="263"/>
      <c r="TQ352" s="263"/>
      <c r="TR352" s="263"/>
      <c r="TS352" s="263"/>
      <c r="TT352" s="263"/>
      <c r="TU352" s="263"/>
      <c r="TV352" s="263"/>
      <c r="TW352" s="263"/>
      <c r="TX352" s="263"/>
      <c r="TY352" s="263"/>
      <c r="TZ352" s="263"/>
      <c r="UA352" s="263"/>
      <c r="UB352" s="263"/>
      <c r="UC352" s="263"/>
      <c r="UD352" s="263"/>
      <c r="UE352" s="263"/>
      <c r="UF352" s="263"/>
      <c r="UG352" s="263"/>
      <c r="UH352" s="263"/>
      <c r="UI352" s="263"/>
      <c r="UJ352" s="263"/>
      <c r="UK352" s="263"/>
      <c r="UL352" s="263"/>
      <c r="UM352" s="263"/>
      <c r="UN352" s="263"/>
      <c r="UO352" s="263"/>
      <c r="UP352" s="263"/>
      <c r="UQ352" s="263"/>
      <c r="UR352" s="263"/>
      <c r="US352" s="263"/>
      <c r="UT352" s="263"/>
      <c r="UU352" s="263"/>
      <c r="UV352" s="263"/>
      <c r="UW352" s="263"/>
      <c r="UX352" s="263"/>
      <c r="UY352" s="263"/>
      <c r="UZ352" s="263"/>
      <c r="VA352" s="263"/>
      <c r="VB352" s="263"/>
      <c r="VC352" s="263"/>
      <c r="VD352" s="263"/>
      <c r="VE352" s="263"/>
      <c r="VF352" s="263"/>
      <c r="VG352" s="263"/>
      <c r="VH352" s="263"/>
      <c r="VI352" s="263"/>
      <c r="VJ352" s="263"/>
      <c r="VK352" s="263"/>
      <c r="VL352" s="263"/>
      <c r="VM352" s="263"/>
      <c r="VN352" s="263"/>
      <c r="VO352" s="263"/>
      <c r="VP352" s="263"/>
      <c r="VQ352" s="263"/>
      <c r="VR352" s="263"/>
      <c r="VS352" s="263"/>
      <c r="VT352" s="263"/>
      <c r="VU352" s="263"/>
      <c r="VV352" s="263"/>
      <c r="VW352" s="263"/>
      <c r="VX352" s="263"/>
      <c r="VY352" s="263"/>
      <c r="VZ352" s="263"/>
      <c r="WA352" s="263"/>
      <c r="WB352" s="263"/>
      <c r="WC352" s="263"/>
      <c r="WD352" s="263"/>
      <c r="WE352" s="263"/>
      <c r="WF352" s="263"/>
      <c r="WG352" s="263"/>
      <c r="WH352" s="263"/>
      <c r="WI352" s="263"/>
      <c r="WJ352" s="263"/>
      <c r="WK352" s="263"/>
      <c r="WL352" s="263"/>
      <c r="WM352" s="263"/>
      <c r="WN352" s="263"/>
      <c r="WO352" s="263"/>
      <c r="WP352" s="263"/>
      <c r="WQ352" s="263"/>
      <c r="WR352" s="263"/>
      <c r="WS352" s="263"/>
      <c r="WT352" s="263"/>
      <c r="WU352" s="263"/>
      <c r="WV352" s="263"/>
      <c r="WW352" s="263"/>
      <c r="WX352" s="263"/>
      <c r="WY352" s="263"/>
      <c r="WZ352" s="263"/>
      <c r="XA352" s="263"/>
      <c r="XB352" s="263"/>
      <c r="XC352" s="263"/>
      <c r="XD352" s="263"/>
      <c r="XE352" s="263"/>
      <c r="XF352" s="263"/>
      <c r="XG352" s="263"/>
      <c r="XH352" s="263"/>
      <c r="XI352" s="263"/>
      <c r="XJ352" s="263"/>
      <c r="XK352" s="263"/>
      <c r="XL352" s="263"/>
      <c r="XM352" s="263"/>
      <c r="XN352" s="263"/>
      <c r="XO352" s="263"/>
      <c r="XP352" s="263"/>
      <c r="XQ352" s="263"/>
      <c r="XR352" s="263"/>
      <c r="XS352" s="263"/>
      <c r="XT352" s="263"/>
      <c r="XU352" s="263"/>
      <c r="XV352" s="263"/>
      <c r="XW352" s="263"/>
      <c r="XX352" s="263"/>
      <c r="XY352" s="263"/>
      <c r="XZ352" s="263"/>
      <c r="YA352" s="263"/>
      <c r="YB352" s="263"/>
      <c r="YC352" s="263"/>
      <c r="YD352" s="263"/>
      <c r="YE352" s="263"/>
      <c r="YF352" s="263"/>
      <c r="YG352" s="263"/>
      <c r="YH352" s="263"/>
      <c r="YI352" s="263"/>
      <c r="YJ352" s="263"/>
      <c r="YK352" s="263"/>
      <c r="YL352" s="263"/>
      <c r="YM352" s="263"/>
      <c r="YN352" s="263"/>
      <c r="YO352" s="263"/>
      <c r="YP352" s="263"/>
      <c r="YQ352" s="263"/>
      <c r="YR352" s="263"/>
      <c r="YS352" s="263"/>
      <c r="YT352" s="263"/>
      <c r="YU352" s="263"/>
      <c r="YV352" s="263"/>
      <c r="YW352" s="263"/>
      <c r="YX352" s="263"/>
      <c r="YY352" s="263"/>
      <c r="YZ352" s="263"/>
      <c r="ZA352" s="263"/>
      <c r="ZB352" s="263"/>
      <c r="ZC352" s="263"/>
      <c r="ZD352" s="263"/>
      <c r="ZE352" s="263"/>
      <c r="ZF352" s="263"/>
      <c r="ZG352" s="263"/>
      <c r="ZH352" s="263"/>
      <c r="ZI352" s="263"/>
      <c r="ZJ352" s="263"/>
      <c r="ZK352" s="263"/>
      <c r="ZL352" s="263"/>
      <c r="ZM352" s="263"/>
      <c r="ZN352" s="263"/>
      <c r="ZO352" s="263"/>
      <c r="ZP352" s="263"/>
      <c r="ZQ352" s="263"/>
      <c r="ZR352" s="263"/>
      <c r="ZS352" s="263"/>
      <c r="ZT352" s="263"/>
      <c r="ZU352" s="263"/>
      <c r="ZV352" s="263"/>
      <c r="ZW352" s="263"/>
      <c r="ZX352" s="263"/>
      <c r="ZY352" s="263"/>
      <c r="ZZ352" s="263"/>
      <c r="AAA352" s="263"/>
      <c r="AAB352" s="263"/>
      <c r="AAC352" s="263"/>
      <c r="AAD352" s="263"/>
      <c r="AAE352" s="263"/>
      <c r="AAF352" s="263"/>
      <c r="AAG352" s="263"/>
      <c r="AAH352" s="263"/>
      <c r="AAI352" s="263"/>
      <c r="AAJ352" s="263"/>
      <c r="AAK352" s="263"/>
      <c r="AAL352" s="263"/>
      <c r="AAM352" s="263"/>
      <c r="AAN352" s="263"/>
      <c r="AAO352" s="263"/>
      <c r="AAP352" s="263"/>
      <c r="AAQ352" s="263"/>
      <c r="AAR352" s="263"/>
      <c r="AAS352" s="263"/>
      <c r="AAT352" s="263"/>
      <c r="AAU352" s="263"/>
      <c r="AAV352" s="263"/>
      <c r="AAW352" s="263"/>
      <c r="AAX352" s="263"/>
      <c r="AAY352" s="263"/>
      <c r="AAZ352" s="263"/>
      <c r="ABA352" s="263"/>
      <c r="ABB352" s="263"/>
      <c r="ABC352" s="263"/>
      <c r="ABD352" s="263"/>
      <c r="ABE352" s="263"/>
      <c r="ABF352" s="263"/>
      <c r="ABG352" s="263"/>
      <c r="ABH352" s="263"/>
      <c r="ABI352" s="263"/>
      <c r="ABJ352" s="263"/>
      <c r="ABK352" s="263"/>
      <c r="ABL352" s="263"/>
      <c r="ABM352" s="263"/>
      <c r="ABN352" s="263"/>
      <c r="ABO352" s="263"/>
      <c r="ABP352" s="263"/>
      <c r="ABQ352" s="263"/>
      <c r="ABR352" s="263"/>
      <c r="ABS352" s="263"/>
      <c r="ABT352" s="263"/>
      <c r="ABU352" s="263"/>
      <c r="ABV352" s="263"/>
      <c r="ABW352" s="263"/>
      <c r="ABX352" s="263"/>
      <c r="ABY352" s="263"/>
      <c r="ABZ352" s="263"/>
      <c r="ACA352" s="263"/>
      <c r="ACB352" s="263"/>
      <c r="ACC352" s="263"/>
      <c r="ACD352" s="263"/>
      <c r="ACE352" s="263"/>
      <c r="ACF352" s="263"/>
      <c r="ACG352" s="263"/>
      <c r="ACH352" s="263"/>
      <c r="ACI352" s="263"/>
      <c r="ACJ352" s="263"/>
      <c r="ACK352" s="263"/>
      <c r="ACL352" s="263"/>
      <c r="ACM352" s="263"/>
      <c r="ACN352" s="263"/>
      <c r="ACO352" s="263"/>
      <c r="ACP352" s="263"/>
      <c r="ACQ352" s="263"/>
      <c r="ACR352" s="263"/>
      <c r="ACS352" s="263"/>
      <c r="ACT352" s="263"/>
      <c r="ACU352" s="263"/>
      <c r="ACV352" s="263"/>
      <c r="ACW352" s="263"/>
      <c r="ACX352" s="263"/>
      <c r="ACY352" s="263"/>
      <c r="ACZ352" s="263"/>
      <c r="ADA352" s="263"/>
      <c r="ADB352" s="263"/>
      <c r="ADC352" s="263"/>
      <c r="ADD352" s="263"/>
      <c r="ADE352" s="263"/>
      <c r="ADF352" s="263"/>
      <c r="ADG352" s="263"/>
      <c r="ADH352" s="263"/>
      <c r="ADI352" s="263"/>
      <c r="ADJ352" s="263"/>
      <c r="ADK352" s="263"/>
      <c r="ADL352" s="263"/>
      <c r="ADM352" s="263"/>
      <c r="ADN352" s="263"/>
      <c r="ADO352" s="263"/>
      <c r="ADP352" s="263"/>
      <c r="ADQ352" s="263"/>
      <c r="ADR352" s="263"/>
      <c r="ADS352" s="263"/>
      <c r="ADT352" s="263"/>
      <c r="ADU352" s="263"/>
      <c r="ADV352" s="263"/>
      <c r="ADW352" s="263"/>
      <c r="ADX352" s="263"/>
      <c r="ADY352" s="263"/>
      <c r="ADZ352" s="263"/>
      <c r="AEA352" s="263"/>
      <c r="AEB352" s="263"/>
      <c r="AEC352" s="263"/>
      <c r="AED352" s="263"/>
      <c r="AEE352" s="263"/>
      <c r="AEF352" s="263"/>
      <c r="AEG352" s="263"/>
      <c r="AEH352" s="263"/>
      <c r="AEI352" s="263"/>
      <c r="AEJ352" s="263"/>
      <c r="AEK352" s="263"/>
      <c r="AEL352" s="263"/>
      <c r="AEM352" s="263"/>
      <c r="AEN352" s="263"/>
      <c r="AEO352" s="263"/>
      <c r="AEP352" s="263"/>
      <c r="AEQ352" s="263"/>
      <c r="AER352" s="263"/>
      <c r="AES352" s="263"/>
      <c r="AET352" s="263"/>
      <c r="AEU352" s="263"/>
      <c r="AEV352" s="263"/>
      <c r="AEW352" s="263"/>
      <c r="AEX352" s="263"/>
      <c r="AEY352" s="263"/>
      <c r="AEZ352" s="263"/>
      <c r="AFA352" s="263"/>
      <c r="AFB352" s="263"/>
      <c r="AFC352" s="263"/>
      <c r="AFD352" s="263"/>
      <c r="AFE352" s="263"/>
      <c r="AFF352" s="263"/>
      <c r="AFG352" s="263"/>
      <c r="AFH352" s="263"/>
      <c r="AFI352" s="263"/>
      <c r="AFJ352" s="263"/>
      <c r="AFK352" s="263"/>
      <c r="AFL352" s="263"/>
      <c r="AFM352" s="263"/>
      <c r="AFN352" s="263"/>
      <c r="AFO352" s="263"/>
      <c r="AFP352" s="263"/>
      <c r="AFQ352" s="263"/>
      <c r="AFR352" s="263"/>
      <c r="AFS352" s="263"/>
      <c r="AFT352" s="263"/>
      <c r="AFU352" s="263"/>
      <c r="AFV352" s="263"/>
      <c r="AFW352" s="263"/>
      <c r="AFX352" s="263"/>
      <c r="AFY352" s="263"/>
      <c r="AFZ352" s="263"/>
      <c r="AGA352" s="263"/>
      <c r="AGB352" s="263"/>
      <c r="AGC352" s="263"/>
      <c r="AGD352" s="263"/>
      <c r="AGE352" s="263"/>
      <c r="AGF352" s="263"/>
      <c r="AGG352" s="263"/>
      <c r="AGH352" s="263"/>
      <c r="AGI352" s="263"/>
      <c r="AGJ352" s="263"/>
      <c r="AGK352" s="263"/>
      <c r="AGL352" s="263"/>
      <c r="AGM352" s="263"/>
      <c r="AGN352" s="263"/>
      <c r="AGO352" s="263"/>
      <c r="AGP352" s="263"/>
      <c r="AGQ352" s="263"/>
      <c r="AGR352" s="263"/>
      <c r="AGS352" s="263"/>
      <c r="AGT352" s="263"/>
      <c r="AGU352" s="263"/>
      <c r="AGV352" s="263"/>
      <c r="AGW352" s="263"/>
      <c r="AGX352" s="263"/>
      <c r="AGY352" s="263"/>
      <c r="AGZ352" s="263"/>
      <c r="AHA352" s="263"/>
      <c r="AHB352" s="263"/>
      <c r="AHC352" s="263"/>
      <c r="AHD352" s="263"/>
      <c r="AHE352" s="263"/>
      <c r="AHF352" s="263"/>
      <c r="AHG352" s="263"/>
      <c r="AHH352" s="263"/>
      <c r="AHI352" s="263"/>
      <c r="AHJ352" s="263"/>
      <c r="AHK352" s="263"/>
      <c r="AHL352" s="263"/>
      <c r="AHM352" s="263"/>
      <c r="AHN352" s="263"/>
      <c r="AHO352" s="263"/>
      <c r="AHP352" s="263"/>
      <c r="AHQ352" s="263"/>
      <c r="AHR352" s="263"/>
      <c r="AHS352" s="263"/>
      <c r="AHT352" s="263"/>
      <c r="AHU352" s="263"/>
      <c r="AHV352" s="263"/>
      <c r="AHW352" s="263"/>
      <c r="AHX352" s="263"/>
      <c r="AHY352" s="263"/>
      <c r="AHZ352" s="263"/>
      <c r="AIA352" s="263"/>
      <c r="AIB352" s="263"/>
      <c r="AIC352" s="263"/>
      <c r="AID352" s="263"/>
      <c r="AIE352" s="263"/>
      <c r="AIF352" s="263"/>
      <c r="AIG352" s="263"/>
      <c r="AIH352" s="263"/>
      <c r="AII352" s="263"/>
      <c r="AIJ352" s="263"/>
      <c r="AIK352" s="263"/>
      <c r="AIL352" s="263"/>
      <c r="AIM352" s="263"/>
      <c r="AIN352" s="263"/>
      <c r="AIO352" s="263"/>
      <c r="AIP352" s="263"/>
      <c r="AIQ352" s="263"/>
      <c r="AIR352" s="263"/>
      <c r="AIS352" s="263"/>
      <c r="AIT352" s="263"/>
      <c r="AIU352" s="263"/>
      <c r="AIV352" s="263"/>
      <c r="AIW352" s="263"/>
      <c r="AIX352" s="263"/>
      <c r="AIY352" s="263"/>
      <c r="AIZ352" s="263"/>
      <c r="AJA352" s="263"/>
      <c r="AJB352" s="263"/>
      <c r="AJC352" s="263"/>
      <c r="AJD352" s="263"/>
      <c r="AJE352" s="263"/>
      <c r="AJF352" s="263"/>
      <c r="AJG352" s="263"/>
      <c r="AJH352" s="263"/>
      <c r="AJI352" s="263"/>
      <c r="AJJ352" s="263"/>
      <c r="AJK352" s="263"/>
      <c r="AJL352" s="263"/>
      <c r="AJM352" s="263"/>
      <c r="AJN352" s="263"/>
      <c r="AJO352" s="263"/>
      <c r="AJP352" s="263"/>
      <c r="AJQ352" s="263"/>
      <c r="AJR352" s="263"/>
      <c r="AJS352" s="263"/>
      <c r="AJT352" s="263"/>
      <c r="AJU352" s="263"/>
      <c r="AJV352" s="263"/>
      <c r="AJW352" s="263"/>
      <c r="AJX352" s="263"/>
      <c r="AJY352" s="263"/>
      <c r="AJZ352" s="263"/>
      <c r="AKA352" s="263"/>
      <c r="AKB352" s="263"/>
      <c r="AKC352" s="263"/>
      <c r="AKD352" s="263"/>
      <c r="AKE352" s="263"/>
      <c r="AKF352" s="263"/>
      <c r="AKG352" s="263"/>
      <c r="AKH352" s="263"/>
      <c r="AKI352" s="263"/>
      <c r="AKJ352" s="263"/>
      <c r="AKK352" s="263"/>
      <c r="AKL352" s="263"/>
      <c r="AKM352" s="263"/>
      <c r="AKN352" s="263"/>
      <c r="AKO352" s="263"/>
      <c r="AKP352" s="263"/>
      <c r="AKQ352" s="263"/>
      <c r="AKR352" s="263"/>
      <c r="AKS352" s="263"/>
      <c r="AKT352" s="263"/>
      <c r="AKU352" s="263"/>
      <c r="AKV352" s="263"/>
      <c r="AKW352" s="263"/>
      <c r="AKX352" s="263"/>
      <c r="AKY352" s="263"/>
      <c r="AKZ352" s="263"/>
      <c r="ALA352" s="263"/>
      <c r="ALB352" s="263"/>
      <c r="ALC352" s="263"/>
      <c r="ALD352" s="263"/>
      <c r="ALE352" s="263"/>
      <c r="ALF352" s="263"/>
      <c r="ALG352" s="263"/>
      <c r="ALH352" s="263"/>
      <c r="ALI352" s="263"/>
      <c r="ALJ352" s="263"/>
      <c r="ALK352" s="263"/>
      <c r="ALL352" s="263"/>
      <c r="ALM352" s="263"/>
      <c r="ALN352" s="263"/>
      <c r="ALO352" s="263"/>
      <c r="ALP352" s="263"/>
      <c r="ALQ352" s="263"/>
      <c r="ALR352" s="263"/>
      <c r="ALS352" s="263"/>
      <c r="ALT352" s="263"/>
      <c r="ALU352" s="263"/>
      <c r="ALV352" s="263"/>
      <c r="ALW352" s="263"/>
      <c r="ALX352" s="263"/>
      <c r="ALY352" s="263"/>
      <c r="ALZ352" s="263"/>
      <c r="AMA352" s="263"/>
      <c r="AMB352" s="263"/>
      <c r="AMC352" s="263"/>
      <c r="AMD352" s="263"/>
      <c r="AME352" s="263"/>
      <c r="AMF352" s="263"/>
      <c r="AMG352" s="263"/>
      <c r="AMH352" s="263"/>
      <c r="AMI352" s="263"/>
      <c r="AMJ352" s="263"/>
      <c r="AMK352" s="263"/>
      <c r="AML352" s="263"/>
      <c r="AMM352" s="263"/>
      <c r="AMN352" s="263"/>
      <c r="AMO352" s="263"/>
      <c r="AMP352" s="263"/>
      <c r="AMQ352" s="263"/>
      <c r="AMR352" s="263"/>
      <c r="AMS352" s="263"/>
      <c r="AMT352" s="263"/>
      <c r="AMU352" s="263"/>
      <c r="AMV352" s="263"/>
      <c r="AMW352" s="263"/>
      <c r="AMX352" s="263"/>
      <c r="AMY352" s="263"/>
      <c r="AMZ352" s="263"/>
      <c r="ANA352" s="263"/>
      <c r="ANB352" s="263"/>
      <c r="ANC352" s="263"/>
      <c r="AND352" s="263"/>
      <c r="ANE352" s="263"/>
      <c r="ANF352" s="263"/>
      <c r="ANG352" s="263"/>
      <c r="ANH352" s="263"/>
      <c r="ANI352" s="263"/>
      <c r="ANJ352" s="263"/>
      <c r="ANK352" s="263"/>
      <c r="ANL352" s="263"/>
      <c r="ANM352" s="263"/>
      <c r="ANN352" s="263"/>
      <c r="ANO352" s="263"/>
      <c r="ANP352" s="263"/>
      <c r="ANQ352" s="263"/>
      <c r="ANR352" s="263"/>
      <c r="ANS352" s="263"/>
      <c r="ANT352" s="263"/>
      <c r="ANU352" s="263"/>
      <c r="ANV352" s="263"/>
      <c r="ANW352" s="263"/>
      <c r="ANX352" s="263"/>
      <c r="ANY352" s="263"/>
      <c r="ANZ352" s="263"/>
      <c r="AOA352" s="263"/>
      <c r="AOB352" s="263"/>
      <c r="AOC352" s="263"/>
      <c r="AOD352" s="263"/>
      <c r="AOE352" s="263"/>
      <c r="AOF352" s="263"/>
      <c r="AOG352" s="263"/>
      <c r="AOH352" s="263"/>
      <c r="AOI352" s="263"/>
      <c r="AOJ352" s="263"/>
      <c r="AOK352" s="263"/>
      <c r="AOL352" s="263"/>
      <c r="AOM352" s="263"/>
      <c r="AON352" s="263"/>
      <c r="AOO352" s="263"/>
      <c r="AOP352" s="263"/>
      <c r="AOQ352" s="263"/>
      <c r="AOR352" s="263"/>
      <c r="AOS352" s="263"/>
      <c r="AOT352" s="263"/>
      <c r="AOU352" s="263"/>
      <c r="AOV352" s="263"/>
      <c r="AOW352" s="263"/>
      <c r="AOX352" s="263"/>
      <c r="AOY352" s="263"/>
      <c r="AOZ352" s="263"/>
      <c r="APA352" s="263"/>
      <c r="APB352" s="263"/>
      <c r="APC352" s="263"/>
      <c r="APD352" s="263"/>
      <c r="APE352" s="263"/>
      <c r="APF352" s="263"/>
      <c r="APG352" s="263"/>
      <c r="APH352" s="263"/>
      <c r="API352" s="263"/>
      <c r="APJ352" s="263"/>
      <c r="APK352" s="263"/>
      <c r="APL352" s="263"/>
      <c r="APM352" s="263"/>
      <c r="APN352" s="263"/>
      <c r="APO352" s="263"/>
      <c r="APP352" s="263"/>
      <c r="APQ352" s="263"/>
      <c r="APR352" s="263"/>
      <c r="APS352" s="263"/>
      <c r="APT352" s="263"/>
      <c r="APU352" s="263"/>
      <c r="APV352" s="263"/>
      <c r="APW352" s="263"/>
      <c r="APX352" s="263"/>
      <c r="APY352" s="263"/>
      <c r="APZ352" s="263"/>
      <c r="AQA352" s="263"/>
      <c r="AQB352" s="263"/>
      <c r="AQC352" s="263"/>
      <c r="AQD352" s="263"/>
      <c r="AQE352" s="263"/>
      <c r="AQF352" s="263"/>
      <c r="AQG352" s="263"/>
      <c r="AQH352" s="263"/>
      <c r="AQI352" s="263"/>
      <c r="AQJ352" s="263"/>
      <c r="AQK352" s="263"/>
      <c r="AQL352" s="263"/>
      <c r="AQM352" s="263"/>
      <c r="AQN352" s="263"/>
      <c r="AQO352" s="263"/>
      <c r="AQP352" s="263"/>
      <c r="AQQ352" s="263"/>
      <c r="AQR352" s="263"/>
      <c r="AQS352" s="263"/>
      <c r="AQT352" s="263"/>
      <c r="AQU352" s="263"/>
      <c r="AQV352" s="263"/>
      <c r="AQW352" s="263"/>
      <c r="AQX352" s="263"/>
      <c r="AQY352" s="263"/>
      <c r="AQZ352" s="263"/>
      <c r="ARA352" s="263"/>
      <c r="ARB352" s="263"/>
      <c r="ARC352" s="263"/>
      <c r="ARD352" s="263"/>
      <c r="ARE352" s="263"/>
      <c r="ARF352" s="263"/>
      <c r="ARG352" s="263"/>
      <c r="ARH352" s="263"/>
      <c r="ARI352" s="263"/>
      <c r="ARJ352" s="263"/>
      <c r="ARK352" s="263"/>
      <c r="ARL352" s="263"/>
      <c r="ARM352" s="263"/>
      <c r="ARN352" s="263"/>
      <c r="ARO352" s="263"/>
      <c r="ARP352" s="263"/>
      <c r="ARQ352" s="263"/>
      <c r="ARR352" s="263"/>
      <c r="ARS352" s="263"/>
      <c r="ART352" s="263"/>
      <c r="ARU352" s="263"/>
      <c r="ARV352" s="263"/>
      <c r="ARW352" s="263"/>
      <c r="ARX352" s="263"/>
      <c r="ARY352" s="263"/>
      <c r="ARZ352" s="263"/>
      <c r="ASA352" s="263"/>
      <c r="ASB352" s="263"/>
      <c r="ASC352" s="263"/>
      <c r="ASD352" s="263"/>
      <c r="ASE352" s="263"/>
      <c r="ASF352" s="263"/>
      <c r="ASG352" s="263"/>
      <c r="ASH352" s="263"/>
      <c r="ASI352" s="263"/>
      <c r="ASJ352" s="263"/>
      <c r="ASK352" s="263"/>
      <c r="ASL352" s="263"/>
      <c r="ASM352" s="263"/>
      <c r="ASN352" s="263"/>
      <c r="ASO352" s="263"/>
      <c r="ASP352" s="263"/>
      <c r="ASQ352" s="263"/>
      <c r="ASR352" s="263"/>
      <c r="ASS352" s="263"/>
      <c r="AST352" s="263"/>
      <c r="ASU352" s="263"/>
      <c r="ASV352" s="263"/>
      <c r="ASW352" s="263"/>
      <c r="ASX352" s="263"/>
      <c r="ASY352" s="263"/>
      <c r="ASZ352" s="263"/>
      <c r="ATA352" s="263"/>
      <c r="ATB352" s="263"/>
      <c r="ATC352" s="263"/>
      <c r="ATD352" s="263"/>
      <c r="ATE352" s="263"/>
      <c r="ATF352" s="263"/>
      <c r="ATG352" s="263"/>
      <c r="ATH352" s="263"/>
      <c r="ATI352" s="263"/>
      <c r="ATJ352" s="263"/>
      <c r="ATK352" s="263"/>
      <c r="ATL352" s="263"/>
      <c r="ATM352" s="263"/>
      <c r="ATN352" s="263"/>
      <c r="ATO352" s="263"/>
      <c r="ATP352" s="263"/>
      <c r="ATQ352" s="263"/>
      <c r="ATR352" s="263"/>
      <c r="ATS352" s="263"/>
      <c r="ATT352" s="263"/>
      <c r="ATU352" s="263"/>
      <c r="ATV352" s="263"/>
      <c r="ATW352" s="263"/>
      <c r="ATX352" s="263"/>
      <c r="ATY352" s="263"/>
      <c r="ATZ352" s="263"/>
      <c r="AUA352" s="263"/>
      <c r="AUB352" s="263"/>
      <c r="AUC352" s="263"/>
      <c r="AUD352" s="263"/>
      <c r="AUE352" s="263"/>
      <c r="AUF352" s="263"/>
      <c r="AUG352" s="263"/>
      <c r="AUH352" s="263"/>
      <c r="AUI352" s="263"/>
      <c r="AUJ352" s="263"/>
      <c r="AUK352" s="263"/>
      <c r="AUL352" s="263"/>
      <c r="AUM352" s="263"/>
      <c r="AUN352" s="263"/>
      <c r="AUO352" s="263"/>
      <c r="AUP352" s="263"/>
      <c r="AUQ352" s="263"/>
      <c r="AUR352" s="263"/>
      <c r="AUS352" s="263"/>
      <c r="AUT352" s="263"/>
      <c r="AUU352" s="263"/>
      <c r="AUV352" s="263"/>
      <c r="AUW352" s="263"/>
      <c r="AUX352" s="263"/>
      <c r="AUY352" s="263"/>
      <c r="AUZ352" s="263"/>
      <c r="AVA352" s="263"/>
      <c r="AVB352" s="263"/>
      <c r="AVC352" s="263"/>
      <c r="AVD352" s="263"/>
      <c r="AVE352" s="263"/>
      <c r="AVF352" s="263"/>
      <c r="AVG352" s="263"/>
      <c r="AVH352" s="263"/>
      <c r="AVI352" s="263"/>
      <c r="AVJ352" s="263"/>
      <c r="AVK352" s="263"/>
      <c r="AVL352" s="263"/>
      <c r="AVM352" s="263"/>
      <c r="AVN352" s="263"/>
      <c r="AVO352" s="263"/>
      <c r="AVP352" s="263"/>
      <c r="AVQ352" s="263"/>
      <c r="AVR352" s="263"/>
      <c r="AVS352" s="263"/>
      <c r="AVT352" s="263"/>
      <c r="AVU352" s="263"/>
      <c r="AVV352" s="263"/>
      <c r="AVW352" s="263"/>
      <c r="AVX352" s="263"/>
      <c r="AVY352" s="263"/>
      <c r="AVZ352" s="263"/>
      <c r="AWA352" s="263"/>
      <c r="AWB352" s="263"/>
      <c r="AWC352" s="263"/>
      <c r="AWD352" s="263"/>
      <c r="AWE352" s="263"/>
      <c r="AWF352" s="263"/>
      <c r="AWG352" s="263"/>
      <c r="AWH352" s="263"/>
      <c r="AWI352" s="263"/>
      <c r="AWJ352" s="263"/>
      <c r="AWK352" s="263"/>
      <c r="AWL352" s="263"/>
      <c r="AWM352" s="263"/>
      <c r="AWN352" s="263"/>
      <c r="AWO352" s="263"/>
      <c r="AWP352" s="263"/>
      <c r="AWQ352" s="263"/>
      <c r="AWR352" s="263"/>
      <c r="AWS352" s="263"/>
      <c r="AWT352" s="263"/>
      <c r="AWU352" s="263"/>
      <c r="AWV352" s="263"/>
      <c r="AWW352" s="263"/>
      <c r="AWX352" s="263"/>
      <c r="AWY352" s="263"/>
      <c r="AWZ352" s="263"/>
      <c r="AXA352" s="263"/>
      <c r="AXB352" s="263"/>
      <c r="AXC352" s="263"/>
      <c r="AXD352" s="263"/>
      <c r="AXE352" s="263"/>
      <c r="AXF352" s="263"/>
      <c r="AXG352" s="263"/>
      <c r="AXH352" s="263"/>
      <c r="AXI352" s="263"/>
      <c r="AXJ352" s="263"/>
      <c r="AXK352" s="263"/>
      <c r="AXL352" s="263"/>
      <c r="AXM352" s="263"/>
      <c r="AXN352" s="263"/>
      <c r="AXO352" s="263"/>
      <c r="AXP352" s="263"/>
      <c r="AXQ352" s="263"/>
      <c r="AXR352" s="263"/>
      <c r="AXS352" s="263"/>
      <c r="AXT352" s="263"/>
      <c r="AXU352" s="263"/>
      <c r="AXV352" s="263"/>
      <c r="AXW352" s="263"/>
      <c r="AXX352" s="263"/>
      <c r="AXY352" s="263"/>
      <c r="AXZ352" s="263"/>
      <c r="AYA352" s="263"/>
      <c r="AYB352" s="263"/>
      <c r="AYC352" s="263"/>
      <c r="AYD352" s="263"/>
      <c r="AYE352" s="263"/>
      <c r="AYF352" s="263"/>
      <c r="AYG352" s="263"/>
      <c r="AYH352" s="263"/>
      <c r="AYI352" s="263"/>
      <c r="AYJ352" s="263"/>
      <c r="AYK352" s="263"/>
      <c r="AYL352" s="263"/>
      <c r="AYM352" s="263"/>
      <c r="AYN352" s="263"/>
      <c r="AYO352" s="263"/>
      <c r="AYP352" s="263"/>
      <c r="AYQ352" s="263"/>
      <c r="AYR352" s="263"/>
      <c r="AYS352" s="263"/>
      <c r="AYT352" s="263"/>
      <c r="AYU352" s="263"/>
      <c r="AYV352" s="263"/>
      <c r="AYW352" s="263"/>
      <c r="AYX352" s="263"/>
      <c r="AYY352" s="263"/>
      <c r="AYZ352" s="263"/>
      <c r="AZA352" s="263"/>
      <c r="AZB352" s="263"/>
      <c r="AZC352" s="263"/>
      <c r="AZD352" s="263"/>
      <c r="AZE352" s="263"/>
      <c r="AZF352" s="263"/>
      <c r="AZG352" s="263"/>
      <c r="AZH352" s="263"/>
      <c r="AZI352" s="263"/>
      <c r="AZJ352" s="263"/>
      <c r="AZK352" s="263"/>
      <c r="AZL352" s="263"/>
      <c r="AZM352" s="263"/>
      <c r="AZN352" s="263"/>
      <c r="AZO352" s="263"/>
      <c r="AZP352" s="263"/>
      <c r="AZQ352" s="263"/>
      <c r="AZR352" s="263"/>
      <c r="AZS352" s="263"/>
      <c r="AZT352" s="263"/>
      <c r="AZU352" s="263"/>
      <c r="AZV352" s="263"/>
      <c r="AZW352" s="263"/>
      <c r="AZX352" s="263"/>
      <c r="AZY352" s="263"/>
      <c r="AZZ352" s="263"/>
      <c r="BAA352" s="263"/>
      <c r="BAB352" s="263"/>
      <c r="BAC352" s="263"/>
      <c r="BAD352" s="263"/>
      <c r="BAE352" s="263"/>
      <c r="BAF352" s="263"/>
      <c r="BAG352" s="263"/>
      <c r="BAH352" s="263"/>
      <c r="BAI352" s="263"/>
      <c r="BAJ352" s="263"/>
      <c r="BAK352" s="263"/>
      <c r="BAL352" s="263"/>
      <c r="BAM352" s="263"/>
      <c r="BAN352" s="263"/>
      <c r="BAO352" s="263"/>
      <c r="BAP352" s="263"/>
      <c r="BAQ352" s="263"/>
      <c r="BAR352" s="263"/>
      <c r="BAS352" s="263"/>
      <c r="BAT352" s="263"/>
      <c r="BAU352" s="263"/>
      <c r="BAV352" s="263"/>
      <c r="BAW352" s="263"/>
      <c r="BAX352" s="263"/>
      <c r="BAY352" s="263"/>
      <c r="BAZ352" s="263"/>
      <c r="BBA352" s="263"/>
      <c r="BBB352" s="263"/>
      <c r="BBC352" s="263"/>
      <c r="BBD352" s="263"/>
      <c r="BBE352" s="263"/>
      <c r="BBF352" s="263"/>
      <c r="BBG352" s="263"/>
      <c r="BBH352" s="263"/>
      <c r="BBI352" s="263"/>
      <c r="BBJ352" s="263"/>
      <c r="BBK352" s="263"/>
      <c r="BBL352" s="263"/>
      <c r="BBM352" s="263"/>
      <c r="BBN352" s="263"/>
      <c r="BBO352" s="263"/>
      <c r="BBP352" s="263"/>
      <c r="BBQ352" s="263"/>
      <c r="BBR352" s="263"/>
      <c r="BBS352" s="263"/>
      <c r="BBT352" s="263"/>
      <c r="BBU352" s="263"/>
      <c r="BBV352" s="263"/>
      <c r="BBW352" s="263"/>
      <c r="BBX352" s="263"/>
      <c r="BBY352" s="263"/>
      <c r="BBZ352" s="263"/>
      <c r="BCA352" s="263"/>
      <c r="BCB352" s="263"/>
      <c r="BCC352" s="263"/>
      <c r="BCD352" s="263"/>
      <c r="BCE352" s="263"/>
      <c r="BCF352" s="263"/>
      <c r="BCG352" s="263"/>
      <c r="BCH352" s="263"/>
      <c r="BCI352" s="263"/>
      <c r="BCJ352" s="263"/>
      <c r="BCK352" s="263"/>
      <c r="BCL352" s="263"/>
      <c r="BCM352" s="263"/>
      <c r="BCN352" s="263"/>
      <c r="BCO352" s="263"/>
      <c r="BCP352" s="263"/>
      <c r="BCQ352" s="263"/>
      <c r="BCR352" s="263"/>
      <c r="BCS352" s="263"/>
      <c r="BCT352" s="263"/>
      <c r="BCU352" s="263"/>
      <c r="BCV352" s="263"/>
      <c r="BCW352" s="263"/>
      <c r="BCX352" s="263"/>
      <c r="BCY352" s="263"/>
      <c r="BCZ352" s="263"/>
      <c r="BDA352" s="263"/>
      <c r="BDB352" s="263"/>
      <c r="BDC352" s="263"/>
      <c r="BDD352" s="263"/>
      <c r="BDE352" s="263"/>
      <c r="BDF352" s="263"/>
      <c r="BDG352" s="263"/>
      <c r="BDH352" s="263"/>
      <c r="BDI352" s="263"/>
      <c r="BDJ352" s="263"/>
      <c r="BDK352" s="263"/>
      <c r="BDL352" s="263"/>
      <c r="BDM352" s="263"/>
      <c r="BDN352" s="263"/>
      <c r="BDO352" s="263"/>
      <c r="BDP352" s="263"/>
      <c r="BDQ352" s="263"/>
      <c r="BDR352" s="263"/>
      <c r="BDS352" s="263"/>
      <c r="BDT352" s="263"/>
      <c r="BDU352" s="263"/>
      <c r="BDV352" s="263"/>
      <c r="BDW352" s="263"/>
      <c r="BDX352" s="263"/>
      <c r="BDY352" s="263"/>
      <c r="BDZ352" s="263"/>
      <c r="BEA352" s="263"/>
      <c r="BEB352" s="263"/>
      <c r="BEC352" s="263"/>
      <c r="BED352" s="263"/>
      <c r="BEE352" s="263"/>
      <c r="BEF352" s="263"/>
      <c r="BEG352" s="263"/>
      <c r="BEH352" s="263"/>
      <c r="BEI352" s="263"/>
      <c r="BEJ352" s="263"/>
      <c r="BEK352" s="263"/>
      <c r="BEL352" s="263"/>
      <c r="BEM352" s="263"/>
      <c r="BEN352" s="263"/>
      <c r="BEO352" s="263"/>
      <c r="BEP352" s="263"/>
      <c r="BEQ352" s="263"/>
      <c r="BER352" s="263"/>
      <c r="BES352" s="263"/>
      <c r="BET352" s="263"/>
      <c r="BEU352" s="263"/>
      <c r="BEV352" s="263"/>
      <c r="BEW352" s="263"/>
      <c r="BEX352" s="263"/>
      <c r="BEY352" s="263"/>
      <c r="BEZ352" s="263"/>
      <c r="BFA352" s="263"/>
      <c r="BFB352" s="263"/>
      <c r="BFC352" s="263"/>
      <c r="BFD352" s="263"/>
      <c r="BFE352" s="263"/>
      <c r="BFF352" s="263"/>
      <c r="BFG352" s="263"/>
      <c r="BFH352" s="263"/>
      <c r="BFI352" s="263"/>
      <c r="BFJ352" s="263"/>
      <c r="BFK352" s="263"/>
      <c r="BFL352" s="263"/>
      <c r="BFM352" s="263"/>
      <c r="BFN352" s="263"/>
      <c r="BFO352" s="263"/>
      <c r="BFP352" s="263"/>
      <c r="BFQ352" s="263"/>
      <c r="BFR352" s="263"/>
      <c r="BFS352" s="263"/>
      <c r="BFT352" s="263"/>
      <c r="BFU352" s="263"/>
      <c r="BFV352" s="263"/>
      <c r="BFW352" s="263"/>
      <c r="BFX352" s="263"/>
      <c r="BFY352" s="263"/>
      <c r="BFZ352" s="263"/>
      <c r="BGA352" s="263"/>
      <c r="BGB352" s="263"/>
      <c r="BGC352" s="263"/>
      <c r="BGD352" s="263"/>
      <c r="BGE352" s="263"/>
      <c r="BGF352" s="263"/>
      <c r="BGG352" s="263"/>
      <c r="BGH352" s="263"/>
      <c r="BGI352" s="263"/>
      <c r="BGJ352" s="263"/>
      <c r="BGK352" s="263"/>
      <c r="BGL352" s="263"/>
      <c r="BGM352" s="263"/>
      <c r="BGN352" s="263"/>
      <c r="BGO352" s="263"/>
      <c r="BGP352" s="263"/>
      <c r="BGQ352" s="263"/>
      <c r="BGR352" s="263"/>
      <c r="BGS352" s="263"/>
      <c r="BGT352" s="263"/>
      <c r="BGU352" s="263"/>
      <c r="BGV352" s="263"/>
      <c r="BGW352" s="263"/>
      <c r="BGX352" s="263"/>
      <c r="BGY352" s="263"/>
      <c r="BGZ352" s="263"/>
      <c r="BHA352" s="263"/>
      <c r="BHB352" s="263"/>
      <c r="BHC352" s="263"/>
      <c r="BHD352" s="263"/>
      <c r="BHE352" s="263"/>
      <c r="BHF352" s="263"/>
      <c r="BHG352" s="263"/>
      <c r="BHH352" s="263"/>
      <c r="BHI352" s="263"/>
      <c r="BHJ352" s="263"/>
      <c r="BHK352" s="263"/>
      <c r="BHL352" s="263"/>
      <c r="BHM352" s="263"/>
      <c r="BHN352" s="263"/>
      <c r="BHO352" s="263"/>
      <c r="BHP352" s="263"/>
      <c r="BHQ352" s="263"/>
      <c r="BHR352" s="263"/>
      <c r="BHS352" s="263"/>
      <c r="BHT352" s="263"/>
      <c r="BHU352" s="263"/>
      <c r="BHV352" s="263"/>
      <c r="BHW352" s="263"/>
      <c r="BHX352" s="263"/>
      <c r="BHY352" s="263"/>
      <c r="BHZ352" s="263"/>
      <c r="BIA352" s="263"/>
      <c r="BIB352" s="263"/>
      <c r="BIC352" s="263"/>
      <c r="BID352" s="263"/>
      <c r="BIE352" s="263"/>
      <c r="BIF352" s="263"/>
      <c r="BIG352" s="263"/>
      <c r="BIH352" s="263"/>
      <c r="BII352" s="263"/>
      <c r="BIJ352" s="263"/>
      <c r="BIK352" s="263"/>
      <c r="BIL352" s="263"/>
      <c r="BIM352" s="263"/>
      <c r="BIN352" s="263"/>
      <c r="BIO352" s="263"/>
      <c r="BIP352" s="263"/>
      <c r="BIQ352" s="263"/>
      <c r="BIR352" s="263"/>
      <c r="BIS352" s="263"/>
      <c r="BIT352" s="263"/>
      <c r="BIU352" s="263"/>
      <c r="BIV352" s="263"/>
      <c r="BIW352" s="263"/>
      <c r="BIX352" s="263"/>
      <c r="BIY352" s="263"/>
      <c r="BIZ352" s="263"/>
      <c r="BJA352" s="263"/>
      <c r="BJB352" s="263"/>
      <c r="BJC352" s="263"/>
      <c r="BJD352" s="263"/>
      <c r="BJE352" s="263"/>
      <c r="BJF352" s="263"/>
      <c r="BJG352" s="263"/>
      <c r="BJH352" s="263"/>
      <c r="BJI352" s="263"/>
      <c r="BJJ352" s="263"/>
      <c r="BJK352" s="263"/>
      <c r="BJL352" s="263"/>
      <c r="BJM352" s="263"/>
      <c r="BJN352" s="263"/>
      <c r="BJO352" s="263"/>
      <c r="BJP352" s="263"/>
      <c r="BJQ352" s="263"/>
      <c r="BJR352" s="263"/>
      <c r="BJS352" s="263"/>
      <c r="BJT352" s="263"/>
      <c r="BJU352" s="263"/>
      <c r="BJV352" s="263"/>
      <c r="BJW352" s="263"/>
      <c r="BJX352" s="263"/>
      <c r="BJY352" s="263"/>
      <c r="BJZ352" s="263"/>
      <c r="BKA352" s="263"/>
      <c r="BKB352" s="263"/>
      <c r="BKC352" s="263"/>
      <c r="BKD352" s="263"/>
      <c r="BKE352" s="263"/>
      <c r="BKF352" s="263"/>
      <c r="BKG352" s="263"/>
      <c r="BKH352" s="263"/>
      <c r="BKI352" s="263"/>
      <c r="BKJ352" s="263"/>
      <c r="BKK352" s="263"/>
      <c r="BKL352" s="263"/>
      <c r="BKM352" s="263"/>
      <c r="BKN352" s="263"/>
      <c r="BKO352" s="263"/>
      <c r="BKP352" s="263"/>
      <c r="BKQ352" s="263"/>
      <c r="BKR352" s="263"/>
      <c r="BKS352" s="263"/>
      <c r="BKT352" s="263"/>
      <c r="BKU352" s="263"/>
      <c r="BKV352" s="263"/>
      <c r="BKW352" s="263"/>
      <c r="BKX352" s="263"/>
      <c r="BKY352" s="263"/>
      <c r="BKZ352" s="263"/>
      <c r="BLA352" s="263"/>
      <c r="BLB352" s="263"/>
      <c r="BLC352" s="263"/>
      <c r="BLD352" s="263"/>
      <c r="BLE352" s="263"/>
      <c r="BLF352" s="263"/>
      <c r="BLG352" s="263"/>
      <c r="BLH352" s="263"/>
      <c r="BLI352" s="263"/>
      <c r="BLJ352" s="263"/>
      <c r="BLK352" s="263"/>
      <c r="BLL352" s="263"/>
      <c r="BLM352" s="263"/>
      <c r="BLN352" s="263"/>
      <c r="BLO352" s="263"/>
      <c r="BLP352" s="263"/>
      <c r="BLQ352" s="263"/>
      <c r="BLR352" s="263"/>
      <c r="BLS352" s="263"/>
      <c r="BLT352" s="263"/>
      <c r="BLU352" s="263"/>
      <c r="BLV352" s="263"/>
      <c r="BLW352" s="263"/>
      <c r="BLX352" s="263"/>
      <c r="BLY352" s="263"/>
      <c r="BLZ352" s="263"/>
      <c r="BMA352" s="263"/>
      <c r="BMB352" s="263"/>
      <c r="BMC352" s="263"/>
      <c r="BMD352" s="263"/>
      <c r="BME352" s="263"/>
      <c r="BMF352" s="263"/>
      <c r="BMG352" s="263"/>
      <c r="BMH352" s="263"/>
      <c r="BMI352" s="263"/>
      <c r="BMJ352" s="263"/>
      <c r="BMK352" s="263"/>
      <c r="BML352" s="263"/>
      <c r="BMM352" s="263"/>
      <c r="BMN352" s="263"/>
      <c r="BMO352" s="263"/>
      <c r="BMP352" s="263"/>
      <c r="BMQ352" s="263"/>
      <c r="BMR352" s="263"/>
      <c r="BMS352" s="263"/>
      <c r="BMT352" s="263"/>
      <c r="BMU352" s="263"/>
      <c r="BMV352" s="263"/>
      <c r="BMW352" s="263"/>
      <c r="BMX352" s="263"/>
      <c r="BMY352" s="263"/>
      <c r="BMZ352" s="263"/>
      <c r="BNA352" s="263"/>
      <c r="BNB352" s="263"/>
      <c r="BNC352" s="263"/>
      <c r="BND352" s="263"/>
      <c r="BNE352" s="263"/>
      <c r="BNF352" s="263"/>
      <c r="BNG352" s="263"/>
      <c r="BNH352" s="263"/>
      <c r="BNI352" s="263"/>
      <c r="BNJ352" s="263"/>
      <c r="BNK352" s="263"/>
      <c r="BNL352" s="263"/>
      <c r="BNM352" s="263"/>
      <c r="BNN352" s="263"/>
      <c r="BNO352" s="263"/>
      <c r="BNP352" s="263"/>
      <c r="BNQ352" s="263"/>
      <c r="BNR352" s="263"/>
      <c r="BNS352" s="263"/>
      <c r="BNT352" s="263"/>
      <c r="BNU352" s="263"/>
      <c r="BNV352" s="263"/>
      <c r="BNW352" s="263"/>
      <c r="BNX352" s="263"/>
      <c r="BNY352" s="263"/>
      <c r="BNZ352" s="263"/>
      <c r="BOA352" s="263"/>
      <c r="BOB352" s="263"/>
      <c r="BOC352" s="263"/>
      <c r="BOD352" s="263"/>
      <c r="BOE352" s="263"/>
      <c r="BOF352" s="263"/>
      <c r="BOG352" s="263"/>
      <c r="BOH352" s="263"/>
      <c r="BOI352" s="263"/>
      <c r="BOJ352" s="263"/>
      <c r="BOK352" s="263"/>
      <c r="BOL352" s="263"/>
      <c r="BOM352" s="263"/>
      <c r="BON352" s="263"/>
      <c r="BOO352" s="263"/>
      <c r="BOP352" s="263"/>
      <c r="BOQ352" s="263"/>
      <c r="BOR352" s="263"/>
      <c r="BOS352" s="263"/>
      <c r="BOT352" s="263"/>
      <c r="BOU352" s="263"/>
      <c r="BOV352" s="263"/>
      <c r="BOW352" s="263"/>
      <c r="BOX352" s="263"/>
      <c r="BOY352" s="263"/>
      <c r="BOZ352" s="263"/>
      <c r="BPA352" s="263"/>
      <c r="BPB352" s="263"/>
      <c r="BPC352" s="263"/>
      <c r="BPD352" s="263"/>
      <c r="BPE352" s="263"/>
      <c r="BPF352" s="263"/>
      <c r="BPG352" s="263"/>
      <c r="BPH352" s="263"/>
      <c r="BPI352" s="263"/>
      <c r="BPJ352" s="263"/>
      <c r="BPK352" s="263"/>
      <c r="BPL352" s="263"/>
      <c r="BPM352" s="263"/>
      <c r="BPN352" s="263"/>
      <c r="BPO352" s="263"/>
      <c r="BPP352" s="263"/>
      <c r="BPQ352" s="263"/>
      <c r="BPR352" s="263"/>
      <c r="BPS352" s="263"/>
      <c r="BPT352" s="263"/>
      <c r="BPU352" s="263"/>
      <c r="BPV352" s="263"/>
      <c r="BPW352" s="263"/>
      <c r="BPX352" s="263"/>
      <c r="BPY352" s="263"/>
      <c r="BPZ352" s="263"/>
      <c r="BQA352" s="263"/>
      <c r="BQB352" s="263"/>
      <c r="BQC352" s="263"/>
      <c r="BQD352" s="263"/>
      <c r="BQE352" s="263"/>
      <c r="BQF352" s="263"/>
      <c r="BQG352" s="263"/>
      <c r="BQH352" s="263"/>
      <c r="BQI352" s="263"/>
      <c r="BQJ352" s="263"/>
      <c r="BQK352" s="263"/>
      <c r="BQL352" s="263"/>
      <c r="BQM352" s="263"/>
      <c r="BQN352" s="263"/>
      <c r="BQO352" s="263"/>
      <c r="BQP352" s="263"/>
      <c r="BQQ352" s="263"/>
      <c r="BQR352" s="263"/>
      <c r="BQS352" s="263"/>
      <c r="BQT352" s="263"/>
      <c r="BQU352" s="263"/>
      <c r="BQV352" s="263"/>
      <c r="BQW352" s="263"/>
      <c r="BQX352" s="263"/>
      <c r="BQY352" s="263"/>
      <c r="BQZ352" s="263"/>
      <c r="BRA352" s="263"/>
      <c r="BRB352" s="263"/>
      <c r="BRC352" s="263"/>
      <c r="BRD352" s="263"/>
      <c r="BRE352" s="263"/>
      <c r="BRF352" s="263"/>
      <c r="BRG352" s="263"/>
      <c r="BRH352" s="263"/>
      <c r="BRI352" s="263"/>
      <c r="BRJ352" s="263"/>
      <c r="BRK352" s="263"/>
      <c r="BRL352" s="263"/>
      <c r="BRM352" s="263"/>
      <c r="BRN352" s="263"/>
      <c r="BRO352" s="263"/>
      <c r="BRP352" s="263"/>
      <c r="BRQ352" s="263"/>
      <c r="BRR352" s="263"/>
      <c r="BRS352" s="263"/>
      <c r="BRT352" s="263"/>
      <c r="BRU352" s="263"/>
      <c r="BRV352" s="263"/>
      <c r="BRW352" s="263"/>
      <c r="BRX352" s="263"/>
      <c r="BRY352" s="263"/>
      <c r="BRZ352" s="263"/>
      <c r="BSA352" s="263"/>
      <c r="BSB352" s="263"/>
      <c r="BSC352" s="263"/>
      <c r="BSD352" s="263"/>
      <c r="BSE352" s="263"/>
      <c r="BSF352" s="263"/>
      <c r="BSG352" s="263"/>
      <c r="BSH352" s="263"/>
      <c r="BSI352" s="263"/>
      <c r="BSJ352" s="263"/>
      <c r="BSK352" s="263"/>
      <c r="BSL352" s="263"/>
      <c r="BSM352" s="263"/>
      <c r="BSN352" s="263"/>
      <c r="BSO352" s="263"/>
      <c r="BSP352" s="263"/>
      <c r="BSQ352" s="263"/>
      <c r="BSR352" s="263"/>
      <c r="BSS352" s="263"/>
      <c r="BST352" s="263"/>
      <c r="BSU352" s="263"/>
      <c r="BSV352" s="263"/>
      <c r="BSW352" s="263"/>
      <c r="BSX352" s="263"/>
      <c r="BSY352" s="263"/>
      <c r="BSZ352" s="263"/>
      <c r="BTA352" s="263"/>
      <c r="BTB352" s="263"/>
      <c r="BTC352" s="263"/>
      <c r="BTD352" s="263"/>
      <c r="BTE352" s="263"/>
      <c r="BTF352" s="263"/>
      <c r="BTG352" s="263"/>
      <c r="BTH352" s="263"/>
      <c r="BTI352" s="263"/>
      <c r="BTJ352" s="263"/>
      <c r="BTK352" s="263"/>
      <c r="BTL352" s="263"/>
      <c r="BTM352" s="263"/>
      <c r="BTN352" s="263"/>
      <c r="BTO352" s="263"/>
      <c r="BTP352" s="263"/>
      <c r="BTQ352" s="263"/>
      <c r="BTR352" s="263"/>
      <c r="BTS352" s="263"/>
      <c r="BTT352" s="263"/>
      <c r="BTU352" s="263"/>
      <c r="BTV352" s="263"/>
      <c r="BTW352" s="263"/>
      <c r="BTX352" s="263"/>
      <c r="BTY352" s="263"/>
      <c r="BTZ352" s="263"/>
      <c r="BUA352" s="263"/>
      <c r="BUB352" s="263"/>
      <c r="BUC352" s="263"/>
      <c r="BUD352" s="263"/>
      <c r="BUE352" s="263"/>
      <c r="BUF352" s="263"/>
      <c r="BUG352" s="263"/>
      <c r="BUH352" s="263"/>
      <c r="BUI352" s="263"/>
      <c r="BUJ352" s="263"/>
      <c r="BUK352" s="263"/>
      <c r="BUL352" s="263"/>
      <c r="BUM352" s="263"/>
      <c r="BUN352" s="263"/>
      <c r="BUO352" s="263"/>
      <c r="BUP352" s="263"/>
      <c r="BUQ352" s="263"/>
      <c r="BUR352" s="263"/>
      <c r="BUS352" s="263"/>
      <c r="BUT352" s="263"/>
      <c r="BUU352" s="263"/>
      <c r="BUV352" s="263"/>
      <c r="BUW352" s="263"/>
      <c r="BUX352" s="263"/>
      <c r="BUY352" s="263"/>
      <c r="BUZ352" s="263"/>
      <c r="BVA352" s="263"/>
      <c r="BVB352" s="263"/>
      <c r="BVC352" s="263"/>
      <c r="BVD352" s="263"/>
      <c r="BVE352" s="263"/>
      <c r="BVF352" s="263"/>
      <c r="BVG352" s="263"/>
      <c r="BVH352" s="263"/>
      <c r="BVI352" s="263"/>
      <c r="BVJ352" s="263"/>
      <c r="BVK352" s="263"/>
      <c r="BVL352" s="263"/>
      <c r="BVM352" s="263"/>
      <c r="BVN352" s="263"/>
      <c r="BVO352" s="263"/>
      <c r="BVP352" s="263"/>
      <c r="BVQ352" s="263"/>
      <c r="BVR352" s="263"/>
      <c r="BVS352" s="263"/>
      <c r="BVT352" s="263"/>
      <c r="BVU352" s="263"/>
      <c r="BVV352" s="263"/>
      <c r="BVW352" s="263"/>
      <c r="BVX352" s="263"/>
      <c r="BVY352" s="263"/>
      <c r="BVZ352" s="263"/>
      <c r="BWA352" s="263"/>
      <c r="BWB352" s="263"/>
      <c r="BWC352" s="263"/>
      <c r="BWD352" s="263"/>
      <c r="BWE352" s="263"/>
      <c r="BWF352" s="263"/>
      <c r="BWG352" s="263"/>
      <c r="BWH352" s="263"/>
      <c r="BWI352" s="263"/>
      <c r="BWJ352" s="263"/>
      <c r="BWK352" s="263"/>
      <c r="BWL352" s="263"/>
      <c r="BWM352" s="263"/>
      <c r="BWN352" s="263"/>
      <c r="BWO352" s="263"/>
      <c r="BWP352" s="263"/>
      <c r="BWQ352" s="263"/>
      <c r="BWR352" s="263"/>
      <c r="BWS352" s="263"/>
      <c r="BWT352" s="263"/>
      <c r="BWU352" s="263"/>
      <c r="BWV352" s="263"/>
      <c r="BWW352" s="263"/>
      <c r="BWX352" s="263"/>
      <c r="BWY352" s="263"/>
      <c r="BWZ352" s="263"/>
      <c r="BXA352" s="263"/>
      <c r="BXB352" s="263"/>
      <c r="BXC352" s="263"/>
      <c r="BXD352" s="263"/>
      <c r="BXE352" s="263"/>
      <c r="BXF352" s="263"/>
      <c r="BXG352" s="263"/>
      <c r="BXH352" s="263"/>
      <c r="BXI352" s="263"/>
      <c r="BXJ352" s="263"/>
      <c r="BXK352" s="263"/>
      <c r="BXL352" s="263"/>
      <c r="BXM352" s="263"/>
      <c r="BXN352" s="263"/>
      <c r="BXO352" s="263"/>
      <c r="BXP352" s="263"/>
      <c r="BXQ352" s="263"/>
      <c r="BXR352" s="263"/>
      <c r="BXS352" s="263"/>
      <c r="BXT352" s="263"/>
      <c r="BXU352" s="263"/>
      <c r="BXV352" s="263"/>
      <c r="BXW352" s="263"/>
      <c r="BXX352" s="263"/>
      <c r="BXY352" s="263"/>
      <c r="BXZ352" s="263"/>
      <c r="BYA352" s="263"/>
      <c r="BYB352" s="263"/>
      <c r="BYC352" s="263"/>
      <c r="BYD352" s="263"/>
      <c r="BYE352" s="263"/>
      <c r="BYF352" s="263"/>
      <c r="BYG352" s="263"/>
      <c r="BYH352" s="263"/>
      <c r="BYI352" s="263"/>
      <c r="BYJ352" s="263"/>
      <c r="BYK352" s="263"/>
      <c r="BYL352" s="263"/>
      <c r="BYM352" s="263"/>
      <c r="BYN352" s="263"/>
      <c r="BYO352" s="263"/>
      <c r="BYP352" s="263"/>
      <c r="BYQ352" s="263"/>
      <c r="BYR352" s="263"/>
      <c r="BYS352" s="263"/>
      <c r="BYT352" s="263"/>
      <c r="BYU352" s="263"/>
      <c r="BYV352" s="263"/>
      <c r="BYW352" s="263"/>
      <c r="BYX352" s="263"/>
      <c r="BYY352" s="263"/>
      <c r="BYZ352" s="263"/>
      <c r="BZA352" s="263"/>
      <c r="BZB352" s="263"/>
      <c r="BZC352" s="263"/>
      <c r="BZD352" s="263"/>
      <c r="BZE352" s="263"/>
      <c r="BZF352" s="263"/>
      <c r="BZG352" s="263"/>
      <c r="BZH352" s="263"/>
      <c r="BZI352" s="263"/>
      <c r="BZJ352" s="263"/>
      <c r="BZK352" s="263"/>
      <c r="BZL352" s="263"/>
      <c r="BZM352" s="263"/>
      <c r="BZN352" s="263"/>
      <c r="BZO352" s="263"/>
      <c r="BZP352" s="263"/>
      <c r="BZQ352" s="263"/>
      <c r="BZR352" s="263"/>
      <c r="BZS352" s="263"/>
      <c r="BZT352" s="263"/>
      <c r="BZU352" s="263"/>
      <c r="BZV352" s="263"/>
      <c r="BZW352" s="263"/>
      <c r="BZX352" s="263"/>
      <c r="BZY352" s="263"/>
      <c r="BZZ352" s="263"/>
      <c r="CAA352" s="263"/>
      <c r="CAB352" s="263"/>
      <c r="CAC352" s="263"/>
      <c r="CAD352" s="263"/>
      <c r="CAE352" s="263"/>
      <c r="CAF352" s="263"/>
      <c r="CAG352" s="263"/>
      <c r="CAH352" s="263"/>
      <c r="CAI352" s="263"/>
      <c r="CAJ352" s="263"/>
      <c r="CAK352" s="263"/>
      <c r="CAL352" s="263"/>
      <c r="CAM352" s="263"/>
      <c r="CAN352" s="263"/>
      <c r="CAO352" s="263"/>
      <c r="CAP352" s="263"/>
      <c r="CAQ352" s="263"/>
      <c r="CAR352" s="263"/>
      <c r="CAS352" s="263"/>
      <c r="CAT352" s="263"/>
      <c r="CAU352" s="263"/>
      <c r="CAV352" s="263"/>
    </row>
    <row r="353" spans="1:2076" x14ac:dyDescent="0.35">
      <c r="A353" s="263"/>
      <c r="B353" s="263"/>
      <c r="C353" s="263"/>
      <c r="D353" s="263"/>
      <c r="E353" s="263"/>
      <c r="F353" s="263"/>
      <c r="G353" s="263"/>
      <c r="H353" s="263"/>
      <c r="I353" s="263"/>
      <c r="J353" s="263"/>
      <c r="K353" s="263"/>
      <c r="L353" s="263"/>
      <c r="M353" s="263"/>
      <c r="N353" s="263"/>
      <c r="O353" s="263"/>
      <c r="P353" s="263"/>
      <c r="Q353" s="263"/>
      <c r="R353" s="263"/>
      <c r="S353" s="263"/>
      <c r="T353" s="263"/>
      <c r="U353" s="263"/>
      <c r="V353" s="263"/>
      <c r="W353" s="263"/>
      <c r="X353" s="263"/>
      <c r="Y353" s="263"/>
      <c r="Z353" s="263"/>
      <c r="AA353" s="263"/>
      <c r="AB353" s="263"/>
      <c r="AC353" s="263"/>
      <c r="AD353" s="263"/>
      <c r="AE353" s="263"/>
      <c r="AF353" s="263"/>
      <c r="AG353" s="263"/>
      <c r="AH353" s="263"/>
      <c r="AI353" s="263"/>
      <c r="AJ353" s="263"/>
      <c r="AK353" s="263"/>
      <c r="AL353" s="263"/>
      <c r="AM353" s="263"/>
      <c r="AN353" s="263"/>
      <c r="AO353" s="263"/>
      <c r="AP353" s="263"/>
      <c r="AQ353" s="263"/>
      <c r="AR353" s="263"/>
      <c r="AS353" s="263"/>
      <c r="AT353" s="263"/>
      <c r="AU353" s="263"/>
      <c r="AV353" s="263"/>
      <c r="AW353" s="263"/>
      <c r="AX353" s="263"/>
      <c r="AY353" s="263"/>
      <c r="AZ353" s="263"/>
      <c r="BA353" s="263"/>
      <c r="BB353" s="263"/>
      <c r="BC353" s="263"/>
      <c r="BD353" s="263"/>
      <c r="BE353" s="263"/>
      <c r="BF353" s="263"/>
      <c r="BG353" s="263"/>
      <c r="BH353" s="263"/>
      <c r="BI353" s="263"/>
      <c r="BJ353" s="263"/>
      <c r="BK353" s="263"/>
      <c r="BL353" s="263"/>
      <c r="BM353" s="263"/>
      <c r="BN353" s="263"/>
      <c r="BO353" s="263"/>
      <c r="BP353" s="263"/>
      <c r="BQ353" s="263"/>
      <c r="BR353" s="263"/>
      <c r="BS353" s="263"/>
      <c r="BT353" s="263"/>
      <c r="BU353" s="263"/>
      <c r="BV353" s="263"/>
      <c r="BW353" s="263"/>
      <c r="BX353" s="263"/>
      <c r="BY353" s="263"/>
      <c r="BZ353" s="263"/>
      <c r="CA353" s="263"/>
      <c r="CB353" s="263"/>
      <c r="CC353" s="263"/>
      <c r="CD353" s="263"/>
      <c r="CE353" s="263"/>
      <c r="CF353" s="263"/>
      <c r="CG353" s="263"/>
      <c r="CH353" s="263"/>
      <c r="CI353" s="263"/>
      <c r="CJ353" s="263"/>
      <c r="CK353" s="263"/>
      <c r="CL353" s="263"/>
      <c r="CM353" s="263"/>
      <c r="CN353" s="263"/>
      <c r="CO353" s="263"/>
      <c r="CP353" s="263"/>
      <c r="CQ353" s="263"/>
      <c r="CR353" s="263"/>
      <c r="CS353" s="263"/>
      <c r="CT353" s="263"/>
      <c r="CU353" s="263"/>
      <c r="CV353" s="263"/>
      <c r="CW353" s="263"/>
      <c r="CX353" s="263"/>
      <c r="CY353" s="263"/>
      <c r="CZ353" s="263"/>
      <c r="DA353" s="263"/>
      <c r="DB353" s="263"/>
      <c r="DC353" s="263"/>
      <c r="DD353" s="263"/>
      <c r="DE353" s="263"/>
      <c r="DF353" s="263"/>
      <c r="DG353" s="263"/>
      <c r="DH353" s="263"/>
      <c r="DI353" s="263"/>
      <c r="DJ353" s="263"/>
      <c r="DK353" s="263"/>
      <c r="DL353" s="263"/>
      <c r="DM353" s="263"/>
      <c r="DN353" s="263"/>
      <c r="DO353" s="263"/>
      <c r="DP353" s="263"/>
      <c r="DQ353" s="263"/>
      <c r="DR353" s="263"/>
      <c r="DS353" s="263"/>
      <c r="DT353" s="263"/>
      <c r="DU353" s="263"/>
      <c r="DV353" s="263"/>
      <c r="DW353" s="263"/>
      <c r="DX353" s="263"/>
      <c r="DY353" s="263"/>
      <c r="DZ353" s="263"/>
      <c r="EA353" s="263"/>
      <c r="EB353" s="263"/>
      <c r="EC353" s="263"/>
      <c r="ED353" s="263"/>
      <c r="EE353" s="263"/>
      <c r="EF353" s="263"/>
      <c r="EG353" s="263"/>
      <c r="EH353" s="263"/>
      <c r="EI353" s="263"/>
      <c r="EJ353" s="263"/>
      <c r="EK353" s="263"/>
      <c r="EL353" s="263"/>
      <c r="EM353" s="263"/>
      <c r="EN353" s="263"/>
      <c r="EO353" s="263"/>
      <c r="EP353" s="263"/>
      <c r="EQ353" s="263"/>
      <c r="ER353" s="263"/>
      <c r="ES353" s="263"/>
      <c r="ET353" s="263"/>
      <c r="EU353" s="263"/>
      <c r="EV353" s="263"/>
      <c r="EW353" s="263"/>
      <c r="EX353" s="263"/>
      <c r="EY353" s="263"/>
      <c r="EZ353" s="263"/>
      <c r="FA353" s="263"/>
      <c r="FB353" s="263"/>
      <c r="FC353" s="263"/>
      <c r="FD353" s="263"/>
      <c r="FE353" s="263"/>
      <c r="FF353" s="263"/>
      <c r="FG353" s="263"/>
      <c r="FH353" s="263"/>
      <c r="FI353" s="263"/>
      <c r="FJ353" s="263"/>
      <c r="FK353" s="263"/>
      <c r="FL353" s="263"/>
      <c r="FM353" s="263"/>
      <c r="FN353" s="263"/>
      <c r="FO353" s="263"/>
      <c r="FP353" s="263"/>
      <c r="FQ353" s="263"/>
      <c r="FR353" s="263"/>
      <c r="FS353" s="263"/>
      <c r="FT353" s="263"/>
      <c r="FU353" s="263"/>
      <c r="FV353" s="263"/>
      <c r="FW353" s="263"/>
      <c r="FX353" s="263"/>
      <c r="FY353" s="263"/>
      <c r="FZ353" s="263"/>
      <c r="GA353" s="263"/>
      <c r="GB353" s="263"/>
      <c r="GC353" s="263"/>
      <c r="GD353" s="263"/>
      <c r="GE353" s="263"/>
      <c r="GF353" s="263"/>
      <c r="GG353" s="263"/>
      <c r="GH353" s="263"/>
      <c r="GI353" s="263"/>
      <c r="GJ353" s="263"/>
      <c r="GK353" s="263"/>
      <c r="GL353" s="263"/>
      <c r="GM353" s="263"/>
      <c r="GN353" s="263"/>
      <c r="GO353" s="263"/>
      <c r="GP353" s="263"/>
      <c r="GQ353" s="263"/>
      <c r="GR353" s="263"/>
      <c r="GS353" s="263"/>
      <c r="GT353" s="263"/>
      <c r="GU353" s="263"/>
      <c r="GV353" s="263"/>
      <c r="GW353" s="263"/>
      <c r="GX353" s="263"/>
      <c r="GY353" s="263"/>
      <c r="GZ353" s="263"/>
      <c r="HA353" s="263"/>
      <c r="HB353" s="263"/>
      <c r="HC353" s="263"/>
      <c r="HD353" s="263"/>
      <c r="HE353" s="263"/>
      <c r="HF353" s="263"/>
      <c r="HG353" s="263"/>
      <c r="HH353" s="263"/>
      <c r="HI353" s="263"/>
      <c r="HJ353" s="263"/>
      <c r="HK353" s="263"/>
      <c r="HL353" s="263"/>
      <c r="HM353" s="263"/>
      <c r="HN353" s="263"/>
      <c r="HO353" s="263"/>
      <c r="HP353" s="263"/>
      <c r="HQ353" s="263"/>
      <c r="HR353" s="263"/>
      <c r="HS353" s="263"/>
      <c r="HT353" s="263"/>
      <c r="HU353" s="263"/>
      <c r="HV353" s="263"/>
      <c r="HW353" s="263"/>
      <c r="HX353" s="263"/>
      <c r="HY353" s="263"/>
      <c r="HZ353" s="263"/>
      <c r="IA353" s="263"/>
      <c r="IB353" s="263"/>
      <c r="IC353" s="263"/>
      <c r="ID353" s="263"/>
      <c r="IE353" s="263"/>
      <c r="IF353" s="263"/>
      <c r="IG353" s="263"/>
      <c r="IH353" s="263"/>
      <c r="II353" s="263"/>
      <c r="IJ353" s="263"/>
      <c r="IK353" s="263"/>
      <c r="IL353" s="263"/>
      <c r="IM353" s="263"/>
      <c r="IN353" s="263"/>
      <c r="IO353" s="263"/>
      <c r="IP353" s="263"/>
      <c r="IQ353" s="263"/>
      <c r="IR353" s="263"/>
      <c r="IS353" s="263"/>
      <c r="IT353" s="263"/>
      <c r="IU353" s="263"/>
      <c r="IV353" s="263"/>
      <c r="IW353" s="263"/>
      <c r="IX353" s="263"/>
      <c r="IY353" s="263"/>
      <c r="IZ353" s="263"/>
      <c r="JA353" s="263"/>
      <c r="JB353" s="263"/>
      <c r="JC353" s="263"/>
      <c r="JD353" s="263"/>
      <c r="JE353" s="263"/>
      <c r="JF353" s="263"/>
      <c r="JG353" s="263"/>
      <c r="JH353" s="263"/>
      <c r="JI353" s="263"/>
      <c r="JJ353" s="263"/>
      <c r="JK353" s="263"/>
      <c r="JL353" s="263"/>
      <c r="JM353" s="263"/>
      <c r="JN353" s="263"/>
      <c r="JO353" s="263"/>
      <c r="JP353" s="263"/>
      <c r="JQ353" s="263"/>
      <c r="JR353" s="263"/>
      <c r="JS353" s="263"/>
      <c r="JT353" s="263"/>
      <c r="JU353" s="263"/>
      <c r="JV353" s="263"/>
      <c r="JW353" s="263"/>
      <c r="JX353" s="263"/>
      <c r="JY353" s="263"/>
      <c r="JZ353" s="263"/>
      <c r="KA353" s="263"/>
      <c r="KB353" s="263"/>
      <c r="KC353" s="263"/>
      <c r="KD353" s="263"/>
      <c r="KE353" s="263"/>
      <c r="KF353" s="263"/>
      <c r="KG353" s="263"/>
      <c r="KH353" s="263"/>
      <c r="KI353" s="263"/>
      <c r="KJ353" s="263"/>
      <c r="KK353" s="263"/>
      <c r="KL353" s="263"/>
      <c r="KM353" s="263"/>
      <c r="KN353" s="263"/>
      <c r="KO353" s="263"/>
      <c r="KP353" s="263"/>
      <c r="KQ353" s="263"/>
      <c r="KR353" s="263"/>
      <c r="KS353" s="263"/>
      <c r="KT353" s="263"/>
      <c r="KU353" s="263"/>
      <c r="KV353" s="263"/>
      <c r="KW353" s="263"/>
      <c r="KX353" s="263"/>
      <c r="KY353" s="263"/>
      <c r="KZ353" s="263"/>
      <c r="LA353" s="263"/>
      <c r="LB353" s="263"/>
      <c r="LC353" s="263"/>
      <c r="LD353" s="263"/>
      <c r="LE353" s="263"/>
      <c r="LF353" s="263"/>
      <c r="LG353" s="263"/>
      <c r="LH353" s="263"/>
      <c r="LI353" s="263"/>
      <c r="LJ353" s="263"/>
      <c r="LK353" s="263"/>
      <c r="LL353" s="263"/>
      <c r="LM353" s="263"/>
      <c r="LN353" s="263"/>
      <c r="LO353" s="263"/>
      <c r="LP353" s="263"/>
      <c r="LQ353" s="263"/>
      <c r="LR353" s="263"/>
      <c r="LS353" s="263"/>
      <c r="LT353" s="263"/>
      <c r="LU353" s="263"/>
      <c r="LV353" s="263"/>
      <c r="LW353" s="263"/>
      <c r="LX353" s="263"/>
      <c r="LY353" s="263"/>
      <c r="LZ353" s="263"/>
      <c r="MA353" s="263"/>
      <c r="MB353" s="263"/>
      <c r="MC353" s="263"/>
      <c r="MD353" s="263"/>
      <c r="ME353" s="263"/>
      <c r="MF353" s="263"/>
      <c r="MG353" s="263"/>
      <c r="MH353" s="263"/>
      <c r="MI353" s="263"/>
      <c r="MJ353" s="263"/>
      <c r="MK353" s="263"/>
      <c r="ML353" s="263"/>
      <c r="MM353" s="263"/>
      <c r="MN353" s="263"/>
      <c r="MO353" s="263"/>
      <c r="MP353" s="263"/>
      <c r="MQ353" s="263"/>
      <c r="MR353" s="263"/>
      <c r="MS353" s="263"/>
      <c r="MT353" s="263"/>
      <c r="MU353" s="263"/>
      <c r="MV353" s="263"/>
      <c r="MW353" s="263"/>
      <c r="MX353" s="263"/>
      <c r="MY353" s="263"/>
      <c r="MZ353" s="263"/>
      <c r="NA353" s="263"/>
      <c r="NB353" s="263"/>
      <c r="NC353" s="263"/>
      <c r="ND353" s="263"/>
      <c r="NE353" s="263"/>
      <c r="NF353" s="263"/>
      <c r="NG353" s="263"/>
      <c r="NH353" s="263"/>
      <c r="NI353" s="263"/>
      <c r="NJ353" s="263"/>
      <c r="NK353" s="263"/>
      <c r="NL353" s="263"/>
      <c r="NM353" s="263"/>
      <c r="NN353" s="263"/>
      <c r="NO353" s="263"/>
      <c r="NP353" s="263"/>
      <c r="NQ353" s="263"/>
      <c r="NR353" s="263"/>
      <c r="NS353" s="263"/>
      <c r="NT353" s="263"/>
      <c r="NU353" s="263"/>
      <c r="NV353" s="263"/>
      <c r="NW353" s="263"/>
      <c r="NX353" s="263"/>
      <c r="NY353" s="263"/>
      <c r="NZ353" s="263"/>
      <c r="OA353" s="263"/>
      <c r="OB353" s="263"/>
      <c r="OC353" s="263"/>
      <c r="OD353" s="263"/>
      <c r="OE353" s="263"/>
      <c r="OF353" s="263"/>
      <c r="OG353" s="263"/>
      <c r="OH353" s="263"/>
      <c r="OI353" s="263"/>
      <c r="OJ353" s="263"/>
      <c r="OK353" s="263"/>
      <c r="OL353" s="263"/>
      <c r="OM353" s="263"/>
      <c r="ON353" s="263"/>
      <c r="OO353" s="263"/>
      <c r="OP353" s="263"/>
      <c r="OQ353" s="263"/>
      <c r="OR353" s="263"/>
      <c r="OS353" s="263"/>
      <c r="OT353" s="263"/>
      <c r="OU353" s="263"/>
      <c r="OV353" s="263"/>
      <c r="OW353" s="263"/>
      <c r="OX353" s="263"/>
      <c r="OY353" s="263"/>
      <c r="OZ353" s="263"/>
      <c r="PA353" s="263"/>
      <c r="PB353" s="263"/>
      <c r="PC353" s="263"/>
      <c r="PD353" s="263"/>
      <c r="PE353" s="263"/>
      <c r="PF353" s="263"/>
      <c r="PG353" s="263"/>
      <c r="PH353" s="263"/>
      <c r="PI353" s="263"/>
      <c r="PJ353" s="263"/>
      <c r="PK353" s="263"/>
      <c r="PL353" s="263"/>
      <c r="PM353" s="263"/>
      <c r="PN353" s="263"/>
      <c r="PO353" s="263"/>
      <c r="PP353" s="263"/>
      <c r="PQ353" s="263"/>
      <c r="PR353" s="263"/>
      <c r="PS353" s="263"/>
      <c r="PT353" s="263"/>
      <c r="PU353" s="263"/>
      <c r="PV353" s="263"/>
      <c r="PW353" s="263"/>
      <c r="PX353" s="263"/>
      <c r="PY353" s="263"/>
      <c r="PZ353" s="263"/>
      <c r="QA353" s="263"/>
      <c r="QB353" s="263"/>
      <c r="QC353" s="263"/>
      <c r="QD353" s="263"/>
      <c r="QE353" s="263"/>
      <c r="QF353" s="263"/>
      <c r="QG353" s="263"/>
      <c r="QH353" s="263"/>
      <c r="QI353" s="263"/>
      <c r="QJ353" s="263"/>
      <c r="QK353" s="263"/>
      <c r="QL353" s="263"/>
      <c r="QM353" s="263"/>
      <c r="QN353" s="263"/>
      <c r="QO353" s="263"/>
      <c r="QP353" s="263"/>
      <c r="QQ353" s="263"/>
      <c r="QR353" s="263"/>
      <c r="QS353" s="263"/>
      <c r="QT353" s="263"/>
      <c r="QU353" s="263"/>
      <c r="QV353" s="263"/>
      <c r="QW353" s="263"/>
      <c r="QX353" s="263"/>
      <c r="QY353" s="263"/>
      <c r="QZ353" s="263"/>
      <c r="RA353" s="263"/>
      <c r="RB353" s="263"/>
      <c r="RC353" s="263"/>
      <c r="RD353" s="263"/>
      <c r="RE353" s="263"/>
      <c r="RF353" s="263"/>
      <c r="RG353" s="263"/>
      <c r="RH353" s="263"/>
      <c r="RI353" s="263"/>
      <c r="RJ353" s="263"/>
      <c r="RK353" s="263"/>
      <c r="RL353" s="263"/>
      <c r="RM353" s="263"/>
      <c r="RN353" s="263"/>
      <c r="RO353" s="263"/>
      <c r="RP353" s="263"/>
      <c r="RQ353" s="263"/>
      <c r="RR353" s="263"/>
      <c r="RS353" s="263"/>
      <c r="RT353" s="263"/>
      <c r="RU353" s="263"/>
      <c r="RV353" s="263"/>
      <c r="RW353" s="263"/>
      <c r="RX353" s="263"/>
      <c r="RY353" s="263"/>
      <c r="RZ353" s="263"/>
      <c r="SA353" s="263"/>
      <c r="SB353" s="263"/>
      <c r="SC353" s="263"/>
      <c r="SD353" s="263"/>
      <c r="SE353" s="263"/>
      <c r="SF353" s="263"/>
      <c r="SG353" s="263"/>
      <c r="SH353" s="263"/>
      <c r="SI353" s="263"/>
      <c r="SJ353" s="263"/>
      <c r="SK353" s="263"/>
      <c r="SL353" s="263"/>
      <c r="SM353" s="263"/>
      <c r="SN353" s="263"/>
      <c r="SO353" s="263"/>
      <c r="SP353" s="263"/>
      <c r="SQ353" s="263"/>
      <c r="SR353" s="263"/>
      <c r="SS353" s="263"/>
      <c r="ST353" s="263"/>
      <c r="SU353" s="263"/>
      <c r="SV353" s="263"/>
      <c r="SW353" s="263"/>
      <c r="SX353" s="263"/>
      <c r="SY353" s="263"/>
      <c r="SZ353" s="263"/>
      <c r="TA353" s="263"/>
      <c r="TB353" s="263"/>
      <c r="TC353" s="263"/>
      <c r="TD353" s="263"/>
      <c r="TE353" s="263"/>
      <c r="TF353" s="263"/>
      <c r="TG353" s="263"/>
      <c r="TH353" s="263"/>
      <c r="TI353" s="263"/>
      <c r="TJ353" s="263"/>
      <c r="TK353" s="263"/>
      <c r="TL353" s="263"/>
      <c r="TM353" s="263"/>
      <c r="TN353" s="263"/>
      <c r="TO353" s="263"/>
      <c r="TP353" s="263"/>
      <c r="TQ353" s="263"/>
      <c r="TR353" s="263"/>
      <c r="TS353" s="263"/>
      <c r="TT353" s="263"/>
      <c r="TU353" s="263"/>
      <c r="TV353" s="263"/>
      <c r="TW353" s="263"/>
      <c r="TX353" s="263"/>
      <c r="TY353" s="263"/>
      <c r="TZ353" s="263"/>
      <c r="UA353" s="263"/>
      <c r="UB353" s="263"/>
      <c r="UC353" s="263"/>
      <c r="UD353" s="263"/>
      <c r="UE353" s="263"/>
      <c r="UF353" s="263"/>
      <c r="UG353" s="263"/>
      <c r="UH353" s="263"/>
      <c r="UI353" s="263"/>
      <c r="UJ353" s="263"/>
      <c r="UK353" s="263"/>
      <c r="UL353" s="263"/>
      <c r="UM353" s="263"/>
      <c r="UN353" s="263"/>
      <c r="UO353" s="263"/>
      <c r="UP353" s="263"/>
      <c r="UQ353" s="263"/>
      <c r="UR353" s="263"/>
      <c r="US353" s="263"/>
      <c r="UT353" s="263"/>
      <c r="UU353" s="263"/>
      <c r="UV353" s="263"/>
      <c r="UW353" s="263"/>
      <c r="UX353" s="263"/>
      <c r="UY353" s="263"/>
      <c r="UZ353" s="263"/>
      <c r="VA353" s="263"/>
      <c r="VB353" s="263"/>
      <c r="VC353" s="263"/>
      <c r="VD353" s="263"/>
      <c r="VE353" s="263"/>
      <c r="VF353" s="263"/>
      <c r="VG353" s="263"/>
      <c r="VH353" s="263"/>
      <c r="VI353" s="263"/>
      <c r="VJ353" s="263"/>
      <c r="VK353" s="263"/>
      <c r="VL353" s="263"/>
      <c r="VM353" s="263"/>
      <c r="VN353" s="263"/>
      <c r="VO353" s="263"/>
      <c r="VP353" s="263"/>
      <c r="VQ353" s="263"/>
      <c r="VR353" s="263"/>
      <c r="VS353" s="263"/>
      <c r="VT353" s="263"/>
      <c r="VU353" s="263"/>
      <c r="VV353" s="263"/>
      <c r="VW353" s="263"/>
      <c r="VX353" s="263"/>
      <c r="VY353" s="263"/>
      <c r="VZ353" s="263"/>
      <c r="WA353" s="263"/>
      <c r="WB353" s="263"/>
      <c r="WC353" s="263"/>
      <c r="WD353" s="263"/>
      <c r="WE353" s="263"/>
      <c r="WF353" s="263"/>
      <c r="WG353" s="263"/>
      <c r="WH353" s="263"/>
      <c r="WI353" s="263"/>
      <c r="WJ353" s="263"/>
      <c r="WK353" s="263"/>
      <c r="WL353" s="263"/>
      <c r="WM353" s="263"/>
      <c r="WN353" s="263"/>
      <c r="WO353" s="263"/>
      <c r="WP353" s="263"/>
      <c r="WQ353" s="263"/>
      <c r="WR353" s="263"/>
      <c r="WS353" s="263"/>
      <c r="WT353" s="263"/>
      <c r="WU353" s="263"/>
      <c r="WV353" s="263"/>
      <c r="WW353" s="263"/>
      <c r="WX353" s="263"/>
      <c r="WY353" s="263"/>
      <c r="WZ353" s="263"/>
      <c r="XA353" s="263"/>
      <c r="XB353" s="263"/>
      <c r="XC353" s="263"/>
      <c r="XD353" s="263"/>
      <c r="XE353" s="263"/>
      <c r="XF353" s="263"/>
      <c r="XG353" s="263"/>
      <c r="XH353" s="263"/>
      <c r="XI353" s="263"/>
      <c r="XJ353" s="263"/>
      <c r="XK353" s="263"/>
      <c r="XL353" s="263"/>
      <c r="XM353" s="263"/>
      <c r="XN353" s="263"/>
      <c r="XO353" s="263"/>
      <c r="XP353" s="263"/>
      <c r="XQ353" s="263"/>
      <c r="XR353" s="263"/>
      <c r="XS353" s="263"/>
      <c r="XT353" s="263"/>
      <c r="XU353" s="263"/>
      <c r="XV353" s="263"/>
      <c r="XW353" s="263"/>
      <c r="XX353" s="263"/>
      <c r="XY353" s="263"/>
      <c r="XZ353" s="263"/>
      <c r="YA353" s="263"/>
      <c r="YB353" s="263"/>
      <c r="YC353" s="263"/>
      <c r="YD353" s="263"/>
      <c r="YE353" s="263"/>
      <c r="YF353" s="263"/>
      <c r="YG353" s="263"/>
      <c r="YH353" s="263"/>
      <c r="YI353" s="263"/>
      <c r="YJ353" s="263"/>
      <c r="YK353" s="263"/>
      <c r="YL353" s="263"/>
      <c r="YM353" s="263"/>
      <c r="YN353" s="263"/>
      <c r="YO353" s="263"/>
      <c r="YP353" s="263"/>
      <c r="YQ353" s="263"/>
      <c r="YR353" s="263"/>
      <c r="YS353" s="263"/>
      <c r="YT353" s="263"/>
      <c r="YU353" s="263"/>
      <c r="YV353" s="263"/>
      <c r="YW353" s="263"/>
      <c r="YX353" s="263"/>
      <c r="YY353" s="263"/>
      <c r="YZ353" s="263"/>
      <c r="ZA353" s="263"/>
      <c r="ZB353" s="263"/>
      <c r="ZC353" s="263"/>
      <c r="ZD353" s="263"/>
      <c r="ZE353" s="263"/>
      <c r="ZF353" s="263"/>
      <c r="ZG353" s="263"/>
      <c r="ZH353" s="263"/>
      <c r="ZI353" s="263"/>
      <c r="ZJ353" s="263"/>
      <c r="ZK353" s="263"/>
      <c r="ZL353" s="263"/>
      <c r="ZM353" s="263"/>
      <c r="ZN353" s="263"/>
      <c r="ZO353" s="263"/>
      <c r="ZP353" s="263"/>
      <c r="ZQ353" s="263"/>
      <c r="ZR353" s="263"/>
      <c r="ZS353" s="263"/>
      <c r="ZT353" s="263"/>
      <c r="ZU353" s="263"/>
      <c r="ZV353" s="263"/>
      <c r="ZW353" s="263"/>
      <c r="ZX353" s="263"/>
      <c r="ZY353" s="263"/>
      <c r="ZZ353" s="263"/>
      <c r="AAA353" s="263"/>
      <c r="AAB353" s="263"/>
      <c r="AAC353" s="263"/>
      <c r="AAD353" s="263"/>
      <c r="AAE353" s="263"/>
      <c r="AAF353" s="263"/>
      <c r="AAG353" s="263"/>
      <c r="AAH353" s="263"/>
      <c r="AAI353" s="263"/>
      <c r="AAJ353" s="263"/>
      <c r="AAK353" s="263"/>
      <c r="AAL353" s="263"/>
      <c r="AAM353" s="263"/>
      <c r="AAN353" s="263"/>
      <c r="AAO353" s="263"/>
      <c r="AAP353" s="263"/>
      <c r="AAQ353" s="263"/>
      <c r="AAR353" s="263"/>
      <c r="AAS353" s="263"/>
      <c r="AAT353" s="263"/>
      <c r="AAU353" s="263"/>
      <c r="AAV353" s="263"/>
      <c r="AAW353" s="263"/>
      <c r="AAX353" s="263"/>
      <c r="AAY353" s="263"/>
      <c r="AAZ353" s="263"/>
      <c r="ABA353" s="263"/>
      <c r="ABB353" s="263"/>
      <c r="ABC353" s="263"/>
      <c r="ABD353" s="263"/>
      <c r="ABE353" s="263"/>
      <c r="ABF353" s="263"/>
      <c r="ABG353" s="263"/>
      <c r="ABH353" s="263"/>
      <c r="ABI353" s="263"/>
      <c r="ABJ353" s="263"/>
      <c r="ABK353" s="263"/>
      <c r="ABL353" s="263"/>
      <c r="ABM353" s="263"/>
      <c r="ABN353" s="263"/>
      <c r="ABO353" s="263"/>
      <c r="ABP353" s="263"/>
      <c r="ABQ353" s="263"/>
      <c r="ABR353" s="263"/>
      <c r="ABS353" s="263"/>
      <c r="ABT353" s="263"/>
      <c r="ABU353" s="263"/>
      <c r="ABV353" s="263"/>
      <c r="ABW353" s="263"/>
      <c r="ABX353" s="263"/>
      <c r="ABY353" s="263"/>
      <c r="ABZ353" s="263"/>
      <c r="ACA353" s="263"/>
      <c r="ACB353" s="263"/>
      <c r="ACC353" s="263"/>
      <c r="ACD353" s="263"/>
      <c r="ACE353" s="263"/>
      <c r="ACF353" s="263"/>
      <c r="ACG353" s="263"/>
      <c r="ACH353" s="263"/>
      <c r="ACI353" s="263"/>
      <c r="ACJ353" s="263"/>
      <c r="ACK353" s="263"/>
      <c r="ACL353" s="263"/>
      <c r="ACM353" s="263"/>
      <c r="ACN353" s="263"/>
      <c r="ACO353" s="263"/>
      <c r="ACP353" s="263"/>
      <c r="ACQ353" s="263"/>
      <c r="ACR353" s="263"/>
      <c r="ACS353" s="263"/>
      <c r="ACT353" s="263"/>
      <c r="ACU353" s="263"/>
      <c r="ACV353" s="263"/>
      <c r="ACW353" s="263"/>
      <c r="ACX353" s="263"/>
      <c r="ACY353" s="263"/>
      <c r="ACZ353" s="263"/>
      <c r="ADA353" s="263"/>
      <c r="ADB353" s="263"/>
      <c r="ADC353" s="263"/>
      <c r="ADD353" s="263"/>
      <c r="ADE353" s="263"/>
      <c r="ADF353" s="263"/>
      <c r="ADG353" s="263"/>
      <c r="ADH353" s="263"/>
      <c r="ADI353" s="263"/>
      <c r="ADJ353" s="263"/>
      <c r="ADK353" s="263"/>
      <c r="ADL353" s="263"/>
      <c r="ADM353" s="263"/>
      <c r="ADN353" s="263"/>
      <c r="ADO353" s="263"/>
      <c r="ADP353" s="263"/>
      <c r="ADQ353" s="263"/>
      <c r="ADR353" s="263"/>
      <c r="ADS353" s="263"/>
      <c r="ADT353" s="263"/>
      <c r="ADU353" s="263"/>
      <c r="ADV353" s="263"/>
      <c r="ADW353" s="263"/>
      <c r="ADX353" s="263"/>
      <c r="ADY353" s="263"/>
      <c r="ADZ353" s="263"/>
      <c r="AEA353" s="263"/>
      <c r="AEB353" s="263"/>
      <c r="AEC353" s="263"/>
      <c r="AED353" s="263"/>
      <c r="AEE353" s="263"/>
      <c r="AEF353" s="263"/>
      <c r="AEG353" s="263"/>
      <c r="AEH353" s="263"/>
      <c r="AEI353" s="263"/>
      <c r="AEJ353" s="263"/>
      <c r="AEK353" s="263"/>
      <c r="AEL353" s="263"/>
      <c r="AEM353" s="263"/>
      <c r="AEN353" s="263"/>
      <c r="AEO353" s="263"/>
      <c r="AEP353" s="263"/>
      <c r="AEQ353" s="263"/>
      <c r="AER353" s="263"/>
      <c r="AES353" s="263"/>
      <c r="AET353" s="263"/>
      <c r="AEU353" s="263"/>
      <c r="AEV353" s="263"/>
      <c r="AEW353" s="263"/>
      <c r="AEX353" s="263"/>
      <c r="AEY353" s="263"/>
      <c r="AEZ353" s="263"/>
      <c r="AFA353" s="263"/>
      <c r="AFB353" s="263"/>
      <c r="AFC353" s="263"/>
      <c r="AFD353" s="263"/>
      <c r="AFE353" s="263"/>
      <c r="AFF353" s="263"/>
      <c r="AFG353" s="263"/>
      <c r="AFH353" s="263"/>
      <c r="AFI353" s="263"/>
      <c r="AFJ353" s="263"/>
      <c r="AFK353" s="263"/>
      <c r="AFL353" s="263"/>
      <c r="AFM353" s="263"/>
      <c r="AFN353" s="263"/>
      <c r="AFO353" s="263"/>
      <c r="AFP353" s="263"/>
      <c r="AFQ353" s="263"/>
      <c r="AFR353" s="263"/>
      <c r="AFS353" s="263"/>
      <c r="AFT353" s="263"/>
      <c r="AFU353" s="263"/>
      <c r="AFV353" s="263"/>
      <c r="AFW353" s="263"/>
      <c r="AFX353" s="263"/>
      <c r="AFY353" s="263"/>
      <c r="AFZ353" s="263"/>
      <c r="AGA353" s="263"/>
      <c r="AGB353" s="263"/>
      <c r="AGC353" s="263"/>
      <c r="AGD353" s="263"/>
      <c r="AGE353" s="263"/>
      <c r="AGF353" s="263"/>
      <c r="AGG353" s="263"/>
      <c r="AGH353" s="263"/>
      <c r="AGI353" s="263"/>
      <c r="AGJ353" s="263"/>
      <c r="AGK353" s="263"/>
      <c r="AGL353" s="263"/>
      <c r="AGM353" s="263"/>
      <c r="AGN353" s="263"/>
      <c r="AGO353" s="263"/>
      <c r="AGP353" s="263"/>
      <c r="AGQ353" s="263"/>
      <c r="AGR353" s="263"/>
      <c r="AGS353" s="263"/>
      <c r="AGT353" s="263"/>
      <c r="AGU353" s="263"/>
      <c r="AGV353" s="263"/>
      <c r="AGW353" s="263"/>
      <c r="AGX353" s="263"/>
      <c r="AGY353" s="263"/>
      <c r="AGZ353" s="263"/>
      <c r="AHA353" s="263"/>
      <c r="AHB353" s="263"/>
      <c r="AHC353" s="263"/>
      <c r="AHD353" s="263"/>
      <c r="AHE353" s="263"/>
      <c r="AHF353" s="263"/>
      <c r="AHG353" s="263"/>
      <c r="AHH353" s="263"/>
      <c r="AHI353" s="263"/>
      <c r="AHJ353" s="263"/>
      <c r="AHK353" s="263"/>
      <c r="AHL353" s="263"/>
      <c r="AHM353" s="263"/>
      <c r="AHN353" s="263"/>
      <c r="AHO353" s="263"/>
      <c r="AHP353" s="263"/>
      <c r="AHQ353" s="263"/>
      <c r="AHR353" s="263"/>
      <c r="AHS353" s="263"/>
      <c r="AHT353" s="263"/>
      <c r="AHU353" s="263"/>
      <c r="AHV353" s="263"/>
      <c r="AHW353" s="263"/>
      <c r="AHX353" s="263"/>
      <c r="AHY353" s="263"/>
      <c r="AHZ353" s="263"/>
      <c r="AIA353" s="263"/>
      <c r="AIB353" s="263"/>
      <c r="AIC353" s="263"/>
      <c r="AID353" s="263"/>
      <c r="AIE353" s="263"/>
      <c r="AIF353" s="263"/>
      <c r="AIG353" s="263"/>
      <c r="AIH353" s="263"/>
      <c r="AII353" s="263"/>
      <c r="AIJ353" s="263"/>
      <c r="AIK353" s="263"/>
      <c r="AIL353" s="263"/>
      <c r="AIM353" s="263"/>
      <c r="AIN353" s="263"/>
      <c r="AIO353" s="263"/>
      <c r="AIP353" s="263"/>
      <c r="AIQ353" s="263"/>
      <c r="AIR353" s="263"/>
      <c r="AIS353" s="263"/>
      <c r="AIT353" s="263"/>
      <c r="AIU353" s="263"/>
      <c r="AIV353" s="263"/>
      <c r="AIW353" s="263"/>
      <c r="AIX353" s="263"/>
      <c r="AIY353" s="263"/>
      <c r="AIZ353" s="263"/>
      <c r="AJA353" s="263"/>
      <c r="AJB353" s="263"/>
      <c r="AJC353" s="263"/>
      <c r="AJD353" s="263"/>
      <c r="AJE353" s="263"/>
      <c r="AJF353" s="263"/>
      <c r="AJG353" s="263"/>
      <c r="AJH353" s="263"/>
      <c r="AJI353" s="263"/>
      <c r="AJJ353" s="263"/>
      <c r="AJK353" s="263"/>
      <c r="AJL353" s="263"/>
      <c r="AJM353" s="263"/>
      <c r="AJN353" s="263"/>
      <c r="AJO353" s="263"/>
      <c r="AJP353" s="263"/>
      <c r="AJQ353" s="263"/>
      <c r="AJR353" s="263"/>
      <c r="AJS353" s="263"/>
      <c r="AJT353" s="263"/>
      <c r="AJU353" s="263"/>
      <c r="AJV353" s="263"/>
      <c r="AJW353" s="263"/>
      <c r="AJX353" s="263"/>
      <c r="AJY353" s="263"/>
      <c r="AJZ353" s="263"/>
      <c r="AKA353" s="263"/>
      <c r="AKB353" s="263"/>
      <c r="AKC353" s="263"/>
      <c r="AKD353" s="263"/>
      <c r="AKE353" s="263"/>
      <c r="AKF353" s="263"/>
      <c r="AKG353" s="263"/>
      <c r="AKH353" s="263"/>
      <c r="AKI353" s="263"/>
      <c r="AKJ353" s="263"/>
      <c r="AKK353" s="263"/>
      <c r="AKL353" s="263"/>
      <c r="AKM353" s="263"/>
      <c r="AKN353" s="263"/>
      <c r="AKO353" s="263"/>
      <c r="AKP353" s="263"/>
      <c r="AKQ353" s="263"/>
      <c r="AKR353" s="263"/>
      <c r="AKS353" s="263"/>
      <c r="AKT353" s="263"/>
      <c r="AKU353" s="263"/>
      <c r="AKV353" s="263"/>
      <c r="AKW353" s="263"/>
      <c r="AKX353" s="263"/>
      <c r="AKY353" s="263"/>
      <c r="AKZ353" s="263"/>
      <c r="ALA353" s="263"/>
      <c r="ALB353" s="263"/>
      <c r="ALC353" s="263"/>
      <c r="ALD353" s="263"/>
      <c r="ALE353" s="263"/>
      <c r="ALF353" s="263"/>
      <c r="ALG353" s="263"/>
      <c r="ALH353" s="263"/>
      <c r="ALI353" s="263"/>
      <c r="ALJ353" s="263"/>
      <c r="ALK353" s="263"/>
      <c r="ALL353" s="263"/>
      <c r="ALM353" s="263"/>
      <c r="ALN353" s="263"/>
      <c r="ALO353" s="263"/>
      <c r="ALP353" s="263"/>
      <c r="ALQ353" s="263"/>
      <c r="ALR353" s="263"/>
      <c r="ALS353" s="263"/>
      <c r="ALT353" s="263"/>
      <c r="ALU353" s="263"/>
      <c r="ALV353" s="263"/>
      <c r="ALW353" s="263"/>
      <c r="ALX353" s="263"/>
      <c r="ALY353" s="263"/>
      <c r="ALZ353" s="263"/>
      <c r="AMA353" s="263"/>
      <c r="AMB353" s="263"/>
      <c r="AMC353" s="263"/>
      <c r="AMD353" s="263"/>
      <c r="AME353" s="263"/>
      <c r="AMF353" s="263"/>
      <c r="AMG353" s="263"/>
      <c r="AMH353" s="263"/>
      <c r="AMI353" s="263"/>
      <c r="AMJ353" s="263"/>
      <c r="AMK353" s="263"/>
      <c r="AML353" s="263"/>
      <c r="AMM353" s="263"/>
      <c r="AMN353" s="263"/>
      <c r="AMO353" s="263"/>
      <c r="AMP353" s="263"/>
      <c r="AMQ353" s="263"/>
      <c r="AMR353" s="263"/>
      <c r="AMS353" s="263"/>
      <c r="AMT353" s="263"/>
      <c r="AMU353" s="263"/>
      <c r="AMV353" s="263"/>
      <c r="AMW353" s="263"/>
      <c r="AMX353" s="263"/>
      <c r="AMY353" s="263"/>
      <c r="AMZ353" s="263"/>
      <c r="ANA353" s="263"/>
      <c r="ANB353" s="263"/>
      <c r="ANC353" s="263"/>
      <c r="AND353" s="263"/>
      <c r="ANE353" s="263"/>
      <c r="ANF353" s="263"/>
      <c r="ANG353" s="263"/>
      <c r="ANH353" s="263"/>
      <c r="ANI353" s="263"/>
      <c r="ANJ353" s="263"/>
      <c r="ANK353" s="263"/>
      <c r="ANL353" s="263"/>
      <c r="ANM353" s="263"/>
      <c r="ANN353" s="263"/>
      <c r="ANO353" s="263"/>
      <c r="ANP353" s="263"/>
      <c r="ANQ353" s="263"/>
      <c r="ANR353" s="263"/>
      <c r="ANS353" s="263"/>
      <c r="ANT353" s="263"/>
      <c r="ANU353" s="263"/>
      <c r="ANV353" s="263"/>
      <c r="ANW353" s="263"/>
      <c r="ANX353" s="263"/>
      <c r="ANY353" s="263"/>
      <c r="ANZ353" s="263"/>
      <c r="AOA353" s="263"/>
      <c r="AOB353" s="263"/>
      <c r="AOC353" s="263"/>
      <c r="AOD353" s="263"/>
      <c r="AOE353" s="263"/>
      <c r="AOF353" s="263"/>
      <c r="AOG353" s="263"/>
      <c r="AOH353" s="263"/>
      <c r="AOI353" s="263"/>
      <c r="AOJ353" s="263"/>
      <c r="AOK353" s="263"/>
      <c r="AOL353" s="263"/>
      <c r="AOM353" s="263"/>
      <c r="AON353" s="263"/>
      <c r="AOO353" s="263"/>
      <c r="AOP353" s="263"/>
      <c r="AOQ353" s="263"/>
      <c r="AOR353" s="263"/>
      <c r="AOS353" s="263"/>
      <c r="AOT353" s="263"/>
      <c r="AOU353" s="263"/>
      <c r="AOV353" s="263"/>
      <c r="AOW353" s="263"/>
      <c r="AOX353" s="263"/>
      <c r="AOY353" s="263"/>
      <c r="AOZ353" s="263"/>
      <c r="APA353" s="263"/>
      <c r="APB353" s="263"/>
      <c r="APC353" s="263"/>
      <c r="APD353" s="263"/>
      <c r="APE353" s="263"/>
      <c r="APF353" s="263"/>
      <c r="APG353" s="263"/>
      <c r="APH353" s="263"/>
      <c r="API353" s="263"/>
      <c r="APJ353" s="263"/>
      <c r="APK353" s="263"/>
      <c r="APL353" s="263"/>
      <c r="APM353" s="263"/>
      <c r="APN353" s="263"/>
      <c r="APO353" s="263"/>
      <c r="APP353" s="263"/>
      <c r="APQ353" s="263"/>
      <c r="APR353" s="263"/>
      <c r="APS353" s="263"/>
      <c r="APT353" s="263"/>
      <c r="APU353" s="263"/>
      <c r="APV353" s="263"/>
      <c r="APW353" s="263"/>
      <c r="APX353" s="263"/>
      <c r="APY353" s="263"/>
      <c r="APZ353" s="263"/>
      <c r="AQA353" s="263"/>
      <c r="AQB353" s="263"/>
      <c r="AQC353" s="263"/>
      <c r="AQD353" s="263"/>
      <c r="AQE353" s="263"/>
      <c r="AQF353" s="263"/>
      <c r="AQG353" s="263"/>
      <c r="AQH353" s="263"/>
      <c r="AQI353" s="263"/>
      <c r="AQJ353" s="263"/>
      <c r="AQK353" s="263"/>
      <c r="AQL353" s="263"/>
      <c r="AQM353" s="263"/>
      <c r="AQN353" s="263"/>
      <c r="AQO353" s="263"/>
      <c r="AQP353" s="263"/>
      <c r="AQQ353" s="263"/>
      <c r="AQR353" s="263"/>
      <c r="AQS353" s="263"/>
      <c r="AQT353" s="263"/>
      <c r="AQU353" s="263"/>
      <c r="AQV353" s="263"/>
      <c r="AQW353" s="263"/>
      <c r="AQX353" s="263"/>
      <c r="AQY353" s="263"/>
      <c r="AQZ353" s="263"/>
      <c r="ARA353" s="263"/>
      <c r="ARB353" s="263"/>
      <c r="ARC353" s="263"/>
      <c r="ARD353" s="263"/>
      <c r="ARE353" s="263"/>
      <c r="ARF353" s="263"/>
      <c r="ARG353" s="263"/>
      <c r="ARH353" s="263"/>
      <c r="ARI353" s="263"/>
      <c r="ARJ353" s="263"/>
      <c r="ARK353" s="263"/>
      <c r="ARL353" s="263"/>
      <c r="ARM353" s="263"/>
      <c r="ARN353" s="263"/>
      <c r="ARO353" s="263"/>
      <c r="ARP353" s="263"/>
      <c r="ARQ353" s="263"/>
      <c r="ARR353" s="263"/>
      <c r="ARS353" s="263"/>
      <c r="ART353" s="263"/>
      <c r="ARU353" s="263"/>
      <c r="ARV353" s="263"/>
      <c r="ARW353" s="263"/>
      <c r="ARX353" s="263"/>
      <c r="ARY353" s="263"/>
      <c r="ARZ353" s="263"/>
      <c r="ASA353" s="263"/>
      <c r="ASB353" s="263"/>
      <c r="ASC353" s="263"/>
      <c r="ASD353" s="263"/>
      <c r="ASE353" s="263"/>
      <c r="ASF353" s="263"/>
      <c r="ASG353" s="263"/>
      <c r="ASH353" s="263"/>
      <c r="ASI353" s="263"/>
      <c r="ASJ353" s="263"/>
      <c r="ASK353" s="263"/>
      <c r="ASL353" s="263"/>
      <c r="ASM353" s="263"/>
      <c r="ASN353" s="263"/>
      <c r="ASO353" s="263"/>
      <c r="ASP353" s="263"/>
      <c r="ASQ353" s="263"/>
      <c r="ASR353" s="263"/>
      <c r="ASS353" s="263"/>
      <c r="AST353" s="263"/>
      <c r="ASU353" s="263"/>
      <c r="ASV353" s="263"/>
      <c r="ASW353" s="263"/>
      <c r="ASX353" s="263"/>
      <c r="ASY353" s="263"/>
      <c r="ASZ353" s="263"/>
      <c r="ATA353" s="263"/>
      <c r="ATB353" s="263"/>
      <c r="ATC353" s="263"/>
      <c r="ATD353" s="263"/>
      <c r="ATE353" s="263"/>
      <c r="ATF353" s="263"/>
      <c r="ATG353" s="263"/>
      <c r="ATH353" s="263"/>
      <c r="ATI353" s="263"/>
      <c r="ATJ353" s="263"/>
      <c r="ATK353" s="263"/>
      <c r="ATL353" s="263"/>
      <c r="ATM353" s="263"/>
      <c r="ATN353" s="263"/>
      <c r="ATO353" s="263"/>
      <c r="ATP353" s="263"/>
      <c r="ATQ353" s="263"/>
      <c r="ATR353" s="263"/>
      <c r="ATS353" s="263"/>
      <c r="ATT353" s="263"/>
      <c r="ATU353" s="263"/>
      <c r="ATV353" s="263"/>
      <c r="ATW353" s="263"/>
      <c r="ATX353" s="263"/>
      <c r="ATY353" s="263"/>
      <c r="ATZ353" s="263"/>
      <c r="AUA353" s="263"/>
      <c r="AUB353" s="263"/>
      <c r="AUC353" s="263"/>
      <c r="AUD353" s="263"/>
      <c r="AUE353" s="263"/>
      <c r="AUF353" s="263"/>
      <c r="AUG353" s="263"/>
      <c r="AUH353" s="263"/>
      <c r="AUI353" s="263"/>
      <c r="AUJ353" s="263"/>
      <c r="AUK353" s="263"/>
      <c r="AUL353" s="263"/>
      <c r="AUM353" s="263"/>
      <c r="AUN353" s="263"/>
      <c r="AUO353" s="263"/>
      <c r="AUP353" s="263"/>
      <c r="AUQ353" s="263"/>
      <c r="AUR353" s="263"/>
      <c r="AUS353" s="263"/>
      <c r="AUT353" s="263"/>
      <c r="AUU353" s="263"/>
      <c r="AUV353" s="263"/>
      <c r="AUW353" s="263"/>
      <c r="AUX353" s="263"/>
      <c r="AUY353" s="263"/>
      <c r="AUZ353" s="263"/>
      <c r="AVA353" s="263"/>
      <c r="AVB353" s="263"/>
      <c r="AVC353" s="263"/>
      <c r="AVD353" s="263"/>
      <c r="AVE353" s="263"/>
      <c r="AVF353" s="263"/>
      <c r="AVG353" s="263"/>
      <c r="AVH353" s="263"/>
      <c r="AVI353" s="263"/>
      <c r="AVJ353" s="263"/>
      <c r="AVK353" s="263"/>
      <c r="AVL353" s="263"/>
      <c r="AVM353" s="263"/>
      <c r="AVN353" s="263"/>
      <c r="AVO353" s="263"/>
      <c r="AVP353" s="263"/>
      <c r="AVQ353" s="263"/>
      <c r="AVR353" s="263"/>
      <c r="AVS353" s="263"/>
      <c r="AVT353" s="263"/>
      <c r="AVU353" s="263"/>
      <c r="AVV353" s="263"/>
      <c r="AVW353" s="263"/>
      <c r="AVX353" s="263"/>
      <c r="AVY353" s="263"/>
      <c r="AVZ353" s="263"/>
      <c r="AWA353" s="263"/>
      <c r="AWB353" s="263"/>
      <c r="AWC353" s="263"/>
      <c r="AWD353" s="263"/>
      <c r="AWE353" s="263"/>
      <c r="AWF353" s="263"/>
      <c r="AWG353" s="263"/>
      <c r="AWH353" s="263"/>
      <c r="AWI353" s="263"/>
      <c r="AWJ353" s="263"/>
      <c r="AWK353" s="263"/>
      <c r="AWL353" s="263"/>
      <c r="AWM353" s="263"/>
      <c r="AWN353" s="263"/>
      <c r="AWO353" s="263"/>
      <c r="AWP353" s="263"/>
      <c r="AWQ353" s="263"/>
      <c r="AWR353" s="263"/>
      <c r="AWS353" s="263"/>
      <c r="AWT353" s="263"/>
      <c r="AWU353" s="263"/>
      <c r="AWV353" s="263"/>
      <c r="AWW353" s="263"/>
      <c r="AWX353" s="263"/>
      <c r="AWY353" s="263"/>
      <c r="AWZ353" s="263"/>
      <c r="AXA353" s="263"/>
      <c r="AXB353" s="263"/>
      <c r="AXC353" s="263"/>
      <c r="AXD353" s="263"/>
      <c r="AXE353" s="263"/>
      <c r="AXF353" s="263"/>
      <c r="AXG353" s="263"/>
      <c r="AXH353" s="263"/>
      <c r="AXI353" s="263"/>
      <c r="AXJ353" s="263"/>
      <c r="AXK353" s="263"/>
      <c r="AXL353" s="263"/>
      <c r="AXM353" s="263"/>
      <c r="AXN353" s="263"/>
      <c r="AXO353" s="263"/>
      <c r="AXP353" s="263"/>
      <c r="AXQ353" s="263"/>
      <c r="AXR353" s="263"/>
      <c r="AXS353" s="263"/>
      <c r="AXT353" s="263"/>
      <c r="AXU353" s="263"/>
      <c r="AXV353" s="263"/>
      <c r="AXW353" s="263"/>
      <c r="AXX353" s="263"/>
      <c r="AXY353" s="263"/>
      <c r="AXZ353" s="263"/>
      <c r="AYA353" s="263"/>
      <c r="AYB353" s="263"/>
      <c r="AYC353" s="263"/>
      <c r="AYD353" s="263"/>
      <c r="AYE353" s="263"/>
      <c r="AYF353" s="263"/>
      <c r="AYG353" s="263"/>
      <c r="AYH353" s="263"/>
      <c r="AYI353" s="263"/>
      <c r="AYJ353" s="263"/>
      <c r="AYK353" s="263"/>
      <c r="AYL353" s="263"/>
      <c r="AYM353" s="263"/>
      <c r="AYN353" s="263"/>
      <c r="AYO353" s="263"/>
      <c r="AYP353" s="263"/>
      <c r="AYQ353" s="263"/>
      <c r="AYR353" s="263"/>
      <c r="AYS353" s="263"/>
      <c r="AYT353" s="263"/>
      <c r="AYU353" s="263"/>
      <c r="AYV353" s="263"/>
      <c r="AYW353" s="263"/>
      <c r="AYX353" s="263"/>
      <c r="AYY353" s="263"/>
      <c r="AYZ353" s="263"/>
      <c r="AZA353" s="263"/>
      <c r="AZB353" s="263"/>
      <c r="AZC353" s="263"/>
      <c r="AZD353" s="263"/>
      <c r="AZE353" s="263"/>
      <c r="AZF353" s="263"/>
      <c r="AZG353" s="263"/>
      <c r="AZH353" s="263"/>
      <c r="AZI353" s="263"/>
      <c r="AZJ353" s="263"/>
      <c r="AZK353" s="263"/>
      <c r="AZL353" s="263"/>
      <c r="AZM353" s="263"/>
      <c r="AZN353" s="263"/>
      <c r="AZO353" s="263"/>
      <c r="AZP353" s="263"/>
      <c r="AZQ353" s="263"/>
      <c r="AZR353" s="263"/>
      <c r="AZS353" s="263"/>
      <c r="AZT353" s="263"/>
      <c r="AZU353" s="263"/>
      <c r="AZV353" s="263"/>
      <c r="AZW353" s="263"/>
      <c r="AZX353" s="263"/>
      <c r="AZY353" s="263"/>
      <c r="AZZ353" s="263"/>
      <c r="BAA353" s="263"/>
      <c r="BAB353" s="263"/>
      <c r="BAC353" s="263"/>
      <c r="BAD353" s="263"/>
      <c r="BAE353" s="263"/>
      <c r="BAF353" s="263"/>
      <c r="BAG353" s="263"/>
      <c r="BAH353" s="263"/>
      <c r="BAI353" s="263"/>
      <c r="BAJ353" s="263"/>
      <c r="BAK353" s="263"/>
      <c r="BAL353" s="263"/>
      <c r="BAM353" s="263"/>
      <c r="BAN353" s="263"/>
      <c r="BAO353" s="263"/>
      <c r="BAP353" s="263"/>
      <c r="BAQ353" s="263"/>
      <c r="BAR353" s="263"/>
      <c r="BAS353" s="263"/>
      <c r="BAT353" s="263"/>
      <c r="BAU353" s="263"/>
      <c r="BAV353" s="263"/>
      <c r="BAW353" s="263"/>
      <c r="BAX353" s="263"/>
      <c r="BAY353" s="263"/>
      <c r="BAZ353" s="263"/>
      <c r="BBA353" s="263"/>
      <c r="BBB353" s="263"/>
      <c r="BBC353" s="263"/>
      <c r="BBD353" s="263"/>
      <c r="BBE353" s="263"/>
      <c r="BBF353" s="263"/>
      <c r="BBG353" s="263"/>
      <c r="BBH353" s="263"/>
      <c r="BBI353" s="263"/>
      <c r="BBJ353" s="263"/>
      <c r="BBK353" s="263"/>
      <c r="BBL353" s="263"/>
      <c r="BBM353" s="263"/>
      <c r="BBN353" s="263"/>
      <c r="BBO353" s="263"/>
      <c r="BBP353" s="263"/>
      <c r="BBQ353" s="263"/>
      <c r="BBR353" s="263"/>
      <c r="BBS353" s="263"/>
      <c r="BBT353" s="263"/>
      <c r="BBU353" s="263"/>
      <c r="BBV353" s="263"/>
      <c r="BBW353" s="263"/>
      <c r="BBX353" s="263"/>
      <c r="BBY353" s="263"/>
      <c r="BBZ353" s="263"/>
      <c r="BCA353" s="263"/>
      <c r="BCB353" s="263"/>
      <c r="BCC353" s="263"/>
      <c r="BCD353" s="263"/>
      <c r="BCE353" s="263"/>
      <c r="BCF353" s="263"/>
      <c r="BCG353" s="263"/>
      <c r="BCH353" s="263"/>
      <c r="BCI353" s="263"/>
      <c r="BCJ353" s="263"/>
      <c r="BCK353" s="263"/>
      <c r="BCL353" s="263"/>
      <c r="BCM353" s="263"/>
      <c r="BCN353" s="263"/>
      <c r="BCO353" s="263"/>
      <c r="BCP353" s="263"/>
      <c r="BCQ353" s="263"/>
      <c r="BCR353" s="263"/>
      <c r="BCS353" s="263"/>
      <c r="BCT353" s="263"/>
      <c r="BCU353" s="263"/>
      <c r="BCV353" s="263"/>
      <c r="BCW353" s="263"/>
      <c r="BCX353" s="263"/>
      <c r="BCY353" s="263"/>
      <c r="BCZ353" s="263"/>
      <c r="BDA353" s="263"/>
      <c r="BDB353" s="263"/>
      <c r="BDC353" s="263"/>
      <c r="BDD353" s="263"/>
      <c r="BDE353" s="263"/>
      <c r="BDF353" s="263"/>
      <c r="BDG353" s="263"/>
      <c r="BDH353" s="263"/>
      <c r="BDI353" s="263"/>
      <c r="BDJ353" s="263"/>
      <c r="BDK353" s="263"/>
      <c r="BDL353" s="263"/>
      <c r="BDM353" s="263"/>
      <c r="BDN353" s="263"/>
      <c r="BDO353" s="263"/>
      <c r="BDP353" s="263"/>
      <c r="BDQ353" s="263"/>
      <c r="BDR353" s="263"/>
      <c r="BDS353" s="263"/>
      <c r="BDT353" s="263"/>
      <c r="BDU353" s="263"/>
      <c r="BDV353" s="263"/>
      <c r="BDW353" s="263"/>
      <c r="BDX353" s="263"/>
      <c r="BDY353" s="263"/>
      <c r="BDZ353" s="263"/>
      <c r="BEA353" s="263"/>
      <c r="BEB353" s="263"/>
      <c r="BEC353" s="263"/>
      <c r="BED353" s="263"/>
      <c r="BEE353" s="263"/>
      <c r="BEF353" s="263"/>
      <c r="BEG353" s="263"/>
      <c r="BEH353" s="263"/>
      <c r="BEI353" s="263"/>
      <c r="BEJ353" s="263"/>
      <c r="BEK353" s="263"/>
      <c r="BEL353" s="263"/>
      <c r="BEM353" s="263"/>
      <c r="BEN353" s="263"/>
      <c r="BEO353" s="263"/>
      <c r="BEP353" s="263"/>
      <c r="BEQ353" s="263"/>
      <c r="BER353" s="263"/>
      <c r="BES353" s="263"/>
      <c r="BET353" s="263"/>
      <c r="BEU353" s="263"/>
      <c r="BEV353" s="263"/>
      <c r="BEW353" s="263"/>
      <c r="BEX353" s="263"/>
      <c r="BEY353" s="263"/>
      <c r="BEZ353" s="263"/>
      <c r="BFA353" s="263"/>
      <c r="BFB353" s="263"/>
      <c r="BFC353" s="263"/>
      <c r="BFD353" s="263"/>
      <c r="BFE353" s="263"/>
      <c r="BFF353" s="263"/>
      <c r="BFG353" s="263"/>
      <c r="BFH353" s="263"/>
      <c r="BFI353" s="263"/>
      <c r="BFJ353" s="263"/>
      <c r="BFK353" s="263"/>
      <c r="BFL353" s="263"/>
      <c r="BFM353" s="263"/>
      <c r="BFN353" s="263"/>
      <c r="BFO353" s="263"/>
      <c r="BFP353" s="263"/>
      <c r="BFQ353" s="263"/>
      <c r="BFR353" s="263"/>
      <c r="BFS353" s="263"/>
      <c r="BFT353" s="263"/>
      <c r="BFU353" s="263"/>
      <c r="BFV353" s="263"/>
      <c r="BFW353" s="263"/>
      <c r="BFX353" s="263"/>
      <c r="BFY353" s="263"/>
      <c r="BFZ353" s="263"/>
      <c r="BGA353" s="263"/>
      <c r="BGB353" s="263"/>
      <c r="BGC353" s="263"/>
      <c r="BGD353" s="263"/>
      <c r="BGE353" s="263"/>
      <c r="BGF353" s="263"/>
      <c r="BGG353" s="263"/>
      <c r="BGH353" s="263"/>
      <c r="BGI353" s="263"/>
      <c r="BGJ353" s="263"/>
      <c r="BGK353" s="263"/>
      <c r="BGL353" s="263"/>
      <c r="BGM353" s="263"/>
      <c r="BGN353" s="263"/>
      <c r="BGO353" s="263"/>
      <c r="BGP353" s="263"/>
      <c r="BGQ353" s="263"/>
      <c r="BGR353" s="263"/>
      <c r="BGS353" s="263"/>
      <c r="BGT353" s="263"/>
      <c r="BGU353" s="263"/>
      <c r="BGV353" s="263"/>
      <c r="BGW353" s="263"/>
      <c r="BGX353" s="263"/>
      <c r="BGY353" s="263"/>
      <c r="BGZ353" s="263"/>
      <c r="BHA353" s="263"/>
      <c r="BHB353" s="263"/>
      <c r="BHC353" s="263"/>
      <c r="BHD353" s="263"/>
      <c r="BHE353" s="263"/>
      <c r="BHF353" s="263"/>
      <c r="BHG353" s="263"/>
      <c r="BHH353" s="263"/>
      <c r="BHI353" s="263"/>
      <c r="BHJ353" s="263"/>
      <c r="BHK353" s="263"/>
      <c r="BHL353" s="263"/>
      <c r="BHM353" s="263"/>
      <c r="BHN353" s="263"/>
      <c r="BHO353" s="263"/>
      <c r="BHP353" s="263"/>
      <c r="BHQ353" s="263"/>
      <c r="BHR353" s="263"/>
      <c r="BHS353" s="263"/>
      <c r="BHT353" s="263"/>
      <c r="BHU353" s="263"/>
      <c r="BHV353" s="263"/>
      <c r="BHW353" s="263"/>
      <c r="BHX353" s="263"/>
      <c r="BHY353" s="263"/>
      <c r="BHZ353" s="263"/>
      <c r="BIA353" s="263"/>
      <c r="BIB353" s="263"/>
      <c r="BIC353" s="263"/>
      <c r="BID353" s="263"/>
      <c r="BIE353" s="263"/>
      <c r="BIF353" s="263"/>
      <c r="BIG353" s="263"/>
      <c r="BIH353" s="263"/>
      <c r="BII353" s="263"/>
      <c r="BIJ353" s="263"/>
      <c r="BIK353" s="263"/>
      <c r="BIL353" s="263"/>
      <c r="BIM353" s="263"/>
      <c r="BIN353" s="263"/>
      <c r="BIO353" s="263"/>
      <c r="BIP353" s="263"/>
      <c r="BIQ353" s="263"/>
      <c r="BIR353" s="263"/>
      <c r="BIS353" s="263"/>
      <c r="BIT353" s="263"/>
      <c r="BIU353" s="263"/>
      <c r="BIV353" s="263"/>
      <c r="BIW353" s="263"/>
      <c r="BIX353" s="263"/>
      <c r="BIY353" s="263"/>
      <c r="BIZ353" s="263"/>
      <c r="BJA353" s="263"/>
      <c r="BJB353" s="263"/>
      <c r="BJC353" s="263"/>
      <c r="BJD353" s="263"/>
      <c r="BJE353" s="263"/>
      <c r="BJF353" s="263"/>
      <c r="BJG353" s="263"/>
      <c r="BJH353" s="263"/>
      <c r="BJI353" s="263"/>
      <c r="BJJ353" s="263"/>
      <c r="BJK353" s="263"/>
      <c r="BJL353" s="263"/>
      <c r="BJM353" s="263"/>
      <c r="BJN353" s="263"/>
      <c r="BJO353" s="263"/>
      <c r="BJP353" s="263"/>
      <c r="BJQ353" s="263"/>
      <c r="BJR353" s="263"/>
      <c r="BJS353" s="263"/>
      <c r="BJT353" s="263"/>
      <c r="BJU353" s="263"/>
      <c r="BJV353" s="263"/>
      <c r="BJW353" s="263"/>
      <c r="BJX353" s="263"/>
      <c r="BJY353" s="263"/>
      <c r="BJZ353" s="263"/>
      <c r="BKA353" s="263"/>
      <c r="BKB353" s="263"/>
      <c r="BKC353" s="263"/>
      <c r="BKD353" s="263"/>
      <c r="BKE353" s="263"/>
      <c r="BKF353" s="263"/>
      <c r="BKG353" s="263"/>
      <c r="BKH353" s="263"/>
      <c r="BKI353" s="263"/>
      <c r="BKJ353" s="263"/>
      <c r="BKK353" s="263"/>
      <c r="BKL353" s="263"/>
      <c r="BKM353" s="263"/>
      <c r="BKN353" s="263"/>
      <c r="BKO353" s="263"/>
      <c r="BKP353" s="263"/>
      <c r="BKQ353" s="263"/>
      <c r="BKR353" s="263"/>
      <c r="BKS353" s="263"/>
      <c r="BKT353" s="263"/>
      <c r="BKU353" s="263"/>
      <c r="BKV353" s="263"/>
      <c r="BKW353" s="263"/>
      <c r="BKX353" s="263"/>
      <c r="BKY353" s="263"/>
      <c r="BKZ353" s="263"/>
      <c r="BLA353" s="263"/>
      <c r="BLB353" s="263"/>
      <c r="BLC353" s="263"/>
      <c r="BLD353" s="263"/>
      <c r="BLE353" s="263"/>
      <c r="BLF353" s="263"/>
      <c r="BLG353" s="263"/>
      <c r="BLH353" s="263"/>
      <c r="BLI353" s="263"/>
      <c r="BLJ353" s="263"/>
      <c r="BLK353" s="263"/>
      <c r="BLL353" s="263"/>
      <c r="BLM353" s="263"/>
      <c r="BLN353" s="263"/>
      <c r="BLO353" s="263"/>
      <c r="BLP353" s="263"/>
      <c r="BLQ353" s="263"/>
      <c r="BLR353" s="263"/>
      <c r="BLS353" s="263"/>
      <c r="BLT353" s="263"/>
      <c r="BLU353" s="263"/>
      <c r="BLV353" s="263"/>
      <c r="BLW353" s="263"/>
      <c r="BLX353" s="263"/>
      <c r="BLY353" s="263"/>
      <c r="BLZ353" s="263"/>
      <c r="BMA353" s="263"/>
      <c r="BMB353" s="263"/>
      <c r="BMC353" s="263"/>
      <c r="BMD353" s="263"/>
      <c r="BME353" s="263"/>
      <c r="BMF353" s="263"/>
      <c r="BMG353" s="263"/>
      <c r="BMH353" s="263"/>
      <c r="BMI353" s="263"/>
      <c r="BMJ353" s="263"/>
      <c r="BMK353" s="263"/>
      <c r="BML353" s="263"/>
      <c r="BMM353" s="263"/>
      <c r="BMN353" s="263"/>
      <c r="BMO353" s="263"/>
      <c r="BMP353" s="263"/>
      <c r="BMQ353" s="263"/>
      <c r="BMR353" s="263"/>
      <c r="BMS353" s="263"/>
      <c r="BMT353" s="263"/>
      <c r="BMU353" s="263"/>
      <c r="BMV353" s="263"/>
      <c r="BMW353" s="263"/>
      <c r="BMX353" s="263"/>
      <c r="BMY353" s="263"/>
      <c r="BMZ353" s="263"/>
      <c r="BNA353" s="263"/>
      <c r="BNB353" s="263"/>
      <c r="BNC353" s="263"/>
      <c r="BND353" s="263"/>
      <c r="BNE353" s="263"/>
      <c r="BNF353" s="263"/>
      <c r="BNG353" s="263"/>
      <c r="BNH353" s="263"/>
      <c r="BNI353" s="263"/>
      <c r="BNJ353" s="263"/>
      <c r="BNK353" s="263"/>
      <c r="BNL353" s="263"/>
      <c r="BNM353" s="263"/>
      <c r="BNN353" s="263"/>
      <c r="BNO353" s="263"/>
      <c r="BNP353" s="263"/>
      <c r="BNQ353" s="263"/>
      <c r="BNR353" s="263"/>
      <c r="BNS353" s="263"/>
      <c r="BNT353" s="263"/>
      <c r="BNU353" s="263"/>
      <c r="BNV353" s="263"/>
      <c r="BNW353" s="263"/>
      <c r="BNX353" s="263"/>
      <c r="BNY353" s="263"/>
      <c r="BNZ353" s="263"/>
      <c r="BOA353" s="263"/>
      <c r="BOB353" s="263"/>
      <c r="BOC353" s="263"/>
      <c r="BOD353" s="263"/>
      <c r="BOE353" s="263"/>
      <c r="BOF353" s="263"/>
      <c r="BOG353" s="263"/>
      <c r="BOH353" s="263"/>
      <c r="BOI353" s="263"/>
      <c r="BOJ353" s="263"/>
      <c r="BOK353" s="263"/>
      <c r="BOL353" s="263"/>
      <c r="BOM353" s="263"/>
      <c r="BON353" s="263"/>
      <c r="BOO353" s="263"/>
      <c r="BOP353" s="263"/>
      <c r="BOQ353" s="263"/>
      <c r="BOR353" s="263"/>
      <c r="BOS353" s="263"/>
      <c r="BOT353" s="263"/>
      <c r="BOU353" s="263"/>
      <c r="BOV353" s="263"/>
      <c r="BOW353" s="263"/>
      <c r="BOX353" s="263"/>
      <c r="BOY353" s="263"/>
      <c r="BOZ353" s="263"/>
      <c r="BPA353" s="263"/>
      <c r="BPB353" s="263"/>
      <c r="BPC353" s="263"/>
      <c r="BPD353" s="263"/>
      <c r="BPE353" s="263"/>
      <c r="BPF353" s="263"/>
      <c r="BPG353" s="263"/>
      <c r="BPH353" s="263"/>
      <c r="BPI353" s="263"/>
      <c r="BPJ353" s="263"/>
      <c r="BPK353" s="263"/>
      <c r="BPL353" s="263"/>
      <c r="BPM353" s="263"/>
      <c r="BPN353" s="263"/>
      <c r="BPO353" s="263"/>
      <c r="BPP353" s="263"/>
      <c r="BPQ353" s="263"/>
      <c r="BPR353" s="263"/>
      <c r="BPS353" s="263"/>
      <c r="BPT353" s="263"/>
      <c r="BPU353" s="263"/>
      <c r="BPV353" s="263"/>
      <c r="BPW353" s="263"/>
      <c r="BPX353" s="263"/>
      <c r="BPY353" s="263"/>
      <c r="BPZ353" s="263"/>
      <c r="BQA353" s="263"/>
      <c r="BQB353" s="263"/>
      <c r="BQC353" s="263"/>
      <c r="BQD353" s="263"/>
      <c r="BQE353" s="263"/>
      <c r="BQF353" s="263"/>
      <c r="BQG353" s="263"/>
      <c r="BQH353" s="263"/>
      <c r="BQI353" s="263"/>
      <c r="BQJ353" s="263"/>
      <c r="BQK353" s="263"/>
      <c r="BQL353" s="263"/>
      <c r="BQM353" s="263"/>
      <c r="BQN353" s="263"/>
      <c r="BQO353" s="263"/>
      <c r="BQP353" s="263"/>
      <c r="BQQ353" s="263"/>
      <c r="BQR353" s="263"/>
      <c r="BQS353" s="263"/>
      <c r="BQT353" s="263"/>
      <c r="BQU353" s="263"/>
      <c r="BQV353" s="263"/>
      <c r="BQW353" s="263"/>
      <c r="BQX353" s="263"/>
      <c r="BQY353" s="263"/>
      <c r="BQZ353" s="263"/>
      <c r="BRA353" s="263"/>
      <c r="BRB353" s="263"/>
      <c r="BRC353" s="263"/>
      <c r="BRD353" s="263"/>
      <c r="BRE353" s="263"/>
      <c r="BRF353" s="263"/>
      <c r="BRG353" s="263"/>
      <c r="BRH353" s="263"/>
      <c r="BRI353" s="263"/>
      <c r="BRJ353" s="263"/>
      <c r="BRK353" s="263"/>
      <c r="BRL353" s="263"/>
      <c r="BRM353" s="263"/>
      <c r="BRN353" s="263"/>
      <c r="BRO353" s="263"/>
      <c r="BRP353" s="263"/>
      <c r="BRQ353" s="263"/>
      <c r="BRR353" s="263"/>
      <c r="BRS353" s="263"/>
      <c r="BRT353" s="263"/>
      <c r="BRU353" s="263"/>
      <c r="BRV353" s="263"/>
      <c r="BRW353" s="263"/>
      <c r="BRX353" s="263"/>
      <c r="BRY353" s="263"/>
      <c r="BRZ353" s="263"/>
      <c r="BSA353" s="263"/>
      <c r="BSB353" s="263"/>
      <c r="BSC353" s="263"/>
      <c r="BSD353" s="263"/>
      <c r="BSE353" s="263"/>
      <c r="BSF353" s="263"/>
      <c r="BSG353" s="263"/>
      <c r="BSH353" s="263"/>
      <c r="BSI353" s="263"/>
      <c r="BSJ353" s="263"/>
      <c r="BSK353" s="263"/>
      <c r="BSL353" s="263"/>
      <c r="BSM353" s="263"/>
      <c r="BSN353" s="263"/>
      <c r="BSO353" s="263"/>
      <c r="BSP353" s="263"/>
      <c r="BSQ353" s="263"/>
      <c r="BSR353" s="263"/>
      <c r="BSS353" s="263"/>
      <c r="BST353" s="263"/>
      <c r="BSU353" s="263"/>
      <c r="BSV353" s="263"/>
      <c r="BSW353" s="263"/>
      <c r="BSX353" s="263"/>
      <c r="BSY353" s="263"/>
      <c r="BSZ353" s="263"/>
      <c r="BTA353" s="263"/>
      <c r="BTB353" s="263"/>
      <c r="BTC353" s="263"/>
      <c r="BTD353" s="263"/>
      <c r="BTE353" s="263"/>
      <c r="BTF353" s="263"/>
      <c r="BTG353" s="263"/>
      <c r="BTH353" s="263"/>
      <c r="BTI353" s="263"/>
      <c r="BTJ353" s="263"/>
      <c r="BTK353" s="263"/>
      <c r="BTL353" s="263"/>
      <c r="BTM353" s="263"/>
      <c r="BTN353" s="263"/>
      <c r="BTO353" s="263"/>
      <c r="BTP353" s="263"/>
      <c r="BTQ353" s="263"/>
      <c r="BTR353" s="263"/>
      <c r="BTS353" s="263"/>
      <c r="BTT353" s="263"/>
      <c r="BTU353" s="263"/>
      <c r="BTV353" s="263"/>
      <c r="BTW353" s="263"/>
      <c r="BTX353" s="263"/>
      <c r="BTY353" s="263"/>
      <c r="BTZ353" s="263"/>
      <c r="BUA353" s="263"/>
      <c r="BUB353" s="263"/>
      <c r="BUC353" s="263"/>
      <c r="BUD353" s="263"/>
      <c r="BUE353" s="263"/>
      <c r="BUF353" s="263"/>
      <c r="BUG353" s="263"/>
      <c r="BUH353" s="263"/>
      <c r="BUI353" s="263"/>
      <c r="BUJ353" s="263"/>
      <c r="BUK353" s="263"/>
      <c r="BUL353" s="263"/>
      <c r="BUM353" s="263"/>
      <c r="BUN353" s="263"/>
      <c r="BUO353" s="263"/>
      <c r="BUP353" s="263"/>
      <c r="BUQ353" s="263"/>
      <c r="BUR353" s="263"/>
      <c r="BUS353" s="263"/>
      <c r="BUT353" s="263"/>
      <c r="BUU353" s="263"/>
      <c r="BUV353" s="263"/>
      <c r="BUW353" s="263"/>
      <c r="BUX353" s="263"/>
      <c r="BUY353" s="263"/>
      <c r="BUZ353" s="263"/>
      <c r="BVA353" s="263"/>
      <c r="BVB353" s="263"/>
      <c r="BVC353" s="263"/>
      <c r="BVD353" s="263"/>
      <c r="BVE353" s="263"/>
      <c r="BVF353" s="263"/>
      <c r="BVG353" s="263"/>
      <c r="BVH353" s="263"/>
      <c r="BVI353" s="263"/>
      <c r="BVJ353" s="263"/>
      <c r="BVK353" s="263"/>
      <c r="BVL353" s="263"/>
      <c r="BVM353" s="263"/>
      <c r="BVN353" s="263"/>
      <c r="BVO353" s="263"/>
      <c r="BVP353" s="263"/>
      <c r="BVQ353" s="263"/>
      <c r="BVR353" s="263"/>
      <c r="BVS353" s="263"/>
      <c r="BVT353" s="263"/>
      <c r="BVU353" s="263"/>
      <c r="BVV353" s="263"/>
      <c r="BVW353" s="263"/>
      <c r="BVX353" s="263"/>
      <c r="BVY353" s="263"/>
      <c r="BVZ353" s="263"/>
      <c r="BWA353" s="263"/>
      <c r="BWB353" s="263"/>
      <c r="BWC353" s="263"/>
      <c r="BWD353" s="263"/>
      <c r="BWE353" s="263"/>
      <c r="BWF353" s="263"/>
      <c r="BWG353" s="263"/>
      <c r="BWH353" s="263"/>
      <c r="BWI353" s="263"/>
      <c r="BWJ353" s="263"/>
      <c r="BWK353" s="263"/>
      <c r="BWL353" s="263"/>
      <c r="BWM353" s="263"/>
      <c r="BWN353" s="263"/>
      <c r="BWO353" s="263"/>
      <c r="BWP353" s="263"/>
      <c r="BWQ353" s="263"/>
      <c r="BWR353" s="263"/>
      <c r="BWS353" s="263"/>
      <c r="BWT353" s="263"/>
      <c r="BWU353" s="263"/>
      <c r="BWV353" s="263"/>
      <c r="BWW353" s="263"/>
      <c r="BWX353" s="263"/>
      <c r="BWY353" s="263"/>
      <c r="BWZ353" s="263"/>
      <c r="BXA353" s="263"/>
      <c r="BXB353" s="263"/>
      <c r="BXC353" s="263"/>
      <c r="BXD353" s="263"/>
      <c r="BXE353" s="263"/>
      <c r="BXF353" s="263"/>
      <c r="BXG353" s="263"/>
      <c r="BXH353" s="263"/>
      <c r="BXI353" s="263"/>
      <c r="BXJ353" s="263"/>
      <c r="BXK353" s="263"/>
      <c r="BXL353" s="263"/>
      <c r="BXM353" s="263"/>
      <c r="BXN353" s="263"/>
      <c r="BXO353" s="263"/>
      <c r="BXP353" s="263"/>
      <c r="BXQ353" s="263"/>
      <c r="BXR353" s="263"/>
      <c r="BXS353" s="263"/>
      <c r="BXT353" s="263"/>
      <c r="BXU353" s="263"/>
      <c r="BXV353" s="263"/>
      <c r="BXW353" s="263"/>
      <c r="BXX353" s="263"/>
      <c r="BXY353" s="263"/>
      <c r="BXZ353" s="263"/>
      <c r="BYA353" s="263"/>
      <c r="BYB353" s="263"/>
      <c r="BYC353" s="263"/>
      <c r="BYD353" s="263"/>
      <c r="BYE353" s="263"/>
      <c r="BYF353" s="263"/>
      <c r="BYG353" s="263"/>
      <c r="BYH353" s="263"/>
      <c r="BYI353" s="263"/>
      <c r="BYJ353" s="263"/>
      <c r="BYK353" s="263"/>
      <c r="BYL353" s="263"/>
      <c r="BYM353" s="263"/>
      <c r="BYN353" s="263"/>
      <c r="BYO353" s="263"/>
      <c r="BYP353" s="263"/>
      <c r="BYQ353" s="263"/>
      <c r="BYR353" s="263"/>
      <c r="BYS353" s="263"/>
      <c r="BYT353" s="263"/>
      <c r="BYU353" s="263"/>
      <c r="BYV353" s="263"/>
      <c r="BYW353" s="263"/>
      <c r="BYX353" s="263"/>
      <c r="BYY353" s="263"/>
      <c r="BYZ353" s="263"/>
      <c r="BZA353" s="263"/>
      <c r="BZB353" s="263"/>
      <c r="BZC353" s="263"/>
      <c r="BZD353" s="263"/>
      <c r="BZE353" s="263"/>
      <c r="BZF353" s="263"/>
      <c r="BZG353" s="263"/>
      <c r="BZH353" s="263"/>
      <c r="BZI353" s="263"/>
      <c r="BZJ353" s="263"/>
      <c r="BZK353" s="263"/>
      <c r="BZL353" s="263"/>
      <c r="BZM353" s="263"/>
      <c r="BZN353" s="263"/>
      <c r="BZO353" s="263"/>
      <c r="BZP353" s="263"/>
      <c r="BZQ353" s="263"/>
      <c r="BZR353" s="263"/>
      <c r="BZS353" s="263"/>
      <c r="BZT353" s="263"/>
      <c r="BZU353" s="263"/>
      <c r="BZV353" s="263"/>
      <c r="BZW353" s="263"/>
      <c r="BZX353" s="263"/>
      <c r="BZY353" s="263"/>
      <c r="BZZ353" s="263"/>
      <c r="CAA353" s="263"/>
      <c r="CAB353" s="263"/>
      <c r="CAC353" s="263"/>
      <c r="CAD353" s="263"/>
      <c r="CAE353" s="263"/>
      <c r="CAF353" s="263"/>
      <c r="CAG353" s="263"/>
      <c r="CAH353" s="263"/>
      <c r="CAI353" s="263"/>
      <c r="CAJ353" s="263"/>
      <c r="CAK353" s="263"/>
      <c r="CAL353" s="263"/>
      <c r="CAM353" s="263"/>
      <c r="CAN353" s="263"/>
      <c r="CAO353" s="263"/>
      <c r="CAP353" s="263"/>
      <c r="CAQ353" s="263"/>
      <c r="CAR353" s="263"/>
      <c r="CAS353" s="263"/>
      <c r="CAT353" s="263"/>
      <c r="CAU353" s="263"/>
      <c r="CAV353" s="263"/>
    </row>
    <row r="354" spans="1:2076" x14ac:dyDescent="0.35">
      <c r="A354" s="263"/>
      <c r="B354" s="263"/>
      <c r="C354" s="263"/>
      <c r="D354" s="263"/>
      <c r="E354" s="263"/>
      <c r="F354" s="263"/>
      <c r="G354" s="263"/>
      <c r="H354" s="263"/>
      <c r="I354" s="263"/>
      <c r="J354" s="263"/>
      <c r="K354" s="263"/>
      <c r="L354" s="263"/>
      <c r="M354" s="263"/>
      <c r="N354" s="263"/>
      <c r="O354" s="263"/>
      <c r="P354" s="263"/>
      <c r="Q354" s="263"/>
      <c r="R354" s="263"/>
      <c r="S354" s="263"/>
      <c r="T354" s="263"/>
      <c r="U354" s="263"/>
      <c r="V354" s="263"/>
      <c r="W354" s="263"/>
      <c r="X354" s="263"/>
      <c r="Y354" s="263"/>
      <c r="Z354" s="263"/>
      <c r="AA354" s="263"/>
      <c r="AB354" s="263"/>
      <c r="AC354" s="263"/>
      <c r="AD354" s="263"/>
      <c r="AE354" s="263"/>
      <c r="AF354" s="263"/>
      <c r="AG354" s="263"/>
      <c r="AH354" s="263"/>
      <c r="AI354" s="263"/>
      <c r="AJ354" s="263"/>
      <c r="AK354" s="263"/>
      <c r="AL354" s="263"/>
      <c r="AM354" s="263"/>
      <c r="AN354" s="263"/>
      <c r="AO354" s="263"/>
      <c r="AP354" s="263"/>
      <c r="AQ354" s="263"/>
      <c r="AR354" s="263"/>
      <c r="AS354" s="263"/>
      <c r="AT354" s="263"/>
      <c r="AU354" s="263"/>
      <c r="AV354" s="263"/>
      <c r="AW354" s="263"/>
      <c r="AX354" s="263"/>
      <c r="AY354" s="263"/>
      <c r="AZ354" s="263"/>
      <c r="BA354" s="263"/>
      <c r="BB354" s="263"/>
      <c r="BC354" s="263"/>
      <c r="BD354" s="263"/>
      <c r="BE354" s="263"/>
      <c r="BF354" s="263"/>
      <c r="BG354" s="263"/>
      <c r="BH354" s="263"/>
      <c r="BI354" s="263"/>
      <c r="BJ354" s="263"/>
      <c r="BK354" s="263"/>
      <c r="BL354" s="263"/>
      <c r="BM354" s="263"/>
      <c r="BN354" s="263"/>
      <c r="BO354" s="263"/>
      <c r="BP354" s="263"/>
      <c r="BQ354" s="263"/>
      <c r="BR354" s="263"/>
      <c r="BS354" s="263"/>
      <c r="BT354" s="263"/>
      <c r="BU354" s="263"/>
      <c r="BV354" s="263"/>
      <c r="BW354" s="263"/>
      <c r="BX354" s="263"/>
      <c r="BY354" s="263"/>
      <c r="BZ354" s="263"/>
      <c r="CA354" s="263"/>
      <c r="CB354" s="263"/>
      <c r="CC354" s="263"/>
      <c r="CD354" s="263"/>
      <c r="CE354" s="263"/>
      <c r="CF354" s="263"/>
      <c r="CG354" s="263"/>
      <c r="CH354" s="263"/>
      <c r="CI354" s="263"/>
      <c r="CJ354" s="263"/>
      <c r="CK354" s="263"/>
      <c r="CL354" s="263"/>
      <c r="CM354" s="263"/>
      <c r="CN354" s="263"/>
      <c r="CO354" s="263"/>
      <c r="CP354" s="263"/>
      <c r="CQ354" s="263"/>
      <c r="CR354" s="263"/>
      <c r="CS354" s="263"/>
      <c r="CT354" s="263"/>
      <c r="CU354" s="263"/>
      <c r="CV354" s="263"/>
      <c r="CW354" s="263"/>
      <c r="CX354" s="263"/>
      <c r="CY354" s="263"/>
      <c r="CZ354" s="263"/>
      <c r="DA354" s="263"/>
      <c r="DB354" s="263"/>
      <c r="DC354" s="263"/>
      <c r="DD354" s="263"/>
      <c r="DE354" s="263"/>
      <c r="DF354" s="263"/>
      <c r="DG354" s="263"/>
      <c r="DH354" s="263"/>
      <c r="DI354" s="263"/>
      <c r="DJ354" s="263"/>
      <c r="DK354" s="263"/>
      <c r="DL354" s="263"/>
      <c r="DM354" s="263"/>
      <c r="DN354" s="263"/>
      <c r="DO354" s="263"/>
      <c r="DP354" s="263"/>
      <c r="DQ354" s="263"/>
      <c r="DR354" s="263"/>
      <c r="DS354" s="263"/>
      <c r="DT354" s="263"/>
      <c r="DU354" s="263"/>
      <c r="DV354" s="263"/>
      <c r="DW354" s="263"/>
      <c r="DX354" s="263"/>
      <c r="DY354" s="263"/>
      <c r="DZ354" s="263"/>
      <c r="EA354" s="263"/>
      <c r="EB354" s="263"/>
      <c r="EC354" s="263"/>
      <c r="ED354" s="263"/>
      <c r="EE354" s="263"/>
      <c r="EF354" s="263"/>
      <c r="EG354" s="263"/>
      <c r="EH354" s="263"/>
      <c r="EI354" s="263"/>
      <c r="EJ354" s="263"/>
      <c r="EK354" s="263"/>
      <c r="EL354" s="263"/>
      <c r="EM354" s="263"/>
      <c r="EN354" s="263"/>
      <c r="EO354" s="263"/>
      <c r="EP354" s="263"/>
      <c r="EQ354" s="263"/>
      <c r="ER354" s="263"/>
      <c r="ES354" s="263"/>
      <c r="ET354" s="263"/>
      <c r="EU354" s="263"/>
      <c r="EV354" s="263"/>
      <c r="EW354" s="263"/>
      <c r="EX354" s="263"/>
      <c r="EY354" s="263"/>
      <c r="EZ354" s="263"/>
      <c r="FA354" s="263"/>
      <c r="FB354" s="263"/>
      <c r="FC354" s="263"/>
      <c r="FD354" s="263"/>
      <c r="FE354" s="263"/>
      <c r="FF354" s="263"/>
      <c r="FG354" s="263"/>
      <c r="FH354" s="263"/>
      <c r="FI354" s="263"/>
      <c r="FJ354" s="263"/>
      <c r="FK354" s="263"/>
      <c r="FL354" s="263"/>
      <c r="FM354" s="263"/>
      <c r="FN354" s="263"/>
      <c r="FO354" s="263"/>
      <c r="FP354" s="263"/>
      <c r="FQ354" s="263"/>
      <c r="FR354" s="263"/>
      <c r="FS354" s="263"/>
      <c r="FT354" s="263"/>
      <c r="FU354" s="263"/>
      <c r="FV354" s="263"/>
      <c r="FW354" s="263"/>
      <c r="FX354" s="263"/>
      <c r="FY354" s="263"/>
      <c r="FZ354" s="263"/>
      <c r="GA354" s="263"/>
      <c r="GB354" s="263"/>
      <c r="GC354" s="263"/>
      <c r="GD354" s="263"/>
      <c r="GE354" s="263"/>
      <c r="GF354" s="263"/>
      <c r="GG354" s="263"/>
      <c r="GH354" s="263"/>
      <c r="GI354" s="263"/>
      <c r="GJ354" s="263"/>
      <c r="GK354" s="263"/>
      <c r="GL354" s="263"/>
      <c r="GM354" s="263"/>
      <c r="GN354" s="263"/>
      <c r="GO354" s="263"/>
      <c r="GP354" s="263"/>
      <c r="GQ354" s="263"/>
      <c r="GR354" s="263"/>
      <c r="GS354" s="263"/>
      <c r="GT354" s="263"/>
      <c r="GU354" s="263"/>
      <c r="GV354" s="263"/>
      <c r="GW354" s="263"/>
      <c r="GX354" s="263"/>
      <c r="GY354" s="263"/>
      <c r="GZ354" s="263"/>
      <c r="HA354" s="263"/>
      <c r="HB354" s="263"/>
      <c r="HC354" s="263"/>
      <c r="HD354" s="263"/>
      <c r="HE354" s="263"/>
      <c r="HF354" s="263"/>
      <c r="HG354" s="263"/>
      <c r="HH354" s="263"/>
      <c r="HI354" s="263"/>
      <c r="HJ354" s="263"/>
      <c r="HK354" s="263"/>
      <c r="HL354" s="263"/>
      <c r="HM354" s="263"/>
      <c r="HN354" s="263"/>
      <c r="HO354" s="263"/>
      <c r="HP354" s="263"/>
      <c r="HQ354" s="263"/>
      <c r="HR354" s="263"/>
      <c r="HS354" s="263"/>
      <c r="HT354" s="263"/>
      <c r="HU354" s="263"/>
      <c r="HV354" s="263"/>
      <c r="HW354" s="263"/>
      <c r="HX354" s="263"/>
      <c r="HY354" s="263"/>
      <c r="HZ354" s="263"/>
      <c r="IA354" s="263"/>
      <c r="IB354" s="263"/>
      <c r="IC354" s="263"/>
      <c r="ID354" s="263"/>
      <c r="IE354" s="263"/>
      <c r="IF354" s="263"/>
      <c r="IG354" s="263"/>
      <c r="IH354" s="263"/>
      <c r="II354" s="263"/>
      <c r="IJ354" s="263"/>
      <c r="IK354" s="263"/>
      <c r="IL354" s="263"/>
      <c r="IM354" s="263"/>
      <c r="IN354" s="263"/>
      <c r="IO354" s="263"/>
      <c r="IP354" s="263"/>
      <c r="IQ354" s="263"/>
      <c r="IR354" s="263"/>
      <c r="IS354" s="263"/>
      <c r="IT354" s="263"/>
      <c r="IU354" s="263"/>
      <c r="IV354" s="263"/>
      <c r="IW354" s="263"/>
      <c r="IX354" s="263"/>
      <c r="IY354" s="263"/>
      <c r="IZ354" s="263"/>
      <c r="JA354" s="263"/>
      <c r="JB354" s="263"/>
      <c r="JC354" s="263"/>
      <c r="JD354" s="263"/>
      <c r="JE354" s="263"/>
      <c r="JF354" s="263"/>
      <c r="JG354" s="263"/>
      <c r="JH354" s="263"/>
      <c r="JI354" s="263"/>
      <c r="JJ354" s="263"/>
      <c r="JK354" s="263"/>
      <c r="JL354" s="263"/>
      <c r="JM354" s="263"/>
      <c r="JN354" s="263"/>
      <c r="JO354" s="263"/>
      <c r="JP354" s="263"/>
      <c r="JQ354" s="263"/>
      <c r="JR354" s="263"/>
      <c r="JS354" s="263"/>
      <c r="JT354" s="263"/>
      <c r="JU354" s="263"/>
      <c r="JV354" s="263"/>
      <c r="JW354" s="263"/>
      <c r="JX354" s="263"/>
      <c r="JY354" s="263"/>
      <c r="JZ354" s="263"/>
      <c r="KA354" s="263"/>
      <c r="KB354" s="263"/>
      <c r="KC354" s="263"/>
      <c r="KD354" s="263"/>
      <c r="KE354" s="263"/>
      <c r="KF354" s="263"/>
      <c r="KG354" s="263"/>
      <c r="KH354" s="263"/>
      <c r="KI354" s="263"/>
      <c r="KJ354" s="263"/>
      <c r="KK354" s="263"/>
      <c r="KL354" s="263"/>
      <c r="KM354" s="263"/>
      <c r="KN354" s="263"/>
      <c r="KO354" s="263"/>
      <c r="KP354" s="263"/>
      <c r="KQ354" s="263"/>
      <c r="KR354" s="263"/>
      <c r="KS354" s="263"/>
      <c r="KT354" s="263"/>
      <c r="KU354" s="263"/>
      <c r="KV354" s="263"/>
      <c r="KW354" s="263"/>
      <c r="KX354" s="263"/>
      <c r="KY354" s="263"/>
      <c r="KZ354" s="263"/>
      <c r="LA354" s="263"/>
      <c r="LB354" s="263"/>
      <c r="LC354" s="263"/>
      <c r="LD354" s="263"/>
      <c r="LE354" s="263"/>
      <c r="LF354" s="263"/>
      <c r="LG354" s="263"/>
      <c r="LH354" s="263"/>
      <c r="LI354" s="263"/>
      <c r="LJ354" s="263"/>
      <c r="LK354" s="263"/>
      <c r="LL354" s="263"/>
      <c r="LM354" s="263"/>
      <c r="LN354" s="263"/>
      <c r="LO354" s="263"/>
      <c r="LP354" s="263"/>
      <c r="LQ354" s="263"/>
      <c r="LR354" s="263"/>
      <c r="LS354" s="263"/>
      <c r="LT354" s="263"/>
      <c r="LU354" s="263"/>
      <c r="LV354" s="263"/>
      <c r="LW354" s="263"/>
      <c r="LX354" s="263"/>
      <c r="LY354" s="263"/>
      <c r="LZ354" s="263"/>
      <c r="MA354" s="263"/>
      <c r="MB354" s="263"/>
      <c r="MC354" s="263"/>
      <c r="MD354" s="263"/>
      <c r="ME354" s="263"/>
      <c r="MF354" s="263"/>
      <c r="MG354" s="263"/>
      <c r="MH354" s="263"/>
      <c r="MI354" s="263"/>
      <c r="MJ354" s="263"/>
      <c r="MK354" s="263"/>
      <c r="ML354" s="263"/>
      <c r="MM354" s="263"/>
      <c r="MN354" s="263"/>
      <c r="MO354" s="263"/>
      <c r="MP354" s="263"/>
      <c r="MQ354" s="263"/>
      <c r="MR354" s="263"/>
      <c r="MS354" s="263"/>
      <c r="MT354" s="263"/>
      <c r="MU354" s="263"/>
      <c r="MV354" s="263"/>
      <c r="MW354" s="263"/>
      <c r="MX354" s="263"/>
      <c r="MY354" s="263"/>
      <c r="MZ354" s="263"/>
      <c r="NA354" s="263"/>
      <c r="NB354" s="263"/>
      <c r="NC354" s="263"/>
      <c r="ND354" s="263"/>
      <c r="NE354" s="263"/>
      <c r="NF354" s="263"/>
      <c r="NG354" s="263"/>
      <c r="NH354" s="263"/>
      <c r="NI354" s="263"/>
      <c r="NJ354" s="263"/>
      <c r="NK354" s="263"/>
      <c r="NL354" s="263"/>
      <c r="NM354" s="263"/>
      <c r="NN354" s="263"/>
      <c r="NO354" s="263"/>
      <c r="NP354" s="263"/>
      <c r="NQ354" s="263"/>
      <c r="NR354" s="263"/>
      <c r="NS354" s="263"/>
      <c r="NT354" s="263"/>
      <c r="NU354" s="263"/>
      <c r="NV354" s="263"/>
      <c r="NW354" s="263"/>
      <c r="NX354" s="263"/>
      <c r="NY354" s="263"/>
      <c r="NZ354" s="263"/>
      <c r="OA354" s="263"/>
      <c r="OB354" s="263"/>
      <c r="OC354" s="263"/>
      <c r="OD354" s="263"/>
      <c r="OE354" s="263"/>
      <c r="OF354" s="263"/>
      <c r="OG354" s="263"/>
      <c r="OH354" s="263"/>
      <c r="OI354" s="263"/>
      <c r="OJ354" s="263"/>
      <c r="OK354" s="263"/>
      <c r="OL354" s="263"/>
      <c r="OM354" s="263"/>
      <c r="ON354" s="263"/>
      <c r="OO354" s="263"/>
      <c r="OP354" s="263"/>
      <c r="OQ354" s="263"/>
      <c r="OR354" s="263"/>
      <c r="OS354" s="263"/>
      <c r="OT354" s="263"/>
      <c r="OU354" s="263"/>
      <c r="OV354" s="263"/>
      <c r="OW354" s="263"/>
      <c r="OX354" s="263"/>
      <c r="OY354" s="263"/>
      <c r="OZ354" s="263"/>
      <c r="PA354" s="263"/>
      <c r="PB354" s="263"/>
      <c r="PC354" s="263"/>
      <c r="PD354" s="263"/>
      <c r="PE354" s="263"/>
      <c r="PF354" s="263"/>
      <c r="PG354" s="263"/>
      <c r="PH354" s="263"/>
      <c r="PI354" s="263"/>
      <c r="PJ354" s="263"/>
      <c r="PK354" s="263"/>
      <c r="PL354" s="263"/>
      <c r="PM354" s="263"/>
      <c r="PN354" s="263"/>
      <c r="PO354" s="263"/>
      <c r="PP354" s="263"/>
      <c r="PQ354" s="263"/>
      <c r="PR354" s="263"/>
      <c r="PS354" s="263"/>
      <c r="PT354" s="263"/>
      <c r="PU354" s="263"/>
      <c r="PV354" s="263"/>
      <c r="PW354" s="263"/>
      <c r="PX354" s="263"/>
      <c r="PY354" s="263"/>
      <c r="PZ354" s="263"/>
      <c r="QA354" s="263"/>
      <c r="QB354" s="263"/>
      <c r="QC354" s="263"/>
      <c r="QD354" s="263"/>
      <c r="QE354" s="263"/>
      <c r="QF354" s="263"/>
      <c r="QG354" s="263"/>
      <c r="QH354" s="263"/>
      <c r="QI354" s="263"/>
      <c r="QJ354" s="263"/>
      <c r="QK354" s="263"/>
      <c r="QL354" s="263"/>
      <c r="QM354" s="263"/>
      <c r="QN354" s="263"/>
      <c r="QO354" s="263"/>
      <c r="QP354" s="263"/>
      <c r="QQ354" s="263"/>
      <c r="QR354" s="263"/>
      <c r="QS354" s="263"/>
      <c r="QT354" s="263"/>
      <c r="QU354" s="263"/>
      <c r="QV354" s="263"/>
      <c r="QW354" s="263"/>
      <c r="QX354" s="263"/>
      <c r="QY354" s="263"/>
      <c r="QZ354" s="263"/>
      <c r="RA354" s="263"/>
      <c r="RB354" s="263"/>
      <c r="RC354" s="263"/>
      <c r="RD354" s="263"/>
      <c r="RE354" s="263"/>
      <c r="RF354" s="263"/>
      <c r="RG354" s="263"/>
      <c r="RH354" s="263"/>
      <c r="RI354" s="263"/>
      <c r="RJ354" s="263"/>
      <c r="RK354" s="263"/>
      <c r="RL354" s="263"/>
      <c r="RM354" s="263"/>
      <c r="RN354" s="263"/>
      <c r="RO354" s="263"/>
      <c r="RP354" s="263"/>
      <c r="RQ354" s="263"/>
      <c r="RR354" s="263"/>
      <c r="RS354" s="263"/>
      <c r="RT354" s="263"/>
      <c r="RU354" s="263"/>
      <c r="RV354" s="263"/>
      <c r="RW354" s="263"/>
      <c r="RX354" s="263"/>
      <c r="RY354" s="263"/>
      <c r="RZ354" s="263"/>
      <c r="SA354" s="263"/>
      <c r="SB354" s="263"/>
      <c r="SC354" s="263"/>
      <c r="SD354" s="263"/>
      <c r="SE354" s="263"/>
      <c r="SF354" s="263"/>
      <c r="SG354" s="263"/>
      <c r="SH354" s="263"/>
      <c r="SI354" s="263"/>
      <c r="SJ354" s="263"/>
      <c r="SK354" s="263"/>
      <c r="SL354" s="263"/>
      <c r="SM354" s="263"/>
      <c r="SN354" s="263"/>
      <c r="SO354" s="263"/>
      <c r="SP354" s="263"/>
      <c r="SQ354" s="263"/>
      <c r="SR354" s="263"/>
      <c r="SS354" s="263"/>
      <c r="ST354" s="263"/>
      <c r="SU354" s="263"/>
      <c r="SV354" s="263"/>
      <c r="SW354" s="263"/>
      <c r="SX354" s="263"/>
      <c r="SY354" s="263"/>
      <c r="SZ354" s="263"/>
      <c r="TA354" s="263"/>
      <c r="TB354" s="263"/>
      <c r="TC354" s="263"/>
      <c r="TD354" s="263"/>
      <c r="TE354" s="263"/>
      <c r="TF354" s="263"/>
      <c r="TG354" s="263"/>
      <c r="TH354" s="263"/>
      <c r="TI354" s="263"/>
      <c r="TJ354" s="263"/>
      <c r="TK354" s="263"/>
      <c r="TL354" s="263"/>
      <c r="TM354" s="263"/>
      <c r="TN354" s="263"/>
      <c r="TO354" s="263"/>
      <c r="TP354" s="263"/>
      <c r="TQ354" s="263"/>
      <c r="TR354" s="263"/>
      <c r="TS354" s="263"/>
      <c r="TT354" s="263"/>
      <c r="TU354" s="263"/>
      <c r="TV354" s="263"/>
      <c r="TW354" s="263"/>
      <c r="TX354" s="263"/>
      <c r="TY354" s="263"/>
      <c r="TZ354" s="263"/>
      <c r="UA354" s="263"/>
      <c r="UB354" s="263"/>
      <c r="UC354" s="263"/>
      <c r="UD354" s="263"/>
      <c r="UE354" s="263"/>
      <c r="UF354" s="263"/>
      <c r="UG354" s="263"/>
      <c r="UH354" s="263"/>
      <c r="UI354" s="263"/>
      <c r="UJ354" s="263"/>
      <c r="UK354" s="263"/>
      <c r="UL354" s="263"/>
      <c r="UM354" s="263"/>
      <c r="UN354" s="263"/>
      <c r="UO354" s="263"/>
      <c r="UP354" s="263"/>
      <c r="UQ354" s="263"/>
      <c r="UR354" s="263"/>
      <c r="US354" s="263"/>
      <c r="UT354" s="263"/>
      <c r="UU354" s="263"/>
      <c r="UV354" s="263"/>
      <c r="UW354" s="263"/>
      <c r="UX354" s="263"/>
      <c r="UY354" s="263"/>
      <c r="UZ354" s="263"/>
      <c r="VA354" s="263"/>
      <c r="VB354" s="263"/>
      <c r="VC354" s="263"/>
      <c r="VD354" s="263"/>
      <c r="VE354" s="263"/>
      <c r="VF354" s="263"/>
      <c r="VG354" s="263"/>
      <c r="VH354" s="263"/>
      <c r="VI354" s="263"/>
      <c r="VJ354" s="263"/>
      <c r="VK354" s="263"/>
      <c r="VL354" s="263"/>
      <c r="VM354" s="263"/>
      <c r="VN354" s="263"/>
      <c r="VO354" s="263"/>
      <c r="VP354" s="263"/>
      <c r="VQ354" s="263"/>
      <c r="VR354" s="263"/>
      <c r="VS354" s="263"/>
      <c r="VT354" s="263"/>
      <c r="VU354" s="263"/>
      <c r="VV354" s="263"/>
      <c r="VW354" s="263"/>
      <c r="VX354" s="263"/>
      <c r="VY354" s="263"/>
      <c r="VZ354" s="263"/>
      <c r="WA354" s="263"/>
      <c r="WB354" s="263"/>
      <c r="WC354" s="263"/>
      <c r="WD354" s="263"/>
      <c r="WE354" s="263"/>
      <c r="WF354" s="263"/>
      <c r="WG354" s="263"/>
      <c r="WH354" s="263"/>
      <c r="WI354" s="263"/>
      <c r="WJ354" s="263"/>
      <c r="WK354" s="263"/>
      <c r="WL354" s="263"/>
      <c r="WM354" s="263"/>
      <c r="WN354" s="263"/>
      <c r="WO354" s="263"/>
      <c r="WP354" s="263"/>
      <c r="WQ354" s="263"/>
      <c r="WR354" s="263"/>
      <c r="WS354" s="263"/>
      <c r="WT354" s="263"/>
      <c r="WU354" s="263"/>
      <c r="WV354" s="263"/>
      <c r="WW354" s="263"/>
      <c r="WX354" s="263"/>
      <c r="WY354" s="263"/>
      <c r="WZ354" s="263"/>
      <c r="XA354" s="263"/>
      <c r="XB354" s="263"/>
      <c r="XC354" s="263"/>
      <c r="XD354" s="263"/>
      <c r="XE354" s="263"/>
      <c r="XF354" s="263"/>
      <c r="XG354" s="263"/>
      <c r="XH354" s="263"/>
      <c r="XI354" s="263"/>
      <c r="XJ354" s="263"/>
      <c r="XK354" s="263"/>
      <c r="XL354" s="263"/>
      <c r="XM354" s="263"/>
      <c r="XN354" s="263"/>
      <c r="XO354" s="263"/>
      <c r="XP354" s="263"/>
      <c r="XQ354" s="263"/>
      <c r="XR354" s="263"/>
      <c r="XS354" s="263"/>
      <c r="XT354" s="263"/>
      <c r="XU354" s="263"/>
      <c r="XV354" s="263"/>
      <c r="XW354" s="263"/>
      <c r="XX354" s="263"/>
      <c r="XY354" s="263"/>
      <c r="XZ354" s="263"/>
      <c r="YA354" s="263"/>
      <c r="YB354" s="263"/>
      <c r="YC354" s="263"/>
      <c r="YD354" s="263"/>
      <c r="YE354" s="263"/>
      <c r="YF354" s="263"/>
      <c r="YG354" s="263"/>
      <c r="YH354" s="263"/>
      <c r="YI354" s="263"/>
      <c r="YJ354" s="263"/>
      <c r="YK354" s="263"/>
      <c r="YL354" s="263"/>
      <c r="YM354" s="263"/>
      <c r="YN354" s="263"/>
      <c r="YO354" s="263"/>
      <c r="YP354" s="263"/>
      <c r="YQ354" s="263"/>
      <c r="YR354" s="263"/>
      <c r="YS354" s="263"/>
      <c r="YT354" s="263"/>
      <c r="YU354" s="263"/>
      <c r="YV354" s="263"/>
      <c r="YW354" s="263"/>
      <c r="YX354" s="263"/>
      <c r="YY354" s="263"/>
      <c r="YZ354" s="263"/>
      <c r="ZA354" s="263"/>
      <c r="ZB354" s="263"/>
      <c r="ZC354" s="263"/>
      <c r="ZD354" s="263"/>
      <c r="ZE354" s="263"/>
      <c r="ZF354" s="263"/>
      <c r="ZG354" s="263"/>
      <c r="ZH354" s="263"/>
      <c r="ZI354" s="263"/>
      <c r="ZJ354" s="263"/>
      <c r="ZK354" s="263"/>
      <c r="ZL354" s="263"/>
      <c r="ZM354" s="263"/>
      <c r="ZN354" s="263"/>
      <c r="ZO354" s="263"/>
      <c r="ZP354" s="263"/>
      <c r="ZQ354" s="263"/>
      <c r="ZR354" s="263"/>
      <c r="ZS354" s="263"/>
      <c r="ZT354" s="263"/>
      <c r="ZU354" s="263"/>
      <c r="ZV354" s="263"/>
      <c r="ZW354" s="263"/>
      <c r="ZX354" s="263"/>
      <c r="ZY354" s="263"/>
      <c r="ZZ354" s="263"/>
      <c r="AAA354" s="263"/>
      <c r="AAB354" s="263"/>
      <c r="AAC354" s="263"/>
      <c r="AAD354" s="263"/>
      <c r="AAE354" s="263"/>
      <c r="AAF354" s="263"/>
      <c r="AAG354" s="263"/>
      <c r="AAH354" s="263"/>
      <c r="AAI354" s="263"/>
      <c r="AAJ354" s="263"/>
      <c r="AAK354" s="263"/>
      <c r="AAL354" s="263"/>
      <c r="AAM354" s="263"/>
      <c r="AAN354" s="263"/>
      <c r="AAO354" s="263"/>
      <c r="AAP354" s="263"/>
      <c r="AAQ354" s="263"/>
      <c r="AAR354" s="263"/>
      <c r="AAS354" s="263"/>
      <c r="AAT354" s="263"/>
      <c r="AAU354" s="263"/>
      <c r="AAV354" s="263"/>
      <c r="AAW354" s="263"/>
      <c r="AAX354" s="263"/>
      <c r="AAY354" s="263"/>
      <c r="AAZ354" s="263"/>
      <c r="ABA354" s="263"/>
      <c r="ABB354" s="263"/>
      <c r="ABC354" s="263"/>
      <c r="ABD354" s="263"/>
      <c r="ABE354" s="263"/>
      <c r="ABF354" s="263"/>
      <c r="ABG354" s="263"/>
      <c r="ABH354" s="263"/>
      <c r="ABI354" s="263"/>
      <c r="ABJ354" s="263"/>
      <c r="ABK354" s="263"/>
      <c r="ABL354" s="263"/>
      <c r="ABM354" s="263"/>
      <c r="ABN354" s="263"/>
      <c r="ABO354" s="263"/>
      <c r="ABP354" s="263"/>
      <c r="ABQ354" s="263"/>
      <c r="ABR354" s="263"/>
      <c r="ABS354" s="263"/>
      <c r="ABT354" s="263"/>
      <c r="ABU354" s="263"/>
      <c r="ABV354" s="263"/>
      <c r="ABW354" s="263"/>
      <c r="ABX354" s="263"/>
      <c r="ABY354" s="263"/>
      <c r="ABZ354" s="263"/>
      <c r="ACA354" s="263"/>
      <c r="ACB354" s="263"/>
      <c r="ACC354" s="263"/>
      <c r="ACD354" s="263"/>
      <c r="ACE354" s="263"/>
      <c r="ACF354" s="263"/>
      <c r="ACG354" s="263"/>
      <c r="ACH354" s="263"/>
      <c r="ACI354" s="263"/>
      <c r="ACJ354" s="263"/>
      <c r="ACK354" s="263"/>
      <c r="ACL354" s="263"/>
      <c r="ACM354" s="263"/>
      <c r="ACN354" s="263"/>
      <c r="ACO354" s="263"/>
      <c r="ACP354" s="263"/>
      <c r="ACQ354" s="263"/>
      <c r="ACR354" s="263"/>
      <c r="ACS354" s="263"/>
      <c r="ACT354" s="263"/>
      <c r="ACU354" s="263"/>
      <c r="ACV354" s="263"/>
      <c r="ACW354" s="263"/>
      <c r="ACX354" s="263"/>
      <c r="ACY354" s="263"/>
      <c r="ACZ354" s="263"/>
      <c r="ADA354" s="263"/>
      <c r="ADB354" s="263"/>
      <c r="ADC354" s="263"/>
      <c r="ADD354" s="263"/>
      <c r="ADE354" s="263"/>
      <c r="ADF354" s="263"/>
      <c r="ADG354" s="263"/>
      <c r="ADH354" s="263"/>
      <c r="ADI354" s="263"/>
      <c r="ADJ354" s="263"/>
      <c r="ADK354" s="263"/>
      <c r="ADL354" s="263"/>
      <c r="ADM354" s="263"/>
      <c r="ADN354" s="263"/>
      <c r="ADO354" s="263"/>
      <c r="ADP354" s="263"/>
      <c r="ADQ354" s="263"/>
      <c r="ADR354" s="263"/>
      <c r="ADS354" s="263"/>
      <c r="ADT354" s="263"/>
      <c r="ADU354" s="263"/>
      <c r="ADV354" s="263"/>
      <c r="ADW354" s="263"/>
      <c r="ADX354" s="263"/>
      <c r="ADY354" s="263"/>
      <c r="ADZ354" s="263"/>
      <c r="AEA354" s="263"/>
      <c r="AEB354" s="263"/>
      <c r="AEC354" s="263"/>
      <c r="AED354" s="263"/>
      <c r="AEE354" s="263"/>
      <c r="AEF354" s="263"/>
      <c r="AEG354" s="263"/>
      <c r="AEH354" s="263"/>
      <c r="AEI354" s="263"/>
      <c r="AEJ354" s="263"/>
      <c r="AEK354" s="263"/>
      <c r="AEL354" s="263"/>
      <c r="AEM354" s="263"/>
      <c r="AEN354" s="263"/>
      <c r="AEO354" s="263"/>
      <c r="AEP354" s="263"/>
      <c r="AEQ354" s="263"/>
      <c r="AER354" s="263"/>
      <c r="AES354" s="263"/>
      <c r="AET354" s="263"/>
      <c r="AEU354" s="263"/>
      <c r="AEV354" s="263"/>
      <c r="AEW354" s="263"/>
      <c r="AEX354" s="263"/>
      <c r="AEY354" s="263"/>
      <c r="AEZ354" s="263"/>
      <c r="AFA354" s="263"/>
      <c r="AFB354" s="263"/>
      <c r="AFC354" s="263"/>
      <c r="AFD354" s="263"/>
      <c r="AFE354" s="263"/>
      <c r="AFF354" s="263"/>
      <c r="AFG354" s="263"/>
      <c r="AFH354" s="263"/>
      <c r="AFI354" s="263"/>
      <c r="AFJ354" s="263"/>
      <c r="AFK354" s="263"/>
      <c r="AFL354" s="263"/>
      <c r="AFM354" s="263"/>
      <c r="AFN354" s="263"/>
      <c r="AFO354" s="263"/>
      <c r="AFP354" s="263"/>
      <c r="AFQ354" s="263"/>
      <c r="AFR354" s="263"/>
      <c r="AFS354" s="263"/>
      <c r="AFT354" s="263"/>
      <c r="AFU354" s="263"/>
      <c r="AFV354" s="263"/>
      <c r="AFW354" s="263"/>
      <c r="AFX354" s="263"/>
      <c r="AFY354" s="263"/>
      <c r="AFZ354" s="263"/>
      <c r="AGA354" s="263"/>
      <c r="AGB354" s="263"/>
      <c r="AGC354" s="263"/>
      <c r="AGD354" s="263"/>
      <c r="AGE354" s="263"/>
      <c r="AGF354" s="263"/>
      <c r="AGG354" s="263"/>
      <c r="AGH354" s="263"/>
      <c r="AGI354" s="263"/>
      <c r="AGJ354" s="263"/>
      <c r="AGK354" s="263"/>
      <c r="AGL354" s="263"/>
      <c r="AGM354" s="263"/>
      <c r="AGN354" s="263"/>
      <c r="AGO354" s="263"/>
      <c r="AGP354" s="263"/>
      <c r="AGQ354" s="263"/>
      <c r="AGR354" s="263"/>
      <c r="AGS354" s="263"/>
      <c r="AGT354" s="263"/>
      <c r="AGU354" s="263"/>
      <c r="AGV354" s="263"/>
      <c r="AGW354" s="263"/>
      <c r="AGX354" s="263"/>
      <c r="AGY354" s="263"/>
      <c r="AGZ354" s="263"/>
      <c r="AHA354" s="263"/>
      <c r="AHB354" s="263"/>
      <c r="AHC354" s="263"/>
      <c r="AHD354" s="263"/>
      <c r="AHE354" s="263"/>
      <c r="AHF354" s="263"/>
      <c r="AHG354" s="263"/>
      <c r="AHH354" s="263"/>
      <c r="AHI354" s="263"/>
      <c r="AHJ354" s="263"/>
      <c r="AHK354" s="263"/>
      <c r="AHL354" s="263"/>
      <c r="AHM354" s="263"/>
      <c r="AHN354" s="263"/>
      <c r="AHO354" s="263"/>
      <c r="AHP354" s="263"/>
      <c r="AHQ354" s="263"/>
      <c r="AHR354" s="263"/>
      <c r="AHS354" s="263"/>
      <c r="AHT354" s="263"/>
      <c r="AHU354" s="263"/>
      <c r="AHV354" s="263"/>
      <c r="AHW354" s="263"/>
      <c r="AHX354" s="263"/>
      <c r="AHY354" s="263"/>
      <c r="AHZ354" s="263"/>
      <c r="AIA354" s="263"/>
      <c r="AIB354" s="263"/>
      <c r="AIC354" s="263"/>
      <c r="AID354" s="263"/>
      <c r="AIE354" s="263"/>
      <c r="AIF354" s="263"/>
      <c r="AIG354" s="263"/>
      <c r="AIH354" s="263"/>
      <c r="AII354" s="263"/>
      <c r="AIJ354" s="263"/>
      <c r="AIK354" s="263"/>
      <c r="AIL354" s="263"/>
      <c r="AIM354" s="263"/>
      <c r="AIN354" s="263"/>
      <c r="AIO354" s="263"/>
      <c r="AIP354" s="263"/>
      <c r="AIQ354" s="263"/>
      <c r="AIR354" s="263"/>
      <c r="AIS354" s="263"/>
      <c r="AIT354" s="263"/>
      <c r="AIU354" s="263"/>
      <c r="AIV354" s="263"/>
      <c r="AIW354" s="263"/>
      <c r="AIX354" s="263"/>
      <c r="AIY354" s="263"/>
      <c r="AIZ354" s="263"/>
      <c r="AJA354" s="263"/>
      <c r="AJB354" s="263"/>
      <c r="AJC354" s="263"/>
      <c r="AJD354" s="263"/>
      <c r="AJE354" s="263"/>
      <c r="AJF354" s="263"/>
      <c r="AJG354" s="263"/>
      <c r="AJH354" s="263"/>
      <c r="AJI354" s="263"/>
      <c r="AJJ354" s="263"/>
      <c r="AJK354" s="263"/>
      <c r="AJL354" s="263"/>
      <c r="AJM354" s="263"/>
      <c r="AJN354" s="263"/>
      <c r="AJO354" s="263"/>
      <c r="AJP354" s="263"/>
      <c r="AJQ354" s="263"/>
      <c r="AJR354" s="263"/>
      <c r="AJS354" s="263"/>
      <c r="AJT354" s="263"/>
      <c r="AJU354" s="263"/>
      <c r="AJV354" s="263"/>
      <c r="AJW354" s="263"/>
      <c r="AJX354" s="263"/>
      <c r="AJY354" s="263"/>
      <c r="AJZ354" s="263"/>
      <c r="AKA354" s="263"/>
      <c r="AKB354" s="263"/>
      <c r="AKC354" s="263"/>
      <c r="AKD354" s="263"/>
      <c r="AKE354" s="263"/>
      <c r="AKF354" s="263"/>
      <c r="AKG354" s="263"/>
      <c r="AKH354" s="263"/>
      <c r="AKI354" s="263"/>
      <c r="AKJ354" s="263"/>
      <c r="AKK354" s="263"/>
      <c r="AKL354" s="263"/>
      <c r="AKM354" s="263"/>
      <c r="AKN354" s="263"/>
      <c r="AKO354" s="263"/>
      <c r="AKP354" s="263"/>
      <c r="AKQ354" s="263"/>
      <c r="AKR354" s="263"/>
      <c r="AKS354" s="263"/>
      <c r="AKT354" s="263"/>
      <c r="AKU354" s="263"/>
      <c r="AKV354" s="263"/>
      <c r="AKW354" s="263"/>
      <c r="AKX354" s="263"/>
      <c r="AKY354" s="263"/>
      <c r="AKZ354" s="263"/>
      <c r="ALA354" s="263"/>
      <c r="ALB354" s="263"/>
      <c r="ALC354" s="263"/>
      <c r="ALD354" s="263"/>
      <c r="ALE354" s="263"/>
      <c r="ALF354" s="263"/>
      <c r="ALG354" s="263"/>
      <c r="ALH354" s="263"/>
      <c r="ALI354" s="263"/>
      <c r="ALJ354" s="263"/>
      <c r="ALK354" s="263"/>
      <c r="ALL354" s="263"/>
      <c r="ALM354" s="263"/>
      <c r="ALN354" s="263"/>
      <c r="ALO354" s="263"/>
      <c r="ALP354" s="263"/>
      <c r="ALQ354" s="263"/>
      <c r="ALR354" s="263"/>
      <c r="ALS354" s="263"/>
      <c r="ALT354" s="263"/>
      <c r="ALU354" s="263"/>
      <c r="ALV354" s="263"/>
      <c r="ALW354" s="263"/>
      <c r="ALX354" s="263"/>
      <c r="ALY354" s="263"/>
      <c r="ALZ354" s="263"/>
      <c r="AMA354" s="263"/>
      <c r="AMB354" s="263"/>
      <c r="AMC354" s="263"/>
      <c r="AMD354" s="263"/>
      <c r="AME354" s="263"/>
      <c r="AMF354" s="263"/>
      <c r="AMG354" s="263"/>
      <c r="AMH354" s="263"/>
      <c r="AMI354" s="263"/>
      <c r="AMJ354" s="263"/>
      <c r="AMK354" s="263"/>
      <c r="AML354" s="263"/>
      <c r="AMM354" s="263"/>
      <c r="AMN354" s="263"/>
      <c r="AMO354" s="263"/>
      <c r="AMP354" s="263"/>
      <c r="AMQ354" s="263"/>
      <c r="AMR354" s="263"/>
      <c r="AMS354" s="263"/>
      <c r="AMT354" s="263"/>
      <c r="AMU354" s="263"/>
      <c r="AMV354" s="263"/>
      <c r="AMW354" s="263"/>
      <c r="AMX354" s="263"/>
      <c r="AMY354" s="263"/>
      <c r="AMZ354" s="263"/>
      <c r="ANA354" s="263"/>
      <c r="ANB354" s="263"/>
      <c r="ANC354" s="263"/>
      <c r="AND354" s="263"/>
      <c r="ANE354" s="263"/>
      <c r="ANF354" s="263"/>
      <c r="ANG354" s="263"/>
      <c r="ANH354" s="263"/>
      <c r="ANI354" s="263"/>
      <c r="ANJ354" s="263"/>
      <c r="ANK354" s="263"/>
      <c r="ANL354" s="263"/>
      <c r="ANM354" s="263"/>
      <c r="ANN354" s="263"/>
      <c r="ANO354" s="263"/>
      <c r="ANP354" s="263"/>
      <c r="ANQ354" s="263"/>
      <c r="ANR354" s="263"/>
      <c r="ANS354" s="263"/>
      <c r="ANT354" s="263"/>
      <c r="ANU354" s="263"/>
      <c r="ANV354" s="263"/>
      <c r="ANW354" s="263"/>
      <c r="ANX354" s="263"/>
      <c r="ANY354" s="263"/>
      <c r="ANZ354" s="263"/>
      <c r="AOA354" s="263"/>
      <c r="AOB354" s="263"/>
      <c r="AOC354" s="263"/>
      <c r="AOD354" s="263"/>
      <c r="AOE354" s="263"/>
      <c r="AOF354" s="263"/>
      <c r="AOG354" s="263"/>
      <c r="AOH354" s="263"/>
      <c r="AOI354" s="263"/>
      <c r="AOJ354" s="263"/>
      <c r="AOK354" s="263"/>
      <c r="AOL354" s="263"/>
      <c r="AOM354" s="263"/>
      <c r="AON354" s="263"/>
      <c r="AOO354" s="263"/>
      <c r="AOP354" s="263"/>
      <c r="AOQ354" s="263"/>
      <c r="AOR354" s="263"/>
      <c r="AOS354" s="263"/>
      <c r="AOT354" s="263"/>
      <c r="AOU354" s="263"/>
      <c r="AOV354" s="263"/>
      <c r="AOW354" s="263"/>
      <c r="AOX354" s="263"/>
      <c r="AOY354" s="263"/>
      <c r="AOZ354" s="263"/>
      <c r="APA354" s="263"/>
      <c r="APB354" s="263"/>
      <c r="APC354" s="263"/>
      <c r="APD354" s="263"/>
      <c r="APE354" s="263"/>
      <c r="APF354" s="263"/>
      <c r="APG354" s="263"/>
      <c r="APH354" s="263"/>
      <c r="API354" s="263"/>
      <c r="APJ354" s="263"/>
      <c r="APK354" s="263"/>
      <c r="APL354" s="263"/>
      <c r="APM354" s="263"/>
      <c r="APN354" s="263"/>
      <c r="APO354" s="263"/>
      <c r="APP354" s="263"/>
      <c r="APQ354" s="263"/>
      <c r="APR354" s="263"/>
      <c r="APS354" s="263"/>
      <c r="APT354" s="263"/>
      <c r="APU354" s="263"/>
      <c r="APV354" s="263"/>
      <c r="APW354" s="263"/>
      <c r="APX354" s="263"/>
      <c r="APY354" s="263"/>
      <c r="APZ354" s="263"/>
      <c r="AQA354" s="263"/>
      <c r="AQB354" s="263"/>
      <c r="AQC354" s="263"/>
      <c r="AQD354" s="263"/>
      <c r="AQE354" s="263"/>
      <c r="AQF354" s="263"/>
      <c r="AQG354" s="263"/>
      <c r="AQH354" s="263"/>
      <c r="AQI354" s="263"/>
      <c r="AQJ354" s="263"/>
      <c r="AQK354" s="263"/>
      <c r="AQL354" s="263"/>
      <c r="AQM354" s="263"/>
      <c r="AQN354" s="263"/>
      <c r="AQO354" s="263"/>
      <c r="AQP354" s="263"/>
      <c r="AQQ354" s="263"/>
      <c r="AQR354" s="263"/>
      <c r="AQS354" s="263"/>
      <c r="AQT354" s="263"/>
      <c r="AQU354" s="263"/>
      <c r="AQV354" s="263"/>
      <c r="AQW354" s="263"/>
      <c r="AQX354" s="263"/>
      <c r="AQY354" s="263"/>
      <c r="AQZ354" s="263"/>
      <c r="ARA354" s="263"/>
      <c r="ARB354" s="263"/>
      <c r="ARC354" s="263"/>
      <c r="ARD354" s="263"/>
      <c r="ARE354" s="263"/>
      <c r="ARF354" s="263"/>
      <c r="ARG354" s="263"/>
      <c r="ARH354" s="263"/>
      <c r="ARI354" s="263"/>
      <c r="ARJ354" s="263"/>
      <c r="ARK354" s="263"/>
      <c r="ARL354" s="263"/>
      <c r="ARM354" s="263"/>
      <c r="ARN354" s="263"/>
      <c r="ARO354" s="263"/>
      <c r="ARP354" s="263"/>
      <c r="ARQ354" s="263"/>
      <c r="ARR354" s="263"/>
      <c r="ARS354" s="263"/>
      <c r="ART354" s="263"/>
      <c r="ARU354" s="263"/>
      <c r="ARV354" s="263"/>
      <c r="ARW354" s="263"/>
      <c r="ARX354" s="263"/>
      <c r="ARY354" s="263"/>
      <c r="ARZ354" s="263"/>
      <c r="ASA354" s="263"/>
      <c r="ASB354" s="263"/>
      <c r="ASC354" s="263"/>
      <c r="ASD354" s="263"/>
      <c r="ASE354" s="263"/>
      <c r="ASF354" s="263"/>
      <c r="ASG354" s="263"/>
      <c r="ASH354" s="263"/>
      <c r="ASI354" s="263"/>
      <c r="ASJ354" s="263"/>
      <c r="ASK354" s="263"/>
      <c r="ASL354" s="263"/>
      <c r="ASM354" s="263"/>
      <c r="ASN354" s="263"/>
      <c r="ASO354" s="263"/>
      <c r="ASP354" s="263"/>
      <c r="ASQ354" s="263"/>
      <c r="ASR354" s="263"/>
      <c r="ASS354" s="263"/>
      <c r="AST354" s="263"/>
      <c r="ASU354" s="263"/>
      <c r="ASV354" s="263"/>
      <c r="ASW354" s="263"/>
      <c r="ASX354" s="263"/>
      <c r="ASY354" s="263"/>
      <c r="ASZ354" s="263"/>
      <c r="ATA354" s="263"/>
      <c r="ATB354" s="263"/>
      <c r="ATC354" s="263"/>
      <c r="ATD354" s="263"/>
      <c r="ATE354" s="263"/>
      <c r="ATF354" s="263"/>
      <c r="ATG354" s="263"/>
      <c r="ATH354" s="263"/>
      <c r="ATI354" s="263"/>
      <c r="ATJ354" s="263"/>
      <c r="ATK354" s="263"/>
      <c r="ATL354" s="263"/>
      <c r="ATM354" s="263"/>
      <c r="ATN354" s="263"/>
      <c r="ATO354" s="263"/>
      <c r="ATP354" s="263"/>
      <c r="ATQ354" s="263"/>
      <c r="ATR354" s="263"/>
      <c r="ATS354" s="263"/>
      <c r="ATT354" s="263"/>
      <c r="ATU354" s="263"/>
      <c r="ATV354" s="263"/>
      <c r="ATW354" s="263"/>
      <c r="ATX354" s="263"/>
      <c r="ATY354" s="263"/>
      <c r="ATZ354" s="263"/>
      <c r="AUA354" s="263"/>
      <c r="AUB354" s="263"/>
      <c r="AUC354" s="263"/>
      <c r="AUD354" s="263"/>
      <c r="AUE354" s="263"/>
      <c r="AUF354" s="263"/>
      <c r="AUG354" s="263"/>
      <c r="AUH354" s="263"/>
      <c r="AUI354" s="263"/>
      <c r="AUJ354" s="263"/>
      <c r="AUK354" s="263"/>
      <c r="AUL354" s="263"/>
      <c r="AUM354" s="263"/>
      <c r="AUN354" s="263"/>
      <c r="AUO354" s="263"/>
      <c r="AUP354" s="263"/>
      <c r="AUQ354" s="263"/>
      <c r="AUR354" s="263"/>
      <c r="AUS354" s="263"/>
      <c r="AUT354" s="263"/>
      <c r="AUU354" s="263"/>
      <c r="AUV354" s="263"/>
      <c r="AUW354" s="263"/>
      <c r="AUX354" s="263"/>
      <c r="AUY354" s="263"/>
      <c r="AUZ354" s="263"/>
      <c r="AVA354" s="263"/>
      <c r="AVB354" s="263"/>
      <c r="AVC354" s="263"/>
      <c r="AVD354" s="263"/>
      <c r="AVE354" s="263"/>
      <c r="AVF354" s="263"/>
      <c r="AVG354" s="263"/>
      <c r="AVH354" s="263"/>
      <c r="AVI354" s="263"/>
      <c r="AVJ354" s="263"/>
      <c r="AVK354" s="263"/>
      <c r="AVL354" s="263"/>
      <c r="AVM354" s="263"/>
      <c r="AVN354" s="263"/>
      <c r="AVO354" s="263"/>
      <c r="AVP354" s="263"/>
      <c r="AVQ354" s="263"/>
      <c r="AVR354" s="263"/>
      <c r="AVS354" s="263"/>
      <c r="AVT354" s="263"/>
      <c r="AVU354" s="263"/>
      <c r="AVV354" s="263"/>
      <c r="AVW354" s="263"/>
      <c r="AVX354" s="263"/>
      <c r="AVY354" s="263"/>
      <c r="AVZ354" s="263"/>
      <c r="AWA354" s="263"/>
      <c r="AWB354" s="263"/>
      <c r="AWC354" s="263"/>
      <c r="AWD354" s="263"/>
      <c r="AWE354" s="263"/>
      <c r="AWF354" s="263"/>
      <c r="AWG354" s="263"/>
      <c r="AWH354" s="263"/>
      <c r="AWI354" s="263"/>
      <c r="AWJ354" s="263"/>
      <c r="AWK354" s="263"/>
      <c r="AWL354" s="263"/>
      <c r="AWM354" s="263"/>
      <c r="AWN354" s="263"/>
      <c r="AWO354" s="263"/>
      <c r="AWP354" s="263"/>
      <c r="AWQ354" s="263"/>
      <c r="AWR354" s="263"/>
      <c r="AWS354" s="263"/>
      <c r="AWT354" s="263"/>
      <c r="AWU354" s="263"/>
      <c r="AWV354" s="263"/>
      <c r="AWW354" s="263"/>
      <c r="AWX354" s="263"/>
      <c r="AWY354" s="263"/>
      <c r="AWZ354" s="263"/>
      <c r="AXA354" s="263"/>
      <c r="AXB354" s="263"/>
      <c r="AXC354" s="263"/>
      <c r="AXD354" s="263"/>
      <c r="AXE354" s="263"/>
      <c r="AXF354" s="263"/>
      <c r="AXG354" s="263"/>
      <c r="AXH354" s="263"/>
      <c r="AXI354" s="263"/>
      <c r="AXJ354" s="263"/>
      <c r="AXK354" s="263"/>
      <c r="AXL354" s="263"/>
      <c r="AXM354" s="263"/>
      <c r="AXN354" s="263"/>
      <c r="AXO354" s="263"/>
      <c r="AXP354" s="263"/>
      <c r="AXQ354" s="263"/>
      <c r="AXR354" s="263"/>
      <c r="AXS354" s="263"/>
      <c r="AXT354" s="263"/>
      <c r="AXU354" s="263"/>
      <c r="AXV354" s="263"/>
      <c r="AXW354" s="263"/>
      <c r="AXX354" s="263"/>
      <c r="AXY354" s="263"/>
      <c r="AXZ354" s="263"/>
      <c r="AYA354" s="263"/>
      <c r="AYB354" s="263"/>
      <c r="AYC354" s="263"/>
      <c r="AYD354" s="263"/>
      <c r="AYE354" s="263"/>
      <c r="AYF354" s="263"/>
      <c r="AYG354" s="263"/>
      <c r="AYH354" s="263"/>
      <c r="AYI354" s="263"/>
      <c r="AYJ354" s="263"/>
      <c r="AYK354" s="263"/>
      <c r="AYL354" s="263"/>
      <c r="AYM354" s="263"/>
      <c r="AYN354" s="263"/>
      <c r="AYO354" s="263"/>
      <c r="AYP354" s="263"/>
      <c r="AYQ354" s="263"/>
      <c r="AYR354" s="263"/>
      <c r="AYS354" s="263"/>
      <c r="AYT354" s="263"/>
      <c r="AYU354" s="263"/>
      <c r="AYV354" s="263"/>
      <c r="AYW354" s="263"/>
      <c r="AYX354" s="263"/>
      <c r="AYY354" s="263"/>
      <c r="AYZ354" s="263"/>
      <c r="AZA354" s="263"/>
      <c r="AZB354" s="263"/>
      <c r="AZC354" s="263"/>
      <c r="AZD354" s="263"/>
      <c r="AZE354" s="263"/>
      <c r="AZF354" s="263"/>
      <c r="AZG354" s="263"/>
      <c r="AZH354" s="263"/>
      <c r="AZI354" s="263"/>
      <c r="AZJ354" s="263"/>
      <c r="AZK354" s="263"/>
      <c r="AZL354" s="263"/>
      <c r="AZM354" s="263"/>
      <c r="AZN354" s="263"/>
      <c r="AZO354" s="263"/>
      <c r="AZP354" s="263"/>
      <c r="AZQ354" s="263"/>
      <c r="AZR354" s="263"/>
      <c r="AZS354" s="263"/>
      <c r="AZT354" s="263"/>
      <c r="AZU354" s="263"/>
      <c r="AZV354" s="263"/>
      <c r="AZW354" s="263"/>
      <c r="AZX354" s="263"/>
      <c r="AZY354" s="263"/>
      <c r="AZZ354" s="263"/>
      <c r="BAA354" s="263"/>
      <c r="BAB354" s="263"/>
      <c r="BAC354" s="263"/>
      <c r="BAD354" s="263"/>
      <c r="BAE354" s="263"/>
      <c r="BAF354" s="263"/>
      <c r="BAG354" s="263"/>
      <c r="BAH354" s="263"/>
      <c r="BAI354" s="263"/>
      <c r="BAJ354" s="263"/>
      <c r="BAK354" s="263"/>
      <c r="BAL354" s="263"/>
      <c r="BAM354" s="263"/>
      <c r="BAN354" s="263"/>
      <c r="BAO354" s="263"/>
      <c r="BAP354" s="263"/>
      <c r="BAQ354" s="263"/>
      <c r="BAR354" s="263"/>
      <c r="BAS354" s="263"/>
      <c r="BAT354" s="263"/>
      <c r="BAU354" s="263"/>
      <c r="BAV354" s="263"/>
      <c r="BAW354" s="263"/>
      <c r="BAX354" s="263"/>
      <c r="BAY354" s="263"/>
      <c r="BAZ354" s="263"/>
      <c r="BBA354" s="263"/>
      <c r="BBB354" s="263"/>
      <c r="BBC354" s="263"/>
      <c r="BBD354" s="263"/>
      <c r="BBE354" s="263"/>
      <c r="BBF354" s="263"/>
      <c r="BBG354" s="263"/>
      <c r="BBH354" s="263"/>
      <c r="BBI354" s="263"/>
      <c r="BBJ354" s="263"/>
      <c r="BBK354" s="263"/>
      <c r="BBL354" s="263"/>
      <c r="BBM354" s="263"/>
      <c r="BBN354" s="263"/>
      <c r="BBO354" s="263"/>
      <c r="BBP354" s="263"/>
      <c r="BBQ354" s="263"/>
      <c r="BBR354" s="263"/>
      <c r="BBS354" s="263"/>
      <c r="BBT354" s="263"/>
      <c r="BBU354" s="263"/>
      <c r="BBV354" s="263"/>
      <c r="BBW354" s="263"/>
      <c r="BBX354" s="263"/>
      <c r="BBY354" s="263"/>
      <c r="BBZ354" s="263"/>
      <c r="BCA354" s="263"/>
      <c r="BCB354" s="263"/>
      <c r="BCC354" s="263"/>
      <c r="BCD354" s="263"/>
      <c r="BCE354" s="263"/>
      <c r="BCF354" s="263"/>
      <c r="BCG354" s="263"/>
      <c r="BCH354" s="263"/>
      <c r="BCI354" s="263"/>
      <c r="BCJ354" s="263"/>
      <c r="BCK354" s="263"/>
      <c r="BCL354" s="263"/>
      <c r="BCM354" s="263"/>
      <c r="BCN354" s="263"/>
      <c r="BCO354" s="263"/>
      <c r="BCP354" s="263"/>
      <c r="BCQ354" s="263"/>
      <c r="BCR354" s="263"/>
      <c r="BCS354" s="263"/>
      <c r="BCT354" s="263"/>
      <c r="BCU354" s="263"/>
      <c r="BCV354" s="263"/>
      <c r="BCW354" s="263"/>
      <c r="BCX354" s="263"/>
      <c r="BCY354" s="263"/>
      <c r="BCZ354" s="263"/>
      <c r="BDA354" s="263"/>
      <c r="BDB354" s="263"/>
      <c r="BDC354" s="263"/>
      <c r="BDD354" s="263"/>
      <c r="BDE354" s="263"/>
      <c r="BDF354" s="263"/>
      <c r="BDG354" s="263"/>
      <c r="BDH354" s="263"/>
      <c r="BDI354" s="263"/>
      <c r="BDJ354" s="263"/>
      <c r="BDK354" s="263"/>
      <c r="BDL354" s="263"/>
      <c r="BDM354" s="263"/>
      <c r="BDN354" s="263"/>
      <c r="BDO354" s="263"/>
      <c r="BDP354" s="263"/>
      <c r="BDQ354" s="263"/>
      <c r="BDR354" s="263"/>
      <c r="BDS354" s="263"/>
      <c r="BDT354" s="263"/>
      <c r="BDU354" s="263"/>
      <c r="BDV354" s="263"/>
      <c r="BDW354" s="263"/>
      <c r="BDX354" s="263"/>
      <c r="BDY354" s="263"/>
      <c r="BDZ354" s="263"/>
      <c r="BEA354" s="263"/>
      <c r="BEB354" s="263"/>
      <c r="BEC354" s="263"/>
      <c r="BED354" s="263"/>
      <c r="BEE354" s="263"/>
      <c r="BEF354" s="263"/>
      <c r="BEG354" s="263"/>
      <c r="BEH354" s="263"/>
      <c r="BEI354" s="263"/>
      <c r="BEJ354" s="263"/>
      <c r="BEK354" s="263"/>
      <c r="BEL354" s="263"/>
      <c r="BEM354" s="263"/>
      <c r="BEN354" s="263"/>
      <c r="BEO354" s="263"/>
      <c r="BEP354" s="263"/>
      <c r="BEQ354" s="263"/>
      <c r="BER354" s="263"/>
      <c r="BES354" s="263"/>
      <c r="BET354" s="263"/>
      <c r="BEU354" s="263"/>
      <c r="BEV354" s="263"/>
      <c r="BEW354" s="263"/>
      <c r="BEX354" s="263"/>
      <c r="BEY354" s="263"/>
      <c r="BEZ354" s="263"/>
      <c r="BFA354" s="263"/>
      <c r="BFB354" s="263"/>
      <c r="BFC354" s="263"/>
      <c r="BFD354" s="263"/>
      <c r="BFE354" s="263"/>
      <c r="BFF354" s="263"/>
      <c r="BFG354" s="263"/>
      <c r="BFH354" s="263"/>
      <c r="BFI354" s="263"/>
      <c r="BFJ354" s="263"/>
      <c r="BFK354" s="263"/>
      <c r="BFL354" s="263"/>
      <c r="BFM354" s="263"/>
      <c r="BFN354" s="263"/>
      <c r="BFO354" s="263"/>
      <c r="BFP354" s="263"/>
      <c r="BFQ354" s="263"/>
      <c r="BFR354" s="263"/>
      <c r="BFS354" s="263"/>
      <c r="BFT354" s="263"/>
      <c r="BFU354" s="263"/>
      <c r="BFV354" s="263"/>
      <c r="BFW354" s="263"/>
      <c r="BFX354" s="263"/>
      <c r="BFY354" s="263"/>
      <c r="BFZ354" s="263"/>
      <c r="BGA354" s="263"/>
      <c r="BGB354" s="263"/>
      <c r="BGC354" s="263"/>
      <c r="BGD354" s="263"/>
      <c r="BGE354" s="263"/>
      <c r="BGF354" s="263"/>
      <c r="BGG354" s="263"/>
      <c r="BGH354" s="263"/>
      <c r="BGI354" s="263"/>
      <c r="BGJ354" s="263"/>
      <c r="BGK354" s="263"/>
      <c r="BGL354" s="263"/>
      <c r="BGM354" s="263"/>
      <c r="BGN354" s="263"/>
      <c r="BGO354" s="263"/>
      <c r="BGP354" s="263"/>
      <c r="BGQ354" s="263"/>
      <c r="BGR354" s="263"/>
      <c r="BGS354" s="263"/>
      <c r="BGT354" s="263"/>
      <c r="BGU354" s="263"/>
      <c r="BGV354" s="263"/>
      <c r="BGW354" s="263"/>
      <c r="BGX354" s="263"/>
      <c r="BGY354" s="263"/>
      <c r="BGZ354" s="263"/>
      <c r="BHA354" s="263"/>
      <c r="BHB354" s="263"/>
      <c r="BHC354" s="263"/>
      <c r="BHD354" s="263"/>
      <c r="BHE354" s="263"/>
      <c r="BHF354" s="263"/>
      <c r="BHG354" s="263"/>
      <c r="BHH354" s="263"/>
      <c r="BHI354" s="263"/>
      <c r="BHJ354" s="263"/>
      <c r="BHK354" s="263"/>
      <c r="BHL354" s="263"/>
      <c r="BHM354" s="263"/>
      <c r="BHN354" s="263"/>
      <c r="BHO354" s="263"/>
      <c r="BHP354" s="263"/>
      <c r="BHQ354" s="263"/>
      <c r="BHR354" s="263"/>
      <c r="BHS354" s="263"/>
      <c r="BHT354" s="263"/>
      <c r="BHU354" s="263"/>
      <c r="BHV354" s="263"/>
      <c r="BHW354" s="263"/>
      <c r="BHX354" s="263"/>
      <c r="BHY354" s="263"/>
      <c r="BHZ354" s="263"/>
      <c r="BIA354" s="263"/>
      <c r="BIB354" s="263"/>
      <c r="BIC354" s="263"/>
      <c r="BID354" s="263"/>
      <c r="BIE354" s="263"/>
      <c r="BIF354" s="263"/>
      <c r="BIG354" s="263"/>
      <c r="BIH354" s="263"/>
      <c r="BII354" s="263"/>
      <c r="BIJ354" s="263"/>
      <c r="BIK354" s="263"/>
      <c r="BIL354" s="263"/>
      <c r="BIM354" s="263"/>
      <c r="BIN354" s="263"/>
      <c r="BIO354" s="263"/>
      <c r="BIP354" s="263"/>
      <c r="BIQ354" s="263"/>
      <c r="BIR354" s="263"/>
      <c r="BIS354" s="263"/>
      <c r="BIT354" s="263"/>
      <c r="BIU354" s="263"/>
      <c r="BIV354" s="263"/>
      <c r="BIW354" s="263"/>
      <c r="BIX354" s="263"/>
      <c r="BIY354" s="263"/>
      <c r="BIZ354" s="263"/>
      <c r="BJA354" s="263"/>
      <c r="BJB354" s="263"/>
      <c r="BJC354" s="263"/>
      <c r="BJD354" s="263"/>
      <c r="BJE354" s="263"/>
      <c r="BJF354" s="263"/>
      <c r="BJG354" s="263"/>
      <c r="BJH354" s="263"/>
      <c r="BJI354" s="263"/>
      <c r="BJJ354" s="263"/>
      <c r="BJK354" s="263"/>
      <c r="BJL354" s="263"/>
      <c r="BJM354" s="263"/>
      <c r="BJN354" s="263"/>
      <c r="BJO354" s="263"/>
      <c r="BJP354" s="263"/>
      <c r="BJQ354" s="263"/>
      <c r="BJR354" s="263"/>
      <c r="BJS354" s="263"/>
      <c r="BJT354" s="263"/>
      <c r="BJU354" s="263"/>
      <c r="BJV354" s="263"/>
      <c r="BJW354" s="263"/>
      <c r="BJX354" s="263"/>
      <c r="BJY354" s="263"/>
      <c r="BJZ354" s="263"/>
      <c r="BKA354" s="263"/>
      <c r="BKB354" s="263"/>
      <c r="BKC354" s="263"/>
      <c r="BKD354" s="263"/>
      <c r="BKE354" s="263"/>
      <c r="BKF354" s="263"/>
      <c r="BKG354" s="263"/>
      <c r="BKH354" s="263"/>
      <c r="BKI354" s="263"/>
      <c r="BKJ354" s="263"/>
      <c r="BKK354" s="263"/>
      <c r="BKL354" s="263"/>
      <c r="BKM354" s="263"/>
      <c r="BKN354" s="263"/>
      <c r="BKO354" s="263"/>
      <c r="BKP354" s="263"/>
      <c r="BKQ354" s="263"/>
      <c r="BKR354" s="263"/>
      <c r="BKS354" s="263"/>
      <c r="BKT354" s="263"/>
      <c r="BKU354" s="263"/>
      <c r="BKV354" s="263"/>
      <c r="BKW354" s="263"/>
      <c r="BKX354" s="263"/>
      <c r="BKY354" s="263"/>
      <c r="BKZ354" s="263"/>
      <c r="BLA354" s="263"/>
      <c r="BLB354" s="263"/>
      <c r="BLC354" s="263"/>
      <c r="BLD354" s="263"/>
      <c r="BLE354" s="263"/>
      <c r="BLF354" s="263"/>
      <c r="BLG354" s="263"/>
      <c r="BLH354" s="263"/>
      <c r="BLI354" s="263"/>
      <c r="BLJ354" s="263"/>
      <c r="BLK354" s="263"/>
      <c r="BLL354" s="263"/>
      <c r="BLM354" s="263"/>
      <c r="BLN354" s="263"/>
      <c r="BLO354" s="263"/>
      <c r="BLP354" s="263"/>
      <c r="BLQ354" s="263"/>
      <c r="BLR354" s="263"/>
      <c r="BLS354" s="263"/>
      <c r="BLT354" s="263"/>
      <c r="BLU354" s="263"/>
      <c r="BLV354" s="263"/>
      <c r="BLW354" s="263"/>
      <c r="BLX354" s="263"/>
      <c r="BLY354" s="263"/>
      <c r="BLZ354" s="263"/>
      <c r="BMA354" s="263"/>
      <c r="BMB354" s="263"/>
      <c r="BMC354" s="263"/>
      <c r="BMD354" s="263"/>
      <c r="BME354" s="263"/>
      <c r="BMF354" s="263"/>
      <c r="BMG354" s="263"/>
      <c r="BMH354" s="263"/>
      <c r="BMI354" s="263"/>
      <c r="BMJ354" s="263"/>
      <c r="BMK354" s="263"/>
      <c r="BML354" s="263"/>
      <c r="BMM354" s="263"/>
      <c r="BMN354" s="263"/>
      <c r="BMO354" s="263"/>
      <c r="BMP354" s="263"/>
      <c r="BMQ354" s="263"/>
      <c r="BMR354" s="263"/>
      <c r="BMS354" s="263"/>
      <c r="BMT354" s="263"/>
      <c r="BMU354" s="263"/>
      <c r="BMV354" s="263"/>
      <c r="BMW354" s="263"/>
      <c r="BMX354" s="263"/>
      <c r="BMY354" s="263"/>
      <c r="BMZ354" s="263"/>
      <c r="BNA354" s="263"/>
      <c r="BNB354" s="263"/>
      <c r="BNC354" s="263"/>
      <c r="BND354" s="263"/>
      <c r="BNE354" s="263"/>
      <c r="BNF354" s="263"/>
      <c r="BNG354" s="263"/>
      <c r="BNH354" s="263"/>
      <c r="BNI354" s="263"/>
      <c r="BNJ354" s="263"/>
      <c r="BNK354" s="263"/>
      <c r="BNL354" s="263"/>
      <c r="BNM354" s="263"/>
      <c r="BNN354" s="263"/>
      <c r="BNO354" s="263"/>
      <c r="BNP354" s="263"/>
      <c r="BNQ354" s="263"/>
      <c r="BNR354" s="263"/>
      <c r="BNS354" s="263"/>
      <c r="BNT354" s="263"/>
      <c r="BNU354" s="263"/>
      <c r="BNV354" s="263"/>
      <c r="BNW354" s="263"/>
      <c r="BNX354" s="263"/>
      <c r="BNY354" s="263"/>
      <c r="BNZ354" s="263"/>
      <c r="BOA354" s="263"/>
      <c r="BOB354" s="263"/>
      <c r="BOC354" s="263"/>
      <c r="BOD354" s="263"/>
      <c r="BOE354" s="263"/>
      <c r="BOF354" s="263"/>
      <c r="BOG354" s="263"/>
      <c r="BOH354" s="263"/>
      <c r="BOI354" s="263"/>
      <c r="BOJ354" s="263"/>
      <c r="BOK354" s="263"/>
      <c r="BOL354" s="263"/>
      <c r="BOM354" s="263"/>
      <c r="BON354" s="263"/>
      <c r="BOO354" s="263"/>
      <c r="BOP354" s="263"/>
      <c r="BOQ354" s="263"/>
      <c r="BOR354" s="263"/>
      <c r="BOS354" s="263"/>
      <c r="BOT354" s="263"/>
      <c r="BOU354" s="263"/>
      <c r="BOV354" s="263"/>
      <c r="BOW354" s="263"/>
      <c r="BOX354" s="263"/>
      <c r="BOY354" s="263"/>
      <c r="BOZ354" s="263"/>
      <c r="BPA354" s="263"/>
      <c r="BPB354" s="263"/>
      <c r="BPC354" s="263"/>
      <c r="BPD354" s="263"/>
      <c r="BPE354" s="263"/>
      <c r="BPF354" s="263"/>
      <c r="BPG354" s="263"/>
      <c r="BPH354" s="263"/>
      <c r="BPI354" s="263"/>
      <c r="BPJ354" s="263"/>
      <c r="BPK354" s="263"/>
      <c r="BPL354" s="263"/>
      <c r="BPM354" s="263"/>
      <c r="BPN354" s="263"/>
      <c r="BPO354" s="263"/>
      <c r="BPP354" s="263"/>
      <c r="BPQ354" s="263"/>
      <c r="BPR354" s="263"/>
      <c r="BPS354" s="263"/>
      <c r="BPT354" s="263"/>
      <c r="BPU354" s="263"/>
      <c r="BPV354" s="263"/>
      <c r="BPW354" s="263"/>
      <c r="BPX354" s="263"/>
      <c r="BPY354" s="263"/>
      <c r="BPZ354" s="263"/>
      <c r="BQA354" s="263"/>
      <c r="BQB354" s="263"/>
      <c r="BQC354" s="263"/>
      <c r="BQD354" s="263"/>
      <c r="BQE354" s="263"/>
      <c r="BQF354" s="263"/>
      <c r="BQG354" s="263"/>
      <c r="BQH354" s="263"/>
      <c r="BQI354" s="263"/>
      <c r="BQJ354" s="263"/>
      <c r="BQK354" s="263"/>
      <c r="BQL354" s="263"/>
      <c r="BQM354" s="263"/>
      <c r="BQN354" s="263"/>
      <c r="BQO354" s="263"/>
      <c r="BQP354" s="263"/>
      <c r="BQQ354" s="263"/>
      <c r="BQR354" s="263"/>
      <c r="BQS354" s="263"/>
      <c r="BQT354" s="263"/>
      <c r="BQU354" s="263"/>
      <c r="BQV354" s="263"/>
      <c r="BQW354" s="263"/>
      <c r="BQX354" s="263"/>
      <c r="BQY354" s="263"/>
      <c r="BQZ354" s="263"/>
      <c r="BRA354" s="263"/>
      <c r="BRB354" s="263"/>
      <c r="BRC354" s="263"/>
      <c r="BRD354" s="263"/>
      <c r="BRE354" s="263"/>
      <c r="BRF354" s="263"/>
      <c r="BRG354" s="263"/>
      <c r="BRH354" s="263"/>
      <c r="BRI354" s="263"/>
      <c r="BRJ354" s="263"/>
      <c r="BRK354" s="263"/>
      <c r="BRL354" s="263"/>
      <c r="BRM354" s="263"/>
      <c r="BRN354" s="263"/>
      <c r="BRO354" s="263"/>
      <c r="BRP354" s="263"/>
      <c r="BRQ354" s="263"/>
      <c r="BRR354" s="263"/>
      <c r="BRS354" s="263"/>
      <c r="BRT354" s="263"/>
      <c r="BRU354" s="263"/>
      <c r="BRV354" s="263"/>
      <c r="BRW354" s="263"/>
      <c r="BRX354" s="263"/>
      <c r="BRY354" s="263"/>
      <c r="BRZ354" s="263"/>
      <c r="BSA354" s="263"/>
      <c r="BSB354" s="263"/>
      <c r="BSC354" s="263"/>
      <c r="BSD354" s="263"/>
      <c r="BSE354" s="263"/>
      <c r="BSF354" s="263"/>
      <c r="BSG354" s="263"/>
      <c r="BSH354" s="263"/>
      <c r="BSI354" s="263"/>
      <c r="BSJ354" s="263"/>
      <c r="BSK354" s="263"/>
      <c r="BSL354" s="263"/>
      <c r="BSM354" s="263"/>
      <c r="BSN354" s="263"/>
      <c r="BSO354" s="263"/>
      <c r="BSP354" s="263"/>
      <c r="BSQ354" s="263"/>
      <c r="BSR354" s="263"/>
      <c r="BSS354" s="263"/>
      <c r="BST354" s="263"/>
      <c r="BSU354" s="263"/>
      <c r="BSV354" s="263"/>
      <c r="BSW354" s="263"/>
      <c r="BSX354" s="263"/>
      <c r="BSY354" s="263"/>
      <c r="BSZ354" s="263"/>
      <c r="BTA354" s="263"/>
      <c r="BTB354" s="263"/>
      <c r="BTC354" s="263"/>
      <c r="BTD354" s="263"/>
      <c r="BTE354" s="263"/>
      <c r="BTF354" s="263"/>
      <c r="BTG354" s="263"/>
      <c r="BTH354" s="263"/>
      <c r="BTI354" s="263"/>
      <c r="BTJ354" s="263"/>
      <c r="BTK354" s="263"/>
      <c r="BTL354" s="263"/>
      <c r="BTM354" s="263"/>
      <c r="BTN354" s="263"/>
      <c r="BTO354" s="263"/>
      <c r="BTP354" s="263"/>
      <c r="BTQ354" s="263"/>
      <c r="BTR354" s="263"/>
      <c r="BTS354" s="263"/>
      <c r="BTT354" s="263"/>
      <c r="BTU354" s="263"/>
      <c r="BTV354" s="263"/>
      <c r="BTW354" s="263"/>
      <c r="BTX354" s="263"/>
      <c r="BTY354" s="263"/>
      <c r="BTZ354" s="263"/>
      <c r="BUA354" s="263"/>
      <c r="BUB354" s="263"/>
      <c r="BUC354" s="263"/>
      <c r="BUD354" s="263"/>
      <c r="BUE354" s="263"/>
      <c r="BUF354" s="263"/>
      <c r="BUG354" s="263"/>
      <c r="BUH354" s="263"/>
      <c r="BUI354" s="263"/>
      <c r="BUJ354" s="263"/>
      <c r="BUK354" s="263"/>
      <c r="BUL354" s="263"/>
      <c r="BUM354" s="263"/>
      <c r="BUN354" s="263"/>
      <c r="BUO354" s="263"/>
      <c r="BUP354" s="263"/>
      <c r="BUQ354" s="263"/>
      <c r="BUR354" s="263"/>
      <c r="BUS354" s="263"/>
      <c r="BUT354" s="263"/>
      <c r="BUU354" s="263"/>
      <c r="BUV354" s="263"/>
      <c r="BUW354" s="263"/>
      <c r="BUX354" s="263"/>
      <c r="BUY354" s="263"/>
      <c r="BUZ354" s="263"/>
      <c r="BVA354" s="263"/>
      <c r="BVB354" s="263"/>
      <c r="BVC354" s="263"/>
      <c r="BVD354" s="263"/>
      <c r="BVE354" s="263"/>
      <c r="BVF354" s="263"/>
      <c r="BVG354" s="263"/>
      <c r="BVH354" s="263"/>
      <c r="BVI354" s="263"/>
      <c r="BVJ354" s="263"/>
      <c r="BVK354" s="263"/>
      <c r="BVL354" s="263"/>
      <c r="BVM354" s="263"/>
      <c r="BVN354" s="263"/>
      <c r="BVO354" s="263"/>
      <c r="BVP354" s="263"/>
      <c r="BVQ354" s="263"/>
      <c r="BVR354" s="263"/>
      <c r="BVS354" s="263"/>
      <c r="BVT354" s="263"/>
      <c r="BVU354" s="263"/>
      <c r="BVV354" s="263"/>
      <c r="BVW354" s="263"/>
      <c r="BVX354" s="263"/>
      <c r="BVY354" s="263"/>
      <c r="BVZ354" s="263"/>
      <c r="BWA354" s="263"/>
      <c r="BWB354" s="263"/>
      <c r="BWC354" s="263"/>
      <c r="BWD354" s="263"/>
      <c r="BWE354" s="263"/>
      <c r="BWF354" s="263"/>
      <c r="BWG354" s="263"/>
      <c r="BWH354" s="263"/>
      <c r="BWI354" s="263"/>
      <c r="BWJ354" s="263"/>
      <c r="BWK354" s="263"/>
      <c r="BWL354" s="263"/>
      <c r="BWM354" s="263"/>
      <c r="BWN354" s="263"/>
      <c r="BWO354" s="263"/>
      <c r="BWP354" s="263"/>
      <c r="BWQ354" s="263"/>
      <c r="BWR354" s="263"/>
      <c r="BWS354" s="263"/>
      <c r="BWT354" s="263"/>
      <c r="BWU354" s="263"/>
      <c r="BWV354" s="263"/>
      <c r="BWW354" s="263"/>
      <c r="BWX354" s="263"/>
      <c r="BWY354" s="263"/>
      <c r="BWZ354" s="263"/>
      <c r="BXA354" s="263"/>
      <c r="BXB354" s="263"/>
      <c r="BXC354" s="263"/>
      <c r="BXD354" s="263"/>
      <c r="BXE354" s="263"/>
      <c r="BXF354" s="263"/>
      <c r="BXG354" s="263"/>
      <c r="BXH354" s="263"/>
      <c r="BXI354" s="263"/>
      <c r="BXJ354" s="263"/>
      <c r="BXK354" s="263"/>
      <c r="BXL354" s="263"/>
      <c r="BXM354" s="263"/>
      <c r="BXN354" s="263"/>
      <c r="BXO354" s="263"/>
      <c r="BXP354" s="263"/>
      <c r="BXQ354" s="263"/>
      <c r="BXR354" s="263"/>
      <c r="BXS354" s="263"/>
      <c r="BXT354" s="263"/>
      <c r="BXU354" s="263"/>
      <c r="BXV354" s="263"/>
      <c r="BXW354" s="263"/>
      <c r="BXX354" s="263"/>
      <c r="BXY354" s="263"/>
      <c r="BXZ354" s="263"/>
      <c r="BYA354" s="263"/>
      <c r="BYB354" s="263"/>
      <c r="BYC354" s="263"/>
      <c r="BYD354" s="263"/>
      <c r="BYE354" s="263"/>
      <c r="BYF354" s="263"/>
      <c r="BYG354" s="263"/>
      <c r="BYH354" s="263"/>
      <c r="BYI354" s="263"/>
      <c r="BYJ354" s="263"/>
      <c r="BYK354" s="263"/>
      <c r="BYL354" s="263"/>
      <c r="BYM354" s="263"/>
      <c r="BYN354" s="263"/>
      <c r="BYO354" s="263"/>
      <c r="BYP354" s="263"/>
      <c r="BYQ354" s="263"/>
      <c r="BYR354" s="263"/>
      <c r="BYS354" s="263"/>
      <c r="BYT354" s="263"/>
      <c r="BYU354" s="263"/>
      <c r="BYV354" s="263"/>
      <c r="BYW354" s="263"/>
      <c r="BYX354" s="263"/>
      <c r="BYY354" s="263"/>
      <c r="BYZ354" s="263"/>
      <c r="BZA354" s="263"/>
      <c r="BZB354" s="263"/>
      <c r="BZC354" s="263"/>
      <c r="BZD354" s="263"/>
      <c r="BZE354" s="263"/>
      <c r="BZF354" s="263"/>
      <c r="BZG354" s="263"/>
      <c r="BZH354" s="263"/>
      <c r="BZI354" s="263"/>
      <c r="BZJ354" s="263"/>
      <c r="BZK354" s="263"/>
      <c r="BZL354" s="263"/>
      <c r="BZM354" s="263"/>
      <c r="BZN354" s="263"/>
      <c r="BZO354" s="263"/>
      <c r="BZP354" s="263"/>
      <c r="BZQ354" s="263"/>
      <c r="BZR354" s="263"/>
      <c r="BZS354" s="263"/>
      <c r="BZT354" s="263"/>
      <c r="BZU354" s="263"/>
      <c r="BZV354" s="263"/>
      <c r="BZW354" s="263"/>
      <c r="BZX354" s="263"/>
      <c r="BZY354" s="263"/>
      <c r="BZZ354" s="263"/>
      <c r="CAA354" s="263"/>
      <c r="CAB354" s="263"/>
      <c r="CAC354" s="263"/>
      <c r="CAD354" s="263"/>
      <c r="CAE354" s="263"/>
      <c r="CAF354" s="263"/>
      <c r="CAG354" s="263"/>
      <c r="CAH354" s="263"/>
      <c r="CAI354" s="263"/>
      <c r="CAJ354" s="263"/>
      <c r="CAK354" s="263"/>
      <c r="CAL354" s="263"/>
      <c r="CAM354" s="263"/>
      <c r="CAN354" s="263"/>
      <c r="CAO354" s="263"/>
      <c r="CAP354" s="263"/>
      <c r="CAQ354" s="263"/>
      <c r="CAR354" s="263"/>
      <c r="CAS354" s="263"/>
      <c r="CAT354" s="263"/>
      <c r="CAU354" s="263"/>
      <c r="CAV354" s="263"/>
    </row>
    <row r="355" spans="1:2076" x14ac:dyDescent="0.35">
      <c r="A355" s="263"/>
      <c r="B355" s="263"/>
      <c r="C355" s="263"/>
      <c r="D355" s="263"/>
      <c r="E355" s="263"/>
      <c r="F355" s="263"/>
      <c r="G355" s="263"/>
      <c r="H355" s="263"/>
      <c r="I355" s="263"/>
      <c r="J355" s="263"/>
      <c r="K355" s="263"/>
      <c r="L355" s="263"/>
      <c r="M355" s="263"/>
      <c r="N355" s="263"/>
      <c r="O355" s="263"/>
      <c r="P355" s="263"/>
      <c r="Q355" s="263"/>
      <c r="R355" s="263"/>
      <c r="S355" s="263"/>
      <c r="T355" s="263"/>
      <c r="U355" s="263"/>
      <c r="V355" s="263"/>
      <c r="W355" s="263"/>
      <c r="X355" s="263"/>
      <c r="Y355" s="263"/>
      <c r="Z355" s="263"/>
      <c r="AA355" s="263"/>
      <c r="AB355" s="263"/>
      <c r="AC355" s="263"/>
      <c r="AD355" s="263"/>
      <c r="AE355" s="263"/>
      <c r="AF355" s="263"/>
      <c r="AG355" s="263"/>
      <c r="AH355" s="263"/>
      <c r="AI355" s="263"/>
      <c r="AJ355" s="263"/>
      <c r="AK355" s="263"/>
      <c r="AL355" s="263"/>
      <c r="AM355" s="263"/>
      <c r="AN355" s="263"/>
      <c r="AO355" s="263"/>
      <c r="AP355" s="263"/>
      <c r="AQ355" s="263"/>
      <c r="AR355" s="263"/>
      <c r="AS355" s="263"/>
      <c r="AT355" s="263"/>
      <c r="AU355" s="263"/>
      <c r="AV355" s="263"/>
      <c r="AW355" s="263"/>
      <c r="AX355" s="263"/>
      <c r="AY355" s="263"/>
      <c r="AZ355" s="263"/>
      <c r="BA355" s="263"/>
      <c r="BB355" s="263"/>
      <c r="BC355" s="263"/>
      <c r="BD355" s="263"/>
      <c r="BE355" s="263"/>
      <c r="BF355" s="263"/>
      <c r="BG355" s="263"/>
      <c r="BH355" s="263"/>
      <c r="BI355" s="263"/>
      <c r="BJ355" s="263"/>
      <c r="BK355" s="263"/>
      <c r="BL355" s="263"/>
      <c r="BM355" s="263"/>
      <c r="BN355" s="263"/>
      <c r="BO355" s="263"/>
      <c r="BP355" s="263"/>
      <c r="BQ355" s="263"/>
      <c r="BR355" s="263"/>
      <c r="BS355" s="263"/>
      <c r="BT355" s="263"/>
      <c r="BU355" s="263"/>
      <c r="BV355" s="263"/>
      <c r="BW355" s="263"/>
      <c r="BX355" s="263"/>
      <c r="BY355" s="263"/>
      <c r="BZ355" s="263"/>
      <c r="CA355" s="263"/>
      <c r="CB355" s="263"/>
      <c r="CC355" s="263"/>
      <c r="CD355" s="263"/>
      <c r="CE355" s="263"/>
      <c r="CF355" s="263"/>
      <c r="CG355" s="263"/>
      <c r="CH355" s="263"/>
      <c r="CI355" s="263"/>
      <c r="CJ355" s="263"/>
      <c r="CK355" s="263"/>
      <c r="CL355" s="263"/>
      <c r="CM355" s="263"/>
      <c r="CN355" s="263"/>
      <c r="CO355" s="263"/>
      <c r="CP355" s="263"/>
      <c r="CQ355" s="263"/>
      <c r="CR355" s="263"/>
      <c r="CS355" s="263"/>
      <c r="CT355" s="263"/>
      <c r="CU355" s="263"/>
      <c r="CV355" s="263"/>
      <c r="CW355" s="263"/>
      <c r="CX355" s="263"/>
      <c r="CY355" s="263"/>
      <c r="CZ355" s="263"/>
      <c r="DA355" s="263"/>
      <c r="DB355" s="263"/>
      <c r="DC355" s="263"/>
      <c r="DD355" s="263"/>
      <c r="DE355" s="263"/>
      <c r="DF355" s="263"/>
      <c r="DG355" s="263"/>
      <c r="DH355" s="263"/>
      <c r="DI355" s="263"/>
      <c r="DJ355" s="263"/>
      <c r="DK355" s="263"/>
      <c r="DL355" s="263"/>
      <c r="DM355" s="263"/>
      <c r="DN355" s="263"/>
      <c r="DO355" s="263"/>
      <c r="DP355" s="263"/>
      <c r="DQ355" s="263"/>
      <c r="DR355" s="263"/>
      <c r="DS355" s="263"/>
      <c r="DT355" s="263"/>
      <c r="DU355" s="263"/>
      <c r="DV355" s="263"/>
      <c r="DW355" s="263"/>
      <c r="DX355" s="263"/>
      <c r="DY355" s="263"/>
      <c r="DZ355" s="263"/>
      <c r="EA355" s="263"/>
      <c r="EB355" s="263"/>
      <c r="EC355" s="263"/>
      <c r="ED355" s="263"/>
      <c r="EE355" s="263"/>
      <c r="EF355" s="263"/>
      <c r="EG355" s="263"/>
      <c r="EH355" s="263"/>
      <c r="EI355" s="263"/>
      <c r="EJ355" s="263"/>
      <c r="EK355" s="263"/>
      <c r="EL355" s="263"/>
      <c r="EM355" s="263"/>
      <c r="EN355" s="263"/>
      <c r="EO355" s="263"/>
      <c r="EP355" s="263"/>
      <c r="EQ355" s="263"/>
      <c r="ER355" s="263"/>
      <c r="ES355" s="263"/>
      <c r="ET355" s="263"/>
      <c r="EU355" s="263"/>
      <c r="EV355" s="263"/>
      <c r="EW355" s="263"/>
      <c r="EX355" s="263"/>
      <c r="EY355" s="263"/>
      <c r="EZ355" s="263"/>
      <c r="FA355" s="263"/>
      <c r="FB355" s="263"/>
      <c r="FC355" s="263"/>
      <c r="FD355" s="263"/>
      <c r="FE355" s="263"/>
      <c r="FF355" s="263"/>
      <c r="FG355" s="263"/>
      <c r="FH355" s="263"/>
      <c r="FI355" s="263"/>
      <c r="FJ355" s="263"/>
      <c r="FK355" s="263"/>
      <c r="FL355" s="263"/>
      <c r="FM355" s="263"/>
      <c r="FN355" s="263"/>
      <c r="FO355" s="263"/>
      <c r="FP355" s="263"/>
      <c r="FQ355" s="263"/>
      <c r="FR355" s="263"/>
      <c r="FS355" s="263"/>
      <c r="FT355" s="263"/>
      <c r="FU355" s="263"/>
      <c r="FV355" s="263"/>
      <c r="FW355" s="263"/>
      <c r="FX355" s="263"/>
      <c r="FY355" s="263"/>
      <c r="FZ355" s="263"/>
      <c r="GA355" s="263"/>
      <c r="GB355" s="263"/>
      <c r="GC355" s="263"/>
      <c r="GD355" s="263"/>
      <c r="GE355" s="263"/>
      <c r="GF355" s="263"/>
      <c r="GG355" s="263"/>
      <c r="GH355" s="263"/>
      <c r="GI355" s="263"/>
      <c r="GJ355" s="263"/>
      <c r="GK355" s="263"/>
      <c r="GL355" s="263"/>
      <c r="GM355" s="263"/>
      <c r="GN355" s="263"/>
      <c r="GO355" s="263"/>
      <c r="GP355" s="263"/>
      <c r="GQ355" s="263"/>
      <c r="GR355" s="263"/>
      <c r="GS355" s="263"/>
      <c r="GT355" s="263"/>
      <c r="GU355" s="263"/>
      <c r="GV355" s="263"/>
      <c r="GW355" s="263"/>
      <c r="GX355" s="263"/>
      <c r="GY355" s="263"/>
      <c r="GZ355" s="263"/>
      <c r="HA355" s="263"/>
      <c r="HB355" s="263"/>
      <c r="HC355" s="263"/>
      <c r="HD355" s="263"/>
      <c r="HE355" s="263"/>
      <c r="HF355" s="263"/>
      <c r="HG355" s="263"/>
      <c r="HH355" s="263"/>
      <c r="HI355" s="263"/>
      <c r="HJ355" s="263"/>
      <c r="HK355" s="263"/>
      <c r="HL355" s="263"/>
      <c r="HM355" s="263"/>
      <c r="HN355" s="263"/>
      <c r="HO355" s="263"/>
      <c r="HP355" s="263"/>
      <c r="HQ355" s="263"/>
      <c r="HR355" s="263"/>
      <c r="HS355" s="263"/>
      <c r="HT355" s="263"/>
      <c r="HU355" s="263"/>
      <c r="HV355" s="263"/>
      <c r="HW355" s="263"/>
      <c r="HX355" s="263"/>
      <c r="HY355" s="263"/>
      <c r="HZ355" s="263"/>
      <c r="IA355" s="263"/>
      <c r="IB355" s="263"/>
      <c r="IC355" s="263"/>
      <c r="ID355" s="263"/>
      <c r="IE355" s="263"/>
      <c r="IF355" s="263"/>
      <c r="IG355" s="263"/>
      <c r="IH355" s="263"/>
      <c r="II355" s="263"/>
      <c r="IJ355" s="263"/>
      <c r="IK355" s="263"/>
      <c r="IL355" s="263"/>
      <c r="IM355" s="263"/>
      <c r="IN355" s="263"/>
      <c r="IO355" s="263"/>
      <c r="IP355" s="263"/>
      <c r="IQ355" s="263"/>
      <c r="IR355" s="263"/>
      <c r="IS355" s="263"/>
      <c r="IT355" s="263"/>
      <c r="IU355" s="263"/>
      <c r="IV355" s="263"/>
      <c r="IW355" s="263"/>
      <c r="IX355" s="263"/>
      <c r="IY355" s="263"/>
      <c r="IZ355" s="263"/>
      <c r="JA355" s="263"/>
      <c r="JB355" s="263"/>
      <c r="JC355" s="263"/>
      <c r="JD355" s="263"/>
      <c r="JE355" s="263"/>
      <c r="JF355" s="263"/>
      <c r="JG355" s="263"/>
      <c r="JH355" s="263"/>
      <c r="JI355" s="263"/>
      <c r="JJ355" s="263"/>
      <c r="JK355" s="263"/>
      <c r="JL355" s="263"/>
      <c r="JM355" s="263"/>
      <c r="JN355" s="263"/>
      <c r="JO355" s="263"/>
      <c r="JP355" s="263"/>
      <c r="JQ355" s="263"/>
      <c r="JR355" s="263"/>
      <c r="JS355" s="263"/>
      <c r="JT355" s="263"/>
      <c r="JU355" s="263"/>
      <c r="JV355" s="263"/>
      <c r="JW355" s="263"/>
      <c r="JX355" s="263"/>
      <c r="JY355" s="263"/>
      <c r="JZ355" s="263"/>
      <c r="KA355" s="263"/>
      <c r="KB355" s="263"/>
      <c r="KC355" s="263"/>
      <c r="KD355" s="263"/>
      <c r="KE355" s="263"/>
      <c r="KF355" s="263"/>
      <c r="KG355" s="263"/>
      <c r="KH355" s="263"/>
      <c r="KI355" s="263"/>
      <c r="KJ355" s="263"/>
      <c r="KK355" s="263"/>
      <c r="KL355" s="263"/>
      <c r="KM355" s="263"/>
      <c r="KN355" s="263"/>
      <c r="KO355" s="263"/>
      <c r="KP355" s="263"/>
      <c r="KQ355" s="263"/>
      <c r="KR355" s="263"/>
      <c r="KS355" s="263"/>
      <c r="KT355" s="263"/>
      <c r="KU355" s="263"/>
      <c r="KV355" s="263"/>
      <c r="KW355" s="263"/>
      <c r="KX355" s="263"/>
      <c r="KY355" s="263"/>
      <c r="KZ355" s="263"/>
      <c r="LA355" s="263"/>
      <c r="LB355" s="263"/>
      <c r="LC355" s="263"/>
      <c r="LD355" s="263"/>
      <c r="LE355" s="263"/>
      <c r="LF355" s="263"/>
      <c r="LG355" s="263"/>
      <c r="LH355" s="263"/>
      <c r="LI355" s="263"/>
      <c r="LJ355" s="263"/>
      <c r="LK355" s="263"/>
      <c r="LL355" s="263"/>
      <c r="LM355" s="263"/>
      <c r="LN355" s="263"/>
      <c r="LO355" s="263"/>
      <c r="LP355" s="263"/>
      <c r="LQ355" s="263"/>
      <c r="LR355" s="263"/>
      <c r="LS355" s="263"/>
      <c r="LT355" s="263"/>
      <c r="LU355" s="263"/>
      <c r="LV355" s="263"/>
      <c r="LW355" s="263"/>
      <c r="LX355" s="263"/>
      <c r="LY355" s="263"/>
      <c r="LZ355" s="263"/>
      <c r="MA355" s="263"/>
      <c r="MB355" s="263"/>
      <c r="MC355" s="263"/>
      <c r="MD355" s="263"/>
      <c r="ME355" s="263"/>
      <c r="MF355" s="263"/>
      <c r="MG355" s="263"/>
      <c r="MH355" s="263"/>
      <c r="MI355" s="263"/>
      <c r="MJ355" s="263"/>
      <c r="MK355" s="263"/>
      <c r="ML355" s="263"/>
      <c r="MM355" s="263"/>
      <c r="MN355" s="263"/>
      <c r="MO355" s="263"/>
      <c r="MP355" s="263"/>
      <c r="MQ355" s="263"/>
      <c r="MR355" s="263"/>
      <c r="MS355" s="263"/>
      <c r="MT355" s="263"/>
      <c r="MU355" s="263"/>
      <c r="MV355" s="263"/>
      <c r="MW355" s="263"/>
      <c r="MX355" s="263"/>
      <c r="MY355" s="263"/>
      <c r="MZ355" s="263"/>
      <c r="NA355" s="263"/>
      <c r="NB355" s="263"/>
      <c r="NC355" s="263"/>
      <c r="ND355" s="263"/>
      <c r="NE355" s="263"/>
      <c r="NF355" s="263"/>
      <c r="NG355" s="263"/>
      <c r="NH355" s="263"/>
      <c r="NI355" s="263"/>
      <c r="NJ355" s="263"/>
      <c r="NK355" s="263"/>
      <c r="NL355" s="263"/>
      <c r="NM355" s="263"/>
      <c r="NN355" s="263"/>
      <c r="NO355" s="263"/>
      <c r="NP355" s="263"/>
      <c r="NQ355" s="263"/>
      <c r="NR355" s="263"/>
      <c r="NS355" s="263"/>
      <c r="NT355" s="263"/>
      <c r="NU355" s="263"/>
      <c r="NV355" s="263"/>
      <c r="NW355" s="263"/>
      <c r="NX355" s="263"/>
      <c r="NY355" s="263"/>
      <c r="NZ355" s="263"/>
      <c r="OA355" s="263"/>
      <c r="OB355" s="263"/>
      <c r="OC355" s="263"/>
      <c r="OD355" s="263"/>
      <c r="OE355" s="263"/>
      <c r="OF355" s="263"/>
      <c r="OG355" s="263"/>
      <c r="OH355" s="263"/>
      <c r="OI355" s="263"/>
      <c r="OJ355" s="263"/>
      <c r="OK355" s="263"/>
      <c r="OL355" s="263"/>
      <c r="OM355" s="263"/>
      <c r="ON355" s="263"/>
      <c r="OO355" s="263"/>
      <c r="OP355" s="263"/>
      <c r="OQ355" s="263"/>
      <c r="OR355" s="263"/>
      <c r="OS355" s="263"/>
      <c r="OT355" s="263"/>
      <c r="OU355" s="263"/>
      <c r="OV355" s="263"/>
      <c r="OW355" s="263"/>
      <c r="OX355" s="263"/>
      <c r="OY355" s="263"/>
      <c r="OZ355" s="263"/>
      <c r="PA355" s="263"/>
      <c r="PB355" s="263"/>
      <c r="PC355" s="263"/>
      <c r="PD355" s="263"/>
      <c r="PE355" s="263"/>
      <c r="PF355" s="263"/>
      <c r="PG355" s="263"/>
      <c r="PH355" s="263"/>
      <c r="PI355" s="263"/>
      <c r="PJ355" s="263"/>
      <c r="PK355" s="263"/>
      <c r="PL355" s="263"/>
      <c r="PM355" s="263"/>
      <c r="PN355" s="263"/>
      <c r="PO355" s="263"/>
      <c r="PP355" s="263"/>
      <c r="PQ355" s="263"/>
      <c r="PR355" s="263"/>
      <c r="PS355" s="263"/>
      <c r="PT355" s="263"/>
      <c r="PU355" s="263"/>
      <c r="PV355" s="263"/>
      <c r="PW355" s="263"/>
      <c r="PX355" s="263"/>
      <c r="PY355" s="263"/>
      <c r="PZ355" s="263"/>
      <c r="QA355" s="263"/>
      <c r="QB355" s="263"/>
      <c r="QC355" s="263"/>
      <c r="QD355" s="263"/>
      <c r="QE355" s="263"/>
      <c r="QF355" s="263"/>
      <c r="QG355" s="263"/>
      <c r="QH355" s="263"/>
      <c r="QI355" s="263"/>
      <c r="QJ355" s="263"/>
      <c r="QK355" s="263"/>
      <c r="QL355" s="263"/>
      <c r="QM355" s="263"/>
      <c r="QN355" s="263"/>
      <c r="QO355" s="263"/>
      <c r="QP355" s="263"/>
      <c r="QQ355" s="263"/>
      <c r="QR355" s="263"/>
      <c r="QS355" s="263"/>
      <c r="QT355" s="263"/>
      <c r="QU355" s="263"/>
      <c r="QV355" s="263"/>
      <c r="QW355" s="263"/>
      <c r="QX355" s="263"/>
      <c r="QY355" s="263"/>
      <c r="QZ355" s="263"/>
      <c r="RA355" s="263"/>
      <c r="RB355" s="263"/>
      <c r="RC355" s="263"/>
      <c r="RD355" s="263"/>
      <c r="RE355" s="263"/>
      <c r="RF355" s="263"/>
      <c r="RG355" s="263"/>
      <c r="RH355" s="263"/>
      <c r="RI355" s="263"/>
      <c r="RJ355" s="263"/>
      <c r="RK355" s="263"/>
      <c r="RL355" s="263"/>
      <c r="RM355" s="263"/>
      <c r="RN355" s="263"/>
      <c r="RO355" s="263"/>
      <c r="RP355" s="263"/>
      <c r="RQ355" s="263"/>
      <c r="RR355" s="263"/>
      <c r="RS355" s="263"/>
      <c r="RT355" s="263"/>
      <c r="RU355" s="263"/>
      <c r="RV355" s="263"/>
      <c r="RW355" s="263"/>
      <c r="RX355" s="263"/>
      <c r="RY355" s="263"/>
      <c r="RZ355" s="263"/>
      <c r="SA355" s="263"/>
      <c r="SB355" s="263"/>
      <c r="SC355" s="263"/>
      <c r="SD355" s="263"/>
      <c r="SE355" s="263"/>
      <c r="SF355" s="263"/>
      <c r="SG355" s="263"/>
      <c r="SH355" s="263"/>
      <c r="SI355" s="263"/>
      <c r="SJ355" s="263"/>
      <c r="SK355" s="263"/>
      <c r="SL355" s="263"/>
      <c r="SM355" s="263"/>
      <c r="SN355" s="263"/>
      <c r="SO355" s="263"/>
      <c r="SP355" s="263"/>
      <c r="SQ355" s="263"/>
      <c r="SR355" s="263"/>
      <c r="SS355" s="263"/>
      <c r="ST355" s="263"/>
      <c r="SU355" s="263"/>
      <c r="SV355" s="263"/>
      <c r="SW355" s="263"/>
      <c r="SX355" s="263"/>
      <c r="SY355" s="263"/>
      <c r="SZ355" s="263"/>
      <c r="TA355" s="263"/>
      <c r="TB355" s="263"/>
      <c r="TC355" s="263"/>
      <c r="TD355" s="263"/>
      <c r="TE355" s="263"/>
      <c r="TF355" s="263"/>
      <c r="TG355" s="263"/>
      <c r="TH355" s="263"/>
      <c r="TI355" s="263"/>
      <c r="TJ355" s="263"/>
      <c r="TK355" s="263"/>
      <c r="TL355" s="263"/>
      <c r="TM355" s="263"/>
      <c r="TN355" s="263"/>
      <c r="TO355" s="263"/>
      <c r="TP355" s="263"/>
      <c r="TQ355" s="263"/>
      <c r="TR355" s="263"/>
      <c r="TS355" s="263"/>
      <c r="TT355" s="263"/>
      <c r="TU355" s="263"/>
      <c r="TV355" s="263"/>
      <c r="TW355" s="263"/>
      <c r="TX355" s="263"/>
      <c r="TY355" s="263"/>
      <c r="TZ355" s="263"/>
      <c r="UA355" s="263"/>
      <c r="UB355" s="263"/>
      <c r="UC355" s="263"/>
      <c r="UD355" s="263"/>
      <c r="UE355" s="263"/>
      <c r="UF355" s="263"/>
      <c r="UG355" s="263"/>
      <c r="UH355" s="263"/>
      <c r="UI355" s="263"/>
      <c r="UJ355" s="263"/>
      <c r="UK355" s="263"/>
      <c r="UL355" s="263"/>
      <c r="UM355" s="263"/>
      <c r="UN355" s="263"/>
      <c r="UO355" s="263"/>
      <c r="UP355" s="263"/>
      <c r="UQ355" s="263"/>
      <c r="UR355" s="263"/>
      <c r="US355" s="263"/>
      <c r="UT355" s="263"/>
      <c r="UU355" s="263"/>
      <c r="UV355" s="263"/>
      <c r="UW355" s="263"/>
      <c r="UX355" s="263"/>
      <c r="UY355" s="263"/>
      <c r="UZ355" s="263"/>
      <c r="VA355" s="263"/>
      <c r="VB355" s="263"/>
      <c r="VC355" s="263"/>
      <c r="VD355" s="263"/>
      <c r="VE355" s="263"/>
      <c r="VF355" s="263"/>
      <c r="VG355" s="263"/>
      <c r="VH355" s="263"/>
      <c r="VI355" s="263"/>
      <c r="VJ355" s="263"/>
      <c r="VK355" s="263"/>
      <c r="VL355" s="263"/>
      <c r="VM355" s="263"/>
      <c r="VN355" s="263"/>
      <c r="VO355" s="263"/>
      <c r="VP355" s="263"/>
      <c r="VQ355" s="263"/>
      <c r="VR355" s="263"/>
      <c r="VS355" s="263"/>
      <c r="VT355" s="263"/>
      <c r="VU355" s="263"/>
      <c r="VV355" s="263"/>
      <c r="VW355" s="263"/>
      <c r="VX355" s="263"/>
      <c r="VY355" s="263"/>
      <c r="VZ355" s="263"/>
      <c r="WA355" s="263"/>
      <c r="WB355" s="263"/>
      <c r="WC355" s="263"/>
      <c r="WD355" s="263"/>
      <c r="WE355" s="263"/>
      <c r="WF355" s="263"/>
      <c r="WG355" s="263"/>
      <c r="WH355" s="263"/>
      <c r="WI355" s="263"/>
      <c r="WJ355" s="263"/>
      <c r="WK355" s="263"/>
      <c r="WL355" s="263"/>
      <c r="WM355" s="263"/>
      <c r="WN355" s="263"/>
      <c r="WO355" s="263"/>
      <c r="WP355" s="263"/>
      <c r="WQ355" s="263"/>
      <c r="WR355" s="263"/>
      <c r="WS355" s="263"/>
      <c r="WT355" s="263"/>
      <c r="WU355" s="263"/>
      <c r="WV355" s="263"/>
      <c r="WW355" s="263"/>
      <c r="WX355" s="263"/>
      <c r="WY355" s="263"/>
      <c r="WZ355" s="263"/>
      <c r="XA355" s="263"/>
      <c r="XB355" s="263"/>
      <c r="XC355" s="263"/>
      <c r="XD355" s="263"/>
      <c r="XE355" s="263"/>
      <c r="XF355" s="263"/>
      <c r="XG355" s="263"/>
      <c r="XH355" s="263"/>
      <c r="XI355" s="263"/>
      <c r="XJ355" s="263"/>
      <c r="XK355" s="263"/>
      <c r="XL355" s="263"/>
      <c r="XM355" s="263"/>
      <c r="XN355" s="263"/>
      <c r="XO355" s="263"/>
      <c r="XP355" s="263"/>
      <c r="XQ355" s="263"/>
      <c r="XR355" s="263"/>
      <c r="XS355" s="263"/>
      <c r="XT355" s="263"/>
      <c r="XU355" s="263"/>
      <c r="XV355" s="263"/>
      <c r="XW355" s="263"/>
      <c r="XX355" s="263"/>
      <c r="XY355" s="263"/>
      <c r="XZ355" s="263"/>
      <c r="YA355" s="263"/>
      <c r="YB355" s="263"/>
      <c r="YC355" s="263"/>
      <c r="YD355" s="263"/>
      <c r="YE355" s="263"/>
      <c r="YF355" s="263"/>
      <c r="YG355" s="263"/>
      <c r="YH355" s="263"/>
      <c r="YI355" s="263"/>
      <c r="YJ355" s="263"/>
      <c r="YK355" s="263"/>
      <c r="YL355" s="263"/>
      <c r="YM355" s="263"/>
      <c r="YN355" s="263"/>
      <c r="YO355" s="263"/>
      <c r="YP355" s="263"/>
      <c r="YQ355" s="263"/>
      <c r="YR355" s="263"/>
      <c r="YS355" s="263"/>
      <c r="YT355" s="263"/>
      <c r="YU355" s="263"/>
      <c r="YV355" s="263"/>
      <c r="YW355" s="263"/>
      <c r="YX355" s="263"/>
      <c r="YY355" s="263"/>
      <c r="YZ355" s="263"/>
      <c r="ZA355" s="263"/>
      <c r="ZB355" s="263"/>
      <c r="ZC355" s="263"/>
      <c r="ZD355" s="263"/>
      <c r="ZE355" s="263"/>
      <c r="ZF355" s="263"/>
      <c r="ZG355" s="263"/>
      <c r="ZH355" s="263"/>
      <c r="ZI355" s="263"/>
      <c r="ZJ355" s="263"/>
      <c r="ZK355" s="263"/>
      <c r="ZL355" s="263"/>
      <c r="ZM355" s="263"/>
      <c r="ZN355" s="263"/>
      <c r="ZO355" s="263"/>
      <c r="ZP355" s="263"/>
      <c r="ZQ355" s="263"/>
      <c r="ZR355" s="263"/>
      <c r="ZS355" s="263"/>
      <c r="ZT355" s="263"/>
      <c r="ZU355" s="263"/>
      <c r="ZV355" s="263"/>
      <c r="ZW355" s="263"/>
      <c r="ZX355" s="263"/>
      <c r="ZY355" s="263"/>
      <c r="ZZ355" s="263"/>
      <c r="AAA355" s="263"/>
      <c r="AAB355" s="263"/>
      <c r="AAC355" s="263"/>
      <c r="AAD355" s="263"/>
      <c r="AAE355" s="263"/>
      <c r="AAF355" s="263"/>
      <c r="AAG355" s="263"/>
      <c r="AAH355" s="263"/>
      <c r="AAI355" s="263"/>
      <c r="AAJ355" s="263"/>
      <c r="AAK355" s="263"/>
      <c r="AAL355" s="263"/>
      <c r="AAM355" s="263"/>
      <c r="AAN355" s="263"/>
      <c r="AAO355" s="263"/>
      <c r="AAP355" s="263"/>
      <c r="AAQ355" s="263"/>
      <c r="AAR355" s="263"/>
      <c r="AAS355" s="263"/>
      <c r="AAT355" s="263"/>
      <c r="AAU355" s="263"/>
      <c r="AAV355" s="263"/>
      <c r="AAW355" s="263"/>
      <c r="AAX355" s="263"/>
      <c r="AAY355" s="263"/>
      <c r="AAZ355" s="263"/>
      <c r="ABA355" s="263"/>
      <c r="ABB355" s="263"/>
      <c r="ABC355" s="263"/>
      <c r="ABD355" s="263"/>
      <c r="ABE355" s="263"/>
      <c r="ABF355" s="263"/>
      <c r="ABG355" s="263"/>
      <c r="ABH355" s="263"/>
      <c r="ABI355" s="263"/>
      <c r="ABJ355" s="263"/>
      <c r="ABK355" s="263"/>
      <c r="ABL355" s="263"/>
      <c r="ABM355" s="263"/>
      <c r="ABN355" s="263"/>
      <c r="ABO355" s="263"/>
      <c r="ABP355" s="263"/>
      <c r="ABQ355" s="263"/>
      <c r="ABR355" s="263"/>
      <c r="ABS355" s="263"/>
      <c r="ABT355" s="263"/>
      <c r="ABU355" s="263"/>
      <c r="ABV355" s="263"/>
      <c r="ABW355" s="263"/>
      <c r="ABX355" s="263"/>
      <c r="ABY355" s="263"/>
      <c r="ABZ355" s="263"/>
      <c r="ACA355" s="263"/>
      <c r="ACB355" s="263"/>
      <c r="ACC355" s="263"/>
      <c r="ACD355" s="263"/>
      <c r="ACE355" s="263"/>
      <c r="ACF355" s="263"/>
      <c r="ACG355" s="263"/>
      <c r="ACH355" s="263"/>
      <c r="ACI355" s="263"/>
      <c r="ACJ355" s="263"/>
      <c r="ACK355" s="263"/>
      <c r="ACL355" s="263"/>
      <c r="ACM355" s="263"/>
      <c r="ACN355" s="263"/>
      <c r="ACO355" s="263"/>
      <c r="ACP355" s="263"/>
      <c r="ACQ355" s="263"/>
      <c r="ACR355" s="263"/>
      <c r="ACS355" s="263"/>
      <c r="ACT355" s="263"/>
      <c r="ACU355" s="263"/>
      <c r="ACV355" s="263"/>
      <c r="ACW355" s="263"/>
      <c r="ACX355" s="263"/>
      <c r="ACY355" s="263"/>
      <c r="ACZ355" s="263"/>
      <c r="ADA355" s="263"/>
      <c r="ADB355" s="263"/>
      <c r="ADC355" s="263"/>
      <c r="ADD355" s="263"/>
      <c r="ADE355" s="263"/>
      <c r="ADF355" s="263"/>
      <c r="ADG355" s="263"/>
      <c r="ADH355" s="263"/>
      <c r="ADI355" s="263"/>
      <c r="ADJ355" s="263"/>
      <c r="ADK355" s="263"/>
      <c r="ADL355" s="263"/>
      <c r="ADM355" s="263"/>
      <c r="ADN355" s="263"/>
      <c r="ADO355" s="263"/>
      <c r="ADP355" s="263"/>
      <c r="ADQ355" s="263"/>
      <c r="ADR355" s="263"/>
      <c r="ADS355" s="263"/>
      <c r="ADT355" s="263"/>
      <c r="ADU355" s="263"/>
      <c r="ADV355" s="263"/>
      <c r="ADW355" s="263"/>
      <c r="ADX355" s="263"/>
      <c r="ADY355" s="263"/>
      <c r="ADZ355" s="263"/>
      <c r="AEA355" s="263"/>
      <c r="AEB355" s="263"/>
      <c r="AEC355" s="263"/>
      <c r="AED355" s="263"/>
      <c r="AEE355" s="263"/>
      <c r="AEF355" s="263"/>
      <c r="AEG355" s="263"/>
      <c r="AEH355" s="263"/>
      <c r="AEI355" s="263"/>
      <c r="AEJ355" s="263"/>
      <c r="AEK355" s="263"/>
      <c r="AEL355" s="263"/>
      <c r="AEM355" s="263"/>
      <c r="AEN355" s="263"/>
      <c r="AEO355" s="263"/>
      <c r="AEP355" s="263"/>
      <c r="AEQ355" s="263"/>
      <c r="AER355" s="263"/>
      <c r="AES355" s="263"/>
      <c r="AET355" s="263"/>
      <c r="AEU355" s="263"/>
      <c r="AEV355" s="263"/>
      <c r="AEW355" s="263"/>
      <c r="AEX355" s="263"/>
      <c r="AEY355" s="263"/>
      <c r="AEZ355" s="263"/>
      <c r="AFA355" s="263"/>
      <c r="AFB355" s="263"/>
      <c r="AFC355" s="263"/>
      <c r="AFD355" s="263"/>
      <c r="AFE355" s="263"/>
      <c r="AFF355" s="263"/>
      <c r="AFG355" s="263"/>
      <c r="AFH355" s="263"/>
      <c r="AFI355" s="263"/>
      <c r="AFJ355" s="263"/>
      <c r="AFK355" s="263"/>
      <c r="AFL355" s="263"/>
      <c r="AFM355" s="263"/>
      <c r="AFN355" s="263"/>
      <c r="AFO355" s="263"/>
      <c r="AFP355" s="263"/>
      <c r="AFQ355" s="263"/>
      <c r="AFR355" s="263"/>
      <c r="AFS355" s="263"/>
      <c r="AFT355" s="263"/>
      <c r="AFU355" s="263"/>
      <c r="AFV355" s="263"/>
      <c r="AFW355" s="263"/>
      <c r="AFX355" s="263"/>
      <c r="AFY355" s="263"/>
      <c r="AFZ355" s="263"/>
      <c r="AGA355" s="263"/>
      <c r="AGB355" s="263"/>
      <c r="AGC355" s="263"/>
      <c r="AGD355" s="263"/>
      <c r="AGE355" s="263"/>
      <c r="AGF355" s="263"/>
      <c r="AGG355" s="263"/>
      <c r="AGH355" s="263"/>
      <c r="AGI355" s="263"/>
      <c r="AGJ355" s="263"/>
      <c r="AGK355" s="263"/>
      <c r="AGL355" s="263"/>
      <c r="AGM355" s="263"/>
      <c r="AGN355" s="263"/>
      <c r="AGO355" s="263"/>
      <c r="AGP355" s="263"/>
      <c r="AGQ355" s="263"/>
      <c r="AGR355" s="263"/>
      <c r="AGS355" s="263"/>
      <c r="AGT355" s="263"/>
      <c r="AGU355" s="263"/>
      <c r="AGV355" s="263"/>
      <c r="AGW355" s="263"/>
      <c r="AGX355" s="263"/>
      <c r="AGY355" s="263"/>
      <c r="AGZ355" s="263"/>
      <c r="AHA355" s="263"/>
      <c r="AHB355" s="263"/>
      <c r="AHC355" s="263"/>
      <c r="AHD355" s="263"/>
      <c r="AHE355" s="263"/>
      <c r="AHF355" s="263"/>
      <c r="AHG355" s="263"/>
      <c r="AHH355" s="263"/>
      <c r="AHI355" s="263"/>
      <c r="AHJ355" s="263"/>
      <c r="AHK355" s="263"/>
      <c r="AHL355" s="263"/>
      <c r="AHM355" s="263"/>
      <c r="AHN355" s="263"/>
      <c r="AHO355" s="263"/>
      <c r="AHP355" s="263"/>
      <c r="AHQ355" s="263"/>
      <c r="AHR355" s="263"/>
      <c r="AHS355" s="263"/>
      <c r="AHT355" s="263"/>
      <c r="AHU355" s="263"/>
      <c r="AHV355" s="263"/>
      <c r="AHW355" s="263"/>
      <c r="AHX355" s="263"/>
      <c r="AHY355" s="263"/>
      <c r="AHZ355" s="263"/>
      <c r="AIA355" s="263"/>
      <c r="AIB355" s="263"/>
      <c r="AIC355" s="263"/>
      <c r="AID355" s="263"/>
      <c r="AIE355" s="263"/>
      <c r="AIF355" s="263"/>
      <c r="AIG355" s="263"/>
      <c r="AIH355" s="263"/>
      <c r="AII355" s="263"/>
      <c r="AIJ355" s="263"/>
      <c r="AIK355" s="263"/>
      <c r="AIL355" s="263"/>
      <c r="AIM355" s="263"/>
      <c r="AIN355" s="263"/>
      <c r="AIO355" s="263"/>
      <c r="AIP355" s="263"/>
      <c r="AIQ355" s="263"/>
      <c r="AIR355" s="263"/>
      <c r="AIS355" s="263"/>
      <c r="AIT355" s="263"/>
      <c r="AIU355" s="263"/>
      <c r="AIV355" s="263"/>
      <c r="AIW355" s="263"/>
      <c r="AIX355" s="263"/>
      <c r="AIY355" s="263"/>
      <c r="AIZ355" s="263"/>
      <c r="AJA355" s="263"/>
      <c r="AJB355" s="263"/>
      <c r="AJC355" s="263"/>
      <c r="AJD355" s="263"/>
      <c r="AJE355" s="263"/>
      <c r="AJF355" s="263"/>
      <c r="AJG355" s="263"/>
      <c r="AJH355" s="263"/>
      <c r="AJI355" s="263"/>
      <c r="AJJ355" s="263"/>
      <c r="AJK355" s="263"/>
      <c r="AJL355" s="263"/>
      <c r="AJM355" s="263"/>
      <c r="AJN355" s="263"/>
      <c r="AJO355" s="263"/>
      <c r="AJP355" s="263"/>
      <c r="AJQ355" s="263"/>
      <c r="AJR355" s="263"/>
      <c r="AJS355" s="263"/>
      <c r="AJT355" s="263"/>
      <c r="AJU355" s="263"/>
      <c r="AJV355" s="263"/>
      <c r="AJW355" s="263"/>
      <c r="AJX355" s="263"/>
      <c r="AJY355" s="263"/>
      <c r="AJZ355" s="263"/>
      <c r="AKA355" s="263"/>
      <c r="AKB355" s="263"/>
      <c r="AKC355" s="263"/>
      <c r="AKD355" s="263"/>
      <c r="AKE355" s="263"/>
      <c r="AKF355" s="263"/>
      <c r="AKG355" s="263"/>
      <c r="AKH355" s="263"/>
      <c r="AKI355" s="263"/>
      <c r="AKJ355" s="263"/>
      <c r="AKK355" s="263"/>
      <c r="AKL355" s="263"/>
      <c r="AKM355" s="263"/>
      <c r="AKN355" s="263"/>
      <c r="AKO355" s="263"/>
      <c r="AKP355" s="263"/>
      <c r="AKQ355" s="263"/>
      <c r="AKR355" s="263"/>
      <c r="AKS355" s="263"/>
      <c r="AKT355" s="263"/>
      <c r="AKU355" s="263"/>
      <c r="AKV355" s="263"/>
      <c r="AKW355" s="263"/>
      <c r="AKX355" s="263"/>
      <c r="AKY355" s="263"/>
      <c r="AKZ355" s="263"/>
      <c r="ALA355" s="263"/>
      <c r="ALB355" s="263"/>
      <c r="ALC355" s="263"/>
      <c r="ALD355" s="263"/>
      <c r="ALE355" s="263"/>
      <c r="ALF355" s="263"/>
      <c r="ALG355" s="263"/>
      <c r="ALH355" s="263"/>
      <c r="ALI355" s="263"/>
      <c r="ALJ355" s="263"/>
      <c r="ALK355" s="263"/>
      <c r="ALL355" s="263"/>
      <c r="ALM355" s="263"/>
      <c r="ALN355" s="263"/>
      <c r="ALO355" s="263"/>
      <c r="ALP355" s="263"/>
      <c r="ALQ355" s="263"/>
      <c r="ALR355" s="263"/>
      <c r="ALS355" s="263"/>
      <c r="ALT355" s="263"/>
      <c r="ALU355" s="263"/>
      <c r="ALV355" s="263"/>
      <c r="ALW355" s="263"/>
      <c r="ALX355" s="263"/>
      <c r="ALY355" s="263"/>
      <c r="ALZ355" s="263"/>
      <c r="AMA355" s="263"/>
      <c r="AMB355" s="263"/>
      <c r="AMC355" s="263"/>
      <c r="AMD355" s="263"/>
      <c r="AME355" s="263"/>
      <c r="AMF355" s="263"/>
      <c r="AMG355" s="263"/>
      <c r="AMH355" s="263"/>
      <c r="AMI355" s="263"/>
      <c r="AMJ355" s="263"/>
      <c r="AMK355" s="263"/>
      <c r="AML355" s="263"/>
      <c r="AMM355" s="263"/>
      <c r="AMN355" s="263"/>
      <c r="AMO355" s="263"/>
      <c r="AMP355" s="263"/>
      <c r="AMQ355" s="263"/>
      <c r="AMR355" s="263"/>
      <c r="AMS355" s="263"/>
      <c r="AMT355" s="263"/>
      <c r="AMU355" s="263"/>
      <c r="AMV355" s="263"/>
      <c r="AMW355" s="263"/>
      <c r="AMX355" s="263"/>
      <c r="AMY355" s="263"/>
      <c r="AMZ355" s="263"/>
      <c r="ANA355" s="263"/>
      <c r="ANB355" s="263"/>
      <c r="ANC355" s="263"/>
      <c r="AND355" s="263"/>
      <c r="ANE355" s="263"/>
      <c r="ANF355" s="263"/>
      <c r="ANG355" s="263"/>
      <c r="ANH355" s="263"/>
      <c r="ANI355" s="263"/>
      <c r="ANJ355" s="263"/>
      <c r="ANK355" s="263"/>
      <c r="ANL355" s="263"/>
      <c r="ANM355" s="263"/>
      <c r="ANN355" s="263"/>
      <c r="ANO355" s="263"/>
      <c r="ANP355" s="263"/>
      <c r="ANQ355" s="263"/>
      <c r="ANR355" s="263"/>
      <c r="ANS355" s="263"/>
      <c r="ANT355" s="263"/>
      <c r="ANU355" s="263"/>
      <c r="ANV355" s="263"/>
      <c r="ANW355" s="263"/>
      <c r="ANX355" s="263"/>
      <c r="ANY355" s="263"/>
      <c r="ANZ355" s="263"/>
      <c r="AOA355" s="263"/>
      <c r="AOB355" s="263"/>
      <c r="AOC355" s="263"/>
      <c r="AOD355" s="263"/>
      <c r="AOE355" s="263"/>
      <c r="AOF355" s="263"/>
      <c r="AOG355" s="263"/>
      <c r="AOH355" s="263"/>
      <c r="AOI355" s="263"/>
      <c r="AOJ355" s="263"/>
      <c r="AOK355" s="263"/>
      <c r="AOL355" s="263"/>
      <c r="AOM355" s="263"/>
      <c r="AON355" s="263"/>
      <c r="AOO355" s="263"/>
      <c r="AOP355" s="263"/>
      <c r="AOQ355" s="263"/>
      <c r="AOR355" s="263"/>
      <c r="AOS355" s="263"/>
      <c r="AOT355" s="263"/>
      <c r="AOU355" s="263"/>
      <c r="AOV355" s="263"/>
      <c r="AOW355" s="263"/>
      <c r="AOX355" s="263"/>
      <c r="AOY355" s="263"/>
      <c r="AOZ355" s="263"/>
      <c r="APA355" s="263"/>
      <c r="APB355" s="263"/>
      <c r="APC355" s="263"/>
      <c r="APD355" s="263"/>
      <c r="APE355" s="263"/>
      <c r="APF355" s="263"/>
      <c r="APG355" s="263"/>
      <c r="APH355" s="263"/>
      <c r="API355" s="263"/>
      <c r="APJ355" s="263"/>
      <c r="APK355" s="263"/>
      <c r="APL355" s="263"/>
      <c r="APM355" s="263"/>
      <c r="APN355" s="263"/>
      <c r="APO355" s="263"/>
      <c r="APP355" s="263"/>
      <c r="APQ355" s="263"/>
      <c r="APR355" s="263"/>
      <c r="APS355" s="263"/>
      <c r="APT355" s="263"/>
      <c r="APU355" s="263"/>
      <c r="APV355" s="263"/>
      <c r="APW355" s="263"/>
      <c r="APX355" s="263"/>
      <c r="APY355" s="263"/>
      <c r="APZ355" s="263"/>
      <c r="AQA355" s="263"/>
      <c r="AQB355" s="263"/>
      <c r="AQC355" s="263"/>
      <c r="AQD355" s="263"/>
      <c r="AQE355" s="263"/>
      <c r="AQF355" s="263"/>
      <c r="AQG355" s="263"/>
      <c r="AQH355" s="263"/>
      <c r="AQI355" s="263"/>
      <c r="AQJ355" s="263"/>
      <c r="AQK355" s="263"/>
      <c r="AQL355" s="263"/>
      <c r="AQM355" s="263"/>
      <c r="AQN355" s="263"/>
      <c r="AQO355" s="263"/>
      <c r="AQP355" s="263"/>
      <c r="AQQ355" s="263"/>
      <c r="AQR355" s="263"/>
      <c r="AQS355" s="263"/>
      <c r="AQT355" s="263"/>
      <c r="AQU355" s="263"/>
      <c r="AQV355" s="263"/>
      <c r="AQW355" s="263"/>
      <c r="AQX355" s="263"/>
      <c r="AQY355" s="263"/>
      <c r="AQZ355" s="263"/>
      <c r="ARA355" s="263"/>
      <c r="ARB355" s="263"/>
      <c r="ARC355" s="263"/>
      <c r="ARD355" s="263"/>
      <c r="ARE355" s="263"/>
      <c r="ARF355" s="263"/>
      <c r="ARG355" s="263"/>
      <c r="ARH355" s="263"/>
      <c r="ARI355" s="263"/>
      <c r="ARJ355" s="263"/>
      <c r="ARK355" s="263"/>
      <c r="ARL355" s="263"/>
      <c r="ARM355" s="263"/>
      <c r="ARN355" s="263"/>
      <c r="ARO355" s="263"/>
      <c r="ARP355" s="263"/>
      <c r="ARQ355" s="263"/>
      <c r="ARR355" s="263"/>
      <c r="ARS355" s="263"/>
      <c r="ART355" s="263"/>
      <c r="ARU355" s="263"/>
      <c r="ARV355" s="263"/>
      <c r="ARW355" s="263"/>
      <c r="ARX355" s="263"/>
      <c r="ARY355" s="263"/>
      <c r="ARZ355" s="263"/>
      <c r="ASA355" s="263"/>
      <c r="ASB355" s="263"/>
      <c r="ASC355" s="263"/>
      <c r="ASD355" s="263"/>
      <c r="ASE355" s="263"/>
      <c r="ASF355" s="263"/>
      <c r="ASG355" s="263"/>
      <c r="ASH355" s="263"/>
      <c r="ASI355" s="263"/>
      <c r="ASJ355" s="263"/>
      <c r="ASK355" s="263"/>
      <c r="ASL355" s="263"/>
      <c r="ASM355" s="263"/>
      <c r="ASN355" s="263"/>
      <c r="ASO355" s="263"/>
      <c r="ASP355" s="263"/>
      <c r="ASQ355" s="263"/>
      <c r="ASR355" s="263"/>
      <c r="ASS355" s="263"/>
      <c r="AST355" s="263"/>
      <c r="ASU355" s="263"/>
      <c r="ASV355" s="263"/>
      <c r="ASW355" s="263"/>
      <c r="ASX355" s="263"/>
      <c r="ASY355" s="263"/>
      <c r="ASZ355" s="263"/>
      <c r="ATA355" s="263"/>
      <c r="ATB355" s="263"/>
      <c r="ATC355" s="263"/>
      <c r="ATD355" s="263"/>
      <c r="ATE355" s="263"/>
      <c r="ATF355" s="263"/>
      <c r="ATG355" s="263"/>
      <c r="ATH355" s="263"/>
      <c r="ATI355" s="263"/>
      <c r="ATJ355" s="263"/>
      <c r="ATK355" s="263"/>
      <c r="ATL355" s="263"/>
      <c r="ATM355" s="263"/>
      <c r="ATN355" s="263"/>
      <c r="ATO355" s="263"/>
      <c r="ATP355" s="263"/>
      <c r="ATQ355" s="263"/>
      <c r="ATR355" s="263"/>
      <c r="ATS355" s="263"/>
      <c r="ATT355" s="263"/>
      <c r="ATU355" s="263"/>
      <c r="ATV355" s="263"/>
      <c r="ATW355" s="263"/>
      <c r="ATX355" s="263"/>
      <c r="ATY355" s="263"/>
      <c r="ATZ355" s="263"/>
      <c r="AUA355" s="263"/>
      <c r="AUB355" s="263"/>
      <c r="AUC355" s="263"/>
      <c r="AUD355" s="263"/>
      <c r="AUE355" s="263"/>
      <c r="AUF355" s="263"/>
      <c r="AUG355" s="263"/>
      <c r="AUH355" s="263"/>
      <c r="AUI355" s="263"/>
      <c r="AUJ355" s="263"/>
      <c r="AUK355" s="263"/>
      <c r="AUL355" s="263"/>
      <c r="AUM355" s="263"/>
      <c r="AUN355" s="263"/>
      <c r="AUO355" s="263"/>
      <c r="AUP355" s="263"/>
      <c r="AUQ355" s="263"/>
      <c r="AUR355" s="263"/>
      <c r="AUS355" s="263"/>
      <c r="AUT355" s="263"/>
      <c r="AUU355" s="263"/>
      <c r="AUV355" s="263"/>
      <c r="AUW355" s="263"/>
      <c r="AUX355" s="263"/>
      <c r="AUY355" s="263"/>
      <c r="AUZ355" s="263"/>
      <c r="AVA355" s="263"/>
      <c r="AVB355" s="263"/>
      <c r="AVC355" s="263"/>
      <c r="AVD355" s="263"/>
      <c r="AVE355" s="263"/>
      <c r="AVF355" s="263"/>
      <c r="AVG355" s="263"/>
      <c r="AVH355" s="263"/>
      <c r="AVI355" s="263"/>
      <c r="AVJ355" s="263"/>
      <c r="AVK355" s="263"/>
      <c r="AVL355" s="263"/>
      <c r="AVM355" s="263"/>
      <c r="AVN355" s="263"/>
      <c r="AVO355" s="263"/>
      <c r="AVP355" s="263"/>
      <c r="AVQ355" s="263"/>
      <c r="AVR355" s="263"/>
      <c r="AVS355" s="263"/>
      <c r="AVT355" s="263"/>
      <c r="AVU355" s="263"/>
      <c r="AVV355" s="263"/>
      <c r="AVW355" s="263"/>
      <c r="AVX355" s="263"/>
      <c r="AVY355" s="263"/>
      <c r="AVZ355" s="263"/>
      <c r="AWA355" s="263"/>
      <c r="AWB355" s="263"/>
      <c r="AWC355" s="263"/>
      <c r="AWD355" s="263"/>
      <c r="AWE355" s="263"/>
      <c r="AWF355" s="263"/>
      <c r="AWG355" s="263"/>
      <c r="AWH355" s="263"/>
      <c r="AWI355" s="263"/>
      <c r="AWJ355" s="263"/>
      <c r="AWK355" s="263"/>
      <c r="AWL355" s="263"/>
      <c r="AWM355" s="263"/>
      <c r="AWN355" s="263"/>
      <c r="AWO355" s="263"/>
      <c r="AWP355" s="263"/>
      <c r="AWQ355" s="263"/>
      <c r="AWR355" s="263"/>
      <c r="AWS355" s="263"/>
      <c r="AWT355" s="263"/>
      <c r="AWU355" s="263"/>
      <c r="AWV355" s="263"/>
      <c r="AWW355" s="263"/>
      <c r="AWX355" s="263"/>
      <c r="AWY355" s="263"/>
      <c r="AWZ355" s="263"/>
      <c r="AXA355" s="263"/>
      <c r="AXB355" s="263"/>
      <c r="AXC355" s="263"/>
      <c r="AXD355" s="263"/>
      <c r="AXE355" s="263"/>
      <c r="AXF355" s="263"/>
      <c r="AXG355" s="263"/>
      <c r="AXH355" s="263"/>
      <c r="AXI355" s="263"/>
      <c r="AXJ355" s="263"/>
      <c r="AXK355" s="263"/>
      <c r="AXL355" s="263"/>
      <c r="AXM355" s="263"/>
      <c r="AXN355" s="263"/>
      <c r="AXO355" s="263"/>
      <c r="AXP355" s="263"/>
      <c r="AXQ355" s="263"/>
      <c r="AXR355" s="263"/>
      <c r="AXS355" s="263"/>
      <c r="AXT355" s="263"/>
      <c r="AXU355" s="263"/>
      <c r="AXV355" s="263"/>
      <c r="AXW355" s="263"/>
      <c r="AXX355" s="263"/>
      <c r="AXY355" s="263"/>
      <c r="AXZ355" s="263"/>
      <c r="AYA355" s="263"/>
      <c r="AYB355" s="263"/>
      <c r="AYC355" s="263"/>
      <c r="AYD355" s="263"/>
      <c r="AYE355" s="263"/>
      <c r="AYF355" s="263"/>
      <c r="AYG355" s="263"/>
      <c r="AYH355" s="263"/>
      <c r="AYI355" s="263"/>
      <c r="AYJ355" s="263"/>
      <c r="AYK355" s="263"/>
      <c r="AYL355" s="263"/>
      <c r="AYM355" s="263"/>
      <c r="AYN355" s="263"/>
      <c r="AYO355" s="263"/>
      <c r="AYP355" s="263"/>
      <c r="AYQ355" s="263"/>
      <c r="AYR355" s="263"/>
      <c r="AYS355" s="263"/>
      <c r="AYT355" s="263"/>
      <c r="AYU355" s="263"/>
      <c r="AYV355" s="263"/>
      <c r="AYW355" s="263"/>
      <c r="AYX355" s="263"/>
      <c r="AYY355" s="263"/>
      <c r="AYZ355" s="263"/>
      <c r="AZA355" s="263"/>
      <c r="AZB355" s="263"/>
      <c r="AZC355" s="263"/>
      <c r="AZD355" s="263"/>
      <c r="AZE355" s="263"/>
      <c r="AZF355" s="263"/>
      <c r="AZG355" s="263"/>
      <c r="AZH355" s="263"/>
      <c r="AZI355" s="263"/>
      <c r="AZJ355" s="263"/>
      <c r="AZK355" s="263"/>
      <c r="AZL355" s="263"/>
      <c r="AZM355" s="263"/>
      <c r="AZN355" s="263"/>
      <c r="AZO355" s="263"/>
      <c r="AZP355" s="263"/>
      <c r="AZQ355" s="263"/>
      <c r="AZR355" s="263"/>
      <c r="AZS355" s="263"/>
      <c r="AZT355" s="263"/>
      <c r="AZU355" s="263"/>
      <c r="AZV355" s="263"/>
      <c r="AZW355" s="263"/>
      <c r="AZX355" s="263"/>
      <c r="AZY355" s="263"/>
      <c r="AZZ355" s="263"/>
      <c r="BAA355" s="263"/>
      <c r="BAB355" s="263"/>
      <c r="BAC355" s="263"/>
      <c r="BAD355" s="263"/>
      <c r="BAE355" s="263"/>
      <c r="BAF355" s="263"/>
      <c r="BAG355" s="263"/>
      <c r="BAH355" s="263"/>
      <c r="BAI355" s="263"/>
      <c r="BAJ355" s="263"/>
      <c r="BAK355" s="263"/>
      <c r="BAL355" s="263"/>
      <c r="BAM355" s="263"/>
      <c r="BAN355" s="263"/>
      <c r="BAO355" s="263"/>
      <c r="BAP355" s="263"/>
      <c r="BAQ355" s="263"/>
      <c r="BAR355" s="263"/>
      <c r="BAS355" s="263"/>
      <c r="BAT355" s="263"/>
      <c r="BAU355" s="263"/>
      <c r="BAV355" s="263"/>
      <c r="BAW355" s="263"/>
      <c r="BAX355" s="263"/>
      <c r="BAY355" s="263"/>
      <c r="BAZ355" s="263"/>
      <c r="BBA355" s="263"/>
      <c r="BBB355" s="263"/>
      <c r="BBC355" s="263"/>
      <c r="BBD355" s="263"/>
      <c r="BBE355" s="263"/>
      <c r="BBF355" s="263"/>
      <c r="BBG355" s="263"/>
      <c r="BBH355" s="263"/>
      <c r="BBI355" s="263"/>
      <c r="BBJ355" s="263"/>
      <c r="BBK355" s="263"/>
      <c r="BBL355" s="263"/>
      <c r="BBM355" s="263"/>
      <c r="BBN355" s="263"/>
      <c r="BBO355" s="263"/>
      <c r="BBP355" s="263"/>
      <c r="BBQ355" s="263"/>
      <c r="BBR355" s="263"/>
      <c r="BBS355" s="263"/>
      <c r="BBT355" s="263"/>
      <c r="BBU355" s="263"/>
      <c r="BBV355" s="263"/>
      <c r="BBW355" s="263"/>
      <c r="BBX355" s="263"/>
      <c r="BBY355" s="263"/>
      <c r="BBZ355" s="263"/>
      <c r="BCA355" s="263"/>
      <c r="BCB355" s="263"/>
      <c r="BCC355" s="263"/>
      <c r="BCD355" s="263"/>
      <c r="BCE355" s="263"/>
      <c r="BCF355" s="263"/>
      <c r="BCG355" s="263"/>
      <c r="BCH355" s="263"/>
      <c r="BCI355" s="263"/>
      <c r="BCJ355" s="263"/>
      <c r="BCK355" s="263"/>
      <c r="BCL355" s="263"/>
      <c r="BCM355" s="263"/>
      <c r="BCN355" s="263"/>
      <c r="BCO355" s="263"/>
      <c r="BCP355" s="263"/>
      <c r="BCQ355" s="263"/>
      <c r="BCR355" s="263"/>
      <c r="BCS355" s="263"/>
      <c r="BCT355" s="263"/>
      <c r="BCU355" s="263"/>
      <c r="BCV355" s="263"/>
      <c r="BCW355" s="263"/>
      <c r="BCX355" s="263"/>
      <c r="BCY355" s="263"/>
      <c r="BCZ355" s="263"/>
      <c r="BDA355" s="263"/>
      <c r="BDB355" s="263"/>
      <c r="BDC355" s="263"/>
      <c r="BDD355" s="263"/>
      <c r="BDE355" s="263"/>
      <c r="BDF355" s="263"/>
      <c r="BDG355" s="263"/>
      <c r="BDH355" s="263"/>
      <c r="BDI355" s="263"/>
      <c r="BDJ355" s="263"/>
      <c r="BDK355" s="263"/>
      <c r="BDL355" s="263"/>
      <c r="BDM355" s="263"/>
      <c r="BDN355" s="263"/>
      <c r="BDO355" s="263"/>
      <c r="BDP355" s="263"/>
      <c r="BDQ355" s="263"/>
      <c r="BDR355" s="263"/>
      <c r="BDS355" s="263"/>
      <c r="BDT355" s="263"/>
      <c r="BDU355" s="263"/>
      <c r="BDV355" s="263"/>
      <c r="BDW355" s="263"/>
      <c r="BDX355" s="263"/>
      <c r="BDY355" s="263"/>
      <c r="BDZ355" s="263"/>
      <c r="BEA355" s="263"/>
      <c r="BEB355" s="263"/>
      <c r="BEC355" s="263"/>
      <c r="BED355" s="263"/>
      <c r="BEE355" s="263"/>
      <c r="BEF355" s="263"/>
      <c r="BEG355" s="263"/>
      <c r="BEH355" s="263"/>
      <c r="BEI355" s="263"/>
      <c r="BEJ355" s="263"/>
      <c r="BEK355" s="263"/>
      <c r="BEL355" s="263"/>
      <c r="BEM355" s="263"/>
      <c r="BEN355" s="263"/>
      <c r="BEO355" s="263"/>
      <c r="BEP355" s="263"/>
      <c r="BEQ355" s="263"/>
      <c r="BER355" s="263"/>
      <c r="BES355" s="263"/>
      <c r="BET355" s="263"/>
      <c r="BEU355" s="263"/>
      <c r="BEV355" s="263"/>
      <c r="BEW355" s="263"/>
      <c r="BEX355" s="263"/>
      <c r="BEY355" s="263"/>
      <c r="BEZ355" s="263"/>
      <c r="BFA355" s="263"/>
      <c r="BFB355" s="263"/>
      <c r="BFC355" s="263"/>
      <c r="BFD355" s="263"/>
      <c r="BFE355" s="263"/>
      <c r="BFF355" s="263"/>
      <c r="BFG355" s="263"/>
      <c r="BFH355" s="263"/>
      <c r="BFI355" s="263"/>
      <c r="BFJ355" s="263"/>
      <c r="BFK355" s="263"/>
      <c r="BFL355" s="263"/>
      <c r="BFM355" s="263"/>
      <c r="BFN355" s="263"/>
      <c r="BFO355" s="263"/>
      <c r="BFP355" s="263"/>
      <c r="BFQ355" s="263"/>
      <c r="BFR355" s="263"/>
      <c r="BFS355" s="263"/>
      <c r="BFT355" s="263"/>
      <c r="BFU355" s="263"/>
      <c r="BFV355" s="263"/>
      <c r="BFW355" s="263"/>
      <c r="BFX355" s="263"/>
      <c r="BFY355" s="263"/>
      <c r="BFZ355" s="263"/>
      <c r="BGA355" s="263"/>
      <c r="BGB355" s="263"/>
      <c r="BGC355" s="263"/>
      <c r="BGD355" s="263"/>
      <c r="BGE355" s="263"/>
      <c r="BGF355" s="263"/>
      <c r="BGG355" s="263"/>
      <c r="BGH355" s="263"/>
      <c r="BGI355" s="263"/>
      <c r="BGJ355" s="263"/>
      <c r="BGK355" s="263"/>
      <c r="BGL355" s="263"/>
      <c r="BGM355" s="263"/>
      <c r="BGN355" s="263"/>
      <c r="BGO355" s="263"/>
      <c r="BGP355" s="263"/>
      <c r="BGQ355" s="263"/>
      <c r="BGR355" s="263"/>
      <c r="BGS355" s="263"/>
      <c r="BGT355" s="263"/>
      <c r="BGU355" s="263"/>
      <c r="BGV355" s="263"/>
      <c r="BGW355" s="263"/>
      <c r="BGX355" s="263"/>
      <c r="BGY355" s="263"/>
      <c r="BGZ355" s="263"/>
      <c r="BHA355" s="263"/>
      <c r="BHB355" s="263"/>
      <c r="BHC355" s="263"/>
      <c r="BHD355" s="263"/>
      <c r="BHE355" s="263"/>
      <c r="BHF355" s="263"/>
      <c r="BHG355" s="263"/>
      <c r="BHH355" s="263"/>
      <c r="BHI355" s="263"/>
      <c r="BHJ355" s="263"/>
      <c r="BHK355" s="263"/>
      <c r="BHL355" s="263"/>
      <c r="BHM355" s="263"/>
      <c r="BHN355" s="263"/>
      <c r="BHO355" s="263"/>
      <c r="BHP355" s="263"/>
      <c r="BHQ355" s="263"/>
      <c r="BHR355" s="263"/>
      <c r="BHS355" s="263"/>
      <c r="BHT355" s="263"/>
      <c r="BHU355" s="263"/>
      <c r="BHV355" s="263"/>
      <c r="BHW355" s="263"/>
      <c r="BHX355" s="263"/>
      <c r="BHY355" s="263"/>
      <c r="BHZ355" s="263"/>
      <c r="BIA355" s="263"/>
      <c r="BIB355" s="263"/>
      <c r="BIC355" s="263"/>
      <c r="BID355" s="263"/>
      <c r="BIE355" s="263"/>
      <c r="BIF355" s="263"/>
      <c r="BIG355" s="263"/>
      <c r="BIH355" s="263"/>
      <c r="BII355" s="263"/>
      <c r="BIJ355" s="263"/>
      <c r="BIK355" s="263"/>
      <c r="BIL355" s="263"/>
      <c r="BIM355" s="263"/>
      <c r="BIN355" s="263"/>
      <c r="BIO355" s="263"/>
      <c r="BIP355" s="263"/>
      <c r="BIQ355" s="263"/>
      <c r="BIR355" s="263"/>
      <c r="BIS355" s="263"/>
      <c r="BIT355" s="263"/>
      <c r="BIU355" s="263"/>
      <c r="BIV355" s="263"/>
      <c r="BIW355" s="263"/>
      <c r="BIX355" s="263"/>
      <c r="BIY355" s="263"/>
      <c r="BIZ355" s="263"/>
      <c r="BJA355" s="263"/>
      <c r="BJB355" s="263"/>
      <c r="BJC355" s="263"/>
      <c r="BJD355" s="263"/>
      <c r="BJE355" s="263"/>
      <c r="BJF355" s="263"/>
      <c r="BJG355" s="263"/>
      <c r="BJH355" s="263"/>
      <c r="BJI355" s="263"/>
      <c r="BJJ355" s="263"/>
      <c r="BJK355" s="263"/>
      <c r="BJL355" s="263"/>
      <c r="BJM355" s="263"/>
      <c r="BJN355" s="263"/>
      <c r="BJO355" s="263"/>
      <c r="BJP355" s="263"/>
      <c r="BJQ355" s="263"/>
      <c r="BJR355" s="263"/>
      <c r="BJS355" s="263"/>
      <c r="BJT355" s="263"/>
      <c r="BJU355" s="263"/>
      <c r="BJV355" s="263"/>
      <c r="BJW355" s="263"/>
      <c r="BJX355" s="263"/>
      <c r="BJY355" s="263"/>
      <c r="BJZ355" s="263"/>
      <c r="BKA355" s="263"/>
      <c r="BKB355" s="263"/>
      <c r="BKC355" s="263"/>
      <c r="BKD355" s="263"/>
      <c r="BKE355" s="263"/>
      <c r="BKF355" s="263"/>
      <c r="BKG355" s="263"/>
      <c r="BKH355" s="263"/>
      <c r="BKI355" s="263"/>
      <c r="BKJ355" s="263"/>
      <c r="BKK355" s="263"/>
      <c r="BKL355" s="263"/>
      <c r="BKM355" s="263"/>
      <c r="BKN355" s="263"/>
      <c r="BKO355" s="263"/>
      <c r="BKP355" s="263"/>
      <c r="BKQ355" s="263"/>
      <c r="BKR355" s="263"/>
      <c r="BKS355" s="263"/>
      <c r="BKT355" s="263"/>
      <c r="BKU355" s="263"/>
      <c r="BKV355" s="263"/>
      <c r="BKW355" s="263"/>
      <c r="BKX355" s="263"/>
      <c r="BKY355" s="263"/>
      <c r="BKZ355" s="263"/>
      <c r="BLA355" s="263"/>
      <c r="BLB355" s="263"/>
      <c r="BLC355" s="263"/>
      <c r="BLD355" s="263"/>
      <c r="BLE355" s="263"/>
      <c r="BLF355" s="263"/>
      <c r="BLG355" s="263"/>
      <c r="BLH355" s="263"/>
      <c r="BLI355" s="263"/>
      <c r="BLJ355" s="263"/>
      <c r="BLK355" s="263"/>
      <c r="BLL355" s="263"/>
      <c r="BLM355" s="263"/>
      <c r="BLN355" s="263"/>
      <c r="BLO355" s="263"/>
      <c r="BLP355" s="263"/>
      <c r="BLQ355" s="263"/>
      <c r="BLR355" s="263"/>
      <c r="BLS355" s="263"/>
      <c r="BLT355" s="263"/>
      <c r="BLU355" s="263"/>
      <c r="BLV355" s="263"/>
      <c r="BLW355" s="263"/>
      <c r="BLX355" s="263"/>
      <c r="BLY355" s="263"/>
      <c r="BLZ355" s="263"/>
      <c r="BMA355" s="263"/>
      <c r="BMB355" s="263"/>
      <c r="BMC355" s="263"/>
      <c r="BMD355" s="263"/>
      <c r="BME355" s="263"/>
      <c r="BMF355" s="263"/>
      <c r="BMG355" s="263"/>
      <c r="BMH355" s="263"/>
      <c r="BMI355" s="263"/>
      <c r="BMJ355" s="263"/>
      <c r="BMK355" s="263"/>
      <c r="BML355" s="263"/>
      <c r="BMM355" s="263"/>
      <c r="BMN355" s="263"/>
      <c r="BMO355" s="263"/>
      <c r="BMP355" s="263"/>
      <c r="BMQ355" s="263"/>
      <c r="BMR355" s="263"/>
      <c r="BMS355" s="263"/>
      <c r="BMT355" s="263"/>
      <c r="BMU355" s="263"/>
      <c r="BMV355" s="263"/>
      <c r="BMW355" s="263"/>
      <c r="BMX355" s="263"/>
      <c r="BMY355" s="263"/>
      <c r="BMZ355" s="263"/>
      <c r="BNA355" s="263"/>
      <c r="BNB355" s="263"/>
      <c r="BNC355" s="263"/>
      <c r="BND355" s="263"/>
      <c r="BNE355" s="263"/>
      <c r="BNF355" s="263"/>
      <c r="BNG355" s="263"/>
      <c r="BNH355" s="263"/>
      <c r="BNI355" s="263"/>
      <c r="BNJ355" s="263"/>
      <c r="BNK355" s="263"/>
      <c r="BNL355" s="263"/>
      <c r="BNM355" s="263"/>
      <c r="BNN355" s="263"/>
      <c r="BNO355" s="263"/>
      <c r="BNP355" s="263"/>
      <c r="BNQ355" s="263"/>
      <c r="BNR355" s="263"/>
      <c r="BNS355" s="263"/>
      <c r="BNT355" s="263"/>
      <c r="BNU355" s="263"/>
      <c r="BNV355" s="263"/>
      <c r="BNW355" s="263"/>
      <c r="BNX355" s="263"/>
      <c r="BNY355" s="263"/>
      <c r="BNZ355" s="263"/>
      <c r="BOA355" s="263"/>
      <c r="BOB355" s="263"/>
      <c r="BOC355" s="263"/>
      <c r="BOD355" s="263"/>
      <c r="BOE355" s="263"/>
      <c r="BOF355" s="263"/>
      <c r="BOG355" s="263"/>
      <c r="BOH355" s="263"/>
      <c r="BOI355" s="263"/>
      <c r="BOJ355" s="263"/>
      <c r="BOK355" s="263"/>
      <c r="BOL355" s="263"/>
      <c r="BOM355" s="263"/>
      <c r="BON355" s="263"/>
      <c r="BOO355" s="263"/>
      <c r="BOP355" s="263"/>
      <c r="BOQ355" s="263"/>
      <c r="BOR355" s="263"/>
      <c r="BOS355" s="263"/>
      <c r="BOT355" s="263"/>
      <c r="BOU355" s="263"/>
      <c r="BOV355" s="263"/>
      <c r="BOW355" s="263"/>
      <c r="BOX355" s="263"/>
      <c r="BOY355" s="263"/>
      <c r="BOZ355" s="263"/>
      <c r="BPA355" s="263"/>
      <c r="BPB355" s="263"/>
      <c r="BPC355" s="263"/>
      <c r="BPD355" s="263"/>
      <c r="BPE355" s="263"/>
      <c r="BPF355" s="263"/>
      <c r="BPG355" s="263"/>
      <c r="BPH355" s="263"/>
      <c r="BPI355" s="263"/>
      <c r="BPJ355" s="263"/>
      <c r="BPK355" s="263"/>
      <c r="BPL355" s="263"/>
      <c r="BPM355" s="263"/>
      <c r="BPN355" s="263"/>
      <c r="BPO355" s="263"/>
      <c r="BPP355" s="263"/>
      <c r="BPQ355" s="263"/>
      <c r="BPR355" s="263"/>
      <c r="BPS355" s="263"/>
      <c r="BPT355" s="263"/>
      <c r="BPU355" s="263"/>
      <c r="BPV355" s="263"/>
      <c r="BPW355" s="263"/>
      <c r="BPX355" s="263"/>
      <c r="BPY355" s="263"/>
      <c r="BPZ355" s="263"/>
      <c r="BQA355" s="263"/>
      <c r="BQB355" s="263"/>
      <c r="BQC355" s="263"/>
      <c r="BQD355" s="263"/>
      <c r="BQE355" s="263"/>
      <c r="BQF355" s="263"/>
      <c r="BQG355" s="263"/>
      <c r="BQH355" s="263"/>
      <c r="BQI355" s="263"/>
      <c r="BQJ355" s="263"/>
      <c r="BQK355" s="263"/>
      <c r="BQL355" s="263"/>
      <c r="BQM355" s="263"/>
      <c r="BQN355" s="263"/>
      <c r="BQO355" s="263"/>
      <c r="BQP355" s="263"/>
      <c r="BQQ355" s="263"/>
      <c r="BQR355" s="263"/>
      <c r="BQS355" s="263"/>
      <c r="BQT355" s="263"/>
      <c r="BQU355" s="263"/>
      <c r="BQV355" s="263"/>
      <c r="BQW355" s="263"/>
      <c r="BQX355" s="263"/>
      <c r="BQY355" s="263"/>
      <c r="BQZ355" s="263"/>
      <c r="BRA355" s="263"/>
      <c r="BRB355" s="263"/>
      <c r="BRC355" s="263"/>
      <c r="BRD355" s="263"/>
      <c r="BRE355" s="263"/>
      <c r="BRF355" s="263"/>
      <c r="BRG355" s="263"/>
      <c r="BRH355" s="263"/>
      <c r="BRI355" s="263"/>
      <c r="BRJ355" s="263"/>
      <c r="BRK355" s="263"/>
      <c r="BRL355" s="263"/>
      <c r="BRM355" s="263"/>
      <c r="BRN355" s="263"/>
      <c r="BRO355" s="263"/>
      <c r="BRP355" s="263"/>
      <c r="BRQ355" s="263"/>
      <c r="BRR355" s="263"/>
      <c r="BRS355" s="263"/>
      <c r="BRT355" s="263"/>
      <c r="BRU355" s="263"/>
      <c r="BRV355" s="263"/>
      <c r="BRW355" s="263"/>
      <c r="BRX355" s="263"/>
      <c r="BRY355" s="263"/>
      <c r="BRZ355" s="263"/>
      <c r="BSA355" s="263"/>
      <c r="BSB355" s="263"/>
      <c r="BSC355" s="263"/>
      <c r="BSD355" s="263"/>
      <c r="BSE355" s="263"/>
      <c r="BSF355" s="263"/>
      <c r="BSG355" s="263"/>
      <c r="BSH355" s="263"/>
      <c r="BSI355" s="263"/>
      <c r="BSJ355" s="263"/>
      <c r="BSK355" s="263"/>
      <c r="BSL355" s="263"/>
      <c r="BSM355" s="263"/>
      <c r="BSN355" s="263"/>
      <c r="BSO355" s="263"/>
      <c r="BSP355" s="263"/>
      <c r="BSQ355" s="263"/>
      <c r="BSR355" s="263"/>
      <c r="BSS355" s="263"/>
      <c r="BST355" s="263"/>
      <c r="BSU355" s="263"/>
      <c r="BSV355" s="263"/>
      <c r="BSW355" s="263"/>
      <c r="BSX355" s="263"/>
      <c r="BSY355" s="263"/>
      <c r="BSZ355" s="263"/>
      <c r="BTA355" s="263"/>
      <c r="BTB355" s="263"/>
      <c r="BTC355" s="263"/>
      <c r="BTD355" s="263"/>
      <c r="BTE355" s="263"/>
      <c r="BTF355" s="263"/>
      <c r="BTG355" s="263"/>
      <c r="BTH355" s="263"/>
      <c r="BTI355" s="263"/>
      <c r="BTJ355" s="263"/>
      <c r="BTK355" s="263"/>
      <c r="BTL355" s="263"/>
      <c r="BTM355" s="263"/>
      <c r="BTN355" s="263"/>
      <c r="BTO355" s="263"/>
      <c r="BTP355" s="263"/>
      <c r="BTQ355" s="263"/>
      <c r="BTR355" s="263"/>
      <c r="BTS355" s="263"/>
      <c r="BTT355" s="263"/>
      <c r="BTU355" s="263"/>
      <c r="BTV355" s="263"/>
      <c r="BTW355" s="263"/>
      <c r="BTX355" s="263"/>
      <c r="BTY355" s="263"/>
      <c r="BTZ355" s="263"/>
      <c r="BUA355" s="263"/>
      <c r="BUB355" s="263"/>
      <c r="BUC355" s="263"/>
      <c r="BUD355" s="263"/>
      <c r="BUE355" s="263"/>
      <c r="BUF355" s="263"/>
      <c r="BUG355" s="263"/>
      <c r="BUH355" s="263"/>
      <c r="BUI355" s="263"/>
      <c r="BUJ355" s="263"/>
      <c r="BUK355" s="263"/>
      <c r="BUL355" s="263"/>
      <c r="BUM355" s="263"/>
      <c r="BUN355" s="263"/>
      <c r="BUO355" s="263"/>
      <c r="BUP355" s="263"/>
      <c r="BUQ355" s="263"/>
      <c r="BUR355" s="263"/>
      <c r="BUS355" s="263"/>
      <c r="BUT355" s="263"/>
      <c r="BUU355" s="263"/>
      <c r="BUV355" s="263"/>
      <c r="BUW355" s="263"/>
      <c r="BUX355" s="263"/>
      <c r="BUY355" s="263"/>
      <c r="BUZ355" s="263"/>
      <c r="BVA355" s="263"/>
      <c r="BVB355" s="263"/>
      <c r="BVC355" s="263"/>
      <c r="BVD355" s="263"/>
      <c r="BVE355" s="263"/>
      <c r="BVF355" s="263"/>
      <c r="BVG355" s="263"/>
      <c r="BVH355" s="263"/>
      <c r="BVI355" s="263"/>
      <c r="BVJ355" s="263"/>
      <c r="BVK355" s="263"/>
      <c r="BVL355" s="263"/>
      <c r="BVM355" s="263"/>
      <c r="BVN355" s="263"/>
      <c r="BVO355" s="263"/>
      <c r="BVP355" s="263"/>
      <c r="BVQ355" s="263"/>
      <c r="BVR355" s="263"/>
      <c r="BVS355" s="263"/>
      <c r="BVT355" s="263"/>
      <c r="BVU355" s="263"/>
      <c r="BVV355" s="263"/>
      <c r="BVW355" s="263"/>
      <c r="BVX355" s="263"/>
      <c r="BVY355" s="263"/>
      <c r="BVZ355" s="263"/>
      <c r="BWA355" s="263"/>
      <c r="BWB355" s="263"/>
      <c r="BWC355" s="263"/>
      <c r="BWD355" s="263"/>
      <c r="BWE355" s="263"/>
      <c r="BWF355" s="263"/>
      <c r="BWG355" s="263"/>
      <c r="BWH355" s="263"/>
      <c r="BWI355" s="263"/>
      <c r="BWJ355" s="263"/>
      <c r="BWK355" s="263"/>
      <c r="BWL355" s="263"/>
      <c r="BWM355" s="263"/>
      <c r="BWN355" s="263"/>
      <c r="BWO355" s="263"/>
      <c r="BWP355" s="263"/>
      <c r="BWQ355" s="263"/>
      <c r="BWR355" s="263"/>
      <c r="BWS355" s="263"/>
      <c r="BWT355" s="263"/>
      <c r="BWU355" s="263"/>
      <c r="BWV355" s="263"/>
      <c r="BWW355" s="263"/>
      <c r="BWX355" s="263"/>
      <c r="BWY355" s="263"/>
      <c r="BWZ355" s="263"/>
      <c r="BXA355" s="263"/>
      <c r="BXB355" s="263"/>
      <c r="BXC355" s="263"/>
      <c r="BXD355" s="263"/>
      <c r="BXE355" s="263"/>
      <c r="BXF355" s="263"/>
      <c r="BXG355" s="263"/>
      <c r="BXH355" s="263"/>
      <c r="BXI355" s="263"/>
      <c r="BXJ355" s="263"/>
      <c r="BXK355" s="263"/>
      <c r="BXL355" s="263"/>
      <c r="BXM355" s="263"/>
      <c r="BXN355" s="263"/>
      <c r="BXO355" s="263"/>
      <c r="BXP355" s="263"/>
      <c r="BXQ355" s="263"/>
      <c r="BXR355" s="263"/>
      <c r="BXS355" s="263"/>
      <c r="BXT355" s="263"/>
      <c r="BXU355" s="263"/>
      <c r="BXV355" s="263"/>
      <c r="BXW355" s="263"/>
      <c r="BXX355" s="263"/>
      <c r="BXY355" s="263"/>
      <c r="BXZ355" s="263"/>
      <c r="BYA355" s="263"/>
      <c r="BYB355" s="263"/>
      <c r="BYC355" s="263"/>
      <c r="BYD355" s="263"/>
      <c r="BYE355" s="263"/>
      <c r="BYF355" s="263"/>
      <c r="BYG355" s="263"/>
      <c r="BYH355" s="263"/>
      <c r="BYI355" s="263"/>
      <c r="BYJ355" s="263"/>
      <c r="BYK355" s="263"/>
      <c r="BYL355" s="263"/>
      <c r="BYM355" s="263"/>
      <c r="BYN355" s="263"/>
      <c r="BYO355" s="263"/>
      <c r="BYP355" s="263"/>
      <c r="BYQ355" s="263"/>
      <c r="BYR355" s="263"/>
      <c r="BYS355" s="263"/>
      <c r="BYT355" s="263"/>
      <c r="BYU355" s="263"/>
      <c r="BYV355" s="263"/>
      <c r="BYW355" s="263"/>
      <c r="BYX355" s="263"/>
      <c r="BYY355" s="263"/>
      <c r="BYZ355" s="263"/>
      <c r="BZA355" s="263"/>
      <c r="BZB355" s="263"/>
      <c r="BZC355" s="263"/>
      <c r="BZD355" s="263"/>
      <c r="BZE355" s="263"/>
      <c r="BZF355" s="263"/>
      <c r="BZG355" s="263"/>
      <c r="BZH355" s="263"/>
      <c r="BZI355" s="263"/>
      <c r="BZJ355" s="263"/>
      <c r="BZK355" s="263"/>
      <c r="BZL355" s="263"/>
      <c r="BZM355" s="263"/>
      <c r="BZN355" s="263"/>
      <c r="BZO355" s="263"/>
      <c r="BZP355" s="263"/>
      <c r="BZQ355" s="263"/>
      <c r="BZR355" s="263"/>
      <c r="BZS355" s="263"/>
      <c r="BZT355" s="263"/>
      <c r="BZU355" s="263"/>
      <c r="BZV355" s="263"/>
      <c r="BZW355" s="263"/>
      <c r="BZX355" s="263"/>
      <c r="BZY355" s="263"/>
      <c r="BZZ355" s="263"/>
      <c r="CAA355" s="263"/>
      <c r="CAB355" s="263"/>
      <c r="CAC355" s="263"/>
      <c r="CAD355" s="263"/>
      <c r="CAE355" s="263"/>
      <c r="CAF355" s="263"/>
      <c r="CAG355" s="263"/>
      <c r="CAH355" s="263"/>
      <c r="CAI355" s="263"/>
      <c r="CAJ355" s="263"/>
      <c r="CAK355" s="263"/>
      <c r="CAL355" s="263"/>
      <c r="CAM355" s="263"/>
      <c r="CAN355" s="263"/>
      <c r="CAO355" s="263"/>
      <c r="CAP355" s="263"/>
      <c r="CAQ355" s="263"/>
      <c r="CAR355" s="263"/>
      <c r="CAS355" s="263"/>
      <c r="CAT355" s="263"/>
      <c r="CAU355" s="263"/>
      <c r="CAV355" s="263"/>
    </row>
    <row r="356" spans="1:2076" x14ac:dyDescent="0.35">
      <c r="A356" s="263"/>
      <c r="B356" s="263"/>
      <c r="C356" s="263"/>
      <c r="D356" s="263"/>
      <c r="E356" s="263"/>
      <c r="F356" s="263"/>
      <c r="G356" s="263"/>
      <c r="H356" s="263"/>
      <c r="I356" s="263"/>
      <c r="J356" s="263"/>
      <c r="K356" s="263"/>
      <c r="L356" s="263"/>
      <c r="M356" s="263"/>
      <c r="N356" s="263"/>
      <c r="O356" s="263"/>
      <c r="P356" s="263"/>
      <c r="Q356" s="263"/>
      <c r="R356" s="263"/>
      <c r="S356" s="263"/>
      <c r="T356" s="263"/>
      <c r="U356" s="263"/>
      <c r="V356" s="263"/>
      <c r="W356" s="263"/>
      <c r="X356" s="263"/>
      <c r="Y356" s="263"/>
      <c r="Z356" s="263"/>
      <c r="AA356" s="263"/>
      <c r="AB356" s="263"/>
      <c r="AC356" s="263"/>
      <c r="AD356" s="263"/>
      <c r="AE356" s="263"/>
      <c r="AF356" s="263"/>
      <c r="AG356" s="263"/>
      <c r="AH356" s="263"/>
      <c r="AI356" s="263"/>
      <c r="AJ356" s="263"/>
      <c r="AK356" s="263"/>
      <c r="AL356" s="263"/>
      <c r="AM356" s="263"/>
      <c r="AN356" s="263"/>
      <c r="AO356" s="263"/>
      <c r="AP356" s="263"/>
      <c r="AQ356" s="263"/>
      <c r="AR356" s="263"/>
      <c r="AS356" s="263"/>
      <c r="AT356" s="263"/>
      <c r="AU356" s="263"/>
      <c r="AV356" s="263"/>
      <c r="AW356" s="263"/>
      <c r="AX356" s="263"/>
      <c r="AY356" s="263"/>
      <c r="AZ356" s="263"/>
      <c r="BA356" s="263"/>
      <c r="BB356" s="263"/>
      <c r="BC356" s="263"/>
      <c r="BD356" s="263"/>
      <c r="BE356" s="263"/>
      <c r="BF356" s="263"/>
      <c r="BG356" s="263"/>
      <c r="BH356" s="263"/>
      <c r="BI356" s="263"/>
      <c r="BJ356" s="263"/>
      <c r="BK356" s="263"/>
      <c r="BL356" s="263"/>
      <c r="BM356" s="263"/>
      <c r="BN356" s="263"/>
      <c r="BO356" s="263"/>
      <c r="BP356" s="263"/>
      <c r="BQ356" s="263"/>
      <c r="BR356" s="263"/>
      <c r="BS356" s="263"/>
      <c r="BT356" s="263"/>
      <c r="BU356" s="263"/>
      <c r="BV356" s="263"/>
      <c r="BW356" s="263"/>
      <c r="BX356" s="263"/>
      <c r="BY356" s="263"/>
      <c r="BZ356" s="263"/>
      <c r="CA356" s="263"/>
      <c r="CB356" s="263"/>
      <c r="CC356" s="263"/>
      <c r="CD356" s="263"/>
      <c r="CE356" s="263"/>
      <c r="CF356" s="263"/>
      <c r="CG356" s="263"/>
      <c r="CH356" s="263"/>
      <c r="CI356" s="263"/>
      <c r="CJ356" s="263"/>
      <c r="CK356" s="263"/>
      <c r="CL356" s="263"/>
      <c r="CM356" s="263"/>
      <c r="CN356" s="263"/>
      <c r="CO356" s="263"/>
      <c r="CP356" s="263"/>
      <c r="CQ356" s="263"/>
      <c r="CR356" s="263"/>
      <c r="CS356" s="263"/>
      <c r="CT356" s="263"/>
      <c r="CU356" s="263"/>
      <c r="CV356" s="263"/>
      <c r="CW356" s="263"/>
      <c r="CX356" s="263"/>
      <c r="CY356" s="263"/>
      <c r="CZ356" s="263"/>
      <c r="DA356" s="263"/>
      <c r="DB356" s="263"/>
      <c r="DC356" s="263"/>
      <c r="DD356" s="263"/>
      <c r="DE356" s="263"/>
      <c r="DF356" s="263"/>
      <c r="DG356" s="263"/>
      <c r="DH356" s="263"/>
      <c r="DI356" s="263"/>
      <c r="DJ356" s="263"/>
      <c r="DK356" s="263"/>
      <c r="DL356" s="263"/>
      <c r="DM356" s="263"/>
      <c r="DN356" s="263"/>
      <c r="DO356" s="263"/>
      <c r="DP356" s="263"/>
      <c r="DQ356" s="263"/>
      <c r="DR356" s="263"/>
      <c r="DS356" s="263"/>
      <c r="DT356" s="263"/>
      <c r="DU356" s="263"/>
      <c r="DV356" s="263"/>
      <c r="DW356" s="263"/>
      <c r="DX356" s="263"/>
      <c r="DY356" s="263"/>
      <c r="DZ356" s="263"/>
      <c r="EA356" s="263"/>
      <c r="EB356" s="263"/>
      <c r="EC356" s="263"/>
      <c r="ED356" s="263"/>
      <c r="EE356" s="263"/>
      <c r="EF356" s="263"/>
      <c r="EG356" s="263"/>
      <c r="EH356" s="263"/>
      <c r="EI356" s="263"/>
      <c r="EJ356" s="263"/>
      <c r="EK356" s="263"/>
      <c r="EL356" s="263"/>
      <c r="EM356" s="263"/>
      <c r="EN356" s="263"/>
      <c r="EO356" s="263"/>
      <c r="EP356" s="263"/>
      <c r="EQ356" s="263"/>
      <c r="ER356" s="263"/>
      <c r="ES356" s="263"/>
      <c r="ET356" s="263"/>
      <c r="EU356" s="263"/>
      <c r="EV356" s="263"/>
      <c r="EW356" s="263"/>
      <c r="EX356" s="263"/>
      <c r="EY356" s="263"/>
      <c r="EZ356" s="263"/>
      <c r="FA356" s="263"/>
      <c r="FB356" s="263"/>
      <c r="FC356" s="263"/>
      <c r="FD356" s="263"/>
      <c r="FE356" s="263"/>
      <c r="FF356" s="263"/>
      <c r="FG356" s="263"/>
      <c r="FH356" s="263"/>
      <c r="FI356" s="263"/>
      <c r="FJ356" s="263"/>
      <c r="FK356" s="263"/>
      <c r="FL356" s="263"/>
      <c r="FM356" s="263"/>
      <c r="FN356" s="263"/>
      <c r="FO356" s="263"/>
      <c r="FP356" s="263"/>
      <c r="FQ356" s="263"/>
      <c r="FR356" s="263"/>
      <c r="FS356" s="263"/>
      <c r="FT356" s="263"/>
      <c r="FU356" s="263"/>
      <c r="FV356" s="263"/>
      <c r="FW356" s="263"/>
      <c r="FX356" s="263"/>
      <c r="FY356" s="263"/>
      <c r="FZ356" s="263"/>
      <c r="GA356" s="263"/>
      <c r="GB356" s="263"/>
      <c r="GC356" s="263"/>
      <c r="GD356" s="263"/>
      <c r="GE356" s="263"/>
      <c r="GF356" s="263"/>
      <c r="GG356" s="263"/>
      <c r="GH356" s="263"/>
      <c r="GI356" s="263"/>
      <c r="GJ356" s="263"/>
      <c r="GK356" s="263"/>
      <c r="GL356" s="263"/>
      <c r="GM356" s="263"/>
      <c r="GN356" s="263"/>
      <c r="GO356" s="263"/>
      <c r="GP356" s="263"/>
      <c r="GQ356" s="263"/>
      <c r="GR356" s="263"/>
      <c r="GS356" s="263"/>
      <c r="GT356" s="263"/>
      <c r="GU356" s="263"/>
      <c r="GV356" s="263"/>
      <c r="GW356" s="263"/>
      <c r="GX356" s="263"/>
      <c r="GY356" s="263"/>
      <c r="GZ356" s="263"/>
      <c r="HA356" s="263"/>
      <c r="HB356" s="263"/>
      <c r="HC356" s="263"/>
      <c r="HD356" s="263"/>
      <c r="HE356" s="263"/>
      <c r="HF356" s="263"/>
      <c r="HG356" s="263"/>
      <c r="HH356" s="263"/>
      <c r="HI356" s="263"/>
      <c r="HJ356" s="263"/>
      <c r="HK356" s="263"/>
      <c r="HL356" s="263"/>
      <c r="HM356" s="263"/>
      <c r="HN356" s="263"/>
      <c r="HO356" s="263"/>
      <c r="HP356" s="263"/>
      <c r="HQ356" s="263"/>
      <c r="HR356" s="263"/>
      <c r="HS356" s="263"/>
      <c r="HT356" s="263"/>
      <c r="HU356" s="263"/>
      <c r="HV356" s="263"/>
      <c r="HW356" s="263"/>
      <c r="HX356" s="263"/>
      <c r="HY356" s="263"/>
      <c r="HZ356" s="263"/>
      <c r="IA356" s="263"/>
      <c r="IB356" s="263"/>
      <c r="IC356" s="263"/>
      <c r="ID356" s="263"/>
      <c r="IE356" s="263"/>
      <c r="IF356" s="263"/>
      <c r="IG356" s="263"/>
      <c r="IH356" s="263"/>
      <c r="II356" s="263"/>
      <c r="IJ356" s="263"/>
      <c r="IK356" s="263"/>
      <c r="IL356" s="263"/>
      <c r="IM356" s="263"/>
      <c r="IN356" s="263"/>
      <c r="IO356" s="263"/>
      <c r="IP356" s="263"/>
      <c r="IQ356" s="263"/>
      <c r="IR356" s="263"/>
      <c r="IS356" s="263"/>
      <c r="IT356" s="263"/>
      <c r="IU356" s="263"/>
      <c r="IV356" s="263"/>
      <c r="IW356" s="263"/>
      <c r="IX356" s="263"/>
      <c r="IY356" s="263"/>
      <c r="IZ356" s="263"/>
      <c r="JA356" s="263"/>
      <c r="JB356" s="263"/>
      <c r="JC356" s="263"/>
      <c r="JD356" s="263"/>
      <c r="JE356" s="263"/>
      <c r="JF356" s="263"/>
      <c r="JG356" s="263"/>
      <c r="JH356" s="263"/>
      <c r="JI356" s="263"/>
      <c r="JJ356" s="263"/>
      <c r="JK356" s="263"/>
      <c r="JL356" s="263"/>
      <c r="JM356" s="263"/>
      <c r="JN356" s="263"/>
      <c r="JO356" s="263"/>
      <c r="JP356" s="263"/>
      <c r="JQ356" s="263"/>
      <c r="JR356" s="263"/>
      <c r="JS356" s="263"/>
      <c r="JT356" s="263"/>
      <c r="JU356" s="263"/>
      <c r="JV356" s="263"/>
      <c r="JW356" s="263"/>
      <c r="JX356" s="263"/>
      <c r="JY356" s="263"/>
      <c r="JZ356" s="263"/>
      <c r="KA356" s="263"/>
      <c r="KB356" s="263"/>
      <c r="KC356" s="263"/>
      <c r="KD356" s="263"/>
      <c r="KE356" s="263"/>
      <c r="KF356" s="263"/>
      <c r="KG356" s="263"/>
      <c r="KH356" s="263"/>
      <c r="KI356" s="263"/>
      <c r="KJ356" s="263"/>
      <c r="KK356" s="263"/>
      <c r="KL356" s="263"/>
      <c r="KM356" s="263"/>
      <c r="KN356" s="263"/>
      <c r="KO356" s="263"/>
      <c r="KP356" s="263"/>
      <c r="KQ356" s="263"/>
      <c r="KR356" s="263"/>
      <c r="KS356" s="263"/>
      <c r="KT356" s="263"/>
      <c r="KU356" s="263"/>
      <c r="KV356" s="263"/>
      <c r="KW356" s="263"/>
      <c r="KX356" s="263"/>
      <c r="KY356" s="263"/>
      <c r="KZ356" s="263"/>
      <c r="LA356" s="263"/>
      <c r="LB356" s="263"/>
      <c r="LC356" s="263"/>
      <c r="LD356" s="263"/>
      <c r="LE356" s="263"/>
      <c r="LF356" s="263"/>
      <c r="LG356" s="263"/>
      <c r="LH356" s="263"/>
      <c r="LI356" s="263"/>
      <c r="LJ356" s="263"/>
      <c r="LK356" s="263"/>
      <c r="LL356" s="263"/>
      <c r="LM356" s="263"/>
      <c r="LN356" s="263"/>
      <c r="LO356" s="263"/>
      <c r="LP356" s="263"/>
      <c r="LQ356" s="263"/>
      <c r="LR356" s="263"/>
      <c r="LS356" s="263"/>
      <c r="LT356" s="263"/>
      <c r="LU356" s="263"/>
      <c r="LV356" s="263"/>
      <c r="LW356" s="263"/>
      <c r="LX356" s="263"/>
      <c r="LY356" s="263"/>
      <c r="LZ356" s="263"/>
      <c r="MA356" s="263"/>
      <c r="MB356" s="263"/>
      <c r="MC356" s="263"/>
      <c r="MD356" s="263"/>
      <c r="ME356" s="263"/>
      <c r="MF356" s="263"/>
      <c r="MG356" s="263"/>
      <c r="MH356" s="263"/>
      <c r="MI356" s="263"/>
      <c r="MJ356" s="263"/>
      <c r="MK356" s="263"/>
      <c r="ML356" s="263"/>
      <c r="MM356" s="263"/>
      <c r="MN356" s="263"/>
      <c r="MO356" s="263"/>
      <c r="MP356" s="263"/>
      <c r="MQ356" s="263"/>
      <c r="MR356" s="263"/>
      <c r="MS356" s="263"/>
      <c r="MT356" s="263"/>
      <c r="MU356" s="263"/>
      <c r="MV356" s="263"/>
      <c r="MW356" s="263"/>
      <c r="MX356" s="263"/>
      <c r="MY356" s="263"/>
      <c r="MZ356" s="263"/>
      <c r="NA356" s="263"/>
      <c r="NB356" s="263"/>
      <c r="NC356" s="263"/>
      <c r="ND356" s="263"/>
      <c r="NE356" s="263"/>
      <c r="NF356" s="263"/>
      <c r="NG356" s="263"/>
      <c r="NH356" s="263"/>
      <c r="NI356" s="263"/>
      <c r="NJ356" s="263"/>
      <c r="NK356" s="263"/>
      <c r="NL356" s="263"/>
      <c r="NM356" s="263"/>
      <c r="NN356" s="263"/>
      <c r="NO356" s="263"/>
      <c r="NP356" s="263"/>
      <c r="NQ356" s="263"/>
      <c r="NR356" s="263"/>
      <c r="NS356" s="263"/>
      <c r="NT356" s="263"/>
      <c r="NU356" s="263"/>
      <c r="NV356" s="263"/>
      <c r="NW356" s="263"/>
      <c r="NX356" s="263"/>
      <c r="NY356" s="263"/>
      <c r="NZ356" s="263"/>
      <c r="OA356" s="263"/>
      <c r="OB356" s="263"/>
      <c r="OC356" s="263"/>
      <c r="OD356" s="263"/>
      <c r="OE356" s="263"/>
      <c r="OF356" s="263"/>
      <c r="OG356" s="263"/>
      <c r="OH356" s="263"/>
      <c r="OI356" s="263"/>
      <c r="OJ356" s="263"/>
      <c r="OK356" s="263"/>
      <c r="OL356" s="263"/>
      <c r="OM356" s="263"/>
      <c r="ON356" s="263"/>
      <c r="OO356" s="263"/>
      <c r="OP356" s="263"/>
      <c r="OQ356" s="263"/>
      <c r="OR356" s="263"/>
      <c r="OS356" s="263"/>
      <c r="OT356" s="263"/>
      <c r="OU356" s="263"/>
      <c r="OV356" s="263"/>
      <c r="OW356" s="263"/>
      <c r="OX356" s="263"/>
      <c r="OY356" s="263"/>
      <c r="OZ356" s="263"/>
      <c r="PA356" s="263"/>
      <c r="PB356" s="263"/>
      <c r="PC356" s="263"/>
      <c r="PD356" s="263"/>
      <c r="PE356" s="263"/>
      <c r="PF356" s="263"/>
      <c r="PG356" s="263"/>
      <c r="PH356" s="263"/>
      <c r="PI356" s="263"/>
      <c r="PJ356" s="263"/>
      <c r="PK356" s="263"/>
      <c r="PL356" s="263"/>
      <c r="PM356" s="263"/>
      <c r="PN356" s="263"/>
      <c r="PO356" s="263"/>
      <c r="PP356" s="263"/>
      <c r="PQ356" s="263"/>
      <c r="PR356" s="263"/>
      <c r="PS356" s="263"/>
      <c r="PT356" s="263"/>
      <c r="PU356" s="263"/>
      <c r="PV356" s="263"/>
      <c r="PW356" s="263"/>
      <c r="PX356" s="263"/>
      <c r="PY356" s="263"/>
      <c r="PZ356" s="263"/>
      <c r="QA356" s="263"/>
      <c r="QB356" s="263"/>
      <c r="QC356" s="263"/>
      <c r="QD356" s="263"/>
      <c r="QE356" s="263"/>
      <c r="QF356" s="263"/>
      <c r="QG356" s="263"/>
      <c r="QH356" s="263"/>
      <c r="QI356" s="263"/>
      <c r="QJ356" s="263"/>
      <c r="QK356" s="263"/>
      <c r="QL356" s="263"/>
      <c r="QM356" s="263"/>
      <c r="QN356" s="263"/>
      <c r="QO356" s="263"/>
      <c r="QP356" s="263"/>
      <c r="QQ356" s="263"/>
      <c r="QR356" s="263"/>
      <c r="QS356" s="263"/>
      <c r="QT356" s="263"/>
      <c r="QU356" s="263"/>
      <c r="QV356" s="263"/>
      <c r="QW356" s="263"/>
      <c r="QX356" s="263"/>
      <c r="QY356" s="263"/>
      <c r="QZ356" s="263"/>
      <c r="RA356" s="263"/>
      <c r="RB356" s="263"/>
      <c r="RC356" s="263"/>
      <c r="RD356" s="263"/>
      <c r="RE356" s="263"/>
      <c r="RF356" s="263"/>
      <c r="RG356" s="263"/>
      <c r="RH356" s="263"/>
      <c r="RI356" s="263"/>
      <c r="RJ356" s="263"/>
      <c r="RK356" s="263"/>
      <c r="RL356" s="263"/>
      <c r="RM356" s="263"/>
      <c r="RN356" s="263"/>
      <c r="RO356" s="263"/>
      <c r="RP356" s="263"/>
      <c r="RQ356" s="263"/>
      <c r="RR356" s="263"/>
      <c r="RS356" s="263"/>
      <c r="RT356" s="263"/>
      <c r="RU356" s="263"/>
      <c r="RV356" s="263"/>
      <c r="RW356" s="263"/>
      <c r="RX356" s="263"/>
      <c r="RY356" s="263"/>
      <c r="RZ356" s="263"/>
      <c r="SA356" s="263"/>
      <c r="SB356" s="263"/>
      <c r="SC356" s="263"/>
      <c r="SD356" s="263"/>
      <c r="SE356" s="263"/>
      <c r="SF356" s="263"/>
      <c r="SG356" s="263"/>
      <c r="SH356" s="263"/>
      <c r="SI356" s="263"/>
      <c r="SJ356" s="263"/>
      <c r="SK356" s="263"/>
      <c r="SL356" s="263"/>
      <c r="SM356" s="263"/>
      <c r="SN356" s="263"/>
      <c r="SO356" s="263"/>
      <c r="SP356" s="263"/>
      <c r="SQ356" s="263"/>
      <c r="SR356" s="263"/>
      <c r="SS356" s="263"/>
      <c r="ST356" s="263"/>
      <c r="SU356" s="263"/>
      <c r="SV356" s="263"/>
      <c r="SW356" s="263"/>
      <c r="SX356" s="263"/>
      <c r="SY356" s="263"/>
      <c r="SZ356" s="263"/>
      <c r="TA356" s="263"/>
      <c r="TB356" s="263"/>
      <c r="TC356" s="263"/>
      <c r="TD356" s="263"/>
      <c r="TE356" s="263"/>
      <c r="TF356" s="263"/>
      <c r="TG356" s="263"/>
      <c r="TH356" s="263"/>
      <c r="TI356" s="263"/>
      <c r="TJ356" s="263"/>
      <c r="TK356" s="263"/>
      <c r="TL356" s="263"/>
      <c r="TM356" s="263"/>
      <c r="TN356" s="263"/>
      <c r="TO356" s="263"/>
      <c r="TP356" s="263"/>
      <c r="TQ356" s="263"/>
      <c r="TR356" s="263"/>
      <c r="TS356" s="263"/>
      <c r="TT356" s="263"/>
      <c r="TU356" s="263"/>
      <c r="TV356" s="263"/>
      <c r="TW356" s="263"/>
      <c r="TX356" s="263"/>
      <c r="TY356" s="263"/>
      <c r="TZ356" s="263"/>
      <c r="UA356" s="263"/>
      <c r="UB356" s="263"/>
      <c r="UC356" s="263"/>
      <c r="UD356" s="263"/>
      <c r="UE356" s="263"/>
      <c r="UF356" s="263"/>
      <c r="UG356" s="263"/>
      <c r="UH356" s="263"/>
      <c r="UI356" s="263"/>
      <c r="UJ356" s="263"/>
      <c r="UK356" s="263"/>
      <c r="UL356" s="263"/>
      <c r="UM356" s="263"/>
      <c r="UN356" s="263"/>
      <c r="UO356" s="263"/>
      <c r="UP356" s="263"/>
      <c r="UQ356" s="263"/>
      <c r="UR356" s="263"/>
      <c r="US356" s="263"/>
      <c r="UT356" s="263"/>
      <c r="UU356" s="263"/>
      <c r="UV356" s="263"/>
      <c r="UW356" s="263"/>
      <c r="UX356" s="263"/>
      <c r="UY356" s="263"/>
      <c r="UZ356" s="263"/>
      <c r="VA356" s="263"/>
      <c r="VB356" s="263"/>
      <c r="VC356" s="263"/>
      <c r="VD356" s="263"/>
      <c r="VE356" s="263"/>
      <c r="VF356" s="263"/>
      <c r="VG356" s="263"/>
      <c r="VH356" s="263"/>
      <c r="VI356" s="263"/>
      <c r="VJ356" s="263"/>
      <c r="VK356" s="263"/>
      <c r="VL356" s="263"/>
      <c r="VM356" s="263"/>
      <c r="VN356" s="263"/>
      <c r="VO356" s="263"/>
      <c r="VP356" s="263"/>
      <c r="VQ356" s="263"/>
      <c r="VR356" s="263"/>
      <c r="VS356" s="263"/>
      <c r="VT356" s="263"/>
      <c r="VU356" s="263"/>
      <c r="VV356" s="263"/>
      <c r="VW356" s="263"/>
      <c r="VX356" s="263"/>
      <c r="VY356" s="263"/>
      <c r="VZ356" s="263"/>
      <c r="WA356" s="263"/>
      <c r="WB356" s="263"/>
      <c r="WC356" s="263"/>
      <c r="WD356" s="263"/>
      <c r="WE356" s="263"/>
      <c r="WF356" s="263"/>
      <c r="WG356" s="263"/>
      <c r="WH356" s="263"/>
      <c r="WI356" s="263"/>
      <c r="WJ356" s="263"/>
      <c r="WK356" s="263"/>
      <c r="WL356" s="263"/>
      <c r="WM356" s="263"/>
      <c r="WN356" s="263"/>
      <c r="WO356" s="263"/>
      <c r="WP356" s="263"/>
      <c r="WQ356" s="263"/>
      <c r="WR356" s="263"/>
      <c r="WS356" s="263"/>
      <c r="WT356" s="263"/>
      <c r="WU356" s="263"/>
      <c r="WV356" s="263"/>
      <c r="WW356" s="263"/>
      <c r="WX356" s="263"/>
      <c r="WY356" s="263"/>
      <c r="WZ356" s="263"/>
      <c r="XA356" s="263"/>
      <c r="XB356" s="263"/>
      <c r="XC356" s="263"/>
      <c r="XD356" s="263"/>
      <c r="XE356" s="263"/>
      <c r="XF356" s="263"/>
      <c r="XG356" s="263"/>
      <c r="XH356" s="263"/>
      <c r="XI356" s="263"/>
      <c r="XJ356" s="263"/>
      <c r="XK356" s="263"/>
      <c r="XL356" s="263"/>
      <c r="XM356" s="263"/>
      <c r="XN356" s="263"/>
      <c r="XO356" s="263"/>
      <c r="XP356" s="263"/>
      <c r="XQ356" s="263"/>
      <c r="XR356" s="263"/>
      <c r="XS356" s="263"/>
      <c r="XT356" s="263"/>
      <c r="XU356" s="263"/>
      <c r="XV356" s="263"/>
      <c r="XW356" s="263"/>
      <c r="XX356" s="263"/>
      <c r="XY356" s="263"/>
      <c r="XZ356" s="263"/>
      <c r="YA356" s="263"/>
      <c r="YB356" s="263"/>
      <c r="YC356" s="263"/>
      <c r="YD356" s="263"/>
      <c r="YE356" s="263"/>
      <c r="YF356" s="263"/>
      <c r="YG356" s="263"/>
      <c r="YH356" s="263"/>
      <c r="YI356" s="263"/>
      <c r="YJ356" s="263"/>
      <c r="YK356" s="263"/>
      <c r="YL356" s="263"/>
      <c r="YM356" s="263"/>
      <c r="YN356" s="263"/>
      <c r="YO356" s="263"/>
      <c r="YP356" s="263"/>
      <c r="YQ356" s="263"/>
      <c r="YR356" s="263"/>
      <c r="YS356" s="263"/>
      <c r="YT356" s="263"/>
      <c r="YU356" s="263"/>
      <c r="YV356" s="263"/>
      <c r="YW356" s="263"/>
      <c r="YX356" s="263"/>
      <c r="YY356" s="263"/>
      <c r="YZ356" s="263"/>
      <c r="ZA356" s="263"/>
      <c r="ZB356" s="263"/>
      <c r="ZC356" s="263"/>
      <c r="ZD356" s="263"/>
      <c r="ZE356" s="263"/>
      <c r="ZF356" s="263"/>
      <c r="ZG356" s="263"/>
      <c r="ZH356" s="263"/>
      <c r="ZI356" s="263"/>
      <c r="ZJ356" s="263"/>
      <c r="ZK356" s="263"/>
      <c r="ZL356" s="263"/>
      <c r="ZM356" s="263"/>
      <c r="ZN356" s="263"/>
      <c r="ZO356" s="263"/>
      <c r="ZP356" s="263"/>
      <c r="ZQ356" s="263"/>
      <c r="ZR356" s="263"/>
      <c r="ZS356" s="263"/>
      <c r="ZT356" s="263"/>
      <c r="ZU356" s="263"/>
      <c r="ZV356" s="263"/>
      <c r="ZW356" s="263"/>
      <c r="ZX356" s="263"/>
      <c r="ZY356" s="263"/>
      <c r="ZZ356" s="263"/>
      <c r="AAA356" s="263"/>
      <c r="AAB356" s="263"/>
      <c r="AAC356" s="263"/>
      <c r="AAD356" s="263"/>
      <c r="AAE356" s="263"/>
      <c r="AAF356" s="263"/>
      <c r="AAG356" s="263"/>
      <c r="AAH356" s="263"/>
      <c r="AAI356" s="263"/>
      <c r="AAJ356" s="263"/>
      <c r="AAK356" s="263"/>
      <c r="AAL356" s="263"/>
      <c r="AAM356" s="263"/>
      <c r="AAN356" s="263"/>
      <c r="AAO356" s="263"/>
      <c r="AAP356" s="263"/>
      <c r="AAQ356" s="263"/>
      <c r="AAR356" s="263"/>
      <c r="AAS356" s="263"/>
      <c r="AAT356" s="263"/>
      <c r="AAU356" s="263"/>
      <c r="AAV356" s="263"/>
      <c r="AAW356" s="263"/>
      <c r="AAX356" s="263"/>
      <c r="AAY356" s="263"/>
      <c r="AAZ356" s="263"/>
      <c r="ABA356" s="263"/>
      <c r="ABB356" s="263"/>
      <c r="ABC356" s="263"/>
      <c r="ABD356" s="263"/>
      <c r="ABE356" s="263"/>
      <c r="ABF356" s="263"/>
      <c r="ABG356" s="263"/>
      <c r="ABH356" s="263"/>
      <c r="ABI356" s="263"/>
      <c r="ABJ356" s="263"/>
      <c r="ABK356" s="263"/>
      <c r="ABL356" s="263"/>
      <c r="ABM356" s="263"/>
      <c r="ABN356" s="263"/>
      <c r="ABO356" s="263"/>
      <c r="ABP356" s="263"/>
      <c r="ABQ356" s="263"/>
      <c r="ABR356" s="263"/>
      <c r="ABS356" s="263"/>
      <c r="ABT356" s="263"/>
      <c r="ABU356" s="263"/>
      <c r="ABV356" s="263"/>
      <c r="ABW356" s="263"/>
      <c r="ABX356" s="263"/>
      <c r="ABY356" s="263"/>
      <c r="ABZ356" s="263"/>
      <c r="ACA356" s="263"/>
      <c r="ACB356" s="263"/>
      <c r="ACC356" s="263"/>
      <c r="ACD356" s="263"/>
      <c r="ACE356" s="263"/>
      <c r="ACF356" s="263"/>
      <c r="ACG356" s="263"/>
      <c r="ACH356" s="263"/>
      <c r="ACI356" s="263"/>
      <c r="ACJ356" s="263"/>
      <c r="ACK356" s="263"/>
      <c r="ACL356" s="263"/>
      <c r="ACM356" s="263"/>
      <c r="ACN356" s="263"/>
      <c r="ACO356" s="263"/>
      <c r="ACP356" s="263"/>
      <c r="ACQ356" s="263"/>
      <c r="ACR356" s="263"/>
      <c r="ACS356" s="263"/>
      <c r="ACT356" s="263"/>
      <c r="ACU356" s="263"/>
      <c r="ACV356" s="263"/>
      <c r="ACW356" s="263"/>
      <c r="ACX356" s="263"/>
      <c r="ACY356" s="263"/>
      <c r="ACZ356" s="263"/>
      <c r="ADA356" s="263"/>
      <c r="ADB356" s="263"/>
      <c r="ADC356" s="263"/>
      <c r="ADD356" s="263"/>
      <c r="ADE356" s="263"/>
      <c r="ADF356" s="263"/>
      <c r="ADG356" s="263"/>
      <c r="ADH356" s="263"/>
      <c r="ADI356" s="263"/>
      <c r="ADJ356" s="263"/>
      <c r="ADK356" s="263"/>
      <c r="ADL356" s="263"/>
      <c r="ADM356" s="263"/>
      <c r="ADN356" s="263"/>
      <c r="ADO356" s="263"/>
      <c r="ADP356" s="263"/>
      <c r="ADQ356" s="263"/>
      <c r="ADR356" s="263"/>
      <c r="ADS356" s="263"/>
      <c r="ADT356" s="263"/>
      <c r="ADU356" s="263"/>
      <c r="ADV356" s="263"/>
      <c r="ADW356" s="263"/>
      <c r="ADX356" s="263"/>
      <c r="ADY356" s="263"/>
      <c r="ADZ356" s="263"/>
      <c r="AEA356" s="263"/>
      <c r="AEB356" s="263"/>
      <c r="AEC356" s="263"/>
      <c r="AED356" s="263"/>
      <c r="AEE356" s="263"/>
      <c r="AEF356" s="263"/>
      <c r="AEG356" s="263"/>
      <c r="AEH356" s="263"/>
      <c r="AEI356" s="263"/>
      <c r="AEJ356" s="263"/>
      <c r="AEK356" s="263"/>
      <c r="AEL356" s="263"/>
      <c r="AEM356" s="263"/>
      <c r="AEN356" s="263"/>
      <c r="AEO356" s="263"/>
      <c r="AEP356" s="263"/>
      <c r="AEQ356" s="263"/>
      <c r="AER356" s="263"/>
      <c r="AES356" s="263"/>
      <c r="AET356" s="263"/>
      <c r="AEU356" s="263"/>
      <c r="AEV356" s="263"/>
      <c r="AEW356" s="263"/>
      <c r="AEX356" s="263"/>
      <c r="AEY356" s="263"/>
      <c r="AEZ356" s="263"/>
      <c r="AFA356" s="263"/>
      <c r="AFB356" s="263"/>
      <c r="AFC356" s="263"/>
      <c r="AFD356" s="263"/>
      <c r="AFE356" s="263"/>
      <c r="AFF356" s="263"/>
      <c r="AFG356" s="263"/>
      <c r="AFH356" s="263"/>
      <c r="AFI356" s="263"/>
      <c r="AFJ356" s="263"/>
      <c r="AFK356" s="263"/>
      <c r="AFL356" s="263"/>
      <c r="AFM356" s="263"/>
      <c r="AFN356" s="263"/>
      <c r="AFO356" s="263"/>
      <c r="AFP356" s="263"/>
      <c r="AFQ356" s="263"/>
      <c r="AFR356" s="263"/>
      <c r="AFS356" s="263"/>
      <c r="AFT356" s="263"/>
      <c r="AFU356" s="263"/>
      <c r="AFV356" s="263"/>
      <c r="AFW356" s="263"/>
      <c r="AFX356" s="263"/>
      <c r="AFY356" s="263"/>
      <c r="AFZ356" s="263"/>
      <c r="AGA356" s="263"/>
      <c r="AGB356" s="263"/>
      <c r="AGC356" s="263"/>
      <c r="AGD356" s="263"/>
      <c r="AGE356" s="263"/>
      <c r="AGF356" s="263"/>
      <c r="AGG356" s="263"/>
      <c r="AGH356" s="263"/>
      <c r="AGI356" s="263"/>
      <c r="AGJ356" s="263"/>
      <c r="AGK356" s="263"/>
      <c r="AGL356" s="263"/>
      <c r="AGM356" s="263"/>
      <c r="AGN356" s="263"/>
      <c r="AGO356" s="263"/>
      <c r="AGP356" s="263"/>
      <c r="AGQ356" s="263"/>
      <c r="AGR356" s="263"/>
      <c r="AGS356" s="263"/>
      <c r="AGT356" s="263"/>
      <c r="AGU356" s="263"/>
      <c r="AGV356" s="263"/>
      <c r="AGW356" s="263"/>
      <c r="AGX356" s="263"/>
      <c r="AGY356" s="263"/>
      <c r="AGZ356" s="263"/>
      <c r="AHA356" s="263"/>
      <c r="AHB356" s="263"/>
      <c r="AHC356" s="263"/>
      <c r="AHD356" s="263"/>
      <c r="AHE356" s="263"/>
      <c r="AHF356" s="263"/>
      <c r="AHG356" s="263"/>
      <c r="AHH356" s="263"/>
      <c r="AHI356" s="263"/>
      <c r="AHJ356" s="263"/>
      <c r="AHK356" s="263"/>
      <c r="AHL356" s="263"/>
      <c r="AHM356" s="263"/>
      <c r="AHN356" s="263"/>
      <c r="AHO356" s="263"/>
      <c r="AHP356" s="263"/>
      <c r="AHQ356" s="263"/>
      <c r="AHR356" s="263"/>
      <c r="AHS356" s="263"/>
      <c r="AHT356" s="263"/>
      <c r="AHU356" s="263"/>
      <c r="AHV356" s="263"/>
      <c r="AHW356" s="263"/>
      <c r="AHX356" s="263"/>
      <c r="AHY356" s="263"/>
      <c r="AHZ356" s="263"/>
      <c r="AIA356" s="263"/>
      <c r="AIB356" s="263"/>
      <c r="AIC356" s="263"/>
      <c r="AID356" s="263"/>
      <c r="AIE356" s="263"/>
      <c r="AIF356" s="263"/>
      <c r="AIG356" s="263"/>
      <c r="AIH356" s="263"/>
      <c r="AII356" s="263"/>
      <c r="AIJ356" s="263"/>
      <c r="AIK356" s="263"/>
      <c r="AIL356" s="263"/>
      <c r="AIM356" s="263"/>
      <c r="AIN356" s="263"/>
      <c r="AIO356" s="263"/>
      <c r="AIP356" s="263"/>
      <c r="AIQ356" s="263"/>
      <c r="AIR356" s="263"/>
      <c r="AIS356" s="263"/>
      <c r="AIT356" s="263"/>
      <c r="AIU356" s="263"/>
      <c r="AIV356" s="263"/>
      <c r="AIW356" s="263"/>
      <c r="AIX356" s="263"/>
      <c r="AIY356" s="263"/>
      <c r="AIZ356" s="263"/>
      <c r="AJA356" s="263"/>
      <c r="AJB356" s="263"/>
      <c r="AJC356" s="263"/>
      <c r="AJD356" s="263"/>
      <c r="AJE356" s="263"/>
      <c r="AJF356" s="263"/>
      <c r="AJG356" s="263"/>
      <c r="AJH356" s="263"/>
      <c r="AJI356" s="263"/>
      <c r="AJJ356" s="263"/>
      <c r="AJK356" s="263"/>
      <c r="AJL356" s="263"/>
      <c r="AJM356" s="263"/>
      <c r="AJN356" s="263"/>
      <c r="AJO356" s="263"/>
      <c r="AJP356" s="263"/>
      <c r="AJQ356" s="263"/>
      <c r="AJR356" s="263"/>
      <c r="AJS356" s="263"/>
      <c r="AJT356" s="263"/>
      <c r="AJU356" s="263"/>
      <c r="AJV356" s="263"/>
      <c r="AJW356" s="263"/>
      <c r="AJX356" s="263"/>
      <c r="AJY356" s="263"/>
      <c r="AJZ356" s="263"/>
      <c r="AKA356" s="263"/>
      <c r="AKB356" s="263"/>
      <c r="AKC356" s="263"/>
      <c r="AKD356" s="263"/>
      <c r="AKE356" s="263"/>
      <c r="AKF356" s="263"/>
      <c r="AKG356" s="263"/>
      <c r="AKH356" s="263"/>
      <c r="AKI356" s="263"/>
      <c r="AKJ356" s="263"/>
      <c r="AKK356" s="263"/>
      <c r="AKL356" s="263"/>
      <c r="AKM356" s="263"/>
      <c r="AKN356" s="263"/>
      <c r="AKO356" s="263"/>
      <c r="AKP356" s="263"/>
      <c r="AKQ356" s="263"/>
      <c r="AKR356" s="263"/>
      <c r="AKS356" s="263"/>
      <c r="AKT356" s="263"/>
      <c r="AKU356" s="263"/>
      <c r="AKV356" s="263"/>
      <c r="AKW356" s="263"/>
      <c r="AKX356" s="263"/>
      <c r="AKY356" s="263"/>
      <c r="AKZ356" s="263"/>
      <c r="ALA356" s="263"/>
      <c r="ALB356" s="263"/>
      <c r="ALC356" s="263"/>
      <c r="ALD356" s="263"/>
      <c r="ALE356" s="263"/>
      <c r="ALF356" s="263"/>
      <c r="ALG356" s="263"/>
      <c r="ALH356" s="263"/>
      <c r="ALI356" s="263"/>
      <c r="ALJ356" s="263"/>
      <c r="ALK356" s="263"/>
      <c r="ALL356" s="263"/>
      <c r="ALM356" s="263"/>
      <c r="ALN356" s="263"/>
      <c r="ALO356" s="263"/>
      <c r="ALP356" s="263"/>
      <c r="ALQ356" s="263"/>
      <c r="ALR356" s="263"/>
      <c r="ALS356" s="263"/>
      <c r="ALT356" s="263"/>
      <c r="ALU356" s="263"/>
      <c r="ALV356" s="263"/>
      <c r="ALW356" s="263"/>
      <c r="ALX356" s="263"/>
      <c r="ALY356" s="263"/>
      <c r="ALZ356" s="263"/>
      <c r="AMA356" s="263"/>
      <c r="AMB356" s="263"/>
      <c r="AMC356" s="263"/>
      <c r="AMD356" s="263"/>
      <c r="AME356" s="263"/>
      <c r="AMF356" s="263"/>
      <c r="AMG356" s="263"/>
      <c r="AMH356" s="263"/>
      <c r="AMI356" s="263"/>
      <c r="AMJ356" s="263"/>
      <c r="AMK356" s="263"/>
      <c r="AML356" s="263"/>
      <c r="AMM356" s="263"/>
      <c r="AMN356" s="263"/>
      <c r="AMO356" s="263"/>
      <c r="AMP356" s="263"/>
      <c r="AMQ356" s="263"/>
      <c r="AMR356" s="263"/>
      <c r="AMS356" s="263"/>
      <c r="AMT356" s="263"/>
      <c r="AMU356" s="263"/>
      <c r="AMV356" s="263"/>
      <c r="AMW356" s="263"/>
      <c r="AMX356" s="263"/>
      <c r="AMY356" s="263"/>
      <c r="AMZ356" s="263"/>
      <c r="ANA356" s="263"/>
      <c r="ANB356" s="263"/>
      <c r="ANC356" s="263"/>
      <c r="AND356" s="263"/>
      <c r="ANE356" s="263"/>
      <c r="ANF356" s="263"/>
      <c r="ANG356" s="263"/>
      <c r="ANH356" s="263"/>
      <c r="ANI356" s="263"/>
      <c r="ANJ356" s="263"/>
      <c r="ANK356" s="263"/>
      <c r="ANL356" s="263"/>
      <c r="ANM356" s="263"/>
      <c r="ANN356" s="263"/>
      <c r="ANO356" s="263"/>
      <c r="ANP356" s="263"/>
      <c r="ANQ356" s="263"/>
      <c r="ANR356" s="263"/>
      <c r="ANS356" s="263"/>
      <c r="ANT356" s="263"/>
      <c r="ANU356" s="263"/>
      <c r="ANV356" s="263"/>
      <c r="ANW356" s="263"/>
      <c r="ANX356" s="263"/>
      <c r="ANY356" s="263"/>
      <c r="ANZ356" s="263"/>
      <c r="AOA356" s="263"/>
      <c r="AOB356" s="263"/>
      <c r="AOC356" s="263"/>
      <c r="AOD356" s="263"/>
      <c r="AOE356" s="263"/>
      <c r="AOF356" s="263"/>
      <c r="AOG356" s="263"/>
      <c r="AOH356" s="263"/>
      <c r="AOI356" s="263"/>
      <c r="AOJ356" s="263"/>
      <c r="AOK356" s="263"/>
      <c r="AOL356" s="263"/>
      <c r="AOM356" s="263"/>
      <c r="AON356" s="263"/>
      <c r="AOO356" s="263"/>
      <c r="AOP356" s="263"/>
      <c r="AOQ356" s="263"/>
      <c r="AOR356" s="263"/>
      <c r="AOS356" s="263"/>
      <c r="AOT356" s="263"/>
      <c r="AOU356" s="263"/>
      <c r="AOV356" s="263"/>
      <c r="AOW356" s="263"/>
      <c r="AOX356" s="263"/>
      <c r="AOY356" s="263"/>
      <c r="AOZ356" s="263"/>
      <c r="APA356" s="263"/>
      <c r="APB356" s="263"/>
      <c r="APC356" s="263"/>
      <c r="APD356" s="263"/>
      <c r="APE356" s="263"/>
      <c r="APF356" s="263"/>
      <c r="APG356" s="263"/>
      <c r="APH356" s="263"/>
      <c r="API356" s="263"/>
      <c r="APJ356" s="263"/>
      <c r="APK356" s="263"/>
      <c r="APL356" s="263"/>
      <c r="APM356" s="263"/>
      <c r="APN356" s="263"/>
      <c r="APO356" s="263"/>
      <c r="APP356" s="263"/>
      <c r="APQ356" s="263"/>
      <c r="APR356" s="263"/>
      <c r="APS356" s="263"/>
      <c r="APT356" s="263"/>
      <c r="APU356" s="263"/>
      <c r="APV356" s="263"/>
      <c r="APW356" s="263"/>
      <c r="APX356" s="263"/>
      <c r="APY356" s="263"/>
      <c r="APZ356" s="263"/>
      <c r="AQA356" s="263"/>
      <c r="AQB356" s="263"/>
      <c r="AQC356" s="263"/>
      <c r="AQD356" s="263"/>
      <c r="AQE356" s="263"/>
      <c r="AQF356" s="263"/>
      <c r="AQG356" s="263"/>
      <c r="AQH356" s="263"/>
      <c r="AQI356" s="263"/>
      <c r="AQJ356" s="263"/>
      <c r="AQK356" s="263"/>
      <c r="AQL356" s="263"/>
      <c r="AQM356" s="263"/>
      <c r="AQN356" s="263"/>
      <c r="AQO356" s="263"/>
      <c r="AQP356" s="263"/>
      <c r="AQQ356" s="263"/>
      <c r="AQR356" s="263"/>
      <c r="AQS356" s="263"/>
      <c r="AQT356" s="263"/>
      <c r="AQU356" s="263"/>
      <c r="AQV356" s="263"/>
      <c r="AQW356" s="263"/>
      <c r="AQX356" s="263"/>
      <c r="AQY356" s="263"/>
      <c r="AQZ356" s="263"/>
      <c r="ARA356" s="263"/>
      <c r="ARB356" s="263"/>
      <c r="ARC356" s="263"/>
      <c r="ARD356" s="263"/>
      <c r="ARE356" s="263"/>
      <c r="ARF356" s="263"/>
      <c r="ARG356" s="263"/>
      <c r="ARH356" s="263"/>
      <c r="ARI356" s="263"/>
      <c r="ARJ356" s="263"/>
      <c r="ARK356" s="263"/>
      <c r="ARL356" s="263"/>
      <c r="ARM356" s="263"/>
      <c r="ARN356" s="263"/>
      <c r="ARO356" s="263"/>
      <c r="ARP356" s="263"/>
      <c r="ARQ356" s="263"/>
      <c r="ARR356" s="263"/>
      <c r="ARS356" s="263"/>
      <c r="ART356" s="263"/>
      <c r="ARU356" s="263"/>
      <c r="ARV356" s="263"/>
      <c r="ARW356" s="263"/>
      <c r="ARX356" s="263"/>
      <c r="ARY356" s="263"/>
      <c r="ARZ356" s="263"/>
      <c r="ASA356" s="263"/>
      <c r="ASB356" s="263"/>
      <c r="ASC356" s="263"/>
      <c r="ASD356" s="263"/>
      <c r="ASE356" s="263"/>
      <c r="ASF356" s="263"/>
      <c r="ASG356" s="263"/>
      <c r="ASH356" s="263"/>
      <c r="ASI356" s="263"/>
      <c r="ASJ356" s="263"/>
      <c r="ASK356" s="263"/>
      <c r="ASL356" s="263"/>
      <c r="ASM356" s="263"/>
      <c r="ASN356" s="263"/>
      <c r="ASO356" s="263"/>
      <c r="ASP356" s="263"/>
      <c r="ASQ356" s="263"/>
      <c r="ASR356" s="263"/>
      <c r="ASS356" s="263"/>
      <c r="AST356" s="263"/>
      <c r="ASU356" s="263"/>
      <c r="ASV356" s="263"/>
      <c r="ASW356" s="263"/>
      <c r="ASX356" s="263"/>
      <c r="ASY356" s="263"/>
      <c r="ASZ356" s="263"/>
      <c r="ATA356" s="263"/>
      <c r="ATB356" s="263"/>
      <c r="ATC356" s="263"/>
      <c r="ATD356" s="263"/>
      <c r="ATE356" s="263"/>
      <c r="ATF356" s="263"/>
      <c r="ATG356" s="263"/>
      <c r="ATH356" s="263"/>
      <c r="ATI356" s="263"/>
      <c r="ATJ356" s="263"/>
      <c r="ATK356" s="263"/>
      <c r="ATL356" s="263"/>
      <c r="ATM356" s="263"/>
      <c r="ATN356" s="263"/>
      <c r="ATO356" s="263"/>
      <c r="ATP356" s="263"/>
      <c r="ATQ356" s="263"/>
      <c r="ATR356" s="263"/>
      <c r="ATS356" s="263"/>
      <c r="ATT356" s="263"/>
      <c r="ATU356" s="263"/>
      <c r="ATV356" s="263"/>
      <c r="ATW356" s="263"/>
      <c r="ATX356" s="263"/>
      <c r="ATY356" s="263"/>
      <c r="ATZ356" s="263"/>
      <c r="AUA356" s="263"/>
      <c r="AUB356" s="263"/>
      <c r="AUC356" s="263"/>
      <c r="AUD356" s="263"/>
      <c r="AUE356" s="263"/>
      <c r="AUF356" s="263"/>
      <c r="AUG356" s="263"/>
      <c r="AUH356" s="263"/>
      <c r="AUI356" s="263"/>
      <c r="AUJ356" s="263"/>
      <c r="AUK356" s="263"/>
      <c r="AUL356" s="263"/>
      <c r="AUM356" s="263"/>
      <c r="AUN356" s="263"/>
      <c r="AUO356" s="263"/>
      <c r="AUP356" s="263"/>
      <c r="AUQ356" s="263"/>
      <c r="AUR356" s="263"/>
      <c r="AUS356" s="263"/>
      <c r="AUT356" s="263"/>
      <c r="AUU356" s="263"/>
      <c r="AUV356" s="263"/>
      <c r="AUW356" s="263"/>
      <c r="AUX356" s="263"/>
      <c r="AUY356" s="263"/>
      <c r="AUZ356" s="263"/>
      <c r="AVA356" s="263"/>
      <c r="AVB356" s="263"/>
      <c r="AVC356" s="263"/>
      <c r="AVD356" s="263"/>
      <c r="AVE356" s="263"/>
      <c r="AVF356" s="263"/>
      <c r="AVG356" s="263"/>
      <c r="AVH356" s="263"/>
      <c r="AVI356" s="263"/>
      <c r="AVJ356" s="263"/>
      <c r="AVK356" s="263"/>
      <c r="AVL356" s="263"/>
      <c r="AVM356" s="263"/>
      <c r="AVN356" s="263"/>
      <c r="AVO356" s="263"/>
      <c r="AVP356" s="263"/>
      <c r="AVQ356" s="263"/>
      <c r="AVR356" s="263"/>
      <c r="AVS356" s="263"/>
      <c r="AVT356" s="263"/>
      <c r="AVU356" s="263"/>
      <c r="AVV356" s="263"/>
      <c r="AVW356" s="263"/>
      <c r="AVX356" s="263"/>
      <c r="AVY356" s="263"/>
      <c r="AVZ356" s="263"/>
      <c r="AWA356" s="263"/>
      <c r="AWB356" s="263"/>
      <c r="AWC356" s="263"/>
      <c r="AWD356" s="263"/>
      <c r="AWE356" s="263"/>
      <c r="AWF356" s="263"/>
      <c r="AWG356" s="263"/>
      <c r="AWH356" s="263"/>
      <c r="AWI356" s="263"/>
      <c r="AWJ356" s="263"/>
      <c r="AWK356" s="263"/>
      <c r="AWL356" s="263"/>
      <c r="AWM356" s="263"/>
      <c r="AWN356" s="263"/>
      <c r="AWO356" s="263"/>
      <c r="AWP356" s="263"/>
      <c r="AWQ356" s="263"/>
      <c r="AWR356" s="263"/>
      <c r="AWS356" s="263"/>
      <c r="AWT356" s="263"/>
      <c r="AWU356" s="263"/>
      <c r="AWV356" s="263"/>
      <c r="AWW356" s="263"/>
      <c r="AWX356" s="263"/>
      <c r="AWY356" s="263"/>
      <c r="AWZ356" s="263"/>
      <c r="AXA356" s="263"/>
      <c r="AXB356" s="263"/>
      <c r="AXC356" s="263"/>
      <c r="AXD356" s="263"/>
      <c r="AXE356" s="263"/>
      <c r="AXF356" s="263"/>
      <c r="AXG356" s="263"/>
      <c r="AXH356" s="263"/>
      <c r="AXI356" s="263"/>
      <c r="AXJ356" s="263"/>
      <c r="AXK356" s="263"/>
      <c r="AXL356" s="263"/>
      <c r="AXM356" s="263"/>
      <c r="AXN356" s="263"/>
      <c r="AXO356" s="263"/>
      <c r="AXP356" s="263"/>
      <c r="AXQ356" s="263"/>
      <c r="AXR356" s="263"/>
      <c r="AXS356" s="263"/>
      <c r="AXT356" s="263"/>
      <c r="AXU356" s="263"/>
      <c r="AXV356" s="263"/>
      <c r="AXW356" s="263"/>
      <c r="AXX356" s="263"/>
      <c r="AXY356" s="263"/>
      <c r="AXZ356" s="263"/>
      <c r="AYA356" s="263"/>
      <c r="AYB356" s="263"/>
      <c r="AYC356" s="263"/>
      <c r="AYD356" s="263"/>
      <c r="AYE356" s="263"/>
      <c r="AYF356" s="263"/>
      <c r="AYG356" s="263"/>
      <c r="AYH356" s="263"/>
      <c r="AYI356" s="263"/>
      <c r="AYJ356" s="263"/>
      <c r="AYK356" s="263"/>
      <c r="AYL356" s="263"/>
      <c r="AYM356" s="263"/>
      <c r="AYN356" s="263"/>
      <c r="AYO356" s="263"/>
      <c r="AYP356" s="263"/>
      <c r="AYQ356" s="263"/>
      <c r="AYR356" s="263"/>
      <c r="AYS356" s="263"/>
      <c r="AYT356" s="263"/>
      <c r="AYU356" s="263"/>
      <c r="AYV356" s="263"/>
      <c r="AYW356" s="263"/>
      <c r="AYX356" s="263"/>
      <c r="AYY356" s="263"/>
      <c r="AYZ356" s="263"/>
      <c r="AZA356" s="263"/>
      <c r="AZB356" s="263"/>
      <c r="AZC356" s="263"/>
      <c r="AZD356" s="263"/>
      <c r="AZE356" s="263"/>
      <c r="AZF356" s="263"/>
      <c r="AZG356" s="263"/>
      <c r="AZH356" s="263"/>
      <c r="AZI356" s="263"/>
      <c r="AZJ356" s="263"/>
      <c r="AZK356" s="263"/>
      <c r="AZL356" s="263"/>
      <c r="AZM356" s="263"/>
      <c r="AZN356" s="263"/>
      <c r="AZO356" s="263"/>
      <c r="AZP356" s="263"/>
      <c r="AZQ356" s="263"/>
      <c r="AZR356" s="263"/>
      <c r="AZS356" s="263"/>
      <c r="AZT356" s="263"/>
      <c r="AZU356" s="263"/>
      <c r="AZV356" s="263"/>
      <c r="AZW356" s="263"/>
      <c r="AZX356" s="263"/>
      <c r="AZY356" s="263"/>
      <c r="AZZ356" s="263"/>
      <c r="BAA356" s="263"/>
      <c r="BAB356" s="263"/>
      <c r="BAC356" s="263"/>
      <c r="BAD356" s="263"/>
      <c r="BAE356" s="263"/>
      <c r="BAF356" s="263"/>
      <c r="BAG356" s="263"/>
      <c r="BAH356" s="263"/>
      <c r="BAI356" s="263"/>
      <c r="BAJ356" s="263"/>
      <c r="BAK356" s="263"/>
      <c r="BAL356" s="263"/>
      <c r="BAM356" s="263"/>
      <c r="BAN356" s="263"/>
      <c r="BAO356" s="263"/>
      <c r="BAP356" s="263"/>
      <c r="BAQ356" s="263"/>
      <c r="BAR356" s="263"/>
      <c r="BAS356" s="263"/>
      <c r="BAT356" s="263"/>
      <c r="BAU356" s="263"/>
      <c r="BAV356" s="263"/>
      <c r="BAW356" s="263"/>
      <c r="BAX356" s="263"/>
      <c r="BAY356" s="263"/>
      <c r="BAZ356" s="263"/>
      <c r="BBA356" s="263"/>
      <c r="BBB356" s="263"/>
      <c r="BBC356" s="263"/>
      <c r="BBD356" s="263"/>
      <c r="BBE356" s="263"/>
      <c r="BBF356" s="263"/>
      <c r="BBG356" s="263"/>
      <c r="BBH356" s="263"/>
      <c r="BBI356" s="263"/>
      <c r="BBJ356" s="263"/>
      <c r="BBK356" s="263"/>
      <c r="BBL356" s="263"/>
      <c r="BBM356" s="263"/>
      <c r="BBN356" s="263"/>
      <c r="BBO356" s="263"/>
      <c r="BBP356" s="263"/>
      <c r="BBQ356" s="263"/>
      <c r="BBR356" s="263"/>
      <c r="BBS356" s="263"/>
      <c r="BBT356" s="263"/>
      <c r="BBU356" s="263"/>
      <c r="BBV356" s="263"/>
      <c r="BBW356" s="263"/>
      <c r="BBX356" s="263"/>
      <c r="BBY356" s="263"/>
      <c r="BBZ356" s="263"/>
      <c r="BCA356" s="263"/>
      <c r="BCB356" s="263"/>
      <c r="BCC356" s="263"/>
      <c r="BCD356" s="263"/>
      <c r="BCE356" s="263"/>
      <c r="BCF356" s="263"/>
      <c r="BCG356" s="263"/>
      <c r="BCH356" s="263"/>
      <c r="BCI356" s="263"/>
      <c r="BCJ356" s="263"/>
      <c r="BCK356" s="263"/>
      <c r="BCL356" s="263"/>
      <c r="BCM356" s="263"/>
      <c r="BCN356" s="263"/>
      <c r="BCO356" s="263"/>
      <c r="BCP356" s="263"/>
      <c r="BCQ356" s="263"/>
      <c r="BCR356" s="263"/>
      <c r="BCS356" s="263"/>
      <c r="BCT356" s="263"/>
      <c r="BCU356" s="263"/>
      <c r="BCV356" s="263"/>
      <c r="BCW356" s="263"/>
      <c r="BCX356" s="263"/>
      <c r="BCY356" s="263"/>
      <c r="BCZ356" s="263"/>
      <c r="BDA356" s="263"/>
      <c r="BDB356" s="263"/>
      <c r="BDC356" s="263"/>
      <c r="BDD356" s="263"/>
      <c r="BDE356" s="263"/>
      <c r="BDF356" s="263"/>
      <c r="BDG356" s="263"/>
      <c r="BDH356" s="263"/>
      <c r="BDI356" s="263"/>
      <c r="BDJ356" s="263"/>
      <c r="BDK356" s="263"/>
      <c r="BDL356" s="263"/>
      <c r="BDM356" s="263"/>
      <c r="BDN356" s="263"/>
      <c r="BDO356" s="263"/>
      <c r="BDP356" s="263"/>
      <c r="BDQ356" s="263"/>
      <c r="BDR356" s="263"/>
      <c r="BDS356" s="263"/>
      <c r="BDT356" s="263"/>
      <c r="BDU356" s="263"/>
      <c r="BDV356" s="263"/>
      <c r="BDW356" s="263"/>
      <c r="BDX356" s="263"/>
      <c r="BDY356" s="263"/>
      <c r="BDZ356" s="263"/>
      <c r="BEA356" s="263"/>
      <c r="BEB356" s="263"/>
      <c r="BEC356" s="263"/>
      <c r="BED356" s="263"/>
      <c r="BEE356" s="263"/>
      <c r="BEF356" s="263"/>
      <c r="BEG356" s="263"/>
      <c r="BEH356" s="263"/>
      <c r="BEI356" s="263"/>
      <c r="BEJ356" s="263"/>
      <c r="BEK356" s="263"/>
      <c r="BEL356" s="263"/>
      <c r="BEM356" s="263"/>
      <c r="BEN356" s="263"/>
      <c r="BEO356" s="263"/>
      <c r="BEP356" s="263"/>
      <c r="BEQ356" s="263"/>
      <c r="BER356" s="263"/>
      <c r="BES356" s="263"/>
      <c r="BET356" s="263"/>
      <c r="BEU356" s="263"/>
      <c r="BEV356" s="263"/>
      <c r="BEW356" s="263"/>
      <c r="BEX356" s="263"/>
      <c r="BEY356" s="263"/>
      <c r="BEZ356" s="263"/>
      <c r="BFA356" s="263"/>
      <c r="BFB356" s="263"/>
      <c r="BFC356" s="263"/>
      <c r="BFD356" s="263"/>
      <c r="BFE356" s="263"/>
      <c r="BFF356" s="263"/>
      <c r="BFG356" s="263"/>
      <c r="BFH356" s="263"/>
      <c r="BFI356" s="263"/>
      <c r="BFJ356" s="263"/>
      <c r="BFK356" s="263"/>
      <c r="BFL356" s="263"/>
      <c r="BFM356" s="263"/>
      <c r="BFN356" s="263"/>
      <c r="BFO356" s="263"/>
      <c r="BFP356" s="263"/>
      <c r="BFQ356" s="263"/>
      <c r="BFR356" s="263"/>
      <c r="BFS356" s="263"/>
      <c r="BFT356" s="263"/>
      <c r="BFU356" s="263"/>
      <c r="BFV356" s="263"/>
      <c r="BFW356" s="263"/>
      <c r="BFX356" s="263"/>
      <c r="BFY356" s="263"/>
      <c r="BFZ356" s="263"/>
      <c r="BGA356" s="263"/>
      <c r="BGB356" s="263"/>
      <c r="BGC356" s="263"/>
      <c r="BGD356" s="263"/>
      <c r="BGE356" s="263"/>
      <c r="BGF356" s="263"/>
      <c r="BGG356" s="263"/>
      <c r="BGH356" s="263"/>
      <c r="BGI356" s="263"/>
      <c r="BGJ356" s="263"/>
      <c r="BGK356" s="263"/>
      <c r="BGL356" s="263"/>
      <c r="BGM356" s="263"/>
      <c r="BGN356" s="263"/>
      <c r="BGO356" s="263"/>
      <c r="BGP356" s="263"/>
      <c r="BGQ356" s="263"/>
      <c r="BGR356" s="263"/>
      <c r="BGS356" s="263"/>
      <c r="BGT356" s="263"/>
      <c r="BGU356" s="263"/>
      <c r="BGV356" s="263"/>
      <c r="BGW356" s="263"/>
      <c r="BGX356" s="263"/>
      <c r="BGY356" s="263"/>
      <c r="BGZ356" s="263"/>
      <c r="BHA356" s="263"/>
      <c r="BHB356" s="263"/>
      <c r="BHC356" s="263"/>
      <c r="BHD356" s="263"/>
      <c r="BHE356" s="263"/>
      <c r="BHF356" s="263"/>
      <c r="BHG356" s="263"/>
      <c r="BHH356" s="263"/>
      <c r="BHI356" s="263"/>
      <c r="BHJ356" s="263"/>
      <c r="BHK356" s="263"/>
      <c r="BHL356" s="263"/>
      <c r="BHM356" s="263"/>
      <c r="BHN356" s="263"/>
      <c r="BHO356" s="263"/>
      <c r="BHP356" s="263"/>
      <c r="BHQ356" s="263"/>
      <c r="BHR356" s="263"/>
      <c r="BHS356" s="263"/>
      <c r="BHT356" s="263"/>
      <c r="BHU356" s="263"/>
      <c r="BHV356" s="263"/>
      <c r="BHW356" s="263"/>
      <c r="BHX356" s="263"/>
      <c r="BHY356" s="263"/>
      <c r="BHZ356" s="263"/>
      <c r="BIA356" s="263"/>
      <c r="BIB356" s="263"/>
      <c r="BIC356" s="263"/>
      <c r="BID356" s="263"/>
      <c r="BIE356" s="263"/>
      <c r="BIF356" s="263"/>
      <c r="BIG356" s="263"/>
      <c r="BIH356" s="263"/>
      <c r="BII356" s="263"/>
      <c r="BIJ356" s="263"/>
      <c r="BIK356" s="263"/>
      <c r="BIL356" s="263"/>
      <c r="BIM356" s="263"/>
      <c r="BIN356" s="263"/>
      <c r="BIO356" s="263"/>
      <c r="BIP356" s="263"/>
      <c r="BIQ356" s="263"/>
      <c r="BIR356" s="263"/>
      <c r="BIS356" s="263"/>
      <c r="BIT356" s="263"/>
      <c r="BIU356" s="263"/>
      <c r="BIV356" s="263"/>
      <c r="BIW356" s="263"/>
      <c r="BIX356" s="263"/>
      <c r="BIY356" s="263"/>
      <c r="BIZ356" s="263"/>
      <c r="BJA356" s="263"/>
      <c r="BJB356" s="263"/>
      <c r="BJC356" s="263"/>
      <c r="BJD356" s="263"/>
      <c r="BJE356" s="263"/>
      <c r="BJF356" s="263"/>
      <c r="BJG356" s="263"/>
      <c r="BJH356" s="263"/>
      <c r="BJI356" s="263"/>
      <c r="BJJ356" s="263"/>
      <c r="BJK356" s="263"/>
      <c r="BJL356" s="263"/>
      <c r="BJM356" s="263"/>
      <c r="BJN356" s="263"/>
      <c r="BJO356" s="263"/>
      <c r="BJP356" s="263"/>
      <c r="BJQ356" s="263"/>
      <c r="BJR356" s="263"/>
      <c r="BJS356" s="263"/>
      <c r="BJT356" s="263"/>
      <c r="BJU356" s="263"/>
      <c r="BJV356" s="263"/>
      <c r="BJW356" s="263"/>
      <c r="BJX356" s="263"/>
      <c r="BJY356" s="263"/>
      <c r="BJZ356" s="263"/>
      <c r="BKA356" s="263"/>
      <c r="BKB356" s="263"/>
      <c r="BKC356" s="263"/>
      <c r="BKD356" s="263"/>
      <c r="BKE356" s="263"/>
      <c r="BKF356" s="263"/>
      <c r="BKG356" s="263"/>
      <c r="BKH356" s="263"/>
      <c r="BKI356" s="263"/>
      <c r="BKJ356" s="263"/>
      <c r="BKK356" s="263"/>
      <c r="BKL356" s="263"/>
      <c r="BKM356" s="263"/>
      <c r="BKN356" s="263"/>
      <c r="BKO356" s="263"/>
      <c r="BKP356" s="263"/>
      <c r="BKQ356" s="263"/>
      <c r="BKR356" s="263"/>
      <c r="BKS356" s="263"/>
      <c r="BKT356" s="263"/>
      <c r="BKU356" s="263"/>
      <c r="BKV356" s="263"/>
      <c r="BKW356" s="263"/>
      <c r="BKX356" s="263"/>
      <c r="BKY356" s="263"/>
      <c r="BKZ356" s="263"/>
      <c r="BLA356" s="263"/>
      <c r="BLB356" s="263"/>
      <c r="BLC356" s="263"/>
      <c r="BLD356" s="263"/>
      <c r="BLE356" s="263"/>
      <c r="BLF356" s="263"/>
      <c r="BLG356" s="263"/>
      <c r="BLH356" s="263"/>
      <c r="BLI356" s="263"/>
      <c r="BLJ356" s="263"/>
      <c r="BLK356" s="263"/>
      <c r="BLL356" s="263"/>
      <c r="BLM356" s="263"/>
      <c r="BLN356" s="263"/>
      <c r="BLO356" s="263"/>
      <c r="BLP356" s="263"/>
      <c r="BLQ356" s="263"/>
      <c r="BLR356" s="263"/>
      <c r="BLS356" s="263"/>
      <c r="BLT356" s="263"/>
      <c r="BLU356" s="263"/>
      <c r="BLV356" s="263"/>
      <c r="BLW356" s="263"/>
      <c r="BLX356" s="263"/>
      <c r="BLY356" s="263"/>
      <c r="BLZ356" s="263"/>
      <c r="BMA356" s="263"/>
      <c r="BMB356" s="263"/>
      <c r="BMC356" s="263"/>
      <c r="BMD356" s="263"/>
      <c r="BME356" s="263"/>
      <c r="BMF356" s="263"/>
      <c r="BMG356" s="263"/>
      <c r="BMH356" s="263"/>
      <c r="BMI356" s="263"/>
      <c r="BMJ356" s="263"/>
      <c r="BMK356" s="263"/>
      <c r="BML356" s="263"/>
      <c r="BMM356" s="263"/>
      <c r="BMN356" s="263"/>
      <c r="BMO356" s="263"/>
      <c r="BMP356" s="263"/>
      <c r="BMQ356" s="263"/>
      <c r="BMR356" s="263"/>
      <c r="BMS356" s="263"/>
      <c r="BMT356" s="263"/>
      <c r="BMU356" s="263"/>
      <c r="BMV356" s="263"/>
      <c r="BMW356" s="263"/>
      <c r="BMX356" s="263"/>
      <c r="BMY356" s="263"/>
      <c r="BMZ356" s="263"/>
      <c r="BNA356" s="263"/>
      <c r="BNB356" s="263"/>
      <c r="BNC356" s="263"/>
      <c r="BND356" s="263"/>
      <c r="BNE356" s="263"/>
      <c r="BNF356" s="263"/>
      <c r="BNG356" s="263"/>
      <c r="BNH356" s="263"/>
      <c r="BNI356" s="263"/>
      <c r="BNJ356" s="263"/>
      <c r="BNK356" s="263"/>
      <c r="BNL356" s="263"/>
      <c r="BNM356" s="263"/>
      <c r="BNN356" s="263"/>
      <c r="BNO356" s="263"/>
      <c r="BNP356" s="263"/>
      <c r="BNQ356" s="263"/>
      <c r="BNR356" s="263"/>
      <c r="BNS356" s="263"/>
      <c r="BNT356" s="263"/>
      <c r="BNU356" s="263"/>
      <c r="BNV356" s="263"/>
      <c r="BNW356" s="263"/>
      <c r="BNX356" s="263"/>
      <c r="BNY356" s="263"/>
      <c r="BNZ356" s="263"/>
      <c r="BOA356" s="263"/>
      <c r="BOB356" s="263"/>
      <c r="BOC356" s="263"/>
      <c r="BOD356" s="263"/>
      <c r="BOE356" s="263"/>
      <c r="BOF356" s="263"/>
      <c r="BOG356" s="263"/>
      <c r="BOH356" s="263"/>
      <c r="BOI356" s="263"/>
      <c r="BOJ356" s="263"/>
      <c r="BOK356" s="263"/>
      <c r="BOL356" s="263"/>
      <c r="BOM356" s="263"/>
      <c r="BON356" s="263"/>
      <c r="BOO356" s="263"/>
      <c r="BOP356" s="263"/>
      <c r="BOQ356" s="263"/>
      <c r="BOR356" s="263"/>
      <c r="BOS356" s="263"/>
      <c r="BOT356" s="263"/>
      <c r="BOU356" s="263"/>
      <c r="BOV356" s="263"/>
      <c r="BOW356" s="263"/>
      <c r="BOX356" s="263"/>
      <c r="BOY356" s="263"/>
      <c r="BOZ356" s="263"/>
      <c r="BPA356" s="263"/>
      <c r="BPB356" s="263"/>
      <c r="BPC356" s="263"/>
      <c r="BPD356" s="263"/>
      <c r="BPE356" s="263"/>
      <c r="BPF356" s="263"/>
      <c r="BPG356" s="263"/>
      <c r="BPH356" s="263"/>
      <c r="BPI356" s="263"/>
      <c r="BPJ356" s="263"/>
      <c r="BPK356" s="263"/>
      <c r="BPL356" s="263"/>
      <c r="BPM356" s="263"/>
      <c r="BPN356" s="263"/>
      <c r="BPO356" s="263"/>
      <c r="BPP356" s="263"/>
      <c r="BPQ356" s="263"/>
      <c r="BPR356" s="263"/>
      <c r="BPS356" s="263"/>
      <c r="BPT356" s="263"/>
      <c r="BPU356" s="263"/>
      <c r="BPV356" s="263"/>
      <c r="BPW356" s="263"/>
      <c r="BPX356" s="263"/>
      <c r="BPY356" s="263"/>
      <c r="BPZ356" s="263"/>
      <c r="BQA356" s="263"/>
      <c r="BQB356" s="263"/>
      <c r="BQC356" s="263"/>
      <c r="BQD356" s="263"/>
      <c r="BQE356" s="263"/>
      <c r="BQF356" s="263"/>
      <c r="BQG356" s="263"/>
      <c r="BQH356" s="263"/>
      <c r="BQI356" s="263"/>
      <c r="BQJ356" s="263"/>
      <c r="BQK356" s="263"/>
      <c r="BQL356" s="263"/>
      <c r="BQM356" s="263"/>
      <c r="BQN356" s="263"/>
      <c r="BQO356" s="263"/>
      <c r="BQP356" s="263"/>
      <c r="BQQ356" s="263"/>
      <c r="BQR356" s="263"/>
      <c r="BQS356" s="263"/>
      <c r="BQT356" s="263"/>
      <c r="BQU356" s="263"/>
      <c r="BQV356" s="263"/>
      <c r="BQW356" s="263"/>
      <c r="BQX356" s="263"/>
      <c r="BQY356" s="263"/>
      <c r="BQZ356" s="263"/>
      <c r="BRA356" s="263"/>
      <c r="BRB356" s="263"/>
      <c r="BRC356" s="263"/>
      <c r="BRD356" s="263"/>
      <c r="BRE356" s="263"/>
      <c r="BRF356" s="263"/>
      <c r="BRG356" s="263"/>
      <c r="BRH356" s="263"/>
      <c r="BRI356" s="263"/>
      <c r="BRJ356" s="263"/>
      <c r="BRK356" s="263"/>
      <c r="BRL356" s="263"/>
      <c r="BRM356" s="263"/>
      <c r="BRN356" s="263"/>
      <c r="BRO356" s="263"/>
      <c r="BRP356" s="263"/>
      <c r="BRQ356" s="263"/>
      <c r="BRR356" s="263"/>
      <c r="BRS356" s="263"/>
      <c r="BRT356" s="263"/>
      <c r="BRU356" s="263"/>
      <c r="BRV356" s="263"/>
      <c r="BRW356" s="263"/>
      <c r="BRX356" s="263"/>
      <c r="BRY356" s="263"/>
      <c r="BRZ356" s="263"/>
      <c r="BSA356" s="263"/>
      <c r="BSB356" s="263"/>
      <c r="BSC356" s="263"/>
      <c r="BSD356" s="263"/>
      <c r="BSE356" s="263"/>
      <c r="BSF356" s="263"/>
      <c r="BSG356" s="263"/>
      <c r="BSH356" s="263"/>
      <c r="BSI356" s="263"/>
      <c r="BSJ356" s="263"/>
      <c r="BSK356" s="263"/>
      <c r="BSL356" s="263"/>
      <c r="BSM356" s="263"/>
      <c r="BSN356" s="263"/>
      <c r="BSO356" s="263"/>
      <c r="BSP356" s="263"/>
      <c r="BSQ356" s="263"/>
      <c r="BSR356" s="263"/>
      <c r="BSS356" s="263"/>
      <c r="BST356" s="263"/>
      <c r="BSU356" s="263"/>
      <c r="BSV356" s="263"/>
      <c r="BSW356" s="263"/>
      <c r="BSX356" s="263"/>
      <c r="BSY356" s="263"/>
      <c r="BSZ356" s="263"/>
      <c r="BTA356" s="263"/>
      <c r="BTB356" s="263"/>
      <c r="BTC356" s="263"/>
      <c r="BTD356" s="263"/>
      <c r="BTE356" s="263"/>
      <c r="BTF356" s="263"/>
      <c r="BTG356" s="263"/>
      <c r="BTH356" s="263"/>
      <c r="BTI356" s="263"/>
      <c r="BTJ356" s="263"/>
      <c r="BTK356" s="263"/>
      <c r="BTL356" s="263"/>
      <c r="BTM356" s="263"/>
      <c r="BTN356" s="263"/>
      <c r="BTO356" s="263"/>
      <c r="BTP356" s="263"/>
      <c r="BTQ356" s="263"/>
      <c r="BTR356" s="263"/>
      <c r="BTS356" s="263"/>
      <c r="BTT356" s="263"/>
      <c r="BTU356" s="263"/>
      <c r="BTV356" s="263"/>
      <c r="BTW356" s="263"/>
      <c r="BTX356" s="263"/>
      <c r="BTY356" s="263"/>
      <c r="BTZ356" s="263"/>
      <c r="BUA356" s="263"/>
      <c r="BUB356" s="263"/>
      <c r="BUC356" s="263"/>
      <c r="BUD356" s="263"/>
      <c r="BUE356" s="263"/>
      <c r="BUF356" s="263"/>
      <c r="BUG356" s="263"/>
      <c r="BUH356" s="263"/>
      <c r="BUI356" s="263"/>
      <c r="BUJ356" s="263"/>
      <c r="BUK356" s="263"/>
      <c r="BUL356" s="263"/>
      <c r="BUM356" s="263"/>
      <c r="BUN356" s="263"/>
      <c r="BUO356" s="263"/>
      <c r="BUP356" s="263"/>
      <c r="BUQ356" s="263"/>
      <c r="BUR356" s="263"/>
      <c r="BUS356" s="263"/>
      <c r="BUT356" s="263"/>
      <c r="BUU356" s="263"/>
      <c r="BUV356" s="263"/>
      <c r="BUW356" s="263"/>
      <c r="BUX356" s="263"/>
      <c r="BUY356" s="263"/>
      <c r="BUZ356" s="263"/>
      <c r="BVA356" s="263"/>
      <c r="BVB356" s="263"/>
      <c r="BVC356" s="263"/>
      <c r="BVD356" s="263"/>
      <c r="BVE356" s="263"/>
      <c r="BVF356" s="263"/>
      <c r="BVG356" s="263"/>
      <c r="BVH356" s="263"/>
      <c r="BVI356" s="263"/>
      <c r="BVJ356" s="263"/>
      <c r="BVK356" s="263"/>
      <c r="BVL356" s="263"/>
      <c r="BVM356" s="263"/>
      <c r="BVN356" s="263"/>
      <c r="BVO356" s="263"/>
      <c r="BVP356" s="263"/>
      <c r="BVQ356" s="263"/>
      <c r="BVR356" s="263"/>
      <c r="BVS356" s="263"/>
      <c r="BVT356" s="263"/>
      <c r="BVU356" s="263"/>
      <c r="BVV356" s="263"/>
      <c r="BVW356" s="263"/>
      <c r="BVX356" s="263"/>
      <c r="BVY356" s="263"/>
      <c r="BVZ356" s="263"/>
      <c r="BWA356" s="263"/>
      <c r="BWB356" s="263"/>
      <c r="BWC356" s="263"/>
      <c r="BWD356" s="263"/>
      <c r="BWE356" s="263"/>
      <c r="BWF356" s="263"/>
      <c r="BWG356" s="263"/>
      <c r="BWH356" s="263"/>
      <c r="BWI356" s="263"/>
      <c r="BWJ356" s="263"/>
      <c r="BWK356" s="263"/>
      <c r="BWL356" s="263"/>
      <c r="BWM356" s="263"/>
      <c r="BWN356" s="263"/>
      <c r="BWO356" s="263"/>
      <c r="BWP356" s="263"/>
      <c r="BWQ356" s="263"/>
      <c r="BWR356" s="263"/>
      <c r="BWS356" s="263"/>
      <c r="BWT356" s="263"/>
      <c r="BWU356" s="263"/>
      <c r="BWV356" s="263"/>
      <c r="BWW356" s="263"/>
      <c r="BWX356" s="263"/>
      <c r="BWY356" s="263"/>
      <c r="BWZ356" s="263"/>
      <c r="BXA356" s="263"/>
      <c r="BXB356" s="263"/>
      <c r="BXC356" s="263"/>
      <c r="BXD356" s="263"/>
      <c r="BXE356" s="263"/>
      <c r="BXF356" s="263"/>
      <c r="BXG356" s="263"/>
      <c r="BXH356" s="263"/>
      <c r="BXI356" s="263"/>
      <c r="BXJ356" s="263"/>
      <c r="BXK356" s="263"/>
      <c r="BXL356" s="263"/>
      <c r="BXM356" s="263"/>
      <c r="BXN356" s="263"/>
      <c r="BXO356" s="263"/>
      <c r="BXP356" s="263"/>
      <c r="BXQ356" s="263"/>
      <c r="BXR356" s="263"/>
      <c r="BXS356" s="263"/>
      <c r="BXT356" s="263"/>
      <c r="BXU356" s="263"/>
      <c r="BXV356" s="263"/>
      <c r="BXW356" s="263"/>
      <c r="BXX356" s="263"/>
      <c r="BXY356" s="263"/>
      <c r="BXZ356" s="263"/>
      <c r="BYA356" s="263"/>
      <c r="BYB356" s="263"/>
      <c r="BYC356" s="263"/>
      <c r="BYD356" s="263"/>
      <c r="BYE356" s="263"/>
      <c r="BYF356" s="263"/>
      <c r="BYG356" s="263"/>
      <c r="BYH356" s="263"/>
      <c r="BYI356" s="263"/>
      <c r="BYJ356" s="263"/>
      <c r="BYK356" s="263"/>
      <c r="BYL356" s="263"/>
      <c r="BYM356" s="263"/>
      <c r="BYN356" s="263"/>
      <c r="BYO356" s="263"/>
      <c r="BYP356" s="263"/>
      <c r="BYQ356" s="263"/>
      <c r="BYR356" s="263"/>
      <c r="BYS356" s="263"/>
      <c r="BYT356" s="263"/>
      <c r="BYU356" s="263"/>
      <c r="BYV356" s="263"/>
      <c r="BYW356" s="263"/>
      <c r="BYX356" s="263"/>
      <c r="BYY356" s="263"/>
      <c r="BYZ356" s="263"/>
      <c r="BZA356" s="263"/>
      <c r="BZB356" s="263"/>
      <c r="BZC356" s="263"/>
      <c r="BZD356" s="263"/>
      <c r="BZE356" s="263"/>
      <c r="BZF356" s="263"/>
      <c r="BZG356" s="263"/>
      <c r="BZH356" s="263"/>
      <c r="BZI356" s="263"/>
      <c r="BZJ356" s="263"/>
      <c r="BZK356" s="263"/>
      <c r="BZL356" s="263"/>
      <c r="BZM356" s="263"/>
      <c r="BZN356" s="263"/>
      <c r="BZO356" s="263"/>
      <c r="BZP356" s="263"/>
      <c r="BZQ356" s="263"/>
      <c r="BZR356" s="263"/>
      <c r="BZS356" s="263"/>
      <c r="BZT356" s="263"/>
      <c r="BZU356" s="263"/>
      <c r="BZV356" s="263"/>
      <c r="BZW356" s="263"/>
      <c r="BZX356" s="263"/>
      <c r="BZY356" s="263"/>
      <c r="BZZ356" s="263"/>
      <c r="CAA356" s="263"/>
      <c r="CAB356" s="263"/>
      <c r="CAC356" s="263"/>
      <c r="CAD356" s="263"/>
      <c r="CAE356" s="263"/>
      <c r="CAF356" s="263"/>
      <c r="CAG356" s="263"/>
      <c r="CAH356" s="263"/>
      <c r="CAI356" s="263"/>
      <c r="CAJ356" s="263"/>
      <c r="CAK356" s="263"/>
      <c r="CAL356" s="263"/>
      <c r="CAM356" s="263"/>
      <c r="CAN356" s="263"/>
      <c r="CAO356" s="263"/>
      <c r="CAP356" s="263"/>
      <c r="CAQ356" s="263"/>
      <c r="CAR356" s="263"/>
      <c r="CAS356" s="263"/>
      <c r="CAT356" s="263"/>
      <c r="CAU356" s="263"/>
      <c r="CAV356" s="263"/>
    </row>
    <row r="357" spans="1:2076" x14ac:dyDescent="0.35">
      <c r="A357" s="263"/>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263"/>
      <c r="AF357" s="263"/>
      <c r="AG357" s="263"/>
      <c r="AH357" s="263"/>
      <c r="AI357" s="263"/>
      <c r="AJ357" s="263"/>
      <c r="AK357" s="263"/>
      <c r="AL357" s="263"/>
      <c r="AM357" s="263"/>
      <c r="AN357" s="263"/>
      <c r="AO357" s="263"/>
      <c r="AP357" s="263"/>
      <c r="AQ357" s="263"/>
      <c r="AR357" s="263"/>
      <c r="AS357" s="263"/>
      <c r="AT357" s="263"/>
      <c r="AU357" s="263"/>
      <c r="AV357" s="263"/>
      <c r="AW357" s="263"/>
      <c r="AX357" s="263"/>
      <c r="AY357" s="263"/>
      <c r="AZ357" s="263"/>
      <c r="BA357" s="263"/>
      <c r="BB357" s="263"/>
      <c r="BC357" s="263"/>
      <c r="BD357" s="263"/>
      <c r="BE357" s="263"/>
      <c r="BF357" s="263"/>
      <c r="BG357" s="263"/>
      <c r="BH357" s="263"/>
      <c r="BI357" s="263"/>
      <c r="BJ357" s="263"/>
      <c r="BK357" s="263"/>
      <c r="BL357" s="263"/>
      <c r="BM357" s="263"/>
      <c r="BN357" s="263"/>
      <c r="BO357" s="263"/>
      <c r="BP357" s="263"/>
      <c r="BQ357" s="263"/>
      <c r="BR357" s="263"/>
      <c r="BS357" s="263"/>
      <c r="BT357" s="263"/>
      <c r="BU357" s="263"/>
      <c r="BV357" s="263"/>
      <c r="BW357" s="263"/>
      <c r="BX357" s="263"/>
      <c r="BY357" s="263"/>
      <c r="BZ357" s="263"/>
      <c r="CA357" s="263"/>
      <c r="CB357" s="263"/>
      <c r="CC357" s="263"/>
      <c r="CD357" s="263"/>
      <c r="CE357" s="263"/>
      <c r="CF357" s="263"/>
      <c r="CG357" s="263"/>
      <c r="CH357" s="263"/>
      <c r="CI357" s="263"/>
      <c r="CJ357" s="263"/>
      <c r="CK357" s="263"/>
      <c r="CL357" s="263"/>
      <c r="CM357" s="263"/>
      <c r="CN357" s="263"/>
      <c r="CO357" s="263"/>
      <c r="CP357" s="263"/>
      <c r="CQ357" s="263"/>
      <c r="CR357" s="263"/>
      <c r="CS357" s="263"/>
      <c r="CT357" s="263"/>
      <c r="CU357" s="263"/>
      <c r="CV357" s="263"/>
      <c r="CW357" s="263"/>
      <c r="CX357" s="263"/>
      <c r="CY357" s="263"/>
      <c r="CZ357" s="263"/>
      <c r="DA357" s="263"/>
      <c r="DB357" s="263"/>
      <c r="DC357" s="263"/>
      <c r="DD357" s="263"/>
      <c r="DE357" s="263"/>
      <c r="DF357" s="263"/>
      <c r="DG357" s="263"/>
      <c r="DH357" s="263"/>
      <c r="DI357" s="263"/>
      <c r="DJ357" s="263"/>
      <c r="DK357" s="263"/>
      <c r="DL357" s="263"/>
      <c r="DM357" s="263"/>
      <c r="DN357" s="263"/>
      <c r="DO357" s="263"/>
      <c r="DP357" s="263"/>
      <c r="DQ357" s="263"/>
      <c r="DR357" s="263"/>
      <c r="DS357" s="263"/>
      <c r="DT357" s="263"/>
      <c r="DU357" s="263"/>
      <c r="DV357" s="263"/>
      <c r="DW357" s="263"/>
      <c r="DX357" s="263"/>
      <c r="DY357" s="263"/>
      <c r="DZ357" s="263"/>
      <c r="EA357" s="263"/>
      <c r="EB357" s="263"/>
      <c r="EC357" s="263"/>
      <c r="ED357" s="263"/>
      <c r="EE357" s="263"/>
      <c r="EF357" s="263"/>
      <c r="EG357" s="263"/>
      <c r="EH357" s="263"/>
      <c r="EI357" s="263"/>
      <c r="EJ357" s="263"/>
      <c r="EK357" s="263"/>
      <c r="EL357" s="263"/>
      <c r="EM357" s="263"/>
      <c r="EN357" s="263"/>
      <c r="EO357" s="263"/>
      <c r="EP357" s="263"/>
      <c r="EQ357" s="263"/>
      <c r="ER357" s="263"/>
      <c r="ES357" s="263"/>
      <c r="ET357" s="263"/>
      <c r="EU357" s="263"/>
      <c r="EV357" s="263"/>
      <c r="EW357" s="263"/>
      <c r="EX357" s="263"/>
      <c r="EY357" s="263"/>
      <c r="EZ357" s="263"/>
      <c r="FA357" s="263"/>
      <c r="FB357" s="263"/>
      <c r="FC357" s="263"/>
      <c r="FD357" s="263"/>
      <c r="FE357" s="263"/>
      <c r="FF357" s="263"/>
      <c r="FG357" s="263"/>
      <c r="FH357" s="263"/>
      <c r="FI357" s="263"/>
      <c r="FJ357" s="263"/>
      <c r="FK357" s="263"/>
      <c r="FL357" s="263"/>
      <c r="FM357" s="263"/>
      <c r="FN357" s="263"/>
      <c r="FO357" s="263"/>
      <c r="FP357" s="263"/>
      <c r="FQ357" s="263"/>
      <c r="FR357" s="263"/>
      <c r="FS357" s="263"/>
      <c r="FT357" s="263"/>
      <c r="FU357" s="263"/>
      <c r="FV357" s="263"/>
      <c r="FW357" s="263"/>
      <c r="FX357" s="263"/>
      <c r="FY357" s="263"/>
      <c r="FZ357" s="263"/>
      <c r="GA357" s="263"/>
      <c r="GB357" s="263"/>
      <c r="GC357" s="263"/>
      <c r="GD357" s="263"/>
      <c r="GE357" s="263"/>
      <c r="GF357" s="263"/>
      <c r="GG357" s="263"/>
      <c r="GH357" s="263"/>
      <c r="GI357" s="263"/>
      <c r="GJ357" s="263"/>
      <c r="GK357" s="263"/>
      <c r="GL357" s="263"/>
      <c r="GM357" s="263"/>
      <c r="GN357" s="263"/>
      <c r="GO357" s="263"/>
      <c r="GP357" s="263"/>
      <c r="GQ357" s="263"/>
      <c r="GR357" s="263"/>
      <c r="GS357" s="263"/>
      <c r="GT357" s="263"/>
      <c r="GU357" s="263"/>
      <c r="GV357" s="263"/>
      <c r="GW357" s="263"/>
      <c r="GX357" s="263"/>
      <c r="GY357" s="263"/>
      <c r="GZ357" s="263"/>
      <c r="HA357" s="263"/>
      <c r="HB357" s="263"/>
      <c r="HC357" s="263"/>
      <c r="HD357" s="263"/>
      <c r="HE357" s="263"/>
      <c r="HF357" s="263"/>
      <c r="HG357" s="263"/>
      <c r="HH357" s="263"/>
      <c r="HI357" s="263"/>
      <c r="HJ357" s="263"/>
      <c r="HK357" s="263"/>
      <c r="HL357" s="263"/>
      <c r="HM357" s="263"/>
      <c r="HN357" s="263"/>
      <c r="HO357" s="263"/>
      <c r="HP357" s="263"/>
      <c r="HQ357" s="263"/>
      <c r="HR357" s="263"/>
      <c r="HS357" s="263"/>
      <c r="HT357" s="263"/>
      <c r="HU357" s="263"/>
      <c r="HV357" s="263"/>
      <c r="HW357" s="263"/>
      <c r="HX357" s="263"/>
      <c r="HY357" s="263"/>
      <c r="HZ357" s="263"/>
      <c r="IA357" s="263"/>
      <c r="IB357" s="263"/>
      <c r="IC357" s="263"/>
      <c r="ID357" s="263"/>
      <c r="IE357" s="263"/>
      <c r="IF357" s="263"/>
      <c r="IG357" s="263"/>
      <c r="IH357" s="263"/>
      <c r="II357" s="263"/>
      <c r="IJ357" s="263"/>
      <c r="IK357" s="263"/>
      <c r="IL357" s="263"/>
      <c r="IM357" s="263"/>
      <c r="IN357" s="263"/>
      <c r="IO357" s="263"/>
      <c r="IP357" s="263"/>
      <c r="IQ357" s="263"/>
      <c r="IR357" s="263"/>
      <c r="IS357" s="263"/>
      <c r="IT357" s="263"/>
      <c r="IU357" s="263"/>
      <c r="IV357" s="263"/>
      <c r="IW357" s="263"/>
      <c r="IX357" s="263"/>
      <c r="IY357" s="263"/>
      <c r="IZ357" s="263"/>
      <c r="JA357" s="263"/>
      <c r="JB357" s="263"/>
      <c r="JC357" s="263"/>
      <c r="JD357" s="263"/>
      <c r="JE357" s="263"/>
      <c r="JF357" s="263"/>
      <c r="JG357" s="263"/>
      <c r="JH357" s="263"/>
      <c r="JI357" s="263"/>
      <c r="JJ357" s="263"/>
      <c r="JK357" s="263"/>
      <c r="JL357" s="263"/>
      <c r="JM357" s="263"/>
      <c r="JN357" s="263"/>
      <c r="JO357" s="263"/>
      <c r="JP357" s="263"/>
      <c r="JQ357" s="263"/>
      <c r="JR357" s="263"/>
      <c r="JS357" s="263"/>
      <c r="JT357" s="263"/>
      <c r="JU357" s="263"/>
      <c r="JV357" s="263"/>
      <c r="JW357" s="263"/>
      <c r="JX357" s="263"/>
      <c r="JY357" s="263"/>
      <c r="JZ357" s="263"/>
      <c r="KA357" s="263"/>
      <c r="KB357" s="263"/>
      <c r="KC357" s="263"/>
      <c r="KD357" s="263"/>
      <c r="KE357" s="263"/>
      <c r="KF357" s="263"/>
      <c r="KG357" s="263"/>
      <c r="KH357" s="263"/>
      <c r="KI357" s="263"/>
      <c r="KJ357" s="263"/>
      <c r="KK357" s="263"/>
      <c r="KL357" s="263"/>
      <c r="KM357" s="263"/>
      <c r="KN357" s="263"/>
      <c r="KO357" s="263"/>
      <c r="KP357" s="263"/>
      <c r="KQ357" s="263"/>
      <c r="KR357" s="263"/>
      <c r="KS357" s="263"/>
      <c r="KT357" s="263"/>
      <c r="KU357" s="263"/>
      <c r="KV357" s="263"/>
      <c r="KW357" s="263"/>
      <c r="KX357" s="263"/>
      <c r="KY357" s="263"/>
      <c r="KZ357" s="263"/>
      <c r="LA357" s="263"/>
      <c r="LB357" s="263"/>
      <c r="LC357" s="263"/>
      <c r="LD357" s="263"/>
      <c r="LE357" s="263"/>
      <c r="LF357" s="263"/>
      <c r="LG357" s="263"/>
      <c r="LH357" s="263"/>
      <c r="LI357" s="263"/>
      <c r="LJ357" s="263"/>
      <c r="LK357" s="263"/>
      <c r="LL357" s="263"/>
      <c r="LM357" s="263"/>
      <c r="LN357" s="263"/>
      <c r="LO357" s="263"/>
      <c r="LP357" s="263"/>
      <c r="LQ357" s="263"/>
      <c r="LR357" s="263"/>
      <c r="LS357" s="263"/>
      <c r="LT357" s="263"/>
      <c r="LU357" s="263"/>
      <c r="LV357" s="263"/>
      <c r="LW357" s="263"/>
      <c r="LX357" s="263"/>
      <c r="LY357" s="263"/>
      <c r="LZ357" s="263"/>
      <c r="MA357" s="263"/>
      <c r="MB357" s="263"/>
      <c r="MC357" s="263"/>
      <c r="MD357" s="263"/>
      <c r="ME357" s="263"/>
      <c r="MF357" s="263"/>
      <c r="MG357" s="263"/>
      <c r="MH357" s="263"/>
      <c r="MI357" s="263"/>
      <c r="MJ357" s="263"/>
      <c r="MK357" s="263"/>
      <c r="ML357" s="263"/>
      <c r="MM357" s="263"/>
      <c r="MN357" s="263"/>
      <c r="MO357" s="263"/>
      <c r="MP357" s="263"/>
      <c r="MQ357" s="263"/>
      <c r="MR357" s="263"/>
      <c r="MS357" s="263"/>
      <c r="MT357" s="263"/>
      <c r="MU357" s="263"/>
      <c r="MV357" s="263"/>
      <c r="MW357" s="263"/>
      <c r="MX357" s="263"/>
      <c r="MY357" s="263"/>
      <c r="MZ357" s="263"/>
      <c r="NA357" s="263"/>
      <c r="NB357" s="263"/>
      <c r="NC357" s="263"/>
      <c r="ND357" s="263"/>
      <c r="NE357" s="263"/>
      <c r="NF357" s="263"/>
      <c r="NG357" s="263"/>
      <c r="NH357" s="263"/>
      <c r="NI357" s="263"/>
      <c r="NJ357" s="263"/>
      <c r="NK357" s="263"/>
      <c r="NL357" s="263"/>
      <c r="NM357" s="263"/>
      <c r="NN357" s="263"/>
      <c r="NO357" s="263"/>
      <c r="NP357" s="263"/>
      <c r="NQ357" s="263"/>
      <c r="NR357" s="263"/>
      <c r="NS357" s="263"/>
      <c r="NT357" s="263"/>
      <c r="NU357" s="263"/>
      <c r="NV357" s="263"/>
      <c r="NW357" s="263"/>
      <c r="NX357" s="263"/>
      <c r="NY357" s="263"/>
      <c r="NZ357" s="263"/>
      <c r="OA357" s="263"/>
      <c r="OB357" s="263"/>
      <c r="OC357" s="263"/>
      <c r="OD357" s="263"/>
      <c r="OE357" s="263"/>
      <c r="OF357" s="263"/>
      <c r="OG357" s="263"/>
      <c r="OH357" s="263"/>
      <c r="OI357" s="263"/>
      <c r="OJ357" s="263"/>
      <c r="OK357" s="263"/>
      <c r="OL357" s="263"/>
      <c r="OM357" s="263"/>
      <c r="ON357" s="263"/>
      <c r="OO357" s="263"/>
      <c r="OP357" s="263"/>
      <c r="OQ357" s="263"/>
      <c r="OR357" s="263"/>
      <c r="OS357" s="263"/>
      <c r="OT357" s="263"/>
      <c r="OU357" s="263"/>
      <c r="OV357" s="263"/>
      <c r="OW357" s="263"/>
      <c r="OX357" s="263"/>
      <c r="OY357" s="263"/>
      <c r="OZ357" s="263"/>
      <c r="PA357" s="263"/>
      <c r="PB357" s="263"/>
      <c r="PC357" s="263"/>
      <c r="PD357" s="263"/>
      <c r="PE357" s="263"/>
      <c r="PF357" s="263"/>
      <c r="PG357" s="263"/>
      <c r="PH357" s="263"/>
      <c r="PI357" s="263"/>
      <c r="PJ357" s="263"/>
      <c r="PK357" s="263"/>
      <c r="PL357" s="263"/>
      <c r="PM357" s="263"/>
      <c r="PN357" s="263"/>
      <c r="PO357" s="263"/>
      <c r="PP357" s="263"/>
      <c r="PQ357" s="263"/>
      <c r="PR357" s="263"/>
      <c r="PS357" s="263"/>
      <c r="PT357" s="263"/>
      <c r="PU357" s="263"/>
      <c r="PV357" s="263"/>
      <c r="PW357" s="263"/>
      <c r="PX357" s="263"/>
      <c r="PY357" s="263"/>
      <c r="PZ357" s="263"/>
      <c r="QA357" s="263"/>
      <c r="QB357" s="263"/>
      <c r="QC357" s="263"/>
      <c r="QD357" s="263"/>
      <c r="QE357" s="263"/>
      <c r="QF357" s="263"/>
      <c r="QG357" s="263"/>
      <c r="QH357" s="263"/>
      <c r="QI357" s="263"/>
      <c r="QJ357" s="263"/>
      <c r="QK357" s="263"/>
      <c r="QL357" s="263"/>
      <c r="QM357" s="263"/>
      <c r="QN357" s="263"/>
      <c r="QO357" s="263"/>
      <c r="QP357" s="263"/>
      <c r="QQ357" s="263"/>
      <c r="QR357" s="263"/>
      <c r="QS357" s="263"/>
      <c r="QT357" s="263"/>
      <c r="QU357" s="263"/>
      <c r="QV357" s="263"/>
      <c r="QW357" s="263"/>
      <c r="QX357" s="263"/>
      <c r="QY357" s="263"/>
      <c r="QZ357" s="263"/>
      <c r="RA357" s="263"/>
      <c r="RB357" s="263"/>
      <c r="RC357" s="263"/>
      <c r="RD357" s="263"/>
      <c r="RE357" s="263"/>
      <c r="RF357" s="263"/>
      <c r="RG357" s="263"/>
      <c r="RH357" s="263"/>
      <c r="RI357" s="263"/>
      <c r="RJ357" s="263"/>
      <c r="RK357" s="263"/>
      <c r="RL357" s="263"/>
      <c r="RM357" s="263"/>
      <c r="RN357" s="263"/>
      <c r="RO357" s="263"/>
      <c r="RP357" s="263"/>
      <c r="RQ357" s="263"/>
      <c r="RR357" s="263"/>
      <c r="RS357" s="263"/>
      <c r="RT357" s="263"/>
      <c r="RU357" s="263"/>
      <c r="RV357" s="263"/>
      <c r="RW357" s="263"/>
      <c r="RX357" s="263"/>
      <c r="RY357" s="263"/>
      <c r="RZ357" s="263"/>
      <c r="SA357" s="263"/>
      <c r="SB357" s="263"/>
      <c r="SC357" s="263"/>
      <c r="SD357" s="263"/>
      <c r="SE357" s="263"/>
      <c r="SF357" s="263"/>
      <c r="SG357" s="263"/>
      <c r="SH357" s="263"/>
      <c r="SI357" s="263"/>
      <c r="SJ357" s="263"/>
      <c r="SK357" s="263"/>
      <c r="SL357" s="263"/>
      <c r="SM357" s="263"/>
      <c r="SN357" s="263"/>
      <c r="SO357" s="263"/>
      <c r="SP357" s="263"/>
      <c r="SQ357" s="263"/>
      <c r="SR357" s="263"/>
      <c r="SS357" s="263"/>
      <c r="ST357" s="263"/>
      <c r="SU357" s="263"/>
      <c r="SV357" s="263"/>
      <c r="SW357" s="263"/>
      <c r="SX357" s="263"/>
      <c r="SY357" s="263"/>
      <c r="SZ357" s="263"/>
      <c r="TA357" s="263"/>
      <c r="TB357" s="263"/>
      <c r="TC357" s="263"/>
      <c r="TD357" s="263"/>
      <c r="TE357" s="263"/>
      <c r="TF357" s="263"/>
      <c r="TG357" s="263"/>
      <c r="TH357" s="263"/>
      <c r="TI357" s="263"/>
      <c r="TJ357" s="263"/>
      <c r="TK357" s="263"/>
      <c r="TL357" s="263"/>
      <c r="TM357" s="263"/>
      <c r="TN357" s="263"/>
      <c r="TO357" s="263"/>
      <c r="TP357" s="263"/>
      <c r="TQ357" s="263"/>
      <c r="TR357" s="263"/>
      <c r="TS357" s="263"/>
      <c r="TT357" s="263"/>
      <c r="TU357" s="263"/>
      <c r="TV357" s="263"/>
      <c r="TW357" s="263"/>
      <c r="TX357" s="263"/>
      <c r="TY357" s="263"/>
      <c r="TZ357" s="263"/>
      <c r="UA357" s="263"/>
      <c r="UB357" s="263"/>
      <c r="UC357" s="263"/>
      <c r="UD357" s="263"/>
      <c r="UE357" s="263"/>
      <c r="UF357" s="263"/>
      <c r="UG357" s="263"/>
      <c r="UH357" s="263"/>
      <c r="UI357" s="263"/>
      <c r="UJ357" s="263"/>
      <c r="UK357" s="263"/>
      <c r="UL357" s="263"/>
      <c r="UM357" s="263"/>
      <c r="UN357" s="263"/>
      <c r="UO357" s="263"/>
      <c r="UP357" s="263"/>
      <c r="UQ357" s="263"/>
      <c r="UR357" s="263"/>
      <c r="US357" s="263"/>
      <c r="UT357" s="263"/>
      <c r="UU357" s="263"/>
      <c r="UV357" s="263"/>
      <c r="UW357" s="263"/>
      <c r="UX357" s="263"/>
      <c r="UY357" s="263"/>
      <c r="UZ357" s="263"/>
      <c r="VA357" s="263"/>
      <c r="VB357" s="263"/>
      <c r="VC357" s="263"/>
      <c r="VD357" s="263"/>
      <c r="VE357" s="263"/>
      <c r="VF357" s="263"/>
      <c r="VG357" s="263"/>
      <c r="VH357" s="263"/>
      <c r="VI357" s="263"/>
      <c r="VJ357" s="263"/>
      <c r="VK357" s="263"/>
      <c r="VL357" s="263"/>
      <c r="VM357" s="263"/>
      <c r="VN357" s="263"/>
      <c r="VO357" s="263"/>
      <c r="VP357" s="263"/>
      <c r="VQ357" s="263"/>
      <c r="VR357" s="263"/>
      <c r="VS357" s="263"/>
      <c r="VT357" s="263"/>
      <c r="VU357" s="263"/>
      <c r="VV357" s="263"/>
      <c r="VW357" s="263"/>
      <c r="VX357" s="263"/>
      <c r="VY357" s="263"/>
      <c r="VZ357" s="263"/>
      <c r="WA357" s="263"/>
      <c r="WB357" s="263"/>
      <c r="WC357" s="263"/>
      <c r="WD357" s="263"/>
      <c r="WE357" s="263"/>
      <c r="WF357" s="263"/>
      <c r="WG357" s="263"/>
      <c r="WH357" s="263"/>
      <c r="WI357" s="263"/>
      <c r="WJ357" s="263"/>
      <c r="WK357" s="263"/>
      <c r="WL357" s="263"/>
      <c r="WM357" s="263"/>
      <c r="WN357" s="263"/>
      <c r="WO357" s="263"/>
      <c r="WP357" s="263"/>
      <c r="WQ357" s="263"/>
      <c r="WR357" s="263"/>
      <c r="WS357" s="263"/>
      <c r="WT357" s="263"/>
      <c r="WU357" s="263"/>
      <c r="WV357" s="263"/>
      <c r="WW357" s="263"/>
      <c r="WX357" s="263"/>
      <c r="WY357" s="263"/>
      <c r="WZ357" s="263"/>
      <c r="XA357" s="263"/>
      <c r="XB357" s="263"/>
      <c r="XC357" s="263"/>
      <c r="XD357" s="263"/>
      <c r="XE357" s="263"/>
      <c r="XF357" s="263"/>
      <c r="XG357" s="263"/>
      <c r="XH357" s="263"/>
      <c r="XI357" s="263"/>
      <c r="XJ357" s="263"/>
      <c r="XK357" s="263"/>
      <c r="XL357" s="263"/>
      <c r="XM357" s="263"/>
      <c r="XN357" s="263"/>
      <c r="XO357" s="263"/>
      <c r="XP357" s="263"/>
      <c r="XQ357" s="263"/>
      <c r="XR357" s="263"/>
      <c r="XS357" s="263"/>
      <c r="XT357" s="263"/>
      <c r="XU357" s="263"/>
      <c r="XV357" s="263"/>
      <c r="XW357" s="263"/>
      <c r="XX357" s="263"/>
      <c r="XY357" s="263"/>
      <c r="XZ357" s="263"/>
      <c r="YA357" s="263"/>
      <c r="YB357" s="263"/>
      <c r="YC357" s="263"/>
      <c r="YD357" s="263"/>
      <c r="YE357" s="263"/>
      <c r="YF357" s="263"/>
      <c r="YG357" s="263"/>
      <c r="YH357" s="263"/>
      <c r="YI357" s="263"/>
      <c r="YJ357" s="263"/>
      <c r="YK357" s="263"/>
      <c r="YL357" s="263"/>
      <c r="YM357" s="263"/>
      <c r="YN357" s="263"/>
      <c r="YO357" s="263"/>
      <c r="YP357" s="263"/>
      <c r="YQ357" s="263"/>
      <c r="YR357" s="263"/>
      <c r="YS357" s="263"/>
      <c r="YT357" s="263"/>
      <c r="YU357" s="263"/>
      <c r="YV357" s="263"/>
      <c r="YW357" s="263"/>
      <c r="YX357" s="263"/>
      <c r="YY357" s="263"/>
      <c r="YZ357" s="263"/>
      <c r="ZA357" s="263"/>
      <c r="ZB357" s="263"/>
      <c r="ZC357" s="263"/>
      <c r="ZD357" s="263"/>
      <c r="ZE357" s="263"/>
      <c r="ZF357" s="263"/>
      <c r="ZG357" s="263"/>
      <c r="ZH357" s="263"/>
      <c r="ZI357" s="263"/>
      <c r="ZJ357" s="263"/>
      <c r="ZK357" s="263"/>
      <c r="ZL357" s="263"/>
      <c r="ZM357" s="263"/>
      <c r="ZN357" s="263"/>
      <c r="ZO357" s="263"/>
      <c r="ZP357" s="263"/>
      <c r="ZQ357" s="263"/>
      <c r="ZR357" s="263"/>
      <c r="ZS357" s="263"/>
      <c r="ZT357" s="263"/>
      <c r="ZU357" s="263"/>
      <c r="ZV357" s="263"/>
      <c r="ZW357" s="263"/>
      <c r="ZX357" s="263"/>
      <c r="ZY357" s="263"/>
      <c r="ZZ357" s="263"/>
      <c r="AAA357" s="263"/>
      <c r="AAB357" s="263"/>
      <c r="AAC357" s="263"/>
      <c r="AAD357" s="263"/>
      <c r="AAE357" s="263"/>
      <c r="AAF357" s="263"/>
      <c r="AAG357" s="263"/>
      <c r="AAH357" s="263"/>
      <c r="AAI357" s="263"/>
      <c r="AAJ357" s="263"/>
      <c r="AAK357" s="263"/>
      <c r="AAL357" s="263"/>
      <c r="AAM357" s="263"/>
      <c r="AAN357" s="263"/>
      <c r="AAO357" s="263"/>
      <c r="AAP357" s="263"/>
      <c r="AAQ357" s="263"/>
      <c r="AAR357" s="263"/>
      <c r="AAS357" s="263"/>
      <c r="AAT357" s="263"/>
      <c r="AAU357" s="263"/>
      <c r="AAV357" s="263"/>
      <c r="AAW357" s="263"/>
      <c r="AAX357" s="263"/>
      <c r="AAY357" s="263"/>
      <c r="AAZ357" s="263"/>
      <c r="ABA357" s="263"/>
      <c r="ABB357" s="263"/>
      <c r="ABC357" s="263"/>
      <c r="ABD357" s="263"/>
      <c r="ABE357" s="263"/>
      <c r="ABF357" s="263"/>
      <c r="ABG357" s="263"/>
      <c r="ABH357" s="263"/>
      <c r="ABI357" s="263"/>
      <c r="ABJ357" s="263"/>
      <c r="ABK357" s="263"/>
      <c r="ABL357" s="263"/>
      <c r="ABM357" s="263"/>
      <c r="ABN357" s="263"/>
      <c r="ABO357" s="263"/>
      <c r="ABP357" s="263"/>
      <c r="ABQ357" s="263"/>
      <c r="ABR357" s="263"/>
      <c r="ABS357" s="263"/>
      <c r="ABT357" s="263"/>
      <c r="ABU357" s="263"/>
      <c r="ABV357" s="263"/>
      <c r="ABW357" s="263"/>
      <c r="ABX357" s="263"/>
      <c r="ABY357" s="263"/>
      <c r="ABZ357" s="263"/>
      <c r="ACA357" s="263"/>
      <c r="ACB357" s="263"/>
      <c r="ACC357" s="263"/>
      <c r="ACD357" s="263"/>
      <c r="ACE357" s="263"/>
      <c r="ACF357" s="263"/>
      <c r="ACG357" s="263"/>
      <c r="ACH357" s="263"/>
      <c r="ACI357" s="263"/>
      <c r="ACJ357" s="263"/>
      <c r="ACK357" s="263"/>
      <c r="ACL357" s="263"/>
      <c r="ACM357" s="263"/>
      <c r="ACN357" s="263"/>
      <c r="ACO357" s="263"/>
      <c r="ACP357" s="263"/>
      <c r="ACQ357" s="263"/>
      <c r="ACR357" s="263"/>
      <c r="ACS357" s="263"/>
      <c r="ACT357" s="263"/>
      <c r="ACU357" s="263"/>
      <c r="ACV357" s="263"/>
      <c r="ACW357" s="263"/>
      <c r="ACX357" s="263"/>
      <c r="ACY357" s="263"/>
      <c r="ACZ357" s="263"/>
      <c r="ADA357" s="263"/>
      <c r="ADB357" s="263"/>
      <c r="ADC357" s="263"/>
      <c r="ADD357" s="263"/>
      <c r="ADE357" s="263"/>
      <c r="ADF357" s="263"/>
      <c r="ADG357" s="263"/>
      <c r="ADH357" s="263"/>
      <c r="ADI357" s="263"/>
      <c r="ADJ357" s="263"/>
      <c r="ADK357" s="263"/>
      <c r="ADL357" s="263"/>
      <c r="ADM357" s="263"/>
      <c r="ADN357" s="263"/>
      <c r="ADO357" s="263"/>
      <c r="ADP357" s="263"/>
      <c r="ADQ357" s="263"/>
      <c r="ADR357" s="263"/>
      <c r="ADS357" s="263"/>
      <c r="ADT357" s="263"/>
      <c r="ADU357" s="263"/>
      <c r="ADV357" s="263"/>
      <c r="ADW357" s="263"/>
      <c r="ADX357" s="263"/>
      <c r="ADY357" s="263"/>
      <c r="ADZ357" s="263"/>
      <c r="AEA357" s="263"/>
      <c r="AEB357" s="263"/>
      <c r="AEC357" s="263"/>
      <c r="AED357" s="263"/>
      <c r="AEE357" s="263"/>
      <c r="AEF357" s="263"/>
      <c r="AEG357" s="263"/>
      <c r="AEH357" s="263"/>
      <c r="AEI357" s="263"/>
      <c r="AEJ357" s="263"/>
      <c r="AEK357" s="263"/>
      <c r="AEL357" s="263"/>
      <c r="AEM357" s="263"/>
      <c r="AEN357" s="263"/>
      <c r="AEO357" s="263"/>
      <c r="AEP357" s="263"/>
      <c r="AEQ357" s="263"/>
      <c r="AER357" s="263"/>
      <c r="AES357" s="263"/>
      <c r="AET357" s="263"/>
      <c r="AEU357" s="263"/>
      <c r="AEV357" s="263"/>
      <c r="AEW357" s="263"/>
      <c r="AEX357" s="263"/>
      <c r="AEY357" s="263"/>
      <c r="AEZ357" s="263"/>
      <c r="AFA357" s="263"/>
      <c r="AFB357" s="263"/>
      <c r="AFC357" s="263"/>
      <c r="AFD357" s="263"/>
      <c r="AFE357" s="263"/>
      <c r="AFF357" s="263"/>
      <c r="AFG357" s="263"/>
      <c r="AFH357" s="263"/>
      <c r="AFI357" s="263"/>
      <c r="AFJ357" s="263"/>
      <c r="AFK357" s="263"/>
      <c r="AFL357" s="263"/>
      <c r="AFM357" s="263"/>
      <c r="AFN357" s="263"/>
      <c r="AFO357" s="263"/>
      <c r="AFP357" s="263"/>
      <c r="AFQ357" s="263"/>
      <c r="AFR357" s="263"/>
      <c r="AFS357" s="263"/>
      <c r="AFT357" s="263"/>
      <c r="AFU357" s="263"/>
      <c r="AFV357" s="263"/>
      <c r="AFW357" s="263"/>
      <c r="AFX357" s="263"/>
      <c r="AFY357" s="263"/>
      <c r="AFZ357" s="263"/>
      <c r="AGA357" s="263"/>
      <c r="AGB357" s="263"/>
      <c r="AGC357" s="263"/>
      <c r="AGD357" s="263"/>
      <c r="AGE357" s="263"/>
      <c r="AGF357" s="263"/>
      <c r="AGG357" s="263"/>
      <c r="AGH357" s="263"/>
      <c r="AGI357" s="263"/>
      <c r="AGJ357" s="263"/>
      <c r="AGK357" s="263"/>
      <c r="AGL357" s="263"/>
      <c r="AGM357" s="263"/>
      <c r="AGN357" s="263"/>
      <c r="AGO357" s="263"/>
      <c r="AGP357" s="263"/>
      <c r="AGQ357" s="263"/>
      <c r="AGR357" s="263"/>
      <c r="AGS357" s="263"/>
      <c r="AGT357" s="263"/>
      <c r="AGU357" s="263"/>
      <c r="AGV357" s="263"/>
      <c r="AGW357" s="263"/>
      <c r="AGX357" s="263"/>
      <c r="AGY357" s="263"/>
      <c r="AGZ357" s="263"/>
      <c r="AHA357" s="263"/>
      <c r="AHB357" s="263"/>
      <c r="AHC357" s="263"/>
      <c r="AHD357" s="263"/>
      <c r="AHE357" s="263"/>
      <c r="AHF357" s="263"/>
      <c r="AHG357" s="263"/>
      <c r="AHH357" s="263"/>
      <c r="AHI357" s="263"/>
      <c r="AHJ357" s="263"/>
      <c r="AHK357" s="263"/>
      <c r="AHL357" s="263"/>
      <c r="AHM357" s="263"/>
      <c r="AHN357" s="263"/>
      <c r="AHO357" s="263"/>
      <c r="AHP357" s="263"/>
      <c r="AHQ357" s="263"/>
      <c r="AHR357" s="263"/>
      <c r="AHS357" s="263"/>
      <c r="AHT357" s="263"/>
      <c r="AHU357" s="263"/>
      <c r="AHV357" s="263"/>
      <c r="AHW357" s="263"/>
      <c r="AHX357" s="263"/>
      <c r="AHY357" s="263"/>
      <c r="AHZ357" s="263"/>
      <c r="AIA357" s="263"/>
      <c r="AIB357" s="263"/>
      <c r="AIC357" s="263"/>
      <c r="AID357" s="263"/>
      <c r="AIE357" s="263"/>
      <c r="AIF357" s="263"/>
      <c r="AIG357" s="263"/>
      <c r="AIH357" s="263"/>
      <c r="AII357" s="263"/>
      <c r="AIJ357" s="263"/>
      <c r="AIK357" s="263"/>
      <c r="AIL357" s="263"/>
      <c r="AIM357" s="263"/>
      <c r="AIN357" s="263"/>
      <c r="AIO357" s="263"/>
      <c r="AIP357" s="263"/>
      <c r="AIQ357" s="263"/>
      <c r="AIR357" s="263"/>
      <c r="AIS357" s="263"/>
      <c r="AIT357" s="263"/>
      <c r="AIU357" s="263"/>
      <c r="AIV357" s="263"/>
      <c r="AIW357" s="263"/>
      <c r="AIX357" s="263"/>
      <c r="AIY357" s="263"/>
      <c r="AIZ357" s="263"/>
      <c r="AJA357" s="263"/>
      <c r="AJB357" s="263"/>
      <c r="AJC357" s="263"/>
      <c r="AJD357" s="263"/>
      <c r="AJE357" s="263"/>
      <c r="AJF357" s="263"/>
      <c r="AJG357" s="263"/>
      <c r="AJH357" s="263"/>
      <c r="AJI357" s="263"/>
      <c r="AJJ357" s="263"/>
      <c r="AJK357" s="263"/>
      <c r="AJL357" s="263"/>
      <c r="AJM357" s="263"/>
      <c r="AJN357" s="263"/>
      <c r="AJO357" s="263"/>
      <c r="AJP357" s="263"/>
      <c r="AJQ357" s="263"/>
      <c r="AJR357" s="263"/>
      <c r="AJS357" s="263"/>
      <c r="AJT357" s="263"/>
      <c r="AJU357" s="263"/>
      <c r="AJV357" s="263"/>
      <c r="AJW357" s="263"/>
      <c r="AJX357" s="263"/>
      <c r="AJY357" s="263"/>
      <c r="AJZ357" s="263"/>
      <c r="AKA357" s="263"/>
      <c r="AKB357" s="263"/>
      <c r="AKC357" s="263"/>
      <c r="AKD357" s="263"/>
      <c r="AKE357" s="263"/>
      <c r="AKF357" s="263"/>
      <c r="AKG357" s="263"/>
      <c r="AKH357" s="263"/>
      <c r="AKI357" s="263"/>
      <c r="AKJ357" s="263"/>
      <c r="AKK357" s="263"/>
      <c r="AKL357" s="263"/>
      <c r="AKM357" s="263"/>
      <c r="AKN357" s="263"/>
      <c r="AKO357" s="263"/>
      <c r="AKP357" s="263"/>
      <c r="AKQ357" s="263"/>
      <c r="AKR357" s="263"/>
      <c r="AKS357" s="263"/>
      <c r="AKT357" s="263"/>
      <c r="AKU357" s="263"/>
      <c r="AKV357" s="263"/>
      <c r="AKW357" s="263"/>
      <c r="AKX357" s="263"/>
      <c r="AKY357" s="263"/>
      <c r="AKZ357" s="263"/>
      <c r="ALA357" s="263"/>
      <c r="ALB357" s="263"/>
      <c r="ALC357" s="263"/>
      <c r="ALD357" s="263"/>
      <c r="ALE357" s="263"/>
      <c r="ALF357" s="263"/>
      <c r="ALG357" s="263"/>
      <c r="ALH357" s="263"/>
      <c r="ALI357" s="263"/>
      <c r="ALJ357" s="263"/>
      <c r="ALK357" s="263"/>
      <c r="ALL357" s="263"/>
      <c r="ALM357" s="263"/>
      <c r="ALN357" s="263"/>
      <c r="ALO357" s="263"/>
      <c r="ALP357" s="263"/>
      <c r="ALQ357" s="263"/>
      <c r="ALR357" s="263"/>
      <c r="ALS357" s="263"/>
      <c r="ALT357" s="263"/>
      <c r="ALU357" s="263"/>
      <c r="ALV357" s="263"/>
      <c r="ALW357" s="263"/>
      <c r="ALX357" s="263"/>
      <c r="ALY357" s="263"/>
      <c r="ALZ357" s="263"/>
      <c r="AMA357" s="263"/>
      <c r="AMB357" s="263"/>
      <c r="AMC357" s="263"/>
      <c r="AMD357" s="263"/>
      <c r="AME357" s="263"/>
      <c r="AMF357" s="263"/>
      <c r="AMG357" s="263"/>
      <c r="AMH357" s="263"/>
      <c r="AMI357" s="263"/>
      <c r="AMJ357" s="263"/>
      <c r="AMK357" s="263"/>
      <c r="AML357" s="263"/>
      <c r="AMM357" s="263"/>
      <c r="AMN357" s="263"/>
      <c r="AMO357" s="263"/>
      <c r="AMP357" s="263"/>
      <c r="AMQ357" s="263"/>
      <c r="AMR357" s="263"/>
      <c r="AMS357" s="263"/>
      <c r="AMT357" s="263"/>
      <c r="AMU357" s="263"/>
      <c r="AMV357" s="263"/>
      <c r="AMW357" s="263"/>
      <c r="AMX357" s="263"/>
      <c r="AMY357" s="263"/>
      <c r="AMZ357" s="263"/>
      <c r="ANA357" s="263"/>
      <c r="ANB357" s="263"/>
      <c r="ANC357" s="263"/>
      <c r="AND357" s="263"/>
      <c r="ANE357" s="263"/>
      <c r="ANF357" s="263"/>
      <c r="ANG357" s="263"/>
      <c r="ANH357" s="263"/>
      <c r="ANI357" s="263"/>
      <c r="ANJ357" s="263"/>
      <c r="ANK357" s="263"/>
      <c r="ANL357" s="263"/>
      <c r="ANM357" s="263"/>
      <c r="ANN357" s="263"/>
      <c r="ANO357" s="263"/>
      <c r="ANP357" s="263"/>
      <c r="ANQ357" s="263"/>
      <c r="ANR357" s="263"/>
      <c r="ANS357" s="263"/>
      <c r="ANT357" s="263"/>
      <c r="ANU357" s="263"/>
      <c r="ANV357" s="263"/>
      <c r="ANW357" s="263"/>
      <c r="ANX357" s="263"/>
      <c r="ANY357" s="263"/>
      <c r="ANZ357" s="263"/>
      <c r="AOA357" s="263"/>
      <c r="AOB357" s="263"/>
      <c r="AOC357" s="263"/>
      <c r="AOD357" s="263"/>
      <c r="AOE357" s="263"/>
      <c r="AOF357" s="263"/>
      <c r="AOG357" s="263"/>
      <c r="AOH357" s="263"/>
      <c r="AOI357" s="263"/>
      <c r="AOJ357" s="263"/>
      <c r="AOK357" s="263"/>
      <c r="AOL357" s="263"/>
      <c r="AOM357" s="263"/>
      <c r="AON357" s="263"/>
      <c r="AOO357" s="263"/>
      <c r="AOP357" s="263"/>
      <c r="AOQ357" s="263"/>
      <c r="AOR357" s="263"/>
      <c r="AOS357" s="263"/>
      <c r="AOT357" s="263"/>
      <c r="AOU357" s="263"/>
      <c r="AOV357" s="263"/>
      <c r="AOW357" s="263"/>
      <c r="AOX357" s="263"/>
      <c r="AOY357" s="263"/>
      <c r="AOZ357" s="263"/>
      <c r="APA357" s="263"/>
      <c r="APB357" s="263"/>
      <c r="APC357" s="263"/>
      <c r="APD357" s="263"/>
      <c r="APE357" s="263"/>
      <c r="APF357" s="263"/>
      <c r="APG357" s="263"/>
      <c r="APH357" s="263"/>
      <c r="API357" s="263"/>
      <c r="APJ357" s="263"/>
      <c r="APK357" s="263"/>
      <c r="APL357" s="263"/>
      <c r="APM357" s="263"/>
      <c r="APN357" s="263"/>
      <c r="APO357" s="263"/>
      <c r="APP357" s="263"/>
      <c r="APQ357" s="263"/>
      <c r="APR357" s="263"/>
      <c r="APS357" s="263"/>
      <c r="APT357" s="263"/>
      <c r="APU357" s="263"/>
      <c r="APV357" s="263"/>
      <c r="APW357" s="263"/>
      <c r="APX357" s="263"/>
      <c r="APY357" s="263"/>
      <c r="APZ357" s="263"/>
      <c r="AQA357" s="263"/>
      <c r="AQB357" s="263"/>
      <c r="AQC357" s="263"/>
      <c r="AQD357" s="263"/>
      <c r="AQE357" s="263"/>
      <c r="AQF357" s="263"/>
      <c r="AQG357" s="263"/>
      <c r="AQH357" s="263"/>
      <c r="AQI357" s="263"/>
      <c r="AQJ357" s="263"/>
      <c r="AQK357" s="263"/>
      <c r="AQL357" s="263"/>
      <c r="AQM357" s="263"/>
      <c r="AQN357" s="263"/>
      <c r="AQO357" s="263"/>
      <c r="AQP357" s="263"/>
      <c r="AQQ357" s="263"/>
      <c r="AQR357" s="263"/>
      <c r="AQS357" s="263"/>
      <c r="AQT357" s="263"/>
      <c r="AQU357" s="263"/>
      <c r="AQV357" s="263"/>
      <c r="AQW357" s="263"/>
      <c r="AQX357" s="263"/>
      <c r="AQY357" s="263"/>
      <c r="AQZ357" s="263"/>
      <c r="ARA357" s="263"/>
      <c r="ARB357" s="263"/>
      <c r="ARC357" s="263"/>
      <c r="ARD357" s="263"/>
      <c r="ARE357" s="263"/>
      <c r="ARF357" s="263"/>
      <c r="ARG357" s="263"/>
      <c r="ARH357" s="263"/>
      <c r="ARI357" s="263"/>
      <c r="ARJ357" s="263"/>
      <c r="ARK357" s="263"/>
      <c r="ARL357" s="263"/>
      <c r="ARM357" s="263"/>
      <c r="ARN357" s="263"/>
      <c r="ARO357" s="263"/>
      <c r="ARP357" s="263"/>
      <c r="ARQ357" s="263"/>
      <c r="ARR357" s="263"/>
      <c r="ARS357" s="263"/>
      <c r="ART357" s="263"/>
      <c r="ARU357" s="263"/>
      <c r="ARV357" s="263"/>
      <c r="ARW357" s="263"/>
      <c r="ARX357" s="263"/>
      <c r="ARY357" s="263"/>
      <c r="ARZ357" s="263"/>
      <c r="ASA357" s="263"/>
      <c r="ASB357" s="263"/>
      <c r="ASC357" s="263"/>
      <c r="ASD357" s="263"/>
      <c r="ASE357" s="263"/>
      <c r="ASF357" s="263"/>
      <c r="ASG357" s="263"/>
      <c r="ASH357" s="263"/>
      <c r="ASI357" s="263"/>
      <c r="ASJ357" s="263"/>
      <c r="ASK357" s="263"/>
      <c r="ASL357" s="263"/>
      <c r="ASM357" s="263"/>
      <c r="ASN357" s="263"/>
      <c r="ASO357" s="263"/>
      <c r="ASP357" s="263"/>
      <c r="ASQ357" s="263"/>
      <c r="ASR357" s="263"/>
      <c r="ASS357" s="263"/>
      <c r="AST357" s="263"/>
      <c r="ASU357" s="263"/>
      <c r="ASV357" s="263"/>
      <c r="ASW357" s="263"/>
      <c r="ASX357" s="263"/>
      <c r="ASY357" s="263"/>
      <c r="ASZ357" s="263"/>
      <c r="ATA357" s="263"/>
      <c r="ATB357" s="263"/>
      <c r="ATC357" s="263"/>
      <c r="ATD357" s="263"/>
      <c r="ATE357" s="263"/>
      <c r="ATF357" s="263"/>
      <c r="ATG357" s="263"/>
      <c r="ATH357" s="263"/>
      <c r="ATI357" s="263"/>
      <c r="ATJ357" s="263"/>
      <c r="ATK357" s="263"/>
      <c r="ATL357" s="263"/>
      <c r="ATM357" s="263"/>
      <c r="ATN357" s="263"/>
      <c r="ATO357" s="263"/>
      <c r="ATP357" s="263"/>
      <c r="ATQ357" s="263"/>
      <c r="ATR357" s="263"/>
      <c r="ATS357" s="263"/>
      <c r="ATT357" s="263"/>
      <c r="ATU357" s="263"/>
      <c r="ATV357" s="263"/>
      <c r="ATW357" s="263"/>
      <c r="ATX357" s="263"/>
      <c r="ATY357" s="263"/>
      <c r="ATZ357" s="263"/>
      <c r="AUA357" s="263"/>
      <c r="AUB357" s="263"/>
      <c r="AUC357" s="263"/>
      <c r="AUD357" s="263"/>
      <c r="AUE357" s="263"/>
      <c r="AUF357" s="263"/>
      <c r="AUG357" s="263"/>
      <c r="AUH357" s="263"/>
      <c r="AUI357" s="263"/>
      <c r="AUJ357" s="263"/>
      <c r="AUK357" s="263"/>
      <c r="AUL357" s="263"/>
      <c r="AUM357" s="263"/>
      <c r="AUN357" s="263"/>
      <c r="AUO357" s="263"/>
      <c r="AUP357" s="263"/>
      <c r="AUQ357" s="263"/>
      <c r="AUR357" s="263"/>
      <c r="AUS357" s="263"/>
      <c r="AUT357" s="263"/>
      <c r="AUU357" s="263"/>
      <c r="AUV357" s="263"/>
      <c r="AUW357" s="263"/>
      <c r="AUX357" s="263"/>
      <c r="AUY357" s="263"/>
      <c r="AUZ357" s="263"/>
      <c r="AVA357" s="263"/>
      <c r="AVB357" s="263"/>
      <c r="AVC357" s="263"/>
      <c r="AVD357" s="263"/>
      <c r="AVE357" s="263"/>
      <c r="AVF357" s="263"/>
      <c r="AVG357" s="263"/>
      <c r="AVH357" s="263"/>
      <c r="AVI357" s="263"/>
      <c r="AVJ357" s="263"/>
      <c r="AVK357" s="263"/>
      <c r="AVL357" s="263"/>
      <c r="AVM357" s="263"/>
      <c r="AVN357" s="263"/>
      <c r="AVO357" s="263"/>
      <c r="AVP357" s="263"/>
      <c r="AVQ357" s="263"/>
      <c r="AVR357" s="263"/>
      <c r="AVS357" s="263"/>
      <c r="AVT357" s="263"/>
      <c r="AVU357" s="263"/>
      <c r="AVV357" s="263"/>
      <c r="AVW357" s="263"/>
      <c r="AVX357" s="263"/>
      <c r="AVY357" s="263"/>
      <c r="AVZ357" s="263"/>
      <c r="AWA357" s="263"/>
      <c r="AWB357" s="263"/>
      <c r="AWC357" s="263"/>
      <c r="AWD357" s="263"/>
      <c r="AWE357" s="263"/>
      <c r="AWF357" s="263"/>
      <c r="AWG357" s="263"/>
      <c r="AWH357" s="263"/>
      <c r="AWI357" s="263"/>
      <c r="AWJ357" s="263"/>
      <c r="AWK357" s="263"/>
      <c r="AWL357" s="263"/>
      <c r="AWM357" s="263"/>
      <c r="AWN357" s="263"/>
      <c r="AWO357" s="263"/>
      <c r="AWP357" s="263"/>
      <c r="AWQ357" s="263"/>
      <c r="AWR357" s="263"/>
      <c r="AWS357" s="263"/>
      <c r="AWT357" s="263"/>
      <c r="AWU357" s="263"/>
      <c r="AWV357" s="263"/>
      <c r="AWW357" s="263"/>
      <c r="AWX357" s="263"/>
      <c r="AWY357" s="263"/>
      <c r="AWZ357" s="263"/>
      <c r="AXA357" s="263"/>
      <c r="AXB357" s="263"/>
      <c r="AXC357" s="263"/>
      <c r="AXD357" s="263"/>
      <c r="AXE357" s="263"/>
      <c r="AXF357" s="263"/>
      <c r="AXG357" s="263"/>
      <c r="AXH357" s="263"/>
      <c r="AXI357" s="263"/>
      <c r="AXJ357" s="263"/>
      <c r="AXK357" s="263"/>
      <c r="AXL357" s="263"/>
      <c r="AXM357" s="263"/>
      <c r="AXN357" s="263"/>
      <c r="AXO357" s="263"/>
      <c r="AXP357" s="263"/>
      <c r="AXQ357" s="263"/>
      <c r="AXR357" s="263"/>
      <c r="AXS357" s="263"/>
      <c r="AXT357" s="263"/>
      <c r="AXU357" s="263"/>
      <c r="AXV357" s="263"/>
      <c r="AXW357" s="263"/>
      <c r="AXX357" s="263"/>
      <c r="AXY357" s="263"/>
      <c r="AXZ357" s="263"/>
      <c r="AYA357" s="263"/>
      <c r="AYB357" s="263"/>
      <c r="AYC357" s="263"/>
      <c r="AYD357" s="263"/>
      <c r="AYE357" s="263"/>
      <c r="AYF357" s="263"/>
      <c r="AYG357" s="263"/>
      <c r="AYH357" s="263"/>
      <c r="AYI357" s="263"/>
      <c r="AYJ357" s="263"/>
      <c r="AYK357" s="263"/>
      <c r="AYL357" s="263"/>
      <c r="AYM357" s="263"/>
      <c r="AYN357" s="263"/>
      <c r="AYO357" s="263"/>
      <c r="AYP357" s="263"/>
      <c r="AYQ357" s="263"/>
      <c r="AYR357" s="263"/>
      <c r="AYS357" s="263"/>
      <c r="AYT357" s="263"/>
      <c r="AYU357" s="263"/>
      <c r="AYV357" s="263"/>
      <c r="AYW357" s="263"/>
      <c r="AYX357" s="263"/>
      <c r="AYY357" s="263"/>
      <c r="AYZ357" s="263"/>
      <c r="AZA357" s="263"/>
      <c r="AZB357" s="263"/>
      <c r="AZC357" s="263"/>
      <c r="AZD357" s="263"/>
      <c r="AZE357" s="263"/>
      <c r="AZF357" s="263"/>
      <c r="AZG357" s="263"/>
      <c r="AZH357" s="263"/>
      <c r="AZI357" s="263"/>
      <c r="AZJ357" s="263"/>
      <c r="AZK357" s="263"/>
      <c r="AZL357" s="263"/>
      <c r="AZM357" s="263"/>
      <c r="AZN357" s="263"/>
      <c r="AZO357" s="263"/>
      <c r="AZP357" s="263"/>
      <c r="AZQ357" s="263"/>
      <c r="AZR357" s="263"/>
      <c r="AZS357" s="263"/>
      <c r="AZT357" s="263"/>
      <c r="AZU357" s="263"/>
      <c r="AZV357" s="263"/>
      <c r="AZW357" s="263"/>
      <c r="AZX357" s="263"/>
      <c r="AZY357" s="263"/>
      <c r="AZZ357" s="263"/>
      <c r="BAA357" s="263"/>
      <c r="BAB357" s="263"/>
      <c r="BAC357" s="263"/>
      <c r="BAD357" s="263"/>
      <c r="BAE357" s="263"/>
      <c r="BAF357" s="263"/>
      <c r="BAG357" s="263"/>
      <c r="BAH357" s="263"/>
      <c r="BAI357" s="263"/>
      <c r="BAJ357" s="263"/>
      <c r="BAK357" s="263"/>
      <c r="BAL357" s="263"/>
      <c r="BAM357" s="263"/>
      <c r="BAN357" s="263"/>
      <c r="BAO357" s="263"/>
      <c r="BAP357" s="263"/>
      <c r="BAQ357" s="263"/>
      <c r="BAR357" s="263"/>
      <c r="BAS357" s="263"/>
      <c r="BAT357" s="263"/>
      <c r="BAU357" s="263"/>
      <c r="BAV357" s="263"/>
      <c r="BAW357" s="263"/>
      <c r="BAX357" s="263"/>
      <c r="BAY357" s="263"/>
      <c r="BAZ357" s="263"/>
      <c r="BBA357" s="263"/>
      <c r="BBB357" s="263"/>
      <c r="BBC357" s="263"/>
      <c r="BBD357" s="263"/>
      <c r="BBE357" s="263"/>
      <c r="BBF357" s="263"/>
      <c r="BBG357" s="263"/>
      <c r="BBH357" s="263"/>
      <c r="BBI357" s="263"/>
      <c r="BBJ357" s="263"/>
      <c r="BBK357" s="263"/>
      <c r="BBL357" s="263"/>
      <c r="BBM357" s="263"/>
      <c r="BBN357" s="263"/>
      <c r="BBO357" s="263"/>
      <c r="BBP357" s="263"/>
      <c r="BBQ357" s="263"/>
      <c r="BBR357" s="263"/>
      <c r="BBS357" s="263"/>
      <c r="BBT357" s="263"/>
      <c r="BBU357" s="263"/>
      <c r="BBV357" s="263"/>
      <c r="BBW357" s="263"/>
      <c r="BBX357" s="263"/>
      <c r="BBY357" s="263"/>
      <c r="BBZ357" s="263"/>
      <c r="BCA357" s="263"/>
      <c r="BCB357" s="263"/>
      <c r="BCC357" s="263"/>
      <c r="BCD357" s="263"/>
      <c r="BCE357" s="263"/>
      <c r="BCF357" s="263"/>
      <c r="BCG357" s="263"/>
      <c r="BCH357" s="263"/>
      <c r="BCI357" s="263"/>
      <c r="BCJ357" s="263"/>
      <c r="BCK357" s="263"/>
      <c r="BCL357" s="263"/>
      <c r="BCM357" s="263"/>
      <c r="BCN357" s="263"/>
      <c r="BCO357" s="263"/>
      <c r="BCP357" s="263"/>
      <c r="BCQ357" s="263"/>
      <c r="BCR357" s="263"/>
      <c r="BCS357" s="263"/>
      <c r="BCT357" s="263"/>
      <c r="BCU357" s="263"/>
      <c r="BCV357" s="263"/>
      <c r="BCW357" s="263"/>
      <c r="BCX357" s="263"/>
      <c r="BCY357" s="263"/>
      <c r="BCZ357" s="263"/>
      <c r="BDA357" s="263"/>
      <c r="BDB357" s="263"/>
      <c r="BDC357" s="263"/>
      <c r="BDD357" s="263"/>
      <c r="BDE357" s="263"/>
      <c r="BDF357" s="263"/>
      <c r="BDG357" s="263"/>
      <c r="BDH357" s="263"/>
      <c r="BDI357" s="263"/>
      <c r="BDJ357" s="263"/>
      <c r="BDK357" s="263"/>
      <c r="BDL357" s="263"/>
      <c r="BDM357" s="263"/>
      <c r="BDN357" s="263"/>
      <c r="BDO357" s="263"/>
      <c r="BDP357" s="263"/>
      <c r="BDQ357" s="263"/>
      <c r="BDR357" s="263"/>
      <c r="BDS357" s="263"/>
      <c r="BDT357" s="263"/>
      <c r="BDU357" s="263"/>
      <c r="BDV357" s="263"/>
      <c r="BDW357" s="263"/>
      <c r="BDX357" s="263"/>
      <c r="BDY357" s="263"/>
      <c r="BDZ357" s="263"/>
      <c r="BEA357" s="263"/>
      <c r="BEB357" s="263"/>
      <c r="BEC357" s="263"/>
      <c r="BED357" s="263"/>
      <c r="BEE357" s="263"/>
      <c r="BEF357" s="263"/>
      <c r="BEG357" s="263"/>
      <c r="BEH357" s="263"/>
      <c r="BEI357" s="263"/>
      <c r="BEJ357" s="263"/>
      <c r="BEK357" s="263"/>
      <c r="BEL357" s="263"/>
      <c r="BEM357" s="263"/>
      <c r="BEN357" s="263"/>
      <c r="BEO357" s="263"/>
      <c r="BEP357" s="263"/>
      <c r="BEQ357" s="263"/>
      <c r="BER357" s="263"/>
      <c r="BES357" s="263"/>
      <c r="BET357" s="263"/>
      <c r="BEU357" s="263"/>
      <c r="BEV357" s="263"/>
      <c r="BEW357" s="263"/>
      <c r="BEX357" s="263"/>
      <c r="BEY357" s="263"/>
      <c r="BEZ357" s="263"/>
      <c r="BFA357" s="263"/>
      <c r="BFB357" s="263"/>
      <c r="BFC357" s="263"/>
      <c r="BFD357" s="263"/>
      <c r="BFE357" s="263"/>
      <c r="BFF357" s="263"/>
      <c r="BFG357" s="263"/>
      <c r="BFH357" s="263"/>
      <c r="BFI357" s="263"/>
      <c r="BFJ357" s="263"/>
      <c r="BFK357" s="263"/>
      <c r="BFL357" s="263"/>
      <c r="BFM357" s="263"/>
      <c r="BFN357" s="263"/>
      <c r="BFO357" s="263"/>
      <c r="BFP357" s="263"/>
      <c r="BFQ357" s="263"/>
      <c r="BFR357" s="263"/>
      <c r="BFS357" s="263"/>
      <c r="BFT357" s="263"/>
      <c r="BFU357" s="263"/>
      <c r="BFV357" s="263"/>
      <c r="BFW357" s="263"/>
      <c r="BFX357" s="263"/>
      <c r="BFY357" s="263"/>
      <c r="BFZ357" s="263"/>
      <c r="BGA357" s="263"/>
      <c r="BGB357" s="263"/>
      <c r="BGC357" s="263"/>
      <c r="BGD357" s="263"/>
      <c r="BGE357" s="263"/>
      <c r="BGF357" s="263"/>
      <c r="BGG357" s="263"/>
      <c r="BGH357" s="263"/>
      <c r="BGI357" s="263"/>
      <c r="BGJ357" s="263"/>
      <c r="BGK357" s="263"/>
      <c r="BGL357" s="263"/>
      <c r="BGM357" s="263"/>
      <c r="BGN357" s="263"/>
      <c r="BGO357" s="263"/>
      <c r="BGP357" s="263"/>
      <c r="BGQ357" s="263"/>
      <c r="BGR357" s="263"/>
      <c r="BGS357" s="263"/>
      <c r="BGT357" s="263"/>
      <c r="BGU357" s="263"/>
      <c r="BGV357" s="263"/>
      <c r="BGW357" s="263"/>
      <c r="BGX357" s="263"/>
      <c r="BGY357" s="263"/>
      <c r="BGZ357" s="263"/>
      <c r="BHA357" s="263"/>
      <c r="BHB357" s="263"/>
      <c r="BHC357" s="263"/>
      <c r="BHD357" s="263"/>
      <c r="BHE357" s="263"/>
      <c r="BHF357" s="263"/>
      <c r="BHG357" s="263"/>
      <c r="BHH357" s="263"/>
      <c r="BHI357" s="263"/>
      <c r="BHJ357" s="263"/>
      <c r="BHK357" s="263"/>
      <c r="BHL357" s="263"/>
      <c r="BHM357" s="263"/>
      <c r="BHN357" s="263"/>
      <c r="BHO357" s="263"/>
      <c r="BHP357" s="263"/>
      <c r="BHQ357" s="263"/>
      <c r="BHR357" s="263"/>
      <c r="BHS357" s="263"/>
      <c r="BHT357" s="263"/>
      <c r="BHU357" s="263"/>
      <c r="BHV357" s="263"/>
      <c r="BHW357" s="263"/>
      <c r="BHX357" s="263"/>
      <c r="BHY357" s="263"/>
      <c r="BHZ357" s="263"/>
      <c r="BIA357" s="263"/>
      <c r="BIB357" s="263"/>
      <c r="BIC357" s="263"/>
      <c r="BID357" s="263"/>
      <c r="BIE357" s="263"/>
      <c r="BIF357" s="263"/>
      <c r="BIG357" s="263"/>
      <c r="BIH357" s="263"/>
      <c r="BII357" s="263"/>
      <c r="BIJ357" s="263"/>
      <c r="BIK357" s="263"/>
      <c r="BIL357" s="263"/>
      <c r="BIM357" s="263"/>
      <c r="BIN357" s="263"/>
      <c r="BIO357" s="263"/>
      <c r="BIP357" s="263"/>
      <c r="BIQ357" s="263"/>
      <c r="BIR357" s="263"/>
      <c r="BIS357" s="263"/>
      <c r="BIT357" s="263"/>
      <c r="BIU357" s="263"/>
      <c r="BIV357" s="263"/>
      <c r="BIW357" s="263"/>
      <c r="BIX357" s="263"/>
      <c r="BIY357" s="263"/>
      <c r="BIZ357" s="263"/>
      <c r="BJA357" s="263"/>
      <c r="BJB357" s="263"/>
      <c r="BJC357" s="263"/>
      <c r="BJD357" s="263"/>
      <c r="BJE357" s="263"/>
      <c r="BJF357" s="263"/>
      <c r="BJG357" s="263"/>
      <c r="BJH357" s="263"/>
      <c r="BJI357" s="263"/>
      <c r="BJJ357" s="263"/>
      <c r="BJK357" s="263"/>
      <c r="BJL357" s="263"/>
      <c r="BJM357" s="263"/>
      <c r="BJN357" s="263"/>
      <c r="BJO357" s="263"/>
      <c r="BJP357" s="263"/>
      <c r="BJQ357" s="263"/>
      <c r="BJR357" s="263"/>
      <c r="BJS357" s="263"/>
      <c r="BJT357" s="263"/>
      <c r="BJU357" s="263"/>
      <c r="BJV357" s="263"/>
      <c r="BJW357" s="263"/>
      <c r="BJX357" s="263"/>
      <c r="BJY357" s="263"/>
      <c r="BJZ357" s="263"/>
      <c r="BKA357" s="263"/>
      <c r="BKB357" s="263"/>
      <c r="BKC357" s="263"/>
      <c r="BKD357" s="263"/>
      <c r="BKE357" s="263"/>
      <c r="BKF357" s="263"/>
      <c r="BKG357" s="263"/>
      <c r="BKH357" s="263"/>
      <c r="BKI357" s="263"/>
      <c r="BKJ357" s="263"/>
      <c r="BKK357" s="263"/>
      <c r="BKL357" s="263"/>
      <c r="BKM357" s="263"/>
      <c r="BKN357" s="263"/>
      <c r="BKO357" s="263"/>
      <c r="BKP357" s="263"/>
      <c r="BKQ357" s="263"/>
      <c r="BKR357" s="263"/>
      <c r="BKS357" s="263"/>
      <c r="BKT357" s="263"/>
      <c r="BKU357" s="263"/>
      <c r="BKV357" s="263"/>
      <c r="BKW357" s="263"/>
      <c r="BKX357" s="263"/>
      <c r="BKY357" s="263"/>
      <c r="BKZ357" s="263"/>
      <c r="BLA357" s="263"/>
      <c r="BLB357" s="263"/>
      <c r="BLC357" s="263"/>
      <c r="BLD357" s="263"/>
      <c r="BLE357" s="263"/>
      <c r="BLF357" s="263"/>
      <c r="BLG357" s="263"/>
      <c r="BLH357" s="263"/>
      <c r="BLI357" s="263"/>
      <c r="BLJ357" s="263"/>
      <c r="BLK357" s="263"/>
      <c r="BLL357" s="263"/>
      <c r="BLM357" s="263"/>
      <c r="BLN357" s="263"/>
      <c r="BLO357" s="263"/>
      <c r="BLP357" s="263"/>
      <c r="BLQ357" s="263"/>
      <c r="BLR357" s="263"/>
      <c r="BLS357" s="263"/>
      <c r="BLT357" s="263"/>
      <c r="BLU357" s="263"/>
      <c r="BLV357" s="263"/>
      <c r="BLW357" s="263"/>
      <c r="BLX357" s="263"/>
      <c r="BLY357" s="263"/>
      <c r="BLZ357" s="263"/>
      <c r="BMA357" s="263"/>
      <c r="BMB357" s="263"/>
      <c r="BMC357" s="263"/>
      <c r="BMD357" s="263"/>
      <c r="BME357" s="263"/>
      <c r="BMF357" s="263"/>
      <c r="BMG357" s="263"/>
      <c r="BMH357" s="263"/>
      <c r="BMI357" s="263"/>
      <c r="BMJ357" s="263"/>
      <c r="BMK357" s="263"/>
      <c r="BML357" s="263"/>
      <c r="BMM357" s="263"/>
      <c r="BMN357" s="263"/>
      <c r="BMO357" s="263"/>
      <c r="BMP357" s="263"/>
      <c r="BMQ357" s="263"/>
      <c r="BMR357" s="263"/>
      <c r="BMS357" s="263"/>
      <c r="BMT357" s="263"/>
      <c r="BMU357" s="263"/>
      <c r="BMV357" s="263"/>
      <c r="BMW357" s="263"/>
      <c r="BMX357" s="263"/>
      <c r="BMY357" s="263"/>
      <c r="BMZ357" s="263"/>
      <c r="BNA357" s="263"/>
      <c r="BNB357" s="263"/>
      <c r="BNC357" s="263"/>
      <c r="BND357" s="263"/>
      <c r="BNE357" s="263"/>
      <c r="BNF357" s="263"/>
      <c r="BNG357" s="263"/>
      <c r="BNH357" s="263"/>
      <c r="BNI357" s="263"/>
      <c r="BNJ357" s="263"/>
      <c r="BNK357" s="263"/>
      <c r="BNL357" s="263"/>
      <c r="BNM357" s="263"/>
      <c r="BNN357" s="263"/>
      <c r="BNO357" s="263"/>
      <c r="BNP357" s="263"/>
      <c r="BNQ357" s="263"/>
      <c r="BNR357" s="263"/>
      <c r="BNS357" s="263"/>
      <c r="BNT357" s="263"/>
      <c r="BNU357" s="263"/>
      <c r="BNV357" s="263"/>
      <c r="BNW357" s="263"/>
      <c r="BNX357" s="263"/>
      <c r="BNY357" s="263"/>
      <c r="BNZ357" s="263"/>
      <c r="BOA357" s="263"/>
      <c r="BOB357" s="263"/>
      <c r="BOC357" s="263"/>
      <c r="BOD357" s="263"/>
      <c r="BOE357" s="263"/>
      <c r="BOF357" s="263"/>
      <c r="BOG357" s="263"/>
      <c r="BOH357" s="263"/>
      <c r="BOI357" s="263"/>
      <c r="BOJ357" s="263"/>
      <c r="BOK357" s="263"/>
      <c r="BOL357" s="263"/>
      <c r="BOM357" s="263"/>
      <c r="BON357" s="263"/>
      <c r="BOO357" s="263"/>
      <c r="BOP357" s="263"/>
      <c r="BOQ357" s="263"/>
      <c r="BOR357" s="263"/>
      <c r="BOS357" s="263"/>
      <c r="BOT357" s="263"/>
      <c r="BOU357" s="263"/>
      <c r="BOV357" s="263"/>
      <c r="BOW357" s="263"/>
      <c r="BOX357" s="263"/>
      <c r="BOY357" s="263"/>
      <c r="BOZ357" s="263"/>
      <c r="BPA357" s="263"/>
      <c r="BPB357" s="263"/>
      <c r="BPC357" s="263"/>
      <c r="BPD357" s="263"/>
      <c r="BPE357" s="263"/>
      <c r="BPF357" s="263"/>
      <c r="BPG357" s="263"/>
      <c r="BPH357" s="263"/>
      <c r="BPI357" s="263"/>
      <c r="BPJ357" s="263"/>
      <c r="BPK357" s="263"/>
      <c r="BPL357" s="263"/>
      <c r="BPM357" s="263"/>
      <c r="BPN357" s="263"/>
      <c r="BPO357" s="263"/>
      <c r="BPP357" s="263"/>
      <c r="BPQ357" s="263"/>
      <c r="BPR357" s="263"/>
      <c r="BPS357" s="263"/>
      <c r="BPT357" s="263"/>
      <c r="BPU357" s="263"/>
      <c r="BPV357" s="263"/>
      <c r="BPW357" s="263"/>
      <c r="BPX357" s="263"/>
      <c r="BPY357" s="263"/>
      <c r="BPZ357" s="263"/>
      <c r="BQA357" s="263"/>
      <c r="BQB357" s="263"/>
      <c r="BQC357" s="263"/>
      <c r="BQD357" s="263"/>
      <c r="BQE357" s="263"/>
      <c r="BQF357" s="263"/>
      <c r="BQG357" s="263"/>
      <c r="BQH357" s="263"/>
      <c r="BQI357" s="263"/>
      <c r="BQJ357" s="263"/>
      <c r="BQK357" s="263"/>
      <c r="BQL357" s="263"/>
      <c r="BQM357" s="263"/>
      <c r="BQN357" s="263"/>
      <c r="BQO357" s="263"/>
      <c r="BQP357" s="263"/>
      <c r="BQQ357" s="263"/>
      <c r="BQR357" s="263"/>
      <c r="BQS357" s="263"/>
      <c r="BQT357" s="263"/>
      <c r="BQU357" s="263"/>
      <c r="BQV357" s="263"/>
      <c r="BQW357" s="263"/>
      <c r="BQX357" s="263"/>
      <c r="BQY357" s="263"/>
      <c r="BQZ357" s="263"/>
      <c r="BRA357" s="263"/>
      <c r="BRB357" s="263"/>
      <c r="BRC357" s="263"/>
      <c r="BRD357" s="263"/>
      <c r="BRE357" s="263"/>
      <c r="BRF357" s="263"/>
      <c r="BRG357" s="263"/>
      <c r="BRH357" s="263"/>
      <c r="BRI357" s="263"/>
      <c r="BRJ357" s="263"/>
      <c r="BRK357" s="263"/>
      <c r="BRL357" s="263"/>
      <c r="BRM357" s="263"/>
      <c r="BRN357" s="263"/>
      <c r="BRO357" s="263"/>
      <c r="BRP357" s="263"/>
      <c r="BRQ357" s="263"/>
      <c r="BRR357" s="263"/>
      <c r="BRS357" s="263"/>
      <c r="BRT357" s="263"/>
      <c r="BRU357" s="263"/>
      <c r="BRV357" s="263"/>
      <c r="BRW357" s="263"/>
      <c r="BRX357" s="263"/>
      <c r="BRY357" s="263"/>
      <c r="BRZ357" s="263"/>
      <c r="BSA357" s="263"/>
      <c r="BSB357" s="263"/>
      <c r="BSC357" s="263"/>
      <c r="BSD357" s="263"/>
      <c r="BSE357" s="263"/>
      <c r="BSF357" s="263"/>
      <c r="BSG357" s="263"/>
      <c r="BSH357" s="263"/>
      <c r="BSI357" s="263"/>
      <c r="BSJ357" s="263"/>
      <c r="BSK357" s="263"/>
      <c r="BSL357" s="263"/>
      <c r="BSM357" s="263"/>
      <c r="BSN357" s="263"/>
      <c r="BSO357" s="263"/>
      <c r="BSP357" s="263"/>
      <c r="BSQ357" s="263"/>
      <c r="BSR357" s="263"/>
      <c r="BSS357" s="263"/>
      <c r="BST357" s="263"/>
      <c r="BSU357" s="263"/>
      <c r="BSV357" s="263"/>
      <c r="BSW357" s="263"/>
      <c r="BSX357" s="263"/>
      <c r="BSY357" s="263"/>
      <c r="BSZ357" s="263"/>
      <c r="BTA357" s="263"/>
      <c r="BTB357" s="263"/>
      <c r="BTC357" s="263"/>
      <c r="BTD357" s="263"/>
      <c r="BTE357" s="263"/>
      <c r="BTF357" s="263"/>
      <c r="BTG357" s="263"/>
      <c r="BTH357" s="263"/>
      <c r="BTI357" s="263"/>
      <c r="BTJ357" s="263"/>
      <c r="BTK357" s="263"/>
      <c r="BTL357" s="263"/>
      <c r="BTM357" s="263"/>
      <c r="BTN357" s="263"/>
      <c r="BTO357" s="263"/>
      <c r="BTP357" s="263"/>
      <c r="BTQ357" s="263"/>
      <c r="BTR357" s="263"/>
      <c r="BTS357" s="263"/>
      <c r="BTT357" s="263"/>
      <c r="BTU357" s="263"/>
      <c r="BTV357" s="263"/>
      <c r="BTW357" s="263"/>
      <c r="BTX357" s="263"/>
      <c r="BTY357" s="263"/>
      <c r="BTZ357" s="263"/>
      <c r="BUA357" s="263"/>
      <c r="BUB357" s="263"/>
      <c r="BUC357" s="263"/>
      <c r="BUD357" s="263"/>
      <c r="BUE357" s="263"/>
      <c r="BUF357" s="263"/>
      <c r="BUG357" s="263"/>
      <c r="BUH357" s="263"/>
      <c r="BUI357" s="263"/>
      <c r="BUJ357" s="263"/>
      <c r="BUK357" s="263"/>
      <c r="BUL357" s="263"/>
      <c r="BUM357" s="263"/>
      <c r="BUN357" s="263"/>
      <c r="BUO357" s="263"/>
      <c r="BUP357" s="263"/>
      <c r="BUQ357" s="263"/>
      <c r="BUR357" s="263"/>
      <c r="BUS357" s="263"/>
      <c r="BUT357" s="263"/>
      <c r="BUU357" s="263"/>
      <c r="BUV357" s="263"/>
      <c r="BUW357" s="263"/>
      <c r="BUX357" s="263"/>
      <c r="BUY357" s="263"/>
      <c r="BUZ357" s="263"/>
      <c r="BVA357" s="263"/>
      <c r="BVB357" s="263"/>
      <c r="BVC357" s="263"/>
      <c r="BVD357" s="263"/>
      <c r="BVE357" s="263"/>
      <c r="BVF357" s="263"/>
      <c r="BVG357" s="263"/>
      <c r="BVH357" s="263"/>
      <c r="BVI357" s="263"/>
      <c r="BVJ357" s="263"/>
      <c r="BVK357" s="263"/>
      <c r="BVL357" s="263"/>
      <c r="BVM357" s="263"/>
      <c r="BVN357" s="263"/>
      <c r="BVO357" s="263"/>
      <c r="BVP357" s="263"/>
      <c r="BVQ357" s="263"/>
      <c r="BVR357" s="263"/>
      <c r="BVS357" s="263"/>
      <c r="BVT357" s="263"/>
      <c r="BVU357" s="263"/>
      <c r="BVV357" s="263"/>
      <c r="BVW357" s="263"/>
      <c r="BVX357" s="263"/>
      <c r="BVY357" s="263"/>
      <c r="BVZ357" s="263"/>
      <c r="BWA357" s="263"/>
      <c r="BWB357" s="263"/>
      <c r="BWC357" s="263"/>
      <c r="BWD357" s="263"/>
      <c r="BWE357" s="263"/>
      <c r="BWF357" s="263"/>
      <c r="BWG357" s="263"/>
      <c r="BWH357" s="263"/>
      <c r="BWI357" s="263"/>
      <c r="BWJ357" s="263"/>
      <c r="BWK357" s="263"/>
      <c r="BWL357" s="263"/>
      <c r="BWM357" s="263"/>
      <c r="BWN357" s="263"/>
      <c r="BWO357" s="263"/>
      <c r="BWP357" s="263"/>
      <c r="BWQ357" s="263"/>
      <c r="BWR357" s="263"/>
      <c r="BWS357" s="263"/>
      <c r="BWT357" s="263"/>
      <c r="BWU357" s="263"/>
      <c r="BWV357" s="263"/>
      <c r="BWW357" s="263"/>
      <c r="BWX357" s="263"/>
      <c r="BWY357" s="263"/>
      <c r="BWZ357" s="263"/>
      <c r="BXA357" s="263"/>
      <c r="BXB357" s="263"/>
      <c r="BXC357" s="263"/>
      <c r="BXD357" s="263"/>
      <c r="BXE357" s="263"/>
      <c r="BXF357" s="263"/>
      <c r="BXG357" s="263"/>
      <c r="BXH357" s="263"/>
      <c r="BXI357" s="263"/>
      <c r="BXJ357" s="263"/>
      <c r="BXK357" s="263"/>
      <c r="BXL357" s="263"/>
      <c r="BXM357" s="263"/>
      <c r="BXN357" s="263"/>
      <c r="BXO357" s="263"/>
      <c r="BXP357" s="263"/>
      <c r="BXQ357" s="263"/>
      <c r="BXR357" s="263"/>
      <c r="BXS357" s="263"/>
      <c r="BXT357" s="263"/>
      <c r="BXU357" s="263"/>
      <c r="BXV357" s="263"/>
      <c r="BXW357" s="263"/>
      <c r="BXX357" s="263"/>
      <c r="BXY357" s="263"/>
      <c r="BXZ357" s="263"/>
      <c r="BYA357" s="263"/>
      <c r="BYB357" s="263"/>
      <c r="BYC357" s="263"/>
      <c r="BYD357" s="263"/>
      <c r="BYE357" s="263"/>
      <c r="BYF357" s="263"/>
      <c r="BYG357" s="263"/>
      <c r="BYH357" s="263"/>
      <c r="BYI357" s="263"/>
      <c r="BYJ357" s="263"/>
      <c r="BYK357" s="263"/>
      <c r="BYL357" s="263"/>
      <c r="BYM357" s="263"/>
      <c r="BYN357" s="263"/>
      <c r="BYO357" s="263"/>
      <c r="BYP357" s="263"/>
      <c r="BYQ357" s="263"/>
      <c r="BYR357" s="263"/>
      <c r="BYS357" s="263"/>
      <c r="BYT357" s="263"/>
      <c r="BYU357" s="263"/>
      <c r="BYV357" s="263"/>
      <c r="BYW357" s="263"/>
      <c r="BYX357" s="263"/>
      <c r="BYY357" s="263"/>
      <c r="BYZ357" s="263"/>
      <c r="BZA357" s="263"/>
      <c r="BZB357" s="263"/>
      <c r="BZC357" s="263"/>
      <c r="BZD357" s="263"/>
      <c r="BZE357" s="263"/>
      <c r="BZF357" s="263"/>
      <c r="BZG357" s="263"/>
      <c r="BZH357" s="263"/>
      <c r="BZI357" s="263"/>
      <c r="BZJ357" s="263"/>
      <c r="BZK357" s="263"/>
      <c r="BZL357" s="263"/>
      <c r="BZM357" s="263"/>
      <c r="BZN357" s="263"/>
      <c r="BZO357" s="263"/>
      <c r="BZP357" s="263"/>
      <c r="BZQ357" s="263"/>
      <c r="BZR357" s="263"/>
      <c r="BZS357" s="263"/>
      <c r="BZT357" s="263"/>
      <c r="BZU357" s="263"/>
      <c r="BZV357" s="263"/>
      <c r="BZW357" s="263"/>
      <c r="BZX357" s="263"/>
      <c r="BZY357" s="263"/>
      <c r="BZZ357" s="263"/>
      <c r="CAA357" s="263"/>
      <c r="CAB357" s="263"/>
      <c r="CAC357" s="263"/>
      <c r="CAD357" s="263"/>
      <c r="CAE357" s="263"/>
      <c r="CAF357" s="263"/>
      <c r="CAG357" s="263"/>
      <c r="CAH357" s="263"/>
      <c r="CAI357" s="263"/>
      <c r="CAJ357" s="263"/>
      <c r="CAK357" s="263"/>
      <c r="CAL357" s="263"/>
      <c r="CAM357" s="263"/>
      <c r="CAN357" s="263"/>
      <c r="CAO357" s="263"/>
      <c r="CAP357" s="263"/>
      <c r="CAQ357" s="263"/>
      <c r="CAR357" s="263"/>
      <c r="CAS357" s="263"/>
      <c r="CAT357" s="263"/>
      <c r="CAU357" s="263"/>
      <c r="CAV357" s="263"/>
    </row>
    <row r="358" spans="1:2076" x14ac:dyDescent="0.35">
      <c r="A358" s="263"/>
      <c r="B358" s="263"/>
      <c r="C358" s="263"/>
      <c r="D358" s="263"/>
      <c r="E358" s="263"/>
      <c r="F358" s="263"/>
      <c r="G358" s="263"/>
      <c r="H358" s="263"/>
      <c r="I358" s="263"/>
      <c r="J358" s="263"/>
      <c r="K358" s="263"/>
      <c r="L358" s="263"/>
      <c r="M358" s="263"/>
      <c r="N358" s="263"/>
      <c r="O358" s="263"/>
      <c r="P358" s="263"/>
      <c r="Q358" s="263"/>
      <c r="R358" s="263"/>
      <c r="S358" s="263"/>
      <c r="T358" s="263"/>
      <c r="U358" s="263"/>
      <c r="V358" s="263"/>
      <c r="W358" s="263"/>
      <c r="X358" s="263"/>
      <c r="Y358" s="263"/>
      <c r="Z358" s="263"/>
      <c r="AA358" s="263"/>
      <c r="AB358" s="263"/>
      <c r="AC358" s="263"/>
      <c r="AD358" s="263"/>
      <c r="AE358" s="263"/>
      <c r="AF358" s="263"/>
      <c r="AG358" s="263"/>
      <c r="AH358" s="263"/>
      <c r="AI358" s="263"/>
      <c r="AJ358" s="263"/>
      <c r="AK358" s="263"/>
      <c r="AL358" s="263"/>
      <c r="AM358" s="263"/>
      <c r="AN358" s="263"/>
      <c r="AO358" s="263"/>
      <c r="AP358" s="263"/>
      <c r="AQ358" s="263"/>
      <c r="AR358" s="263"/>
      <c r="AS358" s="263"/>
      <c r="AT358" s="263"/>
      <c r="AU358" s="263"/>
      <c r="AV358" s="263"/>
      <c r="AW358" s="263"/>
      <c r="AX358" s="263"/>
      <c r="AY358" s="263"/>
      <c r="AZ358" s="263"/>
      <c r="BA358" s="263"/>
      <c r="BB358" s="263"/>
      <c r="BC358" s="263"/>
      <c r="BD358" s="263"/>
      <c r="BE358" s="263"/>
      <c r="BF358" s="263"/>
      <c r="BG358" s="263"/>
      <c r="BH358" s="263"/>
      <c r="BI358" s="263"/>
      <c r="BJ358" s="263"/>
      <c r="BK358" s="263"/>
      <c r="BL358" s="263"/>
      <c r="BM358" s="263"/>
      <c r="BN358" s="263"/>
      <c r="BO358" s="263"/>
      <c r="BP358" s="263"/>
      <c r="BQ358" s="263"/>
      <c r="BR358" s="263"/>
      <c r="BS358" s="263"/>
      <c r="BT358" s="263"/>
      <c r="BU358" s="263"/>
      <c r="BV358" s="263"/>
      <c r="BW358" s="263"/>
      <c r="BX358" s="263"/>
      <c r="BY358" s="263"/>
      <c r="BZ358" s="263"/>
      <c r="CA358" s="263"/>
      <c r="CB358" s="263"/>
      <c r="CC358" s="263"/>
      <c r="CD358" s="263"/>
      <c r="CE358" s="263"/>
      <c r="CF358" s="263"/>
      <c r="CG358" s="263"/>
      <c r="CH358" s="263"/>
      <c r="CI358" s="263"/>
      <c r="CJ358" s="263"/>
      <c r="CK358" s="263"/>
      <c r="CL358" s="263"/>
      <c r="CM358" s="263"/>
      <c r="CN358" s="263"/>
      <c r="CO358" s="263"/>
      <c r="CP358" s="263"/>
      <c r="CQ358" s="263"/>
      <c r="CR358" s="263"/>
      <c r="CS358" s="263"/>
      <c r="CT358" s="263"/>
      <c r="CU358" s="263"/>
      <c r="CV358" s="263"/>
      <c r="CW358" s="263"/>
      <c r="CX358" s="263"/>
      <c r="CY358" s="263"/>
      <c r="CZ358" s="263"/>
      <c r="DA358" s="263"/>
      <c r="DB358" s="263"/>
      <c r="DC358" s="263"/>
      <c r="DD358" s="263"/>
      <c r="DE358" s="263"/>
      <c r="DF358" s="263"/>
      <c r="DG358" s="263"/>
      <c r="DH358" s="263"/>
      <c r="DI358" s="263"/>
      <c r="DJ358" s="263"/>
      <c r="DK358" s="263"/>
      <c r="DL358" s="263"/>
      <c r="DM358" s="263"/>
      <c r="DN358" s="263"/>
      <c r="DO358" s="263"/>
      <c r="DP358" s="263"/>
      <c r="DQ358" s="263"/>
      <c r="DR358" s="263"/>
      <c r="DS358" s="263"/>
      <c r="DT358" s="263"/>
      <c r="DU358" s="263"/>
      <c r="DV358" s="263"/>
      <c r="DW358" s="263"/>
      <c r="DX358" s="263"/>
      <c r="DY358" s="263"/>
      <c r="DZ358" s="263"/>
      <c r="EA358" s="263"/>
      <c r="EB358" s="263"/>
      <c r="EC358" s="263"/>
      <c r="ED358" s="263"/>
      <c r="EE358" s="263"/>
      <c r="EF358" s="263"/>
      <c r="EG358" s="263"/>
      <c r="EH358" s="263"/>
      <c r="EI358" s="263"/>
      <c r="EJ358" s="263"/>
      <c r="EK358" s="263"/>
      <c r="EL358" s="263"/>
      <c r="EM358" s="263"/>
      <c r="EN358" s="263"/>
      <c r="EO358" s="263"/>
      <c r="EP358" s="263"/>
      <c r="EQ358" s="263"/>
      <c r="ER358" s="263"/>
      <c r="ES358" s="263"/>
      <c r="ET358" s="263"/>
      <c r="EU358" s="263"/>
      <c r="EV358" s="263"/>
      <c r="EW358" s="263"/>
      <c r="EX358" s="263"/>
      <c r="EY358" s="263"/>
      <c r="EZ358" s="263"/>
      <c r="FA358" s="263"/>
      <c r="FB358" s="263"/>
      <c r="FC358" s="263"/>
      <c r="FD358" s="263"/>
      <c r="FE358" s="263"/>
      <c r="FF358" s="263"/>
      <c r="FG358" s="263"/>
      <c r="FH358" s="263"/>
      <c r="FI358" s="263"/>
      <c r="FJ358" s="263"/>
      <c r="FK358" s="263"/>
      <c r="FL358" s="263"/>
      <c r="FM358" s="263"/>
      <c r="FN358" s="263"/>
      <c r="FO358" s="263"/>
      <c r="FP358" s="263"/>
      <c r="FQ358" s="263"/>
      <c r="FR358" s="263"/>
      <c r="FS358" s="263"/>
      <c r="FT358" s="263"/>
      <c r="FU358" s="263"/>
      <c r="FV358" s="263"/>
      <c r="FW358" s="263"/>
      <c r="FX358" s="263"/>
      <c r="FY358" s="263"/>
      <c r="FZ358" s="263"/>
      <c r="GA358" s="263"/>
      <c r="GB358" s="263"/>
      <c r="GC358" s="263"/>
      <c r="GD358" s="263"/>
      <c r="GE358" s="263"/>
      <c r="GF358" s="263"/>
      <c r="GG358" s="263"/>
      <c r="GH358" s="263"/>
      <c r="GI358" s="263"/>
      <c r="GJ358" s="263"/>
      <c r="GK358" s="263"/>
      <c r="GL358" s="263"/>
      <c r="GM358" s="263"/>
      <c r="GN358" s="263"/>
      <c r="GO358" s="263"/>
      <c r="GP358" s="263"/>
      <c r="GQ358" s="263"/>
      <c r="GR358" s="263"/>
      <c r="GS358" s="263"/>
      <c r="GT358" s="263"/>
      <c r="GU358" s="263"/>
      <c r="GV358" s="263"/>
      <c r="GW358" s="263"/>
      <c r="GX358" s="263"/>
      <c r="GY358" s="263"/>
      <c r="GZ358" s="263"/>
      <c r="HA358" s="263"/>
      <c r="HB358" s="263"/>
      <c r="HC358" s="263"/>
      <c r="HD358" s="263"/>
      <c r="HE358" s="263"/>
      <c r="HF358" s="263"/>
      <c r="HG358" s="263"/>
      <c r="HH358" s="263"/>
      <c r="HI358" s="263"/>
      <c r="HJ358" s="263"/>
      <c r="HK358" s="263"/>
      <c r="HL358" s="263"/>
      <c r="HM358" s="263"/>
      <c r="HN358" s="263"/>
      <c r="HO358" s="263"/>
      <c r="HP358" s="263"/>
      <c r="HQ358" s="263"/>
      <c r="HR358" s="263"/>
      <c r="HS358" s="263"/>
      <c r="HT358" s="263"/>
      <c r="HU358" s="263"/>
      <c r="HV358" s="263"/>
      <c r="HW358" s="263"/>
      <c r="HX358" s="263"/>
      <c r="HY358" s="263"/>
      <c r="HZ358" s="263"/>
      <c r="IA358" s="263"/>
      <c r="IB358" s="263"/>
      <c r="IC358" s="263"/>
      <c r="ID358" s="263"/>
      <c r="IE358" s="263"/>
      <c r="IF358" s="263"/>
      <c r="IG358" s="263"/>
      <c r="IH358" s="263"/>
      <c r="II358" s="263"/>
      <c r="IJ358" s="263"/>
      <c r="IK358" s="263"/>
      <c r="IL358" s="263"/>
      <c r="IM358" s="263"/>
      <c r="IN358" s="263"/>
      <c r="IO358" s="263"/>
      <c r="IP358" s="263"/>
      <c r="IQ358" s="263"/>
      <c r="IR358" s="263"/>
      <c r="IS358" s="263"/>
      <c r="IT358" s="263"/>
      <c r="IU358" s="263"/>
      <c r="IV358" s="263"/>
      <c r="IW358" s="263"/>
      <c r="IX358" s="263"/>
      <c r="IY358" s="263"/>
      <c r="IZ358" s="263"/>
      <c r="JA358" s="263"/>
      <c r="JB358" s="263"/>
      <c r="JC358" s="263"/>
      <c r="JD358" s="263"/>
      <c r="JE358" s="263"/>
      <c r="JF358" s="263"/>
      <c r="JG358" s="263"/>
      <c r="JH358" s="263"/>
      <c r="JI358" s="263"/>
      <c r="JJ358" s="263"/>
      <c r="JK358" s="263"/>
      <c r="JL358" s="263"/>
      <c r="JM358" s="263"/>
      <c r="JN358" s="263"/>
      <c r="JO358" s="263"/>
      <c r="JP358" s="263"/>
      <c r="JQ358" s="263"/>
      <c r="JR358" s="263"/>
      <c r="JS358" s="263"/>
      <c r="JT358" s="263"/>
      <c r="JU358" s="263"/>
      <c r="JV358" s="263"/>
      <c r="JW358" s="263"/>
      <c r="JX358" s="263"/>
      <c r="JY358" s="263"/>
      <c r="JZ358" s="263"/>
      <c r="KA358" s="263"/>
      <c r="KB358" s="263"/>
      <c r="KC358" s="263"/>
      <c r="KD358" s="263"/>
      <c r="KE358" s="263"/>
      <c r="KF358" s="263"/>
      <c r="KG358" s="263"/>
      <c r="KH358" s="263"/>
      <c r="KI358" s="263"/>
      <c r="KJ358" s="263"/>
      <c r="KK358" s="263"/>
      <c r="KL358" s="263"/>
      <c r="KM358" s="263"/>
      <c r="KN358" s="263"/>
      <c r="KO358" s="263"/>
      <c r="KP358" s="263"/>
      <c r="KQ358" s="263"/>
      <c r="KR358" s="263"/>
      <c r="KS358" s="263"/>
      <c r="KT358" s="263"/>
      <c r="KU358" s="263"/>
      <c r="KV358" s="263"/>
      <c r="KW358" s="263"/>
      <c r="KX358" s="263"/>
      <c r="KY358" s="263"/>
      <c r="KZ358" s="263"/>
      <c r="LA358" s="263"/>
      <c r="LB358" s="263"/>
      <c r="LC358" s="263"/>
      <c r="LD358" s="263"/>
      <c r="LE358" s="263"/>
      <c r="LF358" s="263"/>
      <c r="LG358" s="263"/>
      <c r="LH358" s="263"/>
      <c r="LI358" s="263"/>
      <c r="LJ358" s="263"/>
      <c r="LK358" s="263"/>
      <c r="LL358" s="263"/>
      <c r="LM358" s="263"/>
      <c r="LN358" s="263"/>
      <c r="LO358" s="263"/>
      <c r="LP358" s="263"/>
      <c r="LQ358" s="263"/>
      <c r="LR358" s="263"/>
      <c r="LS358" s="263"/>
      <c r="LT358" s="263"/>
      <c r="LU358" s="263"/>
      <c r="LV358" s="263"/>
      <c r="LW358" s="263"/>
      <c r="LX358" s="263"/>
      <c r="LY358" s="263"/>
      <c r="LZ358" s="263"/>
      <c r="MA358" s="263"/>
      <c r="MB358" s="263"/>
      <c r="MC358" s="263"/>
      <c r="MD358" s="263"/>
      <c r="ME358" s="263"/>
      <c r="MF358" s="263"/>
      <c r="MG358" s="263"/>
      <c r="MH358" s="263"/>
      <c r="MI358" s="263"/>
      <c r="MJ358" s="263"/>
      <c r="MK358" s="263"/>
      <c r="ML358" s="263"/>
      <c r="MM358" s="263"/>
      <c r="MN358" s="263"/>
      <c r="MO358" s="263"/>
      <c r="MP358" s="263"/>
      <c r="MQ358" s="263"/>
      <c r="MR358" s="263"/>
      <c r="MS358" s="263"/>
      <c r="MT358" s="263"/>
      <c r="MU358" s="263"/>
      <c r="MV358" s="263"/>
      <c r="MW358" s="263"/>
      <c r="MX358" s="263"/>
      <c r="MY358" s="263"/>
      <c r="MZ358" s="263"/>
      <c r="NA358" s="263"/>
      <c r="NB358" s="263"/>
      <c r="NC358" s="263"/>
      <c r="ND358" s="263"/>
      <c r="NE358" s="263"/>
      <c r="NF358" s="263"/>
      <c r="NG358" s="263"/>
      <c r="NH358" s="263"/>
      <c r="NI358" s="263"/>
      <c r="NJ358" s="263"/>
      <c r="NK358" s="263"/>
      <c r="NL358" s="263"/>
      <c r="NM358" s="263"/>
      <c r="NN358" s="263"/>
      <c r="NO358" s="263"/>
      <c r="NP358" s="263"/>
      <c r="NQ358" s="263"/>
      <c r="NR358" s="263"/>
      <c r="NS358" s="263"/>
      <c r="NT358" s="263"/>
      <c r="NU358" s="263"/>
      <c r="NV358" s="263"/>
      <c r="NW358" s="263"/>
      <c r="NX358" s="263"/>
      <c r="NY358" s="263"/>
      <c r="NZ358" s="263"/>
      <c r="OA358" s="263"/>
      <c r="OB358" s="263"/>
      <c r="OC358" s="263"/>
      <c r="OD358" s="263"/>
      <c r="OE358" s="263"/>
      <c r="OF358" s="263"/>
      <c r="OG358" s="263"/>
      <c r="OH358" s="263"/>
      <c r="OI358" s="263"/>
      <c r="OJ358" s="263"/>
      <c r="OK358" s="263"/>
      <c r="OL358" s="263"/>
      <c r="OM358" s="263"/>
      <c r="ON358" s="263"/>
      <c r="OO358" s="263"/>
      <c r="OP358" s="263"/>
      <c r="OQ358" s="263"/>
      <c r="OR358" s="263"/>
      <c r="OS358" s="263"/>
      <c r="OT358" s="263"/>
      <c r="OU358" s="263"/>
      <c r="OV358" s="263"/>
      <c r="OW358" s="263"/>
      <c r="OX358" s="263"/>
      <c r="OY358" s="263"/>
      <c r="OZ358" s="263"/>
      <c r="PA358" s="263"/>
      <c r="PB358" s="263"/>
      <c r="PC358" s="263"/>
      <c r="PD358" s="263"/>
      <c r="PE358" s="263"/>
      <c r="PF358" s="263"/>
      <c r="PG358" s="263"/>
      <c r="PH358" s="263"/>
      <c r="PI358" s="263"/>
      <c r="PJ358" s="263"/>
      <c r="PK358" s="263"/>
      <c r="PL358" s="263"/>
      <c r="PM358" s="263"/>
      <c r="PN358" s="263"/>
      <c r="PO358" s="263"/>
      <c r="PP358" s="263"/>
      <c r="PQ358" s="263"/>
      <c r="PR358" s="263"/>
      <c r="PS358" s="263"/>
      <c r="PT358" s="263"/>
      <c r="PU358" s="263"/>
      <c r="PV358" s="263"/>
      <c r="PW358" s="263"/>
      <c r="PX358" s="263"/>
      <c r="PY358" s="263"/>
      <c r="PZ358" s="263"/>
      <c r="QA358" s="263"/>
      <c r="QB358" s="263"/>
      <c r="QC358" s="263"/>
      <c r="QD358" s="263"/>
      <c r="QE358" s="263"/>
      <c r="QF358" s="263"/>
      <c r="QG358" s="263"/>
      <c r="QH358" s="263"/>
      <c r="QI358" s="263"/>
      <c r="QJ358" s="263"/>
      <c r="QK358" s="263"/>
      <c r="QL358" s="263"/>
      <c r="QM358" s="263"/>
      <c r="QN358" s="263"/>
      <c r="QO358" s="263"/>
      <c r="QP358" s="263"/>
      <c r="QQ358" s="263"/>
      <c r="QR358" s="263"/>
      <c r="QS358" s="263"/>
      <c r="QT358" s="263"/>
      <c r="QU358" s="263"/>
      <c r="QV358" s="263"/>
      <c r="QW358" s="263"/>
      <c r="QX358" s="263"/>
      <c r="QY358" s="263"/>
      <c r="QZ358" s="263"/>
      <c r="RA358" s="263"/>
      <c r="RB358" s="263"/>
      <c r="RC358" s="263"/>
      <c r="RD358" s="263"/>
      <c r="RE358" s="263"/>
      <c r="RF358" s="263"/>
      <c r="RG358" s="263"/>
      <c r="RH358" s="263"/>
      <c r="RI358" s="263"/>
      <c r="RJ358" s="263"/>
      <c r="RK358" s="263"/>
      <c r="RL358" s="263"/>
      <c r="RM358" s="263"/>
      <c r="RN358" s="263"/>
      <c r="RO358" s="263"/>
      <c r="RP358" s="263"/>
      <c r="RQ358" s="263"/>
      <c r="RR358" s="263"/>
      <c r="RS358" s="263"/>
      <c r="RT358" s="263"/>
      <c r="RU358" s="263"/>
      <c r="RV358" s="263"/>
      <c r="RW358" s="263"/>
      <c r="RX358" s="263"/>
      <c r="RY358" s="263"/>
      <c r="RZ358" s="263"/>
      <c r="SA358" s="263"/>
      <c r="SB358" s="263"/>
      <c r="SC358" s="263"/>
      <c r="SD358" s="263"/>
      <c r="SE358" s="263"/>
      <c r="SF358" s="263"/>
      <c r="SG358" s="263"/>
      <c r="SH358" s="263"/>
      <c r="SI358" s="263"/>
      <c r="SJ358" s="263"/>
      <c r="SK358" s="263"/>
      <c r="SL358" s="263"/>
      <c r="SM358" s="263"/>
      <c r="SN358" s="263"/>
      <c r="SO358" s="263"/>
      <c r="SP358" s="263"/>
      <c r="SQ358" s="263"/>
      <c r="SR358" s="263"/>
      <c r="SS358" s="263"/>
      <c r="ST358" s="263"/>
      <c r="SU358" s="263"/>
      <c r="SV358" s="263"/>
      <c r="SW358" s="263"/>
      <c r="SX358" s="263"/>
      <c r="SY358" s="263"/>
      <c r="SZ358" s="263"/>
      <c r="TA358" s="263"/>
      <c r="TB358" s="263"/>
      <c r="TC358" s="263"/>
      <c r="TD358" s="263"/>
      <c r="TE358" s="263"/>
      <c r="TF358" s="263"/>
      <c r="TG358" s="263"/>
      <c r="TH358" s="263"/>
      <c r="TI358" s="263"/>
      <c r="TJ358" s="263"/>
      <c r="TK358" s="263"/>
      <c r="TL358" s="263"/>
      <c r="TM358" s="263"/>
      <c r="TN358" s="263"/>
      <c r="TO358" s="263"/>
      <c r="TP358" s="263"/>
      <c r="TQ358" s="263"/>
      <c r="TR358" s="263"/>
      <c r="TS358" s="263"/>
      <c r="TT358" s="263"/>
      <c r="TU358" s="263"/>
      <c r="TV358" s="263"/>
      <c r="TW358" s="263"/>
      <c r="TX358" s="263"/>
      <c r="TY358" s="263"/>
      <c r="TZ358" s="263"/>
      <c r="UA358" s="263"/>
      <c r="UB358" s="263"/>
      <c r="UC358" s="263"/>
      <c r="UD358" s="263"/>
      <c r="UE358" s="263"/>
      <c r="UF358" s="263"/>
      <c r="UG358" s="263"/>
      <c r="UH358" s="263"/>
      <c r="UI358" s="263"/>
      <c r="UJ358" s="263"/>
      <c r="UK358" s="263"/>
      <c r="UL358" s="263"/>
      <c r="UM358" s="263"/>
      <c r="UN358" s="263"/>
      <c r="UO358" s="263"/>
      <c r="UP358" s="263"/>
      <c r="UQ358" s="263"/>
      <c r="UR358" s="263"/>
      <c r="US358" s="263"/>
      <c r="UT358" s="263"/>
      <c r="UU358" s="263"/>
      <c r="UV358" s="263"/>
      <c r="UW358" s="263"/>
      <c r="UX358" s="263"/>
      <c r="UY358" s="263"/>
      <c r="UZ358" s="263"/>
      <c r="VA358" s="263"/>
      <c r="VB358" s="263"/>
      <c r="VC358" s="263"/>
      <c r="VD358" s="263"/>
      <c r="VE358" s="263"/>
      <c r="VF358" s="263"/>
      <c r="VG358" s="263"/>
      <c r="VH358" s="263"/>
      <c r="VI358" s="263"/>
      <c r="VJ358" s="263"/>
      <c r="VK358" s="263"/>
      <c r="VL358" s="263"/>
      <c r="VM358" s="263"/>
      <c r="VN358" s="263"/>
      <c r="VO358" s="263"/>
      <c r="VP358" s="263"/>
      <c r="VQ358" s="263"/>
      <c r="VR358" s="263"/>
      <c r="VS358" s="263"/>
      <c r="VT358" s="263"/>
      <c r="VU358" s="263"/>
      <c r="VV358" s="263"/>
      <c r="VW358" s="263"/>
      <c r="VX358" s="263"/>
      <c r="VY358" s="263"/>
      <c r="VZ358" s="263"/>
      <c r="WA358" s="263"/>
      <c r="WB358" s="263"/>
      <c r="WC358" s="263"/>
      <c r="WD358" s="263"/>
      <c r="WE358" s="263"/>
      <c r="WF358" s="263"/>
      <c r="WG358" s="263"/>
      <c r="WH358" s="263"/>
      <c r="WI358" s="263"/>
      <c r="WJ358" s="263"/>
      <c r="WK358" s="263"/>
      <c r="WL358" s="263"/>
      <c r="WM358" s="263"/>
      <c r="WN358" s="263"/>
      <c r="WO358" s="263"/>
      <c r="WP358" s="263"/>
      <c r="WQ358" s="263"/>
      <c r="WR358" s="263"/>
      <c r="WS358" s="263"/>
      <c r="WT358" s="263"/>
      <c r="WU358" s="263"/>
      <c r="WV358" s="263"/>
      <c r="WW358" s="263"/>
      <c r="WX358" s="263"/>
      <c r="WY358" s="263"/>
      <c r="WZ358" s="263"/>
      <c r="XA358" s="263"/>
      <c r="XB358" s="263"/>
      <c r="XC358" s="263"/>
      <c r="XD358" s="263"/>
      <c r="XE358" s="263"/>
      <c r="XF358" s="263"/>
      <c r="XG358" s="263"/>
      <c r="XH358" s="263"/>
      <c r="XI358" s="263"/>
      <c r="XJ358" s="263"/>
      <c r="XK358" s="263"/>
      <c r="XL358" s="263"/>
      <c r="XM358" s="263"/>
      <c r="XN358" s="263"/>
      <c r="XO358" s="263"/>
      <c r="XP358" s="263"/>
      <c r="XQ358" s="263"/>
      <c r="XR358" s="263"/>
      <c r="XS358" s="263"/>
      <c r="XT358" s="263"/>
      <c r="XU358" s="263"/>
      <c r="XV358" s="263"/>
      <c r="XW358" s="263"/>
      <c r="XX358" s="263"/>
      <c r="XY358" s="263"/>
      <c r="XZ358" s="263"/>
      <c r="YA358" s="263"/>
      <c r="YB358" s="263"/>
      <c r="YC358" s="263"/>
      <c r="YD358" s="263"/>
      <c r="YE358" s="263"/>
      <c r="YF358" s="263"/>
      <c r="YG358" s="263"/>
      <c r="YH358" s="263"/>
      <c r="YI358" s="263"/>
      <c r="YJ358" s="263"/>
      <c r="YK358" s="263"/>
      <c r="YL358" s="263"/>
      <c r="YM358" s="263"/>
      <c r="YN358" s="263"/>
      <c r="YO358" s="263"/>
      <c r="YP358" s="263"/>
      <c r="YQ358" s="263"/>
      <c r="YR358" s="263"/>
      <c r="YS358" s="263"/>
      <c r="YT358" s="263"/>
      <c r="YU358" s="263"/>
      <c r="YV358" s="263"/>
      <c r="YW358" s="263"/>
      <c r="YX358" s="263"/>
      <c r="YY358" s="263"/>
      <c r="YZ358" s="263"/>
      <c r="ZA358" s="263"/>
      <c r="ZB358" s="263"/>
      <c r="ZC358" s="263"/>
      <c r="ZD358" s="263"/>
      <c r="ZE358" s="263"/>
      <c r="ZF358" s="263"/>
      <c r="ZG358" s="263"/>
      <c r="ZH358" s="263"/>
      <c r="ZI358" s="263"/>
      <c r="ZJ358" s="263"/>
      <c r="ZK358" s="263"/>
      <c r="ZL358" s="263"/>
      <c r="ZM358" s="263"/>
      <c r="ZN358" s="263"/>
      <c r="ZO358" s="263"/>
      <c r="ZP358" s="263"/>
      <c r="ZQ358" s="263"/>
      <c r="ZR358" s="263"/>
      <c r="ZS358" s="263"/>
      <c r="ZT358" s="263"/>
      <c r="ZU358" s="263"/>
      <c r="ZV358" s="263"/>
      <c r="ZW358" s="263"/>
      <c r="ZX358" s="263"/>
      <c r="ZY358" s="263"/>
      <c r="ZZ358" s="263"/>
      <c r="AAA358" s="263"/>
      <c r="AAB358" s="263"/>
      <c r="AAC358" s="263"/>
      <c r="AAD358" s="263"/>
      <c r="AAE358" s="263"/>
      <c r="AAF358" s="263"/>
      <c r="AAG358" s="263"/>
      <c r="AAH358" s="263"/>
      <c r="AAI358" s="263"/>
      <c r="AAJ358" s="263"/>
      <c r="AAK358" s="263"/>
      <c r="AAL358" s="263"/>
      <c r="AAM358" s="263"/>
      <c r="AAN358" s="263"/>
      <c r="AAO358" s="263"/>
      <c r="AAP358" s="263"/>
      <c r="AAQ358" s="263"/>
      <c r="AAR358" s="263"/>
      <c r="AAS358" s="263"/>
      <c r="AAT358" s="263"/>
      <c r="AAU358" s="263"/>
      <c r="AAV358" s="263"/>
      <c r="AAW358" s="263"/>
      <c r="AAX358" s="263"/>
      <c r="AAY358" s="263"/>
      <c r="AAZ358" s="263"/>
      <c r="ABA358" s="263"/>
      <c r="ABB358" s="263"/>
      <c r="ABC358" s="263"/>
      <c r="ABD358" s="263"/>
      <c r="ABE358" s="263"/>
      <c r="ABF358" s="263"/>
      <c r="ABG358" s="263"/>
      <c r="ABH358" s="263"/>
      <c r="ABI358" s="263"/>
      <c r="ABJ358" s="263"/>
      <c r="ABK358" s="263"/>
      <c r="ABL358" s="263"/>
      <c r="ABM358" s="263"/>
      <c r="ABN358" s="263"/>
      <c r="ABO358" s="263"/>
      <c r="ABP358" s="263"/>
      <c r="ABQ358" s="263"/>
      <c r="ABR358" s="263"/>
      <c r="ABS358" s="263"/>
      <c r="ABT358" s="263"/>
      <c r="ABU358" s="263"/>
      <c r="ABV358" s="263"/>
      <c r="ABW358" s="263"/>
      <c r="ABX358" s="263"/>
      <c r="ABY358" s="263"/>
      <c r="ABZ358" s="263"/>
      <c r="ACA358" s="263"/>
      <c r="ACB358" s="263"/>
      <c r="ACC358" s="263"/>
      <c r="ACD358" s="263"/>
      <c r="ACE358" s="263"/>
      <c r="ACF358" s="263"/>
      <c r="ACG358" s="263"/>
      <c r="ACH358" s="263"/>
      <c r="ACI358" s="263"/>
      <c r="ACJ358" s="263"/>
      <c r="ACK358" s="263"/>
      <c r="ACL358" s="263"/>
      <c r="ACM358" s="263"/>
      <c r="ACN358" s="263"/>
      <c r="ACO358" s="263"/>
      <c r="ACP358" s="263"/>
      <c r="ACQ358" s="263"/>
      <c r="ACR358" s="263"/>
      <c r="ACS358" s="263"/>
      <c r="ACT358" s="263"/>
      <c r="ACU358" s="263"/>
      <c r="ACV358" s="263"/>
      <c r="ACW358" s="263"/>
      <c r="ACX358" s="263"/>
      <c r="ACY358" s="263"/>
      <c r="ACZ358" s="263"/>
      <c r="ADA358" s="263"/>
      <c r="ADB358" s="263"/>
      <c r="ADC358" s="263"/>
      <c r="ADD358" s="263"/>
      <c r="ADE358" s="263"/>
      <c r="ADF358" s="263"/>
      <c r="ADG358" s="263"/>
      <c r="ADH358" s="263"/>
      <c r="ADI358" s="263"/>
      <c r="ADJ358" s="263"/>
      <c r="ADK358" s="263"/>
      <c r="ADL358" s="263"/>
      <c r="ADM358" s="263"/>
      <c r="ADN358" s="263"/>
      <c r="ADO358" s="263"/>
      <c r="ADP358" s="263"/>
      <c r="ADQ358" s="263"/>
      <c r="ADR358" s="263"/>
      <c r="ADS358" s="263"/>
      <c r="ADT358" s="263"/>
      <c r="ADU358" s="263"/>
      <c r="ADV358" s="263"/>
      <c r="ADW358" s="263"/>
      <c r="ADX358" s="263"/>
      <c r="ADY358" s="263"/>
      <c r="ADZ358" s="263"/>
      <c r="AEA358" s="263"/>
      <c r="AEB358" s="263"/>
      <c r="AEC358" s="263"/>
      <c r="AED358" s="263"/>
      <c r="AEE358" s="263"/>
      <c r="AEF358" s="263"/>
      <c r="AEG358" s="263"/>
      <c r="AEH358" s="263"/>
      <c r="AEI358" s="263"/>
      <c r="AEJ358" s="263"/>
      <c r="AEK358" s="263"/>
      <c r="AEL358" s="263"/>
      <c r="AEM358" s="263"/>
      <c r="AEN358" s="263"/>
      <c r="AEO358" s="263"/>
      <c r="AEP358" s="263"/>
      <c r="AEQ358" s="263"/>
      <c r="AER358" s="263"/>
      <c r="AES358" s="263"/>
      <c r="AET358" s="263"/>
      <c r="AEU358" s="263"/>
      <c r="AEV358" s="263"/>
      <c r="AEW358" s="263"/>
      <c r="AEX358" s="263"/>
      <c r="AEY358" s="263"/>
      <c r="AEZ358" s="263"/>
      <c r="AFA358" s="263"/>
      <c r="AFB358" s="263"/>
      <c r="AFC358" s="263"/>
      <c r="AFD358" s="263"/>
      <c r="AFE358" s="263"/>
      <c r="AFF358" s="263"/>
      <c r="AFG358" s="263"/>
      <c r="AFH358" s="263"/>
      <c r="AFI358" s="263"/>
      <c r="AFJ358" s="263"/>
      <c r="AFK358" s="263"/>
      <c r="AFL358" s="263"/>
      <c r="AFM358" s="263"/>
      <c r="AFN358" s="263"/>
      <c r="AFO358" s="263"/>
      <c r="AFP358" s="263"/>
      <c r="AFQ358" s="263"/>
      <c r="AFR358" s="263"/>
      <c r="AFS358" s="263"/>
      <c r="AFT358" s="263"/>
      <c r="AFU358" s="263"/>
      <c r="AFV358" s="263"/>
      <c r="AFW358" s="263"/>
      <c r="AFX358" s="263"/>
      <c r="AFY358" s="263"/>
      <c r="AFZ358" s="263"/>
      <c r="AGA358" s="263"/>
      <c r="AGB358" s="263"/>
      <c r="AGC358" s="263"/>
      <c r="AGD358" s="263"/>
      <c r="AGE358" s="263"/>
      <c r="AGF358" s="263"/>
      <c r="AGG358" s="263"/>
      <c r="AGH358" s="263"/>
      <c r="AGI358" s="263"/>
      <c r="AGJ358" s="263"/>
      <c r="AGK358" s="263"/>
      <c r="AGL358" s="263"/>
      <c r="AGM358" s="263"/>
      <c r="AGN358" s="263"/>
      <c r="AGO358" s="263"/>
      <c r="AGP358" s="263"/>
      <c r="AGQ358" s="263"/>
      <c r="AGR358" s="263"/>
      <c r="AGS358" s="263"/>
      <c r="AGT358" s="263"/>
      <c r="AGU358" s="263"/>
      <c r="AGV358" s="263"/>
      <c r="AGW358" s="263"/>
      <c r="AGX358" s="263"/>
      <c r="AGY358" s="263"/>
      <c r="AGZ358" s="263"/>
      <c r="AHA358" s="263"/>
      <c r="AHB358" s="263"/>
      <c r="AHC358" s="263"/>
      <c r="AHD358" s="263"/>
      <c r="AHE358" s="263"/>
      <c r="AHF358" s="263"/>
      <c r="AHG358" s="263"/>
      <c r="AHH358" s="263"/>
      <c r="AHI358" s="263"/>
      <c r="AHJ358" s="263"/>
      <c r="AHK358" s="263"/>
      <c r="AHL358" s="263"/>
      <c r="AHM358" s="263"/>
      <c r="AHN358" s="263"/>
      <c r="AHO358" s="263"/>
      <c r="AHP358" s="263"/>
      <c r="AHQ358" s="263"/>
      <c r="AHR358" s="263"/>
      <c r="AHS358" s="263"/>
      <c r="AHT358" s="263"/>
      <c r="AHU358" s="263"/>
      <c r="AHV358" s="263"/>
      <c r="AHW358" s="263"/>
      <c r="AHX358" s="263"/>
      <c r="AHY358" s="263"/>
      <c r="AHZ358" s="263"/>
      <c r="AIA358" s="263"/>
      <c r="AIB358" s="263"/>
      <c r="AIC358" s="263"/>
      <c r="AID358" s="263"/>
      <c r="AIE358" s="263"/>
      <c r="AIF358" s="263"/>
      <c r="AIG358" s="263"/>
      <c r="AIH358" s="263"/>
      <c r="AII358" s="263"/>
      <c r="AIJ358" s="263"/>
      <c r="AIK358" s="263"/>
      <c r="AIL358" s="263"/>
      <c r="AIM358" s="263"/>
      <c r="AIN358" s="263"/>
      <c r="AIO358" s="263"/>
      <c r="AIP358" s="263"/>
      <c r="AIQ358" s="263"/>
      <c r="AIR358" s="263"/>
      <c r="AIS358" s="263"/>
      <c r="AIT358" s="263"/>
      <c r="AIU358" s="263"/>
      <c r="AIV358" s="263"/>
      <c r="AIW358" s="263"/>
      <c r="AIX358" s="263"/>
      <c r="AIY358" s="263"/>
      <c r="AIZ358" s="263"/>
      <c r="AJA358" s="263"/>
      <c r="AJB358" s="263"/>
      <c r="AJC358" s="263"/>
      <c r="AJD358" s="263"/>
      <c r="AJE358" s="263"/>
      <c r="AJF358" s="263"/>
      <c r="AJG358" s="263"/>
      <c r="AJH358" s="263"/>
      <c r="AJI358" s="263"/>
      <c r="AJJ358" s="263"/>
      <c r="AJK358" s="263"/>
      <c r="AJL358" s="263"/>
      <c r="AJM358" s="263"/>
      <c r="AJN358" s="263"/>
      <c r="AJO358" s="263"/>
      <c r="AJP358" s="263"/>
      <c r="AJQ358" s="263"/>
      <c r="AJR358" s="263"/>
      <c r="AJS358" s="263"/>
      <c r="AJT358" s="263"/>
      <c r="AJU358" s="263"/>
      <c r="AJV358" s="263"/>
      <c r="AJW358" s="263"/>
      <c r="AJX358" s="263"/>
      <c r="AJY358" s="263"/>
      <c r="AJZ358" s="263"/>
      <c r="AKA358" s="263"/>
      <c r="AKB358" s="263"/>
      <c r="AKC358" s="263"/>
      <c r="AKD358" s="263"/>
      <c r="AKE358" s="263"/>
      <c r="AKF358" s="263"/>
      <c r="AKG358" s="263"/>
      <c r="AKH358" s="263"/>
      <c r="AKI358" s="263"/>
      <c r="AKJ358" s="263"/>
      <c r="AKK358" s="263"/>
      <c r="AKL358" s="263"/>
      <c r="AKM358" s="263"/>
      <c r="AKN358" s="263"/>
      <c r="AKO358" s="263"/>
      <c r="AKP358" s="263"/>
      <c r="AKQ358" s="263"/>
      <c r="AKR358" s="263"/>
      <c r="AKS358" s="263"/>
      <c r="AKT358" s="263"/>
      <c r="AKU358" s="263"/>
      <c r="AKV358" s="263"/>
      <c r="AKW358" s="263"/>
      <c r="AKX358" s="263"/>
      <c r="AKY358" s="263"/>
      <c r="AKZ358" s="263"/>
      <c r="ALA358" s="263"/>
      <c r="ALB358" s="263"/>
      <c r="ALC358" s="263"/>
      <c r="ALD358" s="263"/>
      <c r="ALE358" s="263"/>
      <c r="ALF358" s="263"/>
      <c r="ALG358" s="263"/>
      <c r="ALH358" s="263"/>
      <c r="ALI358" s="263"/>
      <c r="ALJ358" s="263"/>
      <c r="ALK358" s="263"/>
      <c r="ALL358" s="263"/>
      <c r="ALM358" s="263"/>
      <c r="ALN358" s="263"/>
      <c r="ALO358" s="263"/>
      <c r="ALP358" s="263"/>
      <c r="ALQ358" s="263"/>
      <c r="ALR358" s="263"/>
      <c r="ALS358" s="263"/>
      <c r="ALT358" s="263"/>
      <c r="ALU358" s="263"/>
      <c r="ALV358" s="263"/>
      <c r="ALW358" s="263"/>
      <c r="ALX358" s="263"/>
      <c r="ALY358" s="263"/>
      <c r="ALZ358" s="263"/>
      <c r="AMA358" s="263"/>
      <c r="AMB358" s="263"/>
      <c r="AMC358" s="263"/>
      <c r="AMD358" s="263"/>
      <c r="AME358" s="263"/>
      <c r="AMF358" s="263"/>
      <c r="AMG358" s="263"/>
      <c r="AMH358" s="263"/>
      <c r="AMI358" s="263"/>
      <c r="AMJ358" s="263"/>
      <c r="AMK358" s="263"/>
      <c r="AML358" s="263"/>
      <c r="AMM358" s="263"/>
      <c r="AMN358" s="263"/>
      <c r="AMO358" s="263"/>
      <c r="AMP358" s="263"/>
      <c r="AMQ358" s="263"/>
      <c r="AMR358" s="263"/>
      <c r="AMS358" s="263"/>
      <c r="AMT358" s="263"/>
      <c r="AMU358" s="263"/>
      <c r="AMV358" s="263"/>
      <c r="AMW358" s="263"/>
      <c r="AMX358" s="263"/>
      <c r="AMY358" s="263"/>
      <c r="AMZ358" s="263"/>
      <c r="ANA358" s="263"/>
      <c r="ANB358" s="263"/>
      <c r="ANC358" s="263"/>
      <c r="AND358" s="263"/>
      <c r="ANE358" s="263"/>
      <c r="ANF358" s="263"/>
      <c r="ANG358" s="263"/>
      <c r="ANH358" s="263"/>
      <c r="ANI358" s="263"/>
      <c r="ANJ358" s="263"/>
      <c r="ANK358" s="263"/>
      <c r="ANL358" s="263"/>
      <c r="ANM358" s="263"/>
      <c r="ANN358" s="263"/>
      <c r="ANO358" s="263"/>
      <c r="ANP358" s="263"/>
      <c r="ANQ358" s="263"/>
      <c r="ANR358" s="263"/>
      <c r="ANS358" s="263"/>
      <c r="ANT358" s="263"/>
      <c r="ANU358" s="263"/>
      <c r="ANV358" s="263"/>
      <c r="ANW358" s="263"/>
      <c r="ANX358" s="263"/>
      <c r="ANY358" s="263"/>
      <c r="ANZ358" s="263"/>
      <c r="AOA358" s="263"/>
      <c r="AOB358" s="263"/>
      <c r="AOC358" s="263"/>
      <c r="AOD358" s="263"/>
      <c r="AOE358" s="263"/>
      <c r="AOF358" s="263"/>
      <c r="AOG358" s="263"/>
      <c r="AOH358" s="263"/>
      <c r="AOI358" s="263"/>
      <c r="AOJ358" s="263"/>
      <c r="AOK358" s="263"/>
      <c r="AOL358" s="263"/>
      <c r="AOM358" s="263"/>
      <c r="AON358" s="263"/>
      <c r="AOO358" s="263"/>
      <c r="AOP358" s="263"/>
      <c r="AOQ358" s="263"/>
      <c r="AOR358" s="263"/>
      <c r="AOS358" s="263"/>
      <c r="AOT358" s="263"/>
      <c r="AOU358" s="263"/>
      <c r="AOV358" s="263"/>
      <c r="AOW358" s="263"/>
      <c r="AOX358" s="263"/>
      <c r="AOY358" s="263"/>
      <c r="AOZ358" s="263"/>
      <c r="APA358" s="263"/>
      <c r="APB358" s="263"/>
      <c r="APC358" s="263"/>
      <c r="APD358" s="263"/>
      <c r="APE358" s="263"/>
      <c r="APF358" s="263"/>
      <c r="APG358" s="263"/>
      <c r="APH358" s="263"/>
      <c r="API358" s="263"/>
      <c r="APJ358" s="263"/>
      <c r="APK358" s="263"/>
      <c r="APL358" s="263"/>
      <c r="APM358" s="263"/>
      <c r="APN358" s="263"/>
      <c r="APO358" s="263"/>
      <c r="APP358" s="263"/>
      <c r="APQ358" s="263"/>
      <c r="APR358" s="263"/>
      <c r="APS358" s="263"/>
      <c r="APT358" s="263"/>
      <c r="APU358" s="263"/>
      <c r="APV358" s="263"/>
      <c r="APW358" s="263"/>
      <c r="APX358" s="263"/>
      <c r="APY358" s="263"/>
      <c r="APZ358" s="263"/>
      <c r="AQA358" s="263"/>
      <c r="AQB358" s="263"/>
      <c r="AQC358" s="263"/>
      <c r="AQD358" s="263"/>
      <c r="AQE358" s="263"/>
      <c r="AQF358" s="263"/>
      <c r="AQG358" s="263"/>
      <c r="AQH358" s="263"/>
      <c r="AQI358" s="263"/>
      <c r="AQJ358" s="263"/>
      <c r="AQK358" s="263"/>
      <c r="AQL358" s="263"/>
      <c r="AQM358" s="263"/>
      <c r="AQN358" s="263"/>
      <c r="AQO358" s="263"/>
      <c r="AQP358" s="263"/>
      <c r="AQQ358" s="263"/>
      <c r="AQR358" s="263"/>
      <c r="AQS358" s="263"/>
      <c r="AQT358" s="263"/>
      <c r="AQU358" s="263"/>
      <c r="AQV358" s="263"/>
      <c r="AQW358" s="263"/>
      <c r="AQX358" s="263"/>
      <c r="AQY358" s="263"/>
      <c r="AQZ358" s="263"/>
      <c r="ARA358" s="263"/>
      <c r="ARB358" s="263"/>
      <c r="ARC358" s="263"/>
      <c r="ARD358" s="263"/>
      <c r="ARE358" s="263"/>
      <c r="ARF358" s="263"/>
      <c r="ARG358" s="263"/>
      <c r="ARH358" s="263"/>
      <c r="ARI358" s="263"/>
      <c r="ARJ358" s="263"/>
      <c r="ARK358" s="263"/>
      <c r="ARL358" s="263"/>
      <c r="ARM358" s="263"/>
      <c r="ARN358" s="263"/>
      <c r="ARO358" s="263"/>
      <c r="ARP358" s="263"/>
      <c r="ARQ358" s="263"/>
      <c r="ARR358" s="263"/>
      <c r="ARS358" s="263"/>
      <c r="ART358" s="263"/>
      <c r="ARU358" s="263"/>
      <c r="ARV358" s="263"/>
      <c r="ARW358" s="263"/>
      <c r="ARX358" s="263"/>
      <c r="ARY358" s="263"/>
      <c r="ARZ358" s="263"/>
      <c r="ASA358" s="263"/>
      <c r="ASB358" s="263"/>
      <c r="ASC358" s="263"/>
      <c r="ASD358" s="263"/>
      <c r="ASE358" s="263"/>
      <c r="ASF358" s="263"/>
      <c r="ASG358" s="263"/>
      <c r="ASH358" s="263"/>
      <c r="ASI358" s="263"/>
      <c r="ASJ358" s="263"/>
      <c r="ASK358" s="263"/>
      <c r="ASL358" s="263"/>
      <c r="ASM358" s="263"/>
      <c r="ASN358" s="263"/>
      <c r="ASO358" s="263"/>
      <c r="ASP358" s="263"/>
      <c r="ASQ358" s="263"/>
      <c r="ASR358" s="263"/>
      <c r="ASS358" s="263"/>
      <c r="AST358" s="263"/>
      <c r="ASU358" s="263"/>
      <c r="ASV358" s="263"/>
      <c r="ASW358" s="263"/>
      <c r="ASX358" s="263"/>
      <c r="ASY358" s="263"/>
      <c r="ASZ358" s="263"/>
      <c r="ATA358" s="263"/>
      <c r="ATB358" s="263"/>
      <c r="ATC358" s="263"/>
      <c r="ATD358" s="263"/>
      <c r="ATE358" s="263"/>
      <c r="ATF358" s="263"/>
      <c r="ATG358" s="263"/>
      <c r="ATH358" s="263"/>
      <c r="ATI358" s="263"/>
      <c r="ATJ358" s="263"/>
      <c r="ATK358" s="263"/>
      <c r="ATL358" s="263"/>
      <c r="ATM358" s="263"/>
      <c r="ATN358" s="263"/>
      <c r="ATO358" s="263"/>
      <c r="ATP358" s="263"/>
      <c r="ATQ358" s="263"/>
      <c r="ATR358" s="263"/>
      <c r="ATS358" s="263"/>
      <c r="ATT358" s="263"/>
      <c r="ATU358" s="263"/>
      <c r="ATV358" s="263"/>
      <c r="ATW358" s="263"/>
      <c r="ATX358" s="263"/>
      <c r="ATY358" s="263"/>
      <c r="ATZ358" s="263"/>
      <c r="AUA358" s="263"/>
      <c r="AUB358" s="263"/>
      <c r="AUC358" s="263"/>
      <c r="AUD358" s="263"/>
      <c r="AUE358" s="263"/>
      <c r="AUF358" s="263"/>
      <c r="AUG358" s="263"/>
      <c r="AUH358" s="263"/>
      <c r="AUI358" s="263"/>
      <c r="AUJ358" s="263"/>
      <c r="AUK358" s="263"/>
      <c r="AUL358" s="263"/>
      <c r="AUM358" s="263"/>
      <c r="AUN358" s="263"/>
      <c r="AUO358" s="263"/>
      <c r="AUP358" s="263"/>
      <c r="AUQ358" s="263"/>
      <c r="AUR358" s="263"/>
      <c r="AUS358" s="263"/>
      <c r="AUT358" s="263"/>
      <c r="AUU358" s="263"/>
      <c r="AUV358" s="263"/>
      <c r="AUW358" s="263"/>
      <c r="AUX358" s="263"/>
      <c r="AUY358" s="263"/>
      <c r="AUZ358" s="263"/>
      <c r="AVA358" s="263"/>
      <c r="AVB358" s="263"/>
      <c r="AVC358" s="263"/>
      <c r="AVD358" s="263"/>
      <c r="AVE358" s="263"/>
      <c r="AVF358" s="263"/>
      <c r="AVG358" s="263"/>
      <c r="AVH358" s="263"/>
      <c r="AVI358" s="263"/>
      <c r="AVJ358" s="263"/>
      <c r="AVK358" s="263"/>
      <c r="AVL358" s="263"/>
      <c r="AVM358" s="263"/>
      <c r="AVN358" s="263"/>
      <c r="AVO358" s="263"/>
      <c r="AVP358" s="263"/>
      <c r="AVQ358" s="263"/>
      <c r="AVR358" s="263"/>
      <c r="AVS358" s="263"/>
      <c r="AVT358" s="263"/>
      <c r="AVU358" s="263"/>
      <c r="AVV358" s="263"/>
      <c r="AVW358" s="263"/>
      <c r="AVX358" s="263"/>
      <c r="AVY358" s="263"/>
      <c r="AVZ358" s="263"/>
      <c r="AWA358" s="263"/>
      <c r="AWB358" s="263"/>
      <c r="AWC358" s="263"/>
      <c r="AWD358" s="263"/>
      <c r="AWE358" s="263"/>
      <c r="AWF358" s="263"/>
      <c r="AWG358" s="263"/>
      <c r="AWH358" s="263"/>
      <c r="AWI358" s="263"/>
      <c r="AWJ358" s="263"/>
      <c r="AWK358" s="263"/>
      <c r="AWL358" s="263"/>
      <c r="AWM358" s="263"/>
      <c r="AWN358" s="263"/>
      <c r="AWO358" s="263"/>
      <c r="AWP358" s="263"/>
      <c r="AWQ358" s="263"/>
      <c r="AWR358" s="263"/>
      <c r="AWS358" s="263"/>
      <c r="AWT358" s="263"/>
      <c r="AWU358" s="263"/>
      <c r="AWV358" s="263"/>
      <c r="AWW358" s="263"/>
      <c r="AWX358" s="263"/>
      <c r="AWY358" s="263"/>
      <c r="AWZ358" s="263"/>
      <c r="AXA358" s="263"/>
      <c r="AXB358" s="263"/>
      <c r="AXC358" s="263"/>
      <c r="AXD358" s="263"/>
      <c r="AXE358" s="263"/>
      <c r="AXF358" s="263"/>
      <c r="AXG358" s="263"/>
      <c r="AXH358" s="263"/>
      <c r="AXI358" s="263"/>
      <c r="AXJ358" s="263"/>
      <c r="AXK358" s="263"/>
      <c r="AXL358" s="263"/>
      <c r="AXM358" s="263"/>
      <c r="AXN358" s="263"/>
      <c r="AXO358" s="263"/>
      <c r="AXP358" s="263"/>
      <c r="AXQ358" s="263"/>
      <c r="AXR358" s="263"/>
      <c r="AXS358" s="263"/>
      <c r="AXT358" s="263"/>
      <c r="AXU358" s="263"/>
      <c r="AXV358" s="263"/>
      <c r="AXW358" s="263"/>
      <c r="AXX358" s="263"/>
      <c r="AXY358" s="263"/>
      <c r="AXZ358" s="263"/>
      <c r="AYA358" s="263"/>
      <c r="AYB358" s="263"/>
      <c r="AYC358" s="263"/>
      <c r="AYD358" s="263"/>
      <c r="AYE358" s="263"/>
      <c r="AYF358" s="263"/>
      <c r="AYG358" s="263"/>
      <c r="AYH358" s="263"/>
      <c r="AYI358" s="263"/>
      <c r="AYJ358" s="263"/>
      <c r="AYK358" s="263"/>
      <c r="AYL358" s="263"/>
      <c r="AYM358" s="263"/>
      <c r="AYN358" s="263"/>
      <c r="AYO358" s="263"/>
      <c r="AYP358" s="263"/>
      <c r="AYQ358" s="263"/>
      <c r="AYR358" s="263"/>
      <c r="AYS358" s="263"/>
      <c r="AYT358" s="263"/>
      <c r="AYU358" s="263"/>
      <c r="AYV358" s="263"/>
      <c r="AYW358" s="263"/>
      <c r="AYX358" s="263"/>
      <c r="AYY358" s="263"/>
      <c r="AYZ358" s="263"/>
      <c r="AZA358" s="263"/>
      <c r="AZB358" s="263"/>
      <c r="AZC358" s="263"/>
      <c r="AZD358" s="263"/>
      <c r="AZE358" s="263"/>
      <c r="AZF358" s="263"/>
      <c r="AZG358" s="263"/>
      <c r="AZH358" s="263"/>
      <c r="AZI358" s="263"/>
      <c r="AZJ358" s="263"/>
      <c r="AZK358" s="263"/>
      <c r="AZL358" s="263"/>
      <c r="AZM358" s="263"/>
      <c r="AZN358" s="263"/>
      <c r="AZO358" s="263"/>
      <c r="AZP358" s="263"/>
      <c r="AZQ358" s="263"/>
      <c r="AZR358" s="263"/>
      <c r="AZS358" s="263"/>
      <c r="AZT358" s="263"/>
      <c r="AZU358" s="263"/>
      <c r="AZV358" s="263"/>
      <c r="AZW358" s="263"/>
      <c r="AZX358" s="263"/>
      <c r="AZY358" s="263"/>
      <c r="AZZ358" s="263"/>
      <c r="BAA358" s="263"/>
      <c r="BAB358" s="263"/>
      <c r="BAC358" s="263"/>
      <c r="BAD358" s="263"/>
      <c r="BAE358" s="263"/>
      <c r="BAF358" s="263"/>
      <c r="BAG358" s="263"/>
      <c r="BAH358" s="263"/>
      <c r="BAI358" s="263"/>
      <c r="BAJ358" s="263"/>
      <c r="BAK358" s="263"/>
      <c r="BAL358" s="263"/>
      <c r="BAM358" s="263"/>
      <c r="BAN358" s="263"/>
      <c r="BAO358" s="263"/>
      <c r="BAP358" s="263"/>
      <c r="BAQ358" s="263"/>
      <c r="BAR358" s="263"/>
      <c r="BAS358" s="263"/>
      <c r="BAT358" s="263"/>
      <c r="BAU358" s="263"/>
      <c r="BAV358" s="263"/>
      <c r="BAW358" s="263"/>
      <c r="BAX358" s="263"/>
      <c r="BAY358" s="263"/>
      <c r="BAZ358" s="263"/>
      <c r="BBA358" s="263"/>
      <c r="BBB358" s="263"/>
      <c r="BBC358" s="263"/>
      <c r="BBD358" s="263"/>
      <c r="BBE358" s="263"/>
      <c r="BBF358" s="263"/>
      <c r="BBG358" s="263"/>
      <c r="BBH358" s="263"/>
      <c r="BBI358" s="263"/>
      <c r="BBJ358" s="263"/>
      <c r="BBK358" s="263"/>
      <c r="BBL358" s="263"/>
      <c r="BBM358" s="263"/>
      <c r="BBN358" s="263"/>
      <c r="BBO358" s="263"/>
      <c r="BBP358" s="263"/>
      <c r="BBQ358" s="263"/>
      <c r="BBR358" s="263"/>
      <c r="BBS358" s="263"/>
      <c r="BBT358" s="263"/>
      <c r="BBU358" s="263"/>
      <c r="BBV358" s="263"/>
      <c r="BBW358" s="263"/>
      <c r="BBX358" s="263"/>
      <c r="BBY358" s="263"/>
      <c r="BBZ358" s="263"/>
      <c r="BCA358" s="263"/>
      <c r="BCB358" s="263"/>
      <c r="BCC358" s="263"/>
      <c r="BCD358" s="263"/>
      <c r="BCE358" s="263"/>
      <c r="BCF358" s="263"/>
      <c r="BCG358" s="263"/>
      <c r="BCH358" s="263"/>
      <c r="BCI358" s="263"/>
      <c r="BCJ358" s="263"/>
      <c r="BCK358" s="263"/>
      <c r="BCL358" s="263"/>
      <c r="BCM358" s="263"/>
      <c r="BCN358" s="263"/>
      <c r="BCO358" s="263"/>
      <c r="BCP358" s="263"/>
      <c r="BCQ358" s="263"/>
      <c r="BCR358" s="263"/>
      <c r="BCS358" s="263"/>
      <c r="BCT358" s="263"/>
      <c r="BCU358" s="263"/>
      <c r="BCV358" s="263"/>
      <c r="BCW358" s="263"/>
      <c r="BCX358" s="263"/>
      <c r="BCY358" s="263"/>
      <c r="BCZ358" s="263"/>
      <c r="BDA358" s="263"/>
      <c r="BDB358" s="263"/>
      <c r="BDC358" s="263"/>
      <c r="BDD358" s="263"/>
      <c r="BDE358" s="263"/>
      <c r="BDF358" s="263"/>
      <c r="BDG358" s="263"/>
      <c r="BDH358" s="263"/>
      <c r="BDI358" s="263"/>
      <c r="BDJ358" s="263"/>
      <c r="BDK358" s="263"/>
      <c r="BDL358" s="263"/>
      <c r="BDM358" s="263"/>
      <c r="BDN358" s="263"/>
      <c r="BDO358" s="263"/>
      <c r="BDP358" s="263"/>
      <c r="BDQ358" s="263"/>
      <c r="BDR358" s="263"/>
      <c r="BDS358" s="263"/>
      <c r="BDT358" s="263"/>
      <c r="BDU358" s="263"/>
      <c r="BDV358" s="263"/>
      <c r="BDW358" s="263"/>
      <c r="BDX358" s="263"/>
      <c r="BDY358" s="263"/>
      <c r="BDZ358" s="263"/>
      <c r="BEA358" s="263"/>
      <c r="BEB358" s="263"/>
      <c r="BEC358" s="263"/>
      <c r="BED358" s="263"/>
      <c r="BEE358" s="263"/>
      <c r="BEF358" s="263"/>
      <c r="BEG358" s="263"/>
      <c r="BEH358" s="263"/>
      <c r="BEI358" s="263"/>
      <c r="BEJ358" s="263"/>
      <c r="BEK358" s="263"/>
      <c r="BEL358" s="263"/>
      <c r="BEM358" s="263"/>
      <c r="BEN358" s="263"/>
      <c r="BEO358" s="263"/>
      <c r="BEP358" s="263"/>
      <c r="BEQ358" s="263"/>
      <c r="BER358" s="263"/>
      <c r="BES358" s="263"/>
      <c r="BET358" s="263"/>
      <c r="BEU358" s="263"/>
      <c r="BEV358" s="263"/>
      <c r="BEW358" s="263"/>
      <c r="BEX358" s="263"/>
      <c r="BEY358" s="263"/>
      <c r="BEZ358" s="263"/>
      <c r="BFA358" s="263"/>
      <c r="BFB358" s="263"/>
      <c r="BFC358" s="263"/>
      <c r="BFD358" s="263"/>
      <c r="BFE358" s="263"/>
      <c r="BFF358" s="263"/>
      <c r="BFG358" s="263"/>
      <c r="BFH358" s="263"/>
      <c r="BFI358" s="263"/>
      <c r="BFJ358" s="263"/>
      <c r="BFK358" s="263"/>
      <c r="BFL358" s="263"/>
      <c r="BFM358" s="263"/>
      <c r="BFN358" s="263"/>
      <c r="BFO358" s="263"/>
      <c r="BFP358" s="263"/>
      <c r="BFQ358" s="263"/>
      <c r="BFR358" s="263"/>
      <c r="BFS358" s="263"/>
      <c r="BFT358" s="263"/>
      <c r="BFU358" s="263"/>
      <c r="BFV358" s="263"/>
      <c r="BFW358" s="263"/>
      <c r="BFX358" s="263"/>
      <c r="BFY358" s="263"/>
      <c r="BFZ358" s="263"/>
      <c r="BGA358" s="263"/>
      <c r="BGB358" s="263"/>
      <c r="BGC358" s="263"/>
      <c r="BGD358" s="263"/>
      <c r="BGE358" s="263"/>
      <c r="BGF358" s="263"/>
      <c r="BGG358" s="263"/>
      <c r="BGH358" s="263"/>
      <c r="BGI358" s="263"/>
      <c r="BGJ358" s="263"/>
      <c r="BGK358" s="263"/>
      <c r="BGL358" s="263"/>
      <c r="BGM358" s="263"/>
      <c r="BGN358" s="263"/>
      <c r="BGO358" s="263"/>
      <c r="BGP358" s="263"/>
      <c r="BGQ358" s="263"/>
      <c r="BGR358" s="263"/>
      <c r="BGS358" s="263"/>
      <c r="BGT358" s="263"/>
      <c r="BGU358" s="263"/>
      <c r="BGV358" s="263"/>
      <c r="BGW358" s="263"/>
      <c r="BGX358" s="263"/>
      <c r="BGY358" s="263"/>
      <c r="BGZ358" s="263"/>
      <c r="BHA358" s="263"/>
      <c r="BHB358" s="263"/>
      <c r="BHC358" s="263"/>
      <c r="BHD358" s="263"/>
      <c r="BHE358" s="263"/>
      <c r="BHF358" s="263"/>
      <c r="BHG358" s="263"/>
      <c r="BHH358" s="263"/>
      <c r="BHI358" s="263"/>
      <c r="BHJ358" s="263"/>
      <c r="BHK358" s="263"/>
      <c r="BHL358" s="263"/>
      <c r="BHM358" s="263"/>
      <c r="BHN358" s="263"/>
      <c r="BHO358" s="263"/>
      <c r="BHP358" s="263"/>
      <c r="BHQ358" s="263"/>
      <c r="BHR358" s="263"/>
      <c r="BHS358" s="263"/>
      <c r="BHT358" s="263"/>
      <c r="BHU358" s="263"/>
      <c r="BHV358" s="263"/>
      <c r="BHW358" s="263"/>
      <c r="BHX358" s="263"/>
      <c r="BHY358" s="263"/>
      <c r="BHZ358" s="263"/>
      <c r="BIA358" s="263"/>
      <c r="BIB358" s="263"/>
      <c r="BIC358" s="263"/>
      <c r="BID358" s="263"/>
      <c r="BIE358" s="263"/>
      <c r="BIF358" s="263"/>
      <c r="BIG358" s="263"/>
      <c r="BIH358" s="263"/>
      <c r="BII358" s="263"/>
      <c r="BIJ358" s="263"/>
      <c r="BIK358" s="263"/>
      <c r="BIL358" s="263"/>
      <c r="BIM358" s="263"/>
      <c r="BIN358" s="263"/>
      <c r="BIO358" s="263"/>
      <c r="BIP358" s="263"/>
      <c r="BIQ358" s="263"/>
      <c r="BIR358" s="263"/>
      <c r="BIS358" s="263"/>
      <c r="BIT358" s="263"/>
      <c r="BIU358" s="263"/>
      <c r="BIV358" s="263"/>
      <c r="BIW358" s="263"/>
      <c r="BIX358" s="263"/>
      <c r="BIY358" s="263"/>
      <c r="BIZ358" s="263"/>
      <c r="BJA358" s="263"/>
      <c r="BJB358" s="263"/>
      <c r="BJC358" s="263"/>
      <c r="BJD358" s="263"/>
      <c r="BJE358" s="263"/>
      <c r="BJF358" s="263"/>
      <c r="BJG358" s="263"/>
      <c r="BJH358" s="263"/>
      <c r="BJI358" s="263"/>
      <c r="BJJ358" s="263"/>
      <c r="BJK358" s="263"/>
      <c r="BJL358" s="263"/>
      <c r="BJM358" s="263"/>
      <c r="BJN358" s="263"/>
      <c r="BJO358" s="263"/>
      <c r="BJP358" s="263"/>
      <c r="BJQ358" s="263"/>
      <c r="BJR358" s="263"/>
      <c r="BJS358" s="263"/>
      <c r="BJT358" s="263"/>
      <c r="BJU358" s="263"/>
      <c r="BJV358" s="263"/>
      <c r="BJW358" s="263"/>
      <c r="BJX358" s="263"/>
      <c r="BJY358" s="263"/>
      <c r="BJZ358" s="263"/>
      <c r="BKA358" s="263"/>
      <c r="BKB358" s="263"/>
      <c r="BKC358" s="263"/>
      <c r="BKD358" s="263"/>
      <c r="BKE358" s="263"/>
      <c r="BKF358" s="263"/>
      <c r="BKG358" s="263"/>
      <c r="BKH358" s="263"/>
      <c r="BKI358" s="263"/>
      <c r="BKJ358" s="263"/>
      <c r="BKK358" s="263"/>
      <c r="BKL358" s="263"/>
      <c r="BKM358" s="263"/>
      <c r="BKN358" s="263"/>
      <c r="BKO358" s="263"/>
      <c r="BKP358" s="263"/>
      <c r="BKQ358" s="263"/>
      <c r="BKR358" s="263"/>
      <c r="BKS358" s="263"/>
      <c r="BKT358" s="263"/>
      <c r="BKU358" s="263"/>
      <c r="BKV358" s="263"/>
      <c r="BKW358" s="263"/>
      <c r="BKX358" s="263"/>
      <c r="BKY358" s="263"/>
      <c r="BKZ358" s="263"/>
      <c r="BLA358" s="263"/>
      <c r="BLB358" s="263"/>
      <c r="BLC358" s="263"/>
      <c r="BLD358" s="263"/>
      <c r="BLE358" s="263"/>
      <c r="BLF358" s="263"/>
      <c r="BLG358" s="263"/>
      <c r="BLH358" s="263"/>
      <c r="BLI358" s="263"/>
      <c r="BLJ358" s="263"/>
      <c r="BLK358" s="263"/>
      <c r="BLL358" s="263"/>
      <c r="BLM358" s="263"/>
      <c r="BLN358" s="263"/>
      <c r="BLO358" s="263"/>
      <c r="BLP358" s="263"/>
      <c r="BLQ358" s="263"/>
      <c r="BLR358" s="263"/>
      <c r="BLS358" s="263"/>
      <c r="BLT358" s="263"/>
      <c r="BLU358" s="263"/>
      <c r="BLV358" s="263"/>
      <c r="BLW358" s="263"/>
      <c r="BLX358" s="263"/>
      <c r="BLY358" s="263"/>
      <c r="BLZ358" s="263"/>
      <c r="BMA358" s="263"/>
      <c r="BMB358" s="263"/>
      <c r="BMC358" s="263"/>
      <c r="BMD358" s="263"/>
      <c r="BME358" s="263"/>
      <c r="BMF358" s="263"/>
      <c r="BMG358" s="263"/>
      <c r="BMH358" s="263"/>
      <c r="BMI358" s="263"/>
      <c r="BMJ358" s="263"/>
      <c r="BMK358" s="263"/>
      <c r="BML358" s="263"/>
      <c r="BMM358" s="263"/>
      <c r="BMN358" s="263"/>
      <c r="BMO358" s="263"/>
      <c r="BMP358" s="263"/>
      <c r="BMQ358" s="263"/>
      <c r="BMR358" s="263"/>
      <c r="BMS358" s="263"/>
      <c r="BMT358" s="263"/>
      <c r="BMU358" s="263"/>
      <c r="BMV358" s="263"/>
      <c r="BMW358" s="263"/>
      <c r="BMX358" s="263"/>
      <c r="BMY358" s="263"/>
      <c r="BMZ358" s="263"/>
      <c r="BNA358" s="263"/>
      <c r="BNB358" s="263"/>
      <c r="BNC358" s="263"/>
      <c r="BND358" s="263"/>
      <c r="BNE358" s="263"/>
      <c r="BNF358" s="263"/>
      <c r="BNG358" s="263"/>
      <c r="BNH358" s="263"/>
      <c r="BNI358" s="263"/>
      <c r="BNJ358" s="263"/>
      <c r="BNK358" s="263"/>
      <c r="BNL358" s="263"/>
      <c r="BNM358" s="263"/>
      <c r="BNN358" s="263"/>
      <c r="BNO358" s="263"/>
      <c r="BNP358" s="263"/>
      <c r="BNQ358" s="263"/>
      <c r="BNR358" s="263"/>
      <c r="BNS358" s="263"/>
      <c r="BNT358" s="263"/>
      <c r="BNU358" s="263"/>
      <c r="BNV358" s="263"/>
      <c r="BNW358" s="263"/>
      <c r="BNX358" s="263"/>
      <c r="BNY358" s="263"/>
      <c r="BNZ358" s="263"/>
      <c r="BOA358" s="263"/>
      <c r="BOB358" s="263"/>
      <c r="BOC358" s="263"/>
      <c r="BOD358" s="263"/>
      <c r="BOE358" s="263"/>
      <c r="BOF358" s="263"/>
      <c r="BOG358" s="263"/>
      <c r="BOH358" s="263"/>
      <c r="BOI358" s="263"/>
      <c r="BOJ358" s="263"/>
      <c r="BOK358" s="263"/>
      <c r="BOL358" s="263"/>
      <c r="BOM358" s="263"/>
      <c r="BON358" s="263"/>
      <c r="BOO358" s="263"/>
      <c r="BOP358" s="263"/>
      <c r="BOQ358" s="263"/>
      <c r="BOR358" s="263"/>
      <c r="BOS358" s="263"/>
      <c r="BOT358" s="263"/>
      <c r="BOU358" s="263"/>
      <c r="BOV358" s="263"/>
      <c r="BOW358" s="263"/>
      <c r="BOX358" s="263"/>
      <c r="BOY358" s="263"/>
      <c r="BOZ358" s="263"/>
      <c r="BPA358" s="263"/>
      <c r="BPB358" s="263"/>
      <c r="BPC358" s="263"/>
      <c r="BPD358" s="263"/>
      <c r="BPE358" s="263"/>
      <c r="BPF358" s="263"/>
      <c r="BPG358" s="263"/>
      <c r="BPH358" s="263"/>
      <c r="BPI358" s="263"/>
      <c r="BPJ358" s="263"/>
      <c r="BPK358" s="263"/>
      <c r="BPL358" s="263"/>
      <c r="BPM358" s="263"/>
      <c r="BPN358" s="263"/>
      <c r="BPO358" s="263"/>
      <c r="BPP358" s="263"/>
      <c r="BPQ358" s="263"/>
      <c r="BPR358" s="263"/>
      <c r="BPS358" s="263"/>
      <c r="BPT358" s="263"/>
      <c r="BPU358" s="263"/>
      <c r="BPV358" s="263"/>
      <c r="BPW358" s="263"/>
      <c r="BPX358" s="263"/>
      <c r="BPY358" s="263"/>
      <c r="BPZ358" s="263"/>
      <c r="BQA358" s="263"/>
      <c r="BQB358" s="263"/>
      <c r="BQC358" s="263"/>
      <c r="BQD358" s="263"/>
      <c r="BQE358" s="263"/>
      <c r="BQF358" s="263"/>
      <c r="BQG358" s="263"/>
      <c r="BQH358" s="263"/>
      <c r="BQI358" s="263"/>
      <c r="BQJ358" s="263"/>
      <c r="BQK358" s="263"/>
      <c r="BQL358" s="263"/>
      <c r="BQM358" s="263"/>
      <c r="BQN358" s="263"/>
      <c r="BQO358" s="263"/>
      <c r="BQP358" s="263"/>
      <c r="BQQ358" s="263"/>
      <c r="BQR358" s="263"/>
      <c r="BQS358" s="263"/>
      <c r="BQT358" s="263"/>
      <c r="BQU358" s="263"/>
      <c r="BQV358" s="263"/>
      <c r="BQW358" s="263"/>
      <c r="BQX358" s="263"/>
      <c r="BQY358" s="263"/>
      <c r="BQZ358" s="263"/>
      <c r="BRA358" s="263"/>
      <c r="BRB358" s="263"/>
      <c r="BRC358" s="263"/>
      <c r="BRD358" s="263"/>
      <c r="BRE358" s="263"/>
      <c r="BRF358" s="263"/>
      <c r="BRG358" s="263"/>
      <c r="BRH358" s="263"/>
      <c r="BRI358" s="263"/>
      <c r="BRJ358" s="263"/>
      <c r="BRK358" s="263"/>
      <c r="BRL358" s="263"/>
      <c r="BRM358" s="263"/>
      <c r="BRN358" s="263"/>
      <c r="BRO358" s="263"/>
      <c r="BRP358" s="263"/>
      <c r="BRQ358" s="263"/>
      <c r="BRR358" s="263"/>
      <c r="BRS358" s="263"/>
      <c r="BRT358" s="263"/>
      <c r="BRU358" s="263"/>
      <c r="BRV358" s="263"/>
      <c r="BRW358" s="263"/>
      <c r="BRX358" s="263"/>
      <c r="BRY358" s="263"/>
      <c r="BRZ358" s="263"/>
      <c r="BSA358" s="263"/>
      <c r="BSB358" s="263"/>
      <c r="BSC358" s="263"/>
      <c r="BSD358" s="263"/>
      <c r="BSE358" s="263"/>
      <c r="BSF358" s="263"/>
      <c r="BSG358" s="263"/>
      <c r="BSH358" s="263"/>
      <c r="BSI358" s="263"/>
      <c r="BSJ358" s="263"/>
      <c r="BSK358" s="263"/>
      <c r="BSL358" s="263"/>
      <c r="BSM358" s="263"/>
      <c r="BSN358" s="263"/>
      <c r="BSO358" s="263"/>
      <c r="BSP358" s="263"/>
      <c r="BSQ358" s="263"/>
      <c r="BSR358" s="263"/>
      <c r="BSS358" s="263"/>
      <c r="BST358" s="263"/>
      <c r="BSU358" s="263"/>
      <c r="BSV358" s="263"/>
      <c r="BSW358" s="263"/>
      <c r="BSX358" s="263"/>
      <c r="BSY358" s="263"/>
      <c r="BSZ358" s="263"/>
      <c r="BTA358" s="263"/>
      <c r="BTB358" s="263"/>
      <c r="BTC358" s="263"/>
      <c r="BTD358" s="263"/>
      <c r="BTE358" s="263"/>
      <c r="BTF358" s="263"/>
      <c r="BTG358" s="263"/>
      <c r="BTH358" s="263"/>
      <c r="BTI358" s="263"/>
      <c r="BTJ358" s="263"/>
      <c r="BTK358" s="263"/>
      <c r="BTL358" s="263"/>
      <c r="BTM358" s="263"/>
      <c r="BTN358" s="263"/>
      <c r="BTO358" s="263"/>
      <c r="BTP358" s="263"/>
      <c r="BTQ358" s="263"/>
      <c r="BTR358" s="263"/>
      <c r="BTS358" s="263"/>
      <c r="BTT358" s="263"/>
      <c r="BTU358" s="263"/>
      <c r="BTV358" s="263"/>
      <c r="BTW358" s="263"/>
      <c r="BTX358" s="263"/>
      <c r="BTY358" s="263"/>
      <c r="BTZ358" s="263"/>
      <c r="BUA358" s="263"/>
      <c r="BUB358" s="263"/>
      <c r="BUC358" s="263"/>
      <c r="BUD358" s="263"/>
      <c r="BUE358" s="263"/>
      <c r="BUF358" s="263"/>
      <c r="BUG358" s="263"/>
      <c r="BUH358" s="263"/>
      <c r="BUI358" s="263"/>
      <c r="BUJ358" s="263"/>
      <c r="BUK358" s="263"/>
      <c r="BUL358" s="263"/>
      <c r="BUM358" s="263"/>
      <c r="BUN358" s="263"/>
      <c r="BUO358" s="263"/>
      <c r="BUP358" s="263"/>
      <c r="BUQ358" s="263"/>
      <c r="BUR358" s="263"/>
      <c r="BUS358" s="263"/>
      <c r="BUT358" s="263"/>
      <c r="BUU358" s="263"/>
      <c r="BUV358" s="263"/>
      <c r="BUW358" s="263"/>
      <c r="BUX358" s="263"/>
      <c r="BUY358" s="263"/>
      <c r="BUZ358" s="263"/>
      <c r="BVA358" s="263"/>
      <c r="BVB358" s="263"/>
      <c r="BVC358" s="263"/>
      <c r="BVD358" s="263"/>
      <c r="BVE358" s="263"/>
      <c r="BVF358" s="263"/>
      <c r="BVG358" s="263"/>
      <c r="BVH358" s="263"/>
      <c r="BVI358" s="263"/>
      <c r="BVJ358" s="263"/>
      <c r="BVK358" s="263"/>
      <c r="BVL358" s="263"/>
      <c r="BVM358" s="263"/>
      <c r="BVN358" s="263"/>
      <c r="BVO358" s="263"/>
      <c r="BVP358" s="263"/>
      <c r="BVQ358" s="263"/>
      <c r="BVR358" s="263"/>
      <c r="BVS358" s="263"/>
      <c r="BVT358" s="263"/>
      <c r="BVU358" s="263"/>
      <c r="BVV358" s="263"/>
      <c r="BVW358" s="263"/>
      <c r="BVX358" s="263"/>
      <c r="BVY358" s="263"/>
      <c r="BVZ358" s="263"/>
      <c r="BWA358" s="263"/>
      <c r="BWB358" s="263"/>
      <c r="BWC358" s="263"/>
      <c r="BWD358" s="263"/>
      <c r="BWE358" s="263"/>
      <c r="BWF358" s="263"/>
      <c r="BWG358" s="263"/>
      <c r="BWH358" s="263"/>
      <c r="BWI358" s="263"/>
      <c r="BWJ358" s="263"/>
      <c r="BWK358" s="263"/>
      <c r="BWL358" s="263"/>
      <c r="BWM358" s="263"/>
      <c r="BWN358" s="263"/>
      <c r="BWO358" s="263"/>
      <c r="BWP358" s="263"/>
      <c r="BWQ358" s="263"/>
      <c r="BWR358" s="263"/>
      <c r="BWS358" s="263"/>
      <c r="BWT358" s="263"/>
      <c r="BWU358" s="263"/>
      <c r="BWV358" s="263"/>
      <c r="BWW358" s="263"/>
      <c r="BWX358" s="263"/>
      <c r="BWY358" s="263"/>
      <c r="BWZ358" s="263"/>
      <c r="BXA358" s="263"/>
      <c r="BXB358" s="263"/>
      <c r="BXC358" s="263"/>
      <c r="BXD358" s="263"/>
      <c r="BXE358" s="263"/>
      <c r="BXF358" s="263"/>
      <c r="BXG358" s="263"/>
      <c r="BXH358" s="263"/>
      <c r="BXI358" s="263"/>
      <c r="BXJ358" s="263"/>
      <c r="BXK358" s="263"/>
      <c r="BXL358" s="263"/>
      <c r="BXM358" s="263"/>
      <c r="BXN358" s="263"/>
      <c r="BXO358" s="263"/>
      <c r="BXP358" s="263"/>
      <c r="BXQ358" s="263"/>
      <c r="BXR358" s="263"/>
      <c r="BXS358" s="263"/>
      <c r="BXT358" s="263"/>
      <c r="BXU358" s="263"/>
      <c r="BXV358" s="263"/>
      <c r="BXW358" s="263"/>
      <c r="BXX358" s="263"/>
      <c r="BXY358" s="263"/>
      <c r="BXZ358" s="263"/>
      <c r="BYA358" s="263"/>
      <c r="BYB358" s="263"/>
      <c r="BYC358" s="263"/>
      <c r="BYD358" s="263"/>
      <c r="BYE358" s="263"/>
      <c r="BYF358" s="263"/>
      <c r="BYG358" s="263"/>
      <c r="BYH358" s="263"/>
      <c r="BYI358" s="263"/>
      <c r="BYJ358" s="263"/>
      <c r="BYK358" s="263"/>
      <c r="BYL358" s="263"/>
      <c r="BYM358" s="263"/>
      <c r="BYN358" s="263"/>
      <c r="BYO358" s="263"/>
      <c r="BYP358" s="263"/>
      <c r="BYQ358" s="263"/>
      <c r="BYR358" s="263"/>
      <c r="BYS358" s="263"/>
      <c r="BYT358" s="263"/>
      <c r="BYU358" s="263"/>
      <c r="BYV358" s="263"/>
      <c r="BYW358" s="263"/>
      <c r="BYX358" s="263"/>
      <c r="BYY358" s="263"/>
      <c r="BYZ358" s="263"/>
      <c r="BZA358" s="263"/>
      <c r="BZB358" s="263"/>
      <c r="BZC358" s="263"/>
      <c r="BZD358" s="263"/>
      <c r="BZE358" s="263"/>
      <c r="BZF358" s="263"/>
      <c r="BZG358" s="263"/>
      <c r="BZH358" s="263"/>
      <c r="BZI358" s="263"/>
      <c r="BZJ358" s="263"/>
      <c r="BZK358" s="263"/>
      <c r="BZL358" s="263"/>
      <c r="BZM358" s="263"/>
      <c r="BZN358" s="263"/>
      <c r="BZO358" s="263"/>
      <c r="BZP358" s="263"/>
      <c r="BZQ358" s="263"/>
      <c r="BZR358" s="263"/>
      <c r="BZS358" s="263"/>
      <c r="BZT358" s="263"/>
      <c r="BZU358" s="263"/>
      <c r="BZV358" s="263"/>
      <c r="BZW358" s="263"/>
      <c r="BZX358" s="263"/>
      <c r="BZY358" s="263"/>
      <c r="BZZ358" s="263"/>
      <c r="CAA358" s="263"/>
      <c r="CAB358" s="263"/>
      <c r="CAC358" s="263"/>
      <c r="CAD358" s="263"/>
      <c r="CAE358" s="263"/>
      <c r="CAF358" s="263"/>
      <c r="CAG358" s="263"/>
      <c r="CAH358" s="263"/>
      <c r="CAI358" s="263"/>
      <c r="CAJ358" s="263"/>
      <c r="CAK358" s="263"/>
      <c r="CAL358" s="263"/>
      <c r="CAM358" s="263"/>
      <c r="CAN358" s="263"/>
      <c r="CAO358" s="263"/>
      <c r="CAP358" s="263"/>
      <c r="CAQ358" s="263"/>
      <c r="CAR358" s="263"/>
      <c r="CAS358" s="263"/>
      <c r="CAT358" s="263"/>
      <c r="CAU358" s="263"/>
      <c r="CAV358" s="263"/>
    </row>
    <row r="359" spans="1:2076" x14ac:dyDescent="0.35">
      <c r="A359" s="263"/>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263"/>
      <c r="AE359" s="263"/>
      <c r="AF359" s="263"/>
      <c r="AG359" s="263"/>
      <c r="AH359" s="263"/>
      <c r="AI359" s="263"/>
      <c r="AJ359" s="263"/>
      <c r="AK359" s="263"/>
      <c r="AL359" s="263"/>
      <c r="AM359" s="263"/>
      <c r="AN359" s="263"/>
      <c r="AO359" s="263"/>
      <c r="AP359" s="263"/>
      <c r="AQ359" s="263"/>
      <c r="AR359" s="263"/>
      <c r="AS359" s="263"/>
      <c r="AT359" s="263"/>
      <c r="AU359" s="263"/>
      <c r="AV359" s="263"/>
      <c r="AW359" s="263"/>
      <c r="AX359" s="263"/>
      <c r="AY359" s="263"/>
      <c r="AZ359" s="263"/>
      <c r="BA359" s="263"/>
      <c r="BB359" s="263"/>
      <c r="BC359" s="263"/>
      <c r="BD359" s="263"/>
      <c r="BE359" s="263"/>
      <c r="BF359" s="263"/>
      <c r="BG359" s="263"/>
      <c r="BH359" s="263"/>
      <c r="BI359" s="263"/>
      <c r="BJ359" s="263"/>
      <c r="BK359" s="263"/>
      <c r="BL359" s="263"/>
      <c r="BM359" s="263"/>
      <c r="BN359" s="263"/>
      <c r="BO359" s="263"/>
      <c r="BP359" s="263"/>
      <c r="BQ359" s="263"/>
      <c r="BR359" s="263"/>
      <c r="BS359" s="263"/>
      <c r="BT359" s="263"/>
      <c r="BU359" s="263"/>
      <c r="BV359" s="263"/>
      <c r="BW359" s="263"/>
      <c r="BX359" s="263"/>
      <c r="BY359" s="263"/>
      <c r="BZ359" s="263"/>
      <c r="CA359" s="263"/>
      <c r="CB359" s="263"/>
      <c r="CC359" s="263"/>
      <c r="CD359" s="263"/>
      <c r="CE359" s="263"/>
      <c r="CF359" s="263"/>
      <c r="CG359" s="263"/>
      <c r="CH359" s="263"/>
      <c r="CI359" s="263"/>
      <c r="CJ359" s="263"/>
      <c r="CK359" s="263"/>
      <c r="CL359" s="263"/>
      <c r="CM359" s="263"/>
      <c r="CN359" s="263"/>
      <c r="CO359" s="263"/>
      <c r="CP359" s="263"/>
      <c r="CQ359" s="263"/>
      <c r="CR359" s="263"/>
      <c r="CS359" s="263"/>
      <c r="CT359" s="263"/>
      <c r="CU359" s="263"/>
      <c r="CV359" s="263"/>
      <c r="CW359" s="263"/>
      <c r="CX359" s="263"/>
      <c r="CY359" s="263"/>
      <c r="CZ359" s="263"/>
      <c r="DA359" s="263"/>
      <c r="DB359" s="263"/>
      <c r="DC359" s="263"/>
      <c r="DD359" s="263"/>
      <c r="DE359" s="263"/>
      <c r="DF359" s="263"/>
      <c r="DG359" s="263"/>
      <c r="DH359" s="263"/>
      <c r="DI359" s="263"/>
      <c r="DJ359" s="263"/>
      <c r="DK359" s="263"/>
      <c r="DL359" s="263"/>
      <c r="DM359" s="263"/>
      <c r="DN359" s="263"/>
      <c r="DO359" s="263"/>
      <c r="DP359" s="263"/>
      <c r="DQ359" s="263"/>
      <c r="DR359" s="263"/>
      <c r="DS359" s="263"/>
      <c r="DT359" s="263"/>
      <c r="DU359" s="263"/>
      <c r="DV359" s="263"/>
      <c r="DW359" s="263"/>
      <c r="DX359" s="263"/>
      <c r="DY359" s="263"/>
      <c r="DZ359" s="263"/>
      <c r="EA359" s="263"/>
      <c r="EB359" s="263"/>
      <c r="EC359" s="263"/>
      <c r="ED359" s="263"/>
      <c r="EE359" s="263"/>
      <c r="EF359" s="263"/>
      <c r="EG359" s="263"/>
      <c r="EH359" s="263"/>
      <c r="EI359" s="263"/>
      <c r="EJ359" s="263"/>
      <c r="EK359" s="263"/>
      <c r="EL359" s="263"/>
      <c r="EM359" s="263"/>
      <c r="EN359" s="263"/>
      <c r="EO359" s="263"/>
      <c r="EP359" s="263"/>
      <c r="EQ359" s="263"/>
      <c r="ER359" s="263"/>
      <c r="ES359" s="263"/>
      <c r="ET359" s="263"/>
      <c r="EU359" s="263"/>
      <c r="EV359" s="263"/>
      <c r="EW359" s="263"/>
      <c r="EX359" s="263"/>
      <c r="EY359" s="263"/>
      <c r="EZ359" s="263"/>
      <c r="FA359" s="263"/>
      <c r="FB359" s="263"/>
      <c r="FC359" s="263"/>
      <c r="FD359" s="263"/>
      <c r="FE359" s="263"/>
      <c r="FF359" s="263"/>
      <c r="FG359" s="263"/>
      <c r="FH359" s="263"/>
      <c r="FI359" s="263"/>
      <c r="FJ359" s="263"/>
      <c r="FK359" s="263"/>
      <c r="FL359" s="263"/>
      <c r="FM359" s="263"/>
      <c r="FN359" s="263"/>
      <c r="FO359" s="263"/>
      <c r="FP359" s="263"/>
      <c r="FQ359" s="263"/>
      <c r="FR359" s="263"/>
      <c r="FS359" s="263"/>
      <c r="FT359" s="263"/>
      <c r="FU359" s="263"/>
      <c r="FV359" s="263"/>
      <c r="FW359" s="263"/>
      <c r="FX359" s="263"/>
      <c r="FY359" s="263"/>
      <c r="FZ359" s="263"/>
      <c r="GA359" s="263"/>
      <c r="GB359" s="263"/>
      <c r="GC359" s="263"/>
      <c r="GD359" s="263"/>
      <c r="GE359" s="263"/>
      <c r="GF359" s="263"/>
      <c r="GG359" s="263"/>
      <c r="GH359" s="263"/>
      <c r="GI359" s="263"/>
      <c r="GJ359" s="263"/>
      <c r="GK359" s="263"/>
      <c r="GL359" s="263"/>
      <c r="GM359" s="263"/>
      <c r="GN359" s="263"/>
      <c r="GO359" s="263"/>
      <c r="GP359" s="263"/>
      <c r="GQ359" s="263"/>
      <c r="GR359" s="263"/>
      <c r="GS359" s="263"/>
      <c r="GT359" s="263"/>
      <c r="GU359" s="263"/>
      <c r="GV359" s="263"/>
      <c r="GW359" s="263"/>
      <c r="GX359" s="263"/>
      <c r="GY359" s="263"/>
      <c r="GZ359" s="263"/>
      <c r="HA359" s="263"/>
      <c r="HB359" s="263"/>
      <c r="HC359" s="263"/>
      <c r="HD359" s="263"/>
      <c r="HE359" s="263"/>
      <c r="HF359" s="263"/>
      <c r="HG359" s="263"/>
      <c r="HH359" s="263"/>
      <c r="HI359" s="263"/>
      <c r="HJ359" s="263"/>
      <c r="HK359" s="263"/>
      <c r="HL359" s="263"/>
      <c r="HM359" s="263"/>
      <c r="HN359" s="263"/>
      <c r="HO359" s="263"/>
      <c r="HP359" s="263"/>
      <c r="HQ359" s="263"/>
      <c r="HR359" s="263"/>
      <c r="HS359" s="263"/>
      <c r="HT359" s="263"/>
      <c r="HU359" s="263"/>
      <c r="HV359" s="263"/>
      <c r="HW359" s="263"/>
      <c r="HX359" s="263"/>
      <c r="HY359" s="263"/>
      <c r="HZ359" s="263"/>
      <c r="IA359" s="263"/>
      <c r="IB359" s="263"/>
      <c r="IC359" s="263"/>
      <c r="ID359" s="263"/>
      <c r="IE359" s="263"/>
      <c r="IF359" s="263"/>
      <c r="IG359" s="263"/>
      <c r="IH359" s="263"/>
      <c r="II359" s="263"/>
      <c r="IJ359" s="263"/>
      <c r="IK359" s="263"/>
      <c r="IL359" s="263"/>
      <c r="IM359" s="263"/>
      <c r="IN359" s="263"/>
      <c r="IO359" s="263"/>
      <c r="IP359" s="263"/>
      <c r="IQ359" s="263"/>
      <c r="IR359" s="263"/>
      <c r="IS359" s="263"/>
      <c r="IT359" s="263"/>
      <c r="IU359" s="263"/>
      <c r="IV359" s="263"/>
      <c r="IW359" s="263"/>
      <c r="IX359" s="263"/>
      <c r="IY359" s="263"/>
      <c r="IZ359" s="263"/>
      <c r="JA359" s="263"/>
      <c r="JB359" s="263"/>
      <c r="JC359" s="263"/>
      <c r="JD359" s="263"/>
      <c r="JE359" s="263"/>
      <c r="JF359" s="263"/>
      <c r="JG359" s="263"/>
      <c r="JH359" s="263"/>
      <c r="JI359" s="263"/>
      <c r="JJ359" s="263"/>
      <c r="JK359" s="263"/>
      <c r="JL359" s="263"/>
      <c r="JM359" s="263"/>
      <c r="JN359" s="263"/>
      <c r="JO359" s="263"/>
      <c r="JP359" s="263"/>
      <c r="JQ359" s="263"/>
      <c r="JR359" s="263"/>
      <c r="JS359" s="263"/>
      <c r="JT359" s="263"/>
      <c r="JU359" s="263"/>
      <c r="JV359" s="263"/>
      <c r="JW359" s="263"/>
      <c r="JX359" s="263"/>
      <c r="JY359" s="263"/>
      <c r="JZ359" s="263"/>
      <c r="KA359" s="263"/>
      <c r="KB359" s="263"/>
      <c r="KC359" s="263"/>
      <c r="KD359" s="263"/>
      <c r="KE359" s="263"/>
      <c r="KF359" s="263"/>
      <c r="KG359" s="263"/>
      <c r="KH359" s="263"/>
      <c r="KI359" s="263"/>
      <c r="KJ359" s="263"/>
      <c r="KK359" s="263"/>
      <c r="KL359" s="263"/>
      <c r="KM359" s="263"/>
      <c r="KN359" s="263"/>
      <c r="KO359" s="263"/>
      <c r="KP359" s="263"/>
      <c r="KQ359" s="263"/>
      <c r="KR359" s="263"/>
      <c r="KS359" s="263"/>
      <c r="KT359" s="263"/>
      <c r="KU359" s="263"/>
      <c r="KV359" s="263"/>
      <c r="KW359" s="263"/>
      <c r="KX359" s="263"/>
      <c r="KY359" s="263"/>
      <c r="KZ359" s="263"/>
      <c r="LA359" s="263"/>
      <c r="LB359" s="263"/>
      <c r="LC359" s="263"/>
      <c r="LD359" s="263"/>
      <c r="LE359" s="263"/>
      <c r="LF359" s="263"/>
      <c r="LG359" s="263"/>
      <c r="LH359" s="263"/>
      <c r="LI359" s="263"/>
      <c r="LJ359" s="263"/>
      <c r="LK359" s="263"/>
      <c r="LL359" s="263"/>
      <c r="LM359" s="263"/>
      <c r="LN359" s="263"/>
      <c r="LO359" s="263"/>
      <c r="LP359" s="263"/>
      <c r="LQ359" s="263"/>
      <c r="LR359" s="263"/>
      <c r="LS359" s="263"/>
      <c r="LT359" s="263"/>
      <c r="LU359" s="263"/>
      <c r="LV359" s="263"/>
      <c r="LW359" s="263"/>
      <c r="LX359" s="263"/>
      <c r="LY359" s="263"/>
      <c r="LZ359" s="263"/>
      <c r="MA359" s="263"/>
      <c r="MB359" s="263"/>
      <c r="MC359" s="263"/>
      <c r="MD359" s="263"/>
      <c r="ME359" s="263"/>
      <c r="MF359" s="263"/>
      <c r="MG359" s="263"/>
      <c r="MH359" s="263"/>
      <c r="MI359" s="263"/>
      <c r="MJ359" s="263"/>
      <c r="MK359" s="263"/>
      <c r="ML359" s="263"/>
      <c r="MM359" s="263"/>
      <c r="MN359" s="263"/>
      <c r="MO359" s="263"/>
      <c r="MP359" s="263"/>
      <c r="MQ359" s="263"/>
      <c r="MR359" s="263"/>
      <c r="MS359" s="263"/>
      <c r="MT359" s="263"/>
      <c r="MU359" s="263"/>
      <c r="MV359" s="263"/>
      <c r="MW359" s="263"/>
      <c r="MX359" s="263"/>
      <c r="MY359" s="263"/>
      <c r="MZ359" s="263"/>
      <c r="NA359" s="263"/>
      <c r="NB359" s="263"/>
      <c r="NC359" s="263"/>
      <c r="ND359" s="263"/>
      <c r="NE359" s="263"/>
      <c r="NF359" s="263"/>
      <c r="NG359" s="263"/>
      <c r="NH359" s="263"/>
      <c r="NI359" s="263"/>
      <c r="NJ359" s="263"/>
      <c r="NK359" s="263"/>
      <c r="NL359" s="263"/>
      <c r="NM359" s="263"/>
      <c r="NN359" s="263"/>
      <c r="NO359" s="263"/>
      <c r="NP359" s="263"/>
      <c r="NQ359" s="263"/>
      <c r="NR359" s="263"/>
      <c r="NS359" s="263"/>
      <c r="NT359" s="263"/>
      <c r="NU359" s="263"/>
      <c r="NV359" s="263"/>
      <c r="NW359" s="263"/>
      <c r="NX359" s="263"/>
      <c r="NY359" s="263"/>
      <c r="NZ359" s="263"/>
      <c r="OA359" s="263"/>
      <c r="OB359" s="263"/>
      <c r="OC359" s="263"/>
      <c r="OD359" s="263"/>
      <c r="OE359" s="263"/>
      <c r="OF359" s="263"/>
      <c r="OG359" s="263"/>
      <c r="OH359" s="263"/>
      <c r="OI359" s="263"/>
      <c r="OJ359" s="263"/>
      <c r="OK359" s="263"/>
      <c r="OL359" s="263"/>
      <c r="OM359" s="263"/>
      <c r="ON359" s="263"/>
      <c r="OO359" s="263"/>
      <c r="OP359" s="263"/>
      <c r="OQ359" s="263"/>
      <c r="OR359" s="263"/>
      <c r="OS359" s="263"/>
      <c r="OT359" s="263"/>
      <c r="OU359" s="263"/>
      <c r="OV359" s="263"/>
      <c r="OW359" s="263"/>
      <c r="OX359" s="263"/>
      <c r="OY359" s="263"/>
      <c r="OZ359" s="263"/>
      <c r="PA359" s="263"/>
      <c r="PB359" s="263"/>
      <c r="PC359" s="263"/>
      <c r="PD359" s="263"/>
      <c r="PE359" s="263"/>
      <c r="PF359" s="263"/>
      <c r="PG359" s="263"/>
      <c r="PH359" s="263"/>
      <c r="PI359" s="263"/>
      <c r="PJ359" s="263"/>
      <c r="PK359" s="263"/>
      <c r="PL359" s="263"/>
      <c r="PM359" s="263"/>
      <c r="PN359" s="263"/>
      <c r="PO359" s="263"/>
      <c r="PP359" s="263"/>
      <c r="PQ359" s="263"/>
      <c r="PR359" s="263"/>
      <c r="PS359" s="263"/>
      <c r="PT359" s="263"/>
      <c r="PU359" s="263"/>
      <c r="PV359" s="263"/>
      <c r="PW359" s="263"/>
      <c r="PX359" s="263"/>
      <c r="PY359" s="263"/>
      <c r="PZ359" s="263"/>
      <c r="QA359" s="263"/>
      <c r="QB359" s="263"/>
      <c r="QC359" s="263"/>
      <c r="QD359" s="263"/>
      <c r="QE359" s="263"/>
      <c r="QF359" s="263"/>
      <c r="QG359" s="263"/>
      <c r="QH359" s="263"/>
      <c r="QI359" s="263"/>
      <c r="QJ359" s="263"/>
      <c r="QK359" s="263"/>
      <c r="QL359" s="263"/>
      <c r="QM359" s="263"/>
      <c r="QN359" s="263"/>
      <c r="QO359" s="263"/>
      <c r="QP359" s="263"/>
      <c r="QQ359" s="263"/>
      <c r="QR359" s="263"/>
      <c r="QS359" s="263"/>
      <c r="QT359" s="263"/>
      <c r="QU359" s="263"/>
      <c r="QV359" s="263"/>
      <c r="QW359" s="263"/>
      <c r="QX359" s="263"/>
      <c r="QY359" s="263"/>
      <c r="QZ359" s="263"/>
      <c r="RA359" s="263"/>
      <c r="RB359" s="263"/>
      <c r="RC359" s="263"/>
      <c r="RD359" s="263"/>
      <c r="RE359" s="263"/>
      <c r="RF359" s="263"/>
      <c r="RG359" s="263"/>
      <c r="RH359" s="263"/>
      <c r="RI359" s="263"/>
      <c r="RJ359" s="263"/>
      <c r="RK359" s="263"/>
      <c r="RL359" s="263"/>
      <c r="RM359" s="263"/>
      <c r="RN359" s="263"/>
      <c r="RO359" s="263"/>
      <c r="RP359" s="263"/>
      <c r="RQ359" s="263"/>
      <c r="RR359" s="263"/>
      <c r="RS359" s="263"/>
      <c r="RT359" s="263"/>
      <c r="RU359" s="263"/>
      <c r="RV359" s="263"/>
      <c r="RW359" s="263"/>
      <c r="RX359" s="263"/>
      <c r="RY359" s="263"/>
      <c r="RZ359" s="263"/>
      <c r="SA359" s="263"/>
      <c r="SB359" s="263"/>
      <c r="SC359" s="263"/>
      <c r="SD359" s="263"/>
      <c r="SE359" s="263"/>
      <c r="SF359" s="263"/>
      <c r="SG359" s="263"/>
      <c r="SH359" s="263"/>
      <c r="SI359" s="263"/>
      <c r="SJ359" s="263"/>
      <c r="SK359" s="263"/>
      <c r="SL359" s="263"/>
      <c r="SM359" s="263"/>
      <c r="SN359" s="263"/>
      <c r="SO359" s="263"/>
      <c r="SP359" s="263"/>
      <c r="SQ359" s="263"/>
      <c r="SR359" s="263"/>
      <c r="SS359" s="263"/>
      <c r="ST359" s="263"/>
      <c r="SU359" s="263"/>
      <c r="SV359" s="263"/>
      <c r="SW359" s="263"/>
      <c r="SX359" s="263"/>
      <c r="SY359" s="263"/>
      <c r="SZ359" s="263"/>
      <c r="TA359" s="263"/>
      <c r="TB359" s="263"/>
      <c r="TC359" s="263"/>
      <c r="TD359" s="263"/>
      <c r="TE359" s="263"/>
      <c r="TF359" s="263"/>
      <c r="TG359" s="263"/>
      <c r="TH359" s="263"/>
      <c r="TI359" s="263"/>
      <c r="TJ359" s="263"/>
      <c r="TK359" s="263"/>
      <c r="TL359" s="263"/>
      <c r="TM359" s="263"/>
      <c r="TN359" s="263"/>
      <c r="TO359" s="263"/>
      <c r="TP359" s="263"/>
      <c r="TQ359" s="263"/>
      <c r="TR359" s="263"/>
      <c r="TS359" s="263"/>
      <c r="TT359" s="263"/>
      <c r="TU359" s="263"/>
      <c r="TV359" s="263"/>
      <c r="TW359" s="263"/>
      <c r="TX359" s="263"/>
      <c r="TY359" s="263"/>
      <c r="TZ359" s="263"/>
      <c r="UA359" s="263"/>
      <c r="UB359" s="263"/>
      <c r="UC359" s="263"/>
      <c r="UD359" s="263"/>
      <c r="UE359" s="263"/>
      <c r="UF359" s="263"/>
      <c r="UG359" s="263"/>
      <c r="UH359" s="263"/>
      <c r="UI359" s="263"/>
      <c r="UJ359" s="263"/>
      <c r="UK359" s="263"/>
      <c r="UL359" s="263"/>
      <c r="UM359" s="263"/>
      <c r="UN359" s="263"/>
      <c r="UO359" s="263"/>
      <c r="UP359" s="263"/>
      <c r="UQ359" s="263"/>
      <c r="UR359" s="263"/>
      <c r="US359" s="263"/>
      <c r="UT359" s="263"/>
      <c r="UU359" s="263"/>
      <c r="UV359" s="263"/>
      <c r="UW359" s="263"/>
      <c r="UX359" s="263"/>
      <c r="UY359" s="263"/>
      <c r="UZ359" s="263"/>
      <c r="VA359" s="263"/>
      <c r="VB359" s="263"/>
      <c r="VC359" s="263"/>
      <c r="VD359" s="263"/>
      <c r="VE359" s="263"/>
      <c r="VF359" s="263"/>
      <c r="VG359" s="263"/>
      <c r="VH359" s="263"/>
      <c r="VI359" s="263"/>
      <c r="VJ359" s="263"/>
      <c r="VK359" s="263"/>
      <c r="VL359" s="263"/>
      <c r="VM359" s="263"/>
      <c r="VN359" s="263"/>
      <c r="VO359" s="263"/>
      <c r="VP359" s="263"/>
      <c r="VQ359" s="263"/>
      <c r="VR359" s="263"/>
      <c r="VS359" s="263"/>
      <c r="VT359" s="263"/>
      <c r="VU359" s="263"/>
      <c r="VV359" s="263"/>
      <c r="VW359" s="263"/>
      <c r="VX359" s="263"/>
      <c r="VY359" s="263"/>
      <c r="VZ359" s="263"/>
      <c r="WA359" s="263"/>
      <c r="WB359" s="263"/>
      <c r="WC359" s="263"/>
      <c r="WD359" s="263"/>
      <c r="WE359" s="263"/>
      <c r="WF359" s="263"/>
      <c r="WG359" s="263"/>
      <c r="WH359" s="263"/>
      <c r="WI359" s="263"/>
      <c r="WJ359" s="263"/>
      <c r="WK359" s="263"/>
      <c r="WL359" s="263"/>
      <c r="WM359" s="263"/>
      <c r="WN359" s="263"/>
      <c r="WO359" s="263"/>
      <c r="WP359" s="263"/>
      <c r="WQ359" s="263"/>
      <c r="WR359" s="263"/>
      <c r="WS359" s="263"/>
      <c r="WT359" s="263"/>
      <c r="WU359" s="263"/>
      <c r="WV359" s="263"/>
      <c r="WW359" s="263"/>
      <c r="WX359" s="263"/>
      <c r="WY359" s="263"/>
      <c r="WZ359" s="263"/>
      <c r="XA359" s="263"/>
      <c r="XB359" s="263"/>
      <c r="XC359" s="263"/>
      <c r="XD359" s="263"/>
      <c r="XE359" s="263"/>
      <c r="XF359" s="263"/>
      <c r="XG359" s="263"/>
      <c r="XH359" s="263"/>
      <c r="XI359" s="263"/>
      <c r="XJ359" s="263"/>
      <c r="XK359" s="263"/>
      <c r="XL359" s="263"/>
      <c r="XM359" s="263"/>
      <c r="XN359" s="263"/>
      <c r="XO359" s="263"/>
      <c r="XP359" s="263"/>
      <c r="XQ359" s="263"/>
      <c r="XR359" s="263"/>
      <c r="XS359" s="263"/>
      <c r="XT359" s="263"/>
      <c r="XU359" s="263"/>
      <c r="XV359" s="263"/>
      <c r="XW359" s="263"/>
      <c r="XX359" s="263"/>
      <c r="XY359" s="263"/>
      <c r="XZ359" s="263"/>
      <c r="YA359" s="263"/>
      <c r="YB359" s="263"/>
      <c r="YC359" s="263"/>
      <c r="YD359" s="263"/>
      <c r="YE359" s="263"/>
      <c r="YF359" s="263"/>
      <c r="YG359" s="263"/>
      <c r="YH359" s="263"/>
      <c r="YI359" s="263"/>
      <c r="YJ359" s="263"/>
      <c r="YK359" s="263"/>
      <c r="YL359" s="263"/>
      <c r="YM359" s="263"/>
      <c r="YN359" s="263"/>
      <c r="YO359" s="263"/>
      <c r="YP359" s="263"/>
      <c r="YQ359" s="263"/>
      <c r="YR359" s="263"/>
      <c r="YS359" s="263"/>
      <c r="YT359" s="263"/>
      <c r="YU359" s="263"/>
      <c r="YV359" s="263"/>
      <c r="YW359" s="263"/>
      <c r="YX359" s="263"/>
      <c r="YY359" s="263"/>
      <c r="YZ359" s="263"/>
      <c r="ZA359" s="263"/>
      <c r="ZB359" s="263"/>
      <c r="ZC359" s="263"/>
      <c r="ZD359" s="263"/>
      <c r="ZE359" s="263"/>
      <c r="ZF359" s="263"/>
      <c r="ZG359" s="263"/>
      <c r="ZH359" s="263"/>
      <c r="ZI359" s="263"/>
      <c r="ZJ359" s="263"/>
      <c r="ZK359" s="263"/>
      <c r="ZL359" s="263"/>
      <c r="ZM359" s="263"/>
      <c r="ZN359" s="263"/>
      <c r="ZO359" s="263"/>
      <c r="ZP359" s="263"/>
      <c r="ZQ359" s="263"/>
      <c r="ZR359" s="263"/>
      <c r="ZS359" s="263"/>
      <c r="ZT359" s="263"/>
      <c r="ZU359" s="263"/>
      <c r="ZV359" s="263"/>
      <c r="ZW359" s="263"/>
      <c r="ZX359" s="263"/>
      <c r="ZY359" s="263"/>
      <c r="ZZ359" s="263"/>
      <c r="AAA359" s="263"/>
      <c r="AAB359" s="263"/>
      <c r="AAC359" s="263"/>
      <c r="AAD359" s="263"/>
      <c r="AAE359" s="263"/>
      <c r="AAF359" s="263"/>
      <c r="AAG359" s="263"/>
      <c r="AAH359" s="263"/>
      <c r="AAI359" s="263"/>
      <c r="AAJ359" s="263"/>
      <c r="AAK359" s="263"/>
      <c r="AAL359" s="263"/>
      <c r="AAM359" s="263"/>
      <c r="AAN359" s="263"/>
      <c r="AAO359" s="263"/>
      <c r="AAP359" s="263"/>
      <c r="AAQ359" s="263"/>
      <c r="AAR359" s="263"/>
      <c r="AAS359" s="263"/>
      <c r="AAT359" s="263"/>
      <c r="AAU359" s="263"/>
      <c r="AAV359" s="263"/>
      <c r="AAW359" s="263"/>
      <c r="AAX359" s="263"/>
      <c r="AAY359" s="263"/>
      <c r="AAZ359" s="263"/>
      <c r="ABA359" s="263"/>
      <c r="ABB359" s="263"/>
      <c r="ABC359" s="263"/>
      <c r="ABD359" s="263"/>
      <c r="ABE359" s="263"/>
      <c r="ABF359" s="263"/>
      <c r="ABG359" s="263"/>
      <c r="ABH359" s="263"/>
      <c r="ABI359" s="263"/>
      <c r="ABJ359" s="263"/>
      <c r="ABK359" s="263"/>
      <c r="ABL359" s="263"/>
      <c r="ABM359" s="263"/>
      <c r="ABN359" s="263"/>
      <c r="ABO359" s="263"/>
      <c r="ABP359" s="263"/>
      <c r="ABQ359" s="263"/>
      <c r="ABR359" s="263"/>
      <c r="ABS359" s="263"/>
      <c r="ABT359" s="263"/>
      <c r="ABU359" s="263"/>
      <c r="ABV359" s="263"/>
      <c r="ABW359" s="263"/>
      <c r="ABX359" s="263"/>
      <c r="ABY359" s="263"/>
      <c r="ABZ359" s="263"/>
      <c r="ACA359" s="263"/>
      <c r="ACB359" s="263"/>
      <c r="ACC359" s="263"/>
      <c r="ACD359" s="263"/>
      <c r="ACE359" s="263"/>
      <c r="ACF359" s="263"/>
      <c r="ACG359" s="263"/>
      <c r="ACH359" s="263"/>
      <c r="ACI359" s="263"/>
      <c r="ACJ359" s="263"/>
      <c r="ACK359" s="263"/>
      <c r="ACL359" s="263"/>
      <c r="ACM359" s="263"/>
      <c r="ACN359" s="263"/>
      <c r="ACO359" s="263"/>
      <c r="ACP359" s="263"/>
      <c r="ACQ359" s="263"/>
      <c r="ACR359" s="263"/>
      <c r="ACS359" s="263"/>
      <c r="ACT359" s="263"/>
      <c r="ACU359" s="263"/>
      <c r="ACV359" s="263"/>
      <c r="ACW359" s="263"/>
      <c r="ACX359" s="263"/>
      <c r="ACY359" s="263"/>
      <c r="ACZ359" s="263"/>
      <c r="ADA359" s="263"/>
      <c r="ADB359" s="263"/>
      <c r="ADC359" s="263"/>
      <c r="ADD359" s="263"/>
      <c r="ADE359" s="263"/>
      <c r="ADF359" s="263"/>
      <c r="ADG359" s="263"/>
      <c r="ADH359" s="263"/>
      <c r="ADI359" s="263"/>
      <c r="ADJ359" s="263"/>
      <c r="ADK359" s="263"/>
      <c r="ADL359" s="263"/>
      <c r="ADM359" s="263"/>
      <c r="ADN359" s="263"/>
      <c r="ADO359" s="263"/>
      <c r="ADP359" s="263"/>
      <c r="ADQ359" s="263"/>
      <c r="ADR359" s="263"/>
      <c r="ADS359" s="263"/>
      <c r="ADT359" s="263"/>
      <c r="ADU359" s="263"/>
      <c r="ADV359" s="263"/>
      <c r="ADW359" s="263"/>
      <c r="ADX359" s="263"/>
      <c r="ADY359" s="263"/>
      <c r="ADZ359" s="263"/>
      <c r="AEA359" s="263"/>
      <c r="AEB359" s="263"/>
      <c r="AEC359" s="263"/>
      <c r="AED359" s="263"/>
      <c r="AEE359" s="263"/>
      <c r="AEF359" s="263"/>
      <c r="AEG359" s="263"/>
      <c r="AEH359" s="263"/>
      <c r="AEI359" s="263"/>
      <c r="AEJ359" s="263"/>
      <c r="AEK359" s="263"/>
      <c r="AEL359" s="263"/>
      <c r="AEM359" s="263"/>
      <c r="AEN359" s="263"/>
      <c r="AEO359" s="263"/>
      <c r="AEP359" s="263"/>
      <c r="AEQ359" s="263"/>
      <c r="AER359" s="263"/>
      <c r="AES359" s="263"/>
      <c r="AET359" s="263"/>
      <c r="AEU359" s="263"/>
      <c r="AEV359" s="263"/>
      <c r="AEW359" s="263"/>
      <c r="AEX359" s="263"/>
      <c r="AEY359" s="263"/>
      <c r="AEZ359" s="263"/>
      <c r="AFA359" s="263"/>
      <c r="AFB359" s="263"/>
      <c r="AFC359" s="263"/>
      <c r="AFD359" s="263"/>
      <c r="AFE359" s="263"/>
      <c r="AFF359" s="263"/>
      <c r="AFG359" s="263"/>
      <c r="AFH359" s="263"/>
      <c r="AFI359" s="263"/>
      <c r="AFJ359" s="263"/>
      <c r="AFK359" s="263"/>
      <c r="AFL359" s="263"/>
      <c r="AFM359" s="263"/>
      <c r="AFN359" s="263"/>
      <c r="AFO359" s="263"/>
      <c r="AFP359" s="263"/>
      <c r="AFQ359" s="263"/>
      <c r="AFR359" s="263"/>
      <c r="AFS359" s="263"/>
      <c r="AFT359" s="263"/>
      <c r="AFU359" s="263"/>
      <c r="AFV359" s="263"/>
      <c r="AFW359" s="263"/>
      <c r="AFX359" s="263"/>
      <c r="AFY359" s="263"/>
      <c r="AFZ359" s="263"/>
      <c r="AGA359" s="263"/>
      <c r="AGB359" s="263"/>
      <c r="AGC359" s="263"/>
      <c r="AGD359" s="263"/>
      <c r="AGE359" s="263"/>
      <c r="AGF359" s="263"/>
      <c r="AGG359" s="263"/>
      <c r="AGH359" s="263"/>
      <c r="AGI359" s="263"/>
      <c r="AGJ359" s="263"/>
      <c r="AGK359" s="263"/>
      <c r="AGL359" s="263"/>
      <c r="AGM359" s="263"/>
      <c r="AGN359" s="263"/>
      <c r="AGO359" s="263"/>
      <c r="AGP359" s="263"/>
      <c r="AGQ359" s="263"/>
      <c r="AGR359" s="263"/>
      <c r="AGS359" s="263"/>
      <c r="AGT359" s="263"/>
      <c r="AGU359" s="263"/>
      <c r="AGV359" s="263"/>
      <c r="AGW359" s="263"/>
      <c r="AGX359" s="263"/>
      <c r="AGY359" s="263"/>
      <c r="AGZ359" s="263"/>
      <c r="AHA359" s="263"/>
      <c r="AHB359" s="263"/>
      <c r="AHC359" s="263"/>
      <c r="AHD359" s="263"/>
      <c r="AHE359" s="263"/>
      <c r="AHF359" s="263"/>
      <c r="AHG359" s="263"/>
      <c r="AHH359" s="263"/>
      <c r="AHI359" s="263"/>
      <c r="AHJ359" s="263"/>
      <c r="AHK359" s="263"/>
      <c r="AHL359" s="263"/>
      <c r="AHM359" s="263"/>
      <c r="AHN359" s="263"/>
      <c r="AHO359" s="263"/>
      <c r="AHP359" s="263"/>
      <c r="AHQ359" s="263"/>
      <c r="AHR359" s="263"/>
      <c r="AHS359" s="263"/>
      <c r="AHT359" s="263"/>
      <c r="AHU359" s="263"/>
      <c r="AHV359" s="263"/>
      <c r="AHW359" s="263"/>
      <c r="AHX359" s="263"/>
      <c r="AHY359" s="263"/>
      <c r="AHZ359" s="263"/>
      <c r="AIA359" s="263"/>
      <c r="AIB359" s="263"/>
      <c r="AIC359" s="263"/>
      <c r="AID359" s="263"/>
      <c r="AIE359" s="263"/>
      <c r="AIF359" s="263"/>
      <c r="AIG359" s="263"/>
      <c r="AIH359" s="263"/>
      <c r="AII359" s="263"/>
      <c r="AIJ359" s="263"/>
      <c r="AIK359" s="263"/>
      <c r="AIL359" s="263"/>
      <c r="AIM359" s="263"/>
      <c r="AIN359" s="263"/>
      <c r="AIO359" s="263"/>
      <c r="AIP359" s="263"/>
      <c r="AIQ359" s="263"/>
      <c r="AIR359" s="263"/>
      <c r="AIS359" s="263"/>
      <c r="AIT359" s="263"/>
      <c r="AIU359" s="263"/>
      <c r="AIV359" s="263"/>
      <c r="AIW359" s="263"/>
      <c r="AIX359" s="263"/>
      <c r="AIY359" s="263"/>
      <c r="AIZ359" s="263"/>
      <c r="AJA359" s="263"/>
      <c r="AJB359" s="263"/>
      <c r="AJC359" s="263"/>
      <c r="AJD359" s="263"/>
      <c r="AJE359" s="263"/>
      <c r="AJF359" s="263"/>
      <c r="AJG359" s="263"/>
      <c r="AJH359" s="263"/>
      <c r="AJI359" s="263"/>
      <c r="AJJ359" s="263"/>
      <c r="AJK359" s="263"/>
      <c r="AJL359" s="263"/>
      <c r="AJM359" s="263"/>
      <c r="AJN359" s="263"/>
      <c r="AJO359" s="263"/>
      <c r="AJP359" s="263"/>
      <c r="AJQ359" s="263"/>
      <c r="AJR359" s="263"/>
      <c r="AJS359" s="263"/>
      <c r="AJT359" s="263"/>
      <c r="AJU359" s="263"/>
      <c r="AJV359" s="263"/>
      <c r="AJW359" s="263"/>
      <c r="AJX359" s="263"/>
      <c r="AJY359" s="263"/>
      <c r="AJZ359" s="263"/>
      <c r="AKA359" s="263"/>
      <c r="AKB359" s="263"/>
      <c r="AKC359" s="263"/>
      <c r="AKD359" s="263"/>
      <c r="AKE359" s="263"/>
      <c r="AKF359" s="263"/>
      <c r="AKG359" s="263"/>
      <c r="AKH359" s="263"/>
      <c r="AKI359" s="263"/>
      <c r="AKJ359" s="263"/>
      <c r="AKK359" s="263"/>
      <c r="AKL359" s="263"/>
      <c r="AKM359" s="263"/>
      <c r="AKN359" s="263"/>
      <c r="AKO359" s="263"/>
      <c r="AKP359" s="263"/>
      <c r="AKQ359" s="263"/>
      <c r="AKR359" s="263"/>
      <c r="AKS359" s="263"/>
      <c r="AKT359" s="263"/>
      <c r="AKU359" s="263"/>
      <c r="AKV359" s="263"/>
      <c r="AKW359" s="263"/>
      <c r="AKX359" s="263"/>
      <c r="AKY359" s="263"/>
      <c r="AKZ359" s="263"/>
      <c r="ALA359" s="263"/>
      <c r="ALB359" s="263"/>
      <c r="ALC359" s="263"/>
      <c r="ALD359" s="263"/>
      <c r="ALE359" s="263"/>
      <c r="ALF359" s="263"/>
      <c r="ALG359" s="263"/>
      <c r="ALH359" s="263"/>
      <c r="ALI359" s="263"/>
      <c r="ALJ359" s="263"/>
      <c r="ALK359" s="263"/>
      <c r="ALL359" s="263"/>
      <c r="ALM359" s="263"/>
      <c r="ALN359" s="263"/>
      <c r="ALO359" s="263"/>
      <c r="ALP359" s="263"/>
      <c r="ALQ359" s="263"/>
      <c r="ALR359" s="263"/>
      <c r="ALS359" s="263"/>
      <c r="ALT359" s="263"/>
      <c r="ALU359" s="263"/>
      <c r="ALV359" s="263"/>
      <c r="ALW359" s="263"/>
      <c r="ALX359" s="263"/>
      <c r="ALY359" s="263"/>
      <c r="ALZ359" s="263"/>
      <c r="AMA359" s="263"/>
      <c r="AMB359" s="263"/>
      <c r="AMC359" s="263"/>
      <c r="AMD359" s="263"/>
      <c r="AME359" s="263"/>
      <c r="AMF359" s="263"/>
      <c r="AMG359" s="263"/>
      <c r="AMH359" s="263"/>
      <c r="AMI359" s="263"/>
      <c r="AMJ359" s="263"/>
      <c r="AMK359" s="263"/>
      <c r="AML359" s="263"/>
      <c r="AMM359" s="263"/>
      <c r="AMN359" s="263"/>
      <c r="AMO359" s="263"/>
      <c r="AMP359" s="263"/>
      <c r="AMQ359" s="263"/>
      <c r="AMR359" s="263"/>
      <c r="AMS359" s="263"/>
      <c r="AMT359" s="263"/>
      <c r="AMU359" s="263"/>
      <c r="AMV359" s="263"/>
      <c r="AMW359" s="263"/>
      <c r="AMX359" s="263"/>
      <c r="AMY359" s="263"/>
      <c r="AMZ359" s="263"/>
      <c r="ANA359" s="263"/>
      <c r="ANB359" s="263"/>
      <c r="ANC359" s="263"/>
      <c r="AND359" s="263"/>
      <c r="ANE359" s="263"/>
      <c r="ANF359" s="263"/>
      <c r="ANG359" s="263"/>
      <c r="ANH359" s="263"/>
      <c r="ANI359" s="263"/>
      <c r="ANJ359" s="263"/>
      <c r="ANK359" s="263"/>
      <c r="ANL359" s="263"/>
      <c r="ANM359" s="263"/>
      <c r="ANN359" s="263"/>
      <c r="ANO359" s="263"/>
      <c r="ANP359" s="263"/>
      <c r="ANQ359" s="263"/>
      <c r="ANR359" s="263"/>
      <c r="ANS359" s="263"/>
      <c r="ANT359" s="263"/>
      <c r="ANU359" s="263"/>
      <c r="ANV359" s="263"/>
      <c r="ANW359" s="263"/>
      <c r="ANX359" s="263"/>
      <c r="ANY359" s="263"/>
      <c r="ANZ359" s="263"/>
      <c r="AOA359" s="263"/>
      <c r="AOB359" s="263"/>
      <c r="AOC359" s="263"/>
      <c r="AOD359" s="263"/>
      <c r="AOE359" s="263"/>
      <c r="AOF359" s="263"/>
      <c r="AOG359" s="263"/>
      <c r="AOH359" s="263"/>
      <c r="AOI359" s="263"/>
      <c r="AOJ359" s="263"/>
      <c r="AOK359" s="263"/>
      <c r="AOL359" s="263"/>
      <c r="AOM359" s="263"/>
      <c r="AON359" s="263"/>
      <c r="AOO359" s="263"/>
      <c r="AOP359" s="263"/>
      <c r="AOQ359" s="263"/>
      <c r="AOR359" s="263"/>
      <c r="AOS359" s="263"/>
      <c r="AOT359" s="263"/>
      <c r="AOU359" s="263"/>
      <c r="AOV359" s="263"/>
      <c r="AOW359" s="263"/>
      <c r="AOX359" s="263"/>
      <c r="AOY359" s="263"/>
      <c r="AOZ359" s="263"/>
      <c r="APA359" s="263"/>
      <c r="APB359" s="263"/>
      <c r="APC359" s="263"/>
      <c r="APD359" s="263"/>
      <c r="APE359" s="263"/>
      <c r="APF359" s="263"/>
      <c r="APG359" s="263"/>
      <c r="APH359" s="263"/>
      <c r="API359" s="263"/>
      <c r="APJ359" s="263"/>
      <c r="APK359" s="263"/>
      <c r="APL359" s="263"/>
      <c r="APM359" s="263"/>
      <c r="APN359" s="263"/>
      <c r="APO359" s="263"/>
      <c r="APP359" s="263"/>
      <c r="APQ359" s="263"/>
      <c r="APR359" s="263"/>
      <c r="APS359" s="263"/>
      <c r="APT359" s="263"/>
      <c r="APU359" s="263"/>
      <c r="APV359" s="263"/>
      <c r="APW359" s="263"/>
      <c r="APX359" s="263"/>
      <c r="APY359" s="263"/>
      <c r="APZ359" s="263"/>
      <c r="AQA359" s="263"/>
      <c r="AQB359" s="263"/>
      <c r="AQC359" s="263"/>
      <c r="AQD359" s="263"/>
      <c r="AQE359" s="263"/>
      <c r="AQF359" s="263"/>
      <c r="AQG359" s="263"/>
      <c r="AQH359" s="263"/>
      <c r="AQI359" s="263"/>
      <c r="AQJ359" s="263"/>
      <c r="AQK359" s="263"/>
      <c r="AQL359" s="263"/>
      <c r="AQM359" s="263"/>
      <c r="AQN359" s="263"/>
      <c r="AQO359" s="263"/>
      <c r="AQP359" s="263"/>
      <c r="AQQ359" s="263"/>
      <c r="AQR359" s="263"/>
      <c r="AQS359" s="263"/>
      <c r="AQT359" s="263"/>
      <c r="AQU359" s="263"/>
      <c r="AQV359" s="263"/>
      <c r="AQW359" s="263"/>
      <c r="AQX359" s="263"/>
      <c r="AQY359" s="263"/>
      <c r="AQZ359" s="263"/>
      <c r="ARA359" s="263"/>
      <c r="ARB359" s="263"/>
      <c r="ARC359" s="263"/>
      <c r="ARD359" s="263"/>
      <c r="ARE359" s="263"/>
      <c r="ARF359" s="263"/>
      <c r="ARG359" s="263"/>
      <c r="ARH359" s="263"/>
      <c r="ARI359" s="263"/>
      <c r="ARJ359" s="263"/>
      <c r="ARK359" s="263"/>
      <c r="ARL359" s="263"/>
      <c r="ARM359" s="263"/>
      <c r="ARN359" s="263"/>
      <c r="ARO359" s="263"/>
      <c r="ARP359" s="263"/>
      <c r="ARQ359" s="263"/>
      <c r="ARR359" s="263"/>
      <c r="ARS359" s="263"/>
      <c r="ART359" s="263"/>
      <c r="ARU359" s="263"/>
      <c r="ARV359" s="263"/>
      <c r="ARW359" s="263"/>
      <c r="ARX359" s="263"/>
      <c r="ARY359" s="263"/>
      <c r="ARZ359" s="263"/>
      <c r="ASA359" s="263"/>
      <c r="ASB359" s="263"/>
      <c r="ASC359" s="263"/>
      <c r="ASD359" s="263"/>
      <c r="ASE359" s="263"/>
      <c r="ASF359" s="263"/>
      <c r="ASG359" s="263"/>
      <c r="ASH359" s="263"/>
      <c r="ASI359" s="263"/>
      <c r="ASJ359" s="263"/>
      <c r="ASK359" s="263"/>
      <c r="ASL359" s="263"/>
      <c r="ASM359" s="263"/>
      <c r="ASN359" s="263"/>
      <c r="ASO359" s="263"/>
      <c r="ASP359" s="263"/>
      <c r="ASQ359" s="263"/>
      <c r="ASR359" s="263"/>
      <c r="ASS359" s="263"/>
      <c r="AST359" s="263"/>
      <c r="ASU359" s="263"/>
      <c r="ASV359" s="263"/>
      <c r="ASW359" s="263"/>
      <c r="ASX359" s="263"/>
      <c r="ASY359" s="263"/>
      <c r="ASZ359" s="263"/>
      <c r="ATA359" s="263"/>
      <c r="ATB359" s="263"/>
      <c r="ATC359" s="263"/>
      <c r="ATD359" s="263"/>
      <c r="ATE359" s="263"/>
      <c r="ATF359" s="263"/>
      <c r="ATG359" s="263"/>
      <c r="ATH359" s="263"/>
      <c r="ATI359" s="263"/>
      <c r="ATJ359" s="263"/>
      <c r="ATK359" s="263"/>
      <c r="ATL359" s="263"/>
      <c r="ATM359" s="263"/>
      <c r="ATN359" s="263"/>
      <c r="ATO359" s="263"/>
      <c r="ATP359" s="263"/>
      <c r="ATQ359" s="263"/>
      <c r="ATR359" s="263"/>
      <c r="ATS359" s="263"/>
      <c r="ATT359" s="263"/>
      <c r="ATU359" s="263"/>
      <c r="ATV359" s="263"/>
      <c r="ATW359" s="263"/>
      <c r="ATX359" s="263"/>
      <c r="ATY359" s="263"/>
      <c r="ATZ359" s="263"/>
      <c r="AUA359" s="263"/>
      <c r="AUB359" s="263"/>
      <c r="AUC359" s="263"/>
      <c r="AUD359" s="263"/>
      <c r="AUE359" s="263"/>
      <c r="AUF359" s="263"/>
      <c r="AUG359" s="263"/>
      <c r="AUH359" s="263"/>
      <c r="AUI359" s="263"/>
      <c r="AUJ359" s="263"/>
      <c r="AUK359" s="263"/>
      <c r="AUL359" s="263"/>
      <c r="AUM359" s="263"/>
      <c r="AUN359" s="263"/>
      <c r="AUO359" s="263"/>
      <c r="AUP359" s="263"/>
      <c r="AUQ359" s="263"/>
      <c r="AUR359" s="263"/>
      <c r="AUS359" s="263"/>
      <c r="AUT359" s="263"/>
      <c r="AUU359" s="263"/>
      <c r="AUV359" s="263"/>
      <c r="AUW359" s="263"/>
      <c r="AUX359" s="263"/>
      <c r="AUY359" s="263"/>
      <c r="AUZ359" s="263"/>
      <c r="AVA359" s="263"/>
      <c r="AVB359" s="263"/>
      <c r="AVC359" s="263"/>
      <c r="AVD359" s="263"/>
      <c r="AVE359" s="263"/>
      <c r="AVF359" s="263"/>
      <c r="AVG359" s="263"/>
      <c r="AVH359" s="263"/>
      <c r="AVI359" s="263"/>
      <c r="AVJ359" s="263"/>
      <c r="AVK359" s="263"/>
      <c r="AVL359" s="263"/>
      <c r="AVM359" s="263"/>
      <c r="AVN359" s="263"/>
      <c r="AVO359" s="263"/>
      <c r="AVP359" s="263"/>
      <c r="AVQ359" s="263"/>
      <c r="AVR359" s="263"/>
      <c r="AVS359" s="263"/>
      <c r="AVT359" s="263"/>
      <c r="AVU359" s="263"/>
      <c r="AVV359" s="263"/>
      <c r="AVW359" s="263"/>
      <c r="AVX359" s="263"/>
      <c r="AVY359" s="263"/>
      <c r="AVZ359" s="263"/>
      <c r="AWA359" s="263"/>
      <c r="AWB359" s="263"/>
      <c r="AWC359" s="263"/>
      <c r="AWD359" s="263"/>
      <c r="AWE359" s="263"/>
      <c r="AWF359" s="263"/>
      <c r="AWG359" s="263"/>
      <c r="AWH359" s="263"/>
      <c r="AWI359" s="263"/>
      <c r="AWJ359" s="263"/>
      <c r="AWK359" s="263"/>
      <c r="AWL359" s="263"/>
      <c r="AWM359" s="263"/>
      <c r="AWN359" s="263"/>
      <c r="AWO359" s="263"/>
      <c r="AWP359" s="263"/>
      <c r="AWQ359" s="263"/>
      <c r="AWR359" s="263"/>
      <c r="AWS359" s="263"/>
      <c r="AWT359" s="263"/>
      <c r="AWU359" s="263"/>
      <c r="AWV359" s="263"/>
      <c r="AWW359" s="263"/>
      <c r="AWX359" s="263"/>
      <c r="AWY359" s="263"/>
      <c r="AWZ359" s="263"/>
      <c r="AXA359" s="263"/>
      <c r="AXB359" s="263"/>
      <c r="AXC359" s="263"/>
      <c r="AXD359" s="263"/>
      <c r="AXE359" s="263"/>
      <c r="AXF359" s="263"/>
      <c r="AXG359" s="263"/>
      <c r="AXH359" s="263"/>
      <c r="AXI359" s="263"/>
      <c r="AXJ359" s="263"/>
      <c r="AXK359" s="263"/>
      <c r="AXL359" s="263"/>
      <c r="AXM359" s="263"/>
      <c r="AXN359" s="263"/>
      <c r="AXO359" s="263"/>
      <c r="AXP359" s="263"/>
      <c r="AXQ359" s="263"/>
      <c r="AXR359" s="263"/>
      <c r="AXS359" s="263"/>
      <c r="AXT359" s="263"/>
      <c r="AXU359" s="263"/>
      <c r="AXV359" s="263"/>
      <c r="AXW359" s="263"/>
      <c r="AXX359" s="263"/>
      <c r="AXY359" s="263"/>
      <c r="AXZ359" s="263"/>
      <c r="AYA359" s="263"/>
      <c r="AYB359" s="263"/>
      <c r="AYC359" s="263"/>
      <c r="AYD359" s="263"/>
      <c r="AYE359" s="263"/>
      <c r="AYF359" s="263"/>
      <c r="AYG359" s="263"/>
      <c r="AYH359" s="263"/>
      <c r="AYI359" s="263"/>
      <c r="AYJ359" s="263"/>
      <c r="AYK359" s="263"/>
      <c r="AYL359" s="263"/>
      <c r="AYM359" s="263"/>
      <c r="AYN359" s="263"/>
      <c r="AYO359" s="263"/>
      <c r="AYP359" s="263"/>
      <c r="AYQ359" s="263"/>
      <c r="AYR359" s="263"/>
      <c r="AYS359" s="263"/>
      <c r="AYT359" s="263"/>
      <c r="AYU359" s="263"/>
      <c r="AYV359" s="263"/>
      <c r="AYW359" s="263"/>
      <c r="AYX359" s="263"/>
      <c r="AYY359" s="263"/>
      <c r="AYZ359" s="263"/>
      <c r="AZA359" s="263"/>
      <c r="AZB359" s="263"/>
      <c r="AZC359" s="263"/>
      <c r="AZD359" s="263"/>
      <c r="AZE359" s="263"/>
      <c r="AZF359" s="263"/>
      <c r="AZG359" s="263"/>
      <c r="AZH359" s="263"/>
      <c r="AZI359" s="263"/>
      <c r="AZJ359" s="263"/>
      <c r="AZK359" s="263"/>
      <c r="AZL359" s="263"/>
      <c r="AZM359" s="263"/>
      <c r="AZN359" s="263"/>
      <c r="AZO359" s="263"/>
      <c r="AZP359" s="263"/>
      <c r="AZQ359" s="263"/>
      <c r="AZR359" s="263"/>
      <c r="AZS359" s="263"/>
      <c r="AZT359" s="263"/>
      <c r="AZU359" s="263"/>
      <c r="AZV359" s="263"/>
      <c r="AZW359" s="263"/>
      <c r="AZX359" s="263"/>
      <c r="AZY359" s="263"/>
      <c r="AZZ359" s="263"/>
      <c r="BAA359" s="263"/>
      <c r="BAB359" s="263"/>
      <c r="BAC359" s="263"/>
      <c r="BAD359" s="263"/>
      <c r="BAE359" s="263"/>
      <c r="BAF359" s="263"/>
      <c r="BAG359" s="263"/>
      <c r="BAH359" s="263"/>
      <c r="BAI359" s="263"/>
      <c r="BAJ359" s="263"/>
      <c r="BAK359" s="263"/>
      <c r="BAL359" s="263"/>
      <c r="BAM359" s="263"/>
      <c r="BAN359" s="263"/>
      <c r="BAO359" s="263"/>
      <c r="BAP359" s="263"/>
      <c r="BAQ359" s="263"/>
      <c r="BAR359" s="263"/>
      <c r="BAS359" s="263"/>
      <c r="BAT359" s="263"/>
      <c r="BAU359" s="263"/>
      <c r="BAV359" s="263"/>
      <c r="BAW359" s="263"/>
      <c r="BAX359" s="263"/>
      <c r="BAY359" s="263"/>
      <c r="BAZ359" s="263"/>
      <c r="BBA359" s="263"/>
      <c r="BBB359" s="263"/>
      <c r="BBC359" s="263"/>
      <c r="BBD359" s="263"/>
      <c r="BBE359" s="263"/>
      <c r="BBF359" s="263"/>
      <c r="BBG359" s="263"/>
      <c r="BBH359" s="263"/>
      <c r="BBI359" s="263"/>
      <c r="BBJ359" s="263"/>
      <c r="BBK359" s="263"/>
      <c r="BBL359" s="263"/>
      <c r="BBM359" s="263"/>
      <c r="BBN359" s="263"/>
      <c r="BBO359" s="263"/>
      <c r="BBP359" s="263"/>
      <c r="BBQ359" s="263"/>
      <c r="BBR359" s="263"/>
      <c r="BBS359" s="263"/>
      <c r="BBT359" s="263"/>
      <c r="BBU359" s="263"/>
      <c r="BBV359" s="263"/>
      <c r="BBW359" s="263"/>
      <c r="BBX359" s="263"/>
      <c r="BBY359" s="263"/>
      <c r="BBZ359" s="263"/>
      <c r="BCA359" s="263"/>
      <c r="BCB359" s="263"/>
      <c r="BCC359" s="263"/>
      <c r="BCD359" s="263"/>
      <c r="BCE359" s="263"/>
      <c r="BCF359" s="263"/>
      <c r="BCG359" s="263"/>
      <c r="BCH359" s="263"/>
      <c r="BCI359" s="263"/>
      <c r="BCJ359" s="263"/>
      <c r="BCK359" s="263"/>
      <c r="BCL359" s="263"/>
      <c r="BCM359" s="263"/>
      <c r="BCN359" s="263"/>
      <c r="BCO359" s="263"/>
      <c r="BCP359" s="263"/>
      <c r="BCQ359" s="263"/>
      <c r="BCR359" s="263"/>
      <c r="BCS359" s="263"/>
      <c r="BCT359" s="263"/>
      <c r="BCU359" s="263"/>
      <c r="BCV359" s="263"/>
      <c r="BCW359" s="263"/>
      <c r="BCX359" s="263"/>
      <c r="BCY359" s="263"/>
      <c r="BCZ359" s="263"/>
      <c r="BDA359" s="263"/>
      <c r="BDB359" s="263"/>
      <c r="BDC359" s="263"/>
      <c r="BDD359" s="263"/>
      <c r="BDE359" s="263"/>
      <c r="BDF359" s="263"/>
      <c r="BDG359" s="263"/>
      <c r="BDH359" s="263"/>
      <c r="BDI359" s="263"/>
      <c r="BDJ359" s="263"/>
      <c r="BDK359" s="263"/>
      <c r="BDL359" s="263"/>
      <c r="BDM359" s="263"/>
      <c r="BDN359" s="263"/>
      <c r="BDO359" s="263"/>
      <c r="BDP359" s="263"/>
      <c r="BDQ359" s="263"/>
      <c r="BDR359" s="263"/>
      <c r="BDS359" s="263"/>
      <c r="BDT359" s="263"/>
      <c r="BDU359" s="263"/>
      <c r="BDV359" s="263"/>
      <c r="BDW359" s="263"/>
      <c r="BDX359" s="263"/>
      <c r="BDY359" s="263"/>
      <c r="BDZ359" s="263"/>
      <c r="BEA359" s="263"/>
      <c r="BEB359" s="263"/>
      <c r="BEC359" s="263"/>
      <c r="BED359" s="263"/>
      <c r="BEE359" s="263"/>
      <c r="BEF359" s="263"/>
      <c r="BEG359" s="263"/>
      <c r="BEH359" s="263"/>
      <c r="BEI359" s="263"/>
      <c r="BEJ359" s="263"/>
      <c r="BEK359" s="263"/>
      <c r="BEL359" s="263"/>
      <c r="BEM359" s="263"/>
      <c r="BEN359" s="263"/>
      <c r="BEO359" s="263"/>
      <c r="BEP359" s="263"/>
      <c r="BEQ359" s="263"/>
      <c r="BER359" s="263"/>
      <c r="BES359" s="263"/>
      <c r="BET359" s="263"/>
      <c r="BEU359" s="263"/>
      <c r="BEV359" s="263"/>
      <c r="BEW359" s="263"/>
      <c r="BEX359" s="263"/>
      <c r="BEY359" s="263"/>
      <c r="BEZ359" s="263"/>
      <c r="BFA359" s="263"/>
      <c r="BFB359" s="263"/>
      <c r="BFC359" s="263"/>
      <c r="BFD359" s="263"/>
      <c r="BFE359" s="263"/>
      <c r="BFF359" s="263"/>
      <c r="BFG359" s="263"/>
      <c r="BFH359" s="263"/>
      <c r="BFI359" s="263"/>
      <c r="BFJ359" s="263"/>
      <c r="BFK359" s="263"/>
      <c r="BFL359" s="263"/>
      <c r="BFM359" s="263"/>
      <c r="BFN359" s="263"/>
      <c r="BFO359" s="263"/>
      <c r="BFP359" s="263"/>
      <c r="BFQ359" s="263"/>
      <c r="BFR359" s="263"/>
      <c r="BFS359" s="263"/>
      <c r="BFT359" s="263"/>
      <c r="BFU359" s="263"/>
      <c r="BFV359" s="263"/>
      <c r="BFW359" s="263"/>
      <c r="BFX359" s="263"/>
      <c r="BFY359" s="263"/>
      <c r="BFZ359" s="263"/>
      <c r="BGA359" s="263"/>
      <c r="BGB359" s="263"/>
      <c r="BGC359" s="263"/>
      <c r="BGD359" s="263"/>
      <c r="BGE359" s="263"/>
      <c r="BGF359" s="263"/>
      <c r="BGG359" s="263"/>
      <c r="BGH359" s="263"/>
      <c r="BGI359" s="263"/>
      <c r="BGJ359" s="263"/>
      <c r="BGK359" s="263"/>
      <c r="BGL359" s="263"/>
      <c r="BGM359" s="263"/>
      <c r="BGN359" s="263"/>
      <c r="BGO359" s="263"/>
      <c r="BGP359" s="263"/>
      <c r="BGQ359" s="263"/>
      <c r="BGR359" s="263"/>
      <c r="BGS359" s="263"/>
      <c r="BGT359" s="263"/>
      <c r="BGU359" s="263"/>
      <c r="BGV359" s="263"/>
      <c r="BGW359" s="263"/>
      <c r="BGX359" s="263"/>
      <c r="BGY359" s="263"/>
      <c r="BGZ359" s="263"/>
      <c r="BHA359" s="263"/>
      <c r="BHB359" s="263"/>
      <c r="BHC359" s="263"/>
      <c r="BHD359" s="263"/>
      <c r="BHE359" s="263"/>
      <c r="BHF359" s="263"/>
      <c r="BHG359" s="263"/>
      <c r="BHH359" s="263"/>
      <c r="BHI359" s="263"/>
      <c r="BHJ359" s="263"/>
      <c r="BHK359" s="263"/>
      <c r="BHL359" s="263"/>
      <c r="BHM359" s="263"/>
      <c r="BHN359" s="263"/>
      <c r="BHO359" s="263"/>
      <c r="BHP359" s="263"/>
      <c r="BHQ359" s="263"/>
      <c r="BHR359" s="263"/>
      <c r="BHS359" s="263"/>
      <c r="BHT359" s="263"/>
      <c r="BHU359" s="263"/>
      <c r="BHV359" s="263"/>
      <c r="BHW359" s="263"/>
      <c r="BHX359" s="263"/>
      <c r="BHY359" s="263"/>
      <c r="BHZ359" s="263"/>
      <c r="BIA359" s="263"/>
      <c r="BIB359" s="263"/>
      <c r="BIC359" s="263"/>
      <c r="BID359" s="263"/>
      <c r="BIE359" s="263"/>
      <c r="BIF359" s="263"/>
      <c r="BIG359" s="263"/>
      <c r="BIH359" s="263"/>
      <c r="BII359" s="263"/>
      <c r="BIJ359" s="263"/>
      <c r="BIK359" s="263"/>
      <c r="BIL359" s="263"/>
      <c r="BIM359" s="263"/>
      <c r="BIN359" s="263"/>
      <c r="BIO359" s="263"/>
      <c r="BIP359" s="263"/>
      <c r="BIQ359" s="263"/>
      <c r="BIR359" s="263"/>
      <c r="BIS359" s="263"/>
      <c r="BIT359" s="263"/>
      <c r="BIU359" s="263"/>
      <c r="BIV359" s="263"/>
      <c r="BIW359" s="263"/>
      <c r="BIX359" s="263"/>
      <c r="BIY359" s="263"/>
      <c r="BIZ359" s="263"/>
      <c r="BJA359" s="263"/>
      <c r="BJB359" s="263"/>
      <c r="BJC359" s="263"/>
      <c r="BJD359" s="263"/>
      <c r="BJE359" s="263"/>
      <c r="BJF359" s="263"/>
      <c r="BJG359" s="263"/>
      <c r="BJH359" s="263"/>
      <c r="BJI359" s="263"/>
      <c r="BJJ359" s="263"/>
      <c r="BJK359" s="263"/>
      <c r="BJL359" s="263"/>
      <c r="BJM359" s="263"/>
      <c r="BJN359" s="263"/>
      <c r="BJO359" s="263"/>
      <c r="BJP359" s="263"/>
      <c r="BJQ359" s="263"/>
      <c r="BJR359" s="263"/>
      <c r="BJS359" s="263"/>
      <c r="BJT359" s="263"/>
      <c r="BJU359" s="263"/>
      <c r="BJV359" s="263"/>
      <c r="BJW359" s="263"/>
      <c r="BJX359" s="263"/>
      <c r="BJY359" s="263"/>
      <c r="BJZ359" s="263"/>
      <c r="BKA359" s="263"/>
      <c r="BKB359" s="263"/>
      <c r="BKC359" s="263"/>
      <c r="BKD359" s="263"/>
      <c r="BKE359" s="263"/>
      <c r="BKF359" s="263"/>
      <c r="BKG359" s="263"/>
      <c r="BKH359" s="263"/>
      <c r="BKI359" s="263"/>
      <c r="BKJ359" s="263"/>
      <c r="BKK359" s="263"/>
      <c r="BKL359" s="263"/>
      <c r="BKM359" s="263"/>
      <c r="BKN359" s="263"/>
      <c r="BKO359" s="263"/>
      <c r="BKP359" s="263"/>
      <c r="BKQ359" s="263"/>
      <c r="BKR359" s="263"/>
      <c r="BKS359" s="263"/>
      <c r="BKT359" s="263"/>
      <c r="BKU359" s="263"/>
      <c r="BKV359" s="263"/>
      <c r="BKW359" s="263"/>
      <c r="BKX359" s="263"/>
      <c r="BKY359" s="263"/>
      <c r="BKZ359" s="263"/>
      <c r="BLA359" s="263"/>
      <c r="BLB359" s="263"/>
      <c r="BLC359" s="263"/>
      <c r="BLD359" s="263"/>
      <c r="BLE359" s="263"/>
      <c r="BLF359" s="263"/>
      <c r="BLG359" s="263"/>
      <c r="BLH359" s="263"/>
      <c r="BLI359" s="263"/>
      <c r="BLJ359" s="263"/>
      <c r="BLK359" s="263"/>
      <c r="BLL359" s="263"/>
      <c r="BLM359" s="263"/>
      <c r="BLN359" s="263"/>
      <c r="BLO359" s="263"/>
      <c r="BLP359" s="263"/>
      <c r="BLQ359" s="263"/>
      <c r="BLR359" s="263"/>
      <c r="BLS359" s="263"/>
      <c r="BLT359" s="263"/>
      <c r="BLU359" s="263"/>
      <c r="BLV359" s="263"/>
      <c r="BLW359" s="263"/>
      <c r="BLX359" s="263"/>
      <c r="BLY359" s="263"/>
      <c r="BLZ359" s="263"/>
      <c r="BMA359" s="263"/>
      <c r="BMB359" s="263"/>
      <c r="BMC359" s="263"/>
      <c r="BMD359" s="263"/>
      <c r="BME359" s="263"/>
      <c r="BMF359" s="263"/>
      <c r="BMG359" s="263"/>
      <c r="BMH359" s="263"/>
      <c r="BMI359" s="263"/>
      <c r="BMJ359" s="263"/>
      <c r="BMK359" s="263"/>
      <c r="BML359" s="263"/>
      <c r="BMM359" s="263"/>
      <c r="BMN359" s="263"/>
      <c r="BMO359" s="263"/>
      <c r="BMP359" s="263"/>
      <c r="BMQ359" s="263"/>
      <c r="BMR359" s="263"/>
      <c r="BMS359" s="263"/>
      <c r="BMT359" s="263"/>
      <c r="BMU359" s="263"/>
      <c r="BMV359" s="263"/>
      <c r="BMW359" s="263"/>
      <c r="BMX359" s="263"/>
      <c r="BMY359" s="263"/>
      <c r="BMZ359" s="263"/>
      <c r="BNA359" s="263"/>
      <c r="BNB359" s="263"/>
      <c r="BNC359" s="263"/>
      <c r="BND359" s="263"/>
      <c r="BNE359" s="263"/>
      <c r="BNF359" s="263"/>
      <c r="BNG359" s="263"/>
      <c r="BNH359" s="263"/>
      <c r="BNI359" s="263"/>
      <c r="BNJ359" s="263"/>
      <c r="BNK359" s="263"/>
      <c r="BNL359" s="263"/>
      <c r="BNM359" s="263"/>
      <c r="BNN359" s="263"/>
      <c r="BNO359" s="263"/>
      <c r="BNP359" s="263"/>
      <c r="BNQ359" s="263"/>
      <c r="BNR359" s="263"/>
      <c r="BNS359" s="263"/>
      <c r="BNT359" s="263"/>
      <c r="BNU359" s="263"/>
      <c r="BNV359" s="263"/>
      <c r="BNW359" s="263"/>
      <c r="BNX359" s="263"/>
      <c r="BNY359" s="263"/>
      <c r="BNZ359" s="263"/>
      <c r="BOA359" s="263"/>
      <c r="BOB359" s="263"/>
      <c r="BOC359" s="263"/>
      <c r="BOD359" s="263"/>
      <c r="BOE359" s="263"/>
      <c r="BOF359" s="263"/>
      <c r="BOG359" s="263"/>
      <c r="BOH359" s="263"/>
      <c r="BOI359" s="263"/>
      <c r="BOJ359" s="263"/>
      <c r="BOK359" s="263"/>
      <c r="BOL359" s="263"/>
      <c r="BOM359" s="263"/>
      <c r="BON359" s="263"/>
      <c r="BOO359" s="263"/>
      <c r="BOP359" s="263"/>
      <c r="BOQ359" s="263"/>
      <c r="BOR359" s="263"/>
      <c r="BOS359" s="263"/>
      <c r="BOT359" s="263"/>
      <c r="BOU359" s="263"/>
      <c r="BOV359" s="263"/>
      <c r="BOW359" s="263"/>
      <c r="BOX359" s="263"/>
      <c r="BOY359" s="263"/>
      <c r="BOZ359" s="263"/>
      <c r="BPA359" s="263"/>
      <c r="BPB359" s="263"/>
      <c r="BPC359" s="263"/>
      <c r="BPD359" s="263"/>
      <c r="BPE359" s="263"/>
      <c r="BPF359" s="263"/>
      <c r="BPG359" s="263"/>
      <c r="BPH359" s="263"/>
      <c r="BPI359" s="263"/>
      <c r="BPJ359" s="263"/>
      <c r="BPK359" s="263"/>
      <c r="BPL359" s="263"/>
      <c r="BPM359" s="263"/>
      <c r="BPN359" s="263"/>
      <c r="BPO359" s="263"/>
      <c r="BPP359" s="263"/>
      <c r="BPQ359" s="263"/>
      <c r="BPR359" s="263"/>
      <c r="BPS359" s="263"/>
      <c r="BPT359" s="263"/>
      <c r="BPU359" s="263"/>
      <c r="BPV359" s="263"/>
      <c r="BPW359" s="263"/>
      <c r="BPX359" s="263"/>
      <c r="BPY359" s="263"/>
      <c r="BPZ359" s="263"/>
      <c r="BQA359" s="263"/>
      <c r="BQB359" s="263"/>
      <c r="BQC359" s="263"/>
      <c r="BQD359" s="263"/>
      <c r="BQE359" s="263"/>
      <c r="BQF359" s="263"/>
      <c r="BQG359" s="263"/>
      <c r="BQH359" s="263"/>
      <c r="BQI359" s="263"/>
      <c r="BQJ359" s="263"/>
      <c r="BQK359" s="263"/>
      <c r="BQL359" s="263"/>
      <c r="BQM359" s="263"/>
      <c r="BQN359" s="263"/>
      <c r="BQO359" s="263"/>
      <c r="BQP359" s="263"/>
      <c r="BQQ359" s="263"/>
      <c r="BQR359" s="263"/>
      <c r="BQS359" s="263"/>
      <c r="BQT359" s="263"/>
      <c r="BQU359" s="263"/>
      <c r="BQV359" s="263"/>
      <c r="BQW359" s="263"/>
      <c r="BQX359" s="263"/>
      <c r="BQY359" s="263"/>
      <c r="BQZ359" s="263"/>
      <c r="BRA359" s="263"/>
      <c r="BRB359" s="263"/>
      <c r="BRC359" s="263"/>
      <c r="BRD359" s="263"/>
      <c r="BRE359" s="263"/>
      <c r="BRF359" s="263"/>
      <c r="BRG359" s="263"/>
      <c r="BRH359" s="263"/>
      <c r="BRI359" s="263"/>
      <c r="BRJ359" s="263"/>
      <c r="BRK359" s="263"/>
      <c r="BRL359" s="263"/>
      <c r="BRM359" s="263"/>
      <c r="BRN359" s="263"/>
      <c r="BRO359" s="263"/>
      <c r="BRP359" s="263"/>
      <c r="BRQ359" s="263"/>
      <c r="BRR359" s="263"/>
      <c r="BRS359" s="263"/>
      <c r="BRT359" s="263"/>
      <c r="BRU359" s="263"/>
      <c r="BRV359" s="263"/>
      <c r="BRW359" s="263"/>
      <c r="BRX359" s="263"/>
      <c r="BRY359" s="263"/>
      <c r="BRZ359" s="263"/>
      <c r="BSA359" s="263"/>
      <c r="BSB359" s="263"/>
      <c r="BSC359" s="263"/>
      <c r="BSD359" s="263"/>
      <c r="BSE359" s="263"/>
      <c r="BSF359" s="263"/>
      <c r="BSG359" s="263"/>
      <c r="BSH359" s="263"/>
      <c r="BSI359" s="263"/>
      <c r="BSJ359" s="263"/>
      <c r="BSK359" s="263"/>
      <c r="BSL359" s="263"/>
      <c r="BSM359" s="263"/>
      <c r="BSN359" s="263"/>
      <c r="BSO359" s="263"/>
      <c r="BSP359" s="263"/>
      <c r="BSQ359" s="263"/>
      <c r="BSR359" s="263"/>
      <c r="BSS359" s="263"/>
      <c r="BST359" s="263"/>
      <c r="BSU359" s="263"/>
      <c r="BSV359" s="263"/>
      <c r="BSW359" s="263"/>
      <c r="BSX359" s="263"/>
      <c r="BSY359" s="263"/>
      <c r="BSZ359" s="263"/>
      <c r="BTA359" s="263"/>
      <c r="BTB359" s="263"/>
      <c r="BTC359" s="263"/>
      <c r="BTD359" s="263"/>
      <c r="BTE359" s="263"/>
      <c r="BTF359" s="263"/>
      <c r="BTG359" s="263"/>
      <c r="BTH359" s="263"/>
      <c r="BTI359" s="263"/>
      <c r="BTJ359" s="263"/>
      <c r="BTK359" s="263"/>
      <c r="BTL359" s="263"/>
      <c r="BTM359" s="263"/>
      <c r="BTN359" s="263"/>
      <c r="BTO359" s="263"/>
      <c r="BTP359" s="263"/>
      <c r="BTQ359" s="263"/>
      <c r="BTR359" s="263"/>
      <c r="BTS359" s="263"/>
      <c r="BTT359" s="263"/>
      <c r="BTU359" s="263"/>
      <c r="BTV359" s="263"/>
      <c r="BTW359" s="263"/>
      <c r="BTX359" s="263"/>
      <c r="BTY359" s="263"/>
      <c r="BTZ359" s="263"/>
      <c r="BUA359" s="263"/>
      <c r="BUB359" s="263"/>
      <c r="BUC359" s="263"/>
      <c r="BUD359" s="263"/>
      <c r="BUE359" s="263"/>
      <c r="BUF359" s="263"/>
      <c r="BUG359" s="263"/>
      <c r="BUH359" s="263"/>
      <c r="BUI359" s="263"/>
      <c r="BUJ359" s="263"/>
      <c r="BUK359" s="263"/>
      <c r="BUL359" s="263"/>
      <c r="BUM359" s="263"/>
      <c r="BUN359" s="263"/>
      <c r="BUO359" s="263"/>
      <c r="BUP359" s="263"/>
      <c r="BUQ359" s="263"/>
      <c r="BUR359" s="263"/>
      <c r="BUS359" s="263"/>
      <c r="BUT359" s="263"/>
      <c r="BUU359" s="263"/>
      <c r="BUV359" s="263"/>
      <c r="BUW359" s="263"/>
      <c r="BUX359" s="263"/>
      <c r="BUY359" s="263"/>
      <c r="BUZ359" s="263"/>
      <c r="BVA359" s="263"/>
      <c r="BVB359" s="263"/>
      <c r="BVC359" s="263"/>
      <c r="BVD359" s="263"/>
      <c r="BVE359" s="263"/>
      <c r="BVF359" s="263"/>
      <c r="BVG359" s="263"/>
      <c r="BVH359" s="263"/>
      <c r="BVI359" s="263"/>
      <c r="BVJ359" s="263"/>
      <c r="BVK359" s="263"/>
      <c r="BVL359" s="263"/>
      <c r="BVM359" s="263"/>
      <c r="BVN359" s="263"/>
      <c r="BVO359" s="263"/>
      <c r="BVP359" s="263"/>
      <c r="BVQ359" s="263"/>
      <c r="BVR359" s="263"/>
      <c r="BVS359" s="263"/>
      <c r="BVT359" s="263"/>
      <c r="BVU359" s="263"/>
      <c r="BVV359" s="263"/>
      <c r="BVW359" s="263"/>
      <c r="BVX359" s="263"/>
      <c r="BVY359" s="263"/>
      <c r="BVZ359" s="263"/>
      <c r="BWA359" s="263"/>
      <c r="BWB359" s="263"/>
      <c r="BWC359" s="263"/>
      <c r="BWD359" s="263"/>
      <c r="BWE359" s="263"/>
      <c r="BWF359" s="263"/>
      <c r="BWG359" s="263"/>
      <c r="BWH359" s="263"/>
      <c r="BWI359" s="263"/>
      <c r="BWJ359" s="263"/>
      <c r="BWK359" s="263"/>
      <c r="BWL359" s="263"/>
      <c r="BWM359" s="263"/>
      <c r="BWN359" s="263"/>
      <c r="BWO359" s="263"/>
      <c r="BWP359" s="263"/>
      <c r="BWQ359" s="263"/>
      <c r="BWR359" s="263"/>
      <c r="BWS359" s="263"/>
      <c r="BWT359" s="263"/>
      <c r="BWU359" s="263"/>
      <c r="BWV359" s="263"/>
      <c r="BWW359" s="263"/>
      <c r="BWX359" s="263"/>
      <c r="BWY359" s="263"/>
      <c r="BWZ359" s="263"/>
      <c r="BXA359" s="263"/>
      <c r="BXB359" s="263"/>
      <c r="BXC359" s="263"/>
      <c r="BXD359" s="263"/>
      <c r="BXE359" s="263"/>
      <c r="BXF359" s="263"/>
      <c r="BXG359" s="263"/>
      <c r="BXH359" s="263"/>
      <c r="BXI359" s="263"/>
      <c r="BXJ359" s="263"/>
      <c r="BXK359" s="263"/>
      <c r="BXL359" s="263"/>
      <c r="BXM359" s="263"/>
      <c r="BXN359" s="263"/>
      <c r="BXO359" s="263"/>
      <c r="BXP359" s="263"/>
      <c r="BXQ359" s="263"/>
      <c r="BXR359" s="263"/>
      <c r="BXS359" s="263"/>
      <c r="BXT359" s="263"/>
      <c r="BXU359" s="263"/>
      <c r="BXV359" s="263"/>
      <c r="BXW359" s="263"/>
      <c r="BXX359" s="263"/>
      <c r="BXY359" s="263"/>
      <c r="BXZ359" s="263"/>
      <c r="BYA359" s="263"/>
      <c r="BYB359" s="263"/>
      <c r="BYC359" s="263"/>
      <c r="BYD359" s="263"/>
      <c r="BYE359" s="263"/>
      <c r="BYF359" s="263"/>
      <c r="BYG359" s="263"/>
      <c r="BYH359" s="263"/>
      <c r="BYI359" s="263"/>
      <c r="BYJ359" s="263"/>
      <c r="BYK359" s="263"/>
      <c r="BYL359" s="263"/>
      <c r="BYM359" s="263"/>
      <c r="BYN359" s="263"/>
      <c r="BYO359" s="263"/>
      <c r="BYP359" s="263"/>
      <c r="BYQ359" s="263"/>
      <c r="BYR359" s="263"/>
      <c r="BYS359" s="263"/>
      <c r="BYT359" s="263"/>
      <c r="BYU359" s="263"/>
      <c r="BYV359" s="263"/>
      <c r="BYW359" s="263"/>
      <c r="BYX359" s="263"/>
      <c r="BYY359" s="263"/>
      <c r="BYZ359" s="263"/>
      <c r="BZA359" s="263"/>
      <c r="BZB359" s="263"/>
      <c r="BZC359" s="263"/>
      <c r="BZD359" s="263"/>
      <c r="BZE359" s="263"/>
      <c r="BZF359" s="263"/>
      <c r="BZG359" s="263"/>
      <c r="BZH359" s="263"/>
      <c r="BZI359" s="263"/>
      <c r="BZJ359" s="263"/>
      <c r="BZK359" s="263"/>
      <c r="BZL359" s="263"/>
      <c r="BZM359" s="263"/>
      <c r="BZN359" s="263"/>
      <c r="BZO359" s="263"/>
      <c r="BZP359" s="263"/>
      <c r="BZQ359" s="263"/>
      <c r="BZR359" s="263"/>
      <c r="BZS359" s="263"/>
      <c r="BZT359" s="263"/>
      <c r="BZU359" s="263"/>
      <c r="BZV359" s="263"/>
      <c r="BZW359" s="263"/>
      <c r="BZX359" s="263"/>
      <c r="BZY359" s="263"/>
      <c r="BZZ359" s="263"/>
      <c r="CAA359" s="263"/>
      <c r="CAB359" s="263"/>
      <c r="CAC359" s="263"/>
      <c r="CAD359" s="263"/>
      <c r="CAE359" s="263"/>
      <c r="CAF359" s="263"/>
      <c r="CAG359" s="263"/>
      <c r="CAH359" s="263"/>
      <c r="CAI359" s="263"/>
      <c r="CAJ359" s="263"/>
      <c r="CAK359" s="263"/>
      <c r="CAL359" s="263"/>
      <c r="CAM359" s="263"/>
      <c r="CAN359" s="263"/>
      <c r="CAO359" s="263"/>
      <c r="CAP359" s="263"/>
      <c r="CAQ359" s="263"/>
      <c r="CAR359" s="263"/>
      <c r="CAS359" s="263"/>
      <c r="CAT359" s="263"/>
      <c r="CAU359" s="263"/>
      <c r="CAV359" s="263"/>
    </row>
    <row r="360" spans="1:2076" x14ac:dyDescent="0.35">
      <c r="A360" s="263"/>
      <c r="B360" s="263"/>
      <c r="C360" s="263"/>
      <c r="D360" s="263"/>
      <c r="E360" s="263"/>
      <c r="F360" s="263"/>
      <c r="G360" s="263"/>
      <c r="H360" s="263"/>
      <c r="I360" s="263"/>
      <c r="J360" s="263"/>
      <c r="K360" s="263"/>
      <c r="L360" s="263"/>
      <c r="M360" s="263"/>
      <c r="N360" s="263"/>
      <c r="O360" s="263"/>
      <c r="P360" s="263"/>
      <c r="Q360" s="263"/>
      <c r="R360" s="263"/>
      <c r="S360" s="263"/>
      <c r="T360" s="263"/>
      <c r="U360" s="263"/>
      <c r="V360" s="263"/>
      <c r="W360" s="263"/>
      <c r="X360" s="263"/>
      <c r="Y360" s="263"/>
      <c r="Z360" s="263"/>
      <c r="AA360" s="263"/>
      <c r="AB360" s="263"/>
      <c r="AC360" s="263"/>
      <c r="AD360" s="263"/>
      <c r="AE360" s="263"/>
      <c r="AF360" s="263"/>
      <c r="AG360" s="263"/>
      <c r="AH360" s="263"/>
      <c r="AI360" s="263"/>
      <c r="AJ360" s="263"/>
      <c r="AK360" s="263"/>
      <c r="AL360" s="263"/>
      <c r="AM360" s="263"/>
      <c r="AN360" s="263"/>
      <c r="AO360" s="263"/>
      <c r="AP360" s="263"/>
      <c r="AQ360" s="263"/>
      <c r="AR360" s="263"/>
      <c r="AS360" s="263"/>
      <c r="AT360" s="263"/>
      <c r="AU360" s="263"/>
      <c r="AV360" s="263"/>
      <c r="AW360" s="263"/>
      <c r="AX360" s="263"/>
      <c r="AY360" s="263"/>
      <c r="AZ360" s="263"/>
      <c r="BA360" s="263"/>
      <c r="BB360" s="263"/>
      <c r="BC360" s="263"/>
      <c r="BD360" s="263"/>
      <c r="BE360" s="263"/>
      <c r="BF360" s="263"/>
      <c r="BG360" s="263"/>
      <c r="BH360" s="263"/>
      <c r="BI360" s="263"/>
      <c r="BJ360" s="263"/>
      <c r="BK360" s="263"/>
      <c r="BL360" s="263"/>
      <c r="BM360" s="263"/>
      <c r="BN360" s="263"/>
      <c r="BO360" s="263"/>
      <c r="BP360" s="263"/>
      <c r="BQ360" s="263"/>
      <c r="BR360" s="263"/>
      <c r="BS360" s="263"/>
      <c r="BT360" s="263"/>
      <c r="BU360" s="263"/>
      <c r="BV360" s="263"/>
      <c r="BW360" s="263"/>
      <c r="BX360" s="263"/>
      <c r="BY360" s="263"/>
      <c r="BZ360" s="263"/>
      <c r="CA360" s="263"/>
      <c r="CB360" s="263"/>
      <c r="CC360" s="263"/>
      <c r="CD360" s="263"/>
      <c r="CE360" s="263"/>
      <c r="CF360" s="263"/>
      <c r="CG360" s="263"/>
      <c r="CH360" s="263"/>
      <c r="CI360" s="263"/>
      <c r="CJ360" s="263"/>
      <c r="CK360" s="263"/>
      <c r="CL360" s="263"/>
      <c r="CM360" s="263"/>
      <c r="CN360" s="263"/>
      <c r="CO360" s="263"/>
      <c r="CP360" s="263"/>
      <c r="CQ360" s="263"/>
      <c r="CR360" s="263"/>
      <c r="CS360" s="263"/>
      <c r="CT360" s="263"/>
      <c r="CU360" s="263"/>
      <c r="CV360" s="263"/>
      <c r="CW360" s="263"/>
      <c r="CX360" s="263"/>
      <c r="CY360" s="263"/>
      <c r="CZ360" s="263"/>
      <c r="DA360" s="263"/>
      <c r="DB360" s="263"/>
      <c r="DC360" s="263"/>
      <c r="DD360" s="263"/>
      <c r="DE360" s="263"/>
      <c r="DF360" s="263"/>
      <c r="DG360" s="263"/>
      <c r="DH360" s="263"/>
      <c r="DI360" s="263"/>
      <c r="DJ360" s="263"/>
      <c r="DK360" s="263"/>
      <c r="DL360" s="263"/>
      <c r="DM360" s="263"/>
      <c r="DN360" s="263"/>
      <c r="DO360" s="263"/>
      <c r="DP360" s="263"/>
      <c r="DQ360" s="263"/>
      <c r="DR360" s="263"/>
      <c r="DS360" s="263"/>
      <c r="DT360" s="263"/>
      <c r="DU360" s="263"/>
      <c r="DV360" s="263"/>
      <c r="DW360" s="263"/>
      <c r="DX360" s="263"/>
      <c r="DY360" s="263"/>
      <c r="DZ360" s="263"/>
      <c r="EA360" s="263"/>
      <c r="EB360" s="263"/>
      <c r="EC360" s="263"/>
      <c r="ED360" s="263"/>
      <c r="EE360" s="263"/>
      <c r="EF360" s="263"/>
      <c r="EG360" s="263"/>
      <c r="EH360" s="263"/>
      <c r="EI360" s="263"/>
      <c r="EJ360" s="263"/>
      <c r="EK360" s="263"/>
      <c r="EL360" s="263"/>
      <c r="EM360" s="263"/>
      <c r="EN360" s="263"/>
      <c r="EO360" s="263"/>
      <c r="EP360" s="263"/>
      <c r="EQ360" s="263"/>
      <c r="ER360" s="263"/>
      <c r="ES360" s="263"/>
      <c r="ET360" s="263"/>
      <c r="EU360" s="263"/>
      <c r="EV360" s="263"/>
      <c r="EW360" s="263"/>
      <c r="EX360" s="263"/>
      <c r="EY360" s="263"/>
      <c r="EZ360" s="263"/>
      <c r="FA360" s="263"/>
      <c r="FB360" s="263"/>
      <c r="FC360" s="263"/>
      <c r="FD360" s="263"/>
      <c r="FE360" s="263"/>
      <c r="FF360" s="263"/>
      <c r="FG360" s="263"/>
      <c r="FH360" s="263"/>
      <c r="FI360" s="263"/>
      <c r="FJ360" s="263"/>
      <c r="FK360" s="263"/>
      <c r="FL360" s="263"/>
      <c r="FM360" s="263"/>
      <c r="FN360" s="263"/>
      <c r="FO360" s="263"/>
      <c r="FP360" s="263"/>
      <c r="FQ360" s="263"/>
      <c r="FR360" s="263"/>
      <c r="FS360" s="263"/>
      <c r="FT360" s="263"/>
      <c r="FU360" s="263"/>
      <c r="FV360" s="263"/>
      <c r="FW360" s="263"/>
      <c r="FX360" s="263"/>
      <c r="FY360" s="263"/>
      <c r="FZ360" s="263"/>
      <c r="GA360" s="263"/>
      <c r="GB360" s="263"/>
      <c r="GC360" s="263"/>
      <c r="GD360" s="263"/>
      <c r="GE360" s="263"/>
      <c r="GF360" s="263"/>
      <c r="GG360" s="263"/>
      <c r="GH360" s="263"/>
      <c r="GI360" s="263"/>
      <c r="GJ360" s="263"/>
      <c r="GK360" s="263"/>
      <c r="GL360" s="263"/>
      <c r="GM360" s="263"/>
      <c r="GN360" s="263"/>
      <c r="GO360" s="263"/>
      <c r="GP360" s="263"/>
      <c r="GQ360" s="263"/>
      <c r="GR360" s="263"/>
      <c r="GS360" s="263"/>
      <c r="GT360" s="263"/>
      <c r="GU360" s="263"/>
      <c r="GV360" s="263"/>
      <c r="GW360" s="263"/>
      <c r="GX360" s="263"/>
      <c r="GY360" s="263"/>
      <c r="GZ360" s="263"/>
      <c r="HA360" s="263"/>
      <c r="HB360" s="263"/>
      <c r="HC360" s="263"/>
      <c r="HD360" s="263"/>
      <c r="HE360" s="263"/>
      <c r="HF360" s="263"/>
      <c r="HG360" s="263"/>
      <c r="HH360" s="263"/>
      <c r="HI360" s="263"/>
      <c r="HJ360" s="263"/>
      <c r="HK360" s="263"/>
      <c r="HL360" s="263"/>
      <c r="HM360" s="263"/>
      <c r="HN360" s="263"/>
      <c r="HO360" s="263"/>
      <c r="HP360" s="263"/>
      <c r="HQ360" s="263"/>
      <c r="HR360" s="263"/>
      <c r="HS360" s="263"/>
      <c r="HT360" s="263"/>
      <c r="HU360" s="263"/>
      <c r="HV360" s="263"/>
      <c r="HW360" s="263"/>
      <c r="HX360" s="263"/>
      <c r="HY360" s="263"/>
      <c r="HZ360" s="263"/>
      <c r="IA360" s="263"/>
      <c r="IB360" s="263"/>
      <c r="IC360" s="263"/>
      <c r="ID360" s="263"/>
      <c r="IE360" s="263"/>
      <c r="IF360" s="263"/>
      <c r="IG360" s="263"/>
      <c r="IH360" s="263"/>
      <c r="II360" s="263"/>
      <c r="IJ360" s="263"/>
      <c r="IK360" s="263"/>
      <c r="IL360" s="263"/>
      <c r="IM360" s="263"/>
      <c r="IN360" s="263"/>
      <c r="IO360" s="263"/>
      <c r="IP360" s="263"/>
      <c r="IQ360" s="263"/>
      <c r="IR360" s="263"/>
      <c r="IS360" s="263"/>
      <c r="IT360" s="263"/>
      <c r="IU360" s="263"/>
      <c r="IV360" s="263"/>
      <c r="IW360" s="263"/>
      <c r="IX360" s="263"/>
      <c r="IY360" s="263"/>
      <c r="IZ360" s="263"/>
      <c r="JA360" s="263"/>
      <c r="JB360" s="263"/>
      <c r="JC360" s="263"/>
      <c r="JD360" s="263"/>
      <c r="JE360" s="263"/>
      <c r="JF360" s="263"/>
      <c r="JG360" s="263"/>
      <c r="JH360" s="263"/>
      <c r="JI360" s="263"/>
      <c r="JJ360" s="263"/>
      <c r="JK360" s="263"/>
      <c r="JL360" s="263"/>
      <c r="JM360" s="263"/>
      <c r="JN360" s="263"/>
      <c r="JO360" s="263"/>
      <c r="JP360" s="263"/>
      <c r="JQ360" s="263"/>
      <c r="JR360" s="263"/>
      <c r="JS360" s="263"/>
      <c r="JT360" s="263"/>
      <c r="JU360" s="263"/>
      <c r="JV360" s="263"/>
      <c r="JW360" s="263"/>
      <c r="JX360" s="263"/>
      <c r="JY360" s="263"/>
      <c r="JZ360" s="263"/>
      <c r="KA360" s="263"/>
      <c r="KB360" s="263"/>
      <c r="KC360" s="263"/>
      <c r="KD360" s="263"/>
      <c r="KE360" s="263"/>
      <c r="KF360" s="263"/>
      <c r="KG360" s="263"/>
      <c r="KH360" s="263"/>
      <c r="KI360" s="263"/>
      <c r="KJ360" s="263"/>
      <c r="KK360" s="263"/>
      <c r="KL360" s="263"/>
      <c r="KM360" s="263"/>
      <c r="KN360" s="263"/>
      <c r="KO360" s="263"/>
      <c r="KP360" s="263"/>
      <c r="KQ360" s="263"/>
      <c r="KR360" s="263"/>
      <c r="KS360" s="263"/>
      <c r="KT360" s="263"/>
      <c r="KU360" s="263"/>
      <c r="KV360" s="263"/>
      <c r="KW360" s="263"/>
      <c r="KX360" s="263"/>
      <c r="KY360" s="263"/>
      <c r="KZ360" s="263"/>
      <c r="LA360" s="263"/>
      <c r="LB360" s="263"/>
      <c r="LC360" s="263"/>
      <c r="LD360" s="263"/>
      <c r="LE360" s="263"/>
      <c r="LF360" s="263"/>
      <c r="LG360" s="263"/>
      <c r="LH360" s="263"/>
      <c r="LI360" s="263"/>
      <c r="LJ360" s="263"/>
      <c r="LK360" s="263"/>
      <c r="LL360" s="263"/>
      <c r="LM360" s="263"/>
      <c r="LN360" s="263"/>
      <c r="LO360" s="263"/>
      <c r="LP360" s="263"/>
      <c r="LQ360" s="263"/>
      <c r="LR360" s="263"/>
      <c r="LS360" s="263"/>
      <c r="LT360" s="263"/>
      <c r="LU360" s="263"/>
      <c r="LV360" s="263"/>
      <c r="LW360" s="263"/>
      <c r="LX360" s="263"/>
      <c r="LY360" s="263"/>
      <c r="LZ360" s="263"/>
      <c r="MA360" s="263"/>
      <c r="MB360" s="263"/>
      <c r="MC360" s="263"/>
      <c r="MD360" s="263"/>
      <c r="ME360" s="263"/>
      <c r="MF360" s="263"/>
      <c r="MG360" s="263"/>
      <c r="MH360" s="263"/>
      <c r="MI360" s="263"/>
      <c r="MJ360" s="263"/>
      <c r="MK360" s="263"/>
      <c r="ML360" s="263"/>
      <c r="MM360" s="263"/>
      <c r="MN360" s="263"/>
      <c r="MO360" s="263"/>
      <c r="MP360" s="263"/>
      <c r="MQ360" s="263"/>
      <c r="MR360" s="263"/>
      <c r="MS360" s="263"/>
      <c r="MT360" s="263"/>
      <c r="MU360" s="263"/>
      <c r="MV360" s="263"/>
      <c r="MW360" s="263"/>
      <c r="MX360" s="263"/>
      <c r="MY360" s="263"/>
      <c r="MZ360" s="263"/>
      <c r="NA360" s="263"/>
      <c r="NB360" s="263"/>
      <c r="NC360" s="263"/>
      <c r="ND360" s="263"/>
      <c r="NE360" s="263"/>
      <c r="NF360" s="263"/>
      <c r="NG360" s="263"/>
      <c r="NH360" s="263"/>
      <c r="NI360" s="263"/>
      <c r="NJ360" s="263"/>
      <c r="NK360" s="263"/>
      <c r="NL360" s="263"/>
      <c r="NM360" s="263"/>
      <c r="NN360" s="263"/>
      <c r="NO360" s="263"/>
      <c r="NP360" s="263"/>
      <c r="NQ360" s="263"/>
      <c r="NR360" s="263"/>
      <c r="NS360" s="263"/>
      <c r="NT360" s="263"/>
      <c r="NU360" s="263"/>
      <c r="NV360" s="263"/>
      <c r="NW360" s="263"/>
      <c r="NX360" s="263"/>
      <c r="NY360" s="263"/>
      <c r="NZ360" s="263"/>
      <c r="OA360" s="263"/>
      <c r="OB360" s="263"/>
      <c r="OC360" s="263"/>
      <c r="OD360" s="263"/>
      <c r="OE360" s="263"/>
      <c r="OF360" s="263"/>
      <c r="OG360" s="263"/>
      <c r="OH360" s="263"/>
      <c r="OI360" s="263"/>
      <c r="OJ360" s="263"/>
      <c r="OK360" s="263"/>
      <c r="OL360" s="263"/>
      <c r="OM360" s="263"/>
      <c r="ON360" s="263"/>
      <c r="OO360" s="263"/>
      <c r="OP360" s="263"/>
      <c r="OQ360" s="263"/>
      <c r="OR360" s="263"/>
      <c r="OS360" s="263"/>
      <c r="OT360" s="263"/>
      <c r="OU360" s="263"/>
      <c r="OV360" s="263"/>
      <c r="OW360" s="263"/>
      <c r="OX360" s="263"/>
      <c r="OY360" s="263"/>
      <c r="OZ360" s="263"/>
      <c r="PA360" s="263"/>
      <c r="PB360" s="263"/>
      <c r="PC360" s="263"/>
      <c r="PD360" s="263"/>
      <c r="PE360" s="263"/>
      <c r="PF360" s="263"/>
      <c r="PG360" s="263"/>
      <c r="PH360" s="263"/>
      <c r="PI360" s="263"/>
      <c r="PJ360" s="263"/>
      <c r="PK360" s="263"/>
      <c r="PL360" s="263"/>
      <c r="PM360" s="263"/>
      <c r="PN360" s="263"/>
      <c r="PO360" s="263"/>
      <c r="PP360" s="263"/>
      <c r="PQ360" s="263"/>
      <c r="PR360" s="263"/>
      <c r="PS360" s="263"/>
      <c r="PT360" s="263"/>
      <c r="PU360" s="263"/>
      <c r="PV360" s="263"/>
      <c r="PW360" s="263"/>
      <c r="PX360" s="263"/>
      <c r="PY360" s="263"/>
      <c r="PZ360" s="263"/>
      <c r="QA360" s="263"/>
      <c r="QB360" s="263"/>
      <c r="QC360" s="263"/>
      <c r="QD360" s="263"/>
      <c r="QE360" s="263"/>
      <c r="QF360" s="263"/>
      <c r="QG360" s="263"/>
      <c r="QH360" s="263"/>
      <c r="QI360" s="263"/>
      <c r="QJ360" s="263"/>
      <c r="QK360" s="263"/>
      <c r="QL360" s="263"/>
      <c r="QM360" s="263"/>
      <c r="QN360" s="263"/>
      <c r="QO360" s="263"/>
      <c r="QP360" s="263"/>
      <c r="QQ360" s="263"/>
      <c r="QR360" s="263"/>
      <c r="QS360" s="263"/>
      <c r="QT360" s="263"/>
      <c r="QU360" s="263"/>
      <c r="QV360" s="263"/>
      <c r="QW360" s="263"/>
      <c r="QX360" s="263"/>
      <c r="QY360" s="263"/>
      <c r="QZ360" s="263"/>
      <c r="RA360" s="263"/>
      <c r="RB360" s="263"/>
      <c r="RC360" s="263"/>
      <c r="RD360" s="263"/>
      <c r="RE360" s="263"/>
      <c r="RF360" s="263"/>
      <c r="RG360" s="263"/>
      <c r="RH360" s="263"/>
      <c r="RI360" s="263"/>
      <c r="RJ360" s="263"/>
      <c r="RK360" s="263"/>
      <c r="RL360" s="263"/>
      <c r="RM360" s="263"/>
      <c r="RN360" s="263"/>
      <c r="RO360" s="263"/>
      <c r="RP360" s="263"/>
      <c r="RQ360" s="263"/>
      <c r="RR360" s="263"/>
      <c r="RS360" s="263"/>
      <c r="RT360" s="263"/>
      <c r="RU360" s="263"/>
      <c r="RV360" s="263"/>
      <c r="RW360" s="263"/>
      <c r="RX360" s="263"/>
      <c r="RY360" s="263"/>
      <c r="RZ360" s="263"/>
      <c r="SA360" s="263"/>
      <c r="SB360" s="263"/>
      <c r="SC360" s="263"/>
      <c r="SD360" s="263"/>
      <c r="SE360" s="263"/>
      <c r="SF360" s="263"/>
      <c r="SG360" s="263"/>
      <c r="SH360" s="263"/>
      <c r="SI360" s="263"/>
      <c r="SJ360" s="263"/>
      <c r="SK360" s="263"/>
      <c r="SL360" s="263"/>
      <c r="SM360" s="263"/>
      <c r="SN360" s="263"/>
      <c r="SO360" s="263"/>
      <c r="SP360" s="263"/>
      <c r="SQ360" s="263"/>
      <c r="SR360" s="263"/>
      <c r="SS360" s="263"/>
      <c r="ST360" s="263"/>
      <c r="SU360" s="263"/>
      <c r="SV360" s="263"/>
      <c r="SW360" s="263"/>
      <c r="SX360" s="263"/>
      <c r="SY360" s="263"/>
      <c r="SZ360" s="263"/>
      <c r="TA360" s="263"/>
      <c r="TB360" s="263"/>
      <c r="TC360" s="263"/>
      <c r="TD360" s="263"/>
      <c r="TE360" s="263"/>
      <c r="TF360" s="263"/>
      <c r="TG360" s="263"/>
      <c r="TH360" s="263"/>
      <c r="TI360" s="263"/>
      <c r="TJ360" s="263"/>
      <c r="TK360" s="263"/>
      <c r="TL360" s="263"/>
      <c r="TM360" s="263"/>
      <c r="TN360" s="263"/>
      <c r="TO360" s="263"/>
      <c r="TP360" s="263"/>
      <c r="TQ360" s="263"/>
      <c r="TR360" s="263"/>
      <c r="TS360" s="263"/>
      <c r="TT360" s="263"/>
      <c r="TU360" s="263"/>
      <c r="TV360" s="263"/>
      <c r="TW360" s="263"/>
      <c r="TX360" s="263"/>
      <c r="TY360" s="263"/>
      <c r="TZ360" s="263"/>
      <c r="UA360" s="263"/>
      <c r="UB360" s="263"/>
      <c r="UC360" s="263"/>
      <c r="UD360" s="263"/>
      <c r="UE360" s="263"/>
      <c r="UF360" s="263"/>
      <c r="UG360" s="263"/>
      <c r="UH360" s="263"/>
      <c r="UI360" s="263"/>
      <c r="UJ360" s="263"/>
      <c r="UK360" s="263"/>
      <c r="UL360" s="263"/>
      <c r="UM360" s="263"/>
      <c r="UN360" s="263"/>
      <c r="UO360" s="263"/>
      <c r="UP360" s="263"/>
      <c r="UQ360" s="263"/>
      <c r="UR360" s="263"/>
      <c r="US360" s="263"/>
      <c r="UT360" s="263"/>
      <c r="UU360" s="263"/>
      <c r="UV360" s="263"/>
      <c r="UW360" s="263"/>
      <c r="UX360" s="263"/>
      <c r="UY360" s="263"/>
      <c r="UZ360" s="263"/>
      <c r="VA360" s="263"/>
      <c r="VB360" s="263"/>
      <c r="VC360" s="263"/>
      <c r="VD360" s="263"/>
      <c r="VE360" s="263"/>
      <c r="VF360" s="263"/>
      <c r="VG360" s="263"/>
      <c r="VH360" s="263"/>
      <c r="VI360" s="263"/>
      <c r="VJ360" s="263"/>
      <c r="VK360" s="263"/>
      <c r="VL360" s="263"/>
      <c r="VM360" s="263"/>
      <c r="VN360" s="263"/>
      <c r="VO360" s="263"/>
      <c r="VP360" s="263"/>
      <c r="VQ360" s="263"/>
      <c r="VR360" s="263"/>
      <c r="VS360" s="263"/>
      <c r="VT360" s="263"/>
      <c r="VU360" s="263"/>
      <c r="VV360" s="263"/>
      <c r="VW360" s="263"/>
      <c r="VX360" s="263"/>
      <c r="VY360" s="263"/>
      <c r="VZ360" s="263"/>
      <c r="WA360" s="263"/>
      <c r="WB360" s="263"/>
      <c r="WC360" s="263"/>
      <c r="WD360" s="263"/>
      <c r="WE360" s="263"/>
      <c r="WF360" s="263"/>
      <c r="WG360" s="263"/>
      <c r="WH360" s="263"/>
      <c r="WI360" s="263"/>
      <c r="WJ360" s="263"/>
      <c r="WK360" s="263"/>
      <c r="WL360" s="263"/>
      <c r="WM360" s="263"/>
      <c r="WN360" s="263"/>
      <c r="WO360" s="263"/>
      <c r="WP360" s="263"/>
      <c r="WQ360" s="263"/>
      <c r="WR360" s="263"/>
      <c r="WS360" s="263"/>
      <c r="WT360" s="263"/>
      <c r="WU360" s="263"/>
      <c r="WV360" s="263"/>
      <c r="WW360" s="263"/>
      <c r="WX360" s="263"/>
      <c r="WY360" s="263"/>
      <c r="WZ360" s="263"/>
      <c r="XA360" s="263"/>
      <c r="XB360" s="263"/>
      <c r="XC360" s="263"/>
      <c r="XD360" s="263"/>
      <c r="XE360" s="263"/>
      <c r="XF360" s="263"/>
      <c r="XG360" s="263"/>
      <c r="XH360" s="263"/>
      <c r="XI360" s="263"/>
      <c r="XJ360" s="263"/>
      <c r="XK360" s="263"/>
      <c r="XL360" s="263"/>
      <c r="XM360" s="263"/>
      <c r="XN360" s="263"/>
      <c r="XO360" s="263"/>
      <c r="XP360" s="263"/>
      <c r="XQ360" s="263"/>
      <c r="XR360" s="263"/>
      <c r="XS360" s="263"/>
      <c r="XT360" s="263"/>
      <c r="XU360" s="263"/>
      <c r="XV360" s="263"/>
      <c r="XW360" s="263"/>
      <c r="XX360" s="263"/>
      <c r="XY360" s="263"/>
      <c r="XZ360" s="263"/>
      <c r="YA360" s="263"/>
      <c r="YB360" s="263"/>
      <c r="YC360" s="263"/>
      <c r="YD360" s="263"/>
      <c r="YE360" s="263"/>
      <c r="YF360" s="263"/>
      <c r="YG360" s="263"/>
      <c r="YH360" s="263"/>
      <c r="YI360" s="263"/>
      <c r="YJ360" s="263"/>
      <c r="YK360" s="263"/>
      <c r="YL360" s="263"/>
      <c r="YM360" s="263"/>
      <c r="YN360" s="263"/>
      <c r="YO360" s="263"/>
      <c r="YP360" s="263"/>
      <c r="YQ360" s="263"/>
      <c r="YR360" s="263"/>
      <c r="YS360" s="263"/>
      <c r="YT360" s="263"/>
      <c r="YU360" s="263"/>
      <c r="YV360" s="263"/>
      <c r="YW360" s="263"/>
      <c r="YX360" s="263"/>
      <c r="YY360" s="263"/>
      <c r="YZ360" s="263"/>
      <c r="ZA360" s="263"/>
      <c r="ZB360" s="263"/>
      <c r="ZC360" s="263"/>
      <c r="ZD360" s="263"/>
      <c r="ZE360" s="263"/>
      <c r="ZF360" s="263"/>
      <c r="ZG360" s="263"/>
      <c r="ZH360" s="263"/>
      <c r="ZI360" s="263"/>
      <c r="ZJ360" s="263"/>
      <c r="ZK360" s="263"/>
      <c r="ZL360" s="263"/>
      <c r="ZM360" s="263"/>
      <c r="ZN360" s="263"/>
      <c r="ZO360" s="263"/>
      <c r="ZP360" s="263"/>
      <c r="ZQ360" s="263"/>
      <c r="ZR360" s="263"/>
      <c r="ZS360" s="263"/>
      <c r="ZT360" s="263"/>
      <c r="ZU360" s="263"/>
      <c r="ZV360" s="263"/>
      <c r="ZW360" s="263"/>
      <c r="ZX360" s="263"/>
      <c r="ZY360" s="263"/>
      <c r="ZZ360" s="263"/>
      <c r="AAA360" s="263"/>
      <c r="AAB360" s="263"/>
      <c r="AAC360" s="263"/>
      <c r="AAD360" s="263"/>
      <c r="AAE360" s="263"/>
      <c r="AAF360" s="263"/>
      <c r="AAG360" s="263"/>
      <c r="AAH360" s="263"/>
      <c r="AAI360" s="263"/>
      <c r="AAJ360" s="263"/>
      <c r="AAK360" s="263"/>
      <c r="AAL360" s="263"/>
      <c r="AAM360" s="263"/>
      <c r="AAN360" s="263"/>
      <c r="AAO360" s="263"/>
      <c r="AAP360" s="263"/>
      <c r="AAQ360" s="263"/>
      <c r="AAR360" s="263"/>
      <c r="AAS360" s="263"/>
      <c r="AAT360" s="263"/>
      <c r="AAU360" s="263"/>
      <c r="AAV360" s="263"/>
      <c r="AAW360" s="263"/>
      <c r="AAX360" s="263"/>
      <c r="AAY360" s="263"/>
      <c r="AAZ360" s="263"/>
      <c r="ABA360" s="263"/>
      <c r="ABB360" s="263"/>
      <c r="ABC360" s="263"/>
      <c r="ABD360" s="263"/>
      <c r="ABE360" s="263"/>
      <c r="ABF360" s="263"/>
      <c r="ABG360" s="263"/>
      <c r="ABH360" s="263"/>
      <c r="ABI360" s="263"/>
      <c r="ABJ360" s="263"/>
      <c r="ABK360" s="263"/>
      <c r="ABL360" s="263"/>
      <c r="ABM360" s="263"/>
      <c r="ABN360" s="263"/>
      <c r="ABO360" s="263"/>
      <c r="ABP360" s="263"/>
      <c r="ABQ360" s="263"/>
      <c r="ABR360" s="263"/>
      <c r="ABS360" s="263"/>
      <c r="ABT360" s="263"/>
      <c r="ABU360" s="263"/>
      <c r="ABV360" s="263"/>
      <c r="ABW360" s="263"/>
      <c r="ABX360" s="263"/>
      <c r="ABY360" s="263"/>
      <c r="ABZ360" s="263"/>
      <c r="ACA360" s="263"/>
      <c r="ACB360" s="263"/>
      <c r="ACC360" s="263"/>
      <c r="ACD360" s="263"/>
      <c r="ACE360" s="263"/>
      <c r="ACF360" s="263"/>
      <c r="ACG360" s="263"/>
      <c r="ACH360" s="263"/>
      <c r="ACI360" s="263"/>
      <c r="ACJ360" s="263"/>
      <c r="ACK360" s="263"/>
      <c r="ACL360" s="263"/>
      <c r="ACM360" s="263"/>
      <c r="ACN360" s="263"/>
      <c r="ACO360" s="263"/>
      <c r="ACP360" s="263"/>
      <c r="ACQ360" s="263"/>
      <c r="ACR360" s="263"/>
      <c r="ACS360" s="263"/>
      <c r="ACT360" s="263"/>
      <c r="ACU360" s="263"/>
      <c r="ACV360" s="263"/>
      <c r="ACW360" s="263"/>
      <c r="ACX360" s="263"/>
      <c r="ACY360" s="263"/>
      <c r="ACZ360" s="263"/>
      <c r="ADA360" s="263"/>
      <c r="ADB360" s="263"/>
      <c r="ADC360" s="263"/>
      <c r="ADD360" s="263"/>
      <c r="ADE360" s="263"/>
      <c r="ADF360" s="263"/>
      <c r="ADG360" s="263"/>
      <c r="ADH360" s="263"/>
      <c r="ADI360" s="263"/>
      <c r="ADJ360" s="263"/>
      <c r="ADK360" s="263"/>
      <c r="ADL360" s="263"/>
      <c r="ADM360" s="263"/>
      <c r="ADN360" s="263"/>
      <c r="ADO360" s="263"/>
      <c r="ADP360" s="263"/>
      <c r="ADQ360" s="263"/>
      <c r="ADR360" s="263"/>
      <c r="ADS360" s="263"/>
      <c r="ADT360" s="263"/>
      <c r="ADU360" s="263"/>
      <c r="ADV360" s="263"/>
      <c r="ADW360" s="263"/>
      <c r="ADX360" s="263"/>
      <c r="ADY360" s="263"/>
      <c r="ADZ360" s="263"/>
      <c r="AEA360" s="263"/>
      <c r="AEB360" s="263"/>
      <c r="AEC360" s="263"/>
      <c r="AED360" s="263"/>
      <c r="AEE360" s="263"/>
      <c r="AEF360" s="263"/>
      <c r="AEG360" s="263"/>
      <c r="AEH360" s="263"/>
      <c r="AEI360" s="263"/>
      <c r="AEJ360" s="263"/>
      <c r="AEK360" s="263"/>
      <c r="AEL360" s="263"/>
      <c r="AEM360" s="263"/>
      <c r="AEN360" s="263"/>
      <c r="AEO360" s="263"/>
      <c r="AEP360" s="263"/>
      <c r="AEQ360" s="263"/>
      <c r="AER360" s="263"/>
      <c r="AES360" s="263"/>
      <c r="AET360" s="263"/>
      <c r="AEU360" s="263"/>
      <c r="AEV360" s="263"/>
      <c r="AEW360" s="263"/>
      <c r="AEX360" s="263"/>
      <c r="AEY360" s="263"/>
      <c r="AEZ360" s="263"/>
      <c r="AFA360" s="263"/>
      <c r="AFB360" s="263"/>
      <c r="AFC360" s="263"/>
      <c r="AFD360" s="263"/>
      <c r="AFE360" s="263"/>
      <c r="AFF360" s="263"/>
      <c r="AFG360" s="263"/>
      <c r="AFH360" s="263"/>
      <c r="AFI360" s="263"/>
      <c r="AFJ360" s="263"/>
      <c r="AFK360" s="263"/>
      <c r="AFL360" s="263"/>
      <c r="AFM360" s="263"/>
      <c r="AFN360" s="263"/>
      <c r="AFO360" s="263"/>
      <c r="AFP360" s="263"/>
      <c r="AFQ360" s="263"/>
      <c r="AFR360" s="263"/>
      <c r="AFS360" s="263"/>
      <c r="AFT360" s="263"/>
      <c r="AFU360" s="263"/>
      <c r="AFV360" s="263"/>
      <c r="AFW360" s="263"/>
      <c r="AFX360" s="263"/>
      <c r="AFY360" s="263"/>
      <c r="AFZ360" s="263"/>
      <c r="AGA360" s="263"/>
      <c r="AGB360" s="263"/>
      <c r="AGC360" s="263"/>
      <c r="AGD360" s="263"/>
      <c r="AGE360" s="263"/>
      <c r="AGF360" s="263"/>
      <c r="AGG360" s="263"/>
      <c r="AGH360" s="263"/>
      <c r="AGI360" s="263"/>
      <c r="AGJ360" s="263"/>
      <c r="AGK360" s="263"/>
      <c r="AGL360" s="263"/>
      <c r="AGM360" s="263"/>
      <c r="AGN360" s="263"/>
      <c r="AGO360" s="263"/>
      <c r="AGP360" s="263"/>
      <c r="AGQ360" s="263"/>
      <c r="AGR360" s="263"/>
      <c r="AGS360" s="263"/>
      <c r="AGT360" s="263"/>
      <c r="AGU360" s="263"/>
      <c r="AGV360" s="263"/>
      <c r="AGW360" s="263"/>
      <c r="AGX360" s="263"/>
      <c r="AGY360" s="263"/>
      <c r="AGZ360" s="263"/>
      <c r="AHA360" s="263"/>
      <c r="AHB360" s="263"/>
      <c r="AHC360" s="263"/>
      <c r="AHD360" s="263"/>
      <c r="AHE360" s="263"/>
      <c r="AHF360" s="263"/>
      <c r="AHG360" s="263"/>
      <c r="AHH360" s="263"/>
      <c r="AHI360" s="263"/>
      <c r="AHJ360" s="263"/>
      <c r="AHK360" s="263"/>
      <c r="AHL360" s="263"/>
      <c r="AHM360" s="263"/>
      <c r="AHN360" s="263"/>
      <c r="AHO360" s="263"/>
      <c r="AHP360" s="263"/>
      <c r="AHQ360" s="263"/>
      <c r="AHR360" s="263"/>
      <c r="AHS360" s="263"/>
      <c r="AHT360" s="263"/>
      <c r="AHU360" s="263"/>
      <c r="AHV360" s="263"/>
      <c r="AHW360" s="263"/>
      <c r="AHX360" s="263"/>
      <c r="AHY360" s="263"/>
      <c r="AHZ360" s="263"/>
      <c r="AIA360" s="263"/>
      <c r="AIB360" s="263"/>
      <c r="AIC360" s="263"/>
      <c r="AID360" s="263"/>
      <c r="AIE360" s="263"/>
      <c r="AIF360" s="263"/>
      <c r="AIG360" s="263"/>
      <c r="AIH360" s="263"/>
      <c r="AII360" s="263"/>
      <c r="AIJ360" s="263"/>
      <c r="AIK360" s="263"/>
      <c r="AIL360" s="263"/>
      <c r="AIM360" s="263"/>
      <c r="AIN360" s="263"/>
      <c r="AIO360" s="263"/>
      <c r="AIP360" s="263"/>
      <c r="AIQ360" s="263"/>
      <c r="AIR360" s="263"/>
      <c r="AIS360" s="263"/>
      <c r="AIT360" s="263"/>
      <c r="AIU360" s="263"/>
      <c r="AIV360" s="263"/>
      <c r="AIW360" s="263"/>
      <c r="AIX360" s="263"/>
      <c r="AIY360" s="263"/>
      <c r="AIZ360" s="263"/>
      <c r="AJA360" s="263"/>
      <c r="AJB360" s="263"/>
      <c r="AJC360" s="263"/>
      <c r="AJD360" s="263"/>
      <c r="AJE360" s="263"/>
      <c r="AJF360" s="263"/>
      <c r="AJG360" s="263"/>
      <c r="AJH360" s="263"/>
      <c r="AJI360" s="263"/>
      <c r="AJJ360" s="263"/>
      <c r="AJK360" s="263"/>
      <c r="AJL360" s="263"/>
      <c r="AJM360" s="263"/>
      <c r="AJN360" s="263"/>
      <c r="AJO360" s="263"/>
      <c r="AJP360" s="263"/>
      <c r="AJQ360" s="263"/>
      <c r="AJR360" s="263"/>
      <c r="AJS360" s="263"/>
      <c r="AJT360" s="263"/>
      <c r="AJU360" s="263"/>
      <c r="AJV360" s="263"/>
      <c r="AJW360" s="263"/>
      <c r="AJX360" s="263"/>
      <c r="AJY360" s="263"/>
      <c r="AJZ360" s="263"/>
      <c r="AKA360" s="263"/>
      <c r="AKB360" s="263"/>
      <c r="AKC360" s="263"/>
      <c r="AKD360" s="263"/>
      <c r="AKE360" s="263"/>
      <c r="AKF360" s="263"/>
      <c r="AKG360" s="263"/>
      <c r="AKH360" s="263"/>
      <c r="AKI360" s="263"/>
      <c r="AKJ360" s="263"/>
      <c r="AKK360" s="263"/>
      <c r="AKL360" s="263"/>
      <c r="AKM360" s="263"/>
      <c r="AKN360" s="263"/>
      <c r="AKO360" s="263"/>
      <c r="AKP360" s="263"/>
      <c r="AKQ360" s="263"/>
      <c r="AKR360" s="263"/>
      <c r="AKS360" s="263"/>
      <c r="AKT360" s="263"/>
      <c r="AKU360" s="263"/>
      <c r="AKV360" s="263"/>
      <c r="AKW360" s="263"/>
      <c r="AKX360" s="263"/>
      <c r="AKY360" s="263"/>
      <c r="AKZ360" s="263"/>
      <c r="ALA360" s="263"/>
      <c r="ALB360" s="263"/>
      <c r="ALC360" s="263"/>
      <c r="ALD360" s="263"/>
      <c r="ALE360" s="263"/>
      <c r="ALF360" s="263"/>
      <c r="ALG360" s="263"/>
      <c r="ALH360" s="263"/>
      <c r="ALI360" s="263"/>
      <c r="ALJ360" s="263"/>
      <c r="ALK360" s="263"/>
      <c r="ALL360" s="263"/>
      <c r="ALM360" s="263"/>
      <c r="ALN360" s="263"/>
      <c r="ALO360" s="263"/>
      <c r="ALP360" s="263"/>
      <c r="ALQ360" s="263"/>
      <c r="ALR360" s="263"/>
      <c r="ALS360" s="263"/>
      <c r="ALT360" s="263"/>
      <c r="ALU360" s="263"/>
      <c r="ALV360" s="263"/>
      <c r="ALW360" s="263"/>
      <c r="ALX360" s="263"/>
      <c r="ALY360" s="263"/>
      <c r="ALZ360" s="263"/>
      <c r="AMA360" s="263"/>
      <c r="AMB360" s="263"/>
      <c r="AMC360" s="263"/>
      <c r="AMD360" s="263"/>
      <c r="AME360" s="263"/>
      <c r="AMF360" s="263"/>
      <c r="AMG360" s="263"/>
      <c r="AMH360" s="263"/>
      <c r="AMI360" s="263"/>
      <c r="AMJ360" s="263"/>
      <c r="AMK360" s="263"/>
      <c r="AML360" s="263"/>
      <c r="AMM360" s="263"/>
      <c r="AMN360" s="263"/>
      <c r="AMO360" s="263"/>
      <c r="AMP360" s="263"/>
      <c r="AMQ360" s="263"/>
      <c r="AMR360" s="263"/>
      <c r="AMS360" s="263"/>
      <c r="AMT360" s="263"/>
      <c r="AMU360" s="263"/>
      <c r="AMV360" s="263"/>
      <c r="AMW360" s="263"/>
      <c r="AMX360" s="263"/>
      <c r="AMY360" s="263"/>
      <c r="AMZ360" s="263"/>
      <c r="ANA360" s="263"/>
      <c r="ANB360" s="263"/>
      <c r="ANC360" s="263"/>
      <c r="AND360" s="263"/>
      <c r="ANE360" s="263"/>
      <c r="ANF360" s="263"/>
      <c r="ANG360" s="263"/>
      <c r="ANH360" s="263"/>
      <c r="ANI360" s="263"/>
      <c r="ANJ360" s="263"/>
      <c r="ANK360" s="263"/>
      <c r="ANL360" s="263"/>
      <c r="ANM360" s="263"/>
      <c r="ANN360" s="263"/>
      <c r="ANO360" s="263"/>
      <c r="ANP360" s="263"/>
      <c r="ANQ360" s="263"/>
      <c r="ANR360" s="263"/>
      <c r="ANS360" s="263"/>
      <c r="ANT360" s="263"/>
      <c r="ANU360" s="263"/>
      <c r="ANV360" s="263"/>
      <c r="ANW360" s="263"/>
      <c r="ANX360" s="263"/>
      <c r="ANY360" s="263"/>
      <c r="ANZ360" s="263"/>
      <c r="AOA360" s="263"/>
      <c r="AOB360" s="263"/>
      <c r="AOC360" s="263"/>
      <c r="AOD360" s="263"/>
      <c r="AOE360" s="263"/>
      <c r="AOF360" s="263"/>
      <c r="AOG360" s="263"/>
      <c r="AOH360" s="263"/>
      <c r="AOI360" s="263"/>
      <c r="AOJ360" s="263"/>
      <c r="AOK360" s="263"/>
      <c r="AOL360" s="263"/>
      <c r="AOM360" s="263"/>
      <c r="AON360" s="263"/>
      <c r="AOO360" s="263"/>
      <c r="AOP360" s="263"/>
      <c r="AOQ360" s="263"/>
      <c r="AOR360" s="263"/>
      <c r="AOS360" s="263"/>
      <c r="AOT360" s="263"/>
      <c r="AOU360" s="263"/>
      <c r="AOV360" s="263"/>
      <c r="AOW360" s="263"/>
      <c r="AOX360" s="263"/>
      <c r="AOY360" s="263"/>
      <c r="AOZ360" s="263"/>
      <c r="APA360" s="263"/>
      <c r="APB360" s="263"/>
      <c r="APC360" s="263"/>
      <c r="APD360" s="263"/>
      <c r="APE360" s="263"/>
      <c r="APF360" s="263"/>
      <c r="APG360" s="263"/>
      <c r="APH360" s="263"/>
      <c r="API360" s="263"/>
      <c r="APJ360" s="263"/>
      <c r="APK360" s="263"/>
      <c r="APL360" s="263"/>
      <c r="APM360" s="263"/>
      <c r="APN360" s="263"/>
      <c r="APO360" s="263"/>
      <c r="APP360" s="263"/>
      <c r="APQ360" s="263"/>
      <c r="APR360" s="263"/>
      <c r="APS360" s="263"/>
      <c r="APT360" s="263"/>
      <c r="APU360" s="263"/>
      <c r="APV360" s="263"/>
      <c r="APW360" s="263"/>
      <c r="APX360" s="263"/>
      <c r="APY360" s="263"/>
      <c r="APZ360" s="263"/>
      <c r="AQA360" s="263"/>
      <c r="AQB360" s="263"/>
      <c r="AQC360" s="263"/>
      <c r="AQD360" s="263"/>
      <c r="AQE360" s="263"/>
      <c r="AQF360" s="263"/>
      <c r="AQG360" s="263"/>
      <c r="AQH360" s="263"/>
      <c r="AQI360" s="263"/>
      <c r="AQJ360" s="263"/>
      <c r="AQK360" s="263"/>
      <c r="AQL360" s="263"/>
      <c r="AQM360" s="263"/>
      <c r="AQN360" s="263"/>
      <c r="AQO360" s="263"/>
      <c r="AQP360" s="263"/>
      <c r="AQQ360" s="263"/>
      <c r="AQR360" s="263"/>
      <c r="AQS360" s="263"/>
      <c r="AQT360" s="263"/>
      <c r="AQU360" s="263"/>
      <c r="AQV360" s="263"/>
      <c r="AQW360" s="263"/>
      <c r="AQX360" s="263"/>
      <c r="AQY360" s="263"/>
      <c r="AQZ360" s="263"/>
      <c r="ARA360" s="263"/>
      <c r="ARB360" s="263"/>
      <c r="ARC360" s="263"/>
      <c r="ARD360" s="263"/>
      <c r="ARE360" s="263"/>
      <c r="ARF360" s="263"/>
      <c r="ARG360" s="263"/>
      <c r="ARH360" s="263"/>
      <c r="ARI360" s="263"/>
      <c r="ARJ360" s="263"/>
      <c r="ARK360" s="263"/>
      <c r="ARL360" s="263"/>
      <c r="ARM360" s="263"/>
      <c r="ARN360" s="263"/>
      <c r="ARO360" s="263"/>
      <c r="ARP360" s="263"/>
      <c r="ARQ360" s="263"/>
      <c r="ARR360" s="263"/>
      <c r="ARS360" s="263"/>
      <c r="ART360" s="263"/>
      <c r="ARU360" s="263"/>
      <c r="ARV360" s="263"/>
      <c r="ARW360" s="263"/>
      <c r="ARX360" s="263"/>
      <c r="ARY360" s="263"/>
      <c r="ARZ360" s="263"/>
      <c r="ASA360" s="263"/>
      <c r="ASB360" s="263"/>
      <c r="ASC360" s="263"/>
      <c r="ASD360" s="263"/>
      <c r="ASE360" s="263"/>
      <c r="ASF360" s="263"/>
      <c r="ASG360" s="263"/>
      <c r="ASH360" s="263"/>
      <c r="ASI360" s="263"/>
      <c r="ASJ360" s="263"/>
      <c r="ASK360" s="263"/>
      <c r="ASL360" s="263"/>
      <c r="ASM360" s="263"/>
      <c r="ASN360" s="263"/>
      <c r="ASO360" s="263"/>
      <c r="ASP360" s="263"/>
      <c r="ASQ360" s="263"/>
      <c r="ASR360" s="263"/>
      <c r="ASS360" s="263"/>
      <c r="AST360" s="263"/>
      <c r="ASU360" s="263"/>
      <c r="ASV360" s="263"/>
      <c r="ASW360" s="263"/>
      <c r="ASX360" s="263"/>
      <c r="ASY360" s="263"/>
      <c r="ASZ360" s="263"/>
      <c r="ATA360" s="263"/>
      <c r="ATB360" s="263"/>
      <c r="ATC360" s="263"/>
      <c r="ATD360" s="263"/>
      <c r="ATE360" s="263"/>
      <c r="ATF360" s="263"/>
      <c r="ATG360" s="263"/>
      <c r="ATH360" s="263"/>
      <c r="ATI360" s="263"/>
      <c r="ATJ360" s="263"/>
      <c r="ATK360" s="263"/>
      <c r="ATL360" s="263"/>
      <c r="ATM360" s="263"/>
      <c r="ATN360" s="263"/>
      <c r="ATO360" s="263"/>
      <c r="ATP360" s="263"/>
      <c r="ATQ360" s="263"/>
      <c r="ATR360" s="263"/>
      <c r="ATS360" s="263"/>
      <c r="ATT360" s="263"/>
      <c r="ATU360" s="263"/>
      <c r="ATV360" s="263"/>
      <c r="ATW360" s="263"/>
      <c r="ATX360" s="263"/>
      <c r="ATY360" s="263"/>
      <c r="ATZ360" s="263"/>
      <c r="AUA360" s="263"/>
      <c r="AUB360" s="263"/>
      <c r="AUC360" s="263"/>
      <c r="AUD360" s="263"/>
      <c r="AUE360" s="263"/>
      <c r="AUF360" s="263"/>
      <c r="AUG360" s="263"/>
      <c r="AUH360" s="263"/>
      <c r="AUI360" s="263"/>
      <c r="AUJ360" s="263"/>
      <c r="AUK360" s="263"/>
      <c r="AUL360" s="263"/>
      <c r="AUM360" s="263"/>
      <c r="AUN360" s="263"/>
      <c r="AUO360" s="263"/>
      <c r="AUP360" s="263"/>
      <c r="AUQ360" s="263"/>
      <c r="AUR360" s="263"/>
      <c r="AUS360" s="263"/>
      <c r="AUT360" s="263"/>
      <c r="AUU360" s="263"/>
      <c r="AUV360" s="263"/>
      <c r="AUW360" s="263"/>
      <c r="AUX360" s="263"/>
      <c r="AUY360" s="263"/>
      <c r="AUZ360" s="263"/>
      <c r="AVA360" s="263"/>
      <c r="AVB360" s="263"/>
      <c r="AVC360" s="263"/>
      <c r="AVD360" s="263"/>
      <c r="AVE360" s="263"/>
      <c r="AVF360" s="263"/>
      <c r="AVG360" s="263"/>
      <c r="AVH360" s="263"/>
      <c r="AVI360" s="263"/>
      <c r="AVJ360" s="263"/>
      <c r="AVK360" s="263"/>
      <c r="AVL360" s="263"/>
      <c r="AVM360" s="263"/>
      <c r="AVN360" s="263"/>
      <c r="AVO360" s="263"/>
      <c r="AVP360" s="263"/>
      <c r="AVQ360" s="263"/>
      <c r="AVR360" s="263"/>
      <c r="AVS360" s="263"/>
      <c r="AVT360" s="263"/>
      <c r="AVU360" s="263"/>
      <c r="AVV360" s="263"/>
      <c r="AVW360" s="263"/>
      <c r="AVX360" s="263"/>
      <c r="AVY360" s="263"/>
      <c r="AVZ360" s="263"/>
      <c r="AWA360" s="263"/>
      <c r="AWB360" s="263"/>
      <c r="AWC360" s="263"/>
      <c r="AWD360" s="263"/>
      <c r="AWE360" s="263"/>
      <c r="AWF360" s="263"/>
      <c r="AWG360" s="263"/>
      <c r="AWH360" s="263"/>
      <c r="AWI360" s="263"/>
      <c r="AWJ360" s="263"/>
      <c r="AWK360" s="263"/>
      <c r="AWL360" s="263"/>
      <c r="AWM360" s="263"/>
      <c r="AWN360" s="263"/>
      <c r="AWO360" s="263"/>
      <c r="AWP360" s="263"/>
      <c r="AWQ360" s="263"/>
      <c r="AWR360" s="263"/>
      <c r="AWS360" s="263"/>
      <c r="AWT360" s="263"/>
      <c r="AWU360" s="263"/>
      <c r="AWV360" s="263"/>
      <c r="AWW360" s="263"/>
      <c r="AWX360" s="263"/>
      <c r="AWY360" s="263"/>
      <c r="AWZ360" s="263"/>
      <c r="AXA360" s="263"/>
      <c r="AXB360" s="263"/>
      <c r="AXC360" s="263"/>
      <c r="AXD360" s="263"/>
      <c r="AXE360" s="263"/>
      <c r="AXF360" s="263"/>
      <c r="AXG360" s="263"/>
      <c r="AXH360" s="263"/>
      <c r="AXI360" s="263"/>
      <c r="AXJ360" s="263"/>
      <c r="AXK360" s="263"/>
      <c r="AXL360" s="263"/>
      <c r="AXM360" s="263"/>
      <c r="AXN360" s="263"/>
      <c r="AXO360" s="263"/>
      <c r="AXP360" s="263"/>
      <c r="AXQ360" s="263"/>
      <c r="AXR360" s="263"/>
      <c r="AXS360" s="263"/>
      <c r="AXT360" s="263"/>
      <c r="AXU360" s="263"/>
      <c r="AXV360" s="263"/>
      <c r="AXW360" s="263"/>
      <c r="AXX360" s="263"/>
      <c r="AXY360" s="263"/>
      <c r="AXZ360" s="263"/>
      <c r="AYA360" s="263"/>
      <c r="AYB360" s="263"/>
      <c r="AYC360" s="263"/>
      <c r="AYD360" s="263"/>
      <c r="AYE360" s="263"/>
      <c r="AYF360" s="263"/>
      <c r="AYG360" s="263"/>
      <c r="AYH360" s="263"/>
      <c r="AYI360" s="263"/>
      <c r="AYJ360" s="263"/>
      <c r="AYK360" s="263"/>
      <c r="AYL360" s="263"/>
      <c r="AYM360" s="263"/>
      <c r="AYN360" s="263"/>
      <c r="AYO360" s="263"/>
      <c r="AYP360" s="263"/>
      <c r="AYQ360" s="263"/>
      <c r="AYR360" s="263"/>
      <c r="AYS360" s="263"/>
      <c r="AYT360" s="263"/>
      <c r="AYU360" s="263"/>
      <c r="AYV360" s="263"/>
      <c r="AYW360" s="263"/>
      <c r="AYX360" s="263"/>
      <c r="AYY360" s="263"/>
      <c r="AYZ360" s="263"/>
      <c r="AZA360" s="263"/>
      <c r="AZB360" s="263"/>
      <c r="AZC360" s="263"/>
      <c r="AZD360" s="263"/>
      <c r="AZE360" s="263"/>
      <c r="AZF360" s="263"/>
      <c r="AZG360" s="263"/>
      <c r="AZH360" s="263"/>
      <c r="AZI360" s="263"/>
      <c r="AZJ360" s="263"/>
      <c r="AZK360" s="263"/>
      <c r="AZL360" s="263"/>
      <c r="AZM360" s="263"/>
      <c r="AZN360" s="263"/>
      <c r="AZO360" s="263"/>
      <c r="AZP360" s="263"/>
      <c r="AZQ360" s="263"/>
      <c r="AZR360" s="263"/>
      <c r="AZS360" s="263"/>
      <c r="AZT360" s="263"/>
      <c r="AZU360" s="263"/>
      <c r="AZV360" s="263"/>
      <c r="AZW360" s="263"/>
      <c r="AZX360" s="263"/>
      <c r="AZY360" s="263"/>
      <c r="AZZ360" s="263"/>
      <c r="BAA360" s="263"/>
      <c r="BAB360" s="263"/>
      <c r="BAC360" s="263"/>
      <c r="BAD360" s="263"/>
      <c r="BAE360" s="263"/>
      <c r="BAF360" s="263"/>
      <c r="BAG360" s="263"/>
      <c r="BAH360" s="263"/>
      <c r="BAI360" s="263"/>
      <c r="BAJ360" s="263"/>
      <c r="BAK360" s="263"/>
      <c r="BAL360" s="263"/>
      <c r="BAM360" s="263"/>
      <c r="BAN360" s="263"/>
      <c r="BAO360" s="263"/>
      <c r="BAP360" s="263"/>
      <c r="BAQ360" s="263"/>
      <c r="BAR360" s="263"/>
      <c r="BAS360" s="263"/>
      <c r="BAT360" s="263"/>
      <c r="BAU360" s="263"/>
      <c r="BAV360" s="263"/>
      <c r="BAW360" s="263"/>
      <c r="BAX360" s="263"/>
      <c r="BAY360" s="263"/>
      <c r="BAZ360" s="263"/>
      <c r="BBA360" s="263"/>
      <c r="BBB360" s="263"/>
      <c r="BBC360" s="263"/>
      <c r="BBD360" s="263"/>
      <c r="BBE360" s="263"/>
      <c r="BBF360" s="263"/>
      <c r="BBG360" s="263"/>
      <c r="BBH360" s="263"/>
      <c r="BBI360" s="263"/>
      <c r="BBJ360" s="263"/>
      <c r="BBK360" s="263"/>
      <c r="BBL360" s="263"/>
      <c r="BBM360" s="263"/>
      <c r="BBN360" s="263"/>
      <c r="BBO360" s="263"/>
      <c r="BBP360" s="263"/>
      <c r="BBQ360" s="263"/>
      <c r="BBR360" s="263"/>
      <c r="BBS360" s="263"/>
      <c r="BBT360" s="263"/>
      <c r="BBU360" s="263"/>
      <c r="BBV360" s="263"/>
      <c r="BBW360" s="263"/>
      <c r="BBX360" s="263"/>
      <c r="BBY360" s="263"/>
      <c r="BBZ360" s="263"/>
      <c r="BCA360" s="263"/>
      <c r="BCB360" s="263"/>
      <c r="BCC360" s="263"/>
      <c r="BCD360" s="263"/>
      <c r="BCE360" s="263"/>
      <c r="BCF360" s="263"/>
      <c r="BCG360" s="263"/>
      <c r="BCH360" s="263"/>
      <c r="BCI360" s="263"/>
      <c r="BCJ360" s="263"/>
      <c r="BCK360" s="263"/>
      <c r="BCL360" s="263"/>
      <c r="BCM360" s="263"/>
      <c r="BCN360" s="263"/>
      <c r="BCO360" s="263"/>
      <c r="BCP360" s="263"/>
      <c r="BCQ360" s="263"/>
      <c r="BCR360" s="263"/>
      <c r="BCS360" s="263"/>
      <c r="BCT360" s="263"/>
      <c r="BCU360" s="263"/>
      <c r="BCV360" s="263"/>
      <c r="BCW360" s="263"/>
      <c r="BCX360" s="263"/>
      <c r="BCY360" s="263"/>
      <c r="BCZ360" s="263"/>
      <c r="BDA360" s="263"/>
      <c r="BDB360" s="263"/>
      <c r="BDC360" s="263"/>
      <c r="BDD360" s="263"/>
      <c r="BDE360" s="263"/>
      <c r="BDF360" s="263"/>
      <c r="BDG360" s="263"/>
      <c r="BDH360" s="263"/>
      <c r="BDI360" s="263"/>
      <c r="BDJ360" s="263"/>
      <c r="BDK360" s="263"/>
      <c r="BDL360" s="263"/>
      <c r="BDM360" s="263"/>
      <c r="BDN360" s="263"/>
      <c r="BDO360" s="263"/>
      <c r="BDP360" s="263"/>
      <c r="BDQ360" s="263"/>
      <c r="BDR360" s="263"/>
      <c r="BDS360" s="263"/>
      <c r="BDT360" s="263"/>
      <c r="BDU360" s="263"/>
      <c r="BDV360" s="263"/>
      <c r="BDW360" s="263"/>
      <c r="BDX360" s="263"/>
      <c r="BDY360" s="263"/>
      <c r="BDZ360" s="263"/>
      <c r="BEA360" s="263"/>
      <c r="BEB360" s="263"/>
      <c r="BEC360" s="263"/>
      <c r="BED360" s="263"/>
      <c r="BEE360" s="263"/>
      <c r="BEF360" s="263"/>
      <c r="BEG360" s="263"/>
      <c r="BEH360" s="263"/>
      <c r="BEI360" s="263"/>
      <c r="BEJ360" s="263"/>
      <c r="BEK360" s="263"/>
      <c r="BEL360" s="263"/>
      <c r="BEM360" s="263"/>
      <c r="BEN360" s="263"/>
      <c r="BEO360" s="263"/>
      <c r="BEP360" s="263"/>
      <c r="BEQ360" s="263"/>
      <c r="BER360" s="263"/>
      <c r="BES360" s="263"/>
      <c r="BET360" s="263"/>
      <c r="BEU360" s="263"/>
      <c r="BEV360" s="263"/>
      <c r="BEW360" s="263"/>
      <c r="BEX360" s="263"/>
      <c r="BEY360" s="263"/>
      <c r="BEZ360" s="263"/>
      <c r="BFA360" s="263"/>
      <c r="BFB360" s="263"/>
      <c r="BFC360" s="263"/>
      <c r="BFD360" s="263"/>
      <c r="BFE360" s="263"/>
      <c r="BFF360" s="263"/>
      <c r="BFG360" s="263"/>
      <c r="BFH360" s="263"/>
      <c r="BFI360" s="263"/>
      <c r="BFJ360" s="263"/>
      <c r="BFK360" s="263"/>
      <c r="BFL360" s="263"/>
      <c r="BFM360" s="263"/>
      <c r="BFN360" s="263"/>
      <c r="BFO360" s="263"/>
      <c r="BFP360" s="263"/>
      <c r="BFQ360" s="263"/>
      <c r="BFR360" s="263"/>
      <c r="BFS360" s="263"/>
      <c r="BFT360" s="263"/>
      <c r="BFU360" s="263"/>
      <c r="BFV360" s="263"/>
      <c r="BFW360" s="263"/>
      <c r="BFX360" s="263"/>
      <c r="BFY360" s="263"/>
      <c r="BFZ360" s="263"/>
      <c r="BGA360" s="263"/>
      <c r="BGB360" s="263"/>
      <c r="BGC360" s="263"/>
      <c r="BGD360" s="263"/>
      <c r="BGE360" s="263"/>
      <c r="BGF360" s="263"/>
      <c r="BGG360" s="263"/>
      <c r="BGH360" s="263"/>
      <c r="BGI360" s="263"/>
      <c r="BGJ360" s="263"/>
      <c r="BGK360" s="263"/>
      <c r="BGL360" s="263"/>
      <c r="BGM360" s="263"/>
      <c r="BGN360" s="263"/>
      <c r="BGO360" s="263"/>
      <c r="BGP360" s="263"/>
      <c r="BGQ360" s="263"/>
      <c r="BGR360" s="263"/>
      <c r="BGS360" s="263"/>
      <c r="BGT360" s="263"/>
      <c r="BGU360" s="263"/>
      <c r="BGV360" s="263"/>
      <c r="BGW360" s="263"/>
      <c r="BGX360" s="263"/>
      <c r="BGY360" s="263"/>
      <c r="BGZ360" s="263"/>
      <c r="BHA360" s="263"/>
      <c r="BHB360" s="263"/>
      <c r="BHC360" s="263"/>
      <c r="BHD360" s="263"/>
      <c r="BHE360" s="263"/>
      <c r="BHF360" s="263"/>
      <c r="BHG360" s="263"/>
      <c r="BHH360" s="263"/>
      <c r="BHI360" s="263"/>
      <c r="BHJ360" s="263"/>
      <c r="BHK360" s="263"/>
      <c r="BHL360" s="263"/>
      <c r="BHM360" s="263"/>
      <c r="BHN360" s="263"/>
      <c r="BHO360" s="263"/>
      <c r="BHP360" s="263"/>
      <c r="BHQ360" s="263"/>
      <c r="BHR360" s="263"/>
      <c r="BHS360" s="263"/>
      <c r="BHT360" s="263"/>
      <c r="BHU360" s="263"/>
      <c r="BHV360" s="263"/>
      <c r="BHW360" s="263"/>
      <c r="BHX360" s="263"/>
      <c r="BHY360" s="263"/>
      <c r="BHZ360" s="263"/>
      <c r="BIA360" s="263"/>
      <c r="BIB360" s="263"/>
      <c r="BIC360" s="263"/>
      <c r="BID360" s="263"/>
      <c r="BIE360" s="263"/>
      <c r="BIF360" s="263"/>
      <c r="BIG360" s="263"/>
      <c r="BIH360" s="263"/>
      <c r="BII360" s="263"/>
      <c r="BIJ360" s="263"/>
      <c r="BIK360" s="263"/>
      <c r="BIL360" s="263"/>
      <c r="BIM360" s="263"/>
      <c r="BIN360" s="263"/>
      <c r="BIO360" s="263"/>
      <c r="BIP360" s="263"/>
      <c r="BIQ360" s="263"/>
      <c r="BIR360" s="263"/>
      <c r="BIS360" s="263"/>
      <c r="BIT360" s="263"/>
      <c r="BIU360" s="263"/>
      <c r="BIV360" s="263"/>
      <c r="BIW360" s="263"/>
      <c r="BIX360" s="263"/>
      <c r="BIY360" s="263"/>
      <c r="BIZ360" s="263"/>
      <c r="BJA360" s="263"/>
      <c r="BJB360" s="263"/>
      <c r="BJC360" s="263"/>
      <c r="BJD360" s="263"/>
      <c r="BJE360" s="263"/>
      <c r="BJF360" s="263"/>
      <c r="BJG360" s="263"/>
      <c r="BJH360" s="263"/>
      <c r="BJI360" s="263"/>
      <c r="BJJ360" s="263"/>
      <c r="BJK360" s="263"/>
      <c r="BJL360" s="263"/>
      <c r="BJM360" s="263"/>
      <c r="BJN360" s="263"/>
      <c r="BJO360" s="263"/>
      <c r="BJP360" s="263"/>
      <c r="BJQ360" s="263"/>
      <c r="BJR360" s="263"/>
      <c r="BJS360" s="263"/>
      <c r="BJT360" s="263"/>
      <c r="BJU360" s="263"/>
      <c r="BJV360" s="263"/>
      <c r="BJW360" s="263"/>
      <c r="BJX360" s="263"/>
      <c r="BJY360" s="263"/>
      <c r="BJZ360" s="263"/>
      <c r="BKA360" s="263"/>
      <c r="BKB360" s="263"/>
      <c r="BKC360" s="263"/>
      <c r="BKD360" s="263"/>
      <c r="BKE360" s="263"/>
      <c r="BKF360" s="263"/>
      <c r="BKG360" s="263"/>
      <c r="BKH360" s="263"/>
      <c r="BKI360" s="263"/>
      <c r="BKJ360" s="263"/>
      <c r="BKK360" s="263"/>
      <c r="BKL360" s="263"/>
      <c r="BKM360" s="263"/>
      <c r="BKN360" s="263"/>
      <c r="BKO360" s="263"/>
      <c r="BKP360" s="263"/>
      <c r="BKQ360" s="263"/>
      <c r="BKR360" s="263"/>
      <c r="BKS360" s="263"/>
      <c r="BKT360" s="263"/>
      <c r="BKU360" s="263"/>
      <c r="BKV360" s="263"/>
      <c r="BKW360" s="263"/>
      <c r="BKX360" s="263"/>
      <c r="BKY360" s="263"/>
      <c r="BKZ360" s="263"/>
      <c r="BLA360" s="263"/>
      <c r="BLB360" s="263"/>
      <c r="BLC360" s="263"/>
      <c r="BLD360" s="263"/>
      <c r="BLE360" s="263"/>
      <c r="BLF360" s="263"/>
      <c r="BLG360" s="263"/>
      <c r="BLH360" s="263"/>
      <c r="BLI360" s="263"/>
      <c r="BLJ360" s="263"/>
      <c r="BLK360" s="263"/>
      <c r="BLL360" s="263"/>
      <c r="BLM360" s="263"/>
      <c r="BLN360" s="263"/>
      <c r="BLO360" s="263"/>
      <c r="BLP360" s="263"/>
      <c r="BLQ360" s="263"/>
      <c r="BLR360" s="263"/>
      <c r="BLS360" s="263"/>
      <c r="BLT360" s="263"/>
      <c r="BLU360" s="263"/>
      <c r="BLV360" s="263"/>
      <c r="BLW360" s="263"/>
      <c r="BLX360" s="263"/>
      <c r="BLY360" s="263"/>
      <c r="BLZ360" s="263"/>
      <c r="BMA360" s="263"/>
      <c r="BMB360" s="263"/>
      <c r="BMC360" s="263"/>
      <c r="BMD360" s="263"/>
      <c r="BME360" s="263"/>
      <c r="BMF360" s="263"/>
      <c r="BMG360" s="263"/>
      <c r="BMH360" s="263"/>
      <c r="BMI360" s="263"/>
      <c r="BMJ360" s="263"/>
      <c r="BMK360" s="263"/>
      <c r="BML360" s="263"/>
      <c r="BMM360" s="263"/>
      <c r="BMN360" s="263"/>
      <c r="BMO360" s="263"/>
      <c r="BMP360" s="263"/>
      <c r="BMQ360" s="263"/>
      <c r="BMR360" s="263"/>
      <c r="BMS360" s="263"/>
      <c r="BMT360" s="263"/>
      <c r="BMU360" s="263"/>
      <c r="BMV360" s="263"/>
      <c r="BMW360" s="263"/>
      <c r="BMX360" s="263"/>
      <c r="BMY360" s="263"/>
      <c r="BMZ360" s="263"/>
      <c r="BNA360" s="263"/>
      <c r="BNB360" s="263"/>
      <c r="BNC360" s="263"/>
      <c r="BND360" s="263"/>
      <c r="BNE360" s="263"/>
      <c r="BNF360" s="263"/>
      <c r="BNG360" s="263"/>
      <c r="BNH360" s="263"/>
      <c r="BNI360" s="263"/>
      <c r="BNJ360" s="263"/>
      <c r="BNK360" s="263"/>
      <c r="BNL360" s="263"/>
      <c r="BNM360" s="263"/>
      <c r="BNN360" s="263"/>
      <c r="BNO360" s="263"/>
      <c r="BNP360" s="263"/>
      <c r="BNQ360" s="263"/>
      <c r="BNR360" s="263"/>
      <c r="BNS360" s="263"/>
      <c r="BNT360" s="263"/>
      <c r="BNU360" s="263"/>
      <c r="BNV360" s="263"/>
      <c r="BNW360" s="263"/>
      <c r="BNX360" s="263"/>
      <c r="BNY360" s="263"/>
      <c r="BNZ360" s="263"/>
      <c r="BOA360" s="263"/>
      <c r="BOB360" s="263"/>
      <c r="BOC360" s="263"/>
      <c r="BOD360" s="263"/>
      <c r="BOE360" s="263"/>
      <c r="BOF360" s="263"/>
      <c r="BOG360" s="263"/>
      <c r="BOH360" s="263"/>
      <c r="BOI360" s="263"/>
      <c r="BOJ360" s="263"/>
      <c r="BOK360" s="263"/>
      <c r="BOL360" s="263"/>
      <c r="BOM360" s="263"/>
      <c r="BON360" s="263"/>
      <c r="BOO360" s="263"/>
      <c r="BOP360" s="263"/>
      <c r="BOQ360" s="263"/>
      <c r="BOR360" s="263"/>
      <c r="BOS360" s="263"/>
      <c r="BOT360" s="263"/>
      <c r="BOU360" s="263"/>
      <c r="BOV360" s="263"/>
      <c r="BOW360" s="263"/>
      <c r="BOX360" s="263"/>
      <c r="BOY360" s="263"/>
      <c r="BOZ360" s="263"/>
      <c r="BPA360" s="263"/>
      <c r="BPB360" s="263"/>
      <c r="BPC360" s="263"/>
      <c r="BPD360" s="263"/>
      <c r="BPE360" s="263"/>
      <c r="BPF360" s="263"/>
      <c r="BPG360" s="263"/>
      <c r="BPH360" s="263"/>
      <c r="BPI360" s="263"/>
      <c r="BPJ360" s="263"/>
      <c r="BPK360" s="263"/>
      <c r="BPL360" s="263"/>
      <c r="BPM360" s="263"/>
      <c r="BPN360" s="263"/>
      <c r="BPO360" s="263"/>
      <c r="BPP360" s="263"/>
      <c r="BPQ360" s="263"/>
      <c r="BPR360" s="263"/>
      <c r="BPS360" s="263"/>
      <c r="BPT360" s="263"/>
      <c r="BPU360" s="263"/>
      <c r="BPV360" s="263"/>
      <c r="BPW360" s="263"/>
      <c r="BPX360" s="263"/>
      <c r="BPY360" s="263"/>
      <c r="BPZ360" s="263"/>
      <c r="BQA360" s="263"/>
      <c r="BQB360" s="263"/>
      <c r="BQC360" s="263"/>
      <c r="BQD360" s="263"/>
      <c r="BQE360" s="263"/>
      <c r="BQF360" s="263"/>
      <c r="BQG360" s="263"/>
      <c r="BQH360" s="263"/>
      <c r="BQI360" s="263"/>
      <c r="BQJ360" s="263"/>
      <c r="BQK360" s="263"/>
      <c r="BQL360" s="263"/>
      <c r="BQM360" s="263"/>
      <c r="BQN360" s="263"/>
      <c r="BQO360" s="263"/>
      <c r="BQP360" s="263"/>
      <c r="BQQ360" s="263"/>
      <c r="BQR360" s="263"/>
      <c r="BQS360" s="263"/>
      <c r="BQT360" s="263"/>
      <c r="BQU360" s="263"/>
      <c r="BQV360" s="263"/>
      <c r="BQW360" s="263"/>
      <c r="BQX360" s="263"/>
      <c r="BQY360" s="263"/>
      <c r="BQZ360" s="263"/>
      <c r="BRA360" s="263"/>
      <c r="BRB360" s="263"/>
      <c r="BRC360" s="263"/>
      <c r="BRD360" s="263"/>
      <c r="BRE360" s="263"/>
      <c r="BRF360" s="263"/>
      <c r="BRG360" s="263"/>
      <c r="BRH360" s="263"/>
      <c r="BRI360" s="263"/>
      <c r="BRJ360" s="263"/>
      <c r="BRK360" s="263"/>
      <c r="BRL360" s="263"/>
      <c r="BRM360" s="263"/>
      <c r="BRN360" s="263"/>
      <c r="BRO360" s="263"/>
      <c r="BRP360" s="263"/>
      <c r="BRQ360" s="263"/>
      <c r="BRR360" s="263"/>
      <c r="BRS360" s="263"/>
      <c r="BRT360" s="263"/>
      <c r="BRU360" s="263"/>
      <c r="BRV360" s="263"/>
      <c r="BRW360" s="263"/>
      <c r="BRX360" s="263"/>
      <c r="BRY360" s="263"/>
      <c r="BRZ360" s="263"/>
      <c r="BSA360" s="263"/>
      <c r="BSB360" s="263"/>
      <c r="BSC360" s="263"/>
      <c r="BSD360" s="263"/>
      <c r="BSE360" s="263"/>
      <c r="BSF360" s="263"/>
      <c r="BSG360" s="263"/>
      <c r="BSH360" s="263"/>
      <c r="BSI360" s="263"/>
      <c r="BSJ360" s="263"/>
      <c r="BSK360" s="263"/>
      <c r="BSL360" s="263"/>
      <c r="BSM360" s="263"/>
      <c r="BSN360" s="263"/>
      <c r="BSO360" s="263"/>
      <c r="BSP360" s="263"/>
      <c r="BSQ360" s="263"/>
      <c r="BSR360" s="263"/>
      <c r="BSS360" s="263"/>
      <c r="BST360" s="263"/>
      <c r="BSU360" s="263"/>
      <c r="BSV360" s="263"/>
      <c r="BSW360" s="263"/>
      <c r="BSX360" s="263"/>
      <c r="BSY360" s="263"/>
      <c r="BSZ360" s="263"/>
      <c r="BTA360" s="263"/>
      <c r="BTB360" s="263"/>
      <c r="BTC360" s="263"/>
      <c r="BTD360" s="263"/>
      <c r="BTE360" s="263"/>
      <c r="BTF360" s="263"/>
      <c r="BTG360" s="263"/>
      <c r="BTH360" s="263"/>
      <c r="BTI360" s="263"/>
      <c r="BTJ360" s="263"/>
      <c r="BTK360" s="263"/>
      <c r="BTL360" s="263"/>
      <c r="BTM360" s="263"/>
      <c r="BTN360" s="263"/>
      <c r="BTO360" s="263"/>
      <c r="BTP360" s="263"/>
      <c r="BTQ360" s="263"/>
      <c r="BTR360" s="263"/>
      <c r="BTS360" s="263"/>
      <c r="BTT360" s="263"/>
      <c r="BTU360" s="263"/>
      <c r="BTV360" s="263"/>
      <c r="BTW360" s="263"/>
      <c r="BTX360" s="263"/>
      <c r="BTY360" s="263"/>
      <c r="BTZ360" s="263"/>
      <c r="BUA360" s="263"/>
      <c r="BUB360" s="263"/>
      <c r="BUC360" s="263"/>
      <c r="BUD360" s="263"/>
      <c r="BUE360" s="263"/>
      <c r="BUF360" s="263"/>
      <c r="BUG360" s="263"/>
      <c r="BUH360" s="263"/>
      <c r="BUI360" s="263"/>
      <c r="BUJ360" s="263"/>
      <c r="BUK360" s="263"/>
      <c r="BUL360" s="263"/>
      <c r="BUM360" s="263"/>
      <c r="BUN360" s="263"/>
      <c r="BUO360" s="263"/>
      <c r="BUP360" s="263"/>
      <c r="BUQ360" s="263"/>
      <c r="BUR360" s="263"/>
      <c r="BUS360" s="263"/>
      <c r="BUT360" s="263"/>
      <c r="BUU360" s="263"/>
      <c r="BUV360" s="263"/>
      <c r="BUW360" s="263"/>
      <c r="BUX360" s="263"/>
      <c r="BUY360" s="263"/>
      <c r="BUZ360" s="263"/>
      <c r="BVA360" s="263"/>
      <c r="BVB360" s="263"/>
      <c r="BVC360" s="263"/>
      <c r="BVD360" s="263"/>
      <c r="BVE360" s="263"/>
      <c r="BVF360" s="263"/>
      <c r="BVG360" s="263"/>
      <c r="BVH360" s="263"/>
      <c r="BVI360" s="263"/>
      <c r="BVJ360" s="263"/>
      <c r="BVK360" s="263"/>
      <c r="BVL360" s="263"/>
      <c r="BVM360" s="263"/>
      <c r="BVN360" s="263"/>
      <c r="BVO360" s="263"/>
      <c r="BVP360" s="263"/>
      <c r="BVQ360" s="263"/>
      <c r="BVR360" s="263"/>
      <c r="BVS360" s="263"/>
      <c r="BVT360" s="263"/>
      <c r="BVU360" s="263"/>
      <c r="BVV360" s="263"/>
      <c r="BVW360" s="263"/>
      <c r="BVX360" s="263"/>
      <c r="BVY360" s="263"/>
      <c r="BVZ360" s="263"/>
      <c r="BWA360" s="263"/>
      <c r="BWB360" s="263"/>
      <c r="BWC360" s="263"/>
      <c r="BWD360" s="263"/>
      <c r="BWE360" s="263"/>
      <c r="BWF360" s="263"/>
      <c r="BWG360" s="263"/>
      <c r="BWH360" s="263"/>
      <c r="BWI360" s="263"/>
      <c r="BWJ360" s="263"/>
      <c r="BWK360" s="263"/>
      <c r="BWL360" s="263"/>
      <c r="BWM360" s="263"/>
      <c r="BWN360" s="263"/>
      <c r="BWO360" s="263"/>
      <c r="BWP360" s="263"/>
      <c r="BWQ360" s="263"/>
      <c r="BWR360" s="263"/>
      <c r="BWS360" s="263"/>
      <c r="BWT360" s="263"/>
      <c r="BWU360" s="263"/>
      <c r="BWV360" s="263"/>
      <c r="BWW360" s="263"/>
      <c r="BWX360" s="263"/>
      <c r="BWY360" s="263"/>
      <c r="BWZ360" s="263"/>
      <c r="BXA360" s="263"/>
      <c r="BXB360" s="263"/>
      <c r="BXC360" s="263"/>
      <c r="BXD360" s="263"/>
      <c r="BXE360" s="263"/>
      <c r="BXF360" s="263"/>
      <c r="BXG360" s="263"/>
      <c r="BXH360" s="263"/>
      <c r="BXI360" s="263"/>
      <c r="BXJ360" s="263"/>
      <c r="BXK360" s="263"/>
      <c r="BXL360" s="263"/>
      <c r="BXM360" s="263"/>
      <c r="BXN360" s="263"/>
      <c r="BXO360" s="263"/>
      <c r="BXP360" s="263"/>
      <c r="BXQ360" s="263"/>
      <c r="BXR360" s="263"/>
      <c r="BXS360" s="263"/>
      <c r="BXT360" s="263"/>
      <c r="BXU360" s="263"/>
      <c r="BXV360" s="263"/>
      <c r="BXW360" s="263"/>
      <c r="BXX360" s="263"/>
      <c r="BXY360" s="263"/>
      <c r="BXZ360" s="263"/>
      <c r="BYA360" s="263"/>
      <c r="BYB360" s="263"/>
      <c r="BYC360" s="263"/>
      <c r="BYD360" s="263"/>
      <c r="BYE360" s="263"/>
      <c r="BYF360" s="263"/>
      <c r="BYG360" s="263"/>
      <c r="BYH360" s="263"/>
      <c r="BYI360" s="263"/>
      <c r="BYJ360" s="263"/>
      <c r="BYK360" s="263"/>
      <c r="BYL360" s="263"/>
      <c r="BYM360" s="263"/>
      <c r="BYN360" s="263"/>
      <c r="BYO360" s="263"/>
      <c r="BYP360" s="263"/>
      <c r="BYQ360" s="263"/>
      <c r="BYR360" s="263"/>
      <c r="BYS360" s="263"/>
      <c r="BYT360" s="263"/>
      <c r="BYU360" s="263"/>
      <c r="BYV360" s="263"/>
      <c r="BYW360" s="263"/>
      <c r="BYX360" s="263"/>
      <c r="BYY360" s="263"/>
      <c r="BYZ360" s="263"/>
      <c r="BZA360" s="263"/>
      <c r="BZB360" s="263"/>
      <c r="BZC360" s="263"/>
      <c r="BZD360" s="263"/>
      <c r="BZE360" s="263"/>
      <c r="BZF360" s="263"/>
      <c r="BZG360" s="263"/>
      <c r="BZH360" s="263"/>
      <c r="BZI360" s="263"/>
      <c r="BZJ360" s="263"/>
      <c r="BZK360" s="263"/>
      <c r="BZL360" s="263"/>
      <c r="BZM360" s="263"/>
      <c r="BZN360" s="263"/>
      <c r="BZO360" s="263"/>
      <c r="BZP360" s="263"/>
      <c r="BZQ360" s="263"/>
      <c r="BZR360" s="263"/>
      <c r="BZS360" s="263"/>
      <c r="BZT360" s="263"/>
      <c r="BZU360" s="263"/>
      <c r="BZV360" s="263"/>
      <c r="BZW360" s="263"/>
      <c r="BZX360" s="263"/>
      <c r="BZY360" s="263"/>
      <c r="BZZ360" s="263"/>
      <c r="CAA360" s="263"/>
      <c r="CAB360" s="263"/>
      <c r="CAC360" s="263"/>
      <c r="CAD360" s="263"/>
      <c r="CAE360" s="263"/>
      <c r="CAF360" s="263"/>
      <c r="CAG360" s="263"/>
      <c r="CAH360" s="263"/>
      <c r="CAI360" s="263"/>
      <c r="CAJ360" s="263"/>
      <c r="CAK360" s="263"/>
      <c r="CAL360" s="263"/>
      <c r="CAM360" s="263"/>
      <c r="CAN360" s="263"/>
      <c r="CAO360" s="263"/>
      <c r="CAP360" s="263"/>
      <c r="CAQ360" s="263"/>
      <c r="CAR360" s="263"/>
      <c r="CAS360" s="263"/>
      <c r="CAT360" s="263"/>
      <c r="CAU360" s="263"/>
      <c r="CAV360" s="263"/>
    </row>
    <row r="361" spans="1:2076" x14ac:dyDescent="0.35">
      <c r="A361" s="263"/>
      <c r="B361" s="263"/>
      <c r="C361" s="263"/>
      <c r="D361" s="263"/>
      <c r="E361" s="263"/>
      <c r="F361" s="263"/>
      <c r="G361" s="263"/>
      <c r="H361" s="263"/>
      <c r="I361" s="263"/>
      <c r="J361" s="263"/>
      <c r="K361" s="263"/>
      <c r="L361" s="263"/>
      <c r="M361" s="263"/>
      <c r="N361" s="263"/>
      <c r="O361" s="263"/>
      <c r="P361" s="263"/>
      <c r="Q361" s="263"/>
      <c r="R361" s="263"/>
      <c r="S361" s="263"/>
      <c r="T361" s="263"/>
      <c r="U361" s="263"/>
      <c r="V361" s="263"/>
      <c r="W361" s="263"/>
      <c r="X361" s="263"/>
      <c r="Y361" s="263"/>
      <c r="Z361" s="263"/>
      <c r="AA361" s="263"/>
      <c r="AB361" s="263"/>
      <c r="AC361" s="263"/>
      <c r="AD361" s="263"/>
      <c r="AE361" s="263"/>
      <c r="AF361" s="263"/>
      <c r="AG361" s="263"/>
      <c r="AH361" s="263"/>
      <c r="AI361" s="263"/>
      <c r="AJ361" s="263"/>
      <c r="AK361" s="263"/>
      <c r="AL361" s="263"/>
      <c r="AM361" s="263"/>
      <c r="AN361" s="263"/>
      <c r="AO361" s="263"/>
      <c r="AP361" s="263"/>
      <c r="AQ361" s="263"/>
      <c r="AR361" s="263"/>
      <c r="AS361" s="263"/>
      <c r="AT361" s="263"/>
      <c r="AU361" s="263"/>
      <c r="AV361" s="263"/>
      <c r="AW361" s="263"/>
      <c r="AX361" s="263"/>
      <c r="AY361" s="263"/>
      <c r="AZ361" s="263"/>
      <c r="BA361" s="263"/>
      <c r="BB361" s="263"/>
      <c r="BC361" s="263"/>
      <c r="BD361" s="263"/>
      <c r="BE361" s="263"/>
      <c r="BF361" s="263"/>
      <c r="BG361" s="263"/>
      <c r="BH361" s="263"/>
      <c r="BI361" s="263"/>
      <c r="BJ361" s="263"/>
      <c r="BK361" s="263"/>
      <c r="BL361" s="263"/>
      <c r="BM361" s="263"/>
      <c r="BN361" s="263"/>
      <c r="BO361" s="263"/>
      <c r="BP361" s="263"/>
      <c r="BQ361" s="263"/>
      <c r="BR361" s="263"/>
      <c r="BS361" s="263"/>
      <c r="BT361" s="263"/>
      <c r="BU361" s="263"/>
      <c r="BV361" s="263"/>
      <c r="BW361" s="263"/>
      <c r="BX361" s="263"/>
      <c r="BY361" s="263"/>
      <c r="BZ361" s="263"/>
      <c r="CA361" s="263"/>
      <c r="CB361" s="263"/>
      <c r="CC361" s="263"/>
      <c r="CD361" s="263"/>
      <c r="CE361" s="263"/>
      <c r="CF361" s="263"/>
      <c r="CG361" s="263"/>
      <c r="CH361" s="263"/>
      <c r="CI361" s="263"/>
      <c r="CJ361" s="263"/>
      <c r="CK361" s="263"/>
      <c r="CL361" s="263"/>
      <c r="CM361" s="263"/>
      <c r="CN361" s="263"/>
      <c r="CO361" s="263"/>
      <c r="CP361" s="263"/>
      <c r="CQ361" s="263"/>
      <c r="CR361" s="263"/>
      <c r="CS361" s="263"/>
      <c r="CT361" s="263"/>
      <c r="CU361" s="263"/>
      <c r="CV361" s="263"/>
      <c r="CW361" s="263"/>
      <c r="CX361" s="263"/>
      <c r="CY361" s="263"/>
      <c r="CZ361" s="263"/>
      <c r="DA361" s="263"/>
      <c r="DB361" s="263"/>
      <c r="DC361" s="263"/>
      <c r="DD361" s="263"/>
      <c r="DE361" s="263"/>
      <c r="DF361" s="263"/>
      <c r="DG361" s="263"/>
      <c r="DH361" s="263"/>
      <c r="DI361" s="263"/>
      <c r="DJ361" s="263"/>
      <c r="DK361" s="263"/>
      <c r="DL361" s="263"/>
      <c r="DM361" s="263"/>
      <c r="DN361" s="263"/>
      <c r="DO361" s="263"/>
      <c r="DP361" s="263"/>
      <c r="DQ361" s="263"/>
      <c r="DR361" s="263"/>
      <c r="DS361" s="263"/>
      <c r="DT361" s="263"/>
      <c r="DU361" s="263"/>
      <c r="DV361" s="263"/>
      <c r="DW361" s="263"/>
      <c r="DX361" s="263"/>
      <c r="DY361" s="263"/>
      <c r="DZ361" s="263"/>
      <c r="EA361" s="263"/>
      <c r="EB361" s="263"/>
      <c r="EC361" s="263"/>
      <c r="ED361" s="263"/>
      <c r="EE361" s="263"/>
      <c r="EF361" s="263"/>
      <c r="EG361" s="263"/>
      <c r="EH361" s="263"/>
      <c r="EI361" s="263"/>
      <c r="EJ361" s="263"/>
      <c r="EK361" s="263"/>
      <c r="EL361" s="263"/>
      <c r="EM361" s="263"/>
      <c r="EN361" s="263"/>
      <c r="EO361" s="263"/>
      <c r="EP361" s="263"/>
      <c r="EQ361" s="263"/>
      <c r="ER361" s="263"/>
      <c r="ES361" s="263"/>
      <c r="ET361" s="263"/>
      <c r="EU361" s="263"/>
      <c r="EV361" s="263"/>
      <c r="EW361" s="263"/>
      <c r="EX361" s="263"/>
      <c r="EY361" s="263"/>
      <c r="EZ361" s="263"/>
      <c r="FA361" s="263"/>
      <c r="FB361" s="263"/>
      <c r="FC361" s="263"/>
      <c r="FD361" s="263"/>
      <c r="FE361" s="263"/>
      <c r="FF361" s="263"/>
      <c r="FG361" s="263"/>
      <c r="FH361" s="263"/>
      <c r="FI361" s="263"/>
      <c r="FJ361" s="263"/>
      <c r="FK361" s="263"/>
      <c r="FL361" s="263"/>
      <c r="FM361" s="263"/>
      <c r="FN361" s="263"/>
      <c r="FO361" s="263"/>
      <c r="FP361" s="263"/>
      <c r="FQ361" s="263"/>
      <c r="FR361" s="263"/>
      <c r="FS361" s="263"/>
      <c r="FT361" s="263"/>
      <c r="FU361" s="263"/>
      <c r="FV361" s="263"/>
      <c r="FW361" s="263"/>
      <c r="FX361" s="263"/>
      <c r="FY361" s="263"/>
      <c r="FZ361" s="263"/>
      <c r="GA361" s="263"/>
      <c r="GB361" s="263"/>
      <c r="GC361" s="263"/>
      <c r="GD361" s="263"/>
      <c r="GE361" s="263"/>
      <c r="GF361" s="263"/>
      <c r="GG361" s="263"/>
      <c r="GH361" s="263"/>
      <c r="GI361" s="263"/>
      <c r="GJ361" s="263"/>
      <c r="GK361" s="263"/>
      <c r="GL361" s="263"/>
      <c r="GM361" s="263"/>
      <c r="GN361" s="263"/>
      <c r="GO361" s="263"/>
      <c r="GP361" s="263"/>
      <c r="GQ361" s="263"/>
      <c r="GR361" s="263"/>
      <c r="GS361" s="263"/>
      <c r="GT361" s="263"/>
      <c r="GU361" s="263"/>
      <c r="GV361" s="263"/>
      <c r="GW361" s="263"/>
      <c r="GX361" s="263"/>
      <c r="GY361" s="263"/>
      <c r="GZ361" s="263"/>
      <c r="HA361" s="263"/>
      <c r="HB361" s="263"/>
      <c r="HC361" s="263"/>
      <c r="HD361" s="263"/>
      <c r="HE361" s="263"/>
      <c r="HF361" s="263"/>
      <c r="HG361" s="263"/>
      <c r="HH361" s="263"/>
      <c r="HI361" s="263"/>
      <c r="HJ361" s="263"/>
      <c r="HK361" s="263"/>
      <c r="HL361" s="263"/>
      <c r="HM361" s="263"/>
      <c r="HN361" s="263"/>
      <c r="HO361" s="263"/>
      <c r="HP361" s="263"/>
      <c r="HQ361" s="263"/>
      <c r="HR361" s="263"/>
      <c r="HS361" s="263"/>
      <c r="HT361" s="263"/>
      <c r="HU361" s="263"/>
      <c r="HV361" s="263"/>
      <c r="HW361" s="263"/>
      <c r="HX361" s="263"/>
      <c r="HY361" s="263"/>
      <c r="HZ361" s="263"/>
      <c r="IA361" s="263"/>
      <c r="IB361" s="263"/>
      <c r="IC361" s="263"/>
      <c r="ID361" s="263"/>
      <c r="IE361" s="263"/>
      <c r="IF361" s="263"/>
      <c r="IG361" s="263"/>
      <c r="IH361" s="263"/>
      <c r="II361" s="263"/>
      <c r="IJ361" s="263"/>
      <c r="IK361" s="263"/>
      <c r="IL361" s="263"/>
      <c r="IM361" s="263"/>
      <c r="IN361" s="263"/>
      <c r="IO361" s="263"/>
      <c r="IP361" s="263"/>
      <c r="IQ361" s="263"/>
      <c r="IR361" s="263"/>
      <c r="IS361" s="263"/>
      <c r="IT361" s="263"/>
      <c r="IU361" s="263"/>
      <c r="IV361" s="263"/>
      <c r="IW361" s="263"/>
      <c r="IX361" s="263"/>
      <c r="IY361" s="263"/>
      <c r="IZ361" s="263"/>
      <c r="JA361" s="263"/>
      <c r="JB361" s="263"/>
      <c r="JC361" s="263"/>
      <c r="JD361" s="263"/>
      <c r="JE361" s="263"/>
      <c r="JF361" s="263"/>
      <c r="JG361" s="263"/>
      <c r="JH361" s="263"/>
      <c r="JI361" s="263"/>
      <c r="JJ361" s="263"/>
      <c r="JK361" s="263"/>
      <c r="JL361" s="263"/>
      <c r="JM361" s="263"/>
      <c r="JN361" s="263"/>
      <c r="JO361" s="263"/>
      <c r="JP361" s="263"/>
      <c r="JQ361" s="263"/>
      <c r="JR361" s="263"/>
      <c r="JS361" s="263"/>
      <c r="JT361" s="263"/>
      <c r="JU361" s="263"/>
      <c r="JV361" s="263"/>
      <c r="JW361" s="263"/>
      <c r="JX361" s="263"/>
      <c r="JY361" s="263"/>
      <c r="JZ361" s="263"/>
      <c r="KA361" s="263"/>
      <c r="KB361" s="263"/>
      <c r="KC361" s="263"/>
      <c r="KD361" s="263"/>
      <c r="KE361" s="263"/>
      <c r="KF361" s="263"/>
      <c r="KG361" s="263"/>
      <c r="KH361" s="263"/>
      <c r="KI361" s="263"/>
      <c r="KJ361" s="263"/>
      <c r="KK361" s="263"/>
      <c r="KL361" s="263"/>
      <c r="KM361" s="263"/>
      <c r="KN361" s="263"/>
      <c r="KO361" s="263"/>
      <c r="KP361" s="263"/>
      <c r="KQ361" s="263"/>
      <c r="KR361" s="263"/>
      <c r="KS361" s="263"/>
      <c r="KT361" s="263"/>
      <c r="KU361" s="263"/>
      <c r="KV361" s="263"/>
      <c r="KW361" s="263"/>
      <c r="KX361" s="263"/>
      <c r="KY361" s="263"/>
      <c r="KZ361" s="263"/>
      <c r="LA361" s="263"/>
      <c r="LB361" s="263"/>
      <c r="LC361" s="263"/>
      <c r="LD361" s="263"/>
      <c r="LE361" s="263"/>
      <c r="LF361" s="263"/>
      <c r="LG361" s="263"/>
      <c r="LH361" s="263"/>
      <c r="LI361" s="263"/>
      <c r="LJ361" s="263"/>
      <c r="LK361" s="263"/>
      <c r="LL361" s="263"/>
      <c r="LM361" s="263"/>
      <c r="LN361" s="263"/>
      <c r="LO361" s="263"/>
      <c r="LP361" s="263"/>
      <c r="LQ361" s="263"/>
      <c r="LR361" s="263"/>
      <c r="LS361" s="263"/>
      <c r="LT361" s="263"/>
      <c r="LU361" s="263"/>
      <c r="LV361" s="263"/>
      <c r="LW361" s="263"/>
      <c r="LX361" s="263"/>
      <c r="LY361" s="263"/>
      <c r="LZ361" s="263"/>
      <c r="MA361" s="263"/>
      <c r="MB361" s="263"/>
      <c r="MC361" s="263"/>
      <c r="MD361" s="263"/>
      <c r="ME361" s="263"/>
      <c r="MF361" s="263"/>
      <c r="MG361" s="263"/>
      <c r="MH361" s="263"/>
      <c r="MI361" s="263"/>
      <c r="MJ361" s="263"/>
      <c r="MK361" s="263"/>
      <c r="ML361" s="263"/>
      <c r="MM361" s="263"/>
      <c r="MN361" s="263"/>
      <c r="MO361" s="263"/>
      <c r="MP361" s="263"/>
      <c r="MQ361" s="263"/>
      <c r="MR361" s="263"/>
      <c r="MS361" s="263"/>
      <c r="MT361" s="263"/>
      <c r="MU361" s="263"/>
      <c r="MV361" s="263"/>
      <c r="MW361" s="263"/>
      <c r="MX361" s="263"/>
      <c r="MY361" s="263"/>
      <c r="MZ361" s="263"/>
      <c r="NA361" s="263"/>
      <c r="NB361" s="263"/>
      <c r="NC361" s="263"/>
      <c r="ND361" s="263"/>
      <c r="NE361" s="263"/>
      <c r="NF361" s="263"/>
      <c r="NG361" s="263"/>
      <c r="NH361" s="263"/>
      <c r="NI361" s="263"/>
      <c r="NJ361" s="263"/>
      <c r="NK361" s="263"/>
      <c r="NL361" s="263"/>
      <c r="NM361" s="263"/>
      <c r="NN361" s="263"/>
      <c r="NO361" s="263"/>
      <c r="NP361" s="263"/>
      <c r="NQ361" s="263"/>
      <c r="NR361" s="263"/>
      <c r="NS361" s="263"/>
      <c r="NT361" s="263"/>
      <c r="NU361" s="263"/>
      <c r="NV361" s="263"/>
      <c r="NW361" s="263"/>
      <c r="NX361" s="263"/>
      <c r="NY361" s="263"/>
      <c r="NZ361" s="263"/>
      <c r="OA361" s="263"/>
      <c r="OB361" s="263"/>
      <c r="OC361" s="263"/>
      <c r="OD361" s="263"/>
      <c r="OE361" s="263"/>
      <c r="OF361" s="263"/>
      <c r="OG361" s="263"/>
      <c r="OH361" s="263"/>
      <c r="OI361" s="263"/>
      <c r="OJ361" s="263"/>
      <c r="OK361" s="263"/>
      <c r="OL361" s="263"/>
      <c r="OM361" s="263"/>
      <c r="ON361" s="263"/>
      <c r="OO361" s="263"/>
      <c r="OP361" s="263"/>
      <c r="OQ361" s="263"/>
      <c r="OR361" s="263"/>
      <c r="OS361" s="263"/>
      <c r="OT361" s="263"/>
      <c r="OU361" s="263"/>
      <c r="OV361" s="263"/>
      <c r="OW361" s="263"/>
      <c r="OX361" s="263"/>
      <c r="OY361" s="263"/>
      <c r="OZ361" s="263"/>
      <c r="PA361" s="263"/>
      <c r="PB361" s="263"/>
      <c r="PC361" s="263"/>
      <c r="PD361" s="263"/>
      <c r="PE361" s="263"/>
      <c r="PF361" s="263"/>
      <c r="PG361" s="263"/>
      <c r="PH361" s="263"/>
      <c r="PI361" s="263"/>
      <c r="PJ361" s="263"/>
      <c r="PK361" s="263"/>
      <c r="PL361" s="263"/>
      <c r="PM361" s="263"/>
      <c r="PN361" s="263"/>
      <c r="PO361" s="263"/>
      <c r="PP361" s="263"/>
      <c r="PQ361" s="263"/>
      <c r="PR361" s="263"/>
      <c r="PS361" s="263"/>
      <c r="PT361" s="263"/>
      <c r="PU361" s="263"/>
      <c r="PV361" s="263"/>
      <c r="PW361" s="263"/>
      <c r="PX361" s="263"/>
      <c r="PY361" s="263"/>
      <c r="PZ361" s="263"/>
      <c r="QA361" s="263"/>
      <c r="QB361" s="263"/>
      <c r="QC361" s="263"/>
      <c r="QD361" s="263"/>
      <c r="QE361" s="263"/>
      <c r="QF361" s="263"/>
      <c r="QG361" s="263"/>
      <c r="QH361" s="263"/>
      <c r="QI361" s="263"/>
      <c r="QJ361" s="263"/>
      <c r="QK361" s="263"/>
      <c r="QL361" s="263"/>
      <c r="QM361" s="263"/>
      <c r="QN361" s="263"/>
      <c r="QO361" s="263"/>
      <c r="QP361" s="263"/>
      <c r="QQ361" s="263"/>
      <c r="QR361" s="263"/>
      <c r="QS361" s="263"/>
      <c r="QT361" s="263"/>
      <c r="QU361" s="263"/>
      <c r="QV361" s="263"/>
      <c r="QW361" s="263"/>
      <c r="QX361" s="263"/>
      <c r="QY361" s="263"/>
      <c r="QZ361" s="263"/>
      <c r="RA361" s="263"/>
      <c r="RB361" s="263"/>
      <c r="RC361" s="263"/>
      <c r="RD361" s="263"/>
      <c r="RE361" s="263"/>
      <c r="RF361" s="263"/>
      <c r="RG361" s="263"/>
      <c r="RH361" s="263"/>
      <c r="RI361" s="263"/>
      <c r="RJ361" s="263"/>
      <c r="RK361" s="263"/>
      <c r="RL361" s="263"/>
      <c r="RM361" s="263"/>
      <c r="RN361" s="263"/>
      <c r="RO361" s="263"/>
      <c r="RP361" s="263"/>
      <c r="RQ361" s="263"/>
      <c r="RR361" s="263"/>
      <c r="RS361" s="263"/>
      <c r="RT361" s="263"/>
      <c r="RU361" s="263"/>
      <c r="RV361" s="263"/>
      <c r="RW361" s="263"/>
      <c r="RX361" s="263"/>
      <c r="RY361" s="263"/>
      <c r="RZ361" s="263"/>
      <c r="SA361" s="263"/>
      <c r="SB361" s="263"/>
      <c r="SC361" s="263"/>
      <c r="SD361" s="263"/>
      <c r="SE361" s="263"/>
      <c r="SF361" s="263"/>
      <c r="SG361" s="263"/>
      <c r="SH361" s="263"/>
      <c r="SI361" s="263"/>
      <c r="SJ361" s="263"/>
      <c r="SK361" s="263"/>
      <c r="SL361" s="263"/>
      <c r="SM361" s="263"/>
      <c r="SN361" s="263"/>
      <c r="SO361" s="263"/>
      <c r="SP361" s="263"/>
      <c r="SQ361" s="263"/>
      <c r="SR361" s="263"/>
      <c r="SS361" s="263"/>
      <c r="ST361" s="263"/>
      <c r="SU361" s="263"/>
      <c r="SV361" s="263"/>
      <c r="SW361" s="263"/>
      <c r="SX361" s="263"/>
      <c r="SY361" s="263"/>
      <c r="SZ361" s="263"/>
      <c r="TA361" s="263"/>
      <c r="TB361" s="263"/>
      <c r="TC361" s="263"/>
      <c r="TD361" s="263"/>
      <c r="TE361" s="263"/>
      <c r="TF361" s="263"/>
      <c r="TG361" s="263"/>
      <c r="TH361" s="263"/>
      <c r="TI361" s="263"/>
      <c r="TJ361" s="263"/>
      <c r="TK361" s="263"/>
      <c r="TL361" s="263"/>
      <c r="TM361" s="263"/>
      <c r="TN361" s="263"/>
      <c r="TO361" s="263"/>
      <c r="TP361" s="263"/>
      <c r="TQ361" s="263"/>
      <c r="TR361" s="263"/>
      <c r="TS361" s="263"/>
      <c r="TT361" s="263"/>
      <c r="TU361" s="263"/>
      <c r="TV361" s="263"/>
      <c r="TW361" s="263"/>
      <c r="TX361" s="263"/>
      <c r="TY361" s="263"/>
      <c r="TZ361" s="263"/>
      <c r="UA361" s="263"/>
      <c r="UB361" s="263"/>
      <c r="UC361" s="263"/>
      <c r="UD361" s="263"/>
      <c r="UE361" s="263"/>
      <c r="UF361" s="263"/>
      <c r="UG361" s="263"/>
      <c r="UH361" s="263"/>
      <c r="UI361" s="263"/>
      <c r="UJ361" s="263"/>
      <c r="UK361" s="263"/>
      <c r="UL361" s="263"/>
      <c r="UM361" s="263"/>
      <c r="UN361" s="263"/>
      <c r="UO361" s="263"/>
      <c r="UP361" s="263"/>
      <c r="UQ361" s="263"/>
      <c r="UR361" s="263"/>
      <c r="US361" s="263"/>
      <c r="UT361" s="263"/>
      <c r="UU361" s="263"/>
      <c r="UV361" s="263"/>
      <c r="UW361" s="263"/>
      <c r="UX361" s="263"/>
      <c r="UY361" s="263"/>
      <c r="UZ361" s="263"/>
      <c r="VA361" s="263"/>
      <c r="VB361" s="263"/>
      <c r="VC361" s="263"/>
      <c r="VD361" s="263"/>
      <c r="VE361" s="263"/>
      <c r="VF361" s="263"/>
      <c r="VG361" s="263"/>
      <c r="VH361" s="263"/>
      <c r="VI361" s="263"/>
      <c r="VJ361" s="263"/>
      <c r="VK361" s="263"/>
      <c r="VL361" s="263"/>
      <c r="VM361" s="263"/>
      <c r="VN361" s="263"/>
      <c r="VO361" s="263"/>
      <c r="VP361" s="263"/>
      <c r="VQ361" s="263"/>
      <c r="VR361" s="263"/>
      <c r="VS361" s="263"/>
      <c r="VT361" s="263"/>
      <c r="VU361" s="263"/>
      <c r="VV361" s="263"/>
      <c r="VW361" s="263"/>
      <c r="VX361" s="263"/>
      <c r="VY361" s="263"/>
      <c r="VZ361" s="263"/>
      <c r="WA361" s="263"/>
      <c r="WB361" s="263"/>
      <c r="WC361" s="263"/>
      <c r="WD361" s="263"/>
      <c r="WE361" s="263"/>
      <c r="WF361" s="263"/>
      <c r="WG361" s="263"/>
      <c r="WH361" s="263"/>
      <c r="WI361" s="263"/>
      <c r="WJ361" s="263"/>
      <c r="WK361" s="263"/>
      <c r="WL361" s="263"/>
      <c r="WM361" s="263"/>
      <c r="WN361" s="263"/>
      <c r="WO361" s="263"/>
      <c r="WP361" s="263"/>
      <c r="WQ361" s="263"/>
      <c r="WR361" s="263"/>
      <c r="WS361" s="263"/>
      <c r="WT361" s="263"/>
      <c r="WU361" s="263"/>
      <c r="WV361" s="263"/>
      <c r="WW361" s="263"/>
      <c r="WX361" s="263"/>
      <c r="WY361" s="263"/>
      <c r="WZ361" s="263"/>
      <c r="XA361" s="263"/>
      <c r="XB361" s="263"/>
      <c r="XC361" s="263"/>
      <c r="XD361" s="263"/>
      <c r="XE361" s="263"/>
      <c r="XF361" s="263"/>
      <c r="XG361" s="263"/>
      <c r="XH361" s="263"/>
      <c r="XI361" s="263"/>
      <c r="XJ361" s="263"/>
      <c r="XK361" s="263"/>
      <c r="XL361" s="263"/>
      <c r="XM361" s="263"/>
      <c r="XN361" s="263"/>
      <c r="XO361" s="263"/>
      <c r="XP361" s="263"/>
      <c r="XQ361" s="263"/>
      <c r="XR361" s="263"/>
      <c r="XS361" s="263"/>
      <c r="XT361" s="263"/>
      <c r="XU361" s="263"/>
      <c r="XV361" s="263"/>
      <c r="XW361" s="263"/>
      <c r="XX361" s="263"/>
      <c r="XY361" s="263"/>
      <c r="XZ361" s="263"/>
      <c r="YA361" s="263"/>
      <c r="YB361" s="263"/>
      <c r="YC361" s="263"/>
      <c r="YD361" s="263"/>
      <c r="YE361" s="263"/>
      <c r="YF361" s="263"/>
      <c r="YG361" s="263"/>
      <c r="YH361" s="263"/>
      <c r="YI361" s="263"/>
      <c r="YJ361" s="263"/>
      <c r="YK361" s="263"/>
      <c r="YL361" s="263"/>
      <c r="YM361" s="263"/>
      <c r="YN361" s="263"/>
      <c r="YO361" s="263"/>
      <c r="YP361" s="263"/>
      <c r="YQ361" s="263"/>
      <c r="YR361" s="263"/>
      <c r="YS361" s="263"/>
      <c r="YT361" s="263"/>
      <c r="YU361" s="263"/>
      <c r="YV361" s="263"/>
      <c r="YW361" s="263"/>
      <c r="YX361" s="263"/>
      <c r="YY361" s="263"/>
      <c r="YZ361" s="263"/>
      <c r="ZA361" s="263"/>
      <c r="ZB361" s="263"/>
      <c r="ZC361" s="263"/>
      <c r="ZD361" s="263"/>
      <c r="ZE361" s="263"/>
      <c r="ZF361" s="263"/>
      <c r="ZG361" s="263"/>
      <c r="ZH361" s="263"/>
      <c r="ZI361" s="263"/>
      <c r="ZJ361" s="263"/>
      <c r="ZK361" s="263"/>
      <c r="ZL361" s="263"/>
      <c r="ZM361" s="263"/>
      <c r="ZN361" s="263"/>
      <c r="ZO361" s="263"/>
      <c r="ZP361" s="263"/>
      <c r="ZQ361" s="263"/>
      <c r="ZR361" s="263"/>
      <c r="ZS361" s="263"/>
      <c r="ZT361" s="263"/>
      <c r="ZU361" s="263"/>
      <c r="ZV361" s="263"/>
      <c r="ZW361" s="263"/>
      <c r="ZX361" s="263"/>
      <c r="ZY361" s="263"/>
      <c r="ZZ361" s="263"/>
      <c r="AAA361" s="263"/>
      <c r="AAB361" s="263"/>
      <c r="AAC361" s="263"/>
      <c r="AAD361" s="263"/>
      <c r="AAE361" s="263"/>
      <c r="AAF361" s="263"/>
      <c r="AAG361" s="263"/>
      <c r="AAH361" s="263"/>
      <c r="AAI361" s="263"/>
      <c r="AAJ361" s="263"/>
      <c r="AAK361" s="263"/>
      <c r="AAL361" s="263"/>
      <c r="AAM361" s="263"/>
      <c r="AAN361" s="263"/>
      <c r="AAO361" s="263"/>
      <c r="AAP361" s="263"/>
      <c r="AAQ361" s="263"/>
      <c r="AAR361" s="263"/>
      <c r="AAS361" s="263"/>
      <c r="AAT361" s="263"/>
      <c r="AAU361" s="263"/>
      <c r="AAV361" s="263"/>
      <c r="AAW361" s="263"/>
      <c r="AAX361" s="263"/>
      <c r="AAY361" s="263"/>
      <c r="AAZ361" s="263"/>
      <c r="ABA361" s="263"/>
      <c r="ABB361" s="263"/>
      <c r="ABC361" s="263"/>
      <c r="ABD361" s="263"/>
      <c r="ABE361" s="263"/>
      <c r="ABF361" s="263"/>
      <c r="ABG361" s="263"/>
      <c r="ABH361" s="263"/>
      <c r="ABI361" s="263"/>
      <c r="ABJ361" s="263"/>
      <c r="ABK361" s="263"/>
      <c r="ABL361" s="263"/>
      <c r="ABM361" s="263"/>
      <c r="ABN361" s="263"/>
      <c r="ABO361" s="263"/>
      <c r="ABP361" s="263"/>
      <c r="ABQ361" s="263"/>
      <c r="ABR361" s="263"/>
      <c r="ABS361" s="263"/>
      <c r="ABT361" s="263"/>
      <c r="ABU361" s="263"/>
      <c r="ABV361" s="263"/>
      <c r="ABW361" s="263"/>
      <c r="ABX361" s="263"/>
      <c r="ABY361" s="263"/>
      <c r="ABZ361" s="263"/>
      <c r="ACA361" s="263"/>
      <c r="ACB361" s="263"/>
      <c r="ACC361" s="263"/>
      <c r="ACD361" s="263"/>
      <c r="ACE361" s="263"/>
      <c r="ACF361" s="263"/>
      <c r="ACG361" s="263"/>
      <c r="ACH361" s="263"/>
      <c r="ACI361" s="263"/>
      <c r="ACJ361" s="263"/>
      <c r="ACK361" s="263"/>
      <c r="ACL361" s="263"/>
      <c r="ACM361" s="263"/>
      <c r="ACN361" s="263"/>
      <c r="ACO361" s="263"/>
      <c r="ACP361" s="263"/>
      <c r="ACQ361" s="263"/>
      <c r="ACR361" s="263"/>
      <c r="ACS361" s="263"/>
      <c r="ACT361" s="263"/>
      <c r="ACU361" s="263"/>
      <c r="ACV361" s="263"/>
      <c r="ACW361" s="263"/>
      <c r="ACX361" s="263"/>
      <c r="ACY361" s="263"/>
      <c r="ACZ361" s="263"/>
      <c r="ADA361" s="263"/>
      <c r="ADB361" s="263"/>
      <c r="ADC361" s="263"/>
      <c r="ADD361" s="263"/>
      <c r="ADE361" s="263"/>
      <c r="ADF361" s="263"/>
      <c r="ADG361" s="263"/>
      <c r="ADH361" s="263"/>
      <c r="ADI361" s="263"/>
      <c r="ADJ361" s="263"/>
      <c r="ADK361" s="263"/>
      <c r="ADL361" s="263"/>
      <c r="ADM361" s="263"/>
      <c r="ADN361" s="263"/>
      <c r="ADO361" s="263"/>
      <c r="ADP361" s="263"/>
      <c r="ADQ361" s="263"/>
      <c r="ADR361" s="263"/>
      <c r="ADS361" s="263"/>
      <c r="ADT361" s="263"/>
      <c r="ADU361" s="263"/>
      <c r="ADV361" s="263"/>
      <c r="ADW361" s="263"/>
      <c r="ADX361" s="263"/>
      <c r="ADY361" s="263"/>
      <c r="ADZ361" s="263"/>
      <c r="AEA361" s="263"/>
      <c r="AEB361" s="263"/>
      <c r="AEC361" s="263"/>
      <c r="AED361" s="263"/>
      <c r="AEE361" s="263"/>
      <c r="AEF361" s="263"/>
      <c r="AEG361" s="263"/>
      <c r="AEH361" s="263"/>
      <c r="AEI361" s="263"/>
      <c r="AEJ361" s="263"/>
      <c r="AEK361" s="263"/>
      <c r="AEL361" s="263"/>
      <c r="AEM361" s="263"/>
      <c r="AEN361" s="263"/>
      <c r="AEO361" s="263"/>
      <c r="AEP361" s="263"/>
      <c r="AEQ361" s="263"/>
      <c r="AER361" s="263"/>
      <c r="AES361" s="263"/>
      <c r="AET361" s="263"/>
      <c r="AEU361" s="263"/>
      <c r="AEV361" s="263"/>
      <c r="AEW361" s="263"/>
      <c r="AEX361" s="263"/>
      <c r="AEY361" s="263"/>
      <c r="AEZ361" s="263"/>
      <c r="AFA361" s="263"/>
      <c r="AFB361" s="263"/>
      <c r="AFC361" s="263"/>
      <c r="AFD361" s="263"/>
      <c r="AFE361" s="263"/>
      <c r="AFF361" s="263"/>
      <c r="AFG361" s="263"/>
      <c r="AFH361" s="263"/>
      <c r="AFI361" s="263"/>
      <c r="AFJ361" s="263"/>
      <c r="AFK361" s="263"/>
      <c r="AFL361" s="263"/>
      <c r="AFM361" s="263"/>
      <c r="AFN361" s="263"/>
      <c r="AFO361" s="263"/>
      <c r="AFP361" s="263"/>
      <c r="AFQ361" s="263"/>
      <c r="AFR361" s="263"/>
      <c r="AFS361" s="263"/>
      <c r="AFT361" s="263"/>
      <c r="AFU361" s="263"/>
      <c r="AFV361" s="263"/>
      <c r="AFW361" s="263"/>
      <c r="AFX361" s="263"/>
      <c r="AFY361" s="263"/>
      <c r="AFZ361" s="263"/>
      <c r="AGA361" s="263"/>
      <c r="AGB361" s="263"/>
      <c r="AGC361" s="263"/>
      <c r="AGD361" s="263"/>
      <c r="AGE361" s="263"/>
      <c r="AGF361" s="263"/>
      <c r="AGG361" s="263"/>
      <c r="AGH361" s="263"/>
      <c r="AGI361" s="263"/>
      <c r="AGJ361" s="263"/>
      <c r="AGK361" s="263"/>
      <c r="AGL361" s="263"/>
      <c r="AGM361" s="263"/>
      <c r="AGN361" s="263"/>
      <c r="AGO361" s="263"/>
      <c r="AGP361" s="263"/>
      <c r="AGQ361" s="263"/>
      <c r="AGR361" s="263"/>
      <c r="AGS361" s="263"/>
      <c r="AGT361" s="263"/>
      <c r="AGU361" s="263"/>
      <c r="AGV361" s="263"/>
      <c r="AGW361" s="263"/>
      <c r="AGX361" s="263"/>
      <c r="AGY361" s="263"/>
      <c r="AGZ361" s="263"/>
      <c r="AHA361" s="263"/>
      <c r="AHB361" s="263"/>
      <c r="AHC361" s="263"/>
      <c r="AHD361" s="263"/>
      <c r="AHE361" s="263"/>
      <c r="AHF361" s="263"/>
      <c r="AHG361" s="263"/>
      <c r="AHH361" s="263"/>
      <c r="AHI361" s="263"/>
      <c r="AHJ361" s="263"/>
      <c r="AHK361" s="263"/>
      <c r="AHL361" s="263"/>
      <c r="AHM361" s="263"/>
      <c r="AHN361" s="263"/>
      <c r="AHO361" s="263"/>
      <c r="AHP361" s="263"/>
      <c r="AHQ361" s="263"/>
      <c r="AHR361" s="263"/>
      <c r="AHS361" s="263"/>
      <c r="AHT361" s="263"/>
      <c r="AHU361" s="263"/>
      <c r="AHV361" s="263"/>
      <c r="AHW361" s="263"/>
      <c r="AHX361" s="263"/>
      <c r="AHY361" s="263"/>
      <c r="AHZ361" s="263"/>
      <c r="AIA361" s="263"/>
      <c r="AIB361" s="263"/>
      <c r="AIC361" s="263"/>
      <c r="AID361" s="263"/>
      <c r="AIE361" s="263"/>
      <c r="AIF361" s="263"/>
      <c r="AIG361" s="263"/>
      <c r="AIH361" s="263"/>
      <c r="AII361" s="263"/>
      <c r="AIJ361" s="263"/>
      <c r="AIK361" s="263"/>
      <c r="AIL361" s="263"/>
      <c r="AIM361" s="263"/>
      <c r="AIN361" s="263"/>
      <c r="AIO361" s="263"/>
      <c r="AIP361" s="263"/>
      <c r="AIQ361" s="263"/>
      <c r="AIR361" s="263"/>
      <c r="AIS361" s="263"/>
      <c r="AIT361" s="263"/>
      <c r="AIU361" s="263"/>
      <c r="AIV361" s="263"/>
      <c r="AIW361" s="263"/>
      <c r="AIX361" s="263"/>
      <c r="AIY361" s="263"/>
      <c r="AIZ361" s="263"/>
      <c r="AJA361" s="263"/>
      <c r="AJB361" s="263"/>
      <c r="AJC361" s="263"/>
      <c r="AJD361" s="263"/>
      <c r="AJE361" s="263"/>
      <c r="AJF361" s="263"/>
      <c r="AJG361" s="263"/>
      <c r="AJH361" s="263"/>
      <c r="AJI361" s="263"/>
      <c r="AJJ361" s="263"/>
      <c r="AJK361" s="263"/>
      <c r="AJL361" s="263"/>
      <c r="AJM361" s="263"/>
      <c r="AJN361" s="263"/>
      <c r="AJO361" s="263"/>
      <c r="AJP361" s="263"/>
      <c r="AJQ361" s="263"/>
      <c r="AJR361" s="263"/>
      <c r="AJS361" s="263"/>
      <c r="AJT361" s="263"/>
      <c r="AJU361" s="263"/>
      <c r="AJV361" s="263"/>
      <c r="AJW361" s="263"/>
      <c r="AJX361" s="263"/>
      <c r="AJY361" s="263"/>
      <c r="AJZ361" s="263"/>
      <c r="AKA361" s="263"/>
      <c r="AKB361" s="263"/>
      <c r="AKC361" s="263"/>
      <c r="AKD361" s="263"/>
      <c r="AKE361" s="263"/>
      <c r="AKF361" s="263"/>
      <c r="AKG361" s="263"/>
      <c r="AKH361" s="263"/>
      <c r="AKI361" s="263"/>
      <c r="AKJ361" s="263"/>
      <c r="AKK361" s="263"/>
      <c r="AKL361" s="263"/>
      <c r="AKM361" s="263"/>
      <c r="AKN361" s="263"/>
      <c r="AKO361" s="263"/>
      <c r="AKP361" s="263"/>
      <c r="AKQ361" s="263"/>
      <c r="AKR361" s="263"/>
      <c r="AKS361" s="263"/>
      <c r="AKT361" s="263"/>
      <c r="AKU361" s="263"/>
      <c r="AKV361" s="263"/>
      <c r="AKW361" s="263"/>
      <c r="AKX361" s="263"/>
      <c r="AKY361" s="263"/>
      <c r="AKZ361" s="263"/>
      <c r="ALA361" s="263"/>
      <c r="ALB361" s="263"/>
      <c r="ALC361" s="263"/>
      <c r="ALD361" s="263"/>
      <c r="ALE361" s="263"/>
      <c r="ALF361" s="263"/>
      <c r="ALG361" s="263"/>
      <c r="ALH361" s="263"/>
      <c r="ALI361" s="263"/>
      <c r="ALJ361" s="263"/>
      <c r="ALK361" s="263"/>
      <c r="ALL361" s="263"/>
      <c r="ALM361" s="263"/>
      <c r="ALN361" s="263"/>
      <c r="ALO361" s="263"/>
      <c r="ALP361" s="263"/>
      <c r="ALQ361" s="263"/>
      <c r="ALR361" s="263"/>
      <c r="ALS361" s="263"/>
      <c r="ALT361" s="263"/>
      <c r="ALU361" s="263"/>
      <c r="ALV361" s="263"/>
      <c r="ALW361" s="263"/>
      <c r="ALX361" s="263"/>
      <c r="ALY361" s="263"/>
      <c r="ALZ361" s="263"/>
      <c r="AMA361" s="263"/>
      <c r="AMB361" s="263"/>
      <c r="AMC361" s="263"/>
      <c r="AMD361" s="263"/>
      <c r="AME361" s="263"/>
      <c r="AMF361" s="263"/>
      <c r="AMG361" s="263"/>
      <c r="AMH361" s="263"/>
      <c r="AMI361" s="263"/>
      <c r="AMJ361" s="263"/>
      <c r="AMK361" s="263"/>
      <c r="AML361" s="263"/>
      <c r="AMM361" s="263"/>
      <c r="AMN361" s="263"/>
      <c r="AMO361" s="263"/>
      <c r="AMP361" s="263"/>
      <c r="AMQ361" s="263"/>
      <c r="AMR361" s="263"/>
      <c r="AMS361" s="263"/>
      <c r="AMT361" s="263"/>
      <c r="AMU361" s="263"/>
      <c r="AMV361" s="263"/>
      <c r="AMW361" s="263"/>
      <c r="AMX361" s="263"/>
      <c r="AMY361" s="263"/>
      <c r="AMZ361" s="263"/>
      <c r="ANA361" s="263"/>
      <c r="ANB361" s="263"/>
      <c r="ANC361" s="263"/>
      <c r="AND361" s="263"/>
      <c r="ANE361" s="263"/>
      <c r="ANF361" s="263"/>
      <c r="ANG361" s="263"/>
      <c r="ANH361" s="263"/>
      <c r="ANI361" s="263"/>
      <c r="ANJ361" s="263"/>
      <c r="ANK361" s="263"/>
      <c r="ANL361" s="263"/>
      <c r="ANM361" s="263"/>
      <c r="ANN361" s="263"/>
      <c r="ANO361" s="263"/>
      <c r="ANP361" s="263"/>
      <c r="ANQ361" s="263"/>
      <c r="ANR361" s="263"/>
      <c r="ANS361" s="263"/>
      <c r="ANT361" s="263"/>
      <c r="ANU361" s="263"/>
      <c r="ANV361" s="263"/>
      <c r="ANW361" s="263"/>
      <c r="ANX361" s="263"/>
      <c r="ANY361" s="263"/>
      <c r="ANZ361" s="263"/>
      <c r="AOA361" s="263"/>
      <c r="AOB361" s="263"/>
      <c r="AOC361" s="263"/>
      <c r="AOD361" s="263"/>
      <c r="AOE361" s="263"/>
      <c r="AOF361" s="263"/>
      <c r="AOG361" s="263"/>
      <c r="AOH361" s="263"/>
      <c r="AOI361" s="263"/>
      <c r="AOJ361" s="263"/>
      <c r="AOK361" s="263"/>
      <c r="AOL361" s="263"/>
      <c r="AOM361" s="263"/>
      <c r="AON361" s="263"/>
      <c r="AOO361" s="263"/>
      <c r="AOP361" s="263"/>
      <c r="AOQ361" s="263"/>
      <c r="AOR361" s="263"/>
      <c r="AOS361" s="263"/>
      <c r="AOT361" s="263"/>
      <c r="AOU361" s="263"/>
      <c r="AOV361" s="263"/>
      <c r="AOW361" s="263"/>
      <c r="AOX361" s="263"/>
      <c r="AOY361" s="263"/>
      <c r="AOZ361" s="263"/>
      <c r="APA361" s="263"/>
      <c r="APB361" s="263"/>
      <c r="APC361" s="263"/>
      <c r="APD361" s="263"/>
      <c r="APE361" s="263"/>
      <c r="APF361" s="263"/>
      <c r="APG361" s="263"/>
      <c r="APH361" s="263"/>
      <c r="API361" s="263"/>
      <c r="APJ361" s="263"/>
      <c r="APK361" s="263"/>
      <c r="APL361" s="263"/>
      <c r="APM361" s="263"/>
      <c r="APN361" s="263"/>
      <c r="APO361" s="263"/>
      <c r="APP361" s="263"/>
      <c r="APQ361" s="263"/>
      <c r="APR361" s="263"/>
      <c r="APS361" s="263"/>
      <c r="APT361" s="263"/>
      <c r="APU361" s="263"/>
      <c r="APV361" s="263"/>
      <c r="APW361" s="263"/>
      <c r="APX361" s="263"/>
      <c r="APY361" s="263"/>
      <c r="APZ361" s="263"/>
      <c r="AQA361" s="263"/>
      <c r="AQB361" s="263"/>
      <c r="AQC361" s="263"/>
      <c r="AQD361" s="263"/>
      <c r="AQE361" s="263"/>
      <c r="AQF361" s="263"/>
      <c r="AQG361" s="263"/>
      <c r="AQH361" s="263"/>
      <c r="AQI361" s="263"/>
      <c r="AQJ361" s="263"/>
      <c r="AQK361" s="263"/>
      <c r="AQL361" s="263"/>
      <c r="AQM361" s="263"/>
      <c r="AQN361" s="263"/>
      <c r="AQO361" s="263"/>
      <c r="AQP361" s="263"/>
      <c r="AQQ361" s="263"/>
      <c r="AQR361" s="263"/>
      <c r="AQS361" s="263"/>
      <c r="AQT361" s="263"/>
      <c r="AQU361" s="263"/>
      <c r="AQV361" s="263"/>
      <c r="AQW361" s="263"/>
      <c r="AQX361" s="263"/>
      <c r="AQY361" s="263"/>
      <c r="AQZ361" s="263"/>
      <c r="ARA361" s="263"/>
      <c r="ARB361" s="263"/>
      <c r="ARC361" s="263"/>
      <c r="ARD361" s="263"/>
      <c r="ARE361" s="263"/>
      <c r="ARF361" s="263"/>
      <c r="ARG361" s="263"/>
      <c r="ARH361" s="263"/>
      <c r="ARI361" s="263"/>
      <c r="ARJ361" s="263"/>
      <c r="ARK361" s="263"/>
      <c r="ARL361" s="263"/>
      <c r="ARM361" s="263"/>
      <c r="ARN361" s="263"/>
      <c r="ARO361" s="263"/>
      <c r="ARP361" s="263"/>
      <c r="ARQ361" s="263"/>
      <c r="ARR361" s="263"/>
      <c r="ARS361" s="263"/>
      <c r="ART361" s="263"/>
      <c r="ARU361" s="263"/>
      <c r="ARV361" s="263"/>
      <c r="ARW361" s="263"/>
      <c r="ARX361" s="263"/>
      <c r="ARY361" s="263"/>
      <c r="ARZ361" s="263"/>
      <c r="ASA361" s="263"/>
      <c r="ASB361" s="263"/>
      <c r="ASC361" s="263"/>
      <c r="ASD361" s="263"/>
      <c r="ASE361" s="263"/>
      <c r="ASF361" s="263"/>
      <c r="ASG361" s="263"/>
      <c r="ASH361" s="263"/>
      <c r="ASI361" s="263"/>
      <c r="ASJ361" s="263"/>
      <c r="ASK361" s="263"/>
      <c r="ASL361" s="263"/>
      <c r="ASM361" s="263"/>
      <c r="ASN361" s="263"/>
      <c r="ASO361" s="263"/>
      <c r="ASP361" s="263"/>
      <c r="ASQ361" s="263"/>
      <c r="ASR361" s="263"/>
      <c r="ASS361" s="263"/>
      <c r="AST361" s="263"/>
      <c r="ASU361" s="263"/>
      <c r="ASV361" s="263"/>
      <c r="ASW361" s="263"/>
      <c r="ASX361" s="263"/>
      <c r="ASY361" s="263"/>
      <c r="ASZ361" s="263"/>
      <c r="ATA361" s="263"/>
      <c r="ATB361" s="263"/>
      <c r="ATC361" s="263"/>
      <c r="ATD361" s="263"/>
      <c r="ATE361" s="263"/>
      <c r="ATF361" s="263"/>
      <c r="ATG361" s="263"/>
      <c r="ATH361" s="263"/>
      <c r="ATI361" s="263"/>
      <c r="ATJ361" s="263"/>
      <c r="ATK361" s="263"/>
      <c r="ATL361" s="263"/>
      <c r="ATM361" s="263"/>
      <c r="ATN361" s="263"/>
      <c r="ATO361" s="263"/>
      <c r="ATP361" s="263"/>
      <c r="ATQ361" s="263"/>
      <c r="ATR361" s="263"/>
      <c r="ATS361" s="263"/>
      <c r="ATT361" s="263"/>
      <c r="ATU361" s="263"/>
      <c r="ATV361" s="263"/>
      <c r="ATW361" s="263"/>
      <c r="ATX361" s="263"/>
      <c r="ATY361" s="263"/>
      <c r="ATZ361" s="263"/>
      <c r="AUA361" s="263"/>
      <c r="AUB361" s="263"/>
      <c r="AUC361" s="263"/>
      <c r="AUD361" s="263"/>
      <c r="AUE361" s="263"/>
      <c r="AUF361" s="263"/>
      <c r="AUG361" s="263"/>
      <c r="AUH361" s="263"/>
      <c r="AUI361" s="263"/>
      <c r="AUJ361" s="263"/>
      <c r="AUK361" s="263"/>
      <c r="AUL361" s="263"/>
      <c r="AUM361" s="263"/>
      <c r="AUN361" s="263"/>
      <c r="AUO361" s="263"/>
      <c r="AUP361" s="263"/>
      <c r="AUQ361" s="263"/>
      <c r="AUR361" s="263"/>
      <c r="AUS361" s="263"/>
      <c r="AUT361" s="263"/>
      <c r="AUU361" s="263"/>
      <c r="AUV361" s="263"/>
      <c r="AUW361" s="263"/>
      <c r="AUX361" s="263"/>
      <c r="AUY361" s="263"/>
      <c r="AUZ361" s="263"/>
      <c r="AVA361" s="263"/>
      <c r="AVB361" s="263"/>
      <c r="AVC361" s="263"/>
      <c r="AVD361" s="263"/>
      <c r="AVE361" s="263"/>
      <c r="AVF361" s="263"/>
      <c r="AVG361" s="263"/>
      <c r="AVH361" s="263"/>
      <c r="AVI361" s="263"/>
      <c r="AVJ361" s="263"/>
      <c r="AVK361" s="263"/>
      <c r="AVL361" s="263"/>
      <c r="AVM361" s="263"/>
      <c r="AVN361" s="263"/>
      <c r="AVO361" s="263"/>
      <c r="AVP361" s="263"/>
      <c r="AVQ361" s="263"/>
      <c r="AVR361" s="263"/>
      <c r="AVS361" s="263"/>
      <c r="AVT361" s="263"/>
      <c r="AVU361" s="263"/>
      <c r="AVV361" s="263"/>
      <c r="AVW361" s="263"/>
      <c r="AVX361" s="263"/>
      <c r="AVY361" s="263"/>
      <c r="AVZ361" s="263"/>
      <c r="AWA361" s="263"/>
      <c r="AWB361" s="263"/>
      <c r="AWC361" s="263"/>
      <c r="AWD361" s="263"/>
      <c r="AWE361" s="263"/>
      <c r="AWF361" s="263"/>
      <c r="AWG361" s="263"/>
      <c r="AWH361" s="263"/>
      <c r="AWI361" s="263"/>
      <c r="AWJ361" s="263"/>
      <c r="AWK361" s="263"/>
      <c r="AWL361" s="263"/>
      <c r="AWM361" s="263"/>
      <c r="AWN361" s="263"/>
      <c r="AWO361" s="263"/>
      <c r="AWP361" s="263"/>
      <c r="AWQ361" s="263"/>
      <c r="AWR361" s="263"/>
      <c r="AWS361" s="263"/>
      <c r="AWT361" s="263"/>
      <c r="AWU361" s="263"/>
      <c r="AWV361" s="263"/>
      <c r="AWW361" s="263"/>
      <c r="AWX361" s="263"/>
      <c r="AWY361" s="263"/>
      <c r="AWZ361" s="263"/>
      <c r="AXA361" s="263"/>
      <c r="AXB361" s="263"/>
      <c r="AXC361" s="263"/>
      <c r="AXD361" s="263"/>
      <c r="AXE361" s="263"/>
      <c r="AXF361" s="263"/>
      <c r="AXG361" s="263"/>
      <c r="AXH361" s="263"/>
      <c r="AXI361" s="263"/>
      <c r="AXJ361" s="263"/>
      <c r="AXK361" s="263"/>
      <c r="AXL361" s="263"/>
      <c r="AXM361" s="263"/>
      <c r="AXN361" s="263"/>
      <c r="AXO361" s="263"/>
      <c r="AXP361" s="263"/>
      <c r="AXQ361" s="263"/>
      <c r="AXR361" s="263"/>
      <c r="AXS361" s="263"/>
      <c r="AXT361" s="263"/>
      <c r="AXU361" s="263"/>
      <c r="AXV361" s="263"/>
      <c r="AXW361" s="263"/>
      <c r="AXX361" s="263"/>
      <c r="AXY361" s="263"/>
      <c r="AXZ361" s="263"/>
      <c r="AYA361" s="263"/>
      <c r="AYB361" s="263"/>
      <c r="AYC361" s="263"/>
      <c r="AYD361" s="263"/>
      <c r="AYE361" s="263"/>
      <c r="AYF361" s="263"/>
      <c r="AYG361" s="263"/>
      <c r="AYH361" s="263"/>
      <c r="AYI361" s="263"/>
      <c r="AYJ361" s="263"/>
      <c r="AYK361" s="263"/>
      <c r="AYL361" s="263"/>
      <c r="AYM361" s="263"/>
      <c r="AYN361" s="263"/>
      <c r="AYO361" s="263"/>
      <c r="AYP361" s="263"/>
      <c r="AYQ361" s="263"/>
      <c r="AYR361" s="263"/>
      <c r="AYS361" s="263"/>
      <c r="AYT361" s="263"/>
      <c r="AYU361" s="263"/>
      <c r="AYV361" s="263"/>
      <c r="AYW361" s="263"/>
      <c r="AYX361" s="263"/>
      <c r="AYY361" s="263"/>
      <c r="AYZ361" s="263"/>
      <c r="AZA361" s="263"/>
      <c r="AZB361" s="263"/>
      <c r="AZC361" s="263"/>
      <c r="AZD361" s="263"/>
      <c r="AZE361" s="263"/>
      <c r="AZF361" s="263"/>
      <c r="AZG361" s="263"/>
      <c r="AZH361" s="263"/>
      <c r="AZI361" s="263"/>
      <c r="AZJ361" s="263"/>
      <c r="AZK361" s="263"/>
      <c r="AZL361" s="263"/>
      <c r="AZM361" s="263"/>
      <c r="AZN361" s="263"/>
      <c r="AZO361" s="263"/>
      <c r="AZP361" s="263"/>
      <c r="AZQ361" s="263"/>
      <c r="AZR361" s="263"/>
      <c r="AZS361" s="263"/>
      <c r="AZT361" s="263"/>
      <c r="AZU361" s="263"/>
      <c r="AZV361" s="263"/>
      <c r="AZW361" s="263"/>
      <c r="AZX361" s="263"/>
      <c r="AZY361" s="263"/>
      <c r="AZZ361" s="263"/>
      <c r="BAA361" s="263"/>
      <c r="BAB361" s="263"/>
      <c r="BAC361" s="263"/>
      <c r="BAD361" s="263"/>
      <c r="BAE361" s="263"/>
      <c r="BAF361" s="263"/>
      <c r="BAG361" s="263"/>
      <c r="BAH361" s="263"/>
      <c r="BAI361" s="263"/>
      <c r="BAJ361" s="263"/>
      <c r="BAK361" s="263"/>
      <c r="BAL361" s="263"/>
      <c r="BAM361" s="263"/>
      <c r="BAN361" s="263"/>
      <c r="BAO361" s="263"/>
      <c r="BAP361" s="263"/>
      <c r="BAQ361" s="263"/>
      <c r="BAR361" s="263"/>
      <c r="BAS361" s="263"/>
      <c r="BAT361" s="263"/>
      <c r="BAU361" s="263"/>
      <c r="BAV361" s="263"/>
      <c r="BAW361" s="263"/>
      <c r="BAX361" s="263"/>
      <c r="BAY361" s="263"/>
      <c r="BAZ361" s="263"/>
      <c r="BBA361" s="263"/>
      <c r="BBB361" s="263"/>
      <c r="BBC361" s="263"/>
      <c r="BBD361" s="263"/>
      <c r="BBE361" s="263"/>
      <c r="BBF361" s="263"/>
      <c r="BBG361" s="263"/>
      <c r="BBH361" s="263"/>
      <c r="BBI361" s="263"/>
      <c r="BBJ361" s="263"/>
      <c r="BBK361" s="263"/>
      <c r="BBL361" s="263"/>
      <c r="BBM361" s="263"/>
      <c r="BBN361" s="263"/>
      <c r="BBO361" s="263"/>
      <c r="BBP361" s="263"/>
      <c r="BBQ361" s="263"/>
      <c r="BBR361" s="263"/>
      <c r="BBS361" s="263"/>
      <c r="BBT361" s="263"/>
      <c r="BBU361" s="263"/>
      <c r="BBV361" s="263"/>
      <c r="BBW361" s="263"/>
      <c r="BBX361" s="263"/>
      <c r="BBY361" s="263"/>
      <c r="BBZ361" s="263"/>
      <c r="BCA361" s="263"/>
      <c r="BCB361" s="263"/>
      <c r="BCC361" s="263"/>
      <c r="BCD361" s="263"/>
      <c r="BCE361" s="263"/>
      <c r="BCF361" s="263"/>
      <c r="BCG361" s="263"/>
      <c r="BCH361" s="263"/>
      <c r="BCI361" s="263"/>
      <c r="BCJ361" s="263"/>
      <c r="BCK361" s="263"/>
      <c r="BCL361" s="263"/>
      <c r="BCM361" s="263"/>
      <c r="BCN361" s="263"/>
      <c r="BCO361" s="263"/>
      <c r="BCP361" s="263"/>
      <c r="BCQ361" s="263"/>
      <c r="BCR361" s="263"/>
      <c r="BCS361" s="263"/>
      <c r="BCT361" s="263"/>
      <c r="BCU361" s="263"/>
      <c r="BCV361" s="263"/>
      <c r="BCW361" s="263"/>
      <c r="BCX361" s="263"/>
      <c r="BCY361" s="263"/>
      <c r="BCZ361" s="263"/>
      <c r="BDA361" s="263"/>
      <c r="BDB361" s="263"/>
      <c r="BDC361" s="263"/>
      <c r="BDD361" s="263"/>
      <c r="BDE361" s="263"/>
      <c r="BDF361" s="263"/>
      <c r="BDG361" s="263"/>
      <c r="BDH361" s="263"/>
      <c r="BDI361" s="263"/>
      <c r="BDJ361" s="263"/>
      <c r="BDK361" s="263"/>
      <c r="BDL361" s="263"/>
      <c r="BDM361" s="263"/>
      <c r="BDN361" s="263"/>
      <c r="BDO361" s="263"/>
      <c r="BDP361" s="263"/>
      <c r="BDQ361" s="263"/>
      <c r="BDR361" s="263"/>
      <c r="BDS361" s="263"/>
      <c r="BDT361" s="263"/>
      <c r="BDU361" s="263"/>
      <c r="BDV361" s="263"/>
      <c r="BDW361" s="263"/>
      <c r="BDX361" s="263"/>
      <c r="BDY361" s="263"/>
      <c r="BDZ361" s="263"/>
      <c r="BEA361" s="263"/>
      <c r="BEB361" s="263"/>
      <c r="BEC361" s="263"/>
      <c r="BED361" s="263"/>
      <c r="BEE361" s="263"/>
      <c r="BEF361" s="263"/>
      <c r="BEG361" s="263"/>
      <c r="BEH361" s="263"/>
      <c r="BEI361" s="263"/>
      <c r="BEJ361" s="263"/>
      <c r="BEK361" s="263"/>
      <c r="BEL361" s="263"/>
      <c r="BEM361" s="263"/>
      <c r="BEN361" s="263"/>
      <c r="BEO361" s="263"/>
      <c r="BEP361" s="263"/>
      <c r="BEQ361" s="263"/>
      <c r="BER361" s="263"/>
      <c r="BES361" s="263"/>
      <c r="BET361" s="263"/>
      <c r="BEU361" s="263"/>
      <c r="BEV361" s="263"/>
      <c r="BEW361" s="263"/>
      <c r="BEX361" s="263"/>
      <c r="BEY361" s="263"/>
      <c r="BEZ361" s="263"/>
      <c r="BFA361" s="263"/>
      <c r="BFB361" s="263"/>
      <c r="BFC361" s="263"/>
      <c r="BFD361" s="263"/>
      <c r="BFE361" s="263"/>
      <c r="BFF361" s="263"/>
      <c r="BFG361" s="263"/>
      <c r="BFH361" s="263"/>
      <c r="BFI361" s="263"/>
      <c r="BFJ361" s="263"/>
      <c r="BFK361" s="263"/>
      <c r="BFL361" s="263"/>
      <c r="BFM361" s="263"/>
      <c r="BFN361" s="263"/>
      <c r="BFO361" s="263"/>
      <c r="BFP361" s="263"/>
      <c r="BFQ361" s="263"/>
      <c r="BFR361" s="263"/>
      <c r="BFS361" s="263"/>
      <c r="BFT361" s="263"/>
      <c r="BFU361" s="263"/>
      <c r="BFV361" s="263"/>
      <c r="BFW361" s="263"/>
      <c r="BFX361" s="263"/>
      <c r="BFY361" s="263"/>
      <c r="BFZ361" s="263"/>
      <c r="BGA361" s="263"/>
      <c r="BGB361" s="263"/>
      <c r="BGC361" s="263"/>
      <c r="BGD361" s="263"/>
      <c r="BGE361" s="263"/>
      <c r="BGF361" s="263"/>
      <c r="BGG361" s="263"/>
      <c r="BGH361" s="263"/>
      <c r="BGI361" s="263"/>
      <c r="BGJ361" s="263"/>
      <c r="BGK361" s="263"/>
      <c r="BGL361" s="263"/>
      <c r="BGM361" s="263"/>
      <c r="BGN361" s="263"/>
      <c r="BGO361" s="263"/>
      <c r="BGP361" s="263"/>
      <c r="BGQ361" s="263"/>
      <c r="BGR361" s="263"/>
      <c r="BGS361" s="263"/>
      <c r="BGT361" s="263"/>
      <c r="BGU361" s="263"/>
      <c r="BGV361" s="263"/>
      <c r="BGW361" s="263"/>
      <c r="BGX361" s="263"/>
      <c r="BGY361" s="263"/>
      <c r="BGZ361" s="263"/>
      <c r="BHA361" s="263"/>
      <c r="BHB361" s="263"/>
      <c r="BHC361" s="263"/>
      <c r="BHD361" s="263"/>
      <c r="BHE361" s="263"/>
      <c r="BHF361" s="263"/>
      <c r="BHG361" s="263"/>
      <c r="BHH361" s="263"/>
      <c r="BHI361" s="263"/>
      <c r="BHJ361" s="263"/>
      <c r="BHK361" s="263"/>
      <c r="BHL361" s="263"/>
      <c r="BHM361" s="263"/>
      <c r="BHN361" s="263"/>
      <c r="BHO361" s="263"/>
      <c r="BHP361" s="263"/>
      <c r="BHQ361" s="263"/>
      <c r="BHR361" s="263"/>
      <c r="BHS361" s="263"/>
      <c r="BHT361" s="263"/>
      <c r="BHU361" s="263"/>
      <c r="BHV361" s="263"/>
      <c r="BHW361" s="263"/>
      <c r="BHX361" s="263"/>
      <c r="BHY361" s="263"/>
      <c r="BHZ361" s="263"/>
      <c r="BIA361" s="263"/>
      <c r="BIB361" s="263"/>
      <c r="BIC361" s="263"/>
      <c r="BID361" s="263"/>
      <c r="BIE361" s="263"/>
      <c r="BIF361" s="263"/>
      <c r="BIG361" s="263"/>
      <c r="BIH361" s="263"/>
      <c r="BII361" s="263"/>
      <c r="BIJ361" s="263"/>
      <c r="BIK361" s="263"/>
      <c r="BIL361" s="263"/>
      <c r="BIM361" s="263"/>
      <c r="BIN361" s="263"/>
      <c r="BIO361" s="263"/>
      <c r="BIP361" s="263"/>
      <c r="BIQ361" s="263"/>
      <c r="BIR361" s="263"/>
      <c r="BIS361" s="263"/>
      <c r="BIT361" s="263"/>
      <c r="BIU361" s="263"/>
      <c r="BIV361" s="263"/>
      <c r="BIW361" s="263"/>
      <c r="BIX361" s="263"/>
      <c r="BIY361" s="263"/>
      <c r="BIZ361" s="263"/>
      <c r="BJA361" s="263"/>
      <c r="BJB361" s="263"/>
      <c r="BJC361" s="263"/>
      <c r="BJD361" s="263"/>
      <c r="BJE361" s="263"/>
      <c r="BJF361" s="263"/>
      <c r="BJG361" s="263"/>
      <c r="BJH361" s="263"/>
      <c r="BJI361" s="263"/>
      <c r="BJJ361" s="263"/>
      <c r="BJK361" s="263"/>
      <c r="BJL361" s="263"/>
      <c r="BJM361" s="263"/>
      <c r="BJN361" s="263"/>
      <c r="BJO361" s="263"/>
      <c r="BJP361" s="263"/>
      <c r="BJQ361" s="263"/>
      <c r="BJR361" s="263"/>
      <c r="BJS361" s="263"/>
      <c r="BJT361" s="263"/>
      <c r="BJU361" s="263"/>
      <c r="BJV361" s="263"/>
      <c r="BJW361" s="263"/>
      <c r="BJX361" s="263"/>
      <c r="BJY361" s="263"/>
      <c r="BJZ361" s="263"/>
      <c r="BKA361" s="263"/>
      <c r="BKB361" s="263"/>
      <c r="BKC361" s="263"/>
      <c r="BKD361" s="263"/>
      <c r="BKE361" s="263"/>
      <c r="BKF361" s="263"/>
      <c r="BKG361" s="263"/>
      <c r="BKH361" s="263"/>
      <c r="BKI361" s="263"/>
      <c r="BKJ361" s="263"/>
      <c r="BKK361" s="263"/>
      <c r="BKL361" s="263"/>
      <c r="BKM361" s="263"/>
      <c r="BKN361" s="263"/>
      <c r="BKO361" s="263"/>
      <c r="BKP361" s="263"/>
      <c r="BKQ361" s="263"/>
      <c r="BKR361" s="263"/>
      <c r="BKS361" s="263"/>
      <c r="BKT361" s="263"/>
      <c r="BKU361" s="263"/>
      <c r="BKV361" s="263"/>
      <c r="BKW361" s="263"/>
      <c r="BKX361" s="263"/>
      <c r="BKY361" s="263"/>
      <c r="BKZ361" s="263"/>
      <c r="BLA361" s="263"/>
      <c r="BLB361" s="263"/>
      <c r="BLC361" s="263"/>
      <c r="BLD361" s="263"/>
      <c r="BLE361" s="263"/>
      <c r="BLF361" s="263"/>
      <c r="BLG361" s="263"/>
      <c r="BLH361" s="263"/>
      <c r="BLI361" s="263"/>
      <c r="BLJ361" s="263"/>
      <c r="BLK361" s="263"/>
      <c r="BLL361" s="263"/>
      <c r="BLM361" s="263"/>
      <c r="BLN361" s="263"/>
      <c r="BLO361" s="263"/>
      <c r="BLP361" s="263"/>
      <c r="BLQ361" s="263"/>
      <c r="BLR361" s="263"/>
      <c r="BLS361" s="263"/>
      <c r="BLT361" s="263"/>
      <c r="BLU361" s="263"/>
      <c r="BLV361" s="263"/>
      <c r="BLW361" s="263"/>
      <c r="BLX361" s="263"/>
      <c r="BLY361" s="263"/>
      <c r="BLZ361" s="263"/>
      <c r="BMA361" s="263"/>
      <c r="BMB361" s="263"/>
      <c r="BMC361" s="263"/>
      <c r="BMD361" s="263"/>
      <c r="BME361" s="263"/>
      <c r="BMF361" s="263"/>
      <c r="BMG361" s="263"/>
      <c r="BMH361" s="263"/>
      <c r="BMI361" s="263"/>
      <c r="BMJ361" s="263"/>
      <c r="BMK361" s="263"/>
      <c r="BML361" s="263"/>
      <c r="BMM361" s="263"/>
      <c r="BMN361" s="263"/>
      <c r="BMO361" s="263"/>
      <c r="BMP361" s="263"/>
      <c r="BMQ361" s="263"/>
      <c r="BMR361" s="263"/>
      <c r="BMS361" s="263"/>
      <c r="BMT361" s="263"/>
      <c r="BMU361" s="263"/>
      <c r="BMV361" s="263"/>
      <c r="BMW361" s="263"/>
      <c r="BMX361" s="263"/>
      <c r="BMY361" s="263"/>
      <c r="BMZ361" s="263"/>
      <c r="BNA361" s="263"/>
      <c r="BNB361" s="263"/>
      <c r="BNC361" s="263"/>
      <c r="BND361" s="263"/>
      <c r="BNE361" s="263"/>
      <c r="BNF361" s="263"/>
      <c r="BNG361" s="263"/>
      <c r="BNH361" s="263"/>
      <c r="BNI361" s="263"/>
      <c r="BNJ361" s="263"/>
      <c r="BNK361" s="263"/>
      <c r="BNL361" s="263"/>
      <c r="BNM361" s="263"/>
      <c r="BNN361" s="263"/>
      <c r="BNO361" s="263"/>
      <c r="BNP361" s="263"/>
      <c r="BNQ361" s="263"/>
      <c r="BNR361" s="263"/>
      <c r="BNS361" s="263"/>
      <c r="BNT361" s="263"/>
      <c r="BNU361" s="263"/>
      <c r="BNV361" s="263"/>
      <c r="BNW361" s="263"/>
      <c r="BNX361" s="263"/>
      <c r="BNY361" s="263"/>
      <c r="BNZ361" s="263"/>
      <c r="BOA361" s="263"/>
      <c r="BOB361" s="263"/>
      <c r="BOC361" s="263"/>
      <c r="BOD361" s="263"/>
      <c r="BOE361" s="263"/>
      <c r="BOF361" s="263"/>
      <c r="BOG361" s="263"/>
      <c r="BOH361" s="263"/>
      <c r="BOI361" s="263"/>
      <c r="BOJ361" s="263"/>
      <c r="BOK361" s="263"/>
      <c r="BOL361" s="263"/>
      <c r="BOM361" s="263"/>
      <c r="BON361" s="263"/>
      <c r="BOO361" s="263"/>
      <c r="BOP361" s="263"/>
      <c r="BOQ361" s="263"/>
      <c r="BOR361" s="263"/>
      <c r="BOS361" s="263"/>
      <c r="BOT361" s="263"/>
      <c r="BOU361" s="263"/>
      <c r="BOV361" s="263"/>
      <c r="BOW361" s="263"/>
      <c r="BOX361" s="263"/>
      <c r="BOY361" s="263"/>
      <c r="BOZ361" s="263"/>
      <c r="BPA361" s="263"/>
      <c r="BPB361" s="263"/>
      <c r="BPC361" s="263"/>
      <c r="BPD361" s="263"/>
      <c r="BPE361" s="263"/>
      <c r="BPF361" s="263"/>
      <c r="BPG361" s="263"/>
      <c r="BPH361" s="263"/>
      <c r="BPI361" s="263"/>
      <c r="BPJ361" s="263"/>
      <c r="BPK361" s="263"/>
      <c r="BPL361" s="263"/>
      <c r="BPM361" s="263"/>
      <c r="BPN361" s="263"/>
      <c r="BPO361" s="263"/>
      <c r="BPP361" s="263"/>
      <c r="BPQ361" s="263"/>
      <c r="BPR361" s="263"/>
      <c r="BPS361" s="263"/>
      <c r="BPT361" s="263"/>
      <c r="BPU361" s="263"/>
      <c r="BPV361" s="263"/>
      <c r="BPW361" s="263"/>
      <c r="BPX361" s="263"/>
      <c r="BPY361" s="263"/>
      <c r="BPZ361" s="263"/>
      <c r="BQA361" s="263"/>
      <c r="BQB361" s="263"/>
      <c r="BQC361" s="263"/>
      <c r="BQD361" s="263"/>
      <c r="BQE361" s="263"/>
      <c r="BQF361" s="263"/>
      <c r="BQG361" s="263"/>
      <c r="BQH361" s="263"/>
      <c r="BQI361" s="263"/>
      <c r="BQJ361" s="263"/>
      <c r="BQK361" s="263"/>
      <c r="BQL361" s="263"/>
      <c r="BQM361" s="263"/>
      <c r="BQN361" s="263"/>
      <c r="BQO361" s="263"/>
      <c r="BQP361" s="263"/>
      <c r="BQQ361" s="263"/>
      <c r="BQR361" s="263"/>
      <c r="BQS361" s="263"/>
      <c r="BQT361" s="263"/>
      <c r="BQU361" s="263"/>
      <c r="BQV361" s="263"/>
      <c r="BQW361" s="263"/>
      <c r="BQX361" s="263"/>
      <c r="BQY361" s="263"/>
      <c r="BQZ361" s="263"/>
      <c r="BRA361" s="263"/>
      <c r="BRB361" s="263"/>
      <c r="BRC361" s="263"/>
      <c r="BRD361" s="263"/>
      <c r="BRE361" s="263"/>
      <c r="BRF361" s="263"/>
      <c r="BRG361" s="263"/>
      <c r="BRH361" s="263"/>
      <c r="BRI361" s="263"/>
      <c r="BRJ361" s="263"/>
      <c r="BRK361" s="263"/>
      <c r="BRL361" s="263"/>
      <c r="BRM361" s="263"/>
      <c r="BRN361" s="263"/>
      <c r="BRO361" s="263"/>
      <c r="BRP361" s="263"/>
      <c r="BRQ361" s="263"/>
      <c r="BRR361" s="263"/>
      <c r="BRS361" s="263"/>
      <c r="BRT361" s="263"/>
      <c r="BRU361" s="263"/>
      <c r="BRV361" s="263"/>
      <c r="BRW361" s="263"/>
      <c r="BRX361" s="263"/>
      <c r="BRY361" s="263"/>
      <c r="BRZ361" s="263"/>
      <c r="BSA361" s="263"/>
      <c r="BSB361" s="263"/>
      <c r="BSC361" s="263"/>
      <c r="BSD361" s="263"/>
      <c r="BSE361" s="263"/>
      <c r="BSF361" s="263"/>
      <c r="BSG361" s="263"/>
      <c r="BSH361" s="263"/>
      <c r="BSI361" s="263"/>
      <c r="BSJ361" s="263"/>
      <c r="BSK361" s="263"/>
      <c r="BSL361" s="263"/>
      <c r="BSM361" s="263"/>
      <c r="BSN361" s="263"/>
      <c r="BSO361" s="263"/>
      <c r="BSP361" s="263"/>
      <c r="BSQ361" s="263"/>
      <c r="BSR361" s="263"/>
      <c r="BSS361" s="263"/>
      <c r="BST361" s="263"/>
      <c r="BSU361" s="263"/>
      <c r="BSV361" s="263"/>
      <c r="BSW361" s="263"/>
      <c r="BSX361" s="263"/>
      <c r="BSY361" s="263"/>
      <c r="BSZ361" s="263"/>
      <c r="BTA361" s="263"/>
      <c r="BTB361" s="263"/>
      <c r="BTC361" s="263"/>
      <c r="BTD361" s="263"/>
      <c r="BTE361" s="263"/>
      <c r="BTF361" s="263"/>
      <c r="BTG361" s="263"/>
      <c r="BTH361" s="263"/>
      <c r="BTI361" s="263"/>
      <c r="BTJ361" s="263"/>
      <c r="BTK361" s="263"/>
      <c r="BTL361" s="263"/>
      <c r="BTM361" s="263"/>
      <c r="BTN361" s="263"/>
      <c r="BTO361" s="263"/>
      <c r="BTP361" s="263"/>
      <c r="BTQ361" s="263"/>
      <c r="BTR361" s="263"/>
      <c r="BTS361" s="263"/>
      <c r="BTT361" s="263"/>
      <c r="BTU361" s="263"/>
      <c r="BTV361" s="263"/>
      <c r="BTW361" s="263"/>
      <c r="BTX361" s="263"/>
      <c r="BTY361" s="263"/>
      <c r="BTZ361" s="263"/>
      <c r="BUA361" s="263"/>
      <c r="BUB361" s="263"/>
      <c r="BUC361" s="263"/>
      <c r="BUD361" s="263"/>
      <c r="BUE361" s="263"/>
      <c r="BUF361" s="263"/>
      <c r="BUG361" s="263"/>
      <c r="BUH361" s="263"/>
      <c r="BUI361" s="263"/>
      <c r="BUJ361" s="263"/>
      <c r="BUK361" s="263"/>
      <c r="BUL361" s="263"/>
      <c r="BUM361" s="263"/>
      <c r="BUN361" s="263"/>
      <c r="BUO361" s="263"/>
      <c r="BUP361" s="263"/>
      <c r="BUQ361" s="263"/>
      <c r="BUR361" s="263"/>
      <c r="BUS361" s="263"/>
      <c r="BUT361" s="263"/>
      <c r="BUU361" s="263"/>
      <c r="BUV361" s="263"/>
      <c r="BUW361" s="263"/>
      <c r="BUX361" s="263"/>
      <c r="BUY361" s="263"/>
      <c r="BUZ361" s="263"/>
      <c r="BVA361" s="263"/>
      <c r="BVB361" s="263"/>
      <c r="BVC361" s="263"/>
      <c r="BVD361" s="263"/>
      <c r="BVE361" s="263"/>
      <c r="BVF361" s="263"/>
      <c r="BVG361" s="263"/>
      <c r="BVH361" s="263"/>
      <c r="BVI361" s="263"/>
      <c r="BVJ361" s="263"/>
      <c r="BVK361" s="263"/>
      <c r="BVL361" s="263"/>
      <c r="BVM361" s="263"/>
      <c r="BVN361" s="263"/>
      <c r="BVO361" s="263"/>
      <c r="BVP361" s="263"/>
      <c r="BVQ361" s="263"/>
      <c r="BVR361" s="263"/>
      <c r="BVS361" s="263"/>
      <c r="BVT361" s="263"/>
      <c r="BVU361" s="263"/>
      <c r="BVV361" s="263"/>
      <c r="BVW361" s="263"/>
      <c r="BVX361" s="263"/>
      <c r="BVY361" s="263"/>
      <c r="BVZ361" s="263"/>
      <c r="BWA361" s="263"/>
      <c r="BWB361" s="263"/>
      <c r="BWC361" s="263"/>
      <c r="BWD361" s="263"/>
      <c r="BWE361" s="263"/>
      <c r="BWF361" s="263"/>
      <c r="BWG361" s="263"/>
      <c r="BWH361" s="263"/>
      <c r="BWI361" s="263"/>
      <c r="BWJ361" s="263"/>
      <c r="BWK361" s="263"/>
      <c r="BWL361" s="263"/>
      <c r="BWM361" s="263"/>
      <c r="BWN361" s="263"/>
      <c r="BWO361" s="263"/>
      <c r="BWP361" s="263"/>
      <c r="BWQ361" s="263"/>
      <c r="BWR361" s="263"/>
      <c r="BWS361" s="263"/>
      <c r="BWT361" s="263"/>
      <c r="BWU361" s="263"/>
      <c r="BWV361" s="263"/>
      <c r="BWW361" s="263"/>
      <c r="BWX361" s="263"/>
      <c r="BWY361" s="263"/>
      <c r="BWZ361" s="263"/>
      <c r="BXA361" s="263"/>
      <c r="BXB361" s="263"/>
      <c r="BXC361" s="263"/>
      <c r="BXD361" s="263"/>
      <c r="BXE361" s="263"/>
      <c r="BXF361" s="263"/>
      <c r="BXG361" s="263"/>
      <c r="BXH361" s="263"/>
      <c r="BXI361" s="263"/>
      <c r="BXJ361" s="263"/>
      <c r="BXK361" s="263"/>
      <c r="BXL361" s="263"/>
      <c r="BXM361" s="263"/>
      <c r="BXN361" s="263"/>
      <c r="BXO361" s="263"/>
      <c r="BXP361" s="263"/>
      <c r="BXQ361" s="263"/>
      <c r="BXR361" s="263"/>
      <c r="BXS361" s="263"/>
      <c r="BXT361" s="263"/>
      <c r="BXU361" s="263"/>
      <c r="BXV361" s="263"/>
      <c r="BXW361" s="263"/>
      <c r="BXX361" s="263"/>
      <c r="BXY361" s="263"/>
      <c r="BXZ361" s="263"/>
      <c r="BYA361" s="263"/>
      <c r="BYB361" s="263"/>
      <c r="BYC361" s="263"/>
      <c r="BYD361" s="263"/>
      <c r="BYE361" s="263"/>
      <c r="BYF361" s="263"/>
      <c r="BYG361" s="263"/>
      <c r="BYH361" s="263"/>
      <c r="BYI361" s="263"/>
      <c r="BYJ361" s="263"/>
      <c r="BYK361" s="263"/>
      <c r="BYL361" s="263"/>
      <c r="BYM361" s="263"/>
      <c r="BYN361" s="263"/>
      <c r="BYO361" s="263"/>
      <c r="BYP361" s="263"/>
      <c r="BYQ361" s="263"/>
      <c r="BYR361" s="263"/>
      <c r="BYS361" s="263"/>
      <c r="BYT361" s="263"/>
      <c r="BYU361" s="263"/>
      <c r="BYV361" s="263"/>
      <c r="BYW361" s="263"/>
      <c r="BYX361" s="263"/>
      <c r="BYY361" s="263"/>
      <c r="BYZ361" s="263"/>
      <c r="BZA361" s="263"/>
      <c r="BZB361" s="263"/>
      <c r="BZC361" s="263"/>
      <c r="BZD361" s="263"/>
      <c r="BZE361" s="263"/>
      <c r="BZF361" s="263"/>
      <c r="BZG361" s="263"/>
      <c r="BZH361" s="263"/>
      <c r="BZI361" s="263"/>
      <c r="BZJ361" s="263"/>
      <c r="BZK361" s="263"/>
      <c r="BZL361" s="263"/>
      <c r="BZM361" s="263"/>
      <c r="BZN361" s="263"/>
      <c r="BZO361" s="263"/>
      <c r="BZP361" s="263"/>
      <c r="BZQ361" s="263"/>
      <c r="BZR361" s="263"/>
      <c r="BZS361" s="263"/>
      <c r="BZT361" s="263"/>
      <c r="BZU361" s="263"/>
      <c r="BZV361" s="263"/>
      <c r="BZW361" s="263"/>
      <c r="BZX361" s="263"/>
      <c r="BZY361" s="263"/>
      <c r="BZZ361" s="263"/>
      <c r="CAA361" s="263"/>
      <c r="CAB361" s="263"/>
      <c r="CAC361" s="263"/>
      <c r="CAD361" s="263"/>
      <c r="CAE361" s="263"/>
      <c r="CAF361" s="263"/>
      <c r="CAG361" s="263"/>
      <c r="CAH361" s="263"/>
      <c r="CAI361" s="263"/>
      <c r="CAJ361" s="263"/>
      <c r="CAK361" s="263"/>
      <c r="CAL361" s="263"/>
      <c r="CAM361" s="263"/>
      <c r="CAN361" s="263"/>
      <c r="CAO361" s="263"/>
      <c r="CAP361" s="263"/>
      <c r="CAQ361" s="263"/>
      <c r="CAR361" s="263"/>
      <c r="CAS361" s="263"/>
      <c r="CAT361" s="263"/>
      <c r="CAU361" s="263"/>
      <c r="CAV361" s="263"/>
    </row>
    <row r="362" spans="1:2076" x14ac:dyDescent="0.35">
      <c r="A362" s="263"/>
      <c r="B362" s="263"/>
      <c r="C362" s="263"/>
      <c r="D362" s="263"/>
      <c r="E362" s="263"/>
      <c r="F362" s="263"/>
      <c r="G362" s="263"/>
      <c r="H362" s="263"/>
      <c r="I362" s="263"/>
      <c r="J362" s="263"/>
      <c r="K362" s="263"/>
      <c r="L362" s="263"/>
      <c r="M362" s="263"/>
      <c r="N362" s="263"/>
      <c r="O362" s="263"/>
      <c r="P362" s="263"/>
      <c r="Q362" s="263"/>
      <c r="R362" s="263"/>
      <c r="S362" s="263"/>
      <c r="T362" s="263"/>
      <c r="U362" s="263"/>
      <c r="V362" s="263"/>
      <c r="W362" s="263"/>
      <c r="X362" s="263"/>
      <c r="Y362" s="263"/>
      <c r="Z362" s="263"/>
      <c r="AA362" s="263"/>
      <c r="AB362" s="263"/>
      <c r="AC362" s="263"/>
      <c r="AD362" s="263"/>
      <c r="AE362" s="263"/>
      <c r="AF362" s="263"/>
      <c r="AG362" s="263"/>
      <c r="AH362" s="263"/>
      <c r="AI362" s="263"/>
      <c r="AJ362" s="263"/>
      <c r="AK362" s="263"/>
      <c r="AL362" s="263"/>
      <c r="AM362" s="263"/>
      <c r="AN362" s="263"/>
      <c r="AO362" s="263"/>
      <c r="AP362" s="263"/>
      <c r="AQ362" s="263"/>
      <c r="AR362" s="263"/>
      <c r="AS362" s="263"/>
      <c r="AT362" s="263"/>
      <c r="AU362" s="263"/>
      <c r="AV362" s="263"/>
      <c r="AW362" s="263"/>
      <c r="AX362" s="263"/>
      <c r="AY362" s="263"/>
      <c r="AZ362" s="263"/>
      <c r="BA362" s="263"/>
      <c r="BB362" s="263"/>
      <c r="BC362" s="263"/>
      <c r="BD362" s="263"/>
      <c r="BE362" s="263"/>
      <c r="BF362" s="263"/>
      <c r="BG362" s="263"/>
      <c r="BH362" s="263"/>
      <c r="BI362" s="263"/>
      <c r="BJ362" s="263"/>
      <c r="BK362" s="263"/>
      <c r="BL362" s="263"/>
      <c r="BM362" s="263"/>
      <c r="BN362" s="263"/>
      <c r="BO362" s="263"/>
      <c r="BP362" s="263"/>
      <c r="BQ362" s="263"/>
      <c r="BR362" s="263"/>
      <c r="BS362" s="263"/>
      <c r="BT362" s="263"/>
      <c r="BU362" s="263"/>
      <c r="BV362" s="263"/>
      <c r="BW362" s="263"/>
      <c r="BX362" s="263"/>
      <c r="BY362" s="263"/>
      <c r="BZ362" s="263"/>
      <c r="CA362" s="263"/>
      <c r="CB362" s="263"/>
      <c r="CC362" s="263"/>
      <c r="CD362" s="263"/>
      <c r="CE362" s="263"/>
      <c r="CF362" s="263"/>
      <c r="CG362" s="263"/>
      <c r="CH362" s="263"/>
      <c r="CI362" s="263"/>
      <c r="CJ362" s="263"/>
      <c r="CK362" s="263"/>
      <c r="CL362" s="263"/>
      <c r="CM362" s="263"/>
      <c r="CN362" s="263"/>
      <c r="CO362" s="263"/>
      <c r="CP362" s="263"/>
      <c r="CQ362" s="263"/>
      <c r="CR362" s="263"/>
      <c r="CS362" s="263"/>
      <c r="CT362" s="263"/>
      <c r="CU362" s="263"/>
      <c r="CV362" s="263"/>
      <c r="CW362" s="263"/>
      <c r="CX362" s="263"/>
      <c r="CY362" s="263"/>
      <c r="CZ362" s="263"/>
      <c r="DA362" s="263"/>
      <c r="DB362" s="263"/>
      <c r="DC362" s="263"/>
      <c r="DD362" s="263"/>
      <c r="DE362" s="263"/>
      <c r="DF362" s="263"/>
      <c r="DG362" s="263"/>
      <c r="DH362" s="263"/>
      <c r="DI362" s="263"/>
      <c r="DJ362" s="263"/>
      <c r="DK362" s="263"/>
      <c r="DL362" s="263"/>
      <c r="DM362" s="263"/>
      <c r="DN362" s="263"/>
      <c r="DO362" s="263"/>
      <c r="DP362" s="263"/>
      <c r="DQ362" s="263"/>
      <c r="DR362" s="263"/>
      <c r="DS362" s="263"/>
      <c r="DT362" s="263"/>
      <c r="DU362" s="263"/>
      <c r="DV362" s="263"/>
      <c r="DW362" s="263"/>
      <c r="DX362" s="263"/>
      <c r="DY362" s="263"/>
      <c r="DZ362" s="263"/>
      <c r="EA362" s="263"/>
      <c r="EB362" s="263"/>
      <c r="EC362" s="263"/>
      <c r="ED362" s="263"/>
      <c r="EE362" s="263"/>
      <c r="EF362" s="263"/>
      <c r="EG362" s="263"/>
      <c r="EH362" s="263"/>
      <c r="EI362" s="263"/>
      <c r="EJ362" s="263"/>
      <c r="EK362" s="263"/>
      <c r="EL362" s="263"/>
      <c r="EM362" s="263"/>
      <c r="EN362" s="263"/>
      <c r="EO362" s="263"/>
      <c r="EP362" s="263"/>
      <c r="EQ362" s="263"/>
      <c r="ER362" s="263"/>
      <c r="ES362" s="263"/>
      <c r="ET362" s="263"/>
      <c r="EU362" s="263"/>
      <c r="EV362" s="263"/>
      <c r="EW362" s="263"/>
      <c r="EX362" s="263"/>
      <c r="EY362" s="263"/>
      <c r="EZ362" s="263"/>
      <c r="FA362" s="263"/>
      <c r="FB362" s="263"/>
      <c r="FC362" s="263"/>
      <c r="FD362" s="263"/>
      <c r="FE362" s="263"/>
      <c r="FF362" s="263"/>
      <c r="FG362" s="263"/>
      <c r="FH362" s="263"/>
      <c r="FI362" s="263"/>
      <c r="FJ362" s="263"/>
      <c r="FK362" s="263"/>
      <c r="FL362" s="263"/>
      <c r="FM362" s="263"/>
      <c r="FN362" s="263"/>
      <c r="FO362" s="263"/>
      <c r="FP362" s="263"/>
      <c r="FQ362" s="263"/>
      <c r="FR362" s="263"/>
      <c r="FS362" s="263"/>
      <c r="FT362" s="263"/>
      <c r="FU362" s="263"/>
      <c r="FV362" s="263"/>
      <c r="FW362" s="263"/>
      <c r="FX362" s="263"/>
      <c r="FY362" s="263"/>
      <c r="FZ362" s="263"/>
      <c r="GA362" s="263"/>
      <c r="GB362" s="263"/>
      <c r="GC362" s="263"/>
      <c r="GD362" s="263"/>
      <c r="GE362" s="263"/>
      <c r="GF362" s="263"/>
      <c r="GG362" s="263"/>
      <c r="GH362" s="263"/>
      <c r="GI362" s="263"/>
      <c r="GJ362" s="263"/>
      <c r="GK362" s="263"/>
      <c r="GL362" s="263"/>
      <c r="GM362" s="263"/>
      <c r="GN362" s="263"/>
      <c r="GO362" s="263"/>
      <c r="GP362" s="263"/>
      <c r="GQ362" s="263"/>
      <c r="GR362" s="263"/>
      <c r="GS362" s="263"/>
      <c r="GT362" s="263"/>
      <c r="GU362" s="263"/>
      <c r="GV362" s="263"/>
      <c r="GW362" s="263"/>
      <c r="GX362" s="263"/>
      <c r="GY362" s="263"/>
      <c r="GZ362" s="263"/>
      <c r="HA362" s="263"/>
      <c r="HB362" s="263"/>
      <c r="HC362" s="263"/>
      <c r="HD362" s="263"/>
      <c r="HE362" s="263"/>
      <c r="HF362" s="263"/>
      <c r="HG362" s="263"/>
      <c r="HH362" s="263"/>
      <c r="HI362" s="263"/>
      <c r="HJ362" s="263"/>
      <c r="HK362" s="263"/>
      <c r="HL362" s="263"/>
      <c r="HM362" s="263"/>
      <c r="HN362" s="263"/>
      <c r="HO362" s="263"/>
      <c r="HP362" s="263"/>
      <c r="HQ362" s="263"/>
      <c r="HR362" s="263"/>
      <c r="HS362" s="263"/>
      <c r="HT362" s="263"/>
      <c r="HU362" s="263"/>
      <c r="HV362" s="263"/>
      <c r="HW362" s="263"/>
      <c r="HX362" s="263"/>
      <c r="HY362" s="263"/>
      <c r="HZ362" s="263"/>
      <c r="IA362" s="263"/>
      <c r="IB362" s="263"/>
      <c r="IC362" s="263"/>
      <c r="ID362" s="263"/>
      <c r="IE362" s="263"/>
      <c r="IF362" s="263"/>
      <c r="IG362" s="263"/>
      <c r="IH362" s="263"/>
      <c r="II362" s="263"/>
      <c r="IJ362" s="263"/>
      <c r="IK362" s="263"/>
      <c r="IL362" s="263"/>
      <c r="IM362" s="263"/>
      <c r="IN362" s="263"/>
      <c r="IO362" s="263"/>
      <c r="IP362" s="263"/>
      <c r="IQ362" s="263"/>
      <c r="IR362" s="263"/>
      <c r="IS362" s="263"/>
      <c r="IT362" s="263"/>
      <c r="IU362" s="263"/>
      <c r="IV362" s="263"/>
      <c r="IW362" s="263"/>
      <c r="IX362" s="263"/>
      <c r="IY362" s="263"/>
      <c r="IZ362" s="263"/>
      <c r="JA362" s="263"/>
      <c r="JB362" s="263"/>
      <c r="JC362" s="263"/>
      <c r="JD362" s="263"/>
      <c r="JE362" s="263"/>
      <c r="JF362" s="263"/>
      <c r="JG362" s="263"/>
      <c r="JH362" s="263"/>
      <c r="JI362" s="263"/>
      <c r="JJ362" s="263"/>
      <c r="JK362" s="263"/>
      <c r="JL362" s="263"/>
      <c r="JM362" s="263"/>
      <c r="JN362" s="263"/>
      <c r="JO362" s="263"/>
      <c r="JP362" s="263"/>
      <c r="JQ362" s="263"/>
      <c r="JR362" s="263"/>
      <c r="JS362" s="263"/>
      <c r="JT362" s="263"/>
      <c r="JU362" s="263"/>
      <c r="JV362" s="263"/>
      <c r="JW362" s="263"/>
      <c r="JX362" s="263"/>
      <c r="JY362" s="263"/>
      <c r="JZ362" s="263"/>
      <c r="KA362" s="263"/>
      <c r="KB362" s="263"/>
      <c r="KC362" s="263"/>
      <c r="KD362" s="263"/>
      <c r="KE362" s="263"/>
      <c r="KF362" s="263"/>
      <c r="KG362" s="263"/>
      <c r="KH362" s="263"/>
      <c r="KI362" s="263"/>
      <c r="KJ362" s="263"/>
      <c r="KK362" s="263"/>
      <c r="KL362" s="263"/>
      <c r="KM362" s="263"/>
      <c r="KN362" s="263"/>
      <c r="KO362" s="263"/>
      <c r="KP362" s="263"/>
      <c r="KQ362" s="263"/>
      <c r="KR362" s="263"/>
      <c r="KS362" s="263"/>
      <c r="KT362" s="263"/>
      <c r="KU362" s="263"/>
      <c r="KV362" s="263"/>
      <c r="KW362" s="263"/>
      <c r="KX362" s="263"/>
      <c r="KY362" s="263"/>
      <c r="KZ362" s="263"/>
      <c r="LA362" s="263"/>
      <c r="LB362" s="263"/>
      <c r="LC362" s="263"/>
      <c r="LD362" s="263"/>
      <c r="LE362" s="263"/>
      <c r="LF362" s="263"/>
      <c r="LG362" s="263"/>
      <c r="LH362" s="263"/>
      <c r="LI362" s="263"/>
      <c r="LJ362" s="263"/>
      <c r="LK362" s="263"/>
      <c r="LL362" s="263"/>
      <c r="LM362" s="263"/>
      <c r="LN362" s="263"/>
      <c r="LO362" s="263"/>
      <c r="LP362" s="263"/>
      <c r="LQ362" s="263"/>
      <c r="LR362" s="263"/>
      <c r="LS362" s="263"/>
      <c r="LT362" s="263"/>
      <c r="LU362" s="263"/>
      <c r="LV362" s="263"/>
      <c r="LW362" s="263"/>
      <c r="LX362" s="263"/>
      <c r="LY362" s="263"/>
      <c r="LZ362" s="263"/>
      <c r="MA362" s="263"/>
      <c r="MB362" s="263"/>
      <c r="MC362" s="263"/>
      <c r="MD362" s="263"/>
      <c r="ME362" s="263"/>
      <c r="MF362" s="263"/>
      <c r="MG362" s="263"/>
      <c r="MH362" s="263"/>
      <c r="MI362" s="263"/>
      <c r="MJ362" s="263"/>
      <c r="MK362" s="263"/>
      <c r="ML362" s="263"/>
      <c r="MM362" s="263"/>
      <c r="MN362" s="263"/>
      <c r="MO362" s="263"/>
      <c r="MP362" s="263"/>
      <c r="MQ362" s="263"/>
      <c r="MR362" s="263"/>
      <c r="MS362" s="263"/>
      <c r="MT362" s="263"/>
      <c r="MU362" s="263"/>
      <c r="MV362" s="263"/>
      <c r="MW362" s="263"/>
      <c r="MX362" s="263"/>
      <c r="MY362" s="263"/>
      <c r="MZ362" s="263"/>
      <c r="NA362" s="263"/>
      <c r="NB362" s="263"/>
      <c r="NC362" s="263"/>
      <c r="ND362" s="263"/>
      <c r="NE362" s="263"/>
      <c r="NF362" s="263"/>
      <c r="NG362" s="263"/>
      <c r="NH362" s="263"/>
      <c r="NI362" s="263"/>
      <c r="NJ362" s="263"/>
      <c r="NK362" s="263"/>
      <c r="NL362" s="263"/>
      <c r="NM362" s="263"/>
      <c r="NN362" s="263"/>
      <c r="NO362" s="263"/>
      <c r="NP362" s="263"/>
      <c r="NQ362" s="263"/>
      <c r="NR362" s="263"/>
      <c r="NS362" s="263"/>
      <c r="NT362" s="263"/>
      <c r="NU362" s="263"/>
      <c r="NV362" s="263"/>
      <c r="NW362" s="263"/>
      <c r="NX362" s="263"/>
      <c r="NY362" s="263"/>
      <c r="NZ362" s="263"/>
      <c r="OA362" s="263"/>
      <c r="OB362" s="263"/>
      <c r="OC362" s="263"/>
      <c r="OD362" s="263"/>
      <c r="OE362" s="263"/>
      <c r="OF362" s="263"/>
      <c r="OG362" s="263"/>
      <c r="OH362" s="263"/>
      <c r="OI362" s="263"/>
      <c r="OJ362" s="263"/>
      <c r="OK362" s="263"/>
      <c r="OL362" s="263"/>
      <c r="OM362" s="263"/>
      <c r="ON362" s="263"/>
      <c r="OO362" s="263"/>
      <c r="OP362" s="263"/>
      <c r="OQ362" s="263"/>
      <c r="OR362" s="263"/>
      <c r="OS362" s="263"/>
      <c r="OT362" s="263"/>
      <c r="OU362" s="263"/>
      <c r="OV362" s="263"/>
      <c r="OW362" s="263"/>
      <c r="OX362" s="263"/>
      <c r="OY362" s="263"/>
      <c r="OZ362" s="263"/>
      <c r="PA362" s="263"/>
      <c r="PB362" s="263"/>
      <c r="PC362" s="263"/>
      <c r="PD362" s="263"/>
      <c r="PE362" s="263"/>
      <c r="PF362" s="263"/>
      <c r="PG362" s="263"/>
      <c r="PH362" s="263"/>
      <c r="PI362" s="263"/>
      <c r="PJ362" s="263"/>
      <c r="PK362" s="263"/>
      <c r="PL362" s="263"/>
      <c r="PM362" s="263"/>
      <c r="PN362" s="263"/>
      <c r="PO362" s="263"/>
      <c r="PP362" s="263"/>
      <c r="PQ362" s="263"/>
      <c r="PR362" s="263"/>
      <c r="PS362" s="263"/>
      <c r="PT362" s="263"/>
      <c r="PU362" s="263"/>
      <c r="PV362" s="263"/>
      <c r="PW362" s="263"/>
      <c r="PX362" s="263"/>
      <c r="PY362" s="263"/>
      <c r="PZ362" s="263"/>
      <c r="QA362" s="263"/>
      <c r="QB362" s="263"/>
      <c r="QC362" s="263"/>
      <c r="QD362" s="263"/>
      <c r="QE362" s="263"/>
      <c r="QF362" s="263"/>
      <c r="QG362" s="263"/>
      <c r="QH362" s="263"/>
      <c r="QI362" s="263"/>
      <c r="QJ362" s="263"/>
      <c r="QK362" s="263"/>
      <c r="QL362" s="263"/>
      <c r="QM362" s="263"/>
      <c r="QN362" s="263"/>
      <c r="QO362" s="263"/>
      <c r="QP362" s="263"/>
      <c r="QQ362" s="263"/>
      <c r="QR362" s="263"/>
      <c r="QS362" s="263"/>
      <c r="QT362" s="263"/>
      <c r="QU362" s="263"/>
      <c r="QV362" s="263"/>
      <c r="QW362" s="263"/>
      <c r="QX362" s="263"/>
      <c r="QY362" s="263"/>
      <c r="QZ362" s="263"/>
      <c r="RA362" s="263"/>
      <c r="RB362" s="263"/>
      <c r="RC362" s="263"/>
      <c r="RD362" s="263"/>
      <c r="RE362" s="263"/>
      <c r="RF362" s="263"/>
      <c r="RG362" s="263"/>
      <c r="RH362" s="263"/>
      <c r="RI362" s="263"/>
      <c r="RJ362" s="263"/>
      <c r="RK362" s="263"/>
      <c r="RL362" s="263"/>
      <c r="RM362" s="263"/>
      <c r="RN362" s="263"/>
      <c r="RO362" s="263"/>
      <c r="RP362" s="263"/>
      <c r="RQ362" s="263"/>
      <c r="RR362" s="263"/>
      <c r="RS362" s="263"/>
      <c r="RT362" s="263"/>
      <c r="RU362" s="263"/>
      <c r="RV362" s="263"/>
      <c r="RW362" s="263"/>
      <c r="RX362" s="263"/>
      <c r="RY362" s="263"/>
      <c r="RZ362" s="263"/>
      <c r="SA362" s="263"/>
      <c r="SB362" s="263"/>
      <c r="SC362" s="263"/>
      <c r="SD362" s="263"/>
      <c r="SE362" s="263"/>
      <c r="SF362" s="263"/>
      <c r="SG362" s="263"/>
      <c r="SH362" s="263"/>
      <c r="SI362" s="263"/>
      <c r="SJ362" s="263"/>
      <c r="SK362" s="263"/>
      <c r="SL362" s="263"/>
      <c r="SM362" s="263"/>
      <c r="SN362" s="263"/>
      <c r="SO362" s="263"/>
      <c r="SP362" s="263"/>
      <c r="SQ362" s="263"/>
      <c r="SR362" s="263"/>
      <c r="SS362" s="263"/>
      <c r="ST362" s="263"/>
      <c r="SU362" s="263"/>
      <c r="SV362" s="263"/>
      <c r="SW362" s="263"/>
      <c r="SX362" s="263"/>
      <c r="SY362" s="263"/>
      <c r="SZ362" s="263"/>
      <c r="TA362" s="263"/>
      <c r="TB362" s="263"/>
      <c r="TC362" s="263"/>
      <c r="TD362" s="263"/>
      <c r="TE362" s="263"/>
      <c r="TF362" s="263"/>
      <c r="TG362" s="263"/>
      <c r="TH362" s="263"/>
      <c r="TI362" s="263"/>
      <c r="TJ362" s="263"/>
      <c r="TK362" s="263"/>
      <c r="TL362" s="263"/>
      <c r="TM362" s="263"/>
      <c r="TN362" s="263"/>
      <c r="TO362" s="263"/>
      <c r="TP362" s="263"/>
      <c r="TQ362" s="263"/>
      <c r="TR362" s="263"/>
      <c r="TS362" s="263"/>
      <c r="TT362" s="263"/>
      <c r="TU362" s="263"/>
      <c r="TV362" s="263"/>
      <c r="TW362" s="263"/>
      <c r="TX362" s="263"/>
      <c r="TY362" s="263"/>
      <c r="TZ362" s="263"/>
      <c r="UA362" s="263"/>
      <c r="UB362" s="263"/>
      <c r="UC362" s="263"/>
      <c r="UD362" s="263"/>
      <c r="UE362" s="263"/>
      <c r="UF362" s="263"/>
      <c r="UG362" s="263"/>
      <c r="UH362" s="263"/>
      <c r="UI362" s="263"/>
      <c r="UJ362" s="263"/>
      <c r="UK362" s="263"/>
      <c r="UL362" s="263"/>
      <c r="UM362" s="263"/>
      <c r="UN362" s="263"/>
      <c r="UO362" s="263"/>
      <c r="UP362" s="263"/>
      <c r="UQ362" s="263"/>
      <c r="UR362" s="263"/>
      <c r="US362" s="263"/>
      <c r="UT362" s="263"/>
      <c r="UU362" s="263"/>
      <c r="UV362" s="263"/>
      <c r="UW362" s="263"/>
      <c r="UX362" s="263"/>
      <c r="UY362" s="263"/>
      <c r="UZ362" s="263"/>
      <c r="VA362" s="263"/>
      <c r="VB362" s="263"/>
      <c r="VC362" s="263"/>
      <c r="VD362" s="263"/>
      <c r="VE362" s="263"/>
      <c r="VF362" s="263"/>
      <c r="VG362" s="263"/>
      <c r="VH362" s="263"/>
      <c r="VI362" s="263"/>
      <c r="VJ362" s="263"/>
      <c r="VK362" s="263"/>
      <c r="VL362" s="263"/>
      <c r="VM362" s="263"/>
      <c r="VN362" s="263"/>
      <c r="VO362" s="263"/>
      <c r="VP362" s="263"/>
      <c r="VQ362" s="263"/>
      <c r="VR362" s="263"/>
      <c r="VS362" s="263"/>
      <c r="VT362" s="263"/>
      <c r="VU362" s="263"/>
      <c r="VV362" s="263"/>
      <c r="VW362" s="263"/>
      <c r="VX362" s="263"/>
      <c r="VY362" s="263"/>
      <c r="VZ362" s="263"/>
      <c r="WA362" s="263"/>
      <c r="WB362" s="263"/>
      <c r="WC362" s="263"/>
      <c r="WD362" s="263"/>
      <c r="WE362" s="263"/>
      <c r="WF362" s="263"/>
      <c r="WG362" s="263"/>
      <c r="WH362" s="263"/>
      <c r="WI362" s="263"/>
      <c r="WJ362" s="263"/>
      <c r="WK362" s="263"/>
      <c r="WL362" s="263"/>
      <c r="WM362" s="263"/>
      <c r="WN362" s="263"/>
      <c r="WO362" s="263"/>
      <c r="WP362" s="263"/>
      <c r="WQ362" s="263"/>
      <c r="WR362" s="263"/>
      <c r="WS362" s="263"/>
      <c r="WT362" s="263"/>
      <c r="WU362" s="263"/>
      <c r="WV362" s="263"/>
      <c r="WW362" s="263"/>
      <c r="WX362" s="263"/>
      <c r="WY362" s="263"/>
      <c r="WZ362" s="263"/>
      <c r="XA362" s="263"/>
      <c r="XB362" s="263"/>
      <c r="XC362" s="263"/>
      <c r="XD362" s="263"/>
      <c r="XE362" s="263"/>
      <c r="XF362" s="263"/>
      <c r="XG362" s="263"/>
      <c r="XH362" s="263"/>
      <c r="XI362" s="263"/>
      <c r="XJ362" s="263"/>
      <c r="XK362" s="263"/>
      <c r="XL362" s="263"/>
      <c r="XM362" s="263"/>
      <c r="XN362" s="263"/>
      <c r="XO362" s="263"/>
      <c r="XP362" s="263"/>
      <c r="XQ362" s="263"/>
      <c r="XR362" s="263"/>
      <c r="XS362" s="263"/>
      <c r="XT362" s="263"/>
      <c r="XU362" s="263"/>
      <c r="XV362" s="263"/>
      <c r="XW362" s="263"/>
      <c r="XX362" s="263"/>
      <c r="XY362" s="263"/>
      <c r="XZ362" s="263"/>
      <c r="YA362" s="263"/>
      <c r="YB362" s="263"/>
      <c r="YC362" s="263"/>
      <c r="YD362" s="263"/>
      <c r="YE362" s="263"/>
      <c r="YF362" s="263"/>
      <c r="YG362" s="263"/>
      <c r="YH362" s="263"/>
      <c r="YI362" s="263"/>
      <c r="YJ362" s="263"/>
      <c r="YK362" s="263"/>
      <c r="YL362" s="263"/>
      <c r="YM362" s="263"/>
      <c r="YN362" s="263"/>
      <c r="YO362" s="263"/>
      <c r="YP362" s="263"/>
      <c r="YQ362" s="263"/>
      <c r="YR362" s="263"/>
      <c r="YS362" s="263"/>
      <c r="YT362" s="263"/>
      <c r="YU362" s="263"/>
      <c r="YV362" s="263"/>
      <c r="YW362" s="263"/>
      <c r="YX362" s="263"/>
      <c r="YY362" s="263"/>
      <c r="YZ362" s="263"/>
      <c r="ZA362" s="263"/>
      <c r="ZB362" s="263"/>
      <c r="ZC362" s="263"/>
      <c r="ZD362" s="263"/>
      <c r="ZE362" s="263"/>
      <c r="ZF362" s="263"/>
      <c r="ZG362" s="263"/>
      <c r="ZH362" s="263"/>
      <c r="ZI362" s="263"/>
      <c r="ZJ362" s="263"/>
      <c r="ZK362" s="263"/>
      <c r="ZL362" s="263"/>
      <c r="ZM362" s="263"/>
      <c r="ZN362" s="263"/>
      <c r="ZO362" s="263"/>
      <c r="ZP362" s="263"/>
      <c r="ZQ362" s="263"/>
      <c r="ZR362" s="263"/>
      <c r="ZS362" s="263"/>
      <c r="ZT362" s="263"/>
      <c r="ZU362" s="263"/>
      <c r="ZV362" s="263"/>
      <c r="ZW362" s="263"/>
      <c r="ZX362" s="263"/>
      <c r="ZY362" s="263"/>
      <c r="ZZ362" s="263"/>
      <c r="AAA362" s="263"/>
      <c r="AAB362" s="263"/>
      <c r="AAC362" s="263"/>
      <c r="AAD362" s="263"/>
      <c r="AAE362" s="263"/>
      <c r="AAF362" s="263"/>
      <c r="AAG362" s="263"/>
      <c r="AAH362" s="263"/>
      <c r="AAI362" s="263"/>
      <c r="AAJ362" s="263"/>
      <c r="AAK362" s="263"/>
      <c r="AAL362" s="263"/>
      <c r="AAM362" s="263"/>
      <c r="AAN362" s="263"/>
      <c r="AAO362" s="263"/>
      <c r="AAP362" s="263"/>
      <c r="AAQ362" s="263"/>
      <c r="AAR362" s="263"/>
      <c r="AAS362" s="263"/>
      <c r="AAT362" s="263"/>
      <c r="AAU362" s="263"/>
      <c r="AAV362" s="263"/>
      <c r="AAW362" s="263"/>
      <c r="AAX362" s="263"/>
      <c r="AAY362" s="263"/>
      <c r="AAZ362" s="263"/>
      <c r="ABA362" s="263"/>
      <c r="ABB362" s="263"/>
      <c r="ABC362" s="263"/>
      <c r="ABD362" s="263"/>
      <c r="ABE362" s="263"/>
      <c r="ABF362" s="263"/>
      <c r="ABG362" s="263"/>
      <c r="ABH362" s="263"/>
      <c r="ABI362" s="263"/>
      <c r="ABJ362" s="263"/>
      <c r="ABK362" s="263"/>
      <c r="ABL362" s="263"/>
      <c r="ABM362" s="263"/>
      <c r="ABN362" s="263"/>
      <c r="ABO362" s="263"/>
      <c r="ABP362" s="263"/>
      <c r="ABQ362" s="263"/>
      <c r="ABR362" s="263"/>
      <c r="ABS362" s="263"/>
      <c r="ABT362" s="263"/>
      <c r="ABU362" s="263"/>
      <c r="ABV362" s="263"/>
      <c r="ABW362" s="263"/>
      <c r="ABX362" s="263"/>
      <c r="ABY362" s="263"/>
      <c r="ABZ362" s="263"/>
      <c r="ACA362" s="263"/>
      <c r="ACB362" s="263"/>
      <c r="ACC362" s="263"/>
      <c r="ACD362" s="263"/>
      <c r="ACE362" s="263"/>
      <c r="ACF362" s="263"/>
      <c r="ACG362" s="263"/>
      <c r="ACH362" s="263"/>
      <c r="ACI362" s="263"/>
      <c r="ACJ362" s="263"/>
      <c r="ACK362" s="263"/>
      <c r="ACL362" s="263"/>
      <c r="ACM362" s="263"/>
      <c r="ACN362" s="263"/>
      <c r="ACO362" s="263"/>
      <c r="ACP362" s="263"/>
      <c r="ACQ362" s="263"/>
      <c r="ACR362" s="263"/>
      <c r="ACS362" s="263"/>
      <c r="ACT362" s="263"/>
      <c r="ACU362" s="263"/>
      <c r="ACV362" s="263"/>
      <c r="ACW362" s="263"/>
      <c r="ACX362" s="263"/>
      <c r="ACY362" s="263"/>
      <c r="ACZ362" s="263"/>
      <c r="ADA362" s="263"/>
      <c r="ADB362" s="263"/>
      <c r="ADC362" s="263"/>
      <c r="ADD362" s="263"/>
      <c r="ADE362" s="263"/>
      <c r="ADF362" s="263"/>
      <c r="ADG362" s="263"/>
      <c r="ADH362" s="263"/>
      <c r="ADI362" s="263"/>
      <c r="ADJ362" s="263"/>
      <c r="ADK362" s="263"/>
      <c r="ADL362" s="263"/>
      <c r="ADM362" s="263"/>
      <c r="ADN362" s="263"/>
      <c r="ADO362" s="263"/>
      <c r="ADP362" s="263"/>
      <c r="ADQ362" s="263"/>
      <c r="ADR362" s="263"/>
      <c r="ADS362" s="263"/>
      <c r="ADT362" s="263"/>
      <c r="ADU362" s="263"/>
      <c r="ADV362" s="263"/>
      <c r="ADW362" s="263"/>
      <c r="ADX362" s="263"/>
      <c r="ADY362" s="263"/>
      <c r="ADZ362" s="263"/>
      <c r="AEA362" s="263"/>
      <c r="AEB362" s="263"/>
      <c r="AEC362" s="263"/>
      <c r="AED362" s="263"/>
      <c r="AEE362" s="263"/>
      <c r="AEF362" s="263"/>
      <c r="AEG362" s="263"/>
      <c r="AEH362" s="263"/>
      <c r="AEI362" s="263"/>
      <c r="AEJ362" s="263"/>
      <c r="AEK362" s="263"/>
      <c r="AEL362" s="263"/>
      <c r="AEM362" s="263"/>
      <c r="AEN362" s="263"/>
      <c r="AEO362" s="263"/>
      <c r="AEP362" s="263"/>
      <c r="AEQ362" s="263"/>
      <c r="AER362" s="263"/>
      <c r="AES362" s="263"/>
      <c r="AET362" s="263"/>
      <c r="AEU362" s="263"/>
      <c r="AEV362" s="263"/>
      <c r="AEW362" s="263"/>
      <c r="AEX362" s="263"/>
      <c r="AEY362" s="263"/>
      <c r="AEZ362" s="263"/>
      <c r="AFA362" s="263"/>
      <c r="AFB362" s="263"/>
      <c r="AFC362" s="263"/>
      <c r="AFD362" s="263"/>
      <c r="AFE362" s="263"/>
      <c r="AFF362" s="263"/>
      <c r="AFG362" s="263"/>
      <c r="AFH362" s="263"/>
      <c r="AFI362" s="263"/>
      <c r="AFJ362" s="263"/>
      <c r="AFK362" s="263"/>
      <c r="AFL362" s="263"/>
      <c r="AFM362" s="263"/>
      <c r="AFN362" s="263"/>
      <c r="AFO362" s="263"/>
      <c r="AFP362" s="263"/>
      <c r="AFQ362" s="263"/>
      <c r="AFR362" s="263"/>
      <c r="AFS362" s="263"/>
      <c r="AFT362" s="263"/>
      <c r="AFU362" s="263"/>
      <c r="AFV362" s="263"/>
      <c r="AFW362" s="263"/>
      <c r="AFX362" s="263"/>
      <c r="AFY362" s="263"/>
      <c r="AFZ362" s="263"/>
      <c r="AGA362" s="263"/>
      <c r="AGB362" s="263"/>
      <c r="AGC362" s="263"/>
      <c r="AGD362" s="263"/>
      <c r="AGE362" s="263"/>
      <c r="AGF362" s="263"/>
      <c r="AGG362" s="263"/>
      <c r="AGH362" s="263"/>
      <c r="AGI362" s="263"/>
      <c r="AGJ362" s="263"/>
      <c r="AGK362" s="263"/>
      <c r="AGL362" s="263"/>
      <c r="AGM362" s="263"/>
      <c r="AGN362" s="263"/>
      <c r="AGO362" s="263"/>
      <c r="AGP362" s="263"/>
      <c r="AGQ362" s="263"/>
      <c r="AGR362" s="263"/>
      <c r="AGS362" s="263"/>
      <c r="AGT362" s="263"/>
      <c r="AGU362" s="263"/>
      <c r="AGV362" s="263"/>
      <c r="AGW362" s="263"/>
      <c r="AGX362" s="263"/>
      <c r="AGY362" s="263"/>
      <c r="AGZ362" s="263"/>
      <c r="AHA362" s="263"/>
      <c r="AHB362" s="263"/>
      <c r="AHC362" s="263"/>
      <c r="AHD362" s="263"/>
      <c r="AHE362" s="263"/>
      <c r="AHF362" s="263"/>
      <c r="AHG362" s="263"/>
      <c r="AHH362" s="263"/>
      <c r="AHI362" s="263"/>
      <c r="AHJ362" s="263"/>
      <c r="AHK362" s="263"/>
      <c r="AHL362" s="263"/>
      <c r="AHM362" s="263"/>
      <c r="AHN362" s="263"/>
      <c r="AHO362" s="263"/>
      <c r="AHP362" s="263"/>
      <c r="AHQ362" s="263"/>
      <c r="AHR362" s="263"/>
      <c r="AHS362" s="263"/>
      <c r="AHT362" s="263"/>
      <c r="AHU362" s="263"/>
      <c r="AHV362" s="263"/>
      <c r="AHW362" s="263"/>
      <c r="AHX362" s="263"/>
      <c r="AHY362" s="263"/>
      <c r="AHZ362" s="263"/>
      <c r="AIA362" s="263"/>
      <c r="AIB362" s="263"/>
      <c r="AIC362" s="263"/>
      <c r="AID362" s="263"/>
      <c r="AIE362" s="263"/>
      <c r="AIF362" s="263"/>
      <c r="AIG362" s="263"/>
      <c r="AIH362" s="263"/>
      <c r="AII362" s="263"/>
      <c r="AIJ362" s="263"/>
      <c r="AIK362" s="263"/>
      <c r="AIL362" s="263"/>
      <c r="AIM362" s="263"/>
      <c r="AIN362" s="263"/>
      <c r="AIO362" s="263"/>
      <c r="AIP362" s="263"/>
      <c r="AIQ362" s="263"/>
      <c r="AIR362" s="263"/>
      <c r="AIS362" s="263"/>
      <c r="AIT362" s="263"/>
      <c r="AIU362" s="263"/>
      <c r="AIV362" s="263"/>
      <c r="AIW362" s="263"/>
      <c r="AIX362" s="263"/>
      <c r="AIY362" s="263"/>
      <c r="AIZ362" s="263"/>
      <c r="AJA362" s="263"/>
      <c r="AJB362" s="263"/>
      <c r="AJC362" s="263"/>
      <c r="AJD362" s="263"/>
      <c r="AJE362" s="263"/>
      <c r="AJF362" s="263"/>
      <c r="AJG362" s="263"/>
      <c r="AJH362" s="263"/>
      <c r="AJI362" s="263"/>
      <c r="AJJ362" s="263"/>
      <c r="AJK362" s="263"/>
      <c r="AJL362" s="263"/>
      <c r="AJM362" s="263"/>
      <c r="AJN362" s="263"/>
      <c r="AJO362" s="263"/>
      <c r="AJP362" s="263"/>
      <c r="AJQ362" s="263"/>
      <c r="AJR362" s="263"/>
      <c r="AJS362" s="263"/>
      <c r="AJT362" s="263"/>
      <c r="AJU362" s="263"/>
      <c r="AJV362" s="263"/>
      <c r="AJW362" s="263"/>
      <c r="AJX362" s="263"/>
      <c r="AJY362" s="263"/>
      <c r="AJZ362" s="263"/>
      <c r="AKA362" s="263"/>
      <c r="AKB362" s="263"/>
      <c r="AKC362" s="263"/>
      <c r="AKD362" s="263"/>
      <c r="AKE362" s="263"/>
      <c r="AKF362" s="263"/>
      <c r="AKG362" s="263"/>
      <c r="AKH362" s="263"/>
      <c r="AKI362" s="263"/>
      <c r="AKJ362" s="263"/>
      <c r="AKK362" s="263"/>
      <c r="AKL362" s="263"/>
      <c r="AKM362" s="263"/>
      <c r="AKN362" s="263"/>
      <c r="AKO362" s="263"/>
      <c r="AKP362" s="263"/>
      <c r="AKQ362" s="263"/>
      <c r="AKR362" s="263"/>
      <c r="AKS362" s="263"/>
      <c r="AKT362" s="263"/>
      <c r="AKU362" s="263"/>
      <c r="AKV362" s="263"/>
      <c r="AKW362" s="263"/>
      <c r="AKX362" s="263"/>
      <c r="AKY362" s="263"/>
      <c r="AKZ362" s="263"/>
      <c r="ALA362" s="263"/>
      <c r="ALB362" s="263"/>
      <c r="ALC362" s="263"/>
      <c r="ALD362" s="263"/>
      <c r="ALE362" s="263"/>
      <c r="ALF362" s="263"/>
      <c r="ALG362" s="263"/>
      <c r="ALH362" s="263"/>
      <c r="ALI362" s="263"/>
      <c r="ALJ362" s="263"/>
      <c r="ALK362" s="263"/>
      <c r="ALL362" s="263"/>
      <c r="ALM362" s="263"/>
      <c r="ALN362" s="263"/>
      <c r="ALO362" s="263"/>
      <c r="ALP362" s="263"/>
      <c r="ALQ362" s="263"/>
      <c r="ALR362" s="263"/>
      <c r="ALS362" s="263"/>
      <c r="ALT362" s="263"/>
      <c r="ALU362" s="263"/>
      <c r="ALV362" s="263"/>
      <c r="ALW362" s="263"/>
      <c r="ALX362" s="263"/>
      <c r="ALY362" s="263"/>
      <c r="ALZ362" s="263"/>
      <c r="AMA362" s="263"/>
      <c r="AMB362" s="263"/>
      <c r="AMC362" s="263"/>
      <c r="AMD362" s="263"/>
      <c r="AME362" s="263"/>
      <c r="AMF362" s="263"/>
      <c r="AMG362" s="263"/>
      <c r="AMH362" s="263"/>
      <c r="AMI362" s="263"/>
      <c r="AMJ362" s="263"/>
      <c r="AMK362" s="263"/>
      <c r="AML362" s="263"/>
      <c r="AMM362" s="263"/>
      <c r="AMN362" s="263"/>
      <c r="AMO362" s="263"/>
      <c r="AMP362" s="263"/>
      <c r="AMQ362" s="263"/>
      <c r="AMR362" s="263"/>
      <c r="AMS362" s="263"/>
      <c r="AMT362" s="263"/>
      <c r="AMU362" s="263"/>
      <c r="AMV362" s="263"/>
      <c r="AMW362" s="263"/>
      <c r="AMX362" s="263"/>
      <c r="AMY362" s="263"/>
      <c r="AMZ362" s="263"/>
      <c r="ANA362" s="263"/>
      <c r="ANB362" s="263"/>
      <c r="ANC362" s="263"/>
      <c r="AND362" s="263"/>
      <c r="ANE362" s="263"/>
      <c r="ANF362" s="263"/>
      <c r="ANG362" s="263"/>
      <c r="ANH362" s="263"/>
      <c r="ANI362" s="263"/>
      <c r="ANJ362" s="263"/>
      <c r="ANK362" s="263"/>
      <c r="ANL362" s="263"/>
      <c r="ANM362" s="263"/>
      <c r="ANN362" s="263"/>
      <c r="ANO362" s="263"/>
      <c r="ANP362" s="263"/>
      <c r="ANQ362" s="263"/>
      <c r="ANR362" s="263"/>
      <c r="ANS362" s="263"/>
      <c r="ANT362" s="263"/>
      <c r="ANU362" s="263"/>
      <c r="ANV362" s="263"/>
      <c r="ANW362" s="263"/>
      <c r="ANX362" s="263"/>
      <c r="ANY362" s="263"/>
      <c r="ANZ362" s="263"/>
      <c r="AOA362" s="263"/>
      <c r="AOB362" s="263"/>
      <c r="AOC362" s="263"/>
      <c r="AOD362" s="263"/>
      <c r="AOE362" s="263"/>
      <c r="AOF362" s="263"/>
      <c r="AOG362" s="263"/>
      <c r="AOH362" s="263"/>
      <c r="AOI362" s="263"/>
      <c r="AOJ362" s="263"/>
      <c r="AOK362" s="263"/>
      <c r="AOL362" s="263"/>
      <c r="AOM362" s="263"/>
      <c r="AON362" s="263"/>
      <c r="AOO362" s="263"/>
      <c r="AOP362" s="263"/>
      <c r="AOQ362" s="263"/>
      <c r="AOR362" s="263"/>
      <c r="AOS362" s="263"/>
      <c r="AOT362" s="263"/>
      <c r="AOU362" s="263"/>
      <c r="AOV362" s="263"/>
      <c r="AOW362" s="263"/>
      <c r="AOX362" s="263"/>
      <c r="AOY362" s="263"/>
      <c r="AOZ362" s="263"/>
      <c r="APA362" s="263"/>
      <c r="APB362" s="263"/>
      <c r="APC362" s="263"/>
      <c r="APD362" s="263"/>
      <c r="APE362" s="263"/>
      <c r="APF362" s="263"/>
      <c r="APG362" s="263"/>
      <c r="APH362" s="263"/>
      <c r="API362" s="263"/>
      <c r="APJ362" s="263"/>
      <c r="APK362" s="263"/>
      <c r="APL362" s="263"/>
      <c r="APM362" s="263"/>
      <c r="APN362" s="263"/>
      <c r="APO362" s="263"/>
      <c r="APP362" s="263"/>
      <c r="APQ362" s="263"/>
      <c r="APR362" s="263"/>
      <c r="APS362" s="263"/>
      <c r="APT362" s="263"/>
      <c r="APU362" s="263"/>
      <c r="APV362" s="263"/>
      <c r="APW362" s="263"/>
      <c r="APX362" s="263"/>
      <c r="APY362" s="263"/>
      <c r="APZ362" s="263"/>
      <c r="AQA362" s="263"/>
      <c r="AQB362" s="263"/>
      <c r="AQC362" s="263"/>
      <c r="AQD362" s="263"/>
      <c r="AQE362" s="263"/>
      <c r="AQF362" s="263"/>
      <c r="AQG362" s="263"/>
      <c r="AQH362" s="263"/>
      <c r="AQI362" s="263"/>
      <c r="AQJ362" s="263"/>
      <c r="AQK362" s="263"/>
      <c r="AQL362" s="263"/>
      <c r="AQM362" s="263"/>
      <c r="AQN362" s="263"/>
      <c r="AQO362" s="263"/>
      <c r="AQP362" s="263"/>
      <c r="AQQ362" s="263"/>
      <c r="AQR362" s="263"/>
      <c r="AQS362" s="263"/>
      <c r="AQT362" s="263"/>
      <c r="AQU362" s="263"/>
      <c r="AQV362" s="263"/>
      <c r="AQW362" s="263"/>
      <c r="AQX362" s="263"/>
      <c r="AQY362" s="263"/>
      <c r="AQZ362" s="263"/>
      <c r="ARA362" s="263"/>
      <c r="ARB362" s="263"/>
      <c r="ARC362" s="263"/>
      <c r="ARD362" s="263"/>
      <c r="ARE362" s="263"/>
      <c r="ARF362" s="263"/>
      <c r="ARG362" s="263"/>
      <c r="ARH362" s="263"/>
      <c r="ARI362" s="263"/>
      <c r="ARJ362" s="263"/>
      <c r="ARK362" s="263"/>
      <c r="ARL362" s="263"/>
      <c r="ARM362" s="263"/>
      <c r="ARN362" s="263"/>
      <c r="ARO362" s="263"/>
      <c r="ARP362" s="263"/>
      <c r="ARQ362" s="263"/>
      <c r="ARR362" s="263"/>
      <c r="ARS362" s="263"/>
      <c r="ART362" s="263"/>
      <c r="ARU362" s="263"/>
      <c r="ARV362" s="263"/>
      <c r="ARW362" s="263"/>
      <c r="ARX362" s="263"/>
      <c r="ARY362" s="263"/>
      <c r="ARZ362" s="263"/>
      <c r="ASA362" s="263"/>
      <c r="ASB362" s="263"/>
      <c r="ASC362" s="263"/>
      <c r="ASD362" s="263"/>
      <c r="ASE362" s="263"/>
      <c r="ASF362" s="263"/>
      <c r="ASG362" s="263"/>
      <c r="ASH362" s="263"/>
      <c r="ASI362" s="263"/>
      <c r="ASJ362" s="263"/>
      <c r="ASK362" s="263"/>
      <c r="ASL362" s="263"/>
      <c r="ASM362" s="263"/>
      <c r="ASN362" s="263"/>
      <c r="ASO362" s="263"/>
      <c r="ASP362" s="263"/>
      <c r="ASQ362" s="263"/>
      <c r="ASR362" s="263"/>
      <c r="ASS362" s="263"/>
      <c r="AST362" s="263"/>
      <c r="ASU362" s="263"/>
      <c r="ASV362" s="263"/>
      <c r="ASW362" s="263"/>
      <c r="ASX362" s="263"/>
      <c r="ASY362" s="263"/>
      <c r="ASZ362" s="263"/>
      <c r="ATA362" s="263"/>
      <c r="ATB362" s="263"/>
      <c r="ATC362" s="263"/>
      <c r="ATD362" s="263"/>
      <c r="ATE362" s="263"/>
      <c r="ATF362" s="263"/>
      <c r="ATG362" s="263"/>
      <c r="ATH362" s="263"/>
      <c r="ATI362" s="263"/>
      <c r="ATJ362" s="263"/>
      <c r="ATK362" s="263"/>
      <c r="ATL362" s="263"/>
      <c r="ATM362" s="263"/>
      <c r="ATN362" s="263"/>
      <c r="ATO362" s="263"/>
      <c r="ATP362" s="263"/>
      <c r="ATQ362" s="263"/>
      <c r="ATR362" s="263"/>
      <c r="ATS362" s="263"/>
      <c r="ATT362" s="263"/>
      <c r="ATU362" s="263"/>
      <c r="ATV362" s="263"/>
      <c r="ATW362" s="263"/>
      <c r="ATX362" s="263"/>
      <c r="ATY362" s="263"/>
      <c r="ATZ362" s="263"/>
      <c r="AUA362" s="263"/>
      <c r="AUB362" s="263"/>
      <c r="AUC362" s="263"/>
      <c r="AUD362" s="263"/>
      <c r="AUE362" s="263"/>
      <c r="AUF362" s="263"/>
      <c r="AUG362" s="263"/>
      <c r="AUH362" s="263"/>
      <c r="AUI362" s="263"/>
      <c r="AUJ362" s="263"/>
      <c r="AUK362" s="263"/>
      <c r="AUL362" s="263"/>
      <c r="AUM362" s="263"/>
      <c r="AUN362" s="263"/>
      <c r="AUO362" s="263"/>
      <c r="AUP362" s="263"/>
      <c r="AUQ362" s="263"/>
      <c r="AUR362" s="263"/>
      <c r="AUS362" s="263"/>
      <c r="AUT362" s="263"/>
      <c r="AUU362" s="263"/>
      <c r="AUV362" s="263"/>
      <c r="AUW362" s="263"/>
      <c r="AUX362" s="263"/>
      <c r="AUY362" s="263"/>
      <c r="AUZ362" s="263"/>
      <c r="AVA362" s="263"/>
      <c r="AVB362" s="263"/>
      <c r="AVC362" s="263"/>
      <c r="AVD362" s="263"/>
      <c r="AVE362" s="263"/>
      <c r="AVF362" s="263"/>
      <c r="AVG362" s="263"/>
      <c r="AVH362" s="263"/>
      <c r="AVI362" s="263"/>
      <c r="AVJ362" s="263"/>
      <c r="AVK362" s="263"/>
      <c r="AVL362" s="263"/>
      <c r="AVM362" s="263"/>
      <c r="AVN362" s="263"/>
      <c r="AVO362" s="263"/>
      <c r="AVP362" s="263"/>
      <c r="AVQ362" s="263"/>
      <c r="AVR362" s="263"/>
      <c r="AVS362" s="263"/>
      <c r="AVT362" s="263"/>
      <c r="AVU362" s="263"/>
      <c r="AVV362" s="263"/>
      <c r="AVW362" s="263"/>
      <c r="AVX362" s="263"/>
      <c r="AVY362" s="263"/>
      <c r="AVZ362" s="263"/>
      <c r="AWA362" s="263"/>
      <c r="AWB362" s="263"/>
      <c r="AWC362" s="263"/>
      <c r="AWD362" s="263"/>
      <c r="AWE362" s="263"/>
      <c r="AWF362" s="263"/>
      <c r="AWG362" s="263"/>
      <c r="AWH362" s="263"/>
      <c r="AWI362" s="263"/>
      <c r="AWJ362" s="263"/>
      <c r="AWK362" s="263"/>
      <c r="AWL362" s="263"/>
      <c r="AWM362" s="263"/>
      <c r="AWN362" s="263"/>
      <c r="AWO362" s="263"/>
      <c r="AWP362" s="263"/>
      <c r="AWQ362" s="263"/>
      <c r="AWR362" s="263"/>
      <c r="AWS362" s="263"/>
      <c r="AWT362" s="263"/>
      <c r="AWU362" s="263"/>
      <c r="AWV362" s="263"/>
      <c r="AWW362" s="263"/>
      <c r="AWX362" s="263"/>
      <c r="AWY362" s="263"/>
      <c r="AWZ362" s="263"/>
      <c r="AXA362" s="263"/>
      <c r="AXB362" s="263"/>
      <c r="AXC362" s="263"/>
      <c r="AXD362" s="263"/>
      <c r="AXE362" s="263"/>
      <c r="AXF362" s="263"/>
      <c r="AXG362" s="263"/>
      <c r="AXH362" s="263"/>
      <c r="AXI362" s="263"/>
      <c r="AXJ362" s="263"/>
      <c r="AXK362" s="263"/>
      <c r="AXL362" s="263"/>
      <c r="AXM362" s="263"/>
      <c r="AXN362" s="263"/>
      <c r="AXO362" s="263"/>
      <c r="AXP362" s="263"/>
      <c r="AXQ362" s="263"/>
      <c r="AXR362" s="263"/>
      <c r="AXS362" s="263"/>
      <c r="AXT362" s="263"/>
      <c r="AXU362" s="263"/>
      <c r="AXV362" s="263"/>
      <c r="AXW362" s="263"/>
      <c r="AXX362" s="263"/>
      <c r="AXY362" s="263"/>
      <c r="AXZ362" s="263"/>
      <c r="AYA362" s="263"/>
      <c r="AYB362" s="263"/>
      <c r="AYC362" s="263"/>
      <c r="AYD362" s="263"/>
      <c r="AYE362" s="263"/>
      <c r="AYF362" s="263"/>
      <c r="AYG362" s="263"/>
      <c r="AYH362" s="263"/>
      <c r="AYI362" s="263"/>
      <c r="AYJ362" s="263"/>
      <c r="AYK362" s="263"/>
      <c r="AYL362" s="263"/>
      <c r="AYM362" s="263"/>
      <c r="AYN362" s="263"/>
      <c r="AYO362" s="263"/>
      <c r="AYP362" s="263"/>
      <c r="AYQ362" s="263"/>
      <c r="AYR362" s="263"/>
      <c r="AYS362" s="263"/>
      <c r="AYT362" s="263"/>
      <c r="AYU362" s="263"/>
      <c r="AYV362" s="263"/>
      <c r="AYW362" s="263"/>
      <c r="AYX362" s="263"/>
      <c r="AYY362" s="263"/>
      <c r="AYZ362" s="263"/>
      <c r="AZA362" s="263"/>
      <c r="AZB362" s="263"/>
      <c r="AZC362" s="263"/>
      <c r="AZD362" s="263"/>
      <c r="AZE362" s="263"/>
      <c r="AZF362" s="263"/>
      <c r="AZG362" s="263"/>
      <c r="AZH362" s="263"/>
      <c r="AZI362" s="263"/>
      <c r="AZJ362" s="263"/>
      <c r="AZK362" s="263"/>
      <c r="AZL362" s="263"/>
      <c r="AZM362" s="263"/>
      <c r="AZN362" s="263"/>
      <c r="AZO362" s="263"/>
      <c r="AZP362" s="263"/>
      <c r="AZQ362" s="263"/>
      <c r="AZR362" s="263"/>
      <c r="AZS362" s="263"/>
      <c r="AZT362" s="263"/>
      <c r="AZU362" s="263"/>
      <c r="AZV362" s="263"/>
      <c r="AZW362" s="263"/>
      <c r="AZX362" s="263"/>
      <c r="AZY362" s="263"/>
      <c r="AZZ362" s="263"/>
      <c r="BAA362" s="263"/>
      <c r="BAB362" s="263"/>
      <c r="BAC362" s="263"/>
      <c r="BAD362" s="263"/>
      <c r="BAE362" s="263"/>
      <c r="BAF362" s="263"/>
      <c r="BAG362" s="263"/>
      <c r="BAH362" s="263"/>
      <c r="BAI362" s="263"/>
      <c r="BAJ362" s="263"/>
      <c r="BAK362" s="263"/>
      <c r="BAL362" s="263"/>
      <c r="BAM362" s="263"/>
      <c r="BAN362" s="263"/>
      <c r="BAO362" s="263"/>
      <c r="BAP362" s="263"/>
      <c r="BAQ362" s="263"/>
      <c r="BAR362" s="263"/>
      <c r="BAS362" s="263"/>
      <c r="BAT362" s="263"/>
      <c r="BAU362" s="263"/>
      <c r="BAV362" s="263"/>
      <c r="BAW362" s="263"/>
      <c r="BAX362" s="263"/>
      <c r="BAY362" s="263"/>
      <c r="BAZ362" s="263"/>
      <c r="BBA362" s="263"/>
      <c r="BBB362" s="263"/>
      <c r="BBC362" s="263"/>
      <c r="BBD362" s="263"/>
      <c r="BBE362" s="263"/>
      <c r="BBF362" s="263"/>
      <c r="BBG362" s="263"/>
      <c r="BBH362" s="263"/>
      <c r="BBI362" s="263"/>
      <c r="BBJ362" s="263"/>
      <c r="BBK362" s="263"/>
      <c r="BBL362" s="263"/>
      <c r="BBM362" s="263"/>
      <c r="BBN362" s="263"/>
      <c r="BBO362" s="263"/>
      <c r="BBP362" s="263"/>
      <c r="BBQ362" s="263"/>
      <c r="BBR362" s="263"/>
      <c r="BBS362" s="263"/>
      <c r="BBT362" s="263"/>
      <c r="BBU362" s="263"/>
      <c r="BBV362" s="263"/>
      <c r="BBW362" s="263"/>
      <c r="BBX362" s="263"/>
      <c r="BBY362" s="263"/>
      <c r="BBZ362" s="263"/>
      <c r="BCA362" s="263"/>
      <c r="BCB362" s="263"/>
      <c r="BCC362" s="263"/>
      <c r="BCD362" s="263"/>
      <c r="BCE362" s="263"/>
      <c r="BCF362" s="263"/>
      <c r="BCG362" s="263"/>
      <c r="BCH362" s="263"/>
      <c r="BCI362" s="263"/>
      <c r="BCJ362" s="263"/>
      <c r="BCK362" s="263"/>
      <c r="BCL362" s="263"/>
      <c r="BCM362" s="263"/>
      <c r="BCN362" s="263"/>
      <c r="BCO362" s="263"/>
      <c r="BCP362" s="263"/>
      <c r="BCQ362" s="263"/>
      <c r="BCR362" s="263"/>
      <c r="BCS362" s="263"/>
      <c r="BCT362" s="263"/>
      <c r="BCU362" s="263"/>
      <c r="BCV362" s="263"/>
      <c r="BCW362" s="263"/>
      <c r="BCX362" s="263"/>
      <c r="BCY362" s="263"/>
      <c r="BCZ362" s="263"/>
      <c r="BDA362" s="263"/>
      <c r="BDB362" s="263"/>
      <c r="BDC362" s="263"/>
      <c r="BDD362" s="263"/>
      <c r="BDE362" s="263"/>
      <c r="BDF362" s="263"/>
      <c r="BDG362" s="263"/>
      <c r="BDH362" s="263"/>
      <c r="BDI362" s="263"/>
      <c r="BDJ362" s="263"/>
      <c r="BDK362" s="263"/>
      <c r="BDL362" s="263"/>
      <c r="BDM362" s="263"/>
      <c r="BDN362" s="263"/>
      <c r="BDO362" s="263"/>
      <c r="BDP362" s="263"/>
      <c r="BDQ362" s="263"/>
      <c r="BDR362" s="263"/>
      <c r="BDS362" s="263"/>
      <c r="BDT362" s="263"/>
      <c r="BDU362" s="263"/>
      <c r="BDV362" s="263"/>
      <c r="BDW362" s="263"/>
      <c r="BDX362" s="263"/>
      <c r="BDY362" s="263"/>
      <c r="BDZ362" s="263"/>
      <c r="BEA362" s="263"/>
      <c r="BEB362" s="263"/>
      <c r="BEC362" s="263"/>
      <c r="BED362" s="263"/>
      <c r="BEE362" s="263"/>
      <c r="BEF362" s="263"/>
      <c r="BEG362" s="263"/>
      <c r="BEH362" s="263"/>
      <c r="BEI362" s="263"/>
      <c r="BEJ362" s="263"/>
      <c r="BEK362" s="263"/>
      <c r="BEL362" s="263"/>
      <c r="BEM362" s="263"/>
      <c r="BEN362" s="263"/>
      <c r="BEO362" s="263"/>
      <c r="BEP362" s="263"/>
      <c r="BEQ362" s="263"/>
      <c r="BER362" s="263"/>
      <c r="BES362" s="263"/>
      <c r="BET362" s="263"/>
      <c r="BEU362" s="263"/>
      <c r="BEV362" s="263"/>
      <c r="BEW362" s="263"/>
      <c r="BEX362" s="263"/>
      <c r="BEY362" s="263"/>
      <c r="BEZ362" s="263"/>
      <c r="BFA362" s="263"/>
      <c r="BFB362" s="263"/>
      <c r="BFC362" s="263"/>
      <c r="BFD362" s="263"/>
      <c r="BFE362" s="263"/>
      <c r="BFF362" s="263"/>
      <c r="BFG362" s="263"/>
      <c r="BFH362" s="263"/>
      <c r="BFI362" s="263"/>
      <c r="BFJ362" s="263"/>
      <c r="BFK362" s="263"/>
      <c r="BFL362" s="263"/>
      <c r="BFM362" s="263"/>
      <c r="BFN362" s="263"/>
      <c r="BFO362" s="263"/>
      <c r="BFP362" s="263"/>
      <c r="BFQ362" s="263"/>
      <c r="BFR362" s="263"/>
      <c r="BFS362" s="263"/>
      <c r="BFT362" s="263"/>
      <c r="BFU362" s="263"/>
      <c r="BFV362" s="263"/>
      <c r="BFW362" s="263"/>
      <c r="BFX362" s="263"/>
      <c r="BFY362" s="263"/>
      <c r="BFZ362" s="263"/>
      <c r="BGA362" s="263"/>
      <c r="BGB362" s="263"/>
      <c r="BGC362" s="263"/>
      <c r="BGD362" s="263"/>
      <c r="BGE362" s="263"/>
      <c r="BGF362" s="263"/>
      <c r="BGG362" s="263"/>
      <c r="BGH362" s="263"/>
      <c r="BGI362" s="263"/>
      <c r="BGJ362" s="263"/>
      <c r="BGK362" s="263"/>
      <c r="BGL362" s="263"/>
      <c r="BGM362" s="263"/>
      <c r="BGN362" s="263"/>
      <c r="BGO362" s="263"/>
      <c r="BGP362" s="263"/>
      <c r="BGQ362" s="263"/>
      <c r="BGR362" s="263"/>
      <c r="BGS362" s="263"/>
      <c r="BGT362" s="263"/>
      <c r="BGU362" s="263"/>
      <c r="BGV362" s="263"/>
      <c r="BGW362" s="263"/>
      <c r="BGX362" s="263"/>
      <c r="BGY362" s="263"/>
      <c r="BGZ362" s="263"/>
      <c r="BHA362" s="263"/>
      <c r="BHB362" s="263"/>
      <c r="BHC362" s="263"/>
      <c r="BHD362" s="263"/>
      <c r="BHE362" s="263"/>
      <c r="BHF362" s="263"/>
      <c r="BHG362" s="263"/>
      <c r="BHH362" s="263"/>
      <c r="BHI362" s="263"/>
      <c r="BHJ362" s="263"/>
      <c r="BHK362" s="263"/>
      <c r="BHL362" s="263"/>
      <c r="BHM362" s="263"/>
      <c r="BHN362" s="263"/>
      <c r="BHO362" s="263"/>
      <c r="BHP362" s="263"/>
      <c r="BHQ362" s="263"/>
      <c r="BHR362" s="263"/>
      <c r="BHS362" s="263"/>
      <c r="BHT362" s="263"/>
      <c r="BHU362" s="263"/>
      <c r="BHV362" s="263"/>
      <c r="BHW362" s="263"/>
      <c r="BHX362" s="263"/>
      <c r="BHY362" s="263"/>
      <c r="BHZ362" s="263"/>
      <c r="BIA362" s="263"/>
      <c r="BIB362" s="263"/>
      <c r="BIC362" s="263"/>
      <c r="BID362" s="263"/>
      <c r="BIE362" s="263"/>
      <c r="BIF362" s="263"/>
      <c r="BIG362" s="263"/>
      <c r="BIH362" s="263"/>
      <c r="BII362" s="263"/>
      <c r="BIJ362" s="263"/>
      <c r="BIK362" s="263"/>
      <c r="BIL362" s="263"/>
      <c r="BIM362" s="263"/>
      <c r="BIN362" s="263"/>
      <c r="BIO362" s="263"/>
      <c r="BIP362" s="263"/>
      <c r="BIQ362" s="263"/>
      <c r="BIR362" s="263"/>
      <c r="BIS362" s="263"/>
      <c r="BIT362" s="263"/>
      <c r="BIU362" s="263"/>
      <c r="BIV362" s="263"/>
      <c r="BIW362" s="263"/>
      <c r="BIX362" s="263"/>
      <c r="BIY362" s="263"/>
      <c r="BIZ362" s="263"/>
      <c r="BJA362" s="263"/>
      <c r="BJB362" s="263"/>
      <c r="BJC362" s="263"/>
      <c r="BJD362" s="263"/>
      <c r="BJE362" s="263"/>
      <c r="BJF362" s="263"/>
      <c r="BJG362" s="263"/>
      <c r="BJH362" s="263"/>
      <c r="BJI362" s="263"/>
      <c r="BJJ362" s="263"/>
      <c r="BJK362" s="263"/>
      <c r="BJL362" s="263"/>
      <c r="BJM362" s="263"/>
      <c r="BJN362" s="263"/>
      <c r="BJO362" s="263"/>
      <c r="BJP362" s="263"/>
      <c r="BJQ362" s="263"/>
      <c r="BJR362" s="263"/>
      <c r="BJS362" s="263"/>
      <c r="BJT362" s="263"/>
      <c r="BJU362" s="263"/>
      <c r="BJV362" s="263"/>
      <c r="BJW362" s="263"/>
      <c r="BJX362" s="263"/>
      <c r="BJY362" s="263"/>
      <c r="BJZ362" s="263"/>
      <c r="BKA362" s="263"/>
      <c r="BKB362" s="263"/>
      <c r="BKC362" s="263"/>
      <c r="BKD362" s="263"/>
      <c r="BKE362" s="263"/>
      <c r="BKF362" s="263"/>
      <c r="BKG362" s="263"/>
      <c r="BKH362" s="263"/>
      <c r="BKI362" s="263"/>
      <c r="BKJ362" s="263"/>
      <c r="BKK362" s="263"/>
      <c r="BKL362" s="263"/>
      <c r="BKM362" s="263"/>
      <c r="BKN362" s="263"/>
      <c r="BKO362" s="263"/>
      <c r="BKP362" s="263"/>
      <c r="BKQ362" s="263"/>
      <c r="BKR362" s="263"/>
      <c r="BKS362" s="263"/>
      <c r="BKT362" s="263"/>
      <c r="BKU362" s="263"/>
      <c r="BKV362" s="263"/>
      <c r="BKW362" s="263"/>
      <c r="BKX362" s="263"/>
      <c r="BKY362" s="263"/>
      <c r="BKZ362" s="263"/>
      <c r="BLA362" s="263"/>
      <c r="BLB362" s="263"/>
      <c r="BLC362" s="263"/>
      <c r="BLD362" s="263"/>
      <c r="BLE362" s="263"/>
      <c r="BLF362" s="263"/>
      <c r="BLG362" s="263"/>
      <c r="BLH362" s="263"/>
      <c r="BLI362" s="263"/>
      <c r="BLJ362" s="263"/>
      <c r="BLK362" s="263"/>
      <c r="BLL362" s="263"/>
      <c r="BLM362" s="263"/>
      <c r="BLN362" s="263"/>
      <c r="BLO362" s="263"/>
      <c r="BLP362" s="263"/>
      <c r="BLQ362" s="263"/>
      <c r="BLR362" s="263"/>
      <c r="BLS362" s="263"/>
      <c r="BLT362" s="263"/>
      <c r="BLU362" s="263"/>
      <c r="BLV362" s="263"/>
      <c r="BLW362" s="263"/>
      <c r="BLX362" s="263"/>
      <c r="BLY362" s="263"/>
      <c r="BLZ362" s="263"/>
      <c r="BMA362" s="263"/>
      <c r="BMB362" s="263"/>
      <c r="BMC362" s="263"/>
      <c r="BMD362" s="263"/>
      <c r="BME362" s="263"/>
      <c r="BMF362" s="263"/>
      <c r="BMG362" s="263"/>
      <c r="BMH362" s="263"/>
      <c r="BMI362" s="263"/>
      <c r="BMJ362" s="263"/>
      <c r="BMK362" s="263"/>
      <c r="BML362" s="263"/>
      <c r="BMM362" s="263"/>
      <c r="BMN362" s="263"/>
      <c r="BMO362" s="263"/>
      <c r="BMP362" s="263"/>
      <c r="BMQ362" s="263"/>
      <c r="BMR362" s="263"/>
      <c r="BMS362" s="263"/>
      <c r="BMT362" s="263"/>
      <c r="BMU362" s="263"/>
      <c r="BMV362" s="263"/>
      <c r="BMW362" s="263"/>
      <c r="BMX362" s="263"/>
      <c r="BMY362" s="263"/>
      <c r="BMZ362" s="263"/>
      <c r="BNA362" s="263"/>
      <c r="BNB362" s="263"/>
      <c r="BNC362" s="263"/>
      <c r="BND362" s="263"/>
      <c r="BNE362" s="263"/>
      <c r="BNF362" s="263"/>
      <c r="BNG362" s="263"/>
      <c r="BNH362" s="263"/>
      <c r="BNI362" s="263"/>
      <c r="BNJ362" s="263"/>
      <c r="BNK362" s="263"/>
      <c r="BNL362" s="263"/>
      <c r="BNM362" s="263"/>
      <c r="BNN362" s="263"/>
      <c r="BNO362" s="263"/>
      <c r="BNP362" s="263"/>
      <c r="BNQ362" s="263"/>
      <c r="BNR362" s="263"/>
      <c r="BNS362" s="263"/>
      <c r="BNT362" s="263"/>
      <c r="BNU362" s="263"/>
      <c r="BNV362" s="263"/>
      <c r="BNW362" s="263"/>
      <c r="BNX362" s="263"/>
      <c r="BNY362" s="263"/>
      <c r="BNZ362" s="263"/>
      <c r="BOA362" s="263"/>
      <c r="BOB362" s="263"/>
      <c r="BOC362" s="263"/>
      <c r="BOD362" s="263"/>
      <c r="BOE362" s="263"/>
      <c r="BOF362" s="263"/>
      <c r="BOG362" s="263"/>
      <c r="BOH362" s="263"/>
      <c r="BOI362" s="263"/>
      <c r="BOJ362" s="263"/>
      <c r="BOK362" s="263"/>
      <c r="BOL362" s="263"/>
      <c r="BOM362" s="263"/>
      <c r="BON362" s="263"/>
      <c r="BOO362" s="263"/>
      <c r="BOP362" s="263"/>
      <c r="BOQ362" s="263"/>
      <c r="BOR362" s="263"/>
      <c r="BOS362" s="263"/>
      <c r="BOT362" s="263"/>
      <c r="BOU362" s="263"/>
      <c r="BOV362" s="263"/>
      <c r="BOW362" s="263"/>
      <c r="BOX362" s="263"/>
      <c r="BOY362" s="263"/>
      <c r="BOZ362" s="263"/>
      <c r="BPA362" s="263"/>
      <c r="BPB362" s="263"/>
      <c r="BPC362" s="263"/>
      <c r="BPD362" s="263"/>
      <c r="BPE362" s="263"/>
      <c r="BPF362" s="263"/>
      <c r="BPG362" s="263"/>
      <c r="BPH362" s="263"/>
      <c r="BPI362" s="263"/>
      <c r="BPJ362" s="263"/>
      <c r="BPK362" s="263"/>
      <c r="BPL362" s="263"/>
      <c r="BPM362" s="263"/>
      <c r="BPN362" s="263"/>
      <c r="BPO362" s="263"/>
      <c r="BPP362" s="263"/>
      <c r="BPQ362" s="263"/>
      <c r="BPR362" s="263"/>
      <c r="BPS362" s="263"/>
      <c r="BPT362" s="263"/>
      <c r="BPU362" s="263"/>
      <c r="BPV362" s="263"/>
      <c r="BPW362" s="263"/>
      <c r="BPX362" s="263"/>
      <c r="BPY362" s="263"/>
      <c r="BPZ362" s="263"/>
      <c r="BQA362" s="263"/>
      <c r="BQB362" s="263"/>
      <c r="BQC362" s="263"/>
      <c r="BQD362" s="263"/>
      <c r="BQE362" s="263"/>
      <c r="BQF362" s="263"/>
      <c r="BQG362" s="263"/>
      <c r="BQH362" s="263"/>
      <c r="BQI362" s="263"/>
      <c r="BQJ362" s="263"/>
      <c r="BQK362" s="263"/>
      <c r="BQL362" s="263"/>
      <c r="BQM362" s="263"/>
      <c r="BQN362" s="263"/>
      <c r="BQO362" s="263"/>
      <c r="BQP362" s="263"/>
      <c r="BQQ362" s="263"/>
      <c r="BQR362" s="263"/>
      <c r="BQS362" s="263"/>
      <c r="BQT362" s="263"/>
      <c r="BQU362" s="263"/>
      <c r="BQV362" s="263"/>
      <c r="BQW362" s="263"/>
      <c r="BQX362" s="263"/>
      <c r="BQY362" s="263"/>
      <c r="BQZ362" s="263"/>
      <c r="BRA362" s="263"/>
      <c r="BRB362" s="263"/>
      <c r="BRC362" s="263"/>
      <c r="BRD362" s="263"/>
      <c r="BRE362" s="263"/>
      <c r="BRF362" s="263"/>
      <c r="BRG362" s="263"/>
      <c r="BRH362" s="263"/>
      <c r="BRI362" s="263"/>
      <c r="BRJ362" s="263"/>
      <c r="BRK362" s="263"/>
      <c r="BRL362" s="263"/>
      <c r="BRM362" s="263"/>
      <c r="BRN362" s="263"/>
      <c r="BRO362" s="263"/>
      <c r="BRP362" s="263"/>
      <c r="BRQ362" s="263"/>
      <c r="BRR362" s="263"/>
      <c r="BRS362" s="263"/>
      <c r="BRT362" s="263"/>
      <c r="BRU362" s="263"/>
      <c r="BRV362" s="263"/>
      <c r="BRW362" s="263"/>
      <c r="BRX362" s="263"/>
      <c r="BRY362" s="263"/>
      <c r="BRZ362" s="263"/>
      <c r="BSA362" s="263"/>
      <c r="BSB362" s="263"/>
      <c r="BSC362" s="263"/>
      <c r="BSD362" s="263"/>
      <c r="BSE362" s="263"/>
      <c r="BSF362" s="263"/>
      <c r="BSG362" s="263"/>
      <c r="BSH362" s="263"/>
      <c r="BSI362" s="263"/>
      <c r="BSJ362" s="263"/>
      <c r="BSK362" s="263"/>
      <c r="BSL362" s="263"/>
      <c r="BSM362" s="263"/>
      <c r="BSN362" s="263"/>
      <c r="BSO362" s="263"/>
      <c r="BSP362" s="263"/>
      <c r="BSQ362" s="263"/>
      <c r="BSR362" s="263"/>
      <c r="BSS362" s="263"/>
      <c r="BST362" s="263"/>
      <c r="BSU362" s="263"/>
      <c r="BSV362" s="263"/>
      <c r="BSW362" s="263"/>
      <c r="BSX362" s="263"/>
      <c r="BSY362" s="263"/>
      <c r="BSZ362" s="263"/>
      <c r="BTA362" s="263"/>
      <c r="BTB362" s="263"/>
      <c r="BTC362" s="263"/>
      <c r="BTD362" s="263"/>
      <c r="BTE362" s="263"/>
      <c r="BTF362" s="263"/>
      <c r="BTG362" s="263"/>
      <c r="BTH362" s="263"/>
      <c r="BTI362" s="263"/>
      <c r="BTJ362" s="263"/>
      <c r="BTK362" s="263"/>
      <c r="BTL362" s="263"/>
      <c r="BTM362" s="263"/>
      <c r="BTN362" s="263"/>
      <c r="BTO362" s="263"/>
      <c r="BTP362" s="263"/>
      <c r="BTQ362" s="263"/>
      <c r="BTR362" s="263"/>
      <c r="BTS362" s="263"/>
      <c r="BTT362" s="263"/>
      <c r="BTU362" s="263"/>
      <c r="BTV362" s="263"/>
      <c r="BTW362" s="263"/>
      <c r="BTX362" s="263"/>
      <c r="BTY362" s="263"/>
      <c r="BTZ362" s="263"/>
      <c r="BUA362" s="263"/>
      <c r="BUB362" s="263"/>
      <c r="BUC362" s="263"/>
      <c r="BUD362" s="263"/>
      <c r="BUE362" s="263"/>
      <c r="BUF362" s="263"/>
      <c r="BUG362" s="263"/>
      <c r="BUH362" s="263"/>
      <c r="BUI362" s="263"/>
      <c r="BUJ362" s="263"/>
      <c r="BUK362" s="263"/>
      <c r="BUL362" s="263"/>
      <c r="BUM362" s="263"/>
      <c r="BUN362" s="263"/>
      <c r="BUO362" s="263"/>
      <c r="BUP362" s="263"/>
      <c r="BUQ362" s="263"/>
      <c r="BUR362" s="263"/>
      <c r="BUS362" s="263"/>
      <c r="BUT362" s="263"/>
      <c r="BUU362" s="263"/>
      <c r="BUV362" s="263"/>
      <c r="BUW362" s="263"/>
      <c r="BUX362" s="263"/>
      <c r="BUY362" s="263"/>
      <c r="BUZ362" s="263"/>
      <c r="BVA362" s="263"/>
      <c r="BVB362" s="263"/>
      <c r="BVC362" s="263"/>
      <c r="BVD362" s="263"/>
      <c r="BVE362" s="263"/>
      <c r="BVF362" s="263"/>
      <c r="BVG362" s="263"/>
      <c r="BVH362" s="263"/>
      <c r="BVI362" s="263"/>
      <c r="BVJ362" s="263"/>
      <c r="BVK362" s="263"/>
      <c r="BVL362" s="263"/>
      <c r="BVM362" s="263"/>
      <c r="BVN362" s="263"/>
      <c r="BVO362" s="263"/>
      <c r="BVP362" s="263"/>
      <c r="BVQ362" s="263"/>
      <c r="BVR362" s="263"/>
      <c r="BVS362" s="263"/>
      <c r="BVT362" s="263"/>
      <c r="BVU362" s="263"/>
      <c r="BVV362" s="263"/>
      <c r="BVW362" s="263"/>
      <c r="BVX362" s="263"/>
      <c r="BVY362" s="263"/>
      <c r="BVZ362" s="263"/>
      <c r="BWA362" s="263"/>
      <c r="BWB362" s="263"/>
      <c r="BWC362" s="263"/>
      <c r="BWD362" s="263"/>
      <c r="BWE362" s="263"/>
      <c r="BWF362" s="263"/>
      <c r="BWG362" s="263"/>
      <c r="BWH362" s="263"/>
      <c r="BWI362" s="263"/>
      <c r="BWJ362" s="263"/>
      <c r="BWK362" s="263"/>
      <c r="BWL362" s="263"/>
      <c r="BWM362" s="263"/>
      <c r="BWN362" s="263"/>
      <c r="BWO362" s="263"/>
      <c r="BWP362" s="263"/>
      <c r="BWQ362" s="263"/>
      <c r="BWR362" s="263"/>
      <c r="BWS362" s="263"/>
      <c r="BWT362" s="263"/>
      <c r="BWU362" s="263"/>
      <c r="BWV362" s="263"/>
      <c r="BWW362" s="263"/>
      <c r="BWX362" s="263"/>
      <c r="BWY362" s="263"/>
      <c r="BWZ362" s="263"/>
      <c r="BXA362" s="263"/>
      <c r="BXB362" s="263"/>
      <c r="BXC362" s="263"/>
      <c r="BXD362" s="263"/>
      <c r="BXE362" s="263"/>
      <c r="BXF362" s="263"/>
      <c r="BXG362" s="263"/>
      <c r="BXH362" s="263"/>
      <c r="BXI362" s="263"/>
      <c r="BXJ362" s="263"/>
      <c r="BXK362" s="263"/>
      <c r="BXL362" s="263"/>
      <c r="BXM362" s="263"/>
      <c r="BXN362" s="263"/>
      <c r="BXO362" s="263"/>
      <c r="BXP362" s="263"/>
      <c r="BXQ362" s="263"/>
      <c r="BXR362" s="263"/>
      <c r="BXS362" s="263"/>
      <c r="BXT362" s="263"/>
      <c r="BXU362" s="263"/>
      <c r="BXV362" s="263"/>
      <c r="BXW362" s="263"/>
      <c r="BXX362" s="263"/>
      <c r="BXY362" s="263"/>
      <c r="BXZ362" s="263"/>
      <c r="BYA362" s="263"/>
      <c r="BYB362" s="263"/>
      <c r="BYC362" s="263"/>
      <c r="BYD362" s="263"/>
      <c r="BYE362" s="263"/>
      <c r="BYF362" s="263"/>
      <c r="BYG362" s="263"/>
      <c r="BYH362" s="263"/>
      <c r="BYI362" s="263"/>
      <c r="BYJ362" s="263"/>
      <c r="BYK362" s="263"/>
      <c r="BYL362" s="263"/>
      <c r="BYM362" s="263"/>
      <c r="BYN362" s="263"/>
      <c r="BYO362" s="263"/>
      <c r="BYP362" s="263"/>
      <c r="BYQ362" s="263"/>
      <c r="BYR362" s="263"/>
      <c r="BYS362" s="263"/>
      <c r="BYT362" s="263"/>
      <c r="BYU362" s="263"/>
      <c r="BYV362" s="263"/>
      <c r="BYW362" s="263"/>
      <c r="BYX362" s="263"/>
      <c r="BYY362" s="263"/>
      <c r="BYZ362" s="263"/>
      <c r="BZA362" s="263"/>
      <c r="BZB362" s="263"/>
      <c r="BZC362" s="263"/>
      <c r="BZD362" s="263"/>
      <c r="BZE362" s="263"/>
      <c r="BZF362" s="263"/>
      <c r="BZG362" s="263"/>
      <c r="BZH362" s="263"/>
      <c r="BZI362" s="263"/>
      <c r="BZJ362" s="263"/>
      <c r="BZK362" s="263"/>
      <c r="BZL362" s="263"/>
      <c r="BZM362" s="263"/>
      <c r="BZN362" s="263"/>
      <c r="BZO362" s="263"/>
      <c r="BZP362" s="263"/>
      <c r="BZQ362" s="263"/>
      <c r="BZR362" s="263"/>
      <c r="BZS362" s="263"/>
      <c r="BZT362" s="263"/>
      <c r="BZU362" s="263"/>
      <c r="BZV362" s="263"/>
      <c r="BZW362" s="263"/>
      <c r="BZX362" s="263"/>
      <c r="BZY362" s="263"/>
      <c r="BZZ362" s="263"/>
      <c r="CAA362" s="263"/>
      <c r="CAB362" s="263"/>
      <c r="CAC362" s="263"/>
      <c r="CAD362" s="263"/>
      <c r="CAE362" s="263"/>
      <c r="CAF362" s="263"/>
      <c r="CAG362" s="263"/>
      <c r="CAH362" s="263"/>
      <c r="CAI362" s="263"/>
      <c r="CAJ362" s="263"/>
      <c r="CAK362" s="263"/>
      <c r="CAL362" s="263"/>
      <c r="CAM362" s="263"/>
      <c r="CAN362" s="263"/>
      <c r="CAO362" s="263"/>
      <c r="CAP362" s="263"/>
      <c r="CAQ362" s="263"/>
      <c r="CAR362" s="263"/>
      <c r="CAS362" s="263"/>
      <c r="CAT362" s="263"/>
      <c r="CAU362" s="263"/>
      <c r="CAV362" s="263"/>
    </row>
    <row r="363" spans="1:2076" x14ac:dyDescent="0.35">
      <c r="A363" s="263"/>
      <c r="B363" s="263"/>
      <c r="C363" s="263"/>
      <c r="D363" s="263"/>
      <c r="E363" s="263"/>
      <c r="F363" s="263"/>
      <c r="G363" s="263"/>
      <c r="H363" s="263"/>
      <c r="I363" s="263"/>
      <c r="J363" s="263"/>
      <c r="K363" s="263"/>
      <c r="L363" s="263"/>
      <c r="M363" s="263"/>
      <c r="N363" s="263"/>
      <c r="O363" s="263"/>
      <c r="P363" s="263"/>
      <c r="Q363" s="263"/>
      <c r="R363" s="263"/>
      <c r="S363" s="263"/>
      <c r="T363" s="263"/>
      <c r="U363" s="263"/>
      <c r="V363" s="263"/>
      <c r="W363" s="263"/>
      <c r="X363" s="263"/>
      <c r="Y363" s="263"/>
      <c r="Z363" s="263"/>
      <c r="AA363" s="263"/>
      <c r="AB363" s="263"/>
      <c r="AC363" s="263"/>
      <c r="AD363" s="263"/>
      <c r="AE363" s="263"/>
      <c r="AF363" s="263"/>
      <c r="AG363" s="263"/>
      <c r="AH363" s="263"/>
      <c r="AI363" s="263"/>
      <c r="AJ363" s="263"/>
      <c r="AK363" s="263"/>
      <c r="AL363" s="263"/>
      <c r="AM363" s="263"/>
      <c r="AN363" s="263"/>
      <c r="AO363" s="263"/>
      <c r="AP363" s="263"/>
      <c r="AQ363" s="263"/>
      <c r="AR363" s="263"/>
      <c r="AS363" s="263"/>
      <c r="AT363" s="263"/>
      <c r="AU363" s="263"/>
      <c r="AV363" s="263"/>
      <c r="AW363" s="263"/>
      <c r="AX363" s="263"/>
      <c r="AY363" s="263"/>
      <c r="AZ363" s="263"/>
      <c r="BA363" s="263"/>
      <c r="BB363" s="263"/>
      <c r="BC363" s="263"/>
      <c r="BD363" s="263"/>
      <c r="BE363" s="263"/>
      <c r="BF363" s="263"/>
      <c r="BG363" s="263"/>
      <c r="BH363" s="263"/>
      <c r="BI363" s="263"/>
      <c r="BJ363" s="263"/>
      <c r="BK363" s="263"/>
      <c r="BL363" s="263"/>
      <c r="BM363" s="263"/>
      <c r="BN363" s="263"/>
      <c r="BO363" s="263"/>
      <c r="BP363" s="263"/>
      <c r="BQ363" s="263"/>
      <c r="BR363" s="263"/>
      <c r="BS363" s="263"/>
      <c r="BT363" s="263"/>
      <c r="BU363" s="263"/>
      <c r="BV363" s="263"/>
      <c r="BW363" s="263"/>
      <c r="BX363" s="263"/>
      <c r="BY363" s="263"/>
      <c r="BZ363" s="263"/>
      <c r="CA363" s="263"/>
      <c r="CB363" s="263"/>
      <c r="CC363" s="263"/>
      <c r="CD363" s="263"/>
      <c r="CE363" s="263"/>
      <c r="CF363" s="263"/>
      <c r="CG363" s="263"/>
      <c r="CH363" s="263"/>
      <c r="CI363" s="263"/>
      <c r="CJ363" s="263"/>
      <c r="CK363" s="263"/>
      <c r="CL363" s="263"/>
      <c r="CM363" s="263"/>
      <c r="CN363" s="263"/>
      <c r="CO363" s="263"/>
      <c r="CP363" s="263"/>
      <c r="CQ363" s="263"/>
      <c r="CR363" s="263"/>
      <c r="CS363" s="263"/>
      <c r="CT363" s="263"/>
      <c r="CU363" s="263"/>
      <c r="CV363" s="263"/>
      <c r="CW363" s="263"/>
      <c r="CX363" s="263"/>
      <c r="CY363" s="263"/>
      <c r="CZ363" s="263"/>
      <c r="DA363" s="263"/>
      <c r="DB363" s="263"/>
      <c r="DC363" s="263"/>
      <c r="DD363" s="263"/>
      <c r="DE363" s="263"/>
      <c r="DF363" s="263"/>
      <c r="DG363" s="263"/>
      <c r="DH363" s="263"/>
      <c r="DI363" s="263"/>
      <c r="DJ363" s="263"/>
      <c r="DK363" s="263"/>
      <c r="DL363" s="263"/>
      <c r="DM363" s="263"/>
      <c r="DN363" s="263"/>
      <c r="DO363" s="263"/>
      <c r="DP363" s="263"/>
      <c r="DQ363" s="263"/>
      <c r="DR363" s="263"/>
      <c r="DS363" s="263"/>
      <c r="DT363" s="263"/>
      <c r="DU363" s="263"/>
      <c r="DV363" s="263"/>
      <c r="DW363" s="263"/>
      <c r="DX363" s="263"/>
      <c r="DY363" s="263"/>
      <c r="DZ363" s="263"/>
      <c r="EA363" s="263"/>
      <c r="EB363" s="263"/>
      <c r="EC363" s="263"/>
      <c r="ED363" s="263"/>
      <c r="EE363" s="263"/>
      <c r="EF363" s="263"/>
      <c r="EG363" s="263"/>
      <c r="EH363" s="263"/>
      <c r="EI363" s="263"/>
      <c r="EJ363" s="263"/>
      <c r="EK363" s="263"/>
      <c r="EL363" s="263"/>
      <c r="EM363" s="263"/>
      <c r="EN363" s="263"/>
      <c r="EO363" s="263"/>
      <c r="EP363" s="263"/>
      <c r="EQ363" s="263"/>
      <c r="ER363" s="263"/>
      <c r="ES363" s="263"/>
      <c r="ET363" s="263"/>
      <c r="EU363" s="263"/>
      <c r="EV363" s="263"/>
      <c r="EW363" s="263"/>
      <c r="EX363" s="263"/>
      <c r="EY363" s="263"/>
      <c r="EZ363" s="263"/>
      <c r="FA363" s="263"/>
      <c r="FB363" s="263"/>
      <c r="FC363" s="263"/>
      <c r="FD363" s="263"/>
      <c r="FE363" s="263"/>
      <c r="FF363" s="263"/>
      <c r="FG363" s="263"/>
      <c r="FH363" s="263"/>
      <c r="FI363" s="263"/>
      <c r="FJ363" s="263"/>
      <c r="FK363" s="263"/>
      <c r="FL363" s="263"/>
      <c r="FM363" s="263"/>
      <c r="FN363" s="263"/>
      <c r="FO363" s="263"/>
      <c r="FP363" s="263"/>
      <c r="FQ363" s="263"/>
      <c r="FR363" s="263"/>
      <c r="FS363" s="263"/>
      <c r="FT363" s="263"/>
      <c r="FU363" s="263"/>
      <c r="FV363" s="263"/>
      <c r="FW363" s="263"/>
      <c r="FX363" s="263"/>
      <c r="FY363" s="263"/>
      <c r="FZ363" s="263"/>
      <c r="GA363" s="263"/>
      <c r="GB363" s="263"/>
      <c r="GC363" s="263"/>
      <c r="GD363" s="263"/>
      <c r="GE363" s="263"/>
      <c r="GF363" s="263"/>
      <c r="GG363" s="263"/>
      <c r="GH363" s="263"/>
      <c r="GI363" s="263"/>
      <c r="GJ363" s="263"/>
      <c r="GK363" s="263"/>
      <c r="GL363" s="263"/>
      <c r="GM363" s="263"/>
      <c r="GN363" s="263"/>
      <c r="GO363" s="263"/>
      <c r="GP363" s="263"/>
      <c r="GQ363" s="263"/>
      <c r="GR363" s="263"/>
      <c r="GS363" s="263"/>
      <c r="GT363" s="263"/>
      <c r="GU363" s="263"/>
      <c r="GV363" s="263"/>
      <c r="GW363" s="263"/>
      <c r="GX363" s="263"/>
      <c r="GY363" s="263"/>
      <c r="GZ363" s="263"/>
      <c r="HA363" s="263"/>
      <c r="HB363" s="263"/>
      <c r="HC363" s="263"/>
      <c r="HD363" s="263"/>
      <c r="HE363" s="263"/>
      <c r="HF363" s="263"/>
      <c r="HG363" s="263"/>
      <c r="HH363" s="263"/>
      <c r="HI363" s="263"/>
      <c r="HJ363" s="263"/>
      <c r="HK363" s="263"/>
      <c r="HL363" s="263"/>
      <c r="HM363" s="263"/>
      <c r="HN363" s="263"/>
      <c r="HO363" s="263"/>
      <c r="HP363" s="263"/>
      <c r="HQ363" s="263"/>
      <c r="HR363" s="263"/>
      <c r="HS363" s="263"/>
      <c r="HT363" s="263"/>
      <c r="HU363" s="263"/>
      <c r="HV363" s="263"/>
      <c r="HW363" s="263"/>
      <c r="HX363" s="263"/>
      <c r="HY363" s="263"/>
      <c r="HZ363" s="263"/>
      <c r="IA363" s="263"/>
      <c r="IB363" s="263"/>
      <c r="IC363" s="263"/>
      <c r="ID363" s="263"/>
      <c r="IE363" s="263"/>
      <c r="IF363" s="263"/>
      <c r="IG363" s="263"/>
      <c r="IH363" s="263"/>
      <c r="II363" s="263"/>
      <c r="IJ363" s="263"/>
      <c r="IK363" s="263"/>
      <c r="IL363" s="263"/>
      <c r="IM363" s="263"/>
      <c r="IN363" s="263"/>
      <c r="IO363" s="263"/>
      <c r="IP363" s="263"/>
      <c r="IQ363" s="263"/>
      <c r="IR363" s="263"/>
      <c r="IS363" s="263"/>
      <c r="IT363" s="263"/>
      <c r="IU363" s="263"/>
      <c r="IV363" s="263"/>
      <c r="IW363" s="263"/>
      <c r="IX363" s="263"/>
      <c r="IY363" s="263"/>
      <c r="IZ363" s="263"/>
      <c r="JA363" s="263"/>
      <c r="JB363" s="263"/>
      <c r="JC363" s="263"/>
      <c r="JD363" s="263"/>
      <c r="JE363" s="263"/>
      <c r="JF363" s="263"/>
      <c r="JG363" s="263"/>
      <c r="JH363" s="263"/>
      <c r="JI363" s="263"/>
      <c r="JJ363" s="263"/>
      <c r="JK363" s="263"/>
      <c r="JL363" s="263"/>
      <c r="JM363" s="263"/>
      <c r="JN363" s="263"/>
      <c r="JO363" s="263"/>
      <c r="JP363" s="263"/>
      <c r="JQ363" s="263"/>
      <c r="JR363" s="263"/>
      <c r="JS363" s="263"/>
      <c r="JT363" s="263"/>
      <c r="JU363" s="263"/>
      <c r="JV363" s="263"/>
      <c r="JW363" s="263"/>
      <c r="JX363" s="263"/>
      <c r="JY363" s="263"/>
      <c r="JZ363" s="263"/>
      <c r="KA363" s="263"/>
      <c r="KB363" s="263"/>
      <c r="KC363" s="263"/>
      <c r="KD363" s="263"/>
      <c r="KE363" s="263"/>
      <c r="KF363" s="263"/>
      <c r="KG363" s="263"/>
      <c r="KH363" s="263"/>
      <c r="KI363" s="263"/>
      <c r="KJ363" s="263"/>
      <c r="KK363" s="263"/>
      <c r="KL363" s="263"/>
      <c r="KM363" s="263"/>
      <c r="KN363" s="263"/>
      <c r="KO363" s="263"/>
      <c r="KP363" s="263"/>
      <c r="KQ363" s="263"/>
      <c r="KR363" s="263"/>
      <c r="KS363" s="263"/>
      <c r="KT363" s="263"/>
      <c r="KU363" s="263"/>
      <c r="KV363" s="263"/>
      <c r="KW363" s="263"/>
      <c r="KX363" s="263"/>
      <c r="KY363" s="263"/>
      <c r="KZ363" s="263"/>
      <c r="LA363" s="263"/>
      <c r="LB363" s="263"/>
      <c r="LC363" s="263"/>
      <c r="LD363" s="263"/>
      <c r="LE363" s="263"/>
      <c r="LF363" s="263"/>
      <c r="LG363" s="263"/>
      <c r="LH363" s="263"/>
      <c r="LI363" s="263"/>
      <c r="LJ363" s="263"/>
      <c r="LK363" s="263"/>
      <c r="LL363" s="263"/>
      <c r="LM363" s="263"/>
      <c r="LN363" s="263"/>
      <c r="LO363" s="263"/>
      <c r="LP363" s="263"/>
      <c r="LQ363" s="263"/>
      <c r="LR363" s="263"/>
      <c r="LS363" s="263"/>
      <c r="LT363" s="263"/>
      <c r="LU363" s="263"/>
      <c r="LV363" s="263"/>
      <c r="LW363" s="263"/>
      <c r="LX363" s="263"/>
      <c r="LY363" s="263"/>
      <c r="LZ363" s="263"/>
      <c r="MA363" s="263"/>
      <c r="MB363" s="263"/>
      <c r="MC363" s="263"/>
      <c r="MD363" s="263"/>
      <c r="ME363" s="263"/>
      <c r="MF363" s="263"/>
      <c r="MG363" s="263"/>
      <c r="MH363" s="263"/>
      <c r="MI363" s="263"/>
      <c r="MJ363" s="263"/>
      <c r="MK363" s="263"/>
      <c r="ML363" s="263"/>
      <c r="MM363" s="263"/>
      <c r="MN363" s="263"/>
      <c r="MO363" s="263"/>
      <c r="MP363" s="263"/>
      <c r="MQ363" s="263"/>
      <c r="MR363" s="263"/>
      <c r="MS363" s="263"/>
      <c r="MT363" s="263"/>
      <c r="MU363" s="263"/>
      <c r="MV363" s="263"/>
      <c r="MW363" s="263"/>
      <c r="MX363" s="263"/>
      <c r="MY363" s="263"/>
      <c r="MZ363" s="263"/>
      <c r="NA363" s="263"/>
      <c r="NB363" s="263"/>
      <c r="NC363" s="263"/>
      <c r="ND363" s="263"/>
      <c r="NE363" s="263"/>
      <c r="NF363" s="263"/>
      <c r="NG363" s="263"/>
      <c r="NH363" s="263"/>
      <c r="NI363" s="263"/>
      <c r="NJ363" s="263"/>
      <c r="NK363" s="263"/>
      <c r="NL363" s="263"/>
      <c r="NM363" s="263"/>
      <c r="NN363" s="263"/>
      <c r="NO363" s="263"/>
      <c r="NP363" s="263"/>
      <c r="NQ363" s="263"/>
      <c r="NR363" s="263"/>
      <c r="NS363" s="263"/>
      <c r="NT363" s="263"/>
      <c r="NU363" s="263"/>
      <c r="NV363" s="263"/>
      <c r="NW363" s="263"/>
      <c r="NX363" s="263"/>
      <c r="NY363" s="263"/>
      <c r="NZ363" s="263"/>
      <c r="OA363" s="263"/>
      <c r="OB363" s="263"/>
      <c r="OC363" s="263"/>
      <c r="OD363" s="263"/>
      <c r="OE363" s="263"/>
      <c r="OF363" s="263"/>
      <c r="OG363" s="263"/>
      <c r="OH363" s="263"/>
      <c r="OI363" s="263"/>
      <c r="OJ363" s="263"/>
      <c r="OK363" s="263"/>
      <c r="OL363" s="263"/>
      <c r="OM363" s="263"/>
      <c r="ON363" s="263"/>
      <c r="OO363" s="263"/>
      <c r="OP363" s="263"/>
      <c r="OQ363" s="263"/>
      <c r="OR363" s="263"/>
      <c r="OS363" s="263"/>
      <c r="OT363" s="263"/>
      <c r="OU363" s="263"/>
      <c r="OV363" s="263"/>
      <c r="OW363" s="263"/>
      <c r="OX363" s="263"/>
      <c r="OY363" s="263"/>
      <c r="OZ363" s="263"/>
      <c r="PA363" s="263"/>
      <c r="PB363" s="263"/>
      <c r="PC363" s="263"/>
      <c r="PD363" s="263"/>
      <c r="PE363" s="263"/>
      <c r="PF363" s="263"/>
      <c r="PG363" s="263"/>
      <c r="PH363" s="263"/>
      <c r="PI363" s="263"/>
      <c r="PJ363" s="263"/>
      <c r="PK363" s="263"/>
      <c r="PL363" s="263"/>
      <c r="PM363" s="263"/>
      <c r="PN363" s="263"/>
      <c r="PO363" s="263"/>
      <c r="PP363" s="263"/>
      <c r="PQ363" s="263"/>
      <c r="PR363" s="263"/>
      <c r="PS363" s="263"/>
      <c r="PT363" s="263"/>
      <c r="PU363" s="263"/>
      <c r="PV363" s="263"/>
      <c r="PW363" s="263"/>
      <c r="PX363" s="263"/>
      <c r="PY363" s="263"/>
      <c r="PZ363" s="263"/>
      <c r="QA363" s="263"/>
      <c r="QB363" s="263"/>
      <c r="QC363" s="263"/>
      <c r="QD363" s="263"/>
      <c r="QE363" s="263"/>
      <c r="QF363" s="263"/>
      <c r="QG363" s="263"/>
      <c r="QH363" s="263"/>
      <c r="QI363" s="263"/>
      <c r="QJ363" s="263"/>
      <c r="QK363" s="263"/>
      <c r="QL363" s="263"/>
      <c r="QM363" s="263"/>
      <c r="QN363" s="263"/>
      <c r="QO363" s="263"/>
      <c r="QP363" s="263"/>
      <c r="QQ363" s="263"/>
      <c r="QR363" s="263"/>
      <c r="QS363" s="263"/>
      <c r="QT363" s="263"/>
      <c r="QU363" s="263"/>
      <c r="QV363" s="263"/>
      <c r="QW363" s="263"/>
      <c r="QX363" s="263"/>
      <c r="QY363" s="263"/>
      <c r="QZ363" s="263"/>
      <c r="RA363" s="263"/>
      <c r="RB363" s="263"/>
      <c r="RC363" s="263"/>
      <c r="RD363" s="263"/>
      <c r="RE363" s="263"/>
      <c r="RF363" s="263"/>
      <c r="RG363" s="263"/>
      <c r="RH363" s="263"/>
      <c r="RI363" s="263"/>
      <c r="RJ363" s="263"/>
      <c r="RK363" s="263"/>
      <c r="RL363" s="263"/>
      <c r="RM363" s="263"/>
      <c r="RN363" s="263"/>
      <c r="RO363" s="263"/>
      <c r="RP363" s="263"/>
      <c r="RQ363" s="263"/>
      <c r="RR363" s="263"/>
      <c r="RS363" s="263"/>
      <c r="RT363" s="263"/>
      <c r="RU363" s="263"/>
      <c r="RV363" s="263"/>
      <c r="RW363" s="263"/>
      <c r="RX363" s="263"/>
      <c r="RY363" s="263"/>
      <c r="RZ363" s="263"/>
      <c r="SA363" s="263"/>
      <c r="SB363" s="263"/>
      <c r="SC363" s="263"/>
      <c r="SD363" s="263"/>
      <c r="SE363" s="263"/>
      <c r="SF363" s="263"/>
      <c r="SG363" s="263"/>
      <c r="SH363" s="263"/>
      <c r="SI363" s="263"/>
      <c r="SJ363" s="263"/>
      <c r="SK363" s="263"/>
      <c r="SL363" s="263"/>
      <c r="SM363" s="263"/>
      <c r="SN363" s="263"/>
      <c r="SO363" s="263"/>
      <c r="SP363" s="263"/>
      <c r="SQ363" s="263"/>
      <c r="SR363" s="263"/>
      <c r="SS363" s="263"/>
      <c r="ST363" s="263"/>
      <c r="SU363" s="263"/>
      <c r="SV363" s="263"/>
      <c r="SW363" s="263"/>
      <c r="SX363" s="263"/>
      <c r="SY363" s="263"/>
      <c r="SZ363" s="263"/>
      <c r="TA363" s="263"/>
      <c r="TB363" s="263"/>
      <c r="TC363" s="263"/>
      <c r="TD363" s="263"/>
      <c r="TE363" s="263"/>
      <c r="TF363" s="263"/>
      <c r="TG363" s="263"/>
      <c r="TH363" s="263"/>
      <c r="TI363" s="263"/>
      <c r="TJ363" s="263"/>
      <c r="TK363" s="263"/>
      <c r="TL363" s="263"/>
      <c r="TM363" s="263"/>
      <c r="TN363" s="263"/>
      <c r="TO363" s="263"/>
      <c r="TP363" s="263"/>
      <c r="TQ363" s="263"/>
      <c r="TR363" s="263"/>
      <c r="TS363" s="263"/>
      <c r="TT363" s="263"/>
      <c r="TU363" s="263"/>
      <c r="TV363" s="263"/>
      <c r="TW363" s="263"/>
      <c r="TX363" s="263"/>
      <c r="TY363" s="263"/>
      <c r="TZ363" s="263"/>
      <c r="UA363" s="263"/>
      <c r="UB363" s="263"/>
      <c r="UC363" s="263"/>
      <c r="UD363" s="263"/>
      <c r="UE363" s="263"/>
      <c r="UF363" s="263"/>
      <c r="UG363" s="263"/>
      <c r="UH363" s="263"/>
      <c r="UI363" s="263"/>
      <c r="UJ363" s="263"/>
      <c r="UK363" s="263"/>
      <c r="UL363" s="263"/>
      <c r="UM363" s="263"/>
      <c r="UN363" s="263"/>
      <c r="UO363" s="263"/>
      <c r="UP363" s="263"/>
      <c r="UQ363" s="263"/>
      <c r="UR363" s="263"/>
      <c r="US363" s="263"/>
      <c r="UT363" s="263"/>
      <c r="UU363" s="263"/>
      <c r="UV363" s="263"/>
      <c r="UW363" s="263"/>
      <c r="UX363" s="263"/>
      <c r="UY363" s="263"/>
      <c r="UZ363" s="263"/>
      <c r="VA363" s="263"/>
      <c r="VB363" s="263"/>
      <c r="VC363" s="263"/>
      <c r="VD363" s="263"/>
      <c r="VE363" s="263"/>
      <c r="VF363" s="263"/>
      <c r="VG363" s="263"/>
      <c r="VH363" s="263"/>
      <c r="VI363" s="263"/>
      <c r="VJ363" s="263"/>
      <c r="VK363" s="263"/>
      <c r="VL363" s="263"/>
      <c r="VM363" s="263"/>
      <c r="VN363" s="263"/>
      <c r="VO363" s="263"/>
      <c r="VP363" s="263"/>
      <c r="VQ363" s="263"/>
      <c r="VR363" s="263"/>
      <c r="VS363" s="263"/>
      <c r="VT363" s="263"/>
      <c r="VU363" s="263"/>
      <c r="VV363" s="263"/>
      <c r="VW363" s="263"/>
      <c r="VX363" s="263"/>
      <c r="VY363" s="263"/>
      <c r="VZ363" s="263"/>
      <c r="WA363" s="263"/>
      <c r="WB363" s="263"/>
      <c r="WC363" s="263"/>
      <c r="WD363" s="263"/>
      <c r="WE363" s="263"/>
      <c r="WF363" s="263"/>
      <c r="WG363" s="263"/>
      <c r="WH363" s="263"/>
      <c r="WI363" s="263"/>
      <c r="WJ363" s="263"/>
      <c r="WK363" s="263"/>
      <c r="WL363" s="263"/>
      <c r="WM363" s="263"/>
      <c r="WN363" s="263"/>
      <c r="WO363" s="263"/>
      <c r="WP363" s="263"/>
      <c r="WQ363" s="263"/>
      <c r="WR363" s="263"/>
      <c r="WS363" s="263"/>
      <c r="WT363" s="263"/>
      <c r="WU363" s="263"/>
      <c r="WV363" s="263"/>
      <c r="WW363" s="263"/>
      <c r="WX363" s="263"/>
      <c r="WY363" s="263"/>
      <c r="WZ363" s="263"/>
      <c r="XA363" s="263"/>
      <c r="XB363" s="263"/>
      <c r="XC363" s="263"/>
      <c r="XD363" s="263"/>
      <c r="XE363" s="263"/>
      <c r="XF363" s="263"/>
      <c r="XG363" s="263"/>
      <c r="XH363" s="263"/>
      <c r="XI363" s="263"/>
      <c r="XJ363" s="263"/>
      <c r="XK363" s="263"/>
      <c r="XL363" s="263"/>
      <c r="XM363" s="263"/>
      <c r="XN363" s="263"/>
      <c r="XO363" s="263"/>
      <c r="XP363" s="263"/>
      <c r="XQ363" s="263"/>
      <c r="XR363" s="263"/>
      <c r="XS363" s="263"/>
      <c r="XT363" s="263"/>
      <c r="XU363" s="263"/>
      <c r="XV363" s="263"/>
      <c r="XW363" s="263"/>
      <c r="XX363" s="263"/>
      <c r="XY363" s="263"/>
      <c r="XZ363" s="263"/>
      <c r="YA363" s="263"/>
      <c r="YB363" s="263"/>
      <c r="YC363" s="263"/>
      <c r="YD363" s="263"/>
      <c r="YE363" s="263"/>
      <c r="YF363" s="263"/>
      <c r="YG363" s="263"/>
      <c r="YH363" s="263"/>
      <c r="YI363" s="263"/>
      <c r="YJ363" s="263"/>
      <c r="YK363" s="263"/>
      <c r="YL363" s="263"/>
      <c r="YM363" s="263"/>
      <c r="YN363" s="263"/>
      <c r="YO363" s="263"/>
      <c r="YP363" s="263"/>
      <c r="YQ363" s="263"/>
      <c r="YR363" s="263"/>
      <c r="YS363" s="263"/>
      <c r="YT363" s="263"/>
      <c r="YU363" s="263"/>
      <c r="YV363" s="263"/>
      <c r="YW363" s="263"/>
      <c r="YX363" s="263"/>
      <c r="YY363" s="263"/>
      <c r="YZ363" s="263"/>
      <c r="ZA363" s="263"/>
      <c r="ZB363" s="263"/>
      <c r="ZC363" s="263"/>
      <c r="ZD363" s="263"/>
      <c r="ZE363" s="263"/>
      <c r="ZF363" s="263"/>
      <c r="ZG363" s="263"/>
      <c r="ZH363" s="263"/>
      <c r="ZI363" s="263"/>
      <c r="ZJ363" s="263"/>
      <c r="ZK363" s="263"/>
      <c r="ZL363" s="263"/>
      <c r="ZM363" s="263"/>
      <c r="ZN363" s="263"/>
      <c r="ZO363" s="263"/>
      <c r="ZP363" s="263"/>
      <c r="ZQ363" s="263"/>
      <c r="ZR363" s="263"/>
      <c r="ZS363" s="263"/>
      <c r="ZT363" s="263"/>
      <c r="ZU363" s="263"/>
      <c r="ZV363" s="263"/>
      <c r="ZW363" s="263"/>
      <c r="ZX363" s="263"/>
      <c r="ZY363" s="263"/>
      <c r="ZZ363" s="263"/>
      <c r="AAA363" s="263"/>
      <c r="AAB363" s="263"/>
      <c r="AAC363" s="263"/>
      <c r="AAD363" s="263"/>
      <c r="AAE363" s="263"/>
      <c r="AAF363" s="263"/>
      <c r="AAG363" s="263"/>
      <c r="AAH363" s="263"/>
      <c r="AAI363" s="263"/>
      <c r="AAJ363" s="263"/>
      <c r="AAK363" s="263"/>
      <c r="AAL363" s="263"/>
      <c r="AAM363" s="263"/>
      <c r="AAN363" s="263"/>
      <c r="AAO363" s="263"/>
      <c r="AAP363" s="263"/>
      <c r="AAQ363" s="263"/>
      <c r="AAR363" s="263"/>
      <c r="AAS363" s="263"/>
      <c r="AAT363" s="263"/>
      <c r="AAU363" s="263"/>
      <c r="AAV363" s="263"/>
      <c r="AAW363" s="263"/>
      <c r="AAX363" s="263"/>
      <c r="AAY363" s="263"/>
      <c r="AAZ363" s="263"/>
      <c r="ABA363" s="263"/>
      <c r="ABB363" s="263"/>
      <c r="ABC363" s="263"/>
      <c r="ABD363" s="263"/>
      <c r="ABE363" s="263"/>
      <c r="ABF363" s="263"/>
      <c r="ABG363" s="263"/>
      <c r="ABH363" s="263"/>
      <c r="ABI363" s="263"/>
      <c r="ABJ363" s="263"/>
      <c r="ABK363" s="263"/>
      <c r="ABL363" s="263"/>
      <c r="ABM363" s="263"/>
      <c r="ABN363" s="263"/>
      <c r="ABO363" s="263"/>
      <c r="ABP363" s="263"/>
      <c r="ABQ363" s="263"/>
      <c r="ABR363" s="263"/>
      <c r="ABS363" s="263"/>
      <c r="ABT363" s="263"/>
      <c r="ABU363" s="263"/>
      <c r="ABV363" s="263"/>
      <c r="ABW363" s="263"/>
      <c r="ABX363" s="263"/>
      <c r="ABY363" s="263"/>
      <c r="ABZ363" s="263"/>
      <c r="ACA363" s="263"/>
      <c r="ACB363" s="263"/>
      <c r="ACC363" s="263"/>
      <c r="ACD363" s="263"/>
      <c r="ACE363" s="263"/>
      <c r="ACF363" s="263"/>
      <c r="ACG363" s="263"/>
      <c r="ACH363" s="263"/>
      <c r="ACI363" s="263"/>
      <c r="ACJ363" s="263"/>
      <c r="ACK363" s="263"/>
      <c r="ACL363" s="263"/>
      <c r="ACM363" s="263"/>
      <c r="ACN363" s="263"/>
      <c r="ACO363" s="263"/>
      <c r="ACP363" s="263"/>
      <c r="ACQ363" s="263"/>
      <c r="ACR363" s="263"/>
      <c r="ACS363" s="263"/>
      <c r="ACT363" s="263"/>
      <c r="ACU363" s="263"/>
      <c r="ACV363" s="263"/>
      <c r="ACW363" s="263"/>
      <c r="ACX363" s="263"/>
      <c r="ACY363" s="263"/>
      <c r="ACZ363" s="263"/>
      <c r="ADA363" s="263"/>
      <c r="ADB363" s="263"/>
      <c r="ADC363" s="263"/>
      <c r="ADD363" s="263"/>
      <c r="ADE363" s="263"/>
      <c r="ADF363" s="263"/>
      <c r="ADG363" s="263"/>
      <c r="ADH363" s="263"/>
      <c r="ADI363" s="263"/>
      <c r="ADJ363" s="263"/>
      <c r="ADK363" s="263"/>
      <c r="ADL363" s="263"/>
      <c r="ADM363" s="263"/>
      <c r="ADN363" s="263"/>
      <c r="ADO363" s="263"/>
      <c r="ADP363" s="263"/>
      <c r="ADQ363" s="263"/>
      <c r="ADR363" s="263"/>
      <c r="ADS363" s="263"/>
      <c r="ADT363" s="263"/>
      <c r="ADU363" s="263"/>
      <c r="ADV363" s="263"/>
      <c r="ADW363" s="263"/>
      <c r="ADX363" s="263"/>
      <c r="ADY363" s="263"/>
      <c r="ADZ363" s="263"/>
      <c r="AEA363" s="263"/>
      <c r="AEB363" s="263"/>
      <c r="AEC363" s="263"/>
      <c r="AED363" s="263"/>
      <c r="AEE363" s="263"/>
      <c r="AEF363" s="263"/>
      <c r="AEG363" s="263"/>
      <c r="AEH363" s="263"/>
      <c r="AEI363" s="263"/>
      <c r="AEJ363" s="263"/>
      <c r="AEK363" s="263"/>
      <c r="AEL363" s="263"/>
      <c r="AEM363" s="263"/>
      <c r="AEN363" s="263"/>
      <c r="AEO363" s="263"/>
      <c r="AEP363" s="263"/>
      <c r="AEQ363" s="263"/>
      <c r="AER363" s="263"/>
      <c r="AES363" s="263"/>
      <c r="AET363" s="263"/>
      <c r="AEU363" s="263"/>
      <c r="AEV363" s="263"/>
      <c r="AEW363" s="263"/>
      <c r="AEX363" s="263"/>
      <c r="AEY363" s="263"/>
      <c r="AEZ363" s="263"/>
      <c r="AFA363" s="263"/>
      <c r="AFB363" s="263"/>
      <c r="AFC363" s="263"/>
      <c r="AFD363" s="263"/>
      <c r="AFE363" s="263"/>
      <c r="AFF363" s="263"/>
      <c r="AFG363" s="263"/>
      <c r="AFH363" s="263"/>
      <c r="AFI363" s="263"/>
      <c r="AFJ363" s="263"/>
      <c r="AFK363" s="263"/>
      <c r="AFL363" s="263"/>
      <c r="AFM363" s="263"/>
      <c r="AFN363" s="263"/>
      <c r="AFO363" s="263"/>
      <c r="AFP363" s="263"/>
      <c r="AFQ363" s="263"/>
      <c r="AFR363" s="263"/>
      <c r="AFS363" s="263"/>
      <c r="AFT363" s="263"/>
      <c r="AFU363" s="263"/>
      <c r="AFV363" s="263"/>
      <c r="AFW363" s="263"/>
      <c r="AFX363" s="263"/>
      <c r="AFY363" s="263"/>
      <c r="AFZ363" s="263"/>
      <c r="AGA363" s="263"/>
      <c r="AGB363" s="263"/>
      <c r="AGC363" s="263"/>
      <c r="AGD363" s="263"/>
      <c r="AGE363" s="263"/>
      <c r="AGF363" s="263"/>
      <c r="AGG363" s="263"/>
      <c r="AGH363" s="263"/>
      <c r="AGI363" s="263"/>
      <c r="AGJ363" s="263"/>
      <c r="AGK363" s="263"/>
      <c r="AGL363" s="263"/>
      <c r="AGM363" s="263"/>
      <c r="AGN363" s="263"/>
      <c r="AGO363" s="263"/>
      <c r="AGP363" s="263"/>
      <c r="AGQ363" s="263"/>
      <c r="AGR363" s="263"/>
      <c r="AGS363" s="263"/>
      <c r="AGT363" s="263"/>
      <c r="AGU363" s="263"/>
      <c r="AGV363" s="263"/>
      <c r="AGW363" s="263"/>
      <c r="AGX363" s="263"/>
      <c r="AGY363" s="263"/>
      <c r="AGZ363" s="263"/>
      <c r="AHA363" s="263"/>
      <c r="AHB363" s="263"/>
      <c r="AHC363" s="263"/>
      <c r="AHD363" s="263"/>
      <c r="AHE363" s="263"/>
      <c r="AHF363" s="263"/>
      <c r="AHG363" s="263"/>
      <c r="AHH363" s="263"/>
      <c r="AHI363" s="263"/>
      <c r="AHJ363" s="263"/>
      <c r="AHK363" s="263"/>
      <c r="AHL363" s="263"/>
      <c r="AHM363" s="263"/>
      <c r="AHN363" s="263"/>
      <c r="AHO363" s="263"/>
      <c r="AHP363" s="263"/>
      <c r="AHQ363" s="263"/>
      <c r="AHR363" s="263"/>
      <c r="AHS363" s="263"/>
      <c r="AHT363" s="263"/>
      <c r="AHU363" s="263"/>
      <c r="AHV363" s="263"/>
      <c r="AHW363" s="263"/>
      <c r="AHX363" s="263"/>
      <c r="AHY363" s="263"/>
      <c r="AHZ363" s="263"/>
      <c r="AIA363" s="263"/>
      <c r="AIB363" s="263"/>
      <c r="AIC363" s="263"/>
      <c r="AID363" s="263"/>
      <c r="AIE363" s="263"/>
      <c r="AIF363" s="263"/>
      <c r="AIG363" s="263"/>
      <c r="AIH363" s="263"/>
      <c r="AII363" s="263"/>
      <c r="AIJ363" s="263"/>
      <c r="AIK363" s="263"/>
      <c r="AIL363" s="263"/>
      <c r="AIM363" s="263"/>
      <c r="AIN363" s="263"/>
      <c r="AIO363" s="263"/>
      <c r="AIP363" s="263"/>
      <c r="AIQ363" s="263"/>
      <c r="AIR363" s="263"/>
      <c r="AIS363" s="263"/>
      <c r="AIT363" s="263"/>
      <c r="AIU363" s="263"/>
      <c r="AIV363" s="263"/>
      <c r="AIW363" s="263"/>
      <c r="AIX363" s="263"/>
      <c r="AIY363" s="263"/>
      <c r="AIZ363" s="263"/>
      <c r="AJA363" s="263"/>
      <c r="AJB363" s="263"/>
      <c r="AJC363" s="263"/>
      <c r="AJD363" s="263"/>
      <c r="AJE363" s="263"/>
      <c r="AJF363" s="263"/>
      <c r="AJG363" s="263"/>
      <c r="AJH363" s="263"/>
      <c r="AJI363" s="263"/>
      <c r="AJJ363" s="263"/>
      <c r="AJK363" s="263"/>
      <c r="AJL363" s="263"/>
      <c r="AJM363" s="263"/>
      <c r="AJN363" s="263"/>
      <c r="AJO363" s="263"/>
      <c r="AJP363" s="263"/>
      <c r="AJQ363" s="263"/>
      <c r="AJR363" s="263"/>
      <c r="AJS363" s="263"/>
      <c r="AJT363" s="263"/>
      <c r="AJU363" s="263"/>
      <c r="AJV363" s="263"/>
      <c r="AJW363" s="263"/>
      <c r="AJX363" s="263"/>
      <c r="AJY363" s="263"/>
      <c r="AJZ363" s="263"/>
      <c r="AKA363" s="263"/>
      <c r="AKB363" s="263"/>
      <c r="AKC363" s="263"/>
      <c r="AKD363" s="263"/>
      <c r="AKE363" s="263"/>
      <c r="AKF363" s="263"/>
      <c r="AKG363" s="263"/>
      <c r="AKH363" s="263"/>
      <c r="AKI363" s="263"/>
      <c r="AKJ363" s="263"/>
      <c r="AKK363" s="263"/>
      <c r="AKL363" s="263"/>
      <c r="AKM363" s="263"/>
      <c r="AKN363" s="263"/>
      <c r="AKO363" s="263"/>
      <c r="AKP363" s="263"/>
      <c r="AKQ363" s="263"/>
      <c r="AKR363" s="263"/>
      <c r="AKS363" s="263"/>
      <c r="AKT363" s="263"/>
      <c r="AKU363" s="263"/>
      <c r="AKV363" s="263"/>
      <c r="AKW363" s="263"/>
      <c r="AKX363" s="263"/>
      <c r="AKY363" s="263"/>
      <c r="AKZ363" s="263"/>
      <c r="ALA363" s="263"/>
      <c r="ALB363" s="263"/>
      <c r="ALC363" s="263"/>
      <c r="ALD363" s="263"/>
      <c r="ALE363" s="263"/>
      <c r="ALF363" s="263"/>
      <c r="ALG363" s="263"/>
      <c r="ALH363" s="263"/>
      <c r="ALI363" s="263"/>
      <c r="ALJ363" s="263"/>
      <c r="ALK363" s="263"/>
      <c r="ALL363" s="263"/>
      <c r="ALM363" s="263"/>
      <c r="ALN363" s="263"/>
      <c r="ALO363" s="263"/>
      <c r="ALP363" s="263"/>
      <c r="ALQ363" s="263"/>
      <c r="ALR363" s="263"/>
      <c r="ALS363" s="263"/>
      <c r="ALT363" s="263"/>
      <c r="ALU363" s="263"/>
      <c r="ALV363" s="263"/>
      <c r="ALW363" s="263"/>
      <c r="ALX363" s="263"/>
      <c r="ALY363" s="263"/>
      <c r="ALZ363" s="263"/>
      <c r="AMA363" s="263"/>
      <c r="AMB363" s="263"/>
      <c r="AMC363" s="263"/>
      <c r="AMD363" s="263"/>
      <c r="AME363" s="263"/>
      <c r="AMF363" s="263"/>
      <c r="AMG363" s="263"/>
      <c r="AMH363" s="263"/>
      <c r="AMI363" s="263"/>
      <c r="AMJ363" s="263"/>
      <c r="AMK363" s="263"/>
      <c r="AML363" s="263"/>
      <c r="AMM363" s="263"/>
      <c r="AMN363" s="263"/>
      <c r="AMO363" s="263"/>
      <c r="AMP363" s="263"/>
      <c r="AMQ363" s="263"/>
      <c r="AMR363" s="263"/>
      <c r="AMS363" s="263"/>
      <c r="AMT363" s="263"/>
      <c r="AMU363" s="263"/>
      <c r="AMV363" s="263"/>
      <c r="AMW363" s="263"/>
      <c r="AMX363" s="263"/>
      <c r="AMY363" s="263"/>
      <c r="AMZ363" s="263"/>
      <c r="ANA363" s="263"/>
      <c r="ANB363" s="263"/>
      <c r="ANC363" s="263"/>
      <c r="AND363" s="263"/>
      <c r="ANE363" s="263"/>
      <c r="ANF363" s="263"/>
      <c r="ANG363" s="263"/>
      <c r="ANH363" s="263"/>
      <c r="ANI363" s="263"/>
      <c r="ANJ363" s="263"/>
      <c r="ANK363" s="263"/>
      <c r="ANL363" s="263"/>
      <c r="ANM363" s="263"/>
      <c r="ANN363" s="263"/>
      <c r="ANO363" s="263"/>
      <c r="ANP363" s="263"/>
      <c r="ANQ363" s="263"/>
      <c r="ANR363" s="263"/>
      <c r="ANS363" s="263"/>
      <c r="ANT363" s="263"/>
      <c r="ANU363" s="263"/>
      <c r="ANV363" s="263"/>
      <c r="ANW363" s="263"/>
      <c r="ANX363" s="263"/>
      <c r="ANY363" s="263"/>
      <c r="ANZ363" s="263"/>
      <c r="AOA363" s="263"/>
      <c r="AOB363" s="263"/>
      <c r="AOC363" s="263"/>
      <c r="AOD363" s="263"/>
      <c r="AOE363" s="263"/>
      <c r="AOF363" s="263"/>
      <c r="AOG363" s="263"/>
      <c r="AOH363" s="263"/>
      <c r="AOI363" s="263"/>
      <c r="AOJ363" s="263"/>
      <c r="AOK363" s="263"/>
      <c r="AOL363" s="263"/>
      <c r="AOM363" s="263"/>
      <c r="AON363" s="263"/>
      <c r="AOO363" s="263"/>
      <c r="AOP363" s="263"/>
      <c r="AOQ363" s="263"/>
      <c r="AOR363" s="263"/>
      <c r="AOS363" s="263"/>
      <c r="AOT363" s="263"/>
      <c r="AOU363" s="263"/>
      <c r="AOV363" s="263"/>
      <c r="AOW363" s="263"/>
      <c r="AOX363" s="263"/>
      <c r="AOY363" s="263"/>
      <c r="AOZ363" s="263"/>
      <c r="APA363" s="263"/>
      <c r="APB363" s="263"/>
      <c r="APC363" s="263"/>
      <c r="APD363" s="263"/>
      <c r="APE363" s="263"/>
      <c r="APF363" s="263"/>
      <c r="APG363" s="263"/>
      <c r="APH363" s="263"/>
      <c r="API363" s="263"/>
      <c r="APJ363" s="263"/>
      <c r="APK363" s="263"/>
      <c r="APL363" s="263"/>
      <c r="APM363" s="263"/>
      <c r="APN363" s="263"/>
      <c r="APO363" s="263"/>
      <c r="APP363" s="263"/>
      <c r="APQ363" s="263"/>
      <c r="APR363" s="263"/>
      <c r="APS363" s="263"/>
      <c r="APT363" s="263"/>
      <c r="APU363" s="263"/>
      <c r="APV363" s="263"/>
      <c r="APW363" s="263"/>
      <c r="APX363" s="263"/>
      <c r="APY363" s="263"/>
      <c r="APZ363" s="263"/>
      <c r="AQA363" s="263"/>
      <c r="AQB363" s="263"/>
      <c r="AQC363" s="263"/>
      <c r="AQD363" s="263"/>
      <c r="AQE363" s="263"/>
      <c r="AQF363" s="263"/>
      <c r="AQG363" s="263"/>
      <c r="AQH363" s="263"/>
      <c r="AQI363" s="263"/>
      <c r="AQJ363" s="263"/>
      <c r="AQK363" s="263"/>
      <c r="AQL363" s="263"/>
      <c r="AQM363" s="263"/>
      <c r="AQN363" s="263"/>
      <c r="AQO363" s="263"/>
      <c r="AQP363" s="263"/>
      <c r="AQQ363" s="263"/>
      <c r="AQR363" s="263"/>
      <c r="AQS363" s="263"/>
      <c r="AQT363" s="263"/>
      <c r="AQU363" s="263"/>
      <c r="AQV363" s="263"/>
      <c r="AQW363" s="263"/>
      <c r="AQX363" s="263"/>
      <c r="AQY363" s="263"/>
      <c r="AQZ363" s="263"/>
      <c r="ARA363" s="263"/>
      <c r="ARB363" s="263"/>
      <c r="ARC363" s="263"/>
      <c r="ARD363" s="263"/>
      <c r="ARE363" s="263"/>
      <c r="ARF363" s="263"/>
      <c r="ARG363" s="263"/>
      <c r="ARH363" s="263"/>
      <c r="ARI363" s="263"/>
      <c r="ARJ363" s="263"/>
      <c r="ARK363" s="263"/>
      <c r="ARL363" s="263"/>
      <c r="ARM363" s="263"/>
      <c r="ARN363" s="263"/>
      <c r="ARO363" s="263"/>
      <c r="ARP363" s="263"/>
      <c r="ARQ363" s="263"/>
      <c r="ARR363" s="263"/>
      <c r="ARS363" s="263"/>
      <c r="ART363" s="263"/>
      <c r="ARU363" s="263"/>
      <c r="ARV363" s="263"/>
      <c r="ARW363" s="263"/>
      <c r="ARX363" s="263"/>
      <c r="ARY363" s="263"/>
      <c r="ARZ363" s="263"/>
      <c r="ASA363" s="263"/>
      <c r="ASB363" s="263"/>
      <c r="ASC363" s="263"/>
      <c r="ASD363" s="263"/>
      <c r="ASE363" s="263"/>
      <c r="ASF363" s="263"/>
      <c r="ASG363" s="263"/>
      <c r="ASH363" s="263"/>
      <c r="ASI363" s="263"/>
      <c r="ASJ363" s="263"/>
      <c r="ASK363" s="263"/>
      <c r="ASL363" s="263"/>
      <c r="ASM363" s="263"/>
      <c r="ASN363" s="263"/>
      <c r="ASO363" s="263"/>
      <c r="ASP363" s="263"/>
      <c r="ASQ363" s="263"/>
      <c r="ASR363" s="263"/>
      <c r="ASS363" s="263"/>
      <c r="AST363" s="263"/>
      <c r="ASU363" s="263"/>
      <c r="ASV363" s="263"/>
      <c r="ASW363" s="263"/>
      <c r="ASX363" s="263"/>
      <c r="ASY363" s="263"/>
      <c r="ASZ363" s="263"/>
      <c r="ATA363" s="263"/>
      <c r="ATB363" s="263"/>
      <c r="ATC363" s="263"/>
      <c r="ATD363" s="263"/>
      <c r="ATE363" s="263"/>
      <c r="ATF363" s="263"/>
      <c r="ATG363" s="263"/>
      <c r="ATH363" s="263"/>
      <c r="ATI363" s="263"/>
      <c r="ATJ363" s="263"/>
      <c r="ATK363" s="263"/>
      <c r="ATL363" s="263"/>
      <c r="ATM363" s="263"/>
      <c r="ATN363" s="263"/>
      <c r="ATO363" s="263"/>
      <c r="ATP363" s="263"/>
      <c r="ATQ363" s="263"/>
      <c r="ATR363" s="263"/>
      <c r="ATS363" s="263"/>
      <c r="ATT363" s="263"/>
      <c r="ATU363" s="263"/>
      <c r="ATV363" s="263"/>
      <c r="ATW363" s="263"/>
      <c r="ATX363" s="263"/>
      <c r="ATY363" s="263"/>
      <c r="ATZ363" s="263"/>
      <c r="AUA363" s="263"/>
      <c r="AUB363" s="263"/>
      <c r="AUC363" s="263"/>
      <c r="AUD363" s="263"/>
      <c r="AUE363" s="263"/>
      <c r="AUF363" s="263"/>
      <c r="AUG363" s="263"/>
      <c r="AUH363" s="263"/>
      <c r="AUI363" s="263"/>
      <c r="AUJ363" s="263"/>
      <c r="AUK363" s="263"/>
      <c r="AUL363" s="263"/>
      <c r="AUM363" s="263"/>
      <c r="AUN363" s="263"/>
      <c r="AUO363" s="263"/>
      <c r="AUP363" s="263"/>
      <c r="AUQ363" s="263"/>
      <c r="AUR363" s="263"/>
      <c r="AUS363" s="263"/>
      <c r="AUT363" s="263"/>
      <c r="AUU363" s="263"/>
      <c r="AUV363" s="263"/>
      <c r="AUW363" s="263"/>
      <c r="AUX363" s="263"/>
      <c r="AUY363" s="263"/>
      <c r="AUZ363" s="263"/>
      <c r="AVA363" s="263"/>
      <c r="AVB363" s="263"/>
      <c r="AVC363" s="263"/>
      <c r="AVD363" s="263"/>
      <c r="AVE363" s="263"/>
      <c r="AVF363" s="263"/>
      <c r="AVG363" s="263"/>
      <c r="AVH363" s="263"/>
      <c r="AVI363" s="263"/>
      <c r="AVJ363" s="263"/>
      <c r="AVK363" s="263"/>
      <c r="AVL363" s="263"/>
      <c r="AVM363" s="263"/>
      <c r="AVN363" s="263"/>
      <c r="AVO363" s="263"/>
      <c r="AVP363" s="263"/>
      <c r="AVQ363" s="263"/>
      <c r="AVR363" s="263"/>
      <c r="AVS363" s="263"/>
      <c r="AVT363" s="263"/>
      <c r="AVU363" s="263"/>
      <c r="AVV363" s="263"/>
      <c r="AVW363" s="263"/>
      <c r="AVX363" s="263"/>
      <c r="AVY363" s="263"/>
      <c r="AVZ363" s="263"/>
      <c r="AWA363" s="263"/>
      <c r="AWB363" s="263"/>
      <c r="AWC363" s="263"/>
      <c r="AWD363" s="263"/>
      <c r="AWE363" s="263"/>
      <c r="AWF363" s="263"/>
      <c r="AWG363" s="263"/>
      <c r="AWH363" s="263"/>
      <c r="AWI363" s="263"/>
      <c r="AWJ363" s="263"/>
      <c r="AWK363" s="263"/>
      <c r="AWL363" s="263"/>
      <c r="AWM363" s="263"/>
      <c r="AWN363" s="263"/>
      <c r="AWO363" s="263"/>
      <c r="AWP363" s="263"/>
      <c r="AWQ363" s="263"/>
      <c r="AWR363" s="263"/>
      <c r="AWS363" s="263"/>
      <c r="AWT363" s="263"/>
      <c r="AWU363" s="263"/>
      <c r="AWV363" s="263"/>
      <c r="AWW363" s="263"/>
      <c r="AWX363" s="263"/>
      <c r="AWY363" s="263"/>
      <c r="AWZ363" s="263"/>
      <c r="AXA363" s="263"/>
      <c r="AXB363" s="263"/>
      <c r="AXC363" s="263"/>
      <c r="AXD363" s="263"/>
      <c r="AXE363" s="263"/>
      <c r="AXF363" s="263"/>
      <c r="AXG363" s="263"/>
      <c r="AXH363" s="263"/>
      <c r="AXI363" s="263"/>
      <c r="AXJ363" s="263"/>
      <c r="AXK363" s="263"/>
      <c r="AXL363" s="263"/>
      <c r="AXM363" s="263"/>
      <c r="AXN363" s="263"/>
      <c r="AXO363" s="263"/>
      <c r="AXP363" s="263"/>
      <c r="AXQ363" s="263"/>
      <c r="AXR363" s="263"/>
      <c r="AXS363" s="263"/>
      <c r="AXT363" s="263"/>
      <c r="AXU363" s="263"/>
      <c r="AXV363" s="263"/>
      <c r="AXW363" s="263"/>
      <c r="AXX363" s="263"/>
      <c r="AXY363" s="263"/>
      <c r="AXZ363" s="263"/>
      <c r="AYA363" s="263"/>
      <c r="AYB363" s="263"/>
      <c r="AYC363" s="263"/>
      <c r="AYD363" s="263"/>
      <c r="AYE363" s="263"/>
      <c r="AYF363" s="263"/>
      <c r="AYG363" s="263"/>
      <c r="AYH363" s="263"/>
      <c r="AYI363" s="263"/>
      <c r="AYJ363" s="263"/>
      <c r="AYK363" s="263"/>
      <c r="AYL363" s="263"/>
      <c r="AYM363" s="263"/>
      <c r="AYN363" s="263"/>
      <c r="AYO363" s="263"/>
      <c r="AYP363" s="263"/>
      <c r="AYQ363" s="263"/>
      <c r="AYR363" s="263"/>
      <c r="AYS363" s="263"/>
      <c r="AYT363" s="263"/>
      <c r="AYU363" s="263"/>
      <c r="AYV363" s="263"/>
      <c r="AYW363" s="263"/>
      <c r="AYX363" s="263"/>
      <c r="AYY363" s="263"/>
      <c r="AYZ363" s="263"/>
      <c r="AZA363" s="263"/>
      <c r="AZB363" s="263"/>
      <c r="AZC363" s="263"/>
      <c r="AZD363" s="263"/>
      <c r="AZE363" s="263"/>
      <c r="AZF363" s="263"/>
      <c r="AZG363" s="263"/>
      <c r="AZH363" s="263"/>
      <c r="AZI363" s="263"/>
      <c r="AZJ363" s="263"/>
      <c r="AZK363" s="263"/>
      <c r="AZL363" s="263"/>
      <c r="AZM363" s="263"/>
      <c r="AZN363" s="263"/>
      <c r="AZO363" s="263"/>
      <c r="AZP363" s="263"/>
      <c r="AZQ363" s="263"/>
      <c r="AZR363" s="263"/>
      <c r="AZS363" s="263"/>
      <c r="AZT363" s="263"/>
      <c r="AZU363" s="263"/>
      <c r="AZV363" s="263"/>
      <c r="AZW363" s="263"/>
      <c r="AZX363" s="263"/>
      <c r="AZY363" s="263"/>
      <c r="AZZ363" s="263"/>
      <c r="BAA363" s="263"/>
      <c r="BAB363" s="263"/>
      <c r="BAC363" s="263"/>
      <c r="BAD363" s="263"/>
      <c r="BAE363" s="263"/>
      <c r="BAF363" s="263"/>
      <c r="BAG363" s="263"/>
      <c r="BAH363" s="263"/>
      <c r="BAI363" s="263"/>
      <c r="BAJ363" s="263"/>
      <c r="BAK363" s="263"/>
      <c r="BAL363" s="263"/>
      <c r="BAM363" s="263"/>
      <c r="BAN363" s="263"/>
      <c r="BAO363" s="263"/>
      <c r="BAP363" s="263"/>
      <c r="BAQ363" s="263"/>
      <c r="BAR363" s="263"/>
      <c r="BAS363" s="263"/>
      <c r="BAT363" s="263"/>
      <c r="BAU363" s="263"/>
      <c r="BAV363" s="263"/>
      <c r="BAW363" s="263"/>
      <c r="BAX363" s="263"/>
      <c r="BAY363" s="263"/>
      <c r="BAZ363" s="263"/>
      <c r="BBA363" s="263"/>
      <c r="BBB363" s="263"/>
      <c r="BBC363" s="263"/>
      <c r="BBD363" s="263"/>
      <c r="BBE363" s="263"/>
      <c r="BBF363" s="263"/>
      <c r="BBG363" s="263"/>
      <c r="BBH363" s="263"/>
      <c r="BBI363" s="263"/>
      <c r="BBJ363" s="263"/>
      <c r="BBK363" s="263"/>
      <c r="BBL363" s="263"/>
      <c r="BBM363" s="263"/>
      <c r="BBN363" s="263"/>
      <c r="BBO363" s="263"/>
      <c r="BBP363" s="263"/>
      <c r="BBQ363" s="263"/>
      <c r="BBR363" s="263"/>
      <c r="BBS363" s="263"/>
      <c r="BBT363" s="263"/>
      <c r="BBU363" s="263"/>
      <c r="BBV363" s="263"/>
      <c r="BBW363" s="263"/>
      <c r="BBX363" s="263"/>
      <c r="BBY363" s="263"/>
      <c r="BBZ363" s="263"/>
      <c r="BCA363" s="263"/>
      <c r="BCB363" s="263"/>
      <c r="BCC363" s="263"/>
      <c r="BCD363" s="263"/>
      <c r="BCE363" s="263"/>
      <c r="BCF363" s="263"/>
      <c r="BCG363" s="263"/>
      <c r="BCH363" s="263"/>
      <c r="BCI363" s="263"/>
      <c r="BCJ363" s="263"/>
      <c r="BCK363" s="263"/>
      <c r="BCL363" s="263"/>
      <c r="BCM363" s="263"/>
      <c r="BCN363" s="263"/>
      <c r="BCO363" s="263"/>
      <c r="BCP363" s="263"/>
      <c r="BCQ363" s="263"/>
      <c r="BCR363" s="263"/>
      <c r="BCS363" s="263"/>
      <c r="BCT363" s="263"/>
      <c r="BCU363" s="263"/>
      <c r="BCV363" s="263"/>
      <c r="BCW363" s="263"/>
      <c r="BCX363" s="263"/>
      <c r="BCY363" s="263"/>
      <c r="BCZ363" s="263"/>
      <c r="BDA363" s="263"/>
      <c r="BDB363" s="263"/>
      <c r="BDC363" s="263"/>
      <c r="BDD363" s="263"/>
      <c r="BDE363" s="263"/>
      <c r="BDF363" s="263"/>
      <c r="BDG363" s="263"/>
      <c r="BDH363" s="263"/>
      <c r="BDI363" s="263"/>
      <c r="BDJ363" s="263"/>
      <c r="BDK363" s="263"/>
      <c r="BDL363" s="263"/>
      <c r="BDM363" s="263"/>
      <c r="BDN363" s="263"/>
      <c r="BDO363" s="263"/>
      <c r="BDP363" s="263"/>
      <c r="BDQ363" s="263"/>
      <c r="BDR363" s="263"/>
      <c r="BDS363" s="263"/>
      <c r="BDT363" s="263"/>
      <c r="BDU363" s="263"/>
      <c r="BDV363" s="263"/>
      <c r="BDW363" s="263"/>
      <c r="BDX363" s="263"/>
      <c r="BDY363" s="263"/>
      <c r="BDZ363" s="263"/>
      <c r="BEA363" s="263"/>
      <c r="BEB363" s="263"/>
      <c r="BEC363" s="263"/>
      <c r="BED363" s="263"/>
      <c r="BEE363" s="263"/>
      <c r="BEF363" s="263"/>
      <c r="BEG363" s="263"/>
      <c r="BEH363" s="263"/>
      <c r="BEI363" s="263"/>
      <c r="BEJ363" s="263"/>
      <c r="BEK363" s="263"/>
      <c r="BEL363" s="263"/>
      <c r="BEM363" s="263"/>
      <c r="BEN363" s="263"/>
      <c r="BEO363" s="263"/>
      <c r="BEP363" s="263"/>
      <c r="BEQ363" s="263"/>
      <c r="BER363" s="263"/>
      <c r="BES363" s="263"/>
      <c r="BET363" s="263"/>
      <c r="BEU363" s="263"/>
      <c r="BEV363" s="263"/>
      <c r="BEW363" s="263"/>
      <c r="BEX363" s="263"/>
      <c r="BEY363" s="263"/>
      <c r="BEZ363" s="263"/>
      <c r="BFA363" s="263"/>
      <c r="BFB363" s="263"/>
      <c r="BFC363" s="263"/>
      <c r="BFD363" s="263"/>
      <c r="BFE363" s="263"/>
      <c r="BFF363" s="263"/>
      <c r="BFG363" s="263"/>
      <c r="BFH363" s="263"/>
      <c r="BFI363" s="263"/>
      <c r="BFJ363" s="263"/>
      <c r="BFK363" s="263"/>
      <c r="BFL363" s="263"/>
      <c r="BFM363" s="263"/>
      <c r="BFN363" s="263"/>
      <c r="BFO363" s="263"/>
      <c r="BFP363" s="263"/>
      <c r="BFQ363" s="263"/>
      <c r="BFR363" s="263"/>
      <c r="BFS363" s="263"/>
      <c r="BFT363" s="263"/>
      <c r="BFU363" s="263"/>
      <c r="BFV363" s="263"/>
      <c r="BFW363" s="263"/>
      <c r="BFX363" s="263"/>
      <c r="BFY363" s="263"/>
      <c r="BFZ363" s="263"/>
      <c r="BGA363" s="263"/>
      <c r="BGB363" s="263"/>
      <c r="BGC363" s="263"/>
      <c r="BGD363" s="263"/>
      <c r="BGE363" s="263"/>
      <c r="BGF363" s="263"/>
      <c r="BGG363" s="263"/>
      <c r="BGH363" s="263"/>
      <c r="BGI363" s="263"/>
      <c r="BGJ363" s="263"/>
      <c r="BGK363" s="263"/>
      <c r="BGL363" s="263"/>
      <c r="BGM363" s="263"/>
      <c r="BGN363" s="263"/>
      <c r="BGO363" s="263"/>
      <c r="BGP363" s="263"/>
      <c r="BGQ363" s="263"/>
      <c r="BGR363" s="263"/>
      <c r="BGS363" s="263"/>
      <c r="BGT363" s="263"/>
      <c r="BGU363" s="263"/>
      <c r="BGV363" s="263"/>
      <c r="BGW363" s="263"/>
      <c r="BGX363" s="263"/>
      <c r="BGY363" s="263"/>
      <c r="BGZ363" s="263"/>
      <c r="BHA363" s="263"/>
      <c r="BHB363" s="263"/>
      <c r="BHC363" s="263"/>
      <c r="BHD363" s="263"/>
      <c r="BHE363" s="263"/>
      <c r="BHF363" s="263"/>
      <c r="BHG363" s="263"/>
      <c r="BHH363" s="263"/>
      <c r="BHI363" s="263"/>
      <c r="BHJ363" s="263"/>
      <c r="BHK363" s="263"/>
      <c r="BHL363" s="263"/>
      <c r="BHM363" s="263"/>
      <c r="BHN363" s="263"/>
      <c r="BHO363" s="263"/>
      <c r="BHP363" s="263"/>
      <c r="BHQ363" s="263"/>
      <c r="BHR363" s="263"/>
      <c r="BHS363" s="263"/>
      <c r="BHT363" s="263"/>
      <c r="BHU363" s="263"/>
      <c r="BHV363" s="263"/>
      <c r="BHW363" s="263"/>
      <c r="BHX363" s="263"/>
      <c r="BHY363" s="263"/>
      <c r="BHZ363" s="263"/>
      <c r="BIA363" s="263"/>
      <c r="BIB363" s="263"/>
      <c r="BIC363" s="263"/>
      <c r="BID363" s="263"/>
      <c r="BIE363" s="263"/>
      <c r="BIF363" s="263"/>
      <c r="BIG363" s="263"/>
      <c r="BIH363" s="263"/>
      <c r="BII363" s="263"/>
      <c r="BIJ363" s="263"/>
      <c r="BIK363" s="263"/>
      <c r="BIL363" s="263"/>
      <c r="BIM363" s="263"/>
      <c r="BIN363" s="263"/>
      <c r="BIO363" s="263"/>
      <c r="BIP363" s="263"/>
      <c r="BIQ363" s="263"/>
      <c r="BIR363" s="263"/>
      <c r="BIS363" s="263"/>
      <c r="BIT363" s="263"/>
      <c r="BIU363" s="263"/>
      <c r="BIV363" s="263"/>
      <c r="BIW363" s="263"/>
      <c r="BIX363" s="263"/>
      <c r="BIY363" s="263"/>
      <c r="BIZ363" s="263"/>
      <c r="BJA363" s="263"/>
      <c r="BJB363" s="263"/>
      <c r="BJC363" s="263"/>
      <c r="BJD363" s="263"/>
      <c r="BJE363" s="263"/>
      <c r="BJF363" s="263"/>
      <c r="BJG363" s="263"/>
      <c r="BJH363" s="263"/>
      <c r="BJI363" s="263"/>
      <c r="BJJ363" s="263"/>
      <c r="BJK363" s="263"/>
      <c r="BJL363" s="263"/>
      <c r="BJM363" s="263"/>
      <c r="BJN363" s="263"/>
      <c r="BJO363" s="263"/>
      <c r="BJP363" s="263"/>
      <c r="BJQ363" s="263"/>
      <c r="BJR363" s="263"/>
      <c r="BJS363" s="263"/>
      <c r="BJT363" s="263"/>
      <c r="BJU363" s="263"/>
      <c r="BJV363" s="263"/>
      <c r="BJW363" s="263"/>
      <c r="BJX363" s="263"/>
      <c r="BJY363" s="263"/>
      <c r="BJZ363" s="263"/>
      <c r="BKA363" s="263"/>
      <c r="BKB363" s="263"/>
      <c r="BKC363" s="263"/>
      <c r="BKD363" s="263"/>
      <c r="BKE363" s="263"/>
      <c r="BKF363" s="263"/>
      <c r="BKG363" s="263"/>
      <c r="BKH363" s="263"/>
      <c r="BKI363" s="263"/>
      <c r="BKJ363" s="263"/>
      <c r="BKK363" s="263"/>
      <c r="BKL363" s="263"/>
      <c r="BKM363" s="263"/>
      <c r="BKN363" s="263"/>
      <c r="BKO363" s="263"/>
      <c r="BKP363" s="263"/>
      <c r="BKQ363" s="263"/>
      <c r="BKR363" s="263"/>
      <c r="BKS363" s="263"/>
      <c r="BKT363" s="263"/>
      <c r="BKU363" s="263"/>
      <c r="BKV363" s="263"/>
      <c r="BKW363" s="263"/>
      <c r="BKX363" s="263"/>
      <c r="BKY363" s="263"/>
      <c r="BKZ363" s="263"/>
      <c r="BLA363" s="263"/>
      <c r="BLB363" s="263"/>
      <c r="BLC363" s="263"/>
      <c r="BLD363" s="263"/>
      <c r="BLE363" s="263"/>
      <c r="BLF363" s="263"/>
      <c r="BLG363" s="263"/>
      <c r="BLH363" s="263"/>
      <c r="BLI363" s="263"/>
      <c r="BLJ363" s="263"/>
      <c r="BLK363" s="263"/>
      <c r="BLL363" s="263"/>
      <c r="BLM363" s="263"/>
      <c r="BLN363" s="263"/>
      <c r="BLO363" s="263"/>
      <c r="BLP363" s="263"/>
      <c r="BLQ363" s="263"/>
      <c r="BLR363" s="263"/>
      <c r="BLS363" s="263"/>
      <c r="BLT363" s="263"/>
      <c r="BLU363" s="263"/>
      <c r="BLV363" s="263"/>
      <c r="BLW363" s="263"/>
      <c r="BLX363" s="263"/>
      <c r="BLY363" s="263"/>
      <c r="BLZ363" s="263"/>
      <c r="BMA363" s="263"/>
      <c r="BMB363" s="263"/>
      <c r="BMC363" s="263"/>
      <c r="BMD363" s="263"/>
      <c r="BME363" s="263"/>
      <c r="BMF363" s="263"/>
      <c r="BMG363" s="263"/>
      <c r="BMH363" s="263"/>
      <c r="BMI363" s="263"/>
      <c r="BMJ363" s="263"/>
      <c r="BMK363" s="263"/>
      <c r="BML363" s="263"/>
      <c r="BMM363" s="263"/>
      <c r="BMN363" s="263"/>
      <c r="BMO363" s="263"/>
      <c r="BMP363" s="263"/>
      <c r="BMQ363" s="263"/>
      <c r="BMR363" s="263"/>
      <c r="BMS363" s="263"/>
      <c r="BMT363" s="263"/>
      <c r="BMU363" s="263"/>
      <c r="BMV363" s="263"/>
      <c r="BMW363" s="263"/>
      <c r="BMX363" s="263"/>
      <c r="BMY363" s="263"/>
      <c r="BMZ363" s="263"/>
      <c r="BNA363" s="263"/>
      <c r="BNB363" s="263"/>
      <c r="BNC363" s="263"/>
      <c r="BND363" s="263"/>
      <c r="BNE363" s="263"/>
      <c r="BNF363" s="263"/>
      <c r="BNG363" s="263"/>
      <c r="BNH363" s="263"/>
      <c r="BNI363" s="263"/>
      <c r="BNJ363" s="263"/>
      <c r="BNK363" s="263"/>
      <c r="BNL363" s="263"/>
      <c r="BNM363" s="263"/>
      <c r="BNN363" s="263"/>
      <c r="BNO363" s="263"/>
      <c r="BNP363" s="263"/>
      <c r="BNQ363" s="263"/>
      <c r="BNR363" s="263"/>
      <c r="BNS363" s="263"/>
      <c r="BNT363" s="263"/>
      <c r="BNU363" s="263"/>
      <c r="BNV363" s="263"/>
      <c r="BNW363" s="263"/>
      <c r="BNX363" s="263"/>
      <c r="BNY363" s="263"/>
      <c r="BNZ363" s="263"/>
      <c r="BOA363" s="263"/>
      <c r="BOB363" s="263"/>
      <c r="BOC363" s="263"/>
      <c r="BOD363" s="263"/>
      <c r="BOE363" s="263"/>
      <c r="BOF363" s="263"/>
      <c r="BOG363" s="263"/>
      <c r="BOH363" s="263"/>
      <c r="BOI363" s="263"/>
      <c r="BOJ363" s="263"/>
      <c r="BOK363" s="263"/>
      <c r="BOL363" s="263"/>
      <c r="BOM363" s="263"/>
      <c r="BON363" s="263"/>
      <c r="BOO363" s="263"/>
      <c r="BOP363" s="263"/>
      <c r="BOQ363" s="263"/>
      <c r="BOR363" s="263"/>
      <c r="BOS363" s="263"/>
      <c r="BOT363" s="263"/>
      <c r="BOU363" s="263"/>
      <c r="BOV363" s="263"/>
      <c r="BOW363" s="263"/>
      <c r="BOX363" s="263"/>
      <c r="BOY363" s="263"/>
      <c r="BOZ363" s="263"/>
      <c r="BPA363" s="263"/>
      <c r="BPB363" s="263"/>
      <c r="BPC363" s="263"/>
      <c r="BPD363" s="263"/>
      <c r="BPE363" s="263"/>
      <c r="BPF363" s="263"/>
      <c r="BPG363" s="263"/>
      <c r="BPH363" s="263"/>
      <c r="BPI363" s="263"/>
      <c r="BPJ363" s="263"/>
      <c r="BPK363" s="263"/>
      <c r="BPL363" s="263"/>
      <c r="BPM363" s="263"/>
      <c r="BPN363" s="263"/>
      <c r="BPO363" s="263"/>
      <c r="BPP363" s="263"/>
      <c r="BPQ363" s="263"/>
      <c r="BPR363" s="263"/>
      <c r="BPS363" s="263"/>
      <c r="BPT363" s="263"/>
      <c r="BPU363" s="263"/>
      <c r="BPV363" s="263"/>
      <c r="BPW363" s="263"/>
      <c r="BPX363" s="263"/>
      <c r="BPY363" s="263"/>
      <c r="BPZ363" s="263"/>
      <c r="BQA363" s="263"/>
      <c r="BQB363" s="263"/>
      <c r="BQC363" s="263"/>
      <c r="BQD363" s="263"/>
      <c r="BQE363" s="263"/>
      <c r="BQF363" s="263"/>
      <c r="BQG363" s="263"/>
      <c r="BQH363" s="263"/>
      <c r="BQI363" s="263"/>
      <c r="BQJ363" s="263"/>
      <c r="BQK363" s="263"/>
      <c r="BQL363" s="263"/>
      <c r="BQM363" s="263"/>
      <c r="BQN363" s="263"/>
      <c r="BQO363" s="263"/>
      <c r="BQP363" s="263"/>
      <c r="BQQ363" s="263"/>
      <c r="BQR363" s="263"/>
      <c r="BQS363" s="263"/>
      <c r="BQT363" s="263"/>
      <c r="BQU363" s="263"/>
      <c r="BQV363" s="263"/>
      <c r="BQW363" s="263"/>
      <c r="BQX363" s="263"/>
      <c r="BQY363" s="263"/>
      <c r="BQZ363" s="263"/>
      <c r="BRA363" s="263"/>
      <c r="BRB363" s="263"/>
      <c r="BRC363" s="263"/>
      <c r="BRD363" s="263"/>
      <c r="BRE363" s="263"/>
      <c r="BRF363" s="263"/>
      <c r="BRG363" s="263"/>
      <c r="BRH363" s="263"/>
      <c r="BRI363" s="263"/>
      <c r="BRJ363" s="263"/>
      <c r="BRK363" s="263"/>
      <c r="BRL363" s="263"/>
      <c r="BRM363" s="263"/>
      <c r="BRN363" s="263"/>
      <c r="BRO363" s="263"/>
      <c r="BRP363" s="263"/>
      <c r="BRQ363" s="263"/>
      <c r="BRR363" s="263"/>
      <c r="BRS363" s="263"/>
      <c r="BRT363" s="263"/>
      <c r="BRU363" s="263"/>
      <c r="BRV363" s="263"/>
      <c r="BRW363" s="263"/>
      <c r="BRX363" s="263"/>
      <c r="BRY363" s="263"/>
      <c r="BRZ363" s="263"/>
      <c r="BSA363" s="263"/>
      <c r="BSB363" s="263"/>
      <c r="BSC363" s="263"/>
      <c r="BSD363" s="263"/>
      <c r="BSE363" s="263"/>
      <c r="BSF363" s="263"/>
      <c r="BSG363" s="263"/>
      <c r="BSH363" s="263"/>
      <c r="BSI363" s="263"/>
      <c r="BSJ363" s="263"/>
      <c r="BSK363" s="263"/>
      <c r="BSL363" s="263"/>
      <c r="BSM363" s="263"/>
      <c r="BSN363" s="263"/>
      <c r="BSO363" s="263"/>
      <c r="BSP363" s="263"/>
      <c r="BSQ363" s="263"/>
      <c r="BSR363" s="263"/>
      <c r="BSS363" s="263"/>
      <c r="BST363" s="263"/>
      <c r="BSU363" s="263"/>
      <c r="BSV363" s="263"/>
      <c r="BSW363" s="263"/>
      <c r="BSX363" s="263"/>
      <c r="BSY363" s="263"/>
      <c r="BSZ363" s="263"/>
      <c r="BTA363" s="263"/>
      <c r="BTB363" s="263"/>
      <c r="BTC363" s="263"/>
      <c r="BTD363" s="263"/>
      <c r="BTE363" s="263"/>
      <c r="BTF363" s="263"/>
      <c r="BTG363" s="263"/>
      <c r="BTH363" s="263"/>
      <c r="BTI363" s="263"/>
      <c r="BTJ363" s="263"/>
      <c r="BTK363" s="263"/>
      <c r="BTL363" s="263"/>
      <c r="BTM363" s="263"/>
      <c r="BTN363" s="263"/>
      <c r="BTO363" s="263"/>
      <c r="BTP363" s="263"/>
      <c r="BTQ363" s="263"/>
      <c r="BTR363" s="263"/>
      <c r="BTS363" s="263"/>
      <c r="BTT363" s="263"/>
      <c r="BTU363" s="263"/>
      <c r="BTV363" s="263"/>
      <c r="BTW363" s="263"/>
      <c r="BTX363" s="263"/>
      <c r="BTY363" s="263"/>
      <c r="BTZ363" s="263"/>
      <c r="BUA363" s="263"/>
      <c r="BUB363" s="263"/>
      <c r="BUC363" s="263"/>
      <c r="BUD363" s="263"/>
      <c r="BUE363" s="263"/>
      <c r="BUF363" s="263"/>
      <c r="BUG363" s="263"/>
      <c r="BUH363" s="263"/>
      <c r="BUI363" s="263"/>
      <c r="BUJ363" s="263"/>
      <c r="BUK363" s="263"/>
      <c r="BUL363" s="263"/>
      <c r="BUM363" s="263"/>
      <c r="BUN363" s="263"/>
      <c r="BUO363" s="263"/>
      <c r="BUP363" s="263"/>
      <c r="BUQ363" s="263"/>
      <c r="BUR363" s="263"/>
      <c r="BUS363" s="263"/>
      <c r="BUT363" s="263"/>
      <c r="BUU363" s="263"/>
      <c r="BUV363" s="263"/>
      <c r="BUW363" s="263"/>
      <c r="BUX363" s="263"/>
      <c r="BUY363" s="263"/>
      <c r="BUZ363" s="263"/>
      <c r="BVA363" s="263"/>
      <c r="BVB363" s="263"/>
      <c r="BVC363" s="263"/>
      <c r="BVD363" s="263"/>
      <c r="BVE363" s="263"/>
      <c r="BVF363" s="263"/>
      <c r="BVG363" s="263"/>
      <c r="BVH363" s="263"/>
      <c r="BVI363" s="263"/>
      <c r="BVJ363" s="263"/>
      <c r="BVK363" s="263"/>
      <c r="BVL363" s="263"/>
      <c r="BVM363" s="263"/>
      <c r="BVN363" s="263"/>
      <c r="BVO363" s="263"/>
      <c r="BVP363" s="263"/>
      <c r="BVQ363" s="263"/>
      <c r="BVR363" s="263"/>
      <c r="BVS363" s="263"/>
      <c r="BVT363" s="263"/>
      <c r="BVU363" s="263"/>
      <c r="BVV363" s="263"/>
      <c r="BVW363" s="263"/>
      <c r="BVX363" s="263"/>
      <c r="BVY363" s="263"/>
      <c r="BVZ363" s="263"/>
      <c r="BWA363" s="263"/>
      <c r="BWB363" s="263"/>
      <c r="BWC363" s="263"/>
      <c r="BWD363" s="263"/>
      <c r="BWE363" s="263"/>
      <c r="BWF363" s="263"/>
      <c r="BWG363" s="263"/>
      <c r="BWH363" s="263"/>
      <c r="BWI363" s="263"/>
      <c r="BWJ363" s="263"/>
      <c r="BWK363" s="263"/>
      <c r="BWL363" s="263"/>
      <c r="BWM363" s="263"/>
      <c r="BWN363" s="263"/>
      <c r="BWO363" s="263"/>
      <c r="BWP363" s="263"/>
      <c r="BWQ363" s="263"/>
      <c r="BWR363" s="263"/>
      <c r="BWS363" s="263"/>
      <c r="BWT363" s="263"/>
      <c r="BWU363" s="263"/>
      <c r="BWV363" s="263"/>
      <c r="BWW363" s="263"/>
      <c r="BWX363" s="263"/>
      <c r="BWY363" s="263"/>
      <c r="BWZ363" s="263"/>
      <c r="BXA363" s="263"/>
      <c r="BXB363" s="263"/>
      <c r="BXC363" s="263"/>
      <c r="BXD363" s="263"/>
      <c r="BXE363" s="263"/>
      <c r="BXF363" s="263"/>
      <c r="BXG363" s="263"/>
      <c r="BXH363" s="263"/>
      <c r="BXI363" s="263"/>
      <c r="BXJ363" s="263"/>
      <c r="BXK363" s="263"/>
      <c r="BXL363" s="263"/>
      <c r="BXM363" s="263"/>
      <c r="BXN363" s="263"/>
      <c r="BXO363" s="263"/>
      <c r="BXP363" s="263"/>
      <c r="BXQ363" s="263"/>
      <c r="BXR363" s="263"/>
      <c r="BXS363" s="263"/>
      <c r="BXT363" s="263"/>
      <c r="BXU363" s="263"/>
      <c r="BXV363" s="263"/>
      <c r="BXW363" s="263"/>
      <c r="BXX363" s="263"/>
      <c r="BXY363" s="263"/>
      <c r="BXZ363" s="263"/>
      <c r="BYA363" s="263"/>
      <c r="BYB363" s="263"/>
      <c r="BYC363" s="263"/>
      <c r="BYD363" s="263"/>
      <c r="BYE363" s="263"/>
      <c r="BYF363" s="263"/>
      <c r="BYG363" s="263"/>
      <c r="BYH363" s="263"/>
      <c r="BYI363" s="263"/>
      <c r="BYJ363" s="263"/>
      <c r="BYK363" s="263"/>
      <c r="BYL363" s="263"/>
      <c r="BYM363" s="263"/>
      <c r="BYN363" s="263"/>
      <c r="BYO363" s="263"/>
      <c r="BYP363" s="263"/>
      <c r="BYQ363" s="263"/>
      <c r="BYR363" s="263"/>
      <c r="BYS363" s="263"/>
      <c r="BYT363" s="263"/>
      <c r="BYU363" s="263"/>
      <c r="BYV363" s="263"/>
      <c r="BYW363" s="263"/>
      <c r="BYX363" s="263"/>
      <c r="BYY363" s="263"/>
      <c r="BYZ363" s="263"/>
      <c r="BZA363" s="263"/>
      <c r="BZB363" s="263"/>
      <c r="BZC363" s="263"/>
      <c r="BZD363" s="263"/>
      <c r="BZE363" s="263"/>
      <c r="BZF363" s="263"/>
      <c r="BZG363" s="263"/>
      <c r="BZH363" s="263"/>
      <c r="BZI363" s="263"/>
      <c r="BZJ363" s="263"/>
      <c r="BZK363" s="263"/>
      <c r="BZL363" s="263"/>
      <c r="BZM363" s="263"/>
      <c r="BZN363" s="263"/>
      <c r="BZO363" s="263"/>
      <c r="BZP363" s="263"/>
      <c r="BZQ363" s="263"/>
      <c r="BZR363" s="263"/>
      <c r="BZS363" s="263"/>
      <c r="BZT363" s="263"/>
      <c r="BZU363" s="263"/>
      <c r="BZV363" s="263"/>
      <c r="BZW363" s="263"/>
      <c r="BZX363" s="263"/>
      <c r="BZY363" s="263"/>
      <c r="BZZ363" s="263"/>
      <c r="CAA363" s="263"/>
      <c r="CAB363" s="263"/>
      <c r="CAC363" s="263"/>
      <c r="CAD363" s="263"/>
      <c r="CAE363" s="263"/>
      <c r="CAF363" s="263"/>
      <c r="CAG363" s="263"/>
      <c r="CAH363" s="263"/>
      <c r="CAI363" s="263"/>
      <c r="CAJ363" s="263"/>
      <c r="CAK363" s="263"/>
      <c r="CAL363" s="263"/>
      <c r="CAM363" s="263"/>
      <c r="CAN363" s="263"/>
      <c r="CAO363" s="263"/>
      <c r="CAP363" s="263"/>
      <c r="CAQ363" s="263"/>
      <c r="CAR363" s="263"/>
      <c r="CAS363" s="263"/>
      <c r="CAT363" s="263"/>
      <c r="CAU363" s="263"/>
      <c r="CAV363" s="263"/>
    </row>
    <row r="364" spans="1:2076" x14ac:dyDescent="0.35">
      <c r="A364" s="263"/>
      <c r="B364" s="263"/>
      <c r="C364" s="263"/>
      <c r="D364" s="263"/>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c r="AG364" s="263"/>
      <c r="AH364" s="263"/>
      <c r="AI364" s="263"/>
      <c r="AJ364" s="263"/>
      <c r="AK364" s="263"/>
      <c r="AL364" s="263"/>
      <c r="AM364" s="263"/>
      <c r="AN364" s="263"/>
      <c r="AO364" s="263"/>
      <c r="AP364" s="263"/>
      <c r="AQ364" s="263"/>
      <c r="AR364" s="263"/>
      <c r="AS364" s="263"/>
      <c r="AT364" s="263"/>
      <c r="AU364" s="263"/>
      <c r="AV364" s="263"/>
      <c r="AW364" s="263"/>
      <c r="AX364" s="263"/>
      <c r="AY364" s="263"/>
      <c r="AZ364" s="263"/>
      <c r="BA364" s="263"/>
      <c r="BB364" s="263"/>
      <c r="BC364" s="263"/>
      <c r="BD364" s="263"/>
      <c r="BE364" s="263"/>
      <c r="BF364" s="263"/>
      <c r="BG364" s="263"/>
      <c r="BH364" s="263"/>
      <c r="BI364" s="263"/>
      <c r="BJ364" s="263"/>
      <c r="BK364" s="263"/>
      <c r="BL364" s="263"/>
      <c r="BM364" s="263"/>
      <c r="BN364" s="263"/>
      <c r="BO364" s="263"/>
      <c r="BP364" s="263"/>
      <c r="BQ364" s="263"/>
      <c r="BR364" s="263"/>
      <c r="BS364" s="263"/>
      <c r="BT364" s="263"/>
      <c r="BU364" s="263"/>
      <c r="BV364" s="263"/>
      <c r="BW364" s="263"/>
      <c r="BX364" s="263"/>
      <c r="BY364" s="263"/>
      <c r="BZ364" s="263"/>
      <c r="CA364" s="263"/>
      <c r="CB364" s="263"/>
      <c r="CC364" s="263"/>
      <c r="CD364" s="263"/>
      <c r="CE364" s="263"/>
      <c r="CF364" s="263"/>
      <c r="CG364" s="263"/>
      <c r="CH364" s="263"/>
      <c r="CI364" s="263"/>
      <c r="CJ364" s="263"/>
      <c r="CK364" s="263"/>
      <c r="CL364" s="263"/>
      <c r="CM364" s="263"/>
      <c r="CN364" s="263"/>
      <c r="CO364" s="263"/>
      <c r="CP364" s="263"/>
      <c r="CQ364" s="263"/>
      <c r="CR364" s="263"/>
      <c r="CS364" s="263"/>
      <c r="CT364" s="263"/>
      <c r="CU364" s="263"/>
      <c r="CV364" s="263"/>
      <c r="CW364" s="263"/>
      <c r="CX364" s="263"/>
      <c r="CY364" s="263"/>
      <c r="CZ364" s="263"/>
      <c r="DA364" s="263"/>
      <c r="DB364" s="263"/>
      <c r="DC364" s="263"/>
      <c r="DD364" s="263"/>
      <c r="DE364" s="263"/>
      <c r="DF364" s="263"/>
      <c r="DG364" s="263"/>
      <c r="DH364" s="263"/>
      <c r="DI364" s="263"/>
      <c r="DJ364" s="263"/>
      <c r="DK364" s="263"/>
      <c r="DL364" s="263"/>
      <c r="DM364" s="263"/>
      <c r="DN364" s="263"/>
      <c r="DO364" s="263"/>
      <c r="DP364" s="263"/>
      <c r="DQ364" s="263"/>
      <c r="DR364" s="263"/>
      <c r="DS364" s="263"/>
      <c r="DT364" s="263"/>
      <c r="DU364" s="263"/>
      <c r="DV364" s="263"/>
      <c r="DW364" s="263"/>
      <c r="DX364" s="263"/>
      <c r="DY364" s="263"/>
      <c r="DZ364" s="263"/>
      <c r="EA364" s="263"/>
      <c r="EB364" s="263"/>
      <c r="EC364" s="263"/>
      <c r="ED364" s="263"/>
      <c r="EE364" s="263"/>
      <c r="EF364" s="263"/>
      <c r="EG364" s="263"/>
      <c r="EH364" s="263"/>
      <c r="EI364" s="263"/>
      <c r="EJ364" s="263"/>
      <c r="EK364" s="263"/>
      <c r="EL364" s="263"/>
      <c r="EM364" s="263"/>
      <c r="EN364" s="263"/>
      <c r="EO364" s="263"/>
      <c r="EP364" s="263"/>
      <c r="EQ364" s="263"/>
      <c r="ER364" s="263"/>
      <c r="ES364" s="263"/>
      <c r="ET364" s="263"/>
      <c r="EU364" s="263"/>
      <c r="EV364" s="263"/>
      <c r="EW364" s="263"/>
      <c r="EX364" s="263"/>
      <c r="EY364" s="263"/>
      <c r="EZ364" s="263"/>
      <c r="FA364" s="263"/>
      <c r="FB364" s="263"/>
      <c r="FC364" s="263"/>
      <c r="FD364" s="263"/>
      <c r="FE364" s="263"/>
      <c r="FF364" s="263"/>
      <c r="FG364" s="263"/>
      <c r="FH364" s="263"/>
      <c r="FI364" s="263"/>
      <c r="FJ364" s="263"/>
      <c r="FK364" s="263"/>
      <c r="FL364" s="263"/>
      <c r="FM364" s="263"/>
      <c r="FN364" s="263"/>
      <c r="FO364" s="263"/>
      <c r="FP364" s="263"/>
      <c r="FQ364" s="263"/>
      <c r="FR364" s="263"/>
      <c r="FS364" s="263"/>
      <c r="FT364" s="263"/>
      <c r="FU364" s="263"/>
      <c r="FV364" s="263"/>
      <c r="FW364" s="263"/>
      <c r="FX364" s="263"/>
      <c r="FY364" s="263"/>
      <c r="FZ364" s="263"/>
      <c r="GA364" s="263"/>
      <c r="GB364" s="263"/>
      <c r="GC364" s="263"/>
      <c r="GD364" s="263"/>
      <c r="GE364" s="263"/>
      <c r="GF364" s="263"/>
      <c r="GG364" s="263"/>
      <c r="GH364" s="263"/>
      <c r="GI364" s="263"/>
      <c r="GJ364" s="263"/>
      <c r="GK364" s="263"/>
      <c r="GL364" s="263"/>
      <c r="GM364" s="263"/>
      <c r="GN364" s="263"/>
      <c r="GO364" s="263"/>
      <c r="GP364" s="263"/>
      <c r="GQ364" s="263"/>
      <c r="GR364" s="263"/>
      <c r="GS364" s="263"/>
      <c r="GT364" s="263"/>
      <c r="GU364" s="263"/>
      <c r="GV364" s="263"/>
      <c r="GW364" s="263"/>
      <c r="GX364" s="263"/>
      <c r="GY364" s="263"/>
      <c r="GZ364" s="263"/>
      <c r="HA364" s="263"/>
      <c r="HB364" s="263"/>
      <c r="HC364" s="263"/>
      <c r="HD364" s="263"/>
      <c r="HE364" s="263"/>
      <c r="HF364" s="263"/>
      <c r="HG364" s="263"/>
      <c r="HH364" s="263"/>
      <c r="HI364" s="263"/>
      <c r="HJ364" s="263"/>
      <c r="HK364" s="263"/>
      <c r="HL364" s="263"/>
      <c r="HM364" s="263"/>
      <c r="HN364" s="263"/>
      <c r="HO364" s="263"/>
      <c r="HP364" s="263"/>
      <c r="HQ364" s="263"/>
      <c r="HR364" s="263"/>
      <c r="HS364" s="263"/>
      <c r="HT364" s="263"/>
      <c r="HU364" s="263"/>
      <c r="HV364" s="263"/>
      <c r="HW364" s="263"/>
      <c r="HX364" s="263"/>
      <c r="HY364" s="263"/>
      <c r="HZ364" s="263"/>
      <c r="IA364" s="263"/>
      <c r="IB364" s="263"/>
      <c r="IC364" s="263"/>
      <c r="ID364" s="263"/>
      <c r="IE364" s="263"/>
      <c r="IF364" s="263"/>
      <c r="IG364" s="263"/>
      <c r="IH364" s="263"/>
      <c r="II364" s="263"/>
      <c r="IJ364" s="263"/>
      <c r="IK364" s="263"/>
      <c r="IL364" s="263"/>
      <c r="IM364" s="263"/>
      <c r="IN364" s="263"/>
      <c r="IO364" s="263"/>
      <c r="IP364" s="263"/>
      <c r="IQ364" s="263"/>
      <c r="IR364" s="263"/>
      <c r="IS364" s="263"/>
      <c r="IT364" s="263"/>
      <c r="IU364" s="263"/>
      <c r="IV364" s="263"/>
      <c r="IW364" s="263"/>
      <c r="IX364" s="263"/>
      <c r="IY364" s="263"/>
      <c r="IZ364" s="263"/>
      <c r="JA364" s="263"/>
      <c r="JB364" s="263"/>
      <c r="JC364" s="263"/>
      <c r="JD364" s="263"/>
      <c r="JE364" s="263"/>
      <c r="JF364" s="263"/>
      <c r="JG364" s="263"/>
      <c r="JH364" s="263"/>
      <c r="JI364" s="263"/>
      <c r="JJ364" s="263"/>
      <c r="JK364" s="263"/>
      <c r="JL364" s="263"/>
      <c r="JM364" s="263"/>
      <c r="JN364" s="263"/>
      <c r="JO364" s="263"/>
      <c r="JP364" s="263"/>
      <c r="JQ364" s="263"/>
      <c r="JR364" s="263"/>
      <c r="JS364" s="263"/>
      <c r="JT364" s="263"/>
      <c r="JU364" s="263"/>
      <c r="JV364" s="263"/>
      <c r="JW364" s="263"/>
      <c r="JX364" s="263"/>
      <c r="JY364" s="263"/>
      <c r="JZ364" s="263"/>
      <c r="KA364" s="263"/>
      <c r="KB364" s="263"/>
      <c r="KC364" s="263"/>
      <c r="KD364" s="263"/>
      <c r="KE364" s="263"/>
      <c r="KF364" s="263"/>
      <c r="KG364" s="263"/>
      <c r="KH364" s="263"/>
      <c r="KI364" s="263"/>
      <c r="KJ364" s="263"/>
      <c r="KK364" s="263"/>
      <c r="KL364" s="263"/>
      <c r="KM364" s="263"/>
      <c r="KN364" s="263"/>
      <c r="KO364" s="263"/>
      <c r="KP364" s="263"/>
      <c r="KQ364" s="263"/>
      <c r="KR364" s="263"/>
      <c r="KS364" s="263"/>
      <c r="KT364" s="263"/>
      <c r="KU364" s="263"/>
      <c r="KV364" s="263"/>
      <c r="KW364" s="263"/>
      <c r="KX364" s="263"/>
      <c r="KY364" s="263"/>
      <c r="KZ364" s="263"/>
      <c r="LA364" s="263"/>
      <c r="LB364" s="263"/>
      <c r="LC364" s="263"/>
      <c r="LD364" s="263"/>
      <c r="LE364" s="263"/>
      <c r="LF364" s="263"/>
      <c r="LG364" s="263"/>
      <c r="LH364" s="263"/>
      <c r="LI364" s="263"/>
      <c r="LJ364" s="263"/>
      <c r="LK364" s="263"/>
      <c r="LL364" s="263"/>
      <c r="LM364" s="263"/>
      <c r="LN364" s="263"/>
      <c r="LO364" s="263"/>
      <c r="LP364" s="263"/>
      <c r="LQ364" s="263"/>
      <c r="LR364" s="263"/>
      <c r="LS364" s="263"/>
      <c r="LT364" s="263"/>
      <c r="LU364" s="263"/>
      <c r="LV364" s="263"/>
      <c r="LW364" s="263"/>
      <c r="LX364" s="263"/>
      <c r="LY364" s="263"/>
      <c r="LZ364" s="263"/>
      <c r="MA364" s="263"/>
      <c r="MB364" s="263"/>
      <c r="MC364" s="263"/>
      <c r="MD364" s="263"/>
      <c r="ME364" s="263"/>
      <c r="MF364" s="263"/>
      <c r="MG364" s="263"/>
      <c r="MH364" s="263"/>
      <c r="MI364" s="263"/>
      <c r="MJ364" s="263"/>
      <c r="MK364" s="263"/>
      <c r="ML364" s="263"/>
      <c r="MM364" s="263"/>
      <c r="MN364" s="263"/>
      <c r="MO364" s="263"/>
      <c r="MP364" s="263"/>
      <c r="MQ364" s="263"/>
      <c r="MR364" s="263"/>
      <c r="MS364" s="263"/>
      <c r="MT364" s="263"/>
      <c r="MU364" s="263"/>
      <c r="MV364" s="263"/>
      <c r="MW364" s="263"/>
      <c r="MX364" s="263"/>
      <c r="MY364" s="263"/>
      <c r="MZ364" s="263"/>
      <c r="NA364" s="263"/>
      <c r="NB364" s="263"/>
      <c r="NC364" s="263"/>
      <c r="ND364" s="263"/>
      <c r="NE364" s="263"/>
      <c r="NF364" s="263"/>
      <c r="NG364" s="263"/>
      <c r="NH364" s="263"/>
      <c r="NI364" s="263"/>
      <c r="NJ364" s="263"/>
      <c r="NK364" s="263"/>
      <c r="NL364" s="263"/>
      <c r="NM364" s="263"/>
      <c r="NN364" s="263"/>
      <c r="NO364" s="263"/>
      <c r="NP364" s="263"/>
      <c r="NQ364" s="263"/>
      <c r="NR364" s="263"/>
      <c r="NS364" s="263"/>
      <c r="NT364" s="263"/>
      <c r="NU364" s="263"/>
      <c r="NV364" s="263"/>
      <c r="NW364" s="263"/>
      <c r="NX364" s="263"/>
      <c r="NY364" s="263"/>
      <c r="NZ364" s="263"/>
      <c r="OA364" s="263"/>
      <c r="OB364" s="263"/>
      <c r="OC364" s="263"/>
      <c r="OD364" s="263"/>
      <c r="OE364" s="263"/>
      <c r="OF364" s="263"/>
      <c r="OG364" s="263"/>
      <c r="OH364" s="263"/>
      <c r="OI364" s="263"/>
      <c r="OJ364" s="263"/>
      <c r="OK364" s="263"/>
      <c r="OL364" s="263"/>
      <c r="OM364" s="263"/>
      <c r="ON364" s="263"/>
      <c r="OO364" s="263"/>
      <c r="OP364" s="263"/>
      <c r="OQ364" s="263"/>
      <c r="OR364" s="263"/>
      <c r="OS364" s="263"/>
      <c r="OT364" s="263"/>
      <c r="OU364" s="263"/>
      <c r="OV364" s="263"/>
      <c r="OW364" s="263"/>
      <c r="OX364" s="263"/>
      <c r="OY364" s="263"/>
      <c r="OZ364" s="263"/>
      <c r="PA364" s="263"/>
      <c r="PB364" s="263"/>
      <c r="PC364" s="263"/>
      <c r="PD364" s="263"/>
      <c r="PE364" s="263"/>
      <c r="PF364" s="263"/>
      <c r="PG364" s="263"/>
      <c r="PH364" s="263"/>
      <c r="PI364" s="263"/>
      <c r="PJ364" s="263"/>
      <c r="PK364" s="263"/>
      <c r="PL364" s="263"/>
      <c r="PM364" s="263"/>
      <c r="PN364" s="263"/>
      <c r="PO364" s="263"/>
      <c r="PP364" s="263"/>
      <c r="PQ364" s="263"/>
      <c r="PR364" s="263"/>
      <c r="PS364" s="263"/>
      <c r="PT364" s="263"/>
      <c r="PU364" s="263"/>
      <c r="PV364" s="263"/>
      <c r="PW364" s="263"/>
      <c r="PX364" s="263"/>
      <c r="PY364" s="263"/>
      <c r="PZ364" s="263"/>
      <c r="QA364" s="263"/>
      <c r="QB364" s="263"/>
      <c r="QC364" s="263"/>
      <c r="QD364" s="263"/>
      <c r="QE364" s="263"/>
      <c r="QF364" s="263"/>
      <c r="QG364" s="263"/>
      <c r="QH364" s="263"/>
      <c r="QI364" s="263"/>
      <c r="QJ364" s="263"/>
      <c r="QK364" s="263"/>
      <c r="QL364" s="263"/>
      <c r="QM364" s="263"/>
      <c r="QN364" s="263"/>
      <c r="QO364" s="263"/>
      <c r="QP364" s="263"/>
      <c r="QQ364" s="263"/>
      <c r="QR364" s="263"/>
      <c r="QS364" s="263"/>
      <c r="QT364" s="263"/>
      <c r="QU364" s="263"/>
      <c r="QV364" s="263"/>
      <c r="QW364" s="263"/>
      <c r="QX364" s="263"/>
      <c r="QY364" s="263"/>
      <c r="QZ364" s="263"/>
      <c r="RA364" s="263"/>
      <c r="RB364" s="263"/>
      <c r="RC364" s="263"/>
      <c r="RD364" s="263"/>
      <c r="RE364" s="263"/>
      <c r="RF364" s="263"/>
      <c r="RG364" s="263"/>
      <c r="RH364" s="263"/>
      <c r="RI364" s="263"/>
      <c r="RJ364" s="263"/>
      <c r="RK364" s="263"/>
      <c r="RL364" s="263"/>
      <c r="RM364" s="263"/>
      <c r="RN364" s="263"/>
      <c r="RO364" s="263"/>
      <c r="RP364" s="263"/>
      <c r="RQ364" s="263"/>
      <c r="RR364" s="263"/>
      <c r="RS364" s="263"/>
      <c r="RT364" s="263"/>
      <c r="RU364" s="263"/>
      <c r="RV364" s="263"/>
      <c r="RW364" s="263"/>
      <c r="RX364" s="263"/>
      <c r="RY364" s="263"/>
      <c r="RZ364" s="263"/>
      <c r="SA364" s="263"/>
      <c r="SB364" s="263"/>
      <c r="SC364" s="263"/>
      <c r="SD364" s="263"/>
      <c r="SE364" s="263"/>
      <c r="SF364" s="263"/>
      <c r="SG364" s="263"/>
      <c r="SH364" s="263"/>
      <c r="SI364" s="263"/>
      <c r="SJ364" s="263"/>
      <c r="SK364" s="263"/>
      <c r="SL364" s="263"/>
      <c r="SM364" s="263"/>
      <c r="SN364" s="263"/>
      <c r="SO364" s="263"/>
      <c r="SP364" s="263"/>
      <c r="SQ364" s="263"/>
      <c r="SR364" s="263"/>
      <c r="SS364" s="263"/>
      <c r="ST364" s="263"/>
      <c r="SU364" s="263"/>
      <c r="SV364" s="263"/>
      <c r="SW364" s="263"/>
      <c r="SX364" s="263"/>
      <c r="SY364" s="263"/>
      <c r="SZ364" s="263"/>
      <c r="TA364" s="263"/>
      <c r="TB364" s="263"/>
      <c r="TC364" s="263"/>
      <c r="TD364" s="263"/>
      <c r="TE364" s="263"/>
      <c r="TF364" s="263"/>
      <c r="TG364" s="263"/>
      <c r="TH364" s="263"/>
      <c r="TI364" s="263"/>
      <c r="TJ364" s="263"/>
      <c r="TK364" s="263"/>
      <c r="TL364" s="263"/>
      <c r="TM364" s="263"/>
      <c r="TN364" s="263"/>
      <c r="TO364" s="263"/>
      <c r="TP364" s="263"/>
      <c r="TQ364" s="263"/>
      <c r="TR364" s="263"/>
      <c r="TS364" s="263"/>
      <c r="TT364" s="263"/>
      <c r="TU364" s="263"/>
      <c r="TV364" s="263"/>
      <c r="TW364" s="263"/>
      <c r="TX364" s="263"/>
      <c r="TY364" s="263"/>
      <c r="TZ364" s="263"/>
      <c r="UA364" s="263"/>
      <c r="UB364" s="263"/>
      <c r="UC364" s="263"/>
      <c r="UD364" s="263"/>
      <c r="UE364" s="263"/>
      <c r="UF364" s="263"/>
      <c r="UG364" s="263"/>
      <c r="UH364" s="263"/>
      <c r="UI364" s="263"/>
      <c r="UJ364" s="263"/>
      <c r="UK364" s="263"/>
      <c r="UL364" s="263"/>
      <c r="UM364" s="263"/>
      <c r="UN364" s="263"/>
      <c r="UO364" s="263"/>
      <c r="UP364" s="263"/>
      <c r="UQ364" s="263"/>
      <c r="UR364" s="263"/>
      <c r="US364" s="263"/>
      <c r="UT364" s="263"/>
      <c r="UU364" s="263"/>
      <c r="UV364" s="263"/>
      <c r="UW364" s="263"/>
      <c r="UX364" s="263"/>
      <c r="UY364" s="263"/>
      <c r="UZ364" s="263"/>
      <c r="VA364" s="263"/>
      <c r="VB364" s="263"/>
      <c r="VC364" s="263"/>
      <c r="VD364" s="263"/>
      <c r="VE364" s="263"/>
      <c r="VF364" s="263"/>
      <c r="VG364" s="263"/>
      <c r="VH364" s="263"/>
      <c r="VI364" s="263"/>
      <c r="VJ364" s="263"/>
      <c r="VK364" s="263"/>
      <c r="VL364" s="263"/>
      <c r="VM364" s="263"/>
      <c r="VN364" s="263"/>
      <c r="VO364" s="263"/>
      <c r="VP364" s="263"/>
      <c r="VQ364" s="263"/>
      <c r="VR364" s="263"/>
      <c r="VS364" s="263"/>
      <c r="VT364" s="263"/>
      <c r="VU364" s="263"/>
      <c r="VV364" s="263"/>
      <c r="VW364" s="263"/>
      <c r="VX364" s="263"/>
      <c r="VY364" s="263"/>
      <c r="VZ364" s="263"/>
      <c r="WA364" s="263"/>
      <c r="WB364" s="263"/>
      <c r="WC364" s="263"/>
      <c r="WD364" s="263"/>
      <c r="WE364" s="263"/>
      <c r="WF364" s="263"/>
      <c r="WG364" s="263"/>
      <c r="WH364" s="263"/>
      <c r="WI364" s="263"/>
      <c r="WJ364" s="263"/>
      <c r="WK364" s="263"/>
      <c r="WL364" s="263"/>
      <c r="WM364" s="263"/>
      <c r="WN364" s="263"/>
      <c r="WO364" s="263"/>
      <c r="WP364" s="263"/>
      <c r="WQ364" s="263"/>
      <c r="WR364" s="263"/>
      <c r="WS364" s="263"/>
      <c r="WT364" s="263"/>
      <c r="WU364" s="263"/>
      <c r="WV364" s="263"/>
      <c r="WW364" s="263"/>
      <c r="WX364" s="263"/>
      <c r="WY364" s="263"/>
      <c r="WZ364" s="263"/>
      <c r="XA364" s="263"/>
      <c r="XB364" s="263"/>
      <c r="XC364" s="263"/>
      <c r="XD364" s="263"/>
      <c r="XE364" s="263"/>
      <c r="XF364" s="263"/>
      <c r="XG364" s="263"/>
      <c r="XH364" s="263"/>
      <c r="XI364" s="263"/>
      <c r="XJ364" s="263"/>
      <c r="XK364" s="263"/>
      <c r="XL364" s="263"/>
      <c r="XM364" s="263"/>
      <c r="XN364" s="263"/>
      <c r="XO364" s="263"/>
      <c r="XP364" s="263"/>
      <c r="XQ364" s="263"/>
      <c r="XR364" s="263"/>
      <c r="XS364" s="263"/>
      <c r="XT364" s="263"/>
      <c r="XU364" s="263"/>
      <c r="XV364" s="263"/>
      <c r="XW364" s="263"/>
      <c r="XX364" s="263"/>
      <c r="XY364" s="263"/>
      <c r="XZ364" s="263"/>
      <c r="YA364" s="263"/>
      <c r="YB364" s="263"/>
      <c r="YC364" s="263"/>
      <c r="YD364" s="263"/>
      <c r="YE364" s="263"/>
      <c r="YF364" s="263"/>
      <c r="YG364" s="263"/>
      <c r="YH364" s="263"/>
      <c r="YI364" s="263"/>
      <c r="YJ364" s="263"/>
      <c r="YK364" s="263"/>
      <c r="YL364" s="263"/>
      <c r="YM364" s="263"/>
      <c r="YN364" s="263"/>
      <c r="YO364" s="263"/>
      <c r="YP364" s="263"/>
      <c r="YQ364" s="263"/>
      <c r="YR364" s="263"/>
      <c r="YS364" s="263"/>
      <c r="YT364" s="263"/>
      <c r="YU364" s="263"/>
      <c r="YV364" s="263"/>
      <c r="YW364" s="263"/>
      <c r="YX364" s="263"/>
      <c r="YY364" s="263"/>
      <c r="YZ364" s="263"/>
      <c r="ZA364" s="263"/>
      <c r="ZB364" s="263"/>
      <c r="ZC364" s="263"/>
      <c r="ZD364" s="263"/>
      <c r="ZE364" s="263"/>
      <c r="ZF364" s="263"/>
      <c r="ZG364" s="263"/>
      <c r="ZH364" s="263"/>
      <c r="ZI364" s="263"/>
      <c r="ZJ364" s="263"/>
      <c r="ZK364" s="263"/>
      <c r="ZL364" s="263"/>
      <c r="ZM364" s="263"/>
      <c r="ZN364" s="263"/>
      <c r="ZO364" s="263"/>
      <c r="ZP364" s="263"/>
      <c r="ZQ364" s="263"/>
      <c r="ZR364" s="263"/>
      <c r="ZS364" s="263"/>
      <c r="ZT364" s="263"/>
      <c r="ZU364" s="263"/>
      <c r="ZV364" s="263"/>
      <c r="ZW364" s="263"/>
      <c r="ZX364" s="263"/>
      <c r="ZY364" s="263"/>
      <c r="ZZ364" s="263"/>
      <c r="AAA364" s="263"/>
      <c r="AAB364" s="263"/>
      <c r="AAC364" s="263"/>
      <c r="AAD364" s="263"/>
      <c r="AAE364" s="263"/>
      <c r="AAF364" s="263"/>
      <c r="AAG364" s="263"/>
      <c r="AAH364" s="263"/>
      <c r="AAI364" s="263"/>
      <c r="AAJ364" s="263"/>
      <c r="AAK364" s="263"/>
      <c r="AAL364" s="263"/>
      <c r="AAM364" s="263"/>
      <c r="AAN364" s="263"/>
      <c r="AAO364" s="263"/>
      <c r="AAP364" s="263"/>
      <c r="AAQ364" s="263"/>
      <c r="AAR364" s="263"/>
      <c r="AAS364" s="263"/>
      <c r="AAT364" s="263"/>
      <c r="AAU364" s="263"/>
      <c r="AAV364" s="263"/>
      <c r="AAW364" s="263"/>
      <c r="AAX364" s="263"/>
      <c r="AAY364" s="263"/>
      <c r="AAZ364" s="263"/>
      <c r="ABA364" s="263"/>
      <c r="ABB364" s="263"/>
      <c r="ABC364" s="263"/>
      <c r="ABD364" s="263"/>
      <c r="ABE364" s="263"/>
      <c r="ABF364" s="263"/>
      <c r="ABG364" s="263"/>
      <c r="ABH364" s="263"/>
      <c r="ABI364" s="263"/>
      <c r="ABJ364" s="263"/>
      <c r="ABK364" s="263"/>
      <c r="ABL364" s="263"/>
      <c r="ABM364" s="263"/>
      <c r="ABN364" s="263"/>
      <c r="ABO364" s="263"/>
      <c r="ABP364" s="263"/>
      <c r="ABQ364" s="263"/>
      <c r="ABR364" s="263"/>
      <c r="ABS364" s="263"/>
      <c r="ABT364" s="263"/>
      <c r="ABU364" s="263"/>
      <c r="ABV364" s="263"/>
      <c r="ABW364" s="263"/>
      <c r="ABX364" s="263"/>
      <c r="ABY364" s="263"/>
      <c r="ABZ364" s="263"/>
      <c r="ACA364" s="263"/>
      <c r="ACB364" s="263"/>
      <c r="ACC364" s="263"/>
      <c r="ACD364" s="263"/>
      <c r="ACE364" s="263"/>
      <c r="ACF364" s="263"/>
      <c r="ACG364" s="263"/>
      <c r="ACH364" s="263"/>
      <c r="ACI364" s="263"/>
      <c r="ACJ364" s="263"/>
      <c r="ACK364" s="263"/>
      <c r="ACL364" s="263"/>
      <c r="ACM364" s="263"/>
      <c r="ACN364" s="263"/>
      <c r="ACO364" s="263"/>
      <c r="ACP364" s="263"/>
      <c r="ACQ364" s="263"/>
      <c r="ACR364" s="263"/>
      <c r="ACS364" s="263"/>
      <c r="ACT364" s="263"/>
      <c r="ACU364" s="263"/>
      <c r="ACV364" s="263"/>
      <c r="ACW364" s="263"/>
      <c r="ACX364" s="263"/>
      <c r="ACY364" s="263"/>
      <c r="ACZ364" s="263"/>
      <c r="ADA364" s="263"/>
      <c r="ADB364" s="263"/>
      <c r="ADC364" s="263"/>
      <c r="ADD364" s="263"/>
      <c r="ADE364" s="263"/>
      <c r="ADF364" s="263"/>
      <c r="ADG364" s="263"/>
      <c r="ADH364" s="263"/>
      <c r="ADI364" s="263"/>
      <c r="ADJ364" s="263"/>
      <c r="ADK364" s="263"/>
      <c r="ADL364" s="263"/>
      <c r="ADM364" s="263"/>
      <c r="ADN364" s="263"/>
      <c r="ADO364" s="263"/>
      <c r="ADP364" s="263"/>
      <c r="ADQ364" s="263"/>
      <c r="ADR364" s="263"/>
      <c r="ADS364" s="263"/>
      <c r="ADT364" s="263"/>
      <c r="ADU364" s="263"/>
      <c r="ADV364" s="263"/>
      <c r="ADW364" s="263"/>
      <c r="ADX364" s="263"/>
      <c r="ADY364" s="263"/>
      <c r="ADZ364" s="263"/>
      <c r="AEA364" s="263"/>
      <c r="AEB364" s="263"/>
      <c r="AEC364" s="263"/>
      <c r="AED364" s="263"/>
      <c r="AEE364" s="263"/>
      <c r="AEF364" s="263"/>
      <c r="AEG364" s="263"/>
      <c r="AEH364" s="263"/>
      <c r="AEI364" s="263"/>
      <c r="AEJ364" s="263"/>
      <c r="AEK364" s="263"/>
      <c r="AEL364" s="263"/>
      <c r="AEM364" s="263"/>
      <c r="AEN364" s="263"/>
      <c r="AEO364" s="263"/>
      <c r="AEP364" s="263"/>
      <c r="AEQ364" s="263"/>
      <c r="AER364" s="263"/>
      <c r="AES364" s="263"/>
      <c r="AET364" s="263"/>
      <c r="AEU364" s="263"/>
      <c r="AEV364" s="263"/>
      <c r="AEW364" s="263"/>
      <c r="AEX364" s="263"/>
      <c r="AEY364" s="263"/>
      <c r="AEZ364" s="263"/>
      <c r="AFA364" s="263"/>
      <c r="AFB364" s="263"/>
      <c r="AFC364" s="263"/>
      <c r="AFD364" s="263"/>
      <c r="AFE364" s="263"/>
      <c r="AFF364" s="263"/>
      <c r="AFG364" s="263"/>
      <c r="AFH364" s="263"/>
      <c r="AFI364" s="263"/>
      <c r="AFJ364" s="263"/>
      <c r="AFK364" s="263"/>
      <c r="AFL364" s="263"/>
      <c r="AFM364" s="263"/>
      <c r="AFN364" s="263"/>
      <c r="AFO364" s="263"/>
      <c r="AFP364" s="263"/>
      <c r="AFQ364" s="263"/>
      <c r="AFR364" s="263"/>
      <c r="AFS364" s="263"/>
      <c r="AFT364" s="263"/>
      <c r="AFU364" s="263"/>
      <c r="AFV364" s="263"/>
      <c r="AFW364" s="263"/>
      <c r="AFX364" s="263"/>
      <c r="AFY364" s="263"/>
      <c r="AFZ364" s="263"/>
      <c r="AGA364" s="263"/>
      <c r="AGB364" s="263"/>
      <c r="AGC364" s="263"/>
      <c r="AGD364" s="263"/>
      <c r="AGE364" s="263"/>
      <c r="AGF364" s="263"/>
      <c r="AGG364" s="263"/>
      <c r="AGH364" s="263"/>
      <c r="AGI364" s="263"/>
      <c r="AGJ364" s="263"/>
      <c r="AGK364" s="263"/>
      <c r="AGL364" s="263"/>
      <c r="AGM364" s="263"/>
      <c r="AGN364" s="263"/>
      <c r="AGO364" s="263"/>
      <c r="AGP364" s="263"/>
      <c r="AGQ364" s="263"/>
      <c r="AGR364" s="263"/>
      <c r="AGS364" s="263"/>
      <c r="AGT364" s="263"/>
      <c r="AGU364" s="263"/>
      <c r="AGV364" s="263"/>
      <c r="AGW364" s="263"/>
      <c r="AGX364" s="263"/>
      <c r="AGY364" s="263"/>
      <c r="AGZ364" s="263"/>
      <c r="AHA364" s="263"/>
      <c r="AHB364" s="263"/>
      <c r="AHC364" s="263"/>
      <c r="AHD364" s="263"/>
      <c r="AHE364" s="263"/>
      <c r="AHF364" s="263"/>
      <c r="AHG364" s="263"/>
      <c r="AHH364" s="263"/>
      <c r="AHI364" s="263"/>
      <c r="AHJ364" s="263"/>
      <c r="AHK364" s="263"/>
      <c r="AHL364" s="263"/>
      <c r="AHM364" s="263"/>
      <c r="AHN364" s="263"/>
      <c r="AHO364" s="263"/>
      <c r="AHP364" s="263"/>
      <c r="AHQ364" s="263"/>
      <c r="AHR364" s="263"/>
      <c r="AHS364" s="263"/>
      <c r="AHT364" s="263"/>
      <c r="AHU364" s="263"/>
      <c r="AHV364" s="263"/>
      <c r="AHW364" s="263"/>
      <c r="AHX364" s="263"/>
      <c r="AHY364" s="263"/>
      <c r="AHZ364" s="263"/>
      <c r="AIA364" s="263"/>
      <c r="AIB364" s="263"/>
      <c r="AIC364" s="263"/>
      <c r="AID364" s="263"/>
      <c r="AIE364" s="263"/>
      <c r="AIF364" s="263"/>
      <c r="AIG364" s="263"/>
      <c r="AIH364" s="263"/>
      <c r="AII364" s="263"/>
      <c r="AIJ364" s="263"/>
      <c r="AIK364" s="263"/>
      <c r="AIL364" s="263"/>
      <c r="AIM364" s="263"/>
      <c r="AIN364" s="263"/>
      <c r="AIO364" s="263"/>
      <c r="AIP364" s="263"/>
      <c r="AIQ364" s="263"/>
      <c r="AIR364" s="263"/>
      <c r="AIS364" s="263"/>
      <c r="AIT364" s="263"/>
      <c r="AIU364" s="263"/>
      <c r="AIV364" s="263"/>
      <c r="AIW364" s="263"/>
      <c r="AIX364" s="263"/>
      <c r="AIY364" s="263"/>
      <c r="AIZ364" s="263"/>
      <c r="AJA364" s="263"/>
      <c r="AJB364" s="263"/>
      <c r="AJC364" s="263"/>
      <c r="AJD364" s="263"/>
      <c r="AJE364" s="263"/>
      <c r="AJF364" s="263"/>
      <c r="AJG364" s="263"/>
      <c r="AJH364" s="263"/>
      <c r="AJI364" s="263"/>
      <c r="AJJ364" s="263"/>
      <c r="AJK364" s="263"/>
      <c r="AJL364" s="263"/>
      <c r="AJM364" s="263"/>
      <c r="AJN364" s="263"/>
      <c r="AJO364" s="263"/>
      <c r="AJP364" s="263"/>
      <c r="AJQ364" s="263"/>
      <c r="AJR364" s="263"/>
      <c r="AJS364" s="263"/>
      <c r="AJT364" s="263"/>
      <c r="AJU364" s="263"/>
      <c r="AJV364" s="263"/>
      <c r="AJW364" s="263"/>
      <c r="AJX364" s="263"/>
      <c r="AJY364" s="263"/>
      <c r="AJZ364" s="263"/>
      <c r="AKA364" s="263"/>
      <c r="AKB364" s="263"/>
      <c r="AKC364" s="263"/>
      <c r="AKD364" s="263"/>
      <c r="AKE364" s="263"/>
      <c r="AKF364" s="263"/>
      <c r="AKG364" s="263"/>
      <c r="AKH364" s="263"/>
      <c r="AKI364" s="263"/>
      <c r="AKJ364" s="263"/>
      <c r="AKK364" s="263"/>
      <c r="AKL364" s="263"/>
      <c r="AKM364" s="263"/>
      <c r="AKN364" s="263"/>
      <c r="AKO364" s="263"/>
      <c r="AKP364" s="263"/>
      <c r="AKQ364" s="263"/>
      <c r="AKR364" s="263"/>
      <c r="AKS364" s="263"/>
      <c r="AKT364" s="263"/>
      <c r="AKU364" s="263"/>
      <c r="AKV364" s="263"/>
      <c r="AKW364" s="263"/>
      <c r="AKX364" s="263"/>
      <c r="AKY364" s="263"/>
      <c r="AKZ364" s="263"/>
      <c r="ALA364" s="263"/>
      <c r="ALB364" s="263"/>
      <c r="ALC364" s="263"/>
      <c r="ALD364" s="263"/>
      <c r="ALE364" s="263"/>
      <c r="ALF364" s="263"/>
      <c r="ALG364" s="263"/>
      <c r="ALH364" s="263"/>
      <c r="ALI364" s="263"/>
      <c r="ALJ364" s="263"/>
      <c r="ALK364" s="263"/>
      <c r="ALL364" s="263"/>
      <c r="ALM364" s="263"/>
      <c r="ALN364" s="263"/>
      <c r="ALO364" s="263"/>
      <c r="ALP364" s="263"/>
      <c r="ALQ364" s="263"/>
      <c r="ALR364" s="263"/>
      <c r="ALS364" s="263"/>
      <c r="ALT364" s="263"/>
      <c r="ALU364" s="263"/>
      <c r="ALV364" s="263"/>
      <c r="ALW364" s="263"/>
      <c r="ALX364" s="263"/>
      <c r="ALY364" s="263"/>
      <c r="ALZ364" s="263"/>
      <c r="AMA364" s="263"/>
      <c r="AMB364" s="263"/>
      <c r="AMC364" s="263"/>
      <c r="AMD364" s="263"/>
      <c r="AME364" s="263"/>
      <c r="AMF364" s="263"/>
      <c r="AMG364" s="263"/>
      <c r="AMH364" s="263"/>
      <c r="AMI364" s="263"/>
      <c r="AMJ364" s="263"/>
      <c r="AMK364" s="263"/>
      <c r="AML364" s="263"/>
      <c r="AMM364" s="263"/>
      <c r="AMN364" s="263"/>
      <c r="AMO364" s="263"/>
      <c r="AMP364" s="263"/>
      <c r="AMQ364" s="263"/>
      <c r="AMR364" s="263"/>
      <c r="AMS364" s="263"/>
      <c r="AMT364" s="263"/>
      <c r="AMU364" s="263"/>
      <c r="AMV364" s="263"/>
      <c r="AMW364" s="263"/>
      <c r="AMX364" s="263"/>
      <c r="AMY364" s="263"/>
      <c r="AMZ364" s="263"/>
      <c r="ANA364" s="263"/>
      <c r="ANB364" s="263"/>
      <c r="ANC364" s="263"/>
      <c r="AND364" s="263"/>
      <c r="ANE364" s="263"/>
      <c r="ANF364" s="263"/>
      <c r="ANG364" s="263"/>
      <c r="ANH364" s="263"/>
      <c r="ANI364" s="263"/>
      <c r="ANJ364" s="263"/>
      <c r="ANK364" s="263"/>
      <c r="ANL364" s="263"/>
      <c r="ANM364" s="263"/>
      <c r="ANN364" s="263"/>
      <c r="ANO364" s="263"/>
      <c r="ANP364" s="263"/>
      <c r="ANQ364" s="263"/>
      <c r="ANR364" s="263"/>
      <c r="ANS364" s="263"/>
      <c r="ANT364" s="263"/>
      <c r="ANU364" s="263"/>
      <c r="ANV364" s="263"/>
      <c r="ANW364" s="263"/>
      <c r="ANX364" s="263"/>
      <c r="ANY364" s="263"/>
      <c r="ANZ364" s="263"/>
      <c r="AOA364" s="263"/>
      <c r="AOB364" s="263"/>
      <c r="AOC364" s="263"/>
      <c r="AOD364" s="263"/>
      <c r="AOE364" s="263"/>
      <c r="AOF364" s="263"/>
      <c r="AOG364" s="263"/>
      <c r="AOH364" s="263"/>
      <c r="AOI364" s="263"/>
      <c r="AOJ364" s="263"/>
      <c r="AOK364" s="263"/>
      <c r="AOL364" s="263"/>
      <c r="AOM364" s="263"/>
      <c r="AON364" s="263"/>
      <c r="AOO364" s="263"/>
      <c r="AOP364" s="263"/>
      <c r="AOQ364" s="263"/>
      <c r="AOR364" s="263"/>
      <c r="AOS364" s="263"/>
      <c r="AOT364" s="263"/>
      <c r="AOU364" s="263"/>
      <c r="AOV364" s="263"/>
      <c r="AOW364" s="263"/>
      <c r="AOX364" s="263"/>
      <c r="AOY364" s="263"/>
      <c r="AOZ364" s="263"/>
      <c r="APA364" s="263"/>
      <c r="APB364" s="263"/>
      <c r="APC364" s="263"/>
      <c r="APD364" s="263"/>
      <c r="APE364" s="263"/>
      <c r="APF364" s="263"/>
      <c r="APG364" s="263"/>
      <c r="APH364" s="263"/>
      <c r="API364" s="263"/>
      <c r="APJ364" s="263"/>
      <c r="APK364" s="263"/>
      <c r="APL364" s="263"/>
      <c r="APM364" s="263"/>
      <c r="APN364" s="263"/>
      <c r="APO364" s="263"/>
      <c r="APP364" s="263"/>
      <c r="APQ364" s="263"/>
      <c r="APR364" s="263"/>
      <c r="APS364" s="263"/>
      <c r="APT364" s="263"/>
      <c r="APU364" s="263"/>
      <c r="APV364" s="263"/>
      <c r="APW364" s="263"/>
      <c r="APX364" s="263"/>
      <c r="APY364" s="263"/>
      <c r="APZ364" s="263"/>
      <c r="AQA364" s="263"/>
      <c r="AQB364" s="263"/>
      <c r="AQC364" s="263"/>
      <c r="AQD364" s="263"/>
      <c r="AQE364" s="263"/>
      <c r="AQF364" s="263"/>
      <c r="AQG364" s="263"/>
      <c r="AQH364" s="263"/>
      <c r="AQI364" s="263"/>
      <c r="AQJ364" s="263"/>
      <c r="AQK364" s="263"/>
      <c r="AQL364" s="263"/>
      <c r="AQM364" s="263"/>
      <c r="AQN364" s="263"/>
      <c r="AQO364" s="263"/>
      <c r="AQP364" s="263"/>
      <c r="AQQ364" s="263"/>
      <c r="AQR364" s="263"/>
      <c r="AQS364" s="263"/>
      <c r="AQT364" s="263"/>
      <c r="AQU364" s="263"/>
      <c r="AQV364" s="263"/>
      <c r="AQW364" s="263"/>
      <c r="AQX364" s="263"/>
      <c r="AQY364" s="263"/>
      <c r="AQZ364" s="263"/>
      <c r="ARA364" s="263"/>
      <c r="ARB364" s="263"/>
      <c r="ARC364" s="263"/>
      <c r="ARD364" s="263"/>
      <c r="ARE364" s="263"/>
      <c r="ARF364" s="263"/>
      <c r="ARG364" s="263"/>
      <c r="ARH364" s="263"/>
      <c r="ARI364" s="263"/>
      <c r="ARJ364" s="263"/>
      <c r="ARK364" s="263"/>
      <c r="ARL364" s="263"/>
      <c r="ARM364" s="263"/>
      <c r="ARN364" s="263"/>
      <c r="ARO364" s="263"/>
      <c r="ARP364" s="263"/>
      <c r="ARQ364" s="263"/>
      <c r="ARR364" s="263"/>
      <c r="ARS364" s="263"/>
      <c r="ART364" s="263"/>
      <c r="ARU364" s="263"/>
      <c r="ARV364" s="263"/>
      <c r="ARW364" s="263"/>
      <c r="ARX364" s="263"/>
      <c r="ARY364" s="263"/>
      <c r="ARZ364" s="263"/>
      <c r="ASA364" s="263"/>
      <c r="ASB364" s="263"/>
      <c r="ASC364" s="263"/>
      <c r="ASD364" s="263"/>
      <c r="ASE364" s="263"/>
      <c r="ASF364" s="263"/>
      <c r="ASG364" s="263"/>
      <c r="ASH364" s="263"/>
      <c r="ASI364" s="263"/>
      <c r="ASJ364" s="263"/>
      <c r="ASK364" s="263"/>
      <c r="ASL364" s="263"/>
      <c r="ASM364" s="263"/>
      <c r="ASN364" s="263"/>
      <c r="ASO364" s="263"/>
      <c r="ASP364" s="263"/>
      <c r="ASQ364" s="263"/>
      <c r="ASR364" s="263"/>
      <c r="ASS364" s="263"/>
      <c r="AST364" s="263"/>
      <c r="ASU364" s="263"/>
      <c r="ASV364" s="263"/>
      <c r="ASW364" s="263"/>
      <c r="ASX364" s="263"/>
      <c r="ASY364" s="263"/>
      <c r="ASZ364" s="263"/>
      <c r="ATA364" s="263"/>
      <c r="ATB364" s="263"/>
      <c r="ATC364" s="263"/>
      <c r="ATD364" s="263"/>
      <c r="ATE364" s="263"/>
      <c r="ATF364" s="263"/>
      <c r="ATG364" s="263"/>
      <c r="ATH364" s="263"/>
      <c r="ATI364" s="263"/>
      <c r="ATJ364" s="263"/>
      <c r="ATK364" s="263"/>
      <c r="ATL364" s="263"/>
      <c r="ATM364" s="263"/>
      <c r="ATN364" s="263"/>
      <c r="ATO364" s="263"/>
      <c r="ATP364" s="263"/>
      <c r="ATQ364" s="263"/>
      <c r="ATR364" s="263"/>
      <c r="ATS364" s="263"/>
      <c r="ATT364" s="263"/>
      <c r="ATU364" s="263"/>
      <c r="ATV364" s="263"/>
      <c r="ATW364" s="263"/>
      <c r="ATX364" s="263"/>
      <c r="ATY364" s="263"/>
      <c r="ATZ364" s="263"/>
      <c r="AUA364" s="263"/>
      <c r="AUB364" s="263"/>
      <c r="AUC364" s="263"/>
      <c r="AUD364" s="263"/>
      <c r="AUE364" s="263"/>
      <c r="AUF364" s="263"/>
      <c r="AUG364" s="263"/>
      <c r="AUH364" s="263"/>
      <c r="AUI364" s="263"/>
      <c r="AUJ364" s="263"/>
      <c r="AUK364" s="263"/>
      <c r="AUL364" s="263"/>
      <c r="AUM364" s="263"/>
      <c r="AUN364" s="263"/>
      <c r="AUO364" s="263"/>
      <c r="AUP364" s="263"/>
      <c r="AUQ364" s="263"/>
      <c r="AUR364" s="263"/>
      <c r="AUS364" s="263"/>
      <c r="AUT364" s="263"/>
      <c r="AUU364" s="263"/>
      <c r="AUV364" s="263"/>
      <c r="AUW364" s="263"/>
      <c r="AUX364" s="263"/>
      <c r="AUY364" s="263"/>
      <c r="AUZ364" s="263"/>
      <c r="AVA364" s="263"/>
      <c r="AVB364" s="263"/>
      <c r="AVC364" s="263"/>
      <c r="AVD364" s="263"/>
      <c r="AVE364" s="263"/>
      <c r="AVF364" s="263"/>
      <c r="AVG364" s="263"/>
      <c r="AVH364" s="263"/>
      <c r="AVI364" s="263"/>
      <c r="AVJ364" s="263"/>
      <c r="AVK364" s="263"/>
      <c r="AVL364" s="263"/>
      <c r="AVM364" s="263"/>
      <c r="AVN364" s="263"/>
      <c r="AVO364" s="263"/>
      <c r="AVP364" s="263"/>
      <c r="AVQ364" s="263"/>
      <c r="AVR364" s="263"/>
      <c r="AVS364" s="263"/>
      <c r="AVT364" s="263"/>
      <c r="AVU364" s="263"/>
      <c r="AVV364" s="263"/>
      <c r="AVW364" s="263"/>
      <c r="AVX364" s="263"/>
      <c r="AVY364" s="263"/>
      <c r="AVZ364" s="263"/>
      <c r="AWA364" s="263"/>
      <c r="AWB364" s="263"/>
      <c r="AWC364" s="263"/>
      <c r="AWD364" s="263"/>
      <c r="AWE364" s="263"/>
      <c r="AWF364" s="263"/>
      <c r="AWG364" s="263"/>
      <c r="AWH364" s="263"/>
      <c r="AWI364" s="263"/>
      <c r="AWJ364" s="263"/>
      <c r="AWK364" s="263"/>
      <c r="AWL364" s="263"/>
      <c r="AWM364" s="263"/>
      <c r="AWN364" s="263"/>
      <c r="AWO364" s="263"/>
      <c r="AWP364" s="263"/>
      <c r="AWQ364" s="263"/>
      <c r="AWR364" s="263"/>
      <c r="AWS364" s="263"/>
      <c r="AWT364" s="263"/>
      <c r="AWU364" s="263"/>
      <c r="AWV364" s="263"/>
      <c r="AWW364" s="263"/>
      <c r="AWX364" s="263"/>
      <c r="AWY364" s="263"/>
      <c r="AWZ364" s="263"/>
      <c r="AXA364" s="263"/>
      <c r="AXB364" s="263"/>
      <c r="AXC364" s="263"/>
      <c r="AXD364" s="263"/>
      <c r="AXE364" s="263"/>
      <c r="AXF364" s="263"/>
      <c r="AXG364" s="263"/>
      <c r="AXH364" s="263"/>
      <c r="AXI364" s="263"/>
      <c r="AXJ364" s="263"/>
      <c r="AXK364" s="263"/>
      <c r="AXL364" s="263"/>
      <c r="AXM364" s="263"/>
      <c r="AXN364" s="263"/>
      <c r="AXO364" s="263"/>
      <c r="AXP364" s="263"/>
      <c r="AXQ364" s="263"/>
      <c r="AXR364" s="263"/>
      <c r="AXS364" s="263"/>
      <c r="AXT364" s="263"/>
      <c r="AXU364" s="263"/>
      <c r="AXV364" s="263"/>
      <c r="AXW364" s="263"/>
      <c r="AXX364" s="263"/>
      <c r="AXY364" s="263"/>
      <c r="AXZ364" s="263"/>
      <c r="AYA364" s="263"/>
      <c r="AYB364" s="263"/>
      <c r="AYC364" s="263"/>
      <c r="AYD364" s="263"/>
      <c r="AYE364" s="263"/>
      <c r="AYF364" s="263"/>
      <c r="AYG364" s="263"/>
      <c r="AYH364" s="263"/>
      <c r="AYI364" s="263"/>
      <c r="AYJ364" s="263"/>
      <c r="AYK364" s="263"/>
      <c r="AYL364" s="263"/>
      <c r="AYM364" s="263"/>
      <c r="AYN364" s="263"/>
      <c r="AYO364" s="263"/>
      <c r="AYP364" s="263"/>
      <c r="AYQ364" s="263"/>
      <c r="AYR364" s="263"/>
      <c r="AYS364" s="263"/>
      <c r="AYT364" s="263"/>
      <c r="AYU364" s="263"/>
      <c r="AYV364" s="263"/>
      <c r="AYW364" s="263"/>
      <c r="AYX364" s="263"/>
      <c r="AYY364" s="263"/>
      <c r="AYZ364" s="263"/>
      <c r="AZA364" s="263"/>
      <c r="AZB364" s="263"/>
      <c r="AZC364" s="263"/>
      <c r="AZD364" s="263"/>
      <c r="AZE364" s="263"/>
      <c r="AZF364" s="263"/>
      <c r="AZG364" s="263"/>
      <c r="AZH364" s="263"/>
      <c r="AZI364" s="263"/>
      <c r="AZJ364" s="263"/>
      <c r="AZK364" s="263"/>
      <c r="AZL364" s="263"/>
      <c r="AZM364" s="263"/>
      <c r="AZN364" s="263"/>
      <c r="AZO364" s="263"/>
      <c r="AZP364" s="263"/>
      <c r="AZQ364" s="263"/>
      <c r="AZR364" s="263"/>
      <c r="AZS364" s="263"/>
      <c r="AZT364" s="263"/>
      <c r="AZU364" s="263"/>
      <c r="AZV364" s="263"/>
      <c r="AZW364" s="263"/>
      <c r="AZX364" s="263"/>
      <c r="AZY364" s="263"/>
      <c r="AZZ364" s="263"/>
      <c r="BAA364" s="263"/>
      <c r="BAB364" s="263"/>
      <c r="BAC364" s="263"/>
      <c r="BAD364" s="263"/>
      <c r="BAE364" s="263"/>
      <c r="BAF364" s="263"/>
      <c r="BAG364" s="263"/>
      <c r="BAH364" s="263"/>
      <c r="BAI364" s="263"/>
      <c r="BAJ364" s="263"/>
      <c r="BAK364" s="263"/>
      <c r="BAL364" s="263"/>
      <c r="BAM364" s="263"/>
      <c r="BAN364" s="263"/>
      <c r="BAO364" s="263"/>
      <c r="BAP364" s="263"/>
      <c r="BAQ364" s="263"/>
      <c r="BAR364" s="263"/>
      <c r="BAS364" s="263"/>
      <c r="BAT364" s="263"/>
      <c r="BAU364" s="263"/>
      <c r="BAV364" s="263"/>
      <c r="BAW364" s="263"/>
      <c r="BAX364" s="263"/>
      <c r="BAY364" s="263"/>
      <c r="BAZ364" s="263"/>
      <c r="BBA364" s="263"/>
      <c r="BBB364" s="263"/>
      <c r="BBC364" s="263"/>
      <c r="BBD364" s="263"/>
      <c r="BBE364" s="263"/>
      <c r="BBF364" s="263"/>
      <c r="BBG364" s="263"/>
      <c r="BBH364" s="263"/>
      <c r="BBI364" s="263"/>
      <c r="BBJ364" s="263"/>
      <c r="BBK364" s="263"/>
      <c r="BBL364" s="263"/>
      <c r="BBM364" s="263"/>
      <c r="BBN364" s="263"/>
      <c r="BBO364" s="263"/>
      <c r="BBP364" s="263"/>
      <c r="BBQ364" s="263"/>
      <c r="BBR364" s="263"/>
      <c r="BBS364" s="263"/>
      <c r="BBT364" s="263"/>
      <c r="BBU364" s="263"/>
      <c r="BBV364" s="263"/>
      <c r="BBW364" s="263"/>
      <c r="BBX364" s="263"/>
      <c r="BBY364" s="263"/>
      <c r="BBZ364" s="263"/>
      <c r="BCA364" s="263"/>
      <c r="BCB364" s="263"/>
      <c r="BCC364" s="263"/>
      <c r="BCD364" s="263"/>
      <c r="BCE364" s="263"/>
      <c r="BCF364" s="263"/>
      <c r="BCG364" s="263"/>
      <c r="BCH364" s="263"/>
      <c r="BCI364" s="263"/>
      <c r="BCJ364" s="263"/>
      <c r="BCK364" s="263"/>
      <c r="BCL364" s="263"/>
      <c r="BCM364" s="263"/>
      <c r="BCN364" s="263"/>
      <c r="BCO364" s="263"/>
      <c r="BCP364" s="263"/>
      <c r="BCQ364" s="263"/>
      <c r="BCR364" s="263"/>
      <c r="BCS364" s="263"/>
      <c r="BCT364" s="263"/>
      <c r="BCU364" s="263"/>
      <c r="BCV364" s="263"/>
      <c r="BCW364" s="263"/>
      <c r="BCX364" s="263"/>
      <c r="BCY364" s="263"/>
      <c r="BCZ364" s="263"/>
      <c r="BDA364" s="263"/>
      <c r="BDB364" s="263"/>
      <c r="BDC364" s="263"/>
      <c r="BDD364" s="263"/>
      <c r="BDE364" s="263"/>
      <c r="BDF364" s="263"/>
      <c r="BDG364" s="263"/>
      <c r="BDH364" s="263"/>
      <c r="BDI364" s="263"/>
      <c r="BDJ364" s="263"/>
      <c r="BDK364" s="263"/>
      <c r="BDL364" s="263"/>
      <c r="BDM364" s="263"/>
      <c r="BDN364" s="263"/>
      <c r="BDO364" s="263"/>
      <c r="BDP364" s="263"/>
      <c r="BDQ364" s="263"/>
      <c r="BDR364" s="263"/>
      <c r="BDS364" s="263"/>
      <c r="BDT364" s="263"/>
      <c r="BDU364" s="263"/>
      <c r="BDV364" s="263"/>
      <c r="BDW364" s="263"/>
      <c r="BDX364" s="263"/>
      <c r="BDY364" s="263"/>
      <c r="BDZ364" s="263"/>
      <c r="BEA364" s="263"/>
      <c r="BEB364" s="263"/>
      <c r="BEC364" s="263"/>
      <c r="BED364" s="263"/>
      <c r="BEE364" s="263"/>
      <c r="BEF364" s="263"/>
      <c r="BEG364" s="263"/>
      <c r="BEH364" s="263"/>
      <c r="BEI364" s="263"/>
      <c r="BEJ364" s="263"/>
      <c r="BEK364" s="263"/>
      <c r="BEL364" s="263"/>
      <c r="BEM364" s="263"/>
      <c r="BEN364" s="263"/>
      <c r="BEO364" s="263"/>
      <c r="BEP364" s="263"/>
      <c r="BEQ364" s="263"/>
      <c r="BER364" s="263"/>
      <c r="BES364" s="263"/>
      <c r="BET364" s="263"/>
      <c r="BEU364" s="263"/>
      <c r="BEV364" s="263"/>
      <c r="BEW364" s="263"/>
      <c r="BEX364" s="263"/>
      <c r="BEY364" s="263"/>
      <c r="BEZ364" s="263"/>
      <c r="BFA364" s="263"/>
      <c r="BFB364" s="263"/>
      <c r="BFC364" s="263"/>
      <c r="BFD364" s="263"/>
      <c r="BFE364" s="263"/>
      <c r="BFF364" s="263"/>
      <c r="BFG364" s="263"/>
      <c r="BFH364" s="263"/>
      <c r="BFI364" s="263"/>
      <c r="BFJ364" s="263"/>
      <c r="BFK364" s="263"/>
      <c r="BFL364" s="263"/>
      <c r="BFM364" s="263"/>
      <c r="BFN364" s="263"/>
      <c r="BFO364" s="263"/>
      <c r="BFP364" s="263"/>
      <c r="BFQ364" s="263"/>
      <c r="BFR364" s="263"/>
      <c r="BFS364" s="263"/>
      <c r="BFT364" s="263"/>
      <c r="BFU364" s="263"/>
      <c r="BFV364" s="263"/>
      <c r="BFW364" s="263"/>
      <c r="BFX364" s="263"/>
      <c r="BFY364" s="263"/>
      <c r="BFZ364" s="263"/>
      <c r="BGA364" s="263"/>
      <c r="BGB364" s="263"/>
      <c r="BGC364" s="263"/>
      <c r="BGD364" s="263"/>
      <c r="BGE364" s="263"/>
      <c r="BGF364" s="263"/>
      <c r="BGG364" s="263"/>
      <c r="BGH364" s="263"/>
      <c r="BGI364" s="263"/>
      <c r="BGJ364" s="263"/>
      <c r="BGK364" s="263"/>
      <c r="BGL364" s="263"/>
      <c r="BGM364" s="263"/>
      <c r="BGN364" s="263"/>
      <c r="BGO364" s="263"/>
      <c r="BGP364" s="263"/>
      <c r="BGQ364" s="263"/>
      <c r="BGR364" s="263"/>
      <c r="BGS364" s="263"/>
      <c r="BGT364" s="263"/>
      <c r="BGU364" s="263"/>
      <c r="BGV364" s="263"/>
      <c r="BGW364" s="263"/>
      <c r="BGX364" s="263"/>
      <c r="BGY364" s="263"/>
      <c r="BGZ364" s="263"/>
      <c r="BHA364" s="263"/>
      <c r="BHB364" s="263"/>
      <c r="BHC364" s="263"/>
      <c r="BHD364" s="263"/>
      <c r="BHE364" s="263"/>
      <c r="BHF364" s="263"/>
      <c r="BHG364" s="263"/>
      <c r="BHH364" s="263"/>
      <c r="BHI364" s="263"/>
      <c r="BHJ364" s="263"/>
      <c r="BHK364" s="263"/>
      <c r="BHL364" s="263"/>
      <c r="BHM364" s="263"/>
      <c r="BHN364" s="263"/>
      <c r="BHO364" s="263"/>
      <c r="BHP364" s="263"/>
      <c r="BHQ364" s="263"/>
      <c r="BHR364" s="263"/>
      <c r="BHS364" s="263"/>
      <c r="BHT364" s="263"/>
      <c r="BHU364" s="263"/>
      <c r="BHV364" s="263"/>
      <c r="BHW364" s="263"/>
      <c r="BHX364" s="263"/>
      <c r="BHY364" s="263"/>
      <c r="BHZ364" s="263"/>
      <c r="BIA364" s="263"/>
      <c r="BIB364" s="263"/>
      <c r="BIC364" s="263"/>
      <c r="BID364" s="263"/>
      <c r="BIE364" s="263"/>
      <c r="BIF364" s="263"/>
      <c r="BIG364" s="263"/>
      <c r="BIH364" s="263"/>
      <c r="BII364" s="263"/>
      <c r="BIJ364" s="263"/>
      <c r="BIK364" s="263"/>
      <c r="BIL364" s="263"/>
      <c r="BIM364" s="263"/>
      <c r="BIN364" s="263"/>
      <c r="BIO364" s="263"/>
      <c r="BIP364" s="263"/>
      <c r="BIQ364" s="263"/>
      <c r="BIR364" s="263"/>
      <c r="BIS364" s="263"/>
      <c r="BIT364" s="263"/>
      <c r="BIU364" s="263"/>
      <c r="BIV364" s="263"/>
      <c r="BIW364" s="263"/>
      <c r="BIX364" s="263"/>
      <c r="BIY364" s="263"/>
      <c r="BIZ364" s="263"/>
      <c r="BJA364" s="263"/>
      <c r="BJB364" s="263"/>
      <c r="BJC364" s="263"/>
      <c r="BJD364" s="263"/>
      <c r="BJE364" s="263"/>
      <c r="BJF364" s="263"/>
      <c r="BJG364" s="263"/>
      <c r="BJH364" s="263"/>
      <c r="BJI364" s="263"/>
      <c r="BJJ364" s="263"/>
      <c r="BJK364" s="263"/>
      <c r="BJL364" s="263"/>
      <c r="BJM364" s="263"/>
      <c r="BJN364" s="263"/>
      <c r="BJO364" s="263"/>
      <c r="BJP364" s="263"/>
      <c r="BJQ364" s="263"/>
      <c r="BJR364" s="263"/>
      <c r="BJS364" s="263"/>
      <c r="BJT364" s="263"/>
      <c r="BJU364" s="263"/>
      <c r="BJV364" s="263"/>
      <c r="BJW364" s="263"/>
      <c r="BJX364" s="263"/>
      <c r="BJY364" s="263"/>
      <c r="BJZ364" s="263"/>
      <c r="BKA364" s="263"/>
      <c r="BKB364" s="263"/>
      <c r="BKC364" s="263"/>
      <c r="BKD364" s="263"/>
      <c r="BKE364" s="263"/>
      <c r="BKF364" s="263"/>
      <c r="BKG364" s="263"/>
      <c r="BKH364" s="263"/>
      <c r="BKI364" s="263"/>
      <c r="BKJ364" s="263"/>
      <c r="BKK364" s="263"/>
      <c r="BKL364" s="263"/>
      <c r="BKM364" s="263"/>
      <c r="BKN364" s="263"/>
      <c r="BKO364" s="263"/>
      <c r="BKP364" s="263"/>
      <c r="BKQ364" s="263"/>
      <c r="BKR364" s="263"/>
      <c r="BKS364" s="263"/>
      <c r="BKT364" s="263"/>
      <c r="BKU364" s="263"/>
      <c r="BKV364" s="263"/>
      <c r="BKW364" s="263"/>
      <c r="BKX364" s="263"/>
      <c r="BKY364" s="263"/>
      <c r="BKZ364" s="263"/>
      <c r="BLA364" s="263"/>
      <c r="BLB364" s="263"/>
      <c r="BLC364" s="263"/>
      <c r="BLD364" s="263"/>
      <c r="BLE364" s="263"/>
      <c r="BLF364" s="263"/>
      <c r="BLG364" s="263"/>
      <c r="BLH364" s="263"/>
      <c r="BLI364" s="263"/>
      <c r="BLJ364" s="263"/>
      <c r="BLK364" s="263"/>
      <c r="BLL364" s="263"/>
      <c r="BLM364" s="263"/>
      <c r="BLN364" s="263"/>
      <c r="BLO364" s="263"/>
      <c r="BLP364" s="263"/>
      <c r="BLQ364" s="263"/>
      <c r="BLR364" s="263"/>
      <c r="BLS364" s="263"/>
      <c r="BLT364" s="263"/>
      <c r="BLU364" s="263"/>
      <c r="BLV364" s="263"/>
      <c r="BLW364" s="263"/>
      <c r="BLX364" s="263"/>
      <c r="BLY364" s="263"/>
      <c r="BLZ364" s="263"/>
      <c r="BMA364" s="263"/>
      <c r="BMB364" s="263"/>
      <c r="BMC364" s="263"/>
      <c r="BMD364" s="263"/>
      <c r="BME364" s="263"/>
      <c r="BMF364" s="263"/>
      <c r="BMG364" s="263"/>
      <c r="BMH364" s="263"/>
      <c r="BMI364" s="263"/>
      <c r="BMJ364" s="263"/>
      <c r="BMK364" s="263"/>
      <c r="BML364" s="263"/>
      <c r="BMM364" s="263"/>
      <c r="BMN364" s="263"/>
      <c r="BMO364" s="263"/>
      <c r="BMP364" s="263"/>
      <c r="BMQ364" s="263"/>
      <c r="BMR364" s="263"/>
      <c r="BMS364" s="263"/>
      <c r="BMT364" s="263"/>
      <c r="BMU364" s="263"/>
      <c r="BMV364" s="263"/>
      <c r="BMW364" s="263"/>
      <c r="BMX364" s="263"/>
      <c r="BMY364" s="263"/>
      <c r="BMZ364" s="263"/>
      <c r="BNA364" s="263"/>
      <c r="BNB364" s="263"/>
      <c r="BNC364" s="263"/>
      <c r="BND364" s="263"/>
      <c r="BNE364" s="263"/>
      <c r="BNF364" s="263"/>
      <c r="BNG364" s="263"/>
      <c r="BNH364" s="263"/>
      <c r="BNI364" s="263"/>
      <c r="BNJ364" s="263"/>
      <c r="BNK364" s="263"/>
      <c r="BNL364" s="263"/>
      <c r="BNM364" s="263"/>
      <c r="BNN364" s="263"/>
      <c r="BNO364" s="263"/>
      <c r="BNP364" s="263"/>
      <c r="BNQ364" s="263"/>
      <c r="BNR364" s="263"/>
      <c r="BNS364" s="263"/>
      <c r="BNT364" s="263"/>
      <c r="BNU364" s="263"/>
      <c r="BNV364" s="263"/>
      <c r="BNW364" s="263"/>
      <c r="BNX364" s="263"/>
      <c r="BNY364" s="263"/>
      <c r="BNZ364" s="263"/>
      <c r="BOA364" s="263"/>
      <c r="BOB364" s="263"/>
      <c r="BOC364" s="263"/>
      <c r="BOD364" s="263"/>
      <c r="BOE364" s="263"/>
      <c r="BOF364" s="263"/>
      <c r="BOG364" s="263"/>
      <c r="BOH364" s="263"/>
      <c r="BOI364" s="263"/>
      <c r="BOJ364" s="263"/>
      <c r="BOK364" s="263"/>
      <c r="BOL364" s="263"/>
      <c r="BOM364" s="263"/>
      <c r="BON364" s="263"/>
      <c r="BOO364" s="263"/>
      <c r="BOP364" s="263"/>
      <c r="BOQ364" s="263"/>
      <c r="BOR364" s="263"/>
      <c r="BOS364" s="263"/>
      <c r="BOT364" s="263"/>
      <c r="BOU364" s="263"/>
      <c r="BOV364" s="263"/>
      <c r="BOW364" s="263"/>
      <c r="BOX364" s="263"/>
      <c r="BOY364" s="263"/>
      <c r="BOZ364" s="263"/>
      <c r="BPA364" s="263"/>
      <c r="BPB364" s="263"/>
      <c r="BPC364" s="263"/>
      <c r="BPD364" s="263"/>
      <c r="BPE364" s="263"/>
      <c r="BPF364" s="263"/>
      <c r="BPG364" s="263"/>
      <c r="BPH364" s="263"/>
      <c r="BPI364" s="263"/>
      <c r="BPJ364" s="263"/>
      <c r="BPK364" s="263"/>
      <c r="BPL364" s="263"/>
      <c r="BPM364" s="263"/>
      <c r="BPN364" s="263"/>
      <c r="BPO364" s="263"/>
      <c r="BPP364" s="263"/>
      <c r="BPQ364" s="263"/>
      <c r="BPR364" s="263"/>
      <c r="BPS364" s="263"/>
      <c r="BPT364" s="263"/>
      <c r="BPU364" s="263"/>
      <c r="BPV364" s="263"/>
      <c r="BPW364" s="263"/>
      <c r="BPX364" s="263"/>
      <c r="BPY364" s="263"/>
      <c r="BPZ364" s="263"/>
      <c r="BQA364" s="263"/>
      <c r="BQB364" s="263"/>
      <c r="BQC364" s="263"/>
      <c r="BQD364" s="263"/>
      <c r="BQE364" s="263"/>
      <c r="BQF364" s="263"/>
      <c r="BQG364" s="263"/>
      <c r="BQH364" s="263"/>
      <c r="BQI364" s="263"/>
      <c r="BQJ364" s="263"/>
      <c r="BQK364" s="263"/>
      <c r="BQL364" s="263"/>
      <c r="BQM364" s="263"/>
      <c r="BQN364" s="263"/>
      <c r="BQO364" s="263"/>
      <c r="BQP364" s="263"/>
      <c r="BQQ364" s="263"/>
      <c r="BQR364" s="263"/>
      <c r="BQS364" s="263"/>
      <c r="BQT364" s="263"/>
      <c r="BQU364" s="263"/>
      <c r="BQV364" s="263"/>
      <c r="BQW364" s="263"/>
      <c r="BQX364" s="263"/>
      <c r="BQY364" s="263"/>
      <c r="BQZ364" s="263"/>
      <c r="BRA364" s="263"/>
      <c r="BRB364" s="263"/>
      <c r="BRC364" s="263"/>
      <c r="BRD364" s="263"/>
      <c r="BRE364" s="263"/>
      <c r="BRF364" s="263"/>
      <c r="BRG364" s="263"/>
      <c r="BRH364" s="263"/>
      <c r="BRI364" s="263"/>
      <c r="BRJ364" s="263"/>
      <c r="BRK364" s="263"/>
      <c r="BRL364" s="263"/>
      <c r="BRM364" s="263"/>
      <c r="BRN364" s="263"/>
      <c r="BRO364" s="263"/>
      <c r="BRP364" s="263"/>
      <c r="BRQ364" s="263"/>
      <c r="BRR364" s="263"/>
      <c r="BRS364" s="263"/>
      <c r="BRT364" s="263"/>
      <c r="BRU364" s="263"/>
      <c r="BRV364" s="263"/>
      <c r="BRW364" s="263"/>
      <c r="BRX364" s="263"/>
      <c r="BRY364" s="263"/>
      <c r="BRZ364" s="263"/>
      <c r="BSA364" s="263"/>
      <c r="BSB364" s="263"/>
      <c r="BSC364" s="263"/>
      <c r="BSD364" s="263"/>
      <c r="BSE364" s="263"/>
      <c r="BSF364" s="263"/>
      <c r="BSG364" s="263"/>
      <c r="BSH364" s="263"/>
      <c r="BSI364" s="263"/>
      <c r="BSJ364" s="263"/>
      <c r="BSK364" s="263"/>
      <c r="BSL364" s="263"/>
      <c r="BSM364" s="263"/>
      <c r="BSN364" s="263"/>
      <c r="BSO364" s="263"/>
      <c r="BSP364" s="263"/>
      <c r="BSQ364" s="263"/>
      <c r="BSR364" s="263"/>
      <c r="BSS364" s="263"/>
      <c r="BST364" s="263"/>
      <c r="BSU364" s="263"/>
      <c r="BSV364" s="263"/>
      <c r="BSW364" s="263"/>
      <c r="BSX364" s="263"/>
      <c r="BSY364" s="263"/>
      <c r="BSZ364" s="263"/>
      <c r="BTA364" s="263"/>
      <c r="BTB364" s="263"/>
      <c r="BTC364" s="263"/>
      <c r="BTD364" s="263"/>
      <c r="BTE364" s="263"/>
      <c r="BTF364" s="263"/>
      <c r="BTG364" s="263"/>
      <c r="BTH364" s="263"/>
      <c r="BTI364" s="263"/>
      <c r="BTJ364" s="263"/>
      <c r="BTK364" s="263"/>
      <c r="BTL364" s="263"/>
      <c r="BTM364" s="263"/>
      <c r="BTN364" s="263"/>
      <c r="BTO364" s="263"/>
      <c r="BTP364" s="263"/>
      <c r="BTQ364" s="263"/>
      <c r="BTR364" s="263"/>
      <c r="BTS364" s="263"/>
      <c r="BTT364" s="263"/>
      <c r="BTU364" s="263"/>
      <c r="BTV364" s="263"/>
      <c r="BTW364" s="263"/>
      <c r="BTX364" s="263"/>
      <c r="BTY364" s="263"/>
      <c r="BTZ364" s="263"/>
      <c r="BUA364" s="263"/>
      <c r="BUB364" s="263"/>
      <c r="BUC364" s="263"/>
      <c r="BUD364" s="263"/>
      <c r="BUE364" s="263"/>
      <c r="BUF364" s="263"/>
      <c r="BUG364" s="263"/>
      <c r="BUH364" s="263"/>
      <c r="BUI364" s="263"/>
      <c r="BUJ364" s="263"/>
      <c r="BUK364" s="263"/>
      <c r="BUL364" s="263"/>
      <c r="BUM364" s="263"/>
      <c r="BUN364" s="263"/>
      <c r="BUO364" s="263"/>
      <c r="BUP364" s="263"/>
      <c r="BUQ364" s="263"/>
      <c r="BUR364" s="263"/>
      <c r="BUS364" s="263"/>
      <c r="BUT364" s="263"/>
      <c r="BUU364" s="263"/>
      <c r="BUV364" s="263"/>
      <c r="BUW364" s="263"/>
      <c r="BUX364" s="263"/>
      <c r="BUY364" s="263"/>
      <c r="BUZ364" s="263"/>
      <c r="BVA364" s="263"/>
      <c r="BVB364" s="263"/>
      <c r="BVC364" s="263"/>
      <c r="BVD364" s="263"/>
      <c r="BVE364" s="263"/>
      <c r="BVF364" s="263"/>
      <c r="BVG364" s="263"/>
      <c r="BVH364" s="263"/>
      <c r="BVI364" s="263"/>
      <c r="BVJ364" s="263"/>
      <c r="BVK364" s="263"/>
      <c r="BVL364" s="263"/>
      <c r="BVM364" s="263"/>
      <c r="BVN364" s="263"/>
      <c r="BVO364" s="263"/>
      <c r="BVP364" s="263"/>
      <c r="BVQ364" s="263"/>
      <c r="BVR364" s="263"/>
      <c r="BVS364" s="263"/>
      <c r="BVT364" s="263"/>
      <c r="BVU364" s="263"/>
      <c r="BVV364" s="263"/>
      <c r="BVW364" s="263"/>
      <c r="BVX364" s="263"/>
      <c r="BVY364" s="263"/>
      <c r="BVZ364" s="263"/>
      <c r="BWA364" s="263"/>
      <c r="BWB364" s="263"/>
      <c r="BWC364" s="263"/>
      <c r="BWD364" s="263"/>
      <c r="BWE364" s="263"/>
      <c r="BWF364" s="263"/>
      <c r="BWG364" s="263"/>
      <c r="BWH364" s="263"/>
      <c r="BWI364" s="263"/>
      <c r="BWJ364" s="263"/>
      <c r="BWK364" s="263"/>
      <c r="BWL364" s="263"/>
      <c r="BWM364" s="263"/>
      <c r="BWN364" s="263"/>
      <c r="BWO364" s="263"/>
      <c r="BWP364" s="263"/>
      <c r="BWQ364" s="263"/>
      <c r="BWR364" s="263"/>
      <c r="BWS364" s="263"/>
      <c r="BWT364" s="263"/>
      <c r="BWU364" s="263"/>
      <c r="BWV364" s="263"/>
      <c r="BWW364" s="263"/>
      <c r="BWX364" s="263"/>
      <c r="BWY364" s="263"/>
      <c r="BWZ364" s="263"/>
      <c r="BXA364" s="263"/>
      <c r="BXB364" s="263"/>
      <c r="BXC364" s="263"/>
      <c r="BXD364" s="263"/>
      <c r="BXE364" s="263"/>
      <c r="BXF364" s="263"/>
      <c r="BXG364" s="263"/>
      <c r="BXH364" s="263"/>
      <c r="BXI364" s="263"/>
      <c r="BXJ364" s="263"/>
      <c r="BXK364" s="263"/>
      <c r="BXL364" s="263"/>
      <c r="BXM364" s="263"/>
      <c r="BXN364" s="263"/>
      <c r="BXO364" s="263"/>
      <c r="BXP364" s="263"/>
      <c r="BXQ364" s="263"/>
      <c r="BXR364" s="263"/>
      <c r="BXS364" s="263"/>
      <c r="BXT364" s="263"/>
      <c r="BXU364" s="263"/>
      <c r="BXV364" s="263"/>
      <c r="BXW364" s="263"/>
      <c r="BXX364" s="263"/>
      <c r="BXY364" s="263"/>
      <c r="BXZ364" s="263"/>
      <c r="BYA364" s="263"/>
      <c r="BYB364" s="263"/>
      <c r="BYC364" s="263"/>
      <c r="BYD364" s="263"/>
      <c r="BYE364" s="263"/>
      <c r="BYF364" s="263"/>
      <c r="BYG364" s="263"/>
      <c r="BYH364" s="263"/>
      <c r="BYI364" s="263"/>
      <c r="BYJ364" s="263"/>
      <c r="BYK364" s="263"/>
      <c r="BYL364" s="263"/>
      <c r="BYM364" s="263"/>
      <c r="BYN364" s="263"/>
      <c r="BYO364" s="263"/>
      <c r="BYP364" s="263"/>
      <c r="BYQ364" s="263"/>
      <c r="BYR364" s="263"/>
      <c r="BYS364" s="263"/>
      <c r="BYT364" s="263"/>
      <c r="BYU364" s="263"/>
      <c r="BYV364" s="263"/>
      <c r="BYW364" s="263"/>
      <c r="BYX364" s="263"/>
      <c r="BYY364" s="263"/>
      <c r="BYZ364" s="263"/>
      <c r="BZA364" s="263"/>
      <c r="BZB364" s="263"/>
      <c r="BZC364" s="263"/>
      <c r="BZD364" s="263"/>
      <c r="BZE364" s="263"/>
      <c r="BZF364" s="263"/>
      <c r="BZG364" s="263"/>
      <c r="BZH364" s="263"/>
      <c r="BZI364" s="263"/>
      <c r="BZJ364" s="263"/>
      <c r="BZK364" s="263"/>
      <c r="BZL364" s="263"/>
      <c r="BZM364" s="263"/>
      <c r="BZN364" s="263"/>
      <c r="BZO364" s="263"/>
      <c r="BZP364" s="263"/>
      <c r="BZQ364" s="263"/>
      <c r="BZR364" s="263"/>
      <c r="BZS364" s="263"/>
      <c r="BZT364" s="263"/>
      <c r="BZU364" s="263"/>
      <c r="BZV364" s="263"/>
      <c r="BZW364" s="263"/>
      <c r="BZX364" s="263"/>
      <c r="BZY364" s="263"/>
      <c r="BZZ364" s="263"/>
      <c r="CAA364" s="263"/>
      <c r="CAB364" s="263"/>
      <c r="CAC364" s="263"/>
      <c r="CAD364" s="263"/>
      <c r="CAE364" s="263"/>
      <c r="CAF364" s="263"/>
      <c r="CAG364" s="263"/>
      <c r="CAH364" s="263"/>
      <c r="CAI364" s="263"/>
      <c r="CAJ364" s="263"/>
      <c r="CAK364" s="263"/>
      <c r="CAL364" s="263"/>
      <c r="CAM364" s="263"/>
      <c r="CAN364" s="263"/>
      <c r="CAO364" s="263"/>
      <c r="CAP364" s="263"/>
      <c r="CAQ364" s="263"/>
      <c r="CAR364" s="263"/>
      <c r="CAS364" s="263"/>
      <c r="CAT364" s="263"/>
      <c r="CAU364" s="263"/>
      <c r="CAV364" s="263"/>
    </row>
    <row r="365" spans="1:2076" x14ac:dyDescent="0.35">
      <c r="A365" s="263"/>
      <c r="B365" s="263"/>
      <c r="C365" s="263"/>
      <c r="D365" s="263"/>
      <c r="E365" s="263"/>
      <c r="F365" s="263"/>
      <c r="G365" s="263"/>
      <c r="H365" s="263"/>
      <c r="I365" s="263"/>
      <c r="J365" s="263"/>
      <c r="K365" s="263"/>
      <c r="L365" s="263"/>
      <c r="M365" s="263"/>
      <c r="N365" s="263"/>
      <c r="O365" s="263"/>
      <c r="P365" s="263"/>
      <c r="Q365" s="263"/>
      <c r="R365" s="263"/>
      <c r="S365" s="263"/>
      <c r="T365" s="263"/>
      <c r="U365" s="263"/>
      <c r="V365" s="263"/>
      <c r="W365" s="263"/>
      <c r="X365" s="263"/>
      <c r="Y365" s="263"/>
      <c r="Z365" s="263"/>
      <c r="AA365" s="263"/>
      <c r="AB365" s="263"/>
      <c r="AC365" s="263"/>
      <c r="AD365" s="263"/>
      <c r="AE365" s="263"/>
      <c r="AF365" s="263"/>
      <c r="AG365" s="263"/>
      <c r="AH365" s="263"/>
      <c r="AI365" s="263"/>
      <c r="AJ365" s="263"/>
      <c r="AK365" s="263"/>
      <c r="AL365" s="263"/>
      <c r="AM365" s="263"/>
      <c r="AN365" s="263"/>
      <c r="AO365" s="263"/>
      <c r="AP365" s="263"/>
      <c r="AQ365" s="263"/>
      <c r="AR365" s="263"/>
      <c r="AS365" s="263"/>
      <c r="AT365" s="263"/>
      <c r="AU365" s="263"/>
      <c r="AV365" s="263"/>
      <c r="AW365" s="263"/>
      <c r="AX365" s="263"/>
      <c r="AY365" s="263"/>
      <c r="AZ365" s="263"/>
      <c r="BA365" s="263"/>
      <c r="BB365" s="263"/>
      <c r="BC365" s="263"/>
      <c r="BD365" s="263"/>
      <c r="BE365" s="263"/>
      <c r="BF365" s="263"/>
      <c r="BG365" s="263"/>
      <c r="BH365" s="263"/>
      <c r="BI365" s="263"/>
      <c r="BJ365" s="263"/>
      <c r="BK365" s="263"/>
      <c r="BL365" s="263"/>
      <c r="BM365" s="263"/>
      <c r="BN365" s="263"/>
      <c r="BO365" s="263"/>
      <c r="BP365" s="263"/>
      <c r="BQ365" s="263"/>
      <c r="BR365" s="263"/>
      <c r="BS365" s="263"/>
      <c r="BT365" s="263"/>
      <c r="BU365" s="263"/>
      <c r="BV365" s="263"/>
      <c r="BW365" s="263"/>
      <c r="BX365" s="263"/>
      <c r="BY365" s="263"/>
      <c r="BZ365" s="263"/>
      <c r="CA365" s="263"/>
      <c r="CB365" s="263"/>
      <c r="CC365" s="263"/>
      <c r="CD365" s="263"/>
      <c r="CE365" s="263"/>
      <c r="CF365" s="263"/>
      <c r="CG365" s="263"/>
      <c r="CH365" s="263"/>
      <c r="CI365" s="263"/>
      <c r="CJ365" s="263"/>
      <c r="CK365" s="263"/>
      <c r="CL365" s="263"/>
      <c r="CM365" s="263"/>
      <c r="CN365" s="263"/>
      <c r="CO365" s="263"/>
      <c r="CP365" s="263"/>
      <c r="CQ365" s="263"/>
      <c r="CR365" s="263"/>
      <c r="CS365" s="263"/>
      <c r="CT365" s="263"/>
      <c r="CU365" s="263"/>
      <c r="CV365" s="263"/>
      <c r="CW365" s="263"/>
      <c r="CX365" s="263"/>
      <c r="CY365" s="263"/>
      <c r="CZ365" s="263"/>
      <c r="DA365" s="263"/>
      <c r="DB365" s="263"/>
      <c r="DC365" s="263"/>
      <c r="DD365" s="263"/>
      <c r="DE365" s="263"/>
      <c r="DF365" s="263"/>
      <c r="DG365" s="263"/>
      <c r="DH365" s="263"/>
      <c r="DI365" s="263"/>
      <c r="DJ365" s="263"/>
      <c r="DK365" s="263"/>
      <c r="DL365" s="263"/>
      <c r="DM365" s="263"/>
      <c r="DN365" s="263"/>
      <c r="DO365" s="263"/>
      <c r="DP365" s="263"/>
      <c r="DQ365" s="263"/>
      <c r="DR365" s="263"/>
      <c r="DS365" s="263"/>
      <c r="DT365" s="263"/>
      <c r="DU365" s="263"/>
      <c r="DV365" s="263"/>
      <c r="DW365" s="263"/>
      <c r="DX365" s="263"/>
      <c r="DY365" s="263"/>
      <c r="DZ365" s="263"/>
      <c r="EA365" s="263"/>
      <c r="EB365" s="263"/>
      <c r="EC365" s="263"/>
      <c r="ED365" s="263"/>
      <c r="EE365" s="263"/>
      <c r="EF365" s="263"/>
      <c r="EG365" s="263"/>
      <c r="EH365" s="263"/>
      <c r="EI365" s="263"/>
      <c r="EJ365" s="263"/>
      <c r="EK365" s="263"/>
      <c r="EL365" s="263"/>
      <c r="EM365" s="263"/>
      <c r="EN365" s="263"/>
      <c r="EO365" s="263"/>
      <c r="EP365" s="263"/>
      <c r="EQ365" s="263"/>
      <c r="ER365" s="263"/>
      <c r="ES365" s="263"/>
      <c r="ET365" s="263"/>
      <c r="EU365" s="263"/>
      <c r="EV365" s="263"/>
      <c r="EW365" s="263"/>
      <c r="EX365" s="263"/>
      <c r="EY365" s="263"/>
      <c r="EZ365" s="263"/>
      <c r="FA365" s="263"/>
      <c r="FB365" s="263"/>
      <c r="FC365" s="263"/>
      <c r="FD365" s="263"/>
      <c r="FE365" s="263"/>
      <c r="FF365" s="263"/>
      <c r="FG365" s="263"/>
      <c r="FH365" s="263"/>
      <c r="FI365" s="263"/>
      <c r="FJ365" s="263"/>
      <c r="FK365" s="263"/>
      <c r="FL365" s="263"/>
      <c r="FM365" s="263"/>
      <c r="FN365" s="263"/>
      <c r="FO365" s="263"/>
      <c r="FP365" s="263"/>
      <c r="FQ365" s="263"/>
      <c r="FR365" s="263"/>
      <c r="FS365" s="263"/>
      <c r="FT365" s="263"/>
      <c r="FU365" s="263"/>
      <c r="FV365" s="263"/>
      <c r="FW365" s="263"/>
      <c r="FX365" s="263"/>
      <c r="FY365" s="263"/>
      <c r="FZ365" s="263"/>
      <c r="GA365" s="263"/>
      <c r="GB365" s="263"/>
      <c r="GC365" s="263"/>
      <c r="GD365" s="263"/>
      <c r="GE365" s="263"/>
      <c r="GF365" s="263"/>
      <c r="GG365" s="263"/>
      <c r="GH365" s="263"/>
      <c r="GI365" s="263"/>
      <c r="GJ365" s="263"/>
      <c r="GK365" s="263"/>
      <c r="GL365" s="263"/>
      <c r="GM365" s="263"/>
      <c r="GN365" s="263"/>
      <c r="GO365" s="263"/>
      <c r="GP365" s="263"/>
      <c r="GQ365" s="263"/>
      <c r="GR365" s="263"/>
      <c r="GS365" s="263"/>
      <c r="GT365" s="263"/>
      <c r="GU365" s="263"/>
      <c r="GV365" s="263"/>
      <c r="GW365" s="263"/>
      <c r="GX365" s="263"/>
      <c r="GY365" s="263"/>
      <c r="GZ365" s="263"/>
      <c r="HA365" s="263"/>
      <c r="HB365" s="263"/>
      <c r="HC365" s="263"/>
      <c r="HD365" s="263"/>
      <c r="HE365" s="263"/>
      <c r="HF365" s="263"/>
      <c r="HG365" s="263"/>
      <c r="HH365" s="263"/>
      <c r="HI365" s="263"/>
      <c r="HJ365" s="263"/>
      <c r="HK365" s="263"/>
      <c r="HL365" s="263"/>
      <c r="HM365" s="263"/>
      <c r="HN365" s="263"/>
      <c r="HO365" s="263"/>
      <c r="HP365" s="263"/>
      <c r="HQ365" s="263"/>
      <c r="HR365" s="263"/>
      <c r="HS365" s="263"/>
      <c r="HT365" s="263"/>
      <c r="HU365" s="263"/>
      <c r="HV365" s="263"/>
      <c r="HW365" s="263"/>
      <c r="HX365" s="263"/>
      <c r="HY365" s="263"/>
      <c r="HZ365" s="263"/>
      <c r="IA365" s="263"/>
      <c r="IB365" s="263"/>
      <c r="IC365" s="263"/>
      <c r="ID365" s="263"/>
      <c r="IE365" s="263"/>
      <c r="IF365" s="263"/>
      <c r="IG365" s="263"/>
      <c r="IH365" s="263"/>
      <c r="II365" s="263"/>
      <c r="IJ365" s="263"/>
      <c r="IK365" s="263"/>
      <c r="IL365" s="263"/>
      <c r="IM365" s="263"/>
      <c r="IN365" s="263"/>
      <c r="IO365" s="263"/>
      <c r="IP365" s="263"/>
      <c r="IQ365" s="263"/>
      <c r="IR365" s="263"/>
      <c r="IS365" s="263"/>
      <c r="IT365" s="263"/>
      <c r="IU365" s="263"/>
      <c r="IV365" s="263"/>
      <c r="IW365" s="263"/>
      <c r="IX365" s="263"/>
      <c r="IY365" s="263"/>
      <c r="IZ365" s="263"/>
      <c r="JA365" s="263"/>
      <c r="JB365" s="263"/>
      <c r="JC365" s="263"/>
      <c r="JD365" s="263"/>
      <c r="JE365" s="263"/>
      <c r="JF365" s="263"/>
      <c r="JG365" s="263"/>
      <c r="JH365" s="263"/>
      <c r="JI365" s="263"/>
      <c r="JJ365" s="263"/>
      <c r="JK365" s="263"/>
      <c r="JL365" s="263"/>
      <c r="JM365" s="263"/>
      <c r="JN365" s="263"/>
      <c r="JO365" s="263"/>
      <c r="JP365" s="263"/>
      <c r="JQ365" s="263"/>
      <c r="JR365" s="263"/>
      <c r="JS365" s="263"/>
      <c r="JT365" s="263"/>
      <c r="JU365" s="263"/>
      <c r="JV365" s="263"/>
      <c r="JW365" s="263"/>
      <c r="JX365" s="263"/>
      <c r="JY365" s="263"/>
      <c r="JZ365" s="263"/>
      <c r="KA365" s="263"/>
      <c r="KB365" s="263"/>
      <c r="KC365" s="263"/>
      <c r="KD365" s="263"/>
      <c r="KE365" s="263"/>
      <c r="KF365" s="263"/>
      <c r="KG365" s="263"/>
      <c r="KH365" s="263"/>
      <c r="KI365" s="263"/>
      <c r="KJ365" s="263"/>
      <c r="KK365" s="263"/>
      <c r="KL365" s="263"/>
      <c r="KM365" s="263"/>
      <c r="KN365" s="263"/>
      <c r="KO365" s="263"/>
      <c r="KP365" s="263"/>
      <c r="KQ365" s="263"/>
      <c r="KR365" s="263"/>
      <c r="KS365" s="263"/>
      <c r="KT365" s="263"/>
      <c r="KU365" s="263"/>
      <c r="KV365" s="263"/>
      <c r="KW365" s="263"/>
      <c r="KX365" s="263"/>
      <c r="KY365" s="263"/>
      <c r="KZ365" s="263"/>
      <c r="LA365" s="263"/>
      <c r="LB365" s="263"/>
      <c r="LC365" s="263"/>
      <c r="LD365" s="263"/>
      <c r="LE365" s="263"/>
      <c r="LF365" s="263"/>
      <c r="LG365" s="263"/>
      <c r="LH365" s="263"/>
      <c r="LI365" s="263"/>
      <c r="LJ365" s="263"/>
      <c r="LK365" s="263"/>
      <c r="LL365" s="263"/>
      <c r="LM365" s="263"/>
      <c r="LN365" s="263"/>
      <c r="LO365" s="263"/>
      <c r="LP365" s="263"/>
      <c r="LQ365" s="263"/>
      <c r="LR365" s="263"/>
      <c r="LS365" s="263"/>
      <c r="LT365" s="263"/>
      <c r="LU365" s="263"/>
      <c r="LV365" s="263"/>
      <c r="LW365" s="263"/>
      <c r="LX365" s="263"/>
      <c r="LY365" s="263"/>
      <c r="LZ365" s="263"/>
      <c r="MA365" s="263"/>
      <c r="MB365" s="263"/>
      <c r="MC365" s="263"/>
      <c r="MD365" s="263"/>
      <c r="ME365" s="263"/>
      <c r="MF365" s="263"/>
      <c r="MG365" s="263"/>
      <c r="MH365" s="263"/>
      <c r="MI365" s="263"/>
      <c r="MJ365" s="263"/>
      <c r="MK365" s="263"/>
      <c r="ML365" s="263"/>
      <c r="MM365" s="263"/>
      <c r="MN365" s="263"/>
      <c r="MO365" s="263"/>
      <c r="MP365" s="263"/>
      <c r="MQ365" s="263"/>
      <c r="MR365" s="263"/>
      <c r="MS365" s="263"/>
      <c r="MT365" s="263"/>
      <c r="MU365" s="263"/>
      <c r="MV365" s="263"/>
      <c r="MW365" s="263"/>
      <c r="MX365" s="263"/>
      <c r="MY365" s="263"/>
      <c r="MZ365" s="263"/>
      <c r="NA365" s="263"/>
      <c r="NB365" s="263"/>
      <c r="NC365" s="263"/>
      <c r="ND365" s="263"/>
      <c r="NE365" s="263"/>
      <c r="NF365" s="263"/>
      <c r="NG365" s="263"/>
      <c r="NH365" s="263"/>
      <c r="NI365" s="263"/>
      <c r="NJ365" s="263"/>
      <c r="NK365" s="263"/>
      <c r="NL365" s="263"/>
      <c r="NM365" s="263"/>
      <c r="NN365" s="263"/>
      <c r="NO365" s="263"/>
      <c r="NP365" s="263"/>
      <c r="NQ365" s="263"/>
      <c r="NR365" s="263"/>
      <c r="NS365" s="263"/>
      <c r="NT365" s="263"/>
      <c r="NU365" s="263"/>
      <c r="NV365" s="263"/>
      <c r="NW365" s="263"/>
      <c r="NX365" s="263"/>
      <c r="NY365" s="263"/>
      <c r="NZ365" s="263"/>
      <c r="OA365" s="263"/>
      <c r="OB365" s="263"/>
      <c r="OC365" s="263"/>
      <c r="OD365" s="263"/>
      <c r="OE365" s="263"/>
      <c r="OF365" s="263"/>
      <c r="OG365" s="263"/>
      <c r="OH365" s="263"/>
      <c r="OI365" s="263"/>
      <c r="OJ365" s="263"/>
      <c r="OK365" s="263"/>
      <c r="OL365" s="263"/>
      <c r="OM365" s="263"/>
      <c r="ON365" s="263"/>
      <c r="OO365" s="263"/>
      <c r="OP365" s="263"/>
      <c r="OQ365" s="263"/>
      <c r="OR365" s="263"/>
      <c r="OS365" s="263"/>
      <c r="OT365" s="263"/>
      <c r="OU365" s="263"/>
      <c r="OV365" s="263"/>
      <c r="OW365" s="263"/>
      <c r="OX365" s="263"/>
      <c r="OY365" s="263"/>
      <c r="OZ365" s="263"/>
      <c r="PA365" s="263"/>
      <c r="PB365" s="263"/>
      <c r="PC365" s="263"/>
      <c r="PD365" s="263"/>
      <c r="PE365" s="263"/>
      <c r="PF365" s="263"/>
      <c r="PG365" s="263"/>
      <c r="PH365" s="263"/>
      <c r="PI365" s="263"/>
      <c r="PJ365" s="263"/>
      <c r="PK365" s="263"/>
      <c r="PL365" s="263"/>
      <c r="PM365" s="263"/>
      <c r="PN365" s="263"/>
      <c r="PO365" s="263"/>
      <c r="PP365" s="263"/>
      <c r="PQ365" s="263"/>
      <c r="PR365" s="263"/>
      <c r="PS365" s="263"/>
      <c r="PT365" s="263"/>
      <c r="PU365" s="263"/>
      <c r="PV365" s="263"/>
      <c r="PW365" s="263"/>
      <c r="PX365" s="263"/>
      <c r="PY365" s="263"/>
      <c r="PZ365" s="263"/>
      <c r="QA365" s="263"/>
      <c r="QB365" s="263"/>
      <c r="QC365" s="263"/>
      <c r="QD365" s="263"/>
      <c r="QE365" s="263"/>
      <c r="QF365" s="263"/>
      <c r="QG365" s="263"/>
      <c r="QH365" s="263"/>
      <c r="QI365" s="263"/>
      <c r="QJ365" s="263"/>
      <c r="QK365" s="263"/>
      <c r="QL365" s="263"/>
      <c r="QM365" s="263"/>
      <c r="QN365" s="263"/>
      <c r="QO365" s="263"/>
      <c r="QP365" s="263"/>
      <c r="QQ365" s="263"/>
      <c r="QR365" s="263"/>
      <c r="QS365" s="263"/>
      <c r="QT365" s="263"/>
      <c r="QU365" s="263"/>
      <c r="QV365" s="263"/>
      <c r="QW365" s="263"/>
      <c r="QX365" s="263"/>
      <c r="QY365" s="263"/>
      <c r="QZ365" s="263"/>
      <c r="RA365" s="263"/>
      <c r="RB365" s="263"/>
      <c r="RC365" s="263"/>
      <c r="RD365" s="263"/>
      <c r="RE365" s="263"/>
      <c r="RF365" s="263"/>
      <c r="RG365" s="263"/>
      <c r="RH365" s="263"/>
      <c r="RI365" s="263"/>
      <c r="RJ365" s="263"/>
      <c r="RK365" s="263"/>
      <c r="RL365" s="263"/>
      <c r="RM365" s="263"/>
      <c r="RN365" s="263"/>
      <c r="RO365" s="263"/>
      <c r="RP365" s="263"/>
      <c r="RQ365" s="263"/>
      <c r="RR365" s="263"/>
      <c r="RS365" s="263"/>
      <c r="RT365" s="263"/>
      <c r="RU365" s="263"/>
      <c r="RV365" s="263"/>
      <c r="RW365" s="263"/>
      <c r="RX365" s="263"/>
      <c r="RY365" s="263"/>
      <c r="RZ365" s="263"/>
      <c r="SA365" s="263"/>
      <c r="SB365" s="263"/>
      <c r="SC365" s="263"/>
      <c r="SD365" s="263"/>
      <c r="SE365" s="263"/>
      <c r="SF365" s="263"/>
      <c r="SG365" s="263"/>
      <c r="SH365" s="263"/>
      <c r="SI365" s="263"/>
      <c r="SJ365" s="263"/>
      <c r="SK365" s="263"/>
      <c r="SL365" s="263"/>
      <c r="SM365" s="263"/>
      <c r="SN365" s="263"/>
      <c r="SO365" s="263"/>
      <c r="SP365" s="263"/>
      <c r="SQ365" s="263"/>
      <c r="SR365" s="263"/>
      <c r="SS365" s="263"/>
      <c r="ST365" s="263"/>
      <c r="SU365" s="263"/>
      <c r="SV365" s="263"/>
      <c r="SW365" s="263"/>
      <c r="SX365" s="263"/>
      <c r="SY365" s="263"/>
      <c r="SZ365" s="263"/>
      <c r="TA365" s="263"/>
      <c r="TB365" s="263"/>
      <c r="TC365" s="263"/>
      <c r="TD365" s="263"/>
      <c r="TE365" s="263"/>
      <c r="TF365" s="263"/>
      <c r="TG365" s="263"/>
      <c r="TH365" s="263"/>
      <c r="TI365" s="263"/>
      <c r="TJ365" s="263"/>
      <c r="TK365" s="263"/>
      <c r="TL365" s="263"/>
      <c r="TM365" s="263"/>
      <c r="TN365" s="263"/>
      <c r="TO365" s="263"/>
      <c r="TP365" s="263"/>
      <c r="TQ365" s="263"/>
      <c r="TR365" s="263"/>
      <c r="TS365" s="263"/>
      <c r="TT365" s="263"/>
      <c r="TU365" s="263"/>
      <c r="TV365" s="263"/>
      <c r="TW365" s="263"/>
      <c r="TX365" s="263"/>
      <c r="TY365" s="263"/>
      <c r="TZ365" s="263"/>
      <c r="UA365" s="263"/>
      <c r="UB365" s="263"/>
      <c r="UC365" s="263"/>
      <c r="UD365" s="263"/>
      <c r="UE365" s="263"/>
      <c r="UF365" s="263"/>
      <c r="UG365" s="263"/>
      <c r="UH365" s="263"/>
      <c r="UI365" s="263"/>
      <c r="UJ365" s="263"/>
      <c r="UK365" s="263"/>
      <c r="UL365" s="263"/>
      <c r="UM365" s="263"/>
      <c r="UN365" s="263"/>
      <c r="UO365" s="263"/>
      <c r="UP365" s="263"/>
      <c r="UQ365" s="263"/>
      <c r="UR365" s="263"/>
      <c r="US365" s="263"/>
      <c r="UT365" s="263"/>
      <c r="UU365" s="263"/>
      <c r="UV365" s="263"/>
      <c r="UW365" s="263"/>
      <c r="UX365" s="263"/>
      <c r="UY365" s="263"/>
      <c r="UZ365" s="263"/>
      <c r="VA365" s="263"/>
      <c r="VB365" s="263"/>
      <c r="VC365" s="263"/>
      <c r="VD365" s="263"/>
      <c r="VE365" s="263"/>
      <c r="VF365" s="263"/>
      <c r="VG365" s="263"/>
      <c r="VH365" s="263"/>
      <c r="VI365" s="263"/>
      <c r="VJ365" s="263"/>
      <c r="VK365" s="263"/>
      <c r="VL365" s="263"/>
      <c r="VM365" s="263"/>
      <c r="VN365" s="263"/>
      <c r="VO365" s="263"/>
      <c r="VP365" s="263"/>
      <c r="VQ365" s="263"/>
      <c r="VR365" s="263"/>
      <c r="VS365" s="263"/>
      <c r="VT365" s="263"/>
      <c r="VU365" s="263"/>
      <c r="VV365" s="263"/>
      <c r="VW365" s="263"/>
      <c r="VX365" s="263"/>
      <c r="VY365" s="263"/>
      <c r="VZ365" s="263"/>
      <c r="WA365" s="263"/>
      <c r="WB365" s="263"/>
      <c r="WC365" s="263"/>
      <c r="WD365" s="263"/>
      <c r="WE365" s="263"/>
      <c r="WF365" s="263"/>
      <c r="WG365" s="263"/>
      <c r="WH365" s="263"/>
      <c r="WI365" s="263"/>
      <c r="WJ365" s="263"/>
      <c r="WK365" s="263"/>
      <c r="WL365" s="263"/>
      <c r="WM365" s="263"/>
      <c r="WN365" s="263"/>
      <c r="WO365" s="263"/>
      <c r="WP365" s="263"/>
      <c r="WQ365" s="263"/>
      <c r="WR365" s="263"/>
      <c r="WS365" s="263"/>
      <c r="WT365" s="263"/>
      <c r="WU365" s="263"/>
      <c r="WV365" s="263"/>
      <c r="WW365" s="263"/>
      <c r="WX365" s="263"/>
      <c r="WY365" s="263"/>
      <c r="WZ365" s="263"/>
      <c r="XA365" s="263"/>
      <c r="XB365" s="263"/>
      <c r="XC365" s="263"/>
      <c r="XD365" s="263"/>
      <c r="XE365" s="263"/>
      <c r="XF365" s="263"/>
      <c r="XG365" s="263"/>
      <c r="XH365" s="263"/>
      <c r="XI365" s="263"/>
      <c r="XJ365" s="263"/>
      <c r="XK365" s="263"/>
      <c r="XL365" s="263"/>
      <c r="XM365" s="263"/>
      <c r="XN365" s="263"/>
      <c r="XO365" s="263"/>
      <c r="XP365" s="263"/>
      <c r="XQ365" s="263"/>
      <c r="XR365" s="263"/>
      <c r="XS365" s="263"/>
      <c r="XT365" s="263"/>
      <c r="XU365" s="263"/>
      <c r="XV365" s="263"/>
      <c r="XW365" s="263"/>
      <c r="XX365" s="263"/>
      <c r="XY365" s="263"/>
      <c r="XZ365" s="263"/>
      <c r="YA365" s="263"/>
      <c r="YB365" s="263"/>
      <c r="YC365" s="263"/>
      <c r="YD365" s="263"/>
      <c r="YE365" s="263"/>
      <c r="YF365" s="263"/>
      <c r="YG365" s="263"/>
      <c r="YH365" s="263"/>
      <c r="YI365" s="263"/>
      <c r="YJ365" s="263"/>
      <c r="YK365" s="263"/>
      <c r="YL365" s="263"/>
      <c r="YM365" s="263"/>
      <c r="YN365" s="263"/>
      <c r="YO365" s="263"/>
      <c r="YP365" s="263"/>
      <c r="YQ365" s="263"/>
      <c r="YR365" s="263"/>
      <c r="YS365" s="263"/>
      <c r="YT365" s="263"/>
      <c r="YU365" s="263"/>
      <c r="YV365" s="263"/>
      <c r="YW365" s="263"/>
      <c r="YX365" s="263"/>
      <c r="YY365" s="263"/>
      <c r="YZ365" s="263"/>
      <c r="ZA365" s="263"/>
      <c r="ZB365" s="263"/>
      <c r="ZC365" s="263"/>
      <c r="ZD365" s="263"/>
      <c r="ZE365" s="263"/>
      <c r="ZF365" s="263"/>
      <c r="ZG365" s="263"/>
      <c r="ZH365" s="263"/>
      <c r="ZI365" s="263"/>
      <c r="ZJ365" s="263"/>
      <c r="ZK365" s="263"/>
      <c r="ZL365" s="263"/>
      <c r="ZM365" s="263"/>
      <c r="ZN365" s="263"/>
      <c r="ZO365" s="263"/>
      <c r="ZP365" s="263"/>
      <c r="ZQ365" s="263"/>
      <c r="ZR365" s="263"/>
      <c r="ZS365" s="263"/>
      <c r="ZT365" s="263"/>
      <c r="ZU365" s="263"/>
      <c r="ZV365" s="263"/>
      <c r="ZW365" s="263"/>
      <c r="ZX365" s="263"/>
      <c r="ZY365" s="263"/>
      <c r="ZZ365" s="263"/>
      <c r="AAA365" s="263"/>
      <c r="AAB365" s="263"/>
      <c r="AAC365" s="263"/>
      <c r="AAD365" s="263"/>
      <c r="AAE365" s="263"/>
      <c r="AAF365" s="263"/>
      <c r="AAG365" s="263"/>
      <c r="AAH365" s="263"/>
      <c r="AAI365" s="263"/>
      <c r="AAJ365" s="263"/>
      <c r="AAK365" s="263"/>
      <c r="AAL365" s="263"/>
      <c r="AAM365" s="263"/>
      <c r="AAN365" s="263"/>
      <c r="AAO365" s="263"/>
      <c r="AAP365" s="263"/>
      <c r="AAQ365" s="263"/>
      <c r="AAR365" s="263"/>
      <c r="AAS365" s="263"/>
      <c r="AAT365" s="263"/>
      <c r="AAU365" s="263"/>
      <c r="AAV365" s="263"/>
      <c r="AAW365" s="263"/>
      <c r="AAX365" s="263"/>
      <c r="AAY365" s="263"/>
      <c r="AAZ365" s="263"/>
      <c r="ABA365" s="263"/>
      <c r="ABB365" s="263"/>
      <c r="ABC365" s="263"/>
      <c r="ABD365" s="263"/>
      <c r="ABE365" s="263"/>
      <c r="ABF365" s="263"/>
      <c r="ABG365" s="263"/>
      <c r="ABH365" s="263"/>
      <c r="ABI365" s="263"/>
      <c r="ABJ365" s="263"/>
      <c r="ABK365" s="263"/>
      <c r="ABL365" s="263"/>
      <c r="ABM365" s="263"/>
      <c r="ABN365" s="263"/>
      <c r="ABO365" s="263"/>
      <c r="ABP365" s="263"/>
      <c r="ABQ365" s="263"/>
      <c r="ABR365" s="263"/>
      <c r="ABS365" s="263"/>
      <c r="ABT365" s="263"/>
      <c r="ABU365" s="263"/>
      <c r="ABV365" s="263"/>
      <c r="ABW365" s="263"/>
      <c r="ABX365" s="263"/>
      <c r="ABY365" s="263"/>
      <c r="ABZ365" s="263"/>
      <c r="ACA365" s="263"/>
      <c r="ACB365" s="263"/>
      <c r="ACC365" s="263"/>
      <c r="ACD365" s="263"/>
      <c r="ACE365" s="263"/>
      <c r="ACF365" s="263"/>
      <c r="ACG365" s="263"/>
      <c r="ACH365" s="263"/>
      <c r="ACI365" s="263"/>
      <c r="ACJ365" s="263"/>
      <c r="ACK365" s="263"/>
      <c r="ACL365" s="263"/>
      <c r="ACM365" s="263"/>
      <c r="ACN365" s="263"/>
      <c r="ACO365" s="263"/>
      <c r="ACP365" s="263"/>
      <c r="ACQ365" s="263"/>
      <c r="ACR365" s="263"/>
      <c r="ACS365" s="263"/>
      <c r="ACT365" s="263"/>
      <c r="ACU365" s="263"/>
      <c r="ACV365" s="263"/>
      <c r="ACW365" s="263"/>
      <c r="ACX365" s="263"/>
      <c r="ACY365" s="263"/>
      <c r="ACZ365" s="263"/>
      <c r="ADA365" s="263"/>
      <c r="ADB365" s="263"/>
      <c r="ADC365" s="263"/>
      <c r="ADD365" s="263"/>
      <c r="ADE365" s="263"/>
      <c r="ADF365" s="263"/>
      <c r="ADG365" s="263"/>
      <c r="ADH365" s="263"/>
      <c r="ADI365" s="263"/>
      <c r="ADJ365" s="263"/>
      <c r="ADK365" s="263"/>
      <c r="ADL365" s="263"/>
      <c r="ADM365" s="263"/>
      <c r="ADN365" s="263"/>
      <c r="ADO365" s="263"/>
      <c r="ADP365" s="263"/>
      <c r="ADQ365" s="263"/>
      <c r="ADR365" s="263"/>
      <c r="ADS365" s="263"/>
      <c r="ADT365" s="263"/>
      <c r="ADU365" s="263"/>
      <c r="ADV365" s="263"/>
      <c r="ADW365" s="263"/>
      <c r="ADX365" s="263"/>
      <c r="ADY365" s="263"/>
      <c r="ADZ365" s="263"/>
      <c r="AEA365" s="263"/>
      <c r="AEB365" s="263"/>
      <c r="AEC365" s="263"/>
      <c r="AED365" s="263"/>
      <c r="AEE365" s="263"/>
      <c r="AEF365" s="263"/>
      <c r="AEG365" s="263"/>
      <c r="AEH365" s="263"/>
      <c r="AEI365" s="263"/>
      <c r="AEJ365" s="263"/>
      <c r="AEK365" s="263"/>
      <c r="AEL365" s="263"/>
      <c r="AEM365" s="263"/>
      <c r="AEN365" s="263"/>
      <c r="AEO365" s="263"/>
      <c r="AEP365" s="263"/>
      <c r="AEQ365" s="263"/>
      <c r="AER365" s="263"/>
      <c r="AES365" s="263"/>
      <c r="AET365" s="263"/>
      <c r="AEU365" s="263"/>
      <c r="AEV365" s="263"/>
      <c r="AEW365" s="263"/>
      <c r="AEX365" s="263"/>
      <c r="AEY365" s="263"/>
      <c r="AEZ365" s="263"/>
      <c r="AFA365" s="263"/>
      <c r="AFB365" s="263"/>
      <c r="AFC365" s="263"/>
      <c r="AFD365" s="263"/>
      <c r="AFE365" s="263"/>
      <c r="AFF365" s="263"/>
      <c r="AFG365" s="263"/>
      <c r="AFH365" s="263"/>
      <c r="AFI365" s="263"/>
      <c r="AFJ365" s="263"/>
      <c r="AFK365" s="263"/>
      <c r="AFL365" s="263"/>
      <c r="AFM365" s="263"/>
      <c r="AFN365" s="263"/>
      <c r="AFO365" s="263"/>
      <c r="AFP365" s="263"/>
      <c r="AFQ365" s="263"/>
      <c r="AFR365" s="263"/>
      <c r="AFS365" s="263"/>
      <c r="AFT365" s="263"/>
      <c r="AFU365" s="263"/>
      <c r="AFV365" s="263"/>
      <c r="AFW365" s="263"/>
      <c r="AFX365" s="263"/>
      <c r="AFY365" s="263"/>
      <c r="AFZ365" s="263"/>
      <c r="AGA365" s="263"/>
      <c r="AGB365" s="263"/>
      <c r="AGC365" s="263"/>
      <c r="AGD365" s="263"/>
      <c r="AGE365" s="263"/>
      <c r="AGF365" s="263"/>
      <c r="AGG365" s="263"/>
      <c r="AGH365" s="263"/>
      <c r="AGI365" s="263"/>
      <c r="AGJ365" s="263"/>
      <c r="AGK365" s="263"/>
      <c r="AGL365" s="263"/>
      <c r="AGM365" s="263"/>
      <c r="AGN365" s="263"/>
      <c r="AGO365" s="263"/>
      <c r="AGP365" s="263"/>
      <c r="AGQ365" s="263"/>
      <c r="AGR365" s="263"/>
      <c r="AGS365" s="263"/>
      <c r="AGT365" s="263"/>
      <c r="AGU365" s="263"/>
      <c r="AGV365" s="263"/>
      <c r="AGW365" s="263"/>
      <c r="AGX365" s="263"/>
      <c r="AGY365" s="263"/>
      <c r="AGZ365" s="263"/>
      <c r="AHA365" s="263"/>
      <c r="AHB365" s="263"/>
      <c r="AHC365" s="263"/>
      <c r="AHD365" s="263"/>
      <c r="AHE365" s="263"/>
      <c r="AHF365" s="263"/>
      <c r="AHG365" s="263"/>
      <c r="AHH365" s="263"/>
      <c r="AHI365" s="263"/>
      <c r="AHJ365" s="263"/>
      <c r="AHK365" s="263"/>
      <c r="AHL365" s="263"/>
      <c r="AHM365" s="263"/>
      <c r="AHN365" s="263"/>
      <c r="AHO365" s="263"/>
      <c r="AHP365" s="263"/>
      <c r="AHQ365" s="263"/>
      <c r="AHR365" s="263"/>
      <c r="AHS365" s="263"/>
      <c r="AHT365" s="263"/>
      <c r="AHU365" s="263"/>
      <c r="AHV365" s="263"/>
      <c r="AHW365" s="263"/>
      <c r="AHX365" s="263"/>
      <c r="AHY365" s="263"/>
      <c r="AHZ365" s="263"/>
      <c r="AIA365" s="263"/>
      <c r="AIB365" s="263"/>
      <c r="AIC365" s="263"/>
      <c r="AID365" s="263"/>
      <c r="AIE365" s="263"/>
      <c r="AIF365" s="263"/>
      <c r="AIG365" s="263"/>
      <c r="AIH365" s="263"/>
      <c r="AII365" s="263"/>
      <c r="AIJ365" s="263"/>
      <c r="AIK365" s="263"/>
      <c r="AIL365" s="263"/>
      <c r="AIM365" s="263"/>
      <c r="AIN365" s="263"/>
      <c r="AIO365" s="263"/>
      <c r="AIP365" s="263"/>
      <c r="AIQ365" s="263"/>
      <c r="AIR365" s="263"/>
      <c r="AIS365" s="263"/>
      <c r="AIT365" s="263"/>
      <c r="AIU365" s="263"/>
      <c r="AIV365" s="263"/>
      <c r="AIW365" s="263"/>
      <c r="AIX365" s="263"/>
      <c r="AIY365" s="263"/>
      <c r="AIZ365" s="263"/>
      <c r="AJA365" s="263"/>
      <c r="AJB365" s="263"/>
      <c r="AJC365" s="263"/>
      <c r="AJD365" s="263"/>
      <c r="AJE365" s="263"/>
      <c r="AJF365" s="263"/>
      <c r="AJG365" s="263"/>
      <c r="AJH365" s="263"/>
      <c r="AJI365" s="263"/>
      <c r="AJJ365" s="263"/>
      <c r="AJK365" s="263"/>
      <c r="AJL365" s="263"/>
      <c r="AJM365" s="263"/>
      <c r="AJN365" s="263"/>
      <c r="AJO365" s="263"/>
      <c r="AJP365" s="263"/>
      <c r="AJQ365" s="263"/>
      <c r="AJR365" s="263"/>
      <c r="AJS365" s="263"/>
      <c r="AJT365" s="263"/>
      <c r="AJU365" s="263"/>
      <c r="AJV365" s="263"/>
      <c r="AJW365" s="263"/>
      <c r="AJX365" s="263"/>
      <c r="AJY365" s="263"/>
      <c r="AJZ365" s="263"/>
      <c r="AKA365" s="263"/>
      <c r="AKB365" s="263"/>
      <c r="AKC365" s="263"/>
      <c r="AKD365" s="263"/>
      <c r="AKE365" s="263"/>
      <c r="AKF365" s="263"/>
      <c r="AKG365" s="263"/>
      <c r="AKH365" s="263"/>
      <c r="AKI365" s="263"/>
      <c r="AKJ365" s="263"/>
      <c r="AKK365" s="263"/>
      <c r="AKL365" s="263"/>
      <c r="AKM365" s="263"/>
      <c r="AKN365" s="263"/>
      <c r="AKO365" s="263"/>
      <c r="AKP365" s="263"/>
      <c r="AKQ365" s="263"/>
      <c r="AKR365" s="263"/>
      <c r="AKS365" s="263"/>
      <c r="AKT365" s="263"/>
      <c r="AKU365" s="263"/>
      <c r="AKV365" s="263"/>
      <c r="AKW365" s="263"/>
      <c r="AKX365" s="263"/>
      <c r="AKY365" s="263"/>
      <c r="AKZ365" s="263"/>
      <c r="ALA365" s="263"/>
      <c r="ALB365" s="263"/>
      <c r="ALC365" s="263"/>
      <c r="ALD365" s="263"/>
      <c r="ALE365" s="263"/>
      <c r="ALF365" s="263"/>
      <c r="ALG365" s="263"/>
      <c r="ALH365" s="263"/>
      <c r="ALI365" s="263"/>
      <c r="ALJ365" s="263"/>
      <c r="ALK365" s="263"/>
      <c r="ALL365" s="263"/>
      <c r="ALM365" s="263"/>
      <c r="ALN365" s="263"/>
      <c r="ALO365" s="263"/>
      <c r="ALP365" s="263"/>
      <c r="ALQ365" s="263"/>
      <c r="ALR365" s="263"/>
      <c r="ALS365" s="263"/>
      <c r="ALT365" s="263"/>
      <c r="ALU365" s="263"/>
      <c r="ALV365" s="263"/>
      <c r="ALW365" s="263"/>
      <c r="ALX365" s="263"/>
      <c r="ALY365" s="263"/>
      <c r="ALZ365" s="263"/>
      <c r="AMA365" s="263"/>
      <c r="AMB365" s="263"/>
      <c r="AMC365" s="263"/>
      <c r="AMD365" s="263"/>
      <c r="AME365" s="263"/>
      <c r="AMF365" s="263"/>
      <c r="AMG365" s="263"/>
      <c r="AMH365" s="263"/>
      <c r="AMI365" s="263"/>
      <c r="AMJ365" s="263"/>
      <c r="AMK365" s="263"/>
      <c r="AML365" s="263"/>
      <c r="AMM365" s="263"/>
      <c r="AMN365" s="263"/>
      <c r="AMO365" s="263"/>
      <c r="AMP365" s="263"/>
      <c r="AMQ365" s="263"/>
      <c r="AMR365" s="263"/>
      <c r="AMS365" s="263"/>
      <c r="AMT365" s="263"/>
      <c r="AMU365" s="263"/>
      <c r="AMV365" s="263"/>
      <c r="AMW365" s="263"/>
      <c r="AMX365" s="263"/>
      <c r="AMY365" s="263"/>
      <c r="AMZ365" s="263"/>
      <c r="ANA365" s="263"/>
      <c r="ANB365" s="263"/>
      <c r="ANC365" s="263"/>
      <c r="AND365" s="263"/>
      <c r="ANE365" s="263"/>
      <c r="ANF365" s="263"/>
      <c r="ANG365" s="263"/>
      <c r="ANH365" s="263"/>
      <c r="ANI365" s="263"/>
      <c r="ANJ365" s="263"/>
      <c r="ANK365" s="263"/>
      <c r="ANL365" s="263"/>
      <c r="ANM365" s="263"/>
      <c r="ANN365" s="263"/>
      <c r="ANO365" s="263"/>
      <c r="ANP365" s="263"/>
      <c r="ANQ365" s="263"/>
      <c r="ANR365" s="263"/>
      <c r="ANS365" s="263"/>
      <c r="ANT365" s="263"/>
      <c r="ANU365" s="263"/>
      <c r="ANV365" s="263"/>
      <c r="ANW365" s="263"/>
      <c r="ANX365" s="263"/>
      <c r="ANY365" s="263"/>
      <c r="ANZ365" s="263"/>
      <c r="AOA365" s="263"/>
      <c r="AOB365" s="263"/>
      <c r="AOC365" s="263"/>
      <c r="AOD365" s="263"/>
      <c r="AOE365" s="263"/>
      <c r="AOF365" s="263"/>
      <c r="AOG365" s="263"/>
      <c r="AOH365" s="263"/>
      <c r="AOI365" s="263"/>
      <c r="AOJ365" s="263"/>
      <c r="AOK365" s="263"/>
      <c r="AOL365" s="263"/>
      <c r="AOM365" s="263"/>
      <c r="AON365" s="263"/>
      <c r="AOO365" s="263"/>
      <c r="AOP365" s="263"/>
      <c r="AOQ365" s="263"/>
      <c r="AOR365" s="263"/>
      <c r="AOS365" s="263"/>
      <c r="AOT365" s="263"/>
      <c r="AOU365" s="263"/>
      <c r="AOV365" s="263"/>
      <c r="AOW365" s="263"/>
      <c r="AOX365" s="263"/>
      <c r="AOY365" s="263"/>
      <c r="AOZ365" s="263"/>
      <c r="APA365" s="263"/>
      <c r="APB365" s="263"/>
      <c r="APC365" s="263"/>
      <c r="APD365" s="263"/>
      <c r="APE365" s="263"/>
      <c r="APF365" s="263"/>
      <c r="APG365" s="263"/>
      <c r="APH365" s="263"/>
      <c r="API365" s="263"/>
      <c r="APJ365" s="263"/>
      <c r="APK365" s="263"/>
      <c r="APL365" s="263"/>
      <c r="APM365" s="263"/>
      <c r="APN365" s="263"/>
      <c r="APO365" s="263"/>
      <c r="APP365" s="263"/>
      <c r="APQ365" s="263"/>
      <c r="APR365" s="263"/>
      <c r="APS365" s="263"/>
      <c r="APT365" s="263"/>
      <c r="APU365" s="263"/>
      <c r="APV365" s="263"/>
      <c r="APW365" s="263"/>
      <c r="APX365" s="263"/>
      <c r="APY365" s="263"/>
      <c r="APZ365" s="263"/>
      <c r="AQA365" s="263"/>
      <c r="AQB365" s="263"/>
      <c r="AQC365" s="263"/>
      <c r="AQD365" s="263"/>
      <c r="AQE365" s="263"/>
      <c r="AQF365" s="263"/>
      <c r="AQG365" s="263"/>
      <c r="AQH365" s="263"/>
      <c r="AQI365" s="263"/>
      <c r="AQJ365" s="263"/>
      <c r="AQK365" s="263"/>
      <c r="AQL365" s="263"/>
      <c r="AQM365" s="263"/>
      <c r="AQN365" s="263"/>
      <c r="AQO365" s="263"/>
      <c r="AQP365" s="263"/>
      <c r="AQQ365" s="263"/>
      <c r="AQR365" s="263"/>
      <c r="AQS365" s="263"/>
      <c r="AQT365" s="263"/>
      <c r="AQU365" s="263"/>
      <c r="AQV365" s="263"/>
      <c r="AQW365" s="263"/>
      <c r="AQX365" s="263"/>
      <c r="AQY365" s="263"/>
      <c r="AQZ365" s="263"/>
      <c r="ARA365" s="263"/>
      <c r="ARB365" s="263"/>
      <c r="ARC365" s="263"/>
      <c r="ARD365" s="263"/>
      <c r="ARE365" s="263"/>
      <c r="ARF365" s="263"/>
      <c r="ARG365" s="263"/>
      <c r="ARH365" s="263"/>
      <c r="ARI365" s="263"/>
      <c r="ARJ365" s="263"/>
      <c r="ARK365" s="263"/>
      <c r="ARL365" s="263"/>
      <c r="ARM365" s="263"/>
      <c r="ARN365" s="263"/>
      <c r="ARO365" s="263"/>
      <c r="ARP365" s="263"/>
      <c r="ARQ365" s="263"/>
      <c r="ARR365" s="263"/>
      <c r="ARS365" s="263"/>
      <c r="ART365" s="263"/>
      <c r="ARU365" s="263"/>
      <c r="ARV365" s="263"/>
      <c r="ARW365" s="263"/>
      <c r="ARX365" s="263"/>
      <c r="ARY365" s="263"/>
      <c r="ARZ365" s="263"/>
      <c r="ASA365" s="263"/>
      <c r="ASB365" s="263"/>
      <c r="ASC365" s="263"/>
      <c r="ASD365" s="263"/>
      <c r="ASE365" s="263"/>
      <c r="ASF365" s="263"/>
      <c r="ASG365" s="263"/>
      <c r="ASH365" s="263"/>
      <c r="ASI365" s="263"/>
      <c r="ASJ365" s="263"/>
      <c r="ASK365" s="263"/>
      <c r="ASL365" s="263"/>
      <c r="ASM365" s="263"/>
      <c r="ASN365" s="263"/>
      <c r="ASO365" s="263"/>
      <c r="ASP365" s="263"/>
      <c r="ASQ365" s="263"/>
      <c r="ASR365" s="263"/>
      <c r="ASS365" s="263"/>
      <c r="AST365" s="263"/>
      <c r="ASU365" s="263"/>
      <c r="ASV365" s="263"/>
      <c r="ASW365" s="263"/>
      <c r="ASX365" s="263"/>
      <c r="ASY365" s="263"/>
      <c r="ASZ365" s="263"/>
      <c r="ATA365" s="263"/>
      <c r="ATB365" s="263"/>
      <c r="ATC365" s="263"/>
      <c r="ATD365" s="263"/>
      <c r="ATE365" s="263"/>
      <c r="ATF365" s="263"/>
      <c r="ATG365" s="263"/>
      <c r="ATH365" s="263"/>
      <c r="ATI365" s="263"/>
      <c r="ATJ365" s="263"/>
      <c r="ATK365" s="263"/>
      <c r="ATL365" s="263"/>
      <c r="ATM365" s="263"/>
      <c r="ATN365" s="263"/>
      <c r="ATO365" s="263"/>
      <c r="ATP365" s="263"/>
      <c r="ATQ365" s="263"/>
      <c r="ATR365" s="263"/>
      <c r="ATS365" s="263"/>
      <c r="ATT365" s="263"/>
      <c r="ATU365" s="263"/>
      <c r="ATV365" s="263"/>
      <c r="ATW365" s="263"/>
      <c r="ATX365" s="263"/>
      <c r="ATY365" s="263"/>
      <c r="ATZ365" s="263"/>
      <c r="AUA365" s="263"/>
      <c r="AUB365" s="263"/>
      <c r="AUC365" s="263"/>
      <c r="AUD365" s="263"/>
      <c r="AUE365" s="263"/>
      <c r="AUF365" s="263"/>
      <c r="AUG365" s="263"/>
      <c r="AUH365" s="263"/>
      <c r="AUI365" s="263"/>
      <c r="AUJ365" s="263"/>
      <c r="AUK365" s="263"/>
      <c r="AUL365" s="263"/>
      <c r="AUM365" s="263"/>
      <c r="AUN365" s="263"/>
      <c r="AUO365" s="263"/>
      <c r="AUP365" s="263"/>
      <c r="AUQ365" s="263"/>
      <c r="AUR365" s="263"/>
      <c r="AUS365" s="263"/>
      <c r="AUT365" s="263"/>
      <c r="AUU365" s="263"/>
      <c r="AUV365" s="263"/>
      <c r="AUW365" s="263"/>
      <c r="AUX365" s="263"/>
      <c r="AUY365" s="263"/>
      <c r="AUZ365" s="263"/>
      <c r="AVA365" s="263"/>
      <c r="AVB365" s="263"/>
      <c r="AVC365" s="263"/>
      <c r="AVD365" s="263"/>
      <c r="AVE365" s="263"/>
      <c r="AVF365" s="263"/>
      <c r="AVG365" s="263"/>
      <c r="AVH365" s="263"/>
      <c r="AVI365" s="263"/>
      <c r="AVJ365" s="263"/>
      <c r="AVK365" s="263"/>
      <c r="AVL365" s="263"/>
      <c r="AVM365" s="263"/>
      <c r="AVN365" s="263"/>
      <c r="AVO365" s="263"/>
      <c r="AVP365" s="263"/>
      <c r="AVQ365" s="263"/>
      <c r="AVR365" s="263"/>
      <c r="AVS365" s="263"/>
      <c r="AVT365" s="263"/>
      <c r="AVU365" s="263"/>
      <c r="AVV365" s="263"/>
      <c r="AVW365" s="263"/>
      <c r="AVX365" s="263"/>
      <c r="AVY365" s="263"/>
      <c r="AVZ365" s="263"/>
      <c r="AWA365" s="263"/>
      <c r="AWB365" s="263"/>
      <c r="AWC365" s="263"/>
      <c r="AWD365" s="263"/>
      <c r="AWE365" s="263"/>
      <c r="AWF365" s="263"/>
      <c r="AWG365" s="263"/>
      <c r="AWH365" s="263"/>
      <c r="AWI365" s="263"/>
      <c r="AWJ365" s="263"/>
      <c r="AWK365" s="263"/>
      <c r="AWL365" s="263"/>
      <c r="AWM365" s="263"/>
      <c r="AWN365" s="263"/>
      <c r="AWO365" s="263"/>
      <c r="AWP365" s="263"/>
      <c r="AWQ365" s="263"/>
      <c r="AWR365" s="263"/>
      <c r="AWS365" s="263"/>
      <c r="AWT365" s="263"/>
      <c r="AWU365" s="263"/>
      <c r="AWV365" s="263"/>
      <c r="AWW365" s="263"/>
      <c r="AWX365" s="263"/>
      <c r="AWY365" s="263"/>
      <c r="AWZ365" s="263"/>
      <c r="AXA365" s="263"/>
      <c r="AXB365" s="263"/>
      <c r="AXC365" s="263"/>
      <c r="AXD365" s="263"/>
      <c r="AXE365" s="263"/>
      <c r="AXF365" s="263"/>
      <c r="AXG365" s="263"/>
      <c r="AXH365" s="263"/>
      <c r="AXI365" s="263"/>
      <c r="AXJ365" s="263"/>
      <c r="AXK365" s="263"/>
      <c r="AXL365" s="263"/>
      <c r="AXM365" s="263"/>
      <c r="AXN365" s="263"/>
      <c r="AXO365" s="263"/>
      <c r="AXP365" s="263"/>
      <c r="AXQ365" s="263"/>
      <c r="AXR365" s="263"/>
      <c r="AXS365" s="263"/>
      <c r="AXT365" s="263"/>
      <c r="AXU365" s="263"/>
      <c r="AXV365" s="263"/>
      <c r="AXW365" s="263"/>
      <c r="AXX365" s="263"/>
      <c r="AXY365" s="263"/>
      <c r="AXZ365" s="263"/>
      <c r="AYA365" s="263"/>
      <c r="AYB365" s="263"/>
      <c r="AYC365" s="263"/>
      <c r="AYD365" s="263"/>
      <c r="AYE365" s="263"/>
      <c r="AYF365" s="263"/>
      <c r="AYG365" s="263"/>
      <c r="AYH365" s="263"/>
      <c r="AYI365" s="263"/>
      <c r="AYJ365" s="263"/>
      <c r="AYK365" s="263"/>
      <c r="AYL365" s="263"/>
      <c r="AYM365" s="263"/>
      <c r="AYN365" s="263"/>
      <c r="AYO365" s="263"/>
      <c r="AYP365" s="263"/>
      <c r="AYQ365" s="263"/>
      <c r="AYR365" s="263"/>
      <c r="AYS365" s="263"/>
      <c r="AYT365" s="263"/>
      <c r="AYU365" s="263"/>
      <c r="AYV365" s="263"/>
      <c r="AYW365" s="263"/>
      <c r="AYX365" s="263"/>
      <c r="AYY365" s="263"/>
      <c r="AYZ365" s="263"/>
      <c r="AZA365" s="263"/>
      <c r="AZB365" s="263"/>
      <c r="AZC365" s="263"/>
      <c r="AZD365" s="263"/>
      <c r="AZE365" s="263"/>
      <c r="AZF365" s="263"/>
      <c r="AZG365" s="263"/>
      <c r="AZH365" s="263"/>
      <c r="AZI365" s="263"/>
      <c r="AZJ365" s="263"/>
      <c r="AZK365" s="263"/>
      <c r="AZL365" s="263"/>
      <c r="AZM365" s="263"/>
      <c r="AZN365" s="263"/>
      <c r="AZO365" s="263"/>
      <c r="AZP365" s="263"/>
      <c r="AZQ365" s="263"/>
      <c r="AZR365" s="263"/>
      <c r="AZS365" s="263"/>
      <c r="AZT365" s="263"/>
      <c r="AZU365" s="263"/>
      <c r="AZV365" s="263"/>
      <c r="AZW365" s="263"/>
      <c r="AZX365" s="263"/>
      <c r="AZY365" s="263"/>
      <c r="AZZ365" s="263"/>
      <c r="BAA365" s="263"/>
      <c r="BAB365" s="263"/>
      <c r="BAC365" s="263"/>
      <c r="BAD365" s="263"/>
      <c r="BAE365" s="263"/>
      <c r="BAF365" s="263"/>
      <c r="BAG365" s="263"/>
      <c r="BAH365" s="263"/>
      <c r="BAI365" s="263"/>
      <c r="BAJ365" s="263"/>
      <c r="BAK365" s="263"/>
      <c r="BAL365" s="263"/>
      <c r="BAM365" s="263"/>
      <c r="BAN365" s="263"/>
      <c r="BAO365" s="263"/>
      <c r="BAP365" s="263"/>
      <c r="BAQ365" s="263"/>
      <c r="BAR365" s="263"/>
      <c r="BAS365" s="263"/>
      <c r="BAT365" s="263"/>
      <c r="BAU365" s="263"/>
      <c r="BAV365" s="263"/>
      <c r="BAW365" s="263"/>
      <c r="BAX365" s="263"/>
      <c r="BAY365" s="263"/>
      <c r="BAZ365" s="263"/>
      <c r="BBA365" s="263"/>
      <c r="BBB365" s="263"/>
      <c r="BBC365" s="263"/>
      <c r="BBD365" s="263"/>
      <c r="BBE365" s="263"/>
      <c r="BBF365" s="263"/>
      <c r="BBG365" s="263"/>
      <c r="BBH365" s="263"/>
      <c r="BBI365" s="263"/>
      <c r="BBJ365" s="263"/>
      <c r="BBK365" s="263"/>
      <c r="BBL365" s="263"/>
      <c r="BBM365" s="263"/>
      <c r="BBN365" s="263"/>
      <c r="BBO365" s="263"/>
      <c r="BBP365" s="263"/>
      <c r="BBQ365" s="263"/>
      <c r="BBR365" s="263"/>
      <c r="BBS365" s="263"/>
      <c r="BBT365" s="263"/>
      <c r="BBU365" s="263"/>
      <c r="BBV365" s="263"/>
      <c r="BBW365" s="263"/>
      <c r="BBX365" s="263"/>
      <c r="BBY365" s="263"/>
      <c r="BBZ365" s="263"/>
      <c r="BCA365" s="263"/>
      <c r="BCB365" s="263"/>
      <c r="BCC365" s="263"/>
      <c r="BCD365" s="263"/>
      <c r="BCE365" s="263"/>
      <c r="BCF365" s="263"/>
      <c r="BCG365" s="263"/>
      <c r="BCH365" s="263"/>
      <c r="BCI365" s="263"/>
      <c r="BCJ365" s="263"/>
      <c r="BCK365" s="263"/>
      <c r="BCL365" s="263"/>
      <c r="BCM365" s="263"/>
      <c r="BCN365" s="263"/>
      <c r="BCO365" s="263"/>
      <c r="BCP365" s="263"/>
      <c r="BCQ365" s="263"/>
      <c r="BCR365" s="263"/>
      <c r="BCS365" s="263"/>
      <c r="BCT365" s="263"/>
      <c r="BCU365" s="263"/>
      <c r="BCV365" s="263"/>
      <c r="BCW365" s="263"/>
      <c r="BCX365" s="263"/>
      <c r="BCY365" s="263"/>
      <c r="BCZ365" s="263"/>
      <c r="BDA365" s="263"/>
      <c r="BDB365" s="263"/>
      <c r="BDC365" s="263"/>
      <c r="BDD365" s="263"/>
      <c r="BDE365" s="263"/>
      <c r="BDF365" s="263"/>
      <c r="BDG365" s="263"/>
      <c r="BDH365" s="263"/>
      <c r="BDI365" s="263"/>
      <c r="BDJ365" s="263"/>
      <c r="BDK365" s="263"/>
      <c r="BDL365" s="263"/>
      <c r="BDM365" s="263"/>
      <c r="BDN365" s="263"/>
      <c r="BDO365" s="263"/>
      <c r="BDP365" s="263"/>
      <c r="BDQ365" s="263"/>
      <c r="BDR365" s="263"/>
      <c r="BDS365" s="263"/>
      <c r="BDT365" s="263"/>
      <c r="BDU365" s="263"/>
      <c r="BDV365" s="263"/>
      <c r="BDW365" s="263"/>
      <c r="BDX365" s="263"/>
      <c r="BDY365" s="263"/>
      <c r="BDZ365" s="263"/>
      <c r="BEA365" s="263"/>
      <c r="BEB365" s="263"/>
      <c r="BEC365" s="263"/>
      <c r="BED365" s="263"/>
      <c r="BEE365" s="263"/>
      <c r="BEF365" s="263"/>
      <c r="BEG365" s="263"/>
      <c r="BEH365" s="263"/>
      <c r="BEI365" s="263"/>
      <c r="BEJ365" s="263"/>
      <c r="BEK365" s="263"/>
      <c r="BEL365" s="263"/>
      <c r="BEM365" s="263"/>
      <c r="BEN365" s="263"/>
      <c r="BEO365" s="263"/>
      <c r="BEP365" s="263"/>
      <c r="BEQ365" s="263"/>
      <c r="BER365" s="263"/>
      <c r="BES365" s="263"/>
      <c r="BET365" s="263"/>
      <c r="BEU365" s="263"/>
      <c r="BEV365" s="263"/>
      <c r="BEW365" s="263"/>
      <c r="BEX365" s="263"/>
      <c r="BEY365" s="263"/>
      <c r="BEZ365" s="263"/>
      <c r="BFA365" s="263"/>
      <c r="BFB365" s="263"/>
      <c r="BFC365" s="263"/>
      <c r="BFD365" s="263"/>
      <c r="BFE365" s="263"/>
      <c r="BFF365" s="263"/>
      <c r="BFG365" s="263"/>
      <c r="BFH365" s="263"/>
      <c r="BFI365" s="263"/>
      <c r="BFJ365" s="263"/>
      <c r="BFK365" s="263"/>
      <c r="BFL365" s="263"/>
      <c r="BFM365" s="263"/>
      <c r="BFN365" s="263"/>
      <c r="BFO365" s="263"/>
      <c r="BFP365" s="263"/>
      <c r="BFQ365" s="263"/>
      <c r="BFR365" s="263"/>
      <c r="BFS365" s="263"/>
      <c r="BFT365" s="263"/>
      <c r="BFU365" s="263"/>
      <c r="BFV365" s="263"/>
      <c r="BFW365" s="263"/>
      <c r="BFX365" s="263"/>
      <c r="BFY365" s="263"/>
      <c r="BFZ365" s="263"/>
      <c r="BGA365" s="263"/>
      <c r="BGB365" s="263"/>
      <c r="BGC365" s="263"/>
      <c r="BGD365" s="263"/>
      <c r="BGE365" s="263"/>
      <c r="BGF365" s="263"/>
      <c r="BGG365" s="263"/>
      <c r="BGH365" s="263"/>
      <c r="BGI365" s="263"/>
      <c r="BGJ365" s="263"/>
      <c r="BGK365" s="263"/>
      <c r="BGL365" s="263"/>
      <c r="BGM365" s="263"/>
      <c r="BGN365" s="263"/>
      <c r="BGO365" s="263"/>
      <c r="BGP365" s="263"/>
      <c r="BGQ365" s="263"/>
      <c r="BGR365" s="263"/>
      <c r="BGS365" s="263"/>
      <c r="BGT365" s="263"/>
      <c r="BGU365" s="263"/>
      <c r="BGV365" s="263"/>
      <c r="BGW365" s="263"/>
      <c r="BGX365" s="263"/>
      <c r="BGY365" s="263"/>
      <c r="BGZ365" s="263"/>
      <c r="BHA365" s="263"/>
      <c r="BHB365" s="263"/>
      <c r="BHC365" s="263"/>
      <c r="BHD365" s="263"/>
      <c r="BHE365" s="263"/>
      <c r="BHF365" s="263"/>
      <c r="BHG365" s="263"/>
      <c r="BHH365" s="263"/>
      <c r="BHI365" s="263"/>
      <c r="BHJ365" s="263"/>
      <c r="BHK365" s="263"/>
      <c r="BHL365" s="263"/>
      <c r="BHM365" s="263"/>
      <c r="BHN365" s="263"/>
      <c r="BHO365" s="263"/>
      <c r="BHP365" s="263"/>
      <c r="BHQ365" s="263"/>
      <c r="BHR365" s="263"/>
      <c r="BHS365" s="263"/>
      <c r="BHT365" s="263"/>
      <c r="BHU365" s="263"/>
      <c r="BHV365" s="263"/>
      <c r="BHW365" s="263"/>
      <c r="BHX365" s="263"/>
      <c r="BHY365" s="263"/>
      <c r="BHZ365" s="263"/>
      <c r="BIA365" s="263"/>
      <c r="BIB365" s="263"/>
      <c r="BIC365" s="263"/>
      <c r="BID365" s="263"/>
      <c r="BIE365" s="263"/>
      <c r="BIF365" s="263"/>
      <c r="BIG365" s="263"/>
      <c r="BIH365" s="263"/>
      <c r="BII365" s="263"/>
      <c r="BIJ365" s="263"/>
      <c r="BIK365" s="263"/>
      <c r="BIL365" s="263"/>
      <c r="BIM365" s="263"/>
      <c r="BIN365" s="263"/>
      <c r="BIO365" s="263"/>
      <c r="BIP365" s="263"/>
      <c r="BIQ365" s="263"/>
      <c r="BIR365" s="263"/>
      <c r="BIS365" s="263"/>
      <c r="BIT365" s="263"/>
      <c r="BIU365" s="263"/>
      <c r="BIV365" s="263"/>
      <c r="BIW365" s="263"/>
      <c r="BIX365" s="263"/>
      <c r="BIY365" s="263"/>
      <c r="BIZ365" s="263"/>
      <c r="BJA365" s="263"/>
      <c r="BJB365" s="263"/>
      <c r="BJC365" s="263"/>
      <c r="BJD365" s="263"/>
      <c r="BJE365" s="263"/>
      <c r="BJF365" s="263"/>
      <c r="BJG365" s="263"/>
      <c r="BJH365" s="263"/>
      <c r="BJI365" s="263"/>
      <c r="BJJ365" s="263"/>
      <c r="BJK365" s="263"/>
      <c r="BJL365" s="263"/>
      <c r="BJM365" s="263"/>
      <c r="BJN365" s="263"/>
      <c r="BJO365" s="263"/>
      <c r="BJP365" s="263"/>
      <c r="BJQ365" s="263"/>
      <c r="BJR365" s="263"/>
      <c r="BJS365" s="263"/>
      <c r="BJT365" s="263"/>
      <c r="BJU365" s="263"/>
      <c r="BJV365" s="263"/>
      <c r="BJW365" s="263"/>
      <c r="BJX365" s="263"/>
      <c r="BJY365" s="263"/>
      <c r="BJZ365" s="263"/>
      <c r="BKA365" s="263"/>
      <c r="BKB365" s="263"/>
      <c r="BKC365" s="263"/>
      <c r="BKD365" s="263"/>
      <c r="BKE365" s="263"/>
      <c r="BKF365" s="263"/>
      <c r="BKG365" s="263"/>
      <c r="BKH365" s="263"/>
      <c r="BKI365" s="263"/>
      <c r="BKJ365" s="263"/>
      <c r="BKK365" s="263"/>
      <c r="BKL365" s="263"/>
      <c r="BKM365" s="263"/>
      <c r="BKN365" s="263"/>
      <c r="BKO365" s="263"/>
      <c r="BKP365" s="263"/>
      <c r="BKQ365" s="263"/>
      <c r="BKR365" s="263"/>
      <c r="BKS365" s="263"/>
      <c r="BKT365" s="263"/>
      <c r="BKU365" s="263"/>
      <c r="BKV365" s="263"/>
      <c r="BKW365" s="263"/>
      <c r="BKX365" s="263"/>
      <c r="BKY365" s="263"/>
      <c r="BKZ365" s="263"/>
      <c r="BLA365" s="263"/>
      <c r="BLB365" s="263"/>
      <c r="BLC365" s="263"/>
      <c r="BLD365" s="263"/>
      <c r="BLE365" s="263"/>
      <c r="BLF365" s="263"/>
      <c r="BLG365" s="263"/>
      <c r="BLH365" s="263"/>
      <c r="BLI365" s="263"/>
      <c r="BLJ365" s="263"/>
      <c r="BLK365" s="263"/>
      <c r="BLL365" s="263"/>
      <c r="BLM365" s="263"/>
      <c r="BLN365" s="263"/>
      <c r="BLO365" s="263"/>
      <c r="BLP365" s="263"/>
      <c r="BLQ365" s="263"/>
      <c r="BLR365" s="263"/>
      <c r="BLS365" s="263"/>
      <c r="BLT365" s="263"/>
      <c r="BLU365" s="263"/>
      <c r="BLV365" s="263"/>
      <c r="BLW365" s="263"/>
      <c r="BLX365" s="263"/>
      <c r="BLY365" s="263"/>
      <c r="BLZ365" s="263"/>
      <c r="BMA365" s="263"/>
      <c r="BMB365" s="263"/>
      <c r="BMC365" s="263"/>
      <c r="BMD365" s="263"/>
      <c r="BME365" s="263"/>
      <c r="BMF365" s="263"/>
      <c r="BMG365" s="263"/>
      <c r="BMH365" s="263"/>
      <c r="BMI365" s="263"/>
      <c r="BMJ365" s="263"/>
      <c r="BMK365" s="263"/>
      <c r="BML365" s="263"/>
      <c r="BMM365" s="263"/>
      <c r="BMN365" s="263"/>
      <c r="BMO365" s="263"/>
      <c r="BMP365" s="263"/>
      <c r="BMQ365" s="263"/>
      <c r="BMR365" s="263"/>
      <c r="BMS365" s="263"/>
      <c r="BMT365" s="263"/>
      <c r="BMU365" s="263"/>
      <c r="BMV365" s="263"/>
      <c r="BMW365" s="263"/>
      <c r="BMX365" s="263"/>
      <c r="BMY365" s="263"/>
      <c r="BMZ365" s="263"/>
      <c r="BNA365" s="263"/>
      <c r="BNB365" s="263"/>
      <c r="BNC365" s="263"/>
      <c r="BND365" s="263"/>
      <c r="BNE365" s="263"/>
      <c r="BNF365" s="263"/>
      <c r="BNG365" s="263"/>
      <c r="BNH365" s="263"/>
      <c r="BNI365" s="263"/>
      <c r="BNJ365" s="263"/>
      <c r="BNK365" s="263"/>
      <c r="BNL365" s="263"/>
      <c r="BNM365" s="263"/>
      <c r="BNN365" s="263"/>
      <c r="BNO365" s="263"/>
      <c r="BNP365" s="263"/>
      <c r="BNQ365" s="263"/>
      <c r="BNR365" s="263"/>
      <c r="BNS365" s="263"/>
      <c r="BNT365" s="263"/>
      <c r="BNU365" s="263"/>
      <c r="BNV365" s="263"/>
      <c r="BNW365" s="263"/>
      <c r="BNX365" s="263"/>
      <c r="BNY365" s="263"/>
      <c r="BNZ365" s="263"/>
      <c r="BOA365" s="263"/>
      <c r="BOB365" s="263"/>
      <c r="BOC365" s="263"/>
      <c r="BOD365" s="263"/>
      <c r="BOE365" s="263"/>
      <c r="BOF365" s="263"/>
      <c r="BOG365" s="263"/>
      <c r="BOH365" s="263"/>
      <c r="BOI365" s="263"/>
      <c r="BOJ365" s="263"/>
      <c r="BOK365" s="263"/>
      <c r="BOL365" s="263"/>
      <c r="BOM365" s="263"/>
      <c r="BON365" s="263"/>
      <c r="BOO365" s="263"/>
      <c r="BOP365" s="263"/>
      <c r="BOQ365" s="263"/>
      <c r="BOR365" s="263"/>
      <c r="BOS365" s="263"/>
      <c r="BOT365" s="263"/>
      <c r="BOU365" s="263"/>
      <c r="BOV365" s="263"/>
      <c r="BOW365" s="263"/>
      <c r="BOX365" s="263"/>
      <c r="BOY365" s="263"/>
      <c r="BOZ365" s="263"/>
      <c r="BPA365" s="263"/>
      <c r="BPB365" s="263"/>
      <c r="BPC365" s="263"/>
      <c r="BPD365" s="263"/>
      <c r="BPE365" s="263"/>
      <c r="BPF365" s="263"/>
      <c r="BPG365" s="263"/>
      <c r="BPH365" s="263"/>
      <c r="BPI365" s="263"/>
      <c r="BPJ365" s="263"/>
      <c r="BPK365" s="263"/>
      <c r="BPL365" s="263"/>
      <c r="BPM365" s="263"/>
      <c r="BPN365" s="263"/>
      <c r="BPO365" s="263"/>
      <c r="BPP365" s="263"/>
      <c r="BPQ365" s="263"/>
      <c r="BPR365" s="263"/>
      <c r="BPS365" s="263"/>
      <c r="BPT365" s="263"/>
      <c r="BPU365" s="263"/>
      <c r="BPV365" s="263"/>
      <c r="BPW365" s="263"/>
      <c r="BPX365" s="263"/>
      <c r="BPY365" s="263"/>
      <c r="BPZ365" s="263"/>
      <c r="BQA365" s="263"/>
      <c r="BQB365" s="263"/>
      <c r="BQC365" s="263"/>
      <c r="BQD365" s="263"/>
      <c r="BQE365" s="263"/>
      <c r="BQF365" s="263"/>
      <c r="BQG365" s="263"/>
      <c r="BQH365" s="263"/>
      <c r="BQI365" s="263"/>
      <c r="BQJ365" s="263"/>
      <c r="BQK365" s="263"/>
      <c r="BQL365" s="263"/>
      <c r="BQM365" s="263"/>
      <c r="BQN365" s="263"/>
      <c r="BQO365" s="263"/>
      <c r="BQP365" s="263"/>
      <c r="BQQ365" s="263"/>
      <c r="BQR365" s="263"/>
      <c r="BQS365" s="263"/>
      <c r="BQT365" s="263"/>
      <c r="BQU365" s="263"/>
      <c r="BQV365" s="263"/>
      <c r="BQW365" s="263"/>
      <c r="BQX365" s="263"/>
      <c r="BQY365" s="263"/>
      <c r="BQZ365" s="263"/>
      <c r="BRA365" s="263"/>
      <c r="BRB365" s="263"/>
      <c r="BRC365" s="263"/>
      <c r="BRD365" s="263"/>
      <c r="BRE365" s="263"/>
      <c r="BRF365" s="263"/>
      <c r="BRG365" s="263"/>
      <c r="BRH365" s="263"/>
      <c r="BRI365" s="263"/>
      <c r="BRJ365" s="263"/>
      <c r="BRK365" s="263"/>
      <c r="BRL365" s="263"/>
      <c r="BRM365" s="263"/>
      <c r="BRN365" s="263"/>
      <c r="BRO365" s="263"/>
      <c r="BRP365" s="263"/>
      <c r="BRQ365" s="263"/>
      <c r="BRR365" s="263"/>
      <c r="BRS365" s="263"/>
      <c r="BRT365" s="263"/>
      <c r="BRU365" s="263"/>
      <c r="BRV365" s="263"/>
      <c r="BRW365" s="263"/>
      <c r="BRX365" s="263"/>
      <c r="BRY365" s="263"/>
      <c r="BRZ365" s="263"/>
      <c r="BSA365" s="263"/>
      <c r="BSB365" s="263"/>
      <c r="BSC365" s="263"/>
      <c r="BSD365" s="263"/>
      <c r="BSE365" s="263"/>
      <c r="BSF365" s="263"/>
      <c r="BSG365" s="263"/>
      <c r="BSH365" s="263"/>
      <c r="BSI365" s="263"/>
      <c r="BSJ365" s="263"/>
      <c r="BSK365" s="263"/>
      <c r="BSL365" s="263"/>
      <c r="BSM365" s="263"/>
      <c r="BSN365" s="263"/>
      <c r="BSO365" s="263"/>
      <c r="BSP365" s="263"/>
      <c r="BSQ365" s="263"/>
      <c r="BSR365" s="263"/>
      <c r="BSS365" s="263"/>
      <c r="BST365" s="263"/>
      <c r="BSU365" s="263"/>
      <c r="BSV365" s="263"/>
      <c r="BSW365" s="263"/>
      <c r="BSX365" s="263"/>
      <c r="BSY365" s="263"/>
      <c r="BSZ365" s="263"/>
      <c r="BTA365" s="263"/>
      <c r="BTB365" s="263"/>
      <c r="BTC365" s="263"/>
      <c r="BTD365" s="263"/>
      <c r="BTE365" s="263"/>
      <c r="BTF365" s="263"/>
      <c r="BTG365" s="263"/>
      <c r="BTH365" s="263"/>
      <c r="BTI365" s="263"/>
      <c r="BTJ365" s="263"/>
      <c r="BTK365" s="263"/>
      <c r="BTL365" s="263"/>
      <c r="BTM365" s="263"/>
      <c r="BTN365" s="263"/>
      <c r="BTO365" s="263"/>
      <c r="BTP365" s="263"/>
      <c r="BTQ365" s="263"/>
      <c r="BTR365" s="263"/>
      <c r="BTS365" s="263"/>
      <c r="BTT365" s="263"/>
      <c r="BTU365" s="263"/>
      <c r="BTV365" s="263"/>
      <c r="BTW365" s="263"/>
      <c r="BTX365" s="263"/>
      <c r="BTY365" s="263"/>
      <c r="BTZ365" s="263"/>
      <c r="BUA365" s="263"/>
      <c r="BUB365" s="263"/>
      <c r="BUC365" s="263"/>
      <c r="BUD365" s="263"/>
      <c r="BUE365" s="263"/>
      <c r="BUF365" s="263"/>
      <c r="BUG365" s="263"/>
      <c r="BUH365" s="263"/>
      <c r="BUI365" s="263"/>
      <c r="BUJ365" s="263"/>
      <c r="BUK365" s="263"/>
      <c r="BUL365" s="263"/>
      <c r="BUM365" s="263"/>
      <c r="BUN365" s="263"/>
      <c r="BUO365" s="263"/>
      <c r="BUP365" s="263"/>
      <c r="BUQ365" s="263"/>
      <c r="BUR365" s="263"/>
      <c r="BUS365" s="263"/>
      <c r="BUT365" s="263"/>
      <c r="BUU365" s="263"/>
      <c r="BUV365" s="263"/>
      <c r="BUW365" s="263"/>
      <c r="BUX365" s="263"/>
      <c r="BUY365" s="263"/>
      <c r="BUZ365" s="263"/>
      <c r="BVA365" s="263"/>
      <c r="BVB365" s="263"/>
      <c r="BVC365" s="263"/>
      <c r="BVD365" s="263"/>
      <c r="BVE365" s="263"/>
      <c r="BVF365" s="263"/>
      <c r="BVG365" s="263"/>
      <c r="BVH365" s="263"/>
      <c r="BVI365" s="263"/>
      <c r="BVJ365" s="263"/>
      <c r="BVK365" s="263"/>
      <c r="BVL365" s="263"/>
      <c r="BVM365" s="263"/>
      <c r="BVN365" s="263"/>
      <c r="BVO365" s="263"/>
      <c r="BVP365" s="263"/>
      <c r="BVQ365" s="263"/>
      <c r="BVR365" s="263"/>
      <c r="BVS365" s="263"/>
      <c r="BVT365" s="263"/>
      <c r="BVU365" s="263"/>
      <c r="BVV365" s="263"/>
      <c r="BVW365" s="263"/>
      <c r="BVX365" s="263"/>
      <c r="BVY365" s="263"/>
      <c r="BVZ365" s="263"/>
      <c r="BWA365" s="263"/>
      <c r="BWB365" s="263"/>
      <c r="BWC365" s="263"/>
      <c r="BWD365" s="263"/>
      <c r="BWE365" s="263"/>
      <c r="BWF365" s="263"/>
      <c r="BWG365" s="263"/>
      <c r="BWH365" s="263"/>
      <c r="BWI365" s="263"/>
      <c r="BWJ365" s="263"/>
      <c r="BWK365" s="263"/>
      <c r="BWL365" s="263"/>
      <c r="BWM365" s="263"/>
      <c r="BWN365" s="263"/>
      <c r="BWO365" s="263"/>
      <c r="BWP365" s="263"/>
      <c r="BWQ365" s="263"/>
      <c r="BWR365" s="263"/>
      <c r="BWS365" s="263"/>
      <c r="BWT365" s="263"/>
      <c r="BWU365" s="263"/>
      <c r="BWV365" s="263"/>
      <c r="BWW365" s="263"/>
      <c r="BWX365" s="263"/>
      <c r="BWY365" s="263"/>
      <c r="BWZ365" s="263"/>
      <c r="BXA365" s="263"/>
      <c r="BXB365" s="263"/>
      <c r="BXC365" s="263"/>
      <c r="BXD365" s="263"/>
      <c r="BXE365" s="263"/>
      <c r="BXF365" s="263"/>
      <c r="BXG365" s="263"/>
      <c r="BXH365" s="263"/>
      <c r="BXI365" s="263"/>
      <c r="BXJ365" s="263"/>
      <c r="BXK365" s="263"/>
      <c r="BXL365" s="263"/>
      <c r="BXM365" s="263"/>
      <c r="BXN365" s="263"/>
      <c r="BXO365" s="263"/>
      <c r="BXP365" s="263"/>
      <c r="BXQ365" s="263"/>
      <c r="BXR365" s="263"/>
      <c r="BXS365" s="263"/>
      <c r="BXT365" s="263"/>
      <c r="BXU365" s="263"/>
      <c r="BXV365" s="263"/>
      <c r="BXW365" s="263"/>
      <c r="BXX365" s="263"/>
      <c r="BXY365" s="263"/>
      <c r="BXZ365" s="263"/>
      <c r="BYA365" s="263"/>
      <c r="BYB365" s="263"/>
      <c r="BYC365" s="263"/>
      <c r="BYD365" s="263"/>
      <c r="BYE365" s="263"/>
      <c r="BYF365" s="263"/>
      <c r="BYG365" s="263"/>
      <c r="BYH365" s="263"/>
      <c r="BYI365" s="263"/>
      <c r="BYJ365" s="263"/>
      <c r="BYK365" s="263"/>
      <c r="BYL365" s="263"/>
      <c r="BYM365" s="263"/>
      <c r="BYN365" s="263"/>
      <c r="BYO365" s="263"/>
      <c r="BYP365" s="263"/>
      <c r="BYQ365" s="263"/>
      <c r="BYR365" s="263"/>
      <c r="BYS365" s="263"/>
      <c r="BYT365" s="263"/>
      <c r="BYU365" s="263"/>
      <c r="BYV365" s="263"/>
      <c r="BYW365" s="263"/>
      <c r="BYX365" s="263"/>
      <c r="BYY365" s="263"/>
      <c r="BYZ365" s="263"/>
      <c r="BZA365" s="263"/>
      <c r="BZB365" s="263"/>
      <c r="BZC365" s="263"/>
      <c r="BZD365" s="263"/>
      <c r="BZE365" s="263"/>
      <c r="BZF365" s="263"/>
      <c r="BZG365" s="263"/>
      <c r="BZH365" s="263"/>
      <c r="BZI365" s="263"/>
      <c r="BZJ365" s="263"/>
      <c r="BZK365" s="263"/>
      <c r="BZL365" s="263"/>
      <c r="BZM365" s="263"/>
      <c r="BZN365" s="263"/>
      <c r="BZO365" s="263"/>
      <c r="BZP365" s="263"/>
      <c r="BZQ365" s="263"/>
      <c r="BZR365" s="263"/>
      <c r="BZS365" s="263"/>
      <c r="BZT365" s="263"/>
      <c r="BZU365" s="263"/>
      <c r="BZV365" s="263"/>
      <c r="BZW365" s="263"/>
      <c r="BZX365" s="263"/>
      <c r="BZY365" s="263"/>
      <c r="BZZ365" s="263"/>
      <c r="CAA365" s="263"/>
      <c r="CAB365" s="263"/>
      <c r="CAC365" s="263"/>
      <c r="CAD365" s="263"/>
      <c r="CAE365" s="263"/>
      <c r="CAF365" s="263"/>
      <c r="CAG365" s="263"/>
      <c r="CAH365" s="263"/>
      <c r="CAI365" s="263"/>
      <c r="CAJ365" s="263"/>
      <c r="CAK365" s="263"/>
      <c r="CAL365" s="263"/>
      <c r="CAM365" s="263"/>
      <c r="CAN365" s="263"/>
      <c r="CAO365" s="263"/>
      <c r="CAP365" s="263"/>
      <c r="CAQ365" s="263"/>
      <c r="CAR365" s="263"/>
      <c r="CAS365" s="263"/>
      <c r="CAT365" s="263"/>
      <c r="CAU365" s="263"/>
      <c r="CAV365" s="263"/>
    </row>
    <row r="366" spans="1:2076" x14ac:dyDescent="0.35">
      <c r="A366" s="263"/>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263"/>
      <c r="AF366" s="263"/>
      <c r="AG366" s="263"/>
      <c r="AH366" s="263"/>
      <c r="AI366" s="263"/>
      <c r="AJ366" s="263"/>
      <c r="AK366" s="263"/>
      <c r="AL366" s="263"/>
      <c r="AM366" s="263"/>
      <c r="AN366" s="263"/>
      <c r="AO366" s="263"/>
      <c r="AP366" s="263"/>
      <c r="AQ366" s="263"/>
      <c r="AR366" s="263"/>
      <c r="AS366" s="263"/>
      <c r="AT366" s="263"/>
      <c r="AU366" s="263"/>
      <c r="AV366" s="263"/>
      <c r="AW366" s="263"/>
      <c r="AX366" s="263"/>
      <c r="AY366" s="263"/>
      <c r="AZ366" s="263"/>
      <c r="BA366" s="263"/>
      <c r="BB366" s="263"/>
      <c r="BC366" s="263"/>
      <c r="BD366" s="263"/>
      <c r="BE366" s="263"/>
      <c r="BF366" s="263"/>
      <c r="BG366" s="263"/>
      <c r="BH366" s="263"/>
      <c r="BI366" s="263"/>
      <c r="BJ366" s="263"/>
      <c r="BK366" s="263"/>
      <c r="BL366" s="263"/>
      <c r="BM366" s="263"/>
      <c r="BN366" s="263"/>
      <c r="BO366" s="263"/>
      <c r="BP366" s="263"/>
      <c r="BQ366" s="263"/>
      <c r="BR366" s="263"/>
      <c r="BS366" s="263"/>
      <c r="BT366" s="263"/>
      <c r="BU366" s="263"/>
      <c r="BV366" s="263"/>
      <c r="BW366" s="263"/>
      <c r="BX366" s="263"/>
      <c r="BY366" s="263"/>
      <c r="BZ366" s="263"/>
      <c r="CA366" s="263"/>
      <c r="CB366" s="263"/>
      <c r="CC366" s="263"/>
      <c r="CD366" s="263"/>
      <c r="CE366" s="263"/>
      <c r="CF366" s="263"/>
      <c r="CG366" s="263"/>
      <c r="CH366" s="263"/>
      <c r="CI366" s="263"/>
      <c r="CJ366" s="263"/>
      <c r="CK366" s="263"/>
      <c r="CL366" s="263"/>
      <c r="CM366" s="263"/>
      <c r="CN366" s="263"/>
      <c r="CO366" s="263"/>
      <c r="CP366" s="263"/>
      <c r="CQ366" s="263"/>
      <c r="CR366" s="263"/>
      <c r="CS366" s="263"/>
      <c r="CT366" s="263"/>
      <c r="CU366" s="263"/>
      <c r="CV366" s="263"/>
      <c r="CW366" s="263"/>
      <c r="CX366" s="263"/>
      <c r="CY366" s="263"/>
      <c r="CZ366" s="263"/>
      <c r="DA366" s="263"/>
      <c r="DB366" s="263"/>
      <c r="DC366" s="263"/>
      <c r="DD366" s="263"/>
      <c r="DE366" s="263"/>
      <c r="DF366" s="263"/>
      <c r="DG366" s="263"/>
      <c r="DH366" s="263"/>
      <c r="DI366" s="263"/>
      <c r="DJ366" s="263"/>
      <c r="DK366" s="263"/>
      <c r="DL366" s="263"/>
      <c r="DM366" s="263"/>
      <c r="DN366" s="263"/>
      <c r="DO366" s="263"/>
      <c r="DP366" s="263"/>
      <c r="DQ366" s="263"/>
      <c r="DR366" s="263"/>
      <c r="DS366" s="263"/>
      <c r="DT366" s="263"/>
      <c r="DU366" s="263"/>
      <c r="DV366" s="263"/>
      <c r="DW366" s="263"/>
      <c r="DX366" s="263"/>
      <c r="DY366" s="263"/>
      <c r="DZ366" s="263"/>
      <c r="EA366" s="263"/>
      <c r="EB366" s="263"/>
      <c r="EC366" s="263"/>
      <c r="ED366" s="263"/>
      <c r="EE366" s="263"/>
      <c r="EF366" s="263"/>
      <c r="EG366" s="263"/>
      <c r="EH366" s="263"/>
      <c r="EI366" s="263"/>
      <c r="EJ366" s="263"/>
      <c r="EK366" s="263"/>
      <c r="EL366" s="263"/>
      <c r="EM366" s="263"/>
      <c r="EN366" s="263"/>
      <c r="EO366" s="263"/>
      <c r="EP366" s="263"/>
      <c r="EQ366" s="263"/>
      <c r="ER366" s="263"/>
      <c r="ES366" s="263"/>
      <c r="ET366" s="263"/>
      <c r="EU366" s="263"/>
      <c r="EV366" s="263"/>
      <c r="EW366" s="263"/>
      <c r="EX366" s="263"/>
      <c r="EY366" s="263"/>
      <c r="EZ366" s="263"/>
      <c r="FA366" s="263"/>
      <c r="FB366" s="263"/>
      <c r="FC366" s="263"/>
      <c r="FD366" s="263"/>
      <c r="FE366" s="263"/>
      <c r="FF366" s="263"/>
      <c r="FG366" s="263"/>
      <c r="FH366" s="263"/>
      <c r="FI366" s="263"/>
      <c r="FJ366" s="263"/>
      <c r="FK366" s="263"/>
      <c r="FL366" s="263"/>
      <c r="FM366" s="263"/>
      <c r="FN366" s="263"/>
      <c r="FO366" s="263"/>
      <c r="FP366" s="263"/>
      <c r="FQ366" s="263"/>
      <c r="FR366" s="263"/>
      <c r="FS366" s="263"/>
      <c r="FT366" s="263"/>
      <c r="FU366" s="263"/>
      <c r="FV366" s="263"/>
      <c r="FW366" s="263"/>
      <c r="FX366" s="263"/>
      <c r="FY366" s="263"/>
      <c r="FZ366" s="263"/>
      <c r="GA366" s="263"/>
      <c r="GB366" s="263"/>
      <c r="GC366" s="263"/>
      <c r="GD366" s="263"/>
      <c r="GE366" s="263"/>
      <c r="GF366" s="263"/>
      <c r="GG366" s="263"/>
      <c r="GH366" s="263"/>
      <c r="GI366" s="263"/>
      <c r="GJ366" s="263"/>
      <c r="GK366" s="263"/>
      <c r="GL366" s="263"/>
      <c r="GM366" s="263"/>
      <c r="GN366" s="263"/>
      <c r="GO366" s="263"/>
      <c r="GP366" s="263"/>
      <c r="GQ366" s="263"/>
      <c r="GR366" s="263"/>
      <c r="GS366" s="263"/>
      <c r="GT366" s="263"/>
      <c r="GU366" s="263"/>
      <c r="GV366" s="263"/>
      <c r="GW366" s="263"/>
      <c r="GX366" s="263"/>
      <c r="GY366" s="263"/>
      <c r="GZ366" s="263"/>
      <c r="HA366" s="263"/>
      <c r="HB366" s="263"/>
      <c r="HC366" s="263"/>
      <c r="HD366" s="263"/>
      <c r="HE366" s="263"/>
      <c r="HF366" s="263"/>
      <c r="HG366" s="263"/>
      <c r="HH366" s="263"/>
      <c r="HI366" s="263"/>
      <c r="HJ366" s="263"/>
      <c r="HK366" s="263"/>
      <c r="HL366" s="263"/>
      <c r="HM366" s="263"/>
      <c r="HN366" s="263"/>
      <c r="HO366" s="263"/>
      <c r="HP366" s="263"/>
      <c r="HQ366" s="263"/>
      <c r="HR366" s="263"/>
      <c r="HS366" s="263"/>
      <c r="HT366" s="263"/>
      <c r="HU366" s="263"/>
      <c r="HV366" s="263"/>
      <c r="HW366" s="263"/>
      <c r="HX366" s="263"/>
      <c r="HY366" s="263"/>
      <c r="HZ366" s="263"/>
      <c r="IA366" s="263"/>
      <c r="IB366" s="263"/>
      <c r="IC366" s="263"/>
      <c r="ID366" s="263"/>
      <c r="IE366" s="263"/>
      <c r="IF366" s="263"/>
      <c r="IG366" s="263"/>
      <c r="IH366" s="263"/>
      <c r="II366" s="263"/>
      <c r="IJ366" s="263"/>
      <c r="IK366" s="263"/>
      <c r="IL366" s="263"/>
      <c r="IM366" s="263"/>
      <c r="IN366" s="263"/>
      <c r="IO366" s="263"/>
      <c r="IP366" s="263"/>
      <c r="IQ366" s="263"/>
      <c r="IR366" s="263"/>
      <c r="IS366" s="263"/>
      <c r="IT366" s="263"/>
      <c r="IU366" s="263"/>
      <c r="IV366" s="263"/>
      <c r="IW366" s="263"/>
      <c r="IX366" s="263"/>
      <c r="IY366" s="263"/>
      <c r="IZ366" s="263"/>
      <c r="JA366" s="263"/>
      <c r="JB366" s="263"/>
      <c r="JC366" s="263"/>
      <c r="JD366" s="263"/>
      <c r="JE366" s="263"/>
      <c r="JF366" s="263"/>
      <c r="JG366" s="263"/>
      <c r="JH366" s="263"/>
      <c r="JI366" s="263"/>
      <c r="JJ366" s="263"/>
      <c r="JK366" s="263"/>
      <c r="JL366" s="263"/>
      <c r="JM366" s="263"/>
      <c r="JN366" s="263"/>
      <c r="JO366" s="263"/>
      <c r="JP366" s="263"/>
      <c r="JQ366" s="263"/>
      <c r="JR366" s="263"/>
      <c r="JS366" s="263"/>
      <c r="JT366" s="263"/>
      <c r="JU366" s="263"/>
      <c r="JV366" s="263"/>
      <c r="JW366" s="263"/>
      <c r="JX366" s="263"/>
      <c r="JY366" s="263"/>
      <c r="JZ366" s="263"/>
      <c r="KA366" s="263"/>
      <c r="KB366" s="263"/>
      <c r="KC366" s="263"/>
      <c r="KD366" s="263"/>
      <c r="KE366" s="263"/>
      <c r="KF366" s="263"/>
      <c r="KG366" s="263"/>
      <c r="KH366" s="263"/>
      <c r="KI366" s="263"/>
      <c r="KJ366" s="263"/>
      <c r="KK366" s="263"/>
      <c r="KL366" s="263"/>
      <c r="KM366" s="263"/>
      <c r="KN366" s="263"/>
      <c r="KO366" s="263"/>
      <c r="KP366" s="263"/>
      <c r="KQ366" s="263"/>
      <c r="KR366" s="263"/>
      <c r="KS366" s="263"/>
      <c r="KT366" s="263"/>
      <c r="KU366" s="263"/>
      <c r="KV366" s="263"/>
      <c r="KW366" s="263"/>
      <c r="KX366" s="263"/>
      <c r="KY366" s="263"/>
      <c r="KZ366" s="263"/>
      <c r="LA366" s="263"/>
      <c r="LB366" s="263"/>
      <c r="LC366" s="263"/>
      <c r="LD366" s="263"/>
      <c r="LE366" s="263"/>
      <c r="LF366" s="263"/>
      <c r="LG366" s="263"/>
      <c r="LH366" s="263"/>
      <c r="LI366" s="263"/>
      <c r="LJ366" s="263"/>
      <c r="LK366" s="263"/>
      <c r="LL366" s="263"/>
      <c r="LM366" s="263"/>
      <c r="LN366" s="263"/>
      <c r="LO366" s="263"/>
      <c r="LP366" s="263"/>
      <c r="LQ366" s="263"/>
      <c r="LR366" s="263"/>
      <c r="LS366" s="263"/>
      <c r="LT366" s="263"/>
      <c r="LU366" s="263"/>
      <c r="LV366" s="263"/>
      <c r="LW366" s="263"/>
      <c r="LX366" s="263"/>
      <c r="LY366" s="263"/>
      <c r="LZ366" s="263"/>
      <c r="MA366" s="263"/>
      <c r="MB366" s="263"/>
      <c r="MC366" s="263"/>
      <c r="MD366" s="263"/>
      <c r="ME366" s="263"/>
      <c r="MF366" s="263"/>
      <c r="MG366" s="263"/>
      <c r="MH366" s="263"/>
      <c r="MI366" s="263"/>
      <c r="MJ366" s="263"/>
      <c r="MK366" s="263"/>
      <c r="ML366" s="263"/>
      <c r="MM366" s="263"/>
      <c r="MN366" s="263"/>
      <c r="MO366" s="263"/>
      <c r="MP366" s="263"/>
      <c r="MQ366" s="263"/>
      <c r="MR366" s="263"/>
      <c r="MS366" s="263"/>
      <c r="MT366" s="263"/>
      <c r="MU366" s="263"/>
      <c r="MV366" s="263"/>
      <c r="MW366" s="263"/>
      <c r="MX366" s="263"/>
      <c r="MY366" s="263"/>
      <c r="MZ366" s="263"/>
      <c r="NA366" s="263"/>
      <c r="NB366" s="263"/>
      <c r="NC366" s="263"/>
      <c r="ND366" s="263"/>
      <c r="NE366" s="263"/>
      <c r="NF366" s="263"/>
      <c r="NG366" s="263"/>
      <c r="NH366" s="263"/>
      <c r="NI366" s="263"/>
      <c r="NJ366" s="263"/>
      <c r="NK366" s="263"/>
      <c r="NL366" s="263"/>
      <c r="NM366" s="263"/>
      <c r="NN366" s="263"/>
      <c r="NO366" s="263"/>
      <c r="NP366" s="263"/>
      <c r="NQ366" s="263"/>
      <c r="NR366" s="263"/>
      <c r="NS366" s="263"/>
      <c r="NT366" s="263"/>
      <c r="NU366" s="263"/>
      <c r="NV366" s="263"/>
      <c r="NW366" s="263"/>
      <c r="NX366" s="263"/>
      <c r="NY366" s="263"/>
      <c r="NZ366" s="263"/>
      <c r="OA366" s="263"/>
      <c r="OB366" s="263"/>
      <c r="OC366" s="263"/>
      <c r="OD366" s="263"/>
      <c r="OE366" s="263"/>
      <c r="OF366" s="263"/>
      <c r="OG366" s="263"/>
      <c r="OH366" s="263"/>
      <c r="OI366" s="263"/>
      <c r="OJ366" s="263"/>
      <c r="OK366" s="263"/>
      <c r="OL366" s="263"/>
      <c r="OM366" s="263"/>
      <c r="ON366" s="263"/>
      <c r="OO366" s="263"/>
      <c r="OP366" s="263"/>
      <c r="OQ366" s="263"/>
      <c r="OR366" s="263"/>
      <c r="OS366" s="263"/>
      <c r="OT366" s="263"/>
      <c r="OU366" s="263"/>
      <c r="OV366" s="263"/>
      <c r="OW366" s="263"/>
      <c r="OX366" s="263"/>
      <c r="OY366" s="263"/>
      <c r="OZ366" s="263"/>
      <c r="PA366" s="263"/>
      <c r="PB366" s="263"/>
      <c r="PC366" s="263"/>
      <c r="PD366" s="263"/>
      <c r="PE366" s="263"/>
      <c r="PF366" s="263"/>
      <c r="PG366" s="263"/>
      <c r="PH366" s="263"/>
      <c r="PI366" s="263"/>
      <c r="PJ366" s="263"/>
      <c r="PK366" s="263"/>
      <c r="PL366" s="263"/>
      <c r="PM366" s="263"/>
      <c r="PN366" s="263"/>
      <c r="PO366" s="263"/>
      <c r="PP366" s="263"/>
      <c r="PQ366" s="263"/>
      <c r="PR366" s="263"/>
      <c r="PS366" s="263"/>
      <c r="PT366" s="263"/>
      <c r="PU366" s="263"/>
      <c r="PV366" s="263"/>
      <c r="PW366" s="263"/>
      <c r="PX366" s="263"/>
      <c r="PY366" s="263"/>
      <c r="PZ366" s="263"/>
      <c r="QA366" s="263"/>
      <c r="QB366" s="263"/>
      <c r="QC366" s="263"/>
      <c r="QD366" s="263"/>
      <c r="QE366" s="263"/>
      <c r="QF366" s="263"/>
      <c r="QG366" s="263"/>
      <c r="QH366" s="263"/>
      <c r="QI366" s="263"/>
      <c r="QJ366" s="263"/>
      <c r="QK366" s="263"/>
      <c r="QL366" s="263"/>
      <c r="QM366" s="263"/>
      <c r="QN366" s="263"/>
      <c r="QO366" s="263"/>
      <c r="QP366" s="263"/>
      <c r="QQ366" s="263"/>
      <c r="QR366" s="263"/>
      <c r="QS366" s="263"/>
      <c r="QT366" s="263"/>
      <c r="QU366" s="263"/>
      <c r="QV366" s="263"/>
      <c r="QW366" s="263"/>
      <c r="QX366" s="263"/>
      <c r="QY366" s="263"/>
      <c r="QZ366" s="263"/>
      <c r="RA366" s="263"/>
      <c r="RB366" s="263"/>
      <c r="RC366" s="263"/>
      <c r="RD366" s="263"/>
      <c r="RE366" s="263"/>
      <c r="RF366" s="263"/>
      <c r="RG366" s="263"/>
      <c r="RH366" s="263"/>
      <c r="RI366" s="263"/>
      <c r="RJ366" s="263"/>
      <c r="RK366" s="263"/>
      <c r="RL366" s="263"/>
      <c r="RM366" s="263"/>
      <c r="RN366" s="263"/>
      <c r="RO366" s="263"/>
      <c r="RP366" s="263"/>
      <c r="RQ366" s="263"/>
      <c r="RR366" s="263"/>
      <c r="RS366" s="263"/>
      <c r="RT366" s="263"/>
      <c r="RU366" s="263"/>
      <c r="RV366" s="263"/>
      <c r="RW366" s="263"/>
      <c r="RX366" s="263"/>
      <c r="RY366" s="263"/>
      <c r="RZ366" s="263"/>
      <c r="SA366" s="263"/>
      <c r="SB366" s="263"/>
      <c r="SC366" s="263"/>
      <c r="SD366" s="263"/>
      <c r="SE366" s="263"/>
      <c r="SF366" s="263"/>
      <c r="SG366" s="263"/>
      <c r="SH366" s="263"/>
      <c r="SI366" s="263"/>
      <c r="SJ366" s="263"/>
      <c r="SK366" s="263"/>
      <c r="SL366" s="263"/>
      <c r="SM366" s="263"/>
      <c r="SN366" s="263"/>
      <c r="SO366" s="263"/>
      <c r="SP366" s="263"/>
      <c r="SQ366" s="263"/>
      <c r="SR366" s="263"/>
      <c r="SS366" s="263"/>
      <c r="ST366" s="263"/>
      <c r="SU366" s="263"/>
      <c r="SV366" s="263"/>
      <c r="SW366" s="263"/>
      <c r="SX366" s="263"/>
      <c r="SY366" s="263"/>
      <c r="SZ366" s="263"/>
      <c r="TA366" s="263"/>
      <c r="TB366" s="263"/>
      <c r="TC366" s="263"/>
      <c r="TD366" s="263"/>
      <c r="TE366" s="263"/>
      <c r="TF366" s="263"/>
      <c r="TG366" s="263"/>
      <c r="TH366" s="263"/>
      <c r="TI366" s="263"/>
      <c r="TJ366" s="263"/>
      <c r="TK366" s="263"/>
      <c r="TL366" s="263"/>
      <c r="TM366" s="263"/>
      <c r="TN366" s="263"/>
      <c r="TO366" s="263"/>
      <c r="TP366" s="263"/>
      <c r="TQ366" s="263"/>
      <c r="TR366" s="263"/>
      <c r="TS366" s="263"/>
      <c r="TT366" s="263"/>
      <c r="TU366" s="263"/>
      <c r="TV366" s="263"/>
      <c r="TW366" s="263"/>
      <c r="TX366" s="263"/>
      <c r="TY366" s="263"/>
      <c r="TZ366" s="263"/>
      <c r="UA366" s="263"/>
      <c r="UB366" s="263"/>
      <c r="UC366" s="263"/>
      <c r="UD366" s="263"/>
      <c r="UE366" s="263"/>
      <c r="UF366" s="263"/>
      <c r="UG366" s="263"/>
      <c r="UH366" s="263"/>
      <c r="UI366" s="263"/>
      <c r="UJ366" s="263"/>
      <c r="UK366" s="263"/>
      <c r="UL366" s="263"/>
      <c r="UM366" s="263"/>
      <c r="UN366" s="263"/>
      <c r="UO366" s="263"/>
      <c r="UP366" s="263"/>
      <c r="UQ366" s="263"/>
      <c r="UR366" s="263"/>
      <c r="US366" s="263"/>
      <c r="UT366" s="263"/>
      <c r="UU366" s="263"/>
      <c r="UV366" s="263"/>
      <c r="UW366" s="263"/>
      <c r="UX366" s="263"/>
      <c r="UY366" s="263"/>
      <c r="UZ366" s="263"/>
      <c r="VA366" s="263"/>
      <c r="VB366" s="263"/>
      <c r="VC366" s="263"/>
      <c r="VD366" s="263"/>
      <c r="VE366" s="263"/>
      <c r="VF366" s="263"/>
      <c r="VG366" s="263"/>
      <c r="VH366" s="263"/>
      <c r="VI366" s="263"/>
      <c r="VJ366" s="263"/>
      <c r="VK366" s="263"/>
      <c r="VL366" s="263"/>
      <c r="VM366" s="263"/>
      <c r="VN366" s="263"/>
      <c r="VO366" s="263"/>
      <c r="VP366" s="263"/>
      <c r="VQ366" s="263"/>
      <c r="VR366" s="263"/>
      <c r="VS366" s="263"/>
      <c r="VT366" s="263"/>
      <c r="VU366" s="263"/>
      <c r="VV366" s="263"/>
      <c r="VW366" s="263"/>
      <c r="VX366" s="263"/>
      <c r="VY366" s="263"/>
      <c r="VZ366" s="263"/>
      <c r="WA366" s="263"/>
      <c r="WB366" s="263"/>
      <c r="WC366" s="263"/>
      <c r="WD366" s="263"/>
      <c r="WE366" s="263"/>
      <c r="WF366" s="263"/>
      <c r="WG366" s="263"/>
      <c r="WH366" s="263"/>
      <c r="WI366" s="263"/>
      <c r="WJ366" s="263"/>
      <c r="WK366" s="263"/>
      <c r="WL366" s="263"/>
      <c r="WM366" s="263"/>
      <c r="WN366" s="263"/>
      <c r="WO366" s="263"/>
      <c r="WP366" s="263"/>
      <c r="WQ366" s="263"/>
      <c r="WR366" s="263"/>
      <c r="WS366" s="263"/>
      <c r="WT366" s="263"/>
      <c r="WU366" s="263"/>
      <c r="WV366" s="263"/>
      <c r="WW366" s="263"/>
      <c r="WX366" s="263"/>
      <c r="WY366" s="263"/>
      <c r="WZ366" s="263"/>
      <c r="XA366" s="263"/>
      <c r="XB366" s="263"/>
      <c r="XC366" s="263"/>
      <c r="XD366" s="263"/>
      <c r="XE366" s="263"/>
      <c r="XF366" s="263"/>
      <c r="XG366" s="263"/>
      <c r="XH366" s="263"/>
      <c r="XI366" s="263"/>
      <c r="XJ366" s="263"/>
      <c r="XK366" s="263"/>
      <c r="XL366" s="263"/>
      <c r="XM366" s="263"/>
      <c r="XN366" s="263"/>
      <c r="XO366" s="263"/>
      <c r="XP366" s="263"/>
      <c r="XQ366" s="263"/>
      <c r="XR366" s="263"/>
      <c r="XS366" s="263"/>
      <c r="XT366" s="263"/>
      <c r="XU366" s="263"/>
      <c r="XV366" s="263"/>
      <c r="XW366" s="263"/>
      <c r="XX366" s="263"/>
      <c r="XY366" s="263"/>
      <c r="XZ366" s="263"/>
      <c r="YA366" s="263"/>
      <c r="YB366" s="263"/>
      <c r="YC366" s="263"/>
      <c r="YD366" s="263"/>
      <c r="YE366" s="263"/>
      <c r="YF366" s="263"/>
      <c r="YG366" s="263"/>
      <c r="YH366" s="263"/>
      <c r="YI366" s="263"/>
      <c r="YJ366" s="263"/>
      <c r="YK366" s="263"/>
      <c r="YL366" s="263"/>
      <c r="YM366" s="263"/>
      <c r="YN366" s="263"/>
      <c r="YO366" s="263"/>
      <c r="YP366" s="263"/>
      <c r="YQ366" s="263"/>
      <c r="YR366" s="263"/>
      <c r="YS366" s="263"/>
      <c r="YT366" s="263"/>
      <c r="YU366" s="263"/>
      <c r="YV366" s="263"/>
      <c r="YW366" s="263"/>
      <c r="YX366" s="263"/>
      <c r="YY366" s="263"/>
      <c r="YZ366" s="263"/>
      <c r="ZA366" s="263"/>
      <c r="ZB366" s="263"/>
      <c r="ZC366" s="263"/>
      <c r="ZD366" s="263"/>
      <c r="ZE366" s="263"/>
      <c r="ZF366" s="263"/>
      <c r="ZG366" s="263"/>
      <c r="ZH366" s="263"/>
      <c r="ZI366" s="263"/>
      <c r="ZJ366" s="263"/>
      <c r="ZK366" s="263"/>
      <c r="ZL366" s="263"/>
      <c r="ZM366" s="263"/>
      <c r="ZN366" s="263"/>
      <c r="ZO366" s="263"/>
      <c r="ZP366" s="263"/>
      <c r="ZQ366" s="263"/>
      <c r="ZR366" s="263"/>
      <c r="ZS366" s="263"/>
      <c r="ZT366" s="263"/>
      <c r="ZU366" s="263"/>
      <c r="ZV366" s="263"/>
      <c r="ZW366" s="263"/>
      <c r="ZX366" s="263"/>
      <c r="ZY366" s="263"/>
      <c r="ZZ366" s="263"/>
      <c r="AAA366" s="263"/>
      <c r="AAB366" s="263"/>
      <c r="AAC366" s="263"/>
      <c r="AAD366" s="263"/>
      <c r="AAE366" s="263"/>
      <c r="AAF366" s="263"/>
      <c r="AAG366" s="263"/>
      <c r="AAH366" s="263"/>
      <c r="AAI366" s="263"/>
      <c r="AAJ366" s="263"/>
      <c r="AAK366" s="263"/>
      <c r="AAL366" s="263"/>
      <c r="AAM366" s="263"/>
      <c r="AAN366" s="263"/>
      <c r="AAO366" s="263"/>
      <c r="AAP366" s="263"/>
      <c r="AAQ366" s="263"/>
      <c r="AAR366" s="263"/>
      <c r="AAS366" s="263"/>
      <c r="AAT366" s="263"/>
      <c r="AAU366" s="263"/>
      <c r="AAV366" s="263"/>
      <c r="AAW366" s="263"/>
      <c r="AAX366" s="263"/>
      <c r="AAY366" s="263"/>
      <c r="AAZ366" s="263"/>
      <c r="ABA366" s="263"/>
      <c r="ABB366" s="263"/>
      <c r="ABC366" s="263"/>
      <c r="ABD366" s="263"/>
      <c r="ABE366" s="263"/>
      <c r="ABF366" s="263"/>
      <c r="ABG366" s="263"/>
      <c r="ABH366" s="263"/>
      <c r="ABI366" s="263"/>
      <c r="ABJ366" s="263"/>
      <c r="ABK366" s="263"/>
      <c r="ABL366" s="263"/>
      <c r="ABM366" s="263"/>
      <c r="ABN366" s="263"/>
      <c r="ABO366" s="263"/>
      <c r="ABP366" s="263"/>
      <c r="ABQ366" s="263"/>
      <c r="ABR366" s="263"/>
      <c r="ABS366" s="263"/>
      <c r="ABT366" s="263"/>
      <c r="ABU366" s="263"/>
      <c r="ABV366" s="263"/>
      <c r="ABW366" s="263"/>
      <c r="ABX366" s="263"/>
      <c r="ABY366" s="263"/>
      <c r="ABZ366" s="263"/>
      <c r="ACA366" s="263"/>
      <c r="ACB366" s="263"/>
      <c r="ACC366" s="263"/>
      <c r="ACD366" s="263"/>
      <c r="ACE366" s="263"/>
      <c r="ACF366" s="263"/>
      <c r="ACG366" s="263"/>
      <c r="ACH366" s="263"/>
      <c r="ACI366" s="263"/>
      <c r="ACJ366" s="263"/>
      <c r="ACK366" s="263"/>
      <c r="ACL366" s="263"/>
      <c r="ACM366" s="263"/>
      <c r="ACN366" s="263"/>
      <c r="ACO366" s="263"/>
      <c r="ACP366" s="263"/>
      <c r="ACQ366" s="263"/>
      <c r="ACR366" s="263"/>
      <c r="ACS366" s="263"/>
      <c r="ACT366" s="263"/>
      <c r="ACU366" s="263"/>
      <c r="ACV366" s="263"/>
      <c r="ACW366" s="263"/>
      <c r="ACX366" s="263"/>
      <c r="ACY366" s="263"/>
      <c r="ACZ366" s="263"/>
      <c r="ADA366" s="263"/>
      <c r="ADB366" s="263"/>
      <c r="ADC366" s="263"/>
      <c r="ADD366" s="263"/>
      <c r="ADE366" s="263"/>
      <c r="ADF366" s="263"/>
      <c r="ADG366" s="263"/>
      <c r="ADH366" s="263"/>
      <c r="ADI366" s="263"/>
      <c r="ADJ366" s="263"/>
      <c r="ADK366" s="263"/>
      <c r="ADL366" s="263"/>
      <c r="ADM366" s="263"/>
      <c r="ADN366" s="263"/>
      <c r="ADO366" s="263"/>
      <c r="ADP366" s="263"/>
      <c r="ADQ366" s="263"/>
      <c r="ADR366" s="263"/>
      <c r="ADS366" s="263"/>
      <c r="ADT366" s="263"/>
      <c r="ADU366" s="263"/>
      <c r="ADV366" s="263"/>
      <c r="ADW366" s="263"/>
      <c r="ADX366" s="263"/>
      <c r="ADY366" s="263"/>
      <c r="ADZ366" s="263"/>
      <c r="AEA366" s="263"/>
      <c r="AEB366" s="263"/>
      <c r="AEC366" s="263"/>
      <c r="AED366" s="263"/>
      <c r="AEE366" s="263"/>
      <c r="AEF366" s="263"/>
      <c r="AEG366" s="263"/>
      <c r="AEH366" s="263"/>
      <c r="AEI366" s="263"/>
      <c r="AEJ366" s="263"/>
      <c r="AEK366" s="263"/>
      <c r="AEL366" s="263"/>
      <c r="AEM366" s="263"/>
      <c r="AEN366" s="263"/>
      <c r="AEO366" s="263"/>
      <c r="AEP366" s="263"/>
      <c r="AEQ366" s="263"/>
      <c r="AER366" s="263"/>
      <c r="AES366" s="263"/>
      <c r="AET366" s="263"/>
      <c r="AEU366" s="263"/>
      <c r="AEV366" s="263"/>
      <c r="AEW366" s="263"/>
      <c r="AEX366" s="263"/>
      <c r="AEY366" s="263"/>
      <c r="AEZ366" s="263"/>
      <c r="AFA366" s="263"/>
      <c r="AFB366" s="263"/>
      <c r="AFC366" s="263"/>
      <c r="AFD366" s="263"/>
      <c r="AFE366" s="263"/>
      <c r="AFF366" s="263"/>
      <c r="AFG366" s="263"/>
      <c r="AFH366" s="263"/>
      <c r="AFI366" s="263"/>
      <c r="AFJ366" s="263"/>
      <c r="AFK366" s="263"/>
      <c r="AFL366" s="263"/>
      <c r="AFM366" s="263"/>
      <c r="AFN366" s="263"/>
      <c r="AFO366" s="263"/>
      <c r="AFP366" s="263"/>
      <c r="AFQ366" s="263"/>
      <c r="AFR366" s="263"/>
      <c r="AFS366" s="263"/>
      <c r="AFT366" s="263"/>
      <c r="AFU366" s="263"/>
      <c r="AFV366" s="263"/>
      <c r="AFW366" s="263"/>
      <c r="AFX366" s="263"/>
      <c r="AFY366" s="263"/>
      <c r="AFZ366" s="263"/>
      <c r="AGA366" s="263"/>
      <c r="AGB366" s="263"/>
      <c r="AGC366" s="263"/>
      <c r="AGD366" s="263"/>
      <c r="AGE366" s="263"/>
      <c r="AGF366" s="263"/>
      <c r="AGG366" s="263"/>
      <c r="AGH366" s="263"/>
      <c r="AGI366" s="263"/>
      <c r="AGJ366" s="263"/>
      <c r="AGK366" s="263"/>
      <c r="AGL366" s="263"/>
      <c r="AGM366" s="263"/>
      <c r="AGN366" s="263"/>
      <c r="AGO366" s="263"/>
      <c r="AGP366" s="263"/>
      <c r="AGQ366" s="263"/>
      <c r="AGR366" s="263"/>
      <c r="AGS366" s="263"/>
      <c r="AGT366" s="263"/>
      <c r="AGU366" s="263"/>
      <c r="AGV366" s="263"/>
      <c r="AGW366" s="263"/>
      <c r="AGX366" s="263"/>
      <c r="AGY366" s="263"/>
      <c r="AGZ366" s="263"/>
      <c r="AHA366" s="263"/>
      <c r="AHB366" s="263"/>
      <c r="AHC366" s="263"/>
      <c r="AHD366" s="263"/>
      <c r="AHE366" s="263"/>
      <c r="AHF366" s="263"/>
      <c r="AHG366" s="263"/>
      <c r="AHH366" s="263"/>
      <c r="AHI366" s="263"/>
      <c r="AHJ366" s="263"/>
      <c r="AHK366" s="263"/>
      <c r="AHL366" s="263"/>
      <c r="AHM366" s="263"/>
      <c r="AHN366" s="263"/>
      <c r="AHO366" s="263"/>
      <c r="AHP366" s="263"/>
      <c r="AHQ366" s="263"/>
      <c r="AHR366" s="263"/>
      <c r="AHS366" s="263"/>
      <c r="AHT366" s="263"/>
      <c r="AHU366" s="263"/>
      <c r="AHV366" s="263"/>
      <c r="AHW366" s="263"/>
      <c r="AHX366" s="263"/>
      <c r="AHY366" s="263"/>
      <c r="AHZ366" s="263"/>
      <c r="AIA366" s="263"/>
      <c r="AIB366" s="263"/>
      <c r="AIC366" s="263"/>
      <c r="AID366" s="263"/>
      <c r="AIE366" s="263"/>
      <c r="AIF366" s="263"/>
      <c r="AIG366" s="263"/>
      <c r="AIH366" s="263"/>
      <c r="AII366" s="263"/>
      <c r="AIJ366" s="263"/>
      <c r="AIK366" s="263"/>
      <c r="AIL366" s="263"/>
      <c r="AIM366" s="263"/>
      <c r="AIN366" s="263"/>
      <c r="AIO366" s="263"/>
      <c r="AIP366" s="263"/>
      <c r="AIQ366" s="263"/>
      <c r="AIR366" s="263"/>
      <c r="AIS366" s="263"/>
      <c r="AIT366" s="263"/>
      <c r="AIU366" s="263"/>
      <c r="AIV366" s="263"/>
      <c r="AIW366" s="263"/>
      <c r="AIX366" s="263"/>
      <c r="AIY366" s="263"/>
      <c r="AIZ366" s="263"/>
      <c r="AJA366" s="263"/>
      <c r="AJB366" s="263"/>
      <c r="AJC366" s="263"/>
      <c r="AJD366" s="263"/>
      <c r="AJE366" s="263"/>
      <c r="AJF366" s="263"/>
      <c r="AJG366" s="263"/>
      <c r="AJH366" s="263"/>
      <c r="AJI366" s="263"/>
      <c r="AJJ366" s="263"/>
      <c r="AJK366" s="263"/>
      <c r="AJL366" s="263"/>
      <c r="AJM366" s="263"/>
      <c r="AJN366" s="263"/>
      <c r="AJO366" s="263"/>
      <c r="AJP366" s="263"/>
      <c r="AJQ366" s="263"/>
      <c r="AJR366" s="263"/>
      <c r="AJS366" s="263"/>
      <c r="AJT366" s="263"/>
      <c r="AJU366" s="263"/>
      <c r="AJV366" s="263"/>
      <c r="AJW366" s="263"/>
      <c r="AJX366" s="263"/>
      <c r="AJY366" s="263"/>
      <c r="AJZ366" s="263"/>
      <c r="AKA366" s="263"/>
      <c r="AKB366" s="263"/>
      <c r="AKC366" s="263"/>
      <c r="AKD366" s="263"/>
      <c r="AKE366" s="263"/>
      <c r="AKF366" s="263"/>
      <c r="AKG366" s="263"/>
      <c r="AKH366" s="263"/>
      <c r="AKI366" s="263"/>
      <c r="AKJ366" s="263"/>
      <c r="AKK366" s="263"/>
      <c r="AKL366" s="263"/>
      <c r="AKM366" s="263"/>
      <c r="AKN366" s="263"/>
      <c r="AKO366" s="263"/>
      <c r="AKP366" s="263"/>
      <c r="AKQ366" s="263"/>
      <c r="AKR366" s="263"/>
      <c r="AKS366" s="263"/>
      <c r="AKT366" s="263"/>
      <c r="AKU366" s="263"/>
      <c r="AKV366" s="263"/>
      <c r="AKW366" s="263"/>
      <c r="AKX366" s="263"/>
      <c r="AKY366" s="263"/>
      <c r="AKZ366" s="263"/>
      <c r="ALA366" s="263"/>
      <c r="ALB366" s="263"/>
      <c r="ALC366" s="263"/>
      <c r="ALD366" s="263"/>
      <c r="ALE366" s="263"/>
      <c r="ALF366" s="263"/>
      <c r="ALG366" s="263"/>
      <c r="ALH366" s="263"/>
      <c r="ALI366" s="263"/>
      <c r="ALJ366" s="263"/>
      <c r="ALK366" s="263"/>
      <c r="ALL366" s="263"/>
      <c r="ALM366" s="263"/>
      <c r="ALN366" s="263"/>
      <c r="ALO366" s="263"/>
      <c r="ALP366" s="263"/>
      <c r="ALQ366" s="263"/>
      <c r="ALR366" s="263"/>
      <c r="ALS366" s="263"/>
      <c r="ALT366" s="263"/>
      <c r="ALU366" s="263"/>
      <c r="ALV366" s="263"/>
      <c r="ALW366" s="263"/>
      <c r="ALX366" s="263"/>
      <c r="ALY366" s="263"/>
      <c r="ALZ366" s="263"/>
      <c r="AMA366" s="263"/>
      <c r="AMB366" s="263"/>
      <c r="AMC366" s="263"/>
      <c r="AMD366" s="263"/>
      <c r="AME366" s="263"/>
      <c r="AMF366" s="263"/>
      <c r="AMG366" s="263"/>
      <c r="AMH366" s="263"/>
      <c r="AMI366" s="263"/>
      <c r="AMJ366" s="263"/>
      <c r="AMK366" s="263"/>
      <c r="AML366" s="263"/>
      <c r="AMM366" s="263"/>
      <c r="AMN366" s="263"/>
      <c r="AMO366" s="263"/>
      <c r="AMP366" s="263"/>
      <c r="AMQ366" s="263"/>
      <c r="AMR366" s="263"/>
      <c r="AMS366" s="263"/>
      <c r="AMT366" s="263"/>
      <c r="AMU366" s="263"/>
      <c r="AMV366" s="263"/>
      <c r="AMW366" s="263"/>
      <c r="AMX366" s="263"/>
      <c r="AMY366" s="263"/>
      <c r="AMZ366" s="263"/>
      <c r="ANA366" s="263"/>
      <c r="ANB366" s="263"/>
      <c r="ANC366" s="263"/>
      <c r="AND366" s="263"/>
      <c r="ANE366" s="263"/>
      <c r="ANF366" s="263"/>
      <c r="ANG366" s="263"/>
      <c r="ANH366" s="263"/>
      <c r="ANI366" s="263"/>
      <c r="ANJ366" s="263"/>
      <c r="ANK366" s="263"/>
      <c r="ANL366" s="263"/>
      <c r="ANM366" s="263"/>
      <c r="ANN366" s="263"/>
      <c r="ANO366" s="263"/>
      <c r="ANP366" s="263"/>
      <c r="ANQ366" s="263"/>
      <c r="ANR366" s="263"/>
      <c r="ANS366" s="263"/>
      <c r="ANT366" s="263"/>
      <c r="ANU366" s="263"/>
      <c r="ANV366" s="263"/>
      <c r="ANW366" s="263"/>
      <c r="ANX366" s="263"/>
      <c r="ANY366" s="263"/>
      <c r="ANZ366" s="263"/>
      <c r="AOA366" s="263"/>
      <c r="AOB366" s="263"/>
      <c r="AOC366" s="263"/>
      <c r="AOD366" s="263"/>
      <c r="AOE366" s="263"/>
      <c r="AOF366" s="263"/>
      <c r="AOG366" s="263"/>
      <c r="AOH366" s="263"/>
      <c r="AOI366" s="263"/>
      <c r="AOJ366" s="263"/>
      <c r="AOK366" s="263"/>
      <c r="AOL366" s="263"/>
      <c r="AOM366" s="263"/>
      <c r="AON366" s="263"/>
      <c r="AOO366" s="263"/>
      <c r="AOP366" s="263"/>
      <c r="AOQ366" s="263"/>
      <c r="AOR366" s="263"/>
      <c r="AOS366" s="263"/>
      <c r="AOT366" s="263"/>
      <c r="AOU366" s="263"/>
      <c r="AOV366" s="263"/>
      <c r="AOW366" s="263"/>
      <c r="AOX366" s="263"/>
      <c r="AOY366" s="263"/>
      <c r="AOZ366" s="263"/>
      <c r="APA366" s="263"/>
      <c r="APB366" s="263"/>
      <c r="APC366" s="263"/>
      <c r="APD366" s="263"/>
      <c r="APE366" s="263"/>
      <c r="APF366" s="263"/>
      <c r="APG366" s="263"/>
      <c r="APH366" s="263"/>
      <c r="API366" s="263"/>
      <c r="APJ366" s="263"/>
      <c r="APK366" s="263"/>
      <c r="APL366" s="263"/>
      <c r="APM366" s="263"/>
      <c r="APN366" s="263"/>
      <c r="APO366" s="263"/>
      <c r="APP366" s="263"/>
      <c r="APQ366" s="263"/>
      <c r="APR366" s="263"/>
      <c r="APS366" s="263"/>
      <c r="APT366" s="263"/>
      <c r="APU366" s="263"/>
      <c r="APV366" s="263"/>
      <c r="APW366" s="263"/>
      <c r="APX366" s="263"/>
      <c r="APY366" s="263"/>
      <c r="APZ366" s="263"/>
      <c r="AQA366" s="263"/>
      <c r="AQB366" s="263"/>
      <c r="AQC366" s="263"/>
      <c r="AQD366" s="263"/>
      <c r="AQE366" s="263"/>
      <c r="AQF366" s="263"/>
      <c r="AQG366" s="263"/>
      <c r="AQH366" s="263"/>
      <c r="AQI366" s="263"/>
      <c r="AQJ366" s="263"/>
      <c r="AQK366" s="263"/>
      <c r="AQL366" s="263"/>
      <c r="AQM366" s="263"/>
      <c r="AQN366" s="263"/>
      <c r="AQO366" s="263"/>
      <c r="AQP366" s="263"/>
      <c r="AQQ366" s="263"/>
      <c r="AQR366" s="263"/>
      <c r="AQS366" s="263"/>
      <c r="AQT366" s="263"/>
      <c r="AQU366" s="263"/>
      <c r="AQV366" s="263"/>
      <c r="AQW366" s="263"/>
      <c r="AQX366" s="263"/>
      <c r="AQY366" s="263"/>
      <c r="AQZ366" s="263"/>
      <c r="ARA366" s="263"/>
      <c r="ARB366" s="263"/>
      <c r="ARC366" s="263"/>
      <c r="ARD366" s="263"/>
      <c r="ARE366" s="263"/>
      <c r="ARF366" s="263"/>
      <c r="ARG366" s="263"/>
      <c r="ARH366" s="263"/>
      <c r="ARI366" s="263"/>
      <c r="ARJ366" s="263"/>
      <c r="ARK366" s="263"/>
      <c r="ARL366" s="263"/>
      <c r="ARM366" s="263"/>
      <c r="ARN366" s="263"/>
      <c r="ARO366" s="263"/>
      <c r="ARP366" s="263"/>
      <c r="ARQ366" s="263"/>
      <c r="ARR366" s="263"/>
      <c r="ARS366" s="263"/>
      <c r="ART366" s="263"/>
      <c r="ARU366" s="263"/>
      <c r="ARV366" s="263"/>
      <c r="ARW366" s="263"/>
      <c r="ARX366" s="263"/>
      <c r="ARY366" s="263"/>
      <c r="ARZ366" s="263"/>
      <c r="ASA366" s="263"/>
      <c r="ASB366" s="263"/>
      <c r="ASC366" s="263"/>
      <c r="ASD366" s="263"/>
      <c r="ASE366" s="263"/>
      <c r="ASF366" s="263"/>
      <c r="ASG366" s="263"/>
      <c r="ASH366" s="263"/>
      <c r="ASI366" s="263"/>
      <c r="ASJ366" s="263"/>
      <c r="ASK366" s="263"/>
      <c r="ASL366" s="263"/>
      <c r="ASM366" s="263"/>
      <c r="ASN366" s="263"/>
      <c r="ASO366" s="263"/>
      <c r="ASP366" s="263"/>
      <c r="ASQ366" s="263"/>
      <c r="ASR366" s="263"/>
      <c r="ASS366" s="263"/>
      <c r="AST366" s="263"/>
      <c r="ASU366" s="263"/>
      <c r="ASV366" s="263"/>
      <c r="ASW366" s="263"/>
      <c r="ASX366" s="263"/>
      <c r="ASY366" s="263"/>
      <c r="ASZ366" s="263"/>
      <c r="ATA366" s="263"/>
      <c r="ATB366" s="263"/>
      <c r="ATC366" s="263"/>
      <c r="ATD366" s="263"/>
      <c r="ATE366" s="263"/>
      <c r="ATF366" s="263"/>
      <c r="ATG366" s="263"/>
      <c r="ATH366" s="263"/>
      <c r="ATI366" s="263"/>
      <c r="ATJ366" s="263"/>
      <c r="ATK366" s="263"/>
      <c r="ATL366" s="263"/>
      <c r="ATM366" s="263"/>
      <c r="ATN366" s="263"/>
      <c r="ATO366" s="263"/>
      <c r="ATP366" s="263"/>
      <c r="ATQ366" s="263"/>
      <c r="ATR366" s="263"/>
      <c r="ATS366" s="263"/>
      <c r="ATT366" s="263"/>
      <c r="ATU366" s="263"/>
      <c r="ATV366" s="263"/>
      <c r="ATW366" s="263"/>
      <c r="ATX366" s="263"/>
      <c r="ATY366" s="263"/>
      <c r="ATZ366" s="263"/>
      <c r="AUA366" s="263"/>
      <c r="AUB366" s="263"/>
      <c r="AUC366" s="263"/>
      <c r="AUD366" s="263"/>
      <c r="AUE366" s="263"/>
      <c r="AUF366" s="263"/>
      <c r="AUG366" s="263"/>
      <c r="AUH366" s="263"/>
      <c r="AUI366" s="263"/>
      <c r="AUJ366" s="263"/>
      <c r="AUK366" s="263"/>
      <c r="AUL366" s="263"/>
      <c r="AUM366" s="263"/>
      <c r="AUN366" s="263"/>
      <c r="AUO366" s="263"/>
      <c r="AUP366" s="263"/>
      <c r="AUQ366" s="263"/>
      <c r="AUR366" s="263"/>
      <c r="AUS366" s="263"/>
      <c r="AUT366" s="263"/>
      <c r="AUU366" s="263"/>
      <c r="AUV366" s="263"/>
      <c r="AUW366" s="263"/>
      <c r="AUX366" s="263"/>
      <c r="AUY366" s="263"/>
      <c r="AUZ366" s="263"/>
      <c r="AVA366" s="263"/>
      <c r="AVB366" s="263"/>
      <c r="AVC366" s="263"/>
      <c r="AVD366" s="263"/>
      <c r="AVE366" s="263"/>
      <c r="AVF366" s="263"/>
      <c r="AVG366" s="263"/>
      <c r="AVH366" s="263"/>
      <c r="AVI366" s="263"/>
      <c r="AVJ366" s="263"/>
      <c r="AVK366" s="263"/>
      <c r="AVL366" s="263"/>
      <c r="AVM366" s="263"/>
      <c r="AVN366" s="263"/>
      <c r="AVO366" s="263"/>
      <c r="AVP366" s="263"/>
      <c r="AVQ366" s="263"/>
      <c r="AVR366" s="263"/>
      <c r="AVS366" s="263"/>
      <c r="AVT366" s="263"/>
      <c r="AVU366" s="263"/>
      <c r="AVV366" s="263"/>
      <c r="AVW366" s="263"/>
      <c r="AVX366" s="263"/>
      <c r="AVY366" s="263"/>
      <c r="AVZ366" s="263"/>
      <c r="AWA366" s="263"/>
      <c r="AWB366" s="263"/>
      <c r="AWC366" s="263"/>
      <c r="AWD366" s="263"/>
      <c r="AWE366" s="263"/>
      <c r="AWF366" s="263"/>
      <c r="AWG366" s="263"/>
      <c r="AWH366" s="263"/>
      <c r="AWI366" s="263"/>
      <c r="AWJ366" s="263"/>
      <c r="AWK366" s="263"/>
      <c r="AWL366" s="263"/>
      <c r="AWM366" s="263"/>
      <c r="AWN366" s="263"/>
      <c r="AWO366" s="263"/>
      <c r="AWP366" s="263"/>
      <c r="AWQ366" s="263"/>
      <c r="AWR366" s="263"/>
      <c r="AWS366" s="263"/>
      <c r="AWT366" s="263"/>
      <c r="AWU366" s="263"/>
      <c r="AWV366" s="263"/>
      <c r="AWW366" s="263"/>
      <c r="AWX366" s="263"/>
      <c r="AWY366" s="263"/>
      <c r="AWZ366" s="263"/>
      <c r="AXA366" s="263"/>
      <c r="AXB366" s="263"/>
      <c r="AXC366" s="263"/>
      <c r="AXD366" s="263"/>
      <c r="AXE366" s="263"/>
      <c r="AXF366" s="263"/>
      <c r="AXG366" s="263"/>
      <c r="AXH366" s="263"/>
      <c r="AXI366" s="263"/>
      <c r="AXJ366" s="263"/>
      <c r="AXK366" s="263"/>
      <c r="AXL366" s="263"/>
      <c r="AXM366" s="263"/>
      <c r="AXN366" s="263"/>
      <c r="AXO366" s="263"/>
      <c r="AXP366" s="263"/>
      <c r="AXQ366" s="263"/>
      <c r="AXR366" s="263"/>
      <c r="AXS366" s="263"/>
      <c r="AXT366" s="263"/>
      <c r="AXU366" s="263"/>
      <c r="AXV366" s="263"/>
      <c r="AXW366" s="263"/>
      <c r="AXX366" s="263"/>
      <c r="AXY366" s="263"/>
      <c r="AXZ366" s="263"/>
      <c r="AYA366" s="263"/>
      <c r="AYB366" s="263"/>
      <c r="AYC366" s="263"/>
      <c r="AYD366" s="263"/>
      <c r="AYE366" s="263"/>
      <c r="AYF366" s="263"/>
      <c r="AYG366" s="263"/>
      <c r="AYH366" s="263"/>
      <c r="AYI366" s="263"/>
      <c r="AYJ366" s="263"/>
      <c r="AYK366" s="263"/>
      <c r="AYL366" s="263"/>
      <c r="AYM366" s="263"/>
      <c r="AYN366" s="263"/>
      <c r="AYO366" s="263"/>
      <c r="AYP366" s="263"/>
      <c r="AYQ366" s="263"/>
      <c r="AYR366" s="263"/>
      <c r="AYS366" s="263"/>
      <c r="AYT366" s="263"/>
      <c r="AYU366" s="263"/>
      <c r="AYV366" s="263"/>
      <c r="AYW366" s="263"/>
      <c r="AYX366" s="263"/>
      <c r="AYY366" s="263"/>
      <c r="AYZ366" s="263"/>
      <c r="AZA366" s="263"/>
      <c r="AZB366" s="263"/>
      <c r="AZC366" s="263"/>
      <c r="AZD366" s="263"/>
      <c r="AZE366" s="263"/>
      <c r="AZF366" s="263"/>
      <c r="AZG366" s="263"/>
      <c r="AZH366" s="263"/>
      <c r="AZI366" s="263"/>
      <c r="AZJ366" s="263"/>
      <c r="AZK366" s="263"/>
      <c r="AZL366" s="263"/>
      <c r="AZM366" s="263"/>
      <c r="AZN366" s="263"/>
      <c r="AZO366" s="263"/>
      <c r="AZP366" s="263"/>
      <c r="AZQ366" s="263"/>
      <c r="AZR366" s="263"/>
      <c r="AZS366" s="263"/>
      <c r="AZT366" s="263"/>
      <c r="AZU366" s="263"/>
      <c r="AZV366" s="263"/>
      <c r="AZW366" s="263"/>
      <c r="AZX366" s="263"/>
      <c r="AZY366" s="263"/>
      <c r="AZZ366" s="263"/>
      <c r="BAA366" s="263"/>
      <c r="BAB366" s="263"/>
      <c r="BAC366" s="263"/>
      <c r="BAD366" s="263"/>
      <c r="BAE366" s="263"/>
      <c r="BAF366" s="263"/>
      <c r="BAG366" s="263"/>
      <c r="BAH366" s="263"/>
      <c r="BAI366" s="263"/>
      <c r="BAJ366" s="263"/>
      <c r="BAK366" s="263"/>
      <c r="BAL366" s="263"/>
      <c r="BAM366" s="263"/>
      <c r="BAN366" s="263"/>
      <c r="BAO366" s="263"/>
      <c r="BAP366" s="263"/>
      <c r="BAQ366" s="263"/>
      <c r="BAR366" s="263"/>
      <c r="BAS366" s="263"/>
      <c r="BAT366" s="263"/>
      <c r="BAU366" s="263"/>
      <c r="BAV366" s="263"/>
      <c r="BAW366" s="263"/>
      <c r="BAX366" s="263"/>
      <c r="BAY366" s="263"/>
      <c r="BAZ366" s="263"/>
      <c r="BBA366" s="263"/>
      <c r="BBB366" s="263"/>
      <c r="BBC366" s="263"/>
      <c r="BBD366" s="263"/>
      <c r="BBE366" s="263"/>
      <c r="BBF366" s="263"/>
      <c r="BBG366" s="263"/>
      <c r="BBH366" s="263"/>
      <c r="BBI366" s="263"/>
      <c r="BBJ366" s="263"/>
      <c r="BBK366" s="263"/>
      <c r="BBL366" s="263"/>
      <c r="BBM366" s="263"/>
      <c r="BBN366" s="263"/>
      <c r="BBO366" s="263"/>
      <c r="BBP366" s="263"/>
      <c r="BBQ366" s="263"/>
      <c r="BBR366" s="263"/>
      <c r="BBS366" s="263"/>
      <c r="BBT366" s="263"/>
      <c r="BBU366" s="263"/>
      <c r="BBV366" s="263"/>
      <c r="BBW366" s="263"/>
      <c r="BBX366" s="263"/>
      <c r="BBY366" s="263"/>
      <c r="BBZ366" s="263"/>
      <c r="BCA366" s="263"/>
      <c r="BCB366" s="263"/>
      <c r="BCC366" s="263"/>
      <c r="BCD366" s="263"/>
      <c r="BCE366" s="263"/>
      <c r="BCF366" s="263"/>
      <c r="BCG366" s="263"/>
      <c r="BCH366" s="263"/>
      <c r="BCI366" s="263"/>
      <c r="BCJ366" s="263"/>
      <c r="BCK366" s="263"/>
      <c r="BCL366" s="263"/>
      <c r="BCM366" s="263"/>
      <c r="BCN366" s="263"/>
      <c r="BCO366" s="263"/>
      <c r="BCP366" s="263"/>
      <c r="BCQ366" s="263"/>
      <c r="BCR366" s="263"/>
      <c r="BCS366" s="263"/>
      <c r="BCT366" s="263"/>
      <c r="BCU366" s="263"/>
      <c r="BCV366" s="263"/>
      <c r="BCW366" s="263"/>
      <c r="BCX366" s="263"/>
      <c r="BCY366" s="263"/>
      <c r="BCZ366" s="263"/>
      <c r="BDA366" s="263"/>
      <c r="BDB366" s="263"/>
      <c r="BDC366" s="263"/>
      <c r="BDD366" s="263"/>
      <c r="BDE366" s="263"/>
      <c r="BDF366" s="263"/>
      <c r="BDG366" s="263"/>
      <c r="BDH366" s="263"/>
      <c r="BDI366" s="263"/>
      <c r="BDJ366" s="263"/>
      <c r="BDK366" s="263"/>
      <c r="BDL366" s="263"/>
      <c r="BDM366" s="263"/>
      <c r="BDN366" s="263"/>
      <c r="BDO366" s="263"/>
      <c r="BDP366" s="263"/>
      <c r="BDQ366" s="263"/>
      <c r="BDR366" s="263"/>
      <c r="BDS366" s="263"/>
      <c r="BDT366" s="263"/>
      <c r="BDU366" s="263"/>
      <c r="BDV366" s="263"/>
      <c r="BDW366" s="263"/>
      <c r="BDX366" s="263"/>
      <c r="BDY366" s="263"/>
      <c r="BDZ366" s="263"/>
      <c r="BEA366" s="263"/>
      <c r="BEB366" s="263"/>
      <c r="BEC366" s="263"/>
      <c r="BED366" s="263"/>
      <c r="BEE366" s="263"/>
      <c r="BEF366" s="263"/>
      <c r="BEG366" s="263"/>
      <c r="BEH366" s="263"/>
      <c r="BEI366" s="263"/>
      <c r="BEJ366" s="263"/>
      <c r="BEK366" s="263"/>
      <c r="BEL366" s="263"/>
      <c r="BEM366" s="263"/>
      <c r="BEN366" s="263"/>
      <c r="BEO366" s="263"/>
      <c r="BEP366" s="263"/>
      <c r="BEQ366" s="263"/>
      <c r="BER366" s="263"/>
      <c r="BES366" s="263"/>
      <c r="BET366" s="263"/>
      <c r="BEU366" s="263"/>
      <c r="BEV366" s="263"/>
      <c r="BEW366" s="263"/>
      <c r="BEX366" s="263"/>
      <c r="BEY366" s="263"/>
      <c r="BEZ366" s="263"/>
      <c r="BFA366" s="263"/>
      <c r="BFB366" s="263"/>
      <c r="BFC366" s="263"/>
      <c r="BFD366" s="263"/>
      <c r="BFE366" s="263"/>
      <c r="BFF366" s="263"/>
      <c r="BFG366" s="263"/>
      <c r="BFH366" s="263"/>
      <c r="BFI366" s="263"/>
      <c r="BFJ366" s="263"/>
      <c r="BFK366" s="263"/>
      <c r="BFL366" s="263"/>
      <c r="BFM366" s="263"/>
      <c r="BFN366" s="263"/>
      <c r="BFO366" s="263"/>
      <c r="BFP366" s="263"/>
      <c r="BFQ366" s="263"/>
      <c r="BFR366" s="263"/>
      <c r="BFS366" s="263"/>
      <c r="BFT366" s="263"/>
      <c r="BFU366" s="263"/>
      <c r="BFV366" s="263"/>
      <c r="BFW366" s="263"/>
      <c r="BFX366" s="263"/>
      <c r="BFY366" s="263"/>
      <c r="BFZ366" s="263"/>
      <c r="BGA366" s="263"/>
      <c r="BGB366" s="263"/>
      <c r="BGC366" s="263"/>
      <c r="BGD366" s="263"/>
      <c r="BGE366" s="263"/>
      <c r="BGF366" s="263"/>
      <c r="BGG366" s="263"/>
      <c r="BGH366" s="263"/>
      <c r="BGI366" s="263"/>
      <c r="BGJ366" s="263"/>
      <c r="BGK366" s="263"/>
      <c r="BGL366" s="263"/>
      <c r="BGM366" s="263"/>
      <c r="BGN366" s="263"/>
      <c r="BGO366" s="263"/>
      <c r="BGP366" s="263"/>
      <c r="BGQ366" s="263"/>
      <c r="BGR366" s="263"/>
      <c r="BGS366" s="263"/>
      <c r="BGT366" s="263"/>
      <c r="BGU366" s="263"/>
      <c r="BGV366" s="263"/>
      <c r="BGW366" s="263"/>
      <c r="BGX366" s="263"/>
      <c r="BGY366" s="263"/>
      <c r="BGZ366" s="263"/>
      <c r="BHA366" s="263"/>
      <c r="BHB366" s="263"/>
      <c r="BHC366" s="263"/>
      <c r="BHD366" s="263"/>
      <c r="BHE366" s="263"/>
      <c r="BHF366" s="263"/>
      <c r="BHG366" s="263"/>
      <c r="BHH366" s="263"/>
      <c r="BHI366" s="263"/>
      <c r="BHJ366" s="263"/>
      <c r="BHK366" s="263"/>
      <c r="BHL366" s="263"/>
      <c r="BHM366" s="263"/>
      <c r="BHN366" s="263"/>
      <c r="BHO366" s="263"/>
      <c r="BHP366" s="263"/>
      <c r="BHQ366" s="263"/>
      <c r="BHR366" s="263"/>
      <c r="BHS366" s="263"/>
      <c r="BHT366" s="263"/>
      <c r="BHU366" s="263"/>
      <c r="BHV366" s="263"/>
      <c r="BHW366" s="263"/>
      <c r="BHX366" s="263"/>
      <c r="BHY366" s="263"/>
      <c r="BHZ366" s="263"/>
      <c r="BIA366" s="263"/>
      <c r="BIB366" s="263"/>
      <c r="BIC366" s="263"/>
      <c r="BID366" s="263"/>
      <c r="BIE366" s="263"/>
      <c r="BIF366" s="263"/>
      <c r="BIG366" s="263"/>
      <c r="BIH366" s="263"/>
      <c r="BII366" s="263"/>
      <c r="BIJ366" s="263"/>
      <c r="BIK366" s="263"/>
      <c r="BIL366" s="263"/>
      <c r="BIM366" s="263"/>
      <c r="BIN366" s="263"/>
      <c r="BIO366" s="263"/>
      <c r="BIP366" s="263"/>
      <c r="BIQ366" s="263"/>
      <c r="BIR366" s="263"/>
      <c r="BIS366" s="263"/>
      <c r="BIT366" s="263"/>
      <c r="BIU366" s="263"/>
      <c r="BIV366" s="263"/>
      <c r="BIW366" s="263"/>
      <c r="BIX366" s="263"/>
      <c r="BIY366" s="263"/>
      <c r="BIZ366" s="263"/>
      <c r="BJA366" s="263"/>
      <c r="BJB366" s="263"/>
      <c r="BJC366" s="263"/>
      <c r="BJD366" s="263"/>
      <c r="BJE366" s="263"/>
      <c r="BJF366" s="263"/>
      <c r="BJG366" s="263"/>
      <c r="BJH366" s="263"/>
      <c r="BJI366" s="263"/>
      <c r="BJJ366" s="263"/>
      <c r="BJK366" s="263"/>
      <c r="BJL366" s="263"/>
      <c r="BJM366" s="263"/>
      <c r="BJN366" s="263"/>
      <c r="BJO366" s="263"/>
      <c r="BJP366" s="263"/>
      <c r="BJQ366" s="263"/>
      <c r="BJR366" s="263"/>
      <c r="BJS366" s="263"/>
      <c r="BJT366" s="263"/>
      <c r="BJU366" s="263"/>
      <c r="BJV366" s="263"/>
      <c r="BJW366" s="263"/>
      <c r="BJX366" s="263"/>
      <c r="BJY366" s="263"/>
      <c r="BJZ366" s="263"/>
      <c r="BKA366" s="263"/>
      <c r="BKB366" s="263"/>
      <c r="BKC366" s="263"/>
      <c r="BKD366" s="263"/>
      <c r="BKE366" s="263"/>
      <c r="BKF366" s="263"/>
      <c r="BKG366" s="263"/>
      <c r="BKH366" s="263"/>
      <c r="BKI366" s="263"/>
      <c r="BKJ366" s="263"/>
      <c r="BKK366" s="263"/>
      <c r="BKL366" s="263"/>
      <c r="BKM366" s="263"/>
      <c r="BKN366" s="263"/>
      <c r="BKO366" s="263"/>
      <c r="BKP366" s="263"/>
      <c r="BKQ366" s="263"/>
      <c r="BKR366" s="263"/>
      <c r="BKS366" s="263"/>
      <c r="BKT366" s="263"/>
      <c r="BKU366" s="263"/>
      <c r="BKV366" s="263"/>
      <c r="BKW366" s="263"/>
      <c r="BKX366" s="263"/>
      <c r="BKY366" s="263"/>
      <c r="BKZ366" s="263"/>
      <c r="BLA366" s="263"/>
      <c r="BLB366" s="263"/>
      <c r="BLC366" s="263"/>
      <c r="BLD366" s="263"/>
      <c r="BLE366" s="263"/>
      <c r="BLF366" s="263"/>
      <c r="BLG366" s="263"/>
      <c r="BLH366" s="263"/>
      <c r="BLI366" s="263"/>
      <c r="BLJ366" s="263"/>
      <c r="BLK366" s="263"/>
      <c r="BLL366" s="263"/>
      <c r="BLM366" s="263"/>
      <c r="BLN366" s="263"/>
      <c r="BLO366" s="263"/>
      <c r="BLP366" s="263"/>
      <c r="BLQ366" s="263"/>
      <c r="BLR366" s="263"/>
      <c r="BLS366" s="263"/>
      <c r="BLT366" s="263"/>
      <c r="BLU366" s="263"/>
      <c r="BLV366" s="263"/>
      <c r="BLW366" s="263"/>
      <c r="BLX366" s="263"/>
      <c r="BLY366" s="263"/>
      <c r="BLZ366" s="263"/>
      <c r="BMA366" s="263"/>
      <c r="BMB366" s="263"/>
      <c r="BMC366" s="263"/>
      <c r="BMD366" s="263"/>
      <c r="BME366" s="263"/>
      <c r="BMF366" s="263"/>
      <c r="BMG366" s="263"/>
      <c r="BMH366" s="263"/>
      <c r="BMI366" s="263"/>
      <c r="BMJ366" s="263"/>
      <c r="BMK366" s="263"/>
      <c r="BML366" s="263"/>
      <c r="BMM366" s="263"/>
      <c r="BMN366" s="263"/>
      <c r="BMO366" s="263"/>
      <c r="BMP366" s="263"/>
      <c r="BMQ366" s="263"/>
      <c r="BMR366" s="263"/>
      <c r="BMS366" s="263"/>
      <c r="BMT366" s="263"/>
      <c r="BMU366" s="263"/>
      <c r="BMV366" s="263"/>
      <c r="BMW366" s="263"/>
      <c r="BMX366" s="263"/>
      <c r="BMY366" s="263"/>
      <c r="BMZ366" s="263"/>
      <c r="BNA366" s="263"/>
      <c r="BNB366" s="263"/>
      <c r="BNC366" s="263"/>
      <c r="BND366" s="263"/>
      <c r="BNE366" s="263"/>
      <c r="BNF366" s="263"/>
      <c r="BNG366" s="263"/>
      <c r="BNH366" s="263"/>
      <c r="BNI366" s="263"/>
      <c r="BNJ366" s="263"/>
      <c r="BNK366" s="263"/>
      <c r="BNL366" s="263"/>
      <c r="BNM366" s="263"/>
      <c r="BNN366" s="263"/>
      <c r="BNO366" s="263"/>
      <c r="BNP366" s="263"/>
      <c r="BNQ366" s="263"/>
      <c r="BNR366" s="263"/>
      <c r="BNS366" s="263"/>
      <c r="BNT366" s="263"/>
      <c r="BNU366" s="263"/>
      <c r="BNV366" s="263"/>
      <c r="BNW366" s="263"/>
      <c r="BNX366" s="263"/>
      <c r="BNY366" s="263"/>
      <c r="BNZ366" s="263"/>
      <c r="BOA366" s="263"/>
      <c r="BOB366" s="263"/>
      <c r="BOC366" s="263"/>
      <c r="BOD366" s="263"/>
      <c r="BOE366" s="263"/>
      <c r="BOF366" s="263"/>
      <c r="BOG366" s="263"/>
      <c r="BOH366" s="263"/>
      <c r="BOI366" s="263"/>
      <c r="BOJ366" s="263"/>
      <c r="BOK366" s="263"/>
      <c r="BOL366" s="263"/>
      <c r="BOM366" s="263"/>
      <c r="BON366" s="263"/>
      <c r="BOO366" s="263"/>
      <c r="BOP366" s="263"/>
      <c r="BOQ366" s="263"/>
      <c r="BOR366" s="263"/>
      <c r="BOS366" s="263"/>
      <c r="BOT366" s="263"/>
      <c r="BOU366" s="263"/>
      <c r="BOV366" s="263"/>
      <c r="BOW366" s="263"/>
      <c r="BOX366" s="263"/>
      <c r="BOY366" s="263"/>
      <c r="BOZ366" s="263"/>
      <c r="BPA366" s="263"/>
      <c r="BPB366" s="263"/>
      <c r="BPC366" s="263"/>
      <c r="BPD366" s="263"/>
      <c r="BPE366" s="263"/>
      <c r="BPF366" s="263"/>
      <c r="BPG366" s="263"/>
      <c r="BPH366" s="263"/>
      <c r="BPI366" s="263"/>
      <c r="BPJ366" s="263"/>
      <c r="BPK366" s="263"/>
      <c r="BPL366" s="263"/>
      <c r="BPM366" s="263"/>
      <c r="BPN366" s="263"/>
      <c r="BPO366" s="263"/>
      <c r="BPP366" s="263"/>
      <c r="BPQ366" s="263"/>
      <c r="BPR366" s="263"/>
      <c r="BPS366" s="263"/>
      <c r="BPT366" s="263"/>
      <c r="BPU366" s="263"/>
      <c r="BPV366" s="263"/>
      <c r="BPW366" s="263"/>
      <c r="BPX366" s="263"/>
      <c r="BPY366" s="263"/>
      <c r="BPZ366" s="263"/>
      <c r="BQA366" s="263"/>
      <c r="BQB366" s="263"/>
      <c r="BQC366" s="263"/>
      <c r="BQD366" s="263"/>
      <c r="BQE366" s="263"/>
      <c r="BQF366" s="263"/>
      <c r="BQG366" s="263"/>
      <c r="BQH366" s="263"/>
      <c r="BQI366" s="263"/>
      <c r="BQJ366" s="263"/>
      <c r="BQK366" s="263"/>
      <c r="BQL366" s="263"/>
      <c r="BQM366" s="263"/>
      <c r="BQN366" s="263"/>
      <c r="BQO366" s="263"/>
      <c r="BQP366" s="263"/>
      <c r="BQQ366" s="263"/>
      <c r="BQR366" s="263"/>
      <c r="BQS366" s="263"/>
      <c r="BQT366" s="263"/>
      <c r="BQU366" s="263"/>
      <c r="BQV366" s="263"/>
      <c r="BQW366" s="263"/>
      <c r="BQX366" s="263"/>
      <c r="BQY366" s="263"/>
      <c r="BQZ366" s="263"/>
      <c r="BRA366" s="263"/>
      <c r="BRB366" s="263"/>
      <c r="BRC366" s="263"/>
      <c r="BRD366" s="263"/>
      <c r="BRE366" s="263"/>
      <c r="BRF366" s="263"/>
      <c r="BRG366" s="263"/>
      <c r="BRH366" s="263"/>
      <c r="BRI366" s="263"/>
      <c r="BRJ366" s="263"/>
      <c r="BRK366" s="263"/>
      <c r="BRL366" s="263"/>
      <c r="BRM366" s="263"/>
      <c r="BRN366" s="263"/>
      <c r="BRO366" s="263"/>
      <c r="BRP366" s="263"/>
      <c r="BRQ366" s="263"/>
      <c r="BRR366" s="263"/>
      <c r="BRS366" s="263"/>
      <c r="BRT366" s="263"/>
      <c r="BRU366" s="263"/>
      <c r="BRV366" s="263"/>
      <c r="BRW366" s="263"/>
      <c r="BRX366" s="263"/>
      <c r="BRY366" s="263"/>
      <c r="BRZ366" s="263"/>
      <c r="BSA366" s="263"/>
      <c r="BSB366" s="263"/>
      <c r="BSC366" s="263"/>
      <c r="BSD366" s="263"/>
      <c r="BSE366" s="263"/>
      <c r="BSF366" s="263"/>
      <c r="BSG366" s="263"/>
      <c r="BSH366" s="263"/>
      <c r="BSI366" s="263"/>
      <c r="BSJ366" s="263"/>
      <c r="BSK366" s="263"/>
      <c r="BSL366" s="263"/>
      <c r="BSM366" s="263"/>
      <c r="BSN366" s="263"/>
      <c r="BSO366" s="263"/>
      <c r="BSP366" s="263"/>
      <c r="BSQ366" s="263"/>
      <c r="BSR366" s="263"/>
      <c r="BSS366" s="263"/>
      <c r="BST366" s="263"/>
      <c r="BSU366" s="263"/>
      <c r="BSV366" s="263"/>
      <c r="BSW366" s="263"/>
      <c r="BSX366" s="263"/>
      <c r="BSY366" s="263"/>
      <c r="BSZ366" s="263"/>
      <c r="BTA366" s="263"/>
      <c r="BTB366" s="263"/>
      <c r="BTC366" s="263"/>
      <c r="BTD366" s="263"/>
      <c r="BTE366" s="263"/>
      <c r="BTF366" s="263"/>
      <c r="BTG366" s="263"/>
      <c r="BTH366" s="263"/>
      <c r="BTI366" s="263"/>
      <c r="BTJ366" s="263"/>
      <c r="BTK366" s="263"/>
      <c r="BTL366" s="263"/>
      <c r="BTM366" s="263"/>
      <c r="BTN366" s="263"/>
      <c r="BTO366" s="263"/>
      <c r="BTP366" s="263"/>
      <c r="BTQ366" s="263"/>
      <c r="BTR366" s="263"/>
      <c r="BTS366" s="263"/>
      <c r="BTT366" s="263"/>
      <c r="BTU366" s="263"/>
      <c r="BTV366" s="263"/>
      <c r="BTW366" s="263"/>
      <c r="BTX366" s="263"/>
      <c r="BTY366" s="263"/>
      <c r="BTZ366" s="263"/>
      <c r="BUA366" s="263"/>
      <c r="BUB366" s="263"/>
      <c r="BUC366" s="263"/>
      <c r="BUD366" s="263"/>
      <c r="BUE366" s="263"/>
      <c r="BUF366" s="263"/>
      <c r="BUG366" s="263"/>
      <c r="BUH366" s="263"/>
      <c r="BUI366" s="263"/>
      <c r="BUJ366" s="263"/>
      <c r="BUK366" s="263"/>
      <c r="BUL366" s="263"/>
      <c r="BUM366" s="263"/>
      <c r="BUN366" s="263"/>
      <c r="BUO366" s="263"/>
      <c r="BUP366" s="263"/>
      <c r="BUQ366" s="263"/>
      <c r="BUR366" s="263"/>
      <c r="BUS366" s="263"/>
      <c r="BUT366" s="263"/>
      <c r="BUU366" s="263"/>
      <c r="BUV366" s="263"/>
      <c r="BUW366" s="263"/>
      <c r="BUX366" s="263"/>
      <c r="BUY366" s="263"/>
      <c r="BUZ366" s="263"/>
      <c r="BVA366" s="263"/>
      <c r="BVB366" s="263"/>
      <c r="BVC366" s="263"/>
      <c r="BVD366" s="263"/>
      <c r="BVE366" s="263"/>
      <c r="BVF366" s="263"/>
      <c r="BVG366" s="263"/>
      <c r="BVH366" s="263"/>
      <c r="BVI366" s="263"/>
      <c r="BVJ366" s="263"/>
      <c r="BVK366" s="263"/>
      <c r="BVL366" s="263"/>
      <c r="BVM366" s="263"/>
      <c r="BVN366" s="263"/>
      <c r="BVO366" s="263"/>
      <c r="BVP366" s="263"/>
      <c r="BVQ366" s="263"/>
      <c r="BVR366" s="263"/>
      <c r="BVS366" s="263"/>
      <c r="BVT366" s="263"/>
      <c r="BVU366" s="263"/>
      <c r="BVV366" s="263"/>
      <c r="BVW366" s="263"/>
      <c r="BVX366" s="263"/>
      <c r="BVY366" s="263"/>
      <c r="BVZ366" s="263"/>
      <c r="BWA366" s="263"/>
      <c r="BWB366" s="263"/>
      <c r="BWC366" s="263"/>
      <c r="BWD366" s="263"/>
      <c r="BWE366" s="263"/>
      <c r="BWF366" s="263"/>
      <c r="BWG366" s="263"/>
      <c r="BWH366" s="263"/>
      <c r="BWI366" s="263"/>
      <c r="BWJ366" s="263"/>
      <c r="BWK366" s="263"/>
      <c r="BWL366" s="263"/>
      <c r="BWM366" s="263"/>
      <c r="BWN366" s="263"/>
      <c r="BWO366" s="263"/>
      <c r="BWP366" s="263"/>
      <c r="BWQ366" s="263"/>
      <c r="BWR366" s="263"/>
      <c r="BWS366" s="263"/>
      <c r="BWT366" s="263"/>
      <c r="BWU366" s="263"/>
      <c r="BWV366" s="263"/>
      <c r="BWW366" s="263"/>
      <c r="BWX366" s="263"/>
      <c r="BWY366" s="263"/>
      <c r="BWZ366" s="263"/>
      <c r="BXA366" s="263"/>
      <c r="BXB366" s="263"/>
      <c r="BXC366" s="263"/>
      <c r="BXD366" s="263"/>
      <c r="BXE366" s="263"/>
      <c r="BXF366" s="263"/>
      <c r="BXG366" s="263"/>
      <c r="BXH366" s="263"/>
      <c r="BXI366" s="263"/>
      <c r="BXJ366" s="263"/>
      <c r="BXK366" s="263"/>
      <c r="BXL366" s="263"/>
      <c r="BXM366" s="263"/>
      <c r="BXN366" s="263"/>
      <c r="BXO366" s="263"/>
      <c r="BXP366" s="263"/>
      <c r="BXQ366" s="263"/>
      <c r="BXR366" s="263"/>
      <c r="BXS366" s="263"/>
      <c r="BXT366" s="263"/>
      <c r="BXU366" s="263"/>
      <c r="BXV366" s="263"/>
      <c r="BXW366" s="263"/>
      <c r="BXX366" s="263"/>
      <c r="BXY366" s="263"/>
      <c r="BXZ366" s="263"/>
      <c r="BYA366" s="263"/>
      <c r="BYB366" s="263"/>
      <c r="BYC366" s="263"/>
      <c r="BYD366" s="263"/>
      <c r="BYE366" s="263"/>
      <c r="BYF366" s="263"/>
      <c r="BYG366" s="263"/>
      <c r="BYH366" s="263"/>
      <c r="BYI366" s="263"/>
      <c r="BYJ366" s="263"/>
      <c r="BYK366" s="263"/>
      <c r="BYL366" s="263"/>
      <c r="BYM366" s="263"/>
      <c r="BYN366" s="263"/>
      <c r="BYO366" s="263"/>
      <c r="BYP366" s="263"/>
      <c r="BYQ366" s="263"/>
      <c r="BYR366" s="263"/>
      <c r="BYS366" s="263"/>
      <c r="BYT366" s="263"/>
      <c r="BYU366" s="263"/>
      <c r="BYV366" s="263"/>
      <c r="BYW366" s="263"/>
      <c r="BYX366" s="263"/>
      <c r="BYY366" s="263"/>
      <c r="BYZ366" s="263"/>
      <c r="BZA366" s="263"/>
      <c r="BZB366" s="263"/>
      <c r="BZC366" s="263"/>
      <c r="BZD366" s="263"/>
      <c r="BZE366" s="263"/>
      <c r="BZF366" s="263"/>
      <c r="BZG366" s="263"/>
      <c r="BZH366" s="263"/>
      <c r="BZI366" s="263"/>
      <c r="BZJ366" s="263"/>
      <c r="BZK366" s="263"/>
      <c r="BZL366" s="263"/>
      <c r="BZM366" s="263"/>
      <c r="BZN366" s="263"/>
      <c r="BZO366" s="263"/>
      <c r="BZP366" s="263"/>
      <c r="BZQ366" s="263"/>
      <c r="BZR366" s="263"/>
      <c r="BZS366" s="263"/>
      <c r="BZT366" s="263"/>
      <c r="BZU366" s="263"/>
      <c r="BZV366" s="263"/>
      <c r="BZW366" s="263"/>
      <c r="BZX366" s="263"/>
      <c r="BZY366" s="263"/>
      <c r="BZZ366" s="263"/>
      <c r="CAA366" s="263"/>
      <c r="CAB366" s="263"/>
      <c r="CAC366" s="263"/>
      <c r="CAD366" s="263"/>
      <c r="CAE366" s="263"/>
      <c r="CAF366" s="263"/>
      <c r="CAG366" s="263"/>
      <c r="CAH366" s="263"/>
      <c r="CAI366" s="263"/>
      <c r="CAJ366" s="263"/>
      <c r="CAK366" s="263"/>
      <c r="CAL366" s="263"/>
      <c r="CAM366" s="263"/>
      <c r="CAN366" s="263"/>
      <c r="CAO366" s="263"/>
      <c r="CAP366" s="263"/>
      <c r="CAQ366" s="263"/>
      <c r="CAR366" s="263"/>
      <c r="CAS366" s="263"/>
      <c r="CAT366" s="263"/>
      <c r="CAU366" s="263"/>
      <c r="CAV366" s="263"/>
    </row>
    <row r="367" spans="1:2076" x14ac:dyDescent="0.35">
      <c r="A367" s="263"/>
      <c r="B367" s="263"/>
      <c r="C367" s="263"/>
      <c r="D367" s="263"/>
      <c r="E367" s="263"/>
      <c r="F367" s="263"/>
      <c r="G367" s="263"/>
      <c r="H367" s="263"/>
      <c r="I367" s="263"/>
      <c r="J367" s="263"/>
      <c r="K367" s="263"/>
      <c r="L367" s="263"/>
      <c r="M367" s="263"/>
      <c r="N367" s="263"/>
      <c r="O367" s="263"/>
      <c r="P367" s="263"/>
      <c r="Q367" s="263"/>
      <c r="R367" s="263"/>
      <c r="S367" s="263"/>
      <c r="T367" s="263"/>
      <c r="U367" s="263"/>
      <c r="V367" s="263"/>
      <c r="W367" s="263"/>
      <c r="X367" s="263"/>
      <c r="Y367" s="263"/>
      <c r="Z367" s="263"/>
      <c r="AA367" s="263"/>
      <c r="AB367" s="263"/>
      <c r="AC367" s="263"/>
      <c r="AD367" s="263"/>
      <c r="AE367" s="263"/>
      <c r="AF367" s="263"/>
      <c r="AG367" s="263"/>
      <c r="AH367" s="263"/>
      <c r="AI367" s="263"/>
      <c r="AJ367" s="263"/>
      <c r="AK367" s="263"/>
      <c r="AL367" s="263"/>
      <c r="AM367" s="263"/>
      <c r="AN367" s="263"/>
      <c r="AO367" s="263"/>
      <c r="AP367" s="263"/>
      <c r="AQ367" s="263"/>
      <c r="AR367" s="263"/>
      <c r="AS367" s="263"/>
      <c r="AT367" s="263"/>
      <c r="AU367" s="263"/>
      <c r="AV367" s="263"/>
      <c r="AW367" s="263"/>
      <c r="AX367" s="263"/>
      <c r="AY367" s="263"/>
      <c r="AZ367" s="263"/>
      <c r="BA367" s="263"/>
      <c r="BB367" s="263"/>
      <c r="BC367" s="263"/>
      <c r="BD367" s="263"/>
      <c r="BE367" s="263"/>
      <c r="BF367" s="263"/>
      <c r="BG367" s="263"/>
      <c r="BH367" s="263"/>
      <c r="BI367" s="263"/>
      <c r="BJ367" s="263"/>
      <c r="BK367" s="263"/>
      <c r="BL367" s="263"/>
      <c r="BM367" s="263"/>
      <c r="BN367" s="263"/>
      <c r="BO367" s="263"/>
      <c r="BP367" s="263"/>
      <c r="BQ367" s="263"/>
      <c r="BR367" s="263"/>
      <c r="BS367" s="263"/>
      <c r="BT367" s="263"/>
      <c r="BU367" s="263"/>
      <c r="BV367" s="263"/>
      <c r="BW367" s="263"/>
      <c r="BX367" s="263"/>
      <c r="BY367" s="263"/>
      <c r="BZ367" s="263"/>
      <c r="CA367" s="263"/>
      <c r="CB367" s="263"/>
      <c r="CC367" s="263"/>
      <c r="CD367" s="263"/>
      <c r="CE367" s="263"/>
      <c r="CF367" s="263"/>
      <c r="CG367" s="263"/>
      <c r="CH367" s="263"/>
      <c r="CI367" s="263"/>
      <c r="CJ367" s="263"/>
      <c r="CK367" s="263"/>
      <c r="CL367" s="263"/>
      <c r="CM367" s="263"/>
      <c r="CN367" s="263"/>
      <c r="CO367" s="263"/>
      <c r="CP367" s="263"/>
      <c r="CQ367" s="263"/>
      <c r="CR367" s="263"/>
      <c r="CS367" s="263"/>
      <c r="CT367" s="263"/>
      <c r="CU367" s="263"/>
      <c r="CV367" s="263"/>
      <c r="CW367" s="263"/>
      <c r="CX367" s="263"/>
      <c r="CY367" s="263"/>
      <c r="CZ367" s="263"/>
      <c r="DA367" s="263"/>
      <c r="DB367" s="263"/>
      <c r="DC367" s="263"/>
      <c r="DD367" s="263"/>
      <c r="DE367" s="263"/>
      <c r="DF367" s="263"/>
      <c r="DG367" s="263"/>
      <c r="DH367" s="263"/>
      <c r="DI367" s="263"/>
      <c r="DJ367" s="263"/>
      <c r="DK367" s="263"/>
      <c r="DL367" s="263"/>
      <c r="DM367" s="263"/>
      <c r="DN367" s="263"/>
      <c r="DO367" s="263"/>
      <c r="DP367" s="263"/>
      <c r="DQ367" s="263"/>
      <c r="DR367" s="263"/>
      <c r="DS367" s="263"/>
      <c r="DT367" s="263"/>
      <c r="DU367" s="263"/>
      <c r="DV367" s="263"/>
      <c r="DW367" s="263"/>
      <c r="DX367" s="263"/>
      <c r="DY367" s="263"/>
      <c r="DZ367" s="263"/>
      <c r="EA367" s="263"/>
      <c r="EB367" s="263"/>
      <c r="EC367" s="263"/>
      <c r="ED367" s="263"/>
      <c r="EE367" s="263"/>
      <c r="EF367" s="263"/>
      <c r="EG367" s="263"/>
      <c r="EH367" s="263"/>
      <c r="EI367" s="263"/>
      <c r="EJ367" s="263"/>
      <c r="EK367" s="263"/>
      <c r="EL367" s="263"/>
      <c r="EM367" s="263"/>
      <c r="EN367" s="263"/>
      <c r="EO367" s="263"/>
      <c r="EP367" s="263"/>
      <c r="EQ367" s="263"/>
      <c r="ER367" s="263"/>
      <c r="ES367" s="263"/>
      <c r="ET367" s="263"/>
      <c r="EU367" s="263"/>
      <c r="EV367" s="263"/>
      <c r="EW367" s="263"/>
      <c r="EX367" s="263"/>
      <c r="EY367" s="263"/>
      <c r="EZ367" s="263"/>
      <c r="FA367" s="263"/>
      <c r="FB367" s="263"/>
      <c r="FC367" s="263"/>
      <c r="FD367" s="263"/>
      <c r="FE367" s="263"/>
      <c r="FF367" s="263"/>
      <c r="FG367" s="263"/>
      <c r="FH367" s="263"/>
      <c r="FI367" s="263"/>
      <c r="FJ367" s="263"/>
      <c r="FK367" s="263"/>
      <c r="FL367" s="263"/>
      <c r="FM367" s="263"/>
      <c r="FN367" s="263"/>
      <c r="FO367" s="263"/>
      <c r="FP367" s="263"/>
      <c r="FQ367" s="263"/>
      <c r="FR367" s="263"/>
      <c r="FS367" s="263"/>
      <c r="FT367" s="263"/>
      <c r="FU367" s="263"/>
      <c r="FV367" s="263"/>
      <c r="FW367" s="263"/>
      <c r="FX367" s="263"/>
      <c r="FY367" s="263"/>
      <c r="FZ367" s="263"/>
      <c r="GA367" s="263"/>
      <c r="GB367" s="263"/>
      <c r="GC367" s="263"/>
      <c r="GD367" s="263"/>
      <c r="GE367" s="263"/>
      <c r="GF367" s="263"/>
      <c r="GG367" s="263"/>
      <c r="GH367" s="263"/>
      <c r="GI367" s="263"/>
      <c r="GJ367" s="263"/>
      <c r="GK367" s="263"/>
      <c r="GL367" s="263"/>
      <c r="GM367" s="263"/>
      <c r="GN367" s="263"/>
      <c r="GO367" s="263"/>
      <c r="GP367" s="263"/>
      <c r="GQ367" s="263"/>
      <c r="GR367" s="263"/>
      <c r="GS367" s="263"/>
      <c r="GT367" s="263"/>
      <c r="GU367" s="263"/>
      <c r="GV367" s="263"/>
      <c r="GW367" s="263"/>
      <c r="GX367" s="263"/>
      <c r="GY367" s="263"/>
      <c r="GZ367" s="263"/>
      <c r="HA367" s="263"/>
      <c r="HB367" s="263"/>
      <c r="HC367" s="263"/>
      <c r="HD367" s="263"/>
      <c r="HE367" s="263"/>
      <c r="HF367" s="263"/>
      <c r="HG367" s="263"/>
      <c r="HH367" s="263"/>
      <c r="HI367" s="263"/>
      <c r="HJ367" s="263"/>
      <c r="HK367" s="263"/>
      <c r="HL367" s="263"/>
      <c r="HM367" s="263"/>
      <c r="HN367" s="263"/>
      <c r="HO367" s="263"/>
      <c r="HP367" s="263"/>
      <c r="HQ367" s="263"/>
      <c r="HR367" s="263"/>
      <c r="HS367" s="263"/>
      <c r="HT367" s="263"/>
      <c r="HU367" s="263"/>
      <c r="HV367" s="263"/>
      <c r="HW367" s="263"/>
      <c r="HX367" s="263"/>
      <c r="HY367" s="263"/>
      <c r="HZ367" s="263"/>
      <c r="IA367" s="263"/>
      <c r="IB367" s="263"/>
      <c r="IC367" s="263"/>
      <c r="ID367" s="263"/>
      <c r="IE367" s="263"/>
      <c r="IF367" s="263"/>
      <c r="IG367" s="263"/>
      <c r="IH367" s="263"/>
      <c r="II367" s="263"/>
      <c r="IJ367" s="263"/>
      <c r="IK367" s="263"/>
      <c r="IL367" s="263"/>
      <c r="IM367" s="263"/>
      <c r="IN367" s="263"/>
      <c r="IO367" s="263"/>
      <c r="IP367" s="263"/>
      <c r="IQ367" s="263"/>
      <c r="IR367" s="263"/>
      <c r="IS367" s="263"/>
      <c r="IT367" s="263"/>
      <c r="IU367" s="263"/>
      <c r="IV367" s="263"/>
      <c r="IW367" s="263"/>
      <c r="IX367" s="263"/>
      <c r="IY367" s="263"/>
      <c r="IZ367" s="263"/>
      <c r="JA367" s="263"/>
      <c r="JB367" s="263"/>
      <c r="JC367" s="263"/>
      <c r="JD367" s="263"/>
      <c r="JE367" s="263"/>
      <c r="JF367" s="263"/>
      <c r="JG367" s="263"/>
      <c r="JH367" s="263"/>
      <c r="JI367" s="263"/>
      <c r="JJ367" s="263"/>
      <c r="JK367" s="263"/>
      <c r="JL367" s="263"/>
      <c r="JM367" s="263"/>
      <c r="JN367" s="263"/>
      <c r="JO367" s="263"/>
      <c r="JP367" s="263"/>
      <c r="JQ367" s="263"/>
      <c r="JR367" s="263"/>
      <c r="JS367" s="263"/>
      <c r="JT367" s="263"/>
      <c r="JU367" s="263"/>
      <c r="JV367" s="263"/>
      <c r="JW367" s="263"/>
      <c r="JX367" s="263"/>
      <c r="JY367" s="263"/>
      <c r="JZ367" s="263"/>
      <c r="KA367" s="263"/>
      <c r="KB367" s="263"/>
      <c r="KC367" s="263"/>
      <c r="KD367" s="263"/>
      <c r="KE367" s="263"/>
      <c r="KF367" s="263"/>
      <c r="KG367" s="263"/>
      <c r="KH367" s="263"/>
      <c r="KI367" s="263"/>
      <c r="KJ367" s="263"/>
      <c r="KK367" s="263"/>
      <c r="KL367" s="263"/>
      <c r="KM367" s="263"/>
      <c r="KN367" s="263"/>
      <c r="KO367" s="263"/>
      <c r="KP367" s="263"/>
      <c r="KQ367" s="263"/>
      <c r="KR367" s="263"/>
      <c r="KS367" s="263"/>
      <c r="KT367" s="263"/>
      <c r="KU367" s="263"/>
      <c r="KV367" s="263"/>
      <c r="KW367" s="263"/>
      <c r="KX367" s="263"/>
      <c r="KY367" s="263"/>
      <c r="KZ367" s="263"/>
      <c r="LA367" s="263"/>
      <c r="LB367" s="263"/>
      <c r="LC367" s="263"/>
      <c r="LD367" s="263"/>
      <c r="LE367" s="263"/>
      <c r="LF367" s="263"/>
      <c r="LG367" s="263"/>
      <c r="LH367" s="263"/>
      <c r="LI367" s="263"/>
      <c r="LJ367" s="263"/>
      <c r="LK367" s="263"/>
      <c r="LL367" s="263"/>
      <c r="LM367" s="263"/>
      <c r="LN367" s="263"/>
      <c r="LO367" s="263"/>
      <c r="LP367" s="263"/>
      <c r="LQ367" s="263"/>
      <c r="LR367" s="263"/>
      <c r="LS367" s="263"/>
      <c r="LT367" s="263"/>
      <c r="LU367" s="263"/>
      <c r="LV367" s="263"/>
      <c r="LW367" s="263"/>
      <c r="LX367" s="263"/>
      <c r="LY367" s="263"/>
      <c r="LZ367" s="263"/>
      <c r="MA367" s="263"/>
      <c r="MB367" s="263"/>
      <c r="MC367" s="263"/>
      <c r="MD367" s="263"/>
      <c r="ME367" s="263"/>
      <c r="MF367" s="263"/>
      <c r="MG367" s="263"/>
      <c r="MH367" s="263"/>
      <c r="MI367" s="263"/>
      <c r="MJ367" s="263"/>
      <c r="MK367" s="263"/>
      <c r="ML367" s="263"/>
      <c r="MM367" s="263"/>
      <c r="MN367" s="263"/>
      <c r="MO367" s="263"/>
      <c r="MP367" s="263"/>
      <c r="MQ367" s="263"/>
      <c r="MR367" s="263"/>
      <c r="MS367" s="263"/>
      <c r="MT367" s="263"/>
      <c r="MU367" s="263"/>
      <c r="MV367" s="263"/>
      <c r="MW367" s="263"/>
      <c r="MX367" s="263"/>
      <c r="MY367" s="263"/>
      <c r="MZ367" s="263"/>
      <c r="NA367" s="263"/>
      <c r="NB367" s="263"/>
      <c r="NC367" s="263"/>
      <c r="ND367" s="263"/>
      <c r="NE367" s="263"/>
      <c r="NF367" s="263"/>
      <c r="NG367" s="263"/>
      <c r="NH367" s="263"/>
      <c r="NI367" s="263"/>
      <c r="NJ367" s="263"/>
      <c r="NK367" s="263"/>
      <c r="NL367" s="263"/>
      <c r="NM367" s="263"/>
      <c r="NN367" s="263"/>
      <c r="NO367" s="263"/>
      <c r="NP367" s="263"/>
      <c r="NQ367" s="263"/>
      <c r="NR367" s="263"/>
      <c r="NS367" s="263"/>
      <c r="NT367" s="263"/>
      <c r="NU367" s="263"/>
      <c r="NV367" s="263"/>
      <c r="NW367" s="263"/>
      <c r="NX367" s="263"/>
      <c r="NY367" s="263"/>
      <c r="NZ367" s="263"/>
      <c r="OA367" s="263"/>
      <c r="OB367" s="263"/>
      <c r="OC367" s="263"/>
      <c r="OD367" s="263"/>
      <c r="OE367" s="263"/>
      <c r="OF367" s="263"/>
      <c r="OG367" s="263"/>
      <c r="OH367" s="263"/>
      <c r="OI367" s="263"/>
      <c r="OJ367" s="263"/>
      <c r="OK367" s="263"/>
      <c r="OL367" s="263"/>
      <c r="OM367" s="263"/>
      <c r="ON367" s="263"/>
      <c r="OO367" s="263"/>
      <c r="OP367" s="263"/>
      <c r="OQ367" s="263"/>
      <c r="OR367" s="263"/>
      <c r="OS367" s="263"/>
      <c r="OT367" s="263"/>
      <c r="OU367" s="263"/>
      <c r="OV367" s="263"/>
      <c r="OW367" s="263"/>
      <c r="OX367" s="263"/>
      <c r="OY367" s="263"/>
      <c r="OZ367" s="263"/>
      <c r="PA367" s="263"/>
      <c r="PB367" s="263"/>
      <c r="PC367" s="263"/>
      <c r="PD367" s="263"/>
      <c r="PE367" s="263"/>
      <c r="PF367" s="263"/>
      <c r="PG367" s="263"/>
      <c r="PH367" s="263"/>
      <c r="PI367" s="263"/>
      <c r="PJ367" s="263"/>
      <c r="PK367" s="263"/>
      <c r="PL367" s="263"/>
      <c r="PM367" s="263"/>
      <c r="PN367" s="263"/>
      <c r="PO367" s="263"/>
      <c r="PP367" s="263"/>
      <c r="PQ367" s="263"/>
      <c r="PR367" s="263"/>
      <c r="PS367" s="263"/>
      <c r="PT367" s="263"/>
      <c r="PU367" s="263"/>
      <c r="PV367" s="263"/>
      <c r="PW367" s="263"/>
      <c r="PX367" s="263"/>
      <c r="PY367" s="263"/>
      <c r="PZ367" s="263"/>
      <c r="QA367" s="263"/>
      <c r="QB367" s="263"/>
      <c r="QC367" s="263"/>
      <c r="QD367" s="263"/>
      <c r="QE367" s="263"/>
      <c r="QF367" s="263"/>
      <c r="QG367" s="263"/>
      <c r="QH367" s="263"/>
      <c r="QI367" s="263"/>
      <c r="QJ367" s="263"/>
      <c r="QK367" s="263"/>
      <c r="QL367" s="263"/>
      <c r="QM367" s="263"/>
      <c r="QN367" s="263"/>
      <c r="QO367" s="263"/>
      <c r="QP367" s="263"/>
      <c r="QQ367" s="263"/>
      <c r="QR367" s="263"/>
      <c r="QS367" s="263"/>
      <c r="QT367" s="263"/>
      <c r="QU367" s="263"/>
      <c r="QV367" s="263"/>
      <c r="QW367" s="263"/>
      <c r="QX367" s="263"/>
      <c r="QY367" s="263"/>
      <c r="QZ367" s="263"/>
      <c r="RA367" s="263"/>
      <c r="RB367" s="263"/>
      <c r="RC367" s="263"/>
      <c r="RD367" s="263"/>
      <c r="RE367" s="263"/>
      <c r="RF367" s="263"/>
      <c r="RG367" s="263"/>
      <c r="RH367" s="263"/>
      <c r="RI367" s="263"/>
      <c r="RJ367" s="263"/>
      <c r="RK367" s="263"/>
      <c r="RL367" s="263"/>
      <c r="RM367" s="263"/>
      <c r="RN367" s="263"/>
      <c r="RO367" s="263"/>
      <c r="RP367" s="263"/>
      <c r="RQ367" s="263"/>
      <c r="RR367" s="263"/>
      <c r="RS367" s="263"/>
      <c r="RT367" s="263"/>
      <c r="RU367" s="263"/>
      <c r="RV367" s="263"/>
      <c r="RW367" s="263"/>
      <c r="RX367" s="263"/>
      <c r="RY367" s="263"/>
      <c r="RZ367" s="263"/>
      <c r="SA367" s="263"/>
      <c r="SB367" s="263"/>
      <c r="SC367" s="263"/>
      <c r="SD367" s="263"/>
      <c r="SE367" s="263"/>
      <c r="SF367" s="263"/>
      <c r="SG367" s="263"/>
      <c r="SH367" s="263"/>
      <c r="SI367" s="263"/>
      <c r="SJ367" s="263"/>
      <c r="SK367" s="263"/>
      <c r="SL367" s="263"/>
      <c r="SM367" s="263"/>
      <c r="SN367" s="263"/>
      <c r="SO367" s="263"/>
      <c r="SP367" s="263"/>
      <c r="SQ367" s="263"/>
      <c r="SR367" s="263"/>
      <c r="SS367" s="263"/>
      <c r="ST367" s="263"/>
      <c r="SU367" s="263"/>
      <c r="SV367" s="263"/>
      <c r="SW367" s="263"/>
      <c r="SX367" s="263"/>
      <c r="SY367" s="263"/>
      <c r="SZ367" s="263"/>
      <c r="TA367" s="263"/>
      <c r="TB367" s="263"/>
      <c r="TC367" s="263"/>
      <c r="TD367" s="263"/>
      <c r="TE367" s="263"/>
      <c r="TF367" s="263"/>
      <c r="TG367" s="263"/>
      <c r="TH367" s="263"/>
      <c r="TI367" s="263"/>
      <c r="TJ367" s="263"/>
      <c r="TK367" s="263"/>
      <c r="TL367" s="263"/>
      <c r="TM367" s="263"/>
      <c r="TN367" s="263"/>
      <c r="TO367" s="263"/>
      <c r="TP367" s="263"/>
      <c r="TQ367" s="263"/>
      <c r="TR367" s="263"/>
      <c r="TS367" s="263"/>
      <c r="TT367" s="263"/>
      <c r="TU367" s="263"/>
      <c r="TV367" s="263"/>
      <c r="TW367" s="263"/>
      <c r="TX367" s="263"/>
      <c r="TY367" s="263"/>
      <c r="TZ367" s="263"/>
      <c r="UA367" s="263"/>
      <c r="UB367" s="263"/>
      <c r="UC367" s="263"/>
      <c r="UD367" s="263"/>
      <c r="UE367" s="263"/>
      <c r="UF367" s="263"/>
      <c r="UG367" s="263"/>
      <c r="UH367" s="263"/>
      <c r="UI367" s="263"/>
      <c r="UJ367" s="263"/>
      <c r="UK367" s="263"/>
      <c r="UL367" s="263"/>
      <c r="UM367" s="263"/>
      <c r="UN367" s="263"/>
      <c r="UO367" s="263"/>
      <c r="UP367" s="263"/>
      <c r="UQ367" s="263"/>
      <c r="UR367" s="263"/>
      <c r="US367" s="263"/>
      <c r="UT367" s="263"/>
      <c r="UU367" s="263"/>
      <c r="UV367" s="263"/>
      <c r="UW367" s="263"/>
      <c r="UX367" s="263"/>
      <c r="UY367" s="263"/>
      <c r="UZ367" s="263"/>
      <c r="VA367" s="263"/>
      <c r="VB367" s="263"/>
      <c r="VC367" s="263"/>
      <c r="VD367" s="263"/>
      <c r="VE367" s="263"/>
      <c r="VF367" s="263"/>
      <c r="VG367" s="263"/>
      <c r="VH367" s="263"/>
      <c r="VI367" s="263"/>
      <c r="VJ367" s="263"/>
      <c r="VK367" s="263"/>
      <c r="VL367" s="263"/>
      <c r="VM367" s="263"/>
      <c r="VN367" s="263"/>
      <c r="VO367" s="263"/>
      <c r="VP367" s="263"/>
      <c r="VQ367" s="263"/>
      <c r="VR367" s="263"/>
      <c r="VS367" s="263"/>
      <c r="VT367" s="263"/>
      <c r="VU367" s="263"/>
      <c r="VV367" s="263"/>
      <c r="VW367" s="263"/>
      <c r="VX367" s="263"/>
      <c r="VY367" s="263"/>
      <c r="VZ367" s="263"/>
      <c r="WA367" s="263"/>
      <c r="WB367" s="263"/>
      <c r="WC367" s="263"/>
      <c r="WD367" s="263"/>
      <c r="WE367" s="263"/>
      <c r="WF367" s="263"/>
      <c r="WG367" s="263"/>
      <c r="WH367" s="263"/>
      <c r="WI367" s="263"/>
      <c r="WJ367" s="263"/>
      <c r="WK367" s="263"/>
      <c r="WL367" s="263"/>
      <c r="WM367" s="263"/>
      <c r="WN367" s="263"/>
      <c r="WO367" s="263"/>
      <c r="WP367" s="263"/>
      <c r="WQ367" s="263"/>
      <c r="WR367" s="263"/>
      <c r="WS367" s="263"/>
      <c r="WT367" s="263"/>
      <c r="WU367" s="263"/>
      <c r="WV367" s="263"/>
      <c r="WW367" s="263"/>
      <c r="WX367" s="263"/>
      <c r="WY367" s="263"/>
      <c r="WZ367" s="263"/>
      <c r="XA367" s="263"/>
      <c r="XB367" s="263"/>
      <c r="XC367" s="263"/>
      <c r="XD367" s="263"/>
      <c r="XE367" s="263"/>
      <c r="XF367" s="263"/>
      <c r="XG367" s="263"/>
      <c r="XH367" s="263"/>
      <c r="XI367" s="263"/>
      <c r="XJ367" s="263"/>
      <c r="XK367" s="263"/>
      <c r="XL367" s="263"/>
      <c r="XM367" s="263"/>
      <c r="XN367" s="263"/>
      <c r="XO367" s="263"/>
      <c r="XP367" s="263"/>
      <c r="XQ367" s="263"/>
      <c r="XR367" s="263"/>
      <c r="XS367" s="263"/>
      <c r="XT367" s="263"/>
      <c r="XU367" s="263"/>
      <c r="XV367" s="263"/>
      <c r="XW367" s="263"/>
      <c r="XX367" s="263"/>
      <c r="XY367" s="263"/>
      <c r="XZ367" s="263"/>
      <c r="YA367" s="263"/>
      <c r="YB367" s="263"/>
      <c r="YC367" s="263"/>
      <c r="YD367" s="263"/>
      <c r="YE367" s="263"/>
      <c r="YF367" s="263"/>
      <c r="YG367" s="263"/>
      <c r="YH367" s="263"/>
      <c r="YI367" s="263"/>
      <c r="YJ367" s="263"/>
      <c r="YK367" s="263"/>
      <c r="YL367" s="263"/>
      <c r="YM367" s="263"/>
      <c r="YN367" s="263"/>
      <c r="YO367" s="263"/>
      <c r="YP367" s="263"/>
      <c r="YQ367" s="263"/>
      <c r="YR367" s="263"/>
      <c r="YS367" s="263"/>
      <c r="YT367" s="263"/>
      <c r="YU367" s="263"/>
      <c r="YV367" s="263"/>
      <c r="YW367" s="263"/>
      <c r="YX367" s="263"/>
      <c r="YY367" s="263"/>
      <c r="YZ367" s="263"/>
      <c r="ZA367" s="263"/>
      <c r="ZB367" s="263"/>
      <c r="ZC367" s="263"/>
      <c r="ZD367" s="263"/>
      <c r="ZE367" s="263"/>
      <c r="ZF367" s="263"/>
      <c r="ZG367" s="263"/>
      <c r="ZH367" s="263"/>
      <c r="ZI367" s="263"/>
      <c r="ZJ367" s="263"/>
      <c r="ZK367" s="263"/>
      <c r="ZL367" s="263"/>
      <c r="ZM367" s="263"/>
      <c r="ZN367" s="263"/>
      <c r="ZO367" s="263"/>
      <c r="ZP367" s="263"/>
      <c r="ZQ367" s="263"/>
      <c r="ZR367" s="263"/>
      <c r="ZS367" s="263"/>
      <c r="ZT367" s="263"/>
      <c r="ZU367" s="263"/>
      <c r="ZV367" s="263"/>
      <c r="ZW367" s="263"/>
      <c r="ZX367" s="263"/>
      <c r="ZY367" s="263"/>
      <c r="ZZ367" s="263"/>
      <c r="AAA367" s="263"/>
      <c r="AAB367" s="263"/>
      <c r="AAC367" s="263"/>
      <c r="AAD367" s="263"/>
      <c r="AAE367" s="263"/>
      <c r="AAF367" s="263"/>
      <c r="AAG367" s="263"/>
      <c r="AAH367" s="263"/>
      <c r="AAI367" s="263"/>
      <c r="AAJ367" s="263"/>
      <c r="AAK367" s="263"/>
      <c r="AAL367" s="263"/>
      <c r="AAM367" s="263"/>
      <c r="AAN367" s="263"/>
      <c r="AAO367" s="263"/>
      <c r="AAP367" s="263"/>
      <c r="AAQ367" s="263"/>
      <c r="AAR367" s="263"/>
      <c r="AAS367" s="263"/>
      <c r="AAT367" s="263"/>
      <c r="AAU367" s="263"/>
      <c r="AAV367" s="263"/>
      <c r="AAW367" s="263"/>
      <c r="AAX367" s="263"/>
      <c r="AAY367" s="263"/>
      <c r="AAZ367" s="263"/>
      <c r="ABA367" s="263"/>
      <c r="ABB367" s="263"/>
      <c r="ABC367" s="263"/>
      <c r="ABD367" s="263"/>
      <c r="ABE367" s="263"/>
      <c r="ABF367" s="263"/>
      <c r="ABG367" s="263"/>
      <c r="ABH367" s="263"/>
      <c r="ABI367" s="263"/>
      <c r="ABJ367" s="263"/>
      <c r="ABK367" s="263"/>
      <c r="ABL367" s="263"/>
      <c r="ABM367" s="263"/>
      <c r="ABN367" s="263"/>
      <c r="ABO367" s="263"/>
      <c r="ABP367" s="263"/>
      <c r="ABQ367" s="263"/>
      <c r="ABR367" s="263"/>
      <c r="ABS367" s="263"/>
      <c r="ABT367" s="263"/>
      <c r="ABU367" s="263"/>
      <c r="ABV367" s="263"/>
      <c r="ABW367" s="263"/>
      <c r="ABX367" s="263"/>
      <c r="ABY367" s="263"/>
      <c r="ABZ367" s="263"/>
      <c r="ACA367" s="263"/>
      <c r="ACB367" s="263"/>
      <c r="ACC367" s="263"/>
      <c r="ACD367" s="263"/>
      <c r="ACE367" s="263"/>
      <c r="ACF367" s="263"/>
      <c r="ACG367" s="263"/>
      <c r="ACH367" s="263"/>
      <c r="ACI367" s="263"/>
      <c r="ACJ367" s="263"/>
      <c r="ACK367" s="263"/>
      <c r="ACL367" s="263"/>
      <c r="ACM367" s="263"/>
      <c r="ACN367" s="263"/>
      <c r="ACO367" s="263"/>
      <c r="ACP367" s="263"/>
      <c r="ACQ367" s="263"/>
      <c r="ACR367" s="263"/>
      <c r="ACS367" s="263"/>
      <c r="ACT367" s="263"/>
      <c r="ACU367" s="263"/>
      <c r="ACV367" s="263"/>
      <c r="ACW367" s="263"/>
      <c r="ACX367" s="263"/>
      <c r="ACY367" s="263"/>
      <c r="ACZ367" s="263"/>
      <c r="ADA367" s="263"/>
      <c r="ADB367" s="263"/>
      <c r="ADC367" s="263"/>
      <c r="ADD367" s="263"/>
      <c r="ADE367" s="263"/>
      <c r="ADF367" s="263"/>
      <c r="ADG367" s="263"/>
      <c r="ADH367" s="263"/>
      <c r="ADI367" s="263"/>
      <c r="ADJ367" s="263"/>
      <c r="ADK367" s="263"/>
      <c r="ADL367" s="263"/>
      <c r="ADM367" s="263"/>
      <c r="ADN367" s="263"/>
      <c r="ADO367" s="263"/>
      <c r="ADP367" s="263"/>
      <c r="ADQ367" s="263"/>
      <c r="ADR367" s="263"/>
      <c r="ADS367" s="263"/>
      <c r="ADT367" s="263"/>
      <c r="ADU367" s="263"/>
      <c r="ADV367" s="263"/>
      <c r="ADW367" s="263"/>
      <c r="ADX367" s="263"/>
      <c r="ADY367" s="263"/>
      <c r="ADZ367" s="263"/>
      <c r="AEA367" s="263"/>
      <c r="AEB367" s="263"/>
      <c r="AEC367" s="263"/>
      <c r="AED367" s="263"/>
      <c r="AEE367" s="263"/>
      <c r="AEF367" s="263"/>
      <c r="AEG367" s="263"/>
      <c r="AEH367" s="263"/>
      <c r="AEI367" s="263"/>
      <c r="AEJ367" s="263"/>
      <c r="AEK367" s="263"/>
      <c r="AEL367" s="263"/>
      <c r="AEM367" s="263"/>
      <c r="AEN367" s="263"/>
      <c r="AEO367" s="263"/>
      <c r="AEP367" s="263"/>
      <c r="AEQ367" s="263"/>
      <c r="AER367" s="263"/>
      <c r="AES367" s="263"/>
      <c r="AET367" s="263"/>
      <c r="AEU367" s="263"/>
      <c r="AEV367" s="263"/>
      <c r="AEW367" s="263"/>
      <c r="AEX367" s="263"/>
      <c r="AEY367" s="263"/>
      <c r="AEZ367" s="263"/>
      <c r="AFA367" s="263"/>
      <c r="AFB367" s="263"/>
      <c r="AFC367" s="263"/>
      <c r="AFD367" s="263"/>
      <c r="AFE367" s="263"/>
      <c r="AFF367" s="263"/>
      <c r="AFG367" s="263"/>
      <c r="AFH367" s="263"/>
      <c r="AFI367" s="263"/>
      <c r="AFJ367" s="263"/>
      <c r="AFK367" s="263"/>
      <c r="AFL367" s="263"/>
      <c r="AFM367" s="263"/>
      <c r="AFN367" s="263"/>
      <c r="AFO367" s="263"/>
      <c r="AFP367" s="263"/>
      <c r="AFQ367" s="263"/>
      <c r="AFR367" s="263"/>
      <c r="AFS367" s="263"/>
      <c r="AFT367" s="263"/>
      <c r="AFU367" s="263"/>
      <c r="AFV367" s="263"/>
      <c r="AFW367" s="263"/>
      <c r="AFX367" s="263"/>
      <c r="AFY367" s="263"/>
      <c r="AFZ367" s="263"/>
      <c r="AGA367" s="263"/>
      <c r="AGB367" s="263"/>
      <c r="AGC367" s="263"/>
      <c r="AGD367" s="263"/>
      <c r="AGE367" s="263"/>
      <c r="AGF367" s="263"/>
      <c r="AGG367" s="263"/>
      <c r="AGH367" s="263"/>
      <c r="AGI367" s="263"/>
      <c r="AGJ367" s="263"/>
      <c r="AGK367" s="263"/>
      <c r="AGL367" s="263"/>
      <c r="AGM367" s="263"/>
      <c r="AGN367" s="263"/>
      <c r="AGO367" s="263"/>
      <c r="AGP367" s="263"/>
      <c r="AGQ367" s="263"/>
      <c r="AGR367" s="263"/>
      <c r="AGS367" s="263"/>
      <c r="AGT367" s="263"/>
      <c r="AGU367" s="263"/>
      <c r="AGV367" s="263"/>
      <c r="AGW367" s="263"/>
      <c r="AGX367" s="263"/>
      <c r="AGY367" s="263"/>
      <c r="AGZ367" s="263"/>
      <c r="AHA367" s="263"/>
      <c r="AHB367" s="263"/>
      <c r="AHC367" s="263"/>
      <c r="AHD367" s="263"/>
      <c r="AHE367" s="263"/>
      <c r="AHF367" s="263"/>
      <c r="AHG367" s="263"/>
      <c r="AHH367" s="263"/>
      <c r="AHI367" s="263"/>
      <c r="AHJ367" s="263"/>
      <c r="AHK367" s="263"/>
      <c r="AHL367" s="263"/>
      <c r="AHM367" s="263"/>
      <c r="AHN367" s="263"/>
      <c r="AHO367" s="263"/>
      <c r="AHP367" s="263"/>
      <c r="AHQ367" s="263"/>
      <c r="AHR367" s="263"/>
      <c r="AHS367" s="263"/>
      <c r="AHT367" s="263"/>
      <c r="AHU367" s="263"/>
      <c r="AHV367" s="263"/>
      <c r="AHW367" s="263"/>
      <c r="AHX367" s="263"/>
      <c r="AHY367" s="263"/>
      <c r="AHZ367" s="263"/>
      <c r="AIA367" s="263"/>
      <c r="AIB367" s="263"/>
      <c r="AIC367" s="263"/>
      <c r="AID367" s="263"/>
      <c r="AIE367" s="263"/>
      <c r="AIF367" s="263"/>
      <c r="AIG367" s="263"/>
      <c r="AIH367" s="263"/>
      <c r="AII367" s="263"/>
      <c r="AIJ367" s="263"/>
      <c r="AIK367" s="263"/>
      <c r="AIL367" s="263"/>
      <c r="AIM367" s="263"/>
      <c r="AIN367" s="263"/>
      <c r="AIO367" s="263"/>
      <c r="AIP367" s="263"/>
      <c r="AIQ367" s="263"/>
      <c r="AIR367" s="263"/>
      <c r="AIS367" s="263"/>
      <c r="AIT367" s="263"/>
      <c r="AIU367" s="263"/>
      <c r="AIV367" s="263"/>
      <c r="AIW367" s="263"/>
      <c r="AIX367" s="263"/>
      <c r="AIY367" s="263"/>
      <c r="AIZ367" s="263"/>
      <c r="AJA367" s="263"/>
      <c r="AJB367" s="263"/>
      <c r="AJC367" s="263"/>
      <c r="AJD367" s="263"/>
      <c r="AJE367" s="263"/>
      <c r="AJF367" s="263"/>
      <c r="AJG367" s="263"/>
      <c r="AJH367" s="263"/>
      <c r="AJI367" s="263"/>
      <c r="AJJ367" s="263"/>
      <c r="AJK367" s="263"/>
      <c r="AJL367" s="263"/>
      <c r="AJM367" s="263"/>
      <c r="AJN367" s="263"/>
      <c r="AJO367" s="263"/>
      <c r="AJP367" s="263"/>
      <c r="AJQ367" s="263"/>
      <c r="AJR367" s="263"/>
      <c r="AJS367" s="263"/>
      <c r="AJT367" s="263"/>
      <c r="AJU367" s="263"/>
      <c r="AJV367" s="263"/>
      <c r="AJW367" s="263"/>
      <c r="AJX367" s="263"/>
      <c r="AJY367" s="263"/>
      <c r="AJZ367" s="263"/>
      <c r="AKA367" s="263"/>
      <c r="AKB367" s="263"/>
      <c r="AKC367" s="263"/>
      <c r="AKD367" s="263"/>
      <c r="AKE367" s="263"/>
      <c r="AKF367" s="263"/>
      <c r="AKG367" s="263"/>
      <c r="AKH367" s="263"/>
      <c r="AKI367" s="263"/>
      <c r="AKJ367" s="263"/>
      <c r="AKK367" s="263"/>
      <c r="AKL367" s="263"/>
      <c r="AKM367" s="263"/>
      <c r="AKN367" s="263"/>
      <c r="AKO367" s="263"/>
      <c r="AKP367" s="263"/>
      <c r="AKQ367" s="263"/>
      <c r="AKR367" s="263"/>
      <c r="AKS367" s="263"/>
      <c r="AKT367" s="263"/>
      <c r="AKU367" s="263"/>
      <c r="AKV367" s="263"/>
      <c r="AKW367" s="263"/>
      <c r="AKX367" s="263"/>
      <c r="AKY367" s="263"/>
      <c r="AKZ367" s="263"/>
      <c r="ALA367" s="263"/>
      <c r="ALB367" s="263"/>
      <c r="ALC367" s="263"/>
      <c r="ALD367" s="263"/>
      <c r="ALE367" s="263"/>
      <c r="ALF367" s="263"/>
      <c r="ALG367" s="263"/>
      <c r="ALH367" s="263"/>
      <c r="ALI367" s="263"/>
      <c r="ALJ367" s="263"/>
      <c r="ALK367" s="263"/>
      <c r="ALL367" s="263"/>
      <c r="ALM367" s="263"/>
      <c r="ALN367" s="263"/>
      <c r="ALO367" s="263"/>
      <c r="ALP367" s="263"/>
      <c r="ALQ367" s="263"/>
      <c r="ALR367" s="263"/>
      <c r="ALS367" s="263"/>
      <c r="ALT367" s="263"/>
      <c r="ALU367" s="263"/>
      <c r="ALV367" s="263"/>
      <c r="ALW367" s="263"/>
      <c r="ALX367" s="263"/>
      <c r="ALY367" s="263"/>
      <c r="ALZ367" s="263"/>
      <c r="AMA367" s="263"/>
      <c r="AMB367" s="263"/>
      <c r="AMC367" s="263"/>
      <c r="AMD367" s="263"/>
      <c r="AME367" s="263"/>
      <c r="AMF367" s="263"/>
      <c r="AMG367" s="263"/>
      <c r="AMH367" s="263"/>
      <c r="AMI367" s="263"/>
      <c r="AMJ367" s="263"/>
      <c r="AMK367" s="263"/>
      <c r="AML367" s="263"/>
      <c r="AMM367" s="263"/>
      <c r="AMN367" s="263"/>
      <c r="AMO367" s="263"/>
      <c r="AMP367" s="263"/>
      <c r="AMQ367" s="263"/>
      <c r="AMR367" s="263"/>
      <c r="AMS367" s="263"/>
      <c r="AMT367" s="263"/>
      <c r="AMU367" s="263"/>
      <c r="AMV367" s="263"/>
      <c r="AMW367" s="263"/>
      <c r="AMX367" s="263"/>
      <c r="AMY367" s="263"/>
      <c r="AMZ367" s="263"/>
      <c r="ANA367" s="263"/>
      <c r="ANB367" s="263"/>
      <c r="ANC367" s="263"/>
      <c r="AND367" s="263"/>
      <c r="ANE367" s="263"/>
      <c r="ANF367" s="263"/>
      <c r="ANG367" s="263"/>
      <c r="ANH367" s="263"/>
      <c r="ANI367" s="263"/>
      <c r="ANJ367" s="263"/>
      <c r="ANK367" s="263"/>
      <c r="ANL367" s="263"/>
      <c r="ANM367" s="263"/>
      <c r="ANN367" s="263"/>
      <c r="ANO367" s="263"/>
      <c r="ANP367" s="263"/>
      <c r="ANQ367" s="263"/>
      <c r="ANR367" s="263"/>
      <c r="ANS367" s="263"/>
      <c r="ANT367" s="263"/>
      <c r="ANU367" s="263"/>
      <c r="ANV367" s="263"/>
      <c r="ANW367" s="263"/>
      <c r="ANX367" s="263"/>
      <c r="ANY367" s="263"/>
      <c r="ANZ367" s="263"/>
      <c r="AOA367" s="263"/>
      <c r="AOB367" s="263"/>
      <c r="AOC367" s="263"/>
      <c r="AOD367" s="263"/>
      <c r="AOE367" s="263"/>
      <c r="AOF367" s="263"/>
      <c r="AOG367" s="263"/>
      <c r="AOH367" s="263"/>
      <c r="AOI367" s="263"/>
      <c r="AOJ367" s="263"/>
      <c r="AOK367" s="263"/>
      <c r="AOL367" s="263"/>
      <c r="AOM367" s="263"/>
      <c r="AON367" s="263"/>
      <c r="AOO367" s="263"/>
      <c r="AOP367" s="263"/>
      <c r="AOQ367" s="263"/>
      <c r="AOR367" s="263"/>
      <c r="AOS367" s="263"/>
      <c r="AOT367" s="263"/>
      <c r="AOU367" s="263"/>
      <c r="AOV367" s="263"/>
      <c r="AOW367" s="263"/>
      <c r="AOX367" s="263"/>
      <c r="AOY367" s="263"/>
      <c r="AOZ367" s="263"/>
      <c r="APA367" s="263"/>
      <c r="APB367" s="263"/>
      <c r="APC367" s="263"/>
      <c r="APD367" s="263"/>
      <c r="APE367" s="263"/>
      <c r="APF367" s="263"/>
      <c r="APG367" s="263"/>
      <c r="APH367" s="263"/>
      <c r="API367" s="263"/>
      <c r="APJ367" s="263"/>
      <c r="APK367" s="263"/>
      <c r="APL367" s="263"/>
      <c r="APM367" s="263"/>
      <c r="APN367" s="263"/>
      <c r="APO367" s="263"/>
      <c r="APP367" s="263"/>
      <c r="APQ367" s="263"/>
      <c r="APR367" s="263"/>
      <c r="APS367" s="263"/>
      <c r="APT367" s="263"/>
      <c r="APU367" s="263"/>
      <c r="APV367" s="263"/>
      <c r="APW367" s="263"/>
      <c r="APX367" s="263"/>
      <c r="APY367" s="263"/>
      <c r="APZ367" s="263"/>
      <c r="AQA367" s="263"/>
      <c r="AQB367" s="263"/>
      <c r="AQC367" s="263"/>
      <c r="AQD367" s="263"/>
      <c r="AQE367" s="263"/>
      <c r="AQF367" s="263"/>
      <c r="AQG367" s="263"/>
      <c r="AQH367" s="263"/>
      <c r="AQI367" s="263"/>
      <c r="AQJ367" s="263"/>
      <c r="AQK367" s="263"/>
      <c r="AQL367" s="263"/>
      <c r="AQM367" s="263"/>
      <c r="AQN367" s="263"/>
      <c r="AQO367" s="263"/>
      <c r="AQP367" s="263"/>
      <c r="AQQ367" s="263"/>
      <c r="AQR367" s="263"/>
      <c r="AQS367" s="263"/>
      <c r="AQT367" s="263"/>
      <c r="AQU367" s="263"/>
      <c r="AQV367" s="263"/>
      <c r="AQW367" s="263"/>
      <c r="AQX367" s="263"/>
      <c r="AQY367" s="263"/>
      <c r="AQZ367" s="263"/>
      <c r="ARA367" s="263"/>
      <c r="ARB367" s="263"/>
      <c r="ARC367" s="263"/>
      <c r="ARD367" s="263"/>
      <c r="ARE367" s="263"/>
      <c r="ARF367" s="263"/>
      <c r="ARG367" s="263"/>
      <c r="ARH367" s="263"/>
      <c r="ARI367" s="263"/>
      <c r="ARJ367" s="263"/>
      <c r="ARK367" s="263"/>
      <c r="ARL367" s="263"/>
      <c r="ARM367" s="263"/>
      <c r="ARN367" s="263"/>
      <c r="ARO367" s="263"/>
      <c r="ARP367" s="263"/>
      <c r="ARQ367" s="263"/>
      <c r="ARR367" s="263"/>
      <c r="ARS367" s="263"/>
      <c r="ART367" s="263"/>
      <c r="ARU367" s="263"/>
      <c r="ARV367" s="263"/>
      <c r="ARW367" s="263"/>
      <c r="ARX367" s="263"/>
      <c r="ARY367" s="263"/>
      <c r="ARZ367" s="263"/>
      <c r="ASA367" s="263"/>
      <c r="ASB367" s="263"/>
      <c r="ASC367" s="263"/>
      <c r="ASD367" s="263"/>
      <c r="ASE367" s="263"/>
      <c r="ASF367" s="263"/>
      <c r="ASG367" s="263"/>
      <c r="ASH367" s="263"/>
      <c r="ASI367" s="263"/>
      <c r="ASJ367" s="263"/>
      <c r="ASK367" s="263"/>
      <c r="ASL367" s="263"/>
      <c r="ASM367" s="263"/>
      <c r="ASN367" s="263"/>
      <c r="ASO367" s="263"/>
      <c r="ASP367" s="263"/>
      <c r="ASQ367" s="263"/>
      <c r="ASR367" s="263"/>
      <c r="ASS367" s="263"/>
      <c r="AST367" s="263"/>
      <c r="ASU367" s="263"/>
      <c r="ASV367" s="263"/>
      <c r="ASW367" s="263"/>
      <c r="ASX367" s="263"/>
      <c r="ASY367" s="263"/>
      <c r="ASZ367" s="263"/>
      <c r="ATA367" s="263"/>
      <c r="ATB367" s="263"/>
      <c r="ATC367" s="263"/>
      <c r="ATD367" s="263"/>
      <c r="ATE367" s="263"/>
      <c r="ATF367" s="263"/>
      <c r="ATG367" s="263"/>
      <c r="ATH367" s="263"/>
      <c r="ATI367" s="263"/>
      <c r="ATJ367" s="263"/>
      <c r="ATK367" s="263"/>
      <c r="ATL367" s="263"/>
      <c r="ATM367" s="263"/>
      <c r="ATN367" s="263"/>
      <c r="ATO367" s="263"/>
      <c r="ATP367" s="263"/>
      <c r="ATQ367" s="263"/>
      <c r="ATR367" s="263"/>
      <c r="ATS367" s="263"/>
      <c r="ATT367" s="263"/>
      <c r="ATU367" s="263"/>
      <c r="ATV367" s="263"/>
      <c r="ATW367" s="263"/>
      <c r="ATX367" s="263"/>
      <c r="ATY367" s="263"/>
      <c r="ATZ367" s="263"/>
      <c r="AUA367" s="263"/>
      <c r="AUB367" s="263"/>
      <c r="AUC367" s="263"/>
      <c r="AUD367" s="263"/>
      <c r="AUE367" s="263"/>
      <c r="AUF367" s="263"/>
      <c r="AUG367" s="263"/>
      <c r="AUH367" s="263"/>
      <c r="AUI367" s="263"/>
      <c r="AUJ367" s="263"/>
      <c r="AUK367" s="263"/>
      <c r="AUL367" s="263"/>
      <c r="AUM367" s="263"/>
      <c r="AUN367" s="263"/>
      <c r="AUO367" s="263"/>
      <c r="AUP367" s="263"/>
      <c r="AUQ367" s="263"/>
      <c r="AUR367" s="263"/>
      <c r="AUS367" s="263"/>
      <c r="AUT367" s="263"/>
      <c r="AUU367" s="263"/>
      <c r="AUV367" s="263"/>
      <c r="AUW367" s="263"/>
      <c r="AUX367" s="263"/>
      <c r="AUY367" s="263"/>
      <c r="AUZ367" s="263"/>
      <c r="AVA367" s="263"/>
      <c r="AVB367" s="263"/>
      <c r="AVC367" s="263"/>
      <c r="AVD367" s="263"/>
      <c r="AVE367" s="263"/>
      <c r="AVF367" s="263"/>
      <c r="AVG367" s="263"/>
      <c r="AVH367" s="263"/>
      <c r="AVI367" s="263"/>
      <c r="AVJ367" s="263"/>
      <c r="AVK367" s="263"/>
      <c r="AVL367" s="263"/>
      <c r="AVM367" s="263"/>
      <c r="AVN367" s="263"/>
      <c r="AVO367" s="263"/>
      <c r="AVP367" s="263"/>
      <c r="AVQ367" s="263"/>
      <c r="AVR367" s="263"/>
      <c r="AVS367" s="263"/>
      <c r="AVT367" s="263"/>
      <c r="AVU367" s="263"/>
      <c r="AVV367" s="263"/>
      <c r="AVW367" s="263"/>
      <c r="AVX367" s="263"/>
      <c r="AVY367" s="263"/>
      <c r="AVZ367" s="263"/>
      <c r="AWA367" s="263"/>
      <c r="AWB367" s="263"/>
      <c r="AWC367" s="263"/>
      <c r="AWD367" s="263"/>
      <c r="AWE367" s="263"/>
      <c r="AWF367" s="263"/>
      <c r="AWG367" s="263"/>
      <c r="AWH367" s="263"/>
      <c r="AWI367" s="263"/>
      <c r="AWJ367" s="263"/>
      <c r="AWK367" s="263"/>
      <c r="AWL367" s="263"/>
      <c r="AWM367" s="263"/>
      <c r="AWN367" s="263"/>
      <c r="AWO367" s="263"/>
      <c r="AWP367" s="263"/>
      <c r="AWQ367" s="263"/>
      <c r="AWR367" s="263"/>
      <c r="AWS367" s="263"/>
      <c r="AWT367" s="263"/>
      <c r="AWU367" s="263"/>
      <c r="AWV367" s="263"/>
      <c r="AWW367" s="263"/>
      <c r="AWX367" s="263"/>
      <c r="AWY367" s="263"/>
      <c r="AWZ367" s="263"/>
      <c r="AXA367" s="263"/>
      <c r="AXB367" s="263"/>
      <c r="AXC367" s="263"/>
      <c r="AXD367" s="263"/>
      <c r="AXE367" s="263"/>
      <c r="AXF367" s="263"/>
      <c r="AXG367" s="263"/>
      <c r="AXH367" s="263"/>
      <c r="AXI367" s="263"/>
      <c r="AXJ367" s="263"/>
      <c r="AXK367" s="263"/>
      <c r="AXL367" s="263"/>
      <c r="AXM367" s="263"/>
      <c r="AXN367" s="263"/>
      <c r="AXO367" s="263"/>
      <c r="AXP367" s="263"/>
      <c r="AXQ367" s="263"/>
      <c r="AXR367" s="263"/>
      <c r="AXS367" s="263"/>
      <c r="AXT367" s="263"/>
      <c r="AXU367" s="263"/>
      <c r="AXV367" s="263"/>
      <c r="AXW367" s="263"/>
      <c r="AXX367" s="263"/>
      <c r="AXY367" s="263"/>
      <c r="AXZ367" s="263"/>
      <c r="AYA367" s="263"/>
      <c r="AYB367" s="263"/>
      <c r="AYC367" s="263"/>
      <c r="AYD367" s="263"/>
      <c r="AYE367" s="263"/>
      <c r="AYF367" s="263"/>
      <c r="AYG367" s="263"/>
      <c r="AYH367" s="263"/>
      <c r="AYI367" s="263"/>
      <c r="AYJ367" s="263"/>
      <c r="AYK367" s="263"/>
      <c r="AYL367" s="263"/>
      <c r="AYM367" s="263"/>
      <c r="AYN367" s="263"/>
      <c r="AYO367" s="263"/>
      <c r="AYP367" s="263"/>
      <c r="AYQ367" s="263"/>
      <c r="AYR367" s="263"/>
      <c r="AYS367" s="263"/>
      <c r="AYT367" s="263"/>
      <c r="AYU367" s="263"/>
      <c r="AYV367" s="263"/>
      <c r="AYW367" s="263"/>
      <c r="AYX367" s="263"/>
      <c r="AYY367" s="263"/>
      <c r="AYZ367" s="263"/>
      <c r="AZA367" s="263"/>
      <c r="AZB367" s="263"/>
      <c r="AZC367" s="263"/>
      <c r="AZD367" s="263"/>
      <c r="AZE367" s="263"/>
      <c r="AZF367" s="263"/>
      <c r="AZG367" s="263"/>
      <c r="AZH367" s="263"/>
      <c r="AZI367" s="263"/>
      <c r="AZJ367" s="263"/>
      <c r="AZK367" s="263"/>
      <c r="AZL367" s="263"/>
      <c r="AZM367" s="263"/>
      <c r="AZN367" s="263"/>
      <c r="AZO367" s="263"/>
      <c r="AZP367" s="263"/>
      <c r="AZQ367" s="263"/>
      <c r="AZR367" s="263"/>
      <c r="AZS367" s="263"/>
      <c r="AZT367" s="263"/>
      <c r="AZU367" s="263"/>
      <c r="AZV367" s="263"/>
      <c r="AZW367" s="263"/>
      <c r="AZX367" s="263"/>
      <c r="AZY367" s="263"/>
      <c r="AZZ367" s="263"/>
      <c r="BAA367" s="263"/>
      <c r="BAB367" s="263"/>
      <c r="BAC367" s="263"/>
      <c r="BAD367" s="263"/>
      <c r="BAE367" s="263"/>
      <c r="BAF367" s="263"/>
      <c r="BAG367" s="263"/>
      <c r="BAH367" s="263"/>
      <c r="BAI367" s="263"/>
      <c r="BAJ367" s="263"/>
      <c r="BAK367" s="263"/>
      <c r="BAL367" s="263"/>
      <c r="BAM367" s="263"/>
      <c r="BAN367" s="263"/>
      <c r="BAO367" s="263"/>
      <c r="BAP367" s="263"/>
      <c r="BAQ367" s="263"/>
      <c r="BAR367" s="263"/>
      <c r="BAS367" s="263"/>
      <c r="BAT367" s="263"/>
      <c r="BAU367" s="263"/>
      <c r="BAV367" s="263"/>
      <c r="BAW367" s="263"/>
      <c r="BAX367" s="263"/>
      <c r="BAY367" s="263"/>
      <c r="BAZ367" s="263"/>
      <c r="BBA367" s="263"/>
      <c r="BBB367" s="263"/>
      <c r="BBC367" s="263"/>
      <c r="BBD367" s="263"/>
      <c r="BBE367" s="263"/>
      <c r="BBF367" s="263"/>
      <c r="BBG367" s="263"/>
      <c r="BBH367" s="263"/>
      <c r="BBI367" s="263"/>
      <c r="BBJ367" s="263"/>
      <c r="BBK367" s="263"/>
      <c r="BBL367" s="263"/>
      <c r="BBM367" s="263"/>
      <c r="BBN367" s="263"/>
      <c r="BBO367" s="263"/>
      <c r="BBP367" s="263"/>
      <c r="BBQ367" s="263"/>
      <c r="BBR367" s="263"/>
      <c r="BBS367" s="263"/>
      <c r="BBT367" s="263"/>
      <c r="BBU367" s="263"/>
      <c r="BBV367" s="263"/>
      <c r="BBW367" s="263"/>
      <c r="BBX367" s="263"/>
      <c r="BBY367" s="263"/>
      <c r="BBZ367" s="263"/>
      <c r="BCA367" s="263"/>
      <c r="BCB367" s="263"/>
      <c r="BCC367" s="263"/>
      <c r="BCD367" s="263"/>
      <c r="BCE367" s="263"/>
      <c r="BCF367" s="263"/>
      <c r="BCG367" s="263"/>
      <c r="BCH367" s="263"/>
      <c r="BCI367" s="263"/>
      <c r="BCJ367" s="263"/>
      <c r="BCK367" s="263"/>
      <c r="BCL367" s="263"/>
      <c r="BCM367" s="263"/>
      <c r="BCN367" s="263"/>
      <c r="BCO367" s="263"/>
      <c r="BCP367" s="263"/>
      <c r="BCQ367" s="263"/>
      <c r="BCR367" s="263"/>
      <c r="BCS367" s="263"/>
      <c r="BCT367" s="263"/>
      <c r="BCU367" s="263"/>
      <c r="BCV367" s="263"/>
      <c r="BCW367" s="263"/>
      <c r="BCX367" s="263"/>
      <c r="BCY367" s="263"/>
      <c r="BCZ367" s="263"/>
      <c r="BDA367" s="263"/>
      <c r="BDB367" s="263"/>
      <c r="BDC367" s="263"/>
      <c r="BDD367" s="263"/>
      <c r="BDE367" s="263"/>
      <c r="BDF367" s="263"/>
      <c r="BDG367" s="263"/>
      <c r="BDH367" s="263"/>
      <c r="BDI367" s="263"/>
      <c r="BDJ367" s="263"/>
      <c r="BDK367" s="263"/>
      <c r="BDL367" s="263"/>
      <c r="BDM367" s="263"/>
      <c r="BDN367" s="263"/>
      <c r="BDO367" s="263"/>
      <c r="BDP367" s="263"/>
      <c r="BDQ367" s="263"/>
      <c r="BDR367" s="263"/>
      <c r="BDS367" s="263"/>
      <c r="BDT367" s="263"/>
      <c r="BDU367" s="263"/>
      <c r="BDV367" s="263"/>
      <c r="BDW367" s="263"/>
      <c r="BDX367" s="263"/>
      <c r="BDY367" s="263"/>
      <c r="BDZ367" s="263"/>
      <c r="BEA367" s="263"/>
      <c r="BEB367" s="263"/>
      <c r="BEC367" s="263"/>
      <c r="BED367" s="263"/>
      <c r="BEE367" s="263"/>
      <c r="BEF367" s="263"/>
      <c r="BEG367" s="263"/>
      <c r="BEH367" s="263"/>
      <c r="BEI367" s="263"/>
      <c r="BEJ367" s="263"/>
      <c r="BEK367" s="263"/>
      <c r="BEL367" s="263"/>
      <c r="BEM367" s="263"/>
      <c r="BEN367" s="263"/>
      <c r="BEO367" s="263"/>
      <c r="BEP367" s="263"/>
      <c r="BEQ367" s="263"/>
      <c r="BER367" s="263"/>
      <c r="BES367" s="263"/>
      <c r="BET367" s="263"/>
      <c r="BEU367" s="263"/>
      <c r="BEV367" s="263"/>
      <c r="BEW367" s="263"/>
      <c r="BEX367" s="263"/>
      <c r="BEY367" s="263"/>
      <c r="BEZ367" s="263"/>
      <c r="BFA367" s="263"/>
      <c r="BFB367" s="263"/>
      <c r="BFC367" s="263"/>
      <c r="BFD367" s="263"/>
      <c r="BFE367" s="263"/>
      <c r="BFF367" s="263"/>
      <c r="BFG367" s="263"/>
      <c r="BFH367" s="263"/>
      <c r="BFI367" s="263"/>
      <c r="BFJ367" s="263"/>
      <c r="BFK367" s="263"/>
      <c r="BFL367" s="263"/>
      <c r="BFM367" s="263"/>
      <c r="BFN367" s="263"/>
      <c r="BFO367" s="263"/>
      <c r="BFP367" s="263"/>
      <c r="BFQ367" s="263"/>
      <c r="BFR367" s="263"/>
      <c r="BFS367" s="263"/>
      <c r="BFT367" s="263"/>
      <c r="BFU367" s="263"/>
      <c r="BFV367" s="263"/>
      <c r="BFW367" s="263"/>
      <c r="BFX367" s="263"/>
      <c r="BFY367" s="263"/>
      <c r="BFZ367" s="263"/>
      <c r="BGA367" s="263"/>
      <c r="BGB367" s="263"/>
      <c r="BGC367" s="263"/>
      <c r="BGD367" s="263"/>
      <c r="BGE367" s="263"/>
      <c r="BGF367" s="263"/>
      <c r="BGG367" s="263"/>
      <c r="BGH367" s="263"/>
      <c r="BGI367" s="263"/>
      <c r="BGJ367" s="263"/>
      <c r="BGK367" s="263"/>
      <c r="BGL367" s="263"/>
      <c r="BGM367" s="263"/>
      <c r="BGN367" s="263"/>
      <c r="BGO367" s="263"/>
      <c r="BGP367" s="263"/>
      <c r="BGQ367" s="263"/>
      <c r="BGR367" s="263"/>
      <c r="BGS367" s="263"/>
      <c r="BGT367" s="263"/>
      <c r="BGU367" s="263"/>
      <c r="BGV367" s="263"/>
      <c r="BGW367" s="263"/>
      <c r="BGX367" s="263"/>
      <c r="BGY367" s="263"/>
      <c r="BGZ367" s="263"/>
      <c r="BHA367" s="263"/>
      <c r="BHB367" s="263"/>
      <c r="BHC367" s="263"/>
      <c r="BHD367" s="263"/>
      <c r="BHE367" s="263"/>
      <c r="BHF367" s="263"/>
      <c r="BHG367" s="263"/>
      <c r="BHH367" s="263"/>
      <c r="BHI367" s="263"/>
      <c r="BHJ367" s="263"/>
      <c r="BHK367" s="263"/>
      <c r="BHL367" s="263"/>
      <c r="BHM367" s="263"/>
      <c r="BHN367" s="263"/>
      <c r="BHO367" s="263"/>
      <c r="BHP367" s="263"/>
      <c r="BHQ367" s="263"/>
      <c r="BHR367" s="263"/>
      <c r="BHS367" s="263"/>
      <c r="BHT367" s="263"/>
      <c r="BHU367" s="263"/>
      <c r="BHV367" s="263"/>
      <c r="BHW367" s="263"/>
      <c r="BHX367" s="263"/>
      <c r="BHY367" s="263"/>
      <c r="BHZ367" s="263"/>
      <c r="BIA367" s="263"/>
      <c r="BIB367" s="263"/>
      <c r="BIC367" s="263"/>
      <c r="BID367" s="263"/>
      <c r="BIE367" s="263"/>
      <c r="BIF367" s="263"/>
      <c r="BIG367" s="263"/>
      <c r="BIH367" s="263"/>
      <c r="BII367" s="263"/>
      <c r="BIJ367" s="263"/>
      <c r="BIK367" s="263"/>
      <c r="BIL367" s="263"/>
      <c r="BIM367" s="263"/>
      <c r="BIN367" s="263"/>
      <c r="BIO367" s="263"/>
      <c r="BIP367" s="263"/>
      <c r="BIQ367" s="263"/>
      <c r="BIR367" s="263"/>
      <c r="BIS367" s="263"/>
      <c r="BIT367" s="263"/>
      <c r="BIU367" s="263"/>
      <c r="BIV367" s="263"/>
      <c r="BIW367" s="263"/>
      <c r="BIX367" s="263"/>
      <c r="BIY367" s="263"/>
      <c r="BIZ367" s="263"/>
      <c r="BJA367" s="263"/>
      <c r="BJB367" s="263"/>
      <c r="BJC367" s="263"/>
      <c r="BJD367" s="263"/>
      <c r="BJE367" s="263"/>
      <c r="BJF367" s="263"/>
      <c r="BJG367" s="263"/>
      <c r="BJH367" s="263"/>
      <c r="BJI367" s="263"/>
      <c r="BJJ367" s="263"/>
      <c r="BJK367" s="263"/>
      <c r="BJL367" s="263"/>
      <c r="BJM367" s="263"/>
      <c r="BJN367" s="263"/>
      <c r="BJO367" s="263"/>
      <c r="BJP367" s="263"/>
      <c r="BJQ367" s="263"/>
      <c r="BJR367" s="263"/>
      <c r="BJS367" s="263"/>
      <c r="BJT367" s="263"/>
      <c r="BJU367" s="263"/>
      <c r="BJV367" s="263"/>
      <c r="BJW367" s="263"/>
      <c r="BJX367" s="263"/>
      <c r="BJY367" s="263"/>
      <c r="BJZ367" s="263"/>
      <c r="BKA367" s="263"/>
      <c r="BKB367" s="263"/>
      <c r="BKC367" s="263"/>
      <c r="BKD367" s="263"/>
      <c r="BKE367" s="263"/>
      <c r="BKF367" s="263"/>
      <c r="BKG367" s="263"/>
      <c r="BKH367" s="263"/>
      <c r="BKI367" s="263"/>
      <c r="BKJ367" s="263"/>
      <c r="BKK367" s="263"/>
      <c r="BKL367" s="263"/>
      <c r="BKM367" s="263"/>
      <c r="BKN367" s="263"/>
      <c r="BKO367" s="263"/>
      <c r="BKP367" s="263"/>
      <c r="BKQ367" s="263"/>
      <c r="BKR367" s="263"/>
      <c r="BKS367" s="263"/>
      <c r="BKT367" s="263"/>
      <c r="BKU367" s="263"/>
      <c r="BKV367" s="263"/>
      <c r="BKW367" s="263"/>
      <c r="BKX367" s="263"/>
      <c r="BKY367" s="263"/>
      <c r="BKZ367" s="263"/>
      <c r="BLA367" s="263"/>
      <c r="BLB367" s="263"/>
      <c r="BLC367" s="263"/>
      <c r="BLD367" s="263"/>
      <c r="BLE367" s="263"/>
      <c r="BLF367" s="263"/>
      <c r="BLG367" s="263"/>
      <c r="BLH367" s="263"/>
      <c r="BLI367" s="263"/>
      <c r="BLJ367" s="263"/>
      <c r="BLK367" s="263"/>
      <c r="BLL367" s="263"/>
      <c r="BLM367" s="263"/>
      <c r="BLN367" s="263"/>
      <c r="BLO367" s="263"/>
      <c r="BLP367" s="263"/>
      <c r="BLQ367" s="263"/>
      <c r="BLR367" s="263"/>
      <c r="BLS367" s="263"/>
      <c r="BLT367" s="263"/>
      <c r="BLU367" s="263"/>
      <c r="BLV367" s="263"/>
      <c r="BLW367" s="263"/>
      <c r="BLX367" s="263"/>
      <c r="BLY367" s="263"/>
      <c r="BLZ367" s="263"/>
      <c r="BMA367" s="263"/>
      <c r="BMB367" s="263"/>
      <c r="BMC367" s="263"/>
      <c r="BMD367" s="263"/>
      <c r="BME367" s="263"/>
      <c r="BMF367" s="263"/>
      <c r="BMG367" s="263"/>
      <c r="BMH367" s="263"/>
      <c r="BMI367" s="263"/>
      <c r="BMJ367" s="263"/>
      <c r="BMK367" s="263"/>
      <c r="BML367" s="263"/>
      <c r="BMM367" s="263"/>
      <c r="BMN367" s="263"/>
      <c r="BMO367" s="263"/>
      <c r="BMP367" s="263"/>
      <c r="BMQ367" s="263"/>
      <c r="BMR367" s="263"/>
      <c r="BMS367" s="263"/>
      <c r="BMT367" s="263"/>
      <c r="BMU367" s="263"/>
      <c r="BMV367" s="263"/>
      <c r="BMW367" s="263"/>
      <c r="BMX367" s="263"/>
      <c r="BMY367" s="263"/>
      <c r="BMZ367" s="263"/>
      <c r="BNA367" s="263"/>
      <c r="BNB367" s="263"/>
      <c r="BNC367" s="263"/>
      <c r="BND367" s="263"/>
      <c r="BNE367" s="263"/>
      <c r="BNF367" s="263"/>
      <c r="BNG367" s="263"/>
      <c r="BNH367" s="263"/>
      <c r="BNI367" s="263"/>
      <c r="BNJ367" s="263"/>
      <c r="BNK367" s="263"/>
      <c r="BNL367" s="263"/>
      <c r="BNM367" s="263"/>
      <c r="BNN367" s="263"/>
      <c r="BNO367" s="263"/>
      <c r="BNP367" s="263"/>
      <c r="BNQ367" s="263"/>
      <c r="BNR367" s="263"/>
      <c r="BNS367" s="263"/>
      <c r="BNT367" s="263"/>
      <c r="BNU367" s="263"/>
      <c r="BNV367" s="263"/>
      <c r="BNW367" s="263"/>
      <c r="BNX367" s="263"/>
      <c r="BNY367" s="263"/>
      <c r="BNZ367" s="263"/>
      <c r="BOA367" s="263"/>
      <c r="BOB367" s="263"/>
      <c r="BOC367" s="263"/>
      <c r="BOD367" s="263"/>
      <c r="BOE367" s="263"/>
      <c r="BOF367" s="263"/>
      <c r="BOG367" s="263"/>
      <c r="BOH367" s="263"/>
      <c r="BOI367" s="263"/>
      <c r="BOJ367" s="263"/>
      <c r="BOK367" s="263"/>
      <c r="BOL367" s="263"/>
      <c r="BOM367" s="263"/>
      <c r="BON367" s="263"/>
      <c r="BOO367" s="263"/>
      <c r="BOP367" s="263"/>
      <c r="BOQ367" s="263"/>
      <c r="BOR367" s="263"/>
      <c r="BOS367" s="263"/>
      <c r="BOT367" s="263"/>
      <c r="BOU367" s="263"/>
      <c r="BOV367" s="263"/>
      <c r="BOW367" s="263"/>
      <c r="BOX367" s="263"/>
      <c r="BOY367" s="263"/>
      <c r="BOZ367" s="263"/>
      <c r="BPA367" s="263"/>
      <c r="BPB367" s="263"/>
      <c r="BPC367" s="263"/>
      <c r="BPD367" s="263"/>
      <c r="BPE367" s="263"/>
      <c r="BPF367" s="263"/>
      <c r="BPG367" s="263"/>
      <c r="BPH367" s="263"/>
      <c r="BPI367" s="263"/>
      <c r="BPJ367" s="263"/>
      <c r="BPK367" s="263"/>
      <c r="BPL367" s="263"/>
      <c r="BPM367" s="263"/>
      <c r="BPN367" s="263"/>
      <c r="BPO367" s="263"/>
      <c r="BPP367" s="263"/>
      <c r="BPQ367" s="263"/>
      <c r="BPR367" s="263"/>
      <c r="BPS367" s="263"/>
      <c r="BPT367" s="263"/>
      <c r="BPU367" s="263"/>
      <c r="BPV367" s="263"/>
      <c r="BPW367" s="263"/>
      <c r="BPX367" s="263"/>
      <c r="BPY367" s="263"/>
      <c r="BPZ367" s="263"/>
      <c r="BQA367" s="263"/>
      <c r="BQB367" s="263"/>
      <c r="BQC367" s="263"/>
      <c r="BQD367" s="263"/>
      <c r="BQE367" s="263"/>
      <c r="BQF367" s="263"/>
      <c r="BQG367" s="263"/>
      <c r="BQH367" s="263"/>
      <c r="BQI367" s="263"/>
      <c r="BQJ367" s="263"/>
      <c r="BQK367" s="263"/>
      <c r="BQL367" s="263"/>
      <c r="BQM367" s="263"/>
      <c r="BQN367" s="263"/>
      <c r="BQO367" s="263"/>
      <c r="BQP367" s="263"/>
      <c r="BQQ367" s="263"/>
      <c r="BQR367" s="263"/>
      <c r="BQS367" s="263"/>
      <c r="BQT367" s="263"/>
      <c r="BQU367" s="263"/>
      <c r="BQV367" s="263"/>
      <c r="BQW367" s="263"/>
      <c r="BQX367" s="263"/>
      <c r="BQY367" s="263"/>
      <c r="BQZ367" s="263"/>
      <c r="BRA367" s="263"/>
      <c r="BRB367" s="263"/>
      <c r="BRC367" s="263"/>
      <c r="BRD367" s="263"/>
      <c r="BRE367" s="263"/>
      <c r="BRF367" s="263"/>
      <c r="BRG367" s="263"/>
      <c r="BRH367" s="263"/>
      <c r="BRI367" s="263"/>
      <c r="BRJ367" s="263"/>
      <c r="BRK367" s="263"/>
      <c r="BRL367" s="263"/>
      <c r="BRM367" s="263"/>
      <c r="BRN367" s="263"/>
      <c r="BRO367" s="263"/>
      <c r="BRP367" s="263"/>
      <c r="BRQ367" s="263"/>
      <c r="BRR367" s="263"/>
      <c r="BRS367" s="263"/>
      <c r="BRT367" s="263"/>
      <c r="BRU367" s="263"/>
      <c r="BRV367" s="263"/>
      <c r="BRW367" s="263"/>
      <c r="BRX367" s="263"/>
      <c r="BRY367" s="263"/>
      <c r="BRZ367" s="263"/>
      <c r="BSA367" s="263"/>
      <c r="BSB367" s="263"/>
      <c r="BSC367" s="263"/>
      <c r="BSD367" s="263"/>
      <c r="BSE367" s="263"/>
      <c r="BSF367" s="263"/>
      <c r="BSG367" s="263"/>
      <c r="BSH367" s="263"/>
      <c r="BSI367" s="263"/>
      <c r="BSJ367" s="263"/>
      <c r="BSK367" s="263"/>
      <c r="BSL367" s="263"/>
      <c r="BSM367" s="263"/>
      <c r="BSN367" s="263"/>
      <c r="BSO367" s="263"/>
      <c r="BSP367" s="263"/>
      <c r="BSQ367" s="263"/>
      <c r="BSR367" s="263"/>
      <c r="BSS367" s="263"/>
      <c r="BST367" s="263"/>
      <c r="BSU367" s="263"/>
      <c r="BSV367" s="263"/>
      <c r="BSW367" s="263"/>
      <c r="BSX367" s="263"/>
      <c r="BSY367" s="263"/>
      <c r="BSZ367" s="263"/>
      <c r="BTA367" s="263"/>
      <c r="BTB367" s="263"/>
      <c r="BTC367" s="263"/>
      <c r="BTD367" s="263"/>
      <c r="BTE367" s="263"/>
      <c r="BTF367" s="263"/>
      <c r="BTG367" s="263"/>
      <c r="BTH367" s="263"/>
      <c r="BTI367" s="263"/>
      <c r="BTJ367" s="263"/>
      <c r="BTK367" s="263"/>
      <c r="BTL367" s="263"/>
      <c r="BTM367" s="263"/>
      <c r="BTN367" s="263"/>
      <c r="BTO367" s="263"/>
      <c r="BTP367" s="263"/>
      <c r="BTQ367" s="263"/>
      <c r="BTR367" s="263"/>
      <c r="BTS367" s="263"/>
      <c r="BTT367" s="263"/>
      <c r="BTU367" s="263"/>
      <c r="BTV367" s="263"/>
      <c r="BTW367" s="263"/>
      <c r="BTX367" s="263"/>
      <c r="BTY367" s="263"/>
      <c r="BTZ367" s="263"/>
      <c r="BUA367" s="263"/>
      <c r="BUB367" s="263"/>
      <c r="BUC367" s="263"/>
      <c r="BUD367" s="263"/>
      <c r="BUE367" s="263"/>
      <c r="BUF367" s="263"/>
      <c r="BUG367" s="263"/>
      <c r="BUH367" s="263"/>
      <c r="BUI367" s="263"/>
      <c r="BUJ367" s="263"/>
      <c r="BUK367" s="263"/>
      <c r="BUL367" s="263"/>
      <c r="BUM367" s="263"/>
      <c r="BUN367" s="263"/>
      <c r="BUO367" s="263"/>
      <c r="BUP367" s="263"/>
      <c r="BUQ367" s="263"/>
      <c r="BUR367" s="263"/>
      <c r="BUS367" s="263"/>
      <c r="BUT367" s="263"/>
      <c r="BUU367" s="263"/>
      <c r="BUV367" s="263"/>
      <c r="BUW367" s="263"/>
      <c r="BUX367" s="263"/>
      <c r="BUY367" s="263"/>
      <c r="BUZ367" s="263"/>
      <c r="BVA367" s="263"/>
      <c r="BVB367" s="263"/>
      <c r="BVC367" s="263"/>
      <c r="BVD367" s="263"/>
      <c r="BVE367" s="263"/>
      <c r="BVF367" s="263"/>
      <c r="BVG367" s="263"/>
      <c r="BVH367" s="263"/>
      <c r="BVI367" s="263"/>
      <c r="BVJ367" s="263"/>
      <c r="BVK367" s="263"/>
      <c r="BVL367" s="263"/>
      <c r="BVM367" s="263"/>
      <c r="BVN367" s="263"/>
      <c r="BVO367" s="263"/>
      <c r="BVP367" s="263"/>
      <c r="BVQ367" s="263"/>
      <c r="BVR367" s="263"/>
      <c r="BVS367" s="263"/>
      <c r="BVT367" s="263"/>
      <c r="BVU367" s="263"/>
      <c r="BVV367" s="263"/>
      <c r="BVW367" s="263"/>
      <c r="BVX367" s="263"/>
      <c r="BVY367" s="263"/>
      <c r="BVZ367" s="263"/>
      <c r="BWA367" s="263"/>
      <c r="BWB367" s="263"/>
      <c r="BWC367" s="263"/>
      <c r="BWD367" s="263"/>
      <c r="BWE367" s="263"/>
      <c r="BWF367" s="263"/>
      <c r="BWG367" s="263"/>
      <c r="BWH367" s="263"/>
      <c r="BWI367" s="263"/>
      <c r="BWJ367" s="263"/>
      <c r="BWK367" s="263"/>
      <c r="BWL367" s="263"/>
      <c r="BWM367" s="263"/>
      <c r="BWN367" s="263"/>
      <c r="BWO367" s="263"/>
      <c r="BWP367" s="263"/>
      <c r="BWQ367" s="263"/>
      <c r="BWR367" s="263"/>
      <c r="BWS367" s="263"/>
      <c r="BWT367" s="263"/>
      <c r="BWU367" s="263"/>
      <c r="BWV367" s="263"/>
      <c r="BWW367" s="263"/>
      <c r="BWX367" s="263"/>
      <c r="BWY367" s="263"/>
      <c r="BWZ367" s="263"/>
      <c r="BXA367" s="263"/>
      <c r="BXB367" s="263"/>
      <c r="BXC367" s="263"/>
      <c r="BXD367" s="263"/>
      <c r="BXE367" s="263"/>
      <c r="BXF367" s="263"/>
      <c r="BXG367" s="263"/>
      <c r="BXH367" s="263"/>
      <c r="BXI367" s="263"/>
      <c r="BXJ367" s="263"/>
      <c r="BXK367" s="263"/>
      <c r="BXL367" s="263"/>
      <c r="BXM367" s="263"/>
      <c r="BXN367" s="263"/>
      <c r="BXO367" s="263"/>
      <c r="BXP367" s="263"/>
      <c r="BXQ367" s="263"/>
      <c r="BXR367" s="263"/>
      <c r="BXS367" s="263"/>
      <c r="BXT367" s="263"/>
      <c r="BXU367" s="263"/>
      <c r="BXV367" s="263"/>
      <c r="BXW367" s="263"/>
      <c r="BXX367" s="263"/>
      <c r="BXY367" s="263"/>
      <c r="BXZ367" s="263"/>
      <c r="BYA367" s="263"/>
      <c r="BYB367" s="263"/>
      <c r="BYC367" s="263"/>
      <c r="BYD367" s="263"/>
      <c r="BYE367" s="263"/>
      <c r="BYF367" s="263"/>
      <c r="BYG367" s="263"/>
      <c r="BYH367" s="263"/>
      <c r="BYI367" s="263"/>
      <c r="BYJ367" s="263"/>
      <c r="BYK367" s="263"/>
      <c r="BYL367" s="263"/>
      <c r="BYM367" s="263"/>
      <c r="BYN367" s="263"/>
      <c r="BYO367" s="263"/>
      <c r="BYP367" s="263"/>
      <c r="BYQ367" s="263"/>
      <c r="BYR367" s="263"/>
      <c r="BYS367" s="263"/>
      <c r="BYT367" s="263"/>
      <c r="BYU367" s="263"/>
      <c r="BYV367" s="263"/>
      <c r="BYW367" s="263"/>
      <c r="BYX367" s="263"/>
      <c r="BYY367" s="263"/>
      <c r="BYZ367" s="263"/>
      <c r="BZA367" s="263"/>
      <c r="BZB367" s="263"/>
      <c r="BZC367" s="263"/>
      <c r="BZD367" s="263"/>
      <c r="BZE367" s="263"/>
      <c r="BZF367" s="263"/>
      <c r="BZG367" s="263"/>
      <c r="BZH367" s="263"/>
      <c r="BZI367" s="263"/>
      <c r="BZJ367" s="263"/>
      <c r="BZK367" s="263"/>
      <c r="BZL367" s="263"/>
      <c r="BZM367" s="263"/>
      <c r="BZN367" s="263"/>
      <c r="BZO367" s="263"/>
      <c r="BZP367" s="263"/>
      <c r="BZQ367" s="263"/>
      <c r="BZR367" s="263"/>
      <c r="BZS367" s="263"/>
      <c r="BZT367" s="263"/>
      <c r="BZU367" s="263"/>
      <c r="BZV367" s="263"/>
      <c r="BZW367" s="263"/>
      <c r="BZX367" s="263"/>
      <c r="BZY367" s="263"/>
      <c r="BZZ367" s="263"/>
      <c r="CAA367" s="263"/>
      <c r="CAB367" s="263"/>
      <c r="CAC367" s="263"/>
      <c r="CAD367" s="263"/>
      <c r="CAE367" s="263"/>
      <c r="CAF367" s="263"/>
      <c r="CAG367" s="263"/>
      <c r="CAH367" s="263"/>
      <c r="CAI367" s="263"/>
      <c r="CAJ367" s="263"/>
      <c r="CAK367" s="263"/>
      <c r="CAL367" s="263"/>
      <c r="CAM367" s="263"/>
      <c r="CAN367" s="263"/>
      <c r="CAO367" s="263"/>
      <c r="CAP367" s="263"/>
      <c r="CAQ367" s="263"/>
      <c r="CAR367" s="263"/>
      <c r="CAS367" s="263"/>
      <c r="CAT367" s="263"/>
      <c r="CAU367" s="263"/>
      <c r="CAV367" s="263"/>
    </row>
    <row r="368" spans="1:2076" x14ac:dyDescent="0.35">
      <c r="A368" s="263"/>
      <c r="B368" s="263"/>
      <c r="C368" s="263"/>
      <c r="D368" s="263"/>
      <c r="E368" s="263"/>
      <c r="F368" s="263"/>
      <c r="G368" s="263"/>
      <c r="H368" s="263"/>
      <c r="I368" s="263"/>
      <c r="J368" s="263"/>
      <c r="K368" s="263"/>
      <c r="L368" s="263"/>
      <c r="M368" s="263"/>
      <c r="N368" s="263"/>
      <c r="O368" s="263"/>
      <c r="P368" s="263"/>
      <c r="Q368" s="263"/>
      <c r="R368" s="263"/>
      <c r="S368" s="263"/>
      <c r="T368" s="263"/>
      <c r="U368" s="263"/>
      <c r="V368" s="263"/>
      <c r="W368" s="263"/>
      <c r="X368" s="263"/>
      <c r="Y368" s="263"/>
      <c r="Z368" s="263"/>
      <c r="AA368" s="263"/>
      <c r="AB368" s="263"/>
      <c r="AC368" s="263"/>
      <c r="AD368" s="263"/>
      <c r="AE368" s="263"/>
      <c r="AF368" s="263"/>
      <c r="AG368" s="263"/>
      <c r="AH368" s="263"/>
      <c r="AI368" s="263"/>
      <c r="AJ368" s="263"/>
      <c r="AK368" s="263"/>
      <c r="AL368" s="263"/>
      <c r="AM368" s="263"/>
      <c r="AN368" s="263"/>
      <c r="AO368" s="263"/>
      <c r="AP368" s="263"/>
      <c r="AQ368" s="263"/>
      <c r="AR368" s="263"/>
      <c r="AS368" s="263"/>
      <c r="AT368" s="263"/>
      <c r="AU368" s="263"/>
      <c r="AV368" s="263"/>
      <c r="AW368" s="263"/>
      <c r="AX368" s="263"/>
      <c r="AY368" s="263"/>
      <c r="AZ368" s="263"/>
      <c r="BA368" s="263"/>
      <c r="BB368" s="263"/>
      <c r="BC368" s="263"/>
      <c r="BD368" s="263"/>
      <c r="BE368" s="263"/>
      <c r="BF368" s="263"/>
      <c r="BG368" s="263"/>
      <c r="BH368" s="263"/>
      <c r="BI368" s="263"/>
      <c r="BJ368" s="263"/>
      <c r="BK368" s="263"/>
      <c r="BL368" s="263"/>
      <c r="BM368" s="263"/>
      <c r="BN368" s="263"/>
      <c r="BO368" s="263"/>
      <c r="BP368" s="263"/>
      <c r="BQ368" s="263"/>
      <c r="BR368" s="263"/>
      <c r="BS368" s="263"/>
      <c r="BT368" s="263"/>
      <c r="BU368" s="263"/>
      <c r="BV368" s="263"/>
      <c r="BW368" s="263"/>
      <c r="BX368" s="263"/>
      <c r="BY368" s="263"/>
      <c r="BZ368" s="263"/>
      <c r="CA368" s="263"/>
      <c r="CB368" s="263"/>
      <c r="CC368" s="263"/>
      <c r="CD368" s="263"/>
      <c r="CE368" s="263"/>
      <c r="CF368" s="263"/>
      <c r="CG368" s="263"/>
      <c r="CH368" s="263"/>
      <c r="CI368" s="263"/>
      <c r="CJ368" s="263"/>
      <c r="CK368" s="263"/>
      <c r="CL368" s="263"/>
      <c r="CM368" s="263"/>
      <c r="CN368" s="263"/>
      <c r="CO368" s="263"/>
      <c r="CP368" s="263"/>
      <c r="CQ368" s="263"/>
      <c r="CR368" s="263"/>
      <c r="CS368" s="263"/>
      <c r="CT368" s="263"/>
      <c r="CU368" s="263"/>
      <c r="CV368" s="263"/>
      <c r="CW368" s="263"/>
      <c r="CX368" s="263"/>
      <c r="CY368" s="263"/>
      <c r="CZ368" s="263"/>
      <c r="DA368" s="263"/>
      <c r="DB368" s="263"/>
      <c r="DC368" s="263"/>
      <c r="DD368" s="263"/>
      <c r="DE368" s="263"/>
      <c r="DF368" s="263"/>
      <c r="DG368" s="263"/>
      <c r="DH368" s="263"/>
      <c r="DI368" s="263"/>
      <c r="DJ368" s="263"/>
      <c r="DK368" s="263"/>
      <c r="DL368" s="263"/>
      <c r="DM368" s="263"/>
      <c r="DN368" s="263"/>
      <c r="DO368" s="263"/>
      <c r="DP368" s="263"/>
      <c r="DQ368" s="263"/>
      <c r="DR368" s="263"/>
      <c r="DS368" s="263"/>
      <c r="DT368" s="263"/>
      <c r="DU368" s="263"/>
      <c r="DV368" s="263"/>
      <c r="DW368" s="263"/>
      <c r="DX368" s="263"/>
      <c r="DY368" s="263"/>
      <c r="DZ368" s="263"/>
      <c r="EA368" s="263"/>
      <c r="EB368" s="263"/>
      <c r="EC368" s="263"/>
      <c r="ED368" s="263"/>
      <c r="EE368" s="263"/>
      <c r="EF368" s="263"/>
      <c r="EG368" s="263"/>
      <c r="EH368" s="263"/>
      <c r="EI368" s="263"/>
      <c r="EJ368" s="263"/>
      <c r="EK368" s="263"/>
      <c r="EL368" s="263"/>
      <c r="EM368" s="263"/>
      <c r="EN368" s="263"/>
      <c r="EO368" s="263"/>
      <c r="EP368" s="263"/>
      <c r="EQ368" s="263"/>
      <c r="ER368" s="263"/>
      <c r="ES368" s="263"/>
      <c r="ET368" s="263"/>
      <c r="EU368" s="263"/>
      <c r="EV368" s="263"/>
      <c r="EW368" s="263"/>
      <c r="EX368" s="263"/>
      <c r="EY368" s="263"/>
      <c r="EZ368" s="263"/>
      <c r="FA368" s="263"/>
      <c r="FB368" s="263"/>
      <c r="FC368" s="263"/>
      <c r="FD368" s="263"/>
      <c r="FE368" s="263"/>
      <c r="FF368" s="263"/>
      <c r="FG368" s="263"/>
      <c r="FH368" s="263"/>
      <c r="FI368" s="263"/>
      <c r="FJ368" s="263"/>
      <c r="FK368" s="263"/>
      <c r="FL368" s="263"/>
      <c r="FM368" s="263"/>
      <c r="FN368" s="263"/>
      <c r="FO368" s="263"/>
      <c r="FP368" s="263"/>
      <c r="FQ368" s="263"/>
      <c r="FR368" s="263"/>
      <c r="FS368" s="263"/>
      <c r="FT368" s="263"/>
      <c r="FU368" s="263"/>
      <c r="FV368" s="263"/>
      <c r="FW368" s="263"/>
      <c r="FX368" s="263"/>
      <c r="FY368" s="263"/>
      <c r="FZ368" s="263"/>
      <c r="GA368" s="263"/>
      <c r="GB368" s="263"/>
      <c r="GC368" s="263"/>
      <c r="GD368" s="263"/>
      <c r="GE368" s="263"/>
      <c r="GF368" s="263"/>
      <c r="GG368" s="263"/>
      <c r="GH368" s="263"/>
      <c r="GI368" s="263"/>
      <c r="GJ368" s="263"/>
      <c r="GK368" s="263"/>
      <c r="GL368" s="263"/>
      <c r="GM368" s="263"/>
      <c r="GN368" s="263"/>
      <c r="GO368" s="263"/>
      <c r="GP368" s="263"/>
      <c r="GQ368" s="263"/>
      <c r="GR368" s="263"/>
      <c r="GS368" s="263"/>
      <c r="GT368" s="263"/>
      <c r="GU368" s="263"/>
      <c r="GV368" s="263"/>
      <c r="GW368" s="263"/>
      <c r="GX368" s="263"/>
      <c r="GY368" s="263"/>
      <c r="GZ368" s="263"/>
      <c r="HA368" s="263"/>
      <c r="HB368" s="263"/>
      <c r="HC368" s="263"/>
      <c r="HD368" s="263"/>
      <c r="HE368" s="263"/>
      <c r="HF368" s="263"/>
      <c r="HG368" s="263"/>
      <c r="HH368" s="263"/>
      <c r="HI368" s="263"/>
      <c r="HJ368" s="263"/>
      <c r="HK368" s="263"/>
      <c r="HL368" s="263"/>
      <c r="HM368" s="263"/>
      <c r="HN368" s="263"/>
      <c r="HO368" s="263"/>
      <c r="HP368" s="263"/>
      <c r="HQ368" s="263"/>
      <c r="HR368" s="263"/>
      <c r="HS368" s="263"/>
      <c r="HT368" s="263"/>
      <c r="HU368" s="263"/>
      <c r="HV368" s="263"/>
      <c r="HW368" s="263"/>
      <c r="HX368" s="263"/>
      <c r="HY368" s="263"/>
      <c r="HZ368" s="263"/>
      <c r="IA368" s="263"/>
      <c r="IB368" s="263"/>
      <c r="IC368" s="263"/>
      <c r="ID368" s="263"/>
      <c r="IE368" s="263"/>
      <c r="IF368" s="263"/>
      <c r="IG368" s="263"/>
      <c r="IH368" s="263"/>
      <c r="II368" s="263"/>
      <c r="IJ368" s="263"/>
      <c r="IK368" s="263"/>
      <c r="IL368" s="263"/>
      <c r="IM368" s="263"/>
      <c r="IN368" s="263"/>
      <c r="IO368" s="263"/>
      <c r="IP368" s="263"/>
      <c r="IQ368" s="263"/>
      <c r="IR368" s="263"/>
      <c r="IS368" s="263"/>
      <c r="IT368" s="263"/>
      <c r="IU368" s="263"/>
      <c r="IV368" s="263"/>
      <c r="IW368" s="263"/>
      <c r="IX368" s="263"/>
      <c r="IY368" s="263"/>
      <c r="IZ368" s="263"/>
      <c r="JA368" s="263"/>
      <c r="JB368" s="263"/>
      <c r="JC368" s="263"/>
      <c r="JD368" s="263"/>
      <c r="JE368" s="263"/>
      <c r="JF368" s="263"/>
      <c r="JG368" s="263"/>
      <c r="JH368" s="263"/>
      <c r="JI368" s="263"/>
      <c r="JJ368" s="263"/>
      <c r="JK368" s="263"/>
      <c r="JL368" s="263"/>
      <c r="JM368" s="263"/>
      <c r="JN368" s="263"/>
      <c r="JO368" s="263"/>
      <c r="JP368" s="263"/>
      <c r="JQ368" s="263"/>
      <c r="JR368" s="263"/>
      <c r="JS368" s="263"/>
      <c r="JT368" s="263"/>
      <c r="JU368" s="263"/>
      <c r="JV368" s="263"/>
      <c r="JW368" s="263"/>
      <c r="JX368" s="263"/>
      <c r="JY368" s="263"/>
      <c r="JZ368" s="263"/>
      <c r="KA368" s="263"/>
      <c r="KB368" s="263"/>
      <c r="KC368" s="263"/>
      <c r="KD368" s="263"/>
      <c r="KE368" s="263"/>
      <c r="KF368" s="263"/>
      <c r="KG368" s="263"/>
      <c r="KH368" s="263"/>
      <c r="KI368" s="263"/>
      <c r="KJ368" s="263"/>
      <c r="KK368" s="263"/>
      <c r="KL368" s="263"/>
      <c r="KM368" s="263"/>
      <c r="KN368" s="263"/>
      <c r="KO368" s="263"/>
      <c r="KP368" s="263"/>
      <c r="KQ368" s="263"/>
      <c r="KR368" s="263"/>
      <c r="KS368" s="263"/>
      <c r="KT368" s="263"/>
      <c r="KU368" s="263"/>
      <c r="KV368" s="263"/>
      <c r="KW368" s="263"/>
      <c r="KX368" s="263"/>
      <c r="KY368" s="263"/>
      <c r="KZ368" s="263"/>
      <c r="LA368" s="263"/>
      <c r="LB368" s="263"/>
      <c r="LC368" s="263"/>
      <c r="LD368" s="263"/>
      <c r="LE368" s="263"/>
      <c r="LF368" s="263"/>
      <c r="LG368" s="263"/>
      <c r="LH368" s="263"/>
      <c r="LI368" s="263"/>
      <c r="LJ368" s="263"/>
      <c r="LK368" s="263"/>
      <c r="LL368" s="263"/>
      <c r="LM368" s="263"/>
      <c r="LN368" s="263"/>
      <c r="LO368" s="263"/>
      <c r="LP368" s="263"/>
      <c r="LQ368" s="263"/>
      <c r="LR368" s="263"/>
      <c r="LS368" s="263"/>
      <c r="LT368" s="263"/>
      <c r="LU368" s="263"/>
      <c r="LV368" s="263"/>
      <c r="LW368" s="263"/>
      <c r="LX368" s="263"/>
      <c r="LY368" s="263"/>
      <c r="LZ368" s="263"/>
      <c r="MA368" s="263"/>
      <c r="MB368" s="263"/>
      <c r="MC368" s="263"/>
      <c r="MD368" s="263"/>
      <c r="ME368" s="263"/>
      <c r="MF368" s="263"/>
      <c r="MG368" s="263"/>
      <c r="MH368" s="263"/>
      <c r="MI368" s="263"/>
      <c r="MJ368" s="263"/>
      <c r="MK368" s="263"/>
      <c r="ML368" s="263"/>
      <c r="MM368" s="263"/>
      <c r="MN368" s="263"/>
      <c r="MO368" s="263"/>
      <c r="MP368" s="263"/>
      <c r="MQ368" s="263"/>
      <c r="MR368" s="263"/>
      <c r="MS368" s="263"/>
      <c r="MT368" s="263"/>
      <c r="MU368" s="263"/>
      <c r="MV368" s="263"/>
      <c r="MW368" s="263"/>
      <c r="MX368" s="263"/>
      <c r="MY368" s="263"/>
      <c r="MZ368" s="263"/>
      <c r="NA368" s="263"/>
      <c r="NB368" s="263"/>
      <c r="NC368" s="263"/>
      <c r="ND368" s="263"/>
      <c r="NE368" s="263"/>
      <c r="NF368" s="263"/>
      <c r="NG368" s="263"/>
      <c r="NH368" s="263"/>
      <c r="NI368" s="263"/>
      <c r="NJ368" s="263"/>
      <c r="NK368" s="263"/>
      <c r="NL368" s="263"/>
      <c r="NM368" s="263"/>
      <c r="NN368" s="263"/>
      <c r="NO368" s="263"/>
      <c r="NP368" s="263"/>
      <c r="NQ368" s="263"/>
      <c r="NR368" s="263"/>
      <c r="NS368" s="263"/>
      <c r="NT368" s="263"/>
      <c r="NU368" s="263"/>
      <c r="NV368" s="263"/>
      <c r="NW368" s="263"/>
      <c r="NX368" s="263"/>
      <c r="NY368" s="263"/>
      <c r="NZ368" s="263"/>
      <c r="OA368" s="263"/>
      <c r="OB368" s="263"/>
      <c r="OC368" s="263"/>
      <c r="OD368" s="263"/>
      <c r="OE368" s="263"/>
      <c r="OF368" s="263"/>
      <c r="OG368" s="263"/>
      <c r="OH368" s="263"/>
      <c r="OI368" s="263"/>
      <c r="OJ368" s="263"/>
      <c r="OK368" s="263"/>
      <c r="OL368" s="263"/>
      <c r="OM368" s="263"/>
      <c r="ON368" s="263"/>
      <c r="OO368" s="263"/>
      <c r="OP368" s="263"/>
      <c r="OQ368" s="263"/>
      <c r="OR368" s="263"/>
      <c r="OS368" s="263"/>
      <c r="OT368" s="263"/>
      <c r="OU368" s="263"/>
      <c r="OV368" s="263"/>
      <c r="OW368" s="263"/>
      <c r="OX368" s="263"/>
      <c r="OY368" s="263"/>
      <c r="OZ368" s="263"/>
      <c r="PA368" s="263"/>
      <c r="PB368" s="263"/>
      <c r="PC368" s="263"/>
      <c r="PD368" s="263"/>
      <c r="PE368" s="263"/>
      <c r="PF368" s="263"/>
      <c r="PG368" s="263"/>
      <c r="PH368" s="263"/>
      <c r="PI368" s="263"/>
      <c r="PJ368" s="263"/>
      <c r="PK368" s="263"/>
      <c r="PL368" s="263"/>
      <c r="PM368" s="263"/>
      <c r="PN368" s="263"/>
      <c r="PO368" s="263"/>
      <c r="PP368" s="263"/>
      <c r="PQ368" s="263"/>
      <c r="PR368" s="263"/>
      <c r="PS368" s="263"/>
      <c r="PT368" s="263"/>
      <c r="PU368" s="263"/>
      <c r="PV368" s="263"/>
      <c r="PW368" s="263"/>
      <c r="PX368" s="263"/>
      <c r="PY368" s="263"/>
      <c r="PZ368" s="263"/>
      <c r="QA368" s="263"/>
      <c r="QB368" s="263"/>
      <c r="QC368" s="263"/>
      <c r="QD368" s="263"/>
      <c r="QE368" s="263"/>
      <c r="QF368" s="263"/>
      <c r="QG368" s="263"/>
      <c r="QH368" s="263"/>
      <c r="QI368" s="263"/>
      <c r="QJ368" s="263"/>
      <c r="QK368" s="263"/>
      <c r="QL368" s="263"/>
      <c r="QM368" s="263"/>
      <c r="QN368" s="263"/>
      <c r="QO368" s="263"/>
      <c r="QP368" s="263"/>
      <c r="QQ368" s="263"/>
      <c r="QR368" s="263"/>
      <c r="QS368" s="263"/>
      <c r="QT368" s="263"/>
      <c r="QU368" s="263"/>
      <c r="QV368" s="263"/>
      <c r="QW368" s="263"/>
      <c r="QX368" s="263"/>
      <c r="QY368" s="263"/>
      <c r="QZ368" s="263"/>
      <c r="RA368" s="263"/>
      <c r="RB368" s="263"/>
      <c r="RC368" s="263"/>
      <c r="RD368" s="263"/>
      <c r="RE368" s="263"/>
      <c r="RF368" s="263"/>
      <c r="RG368" s="263"/>
      <c r="RH368" s="263"/>
      <c r="RI368" s="263"/>
      <c r="RJ368" s="263"/>
      <c r="RK368" s="263"/>
      <c r="RL368" s="263"/>
      <c r="RM368" s="263"/>
      <c r="RN368" s="263"/>
      <c r="RO368" s="263"/>
      <c r="RP368" s="263"/>
      <c r="RQ368" s="263"/>
      <c r="RR368" s="263"/>
      <c r="RS368" s="263"/>
      <c r="RT368" s="263"/>
      <c r="RU368" s="263"/>
      <c r="RV368" s="263"/>
      <c r="RW368" s="263"/>
      <c r="RX368" s="263"/>
      <c r="RY368" s="263"/>
      <c r="RZ368" s="263"/>
      <c r="SA368" s="263"/>
      <c r="SB368" s="263"/>
      <c r="SC368" s="263"/>
      <c r="SD368" s="263"/>
      <c r="SE368" s="263"/>
      <c r="SF368" s="263"/>
      <c r="SG368" s="263"/>
      <c r="SH368" s="263"/>
      <c r="SI368" s="263"/>
      <c r="SJ368" s="263"/>
      <c r="SK368" s="263"/>
      <c r="SL368" s="263"/>
      <c r="SM368" s="263"/>
      <c r="SN368" s="263"/>
      <c r="SO368" s="263"/>
      <c r="SP368" s="263"/>
      <c r="SQ368" s="263"/>
      <c r="SR368" s="263"/>
      <c r="SS368" s="263"/>
      <c r="ST368" s="263"/>
      <c r="SU368" s="263"/>
      <c r="SV368" s="263"/>
      <c r="SW368" s="263"/>
      <c r="SX368" s="263"/>
      <c r="SY368" s="263"/>
      <c r="SZ368" s="263"/>
      <c r="TA368" s="263"/>
      <c r="TB368" s="263"/>
      <c r="TC368" s="263"/>
      <c r="TD368" s="263"/>
      <c r="TE368" s="263"/>
      <c r="TF368" s="263"/>
      <c r="TG368" s="263"/>
      <c r="TH368" s="263"/>
      <c r="TI368" s="263"/>
      <c r="TJ368" s="263"/>
      <c r="TK368" s="263"/>
      <c r="TL368" s="263"/>
      <c r="TM368" s="263"/>
      <c r="TN368" s="263"/>
      <c r="TO368" s="263"/>
      <c r="TP368" s="263"/>
      <c r="TQ368" s="263"/>
      <c r="TR368" s="263"/>
      <c r="TS368" s="263"/>
      <c r="TT368" s="263"/>
      <c r="TU368" s="263"/>
      <c r="TV368" s="263"/>
      <c r="TW368" s="263"/>
      <c r="TX368" s="263"/>
      <c r="TY368" s="263"/>
      <c r="TZ368" s="263"/>
      <c r="UA368" s="263"/>
      <c r="UB368" s="263"/>
      <c r="UC368" s="263"/>
      <c r="UD368" s="263"/>
      <c r="UE368" s="263"/>
      <c r="UF368" s="263"/>
      <c r="UG368" s="263"/>
      <c r="UH368" s="263"/>
      <c r="UI368" s="263"/>
      <c r="UJ368" s="263"/>
      <c r="UK368" s="263"/>
      <c r="UL368" s="263"/>
      <c r="UM368" s="263"/>
      <c r="UN368" s="263"/>
      <c r="UO368" s="263"/>
      <c r="UP368" s="263"/>
      <c r="UQ368" s="263"/>
      <c r="UR368" s="263"/>
      <c r="US368" s="263"/>
      <c r="UT368" s="263"/>
      <c r="UU368" s="263"/>
      <c r="UV368" s="263"/>
      <c r="UW368" s="263"/>
      <c r="UX368" s="263"/>
      <c r="UY368" s="263"/>
      <c r="UZ368" s="263"/>
      <c r="VA368" s="263"/>
      <c r="VB368" s="263"/>
      <c r="VC368" s="263"/>
      <c r="VD368" s="263"/>
      <c r="VE368" s="263"/>
      <c r="VF368" s="263"/>
      <c r="VG368" s="263"/>
      <c r="VH368" s="263"/>
      <c r="VI368" s="263"/>
      <c r="VJ368" s="263"/>
      <c r="VK368" s="263"/>
      <c r="VL368" s="263"/>
      <c r="VM368" s="263"/>
      <c r="VN368" s="263"/>
      <c r="VO368" s="263"/>
      <c r="VP368" s="263"/>
      <c r="VQ368" s="263"/>
      <c r="VR368" s="263"/>
      <c r="VS368" s="263"/>
      <c r="VT368" s="263"/>
      <c r="VU368" s="263"/>
      <c r="VV368" s="263"/>
      <c r="VW368" s="263"/>
      <c r="VX368" s="263"/>
      <c r="VY368" s="263"/>
      <c r="VZ368" s="263"/>
      <c r="WA368" s="263"/>
      <c r="WB368" s="263"/>
      <c r="WC368" s="263"/>
      <c r="WD368" s="263"/>
      <c r="WE368" s="263"/>
      <c r="WF368" s="263"/>
      <c r="WG368" s="263"/>
      <c r="WH368" s="263"/>
      <c r="WI368" s="263"/>
      <c r="WJ368" s="263"/>
      <c r="WK368" s="263"/>
      <c r="WL368" s="263"/>
      <c r="WM368" s="263"/>
      <c r="WN368" s="263"/>
      <c r="WO368" s="263"/>
      <c r="WP368" s="263"/>
      <c r="WQ368" s="263"/>
      <c r="WR368" s="263"/>
      <c r="WS368" s="263"/>
      <c r="WT368" s="263"/>
      <c r="WU368" s="263"/>
      <c r="WV368" s="263"/>
      <c r="WW368" s="263"/>
      <c r="WX368" s="263"/>
      <c r="WY368" s="263"/>
      <c r="WZ368" s="263"/>
      <c r="XA368" s="263"/>
      <c r="XB368" s="263"/>
      <c r="XC368" s="263"/>
      <c r="XD368" s="263"/>
      <c r="XE368" s="263"/>
      <c r="XF368" s="263"/>
      <c r="XG368" s="263"/>
      <c r="XH368" s="263"/>
      <c r="XI368" s="263"/>
      <c r="XJ368" s="263"/>
      <c r="XK368" s="263"/>
      <c r="XL368" s="263"/>
      <c r="XM368" s="263"/>
      <c r="XN368" s="263"/>
      <c r="XO368" s="263"/>
      <c r="XP368" s="263"/>
      <c r="XQ368" s="263"/>
      <c r="XR368" s="263"/>
      <c r="XS368" s="263"/>
      <c r="XT368" s="263"/>
      <c r="XU368" s="263"/>
      <c r="XV368" s="263"/>
      <c r="XW368" s="263"/>
      <c r="XX368" s="263"/>
      <c r="XY368" s="263"/>
      <c r="XZ368" s="263"/>
      <c r="YA368" s="263"/>
      <c r="YB368" s="263"/>
      <c r="YC368" s="263"/>
      <c r="YD368" s="263"/>
      <c r="YE368" s="263"/>
      <c r="YF368" s="263"/>
      <c r="YG368" s="263"/>
      <c r="YH368" s="263"/>
      <c r="YI368" s="263"/>
      <c r="YJ368" s="263"/>
      <c r="YK368" s="263"/>
      <c r="YL368" s="263"/>
      <c r="YM368" s="263"/>
      <c r="YN368" s="263"/>
      <c r="YO368" s="263"/>
      <c r="YP368" s="263"/>
      <c r="YQ368" s="263"/>
      <c r="YR368" s="263"/>
      <c r="YS368" s="263"/>
      <c r="YT368" s="263"/>
      <c r="YU368" s="263"/>
      <c r="YV368" s="263"/>
      <c r="YW368" s="263"/>
      <c r="YX368" s="263"/>
      <c r="YY368" s="263"/>
      <c r="YZ368" s="263"/>
      <c r="ZA368" s="263"/>
      <c r="ZB368" s="263"/>
      <c r="ZC368" s="263"/>
      <c r="ZD368" s="263"/>
      <c r="ZE368" s="263"/>
      <c r="ZF368" s="263"/>
      <c r="ZG368" s="263"/>
      <c r="ZH368" s="263"/>
      <c r="ZI368" s="263"/>
      <c r="ZJ368" s="263"/>
      <c r="ZK368" s="263"/>
      <c r="ZL368" s="263"/>
      <c r="ZM368" s="263"/>
      <c r="ZN368" s="263"/>
      <c r="ZO368" s="263"/>
      <c r="ZP368" s="263"/>
      <c r="ZQ368" s="263"/>
      <c r="ZR368" s="263"/>
      <c r="ZS368" s="263"/>
      <c r="ZT368" s="263"/>
      <c r="ZU368" s="263"/>
      <c r="ZV368" s="263"/>
      <c r="ZW368" s="263"/>
      <c r="ZX368" s="263"/>
      <c r="ZY368" s="263"/>
      <c r="ZZ368" s="263"/>
      <c r="AAA368" s="263"/>
      <c r="AAB368" s="263"/>
      <c r="AAC368" s="263"/>
      <c r="AAD368" s="263"/>
      <c r="AAE368" s="263"/>
      <c r="AAF368" s="263"/>
      <c r="AAG368" s="263"/>
      <c r="AAH368" s="263"/>
      <c r="AAI368" s="263"/>
      <c r="AAJ368" s="263"/>
      <c r="AAK368" s="263"/>
      <c r="AAL368" s="263"/>
      <c r="AAM368" s="263"/>
      <c r="AAN368" s="263"/>
      <c r="AAO368" s="263"/>
      <c r="AAP368" s="263"/>
      <c r="AAQ368" s="263"/>
      <c r="AAR368" s="263"/>
      <c r="AAS368" s="263"/>
      <c r="AAT368" s="263"/>
      <c r="AAU368" s="263"/>
      <c r="AAV368" s="263"/>
      <c r="AAW368" s="263"/>
      <c r="AAX368" s="263"/>
      <c r="AAY368" s="263"/>
      <c r="AAZ368" s="263"/>
      <c r="ABA368" s="263"/>
      <c r="ABB368" s="263"/>
      <c r="ABC368" s="263"/>
      <c r="ABD368" s="263"/>
      <c r="ABE368" s="263"/>
      <c r="ABF368" s="263"/>
      <c r="ABG368" s="263"/>
      <c r="ABH368" s="263"/>
      <c r="ABI368" s="263"/>
      <c r="ABJ368" s="263"/>
      <c r="ABK368" s="263"/>
      <c r="ABL368" s="263"/>
      <c r="ABM368" s="263"/>
      <c r="ABN368" s="263"/>
      <c r="ABO368" s="263"/>
      <c r="ABP368" s="263"/>
      <c r="ABQ368" s="263"/>
      <c r="ABR368" s="263"/>
      <c r="ABS368" s="263"/>
      <c r="ABT368" s="263"/>
      <c r="ABU368" s="263"/>
      <c r="ABV368" s="263"/>
      <c r="ABW368" s="263"/>
      <c r="ABX368" s="263"/>
      <c r="ABY368" s="263"/>
      <c r="ABZ368" s="263"/>
      <c r="ACA368" s="263"/>
      <c r="ACB368" s="263"/>
      <c r="ACC368" s="263"/>
      <c r="ACD368" s="263"/>
      <c r="ACE368" s="263"/>
      <c r="ACF368" s="263"/>
      <c r="ACG368" s="263"/>
      <c r="ACH368" s="263"/>
      <c r="ACI368" s="263"/>
      <c r="ACJ368" s="263"/>
      <c r="ACK368" s="263"/>
      <c r="ACL368" s="263"/>
      <c r="ACM368" s="263"/>
      <c r="ACN368" s="263"/>
      <c r="ACO368" s="263"/>
      <c r="ACP368" s="263"/>
      <c r="ACQ368" s="263"/>
      <c r="ACR368" s="263"/>
      <c r="ACS368" s="263"/>
      <c r="ACT368" s="263"/>
      <c r="ACU368" s="263"/>
      <c r="ACV368" s="263"/>
      <c r="ACW368" s="263"/>
      <c r="ACX368" s="263"/>
      <c r="ACY368" s="263"/>
      <c r="ACZ368" s="263"/>
      <c r="ADA368" s="263"/>
      <c r="ADB368" s="263"/>
      <c r="ADC368" s="263"/>
      <c r="ADD368" s="263"/>
      <c r="ADE368" s="263"/>
      <c r="ADF368" s="263"/>
      <c r="ADG368" s="263"/>
      <c r="ADH368" s="263"/>
      <c r="ADI368" s="263"/>
      <c r="ADJ368" s="263"/>
      <c r="ADK368" s="263"/>
      <c r="ADL368" s="263"/>
      <c r="ADM368" s="263"/>
      <c r="ADN368" s="263"/>
      <c r="ADO368" s="263"/>
      <c r="ADP368" s="263"/>
      <c r="ADQ368" s="263"/>
      <c r="ADR368" s="263"/>
      <c r="ADS368" s="263"/>
      <c r="ADT368" s="263"/>
      <c r="ADU368" s="263"/>
      <c r="ADV368" s="263"/>
      <c r="ADW368" s="263"/>
      <c r="ADX368" s="263"/>
      <c r="ADY368" s="263"/>
      <c r="ADZ368" s="263"/>
      <c r="AEA368" s="263"/>
      <c r="AEB368" s="263"/>
      <c r="AEC368" s="263"/>
      <c r="AED368" s="263"/>
      <c r="AEE368" s="263"/>
      <c r="AEF368" s="263"/>
      <c r="AEG368" s="263"/>
      <c r="AEH368" s="263"/>
      <c r="AEI368" s="263"/>
      <c r="AEJ368" s="263"/>
      <c r="AEK368" s="263"/>
      <c r="AEL368" s="263"/>
      <c r="AEM368" s="263"/>
      <c r="AEN368" s="263"/>
      <c r="AEO368" s="263"/>
      <c r="AEP368" s="263"/>
      <c r="AEQ368" s="263"/>
      <c r="AER368" s="263"/>
      <c r="AES368" s="263"/>
      <c r="AET368" s="263"/>
      <c r="AEU368" s="263"/>
      <c r="AEV368" s="263"/>
      <c r="AEW368" s="263"/>
      <c r="AEX368" s="263"/>
      <c r="AEY368" s="263"/>
      <c r="AEZ368" s="263"/>
      <c r="AFA368" s="263"/>
      <c r="AFB368" s="263"/>
      <c r="AFC368" s="263"/>
      <c r="AFD368" s="263"/>
      <c r="AFE368" s="263"/>
      <c r="AFF368" s="263"/>
      <c r="AFG368" s="263"/>
      <c r="AFH368" s="263"/>
      <c r="AFI368" s="263"/>
      <c r="AFJ368" s="263"/>
      <c r="AFK368" s="263"/>
      <c r="AFL368" s="263"/>
      <c r="AFM368" s="263"/>
      <c r="AFN368" s="263"/>
      <c r="AFO368" s="263"/>
      <c r="AFP368" s="263"/>
      <c r="AFQ368" s="263"/>
      <c r="AFR368" s="263"/>
      <c r="AFS368" s="263"/>
      <c r="AFT368" s="263"/>
      <c r="AFU368" s="263"/>
      <c r="AFV368" s="263"/>
      <c r="AFW368" s="263"/>
      <c r="AFX368" s="263"/>
      <c r="AFY368" s="263"/>
      <c r="AFZ368" s="263"/>
      <c r="AGA368" s="263"/>
      <c r="AGB368" s="263"/>
      <c r="AGC368" s="263"/>
      <c r="AGD368" s="263"/>
      <c r="AGE368" s="263"/>
      <c r="AGF368" s="263"/>
      <c r="AGG368" s="263"/>
      <c r="AGH368" s="263"/>
      <c r="AGI368" s="263"/>
      <c r="AGJ368" s="263"/>
      <c r="AGK368" s="263"/>
      <c r="AGL368" s="263"/>
      <c r="AGM368" s="263"/>
      <c r="AGN368" s="263"/>
      <c r="AGO368" s="263"/>
      <c r="AGP368" s="263"/>
      <c r="AGQ368" s="263"/>
      <c r="AGR368" s="263"/>
      <c r="AGS368" s="263"/>
      <c r="AGT368" s="263"/>
      <c r="AGU368" s="263"/>
      <c r="AGV368" s="263"/>
      <c r="AGW368" s="263"/>
      <c r="AGX368" s="263"/>
      <c r="AGY368" s="263"/>
      <c r="AGZ368" s="263"/>
      <c r="AHA368" s="263"/>
      <c r="AHB368" s="263"/>
      <c r="AHC368" s="263"/>
      <c r="AHD368" s="263"/>
      <c r="AHE368" s="263"/>
      <c r="AHF368" s="263"/>
      <c r="AHG368" s="263"/>
      <c r="AHH368" s="263"/>
      <c r="AHI368" s="263"/>
      <c r="AHJ368" s="263"/>
      <c r="AHK368" s="263"/>
      <c r="AHL368" s="263"/>
      <c r="AHM368" s="263"/>
      <c r="AHN368" s="263"/>
      <c r="AHO368" s="263"/>
      <c r="AHP368" s="263"/>
      <c r="AHQ368" s="263"/>
      <c r="AHR368" s="263"/>
      <c r="AHS368" s="263"/>
      <c r="AHT368" s="263"/>
      <c r="AHU368" s="263"/>
      <c r="AHV368" s="263"/>
      <c r="AHW368" s="263"/>
      <c r="AHX368" s="263"/>
      <c r="AHY368" s="263"/>
      <c r="AHZ368" s="263"/>
      <c r="AIA368" s="263"/>
      <c r="AIB368" s="263"/>
      <c r="AIC368" s="263"/>
      <c r="AID368" s="263"/>
      <c r="AIE368" s="263"/>
      <c r="AIF368" s="263"/>
      <c r="AIG368" s="263"/>
      <c r="AIH368" s="263"/>
      <c r="AII368" s="263"/>
      <c r="AIJ368" s="263"/>
      <c r="AIK368" s="263"/>
      <c r="AIL368" s="263"/>
      <c r="AIM368" s="263"/>
      <c r="AIN368" s="263"/>
      <c r="AIO368" s="263"/>
      <c r="AIP368" s="263"/>
      <c r="AIQ368" s="263"/>
      <c r="AIR368" s="263"/>
      <c r="AIS368" s="263"/>
      <c r="AIT368" s="263"/>
      <c r="AIU368" s="263"/>
      <c r="AIV368" s="263"/>
      <c r="AIW368" s="263"/>
      <c r="AIX368" s="263"/>
      <c r="AIY368" s="263"/>
      <c r="AIZ368" s="263"/>
      <c r="AJA368" s="263"/>
      <c r="AJB368" s="263"/>
      <c r="AJC368" s="263"/>
      <c r="AJD368" s="263"/>
      <c r="AJE368" s="263"/>
      <c r="AJF368" s="263"/>
      <c r="AJG368" s="263"/>
      <c r="AJH368" s="263"/>
      <c r="AJI368" s="263"/>
      <c r="AJJ368" s="263"/>
      <c r="AJK368" s="263"/>
      <c r="AJL368" s="263"/>
      <c r="AJM368" s="263"/>
      <c r="AJN368" s="263"/>
      <c r="AJO368" s="263"/>
      <c r="AJP368" s="263"/>
      <c r="AJQ368" s="263"/>
      <c r="AJR368" s="263"/>
      <c r="AJS368" s="263"/>
      <c r="AJT368" s="263"/>
      <c r="AJU368" s="263"/>
      <c r="AJV368" s="263"/>
      <c r="AJW368" s="263"/>
      <c r="AJX368" s="263"/>
      <c r="AJY368" s="263"/>
      <c r="AJZ368" s="263"/>
      <c r="AKA368" s="263"/>
      <c r="AKB368" s="263"/>
      <c r="AKC368" s="263"/>
      <c r="AKD368" s="263"/>
      <c r="AKE368" s="263"/>
      <c r="AKF368" s="263"/>
      <c r="AKG368" s="263"/>
      <c r="AKH368" s="263"/>
      <c r="AKI368" s="263"/>
      <c r="AKJ368" s="263"/>
      <c r="AKK368" s="263"/>
      <c r="AKL368" s="263"/>
      <c r="AKM368" s="263"/>
      <c r="AKN368" s="263"/>
      <c r="AKO368" s="263"/>
      <c r="AKP368" s="263"/>
      <c r="AKQ368" s="263"/>
      <c r="AKR368" s="263"/>
      <c r="AKS368" s="263"/>
      <c r="AKT368" s="263"/>
      <c r="AKU368" s="263"/>
      <c r="AKV368" s="263"/>
      <c r="AKW368" s="263"/>
      <c r="AKX368" s="263"/>
      <c r="AKY368" s="263"/>
      <c r="AKZ368" s="263"/>
      <c r="ALA368" s="263"/>
      <c r="ALB368" s="263"/>
      <c r="ALC368" s="263"/>
      <c r="ALD368" s="263"/>
      <c r="ALE368" s="263"/>
      <c r="ALF368" s="263"/>
      <c r="ALG368" s="263"/>
      <c r="ALH368" s="263"/>
      <c r="ALI368" s="263"/>
      <c r="ALJ368" s="263"/>
      <c r="ALK368" s="263"/>
      <c r="ALL368" s="263"/>
      <c r="ALM368" s="263"/>
      <c r="ALN368" s="263"/>
      <c r="ALO368" s="263"/>
      <c r="ALP368" s="263"/>
      <c r="ALQ368" s="263"/>
      <c r="ALR368" s="263"/>
      <c r="ALS368" s="263"/>
      <c r="ALT368" s="263"/>
      <c r="ALU368" s="263"/>
      <c r="ALV368" s="263"/>
      <c r="ALW368" s="263"/>
      <c r="ALX368" s="263"/>
      <c r="ALY368" s="263"/>
      <c r="ALZ368" s="263"/>
      <c r="AMA368" s="263"/>
      <c r="AMB368" s="263"/>
      <c r="AMC368" s="263"/>
      <c r="AMD368" s="263"/>
      <c r="AME368" s="263"/>
      <c r="AMF368" s="263"/>
      <c r="AMG368" s="263"/>
      <c r="AMH368" s="263"/>
      <c r="AMI368" s="263"/>
      <c r="AMJ368" s="263"/>
      <c r="AMK368" s="263"/>
      <c r="AML368" s="263"/>
      <c r="AMM368" s="263"/>
      <c r="AMN368" s="263"/>
      <c r="AMO368" s="263"/>
      <c r="AMP368" s="263"/>
      <c r="AMQ368" s="263"/>
      <c r="AMR368" s="263"/>
      <c r="AMS368" s="263"/>
      <c r="AMT368" s="263"/>
      <c r="AMU368" s="263"/>
      <c r="AMV368" s="263"/>
      <c r="AMW368" s="263"/>
      <c r="AMX368" s="263"/>
      <c r="AMY368" s="263"/>
      <c r="AMZ368" s="263"/>
      <c r="ANA368" s="263"/>
      <c r="ANB368" s="263"/>
      <c r="ANC368" s="263"/>
      <c r="AND368" s="263"/>
      <c r="ANE368" s="263"/>
      <c r="ANF368" s="263"/>
      <c r="ANG368" s="263"/>
      <c r="ANH368" s="263"/>
      <c r="ANI368" s="263"/>
      <c r="ANJ368" s="263"/>
      <c r="ANK368" s="263"/>
      <c r="ANL368" s="263"/>
      <c r="ANM368" s="263"/>
      <c r="ANN368" s="263"/>
      <c r="ANO368" s="263"/>
      <c r="ANP368" s="263"/>
      <c r="ANQ368" s="263"/>
      <c r="ANR368" s="263"/>
      <c r="ANS368" s="263"/>
      <c r="ANT368" s="263"/>
      <c r="ANU368" s="263"/>
      <c r="ANV368" s="263"/>
      <c r="ANW368" s="263"/>
      <c r="ANX368" s="263"/>
      <c r="ANY368" s="263"/>
      <c r="ANZ368" s="263"/>
      <c r="AOA368" s="263"/>
      <c r="AOB368" s="263"/>
      <c r="AOC368" s="263"/>
      <c r="AOD368" s="263"/>
      <c r="AOE368" s="263"/>
      <c r="AOF368" s="263"/>
      <c r="AOG368" s="263"/>
      <c r="AOH368" s="263"/>
      <c r="AOI368" s="263"/>
      <c r="AOJ368" s="263"/>
      <c r="AOK368" s="263"/>
      <c r="AOL368" s="263"/>
      <c r="AOM368" s="263"/>
      <c r="AON368" s="263"/>
      <c r="AOO368" s="263"/>
      <c r="AOP368" s="263"/>
      <c r="AOQ368" s="263"/>
      <c r="AOR368" s="263"/>
      <c r="AOS368" s="263"/>
      <c r="AOT368" s="263"/>
      <c r="AOU368" s="263"/>
      <c r="AOV368" s="263"/>
      <c r="AOW368" s="263"/>
      <c r="AOX368" s="263"/>
      <c r="AOY368" s="263"/>
      <c r="AOZ368" s="263"/>
      <c r="APA368" s="263"/>
      <c r="APB368" s="263"/>
      <c r="APC368" s="263"/>
      <c r="APD368" s="263"/>
      <c r="APE368" s="263"/>
      <c r="APF368" s="263"/>
      <c r="APG368" s="263"/>
      <c r="APH368" s="263"/>
      <c r="API368" s="263"/>
      <c r="APJ368" s="263"/>
      <c r="APK368" s="263"/>
      <c r="APL368" s="263"/>
      <c r="APM368" s="263"/>
      <c r="APN368" s="263"/>
      <c r="APO368" s="263"/>
      <c r="APP368" s="263"/>
      <c r="APQ368" s="263"/>
      <c r="APR368" s="263"/>
      <c r="APS368" s="263"/>
      <c r="APT368" s="263"/>
      <c r="APU368" s="263"/>
      <c r="APV368" s="263"/>
      <c r="APW368" s="263"/>
      <c r="APX368" s="263"/>
      <c r="APY368" s="263"/>
      <c r="APZ368" s="263"/>
      <c r="AQA368" s="263"/>
      <c r="AQB368" s="263"/>
      <c r="AQC368" s="263"/>
      <c r="AQD368" s="263"/>
      <c r="AQE368" s="263"/>
      <c r="AQF368" s="263"/>
      <c r="AQG368" s="263"/>
      <c r="AQH368" s="263"/>
      <c r="AQI368" s="263"/>
      <c r="AQJ368" s="263"/>
      <c r="AQK368" s="263"/>
      <c r="AQL368" s="263"/>
      <c r="AQM368" s="263"/>
      <c r="AQN368" s="263"/>
      <c r="AQO368" s="263"/>
      <c r="AQP368" s="263"/>
      <c r="AQQ368" s="263"/>
      <c r="AQR368" s="263"/>
      <c r="AQS368" s="263"/>
      <c r="AQT368" s="263"/>
      <c r="AQU368" s="263"/>
      <c r="AQV368" s="263"/>
      <c r="AQW368" s="263"/>
      <c r="AQX368" s="263"/>
      <c r="AQY368" s="263"/>
      <c r="AQZ368" s="263"/>
      <c r="ARA368" s="263"/>
      <c r="ARB368" s="263"/>
      <c r="ARC368" s="263"/>
      <c r="ARD368" s="263"/>
      <c r="ARE368" s="263"/>
      <c r="ARF368" s="263"/>
      <c r="ARG368" s="263"/>
      <c r="ARH368" s="263"/>
      <c r="ARI368" s="263"/>
      <c r="ARJ368" s="263"/>
      <c r="ARK368" s="263"/>
      <c r="ARL368" s="263"/>
      <c r="ARM368" s="263"/>
      <c r="ARN368" s="263"/>
      <c r="ARO368" s="263"/>
      <c r="ARP368" s="263"/>
      <c r="ARQ368" s="263"/>
      <c r="ARR368" s="263"/>
      <c r="ARS368" s="263"/>
      <c r="ART368" s="263"/>
      <c r="ARU368" s="263"/>
      <c r="ARV368" s="263"/>
      <c r="ARW368" s="263"/>
      <c r="ARX368" s="263"/>
      <c r="ARY368" s="263"/>
      <c r="ARZ368" s="263"/>
      <c r="ASA368" s="263"/>
      <c r="ASB368" s="263"/>
      <c r="ASC368" s="263"/>
      <c r="ASD368" s="263"/>
      <c r="ASE368" s="263"/>
      <c r="ASF368" s="263"/>
      <c r="ASG368" s="263"/>
      <c r="ASH368" s="263"/>
      <c r="ASI368" s="263"/>
      <c r="ASJ368" s="263"/>
      <c r="ASK368" s="263"/>
      <c r="ASL368" s="263"/>
      <c r="ASM368" s="263"/>
      <c r="ASN368" s="263"/>
      <c r="ASO368" s="263"/>
      <c r="ASP368" s="263"/>
      <c r="ASQ368" s="263"/>
      <c r="ASR368" s="263"/>
      <c r="ASS368" s="263"/>
      <c r="AST368" s="263"/>
      <c r="ASU368" s="263"/>
      <c r="ASV368" s="263"/>
      <c r="ASW368" s="263"/>
      <c r="ASX368" s="263"/>
      <c r="ASY368" s="263"/>
      <c r="ASZ368" s="263"/>
      <c r="ATA368" s="263"/>
      <c r="ATB368" s="263"/>
      <c r="ATC368" s="263"/>
      <c r="ATD368" s="263"/>
      <c r="ATE368" s="263"/>
      <c r="ATF368" s="263"/>
      <c r="ATG368" s="263"/>
      <c r="ATH368" s="263"/>
      <c r="ATI368" s="263"/>
      <c r="ATJ368" s="263"/>
      <c r="ATK368" s="263"/>
      <c r="ATL368" s="263"/>
      <c r="ATM368" s="263"/>
      <c r="ATN368" s="263"/>
      <c r="ATO368" s="263"/>
      <c r="ATP368" s="263"/>
      <c r="ATQ368" s="263"/>
      <c r="ATR368" s="263"/>
      <c r="ATS368" s="263"/>
      <c r="ATT368" s="263"/>
      <c r="ATU368" s="263"/>
      <c r="ATV368" s="263"/>
      <c r="ATW368" s="263"/>
      <c r="ATX368" s="263"/>
      <c r="ATY368" s="263"/>
      <c r="ATZ368" s="263"/>
      <c r="AUA368" s="263"/>
      <c r="AUB368" s="263"/>
      <c r="AUC368" s="263"/>
      <c r="AUD368" s="263"/>
      <c r="AUE368" s="263"/>
      <c r="AUF368" s="263"/>
      <c r="AUG368" s="263"/>
      <c r="AUH368" s="263"/>
      <c r="AUI368" s="263"/>
      <c r="AUJ368" s="263"/>
      <c r="AUK368" s="263"/>
      <c r="AUL368" s="263"/>
      <c r="AUM368" s="263"/>
      <c r="AUN368" s="263"/>
      <c r="AUO368" s="263"/>
      <c r="AUP368" s="263"/>
      <c r="AUQ368" s="263"/>
      <c r="AUR368" s="263"/>
      <c r="AUS368" s="263"/>
      <c r="AUT368" s="263"/>
      <c r="AUU368" s="263"/>
      <c r="AUV368" s="263"/>
      <c r="AUW368" s="263"/>
      <c r="AUX368" s="263"/>
      <c r="AUY368" s="263"/>
      <c r="AUZ368" s="263"/>
      <c r="AVA368" s="263"/>
      <c r="AVB368" s="263"/>
      <c r="AVC368" s="263"/>
      <c r="AVD368" s="263"/>
      <c r="AVE368" s="263"/>
      <c r="AVF368" s="263"/>
      <c r="AVG368" s="263"/>
      <c r="AVH368" s="263"/>
      <c r="AVI368" s="263"/>
      <c r="AVJ368" s="263"/>
      <c r="AVK368" s="263"/>
      <c r="AVL368" s="263"/>
      <c r="AVM368" s="263"/>
      <c r="AVN368" s="263"/>
      <c r="AVO368" s="263"/>
      <c r="AVP368" s="263"/>
      <c r="AVQ368" s="263"/>
      <c r="AVR368" s="263"/>
      <c r="AVS368" s="263"/>
      <c r="AVT368" s="263"/>
      <c r="AVU368" s="263"/>
      <c r="AVV368" s="263"/>
      <c r="AVW368" s="263"/>
      <c r="AVX368" s="263"/>
      <c r="AVY368" s="263"/>
      <c r="AVZ368" s="263"/>
      <c r="AWA368" s="263"/>
      <c r="AWB368" s="263"/>
      <c r="AWC368" s="263"/>
      <c r="AWD368" s="263"/>
      <c r="AWE368" s="263"/>
      <c r="AWF368" s="263"/>
      <c r="AWG368" s="263"/>
      <c r="AWH368" s="263"/>
      <c r="AWI368" s="263"/>
      <c r="AWJ368" s="263"/>
      <c r="AWK368" s="263"/>
      <c r="AWL368" s="263"/>
      <c r="AWM368" s="263"/>
      <c r="AWN368" s="263"/>
      <c r="AWO368" s="263"/>
      <c r="AWP368" s="263"/>
      <c r="AWQ368" s="263"/>
      <c r="AWR368" s="263"/>
      <c r="AWS368" s="263"/>
      <c r="AWT368" s="263"/>
      <c r="AWU368" s="263"/>
      <c r="AWV368" s="263"/>
      <c r="AWW368" s="263"/>
      <c r="AWX368" s="263"/>
      <c r="AWY368" s="263"/>
      <c r="AWZ368" s="263"/>
      <c r="AXA368" s="263"/>
      <c r="AXB368" s="263"/>
      <c r="AXC368" s="263"/>
      <c r="AXD368" s="263"/>
      <c r="AXE368" s="263"/>
      <c r="AXF368" s="263"/>
      <c r="AXG368" s="263"/>
      <c r="AXH368" s="263"/>
      <c r="AXI368" s="263"/>
      <c r="AXJ368" s="263"/>
      <c r="AXK368" s="263"/>
      <c r="AXL368" s="263"/>
      <c r="AXM368" s="263"/>
      <c r="AXN368" s="263"/>
      <c r="AXO368" s="263"/>
      <c r="AXP368" s="263"/>
      <c r="AXQ368" s="263"/>
      <c r="AXR368" s="263"/>
      <c r="AXS368" s="263"/>
      <c r="AXT368" s="263"/>
      <c r="AXU368" s="263"/>
      <c r="AXV368" s="263"/>
      <c r="AXW368" s="263"/>
      <c r="AXX368" s="263"/>
      <c r="AXY368" s="263"/>
      <c r="AXZ368" s="263"/>
      <c r="AYA368" s="263"/>
      <c r="AYB368" s="263"/>
      <c r="AYC368" s="263"/>
      <c r="AYD368" s="263"/>
      <c r="AYE368" s="263"/>
      <c r="AYF368" s="263"/>
      <c r="AYG368" s="263"/>
      <c r="AYH368" s="263"/>
      <c r="AYI368" s="263"/>
      <c r="AYJ368" s="263"/>
      <c r="AYK368" s="263"/>
      <c r="AYL368" s="263"/>
      <c r="AYM368" s="263"/>
      <c r="AYN368" s="263"/>
      <c r="AYO368" s="263"/>
      <c r="AYP368" s="263"/>
      <c r="AYQ368" s="263"/>
      <c r="AYR368" s="263"/>
      <c r="AYS368" s="263"/>
      <c r="AYT368" s="263"/>
      <c r="AYU368" s="263"/>
      <c r="AYV368" s="263"/>
      <c r="AYW368" s="263"/>
      <c r="AYX368" s="263"/>
      <c r="AYY368" s="263"/>
      <c r="AYZ368" s="263"/>
      <c r="AZA368" s="263"/>
      <c r="AZB368" s="263"/>
      <c r="AZC368" s="263"/>
      <c r="AZD368" s="263"/>
      <c r="AZE368" s="263"/>
      <c r="AZF368" s="263"/>
      <c r="AZG368" s="263"/>
      <c r="AZH368" s="263"/>
      <c r="AZI368" s="263"/>
      <c r="AZJ368" s="263"/>
      <c r="AZK368" s="263"/>
      <c r="AZL368" s="263"/>
      <c r="AZM368" s="263"/>
      <c r="AZN368" s="263"/>
      <c r="AZO368" s="263"/>
      <c r="AZP368" s="263"/>
      <c r="AZQ368" s="263"/>
      <c r="AZR368" s="263"/>
      <c r="AZS368" s="263"/>
      <c r="AZT368" s="263"/>
      <c r="AZU368" s="263"/>
      <c r="AZV368" s="263"/>
      <c r="AZW368" s="263"/>
      <c r="AZX368" s="263"/>
      <c r="AZY368" s="263"/>
      <c r="AZZ368" s="263"/>
      <c r="BAA368" s="263"/>
      <c r="BAB368" s="263"/>
      <c r="BAC368" s="263"/>
      <c r="BAD368" s="263"/>
      <c r="BAE368" s="263"/>
      <c r="BAF368" s="263"/>
      <c r="BAG368" s="263"/>
      <c r="BAH368" s="263"/>
      <c r="BAI368" s="263"/>
      <c r="BAJ368" s="263"/>
      <c r="BAK368" s="263"/>
      <c r="BAL368" s="263"/>
      <c r="BAM368" s="263"/>
      <c r="BAN368" s="263"/>
      <c r="BAO368" s="263"/>
      <c r="BAP368" s="263"/>
      <c r="BAQ368" s="263"/>
      <c r="BAR368" s="263"/>
      <c r="BAS368" s="263"/>
      <c r="BAT368" s="263"/>
      <c r="BAU368" s="263"/>
      <c r="BAV368" s="263"/>
      <c r="BAW368" s="263"/>
      <c r="BAX368" s="263"/>
      <c r="BAY368" s="263"/>
      <c r="BAZ368" s="263"/>
      <c r="BBA368" s="263"/>
      <c r="BBB368" s="263"/>
      <c r="BBC368" s="263"/>
      <c r="BBD368" s="263"/>
      <c r="BBE368" s="263"/>
      <c r="BBF368" s="263"/>
      <c r="BBG368" s="263"/>
      <c r="BBH368" s="263"/>
      <c r="BBI368" s="263"/>
      <c r="BBJ368" s="263"/>
      <c r="BBK368" s="263"/>
      <c r="BBL368" s="263"/>
      <c r="BBM368" s="263"/>
      <c r="BBN368" s="263"/>
      <c r="BBO368" s="263"/>
      <c r="BBP368" s="263"/>
      <c r="BBQ368" s="263"/>
      <c r="BBR368" s="263"/>
      <c r="BBS368" s="263"/>
      <c r="BBT368" s="263"/>
      <c r="BBU368" s="263"/>
      <c r="BBV368" s="263"/>
      <c r="BBW368" s="263"/>
      <c r="BBX368" s="263"/>
      <c r="BBY368" s="263"/>
      <c r="BBZ368" s="263"/>
      <c r="BCA368" s="263"/>
      <c r="BCB368" s="263"/>
      <c r="BCC368" s="263"/>
      <c r="BCD368" s="263"/>
      <c r="BCE368" s="263"/>
      <c r="BCF368" s="263"/>
      <c r="BCG368" s="263"/>
      <c r="BCH368" s="263"/>
      <c r="BCI368" s="263"/>
      <c r="BCJ368" s="263"/>
      <c r="BCK368" s="263"/>
      <c r="BCL368" s="263"/>
      <c r="BCM368" s="263"/>
      <c r="BCN368" s="263"/>
      <c r="BCO368" s="263"/>
      <c r="BCP368" s="263"/>
      <c r="BCQ368" s="263"/>
      <c r="BCR368" s="263"/>
      <c r="BCS368" s="263"/>
      <c r="BCT368" s="263"/>
      <c r="BCU368" s="263"/>
      <c r="BCV368" s="263"/>
      <c r="BCW368" s="263"/>
      <c r="BCX368" s="263"/>
      <c r="BCY368" s="263"/>
      <c r="BCZ368" s="263"/>
      <c r="BDA368" s="263"/>
      <c r="BDB368" s="263"/>
      <c r="BDC368" s="263"/>
      <c r="BDD368" s="263"/>
      <c r="BDE368" s="263"/>
      <c r="BDF368" s="263"/>
      <c r="BDG368" s="263"/>
      <c r="BDH368" s="263"/>
      <c r="BDI368" s="263"/>
      <c r="BDJ368" s="263"/>
      <c r="BDK368" s="263"/>
      <c r="BDL368" s="263"/>
      <c r="BDM368" s="263"/>
      <c r="BDN368" s="263"/>
      <c r="BDO368" s="263"/>
      <c r="BDP368" s="263"/>
      <c r="BDQ368" s="263"/>
      <c r="BDR368" s="263"/>
      <c r="BDS368" s="263"/>
      <c r="BDT368" s="263"/>
      <c r="BDU368" s="263"/>
      <c r="BDV368" s="263"/>
      <c r="BDW368" s="263"/>
      <c r="BDX368" s="263"/>
      <c r="BDY368" s="263"/>
      <c r="BDZ368" s="263"/>
      <c r="BEA368" s="263"/>
      <c r="BEB368" s="263"/>
      <c r="BEC368" s="263"/>
      <c r="BED368" s="263"/>
      <c r="BEE368" s="263"/>
      <c r="BEF368" s="263"/>
      <c r="BEG368" s="263"/>
      <c r="BEH368" s="263"/>
      <c r="BEI368" s="263"/>
      <c r="BEJ368" s="263"/>
      <c r="BEK368" s="263"/>
      <c r="BEL368" s="263"/>
      <c r="BEM368" s="263"/>
      <c r="BEN368" s="263"/>
      <c r="BEO368" s="263"/>
      <c r="BEP368" s="263"/>
      <c r="BEQ368" s="263"/>
      <c r="BER368" s="263"/>
      <c r="BES368" s="263"/>
      <c r="BET368" s="263"/>
      <c r="BEU368" s="263"/>
      <c r="BEV368" s="263"/>
      <c r="BEW368" s="263"/>
      <c r="BEX368" s="263"/>
      <c r="BEY368" s="263"/>
      <c r="BEZ368" s="263"/>
      <c r="BFA368" s="263"/>
      <c r="BFB368" s="263"/>
      <c r="BFC368" s="263"/>
      <c r="BFD368" s="263"/>
      <c r="BFE368" s="263"/>
      <c r="BFF368" s="263"/>
      <c r="BFG368" s="263"/>
      <c r="BFH368" s="263"/>
      <c r="BFI368" s="263"/>
      <c r="BFJ368" s="263"/>
      <c r="BFK368" s="263"/>
      <c r="BFL368" s="263"/>
      <c r="BFM368" s="263"/>
      <c r="BFN368" s="263"/>
      <c r="BFO368" s="263"/>
      <c r="BFP368" s="263"/>
      <c r="BFQ368" s="263"/>
      <c r="BFR368" s="263"/>
      <c r="BFS368" s="263"/>
      <c r="BFT368" s="263"/>
      <c r="BFU368" s="263"/>
      <c r="BFV368" s="263"/>
      <c r="BFW368" s="263"/>
      <c r="BFX368" s="263"/>
      <c r="BFY368" s="263"/>
      <c r="BFZ368" s="263"/>
      <c r="BGA368" s="263"/>
      <c r="BGB368" s="263"/>
      <c r="BGC368" s="263"/>
      <c r="BGD368" s="263"/>
      <c r="BGE368" s="263"/>
      <c r="BGF368" s="263"/>
      <c r="BGG368" s="263"/>
      <c r="BGH368" s="263"/>
      <c r="BGI368" s="263"/>
      <c r="BGJ368" s="263"/>
      <c r="BGK368" s="263"/>
      <c r="BGL368" s="263"/>
      <c r="BGM368" s="263"/>
      <c r="BGN368" s="263"/>
      <c r="BGO368" s="263"/>
      <c r="BGP368" s="263"/>
      <c r="BGQ368" s="263"/>
      <c r="BGR368" s="263"/>
      <c r="BGS368" s="263"/>
      <c r="BGT368" s="263"/>
      <c r="BGU368" s="263"/>
      <c r="BGV368" s="263"/>
      <c r="BGW368" s="263"/>
      <c r="BGX368" s="263"/>
      <c r="BGY368" s="263"/>
      <c r="BGZ368" s="263"/>
      <c r="BHA368" s="263"/>
      <c r="BHB368" s="263"/>
      <c r="BHC368" s="263"/>
      <c r="BHD368" s="263"/>
      <c r="BHE368" s="263"/>
      <c r="BHF368" s="263"/>
      <c r="BHG368" s="263"/>
      <c r="BHH368" s="263"/>
      <c r="BHI368" s="263"/>
      <c r="BHJ368" s="263"/>
      <c r="BHK368" s="263"/>
      <c r="BHL368" s="263"/>
      <c r="BHM368" s="263"/>
      <c r="BHN368" s="263"/>
      <c r="BHO368" s="263"/>
      <c r="BHP368" s="263"/>
      <c r="BHQ368" s="263"/>
      <c r="BHR368" s="263"/>
      <c r="BHS368" s="263"/>
      <c r="BHT368" s="263"/>
      <c r="BHU368" s="263"/>
      <c r="BHV368" s="263"/>
      <c r="BHW368" s="263"/>
      <c r="BHX368" s="263"/>
      <c r="BHY368" s="263"/>
      <c r="BHZ368" s="263"/>
      <c r="BIA368" s="263"/>
      <c r="BIB368" s="263"/>
      <c r="BIC368" s="263"/>
      <c r="BID368" s="263"/>
      <c r="BIE368" s="263"/>
      <c r="BIF368" s="263"/>
      <c r="BIG368" s="263"/>
      <c r="BIH368" s="263"/>
      <c r="BII368" s="263"/>
      <c r="BIJ368" s="263"/>
      <c r="BIK368" s="263"/>
      <c r="BIL368" s="263"/>
      <c r="BIM368" s="263"/>
      <c r="BIN368" s="263"/>
      <c r="BIO368" s="263"/>
      <c r="BIP368" s="263"/>
      <c r="BIQ368" s="263"/>
      <c r="BIR368" s="263"/>
      <c r="BIS368" s="263"/>
      <c r="BIT368" s="263"/>
      <c r="BIU368" s="263"/>
      <c r="BIV368" s="263"/>
      <c r="BIW368" s="263"/>
      <c r="BIX368" s="263"/>
      <c r="BIY368" s="263"/>
      <c r="BIZ368" s="263"/>
      <c r="BJA368" s="263"/>
      <c r="BJB368" s="263"/>
      <c r="BJC368" s="263"/>
      <c r="BJD368" s="263"/>
      <c r="BJE368" s="263"/>
      <c r="BJF368" s="263"/>
      <c r="BJG368" s="263"/>
      <c r="BJH368" s="263"/>
      <c r="BJI368" s="263"/>
      <c r="BJJ368" s="263"/>
      <c r="BJK368" s="263"/>
      <c r="BJL368" s="263"/>
      <c r="BJM368" s="263"/>
      <c r="BJN368" s="263"/>
      <c r="BJO368" s="263"/>
      <c r="BJP368" s="263"/>
      <c r="BJQ368" s="263"/>
      <c r="BJR368" s="263"/>
      <c r="BJS368" s="263"/>
      <c r="BJT368" s="263"/>
      <c r="BJU368" s="263"/>
      <c r="BJV368" s="263"/>
      <c r="BJW368" s="263"/>
      <c r="BJX368" s="263"/>
      <c r="BJY368" s="263"/>
      <c r="BJZ368" s="263"/>
      <c r="BKA368" s="263"/>
      <c r="BKB368" s="263"/>
      <c r="BKC368" s="263"/>
      <c r="BKD368" s="263"/>
      <c r="BKE368" s="263"/>
      <c r="BKF368" s="263"/>
      <c r="BKG368" s="263"/>
      <c r="BKH368" s="263"/>
      <c r="BKI368" s="263"/>
      <c r="BKJ368" s="263"/>
      <c r="BKK368" s="263"/>
      <c r="BKL368" s="263"/>
      <c r="BKM368" s="263"/>
      <c r="BKN368" s="263"/>
      <c r="BKO368" s="263"/>
      <c r="BKP368" s="263"/>
      <c r="BKQ368" s="263"/>
      <c r="BKR368" s="263"/>
      <c r="BKS368" s="263"/>
      <c r="BKT368" s="263"/>
      <c r="BKU368" s="263"/>
      <c r="BKV368" s="263"/>
      <c r="BKW368" s="263"/>
      <c r="BKX368" s="263"/>
      <c r="BKY368" s="263"/>
      <c r="BKZ368" s="263"/>
      <c r="BLA368" s="263"/>
      <c r="BLB368" s="263"/>
      <c r="BLC368" s="263"/>
      <c r="BLD368" s="263"/>
      <c r="BLE368" s="263"/>
      <c r="BLF368" s="263"/>
      <c r="BLG368" s="263"/>
      <c r="BLH368" s="263"/>
      <c r="BLI368" s="263"/>
      <c r="BLJ368" s="263"/>
      <c r="BLK368" s="263"/>
      <c r="BLL368" s="263"/>
      <c r="BLM368" s="263"/>
      <c r="BLN368" s="263"/>
      <c r="BLO368" s="263"/>
      <c r="BLP368" s="263"/>
      <c r="BLQ368" s="263"/>
      <c r="BLR368" s="263"/>
      <c r="BLS368" s="263"/>
      <c r="BLT368" s="263"/>
      <c r="BLU368" s="263"/>
      <c r="BLV368" s="263"/>
      <c r="BLW368" s="263"/>
      <c r="BLX368" s="263"/>
      <c r="BLY368" s="263"/>
      <c r="BLZ368" s="263"/>
      <c r="BMA368" s="263"/>
      <c r="BMB368" s="263"/>
      <c r="BMC368" s="263"/>
      <c r="BMD368" s="263"/>
      <c r="BME368" s="263"/>
      <c r="BMF368" s="263"/>
      <c r="BMG368" s="263"/>
      <c r="BMH368" s="263"/>
      <c r="BMI368" s="263"/>
      <c r="BMJ368" s="263"/>
      <c r="BMK368" s="263"/>
      <c r="BML368" s="263"/>
      <c r="BMM368" s="263"/>
      <c r="BMN368" s="263"/>
      <c r="BMO368" s="263"/>
      <c r="BMP368" s="263"/>
      <c r="BMQ368" s="263"/>
      <c r="BMR368" s="263"/>
      <c r="BMS368" s="263"/>
      <c r="BMT368" s="263"/>
      <c r="BMU368" s="263"/>
      <c r="BMV368" s="263"/>
      <c r="BMW368" s="263"/>
      <c r="BMX368" s="263"/>
      <c r="BMY368" s="263"/>
      <c r="BMZ368" s="263"/>
      <c r="BNA368" s="263"/>
      <c r="BNB368" s="263"/>
      <c r="BNC368" s="263"/>
      <c r="BND368" s="263"/>
      <c r="BNE368" s="263"/>
      <c r="BNF368" s="263"/>
      <c r="BNG368" s="263"/>
      <c r="BNH368" s="263"/>
      <c r="BNI368" s="263"/>
      <c r="BNJ368" s="263"/>
      <c r="BNK368" s="263"/>
      <c r="BNL368" s="263"/>
      <c r="BNM368" s="263"/>
      <c r="BNN368" s="263"/>
      <c r="BNO368" s="263"/>
      <c r="BNP368" s="263"/>
      <c r="BNQ368" s="263"/>
      <c r="BNR368" s="263"/>
      <c r="BNS368" s="263"/>
      <c r="BNT368" s="263"/>
      <c r="BNU368" s="263"/>
      <c r="BNV368" s="263"/>
      <c r="BNW368" s="263"/>
      <c r="BNX368" s="263"/>
      <c r="BNY368" s="263"/>
      <c r="BNZ368" s="263"/>
      <c r="BOA368" s="263"/>
      <c r="BOB368" s="263"/>
      <c r="BOC368" s="263"/>
      <c r="BOD368" s="263"/>
      <c r="BOE368" s="263"/>
      <c r="BOF368" s="263"/>
      <c r="BOG368" s="263"/>
      <c r="BOH368" s="263"/>
      <c r="BOI368" s="263"/>
      <c r="BOJ368" s="263"/>
      <c r="BOK368" s="263"/>
      <c r="BOL368" s="263"/>
      <c r="BOM368" s="263"/>
      <c r="BON368" s="263"/>
      <c r="BOO368" s="263"/>
      <c r="BOP368" s="263"/>
      <c r="BOQ368" s="263"/>
      <c r="BOR368" s="263"/>
      <c r="BOS368" s="263"/>
      <c r="BOT368" s="263"/>
      <c r="BOU368" s="263"/>
      <c r="BOV368" s="263"/>
      <c r="BOW368" s="263"/>
      <c r="BOX368" s="263"/>
      <c r="BOY368" s="263"/>
      <c r="BOZ368" s="263"/>
      <c r="BPA368" s="263"/>
      <c r="BPB368" s="263"/>
      <c r="BPC368" s="263"/>
      <c r="BPD368" s="263"/>
      <c r="BPE368" s="263"/>
      <c r="BPF368" s="263"/>
      <c r="BPG368" s="263"/>
      <c r="BPH368" s="263"/>
      <c r="BPI368" s="263"/>
      <c r="BPJ368" s="263"/>
      <c r="BPK368" s="263"/>
      <c r="BPL368" s="263"/>
      <c r="BPM368" s="263"/>
      <c r="BPN368" s="263"/>
      <c r="BPO368" s="263"/>
      <c r="BPP368" s="263"/>
      <c r="BPQ368" s="263"/>
      <c r="BPR368" s="263"/>
      <c r="BPS368" s="263"/>
      <c r="BPT368" s="263"/>
      <c r="BPU368" s="263"/>
      <c r="BPV368" s="263"/>
      <c r="BPW368" s="263"/>
      <c r="BPX368" s="263"/>
      <c r="BPY368" s="263"/>
      <c r="BPZ368" s="263"/>
      <c r="BQA368" s="263"/>
      <c r="BQB368" s="263"/>
      <c r="BQC368" s="263"/>
      <c r="BQD368" s="263"/>
      <c r="BQE368" s="263"/>
      <c r="BQF368" s="263"/>
      <c r="BQG368" s="263"/>
      <c r="BQH368" s="263"/>
      <c r="BQI368" s="263"/>
      <c r="BQJ368" s="263"/>
      <c r="BQK368" s="263"/>
      <c r="BQL368" s="263"/>
      <c r="BQM368" s="263"/>
      <c r="BQN368" s="263"/>
      <c r="BQO368" s="263"/>
      <c r="BQP368" s="263"/>
      <c r="BQQ368" s="263"/>
      <c r="BQR368" s="263"/>
      <c r="BQS368" s="263"/>
      <c r="BQT368" s="263"/>
      <c r="BQU368" s="263"/>
      <c r="BQV368" s="263"/>
      <c r="BQW368" s="263"/>
      <c r="BQX368" s="263"/>
      <c r="BQY368" s="263"/>
      <c r="BQZ368" s="263"/>
      <c r="BRA368" s="263"/>
      <c r="BRB368" s="263"/>
      <c r="BRC368" s="263"/>
      <c r="BRD368" s="263"/>
      <c r="BRE368" s="263"/>
      <c r="BRF368" s="263"/>
      <c r="BRG368" s="263"/>
      <c r="BRH368" s="263"/>
      <c r="BRI368" s="263"/>
      <c r="BRJ368" s="263"/>
      <c r="BRK368" s="263"/>
      <c r="BRL368" s="263"/>
      <c r="BRM368" s="263"/>
      <c r="BRN368" s="263"/>
      <c r="BRO368" s="263"/>
      <c r="BRP368" s="263"/>
      <c r="BRQ368" s="263"/>
      <c r="BRR368" s="263"/>
      <c r="BRS368" s="263"/>
      <c r="BRT368" s="263"/>
      <c r="BRU368" s="263"/>
      <c r="BRV368" s="263"/>
      <c r="BRW368" s="263"/>
      <c r="BRX368" s="263"/>
      <c r="BRY368" s="263"/>
      <c r="BRZ368" s="263"/>
      <c r="BSA368" s="263"/>
      <c r="BSB368" s="263"/>
      <c r="BSC368" s="263"/>
      <c r="BSD368" s="263"/>
      <c r="BSE368" s="263"/>
      <c r="BSF368" s="263"/>
      <c r="BSG368" s="263"/>
      <c r="BSH368" s="263"/>
      <c r="BSI368" s="263"/>
      <c r="BSJ368" s="263"/>
      <c r="BSK368" s="263"/>
      <c r="BSL368" s="263"/>
      <c r="BSM368" s="263"/>
      <c r="BSN368" s="263"/>
      <c r="BSO368" s="263"/>
      <c r="BSP368" s="263"/>
      <c r="BSQ368" s="263"/>
      <c r="BSR368" s="263"/>
      <c r="BSS368" s="263"/>
      <c r="BST368" s="263"/>
      <c r="BSU368" s="263"/>
      <c r="BSV368" s="263"/>
      <c r="BSW368" s="263"/>
      <c r="BSX368" s="263"/>
      <c r="BSY368" s="263"/>
      <c r="BSZ368" s="263"/>
      <c r="BTA368" s="263"/>
      <c r="BTB368" s="263"/>
      <c r="BTC368" s="263"/>
      <c r="BTD368" s="263"/>
      <c r="BTE368" s="263"/>
      <c r="BTF368" s="263"/>
      <c r="BTG368" s="263"/>
      <c r="BTH368" s="263"/>
      <c r="BTI368" s="263"/>
      <c r="BTJ368" s="263"/>
      <c r="BTK368" s="263"/>
      <c r="BTL368" s="263"/>
      <c r="BTM368" s="263"/>
      <c r="BTN368" s="263"/>
      <c r="BTO368" s="263"/>
      <c r="BTP368" s="263"/>
      <c r="BTQ368" s="263"/>
      <c r="BTR368" s="263"/>
      <c r="BTS368" s="263"/>
      <c r="BTT368" s="263"/>
      <c r="BTU368" s="263"/>
      <c r="BTV368" s="263"/>
      <c r="BTW368" s="263"/>
      <c r="BTX368" s="263"/>
      <c r="BTY368" s="263"/>
      <c r="BTZ368" s="263"/>
      <c r="BUA368" s="263"/>
      <c r="BUB368" s="263"/>
      <c r="BUC368" s="263"/>
      <c r="BUD368" s="263"/>
      <c r="BUE368" s="263"/>
      <c r="BUF368" s="263"/>
      <c r="BUG368" s="263"/>
      <c r="BUH368" s="263"/>
      <c r="BUI368" s="263"/>
      <c r="BUJ368" s="263"/>
      <c r="BUK368" s="263"/>
      <c r="BUL368" s="263"/>
      <c r="BUM368" s="263"/>
      <c r="BUN368" s="263"/>
      <c r="BUO368" s="263"/>
      <c r="BUP368" s="263"/>
      <c r="BUQ368" s="263"/>
      <c r="BUR368" s="263"/>
      <c r="BUS368" s="263"/>
      <c r="BUT368" s="263"/>
      <c r="BUU368" s="263"/>
      <c r="BUV368" s="263"/>
      <c r="BUW368" s="263"/>
      <c r="BUX368" s="263"/>
      <c r="BUY368" s="263"/>
      <c r="BUZ368" s="263"/>
      <c r="BVA368" s="263"/>
      <c r="BVB368" s="263"/>
      <c r="BVC368" s="263"/>
      <c r="BVD368" s="263"/>
      <c r="BVE368" s="263"/>
      <c r="BVF368" s="263"/>
      <c r="BVG368" s="263"/>
      <c r="BVH368" s="263"/>
      <c r="BVI368" s="263"/>
      <c r="BVJ368" s="263"/>
      <c r="BVK368" s="263"/>
      <c r="BVL368" s="263"/>
      <c r="BVM368" s="263"/>
      <c r="BVN368" s="263"/>
      <c r="BVO368" s="263"/>
      <c r="BVP368" s="263"/>
      <c r="BVQ368" s="263"/>
      <c r="BVR368" s="263"/>
      <c r="BVS368" s="263"/>
      <c r="BVT368" s="263"/>
      <c r="BVU368" s="263"/>
      <c r="BVV368" s="263"/>
      <c r="BVW368" s="263"/>
      <c r="BVX368" s="263"/>
      <c r="BVY368" s="263"/>
      <c r="BVZ368" s="263"/>
      <c r="BWA368" s="263"/>
      <c r="BWB368" s="263"/>
      <c r="BWC368" s="263"/>
      <c r="BWD368" s="263"/>
      <c r="BWE368" s="263"/>
      <c r="BWF368" s="263"/>
      <c r="BWG368" s="263"/>
      <c r="BWH368" s="263"/>
      <c r="BWI368" s="263"/>
      <c r="BWJ368" s="263"/>
      <c r="BWK368" s="263"/>
      <c r="BWL368" s="263"/>
      <c r="BWM368" s="263"/>
      <c r="BWN368" s="263"/>
      <c r="BWO368" s="263"/>
      <c r="BWP368" s="263"/>
      <c r="BWQ368" s="263"/>
      <c r="BWR368" s="263"/>
      <c r="BWS368" s="263"/>
      <c r="BWT368" s="263"/>
      <c r="BWU368" s="263"/>
      <c r="BWV368" s="263"/>
      <c r="BWW368" s="263"/>
      <c r="BWX368" s="263"/>
      <c r="BWY368" s="263"/>
      <c r="BWZ368" s="263"/>
      <c r="BXA368" s="263"/>
      <c r="BXB368" s="263"/>
      <c r="BXC368" s="263"/>
      <c r="BXD368" s="263"/>
      <c r="BXE368" s="263"/>
      <c r="BXF368" s="263"/>
      <c r="BXG368" s="263"/>
      <c r="BXH368" s="263"/>
      <c r="BXI368" s="263"/>
      <c r="BXJ368" s="263"/>
      <c r="BXK368" s="263"/>
      <c r="BXL368" s="263"/>
      <c r="BXM368" s="263"/>
      <c r="BXN368" s="263"/>
      <c r="BXO368" s="263"/>
      <c r="BXP368" s="263"/>
      <c r="BXQ368" s="263"/>
      <c r="BXR368" s="263"/>
      <c r="BXS368" s="263"/>
      <c r="BXT368" s="263"/>
      <c r="BXU368" s="263"/>
      <c r="BXV368" s="263"/>
      <c r="BXW368" s="263"/>
      <c r="BXX368" s="263"/>
      <c r="BXY368" s="263"/>
      <c r="BXZ368" s="263"/>
      <c r="BYA368" s="263"/>
      <c r="BYB368" s="263"/>
      <c r="BYC368" s="263"/>
      <c r="BYD368" s="263"/>
      <c r="BYE368" s="263"/>
      <c r="BYF368" s="263"/>
      <c r="BYG368" s="263"/>
      <c r="BYH368" s="263"/>
      <c r="BYI368" s="263"/>
      <c r="BYJ368" s="263"/>
      <c r="BYK368" s="263"/>
      <c r="BYL368" s="263"/>
      <c r="BYM368" s="263"/>
      <c r="BYN368" s="263"/>
      <c r="BYO368" s="263"/>
      <c r="BYP368" s="263"/>
      <c r="BYQ368" s="263"/>
      <c r="BYR368" s="263"/>
      <c r="BYS368" s="263"/>
      <c r="BYT368" s="263"/>
      <c r="BYU368" s="263"/>
      <c r="BYV368" s="263"/>
      <c r="BYW368" s="263"/>
      <c r="BYX368" s="263"/>
      <c r="BYY368" s="263"/>
      <c r="BYZ368" s="263"/>
      <c r="BZA368" s="263"/>
      <c r="BZB368" s="263"/>
      <c r="BZC368" s="263"/>
      <c r="BZD368" s="263"/>
      <c r="BZE368" s="263"/>
      <c r="BZF368" s="263"/>
      <c r="BZG368" s="263"/>
      <c r="BZH368" s="263"/>
      <c r="BZI368" s="263"/>
      <c r="BZJ368" s="263"/>
      <c r="BZK368" s="263"/>
      <c r="BZL368" s="263"/>
      <c r="BZM368" s="263"/>
      <c r="BZN368" s="263"/>
      <c r="BZO368" s="263"/>
      <c r="BZP368" s="263"/>
      <c r="BZQ368" s="263"/>
      <c r="BZR368" s="263"/>
      <c r="BZS368" s="263"/>
      <c r="BZT368" s="263"/>
      <c r="BZU368" s="263"/>
      <c r="BZV368" s="263"/>
      <c r="BZW368" s="263"/>
      <c r="BZX368" s="263"/>
      <c r="BZY368" s="263"/>
      <c r="BZZ368" s="263"/>
      <c r="CAA368" s="263"/>
      <c r="CAB368" s="263"/>
      <c r="CAC368" s="263"/>
      <c r="CAD368" s="263"/>
      <c r="CAE368" s="263"/>
      <c r="CAF368" s="263"/>
      <c r="CAG368" s="263"/>
      <c r="CAH368" s="263"/>
      <c r="CAI368" s="263"/>
      <c r="CAJ368" s="263"/>
      <c r="CAK368" s="263"/>
      <c r="CAL368" s="263"/>
      <c r="CAM368" s="263"/>
      <c r="CAN368" s="263"/>
      <c r="CAO368" s="263"/>
      <c r="CAP368" s="263"/>
      <c r="CAQ368" s="263"/>
      <c r="CAR368" s="263"/>
      <c r="CAS368" s="263"/>
      <c r="CAT368" s="263"/>
      <c r="CAU368" s="263"/>
      <c r="CAV368" s="263"/>
    </row>
    <row r="369" spans="1:2076" x14ac:dyDescent="0.35">
      <c r="A369" s="263"/>
      <c r="B369" s="263"/>
      <c r="C369" s="263"/>
      <c r="D369" s="263"/>
      <c r="E369" s="263"/>
      <c r="F369" s="263"/>
      <c r="G369" s="263"/>
      <c r="H369" s="263"/>
      <c r="I369" s="263"/>
      <c r="J369" s="263"/>
      <c r="K369" s="263"/>
      <c r="L369" s="263"/>
      <c r="M369" s="263"/>
      <c r="N369" s="263"/>
      <c r="O369" s="263"/>
      <c r="P369" s="263"/>
      <c r="Q369" s="263"/>
      <c r="R369" s="263"/>
      <c r="S369" s="263"/>
      <c r="T369" s="263"/>
      <c r="U369" s="263"/>
      <c r="V369" s="263"/>
      <c r="W369" s="263"/>
      <c r="X369" s="263"/>
      <c r="Y369" s="263"/>
      <c r="Z369" s="263"/>
      <c r="AA369" s="263"/>
      <c r="AB369" s="263"/>
      <c r="AC369" s="263"/>
      <c r="AD369" s="263"/>
      <c r="AE369" s="263"/>
      <c r="AF369" s="263"/>
      <c r="AG369" s="263"/>
      <c r="AH369" s="263"/>
      <c r="AI369" s="263"/>
      <c r="AJ369" s="263"/>
      <c r="AK369" s="263"/>
      <c r="AL369" s="263"/>
      <c r="AM369" s="263"/>
      <c r="AN369" s="263"/>
      <c r="AO369" s="263"/>
      <c r="AP369" s="263"/>
      <c r="AQ369" s="263"/>
      <c r="AR369" s="263"/>
      <c r="AS369" s="263"/>
      <c r="AT369" s="263"/>
      <c r="AU369" s="263"/>
      <c r="AV369" s="263"/>
      <c r="AW369" s="263"/>
      <c r="AX369" s="263"/>
      <c r="AY369" s="263"/>
      <c r="AZ369" s="263"/>
      <c r="BA369" s="263"/>
      <c r="BB369" s="263"/>
      <c r="BC369" s="263"/>
      <c r="BD369" s="263"/>
      <c r="BE369" s="263"/>
      <c r="BF369" s="263"/>
      <c r="BG369" s="263"/>
      <c r="BH369" s="263"/>
      <c r="BI369" s="263"/>
      <c r="BJ369" s="263"/>
      <c r="BK369" s="263"/>
      <c r="BL369" s="263"/>
      <c r="BM369" s="263"/>
      <c r="BN369" s="263"/>
      <c r="BO369" s="263"/>
      <c r="BP369" s="263"/>
      <c r="BQ369" s="263"/>
      <c r="BR369" s="263"/>
      <c r="BS369" s="263"/>
      <c r="BT369" s="263"/>
      <c r="BU369" s="263"/>
      <c r="BV369" s="263"/>
      <c r="BW369" s="263"/>
      <c r="BX369" s="263"/>
      <c r="BY369" s="263"/>
      <c r="BZ369" s="263"/>
      <c r="CA369" s="263"/>
      <c r="CB369" s="263"/>
      <c r="CC369" s="263"/>
      <c r="CD369" s="263"/>
      <c r="CE369" s="263"/>
      <c r="CF369" s="263"/>
      <c r="CG369" s="263"/>
      <c r="CH369" s="263"/>
      <c r="CI369" s="263"/>
      <c r="CJ369" s="263"/>
      <c r="CK369" s="263"/>
      <c r="CL369" s="263"/>
      <c r="CM369" s="263"/>
      <c r="CN369" s="263"/>
      <c r="CO369" s="263"/>
      <c r="CP369" s="263"/>
      <c r="CQ369" s="263"/>
      <c r="CR369" s="263"/>
      <c r="CS369" s="263"/>
      <c r="CT369" s="263"/>
      <c r="CU369" s="263"/>
      <c r="CV369" s="263"/>
      <c r="CW369" s="263"/>
      <c r="CX369" s="263"/>
      <c r="CY369" s="263"/>
      <c r="CZ369" s="263"/>
      <c r="DA369" s="263"/>
      <c r="DB369" s="263"/>
      <c r="DC369" s="263"/>
      <c r="DD369" s="263"/>
      <c r="DE369" s="263"/>
      <c r="DF369" s="263"/>
      <c r="DG369" s="263"/>
      <c r="DH369" s="263"/>
      <c r="DI369" s="263"/>
      <c r="DJ369" s="263"/>
      <c r="DK369" s="263"/>
      <c r="DL369" s="263"/>
      <c r="DM369" s="263"/>
      <c r="DN369" s="263"/>
      <c r="DO369" s="263"/>
      <c r="DP369" s="263"/>
      <c r="DQ369" s="263"/>
      <c r="DR369" s="263"/>
      <c r="DS369" s="263"/>
      <c r="DT369" s="263"/>
      <c r="DU369" s="263"/>
      <c r="DV369" s="263"/>
      <c r="DW369" s="263"/>
      <c r="DX369" s="263"/>
      <c r="DY369" s="263"/>
      <c r="DZ369" s="263"/>
      <c r="EA369" s="263"/>
      <c r="EB369" s="263"/>
      <c r="EC369" s="263"/>
      <c r="ED369" s="263"/>
      <c r="EE369" s="263"/>
      <c r="EF369" s="263"/>
      <c r="EG369" s="263"/>
      <c r="EH369" s="263"/>
      <c r="EI369" s="263"/>
      <c r="EJ369" s="263"/>
      <c r="EK369" s="263"/>
      <c r="EL369" s="263"/>
      <c r="EM369" s="263"/>
      <c r="EN369" s="263"/>
      <c r="EO369" s="263"/>
      <c r="EP369" s="263"/>
      <c r="EQ369" s="263"/>
      <c r="ER369" s="263"/>
      <c r="ES369" s="263"/>
      <c r="ET369" s="263"/>
      <c r="EU369" s="263"/>
      <c r="EV369" s="263"/>
      <c r="EW369" s="263"/>
      <c r="EX369" s="263"/>
      <c r="EY369" s="263"/>
      <c r="EZ369" s="263"/>
      <c r="FA369" s="263"/>
      <c r="FB369" s="263"/>
      <c r="FC369" s="263"/>
      <c r="FD369" s="263"/>
      <c r="FE369" s="263"/>
      <c r="FF369" s="263"/>
      <c r="FG369" s="263"/>
      <c r="FH369" s="263"/>
      <c r="FI369" s="263"/>
      <c r="FJ369" s="263"/>
      <c r="FK369" s="263"/>
      <c r="FL369" s="263"/>
      <c r="FM369" s="263"/>
      <c r="FN369" s="263"/>
      <c r="FO369" s="263"/>
      <c r="FP369" s="263"/>
      <c r="FQ369" s="263"/>
      <c r="FR369" s="263"/>
      <c r="FS369" s="263"/>
      <c r="FT369" s="263"/>
      <c r="FU369" s="263"/>
      <c r="FV369" s="263"/>
      <c r="FW369" s="263"/>
      <c r="FX369" s="263"/>
      <c r="FY369" s="263"/>
      <c r="FZ369" s="263"/>
      <c r="GA369" s="263"/>
      <c r="GB369" s="263"/>
      <c r="GC369" s="263"/>
      <c r="GD369" s="263"/>
      <c r="GE369" s="263"/>
      <c r="GF369" s="263"/>
      <c r="GG369" s="263"/>
      <c r="GH369" s="263"/>
      <c r="GI369" s="263"/>
      <c r="GJ369" s="263"/>
      <c r="GK369" s="263"/>
      <c r="GL369" s="263"/>
      <c r="GM369" s="263"/>
      <c r="GN369" s="263"/>
      <c r="GO369" s="263"/>
      <c r="GP369" s="263"/>
      <c r="GQ369" s="263"/>
      <c r="GR369" s="263"/>
      <c r="GS369" s="263"/>
      <c r="GT369" s="263"/>
      <c r="GU369" s="263"/>
      <c r="GV369" s="263"/>
      <c r="GW369" s="263"/>
      <c r="GX369" s="263"/>
      <c r="GY369" s="263"/>
      <c r="GZ369" s="263"/>
      <c r="HA369" s="263"/>
      <c r="HB369" s="263"/>
      <c r="HC369" s="263"/>
      <c r="HD369" s="263"/>
      <c r="HE369" s="263"/>
      <c r="HF369" s="263"/>
      <c r="HG369" s="263"/>
      <c r="HH369" s="263"/>
      <c r="HI369" s="263"/>
      <c r="HJ369" s="263"/>
      <c r="HK369" s="263"/>
      <c r="HL369" s="263"/>
      <c r="HM369" s="263"/>
      <c r="HN369" s="263"/>
      <c r="HO369" s="263"/>
      <c r="HP369" s="263"/>
      <c r="HQ369" s="263"/>
      <c r="HR369" s="263"/>
      <c r="HS369" s="263"/>
      <c r="HT369" s="263"/>
      <c r="HU369" s="263"/>
      <c r="HV369" s="263"/>
      <c r="HW369" s="263"/>
      <c r="HX369" s="263"/>
      <c r="HY369" s="263"/>
      <c r="HZ369" s="263"/>
      <c r="IA369" s="263"/>
      <c r="IB369" s="263"/>
      <c r="IC369" s="263"/>
      <c r="ID369" s="263"/>
      <c r="IE369" s="263"/>
      <c r="IF369" s="263"/>
      <c r="IG369" s="263"/>
      <c r="IH369" s="263"/>
      <c r="II369" s="263"/>
      <c r="IJ369" s="263"/>
      <c r="IK369" s="263"/>
      <c r="IL369" s="263"/>
      <c r="IM369" s="263"/>
      <c r="IN369" s="263"/>
      <c r="IO369" s="263"/>
      <c r="IP369" s="263"/>
      <c r="IQ369" s="263"/>
      <c r="IR369" s="263"/>
      <c r="IS369" s="263"/>
      <c r="IT369" s="263"/>
      <c r="IU369" s="263"/>
      <c r="IV369" s="263"/>
      <c r="IW369" s="263"/>
      <c r="IX369" s="263"/>
      <c r="IY369" s="263"/>
      <c r="IZ369" s="263"/>
      <c r="JA369" s="263"/>
      <c r="JB369" s="263"/>
      <c r="JC369" s="263"/>
      <c r="JD369" s="263"/>
      <c r="JE369" s="263"/>
      <c r="JF369" s="263"/>
      <c r="JG369" s="263"/>
      <c r="JH369" s="263"/>
      <c r="JI369" s="263"/>
      <c r="JJ369" s="263"/>
      <c r="JK369" s="263"/>
      <c r="JL369" s="263"/>
      <c r="JM369" s="263"/>
      <c r="JN369" s="263"/>
      <c r="JO369" s="263"/>
      <c r="JP369" s="263"/>
      <c r="JQ369" s="263"/>
      <c r="JR369" s="263"/>
      <c r="JS369" s="263"/>
      <c r="JT369" s="263"/>
      <c r="JU369" s="263"/>
      <c r="JV369" s="263"/>
      <c r="JW369" s="263"/>
      <c r="JX369" s="263"/>
      <c r="JY369" s="263"/>
      <c r="JZ369" s="263"/>
      <c r="KA369" s="263"/>
      <c r="KB369" s="263"/>
      <c r="KC369" s="263"/>
      <c r="KD369" s="263"/>
      <c r="KE369" s="263"/>
      <c r="KF369" s="263"/>
      <c r="KG369" s="263"/>
      <c r="KH369" s="263"/>
      <c r="KI369" s="263"/>
      <c r="KJ369" s="263"/>
      <c r="KK369" s="263"/>
      <c r="KL369" s="263"/>
      <c r="KM369" s="263"/>
      <c r="KN369" s="263"/>
      <c r="KO369" s="263"/>
      <c r="KP369" s="263"/>
      <c r="KQ369" s="263"/>
      <c r="KR369" s="263"/>
      <c r="KS369" s="263"/>
      <c r="KT369" s="263"/>
      <c r="KU369" s="263"/>
      <c r="KV369" s="263"/>
      <c r="KW369" s="263"/>
      <c r="KX369" s="263"/>
      <c r="KY369" s="263"/>
      <c r="KZ369" s="263"/>
      <c r="LA369" s="263"/>
      <c r="LB369" s="263"/>
      <c r="LC369" s="263"/>
      <c r="LD369" s="263"/>
      <c r="LE369" s="263"/>
      <c r="LF369" s="263"/>
      <c r="LG369" s="263"/>
      <c r="LH369" s="263"/>
      <c r="LI369" s="263"/>
      <c r="LJ369" s="263"/>
      <c r="LK369" s="263"/>
      <c r="LL369" s="263"/>
      <c r="LM369" s="263"/>
      <c r="LN369" s="263"/>
      <c r="LO369" s="263"/>
      <c r="LP369" s="263"/>
      <c r="LQ369" s="263"/>
      <c r="LR369" s="263"/>
      <c r="LS369" s="263"/>
      <c r="LT369" s="263"/>
      <c r="LU369" s="263"/>
      <c r="LV369" s="263"/>
      <c r="LW369" s="263"/>
      <c r="LX369" s="263"/>
      <c r="LY369" s="263"/>
      <c r="LZ369" s="263"/>
      <c r="MA369" s="263"/>
      <c r="MB369" s="263"/>
      <c r="MC369" s="263"/>
      <c r="MD369" s="263"/>
      <c r="ME369" s="263"/>
      <c r="MF369" s="263"/>
      <c r="MG369" s="263"/>
      <c r="MH369" s="263"/>
      <c r="MI369" s="263"/>
      <c r="MJ369" s="263"/>
      <c r="MK369" s="263"/>
      <c r="ML369" s="263"/>
      <c r="MM369" s="263"/>
      <c r="MN369" s="263"/>
      <c r="MO369" s="263"/>
      <c r="MP369" s="263"/>
      <c r="MQ369" s="263"/>
      <c r="MR369" s="263"/>
      <c r="MS369" s="263"/>
      <c r="MT369" s="263"/>
      <c r="MU369" s="263"/>
      <c r="MV369" s="263"/>
      <c r="MW369" s="263"/>
      <c r="MX369" s="263"/>
      <c r="MY369" s="263"/>
      <c r="MZ369" s="263"/>
      <c r="NA369" s="263"/>
      <c r="NB369" s="263"/>
      <c r="NC369" s="263"/>
      <c r="ND369" s="263"/>
      <c r="NE369" s="263"/>
      <c r="NF369" s="263"/>
      <c r="NG369" s="263"/>
      <c r="NH369" s="263"/>
      <c r="NI369" s="263"/>
      <c r="NJ369" s="263"/>
      <c r="NK369" s="263"/>
      <c r="NL369" s="263"/>
      <c r="NM369" s="263"/>
      <c r="NN369" s="263"/>
      <c r="NO369" s="263"/>
      <c r="NP369" s="263"/>
      <c r="NQ369" s="263"/>
      <c r="NR369" s="263"/>
      <c r="NS369" s="263"/>
      <c r="NT369" s="263"/>
      <c r="NU369" s="263"/>
      <c r="NV369" s="263"/>
      <c r="NW369" s="263"/>
      <c r="NX369" s="263"/>
      <c r="NY369" s="263"/>
      <c r="NZ369" s="263"/>
      <c r="OA369" s="263"/>
      <c r="OB369" s="263"/>
      <c r="OC369" s="263"/>
      <c r="OD369" s="263"/>
      <c r="OE369" s="263"/>
      <c r="OF369" s="263"/>
      <c r="OG369" s="263"/>
      <c r="OH369" s="263"/>
      <c r="OI369" s="263"/>
      <c r="OJ369" s="263"/>
      <c r="OK369" s="263"/>
      <c r="OL369" s="263"/>
      <c r="OM369" s="263"/>
      <c r="ON369" s="263"/>
      <c r="OO369" s="263"/>
      <c r="OP369" s="263"/>
      <c r="OQ369" s="263"/>
      <c r="OR369" s="263"/>
      <c r="OS369" s="263"/>
      <c r="OT369" s="263"/>
      <c r="OU369" s="263"/>
      <c r="OV369" s="263"/>
      <c r="OW369" s="263"/>
      <c r="OX369" s="263"/>
      <c r="OY369" s="263"/>
      <c r="OZ369" s="263"/>
      <c r="PA369" s="263"/>
      <c r="PB369" s="263"/>
      <c r="PC369" s="263"/>
      <c r="PD369" s="263"/>
      <c r="PE369" s="263"/>
      <c r="PF369" s="263"/>
      <c r="PG369" s="263"/>
      <c r="PH369" s="263"/>
      <c r="PI369" s="263"/>
      <c r="PJ369" s="263"/>
      <c r="PK369" s="263"/>
      <c r="PL369" s="263"/>
      <c r="PM369" s="263"/>
      <c r="PN369" s="263"/>
      <c r="PO369" s="263"/>
      <c r="PP369" s="263"/>
      <c r="PQ369" s="263"/>
      <c r="PR369" s="263"/>
      <c r="PS369" s="263"/>
      <c r="PT369" s="263"/>
      <c r="PU369" s="263"/>
      <c r="PV369" s="263"/>
      <c r="PW369" s="263"/>
      <c r="PX369" s="263"/>
      <c r="PY369" s="263"/>
      <c r="PZ369" s="263"/>
      <c r="QA369" s="263"/>
      <c r="QB369" s="263"/>
      <c r="QC369" s="263"/>
      <c r="QD369" s="263"/>
      <c r="QE369" s="263"/>
      <c r="QF369" s="263"/>
      <c r="QG369" s="263"/>
      <c r="QH369" s="263"/>
      <c r="QI369" s="263"/>
      <c r="QJ369" s="263"/>
      <c r="QK369" s="263"/>
      <c r="QL369" s="263"/>
      <c r="QM369" s="263"/>
      <c r="QN369" s="263"/>
      <c r="QO369" s="263"/>
      <c r="QP369" s="263"/>
      <c r="QQ369" s="263"/>
      <c r="QR369" s="263"/>
      <c r="QS369" s="263"/>
      <c r="QT369" s="263"/>
      <c r="QU369" s="263"/>
      <c r="QV369" s="263"/>
      <c r="QW369" s="263"/>
      <c r="QX369" s="263"/>
      <c r="QY369" s="263"/>
      <c r="QZ369" s="263"/>
      <c r="RA369" s="263"/>
      <c r="RB369" s="263"/>
      <c r="RC369" s="263"/>
      <c r="RD369" s="263"/>
      <c r="RE369" s="263"/>
      <c r="RF369" s="263"/>
      <c r="RG369" s="263"/>
      <c r="RH369" s="263"/>
      <c r="RI369" s="263"/>
      <c r="RJ369" s="263"/>
      <c r="RK369" s="263"/>
      <c r="RL369" s="263"/>
      <c r="RM369" s="263"/>
      <c r="RN369" s="263"/>
      <c r="RO369" s="263"/>
      <c r="RP369" s="263"/>
      <c r="RQ369" s="263"/>
      <c r="RR369" s="263"/>
      <c r="RS369" s="263"/>
      <c r="RT369" s="263"/>
      <c r="RU369" s="263"/>
      <c r="RV369" s="263"/>
      <c r="RW369" s="263"/>
      <c r="RX369" s="263"/>
      <c r="RY369" s="263"/>
      <c r="RZ369" s="263"/>
      <c r="SA369" s="263"/>
      <c r="SB369" s="263"/>
      <c r="SC369" s="263"/>
      <c r="SD369" s="263"/>
      <c r="SE369" s="263"/>
      <c r="SF369" s="263"/>
      <c r="SG369" s="263"/>
      <c r="SH369" s="263"/>
      <c r="SI369" s="263"/>
      <c r="SJ369" s="263"/>
      <c r="SK369" s="263"/>
      <c r="SL369" s="263"/>
      <c r="SM369" s="263"/>
      <c r="SN369" s="263"/>
      <c r="SO369" s="263"/>
      <c r="SP369" s="263"/>
      <c r="SQ369" s="263"/>
      <c r="SR369" s="263"/>
      <c r="SS369" s="263"/>
      <c r="ST369" s="263"/>
      <c r="SU369" s="263"/>
      <c r="SV369" s="263"/>
      <c r="SW369" s="263"/>
      <c r="SX369" s="263"/>
      <c r="SY369" s="263"/>
      <c r="SZ369" s="263"/>
      <c r="TA369" s="263"/>
      <c r="TB369" s="263"/>
      <c r="TC369" s="263"/>
      <c r="TD369" s="263"/>
      <c r="TE369" s="263"/>
      <c r="TF369" s="263"/>
      <c r="TG369" s="263"/>
      <c r="TH369" s="263"/>
      <c r="TI369" s="263"/>
      <c r="TJ369" s="263"/>
      <c r="TK369" s="263"/>
      <c r="TL369" s="263"/>
      <c r="TM369" s="263"/>
      <c r="TN369" s="263"/>
      <c r="TO369" s="263"/>
      <c r="TP369" s="263"/>
      <c r="TQ369" s="263"/>
      <c r="TR369" s="263"/>
      <c r="TS369" s="263"/>
      <c r="TT369" s="263"/>
      <c r="TU369" s="263"/>
      <c r="TV369" s="263"/>
      <c r="TW369" s="263"/>
      <c r="TX369" s="263"/>
      <c r="TY369" s="263"/>
      <c r="TZ369" s="263"/>
      <c r="UA369" s="263"/>
      <c r="UB369" s="263"/>
      <c r="UC369" s="263"/>
      <c r="UD369" s="263"/>
      <c r="UE369" s="263"/>
      <c r="UF369" s="263"/>
      <c r="UG369" s="263"/>
      <c r="UH369" s="263"/>
      <c r="UI369" s="263"/>
      <c r="UJ369" s="263"/>
      <c r="UK369" s="263"/>
      <c r="UL369" s="263"/>
      <c r="UM369" s="263"/>
      <c r="UN369" s="263"/>
      <c r="UO369" s="263"/>
      <c r="UP369" s="263"/>
      <c r="UQ369" s="263"/>
      <c r="UR369" s="263"/>
      <c r="US369" s="263"/>
      <c r="UT369" s="263"/>
      <c r="UU369" s="263"/>
      <c r="UV369" s="263"/>
      <c r="UW369" s="263"/>
      <c r="UX369" s="263"/>
      <c r="UY369" s="263"/>
      <c r="UZ369" s="263"/>
      <c r="VA369" s="263"/>
      <c r="VB369" s="263"/>
      <c r="VC369" s="263"/>
      <c r="VD369" s="263"/>
      <c r="VE369" s="263"/>
      <c r="VF369" s="263"/>
      <c r="VG369" s="263"/>
      <c r="VH369" s="263"/>
      <c r="VI369" s="263"/>
      <c r="VJ369" s="263"/>
      <c r="VK369" s="263"/>
      <c r="VL369" s="263"/>
      <c r="VM369" s="263"/>
      <c r="VN369" s="263"/>
      <c r="VO369" s="263"/>
      <c r="VP369" s="263"/>
      <c r="VQ369" s="263"/>
      <c r="VR369" s="263"/>
      <c r="VS369" s="263"/>
      <c r="VT369" s="263"/>
      <c r="VU369" s="263"/>
      <c r="VV369" s="263"/>
      <c r="VW369" s="263"/>
      <c r="VX369" s="263"/>
      <c r="VY369" s="263"/>
      <c r="VZ369" s="263"/>
      <c r="WA369" s="263"/>
      <c r="WB369" s="263"/>
      <c r="WC369" s="263"/>
      <c r="WD369" s="263"/>
      <c r="WE369" s="263"/>
      <c r="WF369" s="263"/>
      <c r="WG369" s="263"/>
      <c r="WH369" s="263"/>
      <c r="WI369" s="263"/>
      <c r="WJ369" s="263"/>
      <c r="WK369" s="263"/>
      <c r="WL369" s="263"/>
      <c r="WM369" s="263"/>
      <c r="WN369" s="263"/>
      <c r="WO369" s="263"/>
      <c r="WP369" s="263"/>
      <c r="WQ369" s="263"/>
      <c r="WR369" s="263"/>
      <c r="WS369" s="263"/>
      <c r="WT369" s="263"/>
      <c r="WU369" s="263"/>
      <c r="WV369" s="263"/>
      <c r="WW369" s="263"/>
      <c r="WX369" s="263"/>
      <c r="WY369" s="263"/>
      <c r="WZ369" s="263"/>
      <c r="XA369" s="263"/>
      <c r="XB369" s="263"/>
      <c r="XC369" s="263"/>
      <c r="XD369" s="263"/>
      <c r="XE369" s="263"/>
      <c r="XF369" s="263"/>
      <c r="XG369" s="263"/>
      <c r="XH369" s="263"/>
      <c r="XI369" s="263"/>
      <c r="XJ369" s="263"/>
      <c r="XK369" s="263"/>
      <c r="XL369" s="263"/>
      <c r="XM369" s="263"/>
      <c r="XN369" s="263"/>
      <c r="XO369" s="263"/>
      <c r="XP369" s="263"/>
      <c r="XQ369" s="263"/>
      <c r="XR369" s="263"/>
      <c r="XS369" s="263"/>
      <c r="XT369" s="263"/>
      <c r="XU369" s="263"/>
      <c r="XV369" s="263"/>
      <c r="XW369" s="263"/>
      <c r="XX369" s="263"/>
      <c r="XY369" s="263"/>
      <c r="XZ369" s="263"/>
      <c r="YA369" s="263"/>
      <c r="YB369" s="263"/>
      <c r="YC369" s="263"/>
      <c r="YD369" s="263"/>
      <c r="YE369" s="263"/>
      <c r="YF369" s="263"/>
      <c r="YG369" s="263"/>
      <c r="YH369" s="263"/>
      <c r="YI369" s="263"/>
      <c r="YJ369" s="263"/>
      <c r="YK369" s="263"/>
      <c r="YL369" s="263"/>
      <c r="YM369" s="263"/>
      <c r="YN369" s="263"/>
      <c r="YO369" s="263"/>
      <c r="YP369" s="263"/>
      <c r="YQ369" s="263"/>
      <c r="YR369" s="263"/>
      <c r="YS369" s="263"/>
      <c r="YT369" s="263"/>
      <c r="YU369" s="263"/>
      <c r="YV369" s="263"/>
      <c r="YW369" s="263"/>
      <c r="YX369" s="263"/>
      <c r="YY369" s="263"/>
      <c r="YZ369" s="263"/>
      <c r="ZA369" s="263"/>
      <c r="ZB369" s="263"/>
      <c r="ZC369" s="263"/>
      <c r="ZD369" s="263"/>
      <c r="ZE369" s="263"/>
      <c r="ZF369" s="263"/>
      <c r="ZG369" s="263"/>
      <c r="ZH369" s="263"/>
      <c r="ZI369" s="263"/>
      <c r="ZJ369" s="263"/>
      <c r="ZK369" s="263"/>
      <c r="ZL369" s="263"/>
      <c r="ZM369" s="263"/>
      <c r="ZN369" s="263"/>
      <c r="ZO369" s="263"/>
      <c r="ZP369" s="263"/>
      <c r="ZQ369" s="263"/>
      <c r="ZR369" s="263"/>
      <c r="ZS369" s="263"/>
      <c r="ZT369" s="263"/>
      <c r="ZU369" s="263"/>
      <c r="ZV369" s="263"/>
      <c r="ZW369" s="263"/>
      <c r="ZX369" s="263"/>
      <c r="ZY369" s="263"/>
      <c r="ZZ369" s="263"/>
      <c r="AAA369" s="263"/>
      <c r="AAB369" s="263"/>
      <c r="AAC369" s="263"/>
      <c r="AAD369" s="263"/>
      <c r="AAE369" s="263"/>
      <c r="AAF369" s="263"/>
      <c r="AAG369" s="263"/>
      <c r="AAH369" s="263"/>
      <c r="AAI369" s="263"/>
      <c r="AAJ369" s="263"/>
      <c r="AAK369" s="263"/>
      <c r="AAL369" s="263"/>
      <c r="AAM369" s="263"/>
      <c r="AAN369" s="263"/>
      <c r="AAO369" s="263"/>
      <c r="AAP369" s="263"/>
      <c r="AAQ369" s="263"/>
      <c r="AAR369" s="263"/>
      <c r="AAS369" s="263"/>
      <c r="AAT369" s="263"/>
      <c r="AAU369" s="263"/>
      <c r="AAV369" s="263"/>
      <c r="AAW369" s="263"/>
      <c r="AAX369" s="263"/>
      <c r="AAY369" s="263"/>
      <c r="AAZ369" s="263"/>
      <c r="ABA369" s="263"/>
      <c r="ABB369" s="263"/>
      <c r="ABC369" s="263"/>
      <c r="ABD369" s="263"/>
      <c r="ABE369" s="263"/>
      <c r="ABF369" s="263"/>
      <c r="ABG369" s="263"/>
      <c r="ABH369" s="263"/>
      <c r="ABI369" s="263"/>
      <c r="ABJ369" s="263"/>
      <c r="ABK369" s="263"/>
      <c r="ABL369" s="263"/>
      <c r="ABM369" s="263"/>
      <c r="ABN369" s="263"/>
      <c r="ABO369" s="263"/>
      <c r="ABP369" s="263"/>
      <c r="ABQ369" s="263"/>
      <c r="ABR369" s="263"/>
      <c r="ABS369" s="263"/>
      <c r="ABT369" s="263"/>
      <c r="ABU369" s="263"/>
      <c r="ABV369" s="263"/>
      <c r="ABW369" s="263"/>
      <c r="ABX369" s="263"/>
      <c r="ABY369" s="263"/>
      <c r="ABZ369" s="263"/>
      <c r="ACA369" s="263"/>
      <c r="ACB369" s="263"/>
      <c r="ACC369" s="263"/>
      <c r="ACD369" s="263"/>
      <c r="ACE369" s="263"/>
      <c r="ACF369" s="263"/>
      <c r="ACG369" s="263"/>
      <c r="ACH369" s="263"/>
      <c r="ACI369" s="263"/>
      <c r="ACJ369" s="263"/>
      <c r="ACK369" s="263"/>
      <c r="ACL369" s="263"/>
      <c r="ACM369" s="263"/>
      <c r="ACN369" s="263"/>
      <c r="ACO369" s="263"/>
      <c r="ACP369" s="263"/>
      <c r="ACQ369" s="263"/>
      <c r="ACR369" s="263"/>
      <c r="ACS369" s="263"/>
      <c r="ACT369" s="263"/>
      <c r="ACU369" s="263"/>
      <c r="ACV369" s="263"/>
      <c r="ACW369" s="263"/>
      <c r="ACX369" s="263"/>
      <c r="ACY369" s="263"/>
      <c r="ACZ369" s="263"/>
      <c r="ADA369" s="263"/>
      <c r="ADB369" s="263"/>
      <c r="ADC369" s="263"/>
      <c r="ADD369" s="263"/>
      <c r="ADE369" s="263"/>
      <c r="ADF369" s="263"/>
      <c r="ADG369" s="263"/>
      <c r="ADH369" s="263"/>
      <c r="ADI369" s="263"/>
      <c r="ADJ369" s="263"/>
      <c r="ADK369" s="263"/>
      <c r="ADL369" s="263"/>
      <c r="ADM369" s="263"/>
      <c r="ADN369" s="263"/>
      <c r="ADO369" s="263"/>
      <c r="ADP369" s="263"/>
      <c r="ADQ369" s="263"/>
      <c r="ADR369" s="263"/>
      <c r="ADS369" s="263"/>
      <c r="ADT369" s="263"/>
      <c r="ADU369" s="263"/>
      <c r="ADV369" s="263"/>
      <c r="ADW369" s="263"/>
      <c r="ADX369" s="263"/>
      <c r="ADY369" s="263"/>
      <c r="ADZ369" s="263"/>
      <c r="AEA369" s="263"/>
      <c r="AEB369" s="263"/>
      <c r="AEC369" s="263"/>
      <c r="AED369" s="263"/>
      <c r="AEE369" s="263"/>
      <c r="AEF369" s="263"/>
      <c r="AEG369" s="263"/>
      <c r="AEH369" s="263"/>
      <c r="AEI369" s="263"/>
      <c r="AEJ369" s="263"/>
      <c r="AEK369" s="263"/>
      <c r="AEL369" s="263"/>
      <c r="AEM369" s="263"/>
      <c r="AEN369" s="263"/>
      <c r="AEO369" s="263"/>
      <c r="AEP369" s="263"/>
      <c r="AEQ369" s="263"/>
      <c r="AER369" s="263"/>
      <c r="AES369" s="263"/>
      <c r="AET369" s="263"/>
      <c r="AEU369" s="263"/>
      <c r="AEV369" s="263"/>
      <c r="AEW369" s="263"/>
      <c r="AEX369" s="263"/>
      <c r="AEY369" s="263"/>
      <c r="AEZ369" s="263"/>
      <c r="AFA369" s="263"/>
      <c r="AFB369" s="263"/>
      <c r="AFC369" s="263"/>
      <c r="AFD369" s="263"/>
      <c r="AFE369" s="263"/>
      <c r="AFF369" s="263"/>
      <c r="AFG369" s="263"/>
      <c r="AFH369" s="263"/>
      <c r="AFI369" s="263"/>
      <c r="AFJ369" s="263"/>
      <c r="AFK369" s="263"/>
      <c r="AFL369" s="263"/>
      <c r="AFM369" s="263"/>
      <c r="AFN369" s="263"/>
      <c r="AFO369" s="263"/>
      <c r="AFP369" s="263"/>
      <c r="AFQ369" s="263"/>
      <c r="AFR369" s="263"/>
      <c r="AFS369" s="263"/>
      <c r="AFT369" s="263"/>
      <c r="AFU369" s="263"/>
      <c r="AFV369" s="263"/>
      <c r="AFW369" s="263"/>
      <c r="AFX369" s="263"/>
      <c r="AFY369" s="263"/>
      <c r="AFZ369" s="263"/>
      <c r="AGA369" s="263"/>
      <c r="AGB369" s="263"/>
      <c r="AGC369" s="263"/>
      <c r="AGD369" s="263"/>
      <c r="AGE369" s="263"/>
      <c r="AGF369" s="263"/>
      <c r="AGG369" s="263"/>
      <c r="AGH369" s="263"/>
      <c r="AGI369" s="263"/>
      <c r="AGJ369" s="263"/>
      <c r="AGK369" s="263"/>
      <c r="AGL369" s="263"/>
      <c r="AGM369" s="263"/>
      <c r="AGN369" s="263"/>
      <c r="AGO369" s="263"/>
      <c r="AGP369" s="263"/>
      <c r="AGQ369" s="263"/>
      <c r="AGR369" s="263"/>
      <c r="AGS369" s="263"/>
      <c r="AGT369" s="263"/>
      <c r="AGU369" s="263"/>
      <c r="AGV369" s="263"/>
      <c r="AGW369" s="263"/>
      <c r="AGX369" s="263"/>
      <c r="AGY369" s="263"/>
      <c r="AGZ369" s="263"/>
      <c r="AHA369" s="263"/>
      <c r="AHB369" s="263"/>
      <c r="AHC369" s="263"/>
      <c r="AHD369" s="263"/>
      <c r="AHE369" s="263"/>
      <c r="AHF369" s="263"/>
      <c r="AHG369" s="263"/>
      <c r="AHH369" s="263"/>
      <c r="AHI369" s="263"/>
      <c r="AHJ369" s="263"/>
      <c r="AHK369" s="263"/>
      <c r="AHL369" s="263"/>
      <c r="AHM369" s="263"/>
      <c r="AHN369" s="263"/>
      <c r="AHO369" s="263"/>
      <c r="AHP369" s="263"/>
      <c r="AHQ369" s="263"/>
      <c r="AHR369" s="263"/>
      <c r="AHS369" s="263"/>
      <c r="AHT369" s="263"/>
      <c r="AHU369" s="263"/>
      <c r="AHV369" s="263"/>
      <c r="AHW369" s="263"/>
      <c r="AHX369" s="263"/>
      <c r="AHY369" s="263"/>
      <c r="AHZ369" s="263"/>
      <c r="AIA369" s="263"/>
      <c r="AIB369" s="263"/>
      <c r="AIC369" s="263"/>
      <c r="AID369" s="263"/>
      <c r="AIE369" s="263"/>
      <c r="AIF369" s="263"/>
      <c r="AIG369" s="263"/>
      <c r="AIH369" s="263"/>
      <c r="AII369" s="263"/>
      <c r="AIJ369" s="263"/>
      <c r="AIK369" s="263"/>
      <c r="AIL369" s="263"/>
      <c r="AIM369" s="263"/>
      <c r="AIN369" s="263"/>
      <c r="AIO369" s="263"/>
      <c r="AIP369" s="263"/>
      <c r="AIQ369" s="263"/>
      <c r="AIR369" s="263"/>
      <c r="AIS369" s="263"/>
      <c r="AIT369" s="263"/>
      <c r="AIU369" s="263"/>
      <c r="AIV369" s="263"/>
      <c r="AIW369" s="263"/>
      <c r="AIX369" s="263"/>
      <c r="AIY369" s="263"/>
      <c r="AIZ369" s="263"/>
      <c r="AJA369" s="263"/>
      <c r="AJB369" s="263"/>
      <c r="AJC369" s="263"/>
      <c r="AJD369" s="263"/>
      <c r="AJE369" s="263"/>
      <c r="AJF369" s="263"/>
      <c r="AJG369" s="263"/>
      <c r="AJH369" s="263"/>
      <c r="AJI369" s="263"/>
      <c r="AJJ369" s="263"/>
      <c r="AJK369" s="263"/>
      <c r="AJL369" s="263"/>
      <c r="AJM369" s="263"/>
      <c r="AJN369" s="263"/>
      <c r="AJO369" s="263"/>
      <c r="AJP369" s="263"/>
      <c r="AJQ369" s="263"/>
      <c r="AJR369" s="263"/>
      <c r="AJS369" s="263"/>
      <c r="AJT369" s="263"/>
      <c r="AJU369" s="263"/>
      <c r="AJV369" s="263"/>
      <c r="AJW369" s="263"/>
      <c r="AJX369" s="263"/>
      <c r="AJY369" s="263"/>
      <c r="AJZ369" s="263"/>
      <c r="AKA369" s="263"/>
      <c r="AKB369" s="263"/>
      <c r="AKC369" s="263"/>
      <c r="AKD369" s="263"/>
      <c r="AKE369" s="263"/>
      <c r="AKF369" s="263"/>
      <c r="AKG369" s="263"/>
      <c r="AKH369" s="263"/>
      <c r="AKI369" s="263"/>
      <c r="AKJ369" s="263"/>
      <c r="AKK369" s="263"/>
      <c r="AKL369" s="263"/>
      <c r="AKM369" s="263"/>
      <c r="AKN369" s="263"/>
      <c r="AKO369" s="263"/>
      <c r="AKP369" s="263"/>
      <c r="AKQ369" s="263"/>
      <c r="AKR369" s="263"/>
      <c r="AKS369" s="263"/>
      <c r="AKT369" s="263"/>
      <c r="AKU369" s="263"/>
      <c r="AKV369" s="263"/>
      <c r="AKW369" s="263"/>
      <c r="AKX369" s="263"/>
      <c r="AKY369" s="263"/>
      <c r="AKZ369" s="263"/>
      <c r="ALA369" s="263"/>
      <c r="ALB369" s="263"/>
      <c r="ALC369" s="263"/>
      <c r="ALD369" s="263"/>
      <c r="ALE369" s="263"/>
      <c r="ALF369" s="263"/>
      <c r="ALG369" s="263"/>
      <c r="ALH369" s="263"/>
      <c r="ALI369" s="263"/>
      <c r="ALJ369" s="263"/>
      <c r="ALK369" s="263"/>
      <c r="ALL369" s="263"/>
      <c r="ALM369" s="263"/>
      <c r="ALN369" s="263"/>
      <c r="ALO369" s="263"/>
      <c r="ALP369" s="263"/>
      <c r="ALQ369" s="263"/>
      <c r="ALR369" s="263"/>
      <c r="ALS369" s="263"/>
      <c r="ALT369" s="263"/>
      <c r="ALU369" s="263"/>
      <c r="ALV369" s="263"/>
      <c r="ALW369" s="263"/>
      <c r="ALX369" s="263"/>
      <c r="ALY369" s="263"/>
      <c r="ALZ369" s="263"/>
      <c r="AMA369" s="263"/>
      <c r="AMB369" s="263"/>
      <c r="AMC369" s="263"/>
      <c r="AMD369" s="263"/>
      <c r="AME369" s="263"/>
      <c r="AMF369" s="263"/>
      <c r="AMG369" s="263"/>
      <c r="AMH369" s="263"/>
      <c r="AMI369" s="263"/>
      <c r="AMJ369" s="263"/>
      <c r="AMK369" s="263"/>
      <c r="AML369" s="263"/>
      <c r="AMM369" s="263"/>
      <c r="AMN369" s="263"/>
      <c r="AMO369" s="263"/>
      <c r="AMP369" s="263"/>
      <c r="AMQ369" s="263"/>
      <c r="AMR369" s="263"/>
      <c r="AMS369" s="263"/>
      <c r="AMT369" s="263"/>
      <c r="AMU369" s="263"/>
      <c r="AMV369" s="263"/>
      <c r="AMW369" s="263"/>
      <c r="AMX369" s="263"/>
      <c r="AMY369" s="263"/>
      <c r="AMZ369" s="263"/>
      <c r="ANA369" s="263"/>
      <c r="ANB369" s="263"/>
      <c r="ANC369" s="263"/>
      <c r="AND369" s="263"/>
      <c r="ANE369" s="263"/>
      <c r="ANF369" s="263"/>
      <c r="ANG369" s="263"/>
      <c r="ANH369" s="263"/>
      <c r="ANI369" s="263"/>
      <c r="ANJ369" s="263"/>
      <c r="ANK369" s="263"/>
      <c r="ANL369" s="263"/>
      <c r="ANM369" s="263"/>
      <c r="ANN369" s="263"/>
      <c r="ANO369" s="263"/>
      <c r="ANP369" s="263"/>
      <c r="ANQ369" s="263"/>
      <c r="ANR369" s="263"/>
      <c r="ANS369" s="263"/>
      <c r="ANT369" s="263"/>
      <c r="ANU369" s="263"/>
      <c r="ANV369" s="263"/>
      <c r="ANW369" s="263"/>
      <c r="ANX369" s="263"/>
      <c r="ANY369" s="263"/>
      <c r="ANZ369" s="263"/>
      <c r="AOA369" s="263"/>
      <c r="AOB369" s="263"/>
      <c r="AOC369" s="263"/>
      <c r="AOD369" s="263"/>
      <c r="AOE369" s="263"/>
      <c r="AOF369" s="263"/>
      <c r="AOG369" s="263"/>
      <c r="AOH369" s="263"/>
      <c r="AOI369" s="263"/>
      <c r="AOJ369" s="263"/>
      <c r="AOK369" s="263"/>
      <c r="AOL369" s="263"/>
      <c r="AOM369" s="263"/>
      <c r="AON369" s="263"/>
      <c r="AOO369" s="263"/>
      <c r="AOP369" s="263"/>
      <c r="AOQ369" s="263"/>
      <c r="AOR369" s="263"/>
      <c r="AOS369" s="263"/>
      <c r="AOT369" s="263"/>
      <c r="AOU369" s="263"/>
      <c r="AOV369" s="263"/>
      <c r="AOW369" s="263"/>
      <c r="AOX369" s="263"/>
      <c r="AOY369" s="263"/>
      <c r="AOZ369" s="263"/>
      <c r="APA369" s="263"/>
      <c r="APB369" s="263"/>
      <c r="APC369" s="263"/>
      <c r="APD369" s="263"/>
      <c r="APE369" s="263"/>
      <c r="APF369" s="263"/>
      <c r="APG369" s="263"/>
      <c r="APH369" s="263"/>
      <c r="API369" s="263"/>
      <c r="APJ369" s="263"/>
      <c r="APK369" s="263"/>
      <c r="APL369" s="263"/>
      <c r="APM369" s="263"/>
      <c r="APN369" s="263"/>
      <c r="APO369" s="263"/>
      <c r="APP369" s="263"/>
      <c r="APQ369" s="263"/>
      <c r="APR369" s="263"/>
      <c r="APS369" s="263"/>
      <c r="APT369" s="263"/>
      <c r="APU369" s="263"/>
      <c r="APV369" s="263"/>
      <c r="APW369" s="263"/>
      <c r="APX369" s="263"/>
      <c r="APY369" s="263"/>
      <c r="APZ369" s="263"/>
      <c r="AQA369" s="263"/>
      <c r="AQB369" s="263"/>
      <c r="AQC369" s="263"/>
      <c r="AQD369" s="263"/>
      <c r="AQE369" s="263"/>
      <c r="AQF369" s="263"/>
      <c r="AQG369" s="263"/>
      <c r="AQH369" s="263"/>
      <c r="AQI369" s="263"/>
      <c r="AQJ369" s="263"/>
      <c r="AQK369" s="263"/>
      <c r="AQL369" s="263"/>
      <c r="AQM369" s="263"/>
      <c r="AQN369" s="263"/>
      <c r="AQO369" s="263"/>
      <c r="AQP369" s="263"/>
      <c r="AQQ369" s="263"/>
      <c r="AQR369" s="263"/>
      <c r="AQS369" s="263"/>
      <c r="AQT369" s="263"/>
      <c r="AQU369" s="263"/>
      <c r="AQV369" s="263"/>
      <c r="AQW369" s="263"/>
      <c r="AQX369" s="263"/>
      <c r="AQY369" s="263"/>
      <c r="AQZ369" s="263"/>
      <c r="ARA369" s="263"/>
      <c r="ARB369" s="263"/>
      <c r="ARC369" s="263"/>
      <c r="ARD369" s="263"/>
      <c r="ARE369" s="263"/>
      <c r="ARF369" s="263"/>
      <c r="ARG369" s="263"/>
      <c r="ARH369" s="263"/>
      <c r="ARI369" s="263"/>
      <c r="ARJ369" s="263"/>
      <c r="ARK369" s="263"/>
      <c r="ARL369" s="263"/>
      <c r="ARM369" s="263"/>
      <c r="ARN369" s="263"/>
      <c r="ARO369" s="263"/>
      <c r="ARP369" s="263"/>
      <c r="ARQ369" s="263"/>
      <c r="ARR369" s="263"/>
      <c r="ARS369" s="263"/>
      <c r="ART369" s="263"/>
      <c r="ARU369" s="263"/>
      <c r="ARV369" s="263"/>
      <c r="ARW369" s="263"/>
      <c r="ARX369" s="263"/>
      <c r="ARY369" s="263"/>
      <c r="ARZ369" s="263"/>
      <c r="ASA369" s="263"/>
      <c r="ASB369" s="263"/>
      <c r="ASC369" s="263"/>
      <c r="ASD369" s="263"/>
      <c r="ASE369" s="263"/>
      <c r="ASF369" s="263"/>
      <c r="ASG369" s="263"/>
      <c r="ASH369" s="263"/>
      <c r="ASI369" s="263"/>
      <c r="ASJ369" s="263"/>
      <c r="ASK369" s="263"/>
      <c r="ASL369" s="263"/>
      <c r="ASM369" s="263"/>
      <c r="ASN369" s="263"/>
      <c r="ASO369" s="263"/>
      <c r="ASP369" s="263"/>
      <c r="ASQ369" s="263"/>
      <c r="ASR369" s="263"/>
      <c r="ASS369" s="263"/>
      <c r="AST369" s="263"/>
      <c r="ASU369" s="263"/>
      <c r="ASV369" s="263"/>
      <c r="ASW369" s="263"/>
      <c r="ASX369" s="263"/>
      <c r="ASY369" s="263"/>
      <c r="ASZ369" s="263"/>
      <c r="ATA369" s="263"/>
      <c r="ATB369" s="263"/>
      <c r="ATC369" s="263"/>
      <c r="ATD369" s="263"/>
      <c r="ATE369" s="263"/>
      <c r="ATF369" s="263"/>
      <c r="ATG369" s="263"/>
      <c r="ATH369" s="263"/>
      <c r="ATI369" s="263"/>
      <c r="ATJ369" s="263"/>
      <c r="ATK369" s="263"/>
      <c r="ATL369" s="263"/>
      <c r="ATM369" s="263"/>
      <c r="ATN369" s="263"/>
      <c r="ATO369" s="263"/>
      <c r="ATP369" s="263"/>
      <c r="ATQ369" s="263"/>
      <c r="ATR369" s="263"/>
      <c r="ATS369" s="263"/>
      <c r="ATT369" s="263"/>
      <c r="ATU369" s="263"/>
      <c r="ATV369" s="263"/>
      <c r="ATW369" s="263"/>
      <c r="ATX369" s="263"/>
      <c r="ATY369" s="263"/>
      <c r="ATZ369" s="263"/>
      <c r="AUA369" s="263"/>
      <c r="AUB369" s="263"/>
      <c r="AUC369" s="263"/>
      <c r="AUD369" s="263"/>
      <c r="AUE369" s="263"/>
      <c r="AUF369" s="263"/>
      <c r="AUG369" s="263"/>
      <c r="AUH369" s="263"/>
      <c r="AUI369" s="263"/>
      <c r="AUJ369" s="263"/>
      <c r="AUK369" s="263"/>
      <c r="AUL369" s="263"/>
      <c r="AUM369" s="263"/>
      <c r="AUN369" s="263"/>
      <c r="AUO369" s="263"/>
      <c r="AUP369" s="263"/>
      <c r="AUQ369" s="263"/>
      <c r="AUR369" s="263"/>
      <c r="AUS369" s="263"/>
      <c r="AUT369" s="263"/>
      <c r="AUU369" s="263"/>
      <c r="AUV369" s="263"/>
      <c r="AUW369" s="263"/>
      <c r="AUX369" s="263"/>
      <c r="AUY369" s="263"/>
      <c r="AUZ369" s="263"/>
      <c r="AVA369" s="263"/>
      <c r="AVB369" s="263"/>
      <c r="AVC369" s="263"/>
      <c r="AVD369" s="263"/>
      <c r="AVE369" s="263"/>
      <c r="AVF369" s="263"/>
      <c r="AVG369" s="263"/>
      <c r="AVH369" s="263"/>
      <c r="AVI369" s="263"/>
      <c r="AVJ369" s="263"/>
      <c r="AVK369" s="263"/>
      <c r="AVL369" s="263"/>
      <c r="AVM369" s="263"/>
      <c r="AVN369" s="263"/>
      <c r="AVO369" s="263"/>
      <c r="AVP369" s="263"/>
      <c r="AVQ369" s="263"/>
      <c r="AVR369" s="263"/>
      <c r="AVS369" s="263"/>
      <c r="AVT369" s="263"/>
      <c r="AVU369" s="263"/>
      <c r="AVV369" s="263"/>
      <c r="AVW369" s="263"/>
      <c r="AVX369" s="263"/>
      <c r="AVY369" s="263"/>
      <c r="AVZ369" s="263"/>
      <c r="AWA369" s="263"/>
      <c r="AWB369" s="263"/>
      <c r="AWC369" s="263"/>
      <c r="AWD369" s="263"/>
      <c r="AWE369" s="263"/>
      <c r="AWF369" s="263"/>
      <c r="AWG369" s="263"/>
      <c r="AWH369" s="263"/>
      <c r="AWI369" s="263"/>
      <c r="AWJ369" s="263"/>
      <c r="AWK369" s="263"/>
      <c r="AWL369" s="263"/>
      <c r="AWM369" s="263"/>
      <c r="AWN369" s="263"/>
      <c r="AWO369" s="263"/>
      <c r="AWP369" s="263"/>
      <c r="AWQ369" s="263"/>
      <c r="AWR369" s="263"/>
      <c r="AWS369" s="263"/>
      <c r="AWT369" s="263"/>
      <c r="AWU369" s="263"/>
      <c r="AWV369" s="263"/>
      <c r="AWW369" s="263"/>
      <c r="AWX369" s="263"/>
      <c r="AWY369" s="263"/>
      <c r="AWZ369" s="263"/>
      <c r="AXA369" s="263"/>
      <c r="AXB369" s="263"/>
      <c r="AXC369" s="263"/>
      <c r="AXD369" s="263"/>
      <c r="AXE369" s="263"/>
      <c r="AXF369" s="263"/>
      <c r="AXG369" s="263"/>
      <c r="AXH369" s="263"/>
      <c r="AXI369" s="263"/>
      <c r="AXJ369" s="263"/>
      <c r="AXK369" s="263"/>
      <c r="AXL369" s="263"/>
      <c r="AXM369" s="263"/>
      <c r="AXN369" s="263"/>
      <c r="AXO369" s="263"/>
      <c r="AXP369" s="263"/>
      <c r="AXQ369" s="263"/>
      <c r="AXR369" s="263"/>
      <c r="AXS369" s="263"/>
      <c r="AXT369" s="263"/>
      <c r="AXU369" s="263"/>
      <c r="AXV369" s="263"/>
      <c r="AXW369" s="263"/>
      <c r="AXX369" s="263"/>
      <c r="AXY369" s="263"/>
      <c r="AXZ369" s="263"/>
      <c r="AYA369" s="263"/>
      <c r="AYB369" s="263"/>
      <c r="AYC369" s="263"/>
      <c r="AYD369" s="263"/>
      <c r="AYE369" s="263"/>
      <c r="AYF369" s="263"/>
      <c r="AYG369" s="263"/>
      <c r="AYH369" s="263"/>
      <c r="AYI369" s="263"/>
      <c r="AYJ369" s="263"/>
      <c r="AYK369" s="263"/>
      <c r="AYL369" s="263"/>
      <c r="AYM369" s="263"/>
      <c r="AYN369" s="263"/>
      <c r="AYO369" s="263"/>
      <c r="AYP369" s="263"/>
      <c r="AYQ369" s="263"/>
      <c r="AYR369" s="263"/>
      <c r="AYS369" s="263"/>
      <c r="AYT369" s="263"/>
      <c r="AYU369" s="263"/>
      <c r="AYV369" s="263"/>
      <c r="AYW369" s="263"/>
      <c r="AYX369" s="263"/>
      <c r="AYY369" s="263"/>
      <c r="AYZ369" s="263"/>
      <c r="AZA369" s="263"/>
      <c r="AZB369" s="263"/>
      <c r="AZC369" s="263"/>
      <c r="AZD369" s="263"/>
      <c r="AZE369" s="263"/>
      <c r="AZF369" s="263"/>
      <c r="AZG369" s="263"/>
      <c r="AZH369" s="263"/>
      <c r="AZI369" s="263"/>
      <c r="AZJ369" s="263"/>
      <c r="AZK369" s="263"/>
      <c r="AZL369" s="263"/>
      <c r="AZM369" s="263"/>
      <c r="AZN369" s="263"/>
      <c r="AZO369" s="263"/>
      <c r="AZP369" s="263"/>
      <c r="AZQ369" s="263"/>
      <c r="AZR369" s="263"/>
      <c r="AZS369" s="263"/>
      <c r="AZT369" s="263"/>
      <c r="AZU369" s="263"/>
      <c r="AZV369" s="263"/>
      <c r="AZW369" s="263"/>
      <c r="AZX369" s="263"/>
      <c r="AZY369" s="263"/>
      <c r="AZZ369" s="263"/>
      <c r="BAA369" s="263"/>
      <c r="BAB369" s="263"/>
      <c r="BAC369" s="263"/>
      <c r="BAD369" s="263"/>
      <c r="BAE369" s="263"/>
      <c r="BAF369" s="263"/>
      <c r="BAG369" s="263"/>
      <c r="BAH369" s="263"/>
      <c r="BAI369" s="263"/>
      <c r="BAJ369" s="263"/>
      <c r="BAK369" s="263"/>
      <c r="BAL369" s="263"/>
      <c r="BAM369" s="263"/>
      <c r="BAN369" s="263"/>
      <c r="BAO369" s="263"/>
      <c r="BAP369" s="263"/>
      <c r="BAQ369" s="263"/>
      <c r="BAR369" s="263"/>
      <c r="BAS369" s="263"/>
      <c r="BAT369" s="263"/>
      <c r="BAU369" s="263"/>
      <c r="BAV369" s="263"/>
      <c r="BAW369" s="263"/>
      <c r="BAX369" s="263"/>
      <c r="BAY369" s="263"/>
      <c r="BAZ369" s="263"/>
      <c r="BBA369" s="263"/>
      <c r="BBB369" s="263"/>
      <c r="BBC369" s="263"/>
      <c r="BBD369" s="263"/>
      <c r="BBE369" s="263"/>
      <c r="BBF369" s="263"/>
      <c r="BBG369" s="263"/>
      <c r="BBH369" s="263"/>
      <c r="BBI369" s="263"/>
      <c r="BBJ369" s="263"/>
      <c r="BBK369" s="263"/>
      <c r="BBL369" s="263"/>
      <c r="BBM369" s="263"/>
      <c r="BBN369" s="263"/>
      <c r="BBO369" s="263"/>
      <c r="BBP369" s="263"/>
      <c r="BBQ369" s="263"/>
      <c r="BBR369" s="263"/>
      <c r="BBS369" s="263"/>
      <c r="BBT369" s="263"/>
      <c r="BBU369" s="263"/>
      <c r="BBV369" s="263"/>
      <c r="BBW369" s="263"/>
      <c r="BBX369" s="263"/>
      <c r="BBY369" s="263"/>
      <c r="BBZ369" s="263"/>
      <c r="BCA369" s="263"/>
      <c r="BCB369" s="263"/>
      <c r="BCC369" s="263"/>
      <c r="BCD369" s="263"/>
      <c r="BCE369" s="263"/>
      <c r="BCF369" s="263"/>
      <c r="BCG369" s="263"/>
      <c r="BCH369" s="263"/>
      <c r="BCI369" s="263"/>
      <c r="BCJ369" s="263"/>
      <c r="BCK369" s="263"/>
      <c r="BCL369" s="263"/>
      <c r="BCM369" s="263"/>
      <c r="BCN369" s="263"/>
      <c r="BCO369" s="263"/>
      <c r="BCP369" s="263"/>
      <c r="BCQ369" s="263"/>
      <c r="BCR369" s="263"/>
      <c r="BCS369" s="263"/>
      <c r="BCT369" s="263"/>
      <c r="BCU369" s="263"/>
      <c r="BCV369" s="263"/>
      <c r="BCW369" s="263"/>
      <c r="BCX369" s="263"/>
      <c r="BCY369" s="263"/>
      <c r="BCZ369" s="263"/>
      <c r="BDA369" s="263"/>
      <c r="BDB369" s="263"/>
      <c r="BDC369" s="263"/>
      <c r="BDD369" s="263"/>
      <c r="BDE369" s="263"/>
      <c r="BDF369" s="263"/>
      <c r="BDG369" s="263"/>
      <c r="BDH369" s="263"/>
      <c r="BDI369" s="263"/>
      <c r="BDJ369" s="263"/>
      <c r="BDK369" s="263"/>
      <c r="BDL369" s="263"/>
      <c r="BDM369" s="263"/>
      <c r="BDN369" s="263"/>
      <c r="BDO369" s="263"/>
      <c r="BDP369" s="263"/>
      <c r="BDQ369" s="263"/>
      <c r="BDR369" s="263"/>
      <c r="BDS369" s="263"/>
      <c r="BDT369" s="263"/>
      <c r="BDU369" s="263"/>
      <c r="BDV369" s="263"/>
      <c r="BDW369" s="263"/>
      <c r="BDX369" s="263"/>
      <c r="BDY369" s="263"/>
      <c r="BDZ369" s="263"/>
      <c r="BEA369" s="263"/>
      <c r="BEB369" s="263"/>
      <c r="BEC369" s="263"/>
      <c r="BED369" s="263"/>
      <c r="BEE369" s="263"/>
      <c r="BEF369" s="263"/>
      <c r="BEG369" s="263"/>
      <c r="BEH369" s="263"/>
      <c r="BEI369" s="263"/>
      <c r="BEJ369" s="263"/>
      <c r="BEK369" s="263"/>
      <c r="BEL369" s="263"/>
      <c r="BEM369" s="263"/>
      <c r="BEN369" s="263"/>
      <c r="BEO369" s="263"/>
      <c r="BEP369" s="263"/>
      <c r="BEQ369" s="263"/>
      <c r="BER369" s="263"/>
      <c r="BES369" s="263"/>
      <c r="BET369" s="263"/>
      <c r="BEU369" s="263"/>
      <c r="BEV369" s="263"/>
      <c r="BEW369" s="263"/>
      <c r="BEX369" s="263"/>
      <c r="BEY369" s="263"/>
      <c r="BEZ369" s="263"/>
      <c r="BFA369" s="263"/>
      <c r="BFB369" s="263"/>
      <c r="BFC369" s="263"/>
      <c r="BFD369" s="263"/>
      <c r="BFE369" s="263"/>
      <c r="BFF369" s="263"/>
      <c r="BFG369" s="263"/>
      <c r="BFH369" s="263"/>
      <c r="BFI369" s="263"/>
      <c r="BFJ369" s="263"/>
      <c r="BFK369" s="263"/>
      <c r="BFL369" s="263"/>
      <c r="BFM369" s="263"/>
      <c r="BFN369" s="263"/>
      <c r="BFO369" s="263"/>
      <c r="BFP369" s="263"/>
      <c r="BFQ369" s="263"/>
      <c r="BFR369" s="263"/>
      <c r="BFS369" s="263"/>
      <c r="BFT369" s="263"/>
      <c r="BFU369" s="263"/>
      <c r="BFV369" s="263"/>
      <c r="BFW369" s="263"/>
      <c r="BFX369" s="263"/>
      <c r="BFY369" s="263"/>
      <c r="BFZ369" s="263"/>
      <c r="BGA369" s="263"/>
      <c r="BGB369" s="263"/>
      <c r="BGC369" s="263"/>
      <c r="BGD369" s="263"/>
      <c r="BGE369" s="263"/>
      <c r="BGF369" s="263"/>
      <c r="BGG369" s="263"/>
      <c r="BGH369" s="263"/>
      <c r="BGI369" s="263"/>
      <c r="BGJ369" s="263"/>
      <c r="BGK369" s="263"/>
      <c r="BGL369" s="263"/>
      <c r="BGM369" s="263"/>
      <c r="BGN369" s="263"/>
      <c r="BGO369" s="263"/>
      <c r="BGP369" s="263"/>
      <c r="BGQ369" s="263"/>
      <c r="BGR369" s="263"/>
      <c r="BGS369" s="263"/>
      <c r="BGT369" s="263"/>
      <c r="BGU369" s="263"/>
      <c r="BGV369" s="263"/>
      <c r="BGW369" s="263"/>
      <c r="BGX369" s="263"/>
      <c r="BGY369" s="263"/>
      <c r="BGZ369" s="263"/>
      <c r="BHA369" s="263"/>
      <c r="BHB369" s="263"/>
      <c r="BHC369" s="263"/>
      <c r="BHD369" s="263"/>
      <c r="BHE369" s="263"/>
      <c r="BHF369" s="263"/>
      <c r="BHG369" s="263"/>
      <c r="BHH369" s="263"/>
      <c r="BHI369" s="263"/>
      <c r="BHJ369" s="263"/>
      <c r="BHK369" s="263"/>
      <c r="BHL369" s="263"/>
      <c r="BHM369" s="263"/>
      <c r="BHN369" s="263"/>
      <c r="BHO369" s="263"/>
      <c r="BHP369" s="263"/>
      <c r="BHQ369" s="263"/>
      <c r="BHR369" s="263"/>
      <c r="BHS369" s="263"/>
      <c r="BHT369" s="263"/>
      <c r="BHU369" s="263"/>
      <c r="BHV369" s="263"/>
      <c r="BHW369" s="263"/>
      <c r="BHX369" s="263"/>
      <c r="BHY369" s="263"/>
      <c r="BHZ369" s="263"/>
      <c r="BIA369" s="263"/>
      <c r="BIB369" s="263"/>
      <c r="BIC369" s="263"/>
      <c r="BID369" s="263"/>
      <c r="BIE369" s="263"/>
      <c r="BIF369" s="263"/>
      <c r="BIG369" s="263"/>
      <c r="BIH369" s="263"/>
      <c r="BII369" s="263"/>
      <c r="BIJ369" s="263"/>
      <c r="BIK369" s="263"/>
      <c r="BIL369" s="263"/>
      <c r="BIM369" s="263"/>
      <c r="BIN369" s="263"/>
      <c r="BIO369" s="263"/>
      <c r="BIP369" s="263"/>
      <c r="BIQ369" s="263"/>
      <c r="BIR369" s="263"/>
      <c r="BIS369" s="263"/>
      <c r="BIT369" s="263"/>
      <c r="BIU369" s="263"/>
      <c r="BIV369" s="263"/>
      <c r="BIW369" s="263"/>
      <c r="BIX369" s="263"/>
      <c r="BIY369" s="263"/>
      <c r="BIZ369" s="263"/>
      <c r="BJA369" s="263"/>
      <c r="BJB369" s="263"/>
      <c r="BJC369" s="263"/>
      <c r="BJD369" s="263"/>
      <c r="BJE369" s="263"/>
      <c r="BJF369" s="263"/>
      <c r="BJG369" s="263"/>
      <c r="BJH369" s="263"/>
      <c r="BJI369" s="263"/>
      <c r="BJJ369" s="263"/>
      <c r="BJK369" s="263"/>
      <c r="BJL369" s="263"/>
      <c r="BJM369" s="263"/>
      <c r="BJN369" s="263"/>
      <c r="BJO369" s="263"/>
      <c r="BJP369" s="263"/>
      <c r="BJQ369" s="263"/>
      <c r="BJR369" s="263"/>
      <c r="BJS369" s="263"/>
      <c r="BJT369" s="263"/>
      <c r="BJU369" s="263"/>
      <c r="BJV369" s="263"/>
      <c r="BJW369" s="263"/>
      <c r="BJX369" s="263"/>
      <c r="BJY369" s="263"/>
      <c r="BJZ369" s="263"/>
      <c r="BKA369" s="263"/>
      <c r="BKB369" s="263"/>
      <c r="BKC369" s="263"/>
      <c r="BKD369" s="263"/>
      <c r="BKE369" s="263"/>
      <c r="BKF369" s="263"/>
      <c r="BKG369" s="263"/>
      <c r="BKH369" s="263"/>
      <c r="BKI369" s="263"/>
      <c r="BKJ369" s="263"/>
      <c r="BKK369" s="263"/>
      <c r="BKL369" s="263"/>
      <c r="BKM369" s="263"/>
      <c r="BKN369" s="263"/>
      <c r="BKO369" s="263"/>
      <c r="BKP369" s="263"/>
      <c r="BKQ369" s="263"/>
      <c r="BKR369" s="263"/>
      <c r="BKS369" s="263"/>
      <c r="BKT369" s="263"/>
      <c r="BKU369" s="263"/>
      <c r="BKV369" s="263"/>
      <c r="BKW369" s="263"/>
      <c r="BKX369" s="263"/>
      <c r="BKY369" s="263"/>
      <c r="BKZ369" s="263"/>
      <c r="BLA369" s="263"/>
      <c r="BLB369" s="263"/>
      <c r="BLC369" s="263"/>
      <c r="BLD369" s="263"/>
      <c r="BLE369" s="263"/>
      <c r="BLF369" s="263"/>
      <c r="BLG369" s="263"/>
      <c r="BLH369" s="263"/>
      <c r="BLI369" s="263"/>
      <c r="BLJ369" s="263"/>
      <c r="BLK369" s="263"/>
      <c r="BLL369" s="263"/>
      <c r="BLM369" s="263"/>
      <c r="BLN369" s="263"/>
      <c r="BLO369" s="263"/>
      <c r="BLP369" s="263"/>
      <c r="BLQ369" s="263"/>
      <c r="BLR369" s="263"/>
      <c r="BLS369" s="263"/>
      <c r="BLT369" s="263"/>
      <c r="BLU369" s="263"/>
      <c r="BLV369" s="263"/>
      <c r="BLW369" s="263"/>
      <c r="BLX369" s="263"/>
      <c r="BLY369" s="263"/>
      <c r="BLZ369" s="263"/>
      <c r="BMA369" s="263"/>
      <c r="BMB369" s="263"/>
      <c r="BMC369" s="263"/>
      <c r="BMD369" s="263"/>
      <c r="BME369" s="263"/>
      <c r="BMF369" s="263"/>
      <c r="BMG369" s="263"/>
      <c r="BMH369" s="263"/>
      <c r="BMI369" s="263"/>
      <c r="BMJ369" s="263"/>
      <c r="BMK369" s="263"/>
      <c r="BML369" s="263"/>
      <c r="BMM369" s="263"/>
      <c r="BMN369" s="263"/>
      <c r="BMO369" s="263"/>
      <c r="BMP369" s="263"/>
      <c r="BMQ369" s="263"/>
      <c r="BMR369" s="263"/>
      <c r="BMS369" s="263"/>
      <c r="BMT369" s="263"/>
      <c r="BMU369" s="263"/>
      <c r="BMV369" s="263"/>
      <c r="BMW369" s="263"/>
      <c r="BMX369" s="263"/>
      <c r="BMY369" s="263"/>
      <c r="BMZ369" s="263"/>
      <c r="BNA369" s="263"/>
      <c r="BNB369" s="263"/>
      <c r="BNC369" s="263"/>
      <c r="BND369" s="263"/>
      <c r="BNE369" s="263"/>
      <c r="BNF369" s="263"/>
      <c r="BNG369" s="263"/>
      <c r="BNH369" s="263"/>
      <c r="BNI369" s="263"/>
      <c r="BNJ369" s="263"/>
      <c r="BNK369" s="263"/>
      <c r="BNL369" s="263"/>
      <c r="BNM369" s="263"/>
      <c r="BNN369" s="263"/>
      <c r="BNO369" s="263"/>
      <c r="BNP369" s="263"/>
      <c r="BNQ369" s="263"/>
      <c r="BNR369" s="263"/>
      <c r="BNS369" s="263"/>
      <c r="BNT369" s="263"/>
      <c r="BNU369" s="263"/>
      <c r="BNV369" s="263"/>
      <c r="BNW369" s="263"/>
      <c r="BNX369" s="263"/>
      <c r="BNY369" s="263"/>
      <c r="BNZ369" s="263"/>
      <c r="BOA369" s="263"/>
      <c r="BOB369" s="263"/>
      <c r="BOC369" s="263"/>
      <c r="BOD369" s="263"/>
      <c r="BOE369" s="263"/>
      <c r="BOF369" s="263"/>
      <c r="BOG369" s="263"/>
      <c r="BOH369" s="263"/>
      <c r="BOI369" s="263"/>
      <c r="BOJ369" s="263"/>
      <c r="BOK369" s="263"/>
      <c r="BOL369" s="263"/>
      <c r="BOM369" s="263"/>
      <c r="BON369" s="263"/>
      <c r="BOO369" s="263"/>
      <c r="BOP369" s="263"/>
      <c r="BOQ369" s="263"/>
      <c r="BOR369" s="263"/>
      <c r="BOS369" s="263"/>
      <c r="BOT369" s="263"/>
      <c r="BOU369" s="263"/>
      <c r="BOV369" s="263"/>
      <c r="BOW369" s="263"/>
      <c r="BOX369" s="263"/>
      <c r="BOY369" s="263"/>
      <c r="BOZ369" s="263"/>
      <c r="BPA369" s="263"/>
      <c r="BPB369" s="263"/>
      <c r="BPC369" s="263"/>
      <c r="BPD369" s="263"/>
      <c r="BPE369" s="263"/>
      <c r="BPF369" s="263"/>
      <c r="BPG369" s="263"/>
      <c r="BPH369" s="263"/>
      <c r="BPI369" s="263"/>
      <c r="BPJ369" s="263"/>
      <c r="BPK369" s="263"/>
      <c r="BPL369" s="263"/>
      <c r="BPM369" s="263"/>
      <c r="BPN369" s="263"/>
      <c r="BPO369" s="263"/>
      <c r="BPP369" s="263"/>
      <c r="BPQ369" s="263"/>
      <c r="BPR369" s="263"/>
      <c r="BPS369" s="263"/>
      <c r="BPT369" s="263"/>
      <c r="BPU369" s="263"/>
      <c r="BPV369" s="263"/>
      <c r="BPW369" s="263"/>
      <c r="BPX369" s="263"/>
      <c r="BPY369" s="263"/>
      <c r="BPZ369" s="263"/>
      <c r="BQA369" s="263"/>
      <c r="BQB369" s="263"/>
      <c r="BQC369" s="263"/>
      <c r="BQD369" s="263"/>
      <c r="BQE369" s="263"/>
      <c r="BQF369" s="263"/>
      <c r="BQG369" s="263"/>
      <c r="BQH369" s="263"/>
      <c r="BQI369" s="263"/>
      <c r="BQJ369" s="263"/>
      <c r="BQK369" s="263"/>
      <c r="BQL369" s="263"/>
      <c r="BQM369" s="263"/>
      <c r="BQN369" s="263"/>
      <c r="BQO369" s="263"/>
      <c r="BQP369" s="263"/>
      <c r="BQQ369" s="263"/>
      <c r="BQR369" s="263"/>
      <c r="BQS369" s="263"/>
      <c r="BQT369" s="263"/>
      <c r="BQU369" s="263"/>
      <c r="BQV369" s="263"/>
      <c r="BQW369" s="263"/>
      <c r="BQX369" s="263"/>
      <c r="BQY369" s="263"/>
      <c r="BQZ369" s="263"/>
      <c r="BRA369" s="263"/>
      <c r="BRB369" s="263"/>
      <c r="BRC369" s="263"/>
      <c r="BRD369" s="263"/>
      <c r="BRE369" s="263"/>
      <c r="BRF369" s="263"/>
      <c r="BRG369" s="263"/>
      <c r="BRH369" s="263"/>
      <c r="BRI369" s="263"/>
      <c r="BRJ369" s="263"/>
      <c r="BRK369" s="263"/>
      <c r="BRL369" s="263"/>
      <c r="BRM369" s="263"/>
      <c r="BRN369" s="263"/>
      <c r="BRO369" s="263"/>
      <c r="BRP369" s="263"/>
      <c r="BRQ369" s="263"/>
      <c r="BRR369" s="263"/>
      <c r="BRS369" s="263"/>
      <c r="BRT369" s="263"/>
      <c r="BRU369" s="263"/>
      <c r="BRV369" s="263"/>
      <c r="BRW369" s="263"/>
      <c r="BRX369" s="263"/>
      <c r="BRY369" s="263"/>
      <c r="BRZ369" s="263"/>
      <c r="BSA369" s="263"/>
      <c r="BSB369" s="263"/>
      <c r="BSC369" s="263"/>
      <c r="BSD369" s="263"/>
      <c r="BSE369" s="263"/>
      <c r="BSF369" s="263"/>
      <c r="BSG369" s="263"/>
      <c r="BSH369" s="263"/>
      <c r="BSI369" s="263"/>
      <c r="BSJ369" s="263"/>
      <c r="BSK369" s="263"/>
      <c r="BSL369" s="263"/>
      <c r="BSM369" s="263"/>
      <c r="BSN369" s="263"/>
      <c r="BSO369" s="263"/>
      <c r="BSP369" s="263"/>
      <c r="BSQ369" s="263"/>
      <c r="BSR369" s="263"/>
      <c r="BSS369" s="263"/>
      <c r="BST369" s="263"/>
      <c r="BSU369" s="263"/>
      <c r="BSV369" s="263"/>
      <c r="BSW369" s="263"/>
      <c r="BSX369" s="263"/>
      <c r="BSY369" s="263"/>
      <c r="BSZ369" s="263"/>
      <c r="BTA369" s="263"/>
      <c r="BTB369" s="263"/>
      <c r="BTC369" s="263"/>
      <c r="BTD369" s="263"/>
      <c r="BTE369" s="263"/>
      <c r="BTF369" s="263"/>
      <c r="BTG369" s="263"/>
      <c r="BTH369" s="263"/>
      <c r="BTI369" s="263"/>
      <c r="BTJ369" s="263"/>
      <c r="BTK369" s="263"/>
      <c r="BTL369" s="263"/>
      <c r="BTM369" s="263"/>
      <c r="BTN369" s="263"/>
      <c r="BTO369" s="263"/>
      <c r="BTP369" s="263"/>
      <c r="BTQ369" s="263"/>
      <c r="BTR369" s="263"/>
      <c r="BTS369" s="263"/>
      <c r="BTT369" s="263"/>
      <c r="BTU369" s="263"/>
      <c r="BTV369" s="263"/>
      <c r="BTW369" s="263"/>
      <c r="BTX369" s="263"/>
      <c r="BTY369" s="263"/>
      <c r="BTZ369" s="263"/>
      <c r="BUA369" s="263"/>
      <c r="BUB369" s="263"/>
      <c r="BUC369" s="263"/>
      <c r="BUD369" s="263"/>
      <c r="BUE369" s="263"/>
      <c r="BUF369" s="263"/>
      <c r="BUG369" s="263"/>
      <c r="BUH369" s="263"/>
      <c r="BUI369" s="263"/>
      <c r="BUJ369" s="263"/>
      <c r="BUK369" s="263"/>
      <c r="BUL369" s="263"/>
      <c r="BUM369" s="263"/>
      <c r="BUN369" s="263"/>
      <c r="BUO369" s="263"/>
      <c r="BUP369" s="263"/>
      <c r="BUQ369" s="263"/>
      <c r="BUR369" s="263"/>
      <c r="BUS369" s="263"/>
      <c r="BUT369" s="263"/>
      <c r="BUU369" s="263"/>
      <c r="BUV369" s="263"/>
      <c r="BUW369" s="263"/>
      <c r="BUX369" s="263"/>
      <c r="BUY369" s="263"/>
      <c r="BUZ369" s="263"/>
      <c r="BVA369" s="263"/>
      <c r="BVB369" s="263"/>
      <c r="BVC369" s="263"/>
      <c r="BVD369" s="263"/>
      <c r="BVE369" s="263"/>
      <c r="BVF369" s="263"/>
      <c r="BVG369" s="263"/>
      <c r="BVH369" s="263"/>
      <c r="BVI369" s="263"/>
      <c r="BVJ369" s="263"/>
      <c r="BVK369" s="263"/>
      <c r="BVL369" s="263"/>
      <c r="BVM369" s="263"/>
      <c r="BVN369" s="263"/>
      <c r="BVO369" s="263"/>
      <c r="BVP369" s="263"/>
      <c r="BVQ369" s="263"/>
      <c r="BVR369" s="263"/>
      <c r="BVS369" s="263"/>
      <c r="BVT369" s="263"/>
      <c r="BVU369" s="263"/>
      <c r="BVV369" s="263"/>
      <c r="BVW369" s="263"/>
      <c r="BVX369" s="263"/>
      <c r="BVY369" s="263"/>
      <c r="BVZ369" s="263"/>
      <c r="BWA369" s="263"/>
      <c r="BWB369" s="263"/>
      <c r="BWC369" s="263"/>
      <c r="BWD369" s="263"/>
      <c r="BWE369" s="263"/>
      <c r="BWF369" s="263"/>
      <c r="BWG369" s="263"/>
      <c r="BWH369" s="263"/>
      <c r="BWI369" s="263"/>
      <c r="BWJ369" s="263"/>
      <c r="BWK369" s="263"/>
      <c r="BWL369" s="263"/>
      <c r="BWM369" s="263"/>
      <c r="BWN369" s="263"/>
      <c r="BWO369" s="263"/>
      <c r="BWP369" s="263"/>
      <c r="BWQ369" s="263"/>
      <c r="BWR369" s="263"/>
      <c r="BWS369" s="263"/>
      <c r="BWT369" s="263"/>
      <c r="BWU369" s="263"/>
      <c r="BWV369" s="263"/>
      <c r="BWW369" s="263"/>
      <c r="BWX369" s="263"/>
      <c r="BWY369" s="263"/>
      <c r="BWZ369" s="263"/>
      <c r="BXA369" s="263"/>
      <c r="BXB369" s="263"/>
      <c r="BXC369" s="263"/>
      <c r="BXD369" s="263"/>
      <c r="BXE369" s="263"/>
      <c r="BXF369" s="263"/>
      <c r="BXG369" s="263"/>
      <c r="BXH369" s="263"/>
      <c r="BXI369" s="263"/>
      <c r="BXJ369" s="263"/>
      <c r="BXK369" s="263"/>
      <c r="BXL369" s="263"/>
      <c r="BXM369" s="263"/>
      <c r="BXN369" s="263"/>
      <c r="BXO369" s="263"/>
      <c r="BXP369" s="263"/>
      <c r="BXQ369" s="263"/>
      <c r="BXR369" s="263"/>
      <c r="BXS369" s="263"/>
      <c r="BXT369" s="263"/>
      <c r="BXU369" s="263"/>
      <c r="BXV369" s="263"/>
      <c r="BXW369" s="263"/>
      <c r="BXX369" s="263"/>
      <c r="BXY369" s="263"/>
      <c r="BXZ369" s="263"/>
      <c r="BYA369" s="263"/>
      <c r="BYB369" s="263"/>
      <c r="BYC369" s="263"/>
      <c r="BYD369" s="263"/>
      <c r="BYE369" s="263"/>
      <c r="BYF369" s="263"/>
      <c r="BYG369" s="263"/>
      <c r="BYH369" s="263"/>
      <c r="BYI369" s="263"/>
      <c r="BYJ369" s="263"/>
      <c r="BYK369" s="263"/>
      <c r="BYL369" s="263"/>
      <c r="BYM369" s="263"/>
      <c r="BYN369" s="263"/>
      <c r="BYO369" s="263"/>
      <c r="BYP369" s="263"/>
      <c r="BYQ369" s="263"/>
      <c r="BYR369" s="263"/>
      <c r="BYS369" s="263"/>
      <c r="BYT369" s="263"/>
      <c r="BYU369" s="263"/>
      <c r="BYV369" s="263"/>
      <c r="BYW369" s="263"/>
      <c r="BYX369" s="263"/>
      <c r="BYY369" s="263"/>
      <c r="BYZ369" s="263"/>
      <c r="BZA369" s="263"/>
      <c r="BZB369" s="263"/>
      <c r="BZC369" s="263"/>
      <c r="BZD369" s="263"/>
      <c r="BZE369" s="263"/>
      <c r="BZF369" s="263"/>
      <c r="BZG369" s="263"/>
      <c r="BZH369" s="263"/>
      <c r="BZI369" s="263"/>
      <c r="BZJ369" s="263"/>
      <c r="BZK369" s="263"/>
      <c r="BZL369" s="263"/>
      <c r="BZM369" s="263"/>
      <c r="BZN369" s="263"/>
      <c r="BZO369" s="263"/>
      <c r="BZP369" s="263"/>
      <c r="BZQ369" s="263"/>
      <c r="BZR369" s="263"/>
      <c r="BZS369" s="263"/>
      <c r="BZT369" s="263"/>
      <c r="BZU369" s="263"/>
      <c r="BZV369" s="263"/>
      <c r="BZW369" s="263"/>
      <c r="BZX369" s="263"/>
      <c r="BZY369" s="263"/>
      <c r="BZZ369" s="263"/>
      <c r="CAA369" s="263"/>
      <c r="CAB369" s="263"/>
      <c r="CAC369" s="263"/>
      <c r="CAD369" s="263"/>
      <c r="CAE369" s="263"/>
      <c r="CAF369" s="263"/>
      <c r="CAG369" s="263"/>
      <c r="CAH369" s="263"/>
      <c r="CAI369" s="263"/>
      <c r="CAJ369" s="263"/>
      <c r="CAK369" s="263"/>
      <c r="CAL369" s="263"/>
      <c r="CAM369" s="263"/>
      <c r="CAN369" s="263"/>
      <c r="CAO369" s="263"/>
      <c r="CAP369" s="263"/>
      <c r="CAQ369" s="263"/>
      <c r="CAR369" s="263"/>
      <c r="CAS369" s="263"/>
      <c r="CAT369" s="263"/>
      <c r="CAU369" s="263"/>
      <c r="CAV369" s="263"/>
    </row>
    <row r="370" spans="1:2076" x14ac:dyDescent="0.35">
      <c r="A370" s="263"/>
      <c r="B370" s="263"/>
      <c r="C370" s="263"/>
      <c r="D370" s="263"/>
      <c r="E370" s="263"/>
      <c r="F370" s="263"/>
      <c r="G370" s="263"/>
      <c r="H370" s="263"/>
      <c r="I370" s="263"/>
      <c r="J370" s="263"/>
      <c r="K370" s="263"/>
      <c r="L370" s="263"/>
      <c r="M370" s="263"/>
      <c r="N370" s="263"/>
      <c r="O370" s="263"/>
      <c r="P370" s="263"/>
      <c r="Q370" s="263"/>
      <c r="R370" s="263"/>
      <c r="S370" s="263"/>
      <c r="T370" s="263"/>
      <c r="U370" s="263"/>
      <c r="V370" s="263"/>
      <c r="W370" s="263"/>
      <c r="X370" s="263"/>
      <c r="Y370" s="263"/>
      <c r="Z370" s="263"/>
      <c r="AA370" s="263"/>
      <c r="AB370" s="263"/>
      <c r="AC370" s="263"/>
      <c r="AD370" s="263"/>
      <c r="AE370" s="263"/>
      <c r="AF370" s="263"/>
      <c r="AG370" s="263"/>
      <c r="AH370" s="263"/>
      <c r="AI370" s="263"/>
      <c r="AJ370" s="263"/>
      <c r="AK370" s="263"/>
      <c r="AL370" s="263"/>
      <c r="AM370" s="263"/>
      <c r="AN370" s="263"/>
      <c r="AO370" s="263"/>
      <c r="AP370" s="263"/>
      <c r="AQ370" s="263"/>
      <c r="AR370" s="263"/>
      <c r="AS370" s="263"/>
      <c r="AT370" s="263"/>
      <c r="AU370" s="263"/>
      <c r="AV370" s="263"/>
      <c r="AW370" s="263"/>
      <c r="AX370" s="263"/>
      <c r="AY370" s="263"/>
      <c r="AZ370" s="263"/>
      <c r="BA370" s="263"/>
      <c r="BB370" s="263"/>
      <c r="BC370" s="263"/>
      <c r="BD370" s="263"/>
      <c r="BE370" s="263"/>
      <c r="BF370" s="263"/>
      <c r="BG370" s="263"/>
      <c r="BH370" s="263"/>
      <c r="BI370" s="263"/>
      <c r="BJ370" s="263"/>
      <c r="BK370" s="263"/>
      <c r="BL370" s="263"/>
      <c r="BM370" s="263"/>
      <c r="BN370" s="263"/>
      <c r="BO370" s="263"/>
      <c r="BP370" s="263"/>
      <c r="BQ370" s="263"/>
      <c r="BR370" s="263"/>
      <c r="BS370" s="263"/>
      <c r="BT370" s="263"/>
      <c r="BU370" s="263"/>
      <c r="BV370" s="263"/>
      <c r="BW370" s="263"/>
      <c r="BX370" s="263"/>
      <c r="BY370" s="263"/>
      <c r="BZ370" s="263"/>
      <c r="CA370" s="263"/>
      <c r="CB370" s="263"/>
      <c r="CC370" s="263"/>
      <c r="CD370" s="263"/>
      <c r="CE370" s="263"/>
      <c r="CF370" s="263"/>
      <c r="CG370" s="263"/>
      <c r="CH370" s="263"/>
      <c r="CI370" s="263"/>
      <c r="CJ370" s="263"/>
      <c r="CK370" s="263"/>
      <c r="CL370" s="263"/>
      <c r="CM370" s="263"/>
      <c r="CN370" s="263"/>
      <c r="CO370" s="263"/>
      <c r="CP370" s="263"/>
      <c r="CQ370" s="263"/>
      <c r="CR370" s="263"/>
      <c r="CS370" s="263"/>
      <c r="CT370" s="263"/>
      <c r="CU370" s="263"/>
      <c r="CV370" s="263"/>
      <c r="CW370" s="263"/>
      <c r="CX370" s="263"/>
      <c r="CY370" s="263"/>
      <c r="CZ370" s="263"/>
      <c r="DA370" s="263"/>
      <c r="DB370" s="263"/>
      <c r="DC370" s="263"/>
      <c r="DD370" s="263"/>
      <c r="DE370" s="263"/>
      <c r="DF370" s="263"/>
      <c r="DG370" s="263"/>
      <c r="DH370" s="263"/>
      <c r="DI370" s="263"/>
      <c r="DJ370" s="263"/>
      <c r="DK370" s="263"/>
      <c r="DL370" s="263"/>
      <c r="DM370" s="263"/>
      <c r="DN370" s="263"/>
      <c r="DO370" s="263"/>
      <c r="DP370" s="263"/>
      <c r="DQ370" s="263"/>
      <c r="DR370" s="263"/>
      <c r="DS370" s="263"/>
      <c r="DT370" s="263"/>
      <c r="DU370" s="263"/>
      <c r="DV370" s="263"/>
      <c r="DW370" s="263"/>
      <c r="DX370" s="263"/>
      <c r="DY370" s="263"/>
      <c r="DZ370" s="263"/>
      <c r="EA370" s="263"/>
      <c r="EB370" s="263"/>
      <c r="EC370" s="263"/>
      <c r="ED370" s="263"/>
      <c r="EE370" s="263"/>
      <c r="EF370" s="263"/>
      <c r="EG370" s="263"/>
      <c r="EH370" s="263"/>
      <c r="EI370" s="263"/>
      <c r="EJ370" s="263"/>
      <c r="EK370" s="263"/>
      <c r="EL370" s="263"/>
      <c r="EM370" s="263"/>
      <c r="EN370" s="263"/>
      <c r="EO370" s="263"/>
      <c r="EP370" s="263"/>
      <c r="EQ370" s="263"/>
      <c r="ER370" s="263"/>
      <c r="ES370" s="263"/>
      <c r="ET370" s="263"/>
      <c r="EU370" s="263"/>
      <c r="EV370" s="263"/>
      <c r="EW370" s="263"/>
      <c r="EX370" s="263"/>
      <c r="EY370" s="263"/>
      <c r="EZ370" s="263"/>
      <c r="FA370" s="263"/>
      <c r="FB370" s="263"/>
      <c r="FC370" s="263"/>
      <c r="FD370" s="263"/>
      <c r="FE370" s="263"/>
      <c r="FF370" s="263"/>
      <c r="FG370" s="263"/>
      <c r="FH370" s="263"/>
      <c r="FI370" s="263"/>
      <c r="FJ370" s="263"/>
      <c r="FK370" s="263"/>
      <c r="FL370" s="263"/>
      <c r="FM370" s="263"/>
      <c r="FN370" s="263"/>
      <c r="FO370" s="263"/>
      <c r="FP370" s="263"/>
      <c r="FQ370" s="263"/>
      <c r="FR370" s="263"/>
      <c r="FS370" s="263"/>
      <c r="FT370" s="263"/>
      <c r="FU370" s="263"/>
      <c r="FV370" s="263"/>
      <c r="FW370" s="263"/>
      <c r="FX370" s="263"/>
      <c r="FY370" s="263"/>
      <c r="FZ370" s="263"/>
      <c r="GA370" s="263"/>
      <c r="GB370" s="263"/>
      <c r="GC370" s="263"/>
      <c r="GD370" s="263"/>
      <c r="GE370" s="263"/>
      <c r="GF370" s="263"/>
      <c r="GG370" s="263"/>
      <c r="GH370" s="263"/>
      <c r="GI370" s="263"/>
      <c r="GJ370" s="263"/>
      <c r="GK370" s="263"/>
      <c r="GL370" s="263"/>
      <c r="GM370" s="263"/>
      <c r="GN370" s="263"/>
      <c r="GO370" s="263"/>
      <c r="GP370" s="263"/>
      <c r="GQ370" s="263"/>
      <c r="GR370" s="263"/>
      <c r="GS370" s="263"/>
      <c r="GT370" s="263"/>
      <c r="GU370" s="263"/>
      <c r="GV370" s="263"/>
      <c r="GW370" s="263"/>
      <c r="GX370" s="263"/>
      <c r="GY370" s="263"/>
      <c r="GZ370" s="263"/>
      <c r="HA370" s="263"/>
      <c r="HB370" s="263"/>
      <c r="HC370" s="263"/>
      <c r="HD370" s="263"/>
      <c r="HE370" s="263"/>
      <c r="HF370" s="263"/>
      <c r="HG370" s="263"/>
      <c r="HH370" s="263"/>
      <c r="HI370" s="263"/>
      <c r="HJ370" s="263"/>
      <c r="HK370" s="263"/>
      <c r="HL370" s="263"/>
      <c r="HM370" s="263"/>
      <c r="HN370" s="263"/>
      <c r="HO370" s="263"/>
      <c r="HP370" s="263"/>
      <c r="HQ370" s="263"/>
      <c r="HR370" s="263"/>
      <c r="HS370" s="263"/>
      <c r="HT370" s="263"/>
      <c r="HU370" s="263"/>
      <c r="HV370" s="263"/>
      <c r="HW370" s="263"/>
      <c r="HX370" s="263"/>
      <c r="HY370" s="263"/>
      <c r="HZ370" s="263"/>
      <c r="IA370" s="263"/>
      <c r="IB370" s="263"/>
      <c r="IC370" s="263"/>
      <c r="ID370" s="263"/>
      <c r="IE370" s="263"/>
      <c r="IF370" s="263"/>
      <c r="IG370" s="263"/>
      <c r="IH370" s="263"/>
      <c r="II370" s="263"/>
      <c r="IJ370" s="263"/>
      <c r="IK370" s="263"/>
      <c r="IL370" s="263"/>
      <c r="IM370" s="263"/>
      <c r="IN370" s="263"/>
      <c r="IO370" s="263"/>
      <c r="IP370" s="263"/>
      <c r="IQ370" s="263"/>
      <c r="IR370" s="263"/>
      <c r="IS370" s="263"/>
      <c r="IT370" s="263"/>
      <c r="IU370" s="263"/>
      <c r="IV370" s="263"/>
      <c r="IW370" s="263"/>
      <c r="IX370" s="263"/>
      <c r="IY370" s="263"/>
      <c r="IZ370" s="263"/>
      <c r="JA370" s="263"/>
      <c r="JB370" s="263"/>
      <c r="JC370" s="263"/>
      <c r="JD370" s="263"/>
      <c r="JE370" s="263"/>
      <c r="JF370" s="263"/>
      <c r="JG370" s="263"/>
      <c r="JH370" s="263"/>
      <c r="JI370" s="263"/>
      <c r="JJ370" s="263"/>
      <c r="JK370" s="263"/>
      <c r="JL370" s="263"/>
      <c r="JM370" s="263"/>
      <c r="JN370" s="263"/>
      <c r="JO370" s="263"/>
      <c r="JP370" s="263"/>
      <c r="JQ370" s="263"/>
      <c r="JR370" s="263"/>
      <c r="JS370" s="263"/>
      <c r="JT370" s="263"/>
      <c r="JU370" s="263"/>
      <c r="JV370" s="263"/>
      <c r="JW370" s="263"/>
      <c r="JX370" s="263"/>
      <c r="JY370" s="263"/>
      <c r="JZ370" s="263"/>
      <c r="KA370" s="263"/>
      <c r="KB370" s="263"/>
      <c r="KC370" s="263"/>
      <c r="KD370" s="263"/>
      <c r="KE370" s="263"/>
      <c r="KF370" s="263"/>
      <c r="KG370" s="263"/>
      <c r="KH370" s="263"/>
      <c r="KI370" s="263"/>
      <c r="KJ370" s="263"/>
      <c r="KK370" s="263"/>
      <c r="KL370" s="263"/>
      <c r="KM370" s="263"/>
      <c r="KN370" s="263"/>
      <c r="KO370" s="263"/>
      <c r="KP370" s="263"/>
      <c r="KQ370" s="263"/>
      <c r="KR370" s="263"/>
      <c r="KS370" s="263"/>
      <c r="KT370" s="263"/>
      <c r="KU370" s="263"/>
      <c r="KV370" s="263"/>
      <c r="KW370" s="263"/>
      <c r="KX370" s="263"/>
      <c r="KY370" s="263"/>
      <c r="KZ370" s="263"/>
      <c r="LA370" s="263"/>
      <c r="LB370" s="263"/>
      <c r="LC370" s="263"/>
      <c r="LD370" s="263"/>
      <c r="LE370" s="263"/>
      <c r="LF370" s="263"/>
      <c r="LG370" s="263"/>
      <c r="LH370" s="263"/>
      <c r="LI370" s="263"/>
      <c r="LJ370" s="263"/>
      <c r="LK370" s="263"/>
      <c r="LL370" s="263"/>
      <c r="LM370" s="263"/>
      <c r="LN370" s="263"/>
      <c r="LO370" s="263"/>
      <c r="LP370" s="263"/>
      <c r="LQ370" s="263"/>
      <c r="LR370" s="263"/>
      <c r="LS370" s="263"/>
      <c r="LT370" s="263"/>
      <c r="LU370" s="263"/>
      <c r="LV370" s="263"/>
      <c r="LW370" s="263"/>
      <c r="LX370" s="263"/>
      <c r="LY370" s="263"/>
      <c r="LZ370" s="263"/>
      <c r="MA370" s="263"/>
      <c r="MB370" s="263"/>
      <c r="MC370" s="263"/>
      <c r="MD370" s="263"/>
      <c r="ME370" s="263"/>
      <c r="MF370" s="263"/>
      <c r="MG370" s="263"/>
      <c r="MH370" s="263"/>
      <c r="MI370" s="263"/>
      <c r="MJ370" s="263"/>
      <c r="MK370" s="263"/>
      <c r="ML370" s="263"/>
      <c r="MM370" s="263"/>
      <c r="MN370" s="263"/>
      <c r="MO370" s="263"/>
      <c r="MP370" s="263"/>
      <c r="MQ370" s="263"/>
      <c r="MR370" s="263"/>
      <c r="MS370" s="263"/>
      <c r="MT370" s="263"/>
      <c r="MU370" s="263"/>
      <c r="MV370" s="263"/>
      <c r="MW370" s="263"/>
      <c r="MX370" s="263"/>
      <c r="MY370" s="263"/>
      <c r="MZ370" s="263"/>
      <c r="NA370" s="263"/>
      <c r="NB370" s="263"/>
      <c r="NC370" s="263"/>
      <c r="ND370" s="263"/>
      <c r="NE370" s="263"/>
      <c r="NF370" s="263"/>
      <c r="NG370" s="263"/>
      <c r="NH370" s="263"/>
      <c r="NI370" s="263"/>
      <c r="NJ370" s="263"/>
      <c r="NK370" s="263"/>
      <c r="NL370" s="263"/>
      <c r="NM370" s="263"/>
      <c r="NN370" s="263"/>
      <c r="NO370" s="263"/>
      <c r="NP370" s="263"/>
      <c r="NQ370" s="263"/>
      <c r="NR370" s="263"/>
      <c r="NS370" s="263"/>
      <c r="NT370" s="263"/>
      <c r="NU370" s="263"/>
      <c r="NV370" s="263"/>
      <c r="NW370" s="263"/>
      <c r="NX370" s="263"/>
      <c r="NY370" s="263"/>
      <c r="NZ370" s="263"/>
      <c r="OA370" s="263"/>
      <c r="OB370" s="263"/>
      <c r="OC370" s="263"/>
      <c r="OD370" s="263"/>
      <c r="OE370" s="263"/>
      <c r="OF370" s="263"/>
      <c r="OG370" s="263"/>
      <c r="OH370" s="263"/>
      <c r="OI370" s="263"/>
      <c r="OJ370" s="263"/>
      <c r="OK370" s="263"/>
      <c r="OL370" s="263"/>
      <c r="OM370" s="263"/>
      <c r="ON370" s="263"/>
      <c r="OO370" s="263"/>
      <c r="OP370" s="263"/>
      <c r="OQ370" s="263"/>
      <c r="OR370" s="263"/>
      <c r="OS370" s="263"/>
      <c r="OT370" s="263"/>
      <c r="OU370" s="263"/>
      <c r="OV370" s="263"/>
      <c r="OW370" s="263"/>
      <c r="OX370" s="263"/>
      <c r="OY370" s="263"/>
      <c r="OZ370" s="263"/>
      <c r="PA370" s="263"/>
      <c r="PB370" s="263"/>
      <c r="PC370" s="263"/>
      <c r="PD370" s="263"/>
      <c r="PE370" s="263"/>
      <c r="PF370" s="263"/>
      <c r="PG370" s="263"/>
      <c r="PH370" s="263"/>
      <c r="PI370" s="263"/>
      <c r="PJ370" s="263"/>
      <c r="PK370" s="263"/>
      <c r="PL370" s="263"/>
      <c r="PM370" s="263"/>
      <c r="PN370" s="263"/>
      <c r="PO370" s="263"/>
      <c r="PP370" s="263"/>
      <c r="PQ370" s="263"/>
      <c r="PR370" s="263"/>
      <c r="PS370" s="263"/>
      <c r="PT370" s="263"/>
      <c r="PU370" s="263"/>
      <c r="PV370" s="263"/>
      <c r="PW370" s="263"/>
      <c r="PX370" s="263"/>
      <c r="PY370" s="263"/>
      <c r="PZ370" s="263"/>
      <c r="QA370" s="263"/>
      <c r="QB370" s="263"/>
      <c r="QC370" s="263"/>
      <c r="QD370" s="263"/>
      <c r="QE370" s="263"/>
      <c r="QF370" s="263"/>
      <c r="QG370" s="263"/>
      <c r="QH370" s="263"/>
      <c r="QI370" s="263"/>
      <c r="QJ370" s="263"/>
      <c r="QK370" s="263"/>
      <c r="QL370" s="263"/>
      <c r="QM370" s="263"/>
      <c r="QN370" s="263"/>
      <c r="QO370" s="263"/>
      <c r="QP370" s="263"/>
      <c r="QQ370" s="263"/>
      <c r="QR370" s="263"/>
      <c r="QS370" s="263"/>
      <c r="QT370" s="263"/>
      <c r="QU370" s="263"/>
      <c r="QV370" s="263"/>
      <c r="QW370" s="263"/>
      <c r="QX370" s="263"/>
      <c r="QY370" s="263"/>
      <c r="QZ370" s="263"/>
      <c r="RA370" s="263"/>
      <c r="RB370" s="263"/>
      <c r="RC370" s="263"/>
      <c r="RD370" s="263"/>
      <c r="RE370" s="263"/>
      <c r="RF370" s="263"/>
      <c r="RG370" s="263"/>
      <c r="RH370" s="263"/>
      <c r="RI370" s="263"/>
      <c r="RJ370" s="263"/>
      <c r="RK370" s="263"/>
      <c r="RL370" s="263"/>
      <c r="RM370" s="263"/>
      <c r="RN370" s="263"/>
      <c r="RO370" s="263"/>
      <c r="RP370" s="263"/>
      <c r="RQ370" s="263"/>
      <c r="RR370" s="263"/>
      <c r="RS370" s="263"/>
      <c r="RT370" s="263"/>
      <c r="RU370" s="263"/>
      <c r="RV370" s="263"/>
      <c r="RW370" s="263"/>
      <c r="RX370" s="263"/>
      <c r="RY370" s="263"/>
      <c r="RZ370" s="263"/>
      <c r="SA370" s="263"/>
      <c r="SB370" s="263"/>
      <c r="SC370" s="263"/>
      <c r="SD370" s="263"/>
      <c r="SE370" s="263"/>
      <c r="SF370" s="263"/>
      <c r="SG370" s="263"/>
      <c r="SH370" s="263"/>
      <c r="SI370" s="263"/>
      <c r="SJ370" s="263"/>
      <c r="SK370" s="263"/>
      <c r="SL370" s="263"/>
      <c r="SM370" s="263"/>
      <c r="SN370" s="263"/>
      <c r="SO370" s="263"/>
      <c r="SP370" s="263"/>
      <c r="SQ370" s="263"/>
      <c r="SR370" s="263"/>
      <c r="SS370" s="263"/>
      <c r="ST370" s="263"/>
      <c r="SU370" s="263"/>
      <c r="SV370" s="263"/>
      <c r="SW370" s="263"/>
      <c r="SX370" s="263"/>
      <c r="SY370" s="263"/>
      <c r="SZ370" s="263"/>
      <c r="TA370" s="263"/>
      <c r="TB370" s="263"/>
      <c r="TC370" s="263"/>
      <c r="TD370" s="263"/>
      <c r="TE370" s="263"/>
      <c r="TF370" s="263"/>
      <c r="TG370" s="263"/>
      <c r="TH370" s="263"/>
      <c r="TI370" s="263"/>
      <c r="TJ370" s="263"/>
      <c r="TK370" s="263"/>
      <c r="TL370" s="263"/>
      <c r="TM370" s="263"/>
      <c r="TN370" s="263"/>
      <c r="TO370" s="263"/>
      <c r="TP370" s="263"/>
      <c r="TQ370" s="263"/>
      <c r="TR370" s="263"/>
      <c r="TS370" s="263"/>
      <c r="TT370" s="263"/>
      <c r="TU370" s="263"/>
      <c r="TV370" s="263"/>
      <c r="TW370" s="263"/>
      <c r="TX370" s="263"/>
      <c r="TY370" s="263"/>
      <c r="TZ370" s="263"/>
      <c r="UA370" s="263"/>
      <c r="UB370" s="263"/>
      <c r="UC370" s="263"/>
      <c r="UD370" s="263"/>
      <c r="UE370" s="263"/>
      <c r="UF370" s="263"/>
      <c r="UG370" s="263"/>
      <c r="UH370" s="263"/>
      <c r="UI370" s="263"/>
      <c r="UJ370" s="263"/>
      <c r="UK370" s="263"/>
      <c r="UL370" s="263"/>
      <c r="UM370" s="263"/>
      <c r="UN370" s="263"/>
      <c r="UO370" s="263"/>
      <c r="UP370" s="263"/>
      <c r="UQ370" s="263"/>
      <c r="UR370" s="263"/>
      <c r="US370" s="263"/>
      <c r="UT370" s="263"/>
      <c r="UU370" s="263"/>
      <c r="UV370" s="263"/>
      <c r="UW370" s="263"/>
      <c r="UX370" s="263"/>
      <c r="UY370" s="263"/>
      <c r="UZ370" s="263"/>
      <c r="VA370" s="263"/>
      <c r="VB370" s="263"/>
      <c r="VC370" s="263"/>
      <c r="VD370" s="263"/>
      <c r="VE370" s="263"/>
      <c r="VF370" s="263"/>
      <c r="VG370" s="263"/>
      <c r="VH370" s="263"/>
      <c r="VI370" s="263"/>
      <c r="VJ370" s="263"/>
      <c r="VK370" s="263"/>
      <c r="VL370" s="263"/>
      <c r="VM370" s="263"/>
      <c r="VN370" s="263"/>
      <c r="VO370" s="263"/>
      <c r="VP370" s="263"/>
      <c r="VQ370" s="263"/>
      <c r="VR370" s="263"/>
      <c r="VS370" s="263"/>
      <c r="VT370" s="263"/>
      <c r="VU370" s="263"/>
      <c r="VV370" s="263"/>
      <c r="VW370" s="263"/>
      <c r="VX370" s="263"/>
      <c r="VY370" s="263"/>
      <c r="VZ370" s="263"/>
      <c r="WA370" s="263"/>
      <c r="WB370" s="263"/>
      <c r="WC370" s="263"/>
      <c r="WD370" s="263"/>
      <c r="WE370" s="263"/>
      <c r="WF370" s="263"/>
      <c r="WG370" s="263"/>
      <c r="WH370" s="263"/>
      <c r="WI370" s="263"/>
      <c r="WJ370" s="263"/>
      <c r="WK370" s="263"/>
      <c r="WL370" s="263"/>
      <c r="WM370" s="263"/>
      <c r="WN370" s="263"/>
      <c r="WO370" s="263"/>
      <c r="WP370" s="263"/>
      <c r="WQ370" s="263"/>
      <c r="WR370" s="263"/>
      <c r="WS370" s="263"/>
      <c r="WT370" s="263"/>
      <c r="WU370" s="263"/>
      <c r="WV370" s="263"/>
      <c r="WW370" s="263"/>
      <c r="WX370" s="263"/>
      <c r="WY370" s="263"/>
      <c r="WZ370" s="263"/>
      <c r="XA370" s="263"/>
      <c r="XB370" s="263"/>
      <c r="XC370" s="263"/>
      <c r="XD370" s="263"/>
      <c r="XE370" s="263"/>
      <c r="XF370" s="263"/>
      <c r="XG370" s="263"/>
      <c r="XH370" s="263"/>
      <c r="XI370" s="263"/>
      <c r="XJ370" s="263"/>
      <c r="XK370" s="263"/>
      <c r="XL370" s="263"/>
      <c r="XM370" s="263"/>
      <c r="XN370" s="263"/>
      <c r="XO370" s="263"/>
      <c r="XP370" s="263"/>
      <c r="XQ370" s="263"/>
      <c r="XR370" s="263"/>
      <c r="XS370" s="263"/>
      <c r="XT370" s="263"/>
      <c r="XU370" s="263"/>
      <c r="XV370" s="263"/>
      <c r="XW370" s="263"/>
      <c r="XX370" s="263"/>
      <c r="XY370" s="263"/>
      <c r="XZ370" s="263"/>
      <c r="YA370" s="263"/>
      <c r="YB370" s="263"/>
      <c r="YC370" s="263"/>
      <c r="YD370" s="263"/>
      <c r="YE370" s="263"/>
      <c r="YF370" s="263"/>
      <c r="YG370" s="263"/>
      <c r="YH370" s="263"/>
      <c r="YI370" s="263"/>
      <c r="YJ370" s="263"/>
      <c r="YK370" s="263"/>
      <c r="YL370" s="263"/>
      <c r="YM370" s="263"/>
      <c r="YN370" s="263"/>
      <c r="YO370" s="263"/>
      <c r="YP370" s="263"/>
      <c r="YQ370" s="263"/>
      <c r="YR370" s="263"/>
      <c r="YS370" s="263"/>
      <c r="YT370" s="263"/>
      <c r="YU370" s="263"/>
      <c r="YV370" s="263"/>
      <c r="YW370" s="263"/>
      <c r="YX370" s="263"/>
      <c r="YY370" s="263"/>
      <c r="YZ370" s="263"/>
      <c r="ZA370" s="263"/>
      <c r="ZB370" s="263"/>
      <c r="ZC370" s="263"/>
      <c r="ZD370" s="263"/>
      <c r="ZE370" s="263"/>
      <c r="ZF370" s="263"/>
      <c r="ZG370" s="263"/>
      <c r="ZH370" s="263"/>
      <c r="ZI370" s="263"/>
      <c r="ZJ370" s="263"/>
      <c r="ZK370" s="263"/>
      <c r="ZL370" s="263"/>
      <c r="ZM370" s="263"/>
      <c r="ZN370" s="263"/>
      <c r="ZO370" s="263"/>
      <c r="ZP370" s="263"/>
      <c r="ZQ370" s="263"/>
      <c r="ZR370" s="263"/>
      <c r="ZS370" s="263"/>
      <c r="ZT370" s="263"/>
      <c r="ZU370" s="263"/>
      <c r="ZV370" s="263"/>
      <c r="ZW370" s="263"/>
      <c r="ZX370" s="263"/>
      <c r="ZY370" s="263"/>
      <c r="ZZ370" s="263"/>
      <c r="AAA370" s="263"/>
      <c r="AAB370" s="263"/>
      <c r="AAC370" s="263"/>
      <c r="AAD370" s="263"/>
      <c r="AAE370" s="263"/>
      <c r="AAF370" s="263"/>
      <c r="AAG370" s="263"/>
      <c r="AAH370" s="263"/>
      <c r="AAI370" s="263"/>
      <c r="AAJ370" s="263"/>
      <c r="AAK370" s="263"/>
      <c r="AAL370" s="263"/>
      <c r="AAM370" s="263"/>
      <c r="AAN370" s="263"/>
      <c r="AAO370" s="263"/>
      <c r="AAP370" s="263"/>
      <c r="AAQ370" s="263"/>
      <c r="AAR370" s="263"/>
      <c r="AAS370" s="263"/>
      <c r="AAT370" s="263"/>
      <c r="AAU370" s="263"/>
      <c r="AAV370" s="263"/>
      <c r="AAW370" s="263"/>
      <c r="AAX370" s="263"/>
      <c r="AAY370" s="263"/>
      <c r="AAZ370" s="263"/>
      <c r="ABA370" s="263"/>
      <c r="ABB370" s="263"/>
      <c r="ABC370" s="263"/>
      <c r="ABD370" s="263"/>
      <c r="ABE370" s="263"/>
      <c r="ABF370" s="263"/>
      <c r="ABG370" s="263"/>
      <c r="ABH370" s="263"/>
      <c r="ABI370" s="263"/>
      <c r="ABJ370" s="263"/>
      <c r="ABK370" s="263"/>
      <c r="ABL370" s="263"/>
      <c r="ABM370" s="263"/>
      <c r="ABN370" s="263"/>
      <c r="ABO370" s="263"/>
      <c r="ABP370" s="263"/>
      <c r="ABQ370" s="263"/>
      <c r="ABR370" s="263"/>
      <c r="ABS370" s="263"/>
      <c r="ABT370" s="263"/>
      <c r="ABU370" s="263"/>
      <c r="ABV370" s="263"/>
      <c r="ABW370" s="263"/>
      <c r="ABX370" s="263"/>
      <c r="ABY370" s="263"/>
      <c r="ABZ370" s="263"/>
      <c r="ACA370" s="263"/>
      <c r="ACB370" s="263"/>
      <c r="ACC370" s="263"/>
      <c r="ACD370" s="263"/>
      <c r="ACE370" s="263"/>
      <c r="ACF370" s="263"/>
      <c r="ACG370" s="263"/>
      <c r="ACH370" s="263"/>
      <c r="ACI370" s="263"/>
      <c r="ACJ370" s="263"/>
      <c r="ACK370" s="263"/>
      <c r="ACL370" s="263"/>
      <c r="ACM370" s="263"/>
      <c r="ACN370" s="263"/>
      <c r="ACO370" s="263"/>
      <c r="ACP370" s="263"/>
      <c r="ACQ370" s="263"/>
      <c r="ACR370" s="263"/>
      <c r="ACS370" s="263"/>
      <c r="ACT370" s="263"/>
      <c r="ACU370" s="263"/>
      <c r="ACV370" s="263"/>
      <c r="ACW370" s="263"/>
      <c r="ACX370" s="263"/>
      <c r="ACY370" s="263"/>
      <c r="ACZ370" s="263"/>
      <c r="ADA370" s="263"/>
      <c r="ADB370" s="263"/>
      <c r="ADC370" s="263"/>
      <c r="ADD370" s="263"/>
      <c r="ADE370" s="263"/>
      <c r="ADF370" s="263"/>
      <c r="ADG370" s="263"/>
      <c r="ADH370" s="263"/>
      <c r="ADI370" s="263"/>
      <c r="ADJ370" s="263"/>
      <c r="ADK370" s="263"/>
      <c r="ADL370" s="263"/>
      <c r="ADM370" s="263"/>
      <c r="ADN370" s="263"/>
      <c r="ADO370" s="263"/>
      <c r="ADP370" s="263"/>
      <c r="ADQ370" s="263"/>
      <c r="ADR370" s="263"/>
      <c r="ADS370" s="263"/>
      <c r="ADT370" s="263"/>
      <c r="ADU370" s="263"/>
      <c r="ADV370" s="263"/>
      <c r="ADW370" s="263"/>
      <c r="ADX370" s="263"/>
      <c r="ADY370" s="263"/>
      <c r="ADZ370" s="263"/>
      <c r="AEA370" s="263"/>
      <c r="AEB370" s="263"/>
      <c r="AEC370" s="263"/>
      <c r="AED370" s="263"/>
      <c r="AEE370" s="263"/>
      <c r="AEF370" s="263"/>
      <c r="AEG370" s="263"/>
      <c r="AEH370" s="263"/>
      <c r="AEI370" s="263"/>
      <c r="AEJ370" s="263"/>
      <c r="AEK370" s="263"/>
      <c r="AEL370" s="263"/>
      <c r="AEM370" s="263"/>
      <c r="AEN370" s="263"/>
      <c r="AEO370" s="263"/>
      <c r="AEP370" s="263"/>
      <c r="AEQ370" s="263"/>
      <c r="AER370" s="263"/>
      <c r="AES370" s="263"/>
      <c r="AET370" s="263"/>
      <c r="AEU370" s="263"/>
      <c r="AEV370" s="263"/>
      <c r="AEW370" s="263"/>
      <c r="AEX370" s="263"/>
      <c r="AEY370" s="263"/>
      <c r="AEZ370" s="263"/>
      <c r="AFA370" s="263"/>
      <c r="AFB370" s="263"/>
      <c r="AFC370" s="263"/>
      <c r="AFD370" s="263"/>
      <c r="AFE370" s="263"/>
      <c r="AFF370" s="263"/>
      <c r="AFG370" s="263"/>
      <c r="AFH370" s="263"/>
      <c r="AFI370" s="263"/>
      <c r="AFJ370" s="263"/>
      <c r="AFK370" s="263"/>
      <c r="AFL370" s="263"/>
      <c r="AFM370" s="263"/>
      <c r="AFN370" s="263"/>
      <c r="AFO370" s="263"/>
      <c r="AFP370" s="263"/>
      <c r="AFQ370" s="263"/>
      <c r="AFR370" s="263"/>
      <c r="AFS370" s="263"/>
      <c r="AFT370" s="263"/>
      <c r="AFU370" s="263"/>
      <c r="AFV370" s="263"/>
      <c r="AFW370" s="263"/>
      <c r="AFX370" s="263"/>
      <c r="AFY370" s="263"/>
      <c r="AFZ370" s="263"/>
      <c r="AGA370" s="263"/>
      <c r="AGB370" s="263"/>
      <c r="AGC370" s="263"/>
      <c r="AGD370" s="263"/>
      <c r="AGE370" s="263"/>
      <c r="AGF370" s="263"/>
      <c r="AGG370" s="263"/>
      <c r="AGH370" s="263"/>
      <c r="AGI370" s="263"/>
      <c r="AGJ370" s="263"/>
      <c r="AGK370" s="263"/>
      <c r="AGL370" s="263"/>
      <c r="AGM370" s="263"/>
      <c r="AGN370" s="263"/>
      <c r="AGO370" s="263"/>
      <c r="AGP370" s="263"/>
      <c r="AGQ370" s="263"/>
      <c r="AGR370" s="263"/>
      <c r="AGS370" s="263"/>
      <c r="AGT370" s="263"/>
      <c r="AGU370" s="263"/>
      <c r="AGV370" s="263"/>
      <c r="AGW370" s="263"/>
      <c r="AGX370" s="263"/>
      <c r="AGY370" s="263"/>
      <c r="AGZ370" s="263"/>
      <c r="AHA370" s="263"/>
      <c r="AHB370" s="263"/>
      <c r="AHC370" s="263"/>
      <c r="AHD370" s="263"/>
      <c r="AHE370" s="263"/>
      <c r="AHF370" s="263"/>
      <c r="AHG370" s="263"/>
      <c r="AHH370" s="263"/>
      <c r="AHI370" s="263"/>
      <c r="AHJ370" s="263"/>
      <c r="AHK370" s="263"/>
      <c r="AHL370" s="263"/>
      <c r="AHM370" s="263"/>
      <c r="AHN370" s="263"/>
      <c r="AHO370" s="263"/>
      <c r="AHP370" s="263"/>
      <c r="AHQ370" s="263"/>
      <c r="AHR370" s="263"/>
      <c r="AHS370" s="263"/>
      <c r="AHT370" s="263"/>
      <c r="AHU370" s="263"/>
      <c r="AHV370" s="263"/>
      <c r="AHW370" s="263"/>
      <c r="AHX370" s="263"/>
      <c r="AHY370" s="263"/>
      <c r="AHZ370" s="263"/>
      <c r="AIA370" s="263"/>
      <c r="AIB370" s="263"/>
      <c r="AIC370" s="263"/>
      <c r="AID370" s="263"/>
      <c r="AIE370" s="263"/>
      <c r="AIF370" s="263"/>
      <c r="AIG370" s="263"/>
      <c r="AIH370" s="263"/>
      <c r="AII370" s="263"/>
      <c r="AIJ370" s="263"/>
      <c r="AIK370" s="263"/>
      <c r="AIL370" s="263"/>
      <c r="AIM370" s="263"/>
      <c r="AIN370" s="263"/>
      <c r="AIO370" s="263"/>
      <c r="AIP370" s="263"/>
      <c r="AIQ370" s="263"/>
      <c r="AIR370" s="263"/>
      <c r="AIS370" s="263"/>
      <c r="AIT370" s="263"/>
      <c r="AIU370" s="263"/>
      <c r="AIV370" s="263"/>
      <c r="AIW370" s="263"/>
      <c r="AIX370" s="263"/>
      <c r="AIY370" s="263"/>
      <c r="AIZ370" s="263"/>
      <c r="AJA370" s="263"/>
      <c r="AJB370" s="263"/>
      <c r="AJC370" s="263"/>
      <c r="AJD370" s="263"/>
      <c r="AJE370" s="263"/>
      <c r="AJF370" s="263"/>
      <c r="AJG370" s="263"/>
      <c r="AJH370" s="263"/>
      <c r="AJI370" s="263"/>
      <c r="AJJ370" s="263"/>
      <c r="AJK370" s="263"/>
      <c r="AJL370" s="263"/>
      <c r="AJM370" s="263"/>
      <c r="AJN370" s="263"/>
      <c r="AJO370" s="263"/>
      <c r="AJP370" s="263"/>
      <c r="AJQ370" s="263"/>
      <c r="AJR370" s="263"/>
      <c r="AJS370" s="263"/>
      <c r="AJT370" s="263"/>
      <c r="AJU370" s="263"/>
      <c r="AJV370" s="263"/>
      <c r="AJW370" s="263"/>
      <c r="AJX370" s="263"/>
      <c r="AJY370" s="263"/>
      <c r="AJZ370" s="263"/>
      <c r="AKA370" s="263"/>
      <c r="AKB370" s="263"/>
      <c r="AKC370" s="263"/>
      <c r="AKD370" s="263"/>
      <c r="AKE370" s="263"/>
      <c r="AKF370" s="263"/>
      <c r="AKG370" s="263"/>
      <c r="AKH370" s="263"/>
      <c r="AKI370" s="263"/>
      <c r="AKJ370" s="263"/>
      <c r="AKK370" s="263"/>
      <c r="AKL370" s="263"/>
      <c r="AKM370" s="263"/>
      <c r="AKN370" s="263"/>
      <c r="AKO370" s="263"/>
      <c r="AKP370" s="263"/>
      <c r="AKQ370" s="263"/>
      <c r="AKR370" s="263"/>
      <c r="AKS370" s="263"/>
      <c r="AKT370" s="263"/>
      <c r="AKU370" s="263"/>
      <c r="AKV370" s="263"/>
      <c r="AKW370" s="263"/>
      <c r="AKX370" s="263"/>
      <c r="AKY370" s="263"/>
      <c r="AKZ370" s="263"/>
      <c r="ALA370" s="263"/>
      <c r="ALB370" s="263"/>
      <c r="ALC370" s="263"/>
      <c r="ALD370" s="263"/>
      <c r="ALE370" s="263"/>
      <c r="ALF370" s="263"/>
      <c r="ALG370" s="263"/>
      <c r="ALH370" s="263"/>
      <c r="ALI370" s="263"/>
      <c r="ALJ370" s="263"/>
      <c r="ALK370" s="263"/>
      <c r="ALL370" s="263"/>
      <c r="ALM370" s="263"/>
      <c r="ALN370" s="263"/>
      <c r="ALO370" s="263"/>
      <c r="ALP370" s="263"/>
      <c r="ALQ370" s="263"/>
      <c r="ALR370" s="263"/>
      <c r="ALS370" s="263"/>
      <c r="ALT370" s="263"/>
      <c r="ALU370" s="263"/>
      <c r="ALV370" s="263"/>
      <c r="ALW370" s="263"/>
      <c r="ALX370" s="263"/>
      <c r="ALY370" s="263"/>
      <c r="ALZ370" s="263"/>
      <c r="AMA370" s="263"/>
      <c r="AMB370" s="263"/>
      <c r="AMC370" s="263"/>
      <c r="AMD370" s="263"/>
      <c r="AME370" s="263"/>
      <c r="AMF370" s="263"/>
      <c r="AMG370" s="263"/>
      <c r="AMH370" s="263"/>
      <c r="AMI370" s="263"/>
      <c r="AMJ370" s="263"/>
      <c r="AMK370" s="263"/>
      <c r="AML370" s="263"/>
      <c r="AMM370" s="263"/>
      <c r="AMN370" s="263"/>
      <c r="AMO370" s="263"/>
      <c r="AMP370" s="263"/>
      <c r="AMQ370" s="263"/>
      <c r="AMR370" s="263"/>
      <c r="AMS370" s="263"/>
      <c r="AMT370" s="263"/>
      <c r="AMU370" s="263"/>
      <c r="AMV370" s="263"/>
      <c r="AMW370" s="263"/>
      <c r="AMX370" s="263"/>
      <c r="AMY370" s="263"/>
      <c r="AMZ370" s="263"/>
      <c r="ANA370" s="263"/>
      <c r="ANB370" s="263"/>
      <c r="ANC370" s="263"/>
      <c r="AND370" s="263"/>
      <c r="ANE370" s="263"/>
      <c r="ANF370" s="263"/>
      <c r="ANG370" s="263"/>
      <c r="ANH370" s="263"/>
      <c r="ANI370" s="263"/>
      <c r="ANJ370" s="263"/>
      <c r="ANK370" s="263"/>
      <c r="ANL370" s="263"/>
      <c r="ANM370" s="263"/>
      <c r="ANN370" s="263"/>
      <c r="ANO370" s="263"/>
      <c r="ANP370" s="263"/>
      <c r="ANQ370" s="263"/>
      <c r="ANR370" s="263"/>
      <c r="ANS370" s="263"/>
      <c r="ANT370" s="263"/>
      <c r="ANU370" s="263"/>
      <c r="ANV370" s="263"/>
      <c r="ANW370" s="263"/>
      <c r="ANX370" s="263"/>
      <c r="ANY370" s="263"/>
      <c r="ANZ370" s="263"/>
      <c r="AOA370" s="263"/>
      <c r="AOB370" s="263"/>
      <c r="AOC370" s="263"/>
      <c r="AOD370" s="263"/>
      <c r="AOE370" s="263"/>
      <c r="AOF370" s="263"/>
      <c r="AOG370" s="263"/>
      <c r="AOH370" s="263"/>
      <c r="AOI370" s="263"/>
      <c r="AOJ370" s="263"/>
      <c r="AOK370" s="263"/>
      <c r="AOL370" s="263"/>
      <c r="AOM370" s="263"/>
      <c r="AON370" s="263"/>
      <c r="AOO370" s="263"/>
      <c r="AOP370" s="263"/>
      <c r="AOQ370" s="263"/>
      <c r="AOR370" s="263"/>
      <c r="AOS370" s="263"/>
      <c r="AOT370" s="263"/>
      <c r="AOU370" s="263"/>
      <c r="AOV370" s="263"/>
      <c r="AOW370" s="263"/>
      <c r="AOX370" s="263"/>
      <c r="AOY370" s="263"/>
      <c r="AOZ370" s="263"/>
      <c r="APA370" s="263"/>
      <c r="APB370" s="263"/>
      <c r="APC370" s="263"/>
      <c r="APD370" s="263"/>
      <c r="APE370" s="263"/>
      <c r="APF370" s="263"/>
      <c r="APG370" s="263"/>
      <c r="APH370" s="263"/>
      <c r="API370" s="263"/>
      <c r="APJ370" s="263"/>
      <c r="APK370" s="263"/>
      <c r="APL370" s="263"/>
      <c r="APM370" s="263"/>
      <c r="APN370" s="263"/>
      <c r="APO370" s="263"/>
      <c r="APP370" s="263"/>
      <c r="APQ370" s="263"/>
      <c r="APR370" s="263"/>
      <c r="APS370" s="263"/>
      <c r="APT370" s="263"/>
      <c r="APU370" s="263"/>
      <c r="APV370" s="263"/>
      <c r="APW370" s="263"/>
      <c r="APX370" s="263"/>
      <c r="APY370" s="263"/>
      <c r="APZ370" s="263"/>
      <c r="AQA370" s="263"/>
      <c r="AQB370" s="263"/>
      <c r="AQC370" s="263"/>
      <c r="AQD370" s="263"/>
      <c r="AQE370" s="263"/>
      <c r="AQF370" s="263"/>
      <c r="AQG370" s="263"/>
      <c r="AQH370" s="263"/>
      <c r="AQI370" s="263"/>
      <c r="AQJ370" s="263"/>
      <c r="AQK370" s="263"/>
      <c r="AQL370" s="263"/>
      <c r="AQM370" s="263"/>
      <c r="AQN370" s="263"/>
      <c r="AQO370" s="263"/>
      <c r="AQP370" s="263"/>
      <c r="AQQ370" s="263"/>
      <c r="AQR370" s="263"/>
      <c r="AQS370" s="263"/>
      <c r="AQT370" s="263"/>
      <c r="AQU370" s="263"/>
      <c r="AQV370" s="263"/>
      <c r="AQW370" s="263"/>
      <c r="AQX370" s="263"/>
      <c r="AQY370" s="263"/>
      <c r="AQZ370" s="263"/>
      <c r="ARA370" s="263"/>
      <c r="ARB370" s="263"/>
      <c r="ARC370" s="263"/>
      <c r="ARD370" s="263"/>
      <c r="ARE370" s="263"/>
      <c r="ARF370" s="263"/>
      <c r="ARG370" s="263"/>
      <c r="ARH370" s="263"/>
      <c r="ARI370" s="263"/>
      <c r="ARJ370" s="263"/>
      <c r="ARK370" s="263"/>
      <c r="ARL370" s="263"/>
      <c r="ARM370" s="263"/>
      <c r="ARN370" s="263"/>
      <c r="ARO370" s="263"/>
      <c r="ARP370" s="263"/>
      <c r="ARQ370" s="263"/>
      <c r="ARR370" s="263"/>
      <c r="ARS370" s="263"/>
      <c r="ART370" s="263"/>
      <c r="ARU370" s="263"/>
      <c r="ARV370" s="263"/>
      <c r="ARW370" s="263"/>
      <c r="ARX370" s="263"/>
      <c r="ARY370" s="263"/>
      <c r="ARZ370" s="263"/>
      <c r="ASA370" s="263"/>
      <c r="ASB370" s="263"/>
      <c r="ASC370" s="263"/>
      <c r="ASD370" s="263"/>
      <c r="ASE370" s="263"/>
      <c r="ASF370" s="263"/>
      <c r="ASG370" s="263"/>
      <c r="ASH370" s="263"/>
      <c r="ASI370" s="263"/>
      <c r="ASJ370" s="263"/>
      <c r="ASK370" s="263"/>
      <c r="ASL370" s="263"/>
      <c r="ASM370" s="263"/>
      <c r="ASN370" s="263"/>
      <c r="ASO370" s="263"/>
      <c r="ASP370" s="263"/>
      <c r="ASQ370" s="263"/>
      <c r="ASR370" s="263"/>
      <c r="ASS370" s="263"/>
      <c r="AST370" s="263"/>
      <c r="ASU370" s="263"/>
      <c r="ASV370" s="263"/>
      <c r="ASW370" s="263"/>
      <c r="ASX370" s="263"/>
      <c r="ASY370" s="263"/>
      <c r="ASZ370" s="263"/>
      <c r="ATA370" s="263"/>
      <c r="ATB370" s="263"/>
      <c r="ATC370" s="263"/>
      <c r="ATD370" s="263"/>
      <c r="ATE370" s="263"/>
      <c r="ATF370" s="263"/>
      <c r="ATG370" s="263"/>
      <c r="ATH370" s="263"/>
      <c r="ATI370" s="263"/>
      <c r="ATJ370" s="263"/>
      <c r="ATK370" s="263"/>
      <c r="ATL370" s="263"/>
      <c r="ATM370" s="263"/>
      <c r="ATN370" s="263"/>
      <c r="ATO370" s="263"/>
      <c r="ATP370" s="263"/>
      <c r="ATQ370" s="263"/>
      <c r="ATR370" s="263"/>
      <c r="ATS370" s="263"/>
      <c r="ATT370" s="263"/>
      <c r="ATU370" s="263"/>
      <c r="ATV370" s="263"/>
      <c r="ATW370" s="263"/>
      <c r="ATX370" s="263"/>
      <c r="ATY370" s="263"/>
      <c r="ATZ370" s="263"/>
      <c r="AUA370" s="263"/>
      <c r="AUB370" s="263"/>
      <c r="AUC370" s="263"/>
      <c r="AUD370" s="263"/>
      <c r="AUE370" s="263"/>
      <c r="AUF370" s="263"/>
      <c r="AUG370" s="263"/>
      <c r="AUH370" s="263"/>
      <c r="AUI370" s="263"/>
      <c r="AUJ370" s="263"/>
      <c r="AUK370" s="263"/>
      <c r="AUL370" s="263"/>
      <c r="AUM370" s="263"/>
      <c r="AUN370" s="263"/>
      <c r="AUO370" s="263"/>
      <c r="AUP370" s="263"/>
      <c r="AUQ370" s="263"/>
      <c r="AUR370" s="263"/>
      <c r="AUS370" s="263"/>
      <c r="AUT370" s="263"/>
      <c r="AUU370" s="263"/>
      <c r="AUV370" s="263"/>
      <c r="AUW370" s="263"/>
      <c r="AUX370" s="263"/>
      <c r="AUY370" s="263"/>
      <c r="AUZ370" s="263"/>
      <c r="AVA370" s="263"/>
      <c r="AVB370" s="263"/>
      <c r="AVC370" s="263"/>
      <c r="AVD370" s="263"/>
      <c r="AVE370" s="263"/>
      <c r="AVF370" s="263"/>
      <c r="AVG370" s="263"/>
      <c r="AVH370" s="263"/>
      <c r="AVI370" s="263"/>
      <c r="AVJ370" s="263"/>
      <c r="AVK370" s="263"/>
      <c r="AVL370" s="263"/>
      <c r="AVM370" s="263"/>
      <c r="AVN370" s="263"/>
      <c r="AVO370" s="263"/>
      <c r="AVP370" s="263"/>
      <c r="AVQ370" s="263"/>
      <c r="AVR370" s="263"/>
      <c r="AVS370" s="263"/>
      <c r="AVT370" s="263"/>
      <c r="AVU370" s="263"/>
      <c r="AVV370" s="263"/>
      <c r="AVW370" s="263"/>
      <c r="AVX370" s="263"/>
      <c r="AVY370" s="263"/>
      <c r="AVZ370" s="263"/>
      <c r="AWA370" s="263"/>
      <c r="AWB370" s="263"/>
      <c r="AWC370" s="263"/>
      <c r="AWD370" s="263"/>
      <c r="AWE370" s="263"/>
      <c r="AWF370" s="263"/>
      <c r="AWG370" s="263"/>
      <c r="AWH370" s="263"/>
      <c r="AWI370" s="263"/>
      <c r="AWJ370" s="263"/>
      <c r="AWK370" s="263"/>
      <c r="AWL370" s="263"/>
      <c r="AWM370" s="263"/>
      <c r="AWN370" s="263"/>
      <c r="AWO370" s="263"/>
      <c r="AWP370" s="263"/>
      <c r="AWQ370" s="263"/>
      <c r="AWR370" s="263"/>
      <c r="AWS370" s="263"/>
      <c r="AWT370" s="263"/>
      <c r="AWU370" s="263"/>
      <c r="AWV370" s="263"/>
      <c r="AWW370" s="263"/>
      <c r="AWX370" s="263"/>
      <c r="AWY370" s="263"/>
      <c r="AWZ370" s="263"/>
      <c r="AXA370" s="263"/>
      <c r="AXB370" s="263"/>
      <c r="AXC370" s="263"/>
      <c r="AXD370" s="263"/>
      <c r="AXE370" s="263"/>
      <c r="AXF370" s="263"/>
      <c r="AXG370" s="263"/>
      <c r="AXH370" s="263"/>
      <c r="AXI370" s="263"/>
      <c r="AXJ370" s="263"/>
      <c r="AXK370" s="263"/>
      <c r="AXL370" s="263"/>
      <c r="AXM370" s="263"/>
      <c r="AXN370" s="263"/>
      <c r="AXO370" s="263"/>
      <c r="AXP370" s="263"/>
      <c r="AXQ370" s="263"/>
      <c r="AXR370" s="263"/>
      <c r="AXS370" s="263"/>
      <c r="AXT370" s="263"/>
      <c r="AXU370" s="263"/>
      <c r="AXV370" s="263"/>
      <c r="AXW370" s="263"/>
      <c r="AXX370" s="263"/>
      <c r="AXY370" s="263"/>
      <c r="AXZ370" s="263"/>
      <c r="AYA370" s="263"/>
      <c r="AYB370" s="263"/>
      <c r="AYC370" s="263"/>
      <c r="AYD370" s="263"/>
      <c r="AYE370" s="263"/>
      <c r="AYF370" s="263"/>
      <c r="AYG370" s="263"/>
      <c r="AYH370" s="263"/>
      <c r="AYI370" s="263"/>
      <c r="AYJ370" s="263"/>
      <c r="AYK370" s="263"/>
      <c r="AYL370" s="263"/>
      <c r="AYM370" s="263"/>
      <c r="AYN370" s="263"/>
      <c r="AYO370" s="263"/>
      <c r="AYP370" s="263"/>
      <c r="AYQ370" s="263"/>
      <c r="AYR370" s="263"/>
      <c r="AYS370" s="263"/>
      <c r="AYT370" s="263"/>
      <c r="AYU370" s="263"/>
      <c r="AYV370" s="263"/>
      <c r="AYW370" s="263"/>
      <c r="AYX370" s="263"/>
      <c r="AYY370" s="263"/>
      <c r="AYZ370" s="263"/>
      <c r="AZA370" s="263"/>
      <c r="AZB370" s="263"/>
      <c r="AZC370" s="263"/>
      <c r="AZD370" s="263"/>
      <c r="AZE370" s="263"/>
      <c r="AZF370" s="263"/>
      <c r="AZG370" s="263"/>
      <c r="AZH370" s="263"/>
      <c r="AZI370" s="263"/>
      <c r="AZJ370" s="263"/>
      <c r="AZK370" s="263"/>
      <c r="AZL370" s="263"/>
      <c r="AZM370" s="263"/>
      <c r="AZN370" s="263"/>
      <c r="AZO370" s="263"/>
      <c r="AZP370" s="263"/>
      <c r="AZQ370" s="263"/>
      <c r="AZR370" s="263"/>
      <c r="AZS370" s="263"/>
      <c r="AZT370" s="263"/>
      <c r="AZU370" s="263"/>
      <c r="AZV370" s="263"/>
      <c r="AZW370" s="263"/>
      <c r="AZX370" s="263"/>
      <c r="AZY370" s="263"/>
      <c r="AZZ370" s="263"/>
      <c r="BAA370" s="263"/>
      <c r="BAB370" s="263"/>
      <c r="BAC370" s="263"/>
      <c r="BAD370" s="263"/>
      <c r="BAE370" s="263"/>
      <c r="BAF370" s="263"/>
      <c r="BAG370" s="263"/>
      <c r="BAH370" s="263"/>
      <c r="BAI370" s="263"/>
      <c r="BAJ370" s="263"/>
      <c r="BAK370" s="263"/>
      <c r="BAL370" s="263"/>
      <c r="BAM370" s="263"/>
      <c r="BAN370" s="263"/>
      <c r="BAO370" s="263"/>
      <c r="BAP370" s="263"/>
      <c r="BAQ370" s="263"/>
      <c r="BAR370" s="263"/>
      <c r="BAS370" s="263"/>
      <c r="BAT370" s="263"/>
      <c r="BAU370" s="263"/>
      <c r="BAV370" s="263"/>
      <c r="BAW370" s="263"/>
      <c r="BAX370" s="263"/>
      <c r="BAY370" s="263"/>
      <c r="BAZ370" s="263"/>
      <c r="BBA370" s="263"/>
      <c r="BBB370" s="263"/>
      <c r="BBC370" s="263"/>
      <c r="BBD370" s="263"/>
      <c r="BBE370" s="263"/>
      <c r="BBF370" s="263"/>
      <c r="BBG370" s="263"/>
      <c r="BBH370" s="263"/>
      <c r="BBI370" s="263"/>
      <c r="BBJ370" s="263"/>
      <c r="BBK370" s="263"/>
      <c r="BBL370" s="263"/>
      <c r="BBM370" s="263"/>
      <c r="BBN370" s="263"/>
      <c r="BBO370" s="263"/>
      <c r="BBP370" s="263"/>
      <c r="BBQ370" s="263"/>
      <c r="BBR370" s="263"/>
      <c r="BBS370" s="263"/>
      <c r="BBT370" s="263"/>
      <c r="BBU370" s="263"/>
      <c r="BBV370" s="263"/>
      <c r="BBW370" s="263"/>
      <c r="BBX370" s="263"/>
      <c r="BBY370" s="263"/>
      <c r="BBZ370" s="263"/>
      <c r="BCA370" s="263"/>
      <c r="BCB370" s="263"/>
      <c r="BCC370" s="263"/>
      <c r="BCD370" s="263"/>
      <c r="BCE370" s="263"/>
      <c r="BCF370" s="263"/>
      <c r="BCG370" s="263"/>
      <c r="BCH370" s="263"/>
      <c r="BCI370" s="263"/>
      <c r="BCJ370" s="263"/>
      <c r="BCK370" s="263"/>
      <c r="BCL370" s="263"/>
      <c r="BCM370" s="263"/>
      <c r="BCN370" s="263"/>
      <c r="BCO370" s="263"/>
      <c r="BCP370" s="263"/>
      <c r="BCQ370" s="263"/>
      <c r="BCR370" s="263"/>
      <c r="BCS370" s="263"/>
      <c r="BCT370" s="263"/>
      <c r="BCU370" s="263"/>
      <c r="BCV370" s="263"/>
      <c r="BCW370" s="263"/>
      <c r="BCX370" s="263"/>
      <c r="BCY370" s="263"/>
      <c r="BCZ370" s="263"/>
      <c r="BDA370" s="263"/>
      <c r="BDB370" s="263"/>
      <c r="BDC370" s="263"/>
      <c r="BDD370" s="263"/>
      <c r="BDE370" s="263"/>
      <c r="BDF370" s="263"/>
      <c r="BDG370" s="263"/>
      <c r="BDH370" s="263"/>
      <c r="BDI370" s="263"/>
      <c r="BDJ370" s="263"/>
      <c r="BDK370" s="263"/>
      <c r="BDL370" s="263"/>
      <c r="BDM370" s="263"/>
      <c r="BDN370" s="263"/>
      <c r="BDO370" s="263"/>
      <c r="BDP370" s="263"/>
      <c r="BDQ370" s="263"/>
      <c r="BDR370" s="263"/>
      <c r="BDS370" s="263"/>
      <c r="BDT370" s="263"/>
      <c r="BDU370" s="263"/>
      <c r="BDV370" s="263"/>
      <c r="BDW370" s="263"/>
      <c r="BDX370" s="263"/>
      <c r="BDY370" s="263"/>
      <c r="BDZ370" s="263"/>
      <c r="BEA370" s="263"/>
      <c r="BEB370" s="263"/>
      <c r="BEC370" s="263"/>
      <c r="BED370" s="263"/>
      <c r="BEE370" s="263"/>
      <c r="BEF370" s="263"/>
      <c r="BEG370" s="263"/>
      <c r="BEH370" s="263"/>
      <c r="BEI370" s="263"/>
      <c r="BEJ370" s="263"/>
      <c r="BEK370" s="263"/>
      <c r="BEL370" s="263"/>
      <c r="BEM370" s="263"/>
      <c r="BEN370" s="263"/>
      <c r="BEO370" s="263"/>
      <c r="BEP370" s="263"/>
      <c r="BEQ370" s="263"/>
      <c r="BER370" s="263"/>
      <c r="BES370" s="263"/>
      <c r="BET370" s="263"/>
      <c r="BEU370" s="263"/>
      <c r="BEV370" s="263"/>
      <c r="BEW370" s="263"/>
      <c r="BEX370" s="263"/>
      <c r="BEY370" s="263"/>
      <c r="BEZ370" s="263"/>
      <c r="BFA370" s="263"/>
      <c r="BFB370" s="263"/>
      <c r="BFC370" s="263"/>
      <c r="BFD370" s="263"/>
      <c r="BFE370" s="263"/>
      <c r="BFF370" s="263"/>
      <c r="BFG370" s="263"/>
      <c r="BFH370" s="263"/>
      <c r="BFI370" s="263"/>
      <c r="BFJ370" s="263"/>
      <c r="BFK370" s="263"/>
      <c r="BFL370" s="263"/>
      <c r="BFM370" s="263"/>
      <c r="BFN370" s="263"/>
      <c r="BFO370" s="263"/>
      <c r="BFP370" s="263"/>
      <c r="BFQ370" s="263"/>
      <c r="BFR370" s="263"/>
      <c r="BFS370" s="263"/>
      <c r="BFT370" s="263"/>
      <c r="BFU370" s="263"/>
      <c r="BFV370" s="263"/>
      <c r="BFW370" s="263"/>
      <c r="BFX370" s="263"/>
      <c r="BFY370" s="263"/>
      <c r="BFZ370" s="263"/>
      <c r="BGA370" s="263"/>
      <c r="BGB370" s="263"/>
      <c r="BGC370" s="263"/>
      <c r="BGD370" s="263"/>
      <c r="BGE370" s="263"/>
      <c r="BGF370" s="263"/>
      <c r="BGG370" s="263"/>
      <c r="BGH370" s="263"/>
      <c r="BGI370" s="263"/>
      <c r="BGJ370" s="263"/>
      <c r="BGK370" s="263"/>
      <c r="BGL370" s="263"/>
      <c r="BGM370" s="263"/>
      <c r="BGN370" s="263"/>
      <c r="BGO370" s="263"/>
      <c r="BGP370" s="263"/>
      <c r="BGQ370" s="263"/>
      <c r="BGR370" s="263"/>
      <c r="BGS370" s="263"/>
      <c r="BGT370" s="263"/>
      <c r="BGU370" s="263"/>
      <c r="BGV370" s="263"/>
      <c r="BGW370" s="263"/>
      <c r="BGX370" s="263"/>
      <c r="BGY370" s="263"/>
      <c r="BGZ370" s="263"/>
      <c r="BHA370" s="263"/>
      <c r="BHB370" s="263"/>
      <c r="BHC370" s="263"/>
      <c r="BHD370" s="263"/>
      <c r="BHE370" s="263"/>
      <c r="BHF370" s="263"/>
      <c r="BHG370" s="263"/>
      <c r="BHH370" s="263"/>
      <c r="BHI370" s="263"/>
      <c r="BHJ370" s="263"/>
      <c r="BHK370" s="263"/>
      <c r="BHL370" s="263"/>
      <c r="BHM370" s="263"/>
      <c r="BHN370" s="263"/>
      <c r="BHO370" s="263"/>
      <c r="BHP370" s="263"/>
      <c r="BHQ370" s="263"/>
      <c r="BHR370" s="263"/>
      <c r="BHS370" s="263"/>
      <c r="BHT370" s="263"/>
      <c r="BHU370" s="263"/>
      <c r="BHV370" s="263"/>
      <c r="BHW370" s="263"/>
      <c r="BHX370" s="263"/>
      <c r="BHY370" s="263"/>
      <c r="BHZ370" s="263"/>
      <c r="BIA370" s="263"/>
      <c r="BIB370" s="263"/>
      <c r="BIC370" s="263"/>
      <c r="BID370" s="263"/>
      <c r="BIE370" s="263"/>
      <c r="BIF370" s="263"/>
      <c r="BIG370" s="263"/>
      <c r="BIH370" s="263"/>
      <c r="BII370" s="263"/>
      <c r="BIJ370" s="263"/>
      <c r="BIK370" s="263"/>
      <c r="BIL370" s="263"/>
      <c r="BIM370" s="263"/>
      <c r="BIN370" s="263"/>
      <c r="BIO370" s="263"/>
      <c r="BIP370" s="263"/>
      <c r="BIQ370" s="263"/>
      <c r="BIR370" s="263"/>
      <c r="BIS370" s="263"/>
      <c r="BIT370" s="263"/>
      <c r="BIU370" s="263"/>
      <c r="BIV370" s="263"/>
      <c r="BIW370" s="263"/>
      <c r="BIX370" s="263"/>
      <c r="BIY370" s="263"/>
      <c r="BIZ370" s="263"/>
      <c r="BJA370" s="263"/>
      <c r="BJB370" s="263"/>
      <c r="BJC370" s="263"/>
      <c r="BJD370" s="263"/>
      <c r="BJE370" s="263"/>
      <c r="BJF370" s="263"/>
      <c r="BJG370" s="263"/>
      <c r="BJH370" s="263"/>
      <c r="BJI370" s="263"/>
      <c r="BJJ370" s="263"/>
      <c r="BJK370" s="263"/>
      <c r="BJL370" s="263"/>
      <c r="BJM370" s="263"/>
      <c r="BJN370" s="263"/>
      <c r="BJO370" s="263"/>
      <c r="BJP370" s="263"/>
      <c r="BJQ370" s="263"/>
      <c r="BJR370" s="263"/>
      <c r="BJS370" s="263"/>
      <c r="BJT370" s="263"/>
      <c r="BJU370" s="263"/>
      <c r="BJV370" s="263"/>
      <c r="BJW370" s="263"/>
      <c r="BJX370" s="263"/>
      <c r="BJY370" s="263"/>
      <c r="BJZ370" s="263"/>
      <c r="BKA370" s="263"/>
      <c r="BKB370" s="263"/>
      <c r="BKC370" s="263"/>
      <c r="BKD370" s="263"/>
      <c r="BKE370" s="263"/>
      <c r="BKF370" s="263"/>
      <c r="BKG370" s="263"/>
      <c r="BKH370" s="263"/>
      <c r="BKI370" s="263"/>
      <c r="BKJ370" s="263"/>
      <c r="BKK370" s="263"/>
      <c r="BKL370" s="263"/>
      <c r="BKM370" s="263"/>
      <c r="BKN370" s="263"/>
      <c r="BKO370" s="263"/>
      <c r="BKP370" s="263"/>
      <c r="BKQ370" s="263"/>
      <c r="BKR370" s="263"/>
      <c r="BKS370" s="263"/>
      <c r="BKT370" s="263"/>
      <c r="BKU370" s="263"/>
      <c r="BKV370" s="263"/>
      <c r="BKW370" s="263"/>
      <c r="BKX370" s="263"/>
      <c r="BKY370" s="263"/>
      <c r="BKZ370" s="263"/>
      <c r="BLA370" s="263"/>
      <c r="BLB370" s="263"/>
      <c r="BLC370" s="263"/>
      <c r="BLD370" s="263"/>
      <c r="BLE370" s="263"/>
      <c r="BLF370" s="263"/>
      <c r="BLG370" s="263"/>
      <c r="BLH370" s="263"/>
      <c r="BLI370" s="263"/>
      <c r="BLJ370" s="263"/>
      <c r="BLK370" s="263"/>
      <c r="BLL370" s="263"/>
      <c r="BLM370" s="263"/>
      <c r="BLN370" s="263"/>
      <c r="BLO370" s="263"/>
      <c r="BLP370" s="263"/>
      <c r="BLQ370" s="263"/>
      <c r="BLR370" s="263"/>
      <c r="BLS370" s="263"/>
      <c r="BLT370" s="263"/>
      <c r="BLU370" s="263"/>
      <c r="BLV370" s="263"/>
      <c r="BLW370" s="263"/>
      <c r="BLX370" s="263"/>
      <c r="BLY370" s="263"/>
      <c r="BLZ370" s="263"/>
      <c r="BMA370" s="263"/>
      <c r="BMB370" s="263"/>
      <c r="BMC370" s="263"/>
      <c r="BMD370" s="263"/>
      <c r="BME370" s="263"/>
      <c r="BMF370" s="263"/>
      <c r="BMG370" s="263"/>
      <c r="BMH370" s="263"/>
      <c r="BMI370" s="263"/>
      <c r="BMJ370" s="263"/>
      <c r="BMK370" s="263"/>
      <c r="BML370" s="263"/>
      <c r="BMM370" s="263"/>
      <c r="BMN370" s="263"/>
      <c r="BMO370" s="263"/>
      <c r="BMP370" s="263"/>
      <c r="BMQ370" s="263"/>
      <c r="BMR370" s="263"/>
      <c r="BMS370" s="263"/>
      <c r="BMT370" s="263"/>
      <c r="BMU370" s="263"/>
      <c r="BMV370" s="263"/>
      <c r="BMW370" s="263"/>
      <c r="BMX370" s="263"/>
      <c r="BMY370" s="263"/>
      <c r="BMZ370" s="263"/>
      <c r="BNA370" s="263"/>
      <c r="BNB370" s="263"/>
      <c r="BNC370" s="263"/>
      <c r="BND370" s="263"/>
      <c r="BNE370" s="263"/>
      <c r="BNF370" s="263"/>
      <c r="BNG370" s="263"/>
      <c r="BNH370" s="263"/>
      <c r="BNI370" s="263"/>
      <c r="BNJ370" s="263"/>
      <c r="BNK370" s="263"/>
      <c r="BNL370" s="263"/>
      <c r="BNM370" s="263"/>
      <c r="BNN370" s="263"/>
      <c r="BNO370" s="263"/>
      <c r="BNP370" s="263"/>
      <c r="BNQ370" s="263"/>
      <c r="BNR370" s="263"/>
      <c r="BNS370" s="263"/>
      <c r="BNT370" s="263"/>
      <c r="BNU370" s="263"/>
      <c r="BNV370" s="263"/>
      <c r="BNW370" s="263"/>
      <c r="BNX370" s="263"/>
      <c r="BNY370" s="263"/>
      <c r="BNZ370" s="263"/>
      <c r="BOA370" s="263"/>
      <c r="BOB370" s="263"/>
      <c r="BOC370" s="263"/>
      <c r="BOD370" s="263"/>
      <c r="BOE370" s="263"/>
      <c r="BOF370" s="263"/>
      <c r="BOG370" s="263"/>
      <c r="BOH370" s="263"/>
      <c r="BOI370" s="263"/>
      <c r="BOJ370" s="263"/>
      <c r="BOK370" s="263"/>
      <c r="BOL370" s="263"/>
      <c r="BOM370" s="263"/>
      <c r="BON370" s="263"/>
      <c r="BOO370" s="263"/>
      <c r="BOP370" s="263"/>
      <c r="BOQ370" s="263"/>
      <c r="BOR370" s="263"/>
      <c r="BOS370" s="263"/>
      <c r="BOT370" s="263"/>
      <c r="BOU370" s="263"/>
      <c r="BOV370" s="263"/>
      <c r="BOW370" s="263"/>
      <c r="BOX370" s="263"/>
      <c r="BOY370" s="263"/>
      <c r="BOZ370" s="263"/>
      <c r="BPA370" s="263"/>
      <c r="BPB370" s="263"/>
      <c r="BPC370" s="263"/>
      <c r="BPD370" s="263"/>
      <c r="BPE370" s="263"/>
      <c r="BPF370" s="263"/>
      <c r="BPG370" s="263"/>
      <c r="BPH370" s="263"/>
      <c r="BPI370" s="263"/>
      <c r="BPJ370" s="263"/>
      <c r="BPK370" s="263"/>
      <c r="BPL370" s="263"/>
      <c r="BPM370" s="263"/>
      <c r="BPN370" s="263"/>
      <c r="BPO370" s="263"/>
      <c r="BPP370" s="263"/>
      <c r="BPQ370" s="263"/>
      <c r="BPR370" s="263"/>
      <c r="BPS370" s="263"/>
      <c r="BPT370" s="263"/>
      <c r="BPU370" s="263"/>
      <c r="BPV370" s="263"/>
      <c r="BPW370" s="263"/>
      <c r="BPX370" s="263"/>
      <c r="BPY370" s="263"/>
      <c r="BPZ370" s="263"/>
      <c r="BQA370" s="263"/>
      <c r="BQB370" s="263"/>
      <c r="BQC370" s="263"/>
      <c r="BQD370" s="263"/>
      <c r="BQE370" s="263"/>
      <c r="BQF370" s="263"/>
      <c r="BQG370" s="263"/>
      <c r="BQH370" s="263"/>
      <c r="BQI370" s="263"/>
      <c r="BQJ370" s="263"/>
      <c r="BQK370" s="263"/>
      <c r="BQL370" s="263"/>
      <c r="BQM370" s="263"/>
      <c r="BQN370" s="263"/>
      <c r="BQO370" s="263"/>
      <c r="BQP370" s="263"/>
      <c r="BQQ370" s="263"/>
      <c r="BQR370" s="263"/>
      <c r="BQS370" s="263"/>
      <c r="BQT370" s="263"/>
      <c r="BQU370" s="263"/>
      <c r="BQV370" s="263"/>
      <c r="BQW370" s="263"/>
      <c r="BQX370" s="263"/>
      <c r="BQY370" s="263"/>
      <c r="BQZ370" s="263"/>
      <c r="BRA370" s="263"/>
      <c r="BRB370" s="263"/>
      <c r="BRC370" s="263"/>
      <c r="BRD370" s="263"/>
      <c r="BRE370" s="263"/>
      <c r="BRF370" s="263"/>
      <c r="BRG370" s="263"/>
      <c r="BRH370" s="263"/>
      <c r="BRI370" s="263"/>
      <c r="BRJ370" s="263"/>
      <c r="BRK370" s="263"/>
      <c r="BRL370" s="263"/>
      <c r="BRM370" s="263"/>
      <c r="BRN370" s="263"/>
      <c r="BRO370" s="263"/>
      <c r="BRP370" s="263"/>
      <c r="BRQ370" s="263"/>
      <c r="BRR370" s="263"/>
      <c r="BRS370" s="263"/>
      <c r="BRT370" s="263"/>
      <c r="BRU370" s="263"/>
      <c r="BRV370" s="263"/>
      <c r="BRW370" s="263"/>
      <c r="BRX370" s="263"/>
      <c r="BRY370" s="263"/>
      <c r="BRZ370" s="263"/>
      <c r="BSA370" s="263"/>
      <c r="BSB370" s="263"/>
      <c r="BSC370" s="263"/>
      <c r="BSD370" s="263"/>
      <c r="BSE370" s="263"/>
      <c r="BSF370" s="263"/>
      <c r="BSG370" s="263"/>
      <c r="BSH370" s="263"/>
      <c r="BSI370" s="263"/>
      <c r="BSJ370" s="263"/>
      <c r="BSK370" s="263"/>
      <c r="BSL370" s="263"/>
      <c r="BSM370" s="263"/>
      <c r="BSN370" s="263"/>
      <c r="BSO370" s="263"/>
      <c r="BSP370" s="263"/>
      <c r="BSQ370" s="263"/>
      <c r="BSR370" s="263"/>
      <c r="BSS370" s="263"/>
      <c r="BST370" s="263"/>
      <c r="BSU370" s="263"/>
      <c r="BSV370" s="263"/>
      <c r="BSW370" s="263"/>
      <c r="BSX370" s="263"/>
      <c r="BSY370" s="263"/>
      <c r="BSZ370" s="263"/>
      <c r="BTA370" s="263"/>
      <c r="BTB370" s="263"/>
      <c r="BTC370" s="263"/>
      <c r="BTD370" s="263"/>
      <c r="BTE370" s="263"/>
      <c r="BTF370" s="263"/>
      <c r="BTG370" s="263"/>
      <c r="BTH370" s="263"/>
      <c r="BTI370" s="263"/>
      <c r="BTJ370" s="263"/>
      <c r="BTK370" s="263"/>
      <c r="BTL370" s="263"/>
      <c r="BTM370" s="263"/>
      <c r="BTN370" s="263"/>
      <c r="BTO370" s="263"/>
      <c r="BTP370" s="263"/>
      <c r="BTQ370" s="263"/>
      <c r="BTR370" s="263"/>
      <c r="BTS370" s="263"/>
      <c r="BTT370" s="263"/>
      <c r="BTU370" s="263"/>
      <c r="BTV370" s="263"/>
      <c r="BTW370" s="263"/>
      <c r="BTX370" s="263"/>
      <c r="BTY370" s="263"/>
      <c r="BTZ370" s="263"/>
      <c r="BUA370" s="263"/>
      <c r="BUB370" s="263"/>
      <c r="BUC370" s="263"/>
      <c r="BUD370" s="263"/>
      <c r="BUE370" s="263"/>
      <c r="BUF370" s="263"/>
      <c r="BUG370" s="263"/>
      <c r="BUH370" s="263"/>
      <c r="BUI370" s="263"/>
      <c r="BUJ370" s="263"/>
      <c r="BUK370" s="263"/>
      <c r="BUL370" s="263"/>
      <c r="BUM370" s="263"/>
      <c r="BUN370" s="263"/>
      <c r="BUO370" s="263"/>
      <c r="BUP370" s="263"/>
      <c r="BUQ370" s="263"/>
      <c r="BUR370" s="263"/>
      <c r="BUS370" s="263"/>
      <c r="BUT370" s="263"/>
      <c r="BUU370" s="263"/>
      <c r="BUV370" s="263"/>
      <c r="BUW370" s="263"/>
      <c r="BUX370" s="263"/>
      <c r="BUY370" s="263"/>
      <c r="BUZ370" s="263"/>
      <c r="BVA370" s="263"/>
      <c r="BVB370" s="263"/>
      <c r="BVC370" s="263"/>
      <c r="BVD370" s="263"/>
      <c r="BVE370" s="263"/>
      <c r="BVF370" s="263"/>
      <c r="BVG370" s="263"/>
      <c r="BVH370" s="263"/>
      <c r="BVI370" s="263"/>
      <c r="BVJ370" s="263"/>
      <c r="BVK370" s="263"/>
      <c r="BVL370" s="263"/>
      <c r="BVM370" s="263"/>
      <c r="BVN370" s="263"/>
      <c r="BVO370" s="263"/>
      <c r="BVP370" s="263"/>
      <c r="BVQ370" s="263"/>
      <c r="BVR370" s="263"/>
      <c r="BVS370" s="263"/>
      <c r="BVT370" s="263"/>
      <c r="BVU370" s="263"/>
      <c r="BVV370" s="263"/>
      <c r="BVW370" s="263"/>
      <c r="BVX370" s="263"/>
      <c r="BVY370" s="263"/>
      <c r="BVZ370" s="263"/>
      <c r="BWA370" s="263"/>
      <c r="BWB370" s="263"/>
      <c r="BWC370" s="263"/>
      <c r="BWD370" s="263"/>
      <c r="BWE370" s="263"/>
      <c r="BWF370" s="263"/>
      <c r="BWG370" s="263"/>
      <c r="BWH370" s="263"/>
      <c r="BWI370" s="263"/>
      <c r="BWJ370" s="263"/>
      <c r="BWK370" s="263"/>
      <c r="BWL370" s="263"/>
      <c r="BWM370" s="263"/>
      <c r="BWN370" s="263"/>
      <c r="BWO370" s="263"/>
      <c r="BWP370" s="263"/>
      <c r="BWQ370" s="263"/>
      <c r="BWR370" s="263"/>
      <c r="BWS370" s="263"/>
      <c r="BWT370" s="263"/>
      <c r="BWU370" s="263"/>
      <c r="BWV370" s="263"/>
      <c r="BWW370" s="263"/>
      <c r="BWX370" s="263"/>
      <c r="BWY370" s="263"/>
      <c r="BWZ370" s="263"/>
      <c r="BXA370" s="263"/>
      <c r="BXB370" s="263"/>
      <c r="BXC370" s="263"/>
      <c r="BXD370" s="263"/>
      <c r="BXE370" s="263"/>
      <c r="BXF370" s="263"/>
      <c r="BXG370" s="263"/>
      <c r="BXH370" s="263"/>
      <c r="BXI370" s="263"/>
      <c r="BXJ370" s="263"/>
      <c r="BXK370" s="263"/>
      <c r="BXL370" s="263"/>
      <c r="BXM370" s="263"/>
      <c r="BXN370" s="263"/>
      <c r="BXO370" s="263"/>
      <c r="BXP370" s="263"/>
      <c r="BXQ370" s="263"/>
      <c r="BXR370" s="263"/>
      <c r="BXS370" s="263"/>
      <c r="BXT370" s="263"/>
      <c r="BXU370" s="263"/>
      <c r="BXV370" s="263"/>
      <c r="BXW370" s="263"/>
      <c r="BXX370" s="263"/>
      <c r="BXY370" s="263"/>
      <c r="BXZ370" s="263"/>
      <c r="BYA370" s="263"/>
      <c r="BYB370" s="263"/>
      <c r="BYC370" s="263"/>
      <c r="BYD370" s="263"/>
      <c r="BYE370" s="263"/>
      <c r="BYF370" s="263"/>
      <c r="BYG370" s="263"/>
      <c r="BYH370" s="263"/>
      <c r="BYI370" s="263"/>
      <c r="BYJ370" s="263"/>
      <c r="BYK370" s="263"/>
      <c r="BYL370" s="263"/>
      <c r="BYM370" s="263"/>
      <c r="BYN370" s="263"/>
      <c r="BYO370" s="263"/>
      <c r="BYP370" s="263"/>
      <c r="BYQ370" s="263"/>
      <c r="BYR370" s="263"/>
      <c r="BYS370" s="263"/>
      <c r="BYT370" s="263"/>
      <c r="BYU370" s="263"/>
      <c r="BYV370" s="263"/>
      <c r="BYW370" s="263"/>
      <c r="BYX370" s="263"/>
      <c r="BYY370" s="263"/>
      <c r="BYZ370" s="263"/>
      <c r="BZA370" s="263"/>
      <c r="BZB370" s="263"/>
      <c r="BZC370" s="263"/>
      <c r="BZD370" s="263"/>
      <c r="BZE370" s="263"/>
      <c r="BZF370" s="263"/>
      <c r="BZG370" s="263"/>
      <c r="BZH370" s="263"/>
      <c r="BZI370" s="263"/>
      <c r="BZJ370" s="263"/>
      <c r="BZK370" s="263"/>
      <c r="BZL370" s="263"/>
      <c r="BZM370" s="263"/>
      <c r="BZN370" s="263"/>
      <c r="BZO370" s="263"/>
      <c r="BZP370" s="263"/>
      <c r="BZQ370" s="263"/>
      <c r="BZR370" s="263"/>
      <c r="BZS370" s="263"/>
      <c r="BZT370" s="263"/>
      <c r="BZU370" s="263"/>
      <c r="BZV370" s="263"/>
      <c r="BZW370" s="263"/>
      <c r="BZX370" s="263"/>
      <c r="BZY370" s="263"/>
      <c r="BZZ370" s="263"/>
      <c r="CAA370" s="263"/>
      <c r="CAB370" s="263"/>
      <c r="CAC370" s="263"/>
      <c r="CAD370" s="263"/>
      <c r="CAE370" s="263"/>
      <c r="CAF370" s="263"/>
      <c r="CAG370" s="263"/>
      <c r="CAH370" s="263"/>
      <c r="CAI370" s="263"/>
      <c r="CAJ370" s="263"/>
      <c r="CAK370" s="263"/>
      <c r="CAL370" s="263"/>
      <c r="CAM370" s="263"/>
      <c r="CAN370" s="263"/>
      <c r="CAO370" s="263"/>
      <c r="CAP370" s="263"/>
      <c r="CAQ370" s="263"/>
      <c r="CAR370" s="263"/>
      <c r="CAS370" s="263"/>
      <c r="CAT370" s="263"/>
      <c r="CAU370" s="263"/>
      <c r="CAV370" s="263"/>
    </row>
    <row r="371" spans="1:2076" x14ac:dyDescent="0.35">
      <c r="A371" s="263"/>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263"/>
      <c r="AE371" s="263"/>
      <c r="AF371" s="263"/>
      <c r="AG371" s="263"/>
      <c r="AH371" s="263"/>
      <c r="AI371" s="263"/>
      <c r="AJ371" s="263"/>
      <c r="AK371" s="263"/>
      <c r="AL371" s="263"/>
      <c r="AM371" s="263"/>
      <c r="AN371" s="263"/>
      <c r="AO371" s="263"/>
      <c r="AP371" s="263"/>
      <c r="AQ371" s="263"/>
      <c r="AR371" s="263"/>
      <c r="AS371" s="263"/>
      <c r="AT371" s="263"/>
      <c r="AU371" s="263"/>
      <c r="AV371" s="263"/>
      <c r="AW371" s="263"/>
      <c r="AX371" s="263"/>
      <c r="AY371" s="263"/>
      <c r="AZ371" s="263"/>
      <c r="BA371" s="263"/>
      <c r="BB371" s="263"/>
      <c r="BC371" s="263"/>
      <c r="BD371" s="263"/>
      <c r="BE371" s="263"/>
      <c r="BF371" s="263"/>
      <c r="BG371" s="263"/>
      <c r="BH371" s="263"/>
      <c r="BI371" s="263"/>
      <c r="BJ371" s="263"/>
      <c r="BK371" s="263"/>
      <c r="BL371" s="263"/>
      <c r="BM371" s="263"/>
      <c r="BN371" s="263"/>
      <c r="BO371" s="263"/>
      <c r="BP371" s="263"/>
      <c r="BQ371" s="263"/>
      <c r="BR371" s="263"/>
      <c r="BS371" s="263"/>
      <c r="BT371" s="263"/>
      <c r="BU371" s="263"/>
      <c r="BV371" s="263"/>
      <c r="BW371" s="263"/>
      <c r="BX371" s="263"/>
      <c r="BY371" s="263"/>
      <c r="BZ371" s="263"/>
      <c r="CA371" s="263"/>
      <c r="CB371" s="263"/>
      <c r="CC371" s="263"/>
      <c r="CD371" s="263"/>
      <c r="CE371" s="263"/>
      <c r="CF371" s="263"/>
      <c r="CG371" s="263"/>
      <c r="CH371" s="263"/>
      <c r="CI371" s="263"/>
      <c r="CJ371" s="263"/>
      <c r="CK371" s="263"/>
      <c r="CL371" s="263"/>
      <c r="CM371" s="263"/>
      <c r="CN371" s="263"/>
      <c r="CO371" s="263"/>
      <c r="CP371" s="263"/>
      <c r="CQ371" s="263"/>
      <c r="CR371" s="263"/>
      <c r="CS371" s="263"/>
      <c r="CT371" s="263"/>
      <c r="CU371" s="263"/>
      <c r="CV371" s="263"/>
      <c r="CW371" s="263"/>
      <c r="CX371" s="263"/>
      <c r="CY371" s="263"/>
      <c r="CZ371" s="263"/>
      <c r="DA371" s="263"/>
      <c r="DB371" s="263"/>
      <c r="DC371" s="263"/>
      <c r="DD371" s="263"/>
      <c r="DE371" s="263"/>
      <c r="DF371" s="263"/>
      <c r="DG371" s="263"/>
      <c r="DH371" s="263"/>
      <c r="DI371" s="263"/>
      <c r="DJ371" s="263"/>
      <c r="DK371" s="263"/>
      <c r="DL371" s="263"/>
      <c r="DM371" s="263"/>
      <c r="DN371" s="263"/>
      <c r="DO371" s="263"/>
      <c r="DP371" s="263"/>
      <c r="DQ371" s="263"/>
      <c r="DR371" s="263"/>
      <c r="DS371" s="263"/>
      <c r="DT371" s="263"/>
      <c r="DU371" s="263"/>
      <c r="DV371" s="263"/>
      <c r="DW371" s="263"/>
      <c r="DX371" s="263"/>
      <c r="DY371" s="263"/>
      <c r="DZ371" s="263"/>
      <c r="EA371" s="263"/>
      <c r="EB371" s="263"/>
      <c r="EC371" s="263"/>
      <c r="ED371" s="263"/>
      <c r="EE371" s="263"/>
      <c r="EF371" s="263"/>
      <c r="EG371" s="263"/>
      <c r="EH371" s="263"/>
      <c r="EI371" s="263"/>
      <c r="EJ371" s="263"/>
      <c r="EK371" s="263"/>
      <c r="EL371" s="263"/>
      <c r="EM371" s="263"/>
      <c r="EN371" s="263"/>
      <c r="EO371" s="263"/>
      <c r="EP371" s="263"/>
      <c r="EQ371" s="263"/>
      <c r="ER371" s="263"/>
      <c r="ES371" s="263"/>
      <c r="ET371" s="263"/>
      <c r="EU371" s="263"/>
      <c r="EV371" s="263"/>
      <c r="EW371" s="263"/>
      <c r="EX371" s="263"/>
      <c r="EY371" s="263"/>
      <c r="EZ371" s="263"/>
      <c r="FA371" s="263"/>
      <c r="FB371" s="263"/>
      <c r="FC371" s="263"/>
      <c r="FD371" s="263"/>
      <c r="FE371" s="263"/>
      <c r="FF371" s="263"/>
      <c r="FG371" s="263"/>
      <c r="FH371" s="263"/>
      <c r="FI371" s="263"/>
      <c r="FJ371" s="263"/>
      <c r="FK371" s="263"/>
      <c r="FL371" s="263"/>
      <c r="FM371" s="263"/>
      <c r="FN371" s="263"/>
      <c r="FO371" s="263"/>
      <c r="FP371" s="263"/>
      <c r="FQ371" s="263"/>
      <c r="FR371" s="263"/>
      <c r="FS371" s="263"/>
      <c r="FT371" s="263"/>
      <c r="FU371" s="263"/>
      <c r="FV371" s="263"/>
      <c r="FW371" s="263"/>
      <c r="FX371" s="263"/>
      <c r="FY371" s="263"/>
      <c r="FZ371" s="263"/>
      <c r="GA371" s="263"/>
      <c r="GB371" s="263"/>
      <c r="GC371" s="263"/>
      <c r="GD371" s="263"/>
      <c r="GE371" s="263"/>
      <c r="GF371" s="263"/>
      <c r="GG371" s="263"/>
      <c r="GH371" s="263"/>
      <c r="GI371" s="263"/>
      <c r="GJ371" s="263"/>
      <c r="GK371" s="263"/>
      <c r="GL371" s="263"/>
      <c r="GM371" s="263"/>
      <c r="GN371" s="263"/>
      <c r="GO371" s="263"/>
      <c r="GP371" s="263"/>
      <c r="GQ371" s="263"/>
      <c r="GR371" s="263"/>
      <c r="GS371" s="263"/>
      <c r="GT371" s="263"/>
      <c r="GU371" s="263"/>
      <c r="GV371" s="263"/>
      <c r="GW371" s="263"/>
      <c r="GX371" s="263"/>
      <c r="GY371" s="263"/>
      <c r="GZ371" s="263"/>
      <c r="HA371" s="263"/>
      <c r="HB371" s="263"/>
      <c r="HC371" s="263"/>
      <c r="HD371" s="263"/>
      <c r="HE371" s="263"/>
      <c r="HF371" s="263"/>
      <c r="HG371" s="263"/>
      <c r="HH371" s="263"/>
      <c r="HI371" s="263"/>
      <c r="HJ371" s="263"/>
      <c r="HK371" s="263"/>
      <c r="HL371" s="263"/>
      <c r="HM371" s="263"/>
      <c r="HN371" s="263"/>
      <c r="HO371" s="263"/>
      <c r="HP371" s="263"/>
      <c r="HQ371" s="263"/>
      <c r="HR371" s="263"/>
      <c r="HS371" s="263"/>
      <c r="HT371" s="263"/>
      <c r="HU371" s="263"/>
      <c r="HV371" s="263"/>
      <c r="HW371" s="263"/>
      <c r="HX371" s="263"/>
      <c r="HY371" s="263"/>
      <c r="HZ371" s="263"/>
      <c r="IA371" s="263"/>
      <c r="IB371" s="263"/>
      <c r="IC371" s="263"/>
      <c r="ID371" s="263"/>
      <c r="IE371" s="263"/>
      <c r="IF371" s="263"/>
      <c r="IG371" s="263"/>
      <c r="IH371" s="263"/>
      <c r="II371" s="263"/>
      <c r="IJ371" s="263"/>
      <c r="IK371" s="263"/>
      <c r="IL371" s="263"/>
      <c r="IM371" s="263"/>
      <c r="IN371" s="263"/>
      <c r="IO371" s="263"/>
      <c r="IP371" s="263"/>
      <c r="IQ371" s="263"/>
      <c r="IR371" s="263"/>
      <c r="IS371" s="263"/>
      <c r="IT371" s="263"/>
      <c r="IU371" s="263"/>
      <c r="IV371" s="263"/>
      <c r="IW371" s="263"/>
      <c r="IX371" s="263"/>
      <c r="IY371" s="263"/>
      <c r="IZ371" s="263"/>
      <c r="JA371" s="263"/>
      <c r="JB371" s="263"/>
      <c r="JC371" s="263"/>
      <c r="JD371" s="263"/>
      <c r="JE371" s="263"/>
      <c r="JF371" s="263"/>
      <c r="JG371" s="263"/>
      <c r="JH371" s="263"/>
      <c r="JI371" s="263"/>
      <c r="JJ371" s="263"/>
      <c r="JK371" s="263"/>
      <c r="JL371" s="263"/>
      <c r="JM371" s="263"/>
      <c r="JN371" s="263"/>
      <c r="JO371" s="263"/>
      <c r="JP371" s="263"/>
      <c r="JQ371" s="263"/>
      <c r="JR371" s="263"/>
      <c r="JS371" s="263"/>
      <c r="JT371" s="263"/>
      <c r="JU371" s="263"/>
      <c r="JV371" s="263"/>
      <c r="JW371" s="263"/>
      <c r="JX371" s="263"/>
      <c r="JY371" s="263"/>
      <c r="JZ371" s="263"/>
      <c r="KA371" s="263"/>
      <c r="KB371" s="263"/>
      <c r="KC371" s="263"/>
      <c r="KD371" s="263"/>
      <c r="KE371" s="263"/>
      <c r="KF371" s="263"/>
      <c r="KG371" s="263"/>
      <c r="KH371" s="263"/>
      <c r="KI371" s="263"/>
      <c r="KJ371" s="263"/>
      <c r="KK371" s="263"/>
      <c r="KL371" s="263"/>
      <c r="KM371" s="263"/>
      <c r="KN371" s="263"/>
      <c r="KO371" s="263"/>
      <c r="KP371" s="263"/>
      <c r="KQ371" s="263"/>
      <c r="KR371" s="263"/>
      <c r="KS371" s="263"/>
      <c r="KT371" s="263"/>
      <c r="KU371" s="263"/>
      <c r="KV371" s="263"/>
      <c r="KW371" s="263"/>
      <c r="KX371" s="263"/>
      <c r="KY371" s="263"/>
      <c r="KZ371" s="263"/>
      <c r="LA371" s="263"/>
      <c r="LB371" s="263"/>
      <c r="LC371" s="263"/>
      <c r="LD371" s="263"/>
      <c r="LE371" s="263"/>
      <c r="LF371" s="263"/>
      <c r="LG371" s="263"/>
      <c r="LH371" s="263"/>
      <c r="LI371" s="263"/>
      <c r="LJ371" s="263"/>
      <c r="LK371" s="263"/>
      <c r="LL371" s="263"/>
      <c r="LM371" s="263"/>
      <c r="LN371" s="263"/>
      <c r="LO371" s="263"/>
      <c r="LP371" s="263"/>
      <c r="LQ371" s="263"/>
      <c r="LR371" s="263"/>
      <c r="LS371" s="263"/>
      <c r="LT371" s="263"/>
      <c r="LU371" s="263"/>
      <c r="LV371" s="263"/>
      <c r="LW371" s="263"/>
      <c r="LX371" s="263"/>
      <c r="LY371" s="263"/>
      <c r="LZ371" s="263"/>
      <c r="MA371" s="263"/>
      <c r="MB371" s="263"/>
      <c r="MC371" s="263"/>
      <c r="MD371" s="263"/>
      <c r="ME371" s="263"/>
      <c r="MF371" s="263"/>
      <c r="MG371" s="263"/>
      <c r="MH371" s="263"/>
      <c r="MI371" s="263"/>
      <c r="MJ371" s="263"/>
      <c r="MK371" s="263"/>
      <c r="ML371" s="263"/>
      <c r="MM371" s="263"/>
      <c r="MN371" s="263"/>
      <c r="MO371" s="263"/>
      <c r="MP371" s="263"/>
      <c r="MQ371" s="263"/>
      <c r="MR371" s="263"/>
      <c r="MS371" s="263"/>
      <c r="MT371" s="263"/>
      <c r="MU371" s="263"/>
      <c r="MV371" s="263"/>
      <c r="MW371" s="263"/>
      <c r="MX371" s="263"/>
      <c r="MY371" s="263"/>
      <c r="MZ371" s="263"/>
      <c r="NA371" s="263"/>
      <c r="NB371" s="263"/>
      <c r="NC371" s="263"/>
      <c r="ND371" s="263"/>
      <c r="NE371" s="263"/>
      <c r="NF371" s="263"/>
      <c r="NG371" s="263"/>
      <c r="NH371" s="263"/>
      <c r="NI371" s="263"/>
      <c r="NJ371" s="263"/>
      <c r="NK371" s="263"/>
      <c r="NL371" s="263"/>
      <c r="NM371" s="263"/>
      <c r="NN371" s="263"/>
      <c r="NO371" s="263"/>
      <c r="NP371" s="263"/>
      <c r="NQ371" s="263"/>
      <c r="NR371" s="263"/>
      <c r="NS371" s="263"/>
      <c r="NT371" s="263"/>
      <c r="NU371" s="263"/>
      <c r="NV371" s="263"/>
      <c r="NW371" s="263"/>
      <c r="NX371" s="263"/>
      <c r="NY371" s="263"/>
      <c r="NZ371" s="263"/>
      <c r="OA371" s="263"/>
      <c r="OB371" s="263"/>
      <c r="OC371" s="263"/>
      <c r="OD371" s="263"/>
      <c r="OE371" s="263"/>
      <c r="OF371" s="263"/>
      <c r="OG371" s="263"/>
      <c r="OH371" s="263"/>
      <c r="OI371" s="263"/>
      <c r="OJ371" s="263"/>
      <c r="OK371" s="263"/>
      <c r="OL371" s="263"/>
      <c r="OM371" s="263"/>
      <c r="ON371" s="263"/>
      <c r="OO371" s="263"/>
      <c r="OP371" s="263"/>
      <c r="OQ371" s="263"/>
      <c r="OR371" s="263"/>
      <c r="OS371" s="263"/>
      <c r="OT371" s="263"/>
      <c r="OU371" s="263"/>
      <c r="OV371" s="263"/>
      <c r="OW371" s="263"/>
      <c r="OX371" s="263"/>
      <c r="OY371" s="263"/>
      <c r="OZ371" s="263"/>
      <c r="PA371" s="263"/>
      <c r="PB371" s="263"/>
      <c r="PC371" s="263"/>
      <c r="PD371" s="263"/>
      <c r="PE371" s="263"/>
      <c r="PF371" s="263"/>
      <c r="PG371" s="263"/>
      <c r="PH371" s="263"/>
      <c r="PI371" s="263"/>
      <c r="PJ371" s="263"/>
      <c r="PK371" s="263"/>
      <c r="PL371" s="263"/>
      <c r="PM371" s="263"/>
      <c r="PN371" s="263"/>
      <c r="PO371" s="263"/>
      <c r="PP371" s="263"/>
      <c r="PQ371" s="263"/>
      <c r="PR371" s="263"/>
      <c r="PS371" s="263"/>
      <c r="PT371" s="263"/>
      <c r="PU371" s="263"/>
      <c r="PV371" s="263"/>
      <c r="PW371" s="263"/>
      <c r="PX371" s="263"/>
      <c r="PY371" s="263"/>
      <c r="PZ371" s="263"/>
      <c r="QA371" s="263"/>
      <c r="QB371" s="263"/>
      <c r="QC371" s="263"/>
      <c r="QD371" s="263"/>
      <c r="QE371" s="263"/>
      <c r="QF371" s="263"/>
      <c r="QG371" s="263"/>
      <c r="QH371" s="263"/>
      <c r="QI371" s="263"/>
      <c r="QJ371" s="263"/>
      <c r="QK371" s="263"/>
      <c r="QL371" s="263"/>
      <c r="QM371" s="263"/>
      <c r="QN371" s="263"/>
      <c r="QO371" s="263"/>
      <c r="QP371" s="263"/>
      <c r="QQ371" s="263"/>
      <c r="QR371" s="263"/>
      <c r="QS371" s="263"/>
      <c r="QT371" s="263"/>
      <c r="QU371" s="263"/>
      <c r="QV371" s="263"/>
      <c r="QW371" s="263"/>
      <c r="QX371" s="263"/>
      <c r="QY371" s="263"/>
      <c r="QZ371" s="263"/>
      <c r="RA371" s="263"/>
      <c r="RB371" s="263"/>
      <c r="RC371" s="263"/>
      <c r="RD371" s="263"/>
      <c r="RE371" s="263"/>
      <c r="RF371" s="263"/>
      <c r="RG371" s="263"/>
      <c r="RH371" s="263"/>
      <c r="RI371" s="263"/>
      <c r="RJ371" s="263"/>
      <c r="RK371" s="263"/>
      <c r="RL371" s="263"/>
      <c r="RM371" s="263"/>
      <c r="RN371" s="263"/>
      <c r="RO371" s="263"/>
      <c r="RP371" s="263"/>
      <c r="RQ371" s="263"/>
      <c r="RR371" s="263"/>
      <c r="RS371" s="263"/>
      <c r="RT371" s="263"/>
      <c r="RU371" s="263"/>
      <c r="RV371" s="263"/>
      <c r="RW371" s="263"/>
      <c r="RX371" s="263"/>
      <c r="RY371" s="263"/>
      <c r="RZ371" s="263"/>
      <c r="SA371" s="263"/>
      <c r="SB371" s="263"/>
      <c r="SC371" s="263"/>
      <c r="SD371" s="263"/>
      <c r="SE371" s="263"/>
      <c r="SF371" s="263"/>
      <c r="SG371" s="263"/>
      <c r="SH371" s="263"/>
      <c r="SI371" s="263"/>
      <c r="SJ371" s="263"/>
      <c r="SK371" s="263"/>
      <c r="SL371" s="263"/>
      <c r="SM371" s="263"/>
      <c r="SN371" s="263"/>
      <c r="SO371" s="263"/>
      <c r="SP371" s="263"/>
      <c r="SQ371" s="263"/>
      <c r="SR371" s="263"/>
      <c r="SS371" s="263"/>
      <c r="ST371" s="263"/>
      <c r="SU371" s="263"/>
      <c r="SV371" s="263"/>
      <c r="SW371" s="263"/>
      <c r="SX371" s="263"/>
      <c r="SY371" s="263"/>
      <c r="SZ371" s="263"/>
      <c r="TA371" s="263"/>
      <c r="TB371" s="263"/>
      <c r="TC371" s="263"/>
      <c r="TD371" s="263"/>
      <c r="TE371" s="263"/>
      <c r="TF371" s="263"/>
      <c r="TG371" s="263"/>
      <c r="TH371" s="263"/>
      <c r="TI371" s="263"/>
      <c r="TJ371" s="263"/>
      <c r="TK371" s="263"/>
      <c r="TL371" s="263"/>
      <c r="TM371" s="263"/>
      <c r="TN371" s="263"/>
      <c r="TO371" s="263"/>
      <c r="TP371" s="263"/>
      <c r="TQ371" s="263"/>
      <c r="TR371" s="263"/>
      <c r="TS371" s="263"/>
      <c r="TT371" s="263"/>
      <c r="TU371" s="263"/>
      <c r="TV371" s="263"/>
      <c r="TW371" s="263"/>
      <c r="TX371" s="263"/>
      <c r="TY371" s="263"/>
      <c r="TZ371" s="263"/>
      <c r="UA371" s="263"/>
      <c r="UB371" s="263"/>
      <c r="UC371" s="263"/>
      <c r="UD371" s="263"/>
      <c r="UE371" s="263"/>
      <c r="UF371" s="263"/>
      <c r="UG371" s="263"/>
      <c r="UH371" s="263"/>
      <c r="UI371" s="263"/>
      <c r="UJ371" s="263"/>
      <c r="UK371" s="263"/>
      <c r="UL371" s="263"/>
      <c r="UM371" s="263"/>
      <c r="UN371" s="263"/>
      <c r="UO371" s="263"/>
      <c r="UP371" s="263"/>
      <c r="UQ371" s="263"/>
      <c r="UR371" s="263"/>
      <c r="US371" s="263"/>
      <c r="UT371" s="263"/>
      <c r="UU371" s="263"/>
      <c r="UV371" s="263"/>
      <c r="UW371" s="263"/>
      <c r="UX371" s="263"/>
      <c r="UY371" s="263"/>
      <c r="UZ371" s="263"/>
      <c r="VA371" s="263"/>
      <c r="VB371" s="263"/>
      <c r="VC371" s="263"/>
      <c r="VD371" s="263"/>
      <c r="VE371" s="263"/>
      <c r="VF371" s="263"/>
      <c r="VG371" s="263"/>
      <c r="VH371" s="263"/>
      <c r="VI371" s="263"/>
      <c r="VJ371" s="263"/>
      <c r="VK371" s="263"/>
      <c r="VL371" s="263"/>
      <c r="VM371" s="263"/>
      <c r="VN371" s="263"/>
      <c r="VO371" s="263"/>
      <c r="VP371" s="263"/>
      <c r="VQ371" s="263"/>
      <c r="VR371" s="263"/>
      <c r="VS371" s="263"/>
      <c r="VT371" s="263"/>
      <c r="VU371" s="263"/>
      <c r="VV371" s="263"/>
      <c r="VW371" s="263"/>
      <c r="VX371" s="263"/>
      <c r="VY371" s="263"/>
      <c r="VZ371" s="263"/>
      <c r="WA371" s="263"/>
      <c r="WB371" s="263"/>
      <c r="WC371" s="263"/>
      <c r="WD371" s="263"/>
      <c r="WE371" s="263"/>
      <c r="WF371" s="263"/>
      <c r="WG371" s="263"/>
      <c r="WH371" s="263"/>
      <c r="WI371" s="263"/>
      <c r="WJ371" s="263"/>
      <c r="WK371" s="263"/>
      <c r="WL371" s="263"/>
      <c r="WM371" s="263"/>
      <c r="WN371" s="263"/>
      <c r="WO371" s="263"/>
      <c r="WP371" s="263"/>
      <c r="WQ371" s="263"/>
      <c r="WR371" s="263"/>
      <c r="WS371" s="263"/>
      <c r="WT371" s="263"/>
      <c r="WU371" s="263"/>
      <c r="WV371" s="263"/>
      <c r="WW371" s="263"/>
      <c r="WX371" s="263"/>
      <c r="WY371" s="263"/>
      <c r="WZ371" s="263"/>
      <c r="XA371" s="263"/>
      <c r="XB371" s="263"/>
      <c r="XC371" s="263"/>
      <c r="XD371" s="263"/>
      <c r="XE371" s="263"/>
      <c r="XF371" s="263"/>
      <c r="XG371" s="263"/>
      <c r="XH371" s="263"/>
      <c r="XI371" s="263"/>
      <c r="XJ371" s="263"/>
      <c r="XK371" s="263"/>
      <c r="XL371" s="263"/>
      <c r="XM371" s="263"/>
      <c r="XN371" s="263"/>
      <c r="XO371" s="263"/>
      <c r="XP371" s="263"/>
      <c r="XQ371" s="263"/>
      <c r="XR371" s="263"/>
      <c r="XS371" s="263"/>
      <c r="XT371" s="263"/>
      <c r="XU371" s="263"/>
      <c r="XV371" s="263"/>
      <c r="XW371" s="263"/>
      <c r="XX371" s="263"/>
      <c r="XY371" s="263"/>
      <c r="XZ371" s="263"/>
      <c r="YA371" s="263"/>
      <c r="YB371" s="263"/>
      <c r="YC371" s="263"/>
      <c r="YD371" s="263"/>
      <c r="YE371" s="263"/>
      <c r="YF371" s="263"/>
      <c r="YG371" s="263"/>
      <c r="YH371" s="263"/>
      <c r="YI371" s="263"/>
      <c r="YJ371" s="263"/>
      <c r="YK371" s="263"/>
      <c r="YL371" s="263"/>
      <c r="YM371" s="263"/>
      <c r="YN371" s="263"/>
      <c r="YO371" s="263"/>
      <c r="YP371" s="263"/>
      <c r="YQ371" s="263"/>
      <c r="YR371" s="263"/>
      <c r="YS371" s="263"/>
      <c r="YT371" s="263"/>
      <c r="YU371" s="263"/>
      <c r="YV371" s="263"/>
      <c r="YW371" s="263"/>
      <c r="YX371" s="263"/>
      <c r="YY371" s="263"/>
      <c r="YZ371" s="263"/>
      <c r="ZA371" s="263"/>
      <c r="ZB371" s="263"/>
      <c r="ZC371" s="263"/>
      <c r="ZD371" s="263"/>
      <c r="ZE371" s="263"/>
      <c r="ZF371" s="263"/>
      <c r="ZG371" s="263"/>
      <c r="ZH371" s="263"/>
      <c r="ZI371" s="263"/>
      <c r="ZJ371" s="263"/>
      <c r="ZK371" s="263"/>
      <c r="ZL371" s="263"/>
      <c r="ZM371" s="263"/>
      <c r="ZN371" s="263"/>
      <c r="ZO371" s="263"/>
      <c r="ZP371" s="263"/>
      <c r="ZQ371" s="263"/>
      <c r="ZR371" s="263"/>
      <c r="ZS371" s="263"/>
      <c r="ZT371" s="263"/>
      <c r="ZU371" s="263"/>
      <c r="ZV371" s="263"/>
      <c r="ZW371" s="263"/>
      <c r="ZX371" s="263"/>
      <c r="ZY371" s="263"/>
      <c r="ZZ371" s="263"/>
      <c r="AAA371" s="263"/>
      <c r="AAB371" s="263"/>
      <c r="AAC371" s="263"/>
      <c r="AAD371" s="263"/>
      <c r="AAE371" s="263"/>
      <c r="AAF371" s="263"/>
      <c r="AAG371" s="263"/>
      <c r="AAH371" s="263"/>
      <c r="AAI371" s="263"/>
      <c r="AAJ371" s="263"/>
      <c r="AAK371" s="263"/>
      <c r="AAL371" s="263"/>
      <c r="AAM371" s="263"/>
      <c r="AAN371" s="263"/>
      <c r="AAO371" s="263"/>
      <c r="AAP371" s="263"/>
      <c r="AAQ371" s="263"/>
      <c r="AAR371" s="263"/>
      <c r="AAS371" s="263"/>
      <c r="AAT371" s="263"/>
      <c r="AAU371" s="263"/>
      <c r="AAV371" s="263"/>
      <c r="AAW371" s="263"/>
      <c r="AAX371" s="263"/>
      <c r="AAY371" s="263"/>
      <c r="AAZ371" s="263"/>
      <c r="ABA371" s="263"/>
      <c r="ABB371" s="263"/>
      <c r="ABC371" s="263"/>
      <c r="ABD371" s="263"/>
      <c r="ABE371" s="263"/>
      <c r="ABF371" s="263"/>
      <c r="ABG371" s="263"/>
      <c r="ABH371" s="263"/>
      <c r="ABI371" s="263"/>
      <c r="ABJ371" s="263"/>
      <c r="ABK371" s="263"/>
      <c r="ABL371" s="263"/>
      <c r="ABM371" s="263"/>
      <c r="ABN371" s="263"/>
      <c r="ABO371" s="263"/>
      <c r="ABP371" s="263"/>
      <c r="ABQ371" s="263"/>
      <c r="ABR371" s="263"/>
      <c r="ABS371" s="263"/>
      <c r="ABT371" s="263"/>
      <c r="ABU371" s="263"/>
      <c r="ABV371" s="263"/>
      <c r="ABW371" s="263"/>
      <c r="ABX371" s="263"/>
      <c r="ABY371" s="263"/>
      <c r="ABZ371" s="263"/>
      <c r="ACA371" s="263"/>
      <c r="ACB371" s="263"/>
      <c r="ACC371" s="263"/>
      <c r="ACD371" s="263"/>
      <c r="ACE371" s="263"/>
      <c r="ACF371" s="263"/>
      <c r="ACG371" s="263"/>
      <c r="ACH371" s="263"/>
      <c r="ACI371" s="263"/>
      <c r="ACJ371" s="263"/>
      <c r="ACK371" s="263"/>
      <c r="ACL371" s="263"/>
      <c r="ACM371" s="263"/>
      <c r="ACN371" s="263"/>
      <c r="ACO371" s="263"/>
      <c r="ACP371" s="263"/>
      <c r="ACQ371" s="263"/>
      <c r="ACR371" s="263"/>
      <c r="ACS371" s="263"/>
      <c r="ACT371" s="263"/>
      <c r="ACU371" s="263"/>
      <c r="ACV371" s="263"/>
      <c r="ACW371" s="263"/>
      <c r="ACX371" s="263"/>
      <c r="ACY371" s="263"/>
      <c r="ACZ371" s="263"/>
      <c r="ADA371" s="263"/>
      <c r="ADB371" s="263"/>
      <c r="ADC371" s="263"/>
      <c r="ADD371" s="263"/>
      <c r="ADE371" s="263"/>
      <c r="ADF371" s="263"/>
      <c r="ADG371" s="263"/>
      <c r="ADH371" s="263"/>
      <c r="ADI371" s="263"/>
      <c r="ADJ371" s="263"/>
      <c r="ADK371" s="263"/>
      <c r="ADL371" s="263"/>
      <c r="ADM371" s="263"/>
      <c r="ADN371" s="263"/>
      <c r="ADO371" s="263"/>
      <c r="ADP371" s="263"/>
      <c r="ADQ371" s="263"/>
      <c r="ADR371" s="263"/>
      <c r="ADS371" s="263"/>
      <c r="ADT371" s="263"/>
      <c r="ADU371" s="263"/>
      <c r="ADV371" s="263"/>
      <c r="ADW371" s="263"/>
      <c r="ADX371" s="263"/>
      <c r="ADY371" s="263"/>
      <c r="ADZ371" s="263"/>
      <c r="AEA371" s="263"/>
      <c r="AEB371" s="263"/>
      <c r="AEC371" s="263"/>
      <c r="AED371" s="263"/>
      <c r="AEE371" s="263"/>
      <c r="AEF371" s="263"/>
      <c r="AEG371" s="263"/>
      <c r="AEH371" s="263"/>
      <c r="AEI371" s="263"/>
      <c r="AEJ371" s="263"/>
      <c r="AEK371" s="263"/>
      <c r="AEL371" s="263"/>
      <c r="AEM371" s="263"/>
      <c r="AEN371" s="263"/>
      <c r="AEO371" s="263"/>
      <c r="AEP371" s="263"/>
      <c r="AEQ371" s="263"/>
      <c r="AER371" s="263"/>
      <c r="AES371" s="263"/>
      <c r="AET371" s="263"/>
      <c r="AEU371" s="263"/>
      <c r="AEV371" s="263"/>
      <c r="AEW371" s="263"/>
      <c r="AEX371" s="263"/>
      <c r="AEY371" s="263"/>
      <c r="AEZ371" s="263"/>
      <c r="AFA371" s="263"/>
      <c r="AFB371" s="263"/>
      <c r="AFC371" s="263"/>
      <c r="AFD371" s="263"/>
      <c r="AFE371" s="263"/>
      <c r="AFF371" s="263"/>
      <c r="AFG371" s="263"/>
      <c r="AFH371" s="263"/>
      <c r="AFI371" s="263"/>
      <c r="AFJ371" s="263"/>
      <c r="AFK371" s="263"/>
      <c r="AFL371" s="263"/>
      <c r="AFM371" s="263"/>
      <c r="AFN371" s="263"/>
      <c r="AFO371" s="263"/>
      <c r="AFP371" s="263"/>
      <c r="AFQ371" s="263"/>
      <c r="AFR371" s="263"/>
      <c r="AFS371" s="263"/>
      <c r="AFT371" s="263"/>
      <c r="AFU371" s="263"/>
      <c r="AFV371" s="263"/>
      <c r="AFW371" s="263"/>
      <c r="AFX371" s="263"/>
      <c r="AFY371" s="263"/>
      <c r="AFZ371" s="263"/>
      <c r="AGA371" s="263"/>
      <c r="AGB371" s="263"/>
      <c r="AGC371" s="263"/>
      <c r="AGD371" s="263"/>
      <c r="AGE371" s="263"/>
      <c r="AGF371" s="263"/>
      <c r="AGG371" s="263"/>
      <c r="AGH371" s="263"/>
      <c r="AGI371" s="263"/>
      <c r="AGJ371" s="263"/>
      <c r="AGK371" s="263"/>
      <c r="AGL371" s="263"/>
      <c r="AGM371" s="263"/>
      <c r="AGN371" s="263"/>
      <c r="AGO371" s="263"/>
      <c r="AGP371" s="263"/>
      <c r="AGQ371" s="263"/>
      <c r="AGR371" s="263"/>
      <c r="AGS371" s="263"/>
      <c r="AGT371" s="263"/>
      <c r="AGU371" s="263"/>
      <c r="AGV371" s="263"/>
      <c r="AGW371" s="263"/>
      <c r="AGX371" s="263"/>
      <c r="AGY371" s="263"/>
      <c r="AGZ371" s="263"/>
      <c r="AHA371" s="263"/>
      <c r="AHB371" s="263"/>
      <c r="AHC371" s="263"/>
      <c r="AHD371" s="263"/>
      <c r="AHE371" s="263"/>
      <c r="AHF371" s="263"/>
      <c r="AHG371" s="263"/>
      <c r="AHH371" s="263"/>
      <c r="AHI371" s="263"/>
      <c r="AHJ371" s="263"/>
      <c r="AHK371" s="263"/>
      <c r="AHL371" s="263"/>
      <c r="AHM371" s="263"/>
      <c r="AHN371" s="263"/>
      <c r="AHO371" s="263"/>
      <c r="AHP371" s="263"/>
      <c r="AHQ371" s="263"/>
      <c r="AHR371" s="263"/>
      <c r="AHS371" s="263"/>
      <c r="AHT371" s="263"/>
      <c r="AHU371" s="263"/>
      <c r="AHV371" s="263"/>
      <c r="AHW371" s="263"/>
      <c r="AHX371" s="263"/>
      <c r="AHY371" s="263"/>
      <c r="AHZ371" s="263"/>
      <c r="AIA371" s="263"/>
      <c r="AIB371" s="263"/>
      <c r="AIC371" s="263"/>
      <c r="AID371" s="263"/>
      <c r="AIE371" s="263"/>
      <c r="AIF371" s="263"/>
      <c r="AIG371" s="263"/>
      <c r="AIH371" s="263"/>
      <c r="AII371" s="263"/>
      <c r="AIJ371" s="263"/>
      <c r="AIK371" s="263"/>
      <c r="AIL371" s="263"/>
      <c r="AIM371" s="263"/>
      <c r="AIN371" s="263"/>
      <c r="AIO371" s="263"/>
      <c r="AIP371" s="263"/>
      <c r="AIQ371" s="263"/>
      <c r="AIR371" s="263"/>
      <c r="AIS371" s="263"/>
      <c r="AIT371" s="263"/>
      <c r="AIU371" s="263"/>
      <c r="AIV371" s="263"/>
      <c r="AIW371" s="263"/>
      <c r="AIX371" s="263"/>
      <c r="AIY371" s="263"/>
      <c r="AIZ371" s="263"/>
      <c r="AJA371" s="263"/>
      <c r="AJB371" s="263"/>
      <c r="AJC371" s="263"/>
      <c r="AJD371" s="263"/>
      <c r="AJE371" s="263"/>
      <c r="AJF371" s="263"/>
      <c r="AJG371" s="263"/>
      <c r="AJH371" s="263"/>
      <c r="AJI371" s="263"/>
      <c r="AJJ371" s="263"/>
      <c r="AJK371" s="263"/>
      <c r="AJL371" s="263"/>
      <c r="AJM371" s="263"/>
      <c r="AJN371" s="263"/>
      <c r="AJO371" s="263"/>
      <c r="AJP371" s="263"/>
      <c r="AJQ371" s="263"/>
      <c r="AJR371" s="263"/>
      <c r="AJS371" s="263"/>
      <c r="AJT371" s="263"/>
      <c r="AJU371" s="263"/>
      <c r="AJV371" s="263"/>
      <c r="AJW371" s="263"/>
      <c r="AJX371" s="263"/>
      <c r="AJY371" s="263"/>
      <c r="AJZ371" s="263"/>
      <c r="AKA371" s="263"/>
      <c r="AKB371" s="263"/>
      <c r="AKC371" s="263"/>
      <c r="AKD371" s="263"/>
      <c r="AKE371" s="263"/>
      <c r="AKF371" s="263"/>
      <c r="AKG371" s="263"/>
      <c r="AKH371" s="263"/>
      <c r="AKI371" s="263"/>
      <c r="AKJ371" s="263"/>
      <c r="AKK371" s="263"/>
      <c r="AKL371" s="263"/>
      <c r="AKM371" s="263"/>
      <c r="AKN371" s="263"/>
      <c r="AKO371" s="263"/>
      <c r="AKP371" s="263"/>
      <c r="AKQ371" s="263"/>
      <c r="AKR371" s="263"/>
      <c r="AKS371" s="263"/>
      <c r="AKT371" s="263"/>
      <c r="AKU371" s="263"/>
      <c r="AKV371" s="263"/>
      <c r="AKW371" s="263"/>
      <c r="AKX371" s="263"/>
      <c r="AKY371" s="263"/>
      <c r="AKZ371" s="263"/>
      <c r="ALA371" s="263"/>
      <c r="ALB371" s="263"/>
      <c r="ALC371" s="263"/>
      <c r="ALD371" s="263"/>
      <c r="ALE371" s="263"/>
      <c r="ALF371" s="263"/>
      <c r="ALG371" s="263"/>
      <c r="ALH371" s="263"/>
      <c r="ALI371" s="263"/>
      <c r="ALJ371" s="263"/>
      <c r="ALK371" s="263"/>
      <c r="ALL371" s="263"/>
      <c r="ALM371" s="263"/>
      <c r="ALN371" s="263"/>
      <c r="ALO371" s="263"/>
      <c r="ALP371" s="263"/>
      <c r="ALQ371" s="263"/>
      <c r="ALR371" s="263"/>
      <c r="ALS371" s="263"/>
      <c r="ALT371" s="263"/>
      <c r="ALU371" s="263"/>
      <c r="ALV371" s="263"/>
      <c r="ALW371" s="263"/>
      <c r="ALX371" s="263"/>
      <c r="ALY371" s="263"/>
      <c r="ALZ371" s="263"/>
      <c r="AMA371" s="263"/>
      <c r="AMB371" s="263"/>
      <c r="AMC371" s="263"/>
      <c r="AMD371" s="263"/>
      <c r="AME371" s="263"/>
      <c r="AMF371" s="263"/>
      <c r="AMG371" s="263"/>
      <c r="AMH371" s="263"/>
      <c r="AMI371" s="263"/>
      <c r="AMJ371" s="263"/>
      <c r="AMK371" s="263"/>
      <c r="AML371" s="263"/>
      <c r="AMM371" s="263"/>
      <c r="AMN371" s="263"/>
      <c r="AMO371" s="263"/>
      <c r="AMP371" s="263"/>
      <c r="AMQ371" s="263"/>
      <c r="AMR371" s="263"/>
      <c r="AMS371" s="263"/>
      <c r="AMT371" s="263"/>
      <c r="AMU371" s="263"/>
      <c r="AMV371" s="263"/>
      <c r="AMW371" s="263"/>
      <c r="AMX371" s="263"/>
      <c r="AMY371" s="263"/>
      <c r="AMZ371" s="263"/>
      <c r="ANA371" s="263"/>
      <c r="ANB371" s="263"/>
      <c r="ANC371" s="263"/>
      <c r="AND371" s="263"/>
      <c r="ANE371" s="263"/>
      <c r="ANF371" s="263"/>
      <c r="ANG371" s="263"/>
      <c r="ANH371" s="263"/>
      <c r="ANI371" s="263"/>
      <c r="ANJ371" s="263"/>
      <c r="ANK371" s="263"/>
      <c r="ANL371" s="263"/>
      <c r="ANM371" s="263"/>
      <c r="ANN371" s="263"/>
      <c r="ANO371" s="263"/>
      <c r="ANP371" s="263"/>
      <c r="ANQ371" s="263"/>
      <c r="ANR371" s="263"/>
      <c r="ANS371" s="263"/>
      <c r="ANT371" s="263"/>
      <c r="ANU371" s="263"/>
      <c r="ANV371" s="263"/>
      <c r="ANW371" s="263"/>
      <c r="ANX371" s="263"/>
      <c r="ANY371" s="263"/>
      <c r="ANZ371" s="263"/>
      <c r="AOA371" s="263"/>
      <c r="AOB371" s="263"/>
      <c r="AOC371" s="263"/>
      <c r="AOD371" s="263"/>
      <c r="AOE371" s="263"/>
      <c r="AOF371" s="263"/>
      <c r="AOG371" s="263"/>
      <c r="AOH371" s="263"/>
      <c r="AOI371" s="263"/>
      <c r="AOJ371" s="263"/>
      <c r="AOK371" s="263"/>
      <c r="AOL371" s="263"/>
      <c r="AOM371" s="263"/>
      <c r="AON371" s="263"/>
      <c r="AOO371" s="263"/>
      <c r="AOP371" s="263"/>
      <c r="AOQ371" s="263"/>
      <c r="AOR371" s="263"/>
      <c r="AOS371" s="263"/>
      <c r="AOT371" s="263"/>
      <c r="AOU371" s="263"/>
      <c r="AOV371" s="263"/>
      <c r="AOW371" s="263"/>
      <c r="AOX371" s="263"/>
      <c r="AOY371" s="263"/>
      <c r="AOZ371" s="263"/>
      <c r="APA371" s="263"/>
      <c r="APB371" s="263"/>
      <c r="APC371" s="263"/>
      <c r="APD371" s="263"/>
      <c r="APE371" s="263"/>
      <c r="APF371" s="263"/>
      <c r="APG371" s="263"/>
      <c r="APH371" s="263"/>
      <c r="API371" s="263"/>
      <c r="APJ371" s="263"/>
      <c r="APK371" s="263"/>
      <c r="APL371" s="263"/>
      <c r="APM371" s="263"/>
      <c r="APN371" s="263"/>
      <c r="APO371" s="263"/>
      <c r="APP371" s="263"/>
      <c r="APQ371" s="263"/>
      <c r="APR371" s="263"/>
      <c r="APS371" s="263"/>
      <c r="APT371" s="263"/>
      <c r="APU371" s="263"/>
      <c r="APV371" s="263"/>
      <c r="APW371" s="263"/>
      <c r="APX371" s="263"/>
      <c r="APY371" s="263"/>
      <c r="APZ371" s="263"/>
      <c r="AQA371" s="263"/>
      <c r="AQB371" s="263"/>
      <c r="AQC371" s="263"/>
      <c r="AQD371" s="263"/>
      <c r="AQE371" s="263"/>
      <c r="AQF371" s="263"/>
      <c r="AQG371" s="263"/>
      <c r="AQH371" s="263"/>
      <c r="AQI371" s="263"/>
      <c r="AQJ371" s="263"/>
      <c r="AQK371" s="263"/>
      <c r="AQL371" s="263"/>
      <c r="AQM371" s="263"/>
      <c r="AQN371" s="263"/>
      <c r="AQO371" s="263"/>
      <c r="AQP371" s="263"/>
      <c r="AQQ371" s="263"/>
      <c r="AQR371" s="263"/>
      <c r="AQS371" s="263"/>
      <c r="AQT371" s="263"/>
      <c r="AQU371" s="263"/>
      <c r="AQV371" s="263"/>
      <c r="AQW371" s="263"/>
      <c r="AQX371" s="263"/>
      <c r="AQY371" s="263"/>
      <c r="AQZ371" s="263"/>
      <c r="ARA371" s="263"/>
      <c r="ARB371" s="263"/>
      <c r="ARC371" s="263"/>
      <c r="ARD371" s="263"/>
      <c r="ARE371" s="263"/>
      <c r="ARF371" s="263"/>
      <c r="ARG371" s="263"/>
      <c r="ARH371" s="263"/>
      <c r="ARI371" s="263"/>
      <c r="ARJ371" s="263"/>
      <c r="ARK371" s="263"/>
      <c r="ARL371" s="263"/>
      <c r="ARM371" s="263"/>
      <c r="ARN371" s="263"/>
      <c r="ARO371" s="263"/>
      <c r="ARP371" s="263"/>
      <c r="ARQ371" s="263"/>
      <c r="ARR371" s="263"/>
      <c r="ARS371" s="263"/>
      <c r="ART371" s="263"/>
      <c r="ARU371" s="263"/>
      <c r="ARV371" s="263"/>
      <c r="ARW371" s="263"/>
      <c r="ARX371" s="263"/>
      <c r="ARY371" s="263"/>
      <c r="ARZ371" s="263"/>
      <c r="ASA371" s="263"/>
      <c r="ASB371" s="263"/>
      <c r="ASC371" s="263"/>
      <c r="ASD371" s="263"/>
      <c r="ASE371" s="263"/>
      <c r="ASF371" s="263"/>
      <c r="ASG371" s="263"/>
      <c r="ASH371" s="263"/>
      <c r="ASI371" s="263"/>
      <c r="ASJ371" s="263"/>
      <c r="ASK371" s="263"/>
      <c r="ASL371" s="263"/>
      <c r="ASM371" s="263"/>
      <c r="ASN371" s="263"/>
      <c r="ASO371" s="263"/>
      <c r="ASP371" s="263"/>
      <c r="ASQ371" s="263"/>
      <c r="ASR371" s="263"/>
      <c r="ASS371" s="263"/>
      <c r="AST371" s="263"/>
      <c r="ASU371" s="263"/>
      <c r="ASV371" s="263"/>
      <c r="ASW371" s="263"/>
      <c r="ASX371" s="263"/>
      <c r="ASY371" s="263"/>
      <c r="ASZ371" s="263"/>
      <c r="ATA371" s="263"/>
      <c r="ATB371" s="263"/>
      <c r="ATC371" s="263"/>
      <c r="ATD371" s="263"/>
      <c r="ATE371" s="263"/>
      <c r="ATF371" s="263"/>
      <c r="ATG371" s="263"/>
      <c r="ATH371" s="263"/>
      <c r="ATI371" s="263"/>
      <c r="ATJ371" s="263"/>
      <c r="ATK371" s="263"/>
      <c r="ATL371" s="263"/>
      <c r="ATM371" s="263"/>
      <c r="ATN371" s="263"/>
      <c r="ATO371" s="263"/>
      <c r="ATP371" s="263"/>
      <c r="ATQ371" s="263"/>
      <c r="ATR371" s="263"/>
      <c r="ATS371" s="263"/>
      <c r="ATT371" s="263"/>
      <c r="ATU371" s="263"/>
      <c r="ATV371" s="263"/>
      <c r="ATW371" s="263"/>
      <c r="ATX371" s="263"/>
      <c r="ATY371" s="263"/>
      <c r="ATZ371" s="263"/>
      <c r="AUA371" s="263"/>
      <c r="AUB371" s="263"/>
      <c r="AUC371" s="263"/>
      <c r="AUD371" s="263"/>
      <c r="AUE371" s="263"/>
      <c r="AUF371" s="263"/>
      <c r="AUG371" s="263"/>
      <c r="AUH371" s="263"/>
      <c r="AUI371" s="263"/>
      <c r="AUJ371" s="263"/>
      <c r="AUK371" s="263"/>
      <c r="AUL371" s="263"/>
      <c r="AUM371" s="263"/>
      <c r="AUN371" s="263"/>
      <c r="AUO371" s="263"/>
      <c r="AUP371" s="263"/>
      <c r="AUQ371" s="263"/>
      <c r="AUR371" s="263"/>
      <c r="AUS371" s="263"/>
      <c r="AUT371" s="263"/>
      <c r="AUU371" s="263"/>
      <c r="AUV371" s="263"/>
      <c r="AUW371" s="263"/>
      <c r="AUX371" s="263"/>
      <c r="AUY371" s="263"/>
      <c r="AUZ371" s="263"/>
      <c r="AVA371" s="263"/>
      <c r="AVB371" s="263"/>
      <c r="AVC371" s="263"/>
      <c r="AVD371" s="263"/>
      <c r="AVE371" s="263"/>
      <c r="AVF371" s="263"/>
      <c r="AVG371" s="263"/>
      <c r="AVH371" s="263"/>
      <c r="AVI371" s="263"/>
      <c r="AVJ371" s="263"/>
      <c r="AVK371" s="263"/>
      <c r="AVL371" s="263"/>
      <c r="AVM371" s="263"/>
      <c r="AVN371" s="263"/>
      <c r="AVO371" s="263"/>
      <c r="AVP371" s="263"/>
      <c r="AVQ371" s="263"/>
      <c r="AVR371" s="263"/>
      <c r="AVS371" s="263"/>
      <c r="AVT371" s="263"/>
      <c r="AVU371" s="263"/>
      <c r="AVV371" s="263"/>
      <c r="AVW371" s="263"/>
      <c r="AVX371" s="263"/>
      <c r="AVY371" s="263"/>
      <c r="AVZ371" s="263"/>
      <c r="AWA371" s="263"/>
      <c r="AWB371" s="263"/>
      <c r="AWC371" s="263"/>
      <c r="AWD371" s="263"/>
      <c r="AWE371" s="263"/>
      <c r="AWF371" s="263"/>
      <c r="AWG371" s="263"/>
      <c r="AWH371" s="263"/>
      <c r="AWI371" s="263"/>
      <c r="AWJ371" s="263"/>
      <c r="AWK371" s="263"/>
      <c r="AWL371" s="263"/>
      <c r="AWM371" s="263"/>
      <c r="AWN371" s="263"/>
      <c r="AWO371" s="263"/>
      <c r="AWP371" s="263"/>
      <c r="AWQ371" s="263"/>
      <c r="AWR371" s="263"/>
      <c r="AWS371" s="263"/>
      <c r="AWT371" s="263"/>
      <c r="AWU371" s="263"/>
      <c r="AWV371" s="263"/>
      <c r="AWW371" s="263"/>
      <c r="AWX371" s="263"/>
      <c r="AWY371" s="263"/>
      <c r="AWZ371" s="263"/>
      <c r="AXA371" s="263"/>
      <c r="AXB371" s="263"/>
      <c r="AXC371" s="263"/>
      <c r="AXD371" s="263"/>
      <c r="AXE371" s="263"/>
      <c r="AXF371" s="263"/>
      <c r="AXG371" s="263"/>
      <c r="AXH371" s="263"/>
      <c r="AXI371" s="263"/>
      <c r="AXJ371" s="263"/>
      <c r="AXK371" s="263"/>
      <c r="AXL371" s="263"/>
      <c r="AXM371" s="263"/>
      <c r="AXN371" s="263"/>
      <c r="AXO371" s="263"/>
      <c r="AXP371" s="263"/>
      <c r="AXQ371" s="263"/>
      <c r="AXR371" s="263"/>
      <c r="AXS371" s="263"/>
      <c r="AXT371" s="263"/>
      <c r="AXU371" s="263"/>
      <c r="AXV371" s="263"/>
      <c r="AXW371" s="263"/>
      <c r="AXX371" s="263"/>
      <c r="AXY371" s="263"/>
      <c r="AXZ371" s="263"/>
      <c r="AYA371" s="263"/>
      <c r="AYB371" s="263"/>
      <c r="AYC371" s="263"/>
      <c r="AYD371" s="263"/>
      <c r="AYE371" s="263"/>
      <c r="AYF371" s="263"/>
      <c r="AYG371" s="263"/>
      <c r="AYH371" s="263"/>
      <c r="AYI371" s="263"/>
      <c r="AYJ371" s="263"/>
      <c r="AYK371" s="263"/>
      <c r="AYL371" s="263"/>
      <c r="AYM371" s="263"/>
      <c r="AYN371" s="263"/>
      <c r="AYO371" s="263"/>
      <c r="AYP371" s="263"/>
      <c r="AYQ371" s="263"/>
      <c r="AYR371" s="263"/>
      <c r="AYS371" s="263"/>
      <c r="AYT371" s="263"/>
      <c r="AYU371" s="263"/>
      <c r="AYV371" s="263"/>
      <c r="AYW371" s="263"/>
      <c r="AYX371" s="263"/>
      <c r="AYY371" s="263"/>
      <c r="AYZ371" s="263"/>
      <c r="AZA371" s="263"/>
      <c r="AZB371" s="263"/>
      <c r="AZC371" s="263"/>
      <c r="AZD371" s="263"/>
      <c r="AZE371" s="263"/>
      <c r="AZF371" s="263"/>
      <c r="AZG371" s="263"/>
      <c r="AZH371" s="263"/>
      <c r="AZI371" s="263"/>
      <c r="AZJ371" s="263"/>
      <c r="AZK371" s="263"/>
      <c r="AZL371" s="263"/>
      <c r="AZM371" s="263"/>
      <c r="AZN371" s="263"/>
      <c r="AZO371" s="263"/>
      <c r="AZP371" s="263"/>
      <c r="AZQ371" s="263"/>
      <c r="AZR371" s="263"/>
      <c r="AZS371" s="263"/>
      <c r="AZT371" s="263"/>
      <c r="AZU371" s="263"/>
      <c r="AZV371" s="263"/>
      <c r="AZW371" s="263"/>
      <c r="AZX371" s="263"/>
      <c r="AZY371" s="263"/>
      <c r="AZZ371" s="263"/>
      <c r="BAA371" s="263"/>
      <c r="BAB371" s="263"/>
      <c r="BAC371" s="263"/>
      <c r="BAD371" s="263"/>
      <c r="BAE371" s="263"/>
      <c r="BAF371" s="263"/>
      <c r="BAG371" s="263"/>
      <c r="BAH371" s="263"/>
      <c r="BAI371" s="263"/>
      <c r="BAJ371" s="263"/>
      <c r="BAK371" s="263"/>
      <c r="BAL371" s="263"/>
      <c r="BAM371" s="263"/>
      <c r="BAN371" s="263"/>
      <c r="BAO371" s="263"/>
      <c r="BAP371" s="263"/>
      <c r="BAQ371" s="263"/>
      <c r="BAR371" s="263"/>
      <c r="BAS371" s="263"/>
      <c r="BAT371" s="263"/>
      <c r="BAU371" s="263"/>
      <c r="BAV371" s="263"/>
      <c r="BAW371" s="263"/>
      <c r="BAX371" s="263"/>
      <c r="BAY371" s="263"/>
      <c r="BAZ371" s="263"/>
      <c r="BBA371" s="263"/>
      <c r="BBB371" s="263"/>
      <c r="BBC371" s="263"/>
      <c r="BBD371" s="263"/>
      <c r="BBE371" s="263"/>
      <c r="BBF371" s="263"/>
      <c r="BBG371" s="263"/>
      <c r="BBH371" s="263"/>
      <c r="BBI371" s="263"/>
      <c r="BBJ371" s="263"/>
      <c r="BBK371" s="263"/>
      <c r="BBL371" s="263"/>
      <c r="BBM371" s="263"/>
      <c r="BBN371" s="263"/>
      <c r="BBO371" s="263"/>
      <c r="BBP371" s="263"/>
      <c r="BBQ371" s="263"/>
      <c r="BBR371" s="263"/>
      <c r="BBS371" s="263"/>
      <c r="BBT371" s="263"/>
      <c r="BBU371" s="263"/>
      <c r="BBV371" s="263"/>
      <c r="BBW371" s="263"/>
      <c r="BBX371" s="263"/>
      <c r="BBY371" s="263"/>
      <c r="BBZ371" s="263"/>
      <c r="BCA371" s="263"/>
      <c r="BCB371" s="263"/>
      <c r="BCC371" s="263"/>
      <c r="BCD371" s="263"/>
      <c r="BCE371" s="263"/>
      <c r="BCF371" s="263"/>
      <c r="BCG371" s="263"/>
      <c r="BCH371" s="263"/>
      <c r="BCI371" s="263"/>
      <c r="BCJ371" s="263"/>
      <c r="BCK371" s="263"/>
      <c r="BCL371" s="263"/>
      <c r="BCM371" s="263"/>
      <c r="BCN371" s="263"/>
      <c r="BCO371" s="263"/>
      <c r="BCP371" s="263"/>
      <c r="BCQ371" s="263"/>
      <c r="BCR371" s="263"/>
      <c r="BCS371" s="263"/>
      <c r="BCT371" s="263"/>
      <c r="BCU371" s="263"/>
      <c r="BCV371" s="263"/>
      <c r="BCW371" s="263"/>
      <c r="BCX371" s="263"/>
      <c r="BCY371" s="263"/>
      <c r="BCZ371" s="263"/>
      <c r="BDA371" s="263"/>
      <c r="BDB371" s="263"/>
      <c r="BDC371" s="263"/>
      <c r="BDD371" s="263"/>
      <c r="BDE371" s="263"/>
      <c r="BDF371" s="263"/>
      <c r="BDG371" s="263"/>
      <c r="BDH371" s="263"/>
      <c r="BDI371" s="263"/>
      <c r="BDJ371" s="263"/>
      <c r="BDK371" s="263"/>
      <c r="BDL371" s="263"/>
      <c r="BDM371" s="263"/>
      <c r="BDN371" s="263"/>
      <c r="BDO371" s="263"/>
      <c r="BDP371" s="263"/>
      <c r="BDQ371" s="263"/>
      <c r="BDR371" s="263"/>
      <c r="BDS371" s="263"/>
      <c r="BDT371" s="263"/>
      <c r="BDU371" s="263"/>
      <c r="BDV371" s="263"/>
      <c r="BDW371" s="263"/>
      <c r="BDX371" s="263"/>
      <c r="BDY371" s="263"/>
      <c r="BDZ371" s="263"/>
      <c r="BEA371" s="263"/>
      <c r="BEB371" s="263"/>
      <c r="BEC371" s="263"/>
      <c r="BED371" s="263"/>
      <c r="BEE371" s="263"/>
      <c r="BEF371" s="263"/>
      <c r="BEG371" s="263"/>
      <c r="BEH371" s="263"/>
      <c r="BEI371" s="263"/>
      <c r="BEJ371" s="263"/>
      <c r="BEK371" s="263"/>
      <c r="BEL371" s="263"/>
      <c r="BEM371" s="263"/>
      <c r="BEN371" s="263"/>
      <c r="BEO371" s="263"/>
      <c r="BEP371" s="263"/>
      <c r="BEQ371" s="263"/>
      <c r="BER371" s="263"/>
      <c r="BES371" s="263"/>
      <c r="BET371" s="263"/>
      <c r="BEU371" s="263"/>
      <c r="BEV371" s="263"/>
      <c r="BEW371" s="263"/>
      <c r="BEX371" s="263"/>
      <c r="BEY371" s="263"/>
      <c r="BEZ371" s="263"/>
      <c r="BFA371" s="263"/>
      <c r="BFB371" s="263"/>
      <c r="BFC371" s="263"/>
      <c r="BFD371" s="263"/>
      <c r="BFE371" s="263"/>
      <c r="BFF371" s="263"/>
      <c r="BFG371" s="263"/>
      <c r="BFH371" s="263"/>
      <c r="BFI371" s="263"/>
      <c r="BFJ371" s="263"/>
      <c r="BFK371" s="263"/>
      <c r="BFL371" s="263"/>
      <c r="BFM371" s="263"/>
      <c r="BFN371" s="263"/>
      <c r="BFO371" s="263"/>
      <c r="BFP371" s="263"/>
      <c r="BFQ371" s="263"/>
      <c r="BFR371" s="263"/>
      <c r="BFS371" s="263"/>
      <c r="BFT371" s="263"/>
      <c r="BFU371" s="263"/>
      <c r="BFV371" s="263"/>
      <c r="BFW371" s="263"/>
      <c r="BFX371" s="263"/>
      <c r="BFY371" s="263"/>
      <c r="BFZ371" s="263"/>
      <c r="BGA371" s="263"/>
      <c r="BGB371" s="263"/>
      <c r="BGC371" s="263"/>
      <c r="BGD371" s="263"/>
      <c r="BGE371" s="263"/>
      <c r="BGF371" s="263"/>
      <c r="BGG371" s="263"/>
      <c r="BGH371" s="263"/>
      <c r="BGI371" s="263"/>
      <c r="BGJ371" s="263"/>
      <c r="BGK371" s="263"/>
      <c r="BGL371" s="263"/>
      <c r="BGM371" s="263"/>
      <c r="BGN371" s="263"/>
      <c r="BGO371" s="263"/>
      <c r="BGP371" s="263"/>
      <c r="BGQ371" s="263"/>
      <c r="BGR371" s="263"/>
      <c r="BGS371" s="263"/>
      <c r="BGT371" s="263"/>
      <c r="BGU371" s="263"/>
      <c r="BGV371" s="263"/>
      <c r="BGW371" s="263"/>
      <c r="BGX371" s="263"/>
      <c r="BGY371" s="263"/>
      <c r="BGZ371" s="263"/>
      <c r="BHA371" s="263"/>
      <c r="BHB371" s="263"/>
      <c r="BHC371" s="263"/>
      <c r="BHD371" s="263"/>
      <c r="BHE371" s="263"/>
      <c r="BHF371" s="263"/>
      <c r="BHG371" s="263"/>
      <c r="BHH371" s="263"/>
      <c r="BHI371" s="263"/>
      <c r="BHJ371" s="263"/>
      <c r="BHK371" s="263"/>
      <c r="BHL371" s="263"/>
      <c r="BHM371" s="263"/>
      <c r="BHN371" s="263"/>
      <c r="BHO371" s="263"/>
      <c r="BHP371" s="263"/>
      <c r="BHQ371" s="263"/>
      <c r="BHR371" s="263"/>
      <c r="BHS371" s="263"/>
      <c r="BHT371" s="263"/>
      <c r="BHU371" s="263"/>
      <c r="BHV371" s="263"/>
      <c r="BHW371" s="263"/>
      <c r="BHX371" s="263"/>
      <c r="BHY371" s="263"/>
      <c r="BHZ371" s="263"/>
      <c r="BIA371" s="263"/>
      <c r="BIB371" s="263"/>
      <c r="BIC371" s="263"/>
      <c r="BID371" s="263"/>
      <c r="BIE371" s="263"/>
      <c r="BIF371" s="263"/>
      <c r="BIG371" s="263"/>
      <c r="BIH371" s="263"/>
      <c r="BII371" s="263"/>
      <c r="BIJ371" s="263"/>
      <c r="BIK371" s="263"/>
      <c r="BIL371" s="263"/>
      <c r="BIM371" s="263"/>
      <c r="BIN371" s="263"/>
      <c r="BIO371" s="263"/>
      <c r="BIP371" s="263"/>
      <c r="BIQ371" s="263"/>
      <c r="BIR371" s="263"/>
      <c r="BIS371" s="263"/>
      <c r="BIT371" s="263"/>
      <c r="BIU371" s="263"/>
      <c r="BIV371" s="263"/>
      <c r="BIW371" s="263"/>
      <c r="BIX371" s="263"/>
      <c r="BIY371" s="263"/>
      <c r="BIZ371" s="263"/>
      <c r="BJA371" s="263"/>
      <c r="BJB371" s="263"/>
      <c r="BJC371" s="263"/>
      <c r="BJD371" s="263"/>
      <c r="BJE371" s="263"/>
      <c r="BJF371" s="263"/>
      <c r="BJG371" s="263"/>
      <c r="BJH371" s="263"/>
      <c r="BJI371" s="263"/>
      <c r="BJJ371" s="263"/>
      <c r="BJK371" s="263"/>
      <c r="BJL371" s="263"/>
      <c r="BJM371" s="263"/>
      <c r="BJN371" s="263"/>
      <c r="BJO371" s="263"/>
      <c r="BJP371" s="263"/>
      <c r="BJQ371" s="263"/>
      <c r="BJR371" s="263"/>
      <c r="BJS371" s="263"/>
      <c r="BJT371" s="263"/>
      <c r="BJU371" s="263"/>
      <c r="BJV371" s="263"/>
      <c r="BJW371" s="263"/>
      <c r="BJX371" s="263"/>
      <c r="BJY371" s="263"/>
      <c r="BJZ371" s="263"/>
      <c r="BKA371" s="263"/>
      <c r="BKB371" s="263"/>
      <c r="BKC371" s="263"/>
      <c r="BKD371" s="263"/>
      <c r="BKE371" s="263"/>
      <c r="BKF371" s="263"/>
      <c r="BKG371" s="263"/>
      <c r="BKH371" s="263"/>
      <c r="BKI371" s="263"/>
      <c r="BKJ371" s="263"/>
      <c r="BKK371" s="263"/>
      <c r="BKL371" s="263"/>
      <c r="BKM371" s="263"/>
      <c r="BKN371" s="263"/>
      <c r="BKO371" s="263"/>
      <c r="BKP371" s="263"/>
      <c r="BKQ371" s="263"/>
      <c r="BKR371" s="263"/>
      <c r="BKS371" s="263"/>
      <c r="BKT371" s="263"/>
      <c r="BKU371" s="263"/>
      <c r="BKV371" s="263"/>
      <c r="BKW371" s="263"/>
      <c r="BKX371" s="263"/>
      <c r="BKY371" s="263"/>
      <c r="BKZ371" s="263"/>
      <c r="BLA371" s="263"/>
      <c r="BLB371" s="263"/>
      <c r="BLC371" s="263"/>
      <c r="BLD371" s="263"/>
      <c r="BLE371" s="263"/>
      <c r="BLF371" s="263"/>
      <c r="BLG371" s="263"/>
      <c r="BLH371" s="263"/>
      <c r="BLI371" s="263"/>
      <c r="BLJ371" s="263"/>
      <c r="BLK371" s="263"/>
      <c r="BLL371" s="263"/>
      <c r="BLM371" s="263"/>
      <c r="BLN371" s="263"/>
      <c r="BLO371" s="263"/>
      <c r="BLP371" s="263"/>
      <c r="BLQ371" s="263"/>
      <c r="BLR371" s="263"/>
      <c r="BLS371" s="263"/>
      <c r="BLT371" s="263"/>
      <c r="BLU371" s="263"/>
      <c r="BLV371" s="263"/>
      <c r="BLW371" s="263"/>
      <c r="BLX371" s="263"/>
      <c r="BLY371" s="263"/>
      <c r="BLZ371" s="263"/>
      <c r="BMA371" s="263"/>
      <c r="BMB371" s="263"/>
      <c r="BMC371" s="263"/>
      <c r="BMD371" s="263"/>
      <c r="BME371" s="263"/>
      <c r="BMF371" s="263"/>
      <c r="BMG371" s="263"/>
      <c r="BMH371" s="263"/>
      <c r="BMI371" s="263"/>
      <c r="BMJ371" s="263"/>
      <c r="BMK371" s="263"/>
      <c r="BML371" s="263"/>
      <c r="BMM371" s="263"/>
      <c r="BMN371" s="263"/>
      <c r="BMO371" s="263"/>
      <c r="BMP371" s="263"/>
      <c r="BMQ371" s="263"/>
      <c r="BMR371" s="263"/>
      <c r="BMS371" s="263"/>
      <c r="BMT371" s="263"/>
      <c r="BMU371" s="263"/>
      <c r="BMV371" s="263"/>
      <c r="BMW371" s="263"/>
      <c r="BMX371" s="263"/>
      <c r="BMY371" s="263"/>
      <c r="BMZ371" s="263"/>
      <c r="BNA371" s="263"/>
      <c r="BNB371" s="263"/>
      <c r="BNC371" s="263"/>
      <c r="BND371" s="263"/>
      <c r="BNE371" s="263"/>
      <c r="BNF371" s="263"/>
      <c r="BNG371" s="263"/>
      <c r="BNH371" s="263"/>
      <c r="BNI371" s="263"/>
      <c r="BNJ371" s="263"/>
      <c r="BNK371" s="263"/>
      <c r="BNL371" s="263"/>
      <c r="BNM371" s="263"/>
      <c r="BNN371" s="263"/>
      <c r="BNO371" s="263"/>
      <c r="BNP371" s="263"/>
      <c r="BNQ371" s="263"/>
      <c r="BNR371" s="263"/>
      <c r="BNS371" s="263"/>
      <c r="BNT371" s="263"/>
      <c r="BNU371" s="263"/>
      <c r="BNV371" s="263"/>
      <c r="BNW371" s="263"/>
      <c r="BNX371" s="263"/>
      <c r="BNY371" s="263"/>
      <c r="BNZ371" s="263"/>
      <c r="BOA371" s="263"/>
      <c r="BOB371" s="263"/>
      <c r="BOC371" s="263"/>
      <c r="BOD371" s="263"/>
      <c r="BOE371" s="263"/>
      <c r="BOF371" s="263"/>
      <c r="BOG371" s="263"/>
      <c r="BOH371" s="263"/>
      <c r="BOI371" s="263"/>
      <c r="BOJ371" s="263"/>
      <c r="BOK371" s="263"/>
      <c r="BOL371" s="263"/>
      <c r="BOM371" s="263"/>
      <c r="BON371" s="263"/>
      <c r="BOO371" s="263"/>
      <c r="BOP371" s="263"/>
      <c r="BOQ371" s="263"/>
      <c r="BOR371" s="263"/>
      <c r="BOS371" s="263"/>
      <c r="BOT371" s="263"/>
      <c r="BOU371" s="263"/>
      <c r="BOV371" s="263"/>
      <c r="BOW371" s="263"/>
      <c r="BOX371" s="263"/>
      <c r="BOY371" s="263"/>
      <c r="BOZ371" s="263"/>
      <c r="BPA371" s="263"/>
      <c r="BPB371" s="263"/>
      <c r="BPC371" s="263"/>
      <c r="BPD371" s="263"/>
      <c r="BPE371" s="263"/>
      <c r="BPF371" s="263"/>
      <c r="BPG371" s="263"/>
      <c r="BPH371" s="263"/>
      <c r="BPI371" s="263"/>
      <c r="BPJ371" s="263"/>
      <c r="BPK371" s="263"/>
      <c r="BPL371" s="263"/>
      <c r="BPM371" s="263"/>
      <c r="BPN371" s="263"/>
      <c r="BPO371" s="263"/>
      <c r="BPP371" s="263"/>
      <c r="BPQ371" s="263"/>
      <c r="BPR371" s="263"/>
      <c r="BPS371" s="263"/>
      <c r="BPT371" s="263"/>
      <c r="BPU371" s="263"/>
      <c r="BPV371" s="263"/>
      <c r="BPW371" s="263"/>
      <c r="BPX371" s="263"/>
      <c r="BPY371" s="263"/>
      <c r="BPZ371" s="263"/>
      <c r="BQA371" s="263"/>
      <c r="BQB371" s="263"/>
      <c r="BQC371" s="263"/>
      <c r="BQD371" s="263"/>
      <c r="BQE371" s="263"/>
      <c r="BQF371" s="263"/>
      <c r="BQG371" s="263"/>
      <c r="BQH371" s="263"/>
      <c r="BQI371" s="263"/>
      <c r="BQJ371" s="263"/>
      <c r="BQK371" s="263"/>
      <c r="BQL371" s="263"/>
      <c r="BQM371" s="263"/>
      <c r="BQN371" s="263"/>
      <c r="BQO371" s="263"/>
      <c r="BQP371" s="263"/>
      <c r="BQQ371" s="263"/>
      <c r="BQR371" s="263"/>
      <c r="BQS371" s="263"/>
      <c r="BQT371" s="263"/>
      <c r="BQU371" s="263"/>
      <c r="BQV371" s="263"/>
      <c r="BQW371" s="263"/>
      <c r="BQX371" s="263"/>
      <c r="BQY371" s="263"/>
      <c r="BQZ371" s="263"/>
      <c r="BRA371" s="263"/>
      <c r="BRB371" s="263"/>
      <c r="BRC371" s="263"/>
      <c r="BRD371" s="263"/>
      <c r="BRE371" s="263"/>
      <c r="BRF371" s="263"/>
      <c r="BRG371" s="263"/>
      <c r="BRH371" s="263"/>
      <c r="BRI371" s="263"/>
      <c r="BRJ371" s="263"/>
      <c r="BRK371" s="263"/>
      <c r="BRL371" s="263"/>
      <c r="BRM371" s="263"/>
      <c r="BRN371" s="263"/>
      <c r="BRO371" s="263"/>
      <c r="BRP371" s="263"/>
      <c r="BRQ371" s="263"/>
      <c r="BRR371" s="263"/>
      <c r="BRS371" s="263"/>
      <c r="BRT371" s="263"/>
      <c r="BRU371" s="263"/>
      <c r="BRV371" s="263"/>
      <c r="BRW371" s="263"/>
      <c r="BRX371" s="263"/>
      <c r="BRY371" s="263"/>
      <c r="BRZ371" s="263"/>
      <c r="BSA371" s="263"/>
      <c r="BSB371" s="263"/>
      <c r="BSC371" s="263"/>
      <c r="BSD371" s="263"/>
      <c r="BSE371" s="263"/>
      <c r="BSF371" s="263"/>
      <c r="BSG371" s="263"/>
      <c r="BSH371" s="263"/>
      <c r="BSI371" s="263"/>
      <c r="BSJ371" s="263"/>
      <c r="BSK371" s="263"/>
      <c r="BSL371" s="263"/>
      <c r="BSM371" s="263"/>
      <c r="BSN371" s="263"/>
      <c r="BSO371" s="263"/>
      <c r="BSP371" s="263"/>
      <c r="BSQ371" s="263"/>
      <c r="BSR371" s="263"/>
      <c r="BSS371" s="263"/>
      <c r="BST371" s="263"/>
      <c r="BSU371" s="263"/>
      <c r="BSV371" s="263"/>
      <c r="BSW371" s="263"/>
      <c r="BSX371" s="263"/>
      <c r="BSY371" s="263"/>
      <c r="BSZ371" s="263"/>
      <c r="BTA371" s="263"/>
      <c r="BTB371" s="263"/>
      <c r="BTC371" s="263"/>
      <c r="BTD371" s="263"/>
      <c r="BTE371" s="263"/>
      <c r="BTF371" s="263"/>
      <c r="BTG371" s="263"/>
      <c r="BTH371" s="263"/>
      <c r="BTI371" s="263"/>
      <c r="BTJ371" s="263"/>
      <c r="BTK371" s="263"/>
      <c r="BTL371" s="263"/>
      <c r="BTM371" s="263"/>
      <c r="BTN371" s="263"/>
      <c r="BTO371" s="263"/>
      <c r="BTP371" s="263"/>
      <c r="BTQ371" s="263"/>
      <c r="BTR371" s="263"/>
      <c r="BTS371" s="263"/>
      <c r="BTT371" s="263"/>
      <c r="BTU371" s="263"/>
      <c r="BTV371" s="263"/>
      <c r="BTW371" s="263"/>
      <c r="BTX371" s="263"/>
      <c r="BTY371" s="263"/>
      <c r="BTZ371" s="263"/>
      <c r="BUA371" s="263"/>
      <c r="BUB371" s="263"/>
      <c r="BUC371" s="263"/>
      <c r="BUD371" s="263"/>
      <c r="BUE371" s="263"/>
      <c r="BUF371" s="263"/>
      <c r="BUG371" s="263"/>
      <c r="BUH371" s="263"/>
      <c r="BUI371" s="263"/>
      <c r="BUJ371" s="263"/>
      <c r="BUK371" s="263"/>
      <c r="BUL371" s="263"/>
      <c r="BUM371" s="263"/>
      <c r="BUN371" s="263"/>
      <c r="BUO371" s="263"/>
      <c r="BUP371" s="263"/>
      <c r="BUQ371" s="263"/>
      <c r="BUR371" s="263"/>
      <c r="BUS371" s="263"/>
      <c r="BUT371" s="263"/>
      <c r="BUU371" s="263"/>
      <c r="BUV371" s="263"/>
      <c r="BUW371" s="263"/>
      <c r="BUX371" s="263"/>
      <c r="BUY371" s="263"/>
      <c r="BUZ371" s="263"/>
      <c r="BVA371" s="263"/>
      <c r="BVB371" s="263"/>
      <c r="BVC371" s="263"/>
      <c r="BVD371" s="263"/>
      <c r="BVE371" s="263"/>
      <c r="BVF371" s="263"/>
      <c r="BVG371" s="263"/>
      <c r="BVH371" s="263"/>
      <c r="BVI371" s="263"/>
      <c r="BVJ371" s="263"/>
      <c r="BVK371" s="263"/>
      <c r="BVL371" s="263"/>
      <c r="BVM371" s="263"/>
      <c r="BVN371" s="263"/>
      <c r="BVO371" s="263"/>
      <c r="BVP371" s="263"/>
      <c r="BVQ371" s="263"/>
      <c r="BVR371" s="263"/>
      <c r="BVS371" s="263"/>
      <c r="BVT371" s="263"/>
      <c r="BVU371" s="263"/>
      <c r="BVV371" s="263"/>
      <c r="BVW371" s="263"/>
      <c r="BVX371" s="263"/>
      <c r="BVY371" s="263"/>
      <c r="BVZ371" s="263"/>
      <c r="BWA371" s="263"/>
      <c r="BWB371" s="263"/>
      <c r="BWC371" s="263"/>
      <c r="BWD371" s="263"/>
      <c r="BWE371" s="263"/>
      <c r="BWF371" s="263"/>
      <c r="BWG371" s="263"/>
      <c r="BWH371" s="263"/>
      <c r="BWI371" s="263"/>
      <c r="BWJ371" s="263"/>
      <c r="BWK371" s="263"/>
      <c r="BWL371" s="263"/>
      <c r="BWM371" s="263"/>
      <c r="BWN371" s="263"/>
      <c r="BWO371" s="263"/>
      <c r="BWP371" s="263"/>
      <c r="BWQ371" s="263"/>
      <c r="BWR371" s="263"/>
      <c r="BWS371" s="263"/>
      <c r="BWT371" s="263"/>
      <c r="BWU371" s="263"/>
      <c r="BWV371" s="263"/>
      <c r="BWW371" s="263"/>
      <c r="BWX371" s="263"/>
      <c r="BWY371" s="263"/>
      <c r="BWZ371" s="263"/>
      <c r="BXA371" s="263"/>
      <c r="BXB371" s="263"/>
      <c r="BXC371" s="263"/>
      <c r="BXD371" s="263"/>
      <c r="BXE371" s="263"/>
      <c r="BXF371" s="263"/>
      <c r="BXG371" s="263"/>
      <c r="BXH371" s="263"/>
      <c r="BXI371" s="263"/>
      <c r="BXJ371" s="263"/>
      <c r="BXK371" s="263"/>
      <c r="BXL371" s="263"/>
      <c r="BXM371" s="263"/>
      <c r="BXN371" s="263"/>
      <c r="BXO371" s="263"/>
      <c r="BXP371" s="263"/>
      <c r="BXQ371" s="263"/>
      <c r="BXR371" s="263"/>
      <c r="BXS371" s="263"/>
      <c r="BXT371" s="263"/>
      <c r="BXU371" s="263"/>
      <c r="BXV371" s="263"/>
      <c r="BXW371" s="263"/>
      <c r="BXX371" s="263"/>
      <c r="BXY371" s="263"/>
      <c r="BXZ371" s="263"/>
      <c r="BYA371" s="263"/>
      <c r="BYB371" s="263"/>
      <c r="BYC371" s="263"/>
      <c r="BYD371" s="263"/>
      <c r="BYE371" s="263"/>
      <c r="BYF371" s="263"/>
      <c r="BYG371" s="263"/>
      <c r="BYH371" s="263"/>
      <c r="BYI371" s="263"/>
      <c r="BYJ371" s="263"/>
      <c r="BYK371" s="263"/>
      <c r="BYL371" s="263"/>
      <c r="BYM371" s="263"/>
      <c r="BYN371" s="263"/>
      <c r="BYO371" s="263"/>
      <c r="BYP371" s="263"/>
      <c r="BYQ371" s="263"/>
      <c r="BYR371" s="263"/>
      <c r="BYS371" s="263"/>
      <c r="BYT371" s="263"/>
      <c r="BYU371" s="263"/>
      <c r="BYV371" s="263"/>
      <c r="BYW371" s="263"/>
      <c r="BYX371" s="263"/>
      <c r="BYY371" s="263"/>
      <c r="BYZ371" s="263"/>
      <c r="BZA371" s="263"/>
      <c r="BZB371" s="263"/>
      <c r="BZC371" s="263"/>
      <c r="BZD371" s="263"/>
      <c r="BZE371" s="263"/>
      <c r="BZF371" s="263"/>
      <c r="BZG371" s="263"/>
      <c r="BZH371" s="263"/>
      <c r="BZI371" s="263"/>
      <c r="BZJ371" s="263"/>
      <c r="BZK371" s="263"/>
      <c r="BZL371" s="263"/>
      <c r="BZM371" s="263"/>
      <c r="BZN371" s="263"/>
      <c r="BZO371" s="263"/>
      <c r="BZP371" s="263"/>
      <c r="BZQ371" s="263"/>
      <c r="BZR371" s="263"/>
      <c r="BZS371" s="263"/>
      <c r="BZT371" s="263"/>
      <c r="BZU371" s="263"/>
      <c r="BZV371" s="263"/>
      <c r="BZW371" s="263"/>
      <c r="BZX371" s="263"/>
      <c r="BZY371" s="263"/>
      <c r="BZZ371" s="263"/>
      <c r="CAA371" s="263"/>
      <c r="CAB371" s="263"/>
      <c r="CAC371" s="263"/>
      <c r="CAD371" s="263"/>
      <c r="CAE371" s="263"/>
      <c r="CAF371" s="263"/>
      <c r="CAG371" s="263"/>
      <c r="CAH371" s="263"/>
      <c r="CAI371" s="263"/>
      <c r="CAJ371" s="263"/>
      <c r="CAK371" s="263"/>
      <c r="CAL371" s="263"/>
      <c r="CAM371" s="263"/>
      <c r="CAN371" s="263"/>
      <c r="CAO371" s="263"/>
      <c r="CAP371" s="263"/>
      <c r="CAQ371" s="263"/>
      <c r="CAR371" s="263"/>
      <c r="CAS371" s="263"/>
      <c r="CAT371" s="263"/>
      <c r="CAU371" s="263"/>
      <c r="CAV371" s="263"/>
    </row>
    <row r="372" spans="1:2076" x14ac:dyDescent="0.35">
      <c r="A372" s="263"/>
      <c r="B372" s="263"/>
      <c r="C372" s="263"/>
      <c r="D372" s="263"/>
      <c r="E372" s="263"/>
      <c r="F372" s="263"/>
      <c r="G372" s="263"/>
      <c r="H372" s="263"/>
      <c r="I372" s="263"/>
      <c r="J372" s="263"/>
      <c r="K372" s="263"/>
      <c r="L372" s="263"/>
      <c r="M372" s="263"/>
      <c r="N372" s="263"/>
      <c r="O372" s="263"/>
      <c r="P372" s="263"/>
      <c r="Q372" s="263"/>
      <c r="R372" s="263"/>
      <c r="S372" s="263"/>
      <c r="T372" s="263"/>
      <c r="U372" s="263"/>
      <c r="V372" s="263"/>
      <c r="W372" s="263"/>
      <c r="X372" s="263"/>
      <c r="Y372" s="263"/>
      <c r="Z372" s="263"/>
      <c r="AA372" s="263"/>
      <c r="AB372" s="263"/>
      <c r="AC372" s="263"/>
      <c r="AD372" s="263"/>
      <c r="AE372" s="263"/>
      <c r="AF372" s="263"/>
      <c r="AG372" s="263"/>
      <c r="AH372" s="263"/>
      <c r="AI372" s="263"/>
      <c r="AJ372" s="263"/>
      <c r="AK372" s="263"/>
      <c r="AL372" s="263"/>
      <c r="AM372" s="263"/>
      <c r="AN372" s="263"/>
      <c r="AO372" s="263"/>
      <c r="AP372" s="263"/>
      <c r="AQ372" s="263"/>
      <c r="AR372" s="263"/>
      <c r="AS372" s="263"/>
      <c r="AT372" s="263"/>
      <c r="AU372" s="263"/>
      <c r="AV372" s="263"/>
      <c r="AW372" s="263"/>
      <c r="AX372" s="263"/>
      <c r="AY372" s="263"/>
      <c r="AZ372" s="263"/>
      <c r="BA372" s="263"/>
      <c r="BB372" s="263"/>
      <c r="BC372" s="263"/>
      <c r="BD372" s="263"/>
      <c r="BE372" s="263"/>
      <c r="BF372" s="263"/>
      <c r="BG372" s="263"/>
      <c r="BH372" s="263"/>
      <c r="BI372" s="263"/>
      <c r="BJ372" s="263"/>
      <c r="BK372" s="263"/>
      <c r="BL372" s="263"/>
      <c r="BM372" s="263"/>
      <c r="BN372" s="263"/>
      <c r="BO372" s="263"/>
      <c r="BP372" s="263"/>
      <c r="BQ372" s="263"/>
      <c r="BR372" s="263"/>
      <c r="BS372" s="263"/>
      <c r="BT372" s="263"/>
      <c r="BU372" s="263"/>
      <c r="BV372" s="263"/>
      <c r="BW372" s="263"/>
      <c r="BX372" s="263"/>
      <c r="BY372" s="263"/>
      <c r="BZ372" s="263"/>
      <c r="CA372" s="263"/>
      <c r="CB372" s="263"/>
      <c r="CC372" s="263"/>
      <c r="CD372" s="263"/>
      <c r="CE372" s="263"/>
      <c r="CF372" s="263"/>
      <c r="CG372" s="263"/>
      <c r="CH372" s="263"/>
      <c r="CI372" s="263"/>
      <c r="CJ372" s="263"/>
      <c r="CK372" s="263"/>
      <c r="CL372" s="263"/>
      <c r="CM372" s="263"/>
      <c r="CN372" s="263"/>
      <c r="CO372" s="263"/>
      <c r="CP372" s="263"/>
      <c r="CQ372" s="263"/>
      <c r="CR372" s="263"/>
      <c r="CS372" s="263"/>
      <c r="CT372" s="263"/>
      <c r="CU372" s="263"/>
      <c r="CV372" s="263"/>
      <c r="CW372" s="263"/>
      <c r="CX372" s="263"/>
      <c r="CY372" s="263"/>
      <c r="CZ372" s="263"/>
      <c r="DA372" s="263"/>
      <c r="DB372" s="263"/>
      <c r="DC372" s="263"/>
      <c r="DD372" s="263"/>
      <c r="DE372" s="263"/>
      <c r="DF372" s="263"/>
      <c r="DG372" s="263"/>
      <c r="DH372" s="263"/>
      <c r="DI372" s="263"/>
      <c r="DJ372" s="263"/>
      <c r="DK372" s="263"/>
      <c r="DL372" s="263"/>
      <c r="DM372" s="263"/>
      <c r="DN372" s="263"/>
      <c r="DO372" s="263"/>
      <c r="DP372" s="263"/>
      <c r="DQ372" s="263"/>
      <c r="DR372" s="263"/>
      <c r="DS372" s="263"/>
      <c r="DT372" s="263"/>
      <c r="DU372" s="263"/>
      <c r="DV372" s="263"/>
      <c r="DW372" s="263"/>
      <c r="DX372" s="263"/>
      <c r="DY372" s="263"/>
      <c r="DZ372" s="263"/>
      <c r="EA372" s="263"/>
      <c r="EB372" s="263"/>
      <c r="EC372" s="263"/>
      <c r="ED372" s="263"/>
      <c r="EE372" s="263"/>
      <c r="EF372" s="263"/>
      <c r="EG372" s="263"/>
      <c r="EH372" s="263"/>
      <c r="EI372" s="263"/>
      <c r="EJ372" s="263"/>
      <c r="EK372" s="263"/>
      <c r="EL372" s="263"/>
      <c r="EM372" s="263"/>
      <c r="EN372" s="263"/>
      <c r="EO372" s="263"/>
      <c r="EP372" s="263"/>
      <c r="EQ372" s="263"/>
      <c r="ER372" s="263"/>
      <c r="ES372" s="263"/>
      <c r="ET372" s="263"/>
      <c r="EU372" s="263"/>
      <c r="EV372" s="263"/>
      <c r="EW372" s="263"/>
      <c r="EX372" s="263"/>
      <c r="EY372" s="263"/>
      <c r="EZ372" s="263"/>
      <c r="FA372" s="263"/>
      <c r="FB372" s="263"/>
      <c r="FC372" s="263"/>
      <c r="FD372" s="263"/>
      <c r="FE372" s="263"/>
      <c r="FF372" s="263"/>
      <c r="FG372" s="263"/>
      <c r="FH372" s="263"/>
      <c r="FI372" s="263"/>
      <c r="FJ372" s="263"/>
      <c r="FK372" s="263"/>
      <c r="FL372" s="263"/>
      <c r="FM372" s="263"/>
      <c r="FN372" s="263"/>
      <c r="FO372" s="263"/>
      <c r="FP372" s="263"/>
      <c r="FQ372" s="263"/>
      <c r="FR372" s="263"/>
      <c r="FS372" s="263"/>
      <c r="FT372" s="263"/>
      <c r="FU372" s="263"/>
      <c r="FV372" s="263"/>
      <c r="FW372" s="263"/>
      <c r="FX372" s="263"/>
      <c r="FY372" s="263"/>
      <c r="FZ372" s="263"/>
      <c r="GA372" s="263"/>
      <c r="GB372" s="263"/>
      <c r="GC372" s="263"/>
      <c r="GD372" s="263"/>
      <c r="GE372" s="263"/>
      <c r="GF372" s="263"/>
      <c r="GG372" s="263"/>
      <c r="GH372" s="263"/>
      <c r="GI372" s="263"/>
      <c r="GJ372" s="263"/>
      <c r="GK372" s="263"/>
      <c r="GL372" s="263"/>
      <c r="GM372" s="263"/>
      <c r="GN372" s="263"/>
      <c r="GO372" s="263"/>
      <c r="GP372" s="263"/>
      <c r="GQ372" s="263"/>
      <c r="GR372" s="263"/>
      <c r="GS372" s="263"/>
      <c r="GT372" s="263"/>
      <c r="GU372" s="263"/>
      <c r="GV372" s="263"/>
      <c r="GW372" s="263"/>
      <c r="GX372" s="263"/>
      <c r="GY372" s="263"/>
      <c r="GZ372" s="263"/>
      <c r="HA372" s="263"/>
      <c r="HB372" s="263"/>
      <c r="HC372" s="263"/>
      <c r="HD372" s="263"/>
      <c r="HE372" s="263"/>
      <c r="HF372" s="263"/>
      <c r="HG372" s="263"/>
      <c r="HH372" s="263"/>
      <c r="HI372" s="263"/>
      <c r="HJ372" s="263"/>
      <c r="HK372" s="263"/>
      <c r="HL372" s="263"/>
      <c r="HM372" s="263"/>
      <c r="HN372" s="263"/>
      <c r="HO372" s="263"/>
      <c r="HP372" s="263"/>
      <c r="HQ372" s="263"/>
      <c r="HR372" s="263"/>
      <c r="HS372" s="263"/>
      <c r="HT372" s="263"/>
      <c r="HU372" s="263"/>
      <c r="HV372" s="263"/>
      <c r="HW372" s="263"/>
      <c r="HX372" s="263"/>
      <c r="HY372" s="263"/>
      <c r="HZ372" s="263"/>
      <c r="IA372" s="263"/>
      <c r="IB372" s="263"/>
      <c r="IC372" s="263"/>
      <c r="ID372" s="263"/>
      <c r="IE372" s="263"/>
      <c r="IF372" s="263"/>
      <c r="IG372" s="263"/>
      <c r="IH372" s="263"/>
      <c r="II372" s="263"/>
      <c r="IJ372" s="263"/>
      <c r="IK372" s="263"/>
      <c r="IL372" s="263"/>
      <c r="IM372" s="263"/>
      <c r="IN372" s="263"/>
      <c r="IO372" s="263"/>
      <c r="IP372" s="263"/>
      <c r="IQ372" s="263"/>
      <c r="IR372" s="263"/>
      <c r="IS372" s="263"/>
      <c r="IT372" s="263"/>
      <c r="IU372" s="263"/>
      <c r="IV372" s="263"/>
      <c r="IW372" s="263"/>
      <c r="IX372" s="263"/>
      <c r="IY372" s="263"/>
      <c r="IZ372" s="263"/>
      <c r="JA372" s="263"/>
      <c r="JB372" s="263"/>
      <c r="JC372" s="263"/>
      <c r="JD372" s="263"/>
      <c r="JE372" s="263"/>
      <c r="JF372" s="263"/>
      <c r="JG372" s="263"/>
      <c r="JH372" s="263"/>
      <c r="JI372" s="263"/>
      <c r="JJ372" s="263"/>
      <c r="JK372" s="263"/>
      <c r="JL372" s="263"/>
      <c r="JM372" s="263"/>
      <c r="JN372" s="263"/>
      <c r="JO372" s="263"/>
      <c r="JP372" s="263"/>
      <c r="JQ372" s="263"/>
      <c r="JR372" s="263"/>
      <c r="JS372" s="263"/>
      <c r="JT372" s="263"/>
      <c r="JU372" s="263"/>
      <c r="JV372" s="263"/>
      <c r="JW372" s="263"/>
      <c r="JX372" s="263"/>
      <c r="JY372" s="263"/>
      <c r="JZ372" s="263"/>
      <c r="KA372" s="263"/>
      <c r="KB372" s="263"/>
      <c r="KC372" s="263"/>
      <c r="KD372" s="263"/>
      <c r="KE372" s="263"/>
      <c r="KF372" s="263"/>
      <c r="KG372" s="263"/>
      <c r="KH372" s="263"/>
      <c r="KI372" s="263"/>
      <c r="KJ372" s="263"/>
      <c r="KK372" s="263"/>
      <c r="KL372" s="263"/>
      <c r="KM372" s="263"/>
      <c r="KN372" s="263"/>
      <c r="KO372" s="263"/>
      <c r="KP372" s="263"/>
      <c r="KQ372" s="263"/>
      <c r="KR372" s="263"/>
      <c r="KS372" s="263"/>
      <c r="KT372" s="263"/>
      <c r="KU372" s="263"/>
      <c r="KV372" s="263"/>
      <c r="KW372" s="263"/>
      <c r="KX372" s="263"/>
      <c r="KY372" s="263"/>
      <c r="KZ372" s="263"/>
      <c r="LA372" s="263"/>
      <c r="LB372" s="263"/>
      <c r="LC372" s="263"/>
      <c r="LD372" s="263"/>
      <c r="LE372" s="263"/>
      <c r="LF372" s="263"/>
      <c r="LG372" s="263"/>
      <c r="LH372" s="263"/>
      <c r="LI372" s="263"/>
      <c r="LJ372" s="263"/>
      <c r="LK372" s="263"/>
      <c r="LL372" s="263"/>
      <c r="LM372" s="263"/>
      <c r="LN372" s="263"/>
      <c r="LO372" s="263"/>
      <c r="LP372" s="263"/>
      <c r="LQ372" s="263"/>
      <c r="LR372" s="263"/>
      <c r="LS372" s="263"/>
      <c r="LT372" s="263"/>
      <c r="LU372" s="263"/>
      <c r="LV372" s="263"/>
      <c r="LW372" s="263"/>
      <c r="LX372" s="263"/>
      <c r="LY372" s="263"/>
      <c r="LZ372" s="263"/>
      <c r="MA372" s="263"/>
      <c r="MB372" s="263"/>
      <c r="MC372" s="263"/>
      <c r="MD372" s="263"/>
      <c r="ME372" s="263"/>
      <c r="MF372" s="263"/>
      <c r="MG372" s="263"/>
      <c r="MH372" s="263"/>
      <c r="MI372" s="263"/>
      <c r="MJ372" s="263"/>
      <c r="MK372" s="263"/>
      <c r="ML372" s="263"/>
      <c r="MM372" s="263"/>
      <c r="MN372" s="263"/>
      <c r="MO372" s="263"/>
      <c r="MP372" s="263"/>
      <c r="MQ372" s="263"/>
      <c r="MR372" s="263"/>
      <c r="MS372" s="263"/>
      <c r="MT372" s="263"/>
      <c r="MU372" s="263"/>
      <c r="MV372" s="263"/>
      <c r="MW372" s="263"/>
      <c r="MX372" s="263"/>
      <c r="MY372" s="263"/>
      <c r="MZ372" s="263"/>
      <c r="NA372" s="263"/>
      <c r="NB372" s="263"/>
      <c r="NC372" s="263"/>
      <c r="ND372" s="263"/>
      <c r="NE372" s="263"/>
      <c r="NF372" s="263"/>
      <c r="NG372" s="263"/>
      <c r="NH372" s="263"/>
      <c r="NI372" s="263"/>
      <c r="NJ372" s="263"/>
      <c r="NK372" s="263"/>
      <c r="NL372" s="263"/>
      <c r="NM372" s="263"/>
      <c r="NN372" s="263"/>
      <c r="NO372" s="263"/>
      <c r="NP372" s="263"/>
      <c r="NQ372" s="263"/>
      <c r="NR372" s="263"/>
      <c r="NS372" s="263"/>
      <c r="NT372" s="263"/>
      <c r="NU372" s="263"/>
      <c r="NV372" s="263"/>
      <c r="NW372" s="263"/>
      <c r="NX372" s="263"/>
      <c r="NY372" s="263"/>
      <c r="NZ372" s="263"/>
      <c r="OA372" s="263"/>
      <c r="OB372" s="263"/>
      <c r="OC372" s="263"/>
      <c r="OD372" s="263"/>
      <c r="OE372" s="263"/>
      <c r="OF372" s="263"/>
      <c r="OG372" s="263"/>
      <c r="OH372" s="263"/>
      <c r="OI372" s="263"/>
      <c r="OJ372" s="263"/>
      <c r="OK372" s="263"/>
      <c r="OL372" s="263"/>
      <c r="OM372" s="263"/>
      <c r="ON372" s="263"/>
      <c r="OO372" s="263"/>
      <c r="OP372" s="263"/>
      <c r="OQ372" s="263"/>
      <c r="OR372" s="263"/>
      <c r="OS372" s="263"/>
      <c r="OT372" s="263"/>
      <c r="OU372" s="263"/>
      <c r="OV372" s="263"/>
      <c r="OW372" s="263"/>
      <c r="OX372" s="263"/>
      <c r="OY372" s="263"/>
      <c r="OZ372" s="263"/>
      <c r="PA372" s="263"/>
      <c r="PB372" s="263"/>
      <c r="PC372" s="263"/>
      <c r="PD372" s="263"/>
      <c r="PE372" s="263"/>
      <c r="PF372" s="263"/>
      <c r="PG372" s="263"/>
      <c r="PH372" s="263"/>
      <c r="PI372" s="263"/>
      <c r="PJ372" s="263"/>
      <c r="PK372" s="263"/>
      <c r="PL372" s="263"/>
      <c r="PM372" s="263"/>
      <c r="PN372" s="263"/>
      <c r="PO372" s="263"/>
      <c r="PP372" s="263"/>
      <c r="PQ372" s="263"/>
      <c r="PR372" s="263"/>
      <c r="PS372" s="263"/>
      <c r="PT372" s="263"/>
      <c r="PU372" s="263"/>
      <c r="PV372" s="263"/>
      <c r="PW372" s="263"/>
      <c r="PX372" s="263"/>
      <c r="PY372" s="263"/>
      <c r="PZ372" s="263"/>
      <c r="QA372" s="263"/>
      <c r="QB372" s="263"/>
      <c r="QC372" s="263"/>
      <c r="QD372" s="263"/>
      <c r="QE372" s="263"/>
      <c r="QF372" s="263"/>
      <c r="QG372" s="263"/>
      <c r="QH372" s="263"/>
      <c r="QI372" s="263"/>
      <c r="QJ372" s="263"/>
      <c r="QK372" s="263"/>
      <c r="QL372" s="263"/>
      <c r="QM372" s="263"/>
      <c r="QN372" s="263"/>
      <c r="QO372" s="263"/>
      <c r="QP372" s="263"/>
      <c r="QQ372" s="263"/>
      <c r="QR372" s="263"/>
      <c r="QS372" s="263"/>
      <c r="QT372" s="263"/>
      <c r="QU372" s="263"/>
      <c r="QV372" s="263"/>
      <c r="QW372" s="263"/>
      <c r="QX372" s="263"/>
      <c r="QY372" s="263"/>
      <c r="QZ372" s="263"/>
      <c r="RA372" s="263"/>
      <c r="RB372" s="263"/>
      <c r="RC372" s="263"/>
      <c r="RD372" s="263"/>
      <c r="RE372" s="263"/>
      <c r="RF372" s="263"/>
      <c r="RG372" s="263"/>
      <c r="RH372" s="263"/>
      <c r="RI372" s="263"/>
      <c r="RJ372" s="263"/>
      <c r="RK372" s="263"/>
      <c r="RL372" s="263"/>
      <c r="RM372" s="263"/>
      <c r="RN372" s="263"/>
      <c r="RO372" s="263"/>
      <c r="RP372" s="263"/>
      <c r="RQ372" s="263"/>
      <c r="RR372" s="263"/>
      <c r="RS372" s="263"/>
      <c r="RT372" s="263"/>
      <c r="RU372" s="263"/>
      <c r="RV372" s="263"/>
      <c r="RW372" s="263"/>
      <c r="RX372" s="263"/>
      <c r="RY372" s="263"/>
      <c r="RZ372" s="263"/>
      <c r="SA372" s="263"/>
      <c r="SB372" s="263"/>
      <c r="SC372" s="263"/>
      <c r="SD372" s="263"/>
      <c r="SE372" s="263"/>
      <c r="SF372" s="263"/>
      <c r="SG372" s="263"/>
      <c r="SH372" s="263"/>
      <c r="SI372" s="263"/>
      <c r="SJ372" s="263"/>
      <c r="SK372" s="263"/>
      <c r="SL372" s="263"/>
      <c r="SM372" s="263"/>
      <c r="SN372" s="263"/>
      <c r="SO372" s="263"/>
      <c r="SP372" s="263"/>
      <c r="SQ372" s="263"/>
      <c r="SR372" s="263"/>
      <c r="SS372" s="263"/>
      <c r="ST372" s="263"/>
      <c r="SU372" s="263"/>
      <c r="SV372" s="263"/>
      <c r="SW372" s="263"/>
      <c r="SX372" s="263"/>
      <c r="SY372" s="263"/>
      <c r="SZ372" s="263"/>
      <c r="TA372" s="263"/>
      <c r="TB372" s="263"/>
      <c r="TC372" s="263"/>
      <c r="TD372" s="263"/>
      <c r="TE372" s="263"/>
      <c r="TF372" s="263"/>
      <c r="TG372" s="263"/>
      <c r="TH372" s="263"/>
      <c r="TI372" s="263"/>
      <c r="TJ372" s="263"/>
      <c r="TK372" s="263"/>
      <c r="TL372" s="263"/>
      <c r="TM372" s="263"/>
      <c r="TN372" s="263"/>
      <c r="TO372" s="263"/>
      <c r="TP372" s="263"/>
      <c r="TQ372" s="263"/>
      <c r="TR372" s="263"/>
      <c r="TS372" s="263"/>
      <c r="TT372" s="263"/>
      <c r="TU372" s="263"/>
      <c r="TV372" s="263"/>
      <c r="TW372" s="263"/>
      <c r="TX372" s="263"/>
      <c r="TY372" s="263"/>
      <c r="TZ372" s="263"/>
      <c r="UA372" s="263"/>
      <c r="UB372" s="263"/>
      <c r="UC372" s="263"/>
      <c r="UD372" s="263"/>
      <c r="UE372" s="263"/>
      <c r="UF372" s="263"/>
      <c r="UG372" s="263"/>
      <c r="UH372" s="263"/>
      <c r="UI372" s="263"/>
      <c r="UJ372" s="263"/>
      <c r="UK372" s="263"/>
      <c r="UL372" s="263"/>
      <c r="UM372" s="263"/>
      <c r="UN372" s="263"/>
      <c r="UO372" s="263"/>
      <c r="UP372" s="263"/>
      <c r="UQ372" s="263"/>
      <c r="UR372" s="263"/>
      <c r="US372" s="263"/>
      <c r="UT372" s="263"/>
      <c r="UU372" s="263"/>
      <c r="UV372" s="263"/>
      <c r="UW372" s="263"/>
      <c r="UX372" s="263"/>
      <c r="UY372" s="263"/>
      <c r="UZ372" s="263"/>
      <c r="VA372" s="263"/>
      <c r="VB372" s="263"/>
      <c r="VC372" s="263"/>
      <c r="VD372" s="263"/>
      <c r="VE372" s="263"/>
      <c r="VF372" s="263"/>
      <c r="VG372" s="263"/>
      <c r="VH372" s="263"/>
      <c r="VI372" s="263"/>
      <c r="VJ372" s="263"/>
      <c r="VK372" s="263"/>
      <c r="VL372" s="263"/>
      <c r="VM372" s="263"/>
      <c r="VN372" s="263"/>
      <c r="VO372" s="263"/>
      <c r="VP372" s="263"/>
      <c r="VQ372" s="263"/>
      <c r="VR372" s="263"/>
      <c r="VS372" s="263"/>
      <c r="VT372" s="263"/>
      <c r="VU372" s="263"/>
      <c r="VV372" s="263"/>
      <c r="VW372" s="263"/>
      <c r="VX372" s="263"/>
      <c r="VY372" s="263"/>
      <c r="VZ372" s="263"/>
      <c r="WA372" s="263"/>
      <c r="WB372" s="263"/>
      <c r="WC372" s="263"/>
      <c r="WD372" s="263"/>
      <c r="WE372" s="263"/>
      <c r="WF372" s="263"/>
      <c r="WG372" s="263"/>
      <c r="WH372" s="263"/>
      <c r="WI372" s="263"/>
      <c r="WJ372" s="263"/>
      <c r="WK372" s="263"/>
      <c r="WL372" s="263"/>
      <c r="WM372" s="263"/>
      <c r="WN372" s="263"/>
      <c r="WO372" s="263"/>
      <c r="WP372" s="263"/>
      <c r="WQ372" s="263"/>
      <c r="WR372" s="263"/>
      <c r="WS372" s="263"/>
      <c r="WT372" s="263"/>
      <c r="WU372" s="263"/>
      <c r="WV372" s="263"/>
      <c r="WW372" s="263"/>
      <c r="WX372" s="263"/>
      <c r="WY372" s="263"/>
      <c r="WZ372" s="263"/>
      <c r="XA372" s="263"/>
      <c r="XB372" s="263"/>
      <c r="XC372" s="263"/>
      <c r="XD372" s="263"/>
      <c r="XE372" s="263"/>
      <c r="XF372" s="263"/>
      <c r="XG372" s="263"/>
      <c r="XH372" s="263"/>
      <c r="XI372" s="263"/>
      <c r="XJ372" s="263"/>
      <c r="XK372" s="263"/>
      <c r="XL372" s="263"/>
      <c r="XM372" s="263"/>
      <c r="XN372" s="263"/>
      <c r="XO372" s="263"/>
      <c r="XP372" s="263"/>
      <c r="XQ372" s="263"/>
      <c r="XR372" s="263"/>
      <c r="XS372" s="263"/>
      <c r="XT372" s="263"/>
      <c r="XU372" s="263"/>
      <c r="XV372" s="263"/>
      <c r="XW372" s="263"/>
      <c r="XX372" s="263"/>
      <c r="XY372" s="263"/>
      <c r="XZ372" s="263"/>
      <c r="YA372" s="263"/>
      <c r="YB372" s="263"/>
      <c r="YC372" s="263"/>
      <c r="YD372" s="263"/>
      <c r="YE372" s="263"/>
      <c r="YF372" s="263"/>
      <c r="YG372" s="263"/>
      <c r="YH372" s="263"/>
      <c r="YI372" s="263"/>
      <c r="YJ372" s="263"/>
      <c r="YK372" s="263"/>
      <c r="YL372" s="263"/>
      <c r="YM372" s="263"/>
      <c r="YN372" s="263"/>
      <c r="YO372" s="263"/>
      <c r="YP372" s="263"/>
      <c r="YQ372" s="263"/>
      <c r="YR372" s="263"/>
      <c r="YS372" s="263"/>
      <c r="YT372" s="263"/>
      <c r="YU372" s="263"/>
      <c r="YV372" s="263"/>
      <c r="YW372" s="263"/>
      <c r="YX372" s="263"/>
      <c r="YY372" s="263"/>
      <c r="YZ372" s="263"/>
      <c r="ZA372" s="263"/>
      <c r="ZB372" s="263"/>
      <c r="ZC372" s="263"/>
      <c r="ZD372" s="263"/>
      <c r="ZE372" s="263"/>
      <c r="ZF372" s="263"/>
      <c r="ZG372" s="263"/>
      <c r="ZH372" s="263"/>
      <c r="ZI372" s="263"/>
      <c r="ZJ372" s="263"/>
      <c r="ZK372" s="263"/>
      <c r="ZL372" s="263"/>
      <c r="ZM372" s="263"/>
      <c r="ZN372" s="263"/>
      <c r="ZO372" s="263"/>
      <c r="ZP372" s="263"/>
      <c r="ZQ372" s="263"/>
      <c r="ZR372" s="263"/>
      <c r="ZS372" s="263"/>
      <c r="ZT372" s="263"/>
      <c r="ZU372" s="263"/>
      <c r="ZV372" s="263"/>
      <c r="ZW372" s="263"/>
      <c r="ZX372" s="263"/>
      <c r="ZY372" s="263"/>
      <c r="ZZ372" s="263"/>
      <c r="AAA372" s="263"/>
      <c r="AAB372" s="263"/>
      <c r="AAC372" s="263"/>
      <c r="AAD372" s="263"/>
      <c r="AAE372" s="263"/>
      <c r="AAF372" s="263"/>
      <c r="AAG372" s="263"/>
      <c r="AAH372" s="263"/>
      <c r="AAI372" s="263"/>
      <c r="AAJ372" s="263"/>
      <c r="AAK372" s="263"/>
      <c r="AAL372" s="263"/>
      <c r="AAM372" s="263"/>
      <c r="AAN372" s="263"/>
      <c r="AAO372" s="263"/>
      <c r="AAP372" s="263"/>
      <c r="AAQ372" s="263"/>
      <c r="AAR372" s="263"/>
      <c r="AAS372" s="263"/>
      <c r="AAT372" s="263"/>
      <c r="AAU372" s="263"/>
      <c r="AAV372" s="263"/>
      <c r="AAW372" s="263"/>
      <c r="AAX372" s="263"/>
      <c r="AAY372" s="263"/>
      <c r="AAZ372" s="263"/>
      <c r="ABA372" s="263"/>
      <c r="ABB372" s="263"/>
      <c r="ABC372" s="263"/>
      <c r="ABD372" s="263"/>
      <c r="ABE372" s="263"/>
      <c r="ABF372" s="263"/>
      <c r="ABG372" s="263"/>
      <c r="ABH372" s="263"/>
      <c r="ABI372" s="263"/>
      <c r="ABJ372" s="263"/>
      <c r="ABK372" s="263"/>
      <c r="ABL372" s="263"/>
      <c r="ABM372" s="263"/>
      <c r="ABN372" s="263"/>
      <c r="ABO372" s="263"/>
      <c r="ABP372" s="263"/>
      <c r="ABQ372" s="263"/>
      <c r="ABR372" s="263"/>
      <c r="ABS372" s="263"/>
      <c r="ABT372" s="263"/>
      <c r="ABU372" s="263"/>
      <c r="ABV372" s="263"/>
      <c r="ABW372" s="263"/>
      <c r="ABX372" s="263"/>
      <c r="ABY372" s="263"/>
      <c r="ABZ372" s="263"/>
      <c r="ACA372" s="263"/>
      <c r="ACB372" s="263"/>
      <c r="ACC372" s="263"/>
      <c r="ACD372" s="263"/>
      <c r="ACE372" s="263"/>
      <c r="ACF372" s="263"/>
      <c r="ACG372" s="263"/>
      <c r="ACH372" s="263"/>
      <c r="ACI372" s="263"/>
      <c r="ACJ372" s="263"/>
      <c r="ACK372" s="263"/>
      <c r="ACL372" s="263"/>
      <c r="ACM372" s="263"/>
      <c r="ACN372" s="263"/>
      <c r="ACO372" s="263"/>
      <c r="ACP372" s="263"/>
      <c r="ACQ372" s="263"/>
      <c r="ACR372" s="263"/>
      <c r="ACS372" s="263"/>
      <c r="ACT372" s="263"/>
      <c r="ACU372" s="263"/>
      <c r="ACV372" s="263"/>
      <c r="ACW372" s="263"/>
      <c r="ACX372" s="263"/>
      <c r="ACY372" s="263"/>
      <c r="ACZ372" s="263"/>
      <c r="ADA372" s="263"/>
      <c r="ADB372" s="263"/>
      <c r="ADC372" s="263"/>
      <c r="ADD372" s="263"/>
      <c r="ADE372" s="263"/>
      <c r="ADF372" s="263"/>
      <c r="ADG372" s="263"/>
      <c r="ADH372" s="263"/>
      <c r="ADI372" s="263"/>
      <c r="ADJ372" s="263"/>
      <c r="ADK372" s="263"/>
      <c r="ADL372" s="263"/>
      <c r="ADM372" s="263"/>
      <c r="ADN372" s="263"/>
      <c r="ADO372" s="263"/>
      <c r="ADP372" s="263"/>
      <c r="ADQ372" s="263"/>
      <c r="ADR372" s="263"/>
      <c r="ADS372" s="263"/>
      <c r="ADT372" s="263"/>
      <c r="ADU372" s="263"/>
      <c r="ADV372" s="263"/>
      <c r="ADW372" s="263"/>
      <c r="ADX372" s="263"/>
      <c r="ADY372" s="263"/>
      <c r="ADZ372" s="263"/>
      <c r="AEA372" s="263"/>
      <c r="AEB372" s="263"/>
      <c r="AEC372" s="263"/>
      <c r="AED372" s="263"/>
      <c r="AEE372" s="263"/>
      <c r="AEF372" s="263"/>
      <c r="AEG372" s="263"/>
      <c r="AEH372" s="263"/>
      <c r="AEI372" s="263"/>
      <c r="AEJ372" s="263"/>
      <c r="AEK372" s="263"/>
      <c r="AEL372" s="263"/>
      <c r="AEM372" s="263"/>
      <c r="AEN372" s="263"/>
      <c r="AEO372" s="263"/>
      <c r="AEP372" s="263"/>
      <c r="AEQ372" s="263"/>
      <c r="AER372" s="263"/>
      <c r="AES372" s="263"/>
      <c r="AET372" s="263"/>
      <c r="AEU372" s="263"/>
      <c r="AEV372" s="263"/>
      <c r="AEW372" s="263"/>
      <c r="AEX372" s="263"/>
      <c r="AEY372" s="263"/>
      <c r="AEZ372" s="263"/>
      <c r="AFA372" s="263"/>
      <c r="AFB372" s="263"/>
      <c r="AFC372" s="263"/>
      <c r="AFD372" s="263"/>
      <c r="AFE372" s="263"/>
      <c r="AFF372" s="263"/>
      <c r="AFG372" s="263"/>
      <c r="AFH372" s="263"/>
      <c r="AFI372" s="263"/>
      <c r="AFJ372" s="263"/>
      <c r="AFK372" s="263"/>
      <c r="AFL372" s="263"/>
      <c r="AFM372" s="263"/>
      <c r="AFN372" s="263"/>
      <c r="AFO372" s="263"/>
      <c r="AFP372" s="263"/>
      <c r="AFQ372" s="263"/>
      <c r="AFR372" s="263"/>
      <c r="AFS372" s="263"/>
      <c r="AFT372" s="263"/>
      <c r="AFU372" s="263"/>
      <c r="AFV372" s="263"/>
      <c r="AFW372" s="263"/>
      <c r="AFX372" s="263"/>
      <c r="AFY372" s="263"/>
      <c r="AFZ372" s="263"/>
      <c r="AGA372" s="263"/>
      <c r="AGB372" s="263"/>
      <c r="AGC372" s="263"/>
      <c r="AGD372" s="263"/>
      <c r="AGE372" s="263"/>
      <c r="AGF372" s="263"/>
      <c r="AGG372" s="263"/>
      <c r="AGH372" s="263"/>
      <c r="AGI372" s="263"/>
      <c r="AGJ372" s="263"/>
      <c r="AGK372" s="263"/>
      <c r="AGL372" s="263"/>
      <c r="AGM372" s="263"/>
      <c r="AGN372" s="263"/>
      <c r="AGO372" s="263"/>
      <c r="AGP372" s="263"/>
      <c r="AGQ372" s="263"/>
      <c r="AGR372" s="263"/>
      <c r="AGS372" s="263"/>
      <c r="AGT372" s="263"/>
      <c r="AGU372" s="263"/>
      <c r="AGV372" s="263"/>
      <c r="AGW372" s="263"/>
      <c r="AGX372" s="263"/>
      <c r="AGY372" s="263"/>
      <c r="AGZ372" s="263"/>
      <c r="AHA372" s="263"/>
      <c r="AHB372" s="263"/>
      <c r="AHC372" s="263"/>
      <c r="AHD372" s="263"/>
      <c r="AHE372" s="263"/>
      <c r="AHF372" s="263"/>
      <c r="AHG372" s="263"/>
      <c r="AHH372" s="263"/>
      <c r="AHI372" s="263"/>
      <c r="AHJ372" s="263"/>
      <c r="AHK372" s="263"/>
      <c r="AHL372" s="263"/>
      <c r="AHM372" s="263"/>
      <c r="AHN372" s="263"/>
      <c r="AHO372" s="263"/>
      <c r="AHP372" s="263"/>
      <c r="AHQ372" s="263"/>
      <c r="AHR372" s="263"/>
      <c r="AHS372" s="263"/>
      <c r="AHT372" s="263"/>
      <c r="AHU372" s="263"/>
      <c r="AHV372" s="263"/>
      <c r="AHW372" s="263"/>
      <c r="AHX372" s="263"/>
      <c r="AHY372" s="263"/>
      <c r="AHZ372" s="263"/>
      <c r="AIA372" s="263"/>
      <c r="AIB372" s="263"/>
      <c r="AIC372" s="263"/>
      <c r="AID372" s="263"/>
      <c r="AIE372" s="263"/>
      <c r="AIF372" s="263"/>
      <c r="AIG372" s="263"/>
      <c r="AIH372" s="263"/>
      <c r="AII372" s="263"/>
      <c r="AIJ372" s="263"/>
      <c r="AIK372" s="263"/>
      <c r="AIL372" s="263"/>
      <c r="AIM372" s="263"/>
      <c r="AIN372" s="263"/>
      <c r="AIO372" s="263"/>
      <c r="AIP372" s="263"/>
      <c r="AIQ372" s="263"/>
      <c r="AIR372" s="263"/>
      <c r="AIS372" s="263"/>
      <c r="AIT372" s="263"/>
      <c r="AIU372" s="263"/>
      <c r="AIV372" s="263"/>
      <c r="AIW372" s="263"/>
      <c r="AIX372" s="263"/>
      <c r="AIY372" s="263"/>
      <c r="AIZ372" s="263"/>
      <c r="AJA372" s="263"/>
      <c r="AJB372" s="263"/>
      <c r="AJC372" s="263"/>
      <c r="AJD372" s="263"/>
      <c r="AJE372" s="263"/>
      <c r="AJF372" s="263"/>
      <c r="AJG372" s="263"/>
      <c r="AJH372" s="263"/>
      <c r="AJI372" s="263"/>
      <c r="AJJ372" s="263"/>
      <c r="AJK372" s="263"/>
      <c r="AJL372" s="263"/>
      <c r="AJM372" s="263"/>
      <c r="AJN372" s="263"/>
      <c r="AJO372" s="263"/>
      <c r="AJP372" s="263"/>
      <c r="AJQ372" s="263"/>
      <c r="AJR372" s="263"/>
      <c r="AJS372" s="263"/>
      <c r="AJT372" s="263"/>
      <c r="AJU372" s="263"/>
      <c r="AJV372" s="263"/>
      <c r="AJW372" s="263"/>
      <c r="AJX372" s="263"/>
      <c r="AJY372" s="263"/>
      <c r="AJZ372" s="263"/>
      <c r="AKA372" s="263"/>
      <c r="AKB372" s="263"/>
      <c r="AKC372" s="263"/>
      <c r="AKD372" s="263"/>
      <c r="AKE372" s="263"/>
      <c r="AKF372" s="263"/>
      <c r="AKG372" s="263"/>
      <c r="AKH372" s="263"/>
      <c r="AKI372" s="263"/>
      <c r="AKJ372" s="263"/>
      <c r="AKK372" s="263"/>
      <c r="AKL372" s="263"/>
      <c r="AKM372" s="263"/>
      <c r="AKN372" s="263"/>
      <c r="AKO372" s="263"/>
      <c r="AKP372" s="263"/>
      <c r="AKQ372" s="263"/>
      <c r="AKR372" s="263"/>
      <c r="AKS372" s="263"/>
      <c r="AKT372" s="263"/>
      <c r="AKU372" s="263"/>
      <c r="AKV372" s="263"/>
      <c r="AKW372" s="263"/>
      <c r="AKX372" s="263"/>
      <c r="AKY372" s="263"/>
      <c r="AKZ372" s="263"/>
      <c r="ALA372" s="263"/>
      <c r="ALB372" s="263"/>
      <c r="ALC372" s="263"/>
      <c r="ALD372" s="263"/>
      <c r="ALE372" s="263"/>
      <c r="ALF372" s="263"/>
      <c r="ALG372" s="263"/>
      <c r="ALH372" s="263"/>
      <c r="ALI372" s="263"/>
      <c r="ALJ372" s="263"/>
      <c r="ALK372" s="263"/>
      <c r="ALL372" s="263"/>
      <c r="ALM372" s="263"/>
      <c r="ALN372" s="263"/>
      <c r="ALO372" s="263"/>
      <c r="ALP372" s="263"/>
      <c r="ALQ372" s="263"/>
      <c r="ALR372" s="263"/>
      <c r="ALS372" s="263"/>
      <c r="ALT372" s="263"/>
      <c r="ALU372" s="263"/>
      <c r="ALV372" s="263"/>
      <c r="ALW372" s="263"/>
      <c r="ALX372" s="263"/>
      <c r="ALY372" s="263"/>
      <c r="ALZ372" s="263"/>
      <c r="AMA372" s="263"/>
      <c r="AMB372" s="263"/>
      <c r="AMC372" s="263"/>
      <c r="AMD372" s="263"/>
      <c r="AME372" s="263"/>
      <c r="AMF372" s="263"/>
      <c r="AMG372" s="263"/>
      <c r="AMH372" s="263"/>
      <c r="AMI372" s="263"/>
      <c r="AMJ372" s="263"/>
      <c r="AMK372" s="263"/>
      <c r="AML372" s="263"/>
      <c r="AMM372" s="263"/>
      <c r="AMN372" s="263"/>
      <c r="AMO372" s="263"/>
      <c r="AMP372" s="263"/>
      <c r="AMQ372" s="263"/>
      <c r="AMR372" s="263"/>
      <c r="AMS372" s="263"/>
      <c r="AMT372" s="263"/>
      <c r="AMU372" s="263"/>
      <c r="AMV372" s="263"/>
      <c r="AMW372" s="263"/>
      <c r="AMX372" s="263"/>
      <c r="AMY372" s="263"/>
      <c r="AMZ372" s="263"/>
      <c r="ANA372" s="263"/>
      <c r="ANB372" s="263"/>
      <c r="ANC372" s="263"/>
      <c r="AND372" s="263"/>
      <c r="ANE372" s="263"/>
      <c r="ANF372" s="263"/>
      <c r="ANG372" s="263"/>
      <c r="ANH372" s="263"/>
      <c r="ANI372" s="263"/>
      <c r="ANJ372" s="263"/>
      <c r="ANK372" s="263"/>
      <c r="ANL372" s="263"/>
      <c r="ANM372" s="263"/>
      <c r="ANN372" s="263"/>
      <c r="ANO372" s="263"/>
      <c r="ANP372" s="263"/>
      <c r="ANQ372" s="263"/>
      <c r="ANR372" s="263"/>
      <c r="ANS372" s="263"/>
      <c r="ANT372" s="263"/>
      <c r="ANU372" s="263"/>
      <c r="ANV372" s="263"/>
      <c r="ANW372" s="263"/>
      <c r="ANX372" s="263"/>
      <c r="ANY372" s="263"/>
      <c r="ANZ372" s="263"/>
      <c r="AOA372" s="263"/>
      <c r="AOB372" s="263"/>
      <c r="AOC372" s="263"/>
      <c r="AOD372" s="263"/>
      <c r="AOE372" s="263"/>
      <c r="AOF372" s="263"/>
      <c r="AOG372" s="263"/>
      <c r="AOH372" s="263"/>
      <c r="AOI372" s="263"/>
      <c r="AOJ372" s="263"/>
      <c r="AOK372" s="263"/>
      <c r="AOL372" s="263"/>
      <c r="AOM372" s="263"/>
      <c r="AON372" s="263"/>
      <c r="AOO372" s="263"/>
      <c r="AOP372" s="263"/>
      <c r="AOQ372" s="263"/>
      <c r="AOR372" s="263"/>
      <c r="AOS372" s="263"/>
      <c r="AOT372" s="263"/>
      <c r="AOU372" s="263"/>
      <c r="AOV372" s="263"/>
      <c r="AOW372" s="263"/>
      <c r="AOX372" s="263"/>
      <c r="AOY372" s="263"/>
      <c r="AOZ372" s="263"/>
      <c r="APA372" s="263"/>
      <c r="APB372" s="263"/>
      <c r="APC372" s="263"/>
      <c r="APD372" s="263"/>
      <c r="APE372" s="263"/>
      <c r="APF372" s="263"/>
      <c r="APG372" s="263"/>
      <c r="APH372" s="263"/>
      <c r="API372" s="263"/>
      <c r="APJ372" s="263"/>
      <c r="APK372" s="263"/>
      <c r="APL372" s="263"/>
      <c r="APM372" s="263"/>
      <c r="APN372" s="263"/>
      <c r="APO372" s="263"/>
      <c r="APP372" s="263"/>
      <c r="APQ372" s="263"/>
      <c r="APR372" s="263"/>
      <c r="APS372" s="263"/>
      <c r="APT372" s="263"/>
      <c r="APU372" s="263"/>
      <c r="APV372" s="263"/>
      <c r="APW372" s="263"/>
      <c r="APX372" s="263"/>
      <c r="APY372" s="263"/>
      <c r="APZ372" s="263"/>
      <c r="AQA372" s="263"/>
      <c r="AQB372" s="263"/>
      <c r="AQC372" s="263"/>
      <c r="AQD372" s="263"/>
      <c r="AQE372" s="263"/>
      <c r="AQF372" s="263"/>
      <c r="AQG372" s="263"/>
      <c r="AQH372" s="263"/>
      <c r="AQI372" s="263"/>
      <c r="AQJ372" s="263"/>
      <c r="AQK372" s="263"/>
      <c r="AQL372" s="263"/>
      <c r="AQM372" s="263"/>
      <c r="AQN372" s="263"/>
      <c r="AQO372" s="263"/>
      <c r="AQP372" s="263"/>
      <c r="AQQ372" s="263"/>
      <c r="AQR372" s="263"/>
      <c r="AQS372" s="263"/>
      <c r="AQT372" s="263"/>
      <c r="AQU372" s="263"/>
      <c r="AQV372" s="263"/>
      <c r="AQW372" s="263"/>
      <c r="AQX372" s="263"/>
      <c r="AQY372" s="263"/>
      <c r="AQZ372" s="263"/>
      <c r="ARA372" s="263"/>
      <c r="ARB372" s="263"/>
      <c r="ARC372" s="263"/>
      <c r="ARD372" s="263"/>
      <c r="ARE372" s="263"/>
      <c r="ARF372" s="263"/>
      <c r="ARG372" s="263"/>
      <c r="ARH372" s="263"/>
      <c r="ARI372" s="263"/>
      <c r="ARJ372" s="263"/>
      <c r="ARK372" s="263"/>
      <c r="ARL372" s="263"/>
      <c r="ARM372" s="263"/>
      <c r="ARN372" s="263"/>
      <c r="ARO372" s="263"/>
      <c r="ARP372" s="263"/>
      <c r="ARQ372" s="263"/>
      <c r="ARR372" s="263"/>
      <c r="ARS372" s="263"/>
      <c r="ART372" s="263"/>
      <c r="ARU372" s="263"/>
      <c r="ARV372" s="263"/>
      <c r="ARW372" s="263"/>
      <c r="ARX372" s="263"/>
      <c r="ARY372" s="263"/>
      <c r="ARZ372" s="263"/>
      <c r="ASA372" s="263"/>
      <c r="ASB372" s="263"/>
      <c r="ASC372" s="263"/>
      <c r="ASD372" s="263"/>
      <c r="ASE372" s="263"/>
      <c r="ASF372" s="263"/>
      <c r="ASG372" s="263"/>
      <c r="ASH372" s="263"/>
      <c r="ASI372" s="263"/>
      <c r="ASJ372" s="263"/>
      <c r="ASK372" s="263"/>
      <c r="ASL372" s="263"/>
      <c r="ASM372" s="263"/>
      <c r="ASN372" s="263"/>
      <c r="ASO372" s="263"/>
      <c r="ASP372" s="263"/>
      <c r="ASQ372" s="263"/>
      <c r="ASR372" s="263"/>
      <c r="ASS372" s="263"/>
      <c r="AST372" s="263"/>
      <c r="ASU372" s="263"/>
      <c r="ASV372" s="263"/>
      <c r="ASW372" s="263"/>
      <c r="ASX372" s="263"/>
      <c r="ASY372" s="263"/>
      <c r="ASZ372" s="263"/>
      <c r="ATA372" s="263"/>
      <c r="ATB372" s="263"/>
      <c r="ATC372" s="263"/>
      <c r="ATD372" s="263"/>
      <c r="ATE372" s="263"/>
      <c r="ATF372" s="263"/>
      <c r="ATG372" s="263"/>
      <c r="ATH372" s="263"/>
      <c r="ATI372" s="263"/>
      <c r="ATJ372" s="263"/>
      <c r="ATK372" s="263"/>
      <c r="ATL372" s="263"/>
      <c r="ATM372" s="263"/>
      <c r="ATN372" s="263"/>
      <c r="ATO372" s="263"/>
      <c r="ATP372" s="263"/>
      <c r="ATQ372" s="263"/>
      <c r="ATR372" s="263"/>
      <c r="ATS372" s="263"/>
      <c r="ATT372" s="263"/>
      <c r="ATU372" s="263"/>
      <c r="ATV372" s="263"/>
      <c r="ATW372" s="263"/>
      <c r="ATX372" s="263"/>
      <c r="ATY372" s="263"/>
      <c r="ATZ372" s="263"/>
      <c r="AUA372" s="263"/>
      <c r="AUB372" s="263"/>
      <c r="AUC372" s="263"/>
      <c r="AUD372" s="263"/>
      <c r="AUE372" s="263"/>
      <c r="AUF372" s="263"/>
      <c r="AUG372" s="263"/>
      <c r="AUH372" s="263"/>
      <c r="AUI372" s="263"/>
      <c r="AUJ372" s="263"/>
      <c r="AUK372" s="263"/>
      <c r="AUL372" s="263"/>
      <c r="AUM372" s="263"/>
      <c r="AUN372" s="263"/>
      <c r="AUO372" s="263"/>
      <c r="AUP372" s="263"/>
      <c r="AUQ372" s="263"/>
      <c r="AUR372" s="263"/>
      <c r="AUS372" s="263"/>
      <c r="AUT372" s="263"/>
      <c r="AUU372" s="263"/>
      <c r="AUV372" s="263"/>
      <c r="AUW372" s="263"/>
      <c r="AUX372" s="263"/>
      <c r="AUY372" s="263"/>
      <c r="AUZ372" s="263"/>
      <c r="AVA372" s="263"/>
      <c r="AVB372" s="263"/>
      <c r="AVC372" s="263"/>
      <c r="AVD372" s="263"/>
      <c r="AVE372" s="263"/>
      <c r="AVF372" s="263"/>
      <c r="AVG372" s="263"/>
      <c r="AVH372" s="263"/>
      <c r="AVI372" s="263"/>
      <c r="AVJ372" s="263"/>
      <c r="AVK372" s="263"/>
      <c r="AVL372" s="263"/>
      <c r="AVM372" s="263"/>
      <c r="AVN372" s="263"/>
      <c r="AVO372" s="263"/>
      <c r="AVP372" s="263"/>
      <c r="AVQ372" s="263"/>
      <c r="AVR372" s="263"/>
      <c r="AVS372" s="263"/>
      <c r="AVT372" s="263"/>
      <c r="AVU372" s="263"/>
      <c r="AVV372" s="263"/>
      <c r="AVW372" s="263"/>
      <c r="AVX372" s="263"/>
      <c r="AVY372" s="263"/>
      <c r="AVZ372" s="263"/>
      <c r="AWA372" s="263"/>
      <c r="AWB372" s="263"/>
      <c r="AWC372" s="263"/>
      <c r="AWD372" s="263"/>
      <c r="AWE372" s="263"/>
      <c r="AWF372" s="263"/>
      <c r="AWG372" s="263"/>
      <c r="AWH372" s="263"/>
      <c r="AWI372" s="263"/>
      <c r="AWJ372" s="263"/>
      <c r="AWK372" s="263"/>
      <c r="AWL372" s="263"/>
      <c r="AWM372" s="263"/>
      <c r="AWN372" s="263"/>
      <c r="AWO372" s="263"/>
      <c r="AWP372" s="263"/>
      <c r="AWQ372" s="263"/>
      <c r="AWR372" s="263"/>
      <c r="AWS372" s="263"/>
      <c r="AWT372" s="263"/>
      <c r="AWU372" s="263"/>
      <c r="AWV372" s="263"/>
      <c r="AWW372" s="263"/>
      <c r="AWX372" s="263"/>
      <c r="AWY372" s="263"/>
      <c r="AWZ372" s="263"/>
      <c r="AXA372" s="263"/>
      <c r="AXB372" s="263"/>
      <c r="AXC372" s="263"/>
      <c r="AXD372" s="263"/>
      <c r="AXE372" s="263"/>
      <c r="AXF372" s="263"/>
      <c r="AXG372" s="263"/>
      <c r="AXH372" s="263"/>
      <c r="AXI372" s="263"/>
      <c r="AXJ372" s="263"/>
      <c r="AXK372" s="263"/>
      <c r="AXL372" s="263"/>
      <c r="AXM372" s="263"/>
      <c r="AXN372" s="263"/>
      <c r="AXO372" s="263"/>
      <c r="AXP372" s="263"/>
      <c r="AXQ372" s="263"/>
      <c r="AXR372" s="263"/>
      <c r="AXS372" s="263"/>
      <c r="AXT372" s="263"/>
      <c r="AXU372" s="263"/>
      <c r="AXV372" s="263"/>
      <c r="AXW372" s="263"/>
      <c r="AXX372" s="263"/>
      <c r="AXY372" s="263"/>
      <c r="AXZ372" s="263"/>
      <c r="AYA372" s="263"/>
      <c r="AYB372" s="263"/>
      <c r="AYC372" s="263"/>
      <c r="AYD372" s="263"/>
      <c r="AYE372" s="263"/>
      <c r="AYF372" s="263"/>
      <c r="AYG372" s="263"/>
      <c r="AYH372" s="263"/>
      <c r="AYI372" s="263"/>
      <c r="AYJ372" s="263"/>
      <c r="AYK372" s="263"/>
      <c r="AYL372" s="263"/>
      <c r="AYM372" s="263"/>
      <c r="AYN372" s="263"/>
      <c r="AYO372" s="263"/>
      <c r="AYP372" s="263"/>
      <c r="AYQ372" s="263"/>
      <c r="AYR372" s="263"/>
      <c r="AYS372" s="263"/>
      <c r="AYT372" s="263"/>
      <c r="AYU372" s="263"/>
      <c r="AYV372" s="263"/>
      <c r="AYW372" s="263"/>
      <c r="AYX372" s="263"/>
      <c r="AYY372" s="263"/>
      <c r="AYZ372" s="263"/>
      <c r="AZA372" s="263"/>
      <c r="AZB372" s="263"/>
      <c r="AZC372" s="263"/>
      <c r="AZD372" s="263"/>
      <c r="AZE372" s="263"/>
      <c r="AZF372" s="263"/>
      <c r="AZG372" s="263"/>
      <c r="AZH372" s="263"/>
      <c r="AZI372" s="263"/>
      <c r="AZJ372" s="263"/>
      <c r="AZK372" s="263"/>
      <c r="AZL372" s="263"/>
      <c r="AZM372" s="263"/>
      <c r="AZN372" s="263"/>
      <c r="AZO372" s="263"/>
      <c r="AZP372" s="263"/>
      <c r="AZQ372" s="263"/>
      <c r="AZR372" s="263"/>
      <c r="AZS372" s="263"/>
      <c r="AZT372" s="263"/>
      <c r="AZU372" s="263"/>
      <c r="AZV372" s="263"/>
      <c r="AZW372" s="263"/>
      <c r="AZX372" s="263"/>
      <c r="AZY372" s="263"/>
      <c r="AZZ372" s="263"/>
      <c r="BAA372" s="263"/>
      <c r="BAB372" s="263"/>
      <c r="BAC372" s="263"/>
      <c r="BAD372" s="263"/>
      <c r="BAE372" s="263"/>
      <c r="BAF372" s="263"/>
      <c r="BAG372" s="263"/>
      <c r="BAH372" s="263"/>
      <c r="BAI372" s="263"/>
      <c r="BAJ372" s="263"/>
      <c r="BAK372" s="263"/>
      <c r="BAL372" s="263"/>
      <c r="BAM372" s="263"/>
      <c r="BAN372" s="263"/>
      <c r="BAO372" s="263"/>
      <c r="BAP372" s="263"/>
      <c r="BAQ372" s="263"/>
      <c r="BAR372" s="263"/>
      <c r="BAS372" s="263"/>
      <c r="BAT372" s="263"/>
      <c r="BAU372" s="263"/>
      <c r="BAV372" s="263"/>
      <c r="BAW372" s="263"/>
      <c r="BAX372" s="263"/>
      <c r="BAY372" s="263"/>
      <c r="BAZ372" s="263"/>
      <c r="BBA372" s="263"/>
      <c r="BBB372" s="263"/>
      <c r="BBC372" s="263"/>
      <c r="BBD372" s="263"/>
      <c r="BBE372" s="263"/>
      <c r="BBF372" s="263"/>
      <c r="BBG372" s="263"/>
      <c r="BBH372" s="263"/>
      <c r="BBI372" s="263"/>
      <c r="BBJ372" s="263"/>
      <c r="BBK372" s="263"/>
      <c r="BBL372" s="263"/>
      <c r="BBM372" s="263"/>
      <c r="BBN372" s="263"/>
      <c r="BBO372" s="263"/>
      <c r="BBP372" s="263"/>
      <c r="BBQ372" s="263"/>
      <c r="BBR372" s="263"/>
      <c r="BBS372" s="263"/>
      <c r="BBT372" s="263"/>
      <c r="BBU372" s="263"/>
      <c r="BBV372" s="263"/>
      <c r="BBW372" s="263"/>
      <c r="BBX372" s="263"/>
      <c r="BBY372" s="263"/>
      <c r="BBZ372" s="263"/>
      <c r="BCA372" s="263"/>
      <c r="BCB372" s="263"/>
      <c r="BCC372" s="263"/>
      <c r="BCD372" s="263"/>
      <c r="BCE372" s="263"/>
      <c r="BCF372" s="263"/>
      <c r="BCG372" s="263"/>
      <c r="BCH372" s="263"/>
      <c r="BCI372" s="263"/>
      <c r="BCJ372" s="263"/>
      <c r="BCK372" s="263"/>
      <c r="BCL372" s="263"/>
      <c r="BCM372" s="263"/>
      <c r="BCN372" s="263"/>
      <c r="BCO372" s="263"/>
      <c r="BCP372" s="263"/>
      <c r="BCQ372" s="263"/>
      <c r="BCR372" s="263"/>
      <c r="BCS372" s="263"/>
      <c r="BCT372" s="263"/>
      <c r="BCU372" s="263"/>
      <c r="BCV372" s="263"/>
      <c r="BCW372" s="263"/>
      <c r="BCX372" s="263"/>
      <c r="BCY372" s="263"/>
      <c r="BCZ372" s="263"/>
      <c r="BDA372" s="263"/>
      <c r="BDB372" s="263"/>
      <c r="BDC372" s="263"/>
      <c r="BDD372" s="263"/>
      <c r="BDE372" s="263"/>
      <c r="BDF372" s="263"/>
      <c r="BDG372" s="263"/>
      <c r="BDH372" s="263"/>
      <c r="BDI372" s="263"/>
      <c r="BDJ372" s="263"/>
      <c r="BDK372" s="263"/>
      <c r="BDL372" s="263"/>
      <c r="BDM372" s="263"/>
      <c r="BDN372" s="263"/>
      <c r="BDO372" s="263"/>
      <c r="BDP372" s="263"/>
      <c r="BDQ372" s="263"/>
      <c r="BDR372" s="263"/>
      <c r="BDS372" s="263"/>
      <c r="BDT372" s="263"/>
      <c r="BDU372" s="263"/>
      <c r="BDV372" s="263"/>
      <c r="BDW372" s="263"/>
      <c r="BDX372" s="263"/>
      <c r="BDY372" s="263"/>
      <c r="BDZ372" s="263"/>
      <c r="BEA372" s="263"/>
      <c r="BEB372" s="263"/>
      <c r="BEC372" s="263"/>
      <c r="BED372" s="263"/>
      <c r="BEE372" s="263"/>
      <c r="BEF372" s="263"/>
      <c r="BEG372" s="263"/>
      <c r="BEH372" s="263"/>
      <c r="BEI372" s="263"/>
      <c r="BEJ372" s="263"/>
      <c r="BEK372" s="263"/>
      <c r="BEL372" s="263"/>
      <c r="BEM372" s="263"/>
      <c r="BEN372" s="263"/>
      <c r="BEO372" s="263"/>
      <c r="BEP372" s="263"/>
      <c r="BEQ372" s="263"/>
      <c r="BER372" s="263"/>
      <c r="BES372" s="263"/>
      <c r="BET372" s="263"/>
      <c r="BEU372" s="263"/>
      <c r="BEV372" s="263"/>
      <c r="BEW372" s="263"/>
      <c r="BEX372" s="263"/>
      <c r="BEY372" s="263"/>
      <c r="BEZ372" s="263"/>
      <c r="BFA372" s="263"/>
      <c r="BFB372" s="263"/>
      <c r="BFC372" s="263"/>
      <c r="BFD372" s="263"/>
      <c r="BFE372" s="263"/>
      <c r="BFF372" s="263"/>
      <c r="BFG372" s="263"/>
      <c r="BFH372" s="263"/>
      <c r="BFI372" s="263"/>
      <c r="BFJ372" s="263"/>
      <c r="BFK372" s="263"/>
      <c r="BFL372" s="263"/>
      <c r="BFM372" s="263"/>
      <c r="BFN372" s="263"/>
      <c r="BFO372" s="263"/>
      <c r="BFP372" s="263"/>
      <c r="BFQ372" s="263"/>
      <c r="BFR372" s="263"/>
      <c r="BFS372" s="263"/>
      <c r="BFT372" s="263"/>
      <c r="BFU372" s="263"/>
      <c r="BFV372" s="263"/>
      <c r="BFW372" s="263"/>
      <c r="BFX372" s="263"/>
      <c r="BFY372" s="263"/>
      <c r="BFZ372" s="263"/>
      <c r="BGA372" s="263"/>
      <c r="BGB372" s="263"/>
      <c r="BGC372" s="263"/>
      <c r="BGD372" s="263"/>
      <c r="BGE372" s="263"/>
      <c r="BGF372" s="263"/>
      <c r="BGG372" s="263"/>
      <c r="BGH372" s="263"/>
      <c r="BGI372" s="263"/>
      <c r="BGJ372" s="263"/>
      <c r="BGK372" s="263"/>
      <c r="BGL372" s="263"/>
      <c r="BGM372" s="263"/>
      <c r="BGN372" s="263"/>
      <c r="BGO372" s="263"/>
      <c r="BGP372" s="263"/>
      <c r="BGQ372" s="263"/>
      <c r="BGR372" s="263"/>
      <c r="BGS372" s="263"/>
      <c r="BGT372" s="263"/>
      <c r="BGU372" s="263"/>
      <c r="BGV372" s="263"/>
      <c r="BGW372" s="263"/>
      <c r="BGX372" s="263"/>
      <c r="BGY372" s="263"/>
      <c r="BGZ372" s="263"/>
      <c r="BHA372" s="263"/>
      <c r="BHB372" s="263"/>
      <c r="BHC372" s="263"/>
      <c r="BHD372" s="263"/>
      <c r="BHE372" s="263"/>
      <c r="BHF372" s="263"/>
      <c r="BHG372" s="263"/>
      <c r="BHH372" s="263"/>
      <c r="BHI372" s="263"/>
      <c r="BHJ372" s="263"/>
      <c r="BHK372" s="263"/>
      <c r="BHL372" s="263"/>
      <c r="BHM372" s="263"/>
      <c r="BHN372" s="263"/>
      <c r="BHO372" s="263"/>
      <c r="BHP372" s="263"/>
      <c r="BHQ372" s="263"/>
      <c r="BHR372" s="263"/>
      <c r="BHS372" s="263"/>
      <c r="BHT372" s="263"/>
      <c r="BHU372" s="263"/>
      <c r="BHV372" s="263"/>
      <c r="BHW372" s="263"/>
      <c r="BHX372" s="263"/>
      <c r="BHY372" s="263"/>
      <c r="BHZ372" s="263"/>
      <c r="BIA372" s="263"/>
      <c r="BIB372" s="263"/>
      <c r="BIC372" s="263"/>
      <c r="BID372" s="263"/>
      <c r="BIE372" s="263"/>
      <c r="BIF372" s="263"/>
      <c r="BIG372" s="263"/>
      <c r="BIH372" s="263"/>
      <c r="BII372" s="263"/>
      <c r="BIJ372" s="263"/>
      <c r="BIK372" s="263"/>
      <c r="BIL372" s="263"/>
      <c r="BIM372" s="263"/>
      <c r="BIN372" s="263"/>
      <c r="BIO372" s="263"/>
      <c r="BIP372" s="263"/>
      <c r="BIQ372" s="263"/>
      <c r="BIR372" s="263"/>
      <c r="BIS372" s="263"/>
      <c r="BIT372" s="263"/>
      <c r="BIU372" s="263"/>
      <c r="BIV372" s="263"/>
      <c r="BIW372" s="263"/>
      <c r="BIX372" s="263"/>
      <c r="BIY372" s="263"/>
      <c r="BIZ372" s="263"/>
      <c r="BJA372" s="263"/>
      <c r="BJB372" s="263"/>
      <c r="BJC372" s="263"/>
      <c r="BJD372" s="263"/>
      <c r="BJE372" s="263"/>
      <c r="BJF372" s="263"/>
      <c r="BJG372" s="263"/>
      <c r="BJH372" s="263"/>
      <c r="BJI372" s="263"/>
      <c r="BJJ372" s="263"/>
      <c r="BJK372" s="263"/>
      <c r="BJL372" s="263"/>
      <c r="BJM372" s="263"/>
      <c r="BJN372" s="263"/>
      <c r="BJO372" s="263"/>
      <c r="BJP372" s="263"/>
      <c r="BJQ372" s="263"/>
      <c r="BJR372" s="263"/>
      <c r="BJS372" s="263"/>
      <c r="BJT372" s="263"/>
      <c r="BJU372" s="263"/>
      <c r="BJV372" s="263"/>
      <c r="BJW372" s="263"/>
      <c r="BJX372" s="263"/>
      <c r="BJY372" s="263"/>
      <c r="BJZ372" s="263"/>
      <c r="BKA372" s="263"/>
      <c r="BKB372" s="263"/>
      <c r="BKC372" s="263"/>
      <c r="BKD372" s="263"/>
      <c r="BKE372" s="263"/>
      <c r="BKF372" s="263"/>
      <c r="BKG372" s="263"/>
      <c r="BKH372" s="263"/>
      <c r="BKI372" s="263"/>
      <c r="BKJ372" s="263"/>
      <c r="BKK372" s="263"/>
      <c r="BKL372" s="263"/>
      <c r="BKM372" s="263"/>
      <c r="BKN372" s="263"/>
      <c r="BKO372" s="263"/>
      <c r="BKP372" s="263"/>
      <c r="BKQ372" s="263"/>
      <c r="BKR372" s="263"/>
      <c r="BKS372" s="263"/>
      <c r="BKT372" s="263"/>
      <c r="BKU372" s="263"/>
      <c r="BKV372" s="263"/>
      <c r="BKW372" s="263"/>
      <c r="BKX372" s="263"/>
      <c r="BKY372" s="263"/>
      <c r="BKZ372" s="263"/>
      <c r="BLA372" s="263"/>
      <c r="BLB372" s="263"/>
      <c r="BLC372" s="263"/>
      <c r="BLD372" s="263"/>
      <c r="BLE372" s="263"/>
      <c r="BLF372" s="263"/>
      <c r="BLG372" s="263"/>
      <c r="BLH372" s="263"/>
      <c r="BLI372" s="263"/>
      <c r="BLJ372" s="263"/>
      <c r="BLK372" s="263"/>
      <c r="BLL372" s="263"/>
      <c r="BLM372" s="263"/>
      <c r="BLN372" s="263"/>
      <c r="BLO372" s="263"/>
      <c r="BLP372" s="263"/>
      <c r="BLQ372" s="263"/>
      <c r="BLR372" s="263"/>
      <c r="BLS372" s="263"/>
      <c r="BLT372" s="263"/>
      <c r="BLU372" s="263"/>
      <c r="BLV372" s="263"/>
      <c r="BLW372" s="263"/>
      <c r="BLX372" s="263"/>
      <c r="BLY372" s="263"/>
      <c r="BLZ372" s="263"/>
      <c r="BMA372" s="263"/>
      <c r="BMB372" s="263"/>
      <c r="BMC372" s="263"/>
      <c r="BMD372" s="263"/>
      <c r="BME372" s="263"/>
      <c r="BMF372" s="263"/>
      <c r="BMG372" s="263"/>
      <c r="BMH372" s="263"/>
      <c r="BMI372" s="263"/>
      <c r="BMJ372" s="263"/>
      <c r="BMK372" s="263"/>
      <c r="BML372" s="263"/>
      <c r="BMM372" s="263"/>
      <c r="BMN372" s="263"/>
      <c r="BMO372" s="263"/>
      <c r="BMP372" s="263"/>
      <c r="BMQ372" s="263"/>
      <c r="BMR372" s="263"/>
      <c r="BMS372" s="263"/>
      <c r="BMT372" s="263"/>
      <c r="BMU372" s="263"/>
      <c r="BMV372" s="263"/>
      <c r="BMW372" s="263"/>
      <c r="BMX372" s="263"/>
      <c r="BMY372" s="263"/>
      <c r="BMZ372" s="263"/>
      <c r="BNA372" s="263"/>
      <c r="BNB372" s="263"/>
      <c r="BNC372" s="263"/>
      <c r="BND372" s="263"/>
      <c r="BNE372" s="263"/>
      <c r="BNF372" s="263"/>
      <c r="BNG372" s="263"/>
      <c r="BNH372" s="263"/>
      <c r="BNI372" s="263"/>
      <c r="BNJ372" s="263"/>
      <c r="BNK372" s="263"/>
      <c r="BNL372" s="263"/>
      <c r="BNM372" s="263"/>
      <c r="BNN372" s="263"/>
      <c r="BNO372" s="263"/>
      <c r="BNP372" s="263"/>
      <c r="BNQ372" s="263"/>
      <c r="BNR372" s="263"/>
      <c r="BNS372" s="263"/>
      <c r="BNT372" s="263"/>
      <c r="BNU372" s="263"/>
      <c r="BNV372" s="263"/>
      <c r="BNW372" s="263"/>
      <c r="BNX372" s="263"/>
      <c r="BNY372" s="263"/>
      <c r="BNZ372" s="263"/>
      <c r="BOA372" s="263"/>
      <c r="BOB372" s="263"/>
      <c r="BOC372" s="263"/>
      <c r="BOD372" s="263"/>
      <c r="BOE372" s="263"/>
      <c r="BOF372" s="263"/>
      <c r="BOG372" s="263"/>
      <c r="BOH372" s="263"/>
      <c r="BOI372" s="263"/>
      <c r="BOJ372" s="263"/>
      <c r="BOK372" s="263"/>
      <c r="BOL372" s="263"/>
      <c r="BOM372" s="263"/>
      <c r="BON372" s="263"/>
      <c r="BOO372" s="263"/>
      <c r="BOP372" s="263"/>
      <c r="BOQ372" s="263"/>
      <c r="BOR372" s="263"/>
      <c r="BOS372" s="263"/>
      <c r="BOT372" s="263"/>
      <c r="BOU372" s="263"/>
      <c r="BOV372" s="263"/>
      <c r="BOW372" s="263"/>
      <c r="BOX372" s="263"/>
      <c r="BOY372" s="263"/>
      <c r="BOZ372" s="263"/>
      <c r="BPA372" s="263"/>
      <c r="BPB372" s="263"/>
      <c r="BPC372" s="263"/>
      <c r="BPD372" s="263"/>
      <c r="BPE372" s="263"/>
      <c r="BPF372" s="263"/>
      <c r="BPG372" s="263"/>
      <c r="BPH372" s="263"/>
      <c r="BPI372" s="263"/>
      <c r="BPJ372" s="263"/>
      <c r="BPK372" s="263"/>
      <c r="BPL372" s="263"/>
      <c r="BPM372" s="263"/>
      <c r="BPN372" s="263"/>
      <c r="BPO372" s="263"/>
      <c r="BPP372" s="263"/>
      <c r="BPQ372" s="263"/>
      <c r="BPR372" s="263"/>
      <c r="BPS372" s="263"/>
      <c r="BPT372" s="263"/>
      <c r="BPU372" s="263"/>
      <c r="BPV372" s="263"/>
      <c r="BPW372" s="263"/>
      <c r="BPX372" s="263"/>
      <c r="BPY372" s="263"/>
      <c r="BPZ372" s="263"/>
      <c r="BQA372" s="263"/>
      <c r="BQB372" s="263"/>
      <c r="BQC372" s="263"/>
      <c r="BQD372" s="263"/>
      <c r="BQE372" s="263"/>
      <c r="BQF372" s="263"/>
      <c r="BQG372" s="263"/>
      <c r="BQH372" s="263"/>
      <c r="BQI372" s="263"/>
      <c r="BQJ372" s="263"/>
      <c r="BQK372" s="263"/>
      <c r="BQL372" s="263"/>
      <c r="BQM372" s="263"/>
      <c r="BQN372" s="263"/>
      <c r="BQO372" s="263"/>
      <c r="BQP372" s="263"/>
      <c r="BQQ372" s="263"/>
      <c r="BQR372" s="263"/>
      <c r="BQS372" s="263"/>
      <c r="BQT372" s="263"/>
      <c r="BQU372" s="263"/>
      <c r="BQV372" s="263"/>
      <c r="BQW372" s="263"/>
      <c r="BQX372" s="263"/>
      <c r="BQY372" s="263"/>
      <c r="BQZ372" s="263"/>
      <c r="BRA372" s="263"/>
      <c r="BRB372" s="263"/>
      <c r="BRC372" s="263"/>
      <c r="BRD372" s="263"/>
      <c r="BRE372" s="263"/>
      <c r="BRF372" s="263"/>
      <c r="BRG372" s="263"/>
      <c r="BRH372" s="263"/>
      <c r="BRI372" s="263"/>
      <c r="BRJ372" s="263"/>
      <c r="BRK372" s="263"/>
      <c r="BRL372" s="263"/>
      <c r="BRM372" s="263"/>
      <c r="BRN372" s="263"/>
      <c r="BRO372" s="263"/>
      <c r="BRP372" s="263"/>
      <c r="BRQ372" s="263"/>
      <c r="BRR372" s="263"/>
      <c r="BRS372" s="263"/>
      <c r="BRT372" s="263"/>
      <c r="BRU372" s="263"/>
      <c r="BRV372" s="263"/>
      <c r="BRW372" s="263"/>
      <c r="BRX372" s="263"/>
      <c r="BRY372" s="263"/>
      <c r="BRZ372" s="263"/>
      <c r="BSA372" s="263"/>
      <c r="BSB372" s="263"/>
      <c r="BSC372" s="263"/>
      <c r="BSD372" s="263"/>
      <c r="BSE372" s="263"/>
      <c r="BSF372" s="263"/>
      <c r="BSG372" s="263"/>
      <c r="BSH372" s="263"/>
      <c r="BSI372" s="263"/>
      <c r="BSJ372" s="263"/>
      <c r="BSK372" s="263"/>
      <c r="BSL372" s="263"/>
      <c r="BSM372" s="263"/>
      <c r="BSN372" s="263"/>
      <c r="BSO372" s="263"/>
      <c r="BSP372" s="263"/>
      <c r="BSQ372" s="263"/>
      <c r="BSR372" s="263"/>
      <c r="BSS372" s="263"/>
      <c r="BST372" s="263"/>
      <c r="BSU372" s="263"/>
      <c r="BSV372" s="263"/>
      <c r="BSW372" s="263"/>
      <c r="BSX372" s="263"/>
      <c r="BSY372" s="263"/>
      <c r="BSZ372" s="263"/>
      <c r="BTA372" s="263"/>
      <c r="BTB372" s="263"/>
      <c r="BTC372" s="263"/>
      <c r="BTD372" s="263"/>
      <c r="BTE372" s="263"/>
      <c r="BTF372" s="263"/>
      <c r="BTG372" s="263"/>
      <c r="BTH372" s="263"/>
      <c r="BTI372" s="263"/>
      <c r="BTJ372" s="263"/>
      <c r="BTK372" s="263"/>
      <c r="BTL372" s="263"/>
      <c r="BTM372" s="263"/>
      <c r="BTN372" s="263"/>
      <c r="BTO372" s="263"/>
      <c r="BTP372" s="263"/>
      <c r="BTQ372" s="263"/>
      <c r="BTR372" s="263"/>
      <c r="BTS372" s="263"/>
      <c r="BTT372" s="263"/>
      <c r="BTU372" s="263"/>
      <c r="BTV372" s="263"/>
      <c r="BTW372" s="263"/>
      <c r="BTX372" s="263"/>
      <c r="BTY372" s="263"/>
      <c r="BTZ372" s="263"/>
      <c r="BUA372" s="263"/>
      <c r="BUB372" s="263"/>
      <c r="BUC372" s="263"/>
      <c r="BUD372" s="263"/>
      <c r="BUE372" s="263"/>
      <c r="BUF372" s="263"/>
      <c r="BUG372" s="263"/>
      <c r="BUH372" s="263"/>
      <c r="BUI372" s="263"/>
      <c r="BUJ372" s="263"/>
      <c r="BUK372" s="263"/>
      <c r="BUL372" s="263"/>
      <c r="BUM372" s="263"/>
      <c r="BUN372" s="263"/>
      <c r="BUO372" s="263"/>
      <c r="BUP372" s="263"/>
      <c r="BUQ372" s="263"/>
      <c r="BUR372" s="263"/>
      <c r="BUS372" s="263"/>
      <c r="BUT372" s="263"/>
      <c r="BUU372" s="263"/>
      <c r="BUV372" s="263"/>
      <c r="BUW372" s="263"/>
      <c r="BUX372" s="263"/>
      <c r="BUY372" s="263"/>
      <c r="BUZ372" s="263"/>
      <c r="BVA372" s="263"/>
      <c r="BVB372" s="263"/>
      <c r="BVC372" s="263"/>
      <c r="BVD372" s="263"/>
      <c r="BVE372" s="263"/>
      <c r="BVF372" s="263"/>
      <c r="BVG372" s="263"/>
      <c r="BVH372" s="263"/>
      <c r="BVI372" s="263"/>
      <c r="BVJ372" s="263"/>
      <c r="BVK372" s="263"/>
      <c r="BVL372" s="263"/>
      <c r="BVM372" s="263"/>
      <c r="BVN372" s="263"/>
      <c r="BVO372" s="263"/>
      <c r="BVP372" s="263"/>
      <c r="BVQ372" s="263"/>
      <c r="BVR372" s="263"/>
      <c r="BVS372" s="263"/>
      <c r="BVT372" s="263"/>
      <c r="BVU372" s="263"/>
      <c r="BVV372" s="263"/>
      <c r="BVW372" s="263"/>
      <c r="BVX372" s="263"/>
      <c r="BVY372" s="263"/>
      <c r="BVZ372" s="263"/>
      <c r="BWA372" s="263"/>
      <c r="BWB372" s="263"/>
      <c r="BWC372" s="263"/>
      <c r="BWD372" s="263"/>
      <c r="BWE372" s="263"/>
      <c r="BWF372" s="263"/>
      <c r="BWG372" s="263"/>
      <c r="BWH372" s="263"/>
      <c r="BWI372" s="263"/>
      <c r="BWJ372" s="263"/>
      <c r="BWK372" s="263"/>
      <c r="BWL372" s="263"/>
      <c r="BWM372" s="263"/>
      <c r="BWN372" s="263"/>
      <c r="BWO372" s="263"/>
      <c r="BWP372" s="263"/>
      <c r="BWQ372" s="263"/>
      <c r="BWR372" s="263"/>
      <c r="BWS372" s="263"/>
      <c r="BWT372" s="263"/>
      <c r="BWU372" s="263"/>
      <c r="BWV372" s="263"/>
      <c r="BWW372" s="263"/>
      <c r="BWX372" s="263"/>
      <c r="BWY372" s="263"/>
      <c r="BWZ372" s="263"/>
      <c r="BXA372" s="263"/>
      <c r="BXB372" s="263"/>
      <c r="BXC372" s="263"/>
      <c r="BXD372" s="263"/>
      <c r="BXE372" s="263"/>
      <c r="BXF372" s="263"/>
      <c r="BXG372" s="263"/>
      <c r="BXH372" s="263"/>
      <c r="BXI372" s="263"/>
      <c r="BXJ372" s="263"/>
      <c r="BXK372" s="263"/>
      <c r="BXL372" s="263"/>
      <c r="BXM372" s="263"/>
      <c r="BXN372" s="263"/>
      <c r="BXO372" s="263"/>
      <c r="BXP372" s="263"/>
      <c r="BXQ372" s="263"/>
      <c r="BXR372" s="263"/>
      <c r="BXS372" s="263"/>
      <c r="BXT372" s="263"/>
      <c r="BXU372" s="263"/>
      <c r="BXV372" s="263"/>
      <c r="BXW372" s="263"/>
      <c r="BXX372" s="263"/>
      <c r="BXY372" s="263"/>
      <c r="BXZ372" s="263"/>
      <c r="BYA372" s="263"/>
      <c r="BYB372" s="263"/>
      <c r="BYC372" s="263"/>
      <c r="BYD372" s="263"/>
      <c r="BYE372" s="263"/>
      <c r="BYF372" s="263"/>
      <c r="BYG372" s="263"/>
      <c r="BYH372" s="263"/>
      <c r="BYI372" s="263"/>
      <c r="BYJ372" s="263"/>
      <c r="BYK372" s="263"/>
      <c r="BYL372" s="263"/>
      <c r="BYM372" s="263"/>
      <c r="BYN372" s="263"/>
      <c r="BYO372" s="263"/>
      <c r="BYP372" s="263"/>
      <c r="BYQ372" s="263"/>
      <c r="BYR372" s="263"/>
      <c r="BYS372" s="263"/>
      <c r="BYT372" s="263"/>
      <c r="BYU372" s="263"/>
      <c r="BYV372" s="263"/>
      <c r="BYW372" s="263"/>
      <c r="BYX372" s="263"/>
      <c r="BYY372" s="263"/>
      <c r="BYZ372" s="263"/>
      <c r="BZA372" s="263"/>
      <c r="BZB372" s="263"/>
      <c r="BZC372" s="263"/>
      <c r="BZD372" s="263"/>
      <c r="BZE372" s="263"/>
      <c r="BZF372" s="263"/>
      <c r="BZG372" s="263"/>
      <c r="BZH372" s="263"/>
      <c r="BZI372" s="263"/>
      <c r="BZJ372" s="263"/>
      <c r="BZK372" s="263"/>
      <c r="BZL372" s="263"/>
      <c r="BZM372" s="263"/>
      <c r="BZN372" s="263"/>
      <c r="BZO372" s="263"/>
      <c r="BZP372" s="263"/>
      <c r="BZQ372" s="263"/>
      <c r="BZR372" s="263"/>
      <c r="BZS372" s="263"/>
      <c r="BZT372" s="263"/>
      <c r="BZU372" s="263"/>
      <c r="BZV372" s="263"/>
      <c r="BZW372" s="263"/>
      <c r="BZX372" s="263"/>
      <c r="BZY372" s="263"/>
      <c r="BZZ372" s="263"/>
      <c r="CAA372" s="263"/>
      <c r="CAB372" s="263"/>
      <c r="CAC372" s="263"/>
      <c r="CAD372" s="263"/>
      <c r="CAE372" s="263"/>
      <c r="CAF372" s="263"/>
      <c r="CAG372" s="263"/>
      <c r="CAH372" s="263"/>
      <c r="CAI372" s="263"/>
      <c r="CAJ372" s="263"/>
      <c r="CAK372" s="263"/>
      <c r="CAL372" s="263"/>
      <c r="CAM372" s="263"/>
      <c r="CAN372" s="263"/>
      <c r="CAO372" s="263"/>
      <c r="CAP372" s="263"/>
      <c r="CAQ372" s="263"/>
      <c r="CAR372" s="263"/>
      <c r="CAS372" s="263"/>
      <c r="CAT372" s="263"/>
      <c r="CAU372" s="263"/>
      <c r="CAV372" s="263"/>
    </row>
    <row r="373" spans="1:2076" x14ac:dyDescent="0.35">
      <c r="A373" s="263"/>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c r="AF373" s="263"/>
      <c r="AG373" s="263"/>
      <c r="AH373" s="263"/>
      <c r="AI373" s="263"/>
      <c r="AJ373" s="263"/>
      <c r="AK373" s="263"/>
      <c r="AL373" s="263"/>
      <c r="AM373" s="263"/>
      <c r="AN373" s="263"/>
      <c r="AO373" s="263"/>
      <c r="AP373" s="263"/>
      <c r="AQ373" s="263"/>
      <c r="AR373" s="263"/>
      <c r="AS373" s="263"/>
      <c r="AT373" s="263"/>
      <c r="AU373" s="263"/>
      <c r="AV373" s="263"/>
      <c r="AW373" s="263"/>
      <c r="AX373" s="263"/>
      <c r="AY373" s="263"/>
      <c r="AZ373" s="263"/>
      <c r="BA373" s="263"/>
      <c r="BB373" s="263"/>
      <c r="BC373" s="263"/>
      <c r="BD373" s="263"/>
      <c r="BE373" s="263"/>
      <c r="BF373" s="263"/>
      <c r="BG373" s="263"/>
      <c r="BH373" s="263"/>
      <c r="BI373" s="263"/>
      <c r="BJ373" s="263"/>
      <c r="BK373" s="263"/>
      <c r="BL373" s="263"/>
      <c r="BM373" s="263"/>
      <c r="BN373" s="263"/>
      <c r="BO373" s="263"/>
      <c r="BP373" s="263"/>
      <c r="BQ373" s="263"/>
      <c r="BR373" s="263"/>
      <c r="BS373" s="263"/>
      <c r="BT373" s="263"/>
      <c r="BU373" s="263"/>
      <c r="BV373" s="263"/>
      <c r="BW373" s="263"/>
      <c r="BX373" s="263"/>
      <c r="BY373" s="263"/>
      <c r="BZ373" s="263"/>
      <c r="CA373" s="263"/>
      <c r="CB373" s="263"/>
      <c r="CC373" s="263"/>
      <c r="CD373" s="263"/>
      <c r="CE373" s="263"/>
      <c r="CF373" s="263"/>
      <c r="CG373" s="263"/>
      <c r="CH373" s="263"/>
      <c r="CI373" s="263"/>
      <c r="CJ373" s="263"/>
      <c r="CK373" s="263"/>
      <c r="CL373" s="263"/>
      <c r="CM373" s="263"/>
      <c r="CN373" s="263"/>
      <c r="CO373" s="263"/>
      <c r="CP373" s="263"/>
      <c r="CQ373" s="263"/>
      <c r="CR373" s="263"/>
      <c r="CS373" s="263"/>
      <c r="CT373" s="263"/>
      <c r="CU373" s="263"/>
      <c r="CV373" s="263"/>
      <c r="CW373" s="263"/>
      <c r="CX373" s="263"/>
      <c r="CY373" s="263"/>
      <c r="CZ373" s="263"/>
      <c r="DA373" s="263"/>
      <c r="DB373" s="263"/>
      <c r="DC373" s="263"/>
      <c r="DD373" s="263"/>
      <c r="DE373" s="263"/>
      <c r="DF373" s="263"/>
      <c r="DG373" s="263"/>
      <c r="DH373" s="263"/>
      <c r="DI373" s="263"/>
      <c r="DJ373" s="263"/>
      <c r="DK373" s="263"/>
      <c r="DL373" s="263"/>
      <c r="DM373" s="263"/>
      <c r="DN373" s="263"/>
      <c r="DO373" s="263"/>
      <c r="DP373" s="263"/>
      <c r="DQ373" s="263"/>
      <c r="DR373" s="263"/>
      <c r="DS373" s="263"/>
      <c r="DT373" s="263"/>
      <c r="DU373" s="263"/>
      <c r="DV373" s="263"/>
      <c r="DW373" s="263"/>
      <c r="DX373" s="263"/>
      <c r="DY373" s="263"/>
      <c r="DZ373" s="263"/>
      <c r="EA373" s="263"/>
      <c r="EB373" s="263"/>
      <c r="EC373" s="263"/>
      <c r="ED373" s="263"/>
      <c r="EE373" s="263"/>
      <c r="EF373" s="263"/>
      <c r="EG373" s="263"/>
      <c r="EH373" s="263"/>
      <c r="EI373" s="263"/>
      <c r="EJ373" s="263"/>
      <c r="EK373" s="263"/>
      <c r="EL373" s="263"/>
      <c r="EM373" s="263"/>
      <c r="EN373" s="263"/>
      <c r="EO373" s="263"/>
      <c r="EP373" s="263"/>
      <c r="EQ373" s="263"/>
      <c r="ER373" s="263"/>
      <c r="ES373" s="263"/>
      <c r="ET373" s="263"/>
      <c r="EU373" s="263"/>
      <c r="EV373" s="263"/>
      <c r="EW373" s="263"/>
      <c r="EX373" s="263"/>
      <c r="EY373" s="263"/>
      <c r="EZ373" s="263"/>
      <c r="FA373" s="263"/>
      <c r="FB373" s="263"/>
      <c r="FC373" s="263"/>
      <c r="FD373" s="263"/>
      <c r="FE373" s="263"/>
      <c r="FF373" s="263"/>
      <c r="FG373" s="263"/>
      <c r="FH373" s="263"/>
      <c r="FI373" s="263"/>
      <c r="FJ373" s="263"/>
      <c r="FK373" s="263"/>
      <c r="FL373" s="263"/>
      <c r="FM373" s="263"/>
      <c r="FN373" s="263"/>
      <c r="FO373" s="263"/>
      <c r="FP373" s="263"/>
      <c r="FQ373" s="263"/>
      <c r="FR373" s="263"/>
      <c r="FS373" s="263"/>
      <c r="FT373" s="263"/>
      <c r="FU373" s="263"/>
      <c r="FV373" s="263"/>
      <c r="FW373" s="263"/>
      <c r="FX373" s="263"/>
      <c r="FY373" s="263"/>
      <c r="FZ373" s="263"/>
      <c r="GA373" s="263"/>
      <c r="GB373" s="263"/>
      <c r="GC373" s="263"/>
      <c r="GD373" s="263"/>
      <c r="GE373" s="263"/>
      <c r="GF373" s="263"/>
      <c r="GG373" s="263"/>
      <c r="GH373" s="263"/>
      <c r="GI373" s="263"/>
      <c r="GJ373" s="263"/>
      <c r="GK373" s="263"/>
      <c r="GL373" s="263"/>
      <c r="GM373" s="263"/>
      <c r="GN373" s="263"/>
      <c r="GO373" s="263"/>
      <c r="GP373" s="263"/>
      <c r="GQ373" s="263"/>
      <c r="GR373" s="263"/>
      <c r="GS373" s="263"/>
      <c r="GT373" s="263"/>
      <c r="GU373" s="263"/>
      <c r="GV373" s="263"/>
      <c r="GW373" s="263"/>
      <c r="GX373" s="263"/>
      <c r="GY373" s="263"/>
      <c r="GZ373" s="263"/>
      <c r="HA373" s="263"/>
      <c r="HB373" s="263"/>
      <c r="HC373" s="263"/>
      <c r="HD373" s="263"/>
      <c r="HE373" s="263"/>
      <c r="HF373" s="263"/>
      <c r="HG373" s="263"/>
      <c r="HH373" s="263"/>
      <c r="HI373" s="263"/>
      <c r="HJ373" s="263"/>
      <c r="HK373" s="263"/>
      <c r="HL373" s="263"/>
      <c r="HM373" s="263"/>
      <c r="HN373" s="263"/>
      <c r="HO373" s="263"/>
      <c r="HP373" s="263"/>
      <c r="HQ373" s="263"/>
      <c r="HR373" s="263"/>
      <c r="HS373" s="263"/>
      <c r="HT373" s="263"/>
      <c r="HU373" s="263"/>
      <c r="HV373" s="263"/>
      <c r="HW373" s="263"/>
      <c r="HX373" s="263"/>
      <c r="HY373" s="263"/>
      <c r="HZ373" s="263"/>
      <c r="IA373" s="263"/>
      <c r="IB373" s="263"/>
      <c r="IC373" s="263"/>
      <c r="ID373" s="263"/>
      <c r="IE373" s="263"/>
      <c r="IF373" s="263"/>
      <c r="IG373" s="263"/>
      <c r="IH373" s="263"/>
      <c r="II373" s="263"/>
      <c r="IJ373" s="263"/>
      <c r="IK373" s="263"/>
      <c r="IL373" s="263"/>
      <c r="IM373" s="263"/>
      <c r="IN373" s="263"/>
      <c r="IO373" s="263"/>
      <c r="IP373" s="263"/>
      <c r="IQ373" s="263"/>
      <c r="IR373" s="263"/>
      <c r="IS373" s="263"/>
      <c r="IT373" s="263"/>
      <c r="IU373" s="263"/>
      <c r="IV373" s="263"/>
      <c r="IW373" s="263"/>
      <c r="IX373" s="263"/>
      <c r="IY373" s="263"/>
      <c r="IZ373" s="263"/>
      <c r="JA373" s="263"/>
      <c r="JB373" s="263"/>
      <c r="JC373" s="263"/>
      <c r="JD373" s="263"/>
      <c r="JE373" s="263"/>
      <c r="JF373" s="263"/>
      <c r="JG373" s="263"/>
      <c r="JH373" s="263"/>
      <c r="JI373" s="263"/>
      <c r="JJ373" s="263"/>
      <c r="JK373" s="263"/>
      <c r="JL373" s="263"/>
      <c r="JM373" s="263"/>
      <c r="JN373" s="263"/>
      <c r="JO373" s="263"/>
      <c r="JP373" s="263"/>
      <c r="JQ373" s="263"/>
      <c r="JR373" s="263"/>
      <c r="JS373" s="263"/>
      <c r="JT373" s="263"/>
      <c r="JU373" s="263"/>
      <c r="JV373" s="263"/>
      <c r="JW373" s="263"/>
      <c r="JX373" s="263"/>
      <c r="JY373" s="263"/>
      <c r="JZ373" s="263"/>
      <c r="KA373" s="263"/>
      <c r="KB373" s="263"/>
      <c r="KC373" s="263"/>
      <c r="KD373" s="263"/>
      <c r="KE373" s="263"/>
      <c r="KF373" s="263"/>
      <c r="KG373" s="263"/>
      <c r="KH373" s="263"/>
      <c r="KI373" s="263"/>
      <c r="KJ373" s="263"/>
      <c r="KK373" s="263"/>
      <c r="KL373" s="263"/>
      <c r="KM373" s="263"/>
      <c r="KN373" s="263"/>
      <c r="KO373" s="263"/>
      <c r="KP373" s="263"/>
      <c r="KQ373" s="263"/>
      <c r="KR373" s="263"/>
      <c r="KS373" s="263"/>
      <c r="KT373" s="263"/>
      <c r="KU373" s="263"/>
      <c r="KV373" s="263"/>
      <c r="KW373" s="263"/>
      <c r="KX373" s="263"/>
      <c r="KY373" s="263"/>
      <c r="KZ373" s="263"/>
      <c r="LA373" s="263"/>
      <c r="LB373" s="263"/>
      <c r="LC373" s="263"/>
      <c r="LD373" s="263"/>
      <c r="LE373" s="263"/>
      <c r="LF373" s="263"/>
      <c r="LG373" s="263"/>
      <c r="LH373" s="263"/>
      <c r="LI373" s="263"/>
      <c r="LJ373" s="263"/>
      <c r="LK373" s="263"/>
      <c r="LL373" s="263"/>
      <c r="LM373" s="263"/>
      <c r="LN373" s="263"/>
      <c r="LO373" s="263"/>
      <c r="LP373" s="263"/>
      <c r="LQ373" s="263"/>
      <c r="LR373" s="263"/>
      <c r="LS373" s="263"/>
      <c r="LT373" s="263"/>
      <c r="LU373" s="263"/>
      <c r="LV373" s="263"/>
      <c r="LW373" s="263"/>
      <c r="LX373" s="263"/>
      <c r="LY373" s="263"/>
      <c r="LZ373" s="263"/>
      <c r="MA373" s="263"/>
      <c r="MB373" s="263"/>
      <c r="MC373" s="263"/>
      <c r="MD373" s="263"/>
      <c r="ME373" s="263"/>
      <c r="MF373" s="263"/>
      <c r="MG373" s="263"/>
      <c r="MH373" s="263"/>
      <c r="MI373" s="263"/>
      <c r="MJ373" s="263"/>
      <c r="MK373" s="263"/>
      <c r="ML373" s="263"/>
      <c r="MM373" s="263"/>
      <c r="MN373" s="263"/>
      <c r="MO373" s="263"/>
      <c r="MP373" s="263"/>
      <c r="MQ373" s="263"/>
      <c r="MR373" s="263"/>
      <c r="MS373" s="263"/>
      <c r="MT373" s="263"/>
      <c r="MU373" s="263"/>
      <c r="MV373" s="263"/>
      <c r="MW373" s="263"/>
      <c r="MX373" s="263"/>
      <c r="MY373" s="263"/>
      <c r="MZ373" s="263"/>
      <c r="NA373" s="263"/>
      <c r="NB373" s="263"/>
      <c r="NC373" s="263"/>
      <c r="ND373" s="263"/>
      <c r="NE373" s="263"/>
      <c r="NF373" s="263"/>
      <c r="NG373" s="263"/>
      <c r="NH373" s="263"/>
      <c r="NI373" s="263"/>
      <c r="NJ373" s="263"/>
      <c r="NK373" s="263"/>
      <c r="NL373" s="263"/>
      <c r="NM373" s="263"/>
      <c r="NN373" s="263"/>
      <c r="NO373" s="263"/>
      <c r="NP373" s="263"/>
      <c r="NQ373" s="263"/>
      <c r="NR373" s="263"/>
      <c r="NS373" s="263"/>
      <c r="NT373" s="263"/>
      <c r="NU373" s="263"/>
      <c r="NV373" s="263"/>
      <c r="NW373" s="263"/>
      <c r="NX373" s="263"/>
      <c r="NY373" s="263"/>
      <c r="NZ373" s="263"/>
      <c r="OA373" s="263"/>
      <c r="OB373" s="263"/>
      <c r="OC373" s="263"/>
      <c r="OD373" s="263"/>
      <c r="OE373" s="263"/>
      <c r="OF373" s="263"/>
      <c r="OG373" s="263"/>
      <c r="OH373" s="263"/>
      <c r="OI373" s="263"/>
      <c r="OJ373" s="263"/>
      <c r="OK373" s="263"/>
      <c r="OL373" s="263"/>
      <c r="OM373" s="263"/>
      <c r="ON373" s="263"/>
      <c r="OO373" s="263"/>
      <c r="OP373" s="263"/>
      <c r="OQ373" s="263"/>
      <c r="OR373" s="263"/>
      <c r="OS373" s="263"/>
      <c r="OT373" s="263"/>
      <c r="OU373" s="263"/>
      <c r="OV373" s="263"/>
      <c r="OW373" s="263"/>
      <c r="OX373" s="263"/>
      <c r="OY373" s="263"/>
      <c r="OZ373" s="263"/>
      <c r="PA373" s="263"/>
      <c r="PB373" s="263"/>
      <c r="PC373" s="263"/>
      <c r="PD373" s="263"/>
      <c r="PE373" s="263"/>
      <c r="PF373" s="263"/>
      <c r="PG373" s="263"/>
      <c r="PH373" s="263"/>
      <c r="PI373" s="263"/>
      <c r="PJ373" s="263"/>
      <c r="PK373" s="263"/>
      <c r="PL373" s="263"/>
      <c r="PM373" s="263"/>
      <c r="PN373" s="263"/>
      <c r="PO373" s="263"/>
      <c r="PP373" s="263"/>
      <c r="PQ373" s="263"/>
      <c r="PR373" s="263"/>
      <c r="PS373" s="263"/>
      <c r="PT373" s="263"/>
      <c r="PU373" s="263"/>
      <c r="PV373" s="263"/>
      <c r="PW373" s="263"/>
      <c r="PX373" s="263"/>
      <c r="PY373" s="263"/>
      <c r="PZ373" s="263"/>
      <c r="QA373" s="263"/>
      <c r="QB373" s="263"/>
      <c r="QC373" s="263"/>
      <c r="QD373" s="263"/>
      <c r="QE373" s="263"/>
      <c r="QF373" s="263"/>
      <c r="QG373" s="263"/>
      <c r="QH373" s="263"/>
      <c r="QI373" s="263"/>
      <c r="QJ373" s="263"/>
      <c r="QK373" s="263"/>
      <c r="QL373" s="263"/>
      <c r="QM373" s="263"/>
      <c r="QN373" s="263"/>
      <c r="QO373" s="263"/>
      <c r="QP373" s="263"/>
      <c r="QQ373" s="263"/>
      <c r="QR373" s="263"/>
      <c r="QS373" s="263"/>
      <c r="QT373" s="263"/>
      <c r="QU373" s="263"/>
      <c r="QV373" s="263"/>
      <c r="QW373" s="263"/>
      <c r="QX373" s="263"/>
      <c r="QY373" s="263"/>
      <c r="QZ373" s="263"/>
      <c r="RA373" s="263"/>
      <c r="RB373" s="263"/>
      <c r="RC373" s="263"/>
      <c r="RD373" s="263"/>
      <c r="RE373" s="263"/>
      <c r="RF373" s="263"/>
      <c r="RG373" s="263"/>
      <c r="RH373" s="263"/>
      <c r="RI373" s="263"/>
      <c r="RJ373" s="263"/>
      <c r="RK373" s="263"/>
      <c r="RL373" s="263"/>
      <c r="RM373" s="263"/>
      <c r="RN373" s="263"/>
      <c r="RO373" s="263"/>
      <c r="RP373" s="263"/>
      <c r="RQ373" s="263"/>
      <c r="RR373" s="263"/>
      <c r="RS373" s="263"/>
      <c r="RT373" s="263"/>
      <c r="RU373" s="263"/>
      <c r="RV373" s="263"/>
      <c r="RW373" s="263"/>
      <c r="RX373" s="263"/>
      <c r="RY373" s="263"/>
      <c r="RZ373" s="263"/>
      <c r="SA373" s="263"/>
      <c r="SB373" s="263"/>
      <c r="SC373" s="263"/>
      <c r="SD373" s="263"/>
      <c r="SE373" s="263"/>
      <c r="SF373" s="263"/>
      <c r="SG373" s="263"/>
      <c r="SH373" s="263"/>
      <c r="SI373" s="263"/>
      <c r="SJ373" s="263"/>
      <c r="SK373" s="263"/>
      <c r="SL373" s="263"/>
      <c r="SM373" s="263"/>
      <c r="SN373" s="263"/>
      <c r="SO373" s="263"/>
      <c r="SP373" s="263"/>
      <c r="SQ373" s="263"/>
      <c r="SR373" s="263"/>
      <c r="SS373" s="263"/>
      <c r="ST373" s="263"/>
      <c r="SU373" s="263"/>
      <c r="SV373" s="263"/>
      <c r="SW373" s="263"/>
      <c r="SX373" s="263"/>
      <c r="SY373" s="263"/>
      <c r="SZ373" s="263"/>
      <c r="TA373" s="263"/>
      <c r="TB373" s="263"/>
      <c r="TC373" s="263"/>
      <c r="TD373" s="263"/>
      <c r="TE373" s="263"/>
      <c r="TF373" s="263"/>
      <c r="TG373" s="263"/>
      <c r="TH373" s="263"/>
      <c r="TI373" s="263"/>
      <c r="TJ373" s="263"/>
      <c r="TK373" s="263"/>
      <c r="TL373" s="263"/>
      <c r="TM373" s="263"/>
      <c r="TN373" s="263"/>
      <c r="TO373" s="263"/>
      <c r="TP373" s="263"/>
      <c r="TQ373" s="263"/>
      <c r="TR373" s="263"/>
      <c r="TS373" s="263"/>
      <c r="TT373" s="263"/>
      <c r="TU373" s="263"/>
      <c r="TV373" s="263"/>
      <c r="TW373" s="263"/>
      <c r="TX373" s="263"/>
      <c r="TY373" s="263"/>
      <c r="TZ373" s="263"/>
      <c r="UA373" s="263"/>
      <c r="UB373" s="263"/>
      <c r="UC373" s="263"/>
      <c r="UD373" s="263"/>
      <c r="UE373" s="263"/>
      <c r="UF373" s="263"/>
      <c r="UG373" s="263"/>
      <c r="UH373" s="263"/>
      <c r="UI373" s="263"/>
      <c r="UJ373" s="263"/>
      <c r="UK373" s="263"/>
      <c r="UL373" s="263"/>
      <c r="UM373" s="263"/>
      <c r="UN373" s="263"/>
      <c r="UO373" s="263"/>
      <c r="UP373" s="263"/>
      <c r="UQ373" s="263"/>
      <c r="UR373" s="263"/>
      <c r="US373" s="263"/>
      <c r="UT373" s="263"/>
      <c r="UU373" s="263"/>
      <c r="UV373" s="263"/>
      <c r="UW373" s="263"/>
      <c r="UX373" s="263"/>
      <c r="UY373" s="263"/>
      <c r="UZ373" s="263"/>
      <c r="VA373" s="263"/>
      <c r="VB373" s="263"/>
      <c r="VC373" s="263"/>
      <c r="VD373" s="263"/>
      <c r="VE373" s="263"/>
      <c r="VF373" s="263"/>
      <c r="VG373" s="263"/>
      <c r="VH373" s="263"/>
      <c r="VI373" s="263"/>
      <c r="VJ373" s="263"/>
      <c r="VK373" s="263"/>
      <c r="VL373" s="263"/>
      <c r="VM373" s="263"/>
      <c r="VN373" s="263"/>
      <c r="VO373" s="263"/>
      <c r="VP373" s="263"/>
      <c r="VQ373" s="263"/>
      <c r="VR373" s="263"/>
      <c r="VS373" s="263"/>
      <c r="VT373" s="263"/>
      <c r="VU373" s="263"/>
      <c r="VV373" s="263"/>
      <c r="VW373" s="263"/>
      <c r="VX373" s="263"/>
      <c r="VY373" s="263"/>
      <c r="VZ373" s="263"/>
      <c r="WA373" s="263"/>
      <c r="WB373" s="263"/>
      <c r="WC373" s="263"/>
      <c r="WD373" s="263"/>
      <c r="WE373" s="263"/>
      <c r="WF373" s="263"/>
      <c r="WG373" s="263"/>
      <c r="WH373" s="263"/>
      <c r="WI373" s="263"/>
      <c r="WJ373" s="263"/>
      <c r="WK373" s="263"/>
      <c r="WL373" s="263"/>
      <c r="WM373" s="263"/>
      <c r="WN373" s="263"/>
      <c r="WO373" s="263"/>
      <c r="WP373" s="263"/>
      <c r="WQ373" s="263"/>
      <c r="WR373" s="263"/>
      <c r="WS373" s="263"/>
      <c r="WT373" s="263"/>
      <c r="WU373" s="263"/>
      <c r="WV373" s="263"/>
      <c r="WW373" s="263"/>
      <c r="WX373" s="263"/>
      <c r="WY373" s="263"/>
      <c r="WZ373" s="263"/>
      <c r="XA373" s="263"/>
      <c r="XB373" s="263"/>
      <c r="XC373" s="263"/>
      <c r="XD373" s="263"/>
      <c r="XE373" s="263"/>
      <c r="XF373" s="263"/>
      <c r="XG373" s="263"/>
      <c r="XH373" s="263"/>
      <c r="XI373" s="263"/>
      <c r="XJ373" s="263"/>
      <c r="XK373" s="263"/>
      <c r="XL373" s="263"/>
      <c r="XM373" s="263"/>
      <c r="XN373" s="263"/>
      <c r="XO373" s="263"/>
      <c r="XP373" s="263"/>
      <c r="XQ373" s="263"/>
      <c r="XR373" s="263"/>
      <c r="XS373" s="263"/>
      <c r="XT373" s="263"/>
      <c r="XU373" s="263"/>
      <c r="XV373" s="263"/>
      <c r="XW373" s="263"/>
      <c r="XX373" s="263"/>
      <c r="XY373" s="263"/>
      <c r="XZ373" s="263"/>
      <c r="YA373" s="263"/>
      <c r="YB373" s="263"/>
      <c r="YC373" s="263"/>
      <c r="YD373" s="263"/>
      <c r="YE373" s="263"/>
      <c r="YF373" s="263"/>
      <c r="YG373" s="263"/>
      <c r="YH373" s="263"/>
      <c r="YI373" s="263"/>
      <c r="YJ373" s="263"/>
      <c r="YK373" s="263"/>
      <c r="YL373" s="263"/>
      <c r="YM373" s="263"/>
      <c r="YN373" s="263"/>
      <c r="YO373" s="263"/>
      <c r="YP373" s="263"/>
      <c r="YQ373" s="263"/>
      <c r="YR373" s="263"/>
      <c r="YS373" s="263"/>
      <c r="YT373" s="263"/>
      <c r="YU373" s="263"/>
      <c r="YV373" s="263"/>
      <c r="YW373" s="263"/>
      <c r="YX373" s="263"/>
      <c r="YY373" s="263"/>
      <c r="YZ373" s="263"/>
      <c r="ZA373" s="263"/>
      <c r="ZB373" s="263"/>
      <c r="ZC373" s="263"/>
      <c r="ZD373" s="263"/>
      <c r="ZE373" s="263"/>
      <c r="ZF373" s="263"/>
      <c r="ZG373" s="263"/>
      <c r="ZH373" s="263"/>
      <c r="ZI373" s="263"/>
      <c r="ZJ373" s="263"/>
      <c r="ZK373" s="263"/>
      <c r="ZL373" s="263"/>
      <c r="ZM373" s="263"/>
      <c r="ZN373" s="263"/>
      <c r="ZO373" s="263"/>
      <c r="ZP373" s="263"/>
      <c r="ZQ373" s="263"/>
      <c r="ZR373" s="263"/>
      <c r="ZS373" s="263"/>
      <c r="ZT373" s="263"/>
      <c r="ZU373" s="263"/>
      <c r="ZV373" s="263"/>
      <c r="ZW373" s="263"/>
      <c r="ZX373" s="263"/>
      <c r="ZY373" s="263"/>
      <c r="ZZ373" s="263"/>
      <c r="AAA373" s="263"/>
      <c r="AAB373" s="263"/>
      <c r="AAC373" s="263"/>
      <c r="AAD373" s="263"/>
      <c r="AAE373" s="263"/>
      <c r="AAF373" s="263"/>
      <c r="AAG373" s="263"/>
      <c r="AAH373" s="263"/>
      <c r="AAI373" s="263"/>
      <c r="AAJ373" s="263"/>
      <c r="AAK373" s="263"/>
      <c r="AAL373" s="263"/>
      <c r="AAM373" s="263"/>
      <c r="AAN373" s="263"/>
      <c r="AAO373" s="263"/>
      <c r="AAP373" s="263"/>
      <c r="AAQ373" s="263"/>
      <c r="AAR373" s="263"/>
      <c r="AAS373" s="263"/>
      <c r="AAT373" s="263"/>
      <c r="AAU373" s="263"/>
      <c r="AAV373" s="263"/>
      <c r="AAW373" s="263"/>
      <c r="AAX373" s="263"/>
      <c r="AAY373" s="263"/>
      <c r="AAZ373" s="263"/>
      <c r="ABA373" s="263"/>
      <c r="ABB373" s="263"/>
      <c r="ABC373" s="263"/>
      <c r="ABD373" s="263"/>
      <c r="ABE373" s="263"/>
      <c r="ABF373" s="263"/>
      <c r="ABG373" s="263"/>
      <c r="ABH373" s="263"/>
      <c r="ABI373" s="263"/>
      <c r="ABJ373" s="263"/>
      <c r="ABK373" s="263"/>
      <c r="ABL373" s="263"/>
      <c r="ABM373" s="263"/>
      <c r="ABN373" s="263"/>
      <c r="ABO373" s="263"/>
      <c r="ABP373" s="263"/>
      <c r="ABQ373" s="263"/>
      <c r="ABR373" s="263"/>
      <c r="ABS373" s="263"/>
      <c r="ABT373" s="263"/>
      <c r="ABU373" s="263"/>
      <c r="ABV373" s="263"/>
      <c r="ABW373" s="263"/>
      <c r="ABX373" s="263"/>
      <c r="ABY373" s="263"/>
      <c r="ABZ373" s="263"/>
      <c r="ACA373" s="263"/>
      <c r="ACB373" s="263"/>
      <c r="ACC373" s="263"/>
      <c r="ACD373" s="263"/>
      <c r="ACE373" s="263"/>
      <c r="ACF373" s="263"/>
      <c r="ACG373" s="263"/>
      <c r="ACH373" s="263"/>
      <c r="ACI373" s="263"/>
      <c r="ACJ373" s="263"/>
      <c r="ACK373" s="263"/>
      <c r="ACL373" s="263"/>
      <c r="ACM373" s="263"/>
      <c r="ACN373" s="263"/>
      <c r="ACO373" s="263"/>
      <c r="ACP373" s="263"/>
      <c r="ACQ373" s="263"/>
      <c r="ACR373" s="263"/>
      <c r="ACS373" s="263"/>
      <c r="ACT373" s="263"/>
      <c r="ACU373" s="263"/>
      <c r="ACV373" s="263"/>
      <c r="ACW373" s="263"/>
      <c r="ACX373" s="263"/>
      <c r="ACY373" s="263"/>
      <c r="ACZ373" s="263"/>
      <c r="ADA373" s="263"/>
      <c r="ADB373" s="263"/>
      <c r="ADC373" s="263"/>
      <c r="ADD373" s="263"/>
      <c r="ADE373" s="263"/>
      <c r="ADF373" s="263"/>
      <c r="ADG373" s="263"/>
      <c r="ADH373" s="263"/>
      <c r="ADI373" s="263"/>
      <c r="ADJ373" s="263"/>
      <c r="ADK373" s="263"/>
      <c r="ADL373" s="263"/>
      <c r="ADM373" s="263"/>
      <c r="ADN373" s="263"/>
      <c r="ADO373" s="263"/>
      <c r="ADP373" s="263"/>
      <c r="ADQ373" s="263"/>
      <c r="ADR373" s="263"/>
      <c r="ADS373" s="263"/>
      <c r="ADT373" s="263"/>
      <c r="ADU373" s="263"/>
      <c r="ADV373" s="263"/>
      <c r="ADW373" s="263"/>
      <c r="ADX373" s="263"/>
      <c r="ADY373" s="263"/>
      <c r="ADZ373" s="263"/>
      <c r="AEA373" s="263"/>
      <c r="AEB373" s="263"/>
      <c r="AEC373" s="263"/>
      <c r="AED373" s="263"/>
      <c r="AEE373" s="263"/>
      <c r="AEF373" s="263"/>
      <c r="AEG373" s="263"/>
      <c r="AEH373" s="263"/>
      <c r="AEI373" s="263"/>
      <c r="AEJ373" s="263"/>
      <c r="AEK373" s="263"/>
      <c r="AEL373" s="263"/>
      <c r="AEM373" s="263"/>
      <c r="AEN373" s="263"/>
      <c r="AEO373" s="263"/>
      <c r="AEP373" s="263"/>
      <c r="AEQ373" s="263"/>
      <c r="AER373" s="263"/>
      <c r="AES373" s="263"/>
      <c r="AET373" s="263"/>
      <c r="AEU373" s="263"/>
      <c r="AEV373" s="263"/>
      <c r="AEW373" s="263"/>
      <c r="AEX373" s="263"/>
      <c r="AEY373" s="263"/>
      <c r="AEZ373" s="263"/>
      <c r="AFA373" s="263"/>
      <c r="AFB373" s="263"/>
      <c r="AFC373" s="263"/>
      <c r="AFD373" s="263"/>
      <c r="AFE373" s="263"/>
      <c r="AFF373" s="263"/>
      <c r="AFG373" s="263"/>
      <c r="AFH373" s="263"/>
      <c r="AFI373" s="263"/>
      <c r="AFJ373" s="263"/>
      <c r="AFK373" s="263"/>
      <c r="AFL373" s="263"/>
      <c r="AFM373" s="263"/>
      <c r="AFN373" s="263"/>
      <c r="AFO373" s="263"/>
      <c r="AFP373" s="263"/>
      <c r="AFQ373" s="263"/>
      <c r="AFR373" s="263"/>
      <c r="AFS373" s="263"/>
      <c r="AFT373" s="263"/>
      <c r="AFU373" s="263"/>
      <c r="AFV373" s="263"/>
      <c r="AFW373" s="263"/>
      <c r="AFX373" s="263"/>
      <c r="AFY373" s="263"/>
      <c r="AFZ373" s="263"/>
      <c r="AGA373" s="263"/>
      <c r="AGB373" s="263"/>
      <c r="AGC373" s="263"/>
      <c r="AGD373" s="263"/>
      <c r="AGE373" s="263"/>
      <c r="AGF373" s="263"/>
      <c r="AGG373" s="263"/>
      <c r="AGH373" s="263"/>
      <c r="AGI373" s="263"/>
      <c r="AGJ373" s="263"/>
      <c r="AGK373" s="263"/>
      <c r="AGL373" s="263"/>
      <c r="AGM373" s="263"/>
      <c r="AGN373" s="263"/>
      <c r="AGO373" s="263"/>
      <c r="AGP373" s="263"/>
      <c r="AGQ373" s="263"/>
      <c r="AGR373" s="263"/>
      <c r="AGS373" s="263"/>
      <c r="AGT373" s="263"/>
      <c r="AGU373" s="263"/>
      <c r="AGV373" s="263"/>
      <c r="AGW373" s="263"/>
      <c r="AGX373" s="263"/>
      <c r="AGY373" s="263"/>
      <c r="AGZ373" s="263"/>
      <c r="AHA373" s="263"/>
      <c r="AHB373" s="263"/>
      <c r="AHC373" s="263"/>
      <c r="AHD373" s="263"/>
      <c r="AHE373" s="263"/>
      <c r="AHF373" s="263"/>
      <c r="AHG373" s="263"/>
      <c r="AHH373" s="263"/>
      <c r="AHI373" s="263"/>
      <c r="AHJ373" s="263"/>
      <c r="AHK373" s="263"/>
      <c r="AHL373" s="263"/>
      <c r="AHM373" s="263"/>
      <c r="AHN373" s="263"/>
      <c r="AHO373" s="263"/>
      <c r="AHP373" s="263"/>
      <c r="AHQ373" s="263"/>
      <c r="AHR373" s="263"/>
      <c r="AHS373" s="263"/>
      <c r="AHT373" s="263"/>
      <c r="AHU373" s="263"/>
      <c r="AHV373" s="263"/>
      <c r="AHW373" s="263"/>
      <c r="AHX373" s="263"/>
      <c r="AHY373" s="263"/>
      <c r="AHZ373" s="263"/>
      <c r="AIA373" s="263"/>
      <c r="AIB373" s="263"/>
      <c r="AIC373" s="263"/>
      <c r="AID373" s="263"/>
      <c r="AIE373" s="263"/>
      <c r="AIF373" s="263"/>
      <c r="AIG373" s="263"/>
      <c r="AIH373" s="263"/>
      <c r="AII373" s="263"/>
      <c r="AIJ373" s="263"/>
      <c r="AIK373" s="263"/>
      <c r="AIL373" s="263"/>
      <c r="AIM373" s="263"/>
      <c r="AIN373" s="263"/>
      <c r="AIO373" s="263"/>
      <c r="AIP373" s="263"/>
      <c r="AIQ373" s="263"/>
      <c r="AIR373" s="263"/>
      <c r="AIS373" s="263"/>
      <c r="AIT373" s="263"/>
      <c r="AIU373" s="263"/>
      <c r="AIV373" s="263"/>
      <c r="AIW373" s="263"/>
      <c r="AIX373" s="263"/>
      <c r="AIY373" s="263"/>
      <c r="AIZ373" s="263"/>
      <c r="AJA373" s="263"/>
      <c r="AJB373" s="263"/>
      <c r="AJC373" s="263"/>
      <c r="AJD373" s="263"/>
      <c r="AJE373" s="263"/>
      <c r="AJF373" s="263"/>
      <c r="AJG373" s="263"/>
      <c r="AJH373" s="263"/>
      <c r="AJI373" s="263"/>
      <c r="AJJ373" s="263"/>
      <c r="AJK373" s="263"/>
      <c r="AJL373" s="263"/>
      <c r="AJM373" s="263"/>
      <c r="AJN373" s="263"/>
      <c r="AJO373" s="263"/>
      <c r="AJP373" s="263"/>
      <c r="AJQ373" s="263"/>
      <c r="AJR373" s="263"/>
      <c r="AJS373" s="263"/>
      <c r="AJT373" s="263"/>
      <c r="AJU373" s="263"/>
      <c r="AJV373" s="263"/>
      <c r="AJW373" s="263"/>
      <c r="AJX373" s="263"/>
      <c r="AJY373" s="263"/>
      <c r="AJZ373" s="263"/>
      <c r="AKA373" s="263"/>
      <c r="AKB373" s="263"/>
      <c r="AKC373" s="263"/>
      <c r="AKD373" s="263"/>
      <c r="AKE373" s="263"/>
      <c r="AKF373" s="263"/>
      <c r="AKG373" s="263"/>
      <c r="AKH373" s="263"/>
      <c r="AKI373" s="263"/>
      <c r="AKJ373" s="263"/>
      <c r="AKK373" s="263"/>
      <c r="AKL373" s="263"/>
      <c r="AKM373" s="263"/>
      <c r="AKN373" s="263"/>
      <c r="AKO373" s="263"/>
      <c r="AKP373" s="263"/>
      <c r="AKQ373" s="263"/>
      <c r="AKR373" s="263"/>
      <c r="AKS373" s="263"/>
      <c r="AKT373" s="263"/>
      <c r="AKU373" s="263"/>
      <c r="AKV373" s="263"/>
      <c r="AKW373" s="263"/>
      <c r="AKX373" s="263"/>
      <c r="AKY373" s="263"/>
      <c r="AKZ373" s="263"/>
      <c r="ALA373" s="263"/>
      <c r="ALB373" s="263"/>
      <c r="ALC373" s="263"/>
      <c r="ALD373" s="263"/>
      <c r="ALE373" s="263"/>
      <c r="ALF373" s="263"/>
      <c r="ALG373" s="263"/>
      <c r="ALH373" s="263"/>
      <c r="ALI373" s="263"/>
      <c r="ALJ373" s="263"/>
      <c r="ALK373" s="263"/>
      <c r="ALL373" s="263"/>
      <c r="ALM373" s="263"/>
      <c r="ALN373" s="263"/>
      <c r="ALO373" s="263"/>
      <c r="ALP373" s="263"/>
      <c r="ALQ373" s="263"/>
      <c r="ALR373" s="263"/>
      <c r="ALS373" s="263"/>
      <c r="ALT373" s="263"/>
      <c r="ALU373" s="263"/>
      <c r="ALV373" s="263"/>
      <c r="ALW373" s="263"/>
      <c r="ALX373" s="263"/>
      <c r="ALY373" s="263"/>
      <c r="ALZ373" s="263"/>
      <c r="AMA373" s="263"/>
      <c r="AMB373" s="263"/>
      <c r="AMC373" s="263"/>
      <c r="AMD373" s="263"/>
      <c r="AME373" s="263"/>
      <c r="AMF373" s="263"/>
      <c r="AMG373" s="263"/>
      <c r="AMH373" s="263"/>
      <c r="AMI373" s="263"/>
      <c r="AMJ373" s="263"/>
      <c r="AMK373" s="263"/>
      <c r="AML373" s="263"/>
      <c r="AMM373" s="263"/>
      <c r="AMN373" s="263"/>
      <c r="AMO373" s="263"/>
      <c r="AMP373" s="263"/>
      <c r="AMQ373" s="263"/>
      <c r="AMR373" s="263"/>
      <c r="AMS373" s="263"/>
      <c r="AMT373" s="263"/>
      <c r="AMU373" s="263"/>
      <c r="AMV373" s="263"/>
      <c r="AMW373" s="263"/>
      <c r="AMX373" s="263"/>
      <c r="AMY373" s="263"/>
      <c r="AMZ373" s="263"/>
      <c r="ANA373" s="263"/>
      <c r="ANB373" s="263"/>
      <c r="ANC373" s="263"/>
      <c r="AND373" s="263"/>
      <c r="ANE373" s="263"/>
      <c r="ANF373" s="263"/>
      <c r="ANG373" s="263"/>
      <c r="ANH373" s="263"/>
      <c r="ANI373" s="263"/>
      <c r="ANJ373" s="263"/>
      <c r="ANK373" s="263"/>
      <c r="ANL373" s="263"/>
      <c r="ANM373" s="263"/>
      <c r="ANN373" s="263"/>
      <c r="ANO373" s="263"/>
      <c r="ANP373" s="263"/>
      <c r="ANQ373" s="263"/>
      <c r="ANR373" s="263"/>
      <c r="ANS373" s="263"/>
      <c r="ANT373" s="263"/>
      <c r="ANU373" s="263"/>
      <c r="ANV373" s="263"/>
      <c r="ANW373" s="263"/>
      <c r="ANX373" s="263"/>
      <c r="ANY373" s="263"/>
      <c r="ANZ373" s="263"/>
      <c r="AOA373" s="263"/>
      <c r="AOB373" s="263"/>
      <c r="AOC373" s="263"/>
      <c r="AOD373" s="263"/>
      <c r="AOE373" s="263"/>
      <c r="AOF373" s="263"/>
      <c r="AOG373" s="263"/>
      <c r="AOH373" s="263"/>
      <c r="AOI373" s="263"/>
      <c r="AOJ373" s="263"/>
      <c r="AOK373" s="263"/>
      <c r="AOL373" s="263"/>
      <c r="AOM373" s="263"/>
      <c r="AON373" s="263"/>
      <c r="AOO373" s="263"/>
      <c r="AOP373" s="263"/>
      <c r="AOQ373" s="263"/>
      <c r="AOR373" s="263"/>
      <c r="AOS373" s="263"/>
      <c r="AOT373" s="263"/>
      <c r="AOU373" s="263"/>
      <c r="AOV373" s="263"/>
      <c r="AOW373" s="263"/>
      <c r="AOX373" s="263"/>
      <c r="AOY373" s="263"/>
      <c r="AOZ373" s="263"/>
      <c r="APA373" s="263"/>
      <c r="APB373" s="263"/>
      <c r="APC373" s="263"/>
      <c r="APD373" s="263"/>
      <c r="APE373" s="263"/>
      <c r="APF373" s="263"/>
      <c r="APG373" s="263"/>
      <c r="APH373" s="263"/>
      <c r="API373" s="263"/>
      <c r="APJ373" s="263"/>
      <c r="APK373" s="263"/>
      <c r="APL373" s="263"/>
      <c r="APM373" s="263"/>
      <c r="APN373" s="263"/>
      <c r="APO373" s="263"/>
      <c r="APP373" s="263"/>
      <c r="APQ373" s="263"/>
      <c r="APR373" s="263"/>
      <c r="APS373" s="263"/>
      <c r="APT373" s="263"/>
      <c r="APU373" s="263"/>
      <c r="APV373" s="263"/>
      <c r="APW373" s="263"/>
      <c r="APX373" s="263"/>
      <c r="APY373" s="263"/>
      <c r="APZ373" s="263"/>
      <c r="AQA373" s="263"/>
      <c r="AQB373" s="263"/>
      <c r="AQC373" s="263"/>
      <c r="AQD373" s="263"/>
      <c r="AQE373" s="263"/>
      <c r="AQF373" s="263"/>
      <c r="AQG373" s="263"/>
      <c r="AQH373" s="263"/>
      <c r="AQI373" s="263"/>
      <c r="AQJ373" s="263"/>
      <c r="AQK373" s="263"/>
      <c r="AQL373" s="263"/>
      <c r="AQM373" s="263"/>
      <c r="AQN373" s="263"/>
      <c r="AQO373" s="263"/>
      <c r="AQP373" s="263"/>
      <c r="AQQ373" s="263"/>
      <c r="AQR373" s="263"/>
      <c r="AQS373" s="263"/>
      <c r="AQT373" s="263"/>
      <c r="AQU373" s="263"/>
      <c r="AQV373" s="263"/>
      <c r="AQW373" s="263"/>
      <c r="AQX373" s="263"/>
      <c r="AQY373" s="263"/>
      <c r="AQZ373" s="263"/>
      <c r="ARA373" s="263"/>
      <c r="ARB373" s="263"/>
      <c r="ARC373" s="263"/>
      <c r="ARD373" s="263"/>
      <c r="ARE373" s="263"/>
      <c r="ARF373" s="263"/>
      <c r="ARG373" s="263"/>
      <c r="ARH373" s="263"/>
      <c r="ARI373" s="263"/>
      <c r="ARJ373" s="263"/>
      <c r="ARK373" s="263"/>
      <c r="ARL373" s="263"/>
      <c r="ARM373" s="263"/>
      <c r="ARN373" s="263"/>
      <c r="ARO373" s="263"/>
      <c r="ARP373" s="263"/>
      <c r="ARQ373" s="263"/>
      <c r="ARR373" s="263"/>
      <c r="ARS373" s="263"/>
      <c r="ART373" s="263"/>
      <c r="ARU373" s="263"/>
      <c r="ARV373" s="263"/>
      <c r="ARW373" s="263"/>
      <c r="ARX373" s="263"/>
      <c r="ARY373" s="263"/>
      <c r="ARZ373" s="263"/>
      <c r="ASA373" s="263"/>
      <c r="ASB373" s="263"/>
      <c r="ASC373" s="263"/>
      <c r="ASD373" s="263"/>
      <c r="ASE373" s="263"/>
      <c r="ASF373" s="263"/>
      <c r="ASG373" s="263"/>
      <c r="ASH373" s="263"/>
      <c r="ASI373" s="263"/>
      <c r="ASJ373" s="263"/>
      <c r="ASK373" s="263"/>
      <c r="ASL373" s="263"/>
      <c r="ASM373" s="263"/>
      <c r="ASN373" s="263"/>
      <c r="ASO373" s="263"/>
      <c r="ASP373" s="263"/>
      <c r="ASQ373" s="263"/>
      <c r="ASR373" s="263"/>
      <c r="ASS373" s="263"/>
      <c r="AST373" s="263"/>
      <c r="ASU373" s="263"/>
      <c r="ASV373" s="263"/>
      <c r="ASW373" s="263"/>
      <c r="ASX373" s="263"/>
      <c r="ASY373" s="263"/>
      <c r="ASZ373" s="263"/>
      <c r="ATA373" s="263"/>
      <c r="ATB373" s="263"/>
      <c r="ATC373" s="263"/>
      <c r="ATD373" s="263"/>
      <c r="ATE373" s="263"/>
      <c r="ATF373" s="263"/>
      <c r="ATG373" s="263"/>
      <c r="ATH373" s="263"/>
      <c r="ATI373" s="263"/>
      <c r="ATJ373" s="263"/>
      <c r="ATK373" s="263"/>
      <c r="ATL373" s="263"/>
      <c r="ATM373" s="263"/>
      <c r="ATN373" s="263"/>
      <c r="ATO373" s="263"/>
      <c r="ATP373" s="263"/>
      <c r="ATQ373" s="263"/>
      <c r="ATR373" s="263"/>
      <c r="ATS373" s="263"/>
      <c r="ATT373" s="263"/>
      <c r="ATU373" s="263"/>
      <c r="ATV373" s="263"/>
      <c r="ATW373" s="263"/>
      <c r="ATX373" s="263"/>
      <c r="ATY373" s="263"/>
      <c r="ATZ373" s="263"/>
      <c r="AUA373" s="263"/>
      <c r="AUB373" s="263"/>
      <c r="AUC373" s="263"/>
      <c r="AUD373" s="263"/>
      <c r="AUE373" s="263"/>
      <c r="AUF373" s="263"/>
      <c r="AUG373" s="263"/>
      <c r="AUH373" s="263"/>
      <c r="AUI373" s="263"/>
      <c r="AUJ373" s="263"/>
      <c r="AUK373" s="263"/>
      <c r="AUL373" s="263"/>
      <c r="AUM373" s="263"/>
      <c r="AUN373" s="263"/>
      <c r="AUO373" s="263"/>
      <c r="AUP373" s="263"/>
      <c r="AUQ373" s="263"/>
      <c r="AUR373" s="263"/>
      <c r="AUS373" s="263"/>
      <c r="AUT373" s="263"/>
      <c r="AUU373" s="263"/>
      <c r="AUV373" s="263"/>
      <c r="AUW373" s="263"/>
      <c r="AUX373" s="263"/>
      <c r="AUY373" s="263"/>
      <c r="AUZ373" s="263"/>
      <c r="AVA373" s="263"/>
      <c r="AVB373" s="263"/>
      <c r="AVC373" s="263"/>
      <c r="AVD373" s="263"/>
      <c r="AVE373" s="263"/>
      <c r="AVF373" s="263"/>
      <c r="AVG373" s="263"/>
      <c r="AVH373" s="263"/>
      <c r="AVI373" s="263"/>
      <c r="AVJ373" s="263"/>
      <c r="AVK373" s="263"/>
      <c r="AVL373" s="263"/>
      <c r="AVM373" s="263"/>
      <c r="AVN373" s="263"/>
      <c r="AVO373" s="263"/>
      <c r="AVP373" s="263"/>
      <c r="AVQ373" s="263"/>
      <c r="AVR373" s="263"/>
      <c r="AVS373" s="263"/>
      <c r="AVT373" s="263"/>
      <c r="AVU373" s="263"/>
      <c r="AVV373" s="263"/>
      <c r="AVW373" s="263"/>
      <c r="AVX373" s="263"/>
      <c r="AVY373" s="263"/>
      <c r="AVZ373" s="263"/>
      <c r="AWA373" s="263"/>
      <c r="AWB373" s="263"/>
      <c r="AWC373" s="263"/>
      <c r="AWD373" s="263"/>
      <c r="AWE373" s="263"/>
      <c r="AWF373" s="263"/>
      <c r="AWG373" s="263"/>
      <c r="AWH373" s="263"/>
      <c r="AWI373" s="263"/>
      <c r="AWJ373" s="263"/>
      <c r="AWK373" s="263"/>
      <c r="AWL373" s="263"/>
      <c r="AWM373" s="263"/>
      <c r="AWN373" s="263"/>
      <c r="AWO373" s="263"/>
      <c r="AWP373" s="263"/>
      <c r="AWQ373" s="263"/>
      <c r="AWR373" s="263"/>
      <c r="AWS373" s="263"/>
      <c r="AWT373" s="263"/>
      <c r="AWU373" s="263"/>
      <c r="AWV373" s="263"/>
      <c r="AWW373" s="263"/>
      <c r="AWX373" s="263"/>
      <c r="AWY373" s="263"/>
      <c r="AWZ373" s="263"/>
      <c r="AXA373" s="263"/>
      <c r="AXB373" s="263"/>
      <c r="AXC373" s="263"/>
      <c r="AXD373" s="263"/>
      <c r="AXE373" s="263"/>
      <c r="AXF373" s="263"/>
      <c r="AXG373" s="263"/>
      <c r="AXH373" s="263"/>
      <c r="AXI373" s="263"/>
      <c r="AXJ373" s="263"/>
      <c r="AXK373" s="263"/>
      <c r="AXL373" s="263"/>
      <c r="AXM373" s="263"/>
      <c r="AXN373" s="263"/>
      <c r="AXO373" s="263"/>
      <c r="AXP373" s="263"/>
      <c r="AXQ373" s="263"/>
      <c r="AXR373" s="263"/>
      <c r="AXS373" s="263"/>
      <c r="AXT373" s="263"/>
      <c r="AXU373" s="263"/>
      <c r="AXV373" s="263"/>
      <c r="AXW373" s="263"/>
      <c r="AXX373" s="263"/>
      <c r="AXY373" s="263"/>
      <c r="AXZ373" s="263"/>
      <c r="AYA373" s="263"/>
      <c r="AYB373" s="263"/>
      <c r="AYC373" s="263"/>
      <c r="AYD373" s="263"/>
      <c r="AYE373" s="263"/>
      <c r="AYF373" s="263"/>
      <c r="AYG373" s="263"/>
      <c r="AYH373" s="263"/>
      <c r="AYI373" s="263"/>
      <c r="AYJ373" s="263"/>
      <c r="AYK373" s="263"/>
      <c r="AYL373" s="263"/>
      <c r="AYM373" s="263"/>
      <c r="AYN373" s="263"/>
      <c r="AYO373" s="263"/>
      <c r="AYP373" s="263"/>
      <c r="AYQ373" s="263"/>
      <c r="AYR373" s="263"/>
      <c r="AYS373" s="263"/>
      <c r="AYT373" s="263"/>
      <c r="AYU373" s="263"/>
      <c r="AYV373" s="263"/>
      <c r="AYW373" s="263"/>
      <c r="AYX373" s="263"/>
      <c r="AYY373" s="263"/>
      <c r="AYZ373" s="263"/>
      <c r="AZA373" s="263"/>
      <c r="AZB373" s="263"/>
      <c r="AZC373" s="263"/>
      <c r="AZD373" s="263"/>
      <c r="AZE373" s="263"/>
      <c r="AZF373" s="263"/>
      <c r="AZG373" s="263"/>
      <c r="AZH373" s="263"/>
      <c r="AZI373" s="263"/>
      <c r="AZJ373" s="263"/>
      <c r="AZK373" s="263"/>
      <c r="AZL373" s="263"/>
      <c r="AZM373" s="263"/>
      <c r="AZN373" s="263"/>
      <c r="AZO373" s="263"/>
      <c r="AZP373" s="263"/>
      <c r="AZQ373" s="263"/>
      <c r="AZR373" s="263"/>
      <c r="AZS373" s="263"/>
      <c r="AZT373" s="263"/>
      <c r="AZU373" s="263"/>
      <c r="AZV373" s="263"/>
      <c r="AZW373" s="263"/>
      <c r="AZX373" s="263"/>
      <c r="AZY373" s="263"/>
      <c r="AZZ373" s="263"/>
      <c r="BAA373" s="263"/>
      <c r="BAB373" s="263"/>
      <c r="BAC373" s="263"/>
      <c r="BAD373" s="263"/>
      <c r="BAE373" s="263"/>
      <c r="BAF373" s="263"/>
      <c r="BAG373" s="263"/>
      <c r="BAH373" s="263"/>
      <c r="BAI373" s="263"/>
      <c r="BAJ373" s="263"/>
      <c r="BAK373" s="263"/>
      <c r="BAL373" s="263"/>
      <c r="BAM373" s="263"/>
      <c r="BAN373" s="263"/>
      <c r="BAO373" s="263"/>
      <c r="BAP373" s="263"/>
      <c r="BAQ373" s="263"/>
      <c r="BAR373" s="263"/>
      <c r="BAS373" s="263"/>
      <c r="BAT373" s="263"/>
      <c r="BAU373" s="263"/>
      <c r="BAV373" s="263"/>
      <c r="BAW373" s="263"/>
      <c r="BAX373" s="263"/>
      <c r="BAY373" s="263"/>
      <c r="BAZ373" s="263"/>
      <c r="BBA373" s="263"/>
      <c r="BBB373" s="263"/>
      <c r="BBC373" s="263"/>
      <c r="BBD373" s="263"/>
      <c r="BBE373" s="263"/>
      <c r="BBF373" s="263"/>
      <c r="BBG373" s="263"/>
      <c r="BBH373" s="263"/>
      <c r="BBI373" s="263"/>
      <c r="BBJ373" s="263"/>
      <c r="BBK373" s="263"/>
      <c r="BBL373" s="263"/>
      <c r="BBM373" s="263"/>
      <c r="BBN373" s="263"/>
      <c r="BBO373" s="263"/>
      <c r="BBP373" s="263"/>
      <c r="BBQ373" s="263"/>
      <c r="BBR373" s="263"/>
      <c r="BBS373" s="263"/>
      <c r="BBT373" s="263"/>
      <c r="BBU373" s="263"/>
      <c r="BBV373" s="263"/>
      <c r="BBW373" s="263"/>
      <c r="BBX373" s="263"/>
      <c r="BBY373" s="263"/>
      <c r="BBZ373" s="263"/>
      <c r="BCA373" s="263"/>
      <c r="BCB373" s="263"/>
      <c r="BCC373" s="263"/>
      <c r="BCD373" s="263"/>
      <c r="BCE373" s="263"/>
      <c r="BCF373" s="263"/>
      <c r="BCG373" s="263"/>
      <c r="BCH373" s="263"/>
      <c r="BCI373" s="263"/>
      <c r="BCJ373" s="263"/>
      <c r="BCK373" s="263"/>
      <c r="BCL373" s="263"/>
      <c r="BCM373" s="263"/>
      <c r="BCN373" s="263"/>
      <c r="BCO373" s="263"/>
      <c r="BCP373" s="263"/>
      <c r="BCQ373" s="263"/>
      <c r="BCR373" s="263"/>
      <c r="BCS373" s="263"/>
      <c r="BCT373" s="263"/>
      <c r="BCU373" s="263"/>
      <c r="BCV373" s="263"/>
      <c r="BCW373" s="263"/>
      <c r="BCX373" s="263"/>
      <c r="BCY373" s="263"/>
      <c r="BCZ373" s="263"/>
      <c r="BDA373" s="263"/>
      <c r="BDB373" s="263"/>
      <c r="BDC373" s="263"/>
      <c r="BDD373" s="263"/>
      <c r="BDE373" s="263"/>
      <c r="BDF373" s="263"/>
      <c r="BDG373" s="263"/>
      <c r="BDH373" s="263"/>
      <c r="BDI373" s="263"/>
      <c r="BDJ373" s="263"/>
      <c r="BDK373" s="263"/>
      <c r="BDL373" s="263"/>
      <c r="BDM373" s="263"/>
      <c r="BDN373" s="263"/>
      <c r="BDO373" s="263"/>
      <c r="BDP373" s="263"/>
      <c r="BDQ373" s="263"/>
      <c r="BDR373" s="263"/>
      <c r="BDS373" s="263"/>
      <c r="BDT373" s="263"/>
      <c r="BDU373" s="263"/>
      <c r="BDV373" s="263"/>
      <c r="BDW373" s="263"/>
      <c r="BDX373" s="263"/>
      <c r="BDY373" s="263"/>
      <c r="BDZ373" s="263"/>
      <c r="BEA373" s="263"/>
      <c r="BEB373" s="263"/>
      <c r="BEC373" s="263"/>
      <c r="BED373" s="263"/>
      <c r="BEE373" s="263"/>
      <c r="BEF373" s="263"/>
      <c r="BEG373" s="263"/>
      <c r="BEH373" s="263"/>
      <c r="BEI373" s="263"/>
      <c r="BEJ373" s="263"/>
      <c r="BEK373" s="263"/>
      <c r="BEL373" s="263"/>
      <c r="BEM373" s="263"/>
      <c r="BEN373" s="263"/>
      <c r="BEO373" s="263"/>
      <c r="BEP373" s="263"/>
      <c r="BEQ373" s="263"/>
      <c r="BER373" s="263"/>
      <c r="BES373" s="263"/>
      <c r="BET373" s="263"/>
      <c r="BEU373" s="263"/>
      <c r="BEV373" s="263"/>
      <c r="BEW373" s="263"/>
      <c r="BEX373" s="263"/>
      <c r="BEY373" s="263"/>
      <c r="BEZ373" s="263"/>
      <c r="BFA373" s="263"/>
      <c r="BFB373" s="263"/>
      <c r="BFC373" s="263"/>
      <c r="BFD373" s="263"/>
      <c r="BFE373" s="263"/>
      <c r="BFF373" s="263"/>
      <c r="BFG373" s="263"/>
      <c r="BFH373" s="263"/>
      <c r="BFI373" s="263"/>
      <c r="BFJ373" s="263"/>
      <c r="BFK373" s="263"/>
      <c r="BFL373" s="263"/>
      <c r="BFM373" s="263"/>
      <c r="BFN373" s="263"/>
      <c r="BFO373" s="263"/>
      <c r="BFP373" s="263"/>
      <c r="BFQ373" s="263"/>
      <c r="BFR373" s="263"/>
      <c r="BFS373" s="263"/>
      <c r="BFT373" s="263"/>
      <c r="BFU373" s="263"/>
      <c r="BFV373" s="263"/>
      <c r="BFW373" s="263"/>
      <c r="BFX373" s="263"/>
      <c r="BFY373" s="263"/>
      <c r="BFZ373" s="263"/>
      <c r="BGA373" s="263"/>
      <c r="BGB373" s="263"/>
      <c r="BGC373" s="263"/>
      <c r="BGD373" s="263"/>
      <c r="BGE373" s="263"/>
      <c r="BGF373" s="263"/>
      <c r="BGG373" s="263"/>
      <c r="BGH373" s="263"/>
      <c r="BGI373" s="263"/>
      <c r="BGJ373" s="263"/>
      <c r="BGK373" s="263"/>
      <c r="BGL373" s="263"/>
      <c r="BGM373" s="263"/>
      <c r="BGN373" s="263"/>
      <c r="BGO373" s="263"/>
      <c r="BGP373" s="263"/>
      <c r="BGQ373" s="263"/>
      <c r="BGR373" s="263"/>
      <c r="BGS373" s="263"/>
      <c r="BGT373" s="263"/>
      <c r="BGU373" s="263"/>
      <c r="BGV373" s="263"/>
      <c r="BGW373" s="263"/>
      <c r="BGX373" s="263"/>
      <c r="BGY373" s="263"/>
      <c r="BGZ373" s="263"/>
      <c r="BHA373" s="263"/>
      <c r="BHB373" s="263"/>
      <c r="BHC373" s="263"/>
      <c r="BHD373" s="263"/>
      <c r="BHE373" s="263"/>
      <c r="BHF373" s="263"/>
      <c r="BHG373" s="263"/>
      <c r="BHH373" s="263"/>
      <c r="BHI373" s="263"/>
      <c r="BHJ373" s="263"/>
      <c r="BHK373" s="263"/>
      <c r="BHL373" s="263"/>
      <c r="BHM373" s="263"/>
      <c r="BHN373" s="263"/>
      <c r="BHO373" s="263"/>
      <c r="BHP373" s="263"/>
      <c r="BHQ373" s="263"/>
      <c r="BHR373" s="263"/>
      <c r="BHS373" s="263"/>
      <c r="BHT373" s="263"/>
      <c r="BHU373" s="263"/>
      <c r="BHV373" s="263"/>
      <c r="BHW373" s="263"/>
      <c r="BHX373" s="263"/>
      <c r="BHY373" s="263"/>
      <c r="BHZ373" s="263"/>
      <c r="BIA373" s="263"/>
      <c r="BIB373" s="263"/>
      <c r="BIC373" s="263"/>
      <c r="BID373" s="263"/>
      <c r="BIE373" s="263"/>
      <c r="BIF373" s="263"/>
      <c r="BIG373" s="263"/>
      <c r="BIH373" s="263"/>
      <c r="BII373" s="263"/>
      <c r="BIJ373" s="263"/>
      <c r="BIK373" s="263"/>
      <c r="BIL373" s="263"/>
      <c r="BIM373" s="263"/>
      <c r="BIN373" s="263"/>
      <c r="BIO373" s="263"/>
      <c r="BIP373" s="263"/>
      <c r="BIQ373" s="263"/>
      <c r="BIR373" s="263"/>
      <c r="BIS373" s="263"/>
      <c r="BIT373" s="263"/>
      <c r="BIU373" s="263"/>
      <c r="BIV373" s="263"/>
      <c r="BIW373" s="263"/>
      <c r="BIX373" s="263"/>
      <c r="BIY373" s="263"/>
      <c r="BIZ373" s="263"/>
      <c r="BJA373" s="263"/>
      <c r="BJB373" s="263"/>
      <c r="BJC373" s="263"/>
      <c r="BJD373" s="263"/>
      <c r="BJE373" s="263"/>
      <c r="BJF373" s="263"/>
      <c r="BJG373" s="263"/>
      <c r="BJH373" s="263"/>
      <c r="BJI373" s="263"/>
      <c r="BJJ373" s="263"/>
      <c r="BJK373" s="263"/>
      <c r="BJL373" s="263"/>
      <c r="BJM373" s="263"/>
      <c r="BJN373" s="263"/>
      <c r="BJO373" s="263"/>
      <c r="BJP373" s="263"/>
      <c r="BJQ373" s="263"/>
      <c r="BJR373" s="263"/>
      <c r="BJS373" s="263"/>
      <c r="BJT373" s="263"/>
      <c r="BJU373" s="263"/>
      <c r="BJV373" s="263"/>
      <c r="BJW373" s="263"/>
      <c r="BJX373" s="263"/>
      <c r="BJY373" s="263"/>
      <c r="BJZ373" s="263"/>
      <c r="BKA373" s="263"/>
      <c r="BKB373" s="263"/>
      <c r="BKC373" s="263"/>
      <c r="BKD373" s="263"/>
      <c r="BKE373" s="263"/>
      <c r="BKF373" s="263"/>
      <c r="BKG373" s="263"/>
      <c r="BKH373" s="263"/>
      <c r="BKI373" s="263"/>
      <c r="BKJ373" s="263"/>
      <c r="BKK373" s="263"/>
      <c r="BKL373" s="263"/>
      <c r="BKM373" s="263"/>
      <c r="BKN373" s="263"/>
      <c r="BKO373" s="263"/>
      <c r="BKP373" s="263"/>
      <c r="BKQ373" s="263"/>
      <c r="BKR373" s="263"/>
      <c r="BKS373" s="263"/>
      <c r="BKT373" s="263"/>
      <c r="BKU373" s="263"/>
      <c r="BKV373" s="263"/>
      <c r="BKW373" s="263"/>
      <c r="BKX373" s="263"/>
      <c r="BKY373" s="263"/>
      <c r="BKZ373" s="263"/>
      <c r="BLA373" s="263"/>
      <c r="BLB373" s="263"/>
      <c r="BLC373" s="263"/>
      <c r="BLD373" s="263"/>
      <c r="BLE373" s="263"/>
      <c r="BLF373" s="263"/>
      <c r="BLG373" s="263"/>
      <c r="BLH373" s="263"/>
      <c r="BLI373" s="263"/>
      <c r="BLJ373" s="263"/>
      <c r="BLK373" s="263"/>
      <c r="BLL373" s="263"/>
      <c r="BLM373" s="263"/>
      <c r="BLN373" s="263"/>
      <c r="BLO373" s="263"/>
      <c r="BLP373" s="263"/>
      <c r="BLQ373" s="263"/>
      <c r="BLR373" s="263"/>
      <c r="BLS373" s="263"/>
      <c r="BLT373" s="263"/>
      <c r="BLU373" s="263"/>
      <c r="BLV373" s="263"/>
      <c r="BLW373" s="263"/>
      <c r="BLX373" s="263"/>
      <c r="BLY373" s="263"/>
      <c r="BLZ373" s="263"/>
      <c r="BMA373" s="263"/>
      <c r="BMB373" s="263"/>
      <c r="BMC373" s="263"/>
      <c r="BMD373" s="263"/>
      <c r="BME373" s="263"/>
      <c r="BMF373" s="263"/>
      <c r="BMG373" s="263"/>
      <c r="BMH373" s="263"/>
      <c r="BMI373" s="263"/>
      <c r="BMJ373" s="263"/>
      <c r="BMK373" s="263"/>
      <c r="BML373" s="263"/>
      <c r="BMM373" s="263"/>
      <c r="BMN373" s="263"/>
      <c r="BMO373" s="263"/>
      <c r="BMP373" s="263"/>
      <c r="BMQ373" s="263"/>
      <c r="BMR373" s="263"/>
      <c r="BMS373" s="263"/>
      <c r="BMT373" s="263"/>
      <c r="BMU373" s="263"/>
      <c r="BMV373" s="263"/>
      <c r="BMW373" s="263"/>
      <c r="BMX373" s="263"/>
      <c r="BMY373" s="263"/>
      <c r="BMZ373" s="263"/>
      <c r="BNA373" s="263"/>
      <c r="BNB373" s="263"/>
      <c r="BNC373" s="263"/>
      <c r="BND373" s="263"/>
      <c r="BNE373" s="263"/>
      <c r="BNF373" s="263"/>
      <c r="BNG373" s="263"/>
      <c r="BNH373" s="263"/>
      <c r="BNI373" s="263"/>
      <c r="BNJ373" s="263"/>
      <c r="BNK373" s="263"/>
      <c r="BNL373" s="263"/>
      <c r="BNM373" s="263"/>
      <c r="BNN373" s="263"/>
      <c r="BNO373" s="263"/>
      <c r="BNP373" s="263"/>
      <c r="BNQ373" s="263"/>
      <c r="BNR373" s="263"/>
      <c r="BNS373" s="263"/>
      <c r="BNT373" s="263"/>
      <c r="BNU373" s="263"/>
      <c r="BNV373" s="263"/>
      <c r="BNW373" s="263"/>
      <c r="BNX373" s="263"/>
      <c r="BNY373" s="263"/>
      <c r="BNZ373" s="263"/>
      <c r="BOA373" s="263"/>
      <c r="BOB373" s="263"/>
      <c r="BOC373" s="263"/>
      <c r="BOD373" s="263"/>
      <c r="BOE373" s="263"/>
      <c r="BOF373" s="263"/>
      <c r="BOG373" s="263"/>
      <c r="BOH373" s="263"/>
      <c r="BOI373" s="263"/>
      <c r="BOJ373" s="263"/>
      <c r="BOK373" s="263"/>
      <c r="BOL373" s="263"/>
      <c r="BOM373" s="263"/>
      <c r="BON373" s="263"/>
      <c r="BOO373" s="263"/>
      <c r="BOP373" s="263"/>
      <c r="BOQ373" s="263"/>
      <c r="BOR373" s="263"/>
      <c r="BOS373" s="263"/>
      <c r="BOT373" s="263"/>
      <c r="BOU373" s="263"/>
      <c r="BOV373" s="263"/>
      <c r="BOW373" s="263"/>
      <c r="BOX373" s="263"/>
      <c r="BOY373" s="263"/>
      <c r="BOZ373" s="263"/>
      <c r="BPA373" s="263"/>
      <c r="BPB373" s="263"/>
      <c r="BPC373" s="263"/>
      <c r="BPD373" s="263"/>
      <c r="BPE373" s="263"/>
      <c r="BPF373" s="263"/>
      <c r="BPG373" s="263"/>
      <c r="BPH373" s="263"/>
      <c r="BPI373" s="263"/>
      <c r="BPJ373" s="263"/>
      <c r="BPK373" s="263"/>
      <c r="BPL373" s="263"/>
      <c r="BPM373" s="263"/>
      <c r="BPN373" s="263"/>
      <c r="BPO373" s="263"/>
      <c r="BPP373" s="263"/>
      <c r="BPQ373" s="263"/>
      <c r="BPR373" s="263"/>
      <c r="BPS373" s="263"/>
      <c r="BPT373" s="263"/>
      <c r="BPU373" s="263"/>
      <c r="BPV373" s="263"/>
      <c r="BPW373" s="263"/>
      <c r="BPX373" s="263"/>
      <c r="BPY373" s="263"/>
      <c r="BPZ373" s="263"/>
      <c r="BQA373" s="263"/>
      <c r="BQB373" s="263"/>
      <c r="BQC373" s="263"/>
      <c r="BQD373" s="263"/>
      <c r="BQE373" s="263"/>
      <c r="BQF373" s="263"/>
      <c r="BQG373" s="263"/>
      <c r="BQH373" s="263"/>
      <c r="BQI373" s="263"/>
      <c r="BQJ373" s="263"/>
      <c r="BQK373" s="263"/>
      <c r="BQL373" s="263"/>
      <c r="BQM373" s="263"/>
      <c r="BQN373" s="263"/>
      <c r="BQO373" s="263"/>
      <c r="BQP373" s="263"/>
      <c r="BQQ373" s="263"/>
      <c r="BQR373" s="263"/>
      <c r="BQS373" s="263"/>
      <c r="BQT373" s="263"/>
      <c r="BQU373" s="263"/>
      <c r="BQV373" s="263"/>
      <c r="BQW373" s="263"/>
      <c r="BQX373" s="263"/>
      <c r="BQY373" s="263"/>
      <c r="BQZ373" s="263"/>
      <c r="BRA373" s="263"/>
      <c r="BRB373" s="263"/>
      <c r="BRC373" s="263"/>
      <c r="BRD373" s="263"/>
      <c r="BRE373" s="263"/>
      <c r="BRF373" s="263"/>
      <c r="BRG373" s="263"/>
      <c r="BRH373" s="263"/>
      <c r="BRI373" s="263"/>
      <c r="BRJ373" s="263"/>
      <c r="BRK373" s="263"/>
      <c r="BRL373" s="263"/>
      <c r="BRM373" s="263"/>
      <c r="BRN373" s="263"/>
      <c r="BRO373" s="263"/>
      <c r="BRP373" s="263"/>
      <c r="BRQ373" s="263"/>
      <c r="BRR373" s="263"/>
      <c r="BRS373" s="263"/>
      <c r="BRT373" s="263"/>
      <c r="BRU373" s="263"/>
      <c r="BRV373" s="263"/>
      <c r="BRW373" s="263"/>
      <c r="BRX373" s="263"/>
      <c r="BRY373" s="263"/>
      <c r="BRZ373" s="263"/>
      <c r="BSA373" s="263"/>
      <c r="BSB373" s="263"/>
      <c r="BSC373" s="263"/>
      <c r="BSD373" s="263"/>
      <c r="BSE373" s="263"/>
      <c r="BSF373" s="263"/>
      <c r="BSG373" s="263"/>
      <c r="BSH373" s="263"/>
      <c r="BSI373" s="263"/>
      <c r="BSJ373" s="263"/>
      <c r="BSK373" s="263"/>
      <c r="BSL373" s="263"/>
      <c r="BSM373" s="263"/>
      <c r="BSN373" s="263"/>
      <c r="BSO373" s="263"/>
      <c r="BSP373" s="263"/>
      <c r="BSQ373" s="263"/>
      <c r="BSR373" s="263"/>
      <c r="BSS373" s="263"/>
      <c r="BST373" s="263"/>
      <c r="BSU373" s="263"/>
      <c r="BSV373" s="263"/>
      <c r="BSW373" s="263"/>
      <c r="BSX373" s="263"/>
      <c r="BSY373" s="263"/>
      <c r="BSZ373" s="263"/>
      <c r="BTA373" s="263"/>
      <c r="BTB373" s="263"/>
      <c r="BTC373" s="263"/>
      <c r="BTD373" s="263"/>
      <c r="BTE373" s="263"/>
      <c r="BTF373" s="263"/>
      <c r="BTG373" s="263"/>
      <c r="BTH373" s="263"/>
      <c r="BTI373" s="263"/>
      <c r="BTJ373" s="263"/>
      <c r="BTK373" s="263"/>
      <c r="BTL373" s="263"/>
      <c r="BTM373" s="263"/>
      <c r="BTN373" s="263"/>
      <c r="BTO373" s="263"/>
      <c r="BTP373" s="263"/>
      <c r="BTQ373" s="263"/>
      <c r="BTR373" s="263"/>
      <c r="BTS373" s="263"/>
      <c r="BTT373" s="263"/>
      <c r="BTU373" s="263"/>
      <c r="BTV373" s="263"/>
      <c r="BTW373" s="263"/>
      <c r="BTX373" s="263"/>
      <c r="BTY373" s="263"/>
      <c r="BTZ373" s="263"/>
      <c r="BUA373" s="263"/>
      <c r="BUB373" s="263"/>
      <c r="BUC373" s="263"/>
      <c r="BUD373" s="263"/>
      <c r="BUE373" s="263"/>
      <c r="BUF373" s="263"/>
      <c r="BUG373" s="263"/>
      <c r="BUH373" s="263"/>
      <c r="BUI373" s="263"/>
      <c r="BUJ373" s="263"/>
      <c r="BUK373" s="263"/>
      <c r="BUL373" s="263"/>
      <c r="BUM373" s="263"/>
      <c r="BUN373" s="263"/>
      <c r="BUO373" s="263"/>
      <c r="BUP373" s="263"/>
      <c r="BUQ373" s="263"/>
      <c r="BUR373" s="263"/>
      <c r="BUS373" s="263"/>
      <c r="BUT373" s="263"/>
      <c r="BUU373" s="263"/>
      <c r="BUV373" s="263"/>
      <c r="BUW373" s="263"/>
      <c r="BUX373" s="263"/>
      <c r="BUY373" s="263"/>
      <c r="BUZ373" s="263"/>
      <c r="BVA373" s="263"/>
      <c r="BVB373" s="263"/>
      <c r="BVC373" s="263"/>
      <c r="BVD373" s="263"/>
      <c r="BVE373" s="263"/>
      <c r="BVF373" s="263"/>
      <c r="BVG373" s="263"/>
      <c r="BVH373" s="263"/>
      <c r="BVI373" s="263"/>
      <c r="BVJ373" s="263"/>
      <c r="BVK373" s="263"/>
      <c r="BVL373" s="263"/>
      <c r="BVM373" s="263"/>
      <c r="BVN373" s="263"/>
      <c r="BVO373" s="263"/>
      <c r="BVP373" s="263"/>
      <c r="BVQ373" s="263"/>
      <c r="BVR373" s="263"/>
      <c r="BVS373" s="263"/>
      <c r="BVT373" s="263"/>
      <c r="BVU373" s="263"/>
      <c r="BVV373" s="263"/>
      <c r="BVW373" s="263"/>
      <c r="BVX373" s="263"/>
      <c r="BVY373" s="263"/>
      <c r="BVZ373" s="263"/>
      <c r="BWA373" s="263"/>
      <c r="BWB373" s="263"/>
      <c r="BWC373" s="263"/>
      <c r="BWD373" s="263"/>
      <c r="BWE373" s="263"/>
      <c r="BWF373" s="263"/>
      <c r="BWG373" s="263"/>
      <c r="BWH373" s="263"/>
      <c r="BWI373" s="263"/>
      <c r="BWJ373" s="263"/>
      <c r="BWK373" s="263"/>
      <c r="BWL373" s="263"/>
      <c r="BWM373" s="263"/>
      <c r="BWN373" s="263"/>
      <c r="BWO373" s="263"/>
      <c r="BWP373" s="263"/>
      <c r="BWQ373" s="263"/>
      <c r="BWR373" s="263"/>
      <c r="BWS373" s="263"/>
      <c r="BWT373" s="263"/>
      <c r="BWU373" s="263"/>
      <c r="BWV373" s="263"/>
      <c r="BWW373" s="263"/>
      <c r="BWX373" s="263"/>
      <c r="BWY373" s="263"/>
      <c r="BWZ373" s="263"/>
      <c r="BXA373" s="263"/>
      <c r="BXB373" s="263"/>
      <c r="BXC373" s="263"/>
      <c r="BXD373" s="263"/>
      <c r="BXE373" s="263"/>
      <c r="BXF373" s="263"/>
      <c r="BXG373" s="263"/>
      <c r="BXH373" s="263"/>
      <c r="BXI373" s="263"/>
      <c r="BXJ373" s="263"/>
      <c r="BXK373" s="263"/>
      <c r="BXL373" s="263"/>
      <c r="BXM373" s="263"/>
      <c r="BXN373" s="263"/>
      <c r="BXO373" s="263"/>
      <c r="BXP373" s="263"/>
      <c r="BXQ373" s="263"/>
      <c r="BXR373" s="263"/>
      <c r="BXS373" s="263"/>
      <c r="BXT373" s="263"/>
      <c r="BXU373" s="263"/>
      <c r="BXV373" s="263"/>
      <c r="BXW373" s="263"/>
      <c r="BXX373" s="263"/>
      <c r="BXY373" s="263"/>
      <c r="BXZ373" s="263"/>
      <c r="BYA373" s="263"/>
      <c r="BYB373" s="263"/>
      <c r="BYC373" s="263"/>
      <c r="BYD373" s="263"/>
      <c r="BYE373" s="263"/>
      <c r="BYF373" s="263"/>
      <c r="BYG373" s="263"/>
      <c r="BYH373" s="263"/>
      <c r="BYI373" s="263"/>
      <c r="BYJ373" s="263"/>
      <c r="BYK373" s="263"/>
      <c r="BYL373" s="263"/>
      <c r="BYM373" s="263"/>
      <c r="BYN373" s="263"/>
      <c r="BYO373" s="263"/>
      <c r="BYP373" s="263"/>
      <c r="BYQ373" s="263"/>
      <c r="BYR373" s="263"/>
      <c r="BYS373" s="263"/>
      <c r="BYT373" s="263"/>
      <c r="BYU373" s="263"/>
      <c r="BYV373" s="263"/>
      <c r="BYW373" s="263"/>
      <c r="BYX373" s="263"/>
      <c r="BYY373" s="263"/>
      <c r="BYZ373" s="263"/>
      <c r="BZA373" s="263"/>
      <c r="BZB373" s="263"/>
      <c r="BZC373" s="263"/>
      <c r="BZD373" s="263"/>
      <c r="BZE373" s="263"/>
      <c r="BZF373" s="263"/>
      <c r="BZG373" s="263"/>
      <c r="BZH373" s="263"/>
      <c r="BZI373" s="263"/>
      <c r="BZJ373" s="263"/>
      <c r="BZK373" s="263"/>
      <c r="BZL373" s="263"/>
      <c r="BZM373" s="263"/>
      <c r="BZN373" s="263"/>
      <c r="BZO373" s="263"/>
      <c r="BZP373" s="263"/>
      <c r="BZQ373" s="263"/>
      <c r="BZR373" s="263"/>
      <c r="BZS373" s="263"/>
      <c r="BZT373" s="263"/>
      <c r="BZU373" s="263"/>
      <c r="BZV373" s="263"/>
      <c r="BZW373" s="263"/>
      <c r="BZX373" s="263"/>
      <c r="BZY373" s="263"/>
      <c r="BZZ373" s="263"/>
      <c r="CAA373" s="263"/>
      <c r="CAB373" s="263"/>
      <c r="CAC373" s="263"/>
      <c r="CAD373" s="263"/>
      <c r="CAE373" s="263"/>
      <c r="CAF373" s="263"/>
      <c r="CAG373" s="263"/>
      <c r="CAH373" s="263"/>
      <c r="CAI373" s="263"/>
      <c r="CAJ373" s="263"/>
      <c r="CAK373" s="263"/>
      <c r="CAL373" s="263"/>
      <c r="CAM373" s="263"/>
      <c r="CAN373" s="263"/>
      <c r="CAO373" s="263"/>
      <c r="CAP373" s="263"/>
      <c r="CAQ373" s="263"/>
      <c r="CAR373" s="263"/>
      <c r="CAS373" s="263"/>
      <c r="CAT373" s="263"/>
      <c r="CAU373" s="263"/>
      <c r="CAV373" s="263"/>
    </row>
    <row r="374" spans="1:2076" x14ac:dyDescent="0.35">
      <c r="A374" s="263"/>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263"/>
      <c r="AE374" s="263"/>
      <c r="AF374" s="263"/>
      <c r="AG374" s="263"/>
      <c r="AH374" s="263"/>
      <c r="AI374" s="263"/>
      <c r="AJ374" s="263"/>
      <c r="AK374" s="263"/>
      <c r="AL374" s="263"/>
      <c r="AM374" s="263"/>
      <c r="AN374" s="263"/>
      <c r="AO374" s="263"/>
      <c r="AP374" s="263"/>
      <c r="AQ374" s="263"/>
      <c r="AR374" s="263"/>
      <c r="AS374" s="263"/>
      <c r="AT374" s="263"/>
      <c r="AU374" s="263"/>
      <c r="AV374" s="263"/>
      <c r="AW374" s="263"/>
      <c r="AX374" s="263"/>
      <c r="AY374" s="263"/>
      <c r="AZ374" s="263"/>
      <c r="BA374" s="263"/>
      <c r="BB374" s="263"/>
      <c r="BC374" s="263"/>
      <c r="BD374" s="263"/>
      <c r="BE374" s="263"/>
      <c r="BF374" s="263"/>
      <c r="BG374" s="263"/>
      <c r="BH374" s="263"/>
      <c r="BI374" s="263"/>
      <c r="BJ374" s="263"/>
      <c r="BK374" s="263"/>
      <c r="BL374" s="263"/>
      <c r="BM374" s="263"/>
      <c r="BN374" s="263"/>
      <c r="BO374" s="263"/>
      <c r="BP374" s="263"/>
      <c r="BQ374" s="263"/>
      <c r="BR374" s="263"/>
      <c r="BS374" s="263"/>
      <c r="BT374" s="263"/>
      <c r="BU374" s="263"/>
      <c r="BV374" s="263"/>
      <c r="BW374" s="263"/>
      <c r="BX374" s="263"/>
      <c r="BY374" s="263"/>
      <c r="BZ374" s="263"/>
      <c r="CA374" s="263"/>
      <c r="CB374" s="263"/>
      <c r="CC374" s="263"/>
      <c r="CD374" s="263"/>
      <c r="CE374" s="263"/>
      <c r="CF374" s="263"/>
      <c r="CG374" s="263"/>
      <c r="CH374" s="263"/>
      <c r="CI374" s="263"/>
      <c r="CJ374" s="263"/>
      <c r="CK374" s="263"/>
      <c r="CL374" s="263"/>
      <c r="CM374" s="263"/>
      <c r="CN374" s="263"/>
      <c r="CO374" s="263"/>
      <c r="CP374" s="263"/>
      <c r="CQ374" s="263"/>
      <c r="CR374" s="263"/>
      <c r="CS374" s="263"/>
      <c r="CT374" s="263"/>
      <c r="CU374" s="263"/>
      <c r="CV374" s="263"/>
      <c r="CW374" s="263"/>
      <c r="CX374" s="263"/>
      <c r="CY374" s="263"/>
      <c r="CZ374" s="263"/>
      <c r="DA374" s="263"/>
      <c r="DB374" s="263"/>
      <c r="DC374" s="263"/>
      <c r="DD374" s="263"/>
      <c r="DE374" s="263"/>
      <c r="DF374" s="263"/>
      <c r="DG374" s="263"/>
      <c r="DH374" s="263"/>
      <c r="DI374" s="263"/>
      <c r="DJ374" s="263"/>
      <c r="DK374" s="263"/>
      <c r="DL374" s="263"/>
      <c r="DM374" s="263"/>
      <c r="DN374" s="263"/>
      <c r="DO374" s="263"/>
      <c r="DP374" s="263"/>
      <c r="DQ374" s="263"/>
      <c r="DR374" s="263"/>
      <c r="DS374" s="263"/>
      <c r="DT374" s="263"/>
      <c r="DU374" s="263"/>
      <c r="DV374" s="263"/>
      <c r="DW374" s="263"/>
      <c r="DX374" s="263"/>
      <c r="DY374" s="263"/>
      <c r="DZ374" s="263"/>
      <c r="EA374" s="263"/>
      <c r="EB374" s="263"/>
      <c r="EC374" s="263"/>
      <c r="ED374" s="263"/>
      <c r="EE374" s="263"/>
      <c r="EF374" s="263"/>
      <c r="EG374" s="263"/>
      <c r="EH374" s="263"/>
      <c r="EI374" s="263"/>
      <c r="EJ374" s="263"/>
      <c r="EK374" s="263"/>
      <c r="EL374" s="263"/>
      <c r="EM374" s="263"/>
      <c r="EN374" s="263"/>
      <c r="EO374" s="263"/>
      <c r="EP374" s="263"/>
      <c r="EQ374" s="263"/>
      <c r="ER374" s="263"/>
      <c r="ES374" s="263"/>
      <c r="ET374" s="263"/>
      <c r="EU374" s="263"/>
      <c r="EV374" s="263"/>
      <c r="EW374" s="263"/>
      <c r="EX374" s="263"/>
      <c r="EY374" s="263"/>
      <c r="EZ374" s="263"/>
      <c r="FA374" s="263"/>
      <c r="FB374" s="263"/>
      <c r="FC374" s="263"/>
      <c r="FD374" s="263"/>
      <c r="FE374" s="263"/>
      <c r="FF374" s="263"/>
      <c r="FG374" s="263"/>
      <c r="FH374" s="263"/>
      <c r="FI374" s="263"/>
      <c r="FJ374" s="263"/>
      <c r="FK374" s="263"/>
      <c r="FL374" s="263"/>
      <c r="FM374" s="263"/>
      <c r="FN374" s="263"/>
      <c r="FO374" s="263"/>
      <c r="FP374" s="263"/>
      <c r="FQ374" s="263"/>
      <c r="FR374" s="263"/>
      <c r="FS374" s="263"/>
      <c r="FT374" s="263"/>
      <c r="FU374" s="263"/>
      <c r="FV374" s="263"/>
      <c r="FW374" s="263"/>
      <c r="FX374" s="263"/>
      <c r="FY374" s="263"/>
      <c r="FZ374" s="263"/>
      <c r="GA374" s="263"/>
      <c r="GB374" s="263"/>
      <c r="GC374" s="263"/>
      <c r="GD374" s="263"/>
      <c r="GE374" s="263"/>
      <c r="GF374" s="263"/>
      <c r="GG374" s="263"/>
      <c r="GH374" s="263"/>
      <c r="GI374" s="263"/>
      <c r="GJ374" s="263"/>
      <c r="GK374" s="263"/>
      <c r="GL374" s="263"/>
      <c r="GM374" s="263"/>
      <c r="GN374" s="263"/>
      <c r="GO374" s="263"/>
      <c r="GP374" s="263"/>
      <c r="GQ374" s="263"/>
      <c r="GR374" s="263"/>
      <c r="GS374" s="263"/>
      <c r="GT374" s="263"/>
      <c r="GU374" s="263"/>
      <c r="GV374" s="263"/>
      <c r="GW374" s="263"/>
      <c r="GX374" s="263"/>
      <c r="GY374" s="263"/>
      <c r="GZ374" s="263"/>
      <c r="HA374" s="263"/>
      <c r="HB374" s="263"/>
      <c r="HC374" s="263"/>
      <c r="HD374" s="263"/>
      <c r="HE374" s="263"/>
      <c r="HF374" s="263"/>
      <c r="HG374" s="263"/>
      <c r="HH374" s="263"/>
      <c r="HI374" s="263"/>
      <c r="HJ374" s="263"/>
      <c r="HK374" s="263"/>
      <c r="HL374" s="263"/>
      <c r="HM374" s="263"/>
      <c r="HN374" s="263"/>
      <c r="HO374" s="263"/>
      <c r="HP374" s="263"/>
      <c r="HQ374" s="263"/>
      <c r="HR374" s="263"/>
      <c r="HS374" s="263"/>
      <c r="HT374" s="263"/>
      <c r="HU374" s="263"/>
      <c r="HV374" s="263"/>
      <c r="HW374" s="263"/>
      <c r="HX374" s="263"/>
      <c r="HY374" s="263"/>
      <c r="HZ374" s="263"/>
      <c r="IA374" s="263"/>
      <c r="IB374" s="263"/>
      <c r="IC374" s="263"/>
      <c r="ID374" s="263"/>
      <c r="IE374" s="263"/>
      <c r="IF374" s="263"/>
      <c r="IG374" s="263"/>
      <c r="IH374" s="263"/>
      <c r="II374" s="263"/>
      <c r="IJ374" s="263"/>
      <c r="IK374" s="263"/>
      <c r="IL374" s="263"/>
      <c r="IM374" s="263"/>
      <c r="IN374" s="263"/>
      <c r="IO374" s="263"/>
      <c r="IP374" s="263"/>
      <c r="IQ374" s="263"/>
      <c r="IR374" s="263"/>
      <c r="IS374" s="263"/>
      <c r="IT374" s="263"/>
      <c r="IU374" s="263"/>
      <c r="IV374" s="263"/>
      <c r="IW374" s="263"/>
      <c r="IX374" s="263"/>
      <c r="IY374" s="263"/>
      <c r="IZ374" s="263"/>
      <c r="JA374" s="263"/>
      <c r="JB374" s="263"/>
      <c r="JC374" s="263"/>
      <c r="JD374" s="263"/>
      <c r="JE374" s="263"/>
      <c r="JF374" s="263"/>
      <c r="JG374" s="263"/>
      <c r="JH374" s="263"/>
      <c r="JI374" s="263"/>
      <c r="JJ374" s="263"/>
      <c r="JK374" s="263"/>
      <c r="JL374" s="263"/>
      <c r="JM374" s="263"/>
      <c r="JN374" s="263"/>
      <c r="JO374" s="263"/>
      <c r="JP374" s="263"/>
      <c r="JQ374" s="263"/>
      <c r="JR374" s="263"/>
      <c r="JS374" s="263"/>
      <c r="JT374" s="263"/>
      <c r="JU374" s="263"/>
      <c r="JV374" s="263"/>
      <c r="JW374" s="263"/>
      <c r="JX374" s="263"/>
      <c r="JY374" s="263"/>
      <c r="JZ374" s="263"/>
      <c r="KA374" s="263"/>
      <c r="KB374" s="263"/>
      <c r="KC374" s="263"/>
      <c r="KD374" s="263"/>
      <c r="KE374" s="263"/>
      <c r="KF374" s="263"/>
      <c r="KG374" s="263"/>
      <c r="KH374" s="263"/>
      <c r="KI374" s="263"/>
      <c r="KJ374" s="263"/>
      <c r="KK374" s="263"/>
      <c r="KL374" s="263"/>
      <c r="KM374" s="263"/>
      <c r="KN374" s="263"/>
      <c r="KO374" s="263"/>
      <c r="KP374" s="263"/>
      <c r="KQ374" s="263"/>
      <c r="KR374" s="263"/>
      <c r="KS374" s="263"/>
      <c r="KT374" s="263"/>
      <c r="KU374" s="263"/>
      <c r="KV374" s="263"/>
      <c r="KW374" s="263"/>
      <c r="KX374" s="263"/>
      <c r="KY374" s="263"/>
      <c r="KZ374" s="263"/>
      <c r="LA374" s="263"/>
      <c r="LB374" s="263"/>
      <c r="LC374" s="263"/>
      <c r="LD374" s="263"/>
      <c r="LE374" s="263"/>
      <c r="LF374" s="263"/>
      <c r="LG374" s="263"/>
      <c r="LH374" s="263"/>
      <c r="LI374" s="263"/>
      <c r="LJ374" s="263"/>
      <c r="LK374" s="263"/>
      <c r="LL374" s="263"/>
      <c r="LM374" s="263"/>
      <c r="LN374" s="263"/>
      <c r="LO374" s="263"/>
      <c r="LP374" s="263"/>
      <c r="LQ374" s="263"/>
      <c r="LR374" s="263"/>
      <c r="LS374" s="263"/>
      <c r="LT374" s="263"/>
      <c r="LU374" s="263"/>
      <c r="LV374" s="263"/>
      <c r="LW374" s="263"/>
      <c r="LX374" s="263"/>
      <c r="LY374" s="263"/>
      <c r="LZ374" s="263"/>
      <c r="MA374" s="263"/>
      <c r="MB374" s="263"/>
      <c r="MC374" s="263"/>
      <c r="MD374" s="263"/>
      <c r="ME374" s="263"/>
      <c r="MF374" s="263"/>
      <c r="MG374" s="263"/>
      <c r="MH374" s="263"/>
      <c r="MI374" s="263"/>
      <c r="MJ374" s="263"/>
      <c r="MK374" s="263"/>
      <c r="ML374" s="263"/>
      <c r="MM374" s="263"/>
      <c r="MN374" s="263"/>
      <c r="MO374" s="263"/>
      <c r="MP374" s="263"/>
      <c r="MQ374" s="263"/>
      <c r="MR374" s="263"/>
      <c r="MS374" s="263"/>
      <c r="MT374" s="263"/>
      <c r="MU374" s="263"/>
      <c r="MV374" s="263"/>
      <c r="MW374" s="263"/>
      <c r="MX374" s="263"/>
      <c r="MY374" s="263"/>
      <c r="MZ374" s="263"/>
      <c r="NA374" s="263"/>
      <c r="NB374" s="263"/>
      <c r="NC374" s="263"/>
      <c r="ND374" s="263"/>
      <c r="NE374" s="263"/>
      <c r="NF374" s="263"/>
      <c r="NG374" s="263"/>
      <c r="NH374" s="263"/>
      <c r="NI374" s="263"/>
      <c r="NJ374" s="263"/>
      <c r="NK374" s="263"/>
      <c r="NL374" s="263"/>
      <c r="NM374" s="263"/>
      <c r="NN374" s="263"/>
      <c r="NO374" s="263"/>
      <c r="NP374" s="263"/>
      <c r="NQ374" s="263"/>
      <c r="NR374" s="263"/>
      <c r="NS374" s="263"/>
      <c r="NT374" s="263"/>
      <c r="NU374" s="263"/>
      <c r="NV374" s="263"/>
      <c r="NW374" s="263"/>
      <c r="NX374" s="263"/>
      <c r="NY374" s="263"/>
      <c r="NZ374" s="263"/>
      <c r="OA374" s="263"/>
      <c r="OB374" s="263"/>
      <c r="OC374" s="263"/>
      <c r="OD374" s="263"/>
      <c r="OE374" s="263"/>
      <c r="OF374" s="263"/>
      <c r="OG374" s="263"/>
      <c r="OH374" s="263"/>
      <c r="OI374" s="263"/>
      <c r="OJ374" s="263"/>
      <c r="OK374" s="263"/>
      <c r="OL374" s="263"/>
      <c r="OM374" s="263"/>
      <c r="ON374" s="263"/>
      <c r="OO374" s="263"/>
      <c r="OP374" s="263"/>
      <c r="OQ374" s="263"/>
      <c r="OR374" s="263"/>
      <c r="OS374" s="263"/>
      <c r="OT374" s="263"/>
      <c r="OU374" s="263"/>
      <c r="OV374" s="263"/>
      <c r="OW374" s="263"/>
      <c r="OX374" s="263"/>
      <c r="OY374" s="263"/>
      <c r="OZ374" s="263"/>
      <c r="PA374" s="263"/>
      <c r="PB374" s="263"/>
      <c r="PC374" s="263"/>
      <c r="PD374" s="263"/>
      <c r="PE374" s="263"/>
      <c r="PF374" s="263"/>
      <c r="PG374" s="263"/>
      <c r="PH374" s="263"/>
      <c r="PI374" s="263"/>
      <c r="PJ374" s="263"/>
      <c r="PK374" s="263"/>
      <c r="PL374" s="263"/>
      <c r="PM374" s="263"/>
      <c r="PN374" s="263"/>
      <c r="PO374" s="263"/>
      <c r="PP374" s="263"/>
      <c r="PQ374" s="263"/>
      <c r="PR374" s="263"/>
      <c r="PS374" s="263"/>
      <c r="PT374" s="263"/>
      <c r="PU374" s="263"/>
      <c r="PV374" s="263"/>
      <c r="PW374" s="263"/>
      <c r="PX374" s="263"/>
      <c r="PY374" s="263"/>
      <c r="PZ374" s="263"/>
      <c r="QA374" s="263"/>
      <c r="QB374" s="263"/>
      <c r="QC374" s="263"/>
      <c r="QD374" s="263"/>
      <c r="QE374" s="263"/>
      <c r="QF374" s="263"/>
      <c r="QG374" s="263"/>
      <c r="QH374" s="263"/>
      <c r="QI374" s="263"/>
      <c r="QJ374" s="263"/>
      <c r="QK374" s="263"/>
      <c r="QL374" s="263"/>
      <c r="QM374" s="263"/>
      <c r="QN374" s="263"/>
      <c r="QO374" s="263"/>
      <c r="QP374" s="263"/>
      <c r="QQ374" s="263"/>
      <c r="QR374" s="263"/>
      <c r="QS374" s="263"/>
      <c r="QT374" s="263"/>
      <c r="QU374" s="263"/>
      <c r="QV374" s="263"/>
      <c r="QW374" s="263"/>
      <c r="QX374" s="263"/>
      <c r="QY374" s="263"/>
      <c r="QZ374" s="263"/>
      <c r="RA374" s="263"/>
      <c r="RB374" s="263"/>
      <c r="RC374" s="263"/>
      <c r="RD374" s="263"/>
      <c r="RE374" s="263"/>
      <c r="RF374" s="263"/>
      <c r="RG374" s="263"/>
      <c r="RH374" s="263"/>
      <c r="RI374" s="263"/>
      <c r="RJ374" s="263"/>
      <c r="RK374" s="263"/>
      <c r="RL374" s="263"/>
      <c r="RM374" s="263"/>
      <c r="RN374" s="263"/>
      <c r="RO374" s="263"/>
      <c r="RP374" s="263"/>
      <c r="RQ374" s="263"/>
      <c r="RR374" s="263"/>
      <c r="RS374" s="263"/>
      <c r="RT374" s="263"/>
      <c r="RU374" s="263"/>
      <c r="RV374" s="263"/>
      <c r="RW374" s="263"/>
      <c r="RX374" s="263"/>
      <c r="RY374" s="263"/>
      <c r="RZ374" s="263"/>
      <c r="SA374" s="263"/>
      <c r="SB374" s="263"/>
      <c r="SC374" s="263"/>
      <c r="SD374" s="263"/>
      <c r="SE374" s="263"/>
      <c r="SF374" s="263"/>
      <c r="SG374" s="263"/>
      <c r="SH374" s="263"/>
      <c r="SI374" s="263"/>
      <c r="SJ374" s="263"/>
      <c r="SK374" s="263"/>
      <c r="SL374" s="263"/>
      <c r="SM374" s="263"/>
      <c r="SN374" s="263"/>
      <c r="SO374" s="263"/>
      <c r="SP374" s="263"/>
      <c r="SQ374" s="263"/>
      <c r="SR374" s="263"/>
      <c r="SS374" s="263"/>
      <c r="ST374" s="263"/>
      <c r="SU374" s="263"/>
      <c r="SV374" s="263"/>
      <c r="SW374" s="263"/>
      <c r="SX374" s="263"/>
      <c r="SY374" s="263"/>
      <c r="SZ374" s="263"/>
      <c r="TA374" s="263"/>
      <c r="TB374" s="263"/>
      <c r="TC374" s="263"/>
      <c r="TD374" s="263"/>
      <c r="TE374" s="263"/>
      <c r="TF374" s="263"/>
      <c r="TG374" s="263"/>
      <c r="TH374" s="263"/>
      <c r="TI374" s="263"/>
      <c r="TJ374" s="263"/>
      <c r="TK374" s="263"/>
      <c r="TL374" s="263"/>
      <c r="TM374" s="263"/>
      <c r="TN374" s="263"/>
      <c r="TO374" s="263"/>
      <c r="TP374" s="263"/>
      <c r="TQ374" s="263"/>
      <c r="TR374" s="263"/>
      <c r="TS374" s="263"/>
      <c r="TT374" s="263"/>
      <c r="TU374" s="263"/>
      <c r="TV374" s="263"/>
      <c r="TW374" s="263"/>
      <c r="TX374" s="263"/>
      <c r="TY374" s="263"/>
      <c r="TZ374" s="263"/>
      <c r="UA374" s="263"/>
      <c r="UB374" s="263"/>
      <c r="UC374" s="263"/>
      <c r="UD374" s="263"/>
      <c r="UE374" s="263"/>
      <c r="UF374" s="263"/>
      <c r="UG374" s="263"/>
      <c r="UH374" s="263"/>
      <c r="UI374" s="263"/>
      <c r="UJ374" s="263"/>
      <c r="UK374" s="263"/>
      <c r="UL374" s="263"/>
      <c r="UM374" s="263"/>
      <c r="UN374" s="263"/>
      <c r="UO374" s="263"/>
      <c r="UP374" s="263"/>
      <c r="UQ374" s="263"/>
      <c r="UR374" s="263"/>
      <c r="US374" s="263"/>
      <c r="UT374" s="263"/>
      <c r="UU374" s="263"/>
      <c r="UV374" s="263"/>
      <c r="UW374" s="263"/>
      <c r="UX374" s="263"/>
      <c r="UY374" s="263"/>
      <c r="UZ374" s="263"/>
      <c r="VA374" s="263"/>
      <c r="VB374" s="263"/>
      <c r="VC374" s="263"/>
      <c r="VD374" s="263"/>
      <c r="VE374" s="263"/>
      <c r="VF374" s="263"/>
      <c r="VG374" s="263"/>
      <c r="VH374" s="263"/>
      <c r="VI374" s="263"/>
      <c r="VJ374" s="263"/>
      <c r="VK374" s="263"/>
      <c r="VL374" s="263"/>
      <c r="VM374" s="263"/>
      <c r="VN374" s="263"/>
      <c r="VO374" s="263"/>
      <c r="VP374" s="263"/>
      <c r="VQ374" s="263"/>
      <c r="VR374" s="263"/>
      <c r="VS374" s="263"/>
      <c r="VT374" s="263"/>
      <c r="VU374" s="263"/>
      <c r="VV374" s="263"/>
      <c r="VW374" s="263"/>
      <c r="VX374" s="263"/>
      <c r="VY374" s="263"/>
      <c r="VZ374" s="263"/>
      <c r="WA374" s="263"/>
      <c r="WB374" s="263"/>
      <c r="WC374" s="263"/>
      <c r="WD374" s="263"/>
      <c r="WE374" s="263"/>
      <c r="WF374" s="263"/>
      <c r="WG374" s="263"/>
      <c r="WH374" s="263"/>
      <c r="WI374" s="263"/>
      <c r="WJ374" s="263"/>
      <c r="WK374" s="263"/>
      <c r="WL374" s="263"/>
      <c r="WM374" s="263"/>
      <c r="WN374" s="263"/>
      <c r="WO374" s="263"/>
      <c r="WP374" s="263"/>
      <c r="WQ374" s="263"/>
      <c r="WR374" s="263"/>
      <c r="WS374" s="263"/>
      <c r="WT374" s="263"/>
      <c r="WU374" s="263"/>
      <c r="WV374" s="263"/>
      <c r="WW374" s="263"/>
      <c r="WX374" s="263"/>
      <c r="WY374" s="263"/>
      <c r="WZ374" s="263"/>
      <c r="XA374" s="263"/>
      <c r="XB374" s="263"/>
      <c r="XC374" s="263"/>
      <c r="XD374" s="263"/>
      <c r="XE374" s="263"/>
      <c r="XF374" s="263"/>
      <c r="XG374" s="263"/>
      <c r="XH374" s="263"/>
      <c r="XI374" s="263"/>
      <c r="XJ374" s="263"/>
      <c r="XK374" s="263"/>
      <c r="XL374" s="263"/>
      <c r="XM374" s="263"/>
      <c r="XN374" s="263"/>
      <c r="XO374" s="263"/>
      <c r="XP374" s="263"/>
      <c r="XQ374" s="263"/>
      <c r="XR374" s="263"/>
      <c r="XS374" s="263"/>
      <c r="XT374" s="263"/>
      <c r="XU374" s="263"/>
      <c r="XV374" s="263"/>
      <c r="XW374" s="263"/>
      <c r="XX374" s="263"/>
      <c r="XY374" s="263"/>
      <c r="XZ374" s="263"/>
      <c r="YA374" s="263"/>
      <c r="YB374" s="263"/>
      <c r="YC374" s="263"/>
      <c r="YD374" s="263"/>
      <c r="YE374" s="263"/>
      <c r="YF374" s="263"/>
      <c r="YG374" s="263"/>
      <c r="YH374" s="263"/>
      <c r="YI374" s="263"/>
      <c r="YJ374" s="263"/>
      <c r="YK374" s="263"/>
      <c r="YL374" s="263"/>
      <c r="YM374" s="263"/>
      <c r="YN374" s="263"/>
      <c r="YO374" s="263"/>
      <c r="YP374" s="263"/>
      <c r="YQ374" s="263"/>
      <c r="YR374" s="263"/>
      <c r="YS374" s="263"/>
      <c r="YT374" s="263"/>
      <c r="YU374" s="263"/>
      <c r="YV374" s="263"/>
      <c r="YW374" s="263"/>
      <c r="YX374" s="263"/>
      <c r="YY374" s="263"/>
      <c r="YZ374" s="263"/>
      <c r="ZA374" s="263"/>
      <c r="ZB374" s="263"/>
      <c r="ZC374" s="263"/>
      <c r="ZD374" s="263"/>
      <c r="ZE374" s="263"/>
      <c r="ZF374" s="263"/>
      <c r="ZG374" s="263"/>
      <c r="ZH374" s="263"/>
      <c r="ZI374" s="263"/>
      <c r="ZJ374" s="263"/>
      <c r="ZK374" s="263"/>
      <c r="ZL374" s="263"/>
      <c r="ZM374" s="263"/>
      <c r="ZN374" s="263"/>
      <c r="ZO374" s="263"/>
      <c r="ZP374" s="263"/>
      <c r="ZQ374" s="263"/>
      <c r="ZR374" s="263"/>
      <c r="ZS374" s="263"/>
      <c r="ZT374" s="263"/>
      <c r="ZU374" s="263"/>
      <c r="ZV374" s="263"/>
      <c r="ZW374" s="263"/>
      <c r="ZX374" s="263"/>
      <c r="ZY374" s="263"/>
      <c r="ZZ374" s="263"/>
      <c r="AAA374" s="263"/>
      <c r="AAB374" s="263"/>
      <c r="AAC374" s="263"/>
      <c r="AAD374" s="263"/>
      <c r="AAE374" s="263"/>
      <c r="AAF374" s="263"/>
      <c r="AAG374" s="263"/>
      <c r="AAH374" s="263"/>
      <c r="AAI374" s="263"/>
      <c r="AAJ374" s="263"/>
      <c r="AAK374" s="263"/>
      <c r="AAL374" s="263"/>
      <c r="AAM374" s="263"/>
      <c r="AAN374" s="263"/>
      <c r="AAO374" s="263"/>
      <c r="AAP374" s="263"/>
      <c r="AAQ374" s="263"/>
      <c r="AAR374" s="263"/>
      <c r="AAS374" s="263"/>
      <c r="AAT374" s="263"/>
      <c r="AAU374" s="263"/>
      <c r="AAV374" s="263"/>
      <c r="AAW374" s="263"/>
      <c r="AAX374" s="263"/>
      <c r="AAY374" s="263"/>
      <c r="AAZ374" s="263"/>
      <c r="ABA374" s="263"/>
      <c r="ABB374" s="263"/>
      <c r="ABC374" s="263"/>
      <c r="ABD374" s="263"/>
      <c r="ABE374" s="263"/>
      <c r="ABF374" s="263"/>
      <c r="ABG374" s="263"/>
      <c r="ABH374" s="263"/>
      <c r="ABI374" s="263"/>
      <c r="ABJ374" s="263"/>
      <c r="ABK374" s="263"/>
      <c r="ABL374" s="263"/>
      <c r="ABM374" s="263"/>
      <c r="ABN374" s="263"/>
      <c r="ABO374" s="263"/>
      <c r="ABP374" s="263"/>
      <c r="ABQ374" s="263"/>
      <c r="ABR374" s="263"/>
      <c r="ABS374" s="263"/>
      <c r="ABT374" s="263"/>
      <c r="ABU374" s="263"/>
      <c r="ABV374" s="263"/>
      <c r="ABW374" s="263"/>
      <c r="ABX374" s="263"/>
      <c r="ABY374" s="263"/>
      <c r="ABZ374" s="263"/>
      <c r="ACA374" s="263"/>
      <c r="ACB374" s="263"/>
      <c r="ACC374" s="263"/>
      <c r="ACD374" s="263"/>
      <c r="ACE374" s="263"/>
      <c r="ACF374" s="263"/>
      <c r="ACG374" s="263"/>
      <c r="ACH374" s="263"/>
      <c r="ACI374" s="263"/>
      <c r="ACJ374" s="263"/>
      <c r="ACK374" s="263"/>
      <c r="ACL374" s="263"/>
      <c r="ACM374" s="263"/>
      <c r="ACN374" s="263"/>
      <c r="ACO374" s="263"/>
      <c r="ACP374" s="263"/>
      <c r="ACQ374" s="263"/>
      <c r="ACR374" s="263"/>
      <c r="ACS374" s="263"/>
      <c r="ACT374" s="263"/>
      <c r="ACU374" s="263"/>
      <c r="ACV374" s="263"/>
      <c r="ACW374" s="263"/>
      <c r="ACX374" s="263"/>
      <c r="ACY374" s="263"/>
      <c r="ACZ374" s="263"/>
      <c r="ADA374" s="263"/>
      <c r="ADB374" s="263"/>
      <c r="ADC374" s="263"/>
      <c r="ADD374" s="263"/>
      <c r="ADE374" s="263"/>
      <c r="ADF374" s="263"/>
      <c r="ADG374" s="263"/>
      <c r="ADH374" s="263"/>
      <c r="ADI374" s="263"/>
      <c r="ADJ374" s="263"/>
      <c r="ADK374" s="263"/>
      <c r="ADL374" s="263"/>
      <c r="ADM374" s="263"/>
      <c r="ADN374" s="263"/>
      <c r="ADO374" s="263"/>
      <c r="ADP374" s="263"/>
      <c r="ADQ374" s="263"/>
      <c r="ADR374" s="263"/>
      <c r="ADS374" s="263"/>
      <c r="ADT374" s="263"/>
      <c r="ADU374" s="263"/>
      <c r="ADV374" s="263"/>
      <c r="ADW374" s="263"/>
      <c r="ADX374" s="263"/>
      <c r="ADY374" s="263"/>
      <c r="ADZ374" s="263"/>
      <c r="AEA374" s="263"/>
      <c r="AEB374" s="263"/>
      <c r="AEC374" s="263"/>
      <c r="AED374" s="263"/>
      <c r="AEE374" s="263"/>
      <c r="AEF374" s="263"/>
      <c r="AEG374" s="263"/>
      <c r="AEH374" s="263"/>
      <c r="AEI374" s="263"/>
      <c r="AEJ374" s="263"/>
      <c r="AEK374" s="263"/>
      <c r="AEL374" s="263"/>
      <c r="AEM374" s="263"/>
      <c r="AEN374" s="263"/>
      <c r="AEO374" s="263"/>
      <c r="AEP374" s="263"/>
      <c r="AEQ374" s="263"/>
      <c r="AER374" s="263"/>
      <c r="AES374" s="263"/>
      <c r="AET374" s="263"/>
      <c r="AEU374" s="263"/>
      <c r="AEV374" s="263"/>
      <c r="AEW374" s="263"/>
      <c r="AEX374" s="263"/>
      <c r="AEY374" s="263"/>
      <c r="AEZ374" s="263"/>
      <c r="AFA374" s="263"/>
      <c r="AFB374" s="263"/>
      <c r="AFC374" s="263"/>
      <c r="AFD374" s="263"/>
      <c r="AFE374" s="263"/>
      <c r="AFF374" s="263"/>
      <c r="AFG374" s="263"/>
      <c r="AFH374" s="263"/>
      <c r="AFI374" s="263"/>
      <c r="AFJ374" s="263"/>
      <c r="AFK374" s="263"/>
      <c r="AFL374" s="263"/>
      <c r="AFM374" s="263"/>
      <c r="AFN374" s="263"/>
      <c r="AFO374" s="263"/>
      <c r="AFP374" s="263"/>
      <c r="AFQ374" s="263"/>
      <c r="AFR374" s="263"/>
      <c r="AFS374" s="263"/>
      <c r="AFT374" s="263"/>
      <c r="AFU374" s="263"/>
      <c r="AFV374" s="263"/>
      <c r="AFW374" s="263"/>
      <c r="AFX374" s="263"/>
      <c r="AFY374" s="263"/>
      <c r="AFZ374" s="263"/>
      <c r="AGA374" s="263"/>
      <c r="AGB374" s="263"/>
      <c r="AGC374" s="263"/>
      <c r="AGD374" s="263"/>
      <c r="AGE374" s="263"/>
      <c r="AGF374" s="263"/>
      <c r="AGG374" s="263"/>
      <c r="AGH374" s="263"/>
      <c r="AGI374" s="263"/>
      <c r="AGJ374" s="263"/>
      <c r="AGK374" s="263"/>
      <c r="AGL374" s="263"/>
      <c r="AGM374" s="263"/>
      <c r="AGN374" s="263"/>
      <c r="AGO374" s="263"/>
      <c r="AGP374" s="263"/>
      <c r="AGQ374" s="263"/>
      <c r="AGR374" s="263"/>
      <c r="AGS374" s="263"/>
      <c r="AGT374" s="263"/>
      <c r="AGU374" s="263"/>
      <c r="AGV374" s="263"/>
      <c r="AGW374" s="263"/>
      <c r="AGX374" s="263"/>
      <c r="AGY374" s="263"/>
      <c r="AGZ374" s="263"/>
      <c r="AHA374" s="263"/>
      <c r="AHB374" s="263"/>
      <c r="AHC374" s="263"/>
      <c r="AHD374" s="263"/>
      <c r="AHE374" s="263"/>
      <c r="AHF374" s="263"/>
      <c r="AHG374" s="263"/>
      <c r="AHH374" s="263"/>
      <c r="AHI374" s="263"/>
      <c r="AHJ374" s="263"/>
      <c r="AHK374" s="263"/>
      <c r="AHL374" s="263"/>
      <c r="AHM374" s="263"/>
      <c r="AHN374" s="263"/>
      <c r="AHO374" s="263"/>
      <c r="AHP374" s="263"/>
      <c r="AHQ374" s="263"/>
      <c r="AHR374" s="263"/>
      <c r="AHS374" s="263"/>
      <c r="AHT374" s="263"/>
      <c r="AHU374" s="263"/>
      <c r="AHV374" s="263"/>
      <c r="AHW374" s="263"/>
      <c r="AHX374" s="263"/>
      <c r="AHY374" s="263"/>
      <c r="AHZ374" s="263"/>
      <c r="AIA374" s="263"/>
      <c r="AIB374" s="263"/>
      <c r="AIC374" s="263"/>
      <c r="AID374" s="263"/>
      <c r="AIE374" s="263"/>
      <c r="AIF374" s="263"/>
      <c r="AIG374" s="263"/>
      <c r="AIH374" s="263"/>
      <c r="AII374" s="263"/>
      <c r="AIJ374" s="263"/>
      <c r="AIK374" s="263"/>
      <c r="AIL374" s="263"/>
      <c r="AIM374" s="263"/>
      <c r="AIN374" s="263"/>
      <c r="AIO374" s="263"/>
      <c r="AIP374" s="263"/>
      <c r="AIQ374" s="263"/>
      <c r="AIR374" s="263"/>
      <c r="AIS374" s="263"/>
      <c r="AIT374" s="263"/>
      <c r="AIU374" s="263"/>
      <c r="AIV374" s="263"/>
      <c r="AIW374" s="263"/>
      <c r="AIX374" s="263"/>
      <c r="AIY374" s="263"/>
      <c r="AIZ374" s="263"/>
      <c r="AJA374" s="263"/>
      <c r="AJB374" s="263"/>
      <c r="AJC374" s="263"/>
      <c r="AJD374" s="263"/>
      <c r="AJE374" s="263"/>
      <c r="AJF374" s="263"/>
      <c r="AJG374" s="263"/>
      <c r="AJH374" s="263"/>
      <c r="AJI374" s="263"/>
      <c r="AJJ374" s="263"/>
      <c r="AJK374" s="263"/>
      <c r="AJL374" s="263"/>
      <c r="AJM374" s="263"/>
      <c r="AJN374" s="263"/>
      <c r="AJO374" s="263"/>
      <c r="AJP374" s="263"/>
      <c r="AJQ374" s="263"/>
      <c r="AJR374" s="263"/>
      <c r="AJS374" s="263"/>
      <c r="AJT374" s="263"/>
      <c r="AJU374" s="263"/>
      <c r="AJV374" s="263"/>
      <c r="AJW374" s="263"/>
      <c r="AJX374" s="263"/>
      <c r="AJY374" s="263"/>
      <c r="AJZ374" s="263"/>
      <c r="AKA374" s="263"/>
      <c r="AKB374" s="263"/>
      <c r="AKC374" s="263"/>
      <c r="AKD374" s="263"/>
      <c r="AKE374" s="263"/>
      <c r="AKF374" s="263"/>
      <c r="AKG374" s="263"/>
      <c r="AKH374" s="263"/>
      <c r="AKI374" s="263"/>
      <c r="AKJ374" s="263"/>
      <c r="AKK374" s="263"/>
      <c r="AKL374" s="263"/>
      <c r="AKM374" s="263"/>
      <c r="AKN374" s="263"/>
      <c r="AKO374" s="263"/>
      <c r="AKP374" s="263"/>
      <c r="AKQ374" s="263"/>
      <c r="AKR374" s="263"/>
      <c r="AKS374" s="263"/>
      <c r="AKT374" s="263"/>
      <c r="AKU374" s="263"/>
      <c r="AKV374" s="263"/>
      <c r="AKW374" s="263"/>
      <c r="AKX374" s="263"/>
      <c r="AKY374" s="263"/>
      <c r="AKZ374" s="263"/>
      <c r="ALA374" s="263"/>
      <c r="ALB374" s="263"/>
      <c r="ALC374" s="263"/>
      <c r="ALD374" s="263"/>
      <c r="ALE374" s="263"/>
      <c r="ALF374" s="263"/>
      <c r="ALG374" s="263"/>
      <c r="ALH374" s="263"/>
      <c r="ALI374" s="263"/>
      <c r="ALJ374" s="263"/>
      <c r="ALK374" s="263"/>
      <c r="ALL374" s="263"/>
      <c r="ALM374" s="263"/>
      <c r="ALN374" s="263"/>
      <c r="ALO374" s="263"/>
      <c r="ALP374" s="263"/>
      <c r="ALQ374" s="263"/>
      <c r="ALR374" s="263"/>
      <c r="ALS374" s="263"/>
      <c r="ALT374" s="263"/>
      <c r="ALU374" s="263"/>
      <c r="ALV374" s="263"/>
      <c r="ALW374" s="263"/>
      <c r="ALX374" s="263"/>
      <c r="ALY374" s="263"/>
      <c r="ALZ374" s="263"/>
      <c r="AMA374" s="263"/>
      <c r="AMB374" s="263"/>
      <c r="AMC374" s="263"/>
      <c r="AMD374" s="263"/>
      <c r="AME374" s="263"/>
      <c r="AMF374" s="263"/>
      <c r="AMG374" s="263"/>
      <c r="AMH374" s="263"/>
      <c r="AMI374" s="263"/>
      <c r="AMJ374" s="263"/>
      <c r="AMK374" s="263"/>
      <c r="AML374" s="263"/>
      <c r="AMM374" s="263"/>
      <c r="AMN374" s="263"/>
      <c r="AMO374" s="263"/>
      <c r="AMP374" s="263"/>
      <c r="AMQ374" s="263"/>
      <c r="AMR374" s="263"/>
      <c r="AMS374" s="263"/>
      <c r="AMT374" s="263"/>
      <c r="AMU374" s="263"/>
      <c r="AMV374" s="263"/>
      <c r="AMW374" s="263"/>
      <c r="AMX374" s="263"/>
      <c r="AMY374" s="263"/>
      <c r="AMZ374" s="263"/>
      <c r="ANA374" s="263"/>
      <c r="ANB374" s="263"/>
      <c r="ANC374" s="263"/>
      <c r="AND374" s="263"/>
      <c r="ANE374" s="263"/>
      <c r="ANF374" s="263"/>
      <c r="ANG374" s="263"/>
      <c r="ANH374" s="263"/>
      <c r="ANI374" s="263"/>
      <c r="ANJ374" s="263"/>
      <c r="ANK374" s="263"/>
      <c r="ANL374" s="263"/>
      <c r="ANM374" s="263"/>
      <c r="ANN374" s="263"/>
      <c r="ANO374" s="263"/>
      <c r="ANP374" s="263"/>
      <c r="ANQ374" s="263"/>
      <c r="ANR374" s="263"/>
      <c r="ANS374" s="263"/>
      <c r="ANT374" s="263"/>
      <c r="ANU374" s="263"/>
      <c r="ANV374" s="263"/>
      <c r="ANW374" s="263"/>
      <c r="ANX374" s="263"/>
      <c r="ANY374" s="263"/>
      <c r="ANZ374" s="263"/>
      <c r="AOA374" s="263"/>
      <c r="AOB374" s="263"/>
      <c r="AOC374" s="263"/>
      <c r="AOD374" s="263"/>
      <c r="AOE374" s="263"/>
      <c r="AOF374" s="263"/>
      <c r="AOG374" s="263"/>
      <c r="AOH374" s="263"/>
      <c r="AOI374" s="263"/>
      <c r="AOJ374" s="263"/>
      <c r="AOK374" s="263"/>
      <c r="AOL374" s="263"/>
      <c r="AOM374" s="263"/>
      <c r="AON374" s="263"/>
      <c r="AOO374" s="263"/>
      <c r="AOP374" s="263"/>
      <c r="AOQ374" s="263"/>
      <c r="AOR374" s="263"/>
      <c r="AOS374" s="263"/>
      <c r="AOT374" s="263"/>
      <c r="AOU374" s="263"/>
      <c r="AOV374" s="263"/>
      <c r="AOW374" s="263"/>
      <c r="AOX374" s="263"/>
      <c r="AOY374" s="263"/>
      <c r="AOZ374" s="263"/>
      <c r="APA374" s="263"/>
      <c r="APB374" s="263"/>
      <c r="APC374" s="263"/>
      <c r="APD374" s="263"/>
      <c r="APE374" s="263"/>
      <c r="APF374" s="263"/>
      <c r="APG374" s="263"/>
      <c r="APH374" s="263"/>
      <c r="API374" s="263"/>
      <c r="APJ374" s="263"/>
      <c r="APK374" s="263"/>
      <c r="APL374" s="263"/>
      <c r="APM374" s="263"/>
      <c r="APN374" s="263"/>
      <c r="APO374" s="263"/>
      <c r="APP374" s="263"/>
      <c r="APQ374" s="263"/>
      <c r="APR374" s="263"/>
      <c r="APS374" s="263"/>
      <c r="APT374" s="263"/>
      <c r="APU374" s="263"/>
      <c r="APV374" s="263"/>
      <c r="APW374" s="263"/>
      <c r="APX374" s="263"/>
      <c r="APY374" s="263"/>
      <c r="APZ374" s="263"/>
      <c r="AQA374" s="263"/>
      <c r="AQB374" s="263"/>
      <c r="AQC374" s="263"/>
      <c r="AQD374" s="263"/>
      <c r="AQE374" s="263"/>
      <c r="AQF374" s="263"/>
      <c r="AQG374" s="263"/>
      <c r="AQH374" s="263"/>
      <c r="AQI374" s="263"/>
      <c r="AQJ374" s="263"/>
      <c r="AQK374" s="263"/>
      <c r="AQL374" s="263"/>
      <c r="AQM374" s="263"/>
      <c r="AQN374" s="263"/>
      <c r="AQO374" s="263"/>
      <c r="AQP374" s="263"/>
      <c r="AQQ374" s="263"/>
      <c r="AQR374" s="263"/>
      <c r="AQS374" s="263"/>
      <c r="AQT374" s="263"/>
      <c r="AQU374" s="263"/>
      <c r="AQV374" s="263"/>
      <c r="AQW374" s="263"/>
      <c r="AQX374" s="263"/>
      <c r="AQY374" s="263"/>
      <c r="AQZ374" s="263"/>
      <c r="ARA374" s="263"/>
      <c r="ARB374" s="263"/>
      <c r="ARC374" s="263"/>
      <c r="ARD374" s="263"/>
      <c r="ARE374" s="263"/>
      <c r="ARF374" s="263"/>
      <c r="ARG374" s="263"/>
      <c r="ARH374" s="263"/>
      <c r="ARI374" s="263"/>
      <c r="ARJ374" s="263"/>
      <c r="ARK374" s="263"/>
      <c r="ARL374" s="263"/>
      <c r="ARM374" s="263"/>
      <c r="ARN374" s="263"/>
      <c r="ARO374" s="263"/>
      <c r="ARP374" s="263"/>
      <c r="ARQ374" s="263"/>
      <c r="ARR374" s="263"/>
      <c r="ARS374" s="263"/>
      <c r="ART374" s="263"/>
      <c r="ARU374" s="263"/>
      <c r="ARV374" s="263"/>
      <c r="ARW374" s="263"/>
      <c r="ARX374" s="263"/>
      <c r="ARY374" s="263"/>
      <c r="ARZ374" s="263"/>
      <c r="ASA374" s="263"/>
      <c r="ASB374" s="263"/>
      <c r="ASC374" s="263"/>
      <c r="ASD374" s="263"/>
      <c r="ASE374" s="263"/>
      <c r="ASF374" s="263"/>
      <c r="ASG374" s="263"/>
      <c r="ASH374" s="263"/>
      <c r="ASI374" s="263"/>
      <c r="ASJ374" s="263"/>
      <c r="ASK374" s="263"/>
      <c r="ASL374" s="263"/>
      <c r="ASM374" s="263"/>
      <c r="ASN374" s="263"/>
      <c r="ASO374" s="263"/>
      <c r="ASP374" s="263"/>
      <c r="ASQ374" s="263"/>
      <c r="ASR374" s="263"/>
      <c r="ASS374" s="263"/>
      <c r="AST374" s="263"/>
      <c r="ASU374" s="263"/>
      <c r="ASV374" s="263"/>
      <c r="ASW374" s="263"/>
      <c r="ASX374" s="263"/>
      <c r="ASY374" s="263"/>
      <c r="ASZ374" s="263"/>
      <c r="ATA374" s="263"/>
      <c r="ATB374" s="263"/>
      <c r="ATC374" s="263"/>
      <c r="ATD374" s="263"/>
      <c r="ATE374" s="263"/>
      <c r="ATF374" s="263"/>
      <c r="ATG374" s="263"/>
      <c r="ATH374" s="263"/>
      <c r="ATI374" s="263"/>
      <c r="ATJ374" s="263"/>
      <c r="ATK374" s="263"/>
      <c r="ATL374" s="263"/>
      <c r="ATM374" s="263"/>
      <c r="ATN374" s="263"/>
      <c r="ATO374" s="263"/>
      <c r="ATP374" s="263"/>
      <c r="ATQ374" s="263"/>
      <c r="ATR374" s="263"/>
      <c r="ATS374" s="263"/>
      <c r="ATT374" s="263"/>
      <c r="ATU374" s="263"/>
      <c r="ATV374" s="263"/>
      <c r="ATW374" s="263"/>
      <c r="ATX374" s="263"/>
      <c r="ATY374" s="263"/>
      <c r="ATZ374" s="263"/>
      <c r="AUA374" s="263"/>
      <c r="AUB374" s="263"/>
      <c r="AUC374" s="263"/>
      <c r="AUD374" s="263"/>
      <c r="AUE374" s="263"/>
      <c r="AUF374" s="263"/>
      <c r="AUG374" s="263"/>
      <c r="AUH374" s="263"/>
      <c r="AUI374" s="263"/>
      <c r="AUJ374" s="263"/>
      <c r="AUK374" s="263"/>
      <c r="AUL374" s="263"/>
      <c r="AUM374" s="263"/>
      <c r="AUN374" s="263"/>
      <c r="AUO374" s="263"/>
      <c r="AUP374" s="263"/>
      <c r="AUQ374" s="263"/>
      <c r="AUR374" s="263"/>
      <c r="AUS374" s="263"/>
      <c r="AUT374" s="263"/>
      <c r="AUU374" s="263"/>
      <c r="AUV374" s="263"/>
      <c r="AUW374" s="263"/>
      <c r="AUX374" s="263"/>
      <c r="AUY374" s="263"/>
      <c r="AUZ374" s="263"/>
      <c r="AVA374" s="263"/>
      <c r="AVB374" s="263"/>
      <c r="AVC374" s="263"/>
      <c r="AVD374" s="263"/>
      <c r="AVE374" s="263"/>
      <c r="AVF374" s="263"/>
      <c r="AVG374" s="263"/>
      <c r="AVH374" s="263"/>
      <c r="AVI374" s="263"/>
      <c r="AVJ374" s="263"/>
      <c r="AVK374" s="263"/>
      <c r="AVL374" s="263"/>
      <c r="AVM374" s="263"/>
      <c r="AVN374" s="263"/>
      <c r="AVO374" s="263"/>
      <c r="AVP374" s="263"/>
      <c r="AVQ374" s="263"/>
      <c r="AVR374" s="263"/>
      <c r="AVS374" s="263"/>
      <c r="AVT374" s="263"/>
      <c r="AVU374" s="263"/>
      <c r="AVV374" s="263"/>
      <c r="AVW374" s="263"/>
      <c r="AVX374" s="263"/>
      <c r="AVY374" s="263"/>
      <c r="AVZ374" s="263"/>
      <c r="AWA374" s="263"/>
      <c r="AWB374" s="263"/>
      <c r="AWC374" s="263"/>
      <c r="AWD374" s="263"/>
      <c r="AWE374" s="263"/>
      <c r="AWF374" s="263"/>
      <c r="AWG374" s="263"/>
      <c r="AWH374" s="263"/>
      <c r="AWI374" s="263"/>
      <c r="AWJ374" s="263"/>
      <c r="AWK374" s="263"/>
      <c r="AWL374" s="263"/>
      <c r="AWM374" s="263"/>
      <c r="AWN374" s="263"/>
      <c r="AWO374" s="263"/>
      <c r="AWP374" s="263"/>
      <c r="AWQ374" s="263"/>
      <c r="AWR374" s="263"/>
      <c r="AWS374" s="263"/>
      <c r="AWT374" s="263"/>
      <c r="AWU374" s="263"/>
      <c r="AWV374" s="263"/>
      <c r="AWW374" s="263"/>
      <c r="AWX374" s="263"/>
      <c r="AWY374" s="263"/>
      <c r="AWZ374" s="263"/>
      <c r="AXA374" s="263"/>
      <c r="AXB374" s="263"/>
      <c r="AXC374" s="263"/>
      <c r="AXD374" s="263"/>
      <c r="AXE374" s="263"/>
      <c r="AXF374" s="263"/>
      <c r="AXG374" s="263"/>
      <c r="AXH374" s="263"/>
      <c r="AXI374" s="263"/>
      <c r="AXJ374" s="263"/>
      <c r="AXK374" s="263"/>
      <c r="AXL374" s="263"/>
      <c r="AXM374" s="263"/>
      <c r="AXN374" s="263"/>
      <c r="AXO374" s="263"/>
      <c r="AXP374" s="263"/>
      <c r="AXQ374" s="263"/>
      <c r="AXR374" s="263"/>
      <c r="AXS374" s="263"/>
      <c r="AXT374" s="263"/>
      <c r="AXU374" s="263"/>
      <c r="AXV374" s="263"/>
      <c r="AXW374" s="263"/>
      <c r="AXX374" s="263"/>
      <c r="AXY374" s="263"/>
      <c r="AXZ374" s="263"/>
      <c r="AYA374" s="263"/>
      <c r="AYB374" s="263"/>
      <c r="AYC374" s="263"/>
      <c r="AYD374" s="263"/>
      <c r="AYE374" s="263"/>
      <c r="AYF374" s="263"/>
      <c r="AYG374" s="263"/>
      <c r="AYH374" s="263"/>
      <c r="AYI374" s="263"/>
      <c r="AYJ374" s="263"/>
      <c r="AYK374" s="263"/>
      <c r="AYL374" s="263"/>
      <c r="AYM374" s="263"/>
      <c r="AYN374" s="263"/>
      <c r="AYO374" s="263"/>
      <c r="AYP374" s="263"/>
      <c r="AYQ374" s="263"/>
      <c r="AYR374" s="263"/>
      <c r="AYS374" s="263"/>
      <c r="AYT374" s="263"/>
      <c r="AYU374" s="263"/>
      <c r="AYV374" s="263"/>
      <c r="AYW374" s="263"/>
      <c r="AYX374" s="263"/>
      <c r="AYY374" s="263"/>
      <c r="AYZ374" s="263"/>
      <c r="AZA374" s="263"/>
      <c r="AZB374" s="263"/>
      <c r="AZC374" s="263"/>
      <c r="AZD374" s="263"/>
      <c r="AZE374" s="263"/>
      <c r="AZF374" s="263"/>
      <c r="AZG374" s="263"/>
      <c r="AZH374" s="263"/>
      <c r="AZI374" s="263"/>
      <c r="AZJ374" s="263"/>
      <c r="AZK374" s="263"/>
      <c r="AZL374" s="263"/>
      <c r="AZM374" s="263"/>
      <c r="AZN374" s="263"/>
      <c r="AZO374" s="263"/>
      <c r="AZP374" s="263"/>
      <c r="AZQ374" s="263"/>
      <c r="AZR374" s="263"/>
      <c r="AZS374" s="263"/>
      <c r="AZT374" s="263"/>
      <c r="AZU374" s="263"/>
      <c r="AZV374" s="263"/>
      <c r="AZW374" s="263"/>
      <c r="AZX374" s="263"/>
      <c r="AZY374" s="263"/>
      <c r="AZZ374" s="263"/>
      <c r="BAA374" s="263"/>
      <c r="BAB374" s="263"/>
      <c r="BAC374" s="263"/>
      <c r="BAD374" s="263"/>
      <c r="BAE374" s="263"/>
      <c r="BAF374" s="263"/>
      <c r="BAG374" s="263"/>
      <c r="BAH374" s="263"/>
      <c r="BAI374" s="263"/>
      <c r="BAJ374" s="263"/>
      <c r="BAK374" s="263"/>
      <c r="BAL374" s="263"/>
      <c r="BAM374" s="263"/>
      <c r="BAN374" s="263"/>
      <c r="BAO374" s="263"/>
      <c r="BAP374" s="263"/>
      <c r="BAQ374" s="263"/>
      <c r="BAR374" s="263"/>
      <c r="BAS374" s="263"/>
      <c r="BAT374" s="263"/>
      <c r="BAU374" s="263"/>
      <c r="BAV374" s="263"/>
      <c r="BAW374" s="263"/>
      <c r="BAX374" s="263"/>
      <c r="BAY374" s="263"/>
      <c r="BAZ374" s="263"/>
      <c r="BBA374" s="263"/>
      <c r="BBB374" s="263"/>
      <c r="BBC374" s="263"/>
      <c r="BBD374" s="263"/>
      <c r="BBE374" s="263"/>
      <c r="BBF374" s="263"/>
      <c r="BBG374" s="263"/>
      <c r="BBH374" s="263"/>
      <c r="BBI374" s="263"/>
      <c r="BBJ374" s="263"/>
      <c r="BBK374" s="263"/>
      <c r="BBL374" s="263"/>
      <c r="BBM374" s="263"/>
      <c r="BBN374" s="263"/>
      <c r="BBO374" s="263"/>
      <c r="BBP374" s="263"/>
      <c r="BBQ374" s="263"/>
      <c r="BBR374" s="263"/>
      <c r="BBS374" s="263"/>
      <c r="BBT374" s="263"/>
      <c r="BBU374" s="263"/>
      <c r="BBV374" s="263"/>
      <c r="BBW374" s="263"/>
      <c r="BBX374" s="263"/>
      <c r="BBY374" s="263"/>
      <c r="BBZ374" s="263"/>
      <c r="BCA374" s="263"/>
      <c r="BCB374" s="263"/>
      <c r="BCC374" s="263"/>
      <c r="BCD374" s="263"/>
      <c r="BCE374" s="263"/>
      <c r="BCF374" s="263"/>
      <c r="BCG374" s="263"/>
      <c r="BCH374" s="263"/>
      <c r="BCI374" s="263"/>
      <c r="BCJ374" s="263"/>
      <c r="BCK374" s="263"/>
      <c r="BCL374" s="263"/>
      <c r="BCM374" s="263"/>
      <c r="BCN374" s="263"/>
      <c r="BCO374" s="263"/>
      <c r="BCP374" s="263"/>
      <c r="BCQ374" s="263"/>
      <c r="BCR374" s="263"/>
      <c r="BCS374" s="263"/>
      <c r="BCT374" s="263"/>
      <c r="BCU374" s="263"/>
      <c r="BCV374" s="263"/>
      <c r="BCW374" s="263"/>
      <c r="BCX374" s="263"/>
      <c r="BCY374" s="263"/>
      <c r="BCZ374" s="263"/>
      <c r="BDA374" s="263"/>
      <c r="BDB374" s="263"/>
      <c r="BDC374" s="263"/>
      <c r="BDD374" s="263"/>
      <c r="BDE374" s="263"/>
      <c r="BDF374" s="263"/>
      <c r="BDG374" s="263"/>
      <c r="BDH374" s="263"/>
      <c r="BDI374" s="263"/>
      <c r="BDJ374" s="263"/>
      <c r="BDK374" s="263"/>
      <c r="BDL374" s="263"/>
      <c r="BDM374" s="263"/>
      <c r="BDN374" s="263"/>
      <c r="BDO374" s="263"/>
      <c r="BDP374" s="263"/>
      <c r="BDQ374" s="263"/>
      <c r="BDR374" s="263"/>
      <c r="BDS374" s="263"/>
      <c r="BDT374" s="263"/>
      <c r="BDU374" s="263"/>
      <c r="BDV374" s="263"/>
      <c r="BDW374" s="263"/>
      <c r="BDX374" s="263"/>
      <c r="BDY374" s="263"/>
      <c r="BDZ374" s="263"/>
      <c r="BEA374" s="263"/>
      <c r="BEB374" s="263"/>
      <c r="BEC374" s="263"/>
      <c r="BED374" s="263"/>
      <c r="BEE374" s="263"/>
      <c r="BEF374" s="263"/>
      <c r="BEG374" s="263"/>
      <c r="BEH374" s="263"/>
      <c r="BEI374" s="263"/>
      <c r="BEJ374" s="263"/>
      <c r="BEK374" s="263"/>
      <c r="BEL374" s="263"/>
      <c r="BEM374" s="263"/>
      <c r="BEN374" s="263"/>
      <c r="BEO374" s="263"/>
      <c r="BEP374" s="263"/>
      <c r="BEQ374" s="263"/>
      <c r="BER374" s="263"/>
      <c r="BES374" s="263"/>
      <c r="BET374" s="263"/>
      <c r="BEU374" s="263"/>
      <c r="BEV374" s="263"/>
      <c r="BEW374" s="263"/>
      <c r="BEX374" s="263"/>
      <c r="BEY374" s="263"/>
      <c r="BEZ374" s="263"/>
      <c r="BFA374" s="263"/>
      <c r="BFB374" s="263"/>
      <c r="BFC374" s="263"/>
      <c r="BFD374" s="263"/>
      <c r="BFE374" s="263"/>
      <c r="BFF374" s="263"/>
      <c r="BFG374" s="263"/>
      <c r="BFH374" s="263"/>
      <c r="BFI374" s="263"/>
      <c r="BFJ374" s="263"/>
      <c r="BFK374" s="263"/>
      <c r="BFL374" s="263"/>
      <c r="BFM374" s="263"/>
      <c r="BFN374" s="263"/>
      <c r="BFO374" s="263"/>
      <c r="BFP374" s="263"/>
      <c r="BFQ374" s="263"/>
      <c r="BFR374" s="263"/>
      <c r="BFS374" s="263"/>
      <c r="BFT374" s="263"/>
      <c r="BFU374" s="263"/>
      <c r="BFV374" s="263"/>
      <c r="BFW374" s="263"/>
      <c r="BFX374" s="263"/>
      <c r="BFY374" s="263"/>
      <c r="BFZ374" s="263"/>
      <c r="BGA374" s="263"/>
      <c r="BGB374" s="263"/>
      <c r="BGC374" s="263"/>
      <c r="BGD374" s="263"/>
      <c r="BGE374" s="263"/>
      <c r="BGF374" s="263"/>
      <c r="BGG374" s="263"/>
      <c r="BGH374" s="263"/>
      <c r="BGI374" s="263"/>
      <c r="BGJ374" s="263"/>
      <c r="BGK374" s="263"/>
      <c r="BGL374" s="263"/>
      <c r="BGM374" s="263"/>
      <c r="BGN374" s="263"/>
      <c r="BGO374" s="263"/>
      <c r="BGP374" s="263"/>
      <c r="BGQ374" s="263"/>
      <c r="BGR374" s="263"/>
      <c r="BGS374" s="263"/>
      <c r="BGT374" s="263"/>
      <c r="BGU374" s="263"/>
      <c r="BGV374" s="263"/>
      <c r="BGW374" s="263"/>
      <c r="BGX374" s="263"/>
      <c r="BGY374" s="263"/>
      <c r="BGZ374" s="263"/>
      <c r="BHA374" s="263"/>
      <c r="BHB374" s="263"/>
      <c r="BHC374" s="263"/>
      <c r="BHD374" s="263"/>
      <c r="BHE374" s="263"/>
      <c r="BHF374" s="263"/>
      <c r="BHG374" s="263"/>
      <c r="BHH374" s="263"/>
      <c r="BHI374" s="263"/>
      <c r="BHJ374" s="263"/>
      <c r="BHK374" s="263"/>
      <c r="BHL374" s="263"/>
      <c r="BHM374" s="263"/>
      <c r="BHN374" s="263"/>
      <c r="BHO374" s="263"/>
      <c r="BHP374" s="263"/>
      <c r="BHQ374" s="263"/>
      <c r="BHR374" s="263"/>
      <c r="BHS374" s="263"/>
      <c r="BHT374" s="263"/>
      <c r="BHU374" s="263"/>
      <c r="BHV374" s="263"/>
      <c r="BHW374" s="263"/>
      <c r="BHX374" s="263"/>
      <c r="BHY374" s="263"/>
      <c r="BHZ374" s="263"/>
      <c r="BIA374" s="263"/>
      <c r="BIB374" s="263"/>
      <c r="BIC374" s="263"/>
      <c r="BID374" s="263"/>
      <c r="BIE374" s="263"/>
      <c r="BIF374" s="263"/>
      <c r="BIG374" s="263"/>
      <c r="BIH374" s="263"/>
      <c r="BII374" s="263"/>
      <c r="BIJ374" s="263"/>
      <c r="BIK374" s="263"/>
      <c r="BIL374" s="263"/>
      <c r="BIM374" s="263"/>
      <c r="BIN374" s="263"/>
      <c r="BIO374" s="263"/>
      <c r="BIP374" s="263"/>
      <c r="BIQ374" s="263"/>
      <c r="BIR374" s="263"/>
      <c r="BIS374" s="263"/>
      <c r="BIT374" s="263"/>
      <c r="BIU374" s="263"/>
      <c r="BIV374" s="263"/>
      <c r="BIW374" s="263"/>
      <c r="BIX374" s="263"/>
      <c r="BIY374" s="263"/>
      <c r="BIZ374" s="263"/>
      <c r="BJA374" s="263"/>
      <c r="BJB374" s="263"/>
      <c r="BJC374" s="263"/>
      <c r="BJD374" s="263"/>
      <c r="BJE374" s="263"/>
      <c r="BJF374" s="263"/>
      <c r="BJG374" s="263"/>
      <c r="BJH374" s="263"/>
      <c r="BJI374" s="263"/>
      <c r="BJJ374" s="263"/>
      <c r="BJK374" s="263"/>
      <c r="BJL374" s="263"/>
      <c r="BJM374" s="263"/>
      <c r="BJN374" s="263"/>
      <c r="BJO374" s="263"/>
      <c r="BJP374" s="263"/>
      <c r="BJQ374" s="263"/>
      <c r="BJR374" s="263"/>
      <c r="BJS374" s="263"/>
      <c r="BJT374" s="263"/>
      <c r="BJU374" s="263"/>
      <c r="BJV374" s="263"/>
      <c r="BJW374" s="263"/>
      <c r="BJX374" s="263"/>
      <c r="BJY374" s="263"/>
      <c r="BJZ374" s="263"/>
      <c r="BKA374" s="263"/>
      <c r="BKB374" s="263"/>
      <c r="BKC374" s="263"/>
      <c r="BKD374" s="263"/>
      <c r="BKE374" s="263"/>
      <c r="BKF374" s="263"/>
      <c r="BKG374" s="263"/>
      <c r="BKH374" s="263"/>
      <c r="BKI374" s="263"/>
      <c r="BKJ374" s="263"/>
      <c r="BKK374" s="263"/>
      <c r="BKL374" s="263"/>
      <c r="BKM374" s="263"/>
      <c r="BKN374" s="263"/>
      <c r="BKO374" s="263"/>
      <c r="BKP374" s="263"/>
      <c r="BKQ374" s="263"/>
      <c r="BKR374" s="263"/>
      <c r="BKS374" s="263"/>
      <c r="BKT374" s="263"/>
      <c r="BKU374" s="263"/>
      <c r="BKV374" s="263"/>
      <c r="BKW374" s="263"/>
      <c r="BKX374" s="263"/>
      <c r="BKY374" s="263"/>
      <c r="BKZ374" s="263"/>
      <c r="BLA374" s="263"/>
      <c r="BLB374" s="263"/>
      <c r="BLC374" s="263"/>
      <c r="BLD374" s="263"/>
      <c r="BLE374" s="263"/>
      <c r="BLF374" s="263"/>
      <c r="BLG374" s="263"/>
      <c r="BLH374" s="263"/>
      <c r="BLI374" s="263"/>
      <c r="BLJ374" s="263"/>
      <c r="BLK374" s="263"/>
      <c r="BLL374" s="263"/>
      <c r="BLM374" s="263"/>
      <c r="BLN374" s="263"/>
      <c r="BLO374" s="263"/>
      <c r="BLP374" s="263"/>
      <c r="BLQ374" s="263"/>
      <c r="BLR374" s="263"/>
      <c r="BLS374" s="263"/>
      <c r="BLT374" s="263"/>
      <c r="BLU374" s="263"/>
      <c r="BLV374" s="263"/>
      <c r="BLW374" s="263"/>
      <c r="BLX374" s="263"/>
      <c r="BLY374" s="263"/>
      <c r="BLZ374" s="263"/>
      <c r="BMA374" s="263"/>
      <c r="BMB374" s="263"/>
      <c r="BMC374" s="263"/>
      <c r="BMD374" s="263"/>
      <c r="BME374" s="263"/>
      <c r="BMF374" s="263"/>
      <c r="BMG374" s="263"/>
      <c r="BMH374" s="263"/>
      <c r="BMI374" s="263"/>
      <c r="BMJ374" s="263"/>
      <c r="BMK374" s="263"/>
      <c r="BML374" s="263"/>
      <c r="BMM374" s="263"/>
      <c r="BMN374" s="263"/>
      <c r="BMO374" s="263"/>
      <c r="BMP374" s="263"/>
      <c r="BMQ374" s="263"/>
      <c r="BMR374" s="263"/>
      <c r="BMS374" s="263"/>
      <c r="BMT374" s="263"/>
      <c r="BMU374" s="263"/>
      <c r="BMV374" s="263"/>
      <c r="BMW374" s="263"/>
      <c r="BMX374" s="263"/>
      <c r="BMY374" s="263"/>
      <c r="BMZ374" s="263"/>
      <c r="BNA374" s="263"/>
      <c r="BNB374" s="263"/>
      <c r="BNC374" s="263"/>
      <c r="BND374" s="263"/>
      <c r="BNE374" s="263"/>
      <c r="BNF374" s="263"/>
      <c r="BNG374" s="263"/>
      <c r="BNH374" s="263"/>
      <c r="BNI374" s="263"/>
      <c r="BNJ374" s="263"/>
      <c r="BNK374" s="263"/>
      <c r="BNL374" s="263"/>
      <c r="BNM374" s="263"/>
      <c r="BNN374" s="263"/>
      <c r="BNO374" s="263"/>
      <c r="BNP374" s="263"/>
      <c r="BNQ374" s="263"/>
      <c r="BNR374" s="263"/>
      <c r="BNS374" s="263"/>
      <c r="BNT374" s="263"/>
      <c r="BNU374" s="263"/>
      <c r="BNV374" s="263"/>
      <c r="BNW374" s="263"/>
      <c r="BNX374" s="263"/>
      <c r="BNY374" s="263"/>
      <c r="BNZ374" s="263"/>
      <c r="BOA374" s="263"/>
      <c r="BOB374" s="263"/>
      <c r="BOC374" s="263"/>
      <c r="BOD374" s="263"/>
      <c r="BOE374" s="263"/>
      <c r="BOF374" s="263"/>
      <c r="BOG374" s="263"/>
      <c r="BOH374" s="263"/>
      <c r="BOI374" s="263"/>
      <c r="BOJ374" s="263"/>
      <c r="BOK374" s="263"/>
      <c r="BOL374" s="263"/>
      <c r="BOM374" s="263"/>
      <c r="BON374" s="263"/>
      <c r="BOO374" s="263"/>
      <c r="BOP374" s="263"/>
      <c r="BOQ374" s="263"/>
      <c r="BOR374" s="263"/>
      <c r="BOS374" s="263"/>
      <c r="BOT374" s="263"/>
      <c r="BOU374" s="263"/>
      <c r="BOV374" s="263"/>
      <c r="BOW374" s="263"/>
      <c r="BOX374" s="263"/>
      <c r="BOY374" s="263"/>
      <c r="BOZ374" s="263"/>
      <c r="BPA374" s="263"/>
      <c r="BPB374" s="263"/>
      <c r="BPC374" s="263"/>
      <c r="BPD374" s="263"/>
      <c r="BPE374" s="263"/>
      <c r="BPF374" s="263"/>
      <c r="BPG374" s="263"/>
      <c r="BPH374" s="263"/>
      <c r="BPI374" s="263"/>
      <c r="BPJ374" s="263"/>
      <c r="BPK374" s="263"/>
      <c r="BPL374" s="263"/>
      <c r="BPM374" s="263"/>
      <c r="BPN374" s="263"/>
      <c r="BPO374" s="263"/>
      <c r="BPP374" s="263"/>
      <c r="BPQ374" s="263"/>
      <c r="BPR374" s="263"/>
      <c r="BPS374" s="263"/>
      <c r="BPT374" s="263"/>
      <c r="BPU374" s="263"/>
      <c r="BPV374" s="263"/>
      <c r="BPW374" s="263"/>
      <c r="BPX374" s="263"/>
      <c r="BPY374" s="263"/>
      <c r="BPZ374" s="263"/>
      <c r="BQA374" s="263"/>
      <c r="BQB374" s="263"/>
      <c r="BQC374" s="263"/>
      <c r="BQD374" s="263"/>
      <c r="BQE374" s="263"/>
      <c r="BQF374" s="263"/>
      <c r="BQG374" s="263"/>
      <c r="BQH374" s="263"/>
      <c r="BQI374" s="263"/>
      <c r="BQJ374" s="263"/>
      <c r="BQK374" s="263"/>
      <c r="BQL374" s="263"/>
      <c r="BQM374" s="263"/>
      <c r="BQN374" s="263"/>
      <c r="BQO374" s="263"/>
      <c r="BQP374" s="263"/>
      <c r="BQQ374" s="263"/>
      <c r="BQR374" s="263"/>
      <c r="BQS374" s="263"/>
      <c r="BQT374" s="263"/>
      <c r="BQU374" s="263"/>
      <c r="BQV374" s="263"/>
      <c r="BQW374" s="263"/>
      <c r="BQX374" s="263"/>
      <c r="BQY374" s="263"/>
      <c r="BQZ374" s="263"/>
      <c r="BRA374" s="263"/>
      <c r="BRB374" s="263"/>
      <c r="BRC374" s="263"/>
      <c r="BRD374" s="263"/>
      <c r="BRE374" s="263"/>
      <c r="BRF374" s="263"/>
      <c r="BRG374" s="263"/>
      <c r="BRH374" s="263"/>
      <c r="BRI374" s="263"/>
      <c r="BRJ374" s="263"/>
      <c r="BRK374" s="263"/>
      <c r="BRL374" s="263"/>
      <c r="BRM374" s="263"/>
      <c r="BRN374" s="263"/>
      <c r="BRO374" s="263"/>
      <c r="BRP374" s="263"/>
      <c r="BRQ374" s="263"/>
      <c r="BRR374" s="263"/>
      <c r="BRS374" s="263"/>
      <c r="BRT374" s="263"/>
      <c r="BRU374" s="263"/>
      <c r="BRV374" s="263"/>
      <c r="BRW374" s="263"/>
      <c r="BRX374" s="263"/>
      <c r="BRY374" s="263"/>
      <c r="BRZ374" s="263"/>
      <c r="BSA374" s="263"/>
      <c r="BSB374" s="263"/>
      <c r="BSC374" s="263"/>
      <c r="BSD374" s="263"/>
      <c r="BSE374" s="263"/>
      <c r="BSF374" s="263"/>
      <c r="BSG374" s="263"/>
      <c r="BSH374" s="263"/>
      <c r="BSI374" s="263"/>
      <c r="BSJ374" s="263"/>
      <c r="BSK374" s="263"/>
      <c r="BSL374" s="263"/>
      <c r="BSM374" s="263"/>
      <c r="BSN374" s="263"/>
      <c r="BSO374" s="263"/>
      <c r="BSP374" s="263"/>
      <c r="BSQ374" s="263"/>
      <c r="BSR374" s="263"/>
      <c r="BSS374" s="263"/>
      <c r="BST374" s="263"/>
      <c r="BSU374" s="263"/>
      <c r="BSV374" s="263"/>
      <c r="BSW374" s="263"/>
      <c r="BSX374" s="263"/>
      <c r="BSY374" s="263"/>
      <c r="BSZ374" s="263"/>
      <c r="BTA374" s="263"/>
      <c r="BTB374" s="263"/>
      <c r="BTC374" s="263"/>
      <c r="BTD374" s="263"/>
      <c r="BTE374" s="263"/>
      <c r="BTF374" s="263"/>
      <c r="BTG374" s="263"/>
      <c r="BTH374" s="263"/>
      <c r="BTI374" s="263"/>
      <c r="BTJ374" s="263"/>
      <c r="BTK374" s="263"/>
      <c r="BTL374" s="263"/>
      <c r="BTM374" s="263"/>
      <c r="BTN374" s="263"/>
      <c r="BTO374" s="263"/>
      <c r="BTP374" s="263"/>
      <c r="BTQ374" s="263"/>
      <c r="BTR374" s="263"/>
      <c r="BTS374" s="263"/>
      <c r="BTT374" s="263"/>
      <c r="BTU374" s="263"/>
      <c r="BTV374" s="263"/>
      <c r="BTW374" s="263"/>
      <c r="BTX374" s="263"/>
      <c r="BTY374" s="263"/>
      <c r="BTZ374" s="263"/>
      <c r="BUA374" s="263"/>
      <c r="BUB374" s="263"/>
      <c r="BUC374" s="263"/>
      <c r="BUD374" s="263"/>
      <c r="BUE374" s="263"/>
      <c r="BUF374" s="263"/>
      <c r="BUG374" s="263"/>
      <c r="BUH374" s="263"/>
      <c r="BUI374" s="263"/>
      <c r="BUJ374" s="263"/>
      <c r="BUK374" s="263"/>
      <c r="BUL374" s="263"/>
      <c r="BUM374" s="263"/>
      <c r="BUN374" s="263"/>
      <c r="BUO374" s="263"/>
      <c r="BUP374" s="263"/>
      <c r="BUQ374" s="263"/>
      <c r="BUR374" s="263"/>
      <c r="BUS374" s="263"/>
      <c r="BUT374" s="263"/>
      <c r="BUU374" s="263"/>
      <c r="BUV374" s="263"/>
      <c r="BUW374" s="263"/>
      <c r="BUX374" s="263"/>
      <c r="BUY374" s="263"/>
      <c r="BUZ374" s="263"/>
      <c r="BVA374" s="263"/>
      <c r="BVB374" s="263"/>
      <c r="BVC374" s="263"/>
      <c r="BVD374" s="263"/>
      <c r="BVE374" s="263"/>
      <c r="BVF374" s="263"/>
      <c r="BVG374" s="263"/>
      <c r="BVH374" s="263"/>
      <c r="BVI374" s="263"/>
      <c r="BVJ374" s="263"/>
      <c r="BVK374" s="263"/>
      <c r="BVL374" s="263"/>
      <c r="BVM374" s="263"/>
      <c r="BVN374" s="263"/>
      <c r="BVO374" s="263"/>
      <c r="BVP374" s="263"/>
      <c r="BVQ374" s="263"/>
      <c r="BVR374" s="263"/>
      <c r="BVS374" s="263"/>
      <c r="BVT374" s="263"/>
      <c r="BVU374" s="263"/>
      <c r="BVV374" s="263"/>
      <c r="BVW374" s="263"/>
      <c r="BVX374" s="263"/>
      <c r="BVY374" s="263"/>
      <c r="BVZ374" s="263"/>
      <c r="BWA374" s="263"/>
      <c r="BWB374" s="263"/>
      <c r="BWC374" s="263"/>
      <c r="BWD374" s="263"/>
      <c r="BWE374" s="263"/>
      <c r="BWF374" s="263"/>
      <c r="BWG374" s="263"/>
      <c r="BWH374" s="263"/>
      <c r="BWI374" s="263"/>
      <c r="BWJ374" s="263"/>
      <c r="BWK374" s="263"/>
      <c r="BWL374" s="263"/>
      <c r="BWM374" s="263"/>
      <c r="BWN374" s="263"/>
      <c r="BWO374" s="263"/>
      <c r="BWP374" s="263"/>
      <c r="BWQ374" s="263"/>
      <c r="BWR374" s="263"/>
      <c r="BWS374" s="263"/>
      <c r="BWT374" s="263"/>
      <c r="BWU374" s="263"/>
      <c r="BWV374" s="263"/>
      <c r="BWW374" s="263"/>
      <c r="BWX374" s="263"/>
      <c r="BWY374" s="263"/>
      <c r="BWZ374" s="263"/>
      <c r="BXA374" s="263"/>
      <c r="BXB374" s="263"/>
      <c r="BXC374" s="263"/>
      <c r="BXD374" s="263"/>
      <c r="BXE374" s="263"/>
      <c r="BXF374" s="263"/>
      <c r="BXG374" s="263"/>
      <c r="BXH374" s="263"/>
      <c r="BXI374" s="263"/>
      <c r="BXJ374" s="263"/>
      <c r="BXK374" s="263"/>
      <c r="BXL374" s="263"/>
      <c r="BXM374" s="263"/>
      <c r="BXN374" s="263"/>
      <c r="BXO374" s="263"/>
      <c r="BXP374" s="263"/>
      <c r="BXQ374" s="263"/>
      <c r="BXR374" s="263"/>
      <c r="BXS374" s="263"/>
      <c r="BXT374" s="263"/>
      <c r="BXU374" s="263"/>
      <c r="BXV374" s="263"/>
      <c r="BXW374" s="263"/>
      <c r="BXX374" s="263"/>
      <c r="BXY374" s="263"/>
      <c r="BXZ374" s="263"/>
      <c r="BYA374" s="263"/>
      <c r="BYB374" s="263"/>
      <c r="BYC374" s="263"/>
      <c r="BYD374" s="263"/>
      <c r="BYE374" s="263"/>
      <c r="BYF374" s="263"/>
      <c r="BYG374" s="263"/>
      <c r="BYH374" s="263"/>
      <c r="BYI374" s="263"/>
      <c r="BYJ374" s="263"/>
      <c r="BYK374" s="263"/>
      <c r="BYL374" s="263"/>
      <c r="BYM374" s="263"/>
      <c r="BYN374" s="263"/>
      <c r="BYO374" s="263"/>
      <c r="BYP374" s="263"/>
      <c r="BYQ374" s="263"/>
      <c r="BYR374" s="263"/>
      <c r="BYS374" s="263"/>
      <c r="BYT374" s="263"/>
      <c r="BYU374" s="263"/>
      <c r="BYV374" s="263"/>
      <c r="BYW374" s="263"/>
      <c r="BYX374" s="263"/>
      <c r="BYY374" s="263"/>
      <c r="BYZ374" s="263"/>
      <c r="BZA374" s="263"/>
      <c r="BZB374" s="263"/>
      <c r="BZC374" s="263"/>
      <c r="BZD374" s="263"/>
      <c r="BZE374" s="263"/>
      <c r="BZF374" s="263"/>
      <c r="BZG374" s="263"/>
      <c r="BZH374" s="263"/>
      <c r="BZI374" s="263"/>
      <c r="BZJ374" s="263"/>
      <c r="BZK374" s="263"/>
      <c r="BZL374" s="263"/>
      <c r="BZM374" s="263"/>
      <c r="BZN374" s="263"/>
      <c r="BZO374" s="263"/>
      <c r="BZP374" s="263"/>
      <c r="BZQ374" s="263"/>
      <c r="BZR374" s="263"/>
      <c r="BZS374" s="263"/>
      <c r="BZT374" s="263"/>
      <c r="BZU374" s="263"/>
      <c r="BZV374" s="263"/>
      <c r="BZW374" s="263"/>
      <c r="BZX374" s="263"/>
      <c r="BZY374" s="263"/>
      <c r="BZZ374" s="263"/>
      <c r="CAA374" s="263"/>
      <c r="CAB374" s="263"/>
      <c r="CAC374" s="263"/>
      <c r="CAD374" s="263"/>
      <c r="CAE374" s="263"/>
      <c r="CAF374" s="263"/>
      <c r="CAG374" s="263"/>
      <c r="CAH374" s="263"/>
      <c r="CAI374" s="263"/>
      <c r="CAJ374" s="263"/>
      <c r="CAK374" s="263"/>
      <c r="CAL374" s="263"/>
      <c r="CAM374" s="263"/>
      <c r="CAN374" s="263"/>
      <c r="CAO374" s="263"/>
      <c r="CAP374" s="263"/>
      <c r="CAQ374" s="263"/>
      <c r="CAR374" s="263"/>
      <c r="CAS374" s="263"/>
      <c r="CAT374" s="263"/>
      <c r="CAU374" s="263"/>
      <c r="CAV374" s="263"/>
    </row>
    <row r="375" spans="1:2076" x14ac:dyDescent="0.35">
      <c r="A375" s="263"/>
      <c r="B375" s="263"/>
      <c r="C375" s="263"/>
      <c r="D375" s="263"/>
      <c r="E375" s="263"/>
      <c r="F375" s="263"/>
      <c r="G375" s="263"/>
      <c r="H375" s="263"/>
      <c r="I375" s="263"/>
      <c r="J375" s="263"/>
      <c r="K375" s="263"/>
      <c r="L375" s="263"/>
      <c r="M375" s="263"/>
      <c r="N375" s="263"/>
      <c r="O375" s="263"/>
      <c r="P375" s="263"/>
      <c r="Q375" s="263"/>
      <c r="R375" s="263"/>
      <c r="S375" s="263"/>
      <c r="T375" s="263"/>
      <c r="U375" s="263"/>
      <c r="V375" s="263"/>
      <c r="W375" s="263"/>
      <c r="X375" s="263"/>
      <c r="Y375" s="263"/>
      <c r="Z375" s="263"/>
      <c r="AA375" s="263"/>
      <c r="AB375" s="263"/>
      <c r="AC375" s="263"/>
      <c r="AD375" s="263"/>
      <c r="AE375" s="263"/>
      <c r="AF375" s="263"/>
      <c r="AG375" s="263"/>
      <c r="AH375" s="263"/>
      <c r="AI375" s="263"/>
      <c r="AJ375" s="263"/>
      <c r="AK375" s="263"/>
      <c r="AL375" s="263"/>
      <c r="AM375" s="263"/>
      <c r="AN375" s="263"/>
      <c r="AO375" s="263"/>
      <c r="AP375" s="263"/>
      <c r="AQ375" s="263"/>
      <c r="AR375" s="263"/>
      <c r="AS375" s="263"/>
      <c r="AT375" s="263"/>
      <c r="AU375" s="263"/>
      <c r="AV375" s="263"/>
      <c r="AW375" s="263"/>
      <c r="AX375" s="263"/>
      <c r="AY375" s="263"/>
      <c r="AZ375" s="263"/>
      <c r="BA375" s="263"/>
      <c r="BB375" s="263"/>
      <c r="BC375" s="263"/>
      <c r="BD375" s="263"/>
      <c r="BE375" s="263"/>
      <c r="BF375" s="263"/>
      <c r="BG375" s="263"/>
      <c r="BH375" s="263"/>
      <c r="BI375" s="263"/>
      <c r="BJ375" s="263"/>
      <c r="BK375" s="263"/>
      <c r="BL375" s="263"/>
      <c r="BM375" s="263"/>
      <c r="BN375" s="263"/>
      <c r="BO375" s="263"/>
      <c r="BP375" s="263"/>
      <c r="BQ375" s="263"/>
      <c r="BR375" s="263"/>
      <c r="BS375" s="263"/>
      <c r="BT375" s="263"/>
      <c r="BU375" s="263"/>
      <c r="BV375" s="263"/>
      <c r="BW375" s="263"/>
      <c r="BX375" s="263"/>
      <c r="BY375" s="263"/>
      <c r="BZ375" s="263"/>
      <c r="CA375" s="263"/>
      <c r="CB375" s="263"/>
      <c r="CC375" s="263"/>
      <c r="CD375" s="263"/>
      <c r="CE375" s="263"/>
      <c r="CF375" s="263"/>
      <c r="CG375" s="263"/>
      <c r="CH375" s="263"/>
      <c r="CI375" s="263"/>
      <c r="CJ375" s="263"/>
      <c r="CK375" s="263"/>
      <c r="CL375" s="263"/>
      <c r="CM375" s="263"/>
      <c r="CN375" s="263"/>
      <c r="CO375" s="263"/>
      <c r="CP375" s="263"/>
      <c r="CQ375" s="263"/>
      <c r="CR375" s="263"/>
      <c r="CS375" s="263"/>
      <c r="CT375" s="263"/>
      <c r="CU375" s="263"/>
      <c r="CV375" s="263"/>
      <c r="CW375" s="263"/>
      <c r="CX375" s="263"/>
      <c r="CY375" s="263"/>
      <c r="CZ375" s="263"/>
      <c r="DA375" s="263"/>
      <c r="DB375" s="263"/>
      <c r="DC375" s="263"/>
      <c r="DD375" s="263"/>
      <c r="DE375" s="263"/>
      <c r="DF375" s="263"/>
      <c r="DG375" s="263"/>
      <c r="DH375" s="263"/>
      <c r="DI375" s="263"/>
      <c r="DJ375" s="263"/>
      <c r="DK375" s="263"/>
      <c r="DL375" s="263"/>
      <c r="DM375" s="263"/>
      <c r="DN375" s="263"/>
      <c r="DO375" s="263"/>
      <c r="DP375" s="263"/>
      <c r="DQ375" s="263"/>
      <c r="DR375" s="263"/>
      <c r="DS375" s="263"/>
      <c r="DT375" s="263"/>
      <c r="DU375" s="263"/>
      <c r="DV375" s="263"/>
      <c r="DW375" s="263"/>
      <c r="DX375" s="263"/>
      <c r="DY375" s="263"/>
      <c r="DZ375" s="263"/>
      <c r="EA375" s="263"/>
      <c r="EB375" s="263"/>
      <c r="EC375" s="263"/>
      <c r="ED375" s="263"/>
      <c r="EE375" s="263"/>
      <c r="EF375" s="263"/>
      <c r="EG375" s="263"/>
      <c r="EH375" s="263"/>
      <c r="EI375" s="263"/>
      <c r="EJ375" s="263"/>
      <c r="EK375" s="263"/>
      <c r="EL375" s="263"/>
      <c r="EM375" s="263"/>
      <c r="EN375" s="263"/>
      <c r="EO375" s="263"/>
      <c r="EP375" s="263"/>
      <c r="EQ375" s="263"/>
      <c r="ER375" s="263"/>
      <c r="ES375" s="263"/>
      <c r="ET375" s="263"/>
      <c r="EU375" s="263"/>
      <c r="EV375" s="263"/>
      <c r="EW375" s="263"/>
      <c r="EX375" s="263"/>
      <c r="EY375" s="263"/>
      <c r="EZ375" s="263"/>
      <c r="FA375" s="263"/>
      <c r="FB375" s="263"/>
      <c r="FC375" s="263"/>
      <c r="FD375" s="263"/>
      <c r="FE375" s="263"/>
      <c r="FF375" s="263"/>
      <c r="FG375" s="263"/>
      <c r="FH375" s="263"/>
      <c r="FI375" s="263"/>
      <c r="FJ375" s="263"/>
      <c r="FK375" s="263"/>
      <c r="FL375" s="263"/>
      <c r="FM375" s="263"/>
      <c r="FN375" s="263"/>
      <c r="FO375" s="263"/>
      <c r="FP375" s="263"/>
      <c r="FQ375" s="263"/>
      <c r="FR375" s="263"/>
      <c r="FS375" s="263"/>
      <c r="FT375" s="263"/>
      <c r="FU375" s="263"/>
      <c r="FV375" s="263"/>
      <c r="FW375" s="263"/>
      <c r="FX375" s="263"/>
      <c r="FY375" s="263"/>
      <c r="FZ375" s="263"/>
      <c r="GA375" s="263"/>
      <c r="GB375" s="263"/>
      <c r="GC375" s="263"/>
      <c r="GD375" s="263"/>
      <c r="GE375" s="263"/>
      <c r="GF375" s="263"/>
      <c r="GG375" s="263"/>
      <c r="GH375" s="263"/>
      <c r="GI375" s="263"/>
      <c r="GJ375" s="263"/>
      <c r="GK375" s="263"/>
      <c r="GL375" s="263"/>
      <c r="GM375" s="263"/>
      <c r="GN375" s="263"/>
      <c r="GO375" s="263"/>
      <c r="GP375" s="263"/>
      <c r="GQ375" s="263"/>
      <c r="GR375" s="263"/>
      <c r="GS375" s="263"/>
      <c r="GT375" s="263"/>
      <c r="GU375" s="263"/>
      <c r="GV375" s="263"/>
      <c r="GW375" s="263"/>
      <c r="GX375" s="263"/>
      <c r="GY375" s="263"/>
      <c r="GZ375" s="263"/>
      <c r="HA375" s="263"/>
      <c r="HB375" s="263"/>
      <c r="HC375" s="263"/>
      <c r="HD375" s="263"/>
      <c r="HE375" s="263"/>
      <c r="HF375" s="263"/>
      <c r="HG375" s="263"/>
      <c r="HH375" s="263"/>
      <c r="HI375" s="263"/>
      <c r="HJ375" s="263"/>
      <c r="HK375" s="263"/>
      <c r="HL375" s="263"/>
      <c r="HM375" s="263"/>
      <c r="HN375" s="263"/>
      <c r="HO375" s="263"/>
      <c r="HP375" s="263"/>
      <c r="HQ375" s="263"/>
      <c r="HR375" s="263"/>
      <c r="HS375" s="263"/>
      <c r="HT375" s="263"/>
      <c r="HU375" s="263"/>
      <c r="HV375" s="263"/>
      <c r="HW375" s="263"/>
      <c r="HX375" s="263"/>
      <c r="HY375" s="263"/>
      <c r="HZ375" s="263"/>
      <c r="IA375" s="263"/>
      <c r="IB375" s="263"/>
      <c r="IC375" s="263"/>
      <c r="ID375" s="263"/>
      <c r="IE375" s="263"/>
      <c r="IF375" s="263"/>
      <c r="IG375" s="263"/>
      <c r="IH375" s="263"/>
      <c r="II375" s="263"/>
      <c r="IJ375" s="263"/>
      <c r="IK375" s="263"/>
      <c r="IL375" s="263"/>
      <c r="IM375" s="263"/>
      <c r="IN375" s="263"/>
      <c r="IO375" s="263"/>
      <c r="IP375" s="263"/>
      <c r="IQ375" s="263"/>
      <c r="IR375" s="263"/>
      <c r="IS375" s="263"/>
      <c r="IT375" s="263"/>
      <c r="IU375" s="263"/>
      <c r="IV375" s="263"/>
      <c r="IW375" s="263"/>
      <c r="IX375" s="263"/>
      <c r="IY375" s="263"/>
      <c r="IZ375" s="263"/>
      <c r="JA375" s="263"/>
      <c r="JB375" s="263"/>
      <c r="JC375" s="263"/>
      <c r="JD375" s="263"/>
      <c r="JE375" s="263"/>
      <c r="JF375" s="263"/>
      <c r="JG375" s="263"/>
      <c r="JH375" s="263"/>
      <c r="JI375" s="263"/>
      <c r="JJ375" s="263"/>
      <c r="JK375" s="263"/>
      <c r="JL375" s="263"/>
      <c r="JM375" s="263"/>
      <c r="JN375" s="263"/>
      <c r="JO375" s="263"/>
      <c r="JP375" s="263"/>
      <c r="JQ375" s="263"/>
      <c r="JR375" s="263"/>
      <c r="JS375" s="263"/>
      <c r="JT375" s="263"/>
      <c r="JU375" s="263"/>
      <c r="JV375" s="263"/>
      <c r="JW375" s="263"/>
      <c r="JX375" s="263"/>
      <c r="JY375" s="263"/>
      <c r="JZ375" s="263"/>
      <c r="KA375" s="263"/>
      <c r="KB375" s="263"/>
      <c r="KC375" s="263"/>
      <c r="KD375" s="263"/>
      <c r="KE375" s="263"/>
      <c r="KF375" s="263"/>
      <c r="KG375" s="263"/>
      <c r="KH375" s="263"/>
      <c r="KI375" s="263"/>
      <c r="KJ375" s="263"/>
      <c r="KK375" s="263"/>
      <c r="KL375" s="263"/>
      <c r="KM375" s="263"/>
      <c r="KN375" s="263"/>
      <c r="KO375" s="263"/>
      <c r="KP375" s="263"/>
      <c r="KQ375" s="263"/>
      <c r="KR375" s="263"/>
      <c r="KS375" s="263"/>
      <c r="KT375" s="263"/>
      <c r="KU375" s="263"/>
      <c r="KV375" s="263"/>
      <c r="KW375" s="263"/>
      <c r="KX375" s="263"/>
      <c r="KY375" s="263"/>
      <c r="KZ375" s="263"/>
      <c r="LA375" s="263"/>
      <c r="LB375" s="263"/>
      <c r="LC375" s="263"/>
      <c r="LD375" s="263"/>
      <c r="LE375" s="263"/>
      <c r="LF375" s="263"/>
      <c r="LG375" s="263"/>
      <c r="LH375" s="263"/>
      <c r="LI375" s="263"/>
      <c r="LJ375" s="263"/>
      <c r="LK375" s="263"/>
      <c r="LL375" s="263"/>
      <c r="LM375" s="263"/>
      <c r="LN375" s="263"/>
      <c r="LO375" s="263"/>
      <c r="LP375" s="263"/>
      <c r="LQ375" s="263"/>
      <c r="LR375" s="263"/>
      <c r="LS375" s="263"/>
      <c r="LT375" s="263"/>
      <c r="LU375" s="263"/>
      <c r="LV375" s="263"/>
      <c r="LW375" s="263"/>
      <c r="LX375" s="263"/>
      <c r="LY375" s="263"/>
      <c r="LZ375" s="263"/>
      <c r="MA375" s="263"/>
      <c r="MB375" s="263"/>
      <c r="MC375" s="263"/>
      <c r="MD375" s="263"/>
      <c r="ME375" s="263"/>
      <c r="MF375" s="263"/>
      <c r="MG375" s="263"/>
      <c r="MH375" s="263"/>
      <c r="MI375" s="263"/>
      <c r="MJ375" s="263"/>
      <c r="MK375" s="263"/>
      <c r="ML375" s="263"/>
      <c r="MM375" s="263"/>
      <c r="MN375" s="263"/>
      <c r="MO375" s="263"/>
      <c r="MP375" s="263"/>
      <c r="MQ375" s="263"/>
      <c r="MR375" s="263"/>
      <c r="MS375" s="263"/>
      <c r="MT375" s="263"/>
      <c r="MU375" s="263"/>
      <c r="MV375" s="263"/>
      <c r="MW375" s="263"/>
      <c r="MX375" s="263"/>
      <c r="MY375" s="263"/>
      <c r="MZ375" s="263"/>
      <c r="NA375" s="263"/>
      <c r="NB375" s="263"/>
      <c r="NC375" s="263"/>
      <c r="ND375" s="263"/>
      <c r="NE375" s="263"/>
      <c r="NF375" s="263"/>
      <c r="NG375" s="263"/>
      <c r="NH375" s="263"/>
      <c r="NI375" s="263"/>
      <c r="NJ375" s="263"/>
      <c r="NK375" s="263"/>
      <c r="NL375" s="263"/>
      <c r="NM375" s="263"/>
      <c r="NN375" s="263"/>
      <c r="NO375" s="263"/>
      <c r="NP375" s="263"/>
      <c r="NQ375" s="263"/>
      <c r="NR375" s="263"/>
      <c r="NS375" s="263"/>
      <c r="NT375" s="263"/>
      <c r="NU375" s="263"/>
      <c r="NV375" s="263"/>
      <c r="NW375" s="263"/>
      <c r="NX375" s="263"/>
      <c r="NY375" s="263"/>
      <c r="NZ375" s="263"/>
      <c r="OA375" s="263"/>
      <c r="OB375" s="263"/>
      <c r="OC375" s="263"/>
      <c r="OD375" s="263"/>
      <c r="OE375" s="263"/>
      <c r="OF375" s="263"/>
      <c r="OG375" s="263"/>
      <c r="OH375" s="263"/>
      <c r="OI375" s="263"/>
      <c r="OJ375" s="263"/>
      <c r="OK375" s="263"/>
      <c r="OL375" s="263"/>
      <c r="OM375" s="263"/>
      <c r="ON375" s="263"/>
      <c r="OO375" s="263"/>
      <c r="OP375" s="263"/>
      <c r="OQ375" s="263"/>
      <c r="OR375" s="263"/>
      <c r="OS375" s="263"/>
      <c r="OT375" s="263"/>
      <c r="OU375" s="263"/>
      <c r="OV375" s="263"/>
      <c r="OW375" s="263"/>
      <c r="OX375" s="263"/>
      <c r="OY375" s="263"/>
      <c r="OZ375" s="263"/>
      <c r="PA375" s="263"/>
      <c r="PB375" s="263"/>
      <c r="PC375" s="263"/>
      <c r="PD375" s="263"/>
      <c r="PE375" s="263"/>
      <c r="PF375" s="263"/>
      <c r="PG375" s="263"/>
      <c r="PH375" s="263"/>
      <c r="PI375" s="263"/>
      <c r="PJ375" s="263"/>
      <c r="PK375" s="263"/>
      <c r="PL375" s="263"/>
      <c r="PM375" s="263"/>
      <c r="PN375" s="263"/>
      <c r="PO375" s="263"/>
      <c r="PP375" s="263"/>
      <c r="PQ375" s="263"/>
      <c r="PR375" s="263"/>
      <c r="PS375" s="263"/>
      <c r="PT375" s="263"/>
      <c r="PU375" s="263"/>
      <c r="PV375" s="263"/>
      <c r="PW375" s="263"/>
      <c r="PX375" s="263"/>
      <c r="PY375" s="263"/>
      <c r="PZ375" s="263"/>
      <c r="QA375" s="263"/>
      <c r="QB375" s="263"/>
      <c r="QC375" s="263"/>
      <c r="QD375" s="263"/>
      <c r="QE375" s="263"/>
      <c r="QF375" s="263"/>
      <c r="QG375" s="263"/>
      <c r="QH375" s="263"/>
      <c r="QI375" s="263"/>
      <c r="QJ375" s="263"/>
      <c r="QK375" s="263"/>
      <c r="QL375" s="263"/>
      <c r="QM375" s="263"/>
      <c r="QN375" s="263"/>
      <c r="QO375" s="263"/>
      <c r="QP375" s="263"/>
      <c r="QQ375" s="263"/>
      <c r="QR375" s="263"/>
      <c r="QS375" s="263"/>
      <c r="QT375" s="263"/>
      <c r="QU375" s="263"/>
      <c r="QV375" s="263"/>
      <c r="QW375" s="263"/>
      <c r="QX375" s="263"/>
      <c r="QY375" s="263"/>
      <c r="QZ375" s="263"/>
      <c r="RA375" s="263"/>
      <c r="RB375" s="263"/>
      <c r="RC375" s="263"/>
      <c r="RD375" s="263"/>
      <c r="RE375" s="263"/>
      <c r="RF375" s="263"/>
      <c r="RG375" s="263"/>
      <c r="RH375" s="263"/>
      <c r="RI375" s="263"/>
      <c r="RJ375" s="263"/>
      <c r="RK375" s="263"/>
      <c r="RL375" s="263"/>
      <c r="RM375" s="263"/>
      <c r="RN375" s="263"/>
      <c r="RO375" s="263"/>
      <c r="RP375" s="263"/>
      <c r="RQ375" s="263"/>
      <c r="RR375" s="263"/>
      <c r="RS375" s="263"/>
      <c r="RT375" s="263"/>
      <c r="RU375" s="263"/>
      <c r="RV375" s="263"/>
      <c r="RW375" s="263"/>
      <c r="RX375" s="263"/>
      <c r="RY375" s="263"/>
      <c r="RZ375" s="263"/>
      <c r="SA375" s="263"/>
      <c r="SB375" s="263"/>
      <c r="SC375" s="263"/>
      <c r="SD375" s="263"/>
      <c r="SE375" s="263"/>
      <c r="SF375" s="263"/>
      <c r="SG375" s="263"/>
      <c r="SH375" s="263"/>
      <c r="SI375" s="263"/>
      <c r="SJ375" s="263"/>
      <c r="SK375" s="263"/>
      <c r="SL375" s="263"/>
      <c r="SM375" s="263"/>
      <c r="SN375" s="263"/>
      <c r="SO375" s="263"/>
      <c r="SP375" s="263"/>
      <c r="SQ375" s="263"/>
      <c r="SR375" s="263"/>
      <c r="SS375" s="263"/>
      <c r="ST375" s="263"/>
      <c r="SU375" s="263"/>
      <c r="SV375" s="263"/>
      <c r="SW375" s="263"/>
      <c r="SX375" s="263"/>
      <c r="SY375" s="263"/>
      <c r="SZ375" s="263"/>
      <c r="TA375" s="263"/>
      <c r="TB375" s="263"/>
      <c r="TC375" s="263"/>
      <c r="TD375" s="263"/>
      <c r="TE375" s="263"/>
      <c r="TF375" s="263"/>
      <c r="TG375" s="263"/>
      <c r="TH375" s="263"/>
      <c r="TI375" s="263"/>
      <c r="TJ375" s="263"/>
      <c r="TK375" s="263"/>
      <c r="TL375" s="263"/>
      <c r="TM375" s="263"/>
      <c r="TN375" s="263"/>
      <c r="TO375" s="263"/>
      <c r="TP375" s="263"/>
      <c r="TQ375" s="263"/>
      <c r="TR375" s="263"/>
      <c r="TS375" s="263"/>
      <c r="TT375" s="263"/>
      <c r="TU375" s="263"/>
      <c r="TV375" s="263"/>
      <c r="TW375" s="263"/>
      <c r="TX375" s="263"/>
      <c r="TY375" s="263"/>
      <c r="TZ375" s="263"/>
      <c r="UA375" s="263"/>
      <c r="UB375" s="263"/>
      <c r="UC375" s="263"/>
      <c r="UD375" s="263"/>
      <c r="UE375" s="263"/>
      <c r="UF375" s="263"/>
      <c r="UG375" s="263"/>
      <c r="UH375" s="263"/>
      <c r="UI375" s="263"/>
      <c r="UJ375" s="263"/>
      <c r="UK375" s="263"/>
      <c r="UL375" s="263"/>
      <c r="UM375" s="263"/>
      <c r="UN375" s="263"/>
      <c r="UO375" s="263"/>
      <c r="UP375" s="263"/>
      <c r="UQ375" s="263"/>
      <c r="UR375" s="263"/>
      <c r="US375" s="263"/>
      <c r="UT375" s="263"/>
      <c r="UU375" s="263"/>
      <c r="UV375" s="263"/>
      <c r="UW375" s="263"/>
      <c r="UX375" s="263"/>
      <c r="UY375" s="263"/>
      <c r="UZ375" s="263"/>
      <c r="VA375" s="263"/>
      <c r="VB375" s="263"/>
      <c r="VC375" s="263"/>
      <c r="VD375" s="263"/>
      <c r="VE375" s="263"/>
      <c r="VF375" s="263"/>
      <c r="VG375" s="263"/>
      <c r="VH375" s="263"/>
      <c r="VI375" s="263"/>
      <c r="VJ375" s="263"/>
      <c r="VK375" s="263"/>
      <c r="VL375" s="263"/>
      <c r="VM375" s="263"/>
      <c r="VN375" s="263"/>
      <c r="VO375" s="263"/>
      <c r="VP375" s="263"/>
      <c r="VQ375" s="263"/>
      <c r="VR375" s="263"/>
      <c r="VS375" s="263"/>
      <c r="VT375" s="263"/>
      <c r="VU375" s="263"/>
      <c r="VV375" s="263"/>
      <c r="VW375" s="263"/>
      <c r="VX375" s="263"/>
      <c r="VY375" s="263"/>
      <c r="VZ375" s="263"/>
      <c r="WA375" s="263"/>
      <c r="WB375" s="263"/>
      <c r="WC375" s="263"/>
      <c r="WD375" s="263"/>
      <c r="WE375" s="263"/>
      <c r="WF375" s="263"/>
      <c r="WG375" s="263"/>
      <c r="WH375" s="263"/>
      <c r="WI375" s="263"/>
      <c r="WJ375" s="263"/>
      <c r="WK375" s="263"/>
      <c r="WL375" s="263"/>
      <c r="WM375" s="263"/>
      <c r="WN375" s="263"/>
      <c r="WO375" s="263"/>
      <c r="WP375" s="263"/>
      <c r="WQ375" s="263"/>
      <c r="WR375" s="263"/>
      <c r="WS375" s="263"/>
      <c r="WT375" s="263"/>
      <c r="WU375" s="263"/>
      <c r="WV375" s="263"/>
      <c r="WW375" s="263"/>
      <c r="WX375" s="263"/>
      <c r="WY375" s="263"/>
      <c r="WZ375" s="263"/>
      <c r="XA375" s="263"/>
      <c r="XB375" s="263"/>
      <c r="XC375" s="263"/>
      <c r="XD375" s="263"/>
      <c r="XE375" s="263"/>
      <c r="XF375" s="263"/>
      <c r="XG375" s="263"/>
      <c r="XH375" s="263"/>
      <c r="XI375" s="263"/>
      <c r="XJ375" s="263"/>
      <c r="XK375" s="263"/>
      <c r="XL375" s="263"/>
      <c r="XM375" s="263"/>
      <c r="XN375" s="263"/>
      <c r="XO375" s="263"/>
      <c r="XP375" s="263"/>
      <c r="XQ375" s="263"/>
      <c r="XR375" s="263"/>
      <c r="XS375" s="263"/>
      <c r="XT375" s="263"/>
      <c r="XU375" s="263"/>
      <c r="XV375" s="263"/>
      <c r="XW375" s="263"/>
      <c r="XX375" s="263"/>
      <c r="XY375" s="263"/>
      <c r="XZ375" s="263"/>
      <c r="YA375" s="263"/>
      <c r="YB375" s="263"/>
      <c r="YC375" s="263"/>
      <c r="YD375" s="263"/>
      <c r="YE375" s="263"/>
      <c r="YF375" s="263"/>
      <c r="YG375" s="263"/>
      <c r="YH375" s="263"/>
      <c r="YI375" s="263"/>
      <c r="YJ375" s="263"/>
      <c r="YK375" s="263"/>
      <c r="YL375" s="263"/>
      <c r="YM375" s="263"/>
      <c r="YN375" s="263"/>
      <c r="YO375" s="263"/>
      <c r="YP375" s="263"/>
      <c r="YQ375" s="263"/>
      <c r="YR375" s="263"/>
      <c r="YS375" s="263"/>
      <c r="YT375" s="263"/>
      <c r="YU375" s="263"/>
      <c r="YV375" s="263"/>
      <c r="YW375" s="263"/>
      <c r="YX375" s="263"/>
      <c r="YY375" s="263"/>
      <c r="YZ375" s="263"/>
      <c r="ZA375" s="263"/>
      <c r="ZB375" s="263"/>
      <c r="ZC375" s="263"/>
      <c r="ZD375" s="263"/>
      <c r="ZE375" s="263"/>
      <c r="ZF375" s="263"/>
      <c r="ZG375" s="263"/>
      <c r="ZH375" s="263"/>
      <c r="ZI375" s="263"/>
      <c r="ZJ375" s="263"/>
      <c r="ZK375" s="263"/>
      <c r="ZL375" s="263"/>
      <c r="ZM375" s="263"/>
      <c r="ZN375" s="263"/>
      <c r="ZO375" s="263"/>
      <c r="ZP375" s="263"/>
      <c r="ZQ375" s="263"/>
      <c r="ZR375" s="263"/>
      <c r="ZS375" s="263"/>
      <c r="ZT375" s="263"/>
      <c r="ZU375" s="263"/>
      <c r="ZV375" s="263"/>
      <c r="ZW375" s="263"/>
      <c r="ZX375" s="263"/>
      <c r="ZY375" s="263"/>
      <c r="ZZ375" s="263"/>
      <c r="AAA375" s="263"/>
      <c r="AAB375" s="263"/>
      <c r="AAC375" s="263"/>
      <c r="AAD375" s="263"/>
      <c r="AAE375" s="263"/>
      <c r="AAF375" s="263"/>
      <c r="AAG375" s="263"/>
      <c r="AAH375" s="263"/>
      <c r="AAI375" s="263"/>
      <c r="AAJ375" s="263"/>
      <c r="AAK375" s="263"/>
      <c r="AAL375" s="263"/>
      <c r="AAM375" s="263"/>
      <c r="AAN375" s="263"/>
      <c r="AAO375" s="263"/>
      <c r="AAP375" s="263"/>
      <c r="AAQ375" s="263"/>
      <c r="AAR375" s="263"/>
      <c r="AAS375" s="263"/>
      <c r="AAT375" s="263"/>
      <c r="AAU375" s="263"/>
      <c r="AAV375" s="263"/>
      <c r="AAW375" s="263"/>
      <c r="AAX375" s="263"/>
      <c r="AAY375" s="263"/>
      <c r="AAZ375" s="263"/>
      <c r="ABA375" s="263"/>
      <c r="ABB375" s="263"/>
      <c r="ABC375" s="263"/>
      <c r="ABD375" s="263"/>
      <c r="ABE375" s="263"/>
      <c r="ABF375" s="263"/>
      <c r="ABG375" s="263"/>
      <c r="ABH375" s="263"/>
      <c r="ABI375" s="263"/>
      <c r="ABJ375" s="263"/>
      <c r="ABK375" s="263"/>
      <c r="ABL375" s="263"/>
      <c r="ABM375" s="263"/>
      <c r="ABN375" s="263"/>
      <c r="ABO375" s="263"/>
      <c r="ABP375" s="263"/>
      <c r="ABQ375" s="263"/>
      <c r="ABR375" s="263"/>
      <c r="ABS375" s="263"/>
      <c r="ABT375" s="263"/>
      <c r="ABU375" s="263"/>
      <c r="ABV375" s="263"/>
      <c r="ABW375" s="263"/>
      <c r="ABX375" s="263"/>
      <c r="ABY375" s="263"/>
      <c r="ABZ375" s="263"/>
      <c r="ACA375" s="263"/>
      <c r="ACB375" s="263"/>
      <c r="ACC375" s="263"/>
      <c r="ACD375" s="263"/>
      <c r="ACE375" s="263"/>
      <c r="ACF375" s="263"/>
      <c r="ACG375" s="263"/>
      <c r="ACH375" s="263"/>
      <c r="ACI375" s="263"/>
      <c r="ACJ375" s="263"/>
      <c r="ACK375" s="263"/>
      <c r="ACL375" s="263"/>
      <c r="ACM375" s="263"/>
      <c r="ACN375" s="263"/>
      <c r="ACO375" s="263"/>
      <c r="ACP375" s="263"/>
      <c r="ACQ375" s="263"/>
      <c r="ACR375" s="263"/>
      <c r="ACS375" s="263"/>
      <c r="ACT375" s="263"/>
      <c r="ACU375" s="263"/>
      <c r="ACV375" s="263"/>
      <c r="ACW375" s="263"/>
      <c r="ACX375" s="263"/>
      <c r="ACY375" s="263"/>
      <c r="ACZ375" s="263"/>
      <c r="ADA375" s="263"/>
      <c r="ADB375" s="263"/>
      <c r="ADC375" s="263"/>
      <c r="ADD375" s="263"/>
      <c r="ADE375" s="263"/>
      <c r="ADF375" s="263"/>
      <c r="ADG375" s="263"/>
      <c r="ADH375" s="263"/>
      <c r="ADI375" s="263"/>
      <c r="ADJ375" s="263"/>
      <c r="ADK375" s="263"/>
      <c r="ADL375" s="263"/>
      <c r="ADM375" s="263"/>
      <c r="ADN375" s="263"/>
      <c r="ADO375" s="263"/>
      <c r="ADP375" s="263"/>
      <c r="ADQ375" s="263"/>
      <c r="ADR375" s="263"/>
      <c r="ADS375" s="263"/>
      <c r="ADT375" s="263"/>
      <c r="ADU375" s="263"/>
      <c r="ADV375" s="263"/>
      <c r="ADW375" s="263"/>
      <c r="ADX375" s="263"/>
      <c r="ADY375" s="263"/>
      <c r="ADZ375" s="263"/>
      <c r="AEA375" s="263"/>
      <c r="AEB375" s="263"/>
      <c r="AEC375" s="263"/>
      <c r="AED375" s="263"/>
      <c r="AEE375" s="263"/>
      <c r="AEF375" s="263"/>
      <c r="AEG375" s="263"/>
      <c r="AEH375" s="263"/>
      <c r="AEI375" s="263"/>
      <c r="AEJ375" s="263"/>
      <c r="AEK375" s="263"/>
      <c r="AEL375" s="263"/>
      <c r="AEM375" s="263"/>
      <c r="AEN375" s="263"/>
      <c r="AEO375" s="263"/>
      <c r="AEP375" s="263"/>
      <c r="AEQ375" s="263"/>
      <c r="AER375" s="263"/>
      <c r="AES375" s="263"/>
      <c r="AET375" s="263"/>
      <c r="AEU375" s="263"/>
      <c r="AEV375" s="263"/>
      <c r="AEW375" s="263"/>
      <c r="AEX375" s="263"/>
      <c r="AEY375" s="263"/>
      <c r="AEZ375" s="263"/>
      <c r="AFA375" s="263"/>
      <c r="AFB375" s="263"/>
      <c r="AFC375" s="263"/>
      <c r="AFD375" s="263"/>
      <c r="AFE375" s="263"/>
      <c r="AFF375" s="263"/>
      <c r="AFG375" s="263"/>
      <c r="AFH375" s="263"/>
      <c r="AFI375" s="263"/>
      <c r="AFJ375" s="263"/>
      <c r="AFK375" s="263"/>
      <c r="AFL375" s="263"/>
      <c r="AFM375" s="263"/>
      <c r="AFN375" s="263"/>
      <c r="AFO375" s="263"/>
      <c r="AFP375" s="263"/>
      <c r="AFQ375" s="263"/>
      <c r="AFR375" s="263"/>
      <c r="AFS375" s="263"/>
      <c r="AFT375" s="263"/>
      <c r="AFU375" s="263"/>
      <c r="AFV375" s="263"/>
      <c r="AFW375" s="263"/>
      <c r="AFX375" s="263"/>
      <c r="AFY375" s="263"/>
      <c r="AFZ375" s="263"/>
      <c r="AGA375" s="263"/>
      <c r="AGB375" s="263"/>
      <c r="AGC375" s="263"/>
      <c r="AGD375" s="263"/>
      <c r="AGE375" s="263"/>
      <c r="AGF375" s="263"/>
      <c r="AGG375" s="263"/>
      <c r="AGH375" s="263"/>
      <c r="AGI375" s="263"/>
      <c r="AGJ375" s="263"/>
      <c r="AGK375" s="263"/>
      <c r="AGL375" s="263"/>
      <c r="AGM375" s="263"/>
      <c r="AGN375" s="263"/>
      <c r="AGO375" s="263"/>
      <c r="AGP375" s="263"/>
      <c r="AGQ375" s="263"/>
      <c r="AGR375" s="263"/>
      <c r="AGS375" s="263"/>
      <c r="AGT375" s="263"/>
      <c r="AGU375" s="263"/>
      <c r="AGV375" s="263"/>
      <c r="AGW375" s="263"/>
      <c r="AGX375" s="263"/>
      <c r="AGY375" s="263"/>
      <c r="AGZ375" s="263"/>
      <c r="AHA375" s="263"/>
      <c r="AHB375" s="263"/>
      <c r="AHC375" s="263"/>
      <c r="AHD375" s="263"/>
      <c r="AHE375" s="263"/>
      <c r="AHF375" s="263"/>
      <c r="AHG375" s="263"/>
      <c r="AHH375" s="263"/>
      <c r="AHI375" s="263"/>
      <c r="AHJ375" s="263"/>
      <c r="AHK375" s="263"/>
      <c r="AHL375" s="263"/>
      <c r="AHM375" s="263"/>
      <c r="AHN375" s="263"/>
      <c r="AHO375" s="263"/>
      <c r="AHP375" s="263"/>
      <c r="AHQ375" s="263"/>
      <c r="AHR375" s="263"/>
      <c r="AHS375" s="263"/>
      <c r="AHT375" s="263"/>
      <c r="AHU375" s="263"/>
      <c r="AHV375" s="263"/>
      <c r="AHW375" s="263"/>
      <c r="AHX375" s="263"/>
      <c r="AHY375" s="263"/>
      <c r="AHZ375" s="263"/>
      <c r="AIA375" s="263"/>
      <c r="AIB375" s="263"/>
      <c r="AIC375" s="263"/>
      <c r="AID375" s="263"/>
      <c r="AIE375" s="263"/>
      <c r="AIF375" s="263"/>
      <c r="AIG375" s="263"/>
      <c r="AIH375" s="263"/>
      <c r="AII375" s="263"/>
      <c r="AIJ375" s="263"/>
      <c r="AIK375" s="263"/>
      <c r="AIL375" s="263"/>
      <c r="AIM375" s="263"/>
      <c r="AIN375" s="263"/>
      <c r="AIO375" s="263"/>
      <c r="AIP375" s="263"/>
      <c r="AIQ375" s="263"/>
      <c r="AIR375" s="263"/>
      <c r="AIS375" s="263"/>
      <c r="AIT375" s="263"/>
      <c r="AIU375" s="263"/>
      <c r="AIV375" s="263"/>
      <c r="AIW375" s="263"/>
      <c r="AIX375" s="263"/>
      <c r="AIY375" s="263"/>
      <c r="AIZ375" s="263"/>
      <c r="AJA375" s="263"/>
      <c r="AJB375" s="263"/>
      <c r="AJC375" s="263"/>
      <c r="AJD375" s="263"/>
      <c r="AJE375" s="263"/>
      <c r="AJF375" s="263"/>
      <c r="AJG375" s="263"/>
      <c r="AJH375" s="263"/>
      <c r="AJI375" s="263"/>
      <c r="AJJ375" s="263"/>
      <c r="AJK375" s="263"/>
      <c r="AJL375" s="263"/>
      <c r="AJM375" s="263"/>
      <c r="AJN375" s="263"/>
      <c r="AJO375" s="263"/>
      <c r="AJP375" s="263"/>
      <c r="AJQ375" s="263"/>
      <c r="AJR375" s="263"/>
      <c r="AJS375" s="263"/>
      <c r="AJT375" s="263"/>
      <c r="AJU375" s="263"/>
      <c r="AJV375" s="263"/>
      <c r="AJW375" s="263"/>
      <c r="AJX375" s="263"/>
      <c r="AJY375" s="263"/>
      <c r="AJZ375" s="263"/>
      <c r="AKA375" s="263"/>
      <c r="AKB375" s="263"/>
      <c r="AKC375" s="263"/>
      <c r="AKD375" s="263"/>
      <c r="AKE375" s="263"/>
      <c r="AKF375" s="263"/>
      <c r="AKG375" s="263"/>
      <c r="AKH375" s="263"/>
      <c r="AKI375" s="263"/>
      <c r="AKJ375" s="263"/>
      <c r="AKK375" s="263"/>
      <c r="AKL375" s="263"/>
      <c r="AKM375" s="263"/>
      <c r="AKN375" s="263"/>
      <c r="AKO375" s="263"/>
      <c r="AKP375" s="263"/>
      <c r="AKQ375" s="263"/>
      <c r="AKR375" s="263"/>
      <c r="AKS375" s="263"/>
      <c r="AKT375" s="263"/>
      <c r="AKU375" s="263"/>
      <c r="AKV375" s="263"/>
      <c r="AKW375" s="263"/>
      <c r="AKX375" s="263"/>
      <c r="AKY375" s="263"/>
      <c r="AKZ375" s="263"/>
      <c r="ALA375" s="263"/>
      <c r="ALB375" s="263"/>
      <c r="ALC375" s="263"/>
      <c r="ALD375" s="263"/>
      <c r="ALE375" s="263"/>
      <c r="ALF375" s="263"/>
      <c r="ALG375" s="263"/>
      <c r="ALH375" s="263"/>
      <c r="ALI375" s="263"/>
      <c r="ALJ375" s="263"/>
      <c r="ALK375" s="263"/>
      <c r="ALL375" s="263"/>
      <c r="ALM375" s="263"/>
      <c r="ALN375" s="263"/>
      <c r="ALO375" s="263"/>
      <c r="ALP375" s="263"/>
      <c r="ALQ375" s="263"/>
      <c r="ALR375" s="263"/>
      <c r="ALS375" s="263"/>
      <c r="ALT375" s="263"/>
      <c r="ALU375" s="263"/>
      <c r="ALV375" s="263"/>
      <c r="ALW375" s="263"/>
      <c r="ALX375" s="263"/>
      <c r="ALY375" s="263"/>
      <c r="ALZ375" s="263"/>
      <c r="AMA375" s="263"/>
      <c r="AMB375" s="263"/>
      <c r="AMC375" s="263"/>
      <c r="AMD375" s="263"/>
      <c r="AME375" s="263"/>
      <c r="AMF375" s="263"/>
      <c r="AMG375" s="263"/>
      <c r="AMH375" s="263"/>
      <c r="AMI375" s="263"/>
      <c r="AMJ375" s="263"/>
      <c r="AMK375" s="263"/>
      <c r="AML375" s="263"/>
      <c r="AMM375" s="263"/>
      <c r="AMN375" s="263"/>
      <c r="AMO375" s="263"/>
      <c r="AMP375" s="263"/>
      <c r="AMQ375" s="263"/>
      <c r="AMR375" s="263"/>
      <c r="AMS375" s="263"/>
      <c r="AMT375" s="263"/>
      <c r="AMU375" s="263"/>
      <c r="AMV375" s="263"/>
      <c r="AMW375" s="263"/>
      <c r="AMX375" s="263"/>
      <c r="AMY375" s="263"/>
      <c r="AMZ375" s="263"/>
      <c r="ANA375" s="263"/>
      <c r="ANB375" s="263"/>
      <c r="ANC375" s="263"/>
      <c r="AND375" s="263"/>
      <c r="ANE375" s="263"/>
      <c r="ANF375" s="263"/>
      <c r="ANG375" s="263"/>
      <c r="ANH375" s="263"/>
      <c r="ANI375" s="263"/>
      <c r="ANJ375" s="263"/>
      <c r="ANK375" s="263"/>
      <c r="ANL375" s="263"/>
      <c r="ANM375" s="263"/>
      <c r="ANN375" s="263"/>
      <c r="ANO375" s="263"/>
      <c r="ANP375" s="263"/>
      <c r="ANQ375" s="263"/>
      <c r="ANR375" s="263"/>
      <c r="ANS375" s="263"/>
      <c r="ANT375" s="263"/>
      <c r="ANU375" s="263"/>
      <c r="ANV375" s="263"/>
      <c r="ANW375" s="263"/>
      <c r="ANX375" s="263"/>
      <c r="ANY375" s="263"/>
      <c r="ANZ375" s="263"/>
      <c r="AOA375" s="263"/>
      <c r="AOB375" s="263"/>
      <c r="AOC375" s="263"/>
      <c r="AOD375" s="263"/>
      <c r="AOE375" s="263"/>
      <c r="AOF375" s="263"/>
      <c r="AOG375" s="263"/>
      <c r="AOH375" s="263"/>
      <c r="AOI375" s="263"/>
      <c r="AOJ375" s="263"/>
      <c r="AOK375" s="263"/>
      <c r="AOL375" s="263"/>
      <c r="AOM375" s="263"/>
      <c r="AON375" s="263"/>
      <c r="AOO375" s="263"/>
      <c r="AOP375" s="263"/>
      <c r="AOQ375" s="263"/>
      <c r="AOR375" s="263"/>
      <c r="AOS375" s="263"/>
      <c r="AOT375" s="263"/>
      <c r="AOU375" s="263"/>
      <c r="AOV375" s="263"/>
      <c r="AOW375" s="263"/>
      <c r="AOX375" s="263"/>
      <c r="AOY375" s="263"/>
      <c r="AOZ375" s="263"/>
      <c r="APA375" s="263"/>
      <c r="APB375" s="263"/>
      <c r="APC375" s="263"/>
      <c r="APD375" s="263"/>
      <c r="APE375" s="263"/>
      <c r="APF375" s="263"/>
      <c r="APG375" s="263"/>
      <c r="APH375" s="263"/>
      <c r="API375" s="263"/>
      <c r="APJ375" s="263"/>
      <c r="APK375" s="263"/>
      <c r="APL375" s="263"/>
      <c r="APM375" s="263"/>
      <c r="APN375" s="263"/>
      <c r="APO375" s="263"/>
      <c r="APP375" s="263"/>
      <c r="APQ375" s="263"/>
      <c r="APR375" s="263"/>
      <c r="APS375" s="263"/>
      <c r="APT375" s="263"/>
      <c r="APU375" s="263"/>
      <c r="APV375" s="263"/>
      <c r="APW375" s="263"/>
      <c r="APX375" s="263"/>
      <c r="APY375" s="263"/>
      <c r="APZ375" s="263"/>
      <c r="AQA375" s="263"/>
      <c r="AQB375" s="263"/>
      <c r="AQC375" s="263"/>
      <c r="AQD375" s="263"/>
      <c r="AQE375" s="263"/>
      <c r="AQF375" s="263"/>
      <c r="AQG375" s="263"/>
      <c r="AQH375" s="263"/>
      <c r="AQI375" s="263"/>
      <c r="AQJ375" s="263"/>
      <c r="AQK375" s="263"/>
      <c r="AQL375" s="263"/>
      <c r="AQM375" s="263"/>
      <c r="AQN375" s="263"/>
      <c r="AQO375" s="263"/>
      <c r="AQP375" s="263"/>
      <c r="AQQ375" s="263"/>
      <c r="AQR375" s="263"/>
      <c r="AQS375" s="263"/>
      <c r="AQT375" s="263"/>
      <c r="AQU375" s="263"/>
      <c r="AQV375" s="263"/>
      <c r="AQW375" s="263"/>
      <c r="AQX375" s="263"/>
      <c r="AQY375" s="263"/>
      <c r="AQZ375" s="263"/>
      <c r="ARA375" s="263"/>
      <c r="ARB375" s="263"/>
      <c r="ARC375" s="263"/>
      <c r="ARD375" s="263"/>
      <c r="ARE375" s="263"/>
      <c r="ARF375" s="263"/>
      <c r="ARG375" s="263"/>
      <c r="ARH375" s="263"/>
      <c r="ARI375" s="263"/>
      <c r="ARJ375" s="263"/>
      <c r="ARK375" s="263"/>
      <c r="ARL375" s="263"/>
      <c r="ARM375" s="263"/>
      <c r="ARN375" s="263"/>
      <c r="ARO375" s="263"/>
      <c r="ARP375" s="263"/>
      <c r="ARQ375" s="263"/>
      <c r="ARR375" s="263"/>
      <c r="ARS375" s="263"/>
      <c r="ART375" s="263"/>
      <c r="ARU375" s="263"/>
      <c r="ARV375" s="263"/>
      <c r="ARW375" s="263"/>
      <c r="ARX375" s="263"/>
      <c r="ARY375" s="263"/>
      <c r="ARZ375" s="263"/>
      <c r="ASA375" s="263"/>
      <c r="ASB375" s="263"/>
      <c r="ASC375" s="263"/>
      <c r="ASD375" s="263"/>
      <c r="ASE375" s="263"/>
      <c r="ASF375" s="263"/>
      <c r="ASG375" s="263"/>
      <c r="ASH375" s="263"/>
      <c r="ASI375" s="263"/>
      <c r="ASJ375" s="263"/>
      <c r="ASK375" s="263"/>
      <c r="ASL375" s="263"/>
      <c r="ASM375" s="263"/>
      <c r="ASN375" s="263"/>
      <c r="ASO375" s="263"/>
      <c r="ASP375" s="263"/>
      <c r="ASQ375" s="263"/>
      <c r="ASR375" s="263"/>
      <c r="ASS375" s="263"/>
      <c r="AST375" s="263"/>
      <c r="ASU375" s="263"/>
      <c r="ASV375" s="263"/>
      <c r="ASW375" s="263"/>
      <c r="ASX375" s="263"/>
      <c r="ASY375" s="263"/>
      <c r="ASZ375" s="263"/>
      <c r="ATA375" s="263"/>
      <c r="ATB375" s="263"/>
      <c r="ATC375" s="263"/>
      <c r="ATD375" s="263"/>
      <c r="ATE375" s="263"/>
      <c r="ATF375" s="263"/>
      <c r="ATG375" s="263"/>
      <c r="ATH375" s="263"/>
      <c r="ATI375" s="263"/>
      <c r="ATJ375" s="263"/>
      <c r="ATK375" s="263"/>
      <c r="ATL375" s="263"/>
      <c r="ATM375" s="263"/>
      <c r="ATN375" s="263"/>
      <c r="ATO375" s="263"/>
      <c r="ATP375" s="263"/>
      <c r="ATQ375" s="263"/>
      <c r="ATR375" s="263"/>
      <c r="ATS375" s="263"/>
      <c r="ATT375" s="263"/>
      <c r="ATU375" s="263"/>
      <c r="ATV375" s="263"/>
      <c r="ATW375" s="263"/>
      <c r="ATX375" s="263"/>
      <c r="ATY375" s="263"/>
      <c r="ATZ375" s="263"/>
      <c r="AUA375" s="263"/>
      <c r="AUB375" s="263"/>
      <c r="AUC375" s="263"/>
      <c r="AUD375" s="263"/>
      <c r="AUE375" s="263"/>
      <c r="AUF375" s="263"/>
      <c r="AUG375" s="263"/>
      <c r="AUH375" s="263"/>
      <c r="AUI375" s="263"/>
      <c r="AUJ375" s="263"/>
      <c r="AUK375" s="263"/>
      <c r="AUL375" s="263"/>
      <c r="AUM375" s="263"/>
      <c r="AUN375" s="263"/>
      <c r="AUO375" s="263"/>
      <c r="AUP375" s="263"/>
      <c r="AUQ375" s="263"/>
      <c r="AUR375" s="263"/>
      <c r="AUS375" s="263"/>
      <c r="AUT375" s="263"/>
      <c r="AUU375" s="263"/>
      <c r="AUV375" s="263"/>
      <c r="AUW375" s="263"/>
      <c r="AUX375" s="263"/>
      <c r="AUY375" s="263"/>
      <c r="AUZ375" s="263"/>
      <c r="AVA375" s="263"/>
      <c r="AVB375" s="263"/>
      <c r="AVC375" s="263"/>
      <c r="AVD375" s="263"/>
      <c r="AVE375" s="263"/>
      <c r="AVF375" s="263"/>
      <c r="AVG375" s="263"/>
      <c r="AVH375" s="263"/>
      <c r="AVI375" s="263"/>
      <c r="AVJ375" s="263"/>
      <c r="AVK375" s="263"/>
      <c r="AVL375" s="263"/>
      <c r="AVM375" s="263"/>
      <c r="AVN375" s="263"/>
      <c r="AVO375" s="263"/>
      <c r="AVP375" s="263"/>
      <c r="AVQ375" s="263"/>
      <c r="AVR375" s="263"/>
      <c r="AVS375" s="263"/>
      <c r="AVT375" s="263"/>
      <c r="AVU375" s="263"/>
      <c r="AVV375" s="263"/>
      <c r="AVW375" s="263"/>
      <c r="AVX375" s="263"/>
      <c r="AVY375" s="263"/>
      <c r="AVZ375" s="263"/>
      <c r="AWA375" s="263"/>
      <c r="AWB375" s="263"/>
      <c r="AWC375" s="263"/>
      <c r="AWD375" s="263"/>
      <c r="AWE375" s="263"/>
      <c r="AWF375" s="263"/>
      <c r="AWG375" s="263"/>
      <c r="AWH375" s="263"/>
      <c r="AWI375" s="263"/>
      <c r="AWJ375" s="263"/>
      <c r="AWK375" s="263"/>
      <c r="AWL375" s="263"/>
      <c r="AWM375" s="263"/>
      <c r="AWN375" s="263"/>
      <c r="AWO375" s="263"/>
      <c r="AWP375" s="263"/>
      <c r="AWQ375" s="263"/>
      <c r="AWR375" s="263"/>
      <c r="AWS375" s="263"/>
      <c r="AWT375" s="263"/>
      <c r="AWU375" s="263"/>
      <c r="AWV375" s="263"/>
      <c r="AWW375" s="263"/>
      <c r="AWX375" s="263"/>
      <c r="AWY375" s="263"/>
      <c r="AWZ375" s="263"/>
      <c r="AXA375" s="263"/>
      <c r="AXB375" s="263"/>
      <c r="AXC375" s="263"/>
      <c r="AXD375" s="263"/>
      <c r="AXE375" s="263"/>
      <c r="AXF375" s="263"/>
      <c r="AXG375" s="263"/>
      <c r="AXH375" s="263"/>
      <c r="AXI375" s="263"/>
      <c r="AXJ375" s="263"/>
      <c r="AXK375" s="263"/>
      <c r="AXL375" s="263"/>
      <c r="AXM375" s="263"/>
      <c r="AXN375" s="263"/>
      <c r="AXO375" s="263"/>
      <c r="AXP375" s="263"/>
      <c r="AXQ375" s="263"/>
      <c r="AXR375" s="263"/>
      <c r="AXS375" s="263"/>
      <c r="AXT375" s="263"/>
      <c r="AXU375" s="263"/>
      <c r="AXV375" s="263"/>
      <c r="AXW375" s="263"/>
      <c r="AXX375" s="263"/>
      <c r="AXY375" s="263"/>
      <c r="AXZ375" s="263"/>
      <c r="AYA375" s="263"/>
      <c r="AYB375" s="263"/>
      <c r="AYC375" s="263"/>
      <c r="AYD375" s="263"/>
      <c r="AYE375" s="263"/>
      <c r="AYF375" s="263"/>
      <c r="AYG375" s="263"/>
      <c r="AYH375" s="263"/>
      <c r="AYI375" s="263"/>
      <c r="AYJ375" s="263"/>
      <c r="AYK375" s="263"/>
      <c r="AYL375" s="263"/>
      <c r="AYM375" s="263"/>
      <c r="AYN375" s="263"/>
      <c r="AYO375" s="263"/>
      <c r="AYP375" s="263"/>
      <c r="AYQ375" s="263"/>
      <c r="AYR375" s="263"/>
      <c r="AYS375" s="263"/>
      <c r="AYT375" s="263"/>
      <c r="AYU375" s="263"/>
      <c r="AYV375" s="263"/>
      <c r="AYW375" s="263"/>
      <c r="AYX375" s="263"/>
      <c r="AYY375" s="263"/>
      <c r="AYZ375" s="263"/>
      <c r="AZA375" s="263"/>
      <c r="AZB375" s="263"/>
      <c r="AZC375" s="263"/>
      <c r="AZD375" s="263"/>
      <c r="AZE375" s="263"/>
      <c r="AZF375" s="263"/>
      <c r="AZG375" s="263"/>
      <c r="AZH375" s="263"/>
      <c r="AZI375" s="263"/>
      <c r="AZJ375" s="263"/>
      <c r="AZK375" s="263"/>
      <c r="AZL375" s="263"/>
      <c r="AZM375" s="263"/>
      <c r="AZN375" s="263"/>
      <c r="AZO375" s="263"/>
      <c r="AZP375" s="263"/>
      <c r="AZQ375" s="263"/>
      <c r="AZR375" s="263"/>
      <c r="AZS375" s="263"/>
      <c r="AZT375" s="263"/>
      <c r="AZU375" s="263"/>
      <c r="AZV375" s="263"/>
      <c r="AZW375" s="263"/>
      <c r="AZX375" s="263"/>
      <c r="AZY375" s="263"/>
      <c r="AZZ375" s="263"/>
      <c r="BAA375" s="263"/>
      <c r="BAB375" s="263"/>
      <c r="BAC375" s="263"/>
      <c r="BAD375" s="263"/>
      <c r="BAE375" s="263"/>
      <c r="BAF375" s="263"/>
      <c r="BAG375" s="263"/>
      <c r="BAH375" s="263"/>
      <c r="BAI375" s="263"/>
      <c r="BAJ375" s="263"/>
      <c r="BAK375" s="263"/>
      <c r="BAL375" s="263"/>
      <c r="BAM375" s="263"/>
      <c r="BAN375" s="263"/>
      <c r="BAO375" s="263"/>
      <c r="BAP375" s="263"/>
      <c r="BAQ375" s="263"/>
      <c r="BAR375" s="263"/>
      <c r="BAS375" s="263"/>
      <c r="BAT375" s="263"/>
      <c r="BAU375" s="263"/>
      <c r="BAV375" s="263"/>
      <c r="BAW375" s="263"/>
      <c r="BAX375" s="263"/>
      <c r="BAY375" s="263"/>
      <c r="BAZ375" s="263"/>
      <c r="BBA375" s="263"/>
      <c r="BBB375" s="263"/>
      <c r="BBC375" s="263"/>
      <c r="BBD375" s="263"/>
      <c r="BBE375" s="263"/>
      <c r="BBF375" s="263"/>
      <c r="BBG375" s="263"/>
      <c r="BBH375" s="263"/>
      <c r="BBI375" s="263"/>
      <c r="BBJ375" s="263"/>
      <c r="BBK375" s="263"/>
      <c r="BBL375" s="263"/>
      <c r="BBM375" s="263"/>
      <c r="BBN375" s="263"/>
      <c r="BBO375" s="263"/>
      <c r="BBP375" s="263"/>
      <c r="BBQ375" s="263"/>
      <c r="BBR375" s="263"/>
      <c r="BBS375" s="263"/>
      <c r="BBT375" s="263"/>
      <c r="BBU375" s="263"/>
      <c r="BBV375" s="263"/>
      <c r="BBW375" s="263"/>
      <c r="BBX375" s="263"/>
      <c r="BBY375" s="263"/>
      <c r="BBZ375" s="263"/>
      <c r="BCA375" s="263"/>
      <c r="BCB375" s="263"/>
      <c r="BCC375" s="263"/>
      <c r="BCD375" s="263"/>
      <c r="BCE375" s="263"/>
      <c r="BCF375" s="263"/>
      <c r="BCG375" s="263"/>
      <c r="BCH375" s="263"/>
      <c r="BCI375" s="263"/>
      <c r="BCJ375" s="263"/>
      <c r="BCK375" s="263"/>
      <c r="BCL375" s="263"/>
      <c r="BCM375" s="263"/>
      <c r="BCN375" s="263"/>
      <c r="BCO375" s="263"/>
      <c r="BCP375" s="263"/>
      <c r="BCQ375" s="263"/>
      <c r="BCR375" s="263"/>
      <c r="BCS375" s="263"/>
      <c r="BCT375" s="263"/>
      <c r="BCU375" s="263"/>
      <c r="BCV375" s="263"/>
      <c r="BCW375" s="263"/>
      <c r="BCX375" s="263"/>
      <c r="BCY375" s="263"/>
      <c r="BCZ375" s="263"/>
      <c r="BDA375" s="263"/>
      <c r="BDB375" s="263"/>
      <c r="BDC375" s="263"/>
      <c r="BDD375" s="263"/>
      <c r="BDE375" s="263"/>
      <c r="BDF375" s="263"/>
      <c r="BDG375" s="263"/>
      <c r="BDH375" s="263"/>
      <c r="BDI375" s="263"/>
      <c r="BDJ375" s="263"/>
      <c r="BDK375" s="263"/>
      <c r="BDL375" s="263"/>
      <c r="BDM375" s="263"/>
      <c r="BDN375" s="263"/>
      <c r="BDO375" s="263"/>
      <c r="BDP375" s="263"/>
      <c r="BDQ375" s="263"/>
      <c r="BDR375" s="263"/>
      <c r="BDS375" s="263"/>
      <c r="BDT375" s="263"/>
      <c r="BDU375" s="263"/>
      <c r="BDV375" s="263"/>
      <c r="BDW375" s="263"/>
      <c r="BDX375" s="263"/>
      <c r="BDY375" s="263"/>
      <c r="BDZ375" s="263"/>
      <c r="BEA375" s="263"/>
      <c r="BEB375" s="263"/>
      <c r="BEC375" s="263"/>
      <c r="BED375" s="263"/>
      <c r="BEE375" s="263"/>
      <c r="BEF375" s="263"/>
      <c r="BEG375" s="263"/>
      <c r="BEH375" s="263"/>
      <c r="BEI375" s="263"/>
      <c r="BEJ375" s="263"/>
      <c r="BEK375" s="263"/>
      <c r="BEL375" s="263"/>
      <c r="BEM375" s="263"/>
      <c r="BEN375" s="263"/>
      <c r="BEO375" s="263"/>
      <c r="BEP375" s="263"/>
      <c r="BEQ375" s="263"/>
      <c r="BER375" s="263"/>
      <c r="BES375" s="263"/>
      <c r="BET375" s="263"/>
      <c r="BEU375" s="263"/>
      <c r="BEV375" s="263"/>
      <c r="BEW375" s="263"/>
      <c r="BEX375" s="263"/>
      <c r="BEY375" s="263"/>
      <c r="BEZ375" s="263"/>
      <c r="BFA375" s="263"/>
      <c r="BFB375" s="263"/>
      <c r="BFC375" s="263"/>
      <c r="BFD375" s="263"/>
      <c r="BFE375" s="263"/>
      <c r="BFF375" s="263"/>
      <c r="BFG375" s="263"/>
      <c r="BFH375" s="263"/>
      <c r="BFI375" s="263"/>
      <c r="BFJ375" s="263"/>
      <c r="BFK375" s="263"/>
      <c r="BFL375" s="263"/>
      <c r="BFM375" s="263"/>
      <c r="BFN375" s="263"/>
      <c r="BFO375" s="263"/>
      <c r="BFP375" s="263"/>
      <c r="BFQ375" s="263"/>
      <c r="BFR375" s="263"/>
      <c r="BFS375" s="263"/>
      <c r="BFT375" s="263"/>
      <c r="BFU375" s="263"/>
      <c r="BFV375" s="263"/>
      <c r="BFW375" s="263"/>
      <c r="BFX375" s="263"/>
      <c r="BFY375" s="263"/>
      <c r="BFZ375" s="263"/>
      <c r="BGA375" s="263"/>
      <c r="BGB375" s="263"/>
      <c r="BGC375" s="263"/>
      <c r="BGD375" s="263"/>
      <c r="BGE375" s="263"/>
      <c r="BGF375" s="263"/>
      <c r="BGG375" s="263"/>
      <c r="BGH375" s="263"/>
      <c r="BGI375" s="263"/>
      <c r="BGJ375" s="263"/>
      <c r="BGK375" s="263"/>
      <c r="BGL375" s="263"/>
      <c r="BGM375" s="263"/>
      <c r="BGN375" s="263"/>
      <c r="BGO375" s="263"/>
      <c r="BGP375" s="263"/>
      <c r="BGQ375" s="263"/>
      <c r="BGR375" s="263"/>
      <c r="BGS375" s="263"/>
      <c r="BGT375" s="263"/>
      <c r="BGU375" s="263"/>
      <c r="BGV375" s="263"/>
      <c r="BGW375" s="263"/>
      <c r="BGX375" s="263"/>
      <c r="BGY375" s="263"/>
      <c r="BGZ375" s="263"/>
      <c r="BHA375" s="263"/>
      <c r="BHB375" s="263"/>
      <c r="BHC375" s="263"/>
      <c r="BHD375" s="263"/>
      <c r="BHE375" s="263"/>
      <c r="BHF375" s="263"/>
      <c r="BHG375" s="263"/>
      <c r="BHH375" s="263"/>
      <c r="BHI375" s="263"/>
      <c r="BHJ375" s="263"/>
      <c r="BHK375" s="263"/>
      <c r="BHL375" s="263"/>
      <c r="BHM375" s="263"/>
      <c r="BHN375" s="263"/>
      <c r="BHO375" s="263"/>
      <c r="BHP375" s="263"/>
      <c r="BHQ375" s="263"/>
      <c r="BHR375" s="263"/>
      <c r="BHS375" s="263"/>
      <c r="BHT375" s="263"/>
      <c r="BHU375" s="263"/>
      <c r="BHV375" s="263"/>
      <c r="BHW375" s="263"/>
      <c r="BHX375" s="263"/>
      <c r="BHY375" s="263"/>
      <c r="BHZ375" s="263"/>
      <c r="BIA375" s="263"/>
      <c r="BIB375" s="263"/>
      <c r="BIC375" s="263"/>
      <c r="BID375" s="263"/>
      <c r="BIE375" s="263"/>
      <c r="BIF375" s="263"/>
      <c r="BIG375" s="263"/>
      <c r="BIH375" s="263"/>
      <c r="BII375" s="263"/>
      <c r="BIJ375" s="263"/>
      <c r="BIK375" s="263"/>
      <c r="BIL375" s="263"/>
      <c r="BIM375" s="263"/>
      <c r="BIN375" s="263"/>
      <c r="BIO375" s="263"/>
      <c r="BIP375" s="263"/>
      <c r="BIQ375" s="263"/>
      <c r="BIR375" s="263"/>
      <c r="BIS375" s="263"/>
      <c r="BIT375" s="263"/>
      <c r="BIU375" s="263"/>
      <c r="BIV375" s="263"/>
      <c r="BIW375" s="263"/>
      <c r="BIX375" s="263"/>
      <c r="BIY375" s="263"/>
      <c r="BIZ375" s="263"/>
      <c r="BJA375" s="263"/>
      <c r="BJB375" s="263"/>
      <c r="BJC375" s="263"/>
      <c r="BJD375" s="263"/>
      <c r="BJE375" s="263"/>
      <c r="BJF375" s="263"/>
      <c r="BJG375" s="263"/>
      <c r="BJH375" s="263"/>
      <c r="BJI375" s="263"/>
      <c r="BJJ375" s="263"/>
      <c r="BJK375" s="263"/>
      <c r="BJL375" s="263"/>
      <c r="BJM375" s="263"/>
      <c r="BJN375" s="263"/>
      <c r="BJO375" s="263"/>
      <c r="BJP375" s="263"/>
      <c r="BJQ375" s="263"/>
      <c r="BJR375" s="263"/>
      <c r="BJS375" s="263"/>
      <c r="BJT375" s="263"/>
      <c r="BJU375" s="263"/>
      <c r="BJV375" s="263"/>
      <c r="BJW375" s="263"/>
      <c r="BJX375" s="263"/>
      <c r="BJY375" s="263"/>
      <c r="BJZ375" s="263"/>
      <c r="BKA375" s="263"/>
      <c r="BKB375" s="263"/>
      <c r="BKC375" s="263"/>
      <c r="BKD375" s="263"/>
      <c r="BKE375" s="263"/>
      <c r="BKF375" s="263"/>
      <c r="BKG375" s="263"/>
      <c r="BKH375" s="263"/>
      <c r="BKI375" s="263"/>
      <c r="BKJ375" s="263"/>
      <c r="BKK375" s="263"/>
      <c r="BKL375" s="263"/>
      <c r="BKM375" s="263"/>
      <c r="BKN375" s="263"/>
      <c r="BKO375" s="263"/>
      <c r="BKP375" s="263"/>
      <c r="BKQ375" s="263"/>
      <c r="BKR375" s="263"/>
      <c r="BKS375" s="263"/>
      <c r="BKT375" s="263"/>
      <c r="BKU375" s="263"/>
      <c r="BKV375" s="263"/>
      <c r="BKW375" s="263"/>
      <c r="BKX375" s="263"/>
      <c r="BKY375" s="263"/>
      <c r="BKZ375" s="263"/>
      <c r="BLA375" s="263"/>
      <c r="BLB375" s="263"/>
      <c r="BLC375" s="263"/>
      <c r="BLD375" s="263"/>
      <c r="BLE375" s="263"/>
      <c r="BLF375" s="263"/>
      <c r="BLG375" s="263"/>
      <c r="BLH375" s="263"/>
      <c r="BLI375" s="263"/>
      <c r="BLJ375" s="263"/>
      <c r="BLK375" s="263"/>
      <c r="BLL375" s="263"/>
      <c r="BLM375" s="263"/>
      <c r="BLN375" s="263"/>
      <c r="BLO375" s="263"/>
      <c r="BLP375" s="263"/>
      <c r="BLQ375" s="263"/>
      <c r="BLR375" s="263"/>
      <c r="BLS375" s="263"/>
      <c r="BLT375" s="263"/>
      <c r="BLU375" s="263"/>
      <c r="BLV375" s="263"/>
      <c r="BLW375" s="263"/>
      <c r="BLX375" s="263"/>
      <c r="BLY375" s="263"/>
      <c r="BLZ375" s="263"/>
      <c r="BMA375" s="263"/>
      <c r="BMB375" s="263"/>
      <c r="BMC375" s="263"/>
      <c r="BMD375" s="263"/>
      <c r="BME375" s="263"/>
      <c r="BMF375" s="263"/>
      <c r="BMG375" s="263"/>
      <c r="BMH375" s="263"/>
      <c r="BMI375" s="263"/>
      <c r="BMJ375" s="263"/>
      <c r="BMK375" s="263"/>
      <c r="BML375" s="263"/>
      <c r="BMM375" s="263"/>
      <c r="BMN375" s="263"/>
      <c r="BMO375" s="263"/>
      <c r="BMP375" s="263"/>
      <c r="BMQ375" s="263"/>
      <c r="BMR375" s="263"/>
      <c r="BMS375" s="263"/>
      <c r="BMT375" s="263"/>
      <c r="BMU375" s="263"/>
      <c r="BMV375" s="263"/>
      <c r="BMW375" s="263"/>
      <c r="BMX375" s="263"/>
      <c r="BMY375" s="263"/>
      <c r="BMZ375" s="263"/>
      <c r="BNA375" s="263"/>
      <c r="BNB375" s="263"/>
      <c r="BNC375" s="263"/>
      <c r="BND375" s="263"/>
      <c r="BNE375" s="263"/>
      <c r="BNF375" s="263"/>
      <c r="BNG375" s="263"/>
      <c r="BNH375" s="263"/>
      <c r="BNI375" s="263"/>
      <c r="BNJ375" s="263"/>
      <c r="BNK375" s="263"/>
      <c r="BNL375" s="263"/>
      <c r="BNM375" s="263"/>
      <c r="BNN375" s="263"/>
      <c r="BNO375" s="263"/>
      <c r="BNP375" s="263"/>
      <c r="BNQ375" s="263"/>
      <c r="BNR375" s="263"/>
      <c r="BNS375" s="263"/>
      <c r="BNT375" s="263"/>
      <c r="BNU375" s="263"/>
      <c r="BNV375" s="263"/>
      <c r="BNW375" s="263"/>
      <c r="BNX375" s="263"/>
      <c r="BNY375" s="263"/>
      <c r="BNZ375" s="263"/>
      <c r="BOA375" s="263"/>
      <c r="BOB375" s="263"/>
      <c r="BOC375" s="263"/>
      <c r="BOD375" s="263"/>
      <c r="BOE375" s="263"/>
      <c r="BOF375" s="263"/>
      <c r="BOG375" s="263"/>
      <c r="BOH375" s="263"/>
      <c r="BOI375" s="263"/>
      <c r="BOJ375" s="263"/>
      <c r="BOK375" s="263"/>
      <c r="BOL375" s="263"/>
      <c r="BOM375" s="263"/>
      <c r="BON375" s="263"/>
      <c r="BOO375" s="263"/>
      <c r="BOP375" s="263"/>
      <c r="BOQ375" s="263"/>
      <c r="BOR375" s="263"/>
      <c r="BOS375" s="263"/>
      <c r="BOT375" s="263"/>
      <c r="BOU375" s="263"/>
      <c r="BOV375" s="263"/>
      <c r="BOW375" s="263"/>
      <c r="BOX375" s="263"/>
      <c r="BOY375" s="263"/>
      <c r="BOZ375" s="263"/>
      <c r="BPA375" s="263"/>
      <c r="BPB375" s="263"/>
      <c r="BPC375" s="263"/>
      <c r="BPD375" s="263"/>
      <c r="BPE375" s="263"/>
      <c r="BPF375" s="263"/>
      <c r="BPG375" s="263"/>
      <c r="BPH375" s="263"/>
      <c r="BPI375" s="263"/>
      <c r="BPJ375" s="263"/>
      <c r="BPK375" s="263"/>
      <c r="BPL375" s="263"/>
      <c r="BPM375" s="263"/>
      <c r="BPN375" s="263"/>
      <c r="BPO375" s="263"/>
      <c r="BPP375" s="263"/>
      <c r="BPQ375" s="263"/>
      <c r="BPR375" s="263"/>
      <c r="BPS375" s="263"/>
      <c r="BPT375" s="263"/>
      <c r="BPU375" s="263"/>
      <c r="BPV375" s="263"/>
      <c r="BPW375" s="263"/>
      <c r="BPX375" s="263"/>
      <c r="BPY375" s="263"/>
      <c r="BPZ375" s="263"/>
      <c r="BQA375" s="263"/>
      <c r="BQB375" s="263"/>
      <c r="BQC375" s="263"/>
      <c r="BQD375" s="263"/>
      <c r="BQE375" s="263"/>
      <c r="BQF375" s="263"/>
      <c r="BQG375" s="263"/>
      <c r="BQH375" s="263"/>
      <c r="BQI375" s="263"/>
      <c r="BQJ375" s="263"/>
      <c r="BQK375" s="263"/>
      <c r="BQL375" s="263"/>
      <c r="BQM375" s="263"/>
      <c r="BQN375" s="263"/>
      <c r="BQO375" s="263"/>
      <c r="BQP375" s="263"/>
      <c r="BQQ375" s="263"/>
      <c r="BQR375" s="263"/>
      <c r="BQS375" s="263"/>
      <c r="BQT375" s="263"/>
      <c r="BQU375" s="263"/>
      <c r="BQV375" s="263"/>
      <c r="BQW375" s="263"/>
      <c r="BQX375" s="263"/>
      <c r="BQY375" s="263"/>
      <c r="BQZ375" s="263"/>
      <c r="BRA375" s="263"/>
      <c r="BRB375" s="263"/>
      <c r="BRC375" s="263"/>
      <c r="BRD375" s="263"/>
      <c r="BRE375" s="263"/>
      <c r="BRF375" s="263"/>
      <c r="BRG375" s="263"/>
      <c r="BRH375" s="263"/>
      <c r="BRI375" s="263"/>
      <c r="BRJ375" s="263"/>
      <c r="BRK375" s="263"/>
      <c r="BRL375" s="263"/>
      <c r="BRM375" s="263"/>
      <c r="BRN375" s="263"/>
      <c r="BRO375" s="263"/>
      <c r="BRP375" s="263"/>
      <c r="BRQ375" s="263"/>
      <c r="BRR375" s="263"/>
      <c r="BRS375" s="263"/>
      <c r="BRT375" s="263"/>
      <c r="BRU375" s="263"/>
      <c r="BRV375" s="263"/>
      <c r="BRW375" s="263"/>
      <c r="BRX375" s="263"/>
      <c r="BRY375" s="263"/>
      <c r="BRZ375" s="263"/>
      <c r="BSA375" s="263"/>
      <c r="BSB375" s="263"/>
      <c r="BSC375" s="263"/>
      <c r="BSD375" s="263"/>
      <c r="BSE375" s="263"/>
      <c r="BSF375" s="263"/>
      <c r="BSG375" s="263"/>
      <c r="BSH375" s="263"/>
      <c r="BSI375" s="263"/>
      <c r="BSJ375" s="263"/>
      <c r="BSK375" s="263"/>
      <c r="BSL375" s="263"/>
      <c r="BSM375" s="263"/>
      <c r="BSN375" s="263"/>
      <c r="BSO375" s="263"/>
      <c r="BSP375" s="263"/>
      <c r="BSQ375" s="263"/>
      <c r="BSR375" s="263"/>
      <c r="BSS375" s="263"/>
      <c r="BST375" s="263"/>
      <c r="BSU375" s="263"/>
      <c r="BSV375" s="263"/>
      <c r="BSW375" s="263"/>
      <c r="BSX375" s="263"/>
      <c r="BSY375" s="263"/>
      <c r="BSZ375" s="263"/>
      <c r="BTA375" s="263"/>
      <c r="BTB375" s="263"/>
      <c r="BTC375" s="263"/>
      <c r="BTD375" s="263"/>
      <c r="BTE375" s="263"/>
      <c r="BTF375" s="263"/>
      <c r="BTG375" s="263"/>
      <c r="BTH375" s="263"/>
      <c r="BTI375" s="263"/>
      <c r="BTJ375" s="263"/>
      <c r="BTK375" s="263"/>
      <c r="BTL375" s="263"/>
      <c r="BTM375" s="263"/>
      <c r="BTN375" s="263"/>
      <c r="BTO375" s="263"/>
      <c r="BTP375" s="263"/>
      <c r="BTQ375" s="263"/>
      <c r="BTR375" s="263"/>
      <c r="BTS375" s="263"/>
      <c r="BTT375" s="263"/>
      <c r="BTU375" s="263"/>
      <c r="BTV375" s="263"/>
      <c r="BTW375" s="263"/>
      <c r="BTX375" s="263"/>
      <c r="BTY375" s="263"/>
      <c r="BTZ375" s="263"/>
      <c r="BUA375" s="263"/>
      <c r="BUB375" s="263"/>
      <c r="BUC375" s="263"/>
      <c r="BUD375" s="263"/>
      <c r="BUE375" s="263"/>
      <c r="BUF375" s="263"/>
      <c r="BUG375" s="263"/>
      <c r="BUH375" s="263"/>
      <c r="BUI375" s="263"/>
      <c r="BUJ375" s="263"/>
      <c r="BUK375" s="263"/>
      <c r="BUL375" s="263"/>
      <c r="BUM375" s="263"/>
      <c r="BUN375" s="263"/>
      <c r="BUO375" s="263"/>
      <c r="BUP375" s="263"/>
      <c r="BUQ375" s="263"/>
      <c r="BUR375" s="263"/>
      <c r="BUS375" s="263"/>
      <c r="BUT375" s="263"/>
      <c r="BUU375" s="263"/>
      <c r="BUV375" s="263"/>
      <c r="BUW375" s="263"/>
      <c r="BUX375" s="263"/>
      <c r="BUY375" s="263"/>
      <c r="BUZ375" s="263"/>
      <c r="BVA375" s="263"/>
      <c r="BVB375" s="263"/>
      <c r="BVC375" s="263"/>
      <c r="BVD375" s="263"/>
      <c r="BVE375" s="263"/>
      <c r="BVF375" s="263"/>
      <c r="BVG375" s="263"/>
      <c r="BVH375" s="263"/>
      <c r="BVI375" s="263"/>
      <c r="BVJ375" s="263"/>
      <c r="BVK375" s="263"/>
      <c r="BVL375" s="263"/>
      <c r="BVM375" s="263"/>
      <c r="BVN375" s="263"/>
      <c r="BVO375" s="263"/>
      <c r="BVP375" s="263"/>
      <c r="BVQ375" s="263"/>
      <c r="BVR375" s="263"/>
      <c r="BVS375" s="263"/>
      <c r="BVT375" s="263"/>
      <c r="BVU375" s="263"/>
      <c r="BVV375" s="263"/>
      <c r="BVW375" s="263"/>
      <c r="BVX375" s="263"/>
      <c r="BVY375" s="263"/>
      <c r="BVZ375" s="263"/>
      <c r="BWA375" s="263"/>
      <c r="BWB375" s="263"/>
      <c r="BWC375" s="263"/>
      <c r="BWD375" s="263"/>
      <c r="BWE375" s="263"/>
      <c r="BWF375" s="263"/>
      <c r="BWG375" s="263"/>
      <c r="BWH375" s="263"/>
      <c r="BWI375" s="263"/>
      <c r="BWJ375" s="263"/>
      <c r="BWK375" s="263"/>
      <c r="BWL375" s="263"/>
      <c r="BWM375" s="263"/>
      <c r="BWN375" s="263"/>
      <c r="BWO375" s="263"/>
      <c r="BWP375" s="263"/>
      <c r="BWQ375" s="263"/>
      <c r="BWR375" s="263"/>
      <c r="BWS375" s="263"/>
      <c r="BWT375" s="263"/>
      <c r="BWU375" s="263"/>
      <c r="BWV375" s="263"/>
      <c r="BWW375" s="263"/>
      <c r="BWX375" s="263"/>
      <c r="BWY375" s="263"/>
      <c r="BWZ375" s="263"/>
      <c r="BXA375" s="263"/>
      <c r="BXB375" s="263"/>
      <c r="BXC375" s="263"/>
      <c r="BXD375" s="263"/>
      <c r="BXE375" s="263"/>
      <c r="BXF375" s="263"/>
      <c r="BXG375" s="263"/>
      <c r="BXH375" s="263"/>
      <c r="BXI375" s="263"/>
      <c r="BXJ375" s="263"/>
      <c r="BXK375" s="263"/>
      <c r="BXL375" s="263"/>
      <c r="BXM375" s="263"/>
      <c r="BXN375" s="263"/>
      <c r="BXO375" s="263"/>
      <c r="BXP375" s="263"/>
      <c r="BXQ375" s="263"/>
      <c r="BXR375" s="263"/>
      <c r="BXS375" s="263"/>
      <c r="BXT375" s="263"/>
      <c r="BXU375" s="263"/>
      <c r="BXV375" s="263"/>
      <c r="BXW375" s="263"/>
      <c r="BXX375" s="263"/>
      <c r="BXY375" s="263"/>
      <c r="BXZ375" s="263"/>
      <c r="BYA375" s="263"/>
      <c r="BYB375" s="263"/>
      <c r="BYC375" s="263"/>
      <c r="BYD375" s="263"/>
      <c r="BYE375" s="263"/>
      <c r="BYF375" s="263"/>
      <c r="BYG375" s="263"/>
      <c r="BYH375" s="263"/>
      <c r="BYI375" s="263"/>
      <c r="BYJ375" s="263"/>
      <c r="BYK375" s="263"/>
      <c r="BYL375" s="263"/>
      <c r="BYM375" s="263"/>
      <c r="BYN375" s="263"/>
      <c r="BYO375" s="263"/>
      <c r="BYP375" s="263"/>
      <c r="BYQ375" s="263"/>
      <c r="BYR375" s="263"/>
      <c r="BYS375" s="263"/>
      <c r="BYT375" s="263"/>
      <c r="BYU375" s="263"/>
      <c r="BYV375" s="263"/>
      <c r="BYW375" s="263"/>
      <c r="BYX375" s="263"/>
      <c r="BYY375" s="263"/>
      <c r="BYZ375" s="263"/>
      <c r="BZA375" s="263"/>
      <c r="BZB375" s="263"/>
      <c r="BZC375" s="263"/>
      <c r="BZD375" s="263"/>
      <c r="BZE375" s="263"/>
      <c r="BZF375" s="263"/>
      <c r="BZG375" s="263"/>
      <c r="BZH375" s="263"/>
      <c r="BZI375" s="263"/>
      <c r="BZJ375" s="263"/>
      <c r="BZK375" s="263"/>
      <c r="BZL375" s="263"/>
      <c r="BZM375" s="263"/>
      <c r="BZN375" s="263"/>
      <c r="BZO375" s="263"/>
      <c r="BZP375" s="263"/>
      <c r="BZQ375" s="263"/>
      <c r="BZR375" s="263"/>
      <c r="BZS375" s="263"/>
      <c r="BZT375" s="263"/>
      <c r="BZU375" s="263"/>
      <c r="BZV375" s="263"/>
      <c r="BZW375" s="263"/>
      <c r="BZX375" s="263"/>
      <c r="BZY375" s="263"/>
      <c r="BZZ375" s="263"/>
      <c r="CAA375" s="263"/>
      <c r="CAB375" s="263"/>
      <c r="CAC375" s="263"/>
      <c r="CAD375" s="263"/>
      <c r="CAE375" s="263"/>
      <c r="CAF375" s="263"/>
      <c r="CAG375" s="263"/>
      <c r="CAH375" s="263"/>
      <c r="CAI375" s="263"/>
      <c r="CAJ375" s="263"/>
      <c r="CAK375" s="263"/>
      <c r="CAL375" s="263"/>
      <c r="CAM375" s="263"/>
      <c r="CAN375" s="263"/>
      <c r="CAO375" s="263"/>
      <c r="CAP375" s="263"/>
      <c r="CAQ375" s="263"/>
      <c r="CAR375" s="263"/>
      <c r="CAS375" s="263"/>
      <c r="CAT375" s="263"/>
      <c r="CAU375" s="263"/>
      <c r="CAV375" s="263"/>
    </row>
    <row r="376" spans="1:2076" x14ac:dyDescent="0.35">
      <c r="A376" s="263"/>
      <c r="B376" s="263"/>
      <c r="C376" s="263"/>
      <c r="D376" s="263"/>
      <c r="E376" s="263"/>
      <c r="F376" s="263"/>
      <c r="G376" s="263"/>
      <c r="H376" s="263"/>
      <c r="I376" s="263"/>
      <c r="J376" s="263"/>
      <c r="K376" s="263"/>
      <c r="L376" s="263"/>
      <c r="M376" s="263"/>
      <c r="N376" s="263"/>
      <c r="O376" s="263"/>
      <c r="P376" s="263"/>
      <c r="Q376" s="263"/>
      <c r="R376" s="263"/>
      <c r="S376" s="263"/>
      <c r="T376" s="263"/>
      <c r="U376" s="263"/>
      <c r="V376" s="263"/>
      <c r="W376" s="263"/>
      <c r="X376" s="263"/>
      <c r="Y376" s="263"/>
      <c r="Z376" s="263"/>
      <c r="AA376" s="263"/>
      <c r="AB376" s="263"/>
      <c r="AC376" s="263"/>
      <c r="AD376" s="263"/>
      <c r="AE376" s="263"/>
      <c r="AF376" s="263"/>
      <c r="AG376" s="263"/>
      <c r="AH376" s="263"/>
      <c r="AI376" s="263"/>
      <c r="AJ376" s="263"/>
      <c r="AK376" s="263"/>
      <c r="AL376" s="263"/>
      <c r="AM376" s="263"/>
      <c r="AN376" s="263"/>
      <c r="AO376" s="263"/>
      <c r="AP376" s="263"/>
      <c r="AQ376" s="263"/>
      <c r="AR376" s="263"/>
      <c r="AS376" s="263"/>
      <c r="AT376" s="263"/>
      <c r="AU376" s="263"/>
      <c r="AV376" s="263"/>
      <c r="AW376" s="263"/>
      <c r="AX376" s="263"/>
      <c r="AY376" s="263"/>
      <c r="AZ376" s="263"/>
      <c r="BA376" s="263"/>
      <c r="BB376" s="263"/>
      <c r="BC376" s="263"/>
      <c r="BD376" s="263"/>
      <c r="BE376" s="263"/>
      <c r="BF376" s="263"/>
      <c r="BG376" s="263"/>
      <c r="BH376" s="263"/>
      <c r="BI376" s="263"/>
      <c r="BJ376" s="263"/>
      <c r="BK376" s="263"/>
      <c r="BL376" s="263"/>
      <c r="BM376" s="263"/>
      <c r="BN376" s="263"/>
      <c r="BO376" s="263"/>
      <c r="BP376" s="263"/>
      <c r="BQ376" s="263"/>
      <c r="BR376" s="263"/>
      <c r="BS376" s="263"/>
      <c r="BT376" s="263"/>
      <c r="BU376" s="263"/>
      <c r="BV376" s="263"/>
      <c r="BW376" s="263"/>
      <c r="BX376" s="263"/>
      <c r="BY376" s="263"/>
      <c r="BZ376" s="263"/>
      <c r="CA376" s="263"/>
      <c r="CB376" s="263"/>
      <c r="CC376" s="263"/>
      <c r="CD376" s="263"/>
      <c r="CE376" s="263"/>
      <c r="CF376" s="263"/>
      <c r="CG376" s="263"/>
      <c r="CH376" s="263"/>
      <c r="CI376" s="263"/>
      <c r="CJ376" s="263"/>
      <c r="CK376" s="263"/>
      <c r="CL376" s="263"/>
      <c r="CM376" s="263"/>
      <c r="CN376" s="263"/>
      <c r="CO376" s="263"/>
      <c r="CP376" s="263"/>
      <c r="CQ376" s="263"/>
      <c r="CR376" s="263"/>
      <c r="CS376" s="263"/>
      <c r="CT376" s="263"/>
      <c r="CU376" s="263"/>
      <c r="CV376" s="263"/>
      <c r="CW376" s="263"/>
      <c r="CX376" s="263"/>
      <c r="CY376" s="263"/>
      <c r="CZ376" s="263"/>
      <c r="DA376" s="263"/>
      <c r="DB376" s="263"/>
      <c r="DC376" s="263"/>
      <c r="DD376" s="263"/>
      <c r="DE376" s="263"/>
      <c r="DF376" s="263"/>
      <c r="DG376" s="263"/>
      <c r="DH376" s="263"/>
      <c r="DI376" s="263"/>
      <c r="DJ376" s="263"/>
      <c r="DK376" s="263"/>
      <c r="DL376" s="263"/>
      <c r="DM376" s="263"/>
      <c r="DN376" s="263"/>
      <c r="DO376" s="263"/>
      <c r="DP376" s="263"/>
      <c r="DQ376" s="263"/>
      <c r="DR376" s="263"/>
      <c r="DS376" s="263"/>
      <c r="DT376" s="263"/>
      <c r="DU376" s="263"/>
      <c r="DV376" s="263"/>
      <c r="DW376" s="263"/>
      <c r="DX376" s="263"/>
      <c r="DY376" s="263"/>
      <c r="DZ376" s="263"/>
      <c r="EA376" s="263"/>
      <c r="EB376" s="263"/>
      <c r="EC376" s="263"/>
      <c r="ED376" s="263"/>
      <c r="EE376" s="263"/>
      <c r="EF376" s="263"/>
      <c r="EG376" s="263"/>
      <c r="EH376" s="263"/>
      <c r="EI376" s="263"/>
      <c r="EJ376" s="263"/>
      <c r="EK376" s="263"/>
      <c r="EL376" s="263"/>
      <c r="EM376" s="263"/>
      <c r="EN376" s="263"/>
      <c r="EO376" s="263"/>
      <c r="EP376" s="263"/>
      <c r="EQ376" s="263"/>
      <c r="ER376" s="263"/>
      <c r="ES376" s="263"/>
      <c r="ET376" s="263"/>
      <c r="EU376" s="263"/>
      <c r="EV376" s="263"/>
      <c r="EW376" s="263"/>
      <c r="EX376" s="263"/>
      <c r="EY376" s="263"/>
      <c r="EZ376" s="263"/>
      <c r="FA376" s="263"/>
      <c r="FB376" s="263"/>
      <c r="FC376" s="263"/>
      <c r="FD376" s="263"/>
      <c r="FE376" s="263"/>
      <c r="FF376" s="263"/>
      <c r="FG376" s="263"/>
      <c r="FH376" s="263"/>
      <c r="FI376" s="263"/>
      <c r="FJ376" s="263"/>
      <c r="FK376" s="263"/>
      <c r="FL376" s="263"/>
      <c r="FM376" s="263"/>
      <c r="FN376" s="263"/>
      <c r="FO376" s="263"/>
      <c r="FP376" s="263"/>
      <c r="FQ376" s="263"/>
      <c r="FR376" s="263"/>
      <c r="FS376" s="263"/>
      <c r="FT376" s="263"/>
      <c r="FU376" s="263"/>
      <c r="FV376" s="263"/>
      <c r="FW376" s="263"/>
      <c r="FX376" s="263"/>
      <c r="FY376" s="263"/>
      <c r="FZ376" s="263"/>
      <c r="GA376" s="263"/>
      <c r="GB376" s="263"/>
      <c r="GC376" s="263"/>
      <c r="GD376" s="263"/>
      <c r="GE376" s="263"/>
      <c r="GF376" s="263"/>
      <c r="GG376" s="263"/>
      <c r="GH376" s="263"/>
      <c r="GI376" s="263"/>
      <c r="GJ376" s="263"/>
      <c r="GK376" s="263"/>
      <c r="GL376" s="263"/>
      <c r="GM376" s="263"/>
      <c r="GN376" s="263"/>
      <c r="GO376" s="263"/>
      <c r="GP376" s="263"/>
      <c r="GQ376" s="263"/>
      <c r="GR376" s="263"/>
      <c r="GS376" s="263"/>
      <c r="GT376" s="263"/>
      <c r="GU376" s="263"/>
      <c r="GV376" s="263"/>
      <c r="GW376" s="263"/>
      <c r="GX376" s="263"/>
      <c r="GY376" s="263"/>
      <c r="GZ376" s="263"/>
      <c r="HA376" s="263"/>
      <c r="HB376" s="263"/>
      <c r="HC376" s="263"/>
      <c r="HD376" s="263"/>
      <c r="HE376" s="263"/>
      <c r="HF376" s="263"/>
      <c r="HG376" s="263"/>
      <c r="HH376" s="263"/>
      <c r="HI376" s="263"/>
      <c r="HJ376" s="263"/>
      <c r="HK376" s="263"/>
      <c r="HL376" s="263"/>
      <c r="HM376" s="263"/>
      <c r="HN376" s="263"/>
      <c r="HO376" s="263"/>
      <c r="HP376" s="263"/>
      <c r="HQ376" s="263"/>
      <c r="HR376" s="263"/>
      <c r="HS376" s="263"/>
      <c r="HT376" s="263"/>
      <c r="HU376" s="263"/>
      <c r="HV376" s="263"/>
      <c r="HW376" s="263"/>
      <c r="HX376" s="263"/>
      <c r="HY376" s="263"/>
      <c r="HZ376" s="263"/>
      <c r="IA376" s="263"/>
      <c r="IB376" s="263"/>
      <c r="IC376" s="263"/>
      <c r="ID376" s="263"/>
      <c r="IE376" s="263"/>
      <c r="IF376" s="263"/>
      <c r="IG376" s="263"/>
      <c r="IH376" s="263"/>
      <c r="II376" s="263"/>
      <c r="IJ376" s="263"/>
      <c r="IK376" s="263"/>
      <c r="IL376" s="263"/>
      <c r="IM376" s="263"/>
      <c r="IN376" s="263"/>
      <c r="IO376" s="263"/>
      <c r="IP376" s="263"/>
      <c r="IQ376" s="263"/>
      <c r="IR376" s="263"/>
      <c r="IS376" s="263"/>
      <c r="IT376" s="263"/>
      <c r="IU376" s="263"/>
      <c r="IV376" s="263"/>
      <c r="IW376" s="263"/>
      <c r="IX376" s="263"/>
      <c r="IY376" s="263"/>
      <c r="IZ376" s="263"/>
      <c r="JA376" s="263"/>
      <c r="JB376" s="263"/>
      <c r="JC376" s="263"/>
      <c r="JD376" s="263"/>
      <c r="JE376" s="263"/>
      <c r="JF376" s="263"/>
      <c r="JG376" s="263"/>
      <c r="JH376" s="263"/>
      <c r="JI376" s="263"/>
      <c r="JJ376" s="263"/>
      <c r="JK376" s="263"/>
      <c r="JL376" s="263"/>
      <c r="JM376" s="263"/>
      <c r="JN376" s="263"/>
      <c r="JO376" s="263"/>
      <c r="JP376" s="263"/>
      <c r="JQ376" s="263"/>
      <c r="JR376" s="263"/>
      <c r="JS376" s="263"/>
      <c r="JT376" s="263"/>
      <c r="JU376" s="263"/>
      <c r="JV376" s="263"/>
      <c r="JW376" s="263"/>
      <c r="JX376" s="263"/>
      <c r="JY376" s="263"/>
      <c r="JZ376" s="263"/>
      <c r="KA376" s="263"/>
      <c r="KB376" s="263"/>
      <c r="KC376" s="263"/>
      <c r="KD376" s="263"/>
      <c r="KE376" s="263"/>
      <c r="KF376" s="263"/>
      <c r="KG376" s="263"/>
      <c r="KH376" s="263"/>
      <c r="KI376" s="263"/>
      <c r="KJ376" s="263"/>
      <c r="KK376" s="263"/>
      <c r="KL376" s="263"/>
      <c r="KM376" s="263"/>
      <c r="KN376" s="263"/>
      <c r="KO376" s="263"/>
      <c r="KP376" s="263"/>
      <c r="KQ376" s="263"/>
      <c r="KR376" s="263"/>
      <c r="KS376" s="263"/>
      <c r="KT376" s="263"/>
      <c r="KU376" s="263"/>
      <c r="KV376" s="263"/>
      <c r="KW376" s="263"/>
      <c r="KX376" s="263"/>
      <c r="KY376" s="263"/>
      <c r="KZ376" s="263"/>
      <c r="LA376" s="263"/>
      <c r="LB376" s="263"/>
      <c r="LC376" s="263"/>
      <c r="LD376" s="263"/>
      <c r="LE376" s="263"/>
      <c r="LF376" s="263"/>
      <c r="LG376" s="263"/>
      <c r="LH376" s="263"/>
      <c r="LI376" s="263"/>
      <c r="LJ376" s="263"/>
      <c r="LK376" s="263"/>
      <c r="LL376" s="263"/>
      <c r="LM376" s="263"/>
      <c r="LN376" s="263"/>
      <c r="LO376" s="263"/>
      <c r="LP376" s="263"/>
      <c r="LQ376" s="263"/>
      <c r="LR376" s="263"/>
      <c r="LS376" s="263"/>
      <c r="LT376" s="263"/>
      <c r="LU376" s="263"/>
      <c r="LV376" s="263"/>
      <c r="LW376" s="263"/>
      <c r="LX376" s="263"/>
      <c r="LY376" s="263"/>
      <c r="LZ376" s="263"/>
      <c r="MA376" s="263"/>
      <c r="MB376" s="263"/>
      <c r="MC376" s="263"/>
      <c r="MD376" s="263"/>
      <c r="ME376" s="263"/>
      <c r="MF376" s="263"/>
      <c r="MG376" s="263"/>
      <c r="MH376" s="263"/>
      <c r="MI376" s="263"/>
      <c r="MJ376" s="263"/>
      <c r="MK376" s="263"/>
      <c r="ML376" s="263"/>
      <c r="MM376" s="263"/>
      <c r="MN376" s="263"/>
      <c r="MO376" s="263"/>
      <c r="MP376" s="263"/>
      <c r="MQ376" s="263"/>
      <c r="MR376" s="263"/>
      <c r="MS376" s="263"/>
      <c r="MT376" s="263"/>
      <c r="MU376" s="263"/>
      <c r="MV376" s="263"/>
      <c r="MW376" s="263"/>
      <c r="MX376" s="263"/>
      <c r="MY376" s="263"/>
      <c r="MZ376" s="263"/>
      <c r="NA376" s="263"/>
      <c r="NB376" s="263"/>
      <c r="NC376" s="263"/>
      <c r="ND376" s="263"/>
      <c r="NE376" s="263"/>
      <c r="NF376" s="263"/>
      <c r="NG376" s="263"/>
      <c r="NH376" s="263"/>
      <c r="NI376" s="263"/>
      <c r="NJ376" s="263"/>
      <c r="NK376" s="263"/>
      <c r="NL376" s="263"/>
      <c r="NM376" s="263"/>
      <c r="NN376" s="263"/>
      <c r="NO376" s="263"/>
      <c r="NP376" s="263"/>
      <c r="NQ376" s="263"/>
      <c r="NR376" s="263"/>
      <c r="NS376" s="263"/>
      <c r="NT376" s="263"/>
      <c r="NU376" s="263"/>
      <c r="NV376" s="263"/>
      <c r="NW376" s="263"/>
      <c r="NX376" s="263"/>
      <c r="NY376" s="263"/>
      <c r="NZ376" s="263"/>
      <c r="OA376" s="263"/>
      <c r="OB376" s="263"/>
      <c r="OC376" s="263"/>
      <c r="OD376" s="263"/>
      <c r="OE376" s="263"/>
      <c r="OF376" s="263"/>
      <c r="OG376" s="263"/>
      <c r="OH376" s="263"/>
      <c r="OI376" s="263"/>
      <c r="OJ376" s="263"/>
      <c r="OK376" s="263"/>
      <c r="OL376" s="263"/>
      <c r="OM376" s="263"/>
      <c r="ON376" s="263"/>
      <c r="OO376" s="263"/>
      <c r="OP376" s="263"/>
      <c r="OQ376" s="263"/>
      <c r="OR376" s="263"/>
      <c r="OS376" s="263"/>
      <c r="OT376" s="263"/>
      <c r="OU376" s="263"/>
      <c r="OV376" s="263"/>
      <c r="OW376" s="263"/>
      <c r="OX376" s="263"/>
      <c r="OY376" s="263"/>
      <c r="OZ376" s="263"/>
      <c r="PA376" s="263"/>
      <c r="PB376" s="263"/>
      <c r="PC376" s="263"/>
      <c r="PD376" s="263"/>
      <c r="PE376" s="263"/>
      <c r="PF376" s="263"/>
      <c r="PG376" s="263"/>
      <c r="PH376" s="263"/>
      <c r="PI376" s="263"/>
      <c r="PJ376" s="263"/>
      <c r="PK376" s="263"/>
      <c r="PL376" s="263"/>
      <c r="PM376" s="263"/>
      <c r="PN376" s="263"/>
      <c r="PO376" s="263"/>
      <c r="PP376" s="263"/>
      <c r="PQ376" s="263"/>
      <c r="PR376" s="263"/>
      <c r="PS376" s="263"/>
      <c r="PT376" s="263"/>
      <c r="PU376" s="263"/>
      <c r="PV376" s="263"/>
      <c r="PW376" s="263"/>
      <c r="PX376" s="263"/>
      <c r="PY376" s="263"/>
      <c r="PZ376" s="263"/>
      <c r="QA376" s="263"/>
      <c r="QB376" s="263"/>
      <c r="QC376" s="263"/>
      <c r="QD376" s="263"/>
      <c r="QE376" s="263"/>
      <c r="QF376" s="263"/>
      <c r="QG376" s="263"/>
      <c r="QH376" s="263"/>
      <c r="QI376" s="263"/>
      <c r="QJ376" s="263"/>
      <c r="QK376" s="263"/>
      <c r="QL376" s="263"/>
      <c r="QM376" s="263"/>
      <c r="QN376" s="263"/>
      <c r="QO376" s="263"/>
      <c r="QP376" s="263"/>
      <c r="QQ376" s="263"/>
      <c r="QR376" s="263"/>
      <c r="QS376" s="263"/>
      <c r="QT376" s="263"/>
      <c r="QU376" s="263"/>
      <c r="QV376" s="263"/>
      <c r="QW376" s="263"/>
      <c r="QX376" s="263"/>
      <c r="QY376" s="263"/>
      <c r="QZ376" s="263"/>
      <c r="RA376" s="263"/>
      <c r="RB376" s="263"/>
      <c r="RC376" s="263"/>
      <c r="RD376" s="263"/>
      <c r="RE376" s="263"/>
      <c r="RF376" s="263"/>
      <c r="RG376" s="263"/>
      <c r="RH376" s="263"/>
      <c r="RI376" s="263"/>
      <c r="RJ376" s="263"/>
      <c r="RK376" s="263"/>
      <c r="RL376" s="263"/>
      <c r="RM376" s="263"/>
      <c r="RN376" s="263"/>
      <c r="RO376" s="263"/>
      <c r="RP376" s="263"/>
      <c r="RQ376" s="263"/>
      <c r="RR376" s="263"/>
      <c r="RS376" s="263"/>
      <c r="RT376" s="263"/>
      <c r="RU376" s="263"/>
      <c r="RV376" s="263"/>
      <c r="RW376" s="263"/>
      <c r="RX376" s="263"/>
      <c r="RY376" s="263"/>
      <c r="RZ376" s="263"/>
      <c r="SA376" s="263"/>
      <c r="SB376" s="263"/>
      <c r="SC376" s="263"/>
      <c r="SD376" s="263"/>
      <c r="SE376" s="263"/>
      <c r="SF376" s="263"/>
      <c r="SG376" s="263"/>
      <c r="SH376" s="263"/>
      <c r="SI376" s="263"/>
      <c r="SJ376" s="263"/>
      <c r="SK376" s="263"/>
      <c r="SL376" s="263"/>
      <c r="SM376" s="263"/>
      <c r="SN376" s="263"/>
      <c r="SO376" s="263"/>
      <c r="SP376" s="263"/>
      <c r="SQ376" s="263"/>
      <c r="SR376" s="263"/>
      <c r="SS376" s="263"/>
      <c r="ST376" s="263"/>
      <c r="SU376" s="263"/>
      <c r="SV376" s="263"/>
      <c r="SW376" s="263"/>
      <c r="SX376" s="263"/>
      <c r="SY376" s="263"/>
      <c r="SZ376" s="263"/>
      <c r="TA376" s="263"/>
      <c r="TB376" s="263"/>
      <c r="TC376" s="263"/>
      <c r="TD376" s="263"/>
      <c r="TE376" s="263"/>
      <c r="TF376" s="263"/>
      <c r="TG376" s="263"/>
      <c r="TH376" s="263"/>
      <c r="TI376" s="263"/>
      <c r="TJ376" s="263"/>
      <c r="TK376" s="263"/>
      <c r="TL376" s="263"/>
      <c r="TM376" s="263"/>
      <c r="TN376" s="263"/>
      <c r="TO376" s="263"/>
      <c r="TP376" s="263"/>
      <c r="TQ376" s="263"/>
      <c r="TR376" s="263"/>
      <c r="TS376" s="263"/>
      <c r="TT376" s="263"/>
      <c r="TU376" s="263"/>
      <c r="TV376" s="263"/>
      <c r="TW376" s="263"/>
      <c r="TX376" s="263"/>
      <c r="TY376" s="263"/>
      <c r="TZ376" s="263"/>
      <c r="UA376" s="263"/>
      <c r="UB376" s="263"/>
      <c r="UC376" s="263"/>
      <c r="UD376" s="263"/>
      <c r="UE376" s="263"/>
      <c r="UF376" s="263"/>
      <c r="UG376" s="263"/>
      <c r="UH376" s="263"/>
      <c r="UI376" s="263"/>
      <c r="UJ376" s="263"/>
      <c r="UK376" s="263"/>
      <c r="UL376" s="263"/>
      <c r="UM376" s="263"/>
      <c r="UN376" s="263"/>
      <c r="UO376" s="263"/>
      <c r="UP376" s="263"/>
      <c r="UQ376" s="263"/>
      <c r="UR376" s="263"/>
      <c r="US376" s="263"/>
      <c r="UT376" s="263"/>
      <c r="UU376" s="263"/>
      <c r="UV376" s="263"/>
      <c r="UW376" s="263"/>
      <c r="UX376" s="263"/>
      <c r="UY376" s="263"/>
      <c r="UZ376" s="263"/>
      <c r="VA376" s="263"/>
      <c r="VB376" s="263"/>
      <c r="VC376" s="263"/>
      <c r="VD376" s="263"/>
      <c r="VE376" s="263"/>
      <c r="VF376" s="263"/>
      <c r="VG376" s="263"/>
      <c r="VH376" s="263"/>
      <c r="VI376" s="263"/>
      <c r="VJ376" s="263"/>
      <c r="VK376" s="263"/>
      <c r="VL376" s="263"/>
      <c r="VM376" s="263"/>
      <c r="VN376" s="263"/>
      <c r="VO376" s="263"/>
      <c r="VP376" s="263"/>
      <c r="VQ376" s="263"/>
      <c r="VR376" s="263"/>
      <c r="VS376" s="263"/>
      <c r="VT376" s="263"/>
      <c r="VU376" s="263"/>
      <c r="VV376" s="263"/>
      <c r="VW376" s="263"/>
      <c r="VX376" s="263"/>
      <c r="VY376" s="263"/>
      <c r="VZ376" s="263"/>
      <c r="WA376" s="263"/>
      <c r="WB376" s="263"/>
      <c r="WC376" s="263"/>
      <c r="WD376" s="263"/>
      <c r="WE376" s="263"/>
      <c r="WF376" s="263"/>
      <c r="WG376" s="263"/>
      <c r="WH376" s="263"/>
      <c r="WI376" s="263"/>
      <c r="WJ376" s="263"/>
      <c r="WK376" s="263"/>
      <c r="WL376" s="263"/>
      <c r="WM376" s="263"/>
      <c r="WN376" s="263"/>
      <c r="WO376" s="263"/>
      <c r="WP376" s="263"/>
      <c r="WQ376" s="263"/>
      <c r="WR376" s="263"/>
      <c r="WS376" s="263"/>
      <c r="WT376" s="263"/>
      <c r="WU376" s="263"/>
      <c r="WV376" s="263"/>
      <c r="WW376" s="263"/>
      <c r="WX376" s="263"/>
      <c r="WY376" s="263"/>
      <c r="WZ376" s="263"/>
      <c r="XA376" s="263"/>
      <c r="XB376" s="263"/>
      <c r="XC376" s="263"/>
      <c r="XD376" s="263"/>
      <c r="XE376" s="263"/>
      <c r="XF376" s="263"/>
      <c r="XG376" s="263"/>
      <c r="XH376" s="263"/>
      <c r="XI376" s="263"/>
      <c r="XJ376" s="263"/>
      <c r="XK376" s="263"/>
      <c r="XL376" s="263"/>
      <c r="XM376" s="263"/>
      <c r="XN376" s="263"/>
      <c r="XO376" s="263"/>
      <c r="XP376" s="263"/>
      <c r="XQ376" s="263"/>
      <c r="XR376" s="263"/>
      <c r="XS376" s="263"/>
      <c r="XT376" s="263"/>
      <c r="XU376" s="263"/>
      <c r="XV376" s="263"/>
      <c r="XW376" s="263"/>
      <c r="XX376" s="263"/>
      <c r="XY376" s="263"/>
      <c r="XZ376" s="263"/>
      <c r="YA376" s="263"/>
      <c r="YB376" s="263"/>
      <c r="YC376" s="263"/>
      <c r="YD376" s="263"/>
      <c r="YE376" s="263"/>
      <c r="YF376" s="263"/>
      <c r="YG376" s="263"/>
      <c r="YH376" s="263"/>
      <c r="YI376" s="263"/>
      <c r="YJ376" s="263"/>
      <c r="YK376" s="263"/>
      <c r="YL376" s="263"/>
      <c r="YM376" s="263"/>
      <c r="YN376" s="263"/>
      <c r="YO376" s="263"/>
      <c r="YP376" s="263"/>
      <c r="YQ376" s="263"/>
      <c r="YR376" s="263"/>
      <c r="YS376" s="263"/>
      <c r="YT376" s="263"/>
      <c r="YU376" s="263"/>
      <c r="YV376" s="263"/>
      <c r="YW376" s="263"/>
      <c r="YX376" s="263"/>
      <c r="YY376" s="263"/>
      <c r="YZ376" s="263"/>
      <c r="ZA376" s="263"/>
      <c r="ZB376" s="263"/>
      <c r="ZC376" s="263"/>
      <c r="ZD376" s="263"/>
      <c r="ZE376" s="263"/>
      <c r="ZF376" s="263"/>
      <c r="ZG376" s="263"/>
      <c r="ZH376" s="263"/>
      <c r="ZI376" s="263"/>
      <c r="ZJ376" s="263"/>
      <c r="ZK376" s="263"/>
      <c r="ZL376" s="263"/>
      <c r="ZM376" s="263"/>
      <c r="ZN376" s="263"/>
      <c r="ZO376" s="263"/>
      <c r="ZP376" s="263"/>
      <c r="ZQ376" s="263"/>
      <c r="ZR376" s="263"/>
      <c r="ZS376" s="263"/>
      <c r="ZT376" s="263"/>
      <c r="ZU376" s="263"/>
      <c r="ZV376" s="263"/>
      <c r="ZW376" s="263"/>
      <c r="ZX376" s="263"/>
      <c r="ZY376" s="263"/>
      <c r="ZZ376" s="263"/>
      <c r="AAA376" s="263"/>
      <c r="AAB376" s="263"/>
      <c r="AAC376" s="263"/>
      <c r="AAD376" s="263"/>
      <c r="AAE376" s="263"/>
      <c r="AAF376" s="263"/>
      <c r="AAG376" s="263"/>
      <c r="AAH376" s="263"/>
      <c r="AAI376" s="263"/>
      <c r="AAJ376" s="263"/>
      <c r="AAK376" s="263"/>
      <c r="AAL376" s="263"/>
      <c r="AAM376" s="263"/>
      <c r="AAN376" s="263"/>
      <c r="AAO376" s="263"/>
      <c r="AAP376" s="263"/>
      <c r="AAQ376" s="263"/>
      <c r="AAR376" s="263"/>
      <c r="AAS376" s="263"/>
      <c r="AAT376" s="263"/>
      <c r="AAU376" s="263"/>
      <c r="AAV376" s="263"/>
      <c r="AAW376" s="263"/>
      <c r="AAX376" s="263"/>
      <c r="AAY376" s="263"/>
      <c r="AAZ376" s="263"/>
      <c r="ABA376" s="263"/>
      <c r="ABB376" s="263"/>
      <c r="ABC376" s="263"/>
      <c r="ABD376" s="263"/>
      <c r="ABE376" s="263"/>
      <c r="ABF376" s="263"/>
      <c r="ABG376" s="263"/>
      <c r="ABH376" s="263"/>
      <c r="ABI376" s="263"/>
      <c r="ABJ376" s="263"/>
      <c r="ABK376" s="263"/>
      <c r="ABL376" s="263"/>
      <c r="ABM376" s="263"/>
      <c r="ABN376" s="263"/>
      <c r="ABO376" s="263"/>
      <c r="ABP376" s="263"/>
      <c r="ABQ376" s="263"/>
      <c r="ABR376" s="263"/>
      <c r="ABS376" s="263"/>
      <c r="ABT376" s="263"/>
      <c r="ABU376" s="263"/>
      <c r="ABV376" s="263"/>
      <c r="ABW376" s="263"/>
      <c r="ABX376" s="263"/>
      <c r="ABY376" s="263"/>
      <c r="ABZ376" s="263"/>
      <c r="ACA376" s="263"/>
      <c r="ACB376" s="263"/>
      <c r="ACC376" s="263"/>
      <c r="ACD376" s="263"/>
      <c r="ACE376" s="263"/>
      <c r="ACF376" s="263"/>
      <c r="ACG376" s="263"/>
      <c r="ACH376" s="263"/>
      <c r="ACI376" s="263"/>
      <c r="ACJ376" s="263"/>
      <c r="ACK376" s="263"/>
      <c r="ACL376" s="263"/>
      <c r="ACM376" s="263"/>
      <c r="ACN376" s="263"/>
      <c r="ACO376" s="263"/>
      <c r="ACP376" s="263"/>
      <c r="ACQ376" s="263"/>
      <c r="ACR376" s="263"/>
      <c r="ACS376" s="263"/>
      <c r="ACT376" s="263"/>
      <c r="ACU376" s="263"/>
      <c r="ACV376" s="263"/>
      <c r="ACW376" s="263"/>
      <c r="ACX376" s="263"/>
      <c r="ACY376" s="263"/>
      <c r="ACZ376" s="263"/>
      <c r="ADA376" s="263"/>
      <c r="ADB376" s="263"/>
      <c r="ADC376" s="263"/>
      <c r="ADD376" s="263"/>
      <c r="ADE376" s="263"/>
      <c r="ADF376" s="263"/>
      <c r="ADG376" s="263"/>
      <c r="ADH376" s="263"/>
      <c r="ADI376" s="263"/>
      <c r="ADJ376" s="263"/>
      <c r="ADK376" s="263"/>
      <c r="ADL376" s="263"/>
      <c r="ADM376" s="263"/>
      <c r="ADN376" s="263"/>
      <c r="ADO376" s="263"/>
      <c r="ADP376" s="263"/>
      <c r="ADQ376" s="263"/>
      <c r="ADR376" s="263"/>
      <c r="ADS376" s="263"/>
      <c r="ADT376" s="263"/>
      <c r="ADU376" s="263"/>
      <c r="ADV376" s="263"/>
      <c r="ADW376" s="263"/>
      <c r="ADX376" s="263"/>
      <c r="ADY376" s="263"/>
      <c r="ADZ376" s="263"/>
      <c r="AEA376" s="263"/>
      <c r="AEB376" s="263"/>
      <c r="AEC376" s="263"/>
      <c r="AED376" s="263"/>
      <c r="AEE376" s="263"/>
      <c r="AEF376" s="263"/>
      <c r="AEG376" s="263"/>
      <c r="AEH376" s="263"/>
      <c r="AEI376" s="263"/>
      <c r="AEJ376" s="263"/>
      <c r="AEK376" s="263"/>
      <c r="AEL376" s="263"/>
      <c r="AEM376" s="263"/>
      <c r="AEN376" s="263"/>
      <c r="AEO376" s="263"/>
      <c r="AEP376" s="263"/>
      <c r="AEQ376" s="263"/>
      <c r="AER376" s="263"/>
      <c r="AES376" s="263"/>
      <c r="AET376" s="263"/>
      <c r="AEU376" s="263"/>
      <c r="AEV376" s="263"/>
      <c r="AEW376" s="263"/>
      <c r="AEX376" s="263"/>
      <c r="AEY376" s="263"/>
      <c r="AEZ376" s="263"/>
      <c r="AFA376" s="263"/>
      <c r="AFB376" s="263"/>
      <c r="AFC376" s="263"/>
      <c r="AFD376" s="263"/>
      <c r="AFE376" s="263"/>
      <c r="AFF376" s="263"/>
      <c r="AFG376" s="263"/>
      <c r="AFH376" s="263"/>
      <c r="AFI376" s="263"/>
      <c r="AFJ376" s="263"/>
      <c r="AFK376" s="263"/>
      <c r="AFL376" s="263"/>
      <c r="AFM376" s="263"/>
      <c r="AFN376" s="263"/>
      <c r="AFO376" s="263"/>
      <c r="AFP376" s="263"/>
      <c r="AFQ376" s="263"/>
      <c r="AFR376" s="263"/>
      <c r="AFS376" s="263"/>
      <c r="AFT376" s="263"/>
      <c r="AFU376" s="263"/>
      <c r="AFV376" s="263"/>
      <c r="AFW376" s="263"/>
      <c r="AFX376" s="263"/>
      <c r="AFY376" s="263"/>
      <c r="AFZ376" s="263"/>
      <c r="AGA376" s="263"/>
      <c r="AGB376" s="263"/>
      <c r="AGC376" s="263"/>
      <c r="AGD376" s="263"/>
      <c r="AGE376" s="263"/>
      <c r="AGF376" s="263"/>
      <c r="AGG376" s="263"/>
      <c r="AGH376" s="263"/>
      <c r="AGI376" s="263"/>
      <c r="AGJ376" s="263"/>
      <c r="AGK376" s="263"/>
      <c r="AGL376" s="263"/>
      <c r="AGM376" s="263"/>
      <c r="AGN376" s="263"/>
      <c r="AGO376" s="263"/>
      <c r="AGP376" s="263"/>
      <c r="AGQ376" s="263"/>
      <c r="AGR376" s="263"/>
      <c r="AGS376" s="263"/>
      <c r="AGT376" s="263"/>
      <c r="AGU376" s="263"/>
      <c r="AGV376" s="263"/>
      <c r="AGW376" s="263"/>
      <c r="AGX376" s="263"/>
      <c r="AGY376" s="263"/>
      <c r="AGZ376" s="263"/>
      <c r="AHA376" s="263"/>
      <c r="AHB376" s="263"/>
      <c r="AHC376" s="263"/>
      <c r="AHD376" s="263"/>
      <c r="AHE376" s="263"/>
      <c r="AHF376" s="263"/>
      <c r="AHG376" s="263"/>
      <c r="AHH376" s="263"/>
      <c r="AHI376" s="263"/>
      <c r="AHJ376" s="263"/>
      <c r="AHK376" s="263"/>
      <c r="AHL376" s="263"/>
      <c r="AHM376" s="263"/>
      <c r="AHN376" s="263"/>
      <c r="AHO376" s="263"/>
      <c r="AHP376" s="263"/>
      <c r="AHQ376" s="263"/>
      <c r="AHR376" s="263"/>
      <c r="AHS376" s="263"/>
      <c r="AHT376" s="263"/>
      <c r="AHU376" s="263"/>
      <c r="AHV376" s="263"/>
      <c r="AHW376" s="263"/>
      <c r="AHX376" s="263"/>
      <c r="AHY376" s="263"/>
      <c r="AHZ376" s="263"/>
      <c r="AIA376" s="263"/>
      <c r="AIB376" s="263"/>
      <c r="AIC376" s="263"/>
      <c r="AID376" s="263"/>
      <c r="AIE376" s="263"/>
      <c r="AIF376" s="263"/>
      <c r="AIG376" s="263"/>
      <c r="AIH376" s="263"/>
      <c r="AII376" s="263"/>
      <c r="AIJ376" s="263"/>
      <c r="AIK376" s="263"/>
      <c r="AIL376" s="263"/>
      <c r="AIM376" s="263"/>
      <c r="AIN376" s="263"/>
      <c r="AIO376" s="263"/>
      <c r="AIP376" s="263"/>
      <c r="AIQ376" s="263"/>
      <c r="AIR376" s="263"/>
      <c r="AIS376" s="263"/>
      <c r="AIT376" s="263"/>
      <c r="AIU376" s="263"/>
      <c r="AIV376" s="263"/>
      <c r="AIW376" s="263"/>
      <c r="AIX376" s="263"/>
      <c r="AIY376" s="263"/>
      <c r="AIZ376" s="263"/>
      <c r="AJA376" s="263"/>
      <c r="AJB376" s="263"/>
      <c r="AJC376" s="263"/>
      <c r="AJD376" s="263"/>
      <c r="AJE376" s="263"/>
      <c r="AJF376" s="263"/>
      <c r="AJG376" s="263"/>
      <c r="AJH376" s="263"/>
      <c r="AJI376" s="263"/>
      <c r="AJJ376" s="263"/>
      <c r="AJK376" s="263"/>
      <c r="AJL376" s="263"/>
      <c r="AJM376" s="263"/>
      <c r="AJN376" s="263"/>
      <c r="AJO376" s="263"/>
      <c r="AJP376" s="263"/>
      <c r="AJQ376" s="263"/>
      <c r="AJR376" s="263"/>
      <c r="AJS376" s="263"/>
      <c r="AJT376" s="263"/>
      <c r="AJU376" s="263"/>
      <c r="AJV376" s="263"/>
      <c r="AJW376" s="263"/>
      <c r="AJX376" s="263"/>
      <c r="AJY376" s="263"/>
      <c r="AJZ376" s="263"/>
      <c r="AKA376" s="263"/>
      <c r="AKB376" s="263"/>
      <c r="AKC376" s="263"/>
      <c r="AKD376" s="263"/>
      <c r="AKE376" s="263"/>
      <c r="AKF376" s="263"/>
      <c r="AKG376" s="263"/>
      <c r="AKH376" s="263"/>
      <c r="AKI376" s="263"/>
      <c r="AKJ376" s="263"/>
      <c r="AKK376" s="263"/>
      <c r="AKL376" s="263"/>
      <c r="AKM376" s="263"/>
      <c r="AKN376" s="263"/>
      <c r="AKO376" s="263"/>
      <c r="AKP376" s="263"/>
      <c r="AKQ376" s="263"/>
      <c r="AKR376" s="263"/>
      <c r="AKS376" s="263"/>
      <c r="AKT376" s="263"/>
      <c r="AKU376" s="263"/>
      <c r="AKV376" s="263"/>
      <c r="AKW376" s="263"/>
      <c r="AKX376" s="263"/>
      <c r="AKY376" s="263"/>
      <c r="AKZ376" s="263"/>
      <c r="ALA376" s="263"/>
      <c r="ALB376" s="263"/>
      <c r="ALC376" s="263"/>
      <c r="ALD376" s="263"/>
      <c r="ALE376" s="263"/>
      <c r="ALF376" s="263"/>
      <c r="ALG376" s="263"/>
      <c r="ALH376" s="263"/>
      <c r="ALI376" s="263"/>
      <c r="ALJ376" s="263"/>
      <c r="ALK376" s="263"/>
      <c r="ALL376" s="263"/>
      <c r="ALM376" s="263"/>
      <c r="ALN376" s="263"/>
      <c r="ALO376" s="263"/>
      <c r="ALP376" s="263"/>
      <c r="ALQ376" s="263"/>
      <c r="ALR376" s="263"/>
      <c r="ALS376" s="263"/>
      <c r="ALT376" s="263"/>
      <c r="ALU376" s="263"/>
      <c r="ALV376" s="263"/>
      <c r="ALW376" s="263"/>
      <c r="ALX376" s="263"/>
      <c r="ALY376" s="263"/>
      <c r="ALZ376" s="263"/>
      <c r="AMA376" s="263"/>
      <c r="AMB376" s="263"/>
      <c r="AMC376" s="263"/>
      <c r="AMD376" s="263"/>
      <c r="AME376" s="263"/>
      <c r="AMF376" s="263"/>
      <c r="AMG376" s="263"/>
      <c r="AMH376" s="263"/>
      <c r="AMI376" s="263"/>
      <c r="AMJ376" s="263"/>
      <c r="AMK376" s="263"/>
      <c r="AML376" s="263"/>
      <c r="AMM376" s="263"/>
      <c r="AMN376" s="263"/>
      <c r="AMO376" s="263"/>
      <c r="AMP376" s="263"/>
      <c r="AMQ376" s="263"/>
      <c r="AMR376" s="263"/>
      <c r="AMS376" s="263"/>
      <c r="AMT376" s="263"/>
      <c r="AMU376" s="263"/>
      <c r="AMV376" s="263"/>
      <c r="AMW376" s="263"/>
      <c r="AMX376" s="263"/>
      <c r="AMY376" s="263"/>
      <c r="AMZ376" s="263"/>
      <c r="ANA376" s="263"/>
      <c r="ANB376" s="263"/>
      <c r="ANC376" s="263"/>
      <c r="AND376" s="263"/>
      <c r="ANE376" s="263"/>
      <c r="ANF376" s="263"/>
      <c r="ANG376" s="263"/>
      <c r="ANH376" s="263"/>
      <c r="ANI376" s="263"/>
      <c r="ANJ376" s="263"/>
      <c r="ANK376" s="263"/>
      <c r="ANL376" s="263"/>
      <c r="ANM376" s="263"/>
      <c r="ANN376" s="263"/>
      <c r="ANO376" s="263"/>
      <c r="ANP376" s="263"/>
      <c r="ANQ376" s="263"/>
      <c r="ANR376" s="263"/>
      <c r="ANS376" s="263"/>
      <c r="ANT376" s="263"/>
      <c r="ANU376" s="263"/>
      <c r="ANV376" s="263"/>
      <c r="ANW376" s="263"/>
      <c r="ANX376" s="263"/>
      <c r="ANY376" s="263"/>
      <c r="ANZ376" s="263"/>
      <c r="AOA376" s="263"/>
      <c r="AOB376" s="263"/>
      <c r="AOC376" s="263"/>
      <c r="AOD376" s="263"/>
      <c r="AOE376" s="263"/>
      <c r="AOF376" s="263"/>
      <c r="AOG376" s="263"/>
      <c r="AOH376" s="263"/>
      <c r="AOI376" s="263"/>
      <c r="AOJ376" s="263"/>
      <c r="AOK376" s="263"/>
      <c r="AOL376" s="263"/>
      <c r="AOM376" s="263"/>
      <c r="AON376" s="263"/>
      <c r="AOO376" s="263"/>
      <c r="AOP376" s="263"/>
      <c r="AOQ376" s="263"/>
      <c r="AOR376" s="263"/>
      <c r="AOS376" s="263"/>
      <c r="AOT376" s="263"/>
      <c r="AOU376" s="263"/>
      <c r="AOV376" s="263"/>
      <c r="AOW376" s="263"/>
      <c r="AOX376" s="263"/>
      <c r="AOY376" s="263"/>
      <c r="AOZ376" s="263"/>
      <c r="APA376" s="263"/>
      <c r="APB376" s="263"/>
      <c r="APC376" s="263"/>
      <c r="APD376" s="263"/>
      <c r="APE376" s="263"/>
      <c r="APF376" s="263"/>
      <c r="APG376" s="263"/>
      <c r="APH376" s="263"/>
      <c r="API376" s="263"/>
      <c r="APJ376" s="263"/>
      <c r="APK376" s="263"/>
      <c r="APL376" s="263"/>
      <c r="APM376" s="263"/>
      <c r="APN376" s="263"/>
      <c r="APO376" s="263"/>
      <c r="APP376" s="263"/>
      <c r="APQ376" s="263"/>
      <c r="APR376" s="263"/>
      <c r="APS376" s="263"/>
      <c r="APT376" s="263"/>
      <c r="APU376" s="263"/>
      <c r="APV376" s="263"/>
      <c r="APW376" s="263"/>
      <c r="APX376" s="263"/>
      <c r="APY376" s="263"/>
      <c r="APZ376" s="263"/>
      <c r="AQA376" s="263"/>
      <c r="AQB376" s="263"/>
      <c r="AQC376" s="263"/>
      <c r="AQD376" s="263"/>
      <c r="AQE376" s="263"/>
      <c r="AQF376" s="263"/>
      <c r="AQG376" s="263"/>
      <c r="AQH376" s="263"/>
      <c r="AQI376" s="263"/>
      <c r="AQJ376" s="263"/>
      <c r="AQK376" s="263"/>
      <c r="AQL376" s="263"/>
      <c r="AQM376" s="263"/>
      <c r="AQN376" s="263"/>
      <c r="AQO376" s="263"/>
      <c r="AQP376" s="263"/>
      <c r="AQQ376" s="263"/>
      <c r="AQR376" s="263"/>
      <c r="AQS376" s="263"/>
      <c r="AQT376" s="263"/>
      <c r="AQU376" s="263"/>
      <c r="AQV376" s="263"/>
      <c r="AQW376" s="263"/>
      <c r="AQX376" s="263"/>
      <c r="AQY376" s="263"/>
      <c r="AQZ376" s="263"/>
      <c r="ARA376" s="263"/>
      <c r="ARB376" s="263"/>
      <c r="ARC376" s="263"/>
      <c r="ARD376" s="263"/>
      <c r="ARE376" s="263"/>
      <c r="ARF376" s="263"/>
      <c r="ARG376" s="263"/>
      <c r="ARH376" s="263"/>
      <c r="ARI376" s="263"/>
      <c r="ARJ376" s="263"/>
      <c r="ARK376" s="263"/>
      <c r="ARL376" s="263"/>
      <c r="ARM376" s="263"/>
      <c r="ARN376" s="263"/>
      <c r="ARO376" s="263"/>
      <c r="ARP376" s="263"/>
      <c r="ARQ376" s="263"/>
      <c r="ARR376" s="263"/>
      <c r="ARS376" s="263"/>
      <c r="ART376" s="263"/>
      <c r="ARU376" s="263"/>
      <c r="ARV376" s="263"/>
      <c r="ARW376" s="263"/>
      <c r="ARX376" s="263"/>
      <c r="ARY376" s="263"/>
      <c r="ARZ376" s="263"/>
      <c r="ASA376" s="263"/>
      <c r="ASB376" s="263"/>
      <c r="ASC376" s="263"/>
      <c r="ASD376" s="263"/>
      <c r="ASE376" s="263"/>
      <c r="ASF376" s="263"/>
      <c r="ASG376" s="263"/>
      <c r="ASH376" s="263"/>
      <c r="ASI376" s="263"/>
      <c r="ASJ376" s="263"/>
      <c r="ASK376" s="263"/>
      <c r="ASL376" s="263"/>
      <c r="ASM376" s="263"/>
      <c r="ASN376" s="263"/>
      <c r="ASO376" s="263"/>
      <c r="ASP376" s="263"/>
      <c r="ASQ376" s="263"/>
      <c r="ASR376" s="263"/>
      <c r="ASS376" s="263"/>
      <c r="AST376" s="263"/>
      <c r="ASU376" s="263"/>
      <c r="ASV376" s="263"/>
      <c r="ASW376" s="263"/>
      <c r="ASX376" s="263"/>
      <c r="ASY376" s="263"/>
      <c r="ASZ376" s="263"/>
      <c r="ATA376" s="263"/>
      <c r="ATB376" s="263"/>
      <c r="ATC376" s="263"/>
      <c r="ATD376" s="263"/>
      <c r="ATE376" s="263"/>
      <c r="ATF376" s="263"/>
      <c r="ATG376" s="263"/>
      <c r="ATH376" s="263"/>
      <c r="ATI376" s="263"/>
      <c r="ATJ376" s="263"/>
      <c r="ATK376" s="263"/>
      <c r="ATL376" s="263"/>
      <c r="ATM376" s="263"/>
      <c r="ATN376" s="263"/>
      <c r="ATO376" s="263"/>
      <c r="ATP376" s="263"/>
      <c r="ATQ376" s="263"/>
      <c r="ATR376" s="263"/>
      <c r="ATS376" s="263"/>
      <c r="ATT376" s="263"/>
      <c r="ATU376" s="263"/>
      <c r="ATV376" s="263"/>
      <c r="ATW376" s="263"/>
      <c r="ATX376" s="263"/>
      <c r="ATY376" s="263"/>
      <c r="ATZ376" s="263"/>
      <c r="AUA376" s="263"/>
      <c r="AUB376" s="263"/>
      <c r="AUC376" s="263"/>
      <c r="AUD376" s="263"/>
      <c r="AUE376" s="263"/>
      <c r="AUF376" s="263"/>
      <c r="AUG376" s="263"/>
      <c r="AUH376" s="263"/>
      <c r="AUI376" s="263"/>
      <c r="AUJ376" s="263"/>
      <c r="AUK376" s="263"/>
      <c r="AUL376" s="263"/>
      <c r="AUM376" s="263"/>
      <c r="AUN376" s="263"/>
      <c r="AUO376" s="263"/>
      <c r="AUP376" s="263"/>
      <c r="AUQ376" s="263"/>
      <c r="AUR376" s="263"/>
      <c r="AUS376" s="263"/>
      <c r="AUT376" s="263"/>
      <c r="AUU376" s="263"/>
      <c r="AUV376" s="263"/>
      <c r="AUW376" s="263"/>
      <c r="AUX376" s="263"/>
      <c r="AUY376" s="263"/>
      <c r="AUZ376" s="263"/>
      <c r="AVA376" s="263"/>
      <c r="AVB376" s="263"/>
      <c r="AVC376" s="263"/>
      <c r="AVD376" s="263"/>
      <c r="AVE376" s="263"/>
      <c r="AVF376" s="263"/>
      <c r="AVG376" s="263"/>
      <c r="AVH376" s="263"/>
      <c r="AVI376" s="263"/>
      <c r="AVJ376" s="263"/>
      <c r="AVK376" s="263"/>
      <c r="AVL376" s="263"/>
      <c r="AVM376" s="263"/>
      <c r="AVN376" s="263"/>
      <c r="AVO376" s="263"/>
      <c r="AVP376" s="263"/>
      <c r="AVQ376" s="263"/>
      <c r="AVR376" s="263"/>
      <c r="AVS376" s="263"/>
      <c r="AVT376" s="263"/>
      <c r="AVU376" s="263"/>
      <c r="AVV376" s="263"/>
      <c r="AVW376" s="263"/>
      <c r="AVX376" s="263"/>
      <c r="AVY376" s="263"/>
      <c r="AVZ376" s="263"/>
      <c r="AWA376" s="263"/>
      <c r="AWB376" s="263"/>
      <c r="AWC376" s="263"/>
      <c r="AWD376" s="263"/>
      <c r="AWE376" s="263"/>
      <c r="AWF376" s="263"/>
      <c r="AWG376" s="263"/>
      <c r="AWH376" s="263"/>
      <c r="AWI376" s="263"/>
      <c r="AWJ376" s="263"/>
      <c r="AWK376" s="263"/>
      <c r="AWL376" s="263"/>
      <c r="AWM376" s="263"/>
      <c r="AWN376" s="263"/>
      <c r="AWO376" s="263"/>
      <c r="AWP376" s="263"/>
      <c r="AWQ376" s="263"/>
      <c r="AWR376" s="263"/>
      <c r="AWS376" s="263"/>
      <c r="AWT376" s="263"/>
      <c r="AWU376" s="263"/>
      <c r="AWV376" s="263"/>
      <c r="AWW376" s="263"/>
      <c r="AWX376" s="263"/>
      <c r="AWY376" s="263"/>
      <c r="AWZ376" s="263"/>
      <c r="AXA376" s="263"/>
      <c r="AXB376" s="263"/>
      <c r="AXC376" s="263"/>
      <c r="AXD376" s="263"/>
      <c r="AXE376" s="263"/>
      <c r="AXF376" s="263"/>
      <c r="AXG376" s="263"/>
      <c r="AXH376" s="263"/>
      <c r="AXI376" s="263"/>
      <c r="AXJ376" s="263"/>
      <c r="AXK376" s="263"/>
      <c r="AXL376" s="263"/>
      <c r="AXM376" s="263"/>
      <c r="AXN376" s="263"/>
      <c r="AXO376" s="263"/>
      <c r="AXP376" s="263"/>
      <c r="AXQ376" s="263"/>
      <c r="AXR376" s="263"/>
      <c r="AXS376" s="263"/>
      <c r="AXT376" s="263"/>
      <c r="AXU376" s="263"/>
      <c r="AXV376" s="263"/>
      <c r="AXW376" s="263"/>
      <c r="AXX376" s="263"/>
      <c r="AXY376" s="263"/>
      <c r="AXZ376" s="263"/>
      <c r="AYA376" s="263"/>
      <c r="AYB376" s="263"/>
      <c r="AYC376" s="263"/>
      <c r="AYD376" s="263"/>
      <c r="AYE376" s="263"/>
      <c r="AYF376" s="263"/>
      <c r="AYG376" s="263"/>
      <c r="AYH376" s="263"/>
      <c r="AYI376" s="263"/>
      <c r="AYJ376" s="263"/>
      <c r="AYK376" s="263"/>
      <c r="AYL376" s="263"/>
      <c r="AYM376" s="263"/>
      <c r="AYN376" s="263"/>
      <c r="AYO376" s="263"/>
      <c r="AYP376" s="263"/>
      <c r="AYQ376" s="263"/>
      <c r="AYR376" s="263"/>
      <c r="AYS376" s="263"/>
      <c r="AYT376" s="263"/>
      <c r="AYU376" s="263"/>
      <c r="AYV376" s="263"/>
      <c r="AYW376" s="263"/>
      <c r="AYX376" s="263"/>
      <c r="AYY376" s="263"/>
      <c r="AYZ376" s="263"/>
      <c r="AZA376" s="263"/>
      <c r="AZB376" s="263"/>
      <c r="AZC376" s="263"/>
      <c r="AZD376" s="263"/>
      <c r="AZE376" s="263"/>
      <c r="AZF376" s="263"/>
      <c r="AZG376" s="263"/>
      <c r="AZH376" s="263"/>
      <c r="AZI376" s="263"/>
      <c r="AZJ376" s="263"/>
      <c r="AZK376" s="263"/>
      <c r="AZL376" s="263"/>
      <c r="AZM376" s="263"/>
      <c r="AZN376" s="263"/>
      <c r="AZO376" s="263"/>
      <c r="AZP376" s="263"/>
      <c r="AZQ376" s="263"/>
      <c r="AZR376" s="263"/>
      <c r="AZS376" s="263"/>
      <c r="AZT376" s="263"/>
      <c r="AZU376" s="263"/>
      <c r="AZV376" s="263"/>
      <c r="AZW376" s="263"/>
      <c r="AZX376" s="263"/>
      <c r="AZY376" s="263"/>
      <c r="AZZ376" s="263"/>
      <c r="BAA376" s="263"/>
      <c r="BAB376" s="263"/>
      <c r="BAC376" s="263"/>
      <c r="BAD376" s="263"/>
      <c r="BAE376" s="263"/>
      <c r="BAF376" s="263"/>
      <c r="BAG376" s="263"/>
      <c r="BAH376" s="263"/>
      <c r="BAI376" s="263"/>
      <c r="BAJ376" s="263"/>
      <c r="BAK376" s="263"/>
      <c r="BAL376" s="263"/>
      <c r="BAM376" s="263"/>
      <c r="BAN376" s="263"/>
      <c r="BAO376" s="263"/>
      <c r="BAP376" s="263"/>
      <c r="BAQ376" s="263"/>
      <c r="BAR376" s="263"/>
      <c r="BAS376" s="263"/>
      <c r="BAT376" s="263"/>
      <c r="BAU376" s="263"/>
      <c r="BAV376" s="263"/>
      <c r="BAW376" s="263"/>
      <c r="BAX376" s="263"/>
      <c r="BAY376" s="263"/>
      <c r="BAZ376" s="263"/>
      <c r="BBA376" s="263"/>
      <c r="BBB376" s="263"/>
      <c r="BBC376" s="263"/>
      <c r="BBD376" s="263"/>
      <c r="BBE376" s="263"/>
      <c r="BBF376" s="263"/>
      <c r="BBG376" s="263"/>
      <c r="BBH376" s="263"/>
      <c r="BBI376" s="263"/>
      <c r="BBJ376" s="263"/>
      <c r="BBK376" s="263"/>
      <c r="BBL376" s="263"/>
      <c r="BBM376" s="263"/>
      <c r="BBN376" s="263"/>
      <c r="BBO376" s="263"/>
      <c r="BBP376" s="263"/>
      <c r="BBQ376" s="263"/>
      <c r="BBR376" s="263"/>
      <c r="BBS376" s="263"/>
      <c r="BBT376" s="263"/>
      <c r="BBU376" s="263"/>
      <c r="BBV376" s="263"/>
      <c r="BBW376" s="263"/>
      <c r="BBX376" s="263"/>
      <c r="BBY376" s="263"/>
      <c r="BBZ376" s="263"/>
      <c r="BCA376" s="263"/>
      <c r="BCB376" s="263"/>
      <c r="BCC376" s="263"/>
      <c r="BCD376" s="263"/>
      <c r="BCE376" s="263"/>
      <c r="BCF376" s="263"/>
      <c r="BCG376" s="263"/>
      <c r="BCH376" s="263"/>
      <c r="BCI376" s="263"/>
      <c r="BCJ376" s="263"/>
      <c r="BCK376" s="263"/>
      <c r="BCL376" s="263"/>
      <c r="BCM376" s="263"/>
      <c r="BCN376" s="263"/>
      <c r="BCO376" s="263"/>
      <c r="BCP376" s="263"/>
      <c r="BCQ376" s="263"/>
      <c r="BCR376" s="263"/>
      <c r="BCS376" s="263"/>
      <c r="BCT376" s="263"/>
      <c r="BCU376" s="263"/>
      <c r="BCV376" s="263"/>
      <c r="BCW376" s="263"/>
      <c r="BCX376" s="263"/>
      <c r="BCY376" s="263"/>
      <c r="BCZ376" s="263"/>
      <c r="BDA376" s="263"/>
      <c r="BDB376" s="263"/>
      <c r="BDC376" s="263"/>
      <c r="BDD376" s="263"/>
      <c r="BDE376" s="263"/>
      <c r="BDF376" s="263"/>
      <c r="BDG376" s="263"/>
      <c r="BDH376" s="263"/>
      <c r="BDI376" s="263"/>
      <c r="BDJ376" s="263"/>
      <c r="BDK376" s="263"/>
      <c r="BDL376" s="263"/>
      <c r="BDM376" s="263"/>
      <c r="BDN376" s="263"/>
      <c r="BDO376" s="263"/>
      <c r="BDP376" s="263"/>
      <c r="BDQ376" s="263"/>
      <c r="BDR376" s="263"/>
      <c r="BDS376" s="263"/>
      <c r="BDT376" s="263"/>
      <c r="BDU376" s="263"/>
      <c r="BDV376" s="263"/>
      <c r="BDW376" s="263"/>
      <c r="BDX376" s="263"/>
      <c r="BDY376" s="263"/>
      <c r="BDZ376" s="263"/>
      <c r="BEA376" s="263"/>
      <c r="BEB376" s="263"/>
      <c r="BEC376" s="263"/>
      <c r="BED376" s="263"/>
      <c r="BEE376" s="263"/>
      <c r="BEF376" s="263"/>
      <c r="BEG376" s="263"/>
      <c r="BEH376" s="263"/>
      <c r="BEI376" s="263"/>
      <c r="BEJ376" s="263"/>
      <c r="BEK376" s="263"/>
      <c r="BEL376" s="263"/>
      <c r="BEM376" s="263"/>
      <c r="BEN376" s="263"/>
      <c r="BEO376" s="263"/>
      <c r="BEP376" s="263"/>
      <c r="BEQ376" s="263"/>
      <c r="BER376" s="263"/>
      <c r="BES376" s="263"/>
      <c r="BET376" s="263"/>
      <c r="BEU376" s="263"/>
      <c r="BEV376" s="263"/>
      <c r="BEW376" s="263"/>
      <c r="BEX376" s="263"/>
      <c r="BEY376" s="263"/>
      <c r="BEZ376" s="263"/>
      <c r="BFA376" s="263"/>
      <c r="BFB376" s="263"/>
      <c r="BFC376" s="263"/>
      <c r="BFD376" s="263"/>
      <c r="BFE376" s="263"/>
      <c r="BFF376" s="263"/>
      <c r="BFG376" s="263"/>
      <c r="BFH376" s="263"/>
      <c r="BFI376" s="263"/>
      <c r="BFJ376" s="263"/>
      <c r="BFK376" s="263"/>
      <c r="BFL376" s="263"/>
      <c r="BFM376" s="263"/>
      <c r="BFN376" s="263"/>
      <c r="BFO376" s="263"/>
      <c r="BFP376" s="263"/>
      <c r="BFQ376" s="263"/>
      <c r="BFR376" s="263"/>
      <c r="BFS376" s="263"/>
      <c r="BFT376" s="263"/>
      <c r="BFU376" s="263"/>
      <c r="BFV376" s="263"/>
      <c r="BFW376" s="263"/>
      <c r="BFX376" s="263"/>
      <c r="BFY376" s="263"/>
      <c r="BFZ376" s="263"/>
      <c r="BGA376" s="263"/>
      <c r="BGB376" s="263"/>
      <c r="BGC376" s="263"/>
      <c r="BGD376" s="263"/>
      <c r="BGE376" s="263"/>
      <c r="BGF376" s="263"/>
      <c r="BGG376" s="263"/>
      <c r="BGH376" s="263"/>
      <c r="BGI376" s="263"/>
      <c r="BGJ376" s="263"/>
      <c r="BGK376" s="263"/>
      <c r="BGL376" s="263"/>
      <c r="BGM376" s="263"/>
      <c r="BGN376" s="263"/>
      <c r="BGO376" s="263"/>
      <c r="BGP376" s="263"/>
      <c r="BGQ376" s="263"/>
      <c r="BGR376" s="263"/>
      <c r="BGS376" s="263"/>
      <c r="BGT376" s="263"/>
      <c r="BGU376" s="263"/>
      <c r="BGV376" s="263"/>
      <c r="BGW376" s="263"/>
      <c r="BGX376" s="263"/>
      <c r="BGY376" s="263"/>
      <c r="BGZ376" s="263"/>
      <c r="BHA376" s="263"/>
      <c r="BHB376" s="263"/>
      <c r="BHC376" s="263"/>
      <c r="BHD376" s="263"/>
      <c r="BHE376" s="263"/>
      <c r="BHF376" s="263"/>
      <c r="BHG376" s="263"/>
      <c r="BHH376" s="263"/>
      <c r="BHI376" s="263"/>
      <c r="BHJ376" s="263"/>
      <c r="BHK376" s="263"/>
      <c r="BHL376" s="263"/>
      <c r="BHM376" s="263"/>
      <c r="BHN376" s="263"/>
      <c r="BHO376" s="263"/>
      <c r="BHP376" s="263"/>
      <c r="BHQ376" s="263"/>
      <c r="BHR376" s="263"/>
      <c r="BHS376" s="263"/>
      <c r="BHT376" s="263"/>
      <c r="BHU376" s="263"/>
      <c r="BHV376" s="263"/>
      <c r="BHW376" s="263"/>
      <c r="BHX376" s="263"/>
      <c r="BHY376" s="263"/>
      <c r="BHZ376" s="263"/>
      <c r="BIA376" s="263"/>
      <c r="BIB376" s="263"/>
      <c r="BIC376" s="263"/>
      <c r="BID376" s="263"/>
      <c r="BIE376" s="263"/>
      <c r="BIF376" s="263"/>
      <c r="BIG376" s="263"/>
      <c r="BIH376" s="263"/>
      <c r="BII376" s="263"/>
      <c r="BIJ376" s="263"/>
      <c r="BIK376" s="263"/>
      <c r="BIL376" s="263"/>
      <c r="BIM376" s="263"/>
      <c r="BIN376" s="263"/>
      <c r="BIO376" s="263"/>
      <c r="BIP376" s="263"/>
      <c r="BIQ376" s="263"/>
      <c r="BIR376" s="263"/>
      <c r="BIS376" s="263"/>
      <c r="BIT376" s="263"/>
      <c r="BIU376" s="263"/>
      <c r="BIV376" s="263"/>
      <c r="BIW376" s="263"/>
      <c r="BIX376" s="263"/>
      <c r="BIY376" s="263"/>
      <c r="BIZ376" s="263"/>
      <c r="BJA376" s="263"/>
      <c r="BJB376" s="263"/>
      <c r="BJC376" s="263"/>
      <c r="BJD376" s="263"/>
      <c r="BJE376" s="263"/>
      <c r="BJF376" s="263"/>
      <c r="BJG376" s="263"/>
      <c r="BJH376" s="263"/>
      <c r="BJI376" s="263"/>
      <c r="BJJ376" s="263"/>
      <c r="BJK376" s="263"/>
      <c r="BJL376" s="263"/>
      <c r="BJM376" s="263"/>
      <c r="BJN376" s="263"/>
      <c r="BJO376" s="263"/>
      <c r="BJP376" s="263"/>
      <c r="BJQ376" s="263"/>
      <c r="BJR376" s="263"/>
      <c r="BJS376" s="263"/>
      <c r="BJT376" s="263"/>
      <c r="BJU376" s="263"/>
      <c r="BJV376" s="263"/>
      <c r="BJW376" s="263"/>
      <c r="BJX376" s="263"/>
      <c r="BJY376" s="263"/>
      <c r="BJZ376" s="263"/>
      <c r="BKA376" s="263"/>
      <c r="BKB376" s="263"/>
      <c r="BKC376" s="263"/>
      <c r="BKD376" s="263"/>
      <c r="BKE376" s="263"/>
      <c r="BKF376" s="263"/>
      <c r="BKG376" s="263"/>
      <c r="BKH376" s="263"/>
      <c r="BKI376" s="263"/>
      <c r="BKJ376" s="263"/>
      <c r="BKK376" s="263"/>
      <c r="BKL376" s="263"/>
      <c r="BKM376" s="263"/>
      <c r="BKN376" s="263"/>
      <c r="BKO376" s="263"/>
      <c r="BKP376" s="263"/>
      <c r="BKQ376" s="263"/>
      <c r="BKR376" s="263"/>
      <c r="BKS376" s="263"/>
      <c r="BKT376" s="263"/>
      <c r="BKU376" s="263"/>
      <c r="BKV376" s="263"/>
      <c r="BKW376" s="263"/>
      <c r="BKX376" s="263"/>
      <c r="BKY376" s="263"/>
      <c r="BKZ376" s="263"/>
      <c r="BLA376" s="263"/>
      <c r="BLB376" s="263"/>
      <c r="BLC376" s="263"/>
      <c r="BLD376" s="263"/>
      <c r="BLE376" s="263"/>
      <c r="BLF376" s="263"/>
      <c r="BLG376" s="263"/>
      <c r="BLH376" s="263"/>
      <c r="BLI376" s="263"/>
      <c r="BLJ376" s="263"/>
      <c r="BLK376" s="263"/>
      <c r="BLL376" s="263"/>
      <c r="BLM376" s="263"/>
      <c r="BLN376" s="263"/>
      <c r="BLO376" s="263"/>
      <c r="BLP376" s="263"/>
      <c r="BLQ376" s="263"/>
      <c r="BLR376" s="263"/>
      <c r="BLS376" s="263"/>
      <c r="BLT376" s="263"/>
      <c r="BLU376" s="263"/>
      <c r="BLV376" s="263"/>
      <c r="BLW376" s="263"/>
      <c r="BLX376" s="263"/>
      <c r="BLY376" s="263"/>
      <c r="BLZ376" s="263"/>
      <c r="BMA376" s="263"/>
      <c r="BMB376" s="263"/>
      <c r="BMC376" s="263"/>
      <c r="BMD376" s="263"/>
      <c r="BME376" s="263"/>
      <c r="BMF376" s="263"/>
      <c r="BMG376" s="263"/>
      <c r="BMH376" s="263"/>
      <c r="BMI376" s="263"/>
      <c r="BMJ376" s="263"/>
      <c r="BMK376" s="263"/>
      <c r="BML376" s="263"/>
      <c r="BMM376" s="263"/>
      <c r="BMN376" s="263"/>
      <c r="BMO376" s="263"/>
      <c r="BMP376" s="263"/>
      <c r="BMQ376" s="263"/>
      <c r="BMR376" s="263"/>
      <c r="BMS376" s="263"/>
      <c r="BMT376" s="263"/>
      <c r="BMU376" s="263"/>
      <c r="BMV376" s="263"/>
      <c r="BMW376" s="263"/>
      <c r="BMX376" s="263"/>
      <c r="BMY376" s="263"/>
      <c r="BMZ376" s="263"/>
      <c r="BNA376" s="263"/>
      <c r="BNB376" s="263"/>
      <c r="BNC376" s="263"/>
      <c r="BND376" s="263"/>
      <c r="BNE376" s="263"/>
      <c r="BNF376" s="263"/>
      <c r="BNG376" s="263"/>
      <c r="BNH376" s="263"/>
      <c r="BNI376" s="263"/>
      <c r="BNJ376" s="263"/>
      <c r="BNK376" s="263"/>
      <c r="BNL376" s="263"/>
      <c r="BNM376" s="263"/>
      <c r="BNN376" s="263"/>
      <c r="BNO376" s="263"/>
      <c r="BNP376" s="263"/>
      <c r="BNQ376" s="263"/>
      <c r="BNR376" s="263"/>
      <c r="BNS376" s="263"/>
      <c r="BNT376" s="263"/>
      <c r="BNU376" s="263"/>
      <c r="BNV376" s="263"/>
      <c r="BNW376" s="263"/>
      <c r="BNX376" s="263"/>
      <c r="BNY376" s="263"/>
      <c r="BNZ376" s="263"/>
      <c r="BOA376" s="263"/>
      <c r="BOB376" s="263"/>
      <c r="BOC376" s="263"/>
      <c r="BOD376" s="263"/>
      <c r="BOE376" s="263"/>
      <c r="BOF376" s="263"/>
      <c r="BOG376" s="263"/>
      <c r="BOH376" s="263"/>
      <c r="BOI376" s="263"/>
      <c r="BOJ376" s="263"/>
      <c r="BOK376" s="263"/>
      <c r="BOL376" s="263"/>
      <c r="BOM376" s="263"/>
      <c r="BON376" s="263"/>
      <c r="BOO376" s="263"/>
      <c r="BOP376" s="263"/>
      <c r="BOQ376" s="263"/>
      <c r="BOR376" s="263"/>
      <c r="BOS376" s="263"/>
      <c r="BOT376" s="263"/>
      <c r="BOU376" s="263"/>
      <c r="BOV376" s="263"/>
      <c r="BOW376" s="263"/>
      <c r="BOX376" s="263"/>
      <c r="BOY376" s="263"/>
      <c r="BOZ376" s="263"/>
      <c r="BPA376" s="263"/>
      <c r="BPB376" s="263"/>
      <c r="BPC376" s="263"/>
      <c r="BPD376" s="263"/>
      <c r="BPE376" s="263"/>
      <c r="BPF376" s="263"/>
      <c r="BPG376" s="263"/>
      <c r="BPH376" s="263"/>
      <c r="BPI376" s="263"/>
      <c r="BPJ376" s="263"/>
      <c r="BPK376" s="263"/>
      <c r="BPL376" s="263"/>
      <c r="BPM376" s="263"/>
      <c r="BPN376" s="263"/>
      <c r="BPO376" s="263"/>
      <c r="BPP376" s="263"/>
      <c r="BPQ376" s="263"/>
      <c r="BPR376" s="263"/>
      <c r="BPS376" s="263"/>
      <c r="BPT376" s="263"/>
      <c r="BPU376" s="263"/>
      <c r="BPV376" s="263"/>
      <c r="BPW376" s="263"/>
      <c r="BPX376" s="263"/>
      <c r="BPY376" s="263"/>
      <c r="BPZ376" s="263"/>
      <c r="BQA376" s="263"/>
      <c r="BQB376" s="263"/>
      <c r="BQC376" s="263"/>
      <c r="BQD376" s="263"/>
      <c r="BQE376" s="263"/>
      <c r="BQF376" s="263"/>
      <c r="BQG376" s="263"/>
      <c r="BQH376" s="263"/>
      <c r="BQI376" s="263"/>
      <c r="BQJ376" s="263"/>
      <c r="BQK376" s="263"/>
      <c r="BQL376" s="263"/>
      <c r="BQM376" s="263"/>
      <c r="BQN376" s="263"/>
      <c r="BQO376" s="263"/>
      <c r="BQP376" s="263"/>
      <c r="BQQ376" s="263"/>
      <c r="BQR376" s="263"/>
      <c r="BQS376" s="263"/>
      <c r="BQT376" s="263"/>
      <c r="BQU376" s="263"/>
      <c r="BQV376" s="263"/>
      <c r="BQW376" s="263"/>
      <c r="BQX376" s="263"/>
      <c r="BQY376" s="263"/>
      <c r="BQZ376" s="263"/>
      <c r="BRA376" s="263"/>
      <c r="BRB376" s="263"/>
      <c r="BRC376" s="263"/>
      <c r="BRD376" s="263"/>
      <c r="BRE376" s="263"/>
      <c r="BRF376" s="263"/>
      <c r="BRG376" s="263"/>
      <c r="BRH376" s="263"/>
      <c r="BRI376" s="263"/>
      <c r="BRJ376" s="263"/>
      <c r="BRK376" s="263"/>
      <c r="BRL376" s="263"/>
      <c r="BRM376" s="263"/>
      <c r="BRN376" s="263"/>
      <c r="BRO376" s="263"/>
      <c r="BRP376" s="263"/>
      <c r="BRQ376" s="263"/>
      <c r="BRR376" s="263"/>
      <c r="BRS376" s="263"/>
      <c r="BRT376" s="263"/>
      <c r="BRU376" s="263"/>
      <c r="BRV376" s="263"/>
      <c r="BRW376" s="263"/>
      <c r="BRX376" s="263"/>
      <c r="BRY376" s="263"/>
      <c r="BRZ376" s="263"/>
      <c r="BSA376" s="263"/>
      <c r="BSB376" s="263"/>
      <c r="BSC376" s="263"/>
      <c r="BSD376" s="263"/>
      <c r="BSE376" s="263"/>
      <c r="BSF376" s="263"/>
      <c r="BSG376" s="263"/>
      <c r="BSH376" s="263"/>
      <c r="BSI376" s="263"/>
      <c r="BSJ376" s="263"/>
      <c r="BSK376" s="263"/>
      <c r="BSL376" s="263"/>
      <c r="BSM376" s="263"/>
      <c r="BSN376" s="263"/>
      <c r="BSO376" s="263"/>
      <c r="BSP376" s="263"/>
      <c r="BSQ376" s="263"/>
      <c r="BSR376" s="263"/>
      <c r="BSS376" s="263"/>
      <c r="BST376" s="263"/>
      <c r="BSU376" s="263"/>
      <c r="BSV376" s="263"/>
      <c r="BSW376" s="263"/>
      <c r="BSX376" s="263"/>
      <c r="BSY376" s="263"/>
      <c r="BSZ376" s="263"/>
      <c r="BTA376" s="263"/>
      <c r="BTB376" s="263"/>
      <c r="BTC376" s="263"/>
      <c r="BTD376" s="263"/>
      <c r="BTE376" s="263"/>
      <c r="BTF376" s="263"/>
      <c r="BTG376" s="263"/>
      <c r="BTH376" s="263"/>
      <c r="BTI376" s="263"/>
      <c r="BTJ376" s="263"/>
      <c r="BTK376" s="263"/>
      <c r="BTL376" s="263"/>
      <c r="BTM376" s="263"/>
      <c r="BTN376" s="263"/>
      <c r="BTO376" s="263"/>
      <c r="BTP376" s="263"/>
      <c r="BTQ376" s="263"/>
      <c r="BTR376" s="263"/>
      <c r="BTS376" s="263"/>
      <c r="BTT376" s="263"/>
      <c r="BTU376" s="263"/>
      <c r="BTV376" s="263"/>
      <c r="BTW376" s="263"/>
      <c r="BTX376" s="263"/>
      <c r="BTY376" s="263"/>
      <c r="BTZ376" s="263"/>
      <c r="BUA376" s="263"/>
      <c r="BUB376" s="263"/>
      <c r="BUC376" s="263"/>
      <c r="BUD376" s="263"/>
      <c r="BUE376" s="263"/>
      <c r="BUF376" s="263"/>
      <c r="BUG376" s="263"/>
      <c r="BUH376" s="263"/>
      <c r="BUI376" s="263"/>
      <c r="BUJ376" s="263"/>
      <c r="BUK376" s="263"/>
      <c r="BUL376" s="263"/>
      <c r="BUM376" s="263"/>
      <c r="BUN376" s="263"/>
      <c r="BUO376" s="263"/>
      <c r="BUP376" s="263"/>
      <c r="BUQ376" s="263"/>
      <c r="BUR376" s="263"/>
      <c r="BUS376" s="263"/>
      <c r="BUT376" s="263"/>
      <c r="BUU376" s="263"/>
      <c r="BUV376" s="263"/>
      <c r="BUW376" s="263"/>
      <c r="BUX376" s="263"/>
      <c r="BUY376" s="263"/>
      <c r="BUZ376" s="263"/>
      <c r="BVA376" s="263"/>
      <c r="BVB376" s="263"/>
      <c r="BVC376" s="263"/>
      <c r="BVD376" s="263"/>
      <c r="BVE376" s="263"/>
      <c r="BVF376" s="263"/>
      <c r="BVG376" s="263"/>
      <c r="BVH376" s="263"/>
      <c r="BVI376" s="263"/>
      <c r="BVJ376" s="263"/>
      <c r="BVK376" s="263"/>
      <c r="BVL376" s="263"/>
      <c r="BVM376" s="263"/>
      <c r="BVN376" s="263"/>
      <c r="BVO376" s="263"/>
      <c r="BVP376" s="263"/>
      <c r="BVQ376" s="263"/>
      <c r="BVR376" s="263"/>
      <c r="BVS376" s="263"/>
      <c r="BVT376" s="263"/>
      <c r="BVU376" s="263"/>
      <c r="BVV376" s="263"/>
      <c r="BVW376" s="263"/>
      <c r="BVX376" s="263"/>
      <c r="BVY376" s="263"/>
      <c r="BVZ376" s="263"/>
      <c r="BWA376" s="263"/>
      <c r="BWB376" s="263"/>
      <c r="BWC376" s="263"/>
      <c r="BWD376" s="263"/>
      <c r="BWE376" s="263"/>
      <c r="BWF376" s="263"/>
      <c r="BWG376" s="263"/>
      <c r="BWH376" s="263"/>
      <c r="BWI376" s="263"/>
      <c r="BWJ376" s="263"/>
      <c r="BWK376" s="263"/>
      <c r="BWL376" s="263"/>
      <c r="BWM376" s="263"/>
      <c r="BWN376" s="263"/>
      <c r="BWO376" s="263"/>
      <c r="BWP376" s="263"/>
      <c r="BWQ376" s="263"/>
      <c r="BWR376" s="263"/>
      <c r="BWS376" s="263"/>
      <c r="BWT376" s="263"/>
      <c r="BWU376" s="263"/>
      <c r="BWV376" s="263"/>
      <c r="BWW376" s="263"/>
      <c r="BWX376" s="263"/>
      <c r="BWY376" s="263"/>
      <c r="BWZ376" s="263"/>
      <c r="BXA376" s="263"/>
      <c r="BXB376" s="263"/>
      <c r="BXC376" s="263"/>
      <c r="BXD376" s="263"/>
      <c r="BXE376" s="263"/>
      <c r="BXF376" s="263"/>
      <c r="BXG376" s="263"/>
      <c r="BXH376" s="263"/>
      <c r="BXI376" s="263"/>
      <c r="BXJ376" s="263"/>
      <c r="BXK376" s="263"/>
      <c r="BXL376" s="263"/>
      <c r="BXM376" s="263"/>
      <c r="BXN376" s="263"/>
      <c r="BXO376" s="263"/>
      <c r="BXP376" s="263"/>
      <c r="BXQ376" s="263"/>
      <c r="BXR376" s="263"/>
      <c r="BXS376" s="263"/>
      <c r="BXT376" s="263"/>
      <c r="BXU376" s="263"/>
      <c r="BXV376" s="263"/>
      <c r="BXW376" s="263"/>
      <c r="BXX376" s="263"/>
      <c r="BXY376" s="263"/>
      <c r="BXZ376" s="263"/>
      <c r="BYA376" s="263"/>
      <c r="BYB376" s="263"/>
      <c r="BYC376" s="263"/>
      <c r="BYD376" s="263"/>
      <c r="BYE376" s="263"/>
      <c r="BYF376" s="263"/>
      <c r="BYG376" s="263"/>
      <c r="BYH376" s="263"/>
      <c r="BYI376" s="263"/>
      <c r="BYJ376" s="263"/>
      <c r="BYK376" s="263"/>
      <c r="BYL376" s="263"/>
      <c r="BYM376" s="263"/>
      <c r="BYN376" s="263"/>
      <c r="BYO376" s="263"/>
      <c r="BYP376" s="263"/>
      <c r="BYQ376" s="263"/>
      <c r="BYR376" s="263"/>
      <c r="BYS376" s="263"/>
      <c r="BYT376" s="263"/>
      <c r="BYU376" s="263"/>
      <c r="BYV376" s="263"/>
      <c r="BYW376" s="263"/>
      <c r="BYX376" s="263"/>
      <c r="BYY376" s="263"/>
      <c r="BYZ376" s="263"/>
      <c r="BZA376" s="263"/>
      <c r="BZB376" s="263"/>
      <c r="BZC376" s="263"/>
      <c r="BZD376" s="263"/>
      <c r="BZE376" s="263"/>
      <c r="BZF376" s="263"/>
      <c r="BZG376" s="263"/>
      <c r="BZH376" s="263"/>
      <c r="BZI376" s="263"/>
      <c r="BZJ376" s="263"/>
      <c r="BZK376" s="263"/>
      <c r="BZL376" s="263"/>
      <c r="BZM376" s="263"/>
      <c r="BZN376" s="263"/>
      <c r="BZO376" s="263"/>
      <c r="BZP376" s="263"/>
      <c r="BZQ376" s="263"/>
      <c r="BZR376" s="263"/>
      <c r="BZS376" s="263"/>
      <c r="BZT376" s="263"/>
      <c r="BZU376" s="263"/>
      <c r="BZV376" s="263"/>
      <c r="BZW376" s="263"/>
      <c r="BZX376" s="263"/>
      <c r="BZY376" s="263"/>
      <c r="BZZ376" s="263"/>
      <c r="CAA376" s="263"/>
      <c r="CAB376" s="263"/>
      <c r="CAC376" s="263"/>
      <c r="CAD376" s="263"/>
      <c r="CAE376" s="263"/>
      <c r="CAF376" s="263"/>
      <c r="CAG376" s="263"/>
      <c r="CAH376" s="263"/>
      <c r="CAI376" s="263"/>
      <c r="CAJ376" s="263"/>
      <c r="CAK376" s="263"/>
      <c r="CAL376" s="263"/>
      <c r="CAM376" s="263"/>
      <c r="CAN376" s="263"/>
      <c r="CAO376" s="263"/>
      <c r="CAP376" s="263"/>
      <c r="CAQ376" s="263"/>
      <c r="CAR376" s="263"/>
      <c r="CAS376" s="263"/>
      <c r="CAT376" s="263"/>
      <c r="CAU376" s="263"/>
      <c r="CAV376" s="263"/>
    </row>
    <row r="377" spans="1:2076" x14ac:dyDescent="0.35">
      <c r="A377" s="263"/>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F377" s="263"/>
      <c r="AG377" s="263"/>
      <c r="AH377" s="263"/>
      <c r="AI377" s="263"/>
      <c r="AJ377" s="263"/>
      <c r="AK377" s="263"/>
      <c r="AL377" s="263"/>
      <c r="AM377" s="263"/>
      <c r="AN377" s="263"/>
      <c r="AO377" s="263"/>
      <c r="AP377" s="263"/>
      <c r="AQ377" s="263"/>
      <c r="AR377" s="263"/>
      <c r="AS377" s="263"/>
      <c r="AT377" s="263"/>
      <c r="AU377" s="263"/>
      <c r="AV377" s="263"/>
      <c r="AW377" s="263"/>
      <c r="AX377" s="263"/>
      <c r="AY377" s="263"/>
      <c r="AZ377" s="263"/>
      <c r="BA377" s="263"/>
      <c r="BB377" s="263"/>
      <c r="BC377" s="263"/>
      <c r="BD377" s="263"/>
      <c r="BE377" s="263"/>
      <c r="BF377" s="263"/>
      <c r="BG377" s="263"/>
      <c r="BH377" s="263"/>
      <c r="BI377" s="263"/>
      <c r="BJ377" s="263"/>
      <c r="BK377" s="263"/>
      <c r="BL377" s="263"/>
      <c r="BM377" s="263"/>
      <c r="BN377" s="263"/>
      <c r="BO377" s="263"/>
      <c r="BP377" s="263"/>
      <c r="BQ377" s="263"/>
      <c r="BR377" s="263"/>
      <c r="BS377" s="263"/>
      <c r="BT377" s="263"/>
      <c r="BU377" s="263"/>
      <c r="BV377" s="263"/>
      <c r="BW377" s="263"/>
      <c r="BX377" s="263"/>
      <c r="BY377" s="263"/>
      <c r="BZ377" s="263"/>
      <c r="CA377" s="263"/>
      <c r="CB377" s="263"/>
      <c r="CC377" s="263"/>
      <c r="CD377" s="263"/>
      <c r="CE377" s="263"/>
      <c r="CF377" s="263"/>
      <c r="CG377" s="263"/>
      <c r="CH377" s="263"/>
      <c r="CI377" s="263"/>
      <c r="CJ377" s="263"/>
      <c r="CK377" s="263"/>
      <c r="CL377" s="263"/>
      <c r="CM377" s="263"/>
      <c r="CN377" s="263"/>
      <c r="CO377" s="263"/>
      <c r="CP377" s="263"/>
      <c r="CQ377" s="263"/>
      <c r="CR377" s="263"/>
      <c r="CS377" s="263"/>
      <c r="CT377" s="263"/>
      <c r="CU377" s="263"/>
      <c r="CV377" s="263"/>
      <c r="CW377" s="263"/>
      <c r="CX377" s="263"/>
      <c r="CY377" s="263"/>
      <c r="CZ377" s="263"/>
      <c r="DA377" s="263"/>
      <c r="DB377" s="263"/>
      <c r="DC377" s="263"/>
      <c r="DD377" s="263"/>
      <c r="DE377" s="263"/>
      <c r="DF377" s="263"/>
      <c r="DG377" s="263"/>
      <c r="DH377" s="263"/>
      <c r="DI377" s="263"/>
      <c r="DJ377" s="263"/>
      <c r="DK377" s="263"/>
      <c r="DL377" s="263"/>
      <c r="DM377" s="263"/>
      <c r="DN377" s="263"/>
      <c r="DO377" s="263"/>
      <c r="DP377" s="263"/>
      <c r="DQ377" s="263"/>
      <c r="DR377" s="263"/>
      <c r="DS377" s="263"/>
      <c r="DT377" s="263"/>
      <c r="DU377" s="263"/>
      <c r="DV377" s="263"/>
      <c r="DW377" s="263"/>
      <c r="DX377" s="263"/>
      <c r="DY377" s="263"/>
      <c r="DZ377" s="263"/>
      <c r="EA377" s="263"/>
      <c r="EB377" s="263"/>
      <c r="EC377" s="263"/>
      <c r="ED377" s="263"/>
      <c r="EE377" s="263"/>
      <c r="EF377" s="263"/>
      <c r="EG377" s="263"/>
      <c r="EH377" s="263"/>
      <c r="EI377" s="263"/>
      <c r="EJ377" s="263"/>
      <c r="EK377" s="263"/>
      <c r="EL377" s="263"/>
      <c r="EM377" s="263"/>
      <c r="EN377" s="263"/>
      <c r="EO377" s="263"/>
      <c r="EP377" s="263"/>
      <c r="EQ377" s="263"/>
      <c r="ER377" s="263"/>
      <c r="ES377" s="263"/>
      <c r="ET377" s="263"/>
      <c r="EU377" s="263"/>
      <c r="EV377" s="263"/>
      <c r="EW377" s="263"/>
      <c r="EX377" s="263"/>
      <c r="EY377" s="263"/>
      <c r="EZ377" s="263"/>
      <c r="FA377" s="263"/>
      <c r="FB377" s="263"/>
      <c r="FC377" s="263"/>
      <c r="FD377" s="263"/>
      <c r="FE377" s="263"/>
      <c r="FF377" s="263"/>
      <c r="FG377" s="263"/>
      <c r="FH377" s="263"/>
      <c r="FI377" s="263"/>
      <c r="FJ377" s="263"/>
      <c r="FK377" s="263"/>
      <c r="FL377" s="263"/>
      <c r="FM377" s="263"/>
      <c r="FN377" s="263"/>
      <c r="FO377" s="263"/>
      <c r="FP377" s="263"/>
      <c r="FQ377" s="263"/>
      <c r="FR377" s="263"/>
      <c r="FS377" s="263"/>
      <c r="FT377" s="263"/>
      <c r="FU377" s="263"/>
      <c r="FV377" s="263"/>
      <c r="FW377" s="263"/>
      <c r="FX377" s="263"/>
      <c r="FY377" s="263"/>
      <c r="FZ377" s="263"/>
      <c r="GA377" s="263"/>
      <c r="GB377" s="263"/>
      <c r="GC377" s="263"/>
      <c r="GD377" s="263"/>
      <c r="GE377" s="263"/>
      <c r="GF377" s="263"/>
      <c r="GG377" s="263"/>
      <c r="GH377" s="263"/>
      <c r="GI377" s="263"/>
      <c r="GJ377" s="263"/>
      <c r="GK377" s="263"/>
      <c r="GL377" s="263"/>
      <c r="GM377" s="263"/>
      <c r="GN377" s="263"/>
      <c r="GO377" s="263"/>
      <c r="GP377" s="263"/>
      <c r="GQ377" s="263"/>
      <c r="GR377" s="263"/>
      <c r="GS377" s="263"/>
      <c r="GT377" s="263"/>
      <c r="GU377" s="263"/>
      <c r="GV377" s="263"/>
      <c r="GW377" s="263"/>
      <c r="GX377" s="263"/>
      <c r="GY377" s="263"/>
      <c r="GZ377" s="263"/>
      <c r="HA377" s="263"/>
      <c r="HB377" s="263"/>
      <c r="HC377" s="263"/>
      <c r="HD377" s="263"/>
      <c r="HE377" s="263"/>
      <c r="HF377" s="263"/>
      <c r="HG377" s="263"/>
      <c r="HH377" s="263"/>
      <c r="HI377" s="263"/>
      <c r="HJ377" s="263"/>
      <c r="HK377" s="263"/>
      <c r="HL377" s="263"/>
      <c r="HM377" s="263"/>
      <c r="HN377" s="263"/>
      <c r="HO377" s="263"/>
      <c r="HP377" s="263"/>
      <c r="HQ377" s="263"/>
      <c r="HR377" s="263"/>
      <c r="HS377" s="263"/>
      <c r="HT377" s="263"/>
      <c r="HU377" s="263"/>
      <c r="HV377" s="263"/>
      <c r="HW377" s="263"/>
      <c r="HX377" s="263"/>
      <c r="HY377" s="263"/>
      <c r="HZ377" s="263"/>
      <c r="IA377" s="263"/>
      <c r="IB377" s="263"/>
      <c r="IC377" s="263"/>
      <c r="ID377" s="263"/>
      <c r="IE377" s="263"/>
      <c r="IF377" s="263"/>
      <c r="IG377" s="263"/>
      <c r="IH377" s="263"/>
      <c r="II377" s="263"/>
      <c r="IJ377" s="263"/>
      <c r="IK377" s="263"/>
      <c r="IL377" s="263"/>
      <c r="IM377" s="263"/>
      <c r="IN377" s="263"/>
      <c r="IO377" s="263"/>
      <c r="IP377" s="263"/>
      <c r="IQ377" s="263"/>
      <c r="IR377" s="263"/>
      <c r="IS377" s="263"/>
      <c r="IT377" s="263"/>
      <c r="IU377" s="263"/>
      <c r="IV377" s="263"/>
      <c r="IW377" s="263"/>
      <c r="IX377" s="263"/>
      <c r="IY377" s="263"/>
      <c r="IZ377" s="263"/>
      <c r="JA377" s="263"/>
      <c r="JB377" s="263"/>
      <c r="JC377" s="263"/>
      <c r="JD377" s="263"/>
      <c r="JE377" s="263"/>
      <c r="JF377" s="263"/>
      <c r="JG377" s="263"/>
      <c r="JH377" s="263"/>
      <c r="JI377" s="263"/>
      <c r="JJ377" s="263"/>
      <c r="JK377" s="263"/>
      <c r="JL377" s="263"/>
      <c r="JM377" s="263"/>
      <c r="JN377" s="263"/>
      <c r="JO377" s="263"/>
      <c r="JP377" s="263"/>
      <c r="JQ377" s="263"/>
      <c r="JR377" s="263"/>
      <c r="JS377" s="263"/>
      <c r="JT377" s="263"/>
      <c r="JU377" s="263"/>
      <c r="JV377" s="263"/>
      <c r="JW377" s="263"/>
      <c r="JX377" s="263"/>
      <c r="JY377" s="263"/>
      <c r="JZ377" s="263"/>
      <c r="KA377" s="263"/>
      <c r="KB377" s="263"/>
      <c r="KC377" s="263"/>
      <c r="KD377" s="263"/>
      <c r="KE377" s="263"/>
      <c r="KF377" s="263"/>
      <c r="KG377" s="263"/>
      <c r="KH377" s="263"/>
      <c r="KI377" s="263"/>
      <c r="KJ377" s="263"/>
      <c r="KK377" s="263"/>
      <c r="KL377" s="263"/>
      <c r="KM377" s="263"/>
      <c r="KN377" s="263"/>
      <c r="KO377" s="263"/>
      <c r="KP377" s="263"/>
      <c r="KQ377" s="263"/>
      <c r="KR377" s="263"/>
      <c r="KS377" s="263"/>
      <c r="KT377" s="263"/>
      <c r="KU377" s="263"/>
      <c r="KV377" s="263"/>
      <c r="KW377" s="263"/>
      <c r="KX377" s="263"/>
      <c r="KY377" s="263"/>
      <c r="KZ377" s="263"/>
      <c r="LA377" s="263"/>
      <c r="LB377" s="263"/>
      <c r="LC377" s="263"/>
      <c r="LD377" s="263"/>
      <c r="LE377" s="263"/>
      <c r="LF377" s="263"/>
      <c r="LG377" s="263"/>
      <c r="LH377" s="263"/>
      <c r="LI377" s="263"/>
      <c r="LJ377" s="263"/>
      <c r="LK377" s="263"/>
      <c r="LL377" s="263"/>
      <c r="LM377" s="263"/>
      <c r="LN377" s="263"/>
      <c r="LO377" s="263"/>
      <c r="LP377" s="263"/>
      <c r="LQ377" s="263"/>
      <c r="LR377" s="263"/>
      <c r="LS377" s="263"/>
      <c r="LT377" s="263"/>
      <c r="LU377" s="263"/>
      <c r="LV377" s="263"/>
      <c r="LW377" s="263"/>
      <c r="LX377" s="263"/>
      <c r="LY377" s="263"/>
      <c r="LZ377" s="263"/>
      <c r="MA377" s="263"/>
      <c r="MB377" s="263"/>
      <c r="MC377" s="263"/>
      <c r="MD377" s="263"/>
      <c r="ME377" s="263"/>
      <c r="MF377" s="263"/>
      <c r="MG377" s="263"/>
      <c r="MH377" s="263"/>
      <c r="MI377" s="263"/>
      <c r="MJ377" s="263"/>
      <c r="MK377" s="263"/>
      <c r="ML377" s="263"/>
      <c r="MM377" s="263"/>
      <c r="MN377" s="263"/>
      <c r="MO377" s="263"/>
      <c r="MP377" s="263"/>
      <c r="MQ377" s="263"/>
      <c r="MR377" s="263"/>
      <c r="MS377" s="263"/>
      <c r="MT377" s="263"/>
      <c r="MU377" s="263"/>
      <c r="MV377" s="263"/>
      <c r="MW377" s="263"/>
      <c r="MX377" s="263"/>
      <c r="MY377" s="263"/>
      <c r="MZ377" s="263"/>
      <c r="NA377" s="263"/>
      <c r="NB377" s="263"/>
      <c r="NC377" s="263"/>
      <c r="ND377" s="263"/>
      <c r="NE377" s="263"/>
      <c r="NF377" s="263"/>
      <c r="NG377" s="263"/>
      <c r="NH377" s="263"/>
      <c r="NI377" s="263"/>
      <c r="NJ377" s="263"/>
      <c r="NK377" s="263"/>
      <c r="NL377" s="263"/>
      <c r="NM377" s="263"/>
      <c r="NN377" s="263"/>
      <c r="NO377" s="263"/>
      <c r="NP377" s="263"/>
      <c r="NQ377" s="263"/>
      <c r="NR377" s="263"/>
      <c r="NS377" s="263"/>
      <c r="NT377" s="263"/>
      <c r="NU377" s="263"/>
      <c r="NV377" s="263"/>
      <c r="NW377" s="263"/>
      <c r="NX377" s="263"/>
      <c r="NY377" s="263"/>
      <c r="NZ377" s="263"/>
      <c r="OA377" s="263"/>
      <c r="OB377" s="263"/>
      <c r="OC377" s="263"/>
      <c r="OD377" s="263"/>
      <c r="OE377" s="263"/>
      <c r="OF377" s="263"/>
      <c r="OG377" s="263"/>
      <c r="OH377" s="263"/>
      <c r="OI377" s="263"/>
      <c r="OJ377" s="263"/>
      <c r="OK377" s="263"/>
      <c r="OL377" s="263"/>
      <c r="OM377" s="263"/>
      <c r="ON377" s="263"/>
      <c r="OO377" s="263"/>
      <c r="OP377" s="263"/>
      <c r="OQ377" s="263"/>
      <c r="OR377" s="263"/>
      <c r="OS377" s="263"/>
      <c r="OT377" s="263"/>
      <c r="OU377" s="263"/>
      <c r="OV377" s="263"/>
      <c r="OW377" s="263"/>
      <c r="OX377" s="263"/>
      <c r="OY377" s="263"/>
      <c r="OZ377" s="263"/>
      <c r="PA377" s="263"/>
      <c r="PB377" s="263"/>
      <c r="PC377" s="263"/>
      <c r="PD377" s="263"/>
      <c r="PE377" s="263"/>
      <c r="PF377" s="263"/>
      <c r="PG377" s="263"/>
      <c r="PH377" s="263"/>
      <c r="PI377" s="263"/>
      <c r="PJ377" s="263"/>
      <c r="PK377" s="263"/>
      <c r="PL377" s="263"/>
      <c r="PM377" s="263"/>
      <c r="PN377" s="263"/>
      <c r="PO377" s="263"/>
      <c r="PP377" s="263"/>
      <c r="PQ377" s="263"/>
      <c r="PR377" s="263"/>
      <c r="PS377" s="263"/>
      <c r="PT377" s="263"/>
      <c r="PU377" s="263"/>
      <c r="PV377" s="263"/>
      <c r="PW377" s="263"/>
      <c r="PX377" s="263"/>
      <c r="PY377" s="263"/>
      <c r="PZ377" s="263"/>
      <c r="QA377" s="263"/>
      <c r="QB377" s="263"/>
      <c r="QC377" s="263"/>
      <c r="QD377" s="263"/>
      <c r="QE377" s="263"/>
      <c r="QF377" s="263"/>
      <c r="QG377" s="263"/>
      <c r="QH377" s="263"/>
      <c r="QI377" s="263"/>
      <c r="QJ377" s="263"/>
      <c r="QK377" s="263"/>
      <c r="QL377" s="263"/>
      <c r="QM377" s="263"/>
      <c r="QN377" s="263"/>
      <c r="QO377" s="263"/>
      <c r="QP377" s="263"/>
      <c r="QQ377" s="263"/>
      <c r="QR377" s="263"/>
      <c r="QS377" s="263"/>
      <c r="QT377" s="263"/>
      <c r="QU377" s="263"/>
      <c r="QV377" s="263"/>
      <c r="QW377" s="263"/>
      <c r="QX377" s="263"/>
      <c r="QY377" s="263"/>
      <c r="QZ377" s="263"/>
      <c r="RA377" s="263"/>
      <c r="RB377" s="263"/>
      <c r="RC377" s="263"/>
      <c r="RD377" s="263"/>
      <c r="RE377" s="263"/>
      <c r="RF377" s="263"/>
      <c r="RG377" s="263"/>
      <c r="RH377" s="263"/>
      <c r="RI377" s="263"/>
      <c r="RJ377" s="263"/>
      <c r="RK377" s="263"/>
      <c r="RL377" s="263"/>
      <c r="RM377" s="263"/>
      <c r="RN377" s="263"/>
      <c r="RO377" s="263"/>
      <c r="RP377" s="263"/>
      <c r="RQ377" s="263"/>
      <c r="RR377" s="263"/>
      <c r="RS377" s="263"/>
      <c r="RT377" s="263"/>
      <c r="RU377" s="263"/>
      <c r="RV377" s="263"/>
      <c r="RW377" s="263"/>
      <c r="RX377" s="263"/>
      <c r="RY377" s="263"/>
      <c r="RZ377" s="263"/>
      <c r="SA377" s="263"/>
      <c r="SB377" s="263"/>
      <c r="SC377" s="263"/>
      <c r="SD377" s="263"/>
      <c r="SE377" s="263"/>
      <c r="SF377" s="263"/>
      <c r="SG377" s="263"/>
      <c r="SH377" s="263"/>
      <c r="SI377" s="263"/>
      <c r="SJ377" s="263"/>
      <c r="SK377" s="263"/>
      <c r="SL377" s="263"/>
      <c r="SM377" s="263"/>
      <c r="SN377" s="263"/>
      <c r="SO377" s="263"/>
      <c r="SP377" s="263"/>
      <c r="SQ377" s="263"/>
      <c r="SR377" s="263"/>
      <c r="SS377" s="263"/>
      <c r="ST377" s="263"/>
      <c r="SU377" s="263"/>
      <c r="SV377" s="263"/>
      <c r="SW377" s="263"/>
      <c r="SX377" s="263"/>
      <c r="SY377" s="263"/>
      <c r="SZ377" s="263"/>
      <c r="TA377" s="263"/>
      <c r="TB377" s="263"/>
      <c r="TC377" s="263"/>
      <c r="TD377" s="263"/>
      <c r="TE377" s="263"/>
      <c r="TF377" s="263"/>
      <c r="TG377" s="263"/>
      <c r="TH377" s="263"/>
      <c r="TI377" s="263"/>
      <c r="TJ377" s="263"/>
      <c r="TK377" s="263"/>
      <c r="TL377" s="263"/>
      <c r="TM377" s="263"/>
      <c r="TN377" s="263"/>
      <c r="TO377" s="263"/>
      <c r="TP377" s="263"/>
      <c r="TQ377" s="263"/>
      <c r="TR377" s="263"/>
      <c r="TS377" s="263"/>
      <c r="TT377" s="263"/>
      <c r="TU377" s="263"/>
      <c r="TV377" s="263"/>
      <c r="TW377" s="263"/>
      <c r="TX377" s="263"/>
      <c r="TY377" s="263"/>
      <c r="TZ377" s="263"/>
      <c r="UA377" s="263"/>
      <c r="UB377" s="263"/>
      <c r="UC377" s="263"/>
      <c r="UD377" s="263"/>
      <c r="UE377" s="263"/>
      <c r="UF377" s="263"/>
      <c r="UG377" s="263"/>
      <c r="UH377" s="263"/>
      <c r="UI377" s="263"/>
      <c r="UJ377" s="263"/>
      <c r="UK377" s="263"/>
      <c r="UL377" s="263"/>
      <c r="UM377" s="263"/>
      <c r="UN377" s="263"/>
      <c r="UO377" s="263"/>
      <c r="UP377" s="263"/>
      <c r="UQ377" s="263"/>
      <c r="UR377" s="263"/>
      <c r="US377" s="263"/>
      <c r="UT377" s="263"/>
      <c r="UU377" s="263"/>
      <c r="UV377" s="263"/>
      <c r="UW377" s="263"/>
      <c r="UX377" s="263"/>
      <c r="UY377" s="263"/>
      <c r="UZ377" s="263"/>
      <c r="VA377" s="263"/>
      <c r="VB377" s="263"/>
      <c r="VC377" s="263"/>
      <c r="VD377" s="263"/>
      <c r="VE377" s="263"/>
      <c r="VF377" s="263"/>
      <c r="VG377" s="263"/>
      <c r="VH377" s="263"/>
      <c r="VI377" s="263"/>
      <c r="VJ377" s="263"/>
      <c r="VK377" s="263"/>
      <c r="VL377" s="263"/>
      <c r="VM377" s="263"/>
      <c r="VN377" s="263"/>
      <c r="VO377" s="263"/>
      <c r="VP377" s="263"/>
      <c r="VQ377" s="263"/>
      <c r="VR377" s="263"/>
      <c r="VS377" s="263"/>
      <c r="VT377" s="263"/>
      <c r="VU377" s="263"/>
      <c r="VV377" s="263"/>
      <c r="VW377" s="263"/>
      <c r="VX377" s="263"/>
      <c r="VY377" s="263"/>
      <c r="VZ377" s="263"/>
      <c r="WA377" s="263"/>
      <c r="WB377" s="263"/>
      <c r="WC377" s="263"/>
      <c r="WD377" s="263"/>
      <c r="WE377" s="263"/>
      <c r="WF377" s="263"/>
      <c r="WG377" s="263"/>
      <c r="WH377" s="263"/>
      <c r="WI377" s="263"/>
      <c r="WJ377" s="263"/>
      <c r="WK377" s="263"/>
      <c r="WL377" s="263"/>
      <c r="WM377" s="263"/>
      <c r="WN377" s="263"/>
      <c r="WO377" s="263"/>
      <c r="WP377" s="263"/>
      <c r="WQ377" s="263"/>
      <c r="WR377" s="263"/>
      <c r="WS377" s="263"/>
      <c r="WT377" s="263"/>
      <c r="WU377" s="263"/>
      <c r="WV377" s="263"/>
      <c r="WW377" s="263"/>
      <c r="WX377" s="263"/>
      <c r="WY377" s="263"/>
      <c r="WZ377" s="263"/>
      <c r="XA377" s="263"/>
      <c r="XB377" s="263"/>
      <c r="XC377" s="263"/>
      <c r="XD377" s="263"/>
      <c r="XE377" s="263"/>
      <c r="XF377" s="263"/>
      <c r="XG377" s="263"/>
      <c r="XH377" s="263"/>
      <c r="XI377" s="263"/>
      <c r="XJ377" s="263"/>
      <c r="XK377" s="263"/>
      <c r="XL377" s="263"/>
      <c r="XM377" s="263"/>
      <c r="XN377" s="263"/>
      <c r="XO377" s="263"/>
      <c r="XP377" s="263"/>
      <c r="XQ377" s="263"/>
      <c r="XR377" s="263"/>
      <c r="XS377" s="263"/>
      <c r="XT377" s="263"/>
      <c r="XU377" s="263"/>
      <c r="XV377" s="263"/>
      <c r="XW377" s="263"/>
      <c r="XX377" s="263"/>
      <c r="XY377" s="263"/>
      <c r="XZ377" s="263"/>
      <c r="YA377" s="263"/>
      <c r="YB377" s="263"/>
      <c r="YC377" s="263"/>
      <c r="YD377" s="263"/>
      <c r="YE377" s="263"/>
      <c r="YF377" s="263"/>
      <c r="YG377" s="263"/>
      <c r="YH377" s="263"/>
      <c r="YI377" s="263"/>
      <c r="YJ377" s="263"/>
      <c r="YK377" s="263"/>
      <c r="YL377" s="263"/>
      <c r="YM377" s="263"/>
      <c r="YN377" s="263"/>
      <c r="YO377" s="263"/>
      <c r="YP377" s="263"/>
      <c r="YQ377" s="263"/>
      <c r="YR377" s="263"/>
      <c r="YS377" s="263"/>
      <c r="YT377" s="263"/>
      <c r="YU377" s="263"/>
      <c r="YV377" s="263"/>
      <c r="YW377" s="263"/>
      <c r="YX377" s="263"/>
      <c r="YY377" s="263"/>
      <c r="YZ377" s="263"/>
      <c r="ZA377" s="263"/>
      <c r="ZB377" s="263"/>
      <c r="ZC377" s="263"/>
      <c r="ZD377" s="263"/>
      <c r="ZE377" s="263"/>
      <c r="ZF377" s="263"/>
      <c r="ZG377" s="263"/>
      <c r="ZH377" s="263"/>
      <c r="ZI377" s="263"/>
      <c r="ZJ377" s="263"/>
      <c r="ZK377" s="263"/>
      <c r="ZL377" s="263"/>
      <c r="ZM377" s="263"/>
      <c r="ZN377" s="263"/>
      <c r="ZO377" s="263"/>
      <c r="ZP377" s="263"/>
      <c r="ZQ377" s="263"/>
      <c r="ZR377" s="263"/>
      <c r="ZS377" s="263"/>
      <c r="ZT377" s="263"/>
      <c r="ZU377" s="263"/>
      <c r="ZV377" s="263"/>
      <c r="ZW377" s="263"/>
      <c r="ZX377" s="263"/>
      <c r="ZY377" s="263"/>
      <c r="ZZ377" s="263"/>
      <c r="AAA377" s="263"/>
      <c r="AAB377" s="263"/>
      <c r="AAC377" s="263"/>
      <c r="AAD377" s="263"/>
      <c r="AAE377" s="263"/>
      <c r="AAF377" s="263"/>
      <c r="AAG377" s="263"/>
      <c r="AAH377" s="263"/>
      <c r="AAI377" s="263"/>
      <c r="AAJ377" s="263"/>
      <c r="AAK377" s="263"/>
      <c r="AAL377" s="263"/>
      <c r="AAM377" s="263"/>
      <c r="AAN377" s="263"/>
      <c r="AAO377" s="263"/>
      <c r="AAP377" s="263"/>
      <c r="AAQ377" s="263"/>
      <c r="AAR377" s="263"/>
      <c r="AAS377" s="263"/>
      <c r="AAT377" s="263"/>
      <c r="AAU377" s="263"/>
      <c r="AAV377" s="263"/>
      <c r="AAW377" s="263"/>
      <c r="AAX377" s="263"/>
      <c r="AAY377" s="263"/>
      <c r="AAZ377" s="263"/>
      <c r="ABA377" s="263"/>
      <c r="ABB377" s="263"/>
      <c r="ABC377" s="263"/>
      <c r="ABD377" s="263"/>
      <c r="ABE377" s="263"/>
      <c r="ABF377" s="263"/>
      <c r="ABG377" s="263"/>
      <c r="ABH377" s="263"/>
      <c r="ABI377" s="263"/>
      <c r="ABJ377" s="263"/>
      <c r="ABK377" s="263"/>
      <c r="ABL377" s="263"/>
      <c r="ABM377" s="263"/>
      <c r="ABN377" s="263"/>
      <c r="ABO377" s="263"/>
      <c r="ABP377" s="263"/>
      <c r="ABQ377" s="263"/>
      <c r="ABR377" s="263"/>
      <c r="ABS377" s="263"/>
      <c r="ABT377" s="263"/>
      <c r="ABU377" s="263"/>
      <c r="ABV377" s="263"/>
      <c r="ABW377" s="263"/>
      <c r="ABX377" s="263"/>
      <c r="ABY377" s="263"/>
      <c r="ABZ377" s="263"/>
      <c r="ACA377" s="263"/>
      <c r="ACB377" s="263"/>
      <c r="ACC377" s="263"/>
      <c r="ACD377" s="263"/>
      <c r="ACE377" s="263"/>
      <c r="ACF377" s="263"/>
      <c r="ACG377" s="263"/>
      <c r="ACH377" s="263"/>
      <c r="ACI377" s="263"/>
      <c r="ACJ377" s="263"/>
      <c r="ACK377" s="263"/>
      <c r="ACL377" s="263"/>
      <c r="ACM377" s="263"/>
      <c r="ACN377" s="263"/>
      <c r="ACO377" s="263"/>
      <c r="ACP377" s="263"/>
      <c r="ACQ377" s="263"/>
      <c r="ACR377" s="263"/>
      <c r="ACS377" s="263"/>
      <c r="ACT377" s="263"/>
      <c r="ACU377" s="263"/>
      <c r="ACV377" s="263"/>
      <c r="ACW377" s="263"/>
      <c r="ACX377" s="263"/>
      <c r="ACY377" s="263"/>
      <c r="ACZ377" s="263"/>
      <c r="ADA377" s="263"/>
      <c r="ADB377" s="263"/>
      <c r="ADC377" s="263"/>
      <c r="ADD377" s="263"/>
      <c r="ADE377" s="263"/>
      <c r="ADF377" s="263"/>
      <c r="ADG377" s="263"/>
      <c r="ADH377" s="263"/>
      <c r="ADI377" s="263"/>
      <c r="ADJ377" s="263"/>
      <c r="ADK377" s="263"/>
      <c r="ADL377" s="263"/>
      <c r="ADM377" s="263"/>
      <c r="ADN377" s="263"/>
      <c r="ADO377" s="263"/>
      <c r="ADP377" s="263"/>
      <c r="ADQ377" s="263"/>
      <c r="ADR377" s="263"/>
      <c r="ADS377" s="263"/>
      <c r="ADT377" s="263"/>
      <c r="ADU377" s="263"/>
      <c r="ADV377" s="263"/>
      <c r="ADW377" s="263"/>
      <c r="ADX377" s="263"/>
      <c r="ADY377" s="263"/>
      <c r="ADZ377" s="263"/>
      <c r="AEA377" s="263"/>
      <c r="AEB377" s="263"/>
      <c r="AEC377" s="263"/>
      <c r="AED377" s="263"/>
      <c r="AEE377" s="263"/>
      <c r="AEF377" s="263"/>
      <c r="AEG377" s="263"/>
      <c r="AEH377" s="263"/>
      <c r="AEI377" s="263"/>
      <c r="AEJ377" s="263"/>
      <c r="AEK377" s="263"/>
      <c r="AEL377" s="263"/>
      <c r="AEM377" s="263"/>
      <c r="AEN377" s="263"/>
      <c r="AEO377" s="263"/>
      <c r="AEP377" s="263"/>
      <c r="AEQ377" s="263"/>
      <c r="AER377" s="263"/>
      <c r="AES377" s="263"/>
      <c r="AET377" s="263"/>
      <c r="AEU377" s="263"/>
      <c r="AEV377" s="263"/>
      <c r="AEW377" s="263"/>
      <c r="AEX377" s="263"/>
      <c r="AEY377" s="263"/>
      <c r="AEZ377" s="263"/>
      <c r="AFA377" s="263"/>
      <c r="AFB377" s="263"/>
      <c r="AFC377" s="263"/>
      <c r="AFD377" s="263"/>
      <c r="AFE377" s="263"/>
      <c r="AFF377" s="263"/>
      <c r="AFG377" s="263"/>
      <c r="AFH377" s="263"/>
      <c r="AFI377" s="263"/>
      <c r="AFJ377" s="263"/>
      <c r="AFK377" s="263"/>
      <c r="AFL377" s="263"/>
      <c r="AFM377" s="263"/>
      <c r="AFN377" s="263"/>
      <c r="AFO377" s="263"/>
      <c r="AFP377" s="263"/>
      <c r="AFQ377" s="263"/>
      <c r="AFR377" s="263"/>
      <c r="AFS377" s="263"/>
      <c r="AFT377" s="263"/>
      <c r="AFU377" s="263"/>
      <c r="AFV377" s="263"/>
      <c r="AFW377" s="263"/>
      <c r="AFX377" s="263"/>
      <c r="AFY377" s="263"/>
      <c r="AFZ377" s="263"/>
      <c r="AGA377" s="263"/>
      <c r="AGB377" s="263"/>
      <c r="AGC377" s="263"/>
      <c r="AGD377" s="263"/>
      <c r="AGE377" s="263"/>
      <c r="AGF377" s="263"/>
      <c r="AGG377" s="263"/>
      <c r="AGH377" s="263"/>
      <c r="AGI377" s="263"/>
      <c r="AGJ377" s="263"/>
      <c r="AGK377" s="263"/>
      <c r="AGL377" s="263"/>
      <c r="AGM377" s="263"/>
      <c r="AGN377" s="263"/>
      <c r="AGO377" s="263"/>
      <c r="AGP377" s="263"/>
      <c r="AGQ377" s="263"/>
      <c r="AGR377" s="263"/>
      <c r="AGS377" s="263"/>
      <c r="AGT377" s="263"/>
      <c r="AGU377" s="263"/>
      <c r="AGV377" s="263"/>
      <c r="AGW377" s="263"/>
      <c r="AGX377" s="263"/>
      <c r="AGY377" s="263"/>
      <c r="AGZ377" s="263"/>
      <c r="AHA377" s="263"/>
      <c r="AHB377" s="263"/>
      <c r="AHC377" s="263"/>
      <c r="AHD377" s="263"/>
      <c r="AHE377" s="263"/>
      <c r="AHF377" s="263"/>
      <c r="AHG377" s="263"/>
      <c r="AHH377" s="263"/>
      <c r="AHI377" s="263"/>
      <c r="AHJ377" s="263"/>
      <c r="AHK377" s="263"/>
      <c r="AHL377" s="263"/>
      <c r="AHM377" s="263"/>
      <c r="AHN377" s="263"/>
      <c r="AHO377" s="263"/>
      <c r="AHP377" s="263"/>
      <c r="AHQ377" s="263"/>
      <c r="AHR377" s="263"/>
      <c r="AHS377" s="263"/>
      <c r="AHT377" s="263"/>
      <c r="AHU377" s="263"/>
      <c r="AHV377" s="263"/>
      <c r="AHW377" s="263"/>
      <c r="AHX377" s="263"/>
      <c r="AHY377" s="263"/>
      <c r="AHZ377" s="263"/>
      <c r="AIA377" s="263"/>
      <c r="AIB377" s="263"/>
      <c r="AIC377" s="263"/>
      <c r="AID377" s="263"/>
      <c r="AIE377" s="263"/>
      <c r="AIF377" s="263"/>
      <c r="AIG377" s="263"/>
      <c r="AIH377" s="263"/>
      <c r="AII377" s="263"/>
      <c r="AIJ377" s="263"/>
      <c r="AIK377" s="263"/>
      <c r="AIL377" s="263"/>
      <c r="AIM377" s="263"/>
      <c r="AIN377" s="263"/>
      <c r="AIO377" s="263"/>
      <c r="AIP377" s="263"/>
      <c r="AIQ377" s="263"/>
      <c r="AIR377" s="263"/>
      <c r="AIS377" s="263"/>
      <c r="AIT377" s="263"/>
      <c r="AIU377" s="263"/>
      <c r="AIV377" s="263"/>
      <c r="AIW377" s="263"/>
      <c r="AIX377" s="263"/>
      <c r="AIY377" s="263"/>
      <c r="AIZ377" s="263"/>
      <c r="AJA377" s="263"/>
      <c r="AJB377" s="263"/>
      <c r="AJC377" s="263"/>
      <c r="AJD377" s="263"/>
      <c r="AJE377" s="263"/>
      <c r="AJF377" s="263"/>
      <c r="AJG377" s="263"/>
      <c r="AJH377" s="263"/>
      <c r="AJI377" s="263"/>
      <c r="AJJ377" s="263"/>
      <c r="AJK377" s="263"/>
      <c r="AJL377" s="263"/>
      <c r="AJM377" s="263"/>
      <c r="AJN377" s="263"/>
      <c r="AJO377" s="263"/>
      <c r="AJP377" s="263"/>
      <c r="AJQ377" s="263"/>
      <c r="AJR377" s="263"/>
      <c r="AJS377" s="263"/>
      <c r="AJT377" s="263"/>
      <c r="AJU377" s="263"/>
      <c r="AJV377" s="263"/>
      <c r="AJW377" s="263"/>
      <c r="AJX377" s="263"/>
      <c r="AJY377" s="263"/>
      <c r="AJZ377" s="263"/>
      <c r="AKA377" s="263"/>
      <c r="AKB377" s="263"/>
      <c r="AKC377" s="263"/>
      <c r="AKD377" s="263"/>
      <c r="AKE377" s="263"/>
      <c r="AKF377" s="263"/>
      <c r="AKG377" s="263"/>
      <c r="AKH377" s="263"/>
      <c r="AKI377" s="263"/>
      <c r="AKJ377" s="263"/>
      <c r="AKK377" s="263"/>
      <c r="AKL377" s="263"/>
      <c r="AKM377" s="263"/>
      <c r="AKN377" s="263"/>
      <c r="AKO377" s="263"/>
      <c r="AKP377" s="263"/>
      <c r="AKQ377" s="263"/>
      <c r="AKR377" s="263"/>
      <c r="AKS377" s="263"/>
      <c r="AKT377" s="263"/>
      <c r="AKU377" s="263"/>
      <c r="AKV377" s="263"/>
      <c r="AKW377" s="263"/>
      <c r="AKX377" s="263"/>
      <c r="AKY377" s="263"/>
      <c r="AKZ377" s="263"/>
      <c r="ALA377" s="263"/>
      <c r="ALB377" s="263"/>
      <c r="ALC377" s="263"/>
      <c r="ALD377" s="263"/>
      <c r="ALE377" s="263"/>
      <c r="ALF377" s="263"/>
      <c r="ALG377" s="263"/>
      <c r="ALH377" s="263"/>
      <c r="ALI377" s="263"/>
      <c r="ALJ377" s="263"/>
      <c r="ALK377" s="263"/>
      <c r="ALL377" s="263"/>
      <c r="ALM377" s="263"/>
      <c r="ALN377" s="263"/>
      <c r="ALO377" s="263"/>
      <c r="ALP377" s="263"/>
      <c r="ALQ377" s="263"/>
      <c r="ALR377" s="263"/>
      <c r="ALS377" s="263"/>
      <c r="ALT377" s="263"/>
      <c r="ALU377" s="263"/>
      <c r="ALV377" s="263"/>
      <c r="ALW377" s="263"/>
      <c r="ALX377" s="263"/>
      <c r="ALY377" s="263"/>
      <c r="ALZ377" s="263"/>
      <c r="AMA377" s="263"/>
      <c r="AMB377" s="263"/>
      <c r="AMC377" s="263"/>
      <c r="AMD377" s="263"/>
      <c r="AME377" s="263"/>
      <c r="AMF377" s="263"/>
      <c r="AMG377" s="263"/>
      <c r="AMH377" s="263"/>
      <c r="AMI377" s="263"/>
      <c r="AMJ377" s="263"/>
      <c r="AMK377" s="263"/>
      <c r="AML377" s="263"/>
      <c r="AMM377" s="263"/>
      <c r="AMN377" s="263"/>
      <c r="AMO377" s="263"/>
      <c r="AMP377" s="263"/>
      <c r="AMQ377" s="263"/>
      <c r="AMR377" s="263"/>
      <c r="AMS377" s="263"/>
      <c r="AMT377" s="263"/>
      <c r="AMU377" s="263"/>
      <c r="AMV377" s="263"/>
      <c r="AMW377" s="263"/>
      <c r="AMX377" s="263"/>
      <c r="AMY377" s="263"/>
      <c r="AMZ377" s="263"/>
      <c r="ANA377" s="263"/>
      <c r="ANB377" s="263"/>
      <c r="ANC377" s="263"/>
      <c r="AND377" s="263"/>
      <c r="ANE377" s="263"/>
      <c r="ANF377" s="263"/>
      <c r="ANG377" s="263"/>
      <c r="ANH377" s="263"/>
      <c r="ANI377" s="263"/>
      <c r="ANJ377" s="263"/>
      <c r="ANK377" s="263"/>
      <c r="ANL377" s="263"/>
      <c r="ANM377" s="263"/>
      <c r="ANN377" s="263"/>
      <c r="ANO377" s="263"/>
      <c r="ANP377" s="263"/>
      <c r="ANQ377" s="263"/>
      <c r="ANR377" s="263"/>
      <c r="ANS377" s="263"/>
      <c r="ANT377" s="263"/>
      <c r="ANU377" s="263"/>
      <c r="ANV377" s="263"/>
      <c r="ANW377" s="263"/>
      <c r="ANX377" s="263"/>
      <c r="ANY377" s="263"/>
      <c r="ANZ377" s="263"/>
      <c r="AOA377" s="263"/>
      <c r="AOB377" s="263"/>
      <c r="AOC377" s="263"/>
      <c r="AOD377" s="263"/>
      <c r="AOE377" s="263"/>
      <c r="AOF377" s="263"/>
      <c r="AOG377" s="263"/>
      <c r="AOH377" s="263"/>
      <c r="AOI377" s="263"/>
      <c r="AOJ377" s="263"/>
      <c r="AOK377" s="263"/>
      <c r="AOL377" s="263"/>
      <c r="AOM377" s="263"/>
      <c r="AON377" s="263"/>
      <c r="AOO377" s="263"/>
      <c r="AOP377" s="263"/>
      <c r="AOQ377" s="263"/>
      <c r="AOR377" s="263"/>
      <c r="AOS377" s="263"/>
      <c r="AOT377" s="263"/>
      <c r="AOU377" s="263"/>
      <c r="AOV377" s="263"/>
      <c r="AOW377" s="263"/>
      <c r="AOX377" s="263"/>
      <c r="AOY377" s="263"/>
      <c r="AOZ377" s="263"/>
      <c r="APA377" s="263"/>
      <c r="APB377" s="263"/>
      <c r="APC377" s="263"/>
      <c r="APD377" s="263"/>
      <c r="APE377" s="263"/>
      <c r="APF377" s="263"/>
      <c r="APG377" s="263"/>
      <c r="APH377" s="263"/>
      <c r="API377" s="263"/>
      <c r="APJ377" s="263"/>
      <c r="APK377" s="263"/>
      <c r="APL377" s="263"/>
      <c r="APM377" s="263"/>
      <c r="APN377" s="263"/>
      <c r="APO377" s="263"/>
      <c r="APP377" s="263"/>
      <c r="APQ377" s="263"/>
      <c r="APR377" s="263"/>
      <c r="APS377" s="263"/>
      <c r="APT377" s="263"/>
      <c r="APU377" s="263"/>
      <c r="APV377" s="263"/>
      <c r="APW377" s="263"/>
      <c r="APX377" s="263"/>
      <c r="APY377" s="263"/>
      <c r="APZ377" s="263"/>
      <c r="AQA377" s="263"/>
      <c r="AQB377" s="263"/>
      <c r="AQC377" s="263"/>
      <c r="AQD377" s="263"/>
      <c r="AQE377" s="263"/>
      <c r="AQF377" s="263"/>
      <c r="AQG377" s="263"/>
      <c r="AQH377" s="263"/>
      <c r="AQI377" s="263"/>
      <c r="AQJ377" s="263"/>
      <c r="AQK377" s="263"/>
      <c r="AQL377" s="263"/>
      <c r="AQM377" s="263"/>
      <c r="AQN377" s="263"/>
      <c r="AQO377" s="263"/>
      <c r="AQP377" s="263"/>
      <c r="AQQ377" s="263"/>
      <c r="AQR377" s="263"/>
      <c r="AQS377" s="263"/>
      <c r="AQT377" s="263"/>
      <c r="AQU377" s="263"/>
      <c r="AQV377" s="263"/>
      <c r="AQW377" s="263"/>
      <c r="AQX377" s="263"/>
      <c r="AQY377" s="263"/>
      <c r="AQZ377" s="263"/>
      <c r="ARA377" s="263"/>
      <c r="ARB377" s="263"/>
      <c r="ARC377" s="263"/>
      <c r="ARD377" s="263"/>
      <c r="ARE377" s="263"/>
      <c r="ARF377" s="263"/>
      <c r="ARG377" s="263"/>
      <c r="ARH377" s="263"/>
      <c r="ARI377" s="263"/>
      <c r="ARJ377" s="263"/>
      <c r="ARK377" s="263"/>
      <c r="ARL377" s="263"/>
      <c r="ARM377" s="263"/>
      <c r="ARN377" s="263"/>
      <c r="ARO377" s="263"/>
      <c r="ARP377" s="263"/>
      <c r="ARQ377" s="263"/>
      <c r="ARR377" s="263"/>
      <c r="ARS377" s="263"/>
      <c r="ART377" s="263"/>
      <c r="ARU377" s="263"/>
      <c r="ARV377" s="263"/>
      <c r="ARW377" s="263"/>
      <c r="ARX377" s="263"/>
      <c r="ARY377" s="263"/>
      <c r="ARZ377" s="263"/>
      <c r="ASA377" s="263"/>
      <c r="ASB377" s="263"/>
      <c r="ASC377" s="263"/>
      <c r="ASD377" s="263"/>
      <c r="ASE377" s="263"/>
      <c r="ASF377" s="263"/>
      <c r="ASG377" s="263"/>
      <c r="ASH377" s="263"/>
      <c r="ASI377" s="263"/>
      <c r="ASJ377" s="263"/>
      <c r="ASK377" s="263"/>
      <c r="ASL377" s="263"/>
      <c r="ASM377" s="263"/>
      <c r="ASN377" s="263"/>
      <c r="ASO377" s="263"/>
      <c r="ASP377" s="263"/>
      <c r="ASQ377" s="263"/>
      <c r="ASR377" s="263"/>
      <c r="ASS377" s="263"/>
      <c r="AST377" s="263"/>
      <c r="ASU377" s="263"/>
      <c r="ASV377" s="263"/>
      <c r="ASW377" s="263"/>
      <c r="ASX377" s="263"/>
      <c r="ASY377" s="263"/>
      <c r="ASZ377" s="263"/>
      <c r="ATA377" s="263"/>
      <c r="ATB377" s="263"/>
      <c r="ATC377" s="263"/>
      <c r="ATD377" s="263"/>
      <c r="ATE377" s="263"/>
      <c r="ATF377" s="263"/>
      <c r="ATG377" s="263"/>
      <c r="ATH377" s="263"/>
      <c r="ATI377" s="263"/>
      <c r="ATJ377" s="263"/>
      <c r="ATK377" s="263"/>
      <c r="ATL377" s="263"/>
      <c r="ATM377" s="263"/>
      <c r="ATN377" s="263"/>
      <c r="ATO377" s="263"/>
      <c r="ATP377" s="263"/>
      <c r="ATQ377" s="263"/>
      <c r="ATR377" s="263"/>
      <c r="ATS377" s="263"/>
      <c r="ATT377" s="263"/>
      <c r="ATU377" s="263"/>
      <c r="ATV377" s="263"/>
      <c r="ATW377" s="263"/>
      <c r="ATX377" s="263"/>
      <c r="ATY377" s="263"/>
      <c r="ATZ377" s="263"/>
      <c r="AUA377" s="263"/>
      <c r="AUB377" s="263"/>
      <c r="AUC377" s="263"/>
      <c r="AUD377" s="263"/>
      <c r="AUE377" s="263"/>
      <c r="AUF377" s="263"/>
      <c r="AUG377" s="263"/>
      <c r="AUH377" s="263"/>
      <c r="AUI377" s="263"/>
      <c r="AUJ377" s="263"/>
      <c r="AUK377" s="263"/>
      <c r="AUL377" s="263"/>
      <c r="AUM377" s="263"/>
      <c r="AUN377" s="263"/>
      <c r="AUO377" s="263"/>
      <c r="AUP377" s="263"/>
      <c r="AUQ377" s="263"/>
      <c r="AUR377" s="263"/>
      <c r="AUS377" s="263"/>
      <c r="AUT377" s="263"/>
      <c r="AUU377" s="263"/>
      <c r="AUV377" s="263"/>
      <c r="AUW377" s="263"/>
      <c r="AUX377" s="263"/>
      <c r="AUY377" s="263"/>
      <c r="AUZ377" s="263"/>
      <c r="AVA377" s="263"/>
      <c r="AVB377" s="263"/>
      <c r="AVC377" s="263"/>
      <c r="AVD377" s="263"/>
      <c r="AVE377" s="263"/>
      <c r="AVF377" s="263"/>
      <c r="AVG377" s="263"/>
      <c r="AVH377" s="263"/>
      <c r="AVI377" s="263"/>
      <c r="AVJ377" s="263"/>
      <c r="AVK377" s="263"/>
      <c r="AVL377" s="263"/>
      <c r="AVM377" s="263"/>
      <c r="AVN377" s="263"/>
      <c r="AVO377" s="263"/>
      <c r="AVP377" s="263"/>
      <c r="AVQ377" s="263"/>
      <c r="AVR377" s="263"/>
      <c r="AVS377" s="263"/>
      <c r="AVT377" s="263"/>
      <c r="AVU377" s="263"/>
      <c r="AVV377" s="263"/>
      <c r="AVW377" s="263"/>
      <c r="AVX377" s="263"/>
      <c r="AVY377" s="263"/>
      <c r="AVZ377" s="263"/>
      <c r="AWA377" s="263"/>
      <c r="AWB377" s="263"/>
      <c r="AWC377" s="263"/>
      <c r="AWD377" s="263"/>
      <c r="AWE377" s="263"/>
      <c r="AWF377" s="263"/>
      <c r="AWG377" s="263"/>
      <c r="AWH377" s="263"/>
      <c r="AWI377" s="263"/>
      <c r="AWJ377" s="263"/>
      <c r="AWK377" s="263"/>
      <c r="AWL377" s="263"/>
      <c r="AWM377" s="263"/>
      <c r="AWN377" s="263"/>
      <c r="AWO377" s="263"/>
      <c r="AWP377" s="263"/>
      <c r="AWQ377" s="263"/>
      <c r="AWR377" s="263"/>
      <c r="AWS377" s="263"/>
      <c r="AWT377" s="263"/>
      <c r="AWU377" s="263"/>
      <c r="AWV377" s="263"/>
      <c r="AWW377" s="263"/>
      <c r="AWX377" s="263"/>
      <c r="AWY377" s="263"/>
      <c r="AWZ377" s="263"/>
      <c r="AXA377" s="263"/>
      <c r="AXB377" s="263"/>
      <c r="AXC377" s="263"/>
      <c r="AXD377" s="263"/>
      <c r="AXE377" s="263"/>
      <c r="AXF377" s="263"/>
      <c r="AXG377" s="263"/>
      <c r="AXH377" s="263"/>
      <c r="AXI377" s="263"/>
      <c r="AXJ377" s="263"/>
      <c r="AXK377" s="263"/>
      <c r="AXL377" s="263"/>
      <c r="AXM377" s="263"/>
      <c r="AXN377" s="263"/>
      <c r="AXO377" s="263"/>
      <c r="AXP377" s="263"/>
      <c r="AXQ377" s="263"/>
      <c r="AXR377" s="263"/>
      <c r="AXS377" s="263"/>
      <c r="AXT377" s="263"/>
      <c r="AXU377" s="263"/>
      <c r="AXV377" s="263"/>
      <c r="AXW377" s="263"/>
      <c r="AXX377" s="263"/>
      <c r="AXY377" s="263"/>
      <c r="AXZ377" s="263"/>
      <c r="AYA377" s="263"/>
      <c r="AYB377" s="263"/>
      <c r="AYC377" s="263"/>
      <c r="AYD377" s="263"/>
      <c r="AYE377" s="263"/>
      <c r="AYF377" s="263"/>
      <c r="AYG377" s="263"/>
      <c r="AYH377" s="263"/>
      <c r="AYI377" s="263"/>
      <c r="AYJ377" s="263"/>
      <c r="AYK377" s="263"/>
      <c r="AYL377" s="263"/>
      <c r="AYM377" s="263"/>
      <c r="AYN377" s="263"/>
      <c r="AYO377" s="263"/>
      <c r="AYP377" s="263"/>
      <c r="AYQ377" s="263"/>
      <c r="AYR377" s="263"/>
      <c r="AYS377" s="263"/>
      <c r="AYT377" s="263"/>
      <c r="AYU377" s="263"/>
      <c r="AYV377" s="263"/>
      <c r="AYW377" s="263"/>
      <c r="AYX377" s="263"/>
      <c r="AYY377" s="263"/>
      <c r="AYZ377" s="263"/>
      <c r="AZA377" s="263"/>
      <c r="AZB377" s="263"/>
      <c r="AZC377" s="263"/>
      <c r="AZD377" s="263"/>
      <c r="AZE377" s="263"/>
      <c r="AZF377" s="263"/>
      <c r="AZG377" s="263"/>
      <c r="AZH377" s="263"/>
      <c r="AZI377" s="263"/>
      <c r="AZJ377" s="263"/>
      <c r="AZK377" s="263"/>
      <c r="AZL377" s="263"/>
      <c r="AZM377" s="263"/>
      <c r="AZN377" s="263"/>
      <c r="AZO377" s="263"/>
      <c r="AZP377" s="263"/>
      <c r="AZQ377" s="263"/>
      <c r="AZR377" s="263"/>
      <c r="AZS377" s="263"/>
      <c r="AZT377" s="263"/>
      <c r="AZU377" s="263"/>
      <c r="AZV377" s="263"/>
      <c r="AZW377" s="263"/>
      <c r="AZX377" s="263"/>
      <c r="AZY377" s="263"/>
      <c r="AZZ377" s="263"/>
      <c r="BAA377" s="263"/>
      <c r="BAB377" s="263"/>
      <c r="BAC377" s="263"/>
      <c r="BAD377" s="263"/>
      <c r="BAE377" s="263"/>
      <c r="BAF377" s="263"/>
      <c r="BAG377" s="263"/>
      <c r="BAH377" s="263"/>
      <c r="BAI377" s="263"/>
      <c r="BAJ377" s="263"/>
      <c r="BAK377" s="263"/>
      <c r="BAL377" s="263"/>
      <c r="BAM377" s="263"/>
      <c r="BAN377" s="263"/>
      <c r="BAO377" s="263"/>
      <c r="BAP377" s="263"/>
      <c r="BAQ377" s="263"/>
      <c r="BAR377" s="263"/>
      <c r="BAS377" s="263"/>
      <c r="BAT377" s="263"/>
      <c r="BAU377" s="263"/>
      <c r="BAV377" s="263"/>
      <c r="BAW377" s="263"/>
      <c r="BAX377" s="263"/>
      <c r="BAY377" s="263"/>
      <c r="BAZ377" s="263"/>
      <c r="BBA377" s="263"/>
      <c r="BBB377" s="263"/>
      <c r="BBC377" s="263"/>
      <c r="BBD377" s="263"/>
      <c r="BBE377" s="263"/>
      <c r="BBF377" s="263"/>
      <c r="BBG377" s="263"/>
      <c r="BBH377" s="263"/>
      <c r="BBI377" s="263"/>
      <c r="BBJ377" s="263"/>
      <c r="BBK377" s="263"/>
      <c r="BBL377" s="263"/>
      <c r="BBM377" s="263"/>
      <c r="BBN377" s="263"/>
      <c r="BBO377" s="263"/>
      <c r="BBP377" s="263"/>
      <c r="BBQ377" s="263"/>
      <c r="BBR377" s="263"/>
      <c r="BBS377" s="263"/>
      <c r="BBT377" s="263"/>
      <c r="BBU377" s="263"/>
      <c r="BBV377" s="263"/>
      <c r="BBW377" s="263"/>
      <c r="BBX377" s="263"/>
      <c r="BBY377" s="263"/>
      <c r="BBZ377" s="263"/>
      <c r="BCA377" s="263"/>
      <c r="BCB377" s="263"/>
      <c r="BCC377" s="263"/>
      <c r="BCD377" s="263"/>
      <c r="BCE377" s="263"/>
      <c r="BCF377" s="263"/>
      <c r="BCG377" s="263"/>
      <c r="BCH377" s="263"/>
      <c r="BCI377" s="263"/>
      <c r="BCJ377" s="263"/>
      <c r="BCK377" s="263"/>
      <c r="BCL377" s="263"/>
      <c r="BCM377" s="263"/>
      <c r="BCN377" s="263"/>
      <c r="BCO377" s="263"/>
      <c r="BCP377" s="263"/>
      <c r="BCQ377" s="263"/>
      <c r="BCR377" s="263"/>
      <c r="BCS377" s="263"/>
      <c r="BCT377" s="263"/>
      <c r="BCU377" s="263"/>
      <c r="BCV377" s="263"/>
      <c r="BCW377" s="263"/>
      <c r="BCX377" s="263"/>
      <c r="BCY377" s="263"/>
      <c r="BCZ377" s="263"/>
      <c r="BDA377" s="263"/>
      <c r="BDB377" s="263"/>
      <c r="BDC377" s="263"/>
      <c r="BDD377" s="263"/>
      <c r="BDE377" s="263"/>
      <c r="BDF377" s="263"/>
      <c r="BDG377" s="263"/>
      <c r="BDH377" s="263"/>
      <c r="BDI377" s="263"/>
      <c r="BDJ377" s="263"/>
      <c r="BDK377" s="263"/>
      <c r="BDL377" s="263"/>
      <c r="BDM377" s="263"/>
      <c r="BDN377" s="263"/>
      <c r="BDO377" s="263"/>
      <c r="BDP377" s="263"/>
      <c r="BDQ377" s="263"/>
      <c r="BDR377" s="263"/>
      <c r="BDS377" s="263"/>
      <c r="BDT377" s="263"/>
      <c r="BDU377" s="263"/>
      <c r="BDV377" s="263"/>
      <c r="BDW377" s="263"/>
      <c r="BDX377" s="263"/>
      <c r="BDY377" s="263"/>
      <c r="BDZ377" s="263"/>
      <c r="BEA377" s="263"/>
      <c r="BEB377" s="263"/>
      <c r="BEC377" s="263"/>
      <c r="BED377" s="263"/>
      <c r="BEE377" s="263"/>
      <c r="BEF377" s="263"/>
      <c r="BEG377" s="263"/>
      <c r="BEH377" s="263"/>
      <c r="BEI377" s="263"/>
      <c r="BEJ377" s="263"/>
      <c r="BEK377" s="263"/>
      <c r="BEL377" s="263"/>
      <c r="BEM377" s="263"/>
      <c r="BEN377" s="263"/>
      <c r="BEO377" s="263"/>
      <c r="BEP377" s="263"/>
      <c r="BEQ377" s="263"/>
      <c r="BER377" s="263"/>
      <c r="BES377" s="263"/>
      <c r="BET377" s="263"/>
      <c r="BEU377" s="263"/>
      <c r="BEV377" s="263"/>
      <c r="BEW377" s="263"/>
      <c r="BEX377" s="263"/>
      <c r="BEY377" s="263"/>
      <c r="BEZ377" s="263"/>
      <c r="BFA377" s="263"/>
      <c r="BFB377" s="263"/>
      <c r="BFC377" s="263"/>
      <c r="BFD377" s="263"/>
      <c r="BFE377" s="263"/>
      <c r="BFF377" s="263"/>
      <c r="BFG377" s="263"/>
      <c r="BFH377" s="263"/>
      <c r="BFI377" s="263"/>
      <c r="BFJ377" s="263"/>
      <c r="BFK377" s="263"/>
      <c r="BFL377" s="263"/>
      <c r="BFM377" s="263"/>
      <c r="BFN377" s="263"/>
      <c r="BFO377" s="263"/>
      <c r="BFP377" s="263"/>
      <c r="BFQ377" s="263"/>
      <c r="BFR377" s="263"/>
      <c r="BFS377" s="263"/>
      <c r="BFT377" s="263"/>
      <c r="BFU377" s="263"/>
      <c r="BFV377" s="263"/>
      <c r="BFW377" s="263"/>
      <c r="BFX377" s="263"/>
      <c r="BFY377" s="263"/>
      <c r="BFZ377" s="263"/>
      <c r="BGA377" s="263"/>
      <c r="BGB377" s="263"/>
      <c r="BGC377" s="263"/>
      <c r="BGD377" s="263"/>
      <c r="BGE377" s="263"/>
      <c r="BGF377" s="263"/>
      <c r="BGG377" s="263"/>
      <c r="BGH377" s="263"/>
      <c r="BGI377" s="263"/>
      <c r="BGJ377" s="263"/>
      <c r="BGK377" s="263"/>
      <c r="BGL377" s="263"/>
      <c r="BGM377" s="263"/>
      <c r="BGN377" s="263"/>
      <c r="BGO377" s="263"/>
      <c r="BGP377" s="263"/>
      <c r="BGQ377" s="263"/>
      <c r="BGR377" s="263"/>
      <c r="BGS377" s="263"/>
      <c r="BGT377" s="263"/>
      <c r="BGU377" s="263"/>
      <c r="BGV377" s="263"/>
      <c r="BGW377" s="263"/>
      <c r="BGX377" s="263"/>
      <c r="BGY377" s="263"/>
      <c r="BGZ377" s="263"/>
      <c r="BHA377" s="263"/>
      <c r="BHB377" s="263"/>
      <c r="BHC377" s="263"/>
      <c r="BHD377" s="263"/>
      <c r="BHE377" s="263"/>
      <c r="BHF377" s="263"/>
      <c r="BHG377" s="263"/>
      <c r="BHH377" s="263"/>
      <c r="BHI377" s="263"/>
      <c r="BHJ377" s="263"/>
      <c r="BHK377" s="263"/>
      <c r="BHL377" s="263"/>
      <c r="BHM377" s="263"/>
      <c r="BHN377" s="263"/>
      <c r="BHO377" s="263"/>
      <c r="BHP377" s="263"/>
      <c r="BHQ377" s="263"/>
      <c r="BHR377" s="263"/>
      <c r="BHS377" s="263"/>
      <c r="BHT377" s="263"/>
      <c r="BHU377" s="263"/>
      <c r="BHV377" s="263"/>
      <c r="BHW377" s="263"/>
      <c r="BHX377" s="263"/>
      <c r="BHY377" s="263"/>
      <c r="BHZ377" s="263"/>
      <c r="BIA377" s="263"/>
      <c r="BIB377" s="263"/>
      <c r="BIC377" s="263"/>
      <c r="BID377" s="263"/>
      <c r="BIE377" s="263"/>
      <c r="BIF377" s="263"/>
      <c r="BIG377" s="263"/>
      <c r="BIH377" s="263"/>
      <c r="BII377" s="263"/>
      <c r="BIJ377" s="263"/>
      <c r="BIK377" s="263"/>
      <c r="BIL377" s="263"/>
      <c r="BIM377" s="263"/>
      <c r="BIN377" s="263"/>
      <c r="BIO377" s="263"/>
      <c r="BIP377" s="263"/>
      <c r="BIQ377" s="263"/>
      <c r="BIR377" s="263"/>
      <c r="BIS377" s="263"/>
      <c r="BIT377" s="263"/>
      <c r="BIU377" s="263"/>
      <c r="BIV377" s="263"/>
      <c r="BIW377" s="263"/>
      <c r="BIX377" s="263"/>
      <c r="BIY377" s="263"/>
      <c r="BIZ377" s="263"/>
      <c r="BJA377" s="263"/>
      <c r="BJB377" s="263"/>
      <c r="BJC377" s="263"/>
      <c r="BJD377" s="263"/>
      <c r="BJE377" s="263"/>
      <c r="BJF377" s="263"/>
      <c r="BJG377" s="263"/>
      <c r="BJH377" s="263"/>
      <c r="BJI377" s="263"/>
      <c r="BJJ377" s="263"/>
      <c r="BJK377" s="263"/>
      <c r="BJL377" s="263"/>
      <c r="BJM377" s="263"/>
      <c r="BJN377" s="263"/>
      <c r="BJO377" s="263"/>
      <c r="BJP377" s="263"/>
      <c r="BJQ377" s="263"/>
      <c r="BJR377" s="263"/>
      <c r="BJS377" s="263"/>
      <c r="BJT377" s="263"/>
      <c r="BJU377" s="263"/>
      <c r="BJV377" s="263"/>
      <c r="BJW377" s="263"/>
      <c r="BJX377" s="263"/>
      <c r="BJY377" s="263"/>
      <c r="BJZ377" s="263"/>
      <c r="BKA377" s="263"/>
      <c r="BKB377" s="263"/>
      <c r="BKC377" s="263"/>
      <c r="BKD377" s="263"/>
      <c r="BKE377" s="263"/>
      <c r="BKF377" s="263"/>
      <c r="BKG377" s="263"/>
      <c r="BKH377" s="263"/>
      <c r="BKI377" s="263"/>
      <c r="BKJ377" s="263"/>
      <c r="BKK377" s="263"/>
      <c r="BKL377" s="263"/>
      <c r="BKM377" s="263"/>
      <c r="BKN377" s="263"/>
      <c r="BKO377" s="263"/>
      <c r="BKP377" s="263"/>
      <c r="BKQ377" s="263"/>
      <c r="BKR377" s="263"/>
      <c r="BKS377" s="263"/>
      <c r="BKT377" s="263"/>
      <c r="BKU377" s="263"/>
      <c r="BKV377" s="263"/>
      <c r="BKW377" s="263"/>
      <c r="BKX377" s="263"/>
      <c r="BKY377" s="263"/>
      <c r="BKZ377" s="263"/>
      <c r="BLA377" s="263"/>
      <c r="BLB377" s="263"/>
      <c r="BLC377" s="263"/>
      <c r="BLD377" s="263"/>
      <c r="BLE377" s="263"/>
      <c r="BLF377" s="263"/>
      <c r="BLG377" s="263"/>
      <c r="BLH377" s="263"/>
      <c r="BLI377" s="263"/>
      <c r="BLJ377" s="263"/>
      <c r="BLK377" s="263"/>
      <c r="BLL377" s="263"/>
      <c r="BLM377" s="263"/>
      <c r="BLN377" s="263"/>
      <c r="BLO377" s="263"/>
      <c r="BLP377" s="263"/>
      <c r="BLQ377" s="263"/>
      <c r="BLR377" s="263"/>
      <c r="BLS377" s="263"/>
      <c r="BLT377" s="263"/>
      <c r="BLU377" s="263"/>
      <c r="BLV377" s="263"/>
      <c r="BLW377" s="263"/>
      <c r="BLX377" s="263"/>
      <c r="BLY377" s="263"/>
      <c r="BLZ377" s="263"/>
      <c r="BMA377" s="263"/>
      <c r="BMB377" s="263"/>
      <c r="BMC377" s="263"/>
      <c r="BMD377" s="263"/>
      <c r="BME377" s="263"/>
      <c r="BMF377" s="263"/>
      <c r="BMG377" s="263"/>
      <c r="BMH377" s="263"/>
      <c r="BMI377" s="263"/>
      <c r="BMJ377" s="263"/>
      <c r="BMK377" s="263"/>
      <c r="BML377" s="263"/>
      <c r="BMM377" s="263"/>
      <c r="BMN377" s="263"/>
      <c r="BMO377" s="263"/>
      <c r="BMP377" s="263"/>
      <c r="BMQ377" s="263"/>
      <c r="BMR377" s="263"/>
      <c r="BMS377" s="263"/>
      <c r="BMT377" s="263"/>
      <c r="BMU377" s="263"/>
      <c r="BMV377" s="263"/>
      <c r="BMW377" s="263"/>
      <c r="BMX377" s="263"/>
      <c r="BMY377" s="263"/>
      <c r="BMZ377" s="263"/>
      <c r="BNA377" s="263"/>
      <c r="BNB377" s="263"/>
      <c r="BNC377" s="263"/>
      <c r="BND377" s="263"/>
      <c r="BNE377" s="263"/>
      <c r="BNF377" s="263"/>
      <c r="BNG377" s="263"/>
      <c r="BNH377" s="263"/>
      <c r="BNI377" s="263"/>
      <c r="BNJ377" s="263"/>
      <c r="BNK377" s="263"/>
      <c r="BNL377" s="263"/>
      <c r="BNM377" s="263"/>
      <c r="BNN377" s="263"/>
      <c r="BNO377" s="263"/>
      <c r="BNP377" s="263"/>
      <c r="BNQ377" s="263"/>
      <c r="BNR377" s="263"/>
      <c r="BNS377" s="263"/>
      <c r="BNT377" s="263"/>
      <c r="BNU377" s="263"/>
      <c r="BNV377" s="263"/>
      <c r="BNW377" s="263"/>
      <c r="BNX377" s="263"/>
      <c r="BNY377" s="263"/>
      <c r="BNZ377" s="263"/>
      <c r="BOA377" s="263"/>
      <c r="BOB377" s="263"/>
      <c r="BOC377" s="263"/>
      <c r="BOD377" s="263"/>
      <c r="BOE377" s="263"/>
      <c r="BOF377" s="263"/>
      <c r="BOG377" s="263"/>
      <c r="BOH377" s="263"/>
      <c r="BOI377" s="263"/>
      <c r="BOJ377" s="263"/>
      <c r="BOK377" s="263"/>
      <c r="BOL377" s="263"/>
      <c r="BOM377" s="263"/>
      <c r="BON377" s="263"/>
      <c r="BOO377" s="263"/>
      <c r="BOP377" s="263"/>
      <c r="BOQ377" s="263"/>
      <c r="BOR377" s="263"/>
      <c r="BOS377" s="263"/>
      <c r="BOT377" s="263"/>
      <c r="BOU377" s="263"/>
      <c r="BOV377" s="263"/>
      <c r="BOW377" s="263"/>
      <c r="BOX377" s="263"/>
      <c r="BOY377" s="263"/>
      <c r="BOZ377" s="263"/>
      <c r="BPA377" s="263"/>
      <c r="BPB377" s="263"/>
      <c r="BPC377" s="263"/>
      <c r="BPD377" s="263"/>
      <c r="BPE377" s="263"/>
      <c r="BPF377" s="263"/>
      <c r="BPG377" s="263"/>
      <c r="BPH377" s="263"/>
      <c r="BPI377" s="263"/>
      <c r="BPJ377" s="263"/>
      <c r="BPK377" s="263"/>
      <c r="BPL377" s="263"/>
      <c r="BPM377" s="263"/>
      <c r="BPN377" s="263"/>
      <c r="BPO377" s="263"/>
      <c r="BPP377" s="263"/>
      <c r="BPQ377" s="263"/>
      <c r="BPR377" s="263"/>
      <c r="BPS377" s="263"/>
      <c r="BPT377" s="263"/>
      <c r="BPU377" s="263"/>
      <c r="BPV377" s="263"/>
      <c r="BPW377" s="263"/>
      <c r="BPX377" s="263"/>
      <c r="BPY377" s="263"/>
      <c r="BPZ377" s="263"/>
      <c r="BQA377" s="263"/>
      <c r="BQB377" s="263"/>
      <c r="BQC377" s="263"/>
      <c r="BQD377" s="263"/>
      <c r="BQE377" s="263"/>
      <c r="BQF377" s="263"/>
      <c r="BQG377" s="263"/>
      <c r="BQH377" s="263"/>
      <c r="BQI377" s="263"/>
      <c r="BQJ377" s="263"/>
      <c r="BQK377" s="263"/>
      <c r="BQL377" s="263"/>
      <c r="BQM377" s="263"/>
      <c r="BQN377" s="263"/>
      <c r="BQO377" s="263"/>
      <c r="BQP377" s="263"/>
      <c r="BQQ377" s="263"/>
      <c r="BQR377" s="263"/>
      <c r="BQS377" s="263"/>
      <c r="BQT377" s="263"/>
      <c r="BQU377" s="263"/>
      <c r="BQV377" s="263"/>
      <c r="BQW377" s="263"/>
      <c r="BQX377" s="263"/>
      <c r="BQY377" s="263"/>
      <c r="BQZ377" s="263"/>
      <c r="BRA377" s="263"/>
      <c r="BRB377" s="263"/>
      <c r="BRC377" s="263"/>
      <c r="BRD377" s="263"/>
      <c r="BRE377" s="263"/>
      <c r="BRF377" s="263"/>
      <c r="BRG377" s="263"/>
      <c r="BRH377" s="263"/>
      <c r="BRI377" s="263"/>
      <c r="BRJ377" s="263"/>
      <c r="BRK377" s="263"/>
      <c r="BRL377" s="263"/>
      <c r="BRM377" s="263"/>
      <c r="BRN377" s="263"/>
      <c r="BRO377" s="263"/>
      <c r="BRP377" s="263"/>
      <c r="BRQ377" s="263"/>
      <c r="BRR377" s="263"/>
      <c r="BRS377" s="263"/>
      <c r="BRT377" s="263"/>
      <c r="BRU377" s="263"/>
      <c r="BRV377" s="263"/>
      <c r="BRW377" s="263"/>
      <c r="BRX377" s="263"/>
      <c r="BRY377" s="263"/>
      <c r="BRZ377" s="263"/>
      <c r="BSA377" s="263"/>
      <c r="BSB377" s="263"/>
      <c r="BSC377" s="263"/>
      <c r="BSD377" s="263"/>
      <c r="BSE377" s="263"/>
      <c r="BSF377" s="263"/>
      <c r="BSG377" s="263"/>
      <c r="BSH377" s="263"/>
      <c r="BSI377" s="263"/>
      <c r="BSJ377" s="263"/>
      <c r="BSK377" s="263"/>
      <c r="BSL377" s="263"/>
      <c r="BSM377" s="263"/>
      <c r="BSN377" s="263"/>
      <c r="BSO377" s="263"/>
      <c r="BSP377" s="263"/>
      <c r="BSQ377" s="263"/>
      <c r="BSR377" s="263"/>
      <c r="BSS377" s="263"/>
      <c r="BST377" s="263"/>
      <c r="BSU377" s="263"/>
      <c r="BSV377" s="263"/>
      <c r="BSW377" s="263"/>
      <c r="BSX377" s="263"/>
      <c r="BSY377" s="263"/>
      <c r="BSZ377" s="263"/>
      <c r="BTA377" s="263"/>
      <c r="BTB377" s="263"/>
      <c r="BTC377" s="263"/>
      <c r="BTD377" s="263"/>
      <c r="BTE377" s="263"/>
      <c r="BTF377" s="263"/>
      <c r="BTG377" s="263"/>
      <c r="BTH377" s="263"/>
      <c r="BTI377" s="263"/>
      <c r="BTJ377" s="263"/>
      <c r="BTK377" s="263"/>
      <c r="BTL377" s="263"/>
      <c r="BTM377" s="263"/>
      <c r="BTN377" s="263"/>
      <c r="BTO377" s="263"/>
      <c r="BTP377" s="263"/>
      <c r="BTQ377" s="263"/>
      <c r="BTR377" s="263"/>
      <c r="BTS377" s="263"/>
      <c r="BTT377" s="263"/>
      <c r="BTU377" s="263"/>
      <c r="BTV377" s="263"/>
      <c r="BTW377" s="263"/>
      <c r="BTX377" s="263"/>
      <c r="BTY377" s="263"/>
      <c r="BTZ377" s="263"/>
      <c r="BUA377" s="263"/>
      <c r="BUB377" s="263"/>
      <c r="BUC377" s="263"/>
      <c r="BUD377" s="263"/>
      <c r="BUE377" s="263"/>
      <c r="BUF377" s="263"/>
      <c r="BUG377" s="263"/>
      <c r="BUH377" s="263"/>
      <c r="BUI377" s="263"/>
      <c r="BUJ377" s="263"/>
      <c r="BUK377" s="263"/>
      <c r="BUL377" s="263"/>
      <c r="BUM377" s="263"/>
      <c r="BUN377" s="263"/>
      <c r="BUO377" s="263"/>
      <c r="BUP377" s="263"/>
      <c r="BUQ377" s="263"/>
      <c r="BUR377" s="263"/>
      <c r="BUS377" s="263"/>
      <c r="BUT377" s="263"/>
      <c r="BUU377" s="263"/>
      <c r="BUV377" s="263"/>
      <c r="BUW377" s="263"/>
      <c r="BUX377" s="263"/>
      <c r="BUY377" s="263"/>
      <c r="BUZ377" s="263"/>
      <c r="BVA377" s="263"/>
      <c r="BVB377" s="263"/>
      <c r="BVC377" s="263"/>
      <c r="BVD377" s="263"/>
      <c r="BVE377" s="263"/>
      <c r="BVF377" s="263"/>
      <c r="BVG377" s="263"/>
      <c r="BVH377" s="263"/>
      <c r="BVI377" s="263"/>
      <c r="BVJ377" s="263"/>
      <c r="BVK377" s="263"/>
      <c r="BVL377" s="263"/>
      <c r="BVM377" s="263"/>
      <c r="BVN377" s="263"/>
      <c r="BVO377" s="263"/>
      <c r="BVP377" s="263"/>
      <c r="BVQ377" s="263"/>
      <c r="BVR377" s="263"/>
      <c r="BVS377" s="263"/>
      <c r="BVT377" s="263"/>
      <c r="BVU377" s="263"/>
      <c r="BVV377" s="263"/>
      <c r="BVW377" s="263"/>
      <c r="BVX377" s="263"/>
      <c r="BVY377" s="263"/>
      <c r="BVZ377" s="263"/>
      <c r="BWA377" s="263"/>
      <c r="BWB377" s="263"/>
      <c r="BWC377" s="263"/>
      <c r="BWD377" s="263"/>
      <c r="BWE377" s="263"/>
      <c r="BWF377" s="263"/>
      <c r="BWG377" s="263"/>
      <c r="BWH377" s="263"/>
      <c r="BWI377" s="263"/>
      <c r="BWJ377" s="263"/>
      <c r="BWK377" s="263"/>
      <c r="BWL377" s="263"/>
      <c r="BWM377" s="263"/>
      <c r="BWN377" s="263"/>
      <c r="BWO377" s="263"/>
      <c r="BWP377" s="263"/>
      <c r="BWQ377" s="263"/>
      <c r="BWR377" s="263"/>
      <c r="BWS377" s="263"/>
      <c r="BWT377" s="263"/>
      <c r="BWU377" s="263"/>
      <c r="BWV377" s="263"/>
      <c r="BWW377" s="263"/>
      <c r="BWX377" s="263"/>
      <c r="BWY377" s="263"/>
      <c r="BWZ377" s="263"/>
      <c r="BXA377" s="263"/>
      <c r="BXB377" s="263"/>
      <c r="BXC377" s="263"/>
      <c r="BXD377" s="263"/>
      <c r="BXE377" s="263"/>
      <c r="BXF377" s="263"/>
      <c r="BXG377" s="263"/>
      <c r="BXH377" s="263"/>
      <c r="BXI377" s="263"/>
      <c r="BXJ377" s="263"/>
      <c r="BXK377" s="263"/>
      <c r="BXL377" s="263"/>
      <c r="BXM377" s="263"/>
      <c r="BXN377" s="263"/>
      <c r="BXO377" s="263"/>
      <c r="BXP377" s="263"/>
      <c r="BXQ377" s="263"/>
      <c r="BXR377" s="263"/>
      <c r="BXS377" s="263"/>
      <c r="BXT377" s="263"/>
      <c r="BXU377" s="263"/>
      <c r="BXV377" s="263"/>
      <c r="BXW377" s="263"/>
      <c r="BXX377" s="263"/>
      <c r="BXY377" s="263"/>
      <c r="BXZ377" s="263"/>
      <c r="BYA377" s="263"/>
      <c r="BYB377" s="263"/>
      <c r="BYC377" s="263"/>
      <c r="BYD377" s="263"/>
      <c r="BYE377" s="263"/>
      <c r="BYF377" s="263"/>
      <c r="BYG377" s="263"/>
      <c r="BYH377" s="263"/>
      <c r="BYI377" s="263"/>
      <c r="BYJ377" s="263"/>
      <c r="BYK377" s="263"/>
      <c r="BYL377" s="263"/>
      <c r="BYM377" s="263"/>
      <c r="BYN377" s="263"/>
      <c r="BYO377" s="263"/>
      <c r="BYP377" s="263"/>
      <c r="BYQ377" s="263"/>
      <c r="BYR377" s="263"/>
      <c r="BYS377" s="263"/>
      <c r="BYT377" s="263"/>
      <c r="BYU377" s="263"/>
      <c r="BYV377" s="263"/>
      <c r="BYW377" s="263"/>
      <c r="BYX377" s="263"/>
      <c r="BYY377" s="263"/>
      <c r="BYZ377" s="263"/>
      <c r="BZA377" s="263"/>
      <c r="BZB377" s="263"/>
      <c r="BZC377" s="263"/>
      <c r="BZD377" s="263"/>
      <c r="BZE377" s="263"/>
      <c r="BZF377" s="263"/>
      <c r="BZG377" s="263"/>
      <c r="BZH377" s="263"/>
      <c r="BZI377" s="263"/>
      <c r="BZJ377" s="263"/>
      <c r="BZK377" s="263"/>
      <c r="BZL377" s="263"/>
      <c r="BZM377" s="263"/>
      <c r="BZN377" s="263"/>
      <c r="BZO377" s="263"/>
      <c r="BZP377" s="263"/>
      <c r="BZQ377" s="263"/>
      <c r="BZR377" s="263"/>
      <c r="BZS377" s="263"/>
      <c r="BZT377" s="263"/>
      <c r="BZU377" s="263"/>
      <c r="BZV377" s="263"/>
      <c r="BZW377" s="263"/>
      <c r="BZX377" s="263"/>
      <c r="BZY377" s="263"/>
      <c r="BZZ377" s="263"/>
      <c r="CAA377" s="263"/>
      <c r="CAB377" s="263"/>
      <c r="CAC377" s="263"/>
      <c r="CAD377" s="263"/>
      <c r="CAE377" s="263"/>
      <c r="CAF377" s="263"/>
      <c r="CAG377" s="263"/>
      <c r="CAH377" s="263"/>
      <c r="CAI377" s="263"/>
      <c r="CAJ377" s="263"/>
      <c r="CAK377" s="263"/>
      <c r="CAL377" s="263"/>
      <c r="CAM377" s="263"/>
      <c r="CAN377" s="263"/>
      <c r="CAO377" s="263"/>
      <c r="CAP377" s="263"/>
      <c r="CAQ377" s="263"/>
      <c r="CAR377" s="263"/>
      <c r="CAS377" s="263"/>
      <c r="CAT377" s="263"/>
      <c r="CAU377" s="263"/>
      <c r="CAV377" s="263"/>
    </row>
    <row r="378" spans="1:2076" x14ac:dyDescent="0.35">
      <c r="A378" s="263"/>
      <c r="B378" s="263"/>
      <c r="C378" s="263"/>
      <c r="D378" s="263"/>
      <c r="E378" s="263"/>
      <c r="F378" s="263"/>
      <c r="G378" s="263"/>
      <c r="H378" s="263"/>
      <c r="I378" s="263"/>
      <c r="J378" s="263"/>
      <c r="K378" s="263"/>
      <c r="L378" s="263"/>
      <c r="M378" s="263"/>
      <c r="N378" s="263"/>
      <c r="O378" s="263"/>
      <c r="P378" s="263"/>
      <c r="Q378" s="263"/>
      <c r="R378" s="263"/>
      <c r="S378" s="263"/>
      <c r="T378" s="263"/>
      <c r="U378" s="263"/>
      <c r="V378" s="263"/>
      <c r="W378" s="263"/>
      <c r="X378" s="263"/>
      <c r="Y378" s="263"/>
      <c r="Z378" s="263"/>
      <c r="AA378" s="263"/>
      <c r="AB378" s="263"/>
      <c r="AC378" s="263"/>
      <c r="AD378" s="263"/>
      <c r="AE378" s="263"/>
      <c r="AF378" s="263"/>
      <c r="AG378" s="263"/>
      <c r="AH378" s="263"/>
      <c r="AI378" s="263"/>
      <c r="AJ378" s="263"/>
      <c r="AK378" s="263"/>
      <c r="AL378" s="263"/>
      <c r="AM378" s="263"/>
      <c r="AN378" s="263"/>
      <c r="AO378" s="263"/>
      <c r="AP378" s="263"/>
      <c r="AQ378" s="263"/>
      <c r="AR378" s="263"/>
      <c r="AS378" s="263"/>
      <c r="AT378" s="263"/>
      <c r="AU378" s="263"/>
      <c r="AV378" s="263"/>
      <c r="AW378" s="263"/>
      <c r="AX378" s="263"/>
      <c r="AY378" s="263"/>
      <c r="AZ378" s="263"/>
      <c r="BA378" s="263"/>
      <c r="BB378" s="263"/>
      <c r="BC378" s="263"/>
      <c r="BD378" s="263"/>
      <c r="BE378" s="263"/>
      <c r="BF378" s="263"/>
      <c r="BG378" s="263"/>
      <c r="BH378" s="263"/>
      <c r="BI378" s="263"/>
      <c r="BJ378" s="263"/>
      <c r="BK378" s="263"/>
      <c r="BL378" s="263"/>
      <c r="BM378" s="263"/>
      <c r="BN378" s="263"/>
      <c r="BO378" s="263"/>
      <c r="BP378" s="263"/>
      <c r="BQ378" s="263"/>
      <c r="BR378" s="263"/>
      <c r="BS378" s="263"/>
      <c r="BT378" s="263"/>
      <c r="BU378" s="263"/>
      <c r="BV378" s="263"/>
      <c r="BW378" s="263"/>
      <c r="BX378" s="263"/>
      <c r="BY378" s="263"/>
      <c r="BZ378" s="263"/>
      <c r="CA378" s="263"/>
      <c r="CB378" s="263"/>
      <c r="CC378" s="263"/>
      <c r="CD378" s="263"/>
      <c r="CE378" s="263"/>
      <c r="CF378" s="263"/>
      <c r="CG378" s="263"/>
      <c r="CH378" s="263"/>
      <c r="CI378" s="263"/>
      <c r="CJ378" s="263"/>
      <c r="CK378" s="263"/>
      <c r="CL378" s="263"/>
      <c r="CM378" s="263"/>
      <c r="CN378" s="263"/>
      <c r="CO378" s="263"/>
      <c r="CP378" s="263"/>
      <c r="CQ378" s="263"/>
      <c r="CR378" s="263"/>
      <c r="CS378" s="263"/>
      <c r="CT378" s="263"/>
      <c r="CU378" s="263"/>
      <c r="CV378" s="263"/>
      <c r="CW378" s="263"/>
      <c r="CX378" s="263"/>
      <c r="CY378" s="263"/>
      <c r="CZ378" s="263"/>
      <c r="DA378" s="263"/>
      <c r="DB378" s="263"/>
      <c r="DC378" s="263"/>
      <c r="DD378" s="263"/>
      <c r="DE378" s="263"/>
      <c r="DF378" s="263"/>
      <c r="DG378" s="263"/>
      <c r="DH378" s="263"/>
      <c r="DI378" s="263"/>
      <c r="DJ378" s="263"/>
      <c r="DK378" s="263"/>
      <c r="DL378" s="263"/>
      <c r="DM378" s="263"/>
      <c r="DN378" s="263"/>
      <c r="DO378" s="263"/>
      <c r="DP378" s="263"/>
      <c r="DQ378" s="263"/>
      <c r="DR378" s="263"/>
      <c r="DS378" s="263"/>
      <c r="DT378" s="263"/>
      <c r="DU378" s="263"/>
      <c r="DV378" s="263"/>
      <c r="DW378" s="263"/>
      <c r="DX378" s="263"/>
      <c r="DY378" s="263"/>
      <c r="DZ378" s="263"/>
      <c r="EA378" s="263"/>
      <c r="EB378" s="263"/>
      <c r="EC378" s="263"/>
      <c r="ED378" s="263"/>
      <c r="EE378" s="263"/>
      <c r="EF378" s="263"/>
      <c r="EG378" s="263"/>
      <c r="EH378" s="263"/>
      <c r="EI378" s="263"/>
      <c r="EJ378" s="263"/>
      <c r="EK378" s="263"/>
      <c r="EL378" s="263"/>
      <c r="EM378" s="263"/>
      <c r="EN378" s="263"/>
      <c r="EO378" s="263"/>
      <c r="EP378" s="263"/>
      <c r="EQ378" s="263"/>
      <c r="ER378" s="263"/>
      <c r="ES378" s="263"/>
      <c r="ET378" s="263"/>
      <c r="EU378" s="263"/>
      <c r="EV378" s="263"/>
      <c r="EW378" s="263"/>
      <c r="EX378" s="263"/>
      <c r="EY378" s="263"/>
      <c r="EZ378" s="263"/>
      <c r="FA378" s="263"/>
      <c r="FB378" s="263"/>
      <c r="FC378" s="263"/>
      <c r="FD378" s="263"/>
      <c r="FE378" s="263"/>
      <c r="FF378" s="263"/>
      <c r="FG378" s="263"/>
      <c r="FH378" s="263"/>
      <c r="FI378" s="263"/>
      <c r="FJ378" s="263"/>
      <c r="FK378" s="263"/>
      <c r="FL378" s="263"/>
      <c r="FM378" s="263"/>
      <c r="FN378" s="263"/>
      <c r="FO378" s="263"/>
      <c r="FP378" s="263"/>
      <c r="FQ378" s="263"/>
      <c r="FR378" s="263"/>
      <c r="FS378" s="263"/>
      <c r="FT378" s="263"/>
      <c r="FU378" s="263"/>
      <c r="FV378" s="263"/>
      <c r="FW378" s="263"/>
      <c r="FX378" s="263"/>
      <c r="FY378" s="263"/>
      <c r="FZ378" s="263"/>
      <c r="GA378" s="263"/>
      <c r="GB378" s="263"/>
      <c r="GC378" s="263"/>
      <c r="GD378" s="263"/>
      <c r="GE378" s="263"/>
      <c r="GF378" s="263"/>
      <c r="GG378" s="263"/>
      <c r="GH378" s="263"/>
      <c r="GI378" s="263"/>
      <c r="GJ378" s="263"/>
      <c r="GK378" s="263"/>
      <c r="GL378" s="263"/>
      <c r="GM378" s="263"/>
      <c r="GN378" s="263"/>
      <c r="GO378" s="263"/>
      <c r="GP378" s="263"/>
      <c r="GQ378" s="263"/>
      <c r="GR378" s="263"/>
      <c r="GS378" s="263"/>
      <c r="GT378" s="263"/>
      <c r="GU378" s="263"/>
      <c r="GV378" s="263"/>
      <c r="GW378" s="263"/>
      <c r="GX378" s="263"/>
      <c r="GY378" s="263"/>
      <c r="GZ378" s="263"/>
      <c r="HA378" s="263"/>
      <c r="HB378" s="263"/>
      <c r="HC378" s="263"/>
      <c r="HD378" s="263"/>
      <c r="HE378" s="263"/>
      <c r="HF378" s="263"/>
      <c r="HG378" s="263"/>
      <c r="HH378" s="263"/>
      <c r="HI378" s="263"/>
      <c r="HJ378" s="263"/>
      <c r="HK378" s="263"/>
      <c r="HL378" s="263"/>
      <c r="HM378" s="263"/>
      <c r="HN378" s="263"/>
      <c r="HO378" s="263"/>
      <c r="HP378" s="263"/>
      <c r="HQ378" s="263"/>
      <c r="HR378" s="263"/>
      <c r="HS378" s="263"/>
      <c r="HT378" s="263"/>
      <c r="HU378" s="263"/>
      <c r="HV378" s="263"/>
      <c r="HW378" s="263"/>
      <c r="HX378" s="263"/>
      <c r="HY378" s="263"/>
      <c r="HZ378" s="263"/>
      <c r="IA378" s="263"/>
      <c r="IB378" s="263"/>
      <c r="IC378" s="263"/>
      <c r="ID378" s="263"/>
      <c r="IE378" s="263"/>
      <c r="IF378" s="263"/>
      <c r="IG378" s="263"/>
      <c r="IH378" s="263"/>
      <c r="II378" s="263"/>
      <c r="IJ378" s="263"/>
      <c r="IK378" s="263"/>
      <c r="IL378" s="263"/>
      <c r="IM378" s="263"/>
      <c r="IN378" s="263"/>
      <c r="IO378" s="263"/>
      <c r="IP378" s="263"/>
      <c r="IQ378" s="263"/>
      <c r="IR378" s="263"/>
      <c r="IS378" s="263"/>
      <c r="IT378" s="263"/>
      <c r="IU378" s="263"/>
      <c r="IV378" s="263"/>
      <c r="IW378" s="263"/>
      <c r="IX378" s="263"/>
      <c r="IY378" s="263"/>
      <c r="IZ378" s="263"/>
      <c r="JA378" s="263"/>
      <c r="JB378" s="263"/>
      <c r="JC378" s="263"/>
      <c r="JD378" s="263"/>
      <c r="JE378" s="263"/>
      <c r="JF378" s="263"/>
      <c r="JG378" s="263"/>
      <c r="JH378" s="263"/>
      <c r="JI378" s="263"/>
      <c r="JJ378" s="263"/>
      <c r="JK378" s="263"/>
      <c r="JL378" s="263"/>
      <c r="JM378" s="263"/>
      <c r="JN378" s="263"/>
      <c r="JO378" s="263"/>
      <c r="JP378" s="263"/>
      <c r="JQ378" s="263"/>
      <c r="JR378" s="263"/>
      <c r="JS378" s="263"/>
      <c r="JT378" s="263"/>
      <c r="JU378" s="263"/>
      <c r="JV378" s="263"/>
      <c r="JW378" s="263"/>
      <c r="JX378" s="263"/>
      <c r="JY378" s="263"/>
      <c r="JZ378" s="263"/>
      <c r="KA378" s="263"/>
      <c r="KB378" s="263"/>
      <c r="KC378" s="263"/>
      <c r="KD378" s="263"/>
      <c r="KE378" s="263"/>
      <c r="KF378" s="263"/>
      <c r="KG378" s="263"/>
      <c r="KH378" s="263"/>
      <c r="KI378" s="263"/>
      <c r="KJ378" s="263"/>
      <c r="KK378" s="263"/>
      <c r="KL378" s="263"/>
      <c r="KM378" s="263"/>
      <c r="KN378" s="263"/>
      <c r="KO378" s="263"/>
      <c r="KP378" s="263"/>
      <c r="KQ378" s="263"/>
      <c r="KR378" s="263"/>
      <c r="KS378" s="263"/>
      <c r="KT378" s="263"/>
      <c r="KU378" s="263"/>
      <c r="KV378" s="263"/>
      <c r="KW378" s="263"/>
      <c r="KX378" s="263"/>
      <c r="KY378" s="263"/>
      <c r="KZ378" s="263"/>
      <c r="LA378" s="263"/>
      <c r="LB378" s="263"/>
      <c r="LC378" s="263"/>
      <c r="LD378" s="263"/>
      <c r="LE378" s="263"/>
      <c r="LF378" s="263"/>
      <c r="LG378" s="263"/>
      <c r="LH378" s="263"/>
      <c r="LI378" s="263"/>
      <c r="LJ378" s="263"/>
      <c r="LK378" s="263"/>
      <c r="LL378" s="263"/>
      <c r="LM378" s="263"/>
      <c r="LN378" s="263"/>
      <c r="LO378" s="263"/>
      <c r="LP378" s="263"/>
      <c r="LQ378" s="263"/>
      <c r="LR378" s="263"/>
      <c r="LS378" s="263"/>
      <c r="LT378" s="263"/>
      <c r="LU378" s="263"/>
      <c r="LV378" s="263"/>
      <c r="LW378" s="263"/>
      <c r="LX378" s="263"/>
      <c r="LY378" s="263"/>
      <c r="LZ378" s="263"/>
      <c r="MA378" s="263"/>
      <c r="MB378" s="263"/>
      <c r="MC378" s="263"/>
      <c r="MD378" s="263"/>
      <c r="ME378" s="263"/>
      <c r="MF378" s="263"/>
      <c r="MG378" s="263"/>
      <c r="MH378" s="263"/>
      <c r="MI378" s="263"/>
      <c r="MJ378" s="263"/>
      <c r="MK378" s="263"/>
      <c r="ML378" s="263"/>
      <c r="MM378" s="263"/>
      <c r="MN378" s="263"/>
      <c r="MO378" s="263"/>
      <c r="MP378" s="263"/>
      <c r="MQ378" s="263"/>
      <c r="MR378" s="263"/>
      <c r="MS378" s="263"/>
      <c r="MT378" s="263"/>
      <c r="MU378" s="263"/>
      <c r="MV378" s="263"/>
      <c r="MW378" s="263"/>
      <c r="MX378" s="263"/>
      <c r="MY378" s="263"/>
      <c r="MZ378" s="263"/>
      <c r="NA378" s="263"/>
      <c r="NB378" s="263"/>
      <c r="NC378" s="263"/>
      <c r="ND378" s="263"/>
      <c r="NE378" s="263"/>
      <c r="NF378" s="263"/>
      <c r="NG378" s="263"/>
      <c r="NH378" s="263"/>
      <c r="NI378" s="263"/>
      <c r="NJ378" s="263"/>
      <c r="NK378" s="263"/>
      <c r="NL378" s="263"/>
      <c r="NM378" s="263"/>
      <c r="NN378" s="263"/>
      <c r="NO378" s="263"/>
      <c r="NP378" s="263"/>
      <c r="NQ378" s="263"/>
      <c r="NR378" s="263"/>
      <c r="NS378" s="263"/>
      <c r="NT378" s="263"/>
      <c r="NU378" s="263"/>
      <c r="NV378" s="263"/>
      <c r="NW378" s="263"/>
      <c r="NX378" s="263"/>
      <c r="NY378" s="263"/>
      <c r="NZ378" s="263"/>
      <c r="OA378" s="263"/>
      <c r="OB378" s="263"/>
      <c r="OC378" s="263"/>
      <c r="OD378" s="263"/>
      <c r="OE378" s="263"/>
      <c r="OF378" s="263"/>
      <c r="OG378" s="263"/>
      <c r="OH378" s="263"/>
      <c r="OI378" s="263"/>
      <c r="OJ378" s="263"/>
      <c r="OK378" s="263"/>
      <c r="OL378" s="263"/>
      <c r="OM378" s="263"/>
      <c r="ON378" s="263"/>
      <c r="OO378" s="263"/>
      <c r="OP378" s="263"/>
      <c r="OQ378" s="263"/>
      <c r="OR378" s="263"/>
      <c r="OS378" s="263"/>
      <c r="OT378" s="263"/>
      <c r="OU378" s="263"/>
      <c r="OV378" s="263"/>
      <c r="OW378" s="263"/>
      <c r="OX378" s="263"/>
      <c r="OY378" s="263"/>
      <c r="OZ378" s="263"/>
      <c r="PA378" s="263"/>
      <c r="PB378" s="263"/>
      <c r="PC378" s="263"/>
      <c r="PD378" s="263"/>
      <c r="PE378" s="263"/>
      <c r="PF378" s="263"/>
      <c r="PG378" s="263"/>
      <c r="PH378" s="263"/>
      <c r="PI378" s="263"/>
      <c r="PJ378" s="263"/>
      <c r="PK378" s="263"/>
      <c r="PL378" s="263"/>
      <c r="PM378" s="263"/>
      <c r="PN378" s="263"/>
      <c r="PO378" s="263"/>
      <c r="PP378" s="263"/>
      <c r="PQ378" s="263"/>
      <c r="PR378" s="263"/>
      <c r="PS378" s="263"/>
      <c r="PT378" s="263"/>
      <c r="PU378" s="263"/>
      <c r="PV378" s="263"/>
      <c r="PW378" s="263"/>
      <c r="PX378" s="263"/>
      <c r="PY378" s="263"/>
      <c r="PZ378" s="263"/>
      <c r="QA378" s="263"/>
      <c r="QB378" s="263"/>
      <c r="QC378" s="263"/>
      <c r="QD378" s="263"/>
      <c r="QE378" s="263"/>
      <c r="QF378" s="263"/>
      <c r="QG378" s="263"/>
      <c r="QH378" s="263"/>
      <c r="QI378" s="263"/>
      <c r="QJ378" s="263"/>
      <c r="QK378" s="263"/>
      <c r="QL378" s="263"/>
      <c r="QM378" s="263"/>
      <c r="QN378" s="263"/>
      <c r="QO378" s="263"/>
      <c r="QP378" s="263"/>
      <c r="QQ378" s="263"/>
      <c r="QR378" s="263"/>
      <c r="QS378" s="263"/>
      <c r="QT378" s="263"/>
      <c r="QU378" s="263"/>
      <c r="QV378" s="263"/>
      <c r="QW378" s="263"/>
      <c r="QX378" s="263"/>
      <c r="QY378" s="263"/>
      <c r="QZ378" s="263"/>
      <c r="RA378" s="263"/>
      <c r="RB378" s="263"/>
      <c r="RC378" s="263"/>
      <c r="RD378" s="263"/>
      <c r="RE378" s="263"/>
      <c r="RF378" s="263"/>
      <c r="RG378" s="263"/>
      <c r="RH378" s="263"/>
      <c r="RI378" s="263"/>
      <c r="RJ378" s="263"/>
      <c r="RK378" s="263"/>
      <c r="RL378" s="263"/>
      <c r="RM378" s="263"/>
      <c r="RN378" s="263"/>
      <c r="RO378" s="263"/>
      <c r="RP378" s="263"/>
      <c r="RQ378" s="263"/>
      <c r="RR378" s="263"/>
      <c r="RS378" s="263"/>
      <c r="RT378" s="263"/>
      <c r="RU378" s="263"/>
      <c r="RV378" s="263"/>
      <c r="RW378" s="263"/>
      <c r="RX378" s="263"/>
      <c r="RY378" s="263"/>
      <c r="RZ378" s="263"/>
      <c r="SA378" s="263"/>
      <c r="SB378" s="263"/>
      <c r="SC378" s="263"/>
      <c r="SD378" s="263"/>
      <c r="SE378" s="263"/>
      <c r="SF378" s="263"/>
      <c r="SG378" s="263"/>
      <c r="SH378" s="263"/>
      <c r="SI378" s="263"/>
      <c r="SJ378" s="263"/>
      <c r="SK378" s="263"/>
      <c r="SL378" s="263"/>
      <c r="SM378" s="263"/>
      <c r="SN378" s="263"/>
      <c r="SO378" s="263"/>
      <c r="SP378" s="263"/>
      <c r="SQ378" s="263"/>
      <c r="SR378" s="263"/>
      <c r="SS378" s="263"/>
      <c r="ST378" s="263"/>
      <c r="SU378" s="263"/>
      <c r="SV378" s="263"/>
      <c r="SW378" s="263"/>
      <c r="SX378" s="263"/>
      <c r="SY378" s="263"/>
      <c r="SZ378" s="263"/>
      <c r="TA378" s="263"/>
      <c r="TB378" s="263"/>
      <c r="TC378" s="263"/>
      <c r="TD378" s="263"/>
      <c r="TE378" s="263"/>
      <c r="TF378" s="263"/>
      <c r="TG378" s="263"/>
      <c r="TH378" s="263"/>
      <c r="TI378" s="263"/>
      <c r="TJ378" s="263"/>
      <c r="TK378" s="263"/>
      <c r="TL378" s="263"/>
      <c r="TM378" s="263"/>
      <c r="TN378" s="263"/>
      <c r="TO378" s="263"/>
      <c r="TP378" s="263"/>
      <c r="TQ378" s="263"/>
      <c r="TR378" s="263"/>
      <c r="TS378" s="263"/>
      <c r="TT378" s="263"/>
      <c r="TU378" s="263"/>
      <c r="TV378" s="263"/>
      <c r="TW378" s="263"/>
      <c r="TX378" s="263"/>
      <c r="TY378" s="263"/>
      <c r="TZ378" s="263"/>
      <c r="UA378" s="263"/>
      <c r="UB378" s="263"/>
      <c r="UC378" s="263"/>
      <c r="UD378" s="263"/>
      <c r="UE378" s="263"/>
      <c r="UF378" s="263"/>
      <c r="UG378" s="263"/>
      <c r="UH378" s="263"/>
      <c r="UI378" s="263"/>
      <c r="UJ378" s="263"/>
      <c r="UK378" s="263"/>
      <c r="UL378" s="263"/>
      <c r="UM378" s="263"/>
      <c r="UN378" s="263"/>
      <c r="UO378" s="263"/>
      <c r="UP378" s="263"/>
      <c r="UQ378" s="263"/>
      <c r="UR378" s="263"/>
      <c r="US378" s="263"/>
      <c r="UT378" s="263"/>
      <c r="UU378" s="263"/>
      <c r="UV378" s="263"/>
      <c r="UW378" s="263"/>
      <c r="UX378" s="263"/>
      <c r="UY378" s="263"/>
      <c r="UZ378" s="263"/>
      <c r="VA378" s="263"/>
      <c r="VB378" s="263"/>
      <c r="VC378" s="263"/>
      <c r="VD378" s="263"/>
      <c r="VE378" s="263"/>
      <c r="VF378" s="263"/>
      <c r="VG378" s="263"/>
      <c r="VH378" s="263"/>
      <c r="VI378" s="263"/>
      <c r="VJ378" s="263"/>
      <c r="VK378" s="263"/>
      <c r="VL378" s="263"/>
      <c r="VM378" s="263"/>
      <c r="VN378" s="263"/>
      <c r="VO378" s="263"/>
      <c r="VP378" s="263"/>
      <c r="VQ378" s="263"/>
      <c r="VR378" s="263"/>
      <c r="VS378" s="263"/>
      <c r="VT378" s="263"/>
      <c r="VU378" s="263"/>
      <c r="VV378" s="263"/>
      <c r="VW378" s="263"/>
      <c r="VX378" s="263"/>
      <c r="VY378" s="263"/>
      <c r="VZ378" s="263"/>
      <c r="WA378" s="263"/>
      <c r="WB378" s="263"/>
      <c r="WC378" s="263"/>
      <c r="WD378" s="263"/>
      <c r="WE378" s="263"/>
      <c r="WF378" s="263"/>
      <c r="WG378" s="263"/>
      <c r="WH378" s="263"/>
      <c r="WI378" s="263"/>
      <c r="WJ378" s="263"/>
      <c r="WK378" s="263"/>
      <c r="WL378" s="263"/>
      <c r="WM378" s="263"/>
      <c r="WN378" s="263"/>
      <c r="WO378" s="263"/>
      <c r="WP378" s="263"/>
      <c r="WQ378" s="263"/>
      <c r="WR378" s="263"/>
      <c r="WS378" s="263"/>
      <c r="WT378" s="263"/>
      <c r="WU378" s="263"/>
      <c r="WV378" s="263"/>
      <c r="WW378" s="263"/>
      <c r="WX378" s="263"/>
      <c r="WY378" s="263"/>
      <c r="WZ378" s="263"/>
      <c r="XA378" s="263"/>
      <c r="XB378" s="263"/>
      <c r="XC378" s="263"/>
      <c r="XD378" s="263"/>
      <c r="XE378" s="263"/>
      <c r="XF378" s="263"/>
      <c r="XG378" s="263"/>
      <c r="XH378" s="263"/>
      <c r="XI378" s="263"/>
      <c r="XJ378" s="263"/>
      <c r="XK378" s="263"/>
      <c r="XL378" s="263"/>
      <c r="XM378" s="263"/>
      <c r="XN378" s="263"/>
      <c r="XO378" s="263"/>
      <c r="XP378" s="263"/>
      <c r="XQ378" s="263"/>
      <c r="XR378" s="263"/>
      <c r="XS378" s="263"/>
      <c r="XT378" s="263"/>
      <c r="XU378" s="263"/>
      <c r="XV378" s="263"/>
      <c r="XW378" s="263"/>
      <c r="XX378" s="263"/>
      <c r="XY378" s="263"/>
      <c r="XZ378" s="263"/>
      <c r="YA378" s="263"/>
      <c r="YB378" s="263"/>
      <c r="YC378" s="263"/>
      <c r="YD378" s="263"/>
      <c r="YE378" s="263"/>
      <c r="YF378" s="263"/>
      <c r="YG378" s="263"/>
      <c r="YH378" s="263"/>
      <c r="YI378" s="263"/>
      <c r="YJ378" s="263"/>
      <c r="YK378" s="263"/>
      <c r="YL378" s="263"/>
      <c r="YM378" s="263"/>
      <c r="YN378" s="263"/>
      <c r="YO378" s="263"/>
      <c r="YP378" s="263"/>
      <c r="YQ378" s="263"/>
      <c r="YR378" s="263"/>
      <c r="YS378" s="263"/>
      <c r="YT378" s="263"/>
      <c r="YU378" s="263"/>
      <c r="YV378" s="263"/>
      <c r="YW378" s="263"/>
      <c r="YX378" s="263"/>
      <c r="YY378" s="263"/>
      <c r="YZ378" s="263"/>
      <c r="ZA378" s="263"/>
      <c r="ZB378" s="263"/>
      <c r="ZC378" s="263"/>
      <c r="ZD378" s="263"/>
      <c r="ZE378" s="263"/>
      <c r="ZF378" s="263"/>
      <c r="ZG378" s="263"/>
      <c r="ZH378" s="263"/>
      <c r="ZI378" s="263"/>
      <c r="ZJ378" s="263"/>
      <c r="ZK378" s="263"/>
      <c r="ZL378" s="263"/>
      <c r="ZM378" s="263"/>
      <c r="ZN378" s="263"/>
      <c r="ZO378" s="263"/>
      <c r="ZP378" s="263"/>
      <c r="ZQ378" s="263"/>
      <c r="ZR378" s="263"/>
      <c r="ZS378" s="263"/>
      <c r="ZT378" s="263"/>
      <c r="ZU378" s="263"/>
      <c r="ZV378" s="263"/>
      <c r="ZW378" s="263"/>
      <c r="ZX378" s="263"/>
      <c r="ZY378" s="263"/>
      <c r="ZZ378" s="263"/>
      <c r="AAA378" s="263"/>
      <c r="AAB378" s="263"/>
      <c r="AAC378" s="263"/>
      <c r="AAD378" s="263"/>
      <c r="AAE378" s="263"/>
      <c r="AAF378" s="263"/>
      <c r="AAG378" s="263"/>
      <c r="AAH378" s="263"/>
      <c r="AAI378" s="263"/>
      <c r="AAJ378" s="263"/>
      <c r="AAK378" s="263"/>
      <c r="AAL378" s="263"/>
      <c r="AAM378" s="263"/>
      <c r="AAN378" s="263"/>
      <c r="AAO378" s="263"/>
      <c r="AAP378" s="263"/>
      <c r="AAQ378" s="263"/>
      <c r="AAR378" s="263"/>
      <c r="AAS378" s="263"/>
      <c r="AAT378" s="263"/>
      <c r="AAU378" s="263"/>
      <c r="AAV378" s="263"/>
      <c r="AAW378" s="263"/>
      <c r="AAX378" s="263"/>
      <c r="AAY378" s="263"/>
      <c r="AAZ378" s="263"/>
      <c r="ABA378" s="263"/>
      <c r="ABB378" s="263"/>
      <c r="ABC378" s="263"/>
      <c r="ABD378" s="263"/>
      <c r="ABE378" s="263"/>
      <c r="ABF378" s="263"/>
      <c r="ABG378" s="263"/>
      <c r="ABH378" s="263"/>
      <c r="ABI378" s="263"/>
      <c r="ABJ378" s="263"/>
      <c r="ABK378" s="263"/>
      <c r="ABL378" s="263"/>
      <c r="ABM378" s="263"/>
      <c r="ABN378" s="263"/>
      <c r="ABO378" s="263"/>
      <c r="ABP378" s="263"/>
      <c r="ABQ378" s="263"/>
      <c r="ABR378" s="263"/>
      <c r="ABS378" s="263"/>
      <c r="ABT378" s="263"/>
      <c r="ABU378" s="263"/>
      <c r="ABV378" s="263"/>
      <c r="ABW378" s="263"/>
      <c r="ABX378" s="263"/>
      <c r="ABY378" s="263"/>
      <c r="ABZ378" s="263"/>
      <c r="ACA378" s="263"/>
      <c r="ACB378" s="263"/>
      <c r="ACC378" s="263"/>
      <c r="ACD378" s="263"/>
      <c r="ACE378" s="263"/>
      <c r="ACF378" s="263"/>
      <c r="ACG378" s="263"/>
      <c r="ACH378" s="263"/>
      <c r="ACI378" s="263"/>
      <c r="ACJ378" s="263"/>
      <c r="ACK378" s="263"/>
      <c r="ACL378" s="263"/>
      <c r="ACM378" s="263"/>
      <c r="ACN378" s="263"/>
      <c r="ACO378" s="263"/>
      <c r="ACP378" s="263"/>
      <c r="ACQ378" s="263"/>
      <c r="ACR378" s="263"/>
      <c r="ACS378" s="263"/>
      <c r="ACT378" s="263"/>
      <c r="ACU378" s="263"/>
      <c r="ACV378" s="263"/>
      <c r="ACW378" s="263"/>
      <c r="ACX378" s="263"/>
      <c r="ACY378" s="263"/>
      <c r="ACZ378" s="263"/>
      <c r="ADA378" s="263"/>
      <c r="ADB378" s="263"/>
      <c r="ADC378" s="263"/>
      <c r="ADD378" s="263"/>
      <c r="ADE378" s="263"/>
      <c r="ADF378" s="263"/>
      <c r="ADG378" s="263"/>
      <c r="ADH378" s="263"/>
      <c r="ADI378" s="263"/>
      <c r="ADJ378" s="263"/>
      <c r="ADK378" s="263"/>
      <c r="ADL378" s="263"/>
      <c r="ADM378" s="263"/>
      <c r="ADN378" s="263"/>
      <c r="ADO378" s="263"/>
      <c r="ADP378" s="263"/>
      <c r="ADQ378" s="263"/>
      <c r="ADR378" s="263"/>
      <c r="ADS378" s="263"/>
      <c r="ADT378" s="263"/>
      <c r="ADU378" s="263"/>
      <c r="ADV378" s="263"/>
      <c r="ADW378" s="263"/>
      <c r="ADX378" s="263"/>
      <c r="ADY378" s="263"/>
      <c r="ADZ378" s="263"/>
      <c r="AEA378" s="263"/>
      <c r="AEB378" s="263"/>
      <c r="AEC378" s="263"/>
      <c r="AED378" s="263"/>
      <c r="AEE378" s="263"/>
      <c r="AEF378" s="263"/>
      <c r="AEG378" s="263"/>
      <c r="AEH378" s="263"/>
      <c r="AEI378" s="263"/>
      <c r="AEJ378" s="263"/>
      <c r="AEK378" s="263"/>
      <c r="AEL378" s="263"/>
      <c r="AEM378" s="263"/>
      <c r="AEN378" s="263"/>
      <c r="AEO378" s="263"/>
      <c r="AEP378" s="263"/>
      <c r="AEQ378" s="263"/>
      <c r="AER378" s="263"/>
      <c r="AES378" s="263"/>
      <c r="AET378" s="263"/>
      <c r="AEU378" s="263"/>
      <c r="AEV378" s="263"/>
      <c r="AEW378" s="263"/>
      <c r="AEX378" s="263"/>
      <c r="AEY378" s="263"/>
      <c r="AEZ378" s="263"/>
      <c r="AFA378" s="263"/>
      <c r="AFB378" s="263"/>
      <c r="AFC378" s="263"/>
      <c r="AFD378" s="263"/>
      <c r="AFE378" s="263"/>
      <c r="AFF378" s="263"/>
      <c r="AFG378" s="263"/>
      <c r="AFH378" s="263"/>
      <c r="AFI378" s="263"/>
      <c r="AFJ378" s="263"/>
      <c r="AFK378" s="263"/>
      <c r="AFL378" s="263"/>
      <c r="AFM378" s="263"/>
      <c r="AFN378" s="263"/>
      <c r="AFO378" s="263"/>
      <c r="AFP378" s="263"/>
      <c r="AFQ378" s="263"/>
      <c r="AFR378" s="263"/>
      <c r="AFS378" s="263"/>
      <c r="AFT378" s="263"/>
      <c r="AFU378" s="263"/>
      <c r="AFV378" s="263"/>
      <c r="AFW378" s="263"/>
      <c r="AFX378" s="263"/>
      <c r="AFY378" s="263"/>
      <c r="AFZ378" s="263"/>
      <c r="AGA378" s="263"/>
      <c r="AGB378" s="263"/>
      <c r="AGC378" s="263"/>
      <c r="AGD378" s="263"/>
      <c r="AGE378" s="263"/>
      <c r="AGF378" s="263"/>
      <c r="AGG378" s="263"/>
      <c r="AGH378" s="263"/>
      <c r="AGI378" s="263"/>
      <c r="AGJ378" s="263"/>
      <c r="AGK378" s="263"/>
      <c r="AGL378" s="263"/>
      <c r="AGM378" s="263"/>
      <c r="AGN378" s="263"/>
      <c r="AGO378" s="263"/>
      <c r="AGP378" s="263"/>
      <c r="AGQ378" s="263"/>
      <c r="AGR378" s="263"/>
      <c r="AGS378" s="263"/>
      <c r="AGT378" s="263"/>
      <c r="AGU378" s="263"/>
      <c r="AGV378" s="263"/>
      <c r="AGW378" s="263"/>
      <c r="AGX378" s="263"/>
      <c r="AGY378" s="263"/>
      <c r="AGZ378" s="263"/>
      <c r="AHA378" s="263"/>
      <c r="AHB378" s="263"/>
      <c r="AHC378" s="263"/>
      <c r="AHD378" s="263"/>
      <c r="AHE378" s="263"/>
      <c r="AHF378" s="263"/>
      <c r="AHG378" s="263"/>
      <c r="AHH378" s="263"/>
      <c r="AHI378" s="263"/>
      <c r="AHJ378" s="263"/>
      <c r="AHK378" s="263"/>
      <c r="AHL378" s="263"/>
      <c r="AHM378" s="263"/>
      <c r="AHN378" s="263"/>
      <c r="AHO378" s="263"/>
      <c r="AHP378" s="263"/>
      <c r="AHQ378" s="263"/>
      <c r="AHR378" s="263"/>
      <c r="AHS378" s="263"/>
      <c r="AHT378" s="263"/>
      <c r="AHU378" s="263"/>
      <c r="AHV378" s="263"/>
      <c r="AHW378" s="263"/>
      <c r="AHX378" s="263"/>
      <c r="AHY378" s="263"/>
      <c r="AHZ378" s="263"/>
      <c r="AIA378" s="263"/>
      <c r="AIB378" s="263"/>
      <c r="AIC378" s="263"/>
      <c r="AID378" s="263"/>
      <c r="AIE378" s="263"/>
      <c r="AIF378" s="263"/>
      <c r="AIG378" s="263"/>
      <c r="AIH378" s="263"/>
      <c r="AII378" s="263"/>
      <c r="AIJ378" s="263"/>
      <c r="AIK378" s="263"/>
      <c r="AIL378" s="263"/>
      <c r="AIM378" s="263"/>
      <c r="AIN378" s="263"/>
      <c r="AIO378" s="263"/>
      <c r="AIP378" s="263"/>
      <c r="AIQ378" s="263"/>
      <c r="AIR378" s="263"/>
      <c r="AIS378" s="263"/>
      <c r="AIT378" s="263"/>
      <c r="AIU378" s="263"/>
      <c r="AIV378" s="263"/>
      <c r="AIW378" s="263"/>
      <c r="AIX378" s="263"/>
      <c r="AIY378" s="263"/>
      <c r="AIZ378" s="263"/>
      <c r="AJA378" s="263"/>
      <c r="AJB378" s="263"/>
      <c r="AJC378" s="263"/>
      <c r="AJD378" s="263"/>
      <c r="AJE378" s="263"/>
      <c r="AJF378" s="263"/>
      <c r="AJG378" s="263"/>
      <c r="AJH378" s="263"/>
      <c r="AJI378" s="263"/>
      <c r="AJJ378" s="263"/>
      <c r="AJK378" s="263"/>
      <c r="AJL378" s="263"/>
      <c r="AJM378" s="263"/>
      <c r="AJN378" s="263"/>
      <c r="AJO378" s="263"/>
      <c r="AJP378" s="263"/>
      <c r="AJQ378" s="263"/>
      <c r="AJR378" s="263"/>
      <c r="AJS378" s="263"/>
      <c r="AJT378" s="263"/>
      <c r="AJU378" s="263"/>
      <c r="AJV378" s="263"/>
      <c r="AJW378" s="263"/>
      <c r="AJX378" s="263"/>
      <c r="AJY378" s="263"/>
      <c r="AJZ378" s="263"/>
      <c r="AKA378" s="263"/>
      <c r="AKB378" s="263"/>
      <c r="AKC378" s="263"/>
      <c r="AKD378" s="263"/>
      <c r="AKE378" s="263"/>
      <c r="AKF378" s="263"/>
      <c r="AKG378" s="263"/>
      <c r="AKH378" s="263"/>
      <c r="AKI378" s="263"/>
      <c r="AKJ378" s="263"/>
      <c r="AKK378" s="263"/>
      <c r="AKL378" s="263"/>
      <c r="AKM378" s="263"/>
      <c r="AKN378" s="263"/>
      <c r="AKO378" s="263"/>
      <c r="AKP378" s="263"/>
      <c r="AKQ378" s="263"/>
      <c r="AKR378" s="263"/>
      <c r="AKS378" s="263"/>
      <c r="AKT378" s="263"/>
      <c r="AKU378" s="263"/>
      <c r="AKV378" s="263"/>
      <c r="AKW378" s="263"/>
      <c r="AKX378" s="263"/>
      <c r="AKY378" s="263"/>
      <c r="AKZ378" s="263"/>
      <c r="ALA378" s="263"/>
      <c r="ALB378" s="263"/>
      <c r="ALC378" s="263"/>
      <c r="ALD378" s="263"/>
      <c r="ALE378" s="263"/>
      <c r="ALF378" s="263"/>
      <c r="ALG378" s="263"/>
      <c r="ALH378" s="263"/>
      <c r="ALI378" s="263"/>
      <c r="ALJ378" s="263"/>
      <c r="ALK378" s="263"/>
      <c r="ALL378" s="263"/>
      <c r="ALM378" s="263"/>
      <c r="ALN378" s="263"/>
      <c r="ALO378" s="263"/>
      <c r="ALP378" s="263"/>
      <c r="ALQ378" s="263"/>
      <c r="ALR378" s="263"/>
      <c r="ALS378" s="263"/>
      <c r="ALT378" s="263"/>
      <c r="ALU378" s="263"/>
      <c r="ALV378" s="263"/>
      <c r="ALW378" s="263"/>
      <c r="ALX378" s="263"/>
      <c r="ALY378" s="263"/>
      <c r="ALZ378" s="263"/>
      <c r="AMA378" s="263"/>
      <c r="AMB378" s="263"/>
      <c r="AMC378" s="263"/>
      <c r="AMD378" s="263"/>
      <c r="AME378" s="263"/>
      <c r="AMF378" s="263"/>
      <c r="AMG378" s="263"/>
      <c r="AMH378" s="263"/>
      <c r="AMI378" s="263"/>
      <c r="AMJ378" s="263"/>
      <c r="AMK378" s="263"/>
      <c r="AML378" s="263"/>
      <c r="AMM378" s="263"/>
      <c r="AMN378" s="263"/>
      <c r="AMO378" s="263"/>
      <c r="AMP378" s="263"/>
      <c r="AMQ378" s="263"/>
      <c r="AMR378" s="263"/>
      <c r="AMS378" s="263"/>
      <c r="AMT378" s="263"/>
      <c r="AMU378" s="263"/>
      <c r="AMV378" s="263"/>
      <c r="AMW378" s="263"/>
      <c r="AMX378" s="263"/>
      <c r="AMY378" s="263"/>
      <c r="AMZ378" s="263"/>
      <c r="ANA378" s="263"/>
      <c r="ANB378" s="263"/>
      <c r="ANC378" s="263"/>
      <c r="AND378" s="263"/>
      <c r="ANE378" s="263"/>
      <c r="ANF378" s="263"/>
      <c r="ANG378" s="263"/>
      <c r="ANH378" s="263"/>
      <c r="ANI378" s="263"/>
      <c r="ANJ378" s="263"/>
      <c r="ANK378" s="263"/>
      <c r="ANL378" s="263"/>
      <c r="ANM378" s="263"/>
      <c r="ANN378" s="263"/>
      <c r="ANO378" s="263"/>
      <c r="ANP378" s="263"/>
      <c r="ANQ378" s="263"/>
      <c r="ANR378" s="263"/>
      <c r="ANS378" s="263"/>
      <c r="ANT378" s="263"/>
      <c r="ANU378" s="263"/>
      <c r="ANV378" s="263"/>
      <c r="ANW378" s="263"/>
      <c r="ANX378" s="263"/>
      <c r="ANY378" s="263"/>
      <c r="ANZ378" s="263"/>
      <c r="AOA378" s="263"/>
      <c r="AOB378" s="263"/>
      <c r="AOC378" s="263"/>
      <c r="AOD378" s="263"/>
      <c r="AOE378" s="263"/>
      <c r="AOF378" s="263"/>
      <c r="AOG378" s="263"/>
      <c r="AOH378" s="263"/>
      <c r="AOI378" s="263"/>
      <c r="AOJ378" s="263"/>
      <c r="AOK378" s="263"/>
      <c r="AOL378" s="263"/>
      <c r="AOM378" s="263"/>
      <c r="AON378" s="263"/>
      <c r="AOO378" s="263"/>
      <c r="AOP378" s="263"/>
      <c r="AOQ378" s="263"/>
      <c r="AOR378" s="263"/>
      <c r="AOS378" s="263"/>
      <c r="AOT378" s="263"/>
      <c r="AOU378" s="263"/>
      <c r="AOV378" s="263"/>
      <c r="AOW378" s="263"/>
      <c r="AOX378" s="263"/>
      <c r="AOY378" s="263"/>
      <c r="AOZ378" s="263"/>
      <c r="APA378" s="263"/>
      <c r="APB378" s="263"/>
      <c r="APC378" s="263"/>
      <c r="APD378" s="263"/>
      <c r="APE378" s="263"/>
      <c r="APF378" s="263"/>
      <c r="APG378" s="263"/>
      <c r="APH378" s="263"/>
      <c r="API378" s="263"/>
      <c r="APJ378" s="263"/>
      <c r="APK378" s="263"/>
      <c r="APL378" s="263"/>
      <c r="APM378" s="263"/>
      <c r="APN378" s="263"/>
      <c r="APO378" s="263"/>
      <c r="APP378" s="263"/>
      <c r="APQ378" s="263"/>
      <c r="APR378" s="263"/>
      <c r="APS378" s="263"/>
      <c r="APT378" s="263"/>
      <c r="APU378" s="263"/>
      <c r="APV378" s="263"/>
      <c r="APW378" s="263"/>
      <c r="APX378" s="263"/>
      <c r="APY378" s="263"/>
      <c r="APZ378" s="263"/>
      <c r="AQA378" s="263"/>
      <c r="AQB378" s="263"/>
      <c r="AQC378" s="263"/>
      <c r="AQD378" s="263"/>
      <c r="AQE378" s="263"/>
      <c r="AQF378" s="263"/>
      <c r="AQG378" s="263"/>
      <c r="AQH378" s="263"/>
      <c r="AQI378" s="263"/>
      <c r="AQJ378" s="263"/>
      <c r="AQK378" s="263"/>
      <c r="AQL378" s="263"/>
      <c r="AQM378" s="263"/>
      <c r="AQN378" s="263"/>
      <c r="AQO378" s="263"/>
      <c r="AQP378" s="263"/>
      <c r="AQQ378" s="263"/>
      <c r="AQR378" s="263"/>
      <c r="AQS378" s="263"/>
      <c r="AQT378" s="263"/>
      <c r="AQU378" s="263"/>
      <c r="AQV378" s="263"/>
      <c r="AQW378" s="263"/>
      <c r="AQX378" s="263"/>
      <c r="AQY378" s="263"/>
      <c r="AQZ378" s="263"/>
      <c r="ARA378" s="263"/>
      <c r="ARB378" s="263"/>
      <c r="ARC378" s="263"/>
      <c r="ARD378" s="263"/>
      <c r="ARE378" s="263"/>
      <c r="ARF378" s="263"/>
      <c r="ARG378" s="263"/>
      <c r="ARH378" s="263"/>
      <c r="ARI378" s="263"/>
      <c r="ARJ378" s="263"/>
      <c r="ARK378" s="263"/>
      <c r="ARL378" s="263"/>
      <c r="ARM378" s="263"/>
      <c r="ARN378" s="263"/>
      <c r="ARO378" s="263"/>
      <c r="ARP378" s="263"/>
      <c r="ARQ378" s="263"/>
      <c r="ARR378" s="263"/>
      <c r="ARS378" s="263"/>
      <c r="ART378" s="263"/>
      <c r="ARU378" s="263"/>
      <c r="ARV378" s="263"/>
      <c r="ARW378" s="263"/>
      <c r="ARX378" s="263"/>
      <c r="ARY378" s="263"/>
      <c r="ARZ378" s="263"/>
      <c r="ASA378" s="263"/>
      <c r="ASB378" s="263"/>
      <c r="ASC378" s="263"/>
      <c r="ASD378" s="263"/>
      <c r="ASE378" s="263"/>
      <c r="ASF378" s="263"/>
      <c r="ASG378" s="263"/>
      <c r="ASH378" s="263"/>
      <c r="ASI378" s="263"/>
      <c r="ASJ378" s="263"/>
      <c r="ASK378" s="263"/>
      <c r="ASL378" s="263"/>
      <c r="ASM378" s="263"/>
      <c r="ASN378" s="263"/>
      <c r="ASO378" s="263"/>
      <c r="ASP378" s="263"/>
      <c r="ASQ378" s="263"/>
      <c r="ASR378" s="263"/>
      <c r="ASS378" s="263"/>
      <c r="AST378" s="263"/>
      <c r="ASU378" s="263"/>
      <c r="ASV378" s="263"/>
      <c r="ASW378" s="263"/>
      <c r="ASX378" s="263"/>
      <c r="ASY378" s="263"/>
      <c r="ASZ378" s="263"/>
      <c r="ATA378" s="263"/>
      <c r="ATB378" s="263"/>
      <c r="ATC378" s="263"/>
      <c r="ATD378" s="263"/>
      <c r="ATE378" s="263"/>
      <c r="ATF378" s="263"/>
      <c r="ATG378" s="263"/>
      <c r="ATH378" s="263"/>
      <c r="ATI378" s="263"/>
      <c r="ATJ378" s="263"/>
      <c r="ATK378" s="263"/>
      <c r="ATL378" s="263"/>
      <c r="ATM378" s="263"/>
      <c r="ATN378" s="263"/>
      <c r="ATO378" s="263"/>
      <c r="ATP378" s="263"/>
      <c r="ATQ378" s="263"/>
      <c r="ATR378" s="263"/>
      <c r="ATS378" s="263"/>
      <c r="ATT378" s="263"/>
      <c r="ATU378" s="263"/>
      <c r="ATV378" s="263"/>
      <c r="ATW378" s="263"/>
      <c r="ATX378" s="263"/>
      <c r="ATY378" s="263"/>
      <c r="ATZ378" s="263"/>
      <c r="AUA378" s="263"/>
      <c r="AUB378" s="263"/>
      <c r="AUC378" s="263"/>
      <c r="AUD378" s="263"/>
      <c r="AUE378" s="263"/>
      <c r="AUF378" s="263"/>
      <c r="AUG378" s="263"/>
      <c r="AUH378" s="263"/>
      <c r="AUI378" s="263"/>
      <c r="AUJ378" s="263"/>
      <c r="AUK378" s="263"/>
      <c r="AUL378" s="263"/>
      <c r="AUM378" s="263"/>
      <c r="AUN378" s="263"/>
      <c r="AUO378" s="263"/>
      <c r="AUP378" s="263"/>
      <c r="AUQ378" s="263"/>
      <c r="AUR378" s="263"/>
      <c r="AUS378" s="263"/>
      <c r="AUT378" s="263"/>
      <c r="AUU378" s="263"/>
      <c r="AUV378" s="263"/>
      <c r="AUW378" s="263"/>
      <c r="AUX378" s="263"/>
      <c r="AUY378" s="263"/>
      <c r="AUZ378" s="263"/>
      <c r="AVA378" s="263"/>
      <c r="AVB378" s="263"/>
      <c r="AVC378" s="263"/>
      <c r="AVD378" s="263"/>
      <c r="AVE378" s="263"/>
      <c r="AVF378" s="263"/>
      <c r="AVG378" s="263"/>
      <c r="AVH378" s="263"/>
      <c r="AVI378" s="263"/>
      <c r="AVJ378" s="263"/>
      <c r="AVK378" s="263"/>
      <c r="AVL378" s="263"/>
      <c r="AVM378" s="263"/>
      <c r="AVN378" s="263"/>
      <c r="AVO378" s="263"/>
      <c r="AVP378" s="263"/>
      <c r="AVQ378" s="263"/>
      <c r="AVR378" s="263"/>
      <c r="AVS378" s="263"/>
      <c r="AVT378" s="263"/>
      <c r="AVU378" s="263"/>
      <c r="AVV378" s="263"/>
      <c r="AVW378" s="263"/>
      <c r="AVX378" s="263"/>
      <c r="AVY378" s="263"/>
      <c r="AVZ378" s="263"/>
      <c r="AWA378" s="263"/>
      <c r="AWB378" s="263"/>
      <c r="AWC378" s="263"/>
      <c r="AWD378" s="263"/>
      <c r="AWE378" s="263"/>
      <c r="AWF378" s="263"/>
      <c r="AWG378" s="263"/>
      <c r="AWH378" s="263"/>
      <c r="AWI378" s="263"/>
      <c r="AWJ378" s="263"/>
      <c r="AWK378" s="263"/>
      <c r="AWL378" s="263"/>
      <c r="AWM378" s="263"/>
      <c r="AWN378" s="263"/>
      <c r="AWO378" s="263"/>
      <c r="AWP378" s="263"/>
      <c r="AWQ378" s="263"/>
      <c r="AWR378" s="263"/>
      <c r="AWS378" s="263"/>
      <c r="AWT378" s="263"/>
      <c r="AWU378" s="263"/>
      <c r="AWV378" s="263"/>
      <c r="AWW378" s="263"/>
      <c r="AWX378" s="263"/>
      <c r="AWY378" s="263"/>
      <c r="AWZ378" s="263"/>
      <c r="AXA378" s="263"/>
      <c r="AXB378" s="263"/>
      <c r="AXC378" s="263"/>
      <c r="AXD378" s="263"/>
      <c r="AXE378" s="263"/>
      <c r="AXF378" s="263"/>
      <c r="AXG378" s="263"/>
      <c r="AXH378" s="263"/>
      <c r="AXI378" s="263"/>
      <c r="AXJ378" s="263"/>
      <c r="AXK378" s="263"/>
      <c r="AXL378" s="263"/>
      <c r="AXM378" s="263"/>
      <c r="AXN378" s="263"/>
      <c r="AXO378" s="263"/>
      <c r="AXP378" s="263"/>
      <c r="AXQ378" s="263"/>
      <c r="AXR378" s="263"/>
      <c r="AXS378" s="263"/>
      <c r="AXT378" s="263"/>
      <c r="AXU378" s="263"/>
      <c r="AXV378" s="263"/>
      <c r="AXW378" s="263"/>
      <c r="AXX378" s="263"/>
      <c r="AXY378" s="263"/>
      <c r="AXZ378" s="263"/>
      <c r="AYA378" s="263"/>
      <c r="AYB378" s="263"/>
      <c r="AYC378" s="263"/>
      <c r="AYD378" s="263"/>
      <c r="AYE378" s="263"/>
      <c r="AYF378" s="263"/>
      <c r="AYG378" s="263"/>
      <c r="AYH378" s="263"/>
      <c r="AYI378" s="263"/>
      <c r="AYJ378" s="263"/>
      <c r="AYK378" s="263"/>
      <c r="AYL378" s="263"/>
      <c r="AYM378" s="263"/>
      <c r="AYN378" s="263"/>
      <c r="AYO378" s="263"/>
      <c r="AYP378" s="263"/>
      <c r="AYQ378" s="263"/>
      <c r="AYR378" s="263"/>
      <c r="AYS378" s="263"/>
      <c r="AYT378" s="263"/>
      <c r="AYU378" s="263"/>
      <c r="AYV378" s="263"/>
      <c r="AYW378" s="263"/>
      <c r="AYX378" s="263"/>
      <c r="AYY378" s="263"/>
      <c r="AYZ378" s="263"/>
      <c r="AZA378" s="263"/>
      <c r="AZB378" s="263"/>
      <c r="AZC378" s="263"/>
      <c r="AZD378" s="263"/>
      <c r="AZE378" s="263"/>
      <c r="AZF378" s="263"/>
      <c r="AZG378" s="263"/>
      <c r="AZH378" s="263"/>
      <c r="AZI378" s="263"/>
      <c r="AZJ378" s="263"/>
      <c r="AZK378" s="263"/>
      <c r="AZL378" s="263"/>
      <c r="AZM378" s="263"/>
      <c r="AZN378" s="263"/>
      <c r="AZO378" s="263"/>
      <c r="AZP378" s="263"/>
      <c r="AZQ378" s="263"/>
      <c r="AZR378" s="263"/>
      <c r="AZS378" s="263"/>
      <c r="AZT378" s="263"/>
      <c r="AZU378" s="263"/>
      <c r="AZV378" s="263"/>
      <c r="AZW378" s="263"/>
      <c r="AZX378" s="263"/>
      <c r="AZY378" s="263"/>
      <c r="AZZ378" s="263"/>
      <c r="BAA378" s="263"/>
      <c r="BAB378" s="263"/>
      <c r="BAC378" s="263"/>
      <c r="BAD378" s="263"/>
      <c r="BAE378" s="263"/>
      <c r="BAF378" s="263"/>
      <c r="BAG378" s="263"/>
      <c r="BAH378" s="263"/>
      <c r="BAI378" s="263"/>
      <c r="BAJ378" s="263"/>
      <c r="BAK378" s="263"/>
      <c r="BAL378" s="263"/>
      <c r="BAM378" s="263"/>
      <c r="BAN378" s="263"/>
      <c r="BAO378" s="263"/>
      <c r="BAP378" s="263"/>
      <c r="BAQ378" s="263"/>
      <c r="BAR378" s="263"/>
      <c r="BAS378" s="263"/>
      <c r="BAT378" s="263"/>
      <c r="BAU378" s="263"/>
      <c r="BAV378" s="263"/>
      <c r="BAW378" s="263"/>
      <c r="BAX378" s="263"/>
      <c r="BAY378" s="263"/>
      <c r="BAZ378" s="263"/>
      <c r="BBA378" s="263"/>
      <c r="BBB378" s="263"/>
      <c r="BBC378" s="263"/>
      <c r="BBD378" s="263"/>
      <c r="BBE378" s="263"/>
      <c r="BBF378" s="263"/>
      <c r="BBG378" s="263"/>
      <c r="BBH378" s="263"/>
      <c r="BBI378" s="263"/>
      <c r="BBJ378" s="263"/>
      <c r="BBK378" s="263"/>
      <c r="BBL378" s="263"/>
      <c r="BBM378" s="263"/>
      <c r="BBN378" s="263"/>
      <c r="BBO378" s="263"/>
      <c r="BBP378" s="263"/>
      <c r="BBQ378" s="263"/>
      <c r="BBR378" s="263"/>
      <c r="BBS378" s="263"/>
      <c r="BBT378" s="263"/>
      <c r="BBU378" s="263"/>
      <c r="BBV378" s="263"/>
      <c r="BBW378" s="263"/>
      <c r="BBX378" s="263"/>
      <c r="BBY378" s="263"/>
      <c r="BBZ378" s="263"/>
      <c r="BCA378" s="263"/>
      <c r="BCB378" s="263"/>
      <c r="BCC378" s="263"/>
      <c r="BCD378" s="263"/>
      <c r="BCE378" s="263"/>
      <c r="BCF378" s="263"/>
      <c r="BCG378" s="263"/>
      <c r="BCH378" s="263"/>
      <c r="BCI378" s="263"/>
      <c r="BCJ378" s="263"/>
      <c r="BCK378" s="263"/>
      <c r="BCL378" s="263"/>
      <c r="BCM378" s="263"/>
      <c r="BCN378" s="263"/>
      <c r="BCO378" s="263"/>
      <c r="BCP378" s="263"/>
      <c r="BCQ378" s="263"/>
      <c r="BCR378" s="263"/>
      <c r="BCS378" s="263"/>
      <c r="BCT378" s="263"/>
      <c r="BCU378" s="263"/>
      <c r="BCV378" s="263"/>
      <c r="BCW378" s="263"/>
      <c r="BCX378" s="263"/>
      <c r="BCY378" s="263"/>
      <c r="BCZ378" s="263"/>
      <c r="BDA378" s="263"/>
      <c r="BDB378" s="263"/>
      <c r="BDC378" s="263"/>
      <c r="BDD378" s="263"/>
      <c r="BDE378" s="263"/>
      <c r="BDF378" s="263"/>
      <c r="BDG378" s="263"/>
      <c r="BDH378" s="263"/>
      <c r="BDI378" s="263"/>
      <c r="BDJ378" s="263"/>
      <c r="BDK378" s="263"/>
      <c r="BDL378" s="263"/>
      <c r="BDM378" s="263"/>
      <c r="BDN378" s="263"/>
      <c r="BDO378" s="263"/>
      <c r="BDP378" s="263"/>
      <c r="BDQ378" s="263"/>
      <c r="BDR378" s="263"/>
      <c r="BDS378" s="263"/>
      <c r="BDT378" s="263"/>
      <c r="BDU378" s="263"/>
      <c r="BDV378" s="263"/>
      <c r="BDW378" s="263"/>
      <c r="BDX378" s="263"/>
      <c r="BDY378" s="263"/>
      <c r="BDZ378" s="263"/>
      <c r="BEA378" s="263"/>
      <c r="BEB378" s="263"/>
      <c r="BEC378" s="263"/>
      <c r="BED378" s="263"/>
      <c r="BEE378" s="263"/>
      <c r="BEF378" s="263"/>
      <c r="BEG378" s="263"/>
      <c r="BEH378" s="263"/>
      <c r="BEI378" s="263"/>
      <c r="BEJ378" s="263"/>
      <c r="BEK378" s="263"/>
      <c r="BEL378" s="263"/>
      <c r="BEM378" s="263"/>
      <c r="BEN378" s="263"/>
      <c r="BEO378" s="263"/>
      <c r="BEP378" s="263"/>
      <c r="BEQ378" s="263"/>
      <c r="BER378" s="263"/>
      <c r="BES378" s="263"/>
      <c r="BET378" s="263"/>
      <c r="BEU378" s="263"/>
      <c r="BEV378" s="263"/>
      <c r="BEW378" s="263"/>
      <c r="BEX378" s="263"/>
      <c r="BEY378" s="263"/>
      <c r="BEZ378" s="263"/>
      <c r="BFA378" s="263"/>
      <c r="BFB378" s="263"/>
      <c r="BFC378" s="263"/>
      <c r="BFD378" s="263"/>
      <c r="BFE378" s="263"/>
      <c r="BFF378" s="263"/>
      <c r="BFG378" s="263"/>
      <c r="BFH378" s="263"/>
      <c r="BFI378" s="263"/>
      <c r="BFJ378" s="263"/>
      <c r="BFK378" s="263"/>
      <c r="BFL378" s="263"/>
      <c r="BFM378" s="263"/>
      <c r="BFN378" s="263"/>
      <c r="BFO378" s="263"/>
      <c r="BFP378" s="263"/>
      <c r="BFQ378" s="263"/>
      <c r="BFR378" s="263"/>
      <c r="BFS378" s="263"/>
      <c r="BFT378" s="263"/>
      <c r="BFU378" s="263"/>
      <c r="BFV378" s="263"/>
      <c r="BFW378" s="263"/>
      <c r="BFX378" s="263"/>
      <c r="BFY378" s="263"/>
      <c r="BFZ378" s="263"/>
      <c r="BGA378" s="263"/>
      <c r="BGB378" s="263"/>
      <c r="BGC378" s="263"/>
      <c r="BGD378" s="263"/>
      <c r="BGE378" s="263"/>
      <c r="BGF378" s="263"/>
      <c r="BGG378" s="263"/>
      <c r="BGH378" s="263"/>
      <c r="BGI378" s="263"/>
      <c r="BGJ378" s="263"/>
      <c r="BGK378" s="263"/>
      <c r="BGL378" s="263"/>
      <c r="BGM378" s="263"/>
      <c r="BGN378" s="263"/>
      <c r="BGO378" s="263"/>
      <c r="BGP378" s="263"/>
      <c r="BGQ378" s="263"/>
      <c r="BGR378" s="263"/>
      <c r="BGS378" s="263"/>
      <c r="BGT378" s="263"/>
      <c r="BGU378" s="263"/>
      <c r="BGV378" s="263"/>
      <c r="BGW378" s="263"/>
      <c r="BGX378" s="263"/>
      <c r="BGY378" s="263"/>
      <c r="BGZ378" s="263"/>
      <c r="BHA378" s="263"/>
      <c r="BHB378" s="263"/>
      <c r="BHC378" s="263"/>
      <c r="BHD378" s="263"/>
      <c r="BHE378" s="263"/>
      <c r="BHF378" s="263"/>
      <c r="BHG378" s="263"/>
      <c r="BHH378" s="263"/>
      <c r="BHI378" s="263"/>
      <c r="BHJ378" s="263"/>
      <c r="BHK378" s="263"/>
      <c r="BHL378" s="263"/>
      <c r="BHM378" s="263"/>
      <c r="BHN378" s="263"/>
      <c r="BHO378" s="263"/>
      <c r="BHP378" s="263"/>
      <c r="BHQ378" s="263"/>
      <c r="BHR378" s="263"/>
      <c r="BHS378" s="263"/>
      <c r="BHT378" s="263"/>
      <c r="BHU378" s="263"/>
      <c r="BHV378" s="263"/>
      <c r="BHW378" s="263"/>
      <c r="BHX378" s="263"/>
      <c r="BHY378" s="263"/>
      <c r="BHZ378" s="263"/>
      <c r="BIA378" s="263"/>
      <c r="BIB378" s="263"/>
      <c r="BIC378" s="263"/>
      <c r="BID378" s="263"/>
      <c r="BIE378" s="263"/>
      <c r="BIF378" s="263"/>
      <c r="BIG378" s="263"/>
      <c r="BIH378" s="263"/>
      <c r="BII378" s="263"/>
      <c r="BIJ378" s="263"/>
      <c r="BIK378" s="263"/>
      <c r="BIL378" s="263"/>
      <c r="BIM378" s="263"/>
      <c r="BIN378" s="263"/>
      <c r="BIO378" s="263"/>
      <c r="BIP378" s="263"/>
      <c r="BIQ378" s="263"/>
      <c r="BIR378" s="263"/>
      <c r="BIS378" s="263"/>
      <c r="BIT378" s="263"/>
      <c r="BIU378" s="263"/>
      <c r="BIV378" s="263"/>
      <c r="BIW378" s="263"/>
      <c r="BIX378" s="263"/>
      <c r="BIY378" s="263"/>
      <c r="BIZ378" s="263"/>
      <c r="BJA378" s="263"/>
      <c r="BJB378" s="263"/>
      <c r="BJC378" s="263"/>
      <c r="BJD378" s="263"/>
      <c r="BJE378" s="263"/>
      <c r="BJF378" s="263"/>
      <c r="BJG378" s="263"/>
      <c r="BJH378" s="263"/>
      <c r="BJI378" s="263"/>
      <c r="BJJ378" s="263"/>
      <c r="BJK378" s="263"/>
      <c r="BJL378" s="263"/>
      <c r="BJM378" s="263"/>
      <c r="BJN378" s="263"/>
      <c r="BJO378" s="263"/>
      <c r="BJP378" s="263"/>
      <c r="BJQ378" s="263"/>
      <c r="BJR378" s="263"/>
      <c r="BJS378" s="263"/>
      <c r="BJT378" s="263"/>
      <c r="BJU378" s="263"/>
      <c r="BJV378" s="263"/>
      <c r="BJW378" s="263"/>
      <c r="BJX378" s="263"/>
      <c r="BJY378" s="263"/>
      <c r="BJZ378" s="263"/>
      <c r="BKA378" s="263"/>
      <c r="BKB378" s="263"/>
      <c r="BKC378" s="263"/>
      <c r="BKD378" s="263"/>
      <c r="BKE378" s="263"/>
      <c r="BKF378" s="263"/>
      <c r="BKG378" s="263"/>
      <c r="BKH378" s="263"/>
      <c r="BKI378" s="263"/>
      <c r="BKJ378" s="263"/>
      <c r="BKK378" s="263"/>
      <c r="BKL378" s="263"/>
      <c r="BKM378" s="263"/>
      <c r="BKN378" s="263"/>
      <c r="BKO378" s="263"/>
      <c r="BKP378" s="263"/>
      <c r="BKQ378" s="263"/>
      <c r="BKR378" s="263"/>
      <c r="BKS378" s="263"/>
      <c r="BKT378" s="263"/>
      <c r="BKU378" s="263"/>
      <c r="BKV378" s="263"/>
      <c r="BKW378" s="263"/>
      <c r="BKX378" s="263"/>
      <c r="BKY378" s="263"/>
      <c r="BKZ378" s="263"/>
      <c r="BLA378" s="263"/>
      <c r="BLB378" s="263"/>
      <c r="BLC378" s="263"/>
      <c r="BLD378" s="263"/>
      <c r="BLE378" s="263"/>
      <c r="BLF378" s="263"/>
      <c r="BLG378" s="263"/>
      <c r="BLH378" s="263"/>
      <c r="BLI378" s="263"/>
      <c r="BLJ378" s="263"/>
      <c r="BLK378" s="263"/>
      <c r="BLL378" s="263"/>
      <c r="BLM378" s="263"/>
      <c r="BLN378" s="263"/>
      <c r="BLO378" s="263"/>
      <c r="BLP378" s="263"/>
      <c r="BLQ378" s="263"/>
      <c r="BLR378" s="263"/>
      <c r="BLS378" s="263"/>
      <c r="BLT378" s="263"/>
      <c r="BLU378" s="263"/>
      <c r="BLV378" s="263"/>
      <c r="BLW378" s="263"/>
      <c r="BLX378" s="263"/>
      <c r="BLY378" s="263"/>
      <c r="BLZ378" s="263"/>
      <c r="BMA378" s="263"/>
      <c r="BMB378" s="263"/>
      <c r="BMC378" s="263"/>
      <c r="BMD378" s="263"/>
      <c r="BME378" s="263"/>
      <c r="BMF378" s="263"/>
      <c r="BMG378" s="263"/>
      <c r="BMH378" s="263"/>
      <c r="BMI378" s="263"/>
      <c r="BMJ378" s="263"/>
      <c r="BMK378" s="263"/>
      <c r="BML378" s="263"/>
      <c r="BMM378" s="263"/>
      <c r="BMN378" s="263"/>
      <c r="BMO378" s="263"/>
      <c r="BMP378" s="263"/>
      <c r="BMQ378" s="263"/>
      <c r="BMR378" s="263"/>
      <c r="BMS378" s="263"/>
      <c r="BMT378" s="263"/>
      <c r="BMU378" s="263"/>
      <c r="BMV378" s="263"/>
      <c r="BMW378" s="263"/>
      <c r="BMX378" s="263"/>
      <c r="BMY378" s="263"/>
      <c r="BMZ378" s="263"/>
      <c r="BNA378" s="263"/>
      <c r="BNB378" s="263"/>
      <c r="BNC378" s="263"/>
      <c r="BND378" s="263"/>
      <c r="BNE378" s="263"/>
      <c r="BNF378" s="263"/>
      <c r="BNG378" s="263"/>
      <c r="BNH378" s="263"/>
      <c r="BNI378" s="263"/>
      <c r="BNJ378" s="263"/>
      <c r="BNK378" s="263"/>
      <c r="BNL378" s="263"/>
      <c r="BNM378" s="263"/>
      <c r="BNN378" s="263"/>
      <c r="BNO378" s="263"/>
      <c r="BNP378" s="263"/>
      <c r="BNQ378" s="263"/>
      <c r="BNR378" s="263"/>
      <c r="BNS378" s="263"/>
      <c r="BNT378" s="263"/>
      <c r="BNU378" s="263"/>
      <c r="BNV378" s="263"/>
      <c r="BNW378" s="263"/>
      <c r="BNX378" s="263"/>
      <c r="BNY378" s="263"/>
      <c r="BNZ378" s="263"/>
      <c r="BOA378" s="263"/>
      <c r="BOB378" s="263"/>
      <c r="BOC378" s="263"/>
      <c r="BOD378" s="263"/>
      <c r="BOE378" s="263"/>
      <c r="BOF378" s="263"/>
      <c r="BOG378" s="263"/>
      <c r="BOH378" s="263"/>
      <c r="BOI378" s="263"/>
      <c r="BOJ378" s="263"/>
      <c r="BOK378" s="263"/>
      <c r="BOL378" s="263"/>
      <c r="BOM378" s="263"/>
      <c r="BON378" s="263"/>
      <c r="BOO378" s="263"/>
      <c r="BOP378" s="263"/>
      <c r="BOQ378" s="263"/>
      <c r="BOR378" s="263"/>
      <c r="BOS378" s="263"/>
      <c r="BOT378" s="263"/>
      <c r="BOU378" s="263"/>
      <c r="BOV378" s="263"/>
      <c r="BOW378" s="263"/>
      <c r="BOX378" s="263"/>
      <c r="BOY378" s="263"/>
      <c r="BOZ378" s="263"/>
      <c r="BPA378" s="263"/>
      <c r="BPB378" s="263"/>
      <c r="BPC378" s="263"/>
      <c r="BPD378" s="263"/>
      <c r="BPE378" s="263"/>
      <c r="BPF378" s="263"/>
      <c r="BPG378" s="263"/>
      <c r="BPH378" s="263"/>
      <c r="BPI378" s="263"/>
      <c r="BPJ378" s="263"/>
      <c r="BPK378" s="263"/>
      <c r="BPL378" s="263"/>
      <c r="BPM378" s="263"/>
      <c r="BPN378" s="263"/>
      <c r="BPO378" s="263"/>
      <c r="BPP378" s="263"/>
      <c r="BPQ378" s="263"/>
      <c r="BPR378" s="263"/>
      <c r="BPS378" s="263"/>
      <c r="BPT378" s="263"/>
      <c r="BPU378" s="263"/>
      <c r="BPV378" s="263"/>
      <c r="BPW378" s="263"/>
      <c r="BPX378" s="263"/>
      <c r="BPY378" s="263"/>
      <c r="BPZ378" s="263"/>
      <c r="BQA378" s="263"/>
      <c r="BQB378" s="263"/>
      <c r="BQC378" s="263"/>
      <c r="BQD378" s="263"/>
      <c r="BQE378" s="263"/>
      <c r="BQF378" s="263"/>
      <c r="BQG378" s="263"/>
      <c r="BQH378" s="263"/>
      <c r="BQI378" s="263"/>
      <c r="BQJ378" s="263"/>
      <c r="BQK378" s="263"/>
      <c r="BQL378" s="263"/>
      <c r="BQM378" s="263"/>
      <c r="BQN378" s="263"/>
      <c r="BQO378" s="263"/>
      <c r="BQP378" s="263"/>
      <c r="BQQ378" s="263"/>
      <c r="BQR378" s="263"/>
      <c r="BQS378" s="263"/>
      <c r="BQT378" s="263"/>
      <c r="BQU378" s="263"/>
      <c r="BQV378" s="263"/>
      <c r="BQW378" s="263"/>
      <c r="BQX378" s="263"/>
      <c r="BQY378" s="263"/>
      <c r="BQZ378" s="263"/>
      <c r="BRA378" s="263"/>
      <c r="BRB378" s="263"/>
      <c r="BRC378" s="263"/>
      <c r="BRD378" s="263"/>
      <c r="BRE378" s="263"/>
      <c r="BRF378" s="263"/>
      <c r="BRG378" s="263"/>
      <c r="BRH378" s="263"/>
      <c r="BRI378" s="263"/>
      <c r="BRJ378" s="263"/>
      <c r="BRK378" s="263"/>
      <c r="BRL378" s="263"/>
      <c r="BRM378" s="263"/>
      <c r="BRN378" s="263"/>
      <c r="BRO378" s="263"/>
      <c r="BRP378" s="263"/>
      <c r="BRQ378" s="263"/>
      <c r="BRR378" s="263"/>
      <c r="BRS378" s="263"/>
      <c r="BRT378" s="263"/>
      <c r="BRU378" s="263"/>
      <c r="BRV378" s="263"/>
      <c r="BRW378" s="263"/>
      <c r="BRX378" s="263"/>
      <c r="BRY378" s="263"/>
      <c r="BRZ378" s="263"/>
      <c r="BSA378" s="263"/>
      <c r="BSB378" s="263"/>
      <c r="BSC378" s="263"/>
      <c r="BSD378" s="263"/>
      <c r="BSE378" s="263"/>
      <c r="BSF378" s="263"/>
      <c r="BSG378" s="263"/>
      <c r="BSH378" s="263"/>
      <c r="BSI378" s="263"/>
      <c r="BSJ378" s="263"/>
      <c r="BSK378" s="263"/>
      <c r="BSL378" s="263"/>
      <c r="BSM378" s="263"/>
      <c r="BSN378" s="263"/>
      <c r="BSO378" s="263"/>
      <c r="BSP378" s="263"/>
      <c r="BSQ378" s="263"/>
      <c r="BSR378" s="263"/>
      <c r="BSS378" s="263"/>
      <c r="BST378" s="263"/>
      <c r="BSU378" s="263"/>
      <c r="BSV378" s="263"/>
      <c r="BSW378" s="263"/>
      <c r="BSX378" s="263"/>
      <c r="BSY378" s="263"/>
      <c r="BSZ378" s="263"/>
      <c r="BTA378" s="263"/>
      <c r="BTB378" s="263"/>
      <c r="BTC378" s="263"/>
      <c r="BTD378" s="263"/>
      <c r="BTE378" s="263"/>
      <c r="BTF378" s="263"/>
      <c r="BTG378" s="263"/>
      <c r="BTH378" s="263"/>
      <c r="BTI378" s="263"/>
      <c r="BTJ378" s="263"/>
      <c r="BTK378" s="263"/>
      <c r="BTL378" s="263"/>
      <c r="BTM378" s="263"/>
      <c r="BTN378" s="263"/>
      <c r="BTO378" s="263"/>
      <c r="BTP378" s="263"/>
      <c r="BTQ378" s="263"/>
      <c r="BTR378" s="263"/>
      <c r="BTS378" s="263"/>
      <c r="BTT378" s="263"/>
      <c r="BTU378" s="263"/>
      <c r="BTV378" s="263"/>
      <c r="BTW378" s="263"/>
      <c r="BTX378" s="263"/>
      <c r="BTY378" s="263"/>
      <c r="BTZ378" s="263"/>
      <c r="BUA378" s="263"/>
      <c r="BUB378" s="263"/>
      <c r="BUC378" s="263"/>
      <c r="BUD378" s="263"/>
      <c r="BUE378" s="263"/>
      <c r="BUF378" s="263"/>
      <c r="BUG378" s="263"/>
      <c r="BUH378" s="263"/>
      <c r="BUI378" s="263"/>
      <c r="BUJ378" s="263"/>
      <c r="BUK378" s="263"/>
      <c r="BUL378" s="263"/>
      <c r="BUM378" s="263"/>
      <c r="BUN378" s="263"/>
      <c r="BUO378" s="263"/>
      <c r="BUP378" s="263"/>
      <c r="BUQ378" s="263"/>
      <c r="BUR378" s="263"/>
      <c r="BUS378" s="263"/>
      <c r="BUT378" s="263"/>
      <c r="BUU378" s="263"/>
      <c r="BUV378" s="263"/>
      <c r="BUW378" s="263"/>
      <c r="BUX378" s="263"/>
      <c r="BUY378" s="263"/>
      <c r="BUZ378" s="263"/>
      <c r="BVA378" s="263"/>
      <c r="BVB378" s="263"/>
      <c r="BVC378" s="263"/>
      <c r="BVD378" s="263"/>
      <c r="BVE378" s="263"/>
      <c r="BVF378" s="263"/>
      <c r="BVG378" s="263"/>
      <c r="BVH378" s="263"/>
      <c r="BVI378" s="263"/>
      <c r="BVJ378" s="263"/>
      <c r="BVK378" s="263"/>
      <c r="BVL378" s="263"/>
      <c r="BVM378" s="263"/>
      <c r="BVN378" s="263"/>
      <c r="BVO378" s="263"/>
      <c r="BVP378" s="263"/>
      <c r="BVQ378" s="263"/>
      <c r="BVR378" s="263"/>
      <c r="BVS378" s="263"/>
      <c r="BVT378" s="263"/>
      <c r="BVU378" s="263"/>
      <c r="BVV378" s="263"/>
      <c r="BVW378" s="263"/>
      <c r="BVX378" s="263"/>
      <c r="BVY378" s="263"/>
      <c r="BVZ378" s="263"/>
      <c r="BWA378" s="263"/>
      <c r="BWB378" s="263"/>
      <c r="BWC378" s="263"/>
      <c r="BWD378" s="263"/>
      <c r="BWE378" s="263"/>
      <c r="BWF378" s="263"/>
      <c r="BWG378" s="263"/>
      <c r="BWH378" s="263"/>
      <c r="BWI378" s="263"/>
      <c r="BWJ378" s="263"/>
      <c r="BWK378" s="263"/>
      <c r="BWL378" s="263"/>
      <c r="BWM378" s="263"/>
      <c r="BWN378" s="263"/>
      <c r="BWO378" s="263"/>
      <c r="BWP378" s="263"/>
      <c r="BWQ378" s="263"/>
      <c r="BWR378" s="263"/>
      <c r="BWS378" s="263"/>
      <c r="BWT378" s="263"/>
      <c r="BWU378" s="263"/>
      <c r="BWV378" s="263"/>
      <c r="BWW378" s="263"/>
      <c r="BWX378" s="263"/>
      <c r="BWY378" s="263"/>
      <c r="BWZ378" s="263"/>
      <c r="BXA378" s="263"/>
      <c r="BXB378" s="263"/>
      <c r="BXC378" s="263"/>
      <c r="BXD378" s="263"/>
      <c r="BXE378" s="263"/>
      <c r="BXF378" s="263"/>
      <c r="BXG378" s="263"/>
      <c r="BXH378" s="263"/>
      <c r="BXI378" s="263"/>
      <c r="BXJ378" s="263"/>
      <c r="BXK378" s="263"/>
      <c r="BXL378" s="263"/>
      <c r="BXM378" s="263"/>
      <c r="BXN378" s="263"/>
      <c r="BXO378" s="263"/>
      <c r="BXP378" s="263"/>
      <c r="BXQ378" s="263"/>
      <c r="BXR378" s="263"/>
      <c r="BXS378" s="263"/>
      <c r="BXT378" s="263"/>
      <c r="BXU378" s="263"/>
      <c r="BXV378" s="263"/>
      <c r="BXW378" s="263"/>
      <c r="BXX378" s="263"/>
      <c r="BXY378" s="263"/>
      <c r="BXZ378" s="263"/>
      <c r="BYA378" s="263"/>
      <c r="BYB378" s="263"/>
      <c r="BYC378" s="263"/>
      <c r="BYD378" s="263"/>
      <c r="BYE378" s="263"/>
      <c r="BYF378" s="263"/>
      <c r="BYG378" s="263"/>
      <c r="BYH378" s="263"/>
      <c r="BYI378" s="263"/>
      <c r="BYJ378" s="263"/>
      <c r="BYK378" s="263"/>
      <c r="BYL378" s="263"/>
      <c r="BYM378" s="263"/>
      <c r="BYN378" s="263"/>
      <c r="BYO378" s="263"/>
      <c r="BYP378" s="263"/>
      <c r="BYQ378" s="263"/>
      <c r="BYR378" s="263"/>
      <c r="BYS378" s="263"/>
      <c r="BYT378" s="263"/>
      <c r="BYU378" s="263"/>
      <c r="BYV378" s="263"/>
      <c r="BYW378" s="263"/>
      <c r="BYX378" s="263"/>
      <c r="BYY378" s="263"/>
      <c r="BYZ378" s="263"/>
      <c r="BZA378" s="263"/>
      <c r="BZB378" s="263"/>
      <c r="BZC378" s="263"/>
      <c r="BZD378" s="263"/>
      <c r="BZE378" s="263"/>
      <c r="BZF378" s="263"/>
      <c r="BZG378" s="263"/>
      <c r="BZH378" s="263"/>
      <c r="BZI378" s="263"/>
      <c r="BZJ378" s="263"/>
      <c r="BZK378" s="263"/>
      <c r="BZL378" s="263"/>
      <c r="BZM378" s="263"/>
      <c r="BZN378" s="263"/>
      <c r="BZO378" s="263"/>
      <c r="BZP378" s="263"/>
      <c r="BZQ378" s="263"/>
      <c r="BZR378" s="263"/>
      <c r="BZS378" s="263"/>
      <c r="BZT378" s="263"/>
      <c r="BZU378" s="263"/>
      <c r="BZV378" s="263"/>
      <c r="BZW378" s="263"/>
      <c r="BZX378" s="263"/>
      <c r="BZY378" s="263"/>
      <c r="BZZ378" s="263"/>
      <c r="CAA378" s="263"/>
      <c r="CAB378" s="263"/>
      <c r="CAC378" s="263"/>
      <c r="CAD378" s="263"/>
      <c r="CAE378" s="263"/>
      <c r="CAF378" s="263"/>
      <c r="CAG378" s="263"/>
      <c r="CAH378" s="263"/>
      <c r="CAI378" s="263"/>
      <c r="CAJ378" s="263"/>
      <c r="CAK378" s="263"/>
      <c r="CAL378" s="263"/>
      <c r="CAM378" s="263"/>
      <c r="CAN378" s="263"/>
      <c r="CAO378" s="263"/>
      <c r="CAP378" s="263"/>
      <c r="CAQ378" s="263"/>
      <c r="CAR378" s="263"/>
      <c r="CAS378" s="263"/>
      <c r="CAT378" s="263"/>
      <c r="CAU378" s="263"/>
      <c r="CAV378" s="263"/>
    </row>
    <row r="379" spans="1:2076" x14ac:dyDescent="0.35">
      <c r="A379" s="263"/>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263"/>
      <c r="AE379" s="263"/>
      <c r="AF379" s="263"/>
      <c r="AG379" s="263"/>
      <c r="AH379" s="263"/>
      <c r="AI379" s="263"/>
      <c r="AJ379" s="263"/>
      <c r="AK379" s="263"/>
      <c r="AL379" s="263"/>
      <c r="AM379" s="263"/>
      <c r="AN379" s="263"/>
      <c r="AO379" s="263"/>
      <c r="AP379" s="263"/>
      <c r="AQ379" s="263"/>
      <c r="AR379" s="263"/>
      <c r="AS379" s="263"/>
      <c r="AT379" s="263"/>
      <c r="AU379" s="263"/>
      <c r="AV379" s="263"/>
      <c r="AW379" s="263"/>
      <c r="AX379" s="263"/>
      <c r="AY379" s="263"/>
      <c r="AZ379" s="263"/>
      <c r="BA379" s="263"/>
      <c r="BB379" s="263"/>
      <c r="BC379" s="263"/>
      <c r="BD379" s="263"/>
      <c r="BE379" s="263"/>
      <c r="BF379" s="263"/>
      <c r="BG379" s="263"/>
      <c r="BH379" s="263"/>
      <c r="BI379" s="263"/>
      <c r="BJ379" s="263"/>
      <c r="BK379" s="263"/>
      <c r="BL379" s="263"/>
      <c r="BM379" s="263"/>
      <c r="BN379" s="263"/>
      <c r="BO379" s="263"/>
      <c r="BP379" s="263"/>
      <c r="BQ379" s="263"/>
      <c r="BR379" s="263"/>
      <c r="BS379" s="263"/>
      <c r="BT379" s="263"/>
      <c r="BU379" s="263"/>
      <c r="BV379" s="263"/>
      <c r="BW379" s="263"/>
      <c r="BX379" s="263"/>
      <c r="BY379" s="263"/>
      <c r="BZ379" s="263"/>
      <c r="CA379" s="263"/>
      <c r="CB379" s="263"/>
      <c r="CC379" s="263"/>
      <c r="CD379" s="263"/>
      <c r="CE379" s="263"/>
      <c r="CF379" s="263"/>
      <c r="CG379" s="263"/>
      <c r="CH379" s="263"/>
      <c r="CI379" s="263"/>
      <c r="CJ379" s="263"/>
      <c r="CK379" s="263"/>
      <c r="CL379" s="263"/>
      <c r="CM379" s="263"/>
      <c r="CN379" s="263"/>
      <c r="CO379" s="263"/>
      <c r="CP379" s="263"/>
      <c r="CQ379" s="263"/>
      <c r="CR379" s="263"/>
      <c r="CS379" s="263"/>
      <c r="CT379" s="263"/>
      <c r="CU379" s="263"/>
      <c r="CV379" s="263"/>
      <c r="CW379" s="263"/>
      <c r="CX379" s="263"/>
      <c r="CY379" s="263"/>
      <c r="CZ379" s="263"/>
      <c r="DA379" s="263"/>
      <c r="DB379" s="263"/>
      <c r="DC379" s="263"/>
      <c r="DD379" s="263"/>
      <c r="DE379" s="263"/>
      <c r="DF379" s="263"/>
      <c r="DG379" s="263"/>
      <c r="DH379" s="263"/>
      <c r="DI379" s="263"/>
      <c r="DJ379" s="263"/>
      <c r="DK379" s="263"/>
      <c r="DL379" s="263"/>
      <c r="DM379" s="263"/>
      <c r="DN379" s="263"/>
      <c r="DO379" s="263"/>
      <c r="DP379" s="263"/>
      <c r="DQ379" s="263"/>
      <c r="DR379" s="263"/>
      <c r="DS379" s="263"/>
      <c r="DT379" s="263"/>
      <c r="DU379" s="263"/>
      <c r="DV379" s="263"/>
      <c r="DW379" s="263"/>
      <c r="DX379" s="263"/>
      <c r="DY379" s="263"/>
      <c r="DZ379" s="263"/>
      <c r="EA379" s="263"/>
      <c r="EB379" s="263"/>
      <c r="EC379" s="263"/>
      <c r="ED379" s="263"/>
      <c r="EE379" s="263"/>
      <c r="EF379" s="263"/>
      <c r="EG379" s="263"/>
      <c r="EH379" s="263"/>
      <c r="EI379" s="263"/>
      <c r="EJ379" s="263"/>
      <c r="EK379" s="263"/>
      <c r="EL379" s="263"/>
      <c r="EM379" s="263"/>
      <c r="EN379" s="263"/>
      <c r="EO379" s="263"/>
      <c r="EP379" s="263"/>
      <c r="EQ379" s="263"/>
      <c r="ER379" s="263"/>
      <c r="ES379" s="263"/>
      <c r="ET379" s="263"/>
      <c r="EU379" s="263"/>
      <c r="EV379" s="263"/>
      <c r="EW379" s="263"/>
      <c r="EX379" s="263"/>
      <c r="EY379" s="263"/>
      <c r="EZ379" s="263"/>
      <c r="FA379" s="263"/>
      <c r="FB379" s="263"/>
      <c r="FC379" s="263"/>
      <c r="FD379" s="263"/>
      <c r="FE379" s="263"/>
      <c r="FF379" s="263"/>
      <c r="FG379" s="263"/>
      <c r="FH379" s="263"/>
      <c r="FI379" s="263"/>
      <c r="FJ379" s="263"/>
      <c r="FK379" s="263"/>
      <c r="FL379" s="263"/>
      <c r="FM379" s="263"/>
      <c r="FN379" s="263"/>
      <c r="FO379" s="263"/>
      <c r="FP379" s="263"/>
      <c r="FQ379" s="263"/>
      <c r="FR379" s="263"/>
      <c r="FS379" s="263"/>
      <c r="FT379" s="263"/>
      <c r="FU379" s="263"/>
      <c r="FV379" s="263"/>
      <c r="FW379" s="263"/>
      <c r="FX379" s="263"/>
      <c r="FY379" s="263"/>
      <c r="FZ379" s="263"/>
      <c r="GA379" s="263"/>
      <c r="GB379" s="263"/>
      <c r="GC379" s="263"/>
      <c r="GD379" s="263"/>
      <c r="GE379" s="263"/>
      <c r="GF379" s="263"/>
      <c r="GG379" s="263"/>
      <c r="GH379" s="263"/>
      <c r="GI379" s="263"/>
      <c r="GJ379" s="263"/>
      <c r="GK379" s="263"/>
      <c r="GL379" s="263"/>
      <c r="GM379" s="263"/>
      <c r="GN379" s="263"/>
      <c r="GO379" s="263"/>
      <c r="GP379" s="263"/>
      <c r="GQ379" s="263"/>
      <c r="GR379" s="263"/>
      <c r="GS379" s="263"/>
      <c r="GT379" s="263"/>
      <c r="GU379" s="263"/>
      <c r="GV379" s="263"/>
      <c r="GW379" s="263"/>
      <c r="GX379" s="263"/>
      <c r="GY379" s="263"/>
      <c r="GZ379" s="263"/>
      <c r="HA379" s="263"/>
      <c r="HB379" s="263"/>
      <c r="HC379" s="263"/>
      <c r="HD379" s="263"/>
      <c r="HE379" s="263"/>
      <c r="HF379" s="263"/>
      <c r="HG379" s="263"/>
      <c r="HH379" s="263"/>
      <c r="HI379" s="263"/>
      <c r="HJ379" s="263"/>
      <c r="HK379" s="263"/>
      <c r="HL379" s="263"/>
      <c r="HM379" s="263"/>
      <c r="HN379" s="263"/>
      <c r="HO379" s="263"/>
      <c r="HP379" s="263"/>
      <c r="HQ379" s="263"/>
      <c r="HR379" s="263"/>
      <c r="HS379" s="263"/>
      <c r="HT379" s="263"/>
      <c r="HU379" s="263"/>
      <c r="HV379" s="263"/>
      <c r="HW379" s="263"/>
      <c r="HX379" s="263"/>
      <c r="HY379" s="263"/>
      <c r="HZ379" s="263"/>
      <c r="IA379" s="263"/>
      <c r="IB379" s="263"/>
      <c r="IC379" s="263"/>
      <c r="ID379" s="263"/>
      <c r="IE379" s="263"/>
      <c r="IF379" s="263"/>
      <c r="IG379" s="263"/>
      <c r="IH379" s="263"/>
      <c r="II379" s="263"/>
      <c r="IJ379" s="263"/>
      <c r="IK379" s="263"/>
      <c r="IL379" s="263"/>
      <c r="IM379" s="263"/>
      <c r="IN379" s="263"/>
      <c r="IO379" s="263"/>
      <c r="IP379" s="263"/>
      <c r="IQ379" s="263"/>
      <c r="IR379" s="263"/>
      <c r="IS379" s="263"/>
      <c r="IT379" s="263"/>
      <c r="IU379" s="263"/>
      <c r="IV379" s="263"/>
      <c r="IW379" s="263"/>
      <c r="IX379" s="263"/>
      <c r="IY379" s="263"/>
      <c r="IZ379" s="263"/>
      <c r="JA379" s="263"/>
      <c r="JB379" s="263"/>
      <c r="JC379" s="263"/>
      <c r="JD379" s="263"/>
      <c r="JE379" s="263"/>
      <c r="JF379" s="263"/>
      <c r="JG379" s="263"/>
      <c r="JH379" s="263"/>
      <c r="JI379" s="263"/>
      <c r="JJ379" s="263"/>
      <c r="JK379" s="263"/>
      <c r="JL379" s="263"/>
      <c r="JM379" s="263"/>
      <c r="JN379" s="263"/>
      <c r="JO379" s="263"/>
      <c r="JP379" s="263"/>
      <c r="JQ379" s="263"/>
      <c r="JR379" s="263"/>
      <c r="JS379" s="263"/>
      <c r="JT379" s="263"/>
      <c r="JU379" s="263"/>
      <c r="JV379" s="263"/>
      <c r="JW379" s="263"/>
      <c r="JX379" s="263"/>
      <c r="JY379" s="263"/>
      <c r="JZ379" s="263"/>
      <c r="KA379" s="263"/>
      <c r="KB379" s="263"/>
      <c r="KC379" s="263"/>
      <c r="KD379" s="263"/>
      <c r="KE379" s="263"/>
      <c r="KF379" s="263"/>
      <c r="KG379" s="263"/>
      <c r="KH379" s="263"/>
      <c r="KI379" s="263"/>
      <c r="KJ379" s="263"/>
      <c r="KK379" s="263"/>
      <c r="KL379" s="263"/>
      <c r="KM379" s="263"/>
      <c r="KN379" s="263"/>
      <c r="KO379" s="263"/>
      <c r="KP379" s="263"/>
      <c r="KQ379" s="263"/>
      <c r="KR379" s="263"/>
      <c r="KS379" s="263"/>
      <c r="KT379" s="263"/>
      <c r="KU379" s="263"/>
      <c r="KV379" s="263"/>
      <c r="KW379" s="263"/>
      <c r="KX379" s="263"/>
      <c r="KY379" s="263"/>
      <c r="KZ379" s="263"/>
      <c r="LA379" s="263"/>
      <c r="LB379" s="263"/>
      <c r="LC379" s="263"/>
      <c r="LD379" s="263"/>
      <c r="LE379" s="263"/>
      <c r="LF379" s="263"/>
      <c r="LG379" s="263"/>
      <c r="LH379" s="263"/>
      <c r="LI379" s="263"/>
      <c r="LJ379" s="263"/>
      <c r="LK379" s="263"/>
      <c r="LL379" s="263"/>
      <c r="LM379" s="263"/>
      <c r="LN379" s="263"/>
      <c r="LO379" s="263"/>
      <c r="LP379" s="263"/>
      <c r="LQ379" s="263"/>
      <c r="LR379" s="263"/>
      <c r="LS379" s="263"/>
      <c r="LT379" s="263"/>
      <c r="LU379" s="263"/>
      <c r="LV379" s="263"/>
      <c r="LW379" s="263"/>
      <c r="LX379" s="263"/>
      <c r="LY379" s="263"/>
      <c r="LZ379" s="263"/>
      <c r="MA379" s="263"/>
      <c r="MB379" s="263"/>
      <c r="MC379" s="263"/>
      <c r="MD379" s="263"/>
      <c r="ME379" s="263"/>
      <c r="MF379" s="263"/>
      <c r="MG379" s="263"/>
      <c r="MH379" s="263"/>
      <c r="MI379" s="263"/>
      <c r="MJ379" s="263"/>
      <c r="MK379" s="263"/>
      <c r="ML379" s="263"/>
      <c r="MM379" s="263"/>
      <c r="MN379" s="263"/>
      <c r="MO379" s="263"/>
      <c r="MP379" s="263"/>
      <c r="MQ379" s="263"/>
      <c r="MR379" s="263"/>
      <c r="MS379" s="263"/>
      <c r="MT379" s="263"/>
      <c r="MU379" s="263"/>
      <c r="MV379" s="263"/>
      <c r="MW379" s="263"/>
      <c r="MX379" s="263"/>
      <c r="MY379" s="263"/>
      <c r="MZ379" s="263"/>
      <c r="NA379" s="263"/>
      <c r="NB379" s="263"/>
      <c r="NC379" s="263"/>
      <c r="ND379" s="263"/>
      <c r="NE379" s="263"/>
      <c r="NF379" s="263"/>
      <c r="NG379" s="263"/>
      <c r="NH379" s="263"/>
      <c r="NI379" s="263"/>
      <c r="NJ379" s="263"/>
      <c r="NK379" s="263"/>
      <c r="NL379" s="263"/>
      <c r="NM379" s="263"/>
      <c r="NN379" s="263"/>
      <c r="NO379" s="263"/>
      <c r="NP379" s="263"/>
      <c r="NQ379" s="263"/>
      <c r="NR379" s="263"/>
      <c r="NS379" s="263"/>
      <c r="NT379" s="263"/>
      <c r="NU379" s="263"/>
      <c r="NV379" s="263"/>
      <c r="NW379" s="263"/>
      <c r="NX379" s="263"/>
      <c r="NY379" s="263"/>
      <c r="NZ379" s="263"/>
      <c r="OA379" s="263"/>
      <c r="OB379" s="263"/>
      <c r="OC379" s="263"/>
      <c r="OD379" s="263"/>
      <c r="OE379" s="263"/>
      <c r="OF379" s="263"/>
      <c r="OG379" s="263"/>
      <c r="OH379" s="263"/>
      <c r="OI379" s="263"/>
      <c r="OJ379" s="263"/>
      <c r="OK379" s="263"/>
      <c r="OL379" s="263"/>
      <c r="OM379" s="263"/>
      <c r="ON379" s="263"/>
      <c r="OO379" s="263"/>
      <c r="OP379" s="263"/>
      <c r="OQ379" s="263"/>
      <c r="OR379" s="263"/>
      <c r="OS379" s="263"/>
      <c r="OT379" s="263"/>
      <c r="OU379" s="263"/>
      <c r="OV379" s="263"/>
      <c r="OW379" s="263"/>
      <c r="OX379" s="263"/>
      <c r="OY379" s="263"/>
      <c r="OZ379" s="263"/>
      <c r="PA379" s="263"/>
      <c r="PB379" s="263"/>
      <c r="PC379" s="263"/>
      <c r="PD379" s="263"/>
      <c r="PE379" s="263"/>
      <c r="PF379" s="263"/>
      <c r="PG379" s="263"/>
      <c r="PH379" s="263"/>
      <c r="PI379" s="263"/>
      <c r="PJ379" s="263"/>
      <c r="PK379" s="263"/>
      <c r="PL379" s="263"/>
      <c r="PM379" s="263"/>
      <c r="PN379" s="263"/>
      <c r="PO379" s="263"/>
      <c r="PP379" s="263"/>
      <c r="PQ379" s="263"/>
      <c r="PR379" s="263"/>
      <c r="PS379" s="263"/>
      <c r="PT379" s="263"/>
      <c r="PU379" s="263"/>
      <c r="PV379" s="263"/>
      <c r="PW379" s="263"/>
      <c r="PX379" s="263"/>
      <c r="PY379" s="263"/>
      <c r="PZ379" s="263"/>
      <c r="QA379" s="263"/>
      <c r="QB379" s="263"/>
      <c r="QC379" s="263"/>
      <c r="QD379" s="263"/>
      <c r="QE379" s="263"/>
      <c r="QF379" s="263"/>
      <c r="QG379" s="263"/>
      <c r="QH379" s="263"/>
      <c r="QI379" s="263"/>
      <c r="QJ379" s="263"/>
      <c r="QK379" s="263"/>
      <c r="QL379" s="263"/>
      <c r="QM379" s="263"/>
      <c r="QN379" s="263"/>
      <c r="QO379" s="263"/>
      <c r="QP379" s="263"/>
      <c r="QQ379" s="263"/>
      <c r="QR379" s="263"/>
      <c r="QS379" s="263"/>
      <c r="QT379" s="263"/>
      <c r="QU379" s="263"/>
      <c r="QV379" s="263"/>
      <c r="QW379" s="263"/>
      <c r="QX379" s="263"/>
      <c r="QY379" s="263"/>
      <c r="QZ379" s="263"/>
      <c r="RA379" s="263"/>
      <c r="RB379" s="263"/>
      <c r="RC379" s="263"/>
      <c r="RD379" s="263"/>
      <c r="RE379" s="263"/>
      <c r="RF379" s="263"/>
      <c r="RG379" s="263"/>
      <c r="RH379" s="263"/>
      <c r="RI379" s="263"/>
      <c r="RJ379" s="263"/>
      <c r="RK379" s="263"/>
      <c r="RL379" s="263"/>
      <c r="RM379" s="263"/>
      <c r="RN379" s="263"/>
      <c r="RO379" s="263"/>
      <c r="RP379" s="263"/>
      <c r="RQ379" s="263"/>
      <c r="RR379" s="263"/>
      <c r="RS379" s="263"/>
      <c r="RT379" s="263"/>
      <c r="RU379" s="263"/>
      <c r="RV379" s="263"/>
      <c r="RW379" s="263"/>
      <c r="RX379" s="263"/>
      <c r="RY379" s="263"/>
      <c r="RZ379" s="263"/>
      <c r="SA379" s="263"/>
      <c r="SB379" s="263"/>
      <c r="SC379" s="263"/>
      <c r="SD379" s="263"/>
      <c r="SE379" s="263"/>
      <c r="SF379" s="263"/>
      <c r="SG379" s="263"/>
      <c r="SH379" s="263"/>
      <c r="SI379" s="263"/>
      <c r="SJ379" s="263"/>
      <c r="SK379" s="263"/>
      <c r="SL379" s="263"/>
      <c r="SM379" s="263"/>
      <c r="SN379" s="263"/>
      <c r="SO379" s="263"/>
      <c r="SP379" s="263"/>
      <c r="SQ379" s="263"/>
      <c r="SR379" s="263"/>
      <c r="SS379" s="263"/>
      <c r="ST379" s="263"/>
      <c r="SU379" s="263"/>
      <c r="SV379" s="263"/>
      <c r="SW379" s="263"/>
      <c r="SX379" s="263"/>
      <c r="SY379" s="263"/>
      <c r="SZ379" s="263"/>
      <c r="TA379" s="263"/>
      <c r="TB379" s="263"/>
      <c r="TC379" s="263"/>
      <c r="TD379" s="263"/>
      <c r="TE379" s="263"/>
      <c r="TF379" s="263"/>
      <c r="TG379" s="263"/>
      <c r="TH379" s="263"/>
      <c r="TI379" s="263"/>
      <c r="TJ379" s="263"/>
      <c r="TK379" s="263"/>
      <c r="TL379" s="263"/>
      <c r="TM379" s="263"/>
      <c r="TN379" s="263"/>
      <c r="TO379" s="263"/>
      <c r="TP379" s="263"/>
      <c r="TQ379" s="263"/>
      <c r="TR379" s="263"/>
      <c r="TS379" s="263"/>
      <c r="TT379" s="263"/>
      <c r="TU379" s="263"/>
      <c r="TV379" s="263"/>
      <c r="TW379" s="263"/>
      <c r="TX379" s="263"/>
      <c r="TY379" s="263"/>
      <c r="TZ379" s="263"/>
      <c r="UA379" s="263"/>
      <c r="UB379" s="263"/>
      <c r="UC379" s="263"/>
      <c r="UD379" s="263"/>
      <c r="UE379" s="263"/>
      <c r="UF379" s="263"/>
      <c r="UG379" s="263"/>
      <c r="UH379" s="263"/>
      <c r="UI379" s="263"/>
      <c r="UJ379" s="263"/>
      <c r="UK379" s="263"/>
      <c r="UL379" s="263"/>
      <c r="UM379" s="263"/>
      <c r="UN379" s="263"/>
      <c r="UO379" s="263"/>
      <c r="UP379" s="263"/>
      <c r="UQ379" s="263"/>
      <c r="UR379" s="263"/>
      <c r="US379" s="263"/>
      <c r="UT379" s="263"/>
      <c r="UU379" s="263"/>
      <c r="UV379" s="263"/>
      <c r="UW379" s="263"/>
      <c r="UX379" s="263"/>
      <c r="UY379" s="263"/>
      <c r="UZ379" s="263"/>
      <c r="VA379" s="263"/>
      <c r="VB379" s="263"/>
      <c r="VC379" s="263"/>
      <c r="VD379" s="263"/>
      <c r="VE379" s="263"/>
      <c r="VF379" s="263"/>
      <c r="VG379" s="263"/>
      <c r="VH379" s="263"/>
      <c r="VI379" s="263"/>
      <c r="VJ379" s="263"/>
      <c r="VK379" s="263"/>
      <c r="VL379" s="263"/>
      <c r="VM379" s="263"/>
      <c r="VN379" s="263"/>
      <c r="VO379" s="263"/>
      <c r="VP379" s="263"/>
      <c r="VQ379" s="263"/>
      <c r="VR379" s="263"/>
      <c r="VS379" s="263"/>
      <c r="VT379" s="263"/>
      <c r="VU379" s="263"/>
      <c r="VV379" s="263"/>
      <c r="VW379" s="263"/>
      <c r="VX379" s="263"/>
      <c r="VY379" s="263"/>
      <c r="VZ379" s="263"/>
      <c r="WA379" s="263"/>
      <c r="WB379" s="263"/>
      <c r="WC379" s="263"/>
      <c r="WD379" s="263"/>
      <c r="WE379" s="263"/>
      <c r="WF379" s="263"/>
      <c r="WG379" s="263"/>
      <c r="WH379" s="263"/>
      <c r="WI379" s="263"/>
      <c r="WJ379" s="263"/>
      <c r="WK379" s="263"/>
      <c r="WL379" s="263"/>
      <c r="WM379" s="263"/>
      <c r="WN379" s="263"/>
      <c r="WO379" s="263"/>
      <c r="WP379" s="263"/>
      <c r="WQ379" s="263"/>
      <c r="WR379" s="263"/>
      <c r="WS379" s="263"/>
      <c r="WT379" s="263"/>
      <c r="WU379" s="263"/>
      <c r="WV379" s="263"/>
      <c r="WW379" s="263"/>
      <c r="WX379" s="263"/>
      <c r="WY379" s="263"/>
      <c r="WZ379" s="263"/>
      <c r="XA379" s="263"/>
      <c r="XB379" s="263"/>
      <c r="XC379" s="263"/>
      <c r="XD379" s="263"/>
      <c r="XE379" s="263"/>
      <c r="XF379" s="263"/>
      <c r="XG379" s="263"/>
      <c r="XH379" s="263"/>
      <c r="XI379" s="263"/>
      <c r="XJ379" s="263"/>
      <c r="XK379" s="263"/>
      <c r="XL379" s="263"/>
      <c r="XM379" s="263"/>
      <c r="XN379" s="263"/>
      <c r="XO379" s="263"/>
      <c r="XP379" s="263"/>
      <c r="XQ379" s="263"/>
      <c r="XR379" s="263"/>
      <c r="XS379" s="263"/>
      <c r="XT379" s="263"/>
      <c r="XU379" s="263"/>
      <c r="XV379" s="263"/>
      <c r="XW379" s="263"/>
      <c r="XX379" s="263"/>
      <c r="XY379" s="263"/>
      <c r="XZ379" s="263"/>
      <c r="YA379" s="263"/>
      <c r="YB379" s="263"/>
      <c r="YC379" s="263"/>
      <c r="YD379" s="263"/>
      <c r="YE379" s="263"/>
      <c r="YF379" s="263"/>
      <c r="YG379" s="263"/>
      <c r="YH379" s="263"/>
      <c r="YI379" s="263"/>
      <c r="YJ379" s="263"/>
      <c r="YK379" s="263"/>
      <c r="YL379" s="263"/>
      <c r="YM379" s="263"/>
      <c r="YN379" s="263"/>
      <c r="YO379" s="263"/>
      <c r="YP379" s="263"/>
      <c r="YQ379" s="263"/>
      <c r="YR379" s="263"/>
      <c r="YS379" s="263"/>
      <c r="YT379" s="263"/>
      <c r="YU379" s="263"/>
      <c r="YV379" s="263"/>
      <c r="YW379" s="263"/>
      <c r="YX379" s="263"/>
      <c r="YY379" s="263"/>
      <c r="YZ379" s="263"/>
      <c r="ZA379" s="263"/>
      <c r="ZB379" s="263"/>
      <c r="ZC379" s="263"/>
      <c r="ZD379" s="263"/>
      <c r="ZE379" s="263"/>
      <c r="ZF379" s="263"/>
      <c r="ZG379" s="263"/>
      <c r="ZH379" s="263"/>
      <c r="ZI379" s="263"/>
      <c r="ZJ379" s="263"/>
      <c r="ZK379" s="263"/>
      <c r="ZL379" s="263"/>
      <c r="ZM379" s="263"/>
      <c r="ZN379" s="263"/>
      <c r="ZO379" s="263"/>
      <c r="ZP379" s="263"/>
      <c r="ZQ379" s="263"/>
      <c r="ZR379" s="263"/>
      <c r="ZS379" s="263"/>
      <c r="ZT379" s="263"/>
      <c r="ZU379" s="263"/>
      <c r="ZV379" s="263"/>
      <c r="ZW379" s="263"/>
      <c r="ZX379" s="263"/>
      <c r="ZY379" s="263"/>
      <c r="ZZ379" s="263"/>
      <c r="AAA379" s="263"/>
      <c r="AAB379" s="263"/>
      <c r="AAC379" s="263"/>
      <c r="AAD379" s="263"/>
      <c r="AAE379" s="263"/>
      <c r="AAF379" s="263"/>
      <c r="AAG379" s="263"/>
      <c r="AAH379" s="263"/>
      <c r="AAI379" s="263"/>
      <c r="AAJ379" s="263"/>
      <c r="AAK379" s="263"/>
      <c r="AAL379" s="263"/>
      <c r="AAM379" s="263"/>
      <c r="AAN379" s="263"/>
      <c r="AAO379" s="263"/>
      <c r="AAP379" s="263"/>
      <c r="AAQ379" s="263"/>
      <c r="AAR379" s="263"/>
      <c r="AAS379" s="263"/>
      <c r="AAT379" s="263"/>
      <c r="AAU379" s="263"/>
      <c r="AAV379" s="263"/>
      <c r="AAW379" s="263"/>
      <c r="AAX379" s="263"/>
      <c r="AAY379" s="263"/>
      <c r="AAZ379" s="263"/>
      <c r="ABA379" s="263"/>
      <c r="ABB379" s="263"/>
      <c r="ABC379" s="263"/>
      <c r="ABD379" s="263"/>
      <c r="ABE379" s="263"/>
      <c r="ABF379" s="263"/>
      <c r="ABG379" s="263"/>
      <c r="ABH379" s="263"/>
      <c r="ABI379" s="263"/>
      <c r="ABJ379" s="263"/>
      <c r="ABK379" s="263"/>
      <c r="ABL379" s="263"/>
      <c r="ABM379" s="263"/>
      <c r="ABN379" s="263"/>
      <c r="ABO379" s="263"/>
      <c r="ABP379" s="263"/>
      <c r="ABQ379" s="263"/>
      <c r="ABR379" s="263"/>
      <c r="ABS379" s="263"/>
      <c r="ABT379" s="263"/>
      <c r="ABU379" s="263"/>
      <c r="ABV379" s="263"/>
      <c r="ABW379" s="263"/>
      <c r="ABX379" s="263"/>
      <c r="ABY379" s="263"/>
      <c r="ABZ379" s="263"/>
      <c r="ACA379" s="263"/>
      <c r="ACB379" s="263"/>
      <c r="ACC379" s="263"/>
      <c r="ACD379" s="263"/>
      <c r="ACE379" s="263"/>
      <c r="ACF379" s="263"/>
      <c r="ACG379" s="263"/>
      <c r="ACH379" s="263"/>
      <c r="ACI379" s="263"/>
      <c r="ACJ379" s="263"/>
      <c r="ACK379" s="263"/>
      <c r="ACL379" s="263"/>
      <c r="ACM379" s="263"/>
      <c r="ACN379" s="263"/>
      <c r="ACO379" s="263"/>
      <c r="ACP379" s="263"/>
      <c r="ACQ379" s="263"/>
      <c r="ACR379" s="263"/>
      <c r="ACS379" s="263"/>
      <c r="ACT379" s="263"/>
      <c r="ACU379" s="263"/>
      <c r="ACV379" s="263"/>
      <c r="ACW379" s="263"/>
      <c r="ACX379" s="263"/>
      <c r="ACY379" s="263"/>
      <c r="ACZ379" s="263"/>
      <c r="ADA379" s="263"/>
      <c r="ADB379" s="263"/>
      <c r="ADC379" s="263"/>
      <c r="ADD379" s="263"/>
      <c r="ADE379" s="263"/>
      <c r="ADF379" s="263"/>
      <c r="ADG379" s="263"/>
      <c r="ADH379" s="263"/>
      <c r="ADI379" s="263"/>
      <c r="ADJ379" s="263"/>
      <c r="ADK379" s="263"/>
      <c r="ADL379" s="263"/>
      <c r="ADM379" s="263"/>
      <c r="ADN379" s="263"/>
      <c r="ADO379" s="263"/>
      <c r="ADP379" s="263"/>
      <c r="ADQ379" s="263"/>
      <c r="ADR379" s="263"/>
      <c r="ADS379" s="263"/>
      <c r="ADT379" s="263"/>
      <c r="ADU379" s="263"/>
      <c r="ADV379" s="263"/>
      <c r="ADW379" s="263"/>
      <c r="ADX379" s="263"/>
      <c r="ADY379" s="263"/>
      <c r="ADZ379" s="263"/>
      <c r="AEA379" s="263"/>
      <c r="AEB379" s="263"/>
      <c r="AEC379" s="263"/>
      <c r="AED379" s="263"/>
      <c r="AEE379" s="263"/>
      <c r="AEF379" s="263"/>
      <c r="AEG379" s="263"/>
      <c r="AEH379" s="263"/>
      <c r="AEI379" s="263"/>
      <c r="AEJ379" s="263"/>
      <c r="AEK379" s="263"/>
      <c r="AEL379" s="263"/>
      <c r="AEM379" s="263"/>
      <c r="AEN379" s="263"/>
      <c r="AEO379" s="263"/>
      <c r="AEP379" s="263"/>
      <c r="AEQ379" s="263"/>
      <c r="AER379" s="263"/>
      <c r="AES379" s="263"/>
      <c r="AET379" s="263"/>
      <c r="AEU379" s="263"/>
      <c r="AEV379" s="263"/>
      <c r="AEW379" s="263"/>
      <c r="AEX379" s="263"/>
      <c r="AEY379" s="263"/>
      <c r="AEZ379" s="263"/>
      <c r="AFA379" s="263"/>
      <c r="AFB379" s="263"/>
      <c r="AFC379" s="263"/>
      <c r="AFD379" s="263"/>
      <c r="AFE379" s="263"/>
      <c r="AFF379" s="263"/>
      <c r="AFG379" s="263"/>
      <c r="AFH379" s="263"/>
      <c r="AFI379" s="263"/>
      <c r="AFJ379" s="263"/>
      <c r="AFK379" s="263"/>
      <c r="AFL379" s="263"/>
      <c r="AFM379" s="263"/>
      <c r="AFN379" s="263"/>
      <c r="AFO379" s="263"/>
      <c r="AFP379" s="263"/>
      <c r="AFQ379" s="263"/>
      <c r="AFR379" s="263"/>
      <c r="AFS379" s="263"/>
      <c r="AFT379" s="263"/>
      <c r="AFU379" s="263"/>
      <c r="AFV379" s="263"/>
      <c r="AFW379" s="263"/>
      <c r="AFX379" s="263"/>
      <c r="AFY379" s="263"/>
      <c r="AFZ379" s="263"/>
      <c r="AGA379" s="263"/>
      <c r="AGB379" s="263"/>
      <c r="AGC379" s="263"/>
      <c r="AGD379" s="263"/>
      <c r="AGE379" s="263"/>
      <c r="AGF379" s="263"/>
      <c r="AGG379" s="263"/>
      <c r="AGH379" s="263"/>
      <c r="AGI379" s="263"/>
      <c r="AGJ379" s="263"/>
      <c r="AGK379" s="263"/>
      <c r="AGL379" s="263"/>
      <c r="AGM379" s="263"/>
      <c r="AGN379" s="263"/>
      <c r="AGO379" s="263"/>
      <c r="AGP379" s="263"/>
      <c r="AGQ379" s="263"/>
      <c r="AGR379" s="263"/>
      <c r="AGS379" s="263"/>
      <c r="AGT379" s="263"/>
      <c r="AGU379" s="263"/>
      <c r="AGV379" s="263"/>
      <c r="AGW379" s="263"/>
      <c r="AGX379" s="263"/>
      <c r="AGY379" s="263"/>
      <c r="AGZ379" s="263"/>
      <c r="AHA379" s="263"/>
      <c r="AHB379" s="263"/>
      <c r="AHC379" s="263"/>
      <c r="AHD379" s="263"/>
      <c r="AHE379" s="263"/>
      <c r="AHF379" s="263"/>
      <c r="AHG379" s="263"/>
      <c r="AHH379" s="263"/>
      <c r="AHI379" s="263"/>
      <c r="AHJ379" s="263"/>
      <c r="AHK379" s="263"/>
      <c r="AHL379" s="263"/>
      <c r="AHM379" s="263"/>
      <c r="AHN379" s="263"/>
      <c r="AHO379" s="263"/>
      <c r="AHP379" s="263"/>
      <c r="AHQ379" s="263"/>
      <c r="AHR379" s="263"/>
      <c r="AHS379" s="263"/>
      <c r="AHT379" s="263"/>
      <c r="AHU379" s="263"/>
      <c r="AHV379" s="263"/>
      <c r="AHW379" s="263"/>
      <c r="AHX379" s="263"/>
      <c r="AHY379" s="263"/>
      <c r="AHZ379" s="263"/>
      <c r="AIA379" s="263"/>
      <c r="AIB379" s="263"/>
      <c r="AIC379" s="263"/>
      <c r="AID379" s="263"/>
      <c r="AIE379" s="263"/>
      <c r="AIF379" s="263"/>
      <c r="AIG379" s="263"/>
      <c r="AIH379" s="263"/>
      <c r="AII379" s="263"/>
      <c r="AIJ379" s="263"/>
      <c r="AIK379" s="263"/>
      <c r="AIL379" s="263"/>
      <c r="AIM379" s="263"/>
      <c r="AIN379" s="263"/>
      <c r="AIO379" s="263"/>
      <c r="AIP379" s="263"/>
      <c r="AIQ379" s="263"/>
      <c r="AIR379" s="263"/>
      <c r="AIS379" s="263"/>
      <c r="AIT379" s="263"/>
      <c r="AIU379" s="263"/>
      <c r="AIV379" s="263"/>
      <c r="AIW379" s="263"/>
      <c r="AIX379" s="263"/>
      <c r="AIY379" s="263"/>
      <c r="AIZ379" s="263"/>
      <c r="AJA379" s="263"/>
      <c r="AJB379" s="263"/>
      <c r="AJC379" s="263"/>
      <c r="AJD379" s="263"/>
      <c r="AJE379" s="263"/>
      <c r="AJF379" s="263"/>
      <c r="AJG379" s="263"/>
      <c r="AJH379" s="263"/>
      <c r="AJI379" s="263"/>
      <c r="AJJ379" s="263"/>
      <c r="AJK379" s="263"/>
      <c r="AJL379" s="263"/>
      <c r="AJM379" s="263"/>
      <c r="AJN379" s="263"/>
      <c r="AJO379" s="263"/>
      <c r="AJP379" s="263"/>
      <c r="AJQ379" s="263"/>
      <c r="AJR379" s="263"/>
      <c r="AJS379" s="263"/>
      <c r="AJT379" s="263"/>
      <c r="AJU379" s="263"/>
      <c r="AJV379" s="263"/>
      <c r="AJW379" s="263"/>
      <c r="AJX379" s="263"/>
      <c r="AJY379" s="263"/>
      <c r="AJZ379" s="263"/>
      <c r="AKA379" s="263"/>
      <c r="AKB379" s="263"/>
      <c r="AKC379" s="263"/>
      <c r="AKD379" s="263"/>
      <c r="AKE379" s="263"/>
      <c r="AKF379" s="263"/>
      <c r="AKG379" s="263"/>
      <c r="AKH379" s="263"/>
      <c r="AKI379" s="263"/>
      <c r="AKJ379" s="263"/>
      <c r="AKK379" s="263"/>
      <c r="AKL379" s="263"/>
      <c r="AKM379" s="263"/>
      <c r="AKN379" s="263"/>
      <c r="AKO379" s="263"/>
      <c r="AKP379" s="263"/>
      <c r="AKQ379" s="263"/>
      <c r="AKR379" s="263"/>
      <c r="AKS379" s="263"/>
      <c r="AKT379" s="263"/>
      <c r="AKU379" s="263"/>
      <c r="AKV379" s="263"/>
      <c r="AKW379" s="263"/>
      <c r="AKX379" s="263"/>
      <c r="AKY379" s="263"/>
      <c r="AKZ379" s="263"/>
      <c r="ALA379" s="263"/>
      <c r="ALB379" s="263"/>
      <c r="ALC379" s="263"/>
      <c r="ALD379" s="263"/>
      <c r="ALE379" s="263"/>
      <c r="ALF379" s="263"/>
      <c r="ALG379" s="263"/>
      <c r="ALH379" s="263"/>
      <c r="ALI379" s="263"/>
      <c r="ALJ379" s="263"/>
      <c r="ALK379" s="263"/>
      <c r="ALL379" s="263"/>
      <c r="ALM379" s="263"/>
      <c r="ALN379" s="263"/>
      <c r="ALO379" s="263"/>
      <c r="ALP379" s="263"/>
      <c r="ALQ379" s="263"/>
      <c r="ALR379" s="263"/>
      <c r="ALS379" s="263"/>
      <c r="ALT379" s="263"/>
      <c r="ALU379" s="263"/>
      <c r="ALV379" s="263"/>
      <c r="ALW379" s="263"/>
      <c r="ALX379" s="263"/>
      <c r="ALY379" s="263"/>
      <c r="ALZ379" s="263"/>
      <c r="AMA379" s="263"/>
      <c r="AMB379" s="263"/>
      <c r="AMC379" s="263"/>
      <c r="AMD379" s="263"/>
      <c r="AME379" s="263"/>
      <c r="AMF379" s="263"/>
      <c r="AMG379" s="263"/>
      <c r="AMH379" s="263"/>
      <c r="AMI379" s="263"/>
      <c r="AMJ379" s="263"/>
      <c r="AMK379" s="263"/>
      <c r="AML379" s="263"/>
      <c r="AMM379" s="263"/>
      <c r="AMN379" s="263"/>
      <c r="AMO379" s="263"/>
      <c r="AMP379" s="263"/>
      <c r="AMQ379" s="263"/>
      <c r="AMR379" s="263"/>
      <c r="AMS379" s="263"/>
      <c r="AMT379" s="263"/>
      <c r="AMU379" s="263"/>
      <c r="AMV379" s="263"/>
      <c r="AMW379" s="263"/>
      <c r="AMX379" s="263"/>
      <c r="AMY379" s="263"/>
      <c r="AMZ379" s="263"/>
      <c r="ANA379" s="263"/>
      <c r="ANB379" s="263"/>
      <c r="ANC379" s="263"/>
      <c r="AND379" s="263"/>
      <c r="ANE379" s="263"/>
      <c r="ANF379" s="263"/>
      <c r="ANG379" s="263"/>
      <c r="ANH379" s="263"/>
      <c r="ANI379" s="263"/>
      <c r="ANJ379" s="263"/>
      <c r="ANK379" s="263"/>
      <c r="ANL379" s="263"/>
      <c r="ANM379" s="263"/>
      <c r="ANN379" s="263"/>
      <c r="ANO379" s="263"/>
      <c r="ANP379" s="263"/>
      <c r="ANQ379" s="263"/>
      <c r="ANR379" s="263"/>
      <c r="ANS379" s="263"/>
      <c r="ANT379" s="263"/>
      <c r="ANU379" s="263"/>
      <c r="ANV379" s="263"/>
      <c r="ANW379" s="263"/>
      <c r="ANX379" s="263"/>
      <c r="ANY379" s="263"/>
      <c r="ANZ379" s="263"/>
      <c r="AOA379" s="263"/>
      <c r="AOB379" s="263"/>
      <c r="AOC379" s="263"/>
      <c r="AOD379" s="263"/>
      <c r="AOE379" s="263"/>
      <c r="AOF379" s="263"/>
      <c r="AOG379" s="263"/>
      <c r="AOH379" s="263"/>
      <c r="AOI379" s="263"/>
      <c r="AOJ379" s="263"/>
      <c r="AOK379" s="263"/>
      <c r="AOL379" s="263"/>
      <c r="AOM379" s="263"/>
      <c r="AON379" s="263"/>
      <c r="AOO379" s="263"/>
      <c r="AOP379" s="263"/>
      <c r="AOQ379" s="263"/>
      <c r="AOR379" s="263"/>
      <c r="AOS379" s="263"/>
      <c r="AOT379" s="263"/>
      <c r="AOU379" s="263"/>
      <c r="AOV379" s="263"/>
      <c r="AOW379" s="263"/>
      <c r="AOX379" s="263"/>
      <c r="AOY379" s="263"/>
      <c r="AOZ379" s="263"/>
      <c r="APA379" s="263"/>
      <c r="APB379" s="263"/>
      <c r="APC379" s="263"/>
      <c r="APD379" s="263"/>
      <c r="APE379" s="263"/>
      <c r="APF379" s="263"/>
      <c r="APG379" s="263"/>
      <c r="APH379" s="263"/>
      <c r="API379" s="263"/>
      <c r="APJ379" s="263"/>
      <c r="APK379" s="263"/>
      <c r="APL379" s="263"/>
      <c r="APM379" s="263"/>
      <c r="APN379" s="263"/>
      <c r="APO379" s="263"/>
      <c r="APP379" s="263"/>
      <c r="APQ379" s="263"/>
      <c r="APR379" s="263"/>
      <c r="APS379" s="263"/>
      <c r="APT379" s="263"/>
      <c r="APU379" s="263"/>
      <c r="APV379" s="263"/>
      <c r="APW379" s="263"/>
      <c r="APX379" s="263"/>
      <c r="APY379" s="263"/>
      <c r="APZ379" s="263"/>
      <c r="AQA379" s="263"/>
      <c r="AQB379" s="263"/>
      <c r="AQC379" s="263"/>
      <c r="AQD379" s="263"/>
      <c r="AQE379" s="263"/>
      <c r="AQF379" s="263"/>
      <c r="AQG379" s="263"/>
      <c r="AQH379" s="263"/>
      <c r="AQI379" s="263"/>
      <c r="AQJ379" s="263"/>
      <c r="AQK379" s="263"/>
      <c r="AQL379" s="263"/>
      <c r="AQM379" s="263"/>
      <c r="AQN379" s="263"/>
      <c r="AQO379" s="263"/>
      <c r="AQP379" s="263"/>
      <c r="AQQ379" s="263"/>
      <c r="AQR379" s="263"/>
      <c r="AQS379" s="263"/>
      <c r="AQT379" s="263"/>
      <c r="AQU379" s="263"/>
      <c r="AQV379" s="263"/>
      <c r="AQW379" s="263"/>
      <c r="AQX379" s="263"/>
      <c r="AQY379" s="263"/>
      <c r="AQZ379" s="263"/>
      <c r="ARA379" s="263"/>
      <c r="ARB379" s="263"/>
      <c r="ARC379" s="263"/>
      <c r="ARD379" s="263"/>
      <c r="ARE379" s="263"/>
      <c r="ARF379" s="263"/>
      <c r="ARG379" s="263"/>
      <c r="ARH379" s="263"/>
      <c r="ARI379" s="263"/>
      <c r="ARJ379" s="263"/>
      <c r="ARK379" s="263"/>
      <c r="ARL379" s="263"/>
      <c r="ARM379" s="263"/>
      <c r="ARN379" s="263"/>
      <c r="ARO379" s="263"/>
      <c r="ARP379" s="263"/>
      <c r="ARQ379" s="263"/>
      <c r="ARR379" s="263"/>
      <c r="ARS379" s="263"/>
      <c r="ART379" s="263"/>
      <c r="ARU379" s="263"/>
      <c r="ARV379" s="263"/>
      <c r="ARW379" s="263"/>
      <c r="ARX379" s="263"/>
      <c r="ARY379" s="263"/>
      <c r="ARZ379" s="263"/>
      <c r="ASA379" s="263"/>
      <c r="ASB379" s="263"/>
      <c r="ASC379" s="263"/>
      <c r="ASD379" s="263"/>
      <c r="ASE379" s="263"/>
      <c r="ASF379" s="263"/>
      <c r="ASG379" s="263"/>
      <c r="ASH379" s="263"/>
      <c r="ASI379" s="263"/>
      <c r="ASJ379" s="263"/>
      <c r="ASK379" s="263"/>
      <c r="ASL379" s="263"/>
      <c r="ASM379" s="263"/>
      <c r="ASN379" s="263"/>
      <c r="ASO379" s="263"/>
      <c r="ASP379" s="263"/>
      <c r="ASQ379" s="263"/>
      <c r="ASR379" s="263"/>
      <c r="ASS379" s="263"/>
      <c r="AST379" s="263"/>
      <c r="ASU379" s="263"/>
      <c r="ASV379" s="263"/>
      <c r="ASW379" s="263"/>
      <c r="ASX379" s="263"/>
      <c r="ASY379" s="263"/>
      <c r="ASZ379" s="263"/>
      <c r="ATA379" s="263"/>
      <c r="ATB379" s="263"/>
      <c r="ATC379" s="263"/>
      <c r="ATD379" s="263"/>
      <c r="ATE379" s="263"/>
      <c r="ATF379" s="263"/>
      <c r="ATG379" s="263"/>
      <c r="ATH379" s="263"/>
      <c r="ATI379" s="263"/>
      <c r="ATJ379" s="263"/>
      <c r="ATK379" s="263"/>
      <c r="ATL379" s="263"/>
      <c r="ATM379" s="263"/>
      <c r="ATN379" s="263"/>
      <c r="ATO379" s="263"/>
      <c r="ATP379" s="263"/>
      <c r="ATQ379" s="263"/>
      <c r="ATR379" s="263"/>
      <c r="ATS379" s="263"/>
      <c r="ATT379" s="263"/>
      <c r="ATU379" s="263"/>
      <c r="ATV379" s="263"/>
      <c r="ATW379" s="263"/>
      <c r="ATX379" s="263"/>
      <c r="ATY379" s="263"/>
      <c r="ATZ379" s="263"/>
      <c r="AUA379" s="263"/>
      <c r="AUB379" s="263"/>
      <c r="AUC379" s="263"/>
      <c r="AUD379" s="263"/>
      <c r="AUE379" s="263"/>
      <c r="AUF379" s="263"/>
      <c r="AUG379" s="263"/>
      <c r="AUH379" s="263"/>
      <c r="AUI379" s="263"/>
      <c r="AUJ379" s="263"/>
      <c r="AUK379" s="263"/>
      <c r="AUL379" s="263"/>
      <c r="AUM379" s="263"/>
      <c r="AUN379" s="263"/>
      <c r="AUO379" s="263"/>
      <c r="AUP379" s="263"/>
      <c r="AUQ379" s="263"/>
      <c r="AUR379" s="263"/>
      <c r="AUS379" s="263"/>
      <c r="AUT379" s="263"/>
      <c r="AUU379" s="263"/>
      <c r="AUV379" s="263"/>
      <c r="AUW379" s="263"/>
      <c r="AUX379" s="263"/>
      <c r="AUY379" s="263"/>
      <c r="AUZ379" s="263"/>
      <c r="AVA379" s="263"/>
      <c r="AVB379" s="263"/>
      <c r="AVC379" s="263"/>
      <c r="AVD379" s="263"/>
      <c r="AVE379" s="263"/>
      <c r="AVF379" s="263"/>
      <c r="AVG379" s="263"/>
      <c r="AVH379" s="263"/>
      <c r="AVI379" s="263"/>
      <c r="AVJ379" s="263"/>
      <c r="AVK379" s="263"/>
      <c r="AVL379" s="263"/>
      <c r="AVM379" s="263"/>
      <c r="AVN379" s="263"/>
      <c r="AVO379" s="263"/>
      <c r="AVP379" s="263"/>
      <c r="AVQ379" s="263"/>
      <c r="AVR379" s="263"/>
      <c r="AVS379" s="263"/>
      <c r="AVT379" s="263"/>
      <c r="AVU379" s="263"/>
      <c r="AVV379" s="263"/>
      <c r="AVW379" s="263"/>
      <c r="AVX379" s="263"/>
      <c r="AVY379" s="263"/>
      <c r="AVZ379" s="263"/>
      <c r="AWA379" s="263"/>
      <c r="AWB379" s="263"/>
      <c r="AWC379" s="263"/>
      <c r="AWD379" s="263"/>
      <c r="AWE379" s="263"/>
      <c r="AWF379" s="263"/>
      <c r="AWG379" s="263"/>
      <c r="AWH379" s="263"/>
      <c r="AWI379" s="263"/>
      <c r="AWJ379" s="263"/>
      <c r="AWK379" s="263"/>
      <c r="AWL379" s="263"/>
      <c r="AWM379" s="263"/>
      <c r="AWN379" s="263"/>
      <c r="AWO379" s="263"/>
      <c r="AWP379" s="263"/>
      <c r="AWQ379" s="263"/>
      <c r="AWR379" s="263"/>
      <c r="AWS379" s="263"/>
      <c r="AWT379" s="263"/>
      <c r="AWU379" s="263"/>
      <c r="AWV379" s="263"/>
      <c r="AWW379" s="263"/>
      <c r="AWX379" s="263"/>
      <c r="AWY379" s="263"/>
      <c r="AWZ379" s="263"/>
      <c r="AXA379" s="263"/>
      <c r="AXB379" s="263"/>
      <c r="AXC379" s="263"/>
      <c r="AXD379" s="263"/>
      <c r="AXE379" s="263"/>
      <c r="AXF379" s="263"/>
      <c r="AXG379" s="263"/>
      <c r="AXH379" s="263"/>
      <c r="AXI379" s="263"/>
      <c r="AXJ379" s="263"/>
      <c r="AXK379" s="263"/>
      <c r="AXL379" s="263"/>
      <c r="AXM379" s="263"/>
      <c r="AXN379" s="263"/>
      <c r="AXO379" s="263"/>
      <c r="AXP379" s="263"/>
      <c r="AXQ379" s="263"/>
      <c r="AXR379" s="263"/>
      <c r="AXS379" s="263"/>
      <c r="AXT379" s="263"/>
      <c r="AXU379" s="263"/>
      <c r="AXV379" s="263"/>
      <c r="AXW379" s="263"/>
      <c r="AXX379" s="263"/>
      <c r="AXY379" s="263"/>
      <c r="AXZ379" s="263"/>
      <c r="AYA379" s="263"/>
      <c r="AYB379" s="263"/>
      <c r="AYC379" s="263"/>
      <c r="AYD379" s="263"/>
      <c r="AYE379" s="263"/>
      <c r="AYF379" s="263"/>
      <c r="AYG379" s="263"/>
      <c r="AYH379" s="263"/>
      <c r="AYI379" s="263"/>
      <c r="AYJ379" s="263"/>
      <c r="AYK379" s="263"/>
      <c r="AYL379" s="263"/>
      <c r="AYM379" s="263"/>
      <c r="AYN379" s="263"/>
      <c r="AYO379" s="263"/>
      <c r="AYP379" s="263"/>
      <c r="AYQ379" s="263"/>
      <c r="AYR379" s="263"/>
      <c r="AYS379" s="263"/>
      <c r="AYT379" s="263"/>
      <c r="AYU379" s="263"/>
      <c r="AYV379" s="263"/>
      <c r="AYW379" s="263"/>
      <c r="AYX379" s="263"/>
      <c r="AYY379" s="263"/>
      <c r="AYZ379" s="263"/>
      <c r="AZA379" s="263"/>
      <c r="AZB379" s="263"/>
      <c r="AZC379" s="263"/>
      <c r="AZD379" s="263"/>
      <c r="AZE379" s="263"/>
      <c r="AZF379" s="263"/>
      <c r="AZG379" s="263"/>
      <c r="AZH379" s="263"/>
      <c r="AZI379" s="263"/>
      <c r="AZJ379" s="263"/>
      <c r="AZK379" s="263"/>
      <c r="AZL379" s="263"/>
      <c r="AZM379" s="263"/>
      <c r="AZN379" s="263"/>
      <c r="AZO379" s="263"/>
      <c r="AZP379" s="263"/>
      <c r="AZQ379" s="263"/>
      <c r="AZR379" s="263"/>
      <c r="AZS379" s="263"/>
      <c r="AZT379" s="263"/>
      <c r="AZU379" s="263"/>
      <c r="AZV379" s="263"/>
      <c r="AZW379" s="263"/>
      <c r="AZX379" s="263"/>
      <c r="AZY379" s="263"/>
      <c r="AZZ379" s="263"/>
      <c r="BAA379" s="263"/>
      <c r="BAB379" s="263"/>
      <c r="BAC379" s="263"/>
      <c r="BAD379" s="263"/>
      <c r="BAE379" s="263"/>
      <c r="BAF379" s="263"/>
      <c r="BAG379" s="263"/>
      <c r="BAH379" s="263"/>
      <c r="BAI379" s="263"/>
      <c r="BAJ379" s="263"/>
      <c r="BAK379" s="263"/>
      <c r="BAL379" s="263"/>
      <c r="BAM379" s="263"/>
      <c r="BAN379" s="263"/>
      <c r="BAO379" s="263"/>
      <c r="BAP379" s="263"/>
      <c r="BAQ379" s="263"/>
      <c r="BAR379" s="263"/>
      <c r="BAS379" s="263"/>
      <c r="BAT379" s="263"/>
      <c r="BAU379" s="263"/>
      <c r="BAV379" s="263"/>
      <c r="BAW379" s="263"/>
      <c r="BAX379" s="263"/>
      <c r="BAY379" s="263"/>
      <c r="BAZ379" s="263"/>
      <c r="BBA379" s="263"/>
      <c r="BBB379" s="263"/>
      <c r="BBC379" s="263"/>
      <c r="BBD379" s="263"/>
      <c r="BBE379" s="263"/>
      <c r="BBF379" s="263"/>
      <c r="BBG379" s="263"/>
      <c r="BBH379" s="263"/>
      <c r="BBI379" s="263"/>
      <c r="BBJ379" s="263"/>
      <c r="BBK379" s="263"/>
      <c r="BBL379" s="263"/>
      <c r="BBM379" s="263"/>
      <c r="BBN379" s="263"/>
      <c r="BBO379" s="263"/>
      <c r="BBP379" s="263"/>
      <c r="BBQ379" s="263"/>
      <c r="BBR379" s="263"/>
      <c r="BBS379" s="263"/>
      <c r="BBT379" s="263"/>
      <c r="BBU379" s="263"/>
      <c r="BBV379" s="263"/>
      <c r="BBW379" s="263"/>
      <c r="BBX379" s="263"/>
      <c r="BBY379" s="263"/>
      <c r="BBZ379" s="263"/>
      <c r="BCA379" s="263"/>
      <c r="BCB379" s="263"/>
      <c r="BCC379" s="263"/>
      <c r="BCD379" s="263"/>
      <c r="BCE379" s="263"/>
      <c r="BCF379" s="263"/>
      <c r="BCG379" s="263"/>
      <c r="BCH379" s="263"/>
      <c r="BCI379" s="263"/>
      <c r="BCJ379" s="263"/>
      <c r="BCK379" s="263"/>
      <c r="BCL379" s="263"/>
      <c r="BCM379" s="263"/>
      <c r="BCN379" s="263"/>
      <c r="BCO379" s="263"/>
      <c r="BCP379" s="263"/>
      <c r="BCQ379" s="263"/>
      <c r="BCR379" s="263"/>
      <c r="BCS379" s="263"/>
      <c r="BCT379" s="263"/>
      <c r="BCU379" s="263"/>
      <c r="BCV379" s="263"/>
      <c r="BCW379" s="263"/>
      <c r="BCX379" s="263"/>
      <c r="BCY379" s="263"/>
      <c r="BCZ379" s="263"/>
      <c r="BDA379" s="263"/>
      <c r="BDB379" s="263"/>
      <c r="BDC379" s="263"/>
      <c r="BDD379" s="263"/>
      <c r="BDE379" s="263"/>
      <c r="BDF379" s="263"/>
      <c r="BDG379" s="263"/>
      <c r="BDH379" s="263"/>
      <c r="BDI379" s="263"/>
      <c r="BDJ379" s="263"/>
      <c r="BDK379" s="263"/>
      <c r="BDL379" s="263"/>
      <c r="BDM379" s="263"/>
      <c r="BDN379" s="263"/>
      <c r="BDO379" s="263"/>
      <c r="BDP379" s="263"/>
      <c r="BDQ379" s="263"/>
      <c r="BDR379" s="263"/>
      <c r="BDS379" s="263"/>
      <c r="BDT379" s="263"/>
      <c r="BDU379" s="263"/>
      <c r="BDV379" s="263"/>
      <c r="BDW379" s="263"/>
      <c r="BDX379" s="263"/>
      <c r="BDY379" s="263"/>
      <c r="BDZ379" s="263"/>
      <c r="BEA379" s="263"/>
      <c r="BEB379" s="263"/>
      <c r="BEC379" s="263"/>
      <c r="BED379" s="263"/>
      <c r="BEE379" s="263"/>
      <c r="BEF379" s="263"/>
      <c r="BEG379" s="263"/>
      <c r="BEH379" s="263"/>
      <c r="BEI379" s="263"/>
      <c r="BEJ379" s="263"/>
      <c r="BEK379" s="263"/>
      <c r="BEL379" s="263"/>
      <c r="BEM379" s="263"/>
      <c r="BEN379" s="263"/>
      <c r="BEO379" s="263"/>
      <c r="BEP379" s="263"/>
      <c r="BEQ379" s="263"/>
      <c r="BER379" s="263"/>
      <c r="BES379" s="263"/>
      <c r="BET379" s="263"/>
      <c r="BEU379" s="263"/>
      <c r="BEV379" s="263"/>
      <c r="BEW379" s="263"/>
      <c r="BEX379" s="263"/>
      <c r="BEY379" s="263"/>
      <c r="BEZ379" s="263"/>
      <c r="BFA379" s="263"/>
      <c r="BFB379" s="263"/>
      <c r="BFC379" s="263"/>
      <c r="BFD379" s="263"/>
      <c r="BFE379" s="263"/>
      <c r="BFF379" s="263"/>
      <c r="BFG379" s="263"/>
      <c r="BFH379" s="263"/>
      <c r="BFI379" s="263"/>
      <c r="BFJ379" s="263"/>
      <c r="BFK379" s="263"/>
      <c r="BFL379" s="263"/>
      <c r="BFM379" s="263"/>
      <c r="BFN379" s="263"/>
      <c r="BFO379" s="263"/>
      <c r="BFP379" s="263"/>
      <c r="BFQ379" s="263"/>
      <c r="BFR379" s="263"/>
      <c r="BFS379" s="263"/>
      <c r="BFT379" s="263"/>
      <c r="BFU379" s="263"/>
      <c r="BFV379" s="263"/>
      <c r="BFW379" s="263"/>
      <c r="BFX379" s="263"/>
      <c r="BFY379" s="263"/>
      <c r="BFZ379" s="263"/>
      <c r="BGA379" s="263"/>
      <c r="BGB379" s="263"/>
      <c r="BGC379" s="263"/>
      <c r="BGD379" s="263"/>
      <c r="BGE379" s="263"/>
      <c r="BGF379" s="263"/>
      <c r="BGG379" s="263"/>
      <c r="BGH379" s="263"/>
      <c r="BGI379" s="263"/>
      <c r="BGJ379" s="263"/>
      <c r="BGK379" s="263"/>
      <c r="BGL379" s="263"/>
      <c r="BGM379" s="263"/>
      <c r="BGN379" s="263"/>
      <c r="BGO379" s="263"/>
      <c r="BGP379" s="263"/>
      <c r="BGQ379" s="263"/>
      <c r="BGR379" s="263"/>
      <c r="BGS379" s="263"/>
      <c r="BGT379" s="263"/>
      <c r="BGU379" s="263"/>
      <c r="BGV379" s="263"/>
      <c r="BGW379" s="263"/>
      <c r="BGX379" s="263"/>
      <c r="BGY379" s="263"/>
      <c r="BGZ379" s="263"/>
      <c r="BHA379" s="263"/>
      <c r="BHB379" s="263"/>
      <c r="BHC379" s="263"/>
      <c r="BHD379" s="263"/>
      <c r="BHE379" s="263"/>
      <c r="BHF379" s="263"/>
      <c r="BHG379" s="263"/>
      <c r="BHH379" s="263"/>
      <c r="BHI379" s="263"/>
      <c r="BHJ379" s="263"/>
      <c r="BHK379" s="263"/>
      <c r="BHL379" s="263"/>
      <c r="BHM379" s="263"/>
      <c r="BHN379" s="263"/>
      <c r="BHO379" s="263"/>
      <c r="BHP379" s="263"/>
      <c r="BHQ379" s="263"/>
      <c r="BHR379" s="263"/>
      <c r="BHS379" s="263"/>
      <c r="BHT379" s="263"/>
      <c r="BHU379" s="263"/>
      <c r="BHV379" s="263"/>
      <c r="BHW379" s="263"/>
      <c r="BHX379" s="263"/>
      <c r="BHY379" s="263"/>
      <c r="BHZ379" s="263"/>
      <c r="BIA379" s="263"/>
      <c r="BIB379" s="263"/>
      <c r="BIC379" s="263"/>
      <c r="BID379" s="263"/>
      <c r="BIE379" s="263"/>
      <c r="BIF379" s="263"/>
      <c r="BIG379" s="263"/>
      <c r="BIH379" s="263"/>
      <c r="BII379" s="263"/>
      <c r="BIJ379" s="263"/>
      <c r="BIK379" s="263"/>
      <c r="BIL379" s="263"/>
      <c r="BIM379" s="263"/>
      <c r="BIN379" s="263"/>
      <c r="BIO379" s="263"/>
      <c r="BIP379" s="263"/>
      <c r="BIQ379" s="263"/>
      <c r="BIR379" s="263"/>
      <c r="BIS379" s="263"/>
      <c r="BIT379" s="263"/>
      <c r="BIU379" s="263"/>
      <c r="BIV379" s="263"/>
      <c r="BIW379" s="263"/>
      <c r="BIX379" s="263"/>
      <c r="BIY379" s="263"/>
      <c r="BIZ379" s="263"/>
      <c r="BJA379" s="263"/>
      <c r="BJB379" s="263"/>
      <c r="BJC379" s="263"/>
      <c r="BJD379" s="263"/>
      <c r="BJE379" s="263"/>
      <c r="BJF379" s="263"/>
      <c r="BJG379" s="263"/>
      <c r="BJH379" s="263"/>
      <c r="BJI379" s="263"/>
      <c r="BJJ379" s="263"/>
      <c r="BJK379" s="263"/>
      <c r="BJL379" s="263"/>
      <c r="BJM379" s="263"/>
      <c r="BJN379" s="263"/>
      <c r="BJO379" s="263"/>
      <c r="BJP379" s="263"/>
      <c r="BJQ379" s="263"/>
      <c r="BJR379" s="263"/>
      <c r="BJS379" s="263"/>
      <c r="BJT379" s="263"/>
      <c r="BJU379" s="263"/>
      <c r="BJV379" s="263"/>
      <c r="BJW379" s="263"/>
      <c r="BJX379" s="263"/>
      <c r="BJY379" s="263"/>
      <c r="BJZ379" s="263"/>
      <c r="BKA379" s="263"/>
      <c r="BKB379" s="263"/>
      <c r="BKC379" s="263"/>
      <c r="BKD379" s="263"/>
      <c r="BKE379" s="263"/>
      <c r="BKF379" s="263"/>
      <c r="BKG379" s="263"/>
      <c r="BKH379" s="263"/>
      <c r="BKI379" s="263"/>
      <c r="BKJ379" s="263"/>
      <c r="BKK379" s="263"/>
      <c r="BKL379" s="263"/>
      <c r="BKM379" s="263"/>
      <c r="BKN379" s="263"/>
      <c r="BKO379" s="263"/>
      <c r="BKP379" s="263"/>
      <c r="BKQ379" s="263"/>
      <c r="BKR379" s="263"/>
      <c r="BKS379" s="263"/>
      <c r="BKT379" s="263"/>
      <c r="BKU379" s="263"/>
      <c r="BKV379" s="263"/>
      <c r="BKW379" s="263"/>
      <c r="BKX379" s="263"/>
      <c r="BKY379" s="263"/>
      <c r="BKZ379" s="263"/>
      <c r="BLA379" s="263"/>
      <c r="BLB379" s="263"/>
      <c r="BLC379" s="263"/>
      <c r="BLD379" s="263"/>
      <c r="BLE379" s="263"/>
      <c r="BLF379" s="263"/>
      <c r="BLG379" s="263"/>
      <c r="BLH379" s="263"/>
      <c r="BLI379" s="263"/>
      <c r="BLJ379" s="263"/>
      <c r="BLK379" s="263"/>
      <c r="BLL379" s="263"/>
      <c r="BLM379" s="263"/>
      <c r="BLN379" s="263"/>
      <c r="BLO379" s="263"/>
      <c r="BLP379" s="263"/>
      <c r="BLQ379" s="263"/>
      <c r="BLR379" s="263"/>
      <c r="BLS379" s="263"/>
      <c r="BLT379" s="263"/>
      <c r="BLU379" s="263"/>
      <c r="BLV379" s="263"/>
      <c r="BLW379" s="263"/>
      <c r="BLX379" s="263"/>
      <c r="BLY379" s="263"/>
      <c r="BLZ379" s="263"/>
      <c r="BMA379" s="263"/>
      <c r="BMB379" s="263"/>
      <c r="BMC379" s="263"/>
      <c r="BMD379" s="263"/>
      <c r="BME379" s="263"/>
      <c r="BMF379" s="263"/>
      <c r="BMG379" s="263"/>
      <c r="BMH379" s="263"/>
      <c r="BMI379" s="263"/>
      <c r="BMJ379" s="263"/>
      <c r="BMK379" s="263"/>
      <c r="BML379" s="263"/>
      <c r="BMM379" s="263"/>
      <c r="BMN379" s="263"/>
      <c r="BMO379" s="263"/>
      <c r="BMP379" s="263"/>
      <c r="BMQ379" s="263"/>
      <c r="BMR379" s="263"/>
      <c r="BMS379" s="263"/>
      <c r="BMT379" s="263"/>
      <c r="BMU379" s="263"/>
      <c r="BMV379" s="263"/>
      <c r="BMW379" s="263"/>
      <c r="BMX379" s="263"/>
      <c r="BMY379" s="263"/>
      <c r="BMZ379" s="263"/>
      <c r="BNA379" s="263"/>
      <c r="BNB379" s="263"/>
      <c r="BNC379" s="263"/>
      <c r="BND379" s="263"/>
      <c r="BNE379" s="263"/>
      <c r="BNF379" s="263"/>
      <c r="BNG379" s="263"/>
      <c r="BNH379" s="263"/>
      <c r="BNI379" s="263"/>
      <c r="BNJ379" s="263"/>
      <c r="BNK379" s="263"/>
      <c r="BNL379" s="263"/>
      <c r="BNM379" s="263"/>
      <c r="BNN379" s="263"/>
      <c r="BNO379" s="263"/>
      <c r="BNP379" s="263"/>
      <c r="BNQ379" s="263"/>
      <c r="BNR379" s="263"/>
      <c r="BNS379" s="263"/>
      <c r="BNT379" s="263"/>
      <c r="BNU379" s="263"/>
      <c r="BNV379" s="263"/>
      <c r="BNW379" s="263"/>
      <c r="BNX379" s="263"/>
      <c r="BNY379" s="263"/>
      <c r="BNZ379" s="263"/>
      <c r="BOA379" s="263"/>
      <c r="BOB379" s="263"/>
      <c r="BOC379" s="263"/>
      <c r="BOD379" s="263"/>
      <c r="BOE379" s="263"/>
      <c r="BOF379" s="263"/>
      <c r="BOG379" s="263"/>
      <c r="BOH379" s="263"/>
      <c r="BOI379" s="263"/>
      <c r="BOJ379" s="263"/>
      <c r="BOK379" s="263"/>
      <c r="BOL379" s="263"/>
      <c r="BOM379" s="263"/>
      <c r="BON379" s="263"/>
      <c r="BOO379" s="263"/>
      <c r="BOP379" s="263"/>
      <c r="BOQ379" s="263"/>
      <c r="BOR379" s="263"/>
      <c r="BOS379" s="263"/>
      <c r="BOT379" s="263"/>
      <c r="BOU379" s="263"/>
      <c r="BOV379" s="263"/>
      <c r="BOW379" s="263"/>
      <c r="BOX379" s="263"/>
      <c r="BOY379" s="263"/>
      <c r="BOZ379" s="263"/>
      <c r="BPA379" s="263"/>
      <c r="BPB379" s="263"/>
      <c r="BPC379" s="263"/>
      <c r="BPD379" s="263"/>
      <c r="BPE379" s="263"/>
      <c r="BPF379" s="263"/>
      <c r="BPG379" s="263"/>
      <c r="BPH379" s="263"/>
      <c r="BPI379" s="263"/>
      <c r="BPJ379" s="263"/>
      <c r="BPK379" s="263"/>
      <c r="BPL379" s="263"/>
      <c r="BPM379" s="263"/>
      <c r="BPN379" s="263"/>
      <c r="BPO379" s="263"/>
      <c r="BPP379" s="263"/>
      <c r="BPQ379" s="263"/>
      <c r="BPR379" s="263"/>
      <c r="BPS379" s="263"/>
      <c r="BPT379" s="263"/>
      <c r="BPU379" s="263"/>
      <c r="BPV379" s="263"/>
      <c r="BPW379" s="263"/>
      <c r="BPX379" s="263"/>
      <c r="BPY379" s="263"/>
      <c r="BPZ379" s="263"/>
      <c r="BQA379" s="263"/>
      <c r="BQB379" s="263"/>
      <c r="BQC379" s="263"/>
      <c r="BQD379" s="263"/>
      <c r="BQE379" s="263"/>
      <c r="BQF379" s="263"/>
      <c r="BQG379" s="263"/>
      <c r="BQH379" s="263"/>
      <c r="BQI379" s="263"/>
      <c r="BQJ379" s="263"/>
      <c r="BQK379" s="263"/>
      <c r="BQL379" s="263"/>
      <c r="BQM379" s="263"/>
      <c r="BQN379" s="263"/>
      <c r="BQO379" s="263"/>
      <c r="BQP379" s="263"/>
      <c r="BQQ379" s="263"/>
      <c r="BQR379" s="263"/>
      <c r="BQS379" s="263"/>
      <c r="BQT379" s="263"/>
      <c r="BQU379" s="263"/>
      <c r="BQV379" s="263"/>
      <c r="BQW379" s="263"/>
      <c r="BQX379" s="263"/>
      <c r="BQY379" s="263"/>
      <c r="BQZ379" s="263"/>
      <c r="BRA379" s="263"/>
      <c r="BRB379" s="263"/>
      <c r="BRC379" s="263"/>
      <c r="BRD379" s="263"/>
      <c r="BRE379" s="263"/>
      <c r="BRF379" s="263"/>
      <c r="BRG379" s="263"/>
      <c r="BRH379" s="263"/>
      <c r="BRI379" s="263"/>
      <c r="BRJ379" s="263"/>
      <c r="BRK379" s="263"/>
      <c r="BRL379" s="263"/>
      <c r="BRM379" s="263"/>
      <c r="BRN379" s="263"/>
      <c r="BRO379" s="263"/>
      <c r="BRP379" s="263"/>
      <c r="BRQ379" s="263"/>
      <c r="BRR379" s="263"/>
      <c r="BRS379" s="263"/>
      <c r="BRT379" s="263"/>
      <c r="BRU379" s="263"/>
      <c r="BRV379" s="263"/>
      <c r="BRW379" s="263"/>
      <c r="BRX379" s="263"/>
      <c r="BRY379" s="263"/>
      <c r="BRZ379" s="263"/>
      <c r="BSA379" s="263"/>
      <c r="BSB379" s="263"/>
      <c r="BSC379" s="263"/>
      <c r="BSD379" s="263"/>
      <c r="BSE379" s="263"/>
      <c r="BSF379" s="263"/>
      <c r="BSG379" s="263"/>
      <c r="BSH379" s="263"/>
      <c r="BSI379" s="263"/>
      <c r="BSJ379" s="263"/>
      <c r="BSK379" s="263"/>
      <c r="BSL379" s="263"/>
      <c r="BSM379" s="263"/>
      <c r="BSN379" s="263"/>
      <c r="BSO379" s="263"/>
      <c r="BSP379" s="263"/>
      <c r="BSQ379" s="263"/>
      <c r="BSR379" s="263"/>
      <c r="BSS379" s="263"/>
      <c r="BST379" s="263"/>
      <c r="BSU379" s="263"/>
      <c r="BSV379" s="263"/>
      <c r="BSW379" s="263"/>
      <c r="BSX379" s="263"/>
      <c r="BSY379" s="263"/>
      <c r="BSZ379" s="263"/>
      <c r="BTA379" s="263"/>
      <c r="BTB379" s="263"/>
      <c r="BTC379" s="263"/>
      <c r="BTD379" s="263"/>
      <c r="BTE379" s="263"/>
      <c r="BTF379" s="263"/>
      <c r="BTG379" s="263"/>
      <c r="BTH379" s="263"/>
      <c r="BTI379" s="263"/>
      <c r="BTJ379" s="263"/>
      <c r="BTK379" s="263"/>
      <c r="BTL379" s="263"/>
      <c r="BTM379" s="263"/>
      <c r="BTN379" s="263"/>
      <c r="BTO379" s="263"/>
      <c r="BTP379" s="263"/>
      <c r="BTQ379" s="263"/>
      <c r="BTR379" s="263"/>
      <c r="BTS379" s="263"/>
      <c r="BTT379" s="263"/>
      <c r="BTU379" s="263"/>
      <c r="BTV379" s="263"/>
      <c r="BTW379" s="263"/>
      <c r="BTX379" s="263"/>
      <c r="BTY379" s="263"/>
      <c r="BTZ379" s="263"/>
      <c r="BUA379" s="263"/>
      <c r="BUB379" s="263"/>
      <c r="BUC379" s="263"/>
      <c r="BUD379" s="263"/>
      <c r="BUE379" s="263"/>
      <c r="BUF379" s="263"/>
      <c r="BUG379" s="263"/>
      <c r="BUH379" s="263"/>
      <c r="BUI379" s="263"/>
      <c r="BUJ379" s="263"/>
      <c r="BUK379" s="263"/>
      <c r="BUL379" s="263"/>
      <c r="BUM379" s="263"/>
      <c r="BUN379" s="263"/>
      <c r="BUO379" s="263"/>
      <c r="BUP379" s="263"/>
      <c r="BUQ379" s="263"/>
      <c r="BUR379" s="263"/>
      <c r="BUS379" s="263"/>
      <c r="BUT379" s="263"/>
      <c r="BUU379" s="263"/>
      <c r="BUV379" s="263"/>
      <c r="BUW379" s="263"/>
      <c r="BUX379" s="263"/>
      <c r="BUY379" s="263"/>
      <c r="BUZ379" s="263"/>
      <c r="BVA379" s="263"/>
      <c r="BVB379" s="263"/>
      <c r="BVC379" s="263"/>
      <c r="BVD379" s="263"/>
      <c r="BVE379" s="263"/>
      <c r="BVF379" s="263"/>
      <c r="BVG379" s="263"/>
      <c r="BVH379" s="263"/>
      <c r="BVI379" s="263"/>
      <c r="BVJ379" s="263"/>
      <c r="BVK379" s="263"/>
      <c r="BVL379" s="263"/>
      <c r="BVM379" s="263"/>
      <c r="BVN379" s="263"/>
      <c r="BVO379" s="263"/>
      <c r="BVP379" s="263"/>
      <c r="BVQ379" s="263"/>
      <c r="BVR379" s="263"/>
      <c r="BVS379" s="263"/>
      <c r="BVT379" s="263"/>
      <c r="BVU379" s="263"/>
      <c r="BVV379" s="263"/>
      <c r="BVW379" s="263"/>
      <c r="BVX379" s="263"/>
      <c r="BVY379" s="263"/>
      <c r="BVZ379" s="263"/>
      <c r="BWA379" s="263"/>
      <c r="BWB379" s="263"/>
      <c r="BWC379" s="263"/>
      <c r="BWD379" s="263"/>
      <c r="BWE379" s="263"/>
      <c r="BWF379" s="263"/>
      <c r="BWG379" s="263"/>
      <c r="BWH379" s="263"/>
      <c r="BWI379" s="263"/>
      <c r="BWJ379" s="263"/>
      <c r="BWK379" s="263"/>
      <c r="BWL379" s="263"/>
      <c r="BWM379" s="263"/>
      <c r="BWN379" s="263"/>
      <c r="BWO379" s="263"/>
      <c r="BWP379" s="263"/>
      <c r="BWQ379" s="263"/>
      <c r="BWR379" s="263"/>
      <c r="BWS379" s="263"/>
      <c r="BWT379" s="263"/>
      <c r="BWU379" s="263"/>
      <c r="BWV379" s="263"/>
      <c r="BWW379" s="263"/>
      <c r="BWX379" s="263"/>
      <c r="BWY379" s="263"/>
      <c r="BWZ379" s="263"/>
      <c r="BXA379" s="263"/>
      <c r="BXB379" s="263"/>
      <c r="BXC379" s="263"/>
      <c r="BXD379" s="263"/>
      <c r="BXE379" s="263"/>
      <c r="BXF379" s="263"/>
      <c r="BXG379" s="263"/>
      <c r="BXH379" s="263"/>
      <c r="BXI379" s="263"/>
      <c r="BXJ379" s="263"/>
      <c r="BXK379" s="263"/>
      <c r="BXL379" s="263"/>
      <c r="BXM379" s="263"/>
      <c r="BXN379" s="263"/>
      <c r="BXO379" s="263"/>
      <c r="BXP379" s="263"/>
      <c r="BXQ379" s="263"/>
      <c r="BXR379" s="263"/>
      <c r="BXS379" s="263"/>
      <c r="BXT379" s="263"/>
      <c r="BXU379" s="263"/>
      <c r="BXV379" s="263"/>
      <c r="BXW379" s="263"/>
      <c r="BXX379" s="263"/>
      <c r="BXY379" s="263"/>
      <c r="BXZ379" s="263"/>
      <c r="BYA379" s="263"/>
      <c r="BYB379" s="263"/>
      <c r="BYC379" s="263"/>
      <c r="BYD379" s="263"/>
      <c r="BYE379" s="263"/>
      <c r="BYF379" s="263"/>
      <c r="BYG379" s="263"/>
      <c r="BYH379" s="263"/>
      <c r="BYI379" s="263"/>
      <c r="BYJ379" s="263"/>
      <c r="BYK379" s="263"/>
      <c r="BYL379" s="263"/>
      <c r="BYM379" s="263"/>
      <c r="BYN379" s="263"/>
      <c r="BYO379" s="263"/>
      <c r="BYP379" s="263"/>
      <c r="BYQ379" s="263"/>
      <c r="BYR379" s="263"/>
      <c r="BYS379" s="263"/>
      <c r="BYT379" s="263"/>
      <c r="BYU379" s="263"/>
      <c r="BYV379" s="263"/>
      <c r="BYW379" s="263"/>
      <c r="BYX379" s="263"/>
      <c r="BYY379" s="263"/>
      <c r="BYZ379" s="263"/>
      <c r="BZA379" s="263"/>
      <c r="BZB379" s="263"/>
      <c r="BZC379" s="263"/>
      <c r="BZD379" s="263"/>
      <c r="BZE379" s="263"/>
      <c r="BZF379" s="263"/>
      <c r="BZG379" s="263"/>
      <c r="BZH379" s="263"/>
      <c r="BZI379" s="263"/>
      <c r="BZJ379" s="263"/>
      <c r="BZK379" s="263"/>
      <c r="BZL379" s="263"/>
      <c r="BZM379" s="263"/>
      <c r="BZN379" s="263"/>
      <c r="BZO379" s="263"/>
      <c r="BZP379" s="263"/>
      <c r="BZQ379" s="263"/>
      <c r="BZR379" s="263"/>
      <c r="BZS379" s="263"/>
      <c r="BZT379" s="263"/>
      <c r="BZU379" s="263"/>
      <c r="BZV379" s="263"/>
      <c r="BZW379" s="263"/>
      <c r="BZX379" s="263"/>
      <c r="BZY379" s="263"/>
      <c r="BZZ379" s="263"/>
      <c r="CAA379" s="263"/>
      <c r="CAB379" s="263"/>
      <c r="CAC379" s="263"/>
      <c r="CAD379" s="263"/>
      <c r="CAE379" s="263"/>
      <c r="CAF379" s="263"/>
      <c r="CAG379" s="263"/>
      <c r="CAH379" s="263"/>
      <c r="CAI379" s="263"/>
      <c r="CAJ379" s="263"/>
      <c r="CAK379" s="263"/>
      <c r="CAL379" s="263"/>
      <c r="CAM379" s="263"/>
      <c r="CAN379" s="263"/>
      <c r="CAO379" s="263"/>
      <c r="CAP379" s="263"/>
      <c r="CAQ379" s="263"/>
      <c r="CAR379" s="263"/>
      <c r="CAS379" s="263"/>
      <c r="CAT379" s="263"/>
      <c r="CAU379" s="263"/>
      <c r="CAV379" s="263"/>
    </row>
    <row r="380" spans="1:2076" x14ac:dyDescent="0.35">
      <c r="A380" s="263"/>
      <c r="B380" s="263"/>
      <c r="C380" s="263"/>
      <c r="D380" s="263"/>
      <c r="E380" s="263"/>
      <c r="F380" s="263"/>
      <c r="G380" s="263"/>
      <c r="H380" s="263"/>
      <c r="I380" s="263"/>
      <c r="J380" s="263"/>
      <c r="K380" s="263"/>
      <c r="L380" s="263"/>
      <c r="M380" s="263"/>
      <c r="N380" s="263"/>
      <c r="O380" s="263"/>
      <c r="P380" s="263"/>
      <c r="Q380" s="263"/>
      <c r="R380" s="263"/>
      <c r="S380" s="263"/>
      <c r="T380" s="263"/>
      <c r="U380" s="263"/>
      <c r="V380" s="263"/>
      <c r="W380" s="263"/>
      <c r="X380" s="263"/>
      <c r="Y380" s="263"/>
      <c r="Z380" s="263"/>
      <c r="AA380" s="263"/>
      <c r="AB380" s="263"/>
      <c r="AC380" s="263"/>
      <c r="AD380" s="263"/>
      <c r="AE380" s="263"/>
      <c r="AF380" s="263"/>
      <c r="AG380" s="263"/>
      <c r="AH380" s="263"/>
      <c r="AI380" s="263"/>
      <c r="AJ380" s="263"/>
      <c r="AK380" s="263"/>
      <c r="AL380" s="263"/>
      <c r="AM380" s="263"/>
      <c r="AN380" s="263"/>
      <c r="AO380" s="263"/>
      <c r="AP380" s="263"/>
      <c r="AQ380" s="263"/>
      <c r="AR380" s="263"/>
      <c r="AS380" s="263"/>
      <c r="AT380" s="263"/>
      <c r="AU380" s="263"/>
      <c r="AV380" s="263"/>
      <c r="AW380" s="263"/>
      <c r="AX380" s="263"/>
      <c r="AY380" s="263"/>
      <c r="AZ380" s="263"/>
      <c r="BA380" s="263"/>
      <c r="BB380" s="263"/>
      <c r="BC380" s="263"/>
      <c r="BD380" s="263"/>
      <c r="BE380" s="263"/>
      <c r="BF380" s="263"/>
      <c r="BG380" s="263"/>
      <c r="BH380" s="263"/>
      <c r="BI380" s="263"/>
      <c r="BJ380" s="263"/>
      <c r="BK380" s="263"/>
      <c r="BL380" s="263"/>
      <c r="BM380" s="263"/>
      <c r="BN380" s="263"/>
      <c r="BO380" s="263"/>
      <c r="BP380" s="263"/>
      <c r="BQ380" s="263"/>
      <c r="BR380" s="263"/>
      <c r="BS380" s="263"/>
      <c r="BT380" s="263"/>
      <c r="BU380" s="263"/>
      <c r="BV380" s="263"/>
      <c r="BW380" s="263"/>
      <c r="BX380" s="263"/>
      <c r="BY380" s="263"/>
      <c r="BZ380" s="263"/>
      <c r="CA380" s="263"/>
      <c r="CB380" s="263"/>
      <c r="CC380" s="263"/>
      <c r="CD380" s="263"/>
      <c r="CE380" s="263"/>
      <c r="CF380" s="263"/>
      <c r="CG380" s="263"/>
      <c r="CH380" s="263"/>
      <c r="CI380" s="263"/>
      <c r="CJ380" s="263"/>
      <c r="CK380" s="263"/>
      <c r="CL380" s="263"/>
      <c r="CM380" s="263"/>
      <c r="CN380" s="263"/>
      <c r="CO380" s="263"/>
      <c r="CP380" s="263"/>
      <c r="CQ380" s="263"/>
      <c r="CR380" s="263"/>
      <c r="CS380" s="263"/>
      <c r="CT380" s="263"/>
      <c r="CU380" s="263"/>
      <c r="CV380" s="263"/>
      <c r="CW380" s="263"/>
      <c r="CX380" s="263"/>
      <c r="CY380" s="263"/>
      <c r="CZ380" s="263"/>
      <c r="DA380" s="263"/>
      <c r="DB380" s="263"/>
      <c r="DC380" s="263"/>
      <c r="DD380" s="263"/>
      <c r="DE380" s="263"/>
      <c r="DF380" s="263"/>
      <c r="DG380" s="263"/>
      <c r="DH380" s="263"/>
      <c r="DI380" s="263"/>
      <c r="DJ380" s="263"/>
      <c r="DK380" s="263"/>
      <c r="DL380" s="263"/>
      <c r="DM380" s="263"/>
      <c r="DN380" s="263"/>
      <c r="DO380" s="263"/>
      <c r="DP380" s="263"/>
      <c r="DQ380" s="263"/>
      <c r="DR380" s="263"/>
      <c r="DS380" s="263"/>
      <c r="DT380" s="263"/>
      <c r="DU380" s="263"/>
      <c r="DV380" s="263"/>
      <c r="DW380" s="263"/>
      <c r="DX380" s="263"/>
      <c r="DY380" s="263"/>
      <c r="DZ380" s="263"/>
      <c r="EA380" s="263"/>
      <c r="EB380" s="263"/>
      <c r="EC380" s="263"/>
      <c r="ED380" s="263"/>
      <c r="EE380" s="263"/>
      <c r="EF380" s="263"/>
      <c r="EG380" s="263"/>
      <c r="EH380" s="263"/>
      <c r="EI380" s="263"/>
      <c r="EJ380" s="263"/>
      <c r="EK380" s="263"/>
      <c r="EL380" s="263"/>
      <c r="EM380" s="263"/>
      <c r="EN380" s="263"/>
      <c r="EO380" s="263"/>
      <c r="EP380" s="263"/>
      <c r="EQ380" s="263"/>
      <c r="ER380" s="263"/>
      <c r="ES380" s="263"/>
      <c r="ET380" s="263"/>
      <c r="EU380" s="263"/>
      <c r="EV380" s="263"/>
      <c r="EW380" s="263"/>
      <c r="EX380" s="263"/>
      <c r="EY380" s="263"/>
      <c r="EZ380" s="263"/>
      <c r="FA380" s="263"/>
      <c r="FB380" s="263"/>
      <c r="FC380" s="263"/>
      <c r="FD380" s="263"/>
      <c r="FE380" s="263"/>
      <c r="FF380" s="263"/>
      <c r="FG380" s="263"/>
      <c r="FH380" s="263"/>
      <c r="FI380" s="263"/>
      <c r="FJ380" s="263"/>
      <c r="FK380" s="263"/>
      <c r="FL380" s="263"/>
      <c r="FM380" s="263"/>
      <c r="FN380" s="263"/>
      <c r="FO380" s="263"/>
      <c r="FP380" s="263"/>
      <c r="FQ380" s="263"/>
      <c r="FR380" s="263"/>
      <c r="FS380" s="263"/>
      <c r="FT380" s="263"/>
      <c r="FU380" s="263"/>
      <c r="FV380" s="263"/>
      <c r="FW380" s="263"/>
      <c r="FX380" s="263"/>
      <c r="FY380" s="263"/>
      <c r="FZ380" s="263"/>
      <c r="GA380" s="263"/>
      <c r="GB380" s="263"/>
      <c r="GC380" s="263"/>
      <c r="GD380" s="263"/>
      <c r="GE380" s="263"/>
      <c r="GF380" s="263"/>
      <c r="GG380" s="263"/>
      <c r="GH380" s="263"/>
      <c r="GI380" s="263"/>
      <c r="GJ380" s="263"/>
      <c r="GK380" s="263"/>
      <c r="GL380" s="263"/>
      <c r="GM380" s="263"/>
      <c r="GN380" s="263"/>
      <c r="GO380" s="263"/>
      <c r="GP380" s="263"/>
      <c r="GQ380" s="263"/>
      <c r="GR380" s="263"/>
      <c r="GS380" s="263"/>
      <c r="GT380" s="263"/>
      <c r="GU380" s="263"/>
      <c r="GV380" s="263"/>
      <c r="GW380" s="263"/>
      <c r="GX380" s="263"/>
      <c r="GY380" s="263"/>
      <c r="GZ380" s="263"/>
      <c r="HA380" s="263"/>
      <c r="HB380" s="263"/>
      <c r="HC380" s="263"/>
      <c r="HD380" s="263"/>
      <c r="HE380" s="263"/>
      <c r="HF380" s="263"/>
      <c r="HG380" s="263"/>
      <c r="HH380" s="263"/>
      <c r="HI380" s="263"/>
      <c r="HJ380" s="263"/>
      <c r="HK380" s="263"/>
      <c r="HL380" s="263"/>
      <c r="HM380" s="263"/>
      <c r="HN380" s="263"/>
      <c r="HO380" s="263"/>
      <c r="HP380" s="263"/>
      <c r="HQ380" s="263"/>
      <c r="HR380" s="263"/>
      <c r="HS380" s="263"/>
      <c r="HT380" s="263"/>
      <c r="HU380" s="263"/>
      <c r="HV380" s="263"/>
      <c r="HW380" s="263"/>
      <c r="HX380" s="263"/>
      <c r="HY380" s="263"/>
      <c r="HZ380" s="263"/>
      <c r="IA380" s="263"/>
      <c r="IB380" s="263"/>
      <c r="IC380" s="263"/>
      <c r="ID380" s="263"/>
      <c r="IE380" s="263"/>
      <c r="IF380" s="263"/>
      <c r="IG380" s="263"/>
      <c r="IH380" s="263"/>
      <c r="II380" s="263"/>
      <c r="IJ380" s="263"/>
      <c r="IK380" s="263"/>
      <c r="IL380" s="263"/>
      <c r="IM380" s="263"/>
      <c r="IN380" s="263"/>
      <c r="IO380" s="263"/>
      <c r="IP380" s="263"/>
      <c r="IQ380" s="263"/>
      <c r="IR380" s="263"/>
      <c r="IS380" s="263"/>
      <c r="IT380" s="263"/>
      <c r="IU380" s="263"/>
      <c r="IV380" s="263"/>
      <c r="IW380" s="263"/>
      <c r="IX380" s="263"/>
      <c r="IY380" s="263"/>
      <c r="IZ380" s="263"/>
      <c r="JA380" s="263"/>
      <c r="JB380" s="263"/>
      <c r="JC380" s="263"/>
      <c r="JD380" s="263"/>
      <c r="JE380" s="263"/>
      <c r="JF380" s="263"/>
      <c r="JG380" s="263"/>
      <c r="JH380" s="263"/>
      <c r="JI380" s="263"/>
      <c r="JJ380" s="263"/>
      <c r="JK380" s="263"/>
      <c r="JL380" s="263"/>
      <c r="JM380" s="263"/>
      <c r="JN380" s="263"/>
      <c r="JO380" s="263"/>
      <c r="JP380" s="263"/>
      <c r="JQ380" s="263"/>
      <c r="JR380" s="263"/>
      <c r="JS380" s="263"/>
      <c r="JT380" s="263"/>
      <c r="JU380" s="263"/>
      <c r="JV380" s="263"/>
      <c r="JW380" s="263"/>
      <c r="JX380" s="263"/>
      <c r="JY380" s="263"/>
      <c r="JZ380" s="263"/>
      <c r="KA380" s="263"/>
      <c r="KB380" s="263"/>
      <c r="KC380" s="263"/>
      <c r="KD380" s="263"/>
      <c r="KE380" s="263"/>
      <c r="KF380" s="263"/>
      <c r="KG380" s="263"/>
      <c r="KH380" s="263"/>
      <c r="KI380" s="263"/>
      <c r="KJ380" s="263"/>
      <c r="KK380" s="263"/>
      <c r="KL380" s="263"/>
      <c r="KM380" s="263"/>
      <c r="KN380" s="263"/>
      <c r="KO380" s="263"/>
      <c r="KP380" s="263"/>
      <c r="KQ380" s="263"/>
      <c r="KR380" s="263"/>
      <c r="KS380" s="263"/>
      <c r="KT380" s="263"/>
      <c r="KU380" s="263"/>
      <c r="KV380" s="263"/>
      <c r="KW380" s="263"/>
      <c r="KX380" s="263"/>
      <c r="KY380" s="263"/>
      <c r="KZ380" s="263"/>
      <c r="LA380" s="263"/>
      <c r="LB380" s="263"/>
      <c r="LC380" s="263"/>
      <c r="LD380" s="263"/>
      <c r="LE380" s="263"/>
      <c r="LF380" s="263"/>
      <c r="LG380" s="263"/>
      <c r="LH380" s="263"/>
      <c r="LI380" s="263"/>
      <c r="LJ380" s="263"/>
      <c r="LK380" s="263"/>
      <c r="LL380" s="263"/>
      <c r="LM380" s="263"/>
      <c r="LN380" s="263"/>
      <c r="LO380" s="263"/>
      <c r="LP380" s="263"/>
      <c r="LQ380" s="263"/>
      <c r="LR380" s="263"/>
      <c r="LS380" s="263"/>
      <c r="LT380" s="263"/>
      <c r="LU380" s="263"/>
      <c r="LV380" s="263"/>
      <c r="LW380" s="263"/>
      <c r="LX380" s="263"/>
      <c r="LY380" s="263"/>
      <c r="LZ380" s="263"/>
      <c r="MA380" s="263"/>
      <c r="MB380" s="263"/>
      <c r="MC380" s="263"/>
      <c r="MD380" s="263"/>
      <c r="ME380" s="263"/>
      <c r="MF380" s="263"/>
      <c r="MG380" s="263"/>
      <c r="MH380" s="263"/>
      <c r="MI380" s="263"/>
      <c r="MJ380" s="263"/>
      <c r="MK380" s="263"/>
      <c r="ML380" s="263"/>
      <c r="MM380" s="263"/>
      <c r="MN380" s="263"/>
      <c r="MO380" s="263"/>
      <c r="MP380" s="263"/>
      <c r="MQ380" s="263"/>
      <c r="MR380" s="263"/>
      <c r="MS380" s="263"/>
      <c r="MT380" s="263"/>
      <c r="MU380" s="263"/>
      <c r="MV380" s="263"/>
      <c r="MW380" s="263"/>
      <c r="MX380" s="263"/>
      <c r="MY380" s="263"/>
      <c r="MZ380" s="263"/>
      <c r="NA380" s="263"/>
      <c r="NB380" s="263"/>
      <c r="NC380" s="263"/>
      <c r="ND380" s="263"/>
      <c r="NE380" s="263"/>
      <c r="NF380" s="263"/>
      <c r="NG380" s="263"/>
      <c r="NH380" s="263"/>
      <c r="NI380" s="263"/>
      <c r="NJ380" s="263"/>
      <c r="NK380" s="263"/>
      <c r="NL380" s="263"/>
      <c r="NM380" s="263"/>
      <c r="NN380" s="263"/>
      <c r="NO380" s="263"/>
      <c r="NP380" s="263"/>
      <c r="NQ380" s="263"/>
      <c r="NR380" s="263"/>
      <c r="NS380" s="263"/>
      <c r="NT380" s="263"/>
      <c r="NU380" s="263"/>
      <c r="NV380" s="263"/>
      <c r="NW380" s="263"/>
      <c r="NX380" s="263"/>
      <c r="NY380" s="263"/>
      <c r="NZ380" s="263"/>
      <c r="OA380" s="263"/>
      <c r="OB380" s="263"/>
      <c r="OC380" s="263"/>
      <c r="OD380" s="263"/>
      <c r="OE380" s="263"/>
      <c r="OF380" s="263"/>
      <c r="OG380" s="263"/>
      <c r="OH380" s="263"/>
      <c r="OI380" s="263"/>
      <c r="OJ380" s="263"/>
      <c r="OK380" s="263"/>
      <c r="OL380" s="263"/>
      <c r="OM380" s="263"/>
      <c r="ON380" s="263"/>
      <c r="OO380" s="263"/>
      <c r="OP380" s="263"/>
      <c r="OQ380" s="263"/>
      <c r="OR380" s="263"/>
      <c r="OS380" s="263"/>
      <c r="OT380" s="263"/>
      <c r="OU380" s="263"/>
      <c r="OV380" s="263"/>
      <c r="OW380" s="263"/>
      <c r="OX380" s="263"/>
      <c r="OY380" s="263"/>
      <c r="OZ380" s="263"/>
      <c r="PA380" s="263"/>
      <c r="PB380" s="263"/>
      <c r="PC380" s="263"/>
      <c r="PD380" s="263"/>
      <c r="PE380" s="263"/>
      <c r="PF380" s="263"/>
      <c r="PG380" s="263"/>
      <c r="PH380" s="263"/>
      <c r="PI380" s="263"/>
      <c r="PJ380" s="263"/>
      <c r="PK380" s="263"/>
      <c r="PL380" s="263"/>
      <c r="PM380" s="263"/>
      <c r="PN380" s="263"/>
      <c r="PO380" s="263"/>
      <c r="PP380" s="263"/>
      <c r="PQ380" s="263"/>
      <c r="PR380" s="263"/>
      <c r="PS380" s="263"/>
      <c r="PT380" s="263"/>
      <c r="PU380" s="263"/>
      <c r="PV380" s="263"/>
      <c r="PW380" s="263"/>
      <c r="PX380" s="263"/>
      <c r="PY380" s="263"/>
      <c r="PZ380" s="263"/>
      <c r="QA380" s="263"/>
      <c r="QB380" s="263"/>
      <c r="QC380" s="263"/>
      <c r="QD380" s="263"/>
      <c r="QE380" s="263"/>
      <c r="QF380" s="263"/>
      <c r="QG380" s="263"/>
      <c r="QH380" s="263"/>
      <c r="QI380" s="263"/>
      <c r="QJ380" s="263"/>
      <c r="QK380" s="263"/>
      <c r="QL380" s="263"/>
      <c r="QM380" s="263"/>
      <c r="QN380" s="263"/>
      <c r="QO380" s="263"/>
      <c r="QP380" s="263"/>
      <c r="QQ380" s="263"/>
      <c r="QR380" s="263"/>
      <c r="QS380" s="263"/>
      <c r="QT380" s="263"/>
      <c r="QU380" s="263"/>
      <c r="QV380" s="263"/>
      <c r="QW380" s="263"/>
      <c r="QX380" s="263"/>
      <c r="QY380" s="263"/>
      <c r="QZ380" s="263"/>
      <c r="RA380" s="263"/>
      <c r="RB380" s="263"/>
      <c r="RC380" s="263"/>
      <c r="RD380" s="263"/>
      <c r="RE380" s="263"/>
      <c r="RF380" s="263"/>
      <c r="RG380" s="263"/>
      <c r="RH380" s="263"/>
      <c r="RI380" s="263"/>
      <c r="RJ380" s="263"/>
      <c r="RK380" s="263"/>
      <c r="RL380" s="263"/>
      <c r="RM380" s="263"/>
      <c r="RN380" s="263"/>
      <c r="RO380" s="263"/>
      <c r="RP380" s="263"/>
      <c r="RQ380" s="263"/>
      <c r="RR380" s="263"/>
      <c r="RS380" s="263"/>
      <c r="RT380" s="263"/>
      <c r="RU380" s="263"/>
      <c r="RV380" s="263"/>
      <c r="RW380" s="263"/>
      <c r="RX380" s="263"/>
      <c r="RY380" s="263"/>
      <c r="RZ380" s="263"/>
      <c r="SA380" s="263"/>
      <c r="SB380" s="263"/>
      <c r="SC380" s="263"/>
      <c r="SD380" s="263"/>
      <c r="SE380" s="263"/>
      <c r="SF380" s="263"/>
      <c r="SG380" s="263"/>
      <c r="SH380" s="263"/>
      <c r="SI380" s="263"/>
      <c r="SJ380" s="263"/>
      <c r="SK380" s="263"/>
      <c r="SL380" s="263"/>
      <c r="SM380" s="263"/>
      <c r="SN380" s="263"/>
      <c r="SO380" s="263"/>
      <c r="SP380" s="263"/>
      <c r="SQ380" s="263"/>
      <c r="SR380" s="263"/>
      <c r="SS380" s="263"/>
      <c r="ST380" s="263"/>
      <c r="SU380" s="263"/>
      <c r="SV380" s="263"/>
      <c r="SW380" s="263"/>
      <c r="SX380" s="263"/>
      <c r="SY380" s="263"/>
      <c r="SZ380" s="263"/>
      <c r="TA380" s="263"/>
      <c r="TB380" s="263"/>
      <c r="TC380" s="263"/>
      <c r="TD380" s="263"/>
      <c r="TE380" s="263"/>
      <c r="TF380" s="263"/>
      <c r="TG380" s="263"/>
      <c r="TH380" s="263"/>
      <c r="TI380" s="263"/>
      <c r="TJ380" s="263"/>
      <c r="TK380" s="263"/>
      <c r="TL380" s="263"/>
      <c r="TM380" s="263"/>
      <c r="TN380" s="263"/>
      <c r="TO380" s="263"/>
      <c r="TP380" s="263"/>
      <c r="TQ380" s="263"/>
      <c r="TR380" s="263"/>
      <c r="TS380" s="263"/>
      <c r="TT380" s="263"/>
      <c r="TU380" s="263"/>
      <c r="TV380" s="263"/>
      <c r="TW380" s="263"/>
      <c r="TX380" s="263"/>
      <c r="TY380" s="263"/>
      <c r="TZ380" s="263"/>
      <c r="UA380" s="263"/>
      <c r="UB380" s="263"/>
      <c r="UC380" s="263"/>
      <c r="UD380" s="263"/>
      <c r="UE380" s="263"/>
      <c r="UF380" s="263"/>
      <c r="UG380" s="263"/>
      <c r="UH380" s="263"/>
      <c r="UI380" s="263"/>
      <c r="UJ380" s="263"/>
      <c r="UK380" s="263"/>
      <c r="UL380" s="263"/>
      <c r="UM380" s="263"/>
      <c r="UN380" s="263"/>
      <c r="UO380" s="263"/>
      <c r="UP380" s="263"/>
      <c r="UQ380" s="263"/>
      <c r="UR380" s="263"/>
      <c r="US380" s="263"/>
      <c r="UT380" s="263"/>
      <c r="UU380" s="263"/>
      <c r="UV380" s="263"/>
      <c r="UW380" s="263"/>
      <c r="UX380" s="263"/>
      <c r="UY380" s="263"/>
      <c r="UZ380" s="263"/>
      <c r="VA380" s="263"/>
      <c r="VB380" s="263"/>
      <c r="VC380" s="263"/>
      <c r="VD380" s="263"/>
      <c r="VE380" s="263"/>
      <c r="VF380" s="263"/>
      <c r="VG380" s="263"/>
      <c r="VH380" s="263"/>
      <c r="VI380" s="263"/>
      <c r="VJ380" s="263"/>
      <c r="VK380" s="263"/>
      <c r="VL380" s="263"/>
      <c r="VM380" s="263"/>
      <c r="VN380" s="263"/>
      <c r="VO380" s="263"/>
      <c r="VP380" s="263"/>
      <c r="VQ380" s="263"/>
      <c r="VR380" s="263"/>
      <c r="VS380" s="263"/>
      <c r="VT380" s="263"/>
      <c r="VU380" s="263"/>
      <c r="VV380" s="263"/>
      <c r="VW380" s="263"/>
      <c r="VX380" s="263"/>
      <c r="VY380" s="263"/>
      <c r="VZ380" s="263"/>
      <c r="WA380" s="263"/>
      <c r="WB380" s="263"/>
      <c r="WC380" s="263"/>
      <c r="WD380" s="263"/>
      <c r="WE380" s="263"/>
      <c r="WF380" s="263"/>
      <c r="WG380" s="263"/>
      <c r="WH380" s="263"/>
      <c r="WI380" s="263"/>
      <c r="WJ380" s="263"/>
      <c r="WK380" s="263"/>
      <c r="WL380" s="263"/>
      <c r="WM380" s="263"/>
      <c r="WN380" s="263"/>
      <c r="WO380" s="263"/>
      <c r="WP380" s="263"/>
      <c r="WQ380" s="263"/>
      <c r="WR380" s="263"/>
      <c r="WS380" s="263"/>
      <c r="WT380" s="263"/>
      <c r="WU380" s="263"/>
      <c r="WV380" s="263"/>
      <c r="WW380" s="263"/>
      <c r="WX380" s="263"/>
      <c r="WY380" s="263"/>
      <c r="WZ380" s="263"/>
      <c r="XA380" s="263"/>
      <c r="XB380" s="263"/>
      <c r="XC380" s="263"/>
      <c r="XD380" s="263"/>
      <c r="XE380" s="263"/>
      <c r="XF380" s="263"/>
      <c r="XG380" s="263"/>
      <c r="XH380" s="263"/>
      <c r="XI380" s="263"/>
      <c r="XJ380" s="263"/>
      <c r="XK380" s="263"/>
      <c r="XL380" s="263"/>
      <c r="XM380" s="263"/>
      <c r="XN380" s="263"/>
      <c r="XO380" s="263"/>
      <c r="XP380" s="263"/>
      <c r="XQ380" s="263"/>
      <c r="XR380" s="263"/>
      <c r="XS380" s="263"/>
      <c r="XT380" s="263"/>
      <c r="XU380" s="263"/>
      <c r="XV380" s="263"/>
      <c r="XW380" s="263"/>
      <c r="XX380" s="263"/>
      <c r="XY380" s="263"/>
      <c r="XZ380" s="263"/>
      <c r="YA380" s="263"/>
      <c r="YB380" s="263"/>
      <c r="YC380" s="263"/>
      <c r="YD380" s="263"/>
      <c r="YE380" s="263"/>
      <c r="YF380" s="263"/>
      <c r="YG380" s="263"/>
      <c r="YH380" s="263"/>
      <c r="YI380" s="263"/>
      <c r="YJ380" s="263"/>
      <c r="YK380" s="263"/>
      <c r="YL380" s="263"/>
      <c r="YM380" s="263"/>
      <c r="YN380" s="263"/>
      <c r="YO380" s="263"/>
      <c r="YP380" s="263"/>
      <c r="YQ380" s="263"/>
      <c r="YR380" s="263"/>
      <c r="YS380" s="263"/>
      <c r="YT380" s="263"/>
      <c r="YU380" s="263"/>
      <c r="YV380" s="263"/>
      <c r="YW380" s="263"/>
      <c r="YX380" s="263"/>
      <c r="YY380" s="263"/>
      <c r="YZ380" s="263"/>
      <c r="ZA380" s="263"/>
      <c r="ZB380" s="263"/>
      <c r="ZC380" s="263"/>
      <c r="ZD380" s="263"/>
      <c r="ZE380" s="263"/>
      <c r="ZF380" s="263"/>
      <c r="ZG380" s="263"/>
      <c r="ZH380" s="263"/>
      <c r="ZI380" s="263"/>
      <c r="ZJ380" s="263"/>
      <c r="ZK380" s="263"/>
      <c r="ZL380" s="263"/>
      <c r="ZM380" s="263"/>
      <c r="ZN380" s="263"/>
      <c r="ZO380" s="263"/>
      <c r="ZP380" s="263"/>
      <c r="ZQ380" s="263"/>
      <c r="ZR380" s="263"/>
      <c r="ZS380" s="263"/>
      <c r="ZT380" s="263"/>
      <c r="ZU380" s="263"/>
      <c r="ZV380" s="263"/>
      <c r="ZW380" s="263"/>
      <c r="ZX380" s="263"/>
      <c r="ZY380" s="263"/>
      <c r="ZZ380" s="263"/>
      <c r="AAA380" s="263"/>
      <c r="AAB380" s="263"/>
      <c r="AAC380" s="263"/>
      <c r="AAD380" s="263"/>
      <c r="AAE380" s="263"/>
      <c r="AAF380" s="263"/>
      <c r="AAG380" s="263"/>
      <c r="AAH380" s="263"/>
      <c r="AAI380" s="263"/>
      <c r="AAJ380" s="263"/>
      <c r="AAK380" s="263"/>
      <c r="AAL380" s="263"/>
      <c r="AAM380" s="263"/>
      <c r="AAN380" s="263"/>
      <c r="AAO380" s="263"/>
      <c r="AAP380" s="263"/>
      <c r="AAQ380" s="263"/>
      <c r="AAR380" s="263"/>
      <c r="AAS380" s="263"/>
      <c r="AAT380" s="263"/>
      <c r="AAU380" s="263"/>
      <c r="AAV380" s="263"/>
      <c r="AAW380" s="263"/>
      <c r="AAX380" s="263"/>
      <c r="AAY380" s="263"/>
      <c r="AAZ380" s="263"/>
      <c r="ABA380" s="263"/>
      <c r="ABB380" s="263"/>
      <c r="ABC380" s="263"/>
      <c r="ABD380" s="263"/>
      <c r="ABE380" s="263"/>
      <c r="ABF380" s="263"/>
      <c r="ABG380" s="263"/>
      <c r="ABH380" s="263"/>
      <c r="ABI380" s="263"/>
      <c r="ABJ380" s="263"/>
      <c r="ABK380" s="263"/>
      <c r="ABL380" s="263"/>
      <c r="ABM380" s="263"/>
      <c r="ABN380" s="263"/>
      <c r="ABO380" s="263"/>
      <c r="ABP380" s="263"/>
      <c r="ABQ380" s="263"/>
      <c r="ABR380" s="263"/>
      <c r="ABS380" s="263"/>
      <c r="ABT380" s="263"/>
      <c r="ABU380" s="263"/>
      <c r="ABV380" s="263"/>
      <c r="ABW380" s="263"/>
      <c r="ABX380" s="263"/>
      <c r="ABY380" s="263"/>
      <c r="ABZ380" s="263"/>
      <c r="ACA380" s="263"/>
      <c r="ACB380" s="263"/>
      <c r="ACC380" s="263"/>
      <c r="ACD380" s="263"/>
      <c r="ACE380" s="263"/>
      <c r="ACF380" s="263"/>
      <c r="ACG380" s="263"/>
      <c r="ACH380" s="263"/>
      <c r="ACI380" s="263"/>
      <c r="ACJ380" s="263"/>
      <c r="ACK380" s="263"/>
      <c r="ACL380" s="263"/>
      <c r="ACM380" s="263"/>
      <c r="ACN380" s="263"/>
      <c r="ACO380" s="263"/>
      <c r="ACP380" s="263"/>
      <c r="ACQ380" s="263"/>
      <c r="ACR380" s="263"/>
      <c r="ACS380" s="263"/>
      <c r="ACT380" s="263"/>
      <c r="ACU380" s="263"/>
      <c r="ACV380" s="263"/>
      <c r="ACW380" s="263"/>
      <c r="ACX380" s="263"/>
      <c r="ACY380" s="263"/>
      <c r="ACZ380" s="263"/>
      <c r="ADA380" s="263"/>
      <c r="ADB380" s="263"/>
      <c r="ADC380" s="263"/>
      <c r="ADD380" s="263"/>
      <c r="ADE380" s="263"/>
      <c r="ADF380" s="263"/>
      <c r="ADG380" s="263"/>
      <c r="ADH380" s="263"/>
      <c r="ADI380" s="263"/>
      <c r="ADJ380" s="263"/>
      <c r="ADK380" s="263"/>
      <c r="ADL380" s="263"/>
      <c r="ADM380" s="263"/>
      <c r="ADN380" s="263"/>
      <c r="ADO380" s="263"/>
      <c r="ADP380" s="263"/>
      <c r="ADQ380" s="263"/>
      <c r="ADR380" s="263"/>
      <c r="ADS380" s="263"/>
      <c r="ADT380" s="263"/>
      <c r="ADU380" s="263"/>
      <c r="ADV380" s="263"/>
      <c r="ADW380" s="263"/>
      <c r="ADX380" s="263"/>
      <c r="ADY380" s="263"/>
      <c r="ADZ380" s="263"/>
      <c r="AEA380" s="263"/>
      <c r="AEB380" s="263"/>
      <c r="AEC380" s="263"/>
      <c r="AED380" s="263"/>
      <c r="AEE380" s="263"/>
      <c r="AEF380" s="263"/>
      <c r="AEG380" s="263"/>
      <c r="AEH380" s="263"/>
      <c r="AEI380" s="263"/>
      <c r="AEJ380" s="263"/>
      <c r="AEK380" s="263"/>
      <c r="AEL380" s="263"/>
      <c r="AEM380" s="263"/>
      <c r="AEN380" s="263"/>
      <c r="AEO380" s="263"/>
      <c r="AEP380" s="263"/>
      <c r="AEQ380" s="263"/>
      <c r="AER380" s="263"/>
      <c r="AES380" s="263"/>
      <c r="AET380" s="263"/>
      <c r="AEU380" s="263"/>
      <c r="AEV380" s="263"/>
      <c r="AEW380" s="263"/>
      <c r="AEX380" s="263"/>
      <c r="AEY380" s="263"/>
      <c r="AEZ380" s="263"/>
      <c r="AFA380" s="263"/>
      <c r="AFB380" s="263"/>
      <c r="AFC380" s="263"/>
      <c r="AFD380" s="263"/>
      <c r="AFE380" s="263"/>
      <c r="AFF380" s="263"/>
      <c r="AFG380" s="263"/>
      <c r="AFH380" s="263"/>
      <c r="AFI380" s="263"/>
      <c r="AFJ380" s="263"/>
      <c r="AFK380" s="263"/>
      <c r="AFL380" s="263"/>
      <c r="AFM380" s="263"/>
      <c r="AFN380" s="263"/>
      <c r="AFO380" s="263"/>
      <c r="AFP380" s="263"/>
      <c r="AFQ380" s="263"/>
      <c r="AFR380" s="263"/>
      <c r="AFS380" s="263"/>
      <c r="AFT380" s="263"/>
      <c r="AFU380" s="263"/>
      <c r="AFV380" s="263"/>
      <c r="AFW380" s="263"/>
      <c r="AFX380" s="263"/>
      <c r="AFY380" s="263"/>
      <c r="AFZ380" s="263"/>
      <c r="AGA380" s="263"/>
      <c r="AGB380" s="263"/>
      <c r="AGC380" s="263"/>
      <c r="AGD380" s="263"/>
      <c r="AGE380" s="263"/>
      <c r="AGF380" s="263"/>
      <c r="AGG380" s="263"/>
      <c r="AGH380" s="263"/>
      <c r="AGI380" s="263"/>
      <c r="AGJ380" s="263"/>
      <c r="AGK380" s="263"/>
      <c r="AGL380" s="263"/>
      <c r="AGM380" s="263"/>
      <c r="AGN380" s="263"/>
      <c r="AGO380" s="263"/>
      <c r="AGP380" s="263"/>
      <c r="AGQ380" s="263"/>
      <c r="AGR380" s="263"/>
      <c r="AGS380" s="263"/>
      <c r="AGT380" s="263"/>
      <c r="AGU380" s="263"/>
      <c r="AGV380" s="263"/>
      <c r="AGW380" s="263"/>
      <c r="AGX380" s="263"/>
      <c r="AGY380" s="263"/>
      <c r="AGZ380" s="263"/>
      <c r="AHA380" s="263"/>
      <c r="AHB380" s="263"/>
      <c r="AHC380" s="263"/>
      <c r="AHD380" s="263"/>
      <c r="AHE380" s="263"/>
      <c r="AHF380" s="263"/>
      <c r="AHG380" s="263"/>
      <c r="AHH380" s="263"/>
      <c r="AHI380" s="263"/>
      <c r="AHJ380" s="263"/>
      <c r="AHK380" s="263"/>
      <c r="AHL380" s="263"/>
      <c r="AHM380" s="263"/>
      <c r="AHN380" s="263"/>
      <c r="AHO380" s="263"/>
      <c r="AHP380" s="263"/>
      <c r="AHQ380" s="263"/>
      <c r="AHR380" s="263"/>
      <c r="AHS380" s="263"/>
      <c r="AHT380" s="263"/>
      <c r="AHU380" s="263"/>
      <c r="AHV380" s="263"/>
      <c r="AHW380" s="263"/>
      <c r="AHX380" s="263"/>
      <c r="AHY380" s="263"/>
      <c r="AHZ380" s="263"/>
      <c r="AIA380" s="263"/>
      <c r="AIB380" s="263"/>
      <c r="AIC380" s="263"/>
      <c r="AID380" s="263"/>
      <c r="AIE380" s="263"/>
      <c r="AIF380" s="263"/>
      <c r="AIG380" s="263"/>
      <c r="AIH380" s="263"/>
      <c r="AII380" s="263"/>
      <c r="AIJ380" s="263"/>
      <c r="AIK380" s="263"/>
      <c r="AIL380" s="263"/>
      <c r="AIM380" s="263"/>
      <c r="AIN380" s="263"/>
      <c r="AIO380" s="263"/>
      <c r="AIP380" s="263"/>
      <c r="AIQ380" s="263"/>
      <c r="AIR380" s="263"/>
      <c r="AIS380" s="263"/>
      <c r="AIT380" s="263"/>
      <c r="AIU380" s="263"/>
      <c r="AIV380" s="263"/>
      <c r="AIW380" s="263"/>
      <c r="AIX380" s="263"/>
      <c r="AIY380" s="263"/>
      <c r="AIZ380" s="263"/>
      <c r="AJA380" s="263"/>
      <c r="AJB380" s="263"/>
      <c r="AJC380" s="263"/>
      <c r="AJD380" s="263"/>
      <c r="AJE380" s="263"/>
      <c r="AJF380" s="263"/>
      <c r="AJG380" s="263"/>
      <c r="AJH380" s="263"/>
      <c r="AJI380" s="263"/>
      <c r="AJJ380" s="263"/>
      <c r="AJK380" s="263"/>
      <c r="AJL380" s="263"/>
      <c r="AJM380" s="263"/>
      <c r="AJN380" s="263"/>
      <c r="AJO380" s="263"/>
      <c r="AJP380" s="263"/>
      <c r="AJQ380" s="263"/>
      <c r="AJR380" s="263"/>
      <c r="AJS380" s="263"/>
      <c r="AJT380" s="263"/>
      <c r="AJU380" s="263"/>
      <c r="AJV380" s="263"/>
      <c r="AJW380" s="263"/>
      <c r="AJX380" s="263"/>
      <c r="AJY380" s="263"/>
      <c r="AJZ380" s="263"/>
      <c r="AKA380" s="263"/>
      <c r="AKB380" s="263"/>
      <c r="AKC380" s="263"/>
      <c r="AKD380" s="263"/>
      <c r="AKE380" s="263"/>
      <c r="AKF380" s="263"/>
      <c r="AKG380" s="263"/>
      <c r="AKH380" s="263"/>
      <c r="AKI380" s="263"/>
      <c r="AKJ380" s="263"/>
      <c r="AKK380" s="263"/>
      <c r="AKL380" s="263"/>
      <c r="AKM380" s="263"/>
      <c r="AKN380" s="263"/>
      <c r="AKO380" s="263"/>
      <c r="AKP380" s="263"/>
      <c r="AKQ380" s="263"/>
      <c r="AKR380" s="263"/>
      <c r="AKS380" s="263"/>
      <c r="AKT380" s="263"/>
      <c r="AKU380" s="263"/>
      <c r="AKV380" s="263"/>
      <c r="AKW380" s="263"/>
      <c r="AKX380" s="263"/>
      <c r="AKY380" s="263"/>
      <c r="AKZ380" s="263"/>
      <c r="ALA380" s="263"/>
      <c r="ALB380" s="263"/>
      <c r="ALC380" s="263"/>
      <c r="ALD380" s="263"/>
      <c r="ALE380" s="263"/>
      <c r="ALF380" s="263"/>
      <c r="ALG380" s="263"/>
      <c r="ALH380" s="263"/>
      <c r="ALI380" s="263"/>
      <c r="ALJ380" s="263"/>
      <c r="ALK380" s="263"/>
      <c r="ALL380" s="263"/>
      <c r="ALM380" s="263"/>
      <c r="ALN380" s="263"/>
      <c r="ALO380" s="263"/>
      <c r="ALP380" s="263"/>
      <c r="ALQ380" s="263"/>
      <c r="ALR380" s="263"/>
      <c r="ALS380" s="263"/>
      <c r="ALT380" s="263"/>
      <c r="ALU380" s="263"/>
      <c r="ALV380" s="263"/>
      <c r="ALW380" s="263"/>
      <c r="ALX380" s="263"/>
      <c r="ALY380" s="263"/>
      <c r="ALZ380" s="263"/>
      <c r="AMA380" s="263"/>
      <c r="AMB380" s="263"/>
      <c r="AMC380" s="263"/>
      <c r="AMD380" s="263"/>
      <c r="AME380" s="263"/>
      <c r="AMF380" s="263"/>
      <c r="AMG380" s="263"/>
      <c r="AMH380" s="263"/>
      <c r="AMI380" s="263"/>
      <c r="AMJ380" s="263"/>
      <c r="AMK380" s="263"/>
      <c r="AML380" s="263"/>
      <c r="AMM380" s="263"/>
      <c r="AMN380" s="263"/>
      <c r="AMO380" s="263"/>
      <c r="AMP380" s="263"/>
      <c r="AMQ380" s="263"/>
      <c r="AMR380" s="263"/>
      <c r="AMS380" s="263"/>
      <c r="AMT380" s="263"/>
      <c r="AMU380" s="263"/>
      <c r="AMV380" s="263"/>
      <c r="AMW380" s="263"/>
      <c r="AMX380" s="263"/>
      <c r="AMY380" s="263"/>
      <c r="AMZ380" s="263"/>
      <c r="ANA380" s="263"/>
      <c r="ANB380" s="263"/>
      <c r="ANC380" s="263"/>
      <c r="AND380" s="263"/>
      <c r="ANE380" s="263"/>
      <c r="ANF380" s="263"/>
      <c r="ANG380" s="263"/>
      <c r="ANH380" s="263"/>
      <c r="ANI380" s="263"/>
      <c r="ANJ380" s="263"/>
      <c r="ANK380" s="263"/>
      <c r="ANL380" s="263"/>
      <c r="ANM380" s="263"/>
      <c r="ANN380" s="263"/>
      <c r="ANO380" s="263"/>
      <c r="ANP380" s="263"/>
      <c r="ANQ380" s="263"/>
      <c r="ANR380" s="263"/>
      <c r="ANS380" s="263"/>
      <c r="ANT380" s="263"/>
      <c r="ANU380" s="263"/>
      <c r="ANV380" s="263"/>
      <c r="ANW380" s="263"/>
      <c r="ANX380" s="263"/>
      <c r="ANY380" s="263"/>
      <c r="ANZ380" s="263"/>
      <c r="AOA380" s="263"/>
      <c r="AOB380" s="263"/>
      <c r="AOC380" s="263"/>
      <c r="AOD380" s="263"/>
      <c r="AOE380" s="263"/>
      <c r="AOF380" s="263"/>
      <c r="AOG380" s="263"/>
      <c r="AOH380" s="263"/>
      <c r="AOI380" s="263"/>
      <c r="AOJ380" s="263"/>
      <c r="AOK380" s="263"/>
      <c r="AOL380" s="263"/>
      <c r="AOM380" s="263"/>
      <c r="AON380" s="263"/>
      <c r="AOO380" s="263"/>
      <c r="AOP380" s="263"/>
      <c r="AOQ380" s="263"/>
      <c r="AOR380" s="263"/>
      <c r="AOS380" s="263"/>
      <c r="AOT380" s="263"/>
      <c r="AOU380" s="263"/>
      <c r="AOV380" s="263"/>
      <c r="AOW380" s="263"/>
      <c r="AOX380" s="263"/>
      <c r="AOY380" s="263"/>
      <c r="AOZ380" s="263"/>
      <c r="APA380" s="263"/>
      <c r="APB380" s="263"/>
      <c r="APC380" s="263"/>
      <c r="APD380" s="263"/>
      <c r="APE380" s="263"/>
      <c r="APF380" s="263"/>
      <c r="APG380" s="263"/>
      <c r="APH380" s="263"/>
      <c r="API380" s="263"/>
      <c r="APJ380" s="263"/>
      <c r="APK380" s="263"/>
      <c r="APL380" s="263"/>
      <c r="APM380" s="263"/>
      <c r="APN380" s="263"/>
      <c r="APO380" s="263"/>
      <c r="APP380" s="263"/>
      <c r="APQ380" s="263"/>
      <c r="APR380" s="263"/>
      <c r="APS380" s="263"/>
      <c r="APT380" s="263"/>
      <c r="APU380" s="263"/>
      <c r="APV380" s="263"/>
      <c r="APW380" s="263"/>
      <c r="APX380" s="263"/>
      <c r="APY380" s="263"/>
      <c r="APZ380" s="263"/>
      <c r="AQA380" s="263"/>
      <c r="AQB380" s="263"/>
      <c r="AQC380" s="263"/>
      <c r="AQD380" s="263"/>
      <c r="AQE380" s="263"/>
      <c r="AQF380" s="263"/>
      <c r="AQG380" s="263"/>
      <c r="AQH380" s="263"/>
      <c r="AQI380" s="263"/>
      <c r="AQJ380" s="263"/>
      <c r="AQK380" s="263"/>
      <c r="AQL380" s="263"/>
      <c r="AQM380" s="263"/>
      <c r="AQN380" s="263"/>
      <c r="AQO380" s="263"/>
      <c r="AQP380" s="263"/>
      <c r="AQQ380" s="263"/>
      <c r="AQR380" s="263"/>
      <c r="AQS380" s="263"/>
      <c r="AQT380" s="263"/>
      <c r="AQU380" s="263"/>
      <c r="AQV380" s="263"/>
      <c r="AQW380" s="263"/>
      <c r="AQX380" s="263"/>
      <c r="AQY380" s="263"/>
      <c r="AQZ380" s="263"/>
      <c r="ARA380" s="263"/>
      <c r="ARB380" s="263"/>
      <c r="ARC380" s="263"/>
      <c r="ARD380" s="263"/>
      <c r="ARE380" s="263"/>
      <c r="ARF380" s="263"/>
      <c r="ARG380" s="263"/>
      <c r="ARH380" s="263"/>
      <c r="ARI380" s="263"/>
      <c r="ARJ380" s="263"/>
      <c r="ARK380" s="263"/>
      <c r="ARL380" s="263"/>
      <c r="ARM380" s="263"/>
      <c r="ARN380" s="263"/>
      <c r="ARO380" s="263"/>
      <c r="ARP380" s="263"/>
      <c r="ARQ380" s="263"/>
      <c r="ARR380" s="263"/>
      <c r="ARS380" s="263"/>
      <c r="ART380" s="263"/>
      <c r="ARU380" s="263"/>
      <c r="ARV380" s="263"/>
      <c r="ARW380" s="263"/>
      <c r="ARX380" s="263"/>
      <c r="ARY380" s="263"/>
      <c r="ARZ380" s="263"/>
      <c r="ASA380" s="263"/>
      <c r="ASB380" s="263"/>
      <c r="ASC380" s="263"/>
      <c r="ASD380" s="263"/>
      <c r="ASE380" s="263"/>
      <c r="ASF380" s="263"/>
      <c r="ASG380" s="263"/>
      <c r="ASH380" s="263"/>
      <c r="ASI380" s="263"/>
      <c r="ASJ380" s="263"/>
      <c r="ASK380" s="263"/>
      <c r="ASL380" s="263"/>
      <c r="ASM380" s="263"/>
      <c r="ASN380" s="263"/>
      <c r="ASO380" s="263"/>
      <c r="ASP380" s="263"/>
      <c r="ASQ380" s="263"/>
      <c r="ASR380" s="263"/>
      <c r="ASS380" s="263"/>
      <c r="AST380" s="263"/>
      <c r="ASU380" s="263"/>
      <c r="ASV380" s="263"/>
      <c r="ASW380" s="263"/>
      <c r="ASX380" s="263"/>
      <c r="ASY380" s="263"/>
      <c r="ASZ380" s="263"/>
      <c r="ATA380" s="263"/>
      <c r="ATB380" s="263"/>
      <c r="ATC380" s="263"/>
      <c r="ATD380" s="263"/>
      <c r="ATE380" s="263"/>
      <c r="ATF380" s="263"/>
      <c r="ATG380" s="263"/>
      <c r="ATH380" s="263"/>
      <c r="ATI380" s="263"/>
      <c r="ATJ380" s="263"/>
      <c r="ATK380" s="263"/>
      <c r="ATL380" s="263"/>
      <c r="ATM380" s="263"/>
      <c r="ATN380" s="263"/>
      <c r="ATO380" s="263"/>
      <c r="ATP380" s="263"/>
      <c r="ATQ380" s="263"/>
      <c r="ATR380" s="263"/>
      <c r="ATS380" s="263"/>
      <c r="ATT380" s="263"/>
      <c r="ATU380" s="263"/>
      <c r="ATV380" s="263"/>
      <c r="ATW380" s="263"/>
      <c r="ATX380" s="263"/>
      <c r="ATY380" s="263"/>
      <c r="ATZ380" s="263"/>
      <c r="AUA380" s="263"/>
      <c r="AUB380" s="263"/>
      <c r="AUC380" s="263"/>
      <c r="AUD380" s="263"/>
      <c r="AUE380" s="263"/>
      <c r="AUF380" s="263"/>
      <c r="AUG380" s="263"/>
      <c r="AUH380" s="263"/>
      <c r="AUI380" s="263"/>
      <c r="AUJ380" s="263"/>
      <c r="AUK380" s="263"/>
      <c r="AUL380" s="263"/>
      <c r="AUM380" s="263"/>
      <c r="AUN380" s="263"/>
      <c r="AUO380" s="263"/>
      <c r="AUP380" s="263"/>
      <c r="AUQ380" s="263"/>
      <c r="AUR380" s="263"/>
      <c r="AUS380" s="263"/>
      <c r="AUT380" s="263"/>
      <c r="AUU380" s="263"/>
      <c r="AUV380" s="263"/>
      <c r="AUW380" s="263"/>
      <c r="AUX380" s="263"/>
      <c r="AUY380" s="263"/>
      <c r="AUZ380" s="263"/>
      <c r="AVA380" s="263"/>
      <c r="AVB380" s="263"/>
      <c r="AVC380" s="263"/>
      <c r="AVD380" s="263"/>
      <c r="AVE380" s="263"/>
      <c r="AVF380" s="263"/>
      <c r="AVG380" s="263"/>
      <c r="AVH380" s="263"/>
      <c r="AVI380" s="263"/>
      <c r="AVJ380" s="263"/>
      <c r="AVK380" s="263"/>
      <c r="AVL380" s="263"/>
      <c r="AVM380" s="263"/>
      <c r="AVN380" s="263"/>
      <c r="AVO380" s="263"/>
      <c r="AVP380" s="263"/>
      <c r="AVQ380" s="263"/>
      <c r="AVR380" s="263"/>
      <c r="AVS380" s="263"/>
      <c r="AVT380" s="263"/>
      <c r="AVU380" s="263"/>
      <c r="AVV380" s="263"/>
      <c r="AVW380" s="263"/>
      <c r="AVX380" s="263"/>
      <c r="AVY380" s="263"/>
      <c r="AVZ380" s="263"/>
      <c r="AWA380" s="263"/>
      <c r="AWB380" s="263"/>
      <c r="AWC380" s="263"/>
      <c r="AWD380" s="263"/>
      <c r="AWE380" s="263"/>
      <c r="AWF380" s="263"/>
      <c r="AWG380" s="263"/>
      <c r="AWH380" s="263"/>
      <c r="AWI380" s="263"/>
      <c r="AWJ380" s="263"/>
      <c r="AWK380" s="263"/>
      <c r="AWL380" s="263"/>
      <c r="AWM380" s="263"/>
      <c r="AWN380" s="263"/>
      <c r="AWO380" s="263"/>
      <c r="AWP380" s="263"/>
      <c r="AWQ380" s="263"/>
      <c r="AWR380" s="263"/>
      <c r="AWS380" s="263"/>
      <c r="AWT380" s="263"/>
      <c r="AWU380" s="263"/>
      <c r="AWV380" s="263"/>
      <c r="AWW380" s="263"/>
      <c r="AWX380" s="263"/>
      <c r="AWY380" s="263"/>
      <c r="AWZ380" s="263"/>
      <c r="AXA380" s="263"/>
      <c r="AXB380" s="263"/>
      <c r="AXC380" s="263"/>
      <c r="AXD380" s="263"/>
      <c r="AXE380" s="263"/>
      <c r="AXF380" s="263"/>
      <c r="AXG380" s="263"/>
      <c r="AXH380" s="263"/>
      <c r="AXI380" s="263"/>
      <c r="AXJ380" s="263"/>
      <c r="AXK380" s="263"/>
      <c r="AXL380" s="263"/>
      <c r="AXM380" s="263"/>
      <c r="AXN380" s="263"/>
      <c r="AXO380" s="263"/>
      <c r="AXP380" s="263"/>
      <c r="AXQ380" s="263"/>
      <c r="AXR380" s="263"/>
      <c r="AXS380" s="263"/>
      <c r="AXT380" s="263"/>
      <c r="AXU380" s="263"/>
      <c r="AXV380" s="263"/>
      <c r="AXW380" s="263"/>
      <c r="AXX380" s="263"/>
      <c r="AXY380" s="263"/>
      <c r="AXZ380" s="263"/>
      <c r="AYA380" s="263"/>
      <c r="AYB380" s="263"/>
      <c r="AYC380" s="263"/>
      <c r="AYD380" s="263"/>
      <c r="AYE380" s="263"/>
      <c r="AYF380" s="263"/>
      <c r="AYG380" s="263"/>
      <c r="AYH380" s="263"/>
      <c r="AYI380" s="263"/>
      <c r="AYJ380" s="263"/>
      <c r="AYK380" s="263"/>
      <c r="AYL380" s="263"/>
      <c r="AYM380" s="263"/>
      <c r="AYN380" s="263"/>
      <c r="AYO380" s="263"/>
      <c r="AYP380" s="263"/>
      <c r="AYQ380" s="263"/>
      <c r="AYR380" s="263"/>
      <c r="AYS380" s="263"/>
      <c r="AYT380" s="263"/>
      <c r="AYU380" s="263"/>
      <c r="AYV380" s="263"/>
      <c r="AYW380" s="263"/>
      <c r="AYX380" s="263"/>
      <c r="AYY380" s="263"/>
      <c r="AYZ380" s="263"/>
      <c r="AZA380" s="263"/>
      <c r="AZB380" s="263"/>
      <c r="AZC380" s="263"/>
      <c r="AZD380" s="263"/>
      <c r="AZE380" s="263"/>
      <c r="AZF380" s="263"/>
      <c r="AZG380" s="263"/>
      <c r="AZH380" s="263"/>
      <c r="AZI380" s="263"/>
      <c r="AZJ380" s="263"/>
      <c r="AZK380" s="263"/>
      <c r="AZL380" s="263"/>
      <c r="AZM380" s="263"/>
      <c r="AZN380" s="263"/>
      <c r="AZO380" s="263"/>
      <c r="AZP380" s="263"/>
      <c r="AZQ380" s="263"/>
      <c r="AZR380" s="263"/>
      <c r="AZS380" s="263"/>
      <c r="AZT380" s="263"/>
      <c r="AZU380" s="263"/>
      <c r="AZV380" s="263"/>
      <c r="AZW380" s="263"/>
      <c r="AZX380" s="263"/>
      <c r="AZY380" s="263"/>
      <c r="AZZ380" s="263"/>
      <c r="BAA380" s="263"/>
      <c r="BAB380" s="263"/>
      <c r="BAC380" s="263"/>
      <c r="BAD380" s="263"/>
      <c r="BAE380" s="263"/>
      <c r="BAF380" s="263"/>
      <c r="BAG380" s="263"/>
      <c r="BAH380" s="263"/>
      <c r="BAI380" s="263"/>
      <c r="BAJ380" s="263"/>
      <c r="BAK380" s="263"/>
      <c r="BAL380" s="263"/>
      <c r="BAM380" s="263"/>
      <c r="BAN380" s="263"/>
      <c r="BAO380" s="263"/>
      <c r="BAP380" s="263"/>
      <c r="BAQ380" s="263"/>
      <c r="BAR380" s="263"/>
      <c r="BAS380" s="263"/>
      <c r="BAT380" s="263"/>
      <c r="BAU380" s="263"/>
      <c r="BAV380" s="263"/>
      <c r="BAW380" s="263"/>
      <c r="BAX380" s="263"/>
      <c r="BAY380" s="263"/>
      <c r="BAZ380" s="263"/>
      <c r="BBA380" s="263"/>
      <c r="BBB380" s="263"/>
      <c r="BBC380" s="263"/>
      <c r="BBD380" s="263"/>
      <c r="BBE380" s="263"/>
      <c r="BBF380" s="263"/>
      <c r="BBG380" s="263"/>
      <c r="BBH380" s="263"/>
      <c r="BBI380" s="263"/>
      <c r="BBJ380" s="263"/>
      <c r="BBK380" s="263"/>
      <c r="BBL380" s="263"/>
      <c r="BBM380" s="263"/>
      <c r="BBN380" s="263"/>
      <c r="BBO380" s="263"/>
      <c r="BBP380" s="263"/>
      <c r="BBQ380" s="263"/>
      <c r="BBR380" s="263"/>
      <c r="BBS380" s="263"/>
      <c r="BBT380" s="263"/>
      <c r="BBU380" s="263"/>
      <c r="BBV380" s="263"/>
      <c r="BBW380" s="263"/>
      <c r="BBX380" s="263"/>
      <c r="BBY380" s="263"/>
      <c r="BBZ380" s="263"/>
      <c r="BCA380" s="263"/>
      <c r="BCB380" s="263"/>
      <c r="BCC380" s="263"/>
      <c r="BCD380" s="263"/>
      <c r="BCE380" s="263"/>
      <c r="BCF380" s="263"/>
      <c r="BCG380" s="263"/>
      <c r="BCH380" s="263"/>
      <c r="BCI380" s="263"/>
      <c r="BCJ380" s="263"/>
      <c r="BCK380" s="263"/>
      <c r="BCL380" s="263"/>
      <c r="BCM380" s="263"/>
      <c r="BCN380" s="263"/>
      <c r="BCO380" s="263"/>
      <c r="BCP380" s="263"/>
      <c r="BCQ380" s="263"/>
      <c r="BCR380" s="263"/>
      <c r="BCS380" s="263"/>
      <c r="BCT380" s="263"/>
      <c r="BCU380" s="263"/>
      <c r="BCV380" s="263"/>
      <c r="BCW380" s="263"/>
      <c r="BCX380" s="263"/>
      <c r="BCY380" s="263"/>
      <c r="BCZ380" s="263"/>
      <c r="BDA380" s="263"/>
      <c r="BDB380" s="263"/>
      <c r="BDC380" s="263"/>
      <c r="BDD380" s="263"/>
      <c r="BDE380" s="263"/>
      <c r="BDF380" s="263"/>
      <c r="BDG380" s="263"/>
      <c r="BDH380" s="263"/>
      <c r="BDI380" s="263"/>
      <c r="BDJ380" s="263"/>
      <c r="BDK380" s="263"/>
      <c r="BDL380" s="263"/>
      <c r="BDM380" s="263"/>
      <c r="BDN380" s="263"/>
      <c r="BDO380" s="263"/>
      <c r="BDP380" s="263"/>
      <c r="BDQ380" s="263"/>
      <c r="BDR380" s="263"/>
      <c r="BDS380" s="263"/>
      <c r="BDT380" s="263"/>
      <c r="BDU380" s="263"/>
      <c r="BDV380" s="263"/>
      <c r="BDW380" s="263"/>
      <c r="BDX380" s="263"/>
      <c r="BDY380" s="263"/>
      <c r="BDZ380" s="263"/>
      <c r="BEA380" s="263"/>
      <c r="BEB380" s="263"/>
      <c r="BEC380" s="263"/>
      <c r="BED380" s="263"/>
      <c r="BEE380" s="263"/>
      <c r="BEF380" s="263"/>
      <c r="BEG380" s="263"/>
      <c r="BEH380" s="263"/>
      <c r="BEI380" s="263"/>
      <c r="BEJ380" s="263"/>
      <c r="BEK380" s="263"/>
      <c r="BEL380" s="263"/>
      <c r="BEM380" s="263"/>
      <c r="BEN380" s="263"/>
      <c r="BEO380" s="263"/>
      <c r="BEP380" s="263"/>
      <c r="BEQ380" s="263"/>
      <c r="BER380" s="263"/>
      <c r="BES380" s="263"/>
      <c r="BET380" s="263"/>
      <c r="BEU380" s="263"/>
      <c r="BEV380" s="263"/>
      <c r="BEW380" s="263"/>
      <c r="BEX380" s="263"/>
      <c r="BEY380" s="263"/>
      <c r="BEZ380" s="263"/>
      <c r="BFA380" s="263"/>
      <c r="BFB380" s="263"/>
      <c r="BFC380" s="263"/>
      <c r="BFD380" s="263"/>
      <c r="BFE380" s="263"/>
      <c r="BFF380" s="263"/>
      <c r="BFG380" s="263"/>
      <c r="BFH380" s="263"/>
      <c r="BFI380" s="263"/>
      <c r="BFJ380" s="263"/>
      <c r="BFK380" s="263"/>
      <c r="BFL380" s="263"/>
      <c r="BFM380" s="263"/>
      <c r="BFN380" s="263"/>
      <c r="BFO380" s="263"/>
      <c r="BFP380" s="263"/>
      <c r="BFQ380" s="263"/>
      <c r="BFR380" s="263"/>
      <c r="BFS380" s="263"/>
      <c r="BFT380" s="263"/>
      <c r="BFU380" s="263"/>
      <c r="BFV380" s="263"/>
      <c r="BFW380" s="263"/>
      <c r="BFX380" s="263"/>
      <c r="BFY380" s="263"/>
      <c r="BFZ380" s="263"/>
      <c r="BGA380" s="263"/>
      <c r="BGB380" s="263"/>
      <c r="BGC380" s="263"/>
      <c r="BGD380" s="263"/>
      <c r="BGE380" s="263"/>
      <c r="BGF380" s="263"/>
      <c r="BGG380" s="263"/>
      <c r="BGH380" s="263"/>
      <c r="BGI380" s="263"/>
      <c r="BGJ380" s="263"/>
      <c r="BGK380" s="263"/>
      <c r="BGL380" s="263"/>
      <c r="BGM380" s="263"/>
      <c r="BGN380" s="263"/>
      <c r="BGO380" s="263"/>
      <c r="BGP380" s="263"/>
      <c r="BGQ380" s="263"/>
      <c r="BGR380" s="263"/>
      <c r="BGS380" s="263"/>
      <c r="BGT380" s="263"/>
      <c r="BGU380" s="263"/>
      <c r="BGV380" s="263"/>
      <c r="BGW380" s="263"/>
      <c r="BGX380" s="263"/>
      <c r="BGY380" s="263"/>
      <c r="BGZ380" s="263"/>
      <c r="BHA380" s="263"/>
      <c r="BHB380" s="263"/>
      <c r="BHC380" s="263"/>
      <c r="BHD380" s="263"/>
      <c r="BHE380" s="263"/>
      <c r="BHF380" s="263"/>
      <c r="BHG380" s="263"/>
      <c r="BHH380" s="263"/>
      <c r="BHI380" s="263"/>
      <c r="BHJ380" s="263"/>
      <c r="BHK380" s="263"/>
      <c r="BHL380" s="263"/>
      <c r="BHM380" s="263"/>
      <c r="BHN380" s="263"/>
      <c r="BHO380" s="263"/>
      <c r="BHP380" s="263"/>
      <c r="BHQ380" s="263"/>
      <c r="BHR380" s="263"/>
      <c r="BHS380" s="263"/>
      <c r="BHT380" s="263"/>
      <c r="BHU380" s="263"/>
      <c r="BHV380" s="263"/>
      <c r="BHW380" s="263"/>
      <c r="BHX380" s="263"/>
      <c r="BHY380" s="263"/>
      <c r="BHZ380" s="263"/>
      <c r="BIA380" s="263"/>
      <c r="BIB380" s="263"/>
      <c r="BIC380" s="263"/>
      <c r="BID380" s="263"/>
      <c r="BIE380" s="263"/>
      <c r="BIF380" s="263"/>
      <c r="BIG380" s="263"/>
      <c r="BIH380" s="263"/>
      <c r="BII380" s="263"/>
      <c r="BIJ380" s="263"/>
      <c r="BIK380" s="263"/>
      <c r="BIL380" s="263"/>
      <c r="BIM380" s="263"/>
      <c r="BIN380" s="263"/>
      <c r="BIO380" s="263"/>
      <c r="BIP380" s="263"/>
      <c r="BIQ380" s="263"/>
      <c r="BIR380" s="263"/>
      <c r="BIS380" s="263"/>
      <c r="BIT380" s="263"/>
      <c r="BIU380" s="263"/>
      <c r="BIV380" s="263"/>
      <c r="BIW380" s="263"/>
      <c r="BIX380" s="263"/>
      <c r="BIY380" s="263"/>
      <c r="BIZ380" s="263"/>
      <c r="BJA380" s="263"/>
      <c r="BJB380" s="263"/>
      <c r="BJC380" s="263"/>
      <c r="BJD380" s="263"/>
      <c r="BJE380" s="263"/>
      <c r="BJF380" s="263"/>
      <c r="BJG380" s="263"/>
      <c r="BJH380" s="263"/>
      <c r="BJI380" s="263"/>
      <c r="BJJ380" s="263"/>
      <c r="BJK380" s="263"/>
      <c r="BJL380" s="263"/>
      <c r="BJM380" s="263"/>
      <c r="BJN380" s="263"/>
      <c r="BJO380" s="263"/>
      <c r="BJP380" s="263"/>
      <c r="BJQ380" s="263"/>
      <c r="BJR380" s="263"/>
      <c r="BJS380" s="263"/>
      <c r="BJT380" s="263"/>
      <c r="BJU380" s="263"/>
      <c r="BJV380" s="263"/>
      <c r="BJW380" s="263"/>
      <c r="BJX380" s="263"/>
      <c r="BJY380" s="263"/>
      <c r="BJZ380" s="263"/>
      <c r="BKA380" s="263"/>
      <c r="BKB380" s="263"/>
      <c r="BKC380" s="263"/>
      <c r="BKD380" s="263"/>
      <c r="BKE380" s="263"/>
      <c r="BKF380" s="263"/>
      <c r="BKG380" s="263"/>
      <c r="BKH380" s="263"/>
      <c r="BKI380" s="263"/>
      <c r="BKJ380" s="263"/>
      <c r="BKK380" s="263"/>
      <c r="BKL380" s="263"/>
      <c r="BKM380" s="263"/>
      <c r="BKN380" s="263"/>
      <c r="BKO380" s="263"/>
      <c r="BKP380" s="263"/>
      <c r="BKQ380" s="263"/>
      <c r="BKR380" s="263"/>
      <c r="BKS380" s="263"/>
      <c r="BKT380" s="263"/>
      <c r="BKU380" s="263"/>
      <c r="BKV380" s="263"/>
      <c r="BKW380" s="263"/>
      <c r="BKX380" s="263"/>
      <c r="BKY380" s="263"/>
      <c r="BKZ380" s="263"/>
      <c r="BLA380" s="263"/>
      <c r="BLB380" s="263"/>
      <c r="BLC380" s="263"/>
      <c r="BLD380" s="263"/>
      <c r="BLE380" s="263"/>
      <c r="BLF380" s="263"/>
      <c r="BLG380" s="263"/>
      <c r="BLH380" s="263"/>
      <c r="BLI380" s="263"/>
      <c r="BLJ380" s="263"/>
      <c r="BLK380" s="263"/>
      <c r="BLL380" s="263"/>
      <c r="BLM380" s="263"/>
      <c r="BLN380" s="263"/>
      <c r="BLO380" s="263"/>
      <c r="BLP380" s="263"/>
      <c r="BLQ380" s="263"/>
      <c r="BLR380" s="263"/>
      <c r="BLS380" s="263"/>
      <c r="BLT380" s="263"/>
      <c r="BLU380" s="263"/>
      <c r="BLV380" s="263"/>
      <c r="BLW380" s="263"/>
      <c r="BLX380" s="263"/>
      <c r="BLY380" s="263"/>
      <c r="BLZ380" s="263"/>
      <c r="BMA380" s="263"/>
      <c r="BMB380" s="263"/>
      <c r="BMC380" s="263"/>
      <c r="BMD380" s="263"/>
      <c r="BME380" s="263"/>
      <c r="BMF380" s="263"/>
      <c r="BMG380" s="263"/>
      <c r="BMH380" s="263"/>
      <c r="BMI380" s="263"/>
      <c r="BMJ380" s="263"/>
      <c r="BMK380" s="263"/>
      <c r="BML380" s="263"/>
      <c r="BMM380" s="263"/>
      <c r="BMN380" s="263"/>
      <c r="BMO380" s="263"/>
      <c r="BMP380" s="263"/>
      <c r="BMQ380" s="263"/>
      <c r="BMR380" s="263"/>
      <c r="BMS380" s="263"/>
      <c r="BMT380" s="263"/>
      <c r="BMU380" s="263"/>
      <c r="BMV380" s="263"/>
      <c r="BMW380" s="263"/>
      <c r="BMX380" s="263"/>
      <c r="BMY380" s="263"/>
      <c r="BMZ380" s="263"/>
      <c r="BNA380" s="263"/>
      <c r="BNB380" s="263"/>
      <c r="BNC380" s="263"/>
      <c r="BND380" s="263"/>
      <c r="BNE380" s="263"/>
      <c r="BNF380" s="263"/>
      <c r="BNG380" s="263"/>
      <c r="BNH380" s="263"/>
      <c r="BNI380" s="263"/>
      <c r="BNJ380" s="263"/>
      <c r="BNK380" s="263"/>
      <c r="BNL380" s="263"/>
      <c r="BNM380" s="263"/>
      <c r="BNN380" s="263"/>
      <c r="BNO380" s="263"/>
      <c r="BNP380" s="263"/>
      <c r="BNQ380" s="263"/>
      <c r="BNR380" s="263"/>
      <c r="BNS380" s="263"/>
      <c r="BNT380" s="263"/>
      <c r="BNU380" s="263"/>
      <c r="BNV380" s="263"/>
      <c r="BNW380" s="263"/>
      <c r="BNX380" s="263"/>
      <c r="BNY380" s="263"/>
      <c r="BNZ380" s="263"/>
      <c r="BOA380" s="263"/>
      <c r="BOB380" s="263"/>
      <c r="BOC380" s="263"/>
      <c r="BOD380" s="263"/>
      <c r="BOE380" s="263"/>
      <c r="BOF380" s="263"/>
      <c r="BOG380" s="263"/>
      <c r="BOH380" s="263"/>
      <c r="BOI380" s="263"/>
      <c r="BOJ380" s="263"/>
      <c r="BOK380" s="263"/>
      <c r="BOL380" s="263"/>
      <c r="BOM380" s="263"/>
      <c r="BON380" s="263"/>
      <c r="BOO380" s="263"/>
      <c r="BOP380" s="263"/>
      <c r="BOQ380" s="263"/>
      <c r="BOR380" s="263"/>
      <c r="BOS380" s="263"/>
      <c r="BOT380" s="263"/>
      <c r="BOU380" s="263"/>
      <c r="BOV380" s="263"/>
      <c r="BOW380" s="263"/>
      <c r="BOX380" s="263"/>
      <c r="BOY380" s="263"/>
      <c r="BOZ380" s="263"/>
      <c r="BPA380" s="263"/>
      <c r="BPB380" s="263"/>
      <c r="BPC380" s="263"/>
      <c r="BPD380" s="263"/>
      <c r="BPE380" s="263"/>
      <c r="BPF380" s="263"/>
      <c r="BPG380" s="263"/>
      <c r="BPH380" s="263"/>
      <c r="BPI380" s="263"/>
      <c r="BPJ380" s="263"/>
      <c r="BPK380" s="263"/>
      <c r="BPL380" s="263"/>
      <c r="BPM380" s="263"/>
      <c r="BPN380" s="263"/>
      <c r="BPO380" s="263"/>
      <c r="BPP380" s="263"/>
      <c r="BPQ380" s="263"/>
      <c r="BPR380" s="263"/>
      <c r="BPS380" s="263"/>
      <c r="BPT380" s="263"/>
      <c r="BPU380" s="263"/>
      <c r="BPV380" s="263"/>
      <c r="BPW380" s="263"/>
      <c r="BPX380" s="263"/>
      <c r="BPY380" s="263"/>
      <c r="BPZ380" s="263"/>
      <c r="BQA380" s="263"/>
      <c r="BQB380" s="263"/>
      <c r="BQC380" s="263"/>
      <c r="BQD380" s="263"/>
      <c r="BQE380" s="263"/>
      <c r="BQF380" s="263"/>
      <c r="BQG380" s="263"/>
      <c r="BQH380" s="263"/>
      <c r="BQI380" s="263"/>
      <c r="BQJ380" s="263"/>
      <c r="BQK380" s="263"/>
      <c r="BQL380" s="263"/>
      <c r="BQM380" s="263"/>
      <c r="BQN380" s="263"/>
      <c r="BQO380" s="263"/>
      <c r="BQP380" s="263"/>
      <c r="BQQ380" s="263"/>
      <c r="BQR380" s="263"/>
      <c r="BQS380" s="263"/>
      <c r="BQT380" s="263"/>
      <c r="BQU380" s="263"/>
      <c r="BQV380" s="263"/>
      <c r="BQW380" s="263"/>
      <c r="BQX380" s="263"/>
      <c r="BQY380" s="263"/>
      <c r="BQZ380" s="263"/>
      <c r="BRA380" s="263"/>
      <c r="BRB380" s="263"/>
      <c r="BRC380" s="263"/>
      <c r="BRD380" s="263"/>
      <c r="BRE380" s="263"/>
      <c r="BRF380" s="263"/>
      <c r="BRG380" s="263"/>
      <c r="BRH380" s="263"/>
      <c r="BRI380" s="263"/>
      <c r="BRJ380" s="263"/>
      <c r="BRK380" s="263"/>
      <c r="BRL380" s="263"/>
      <c r="BRM380" s="263"/>
      <c r="BRN380" s="263"/>
      <c r="BRO380" s="263"/>
      <c r="BRP380" s="263"/>
      <c r="BRQ380" s="263"/>
      <c r="BRR380" s="263"/>
      <c r="BRS380" s="263"/>
      <c r="BRT380" s="263"/>
      <c r="BRU380" s="263"/>
      <c r="BRV380" s="263"/>
      <c r="BRW380" s="263"/>
      <c r="BRX380" s="263"/>
      <c r="BRY380" s="263"/>
      <c r="BRZ380" s="263"/>
      <c r="BSA380" s="263"/>
      <c r="BSB380" s="263"/>
      <c r="BSC380" s="263"/>
      <c r="BSD380" s="263"/>
      <c r="BSE380" s="263"/>
      <c r="BSF380" s="263"/>
      <c r="BSG380" s="263"/>
      <c r="BSH380" s="263"/>
      <c r="BSI380" s="263"/>
      <c r="BSJ380" s="263"/>
      <c r="BSK380" s="263"/>
      <c r="BSL380" s="263"/>
      <c r="BSM380" s="263"/>
      <c r="BSN380" s="263"/>
      <c r="BSO380" s="263"/>
      <c r="BSP380" s="263"/>
      <c r="BSQ380" s="263"/>
      <c r="BSR380" s="263"/>
      <c r="BSS380" s="263"/>
      <c r="BST380" s="263"/>
      <c r="BSU380" s="263"/>
      <c r="BSV380" s="263"/>
      <c r="BSW380" s="263"/>
      <c r="BSX380" s="263"/>
      <c r="BSY380" s="263"/>
      <c r="BSZ380" s="263"/>
      <c r="BTA380" s="263"/>
      <c r="BTB380" s="263"/>
      <c r="BTC380" s="263"/>
      <c r="BTD380" s="263"/>
      <c r="BTE380" s="263"/>
      <c r="BTF380" s="263"/>
      <c r="BTG380" s="263"/>
      <c r="BTH380" s="263"/>
      <c r="BTI380" s="263"/>
      <c r="BTJ380" s="263"/>
      <c r="BTK380" s="263"/>
      <c r="BTL380" s="263"/>
      <c r="BTM380" s="263"/>
      <c r="BTN380" s="263"/>
      <c r="BTO380" s="263"/>
      <c r="BTP380" s="263"/>
      <c r="BTQ380" s="263"/>
      <c r="BTR380" s="263"/>
      <c r="BTS380" s="263"/>
      <c r="BTT380" s="263"/>
      <c r="BTU380" s="263"/>
      <c r="BTV380" s="263"/>
      <c r="BTW380" s="263"/>
      <c r="BTX380" s="263"/>
      <c r="BTY380" s="263"/>
      <c r="BTZ380" s="263"/>
      <c r="BUA380" s="263"/>
      <c r="BUB380" s="263"/>
      <c r="BUC380" s="263"/>
      <c r="BUD380" s="263"/>
      <c r="BUE380" s="263"/>
      <c r="BUF380" s="263"/>
      <c r="BUG380" s="263"/>
      <c r="BUH380" s="263"/>
      <c r="BUI380" s="263"/>
      <c r="BUJ380" s="263"/>
      <c r="BUK380" s="263"/>
      <c r="BUL380" s="263"/>
      <c r="BUM380" s="263"/>
      <c r="BUN380" s="263"/>
      <c r="BUO380" s="263"/>
      <c r="BUP380" s="263"/>
      <c r="BUQ380" s="263"/>
      <c r="BUR380" s="263"/>
      <c r="BUS380" s="263"/>
      <c r="BUT380" s="263"/>
      <c r="BUU380" s="263"/>
      <c r="BUV380" s="263"/>
      <c r="BUW380" s="263"/>
      <c r="BUX380" s="263"/>
      <c r="BUY380" s="263"/>
      <c r="BUZ380" s="263"/>
      <c r="BVA380" s="263"/>
      <c r="BVB380" s="263"/>
      <c r="BVC380" s="263"/>
      <c r="BVD380" s="263"/>
      <c r="BVE380" s="263"/>
      <c r="BVF380" s="263"/>
      <c r="BVG380" s="263"/>
      <c r="BVH380" s="263"/>
      <c r="BVI380" s="263"/>
      <c r="BVJ380" s="263"/>
      <c r="BVK380" s="263"/>
      <c r="BVL380" s="263"/>
      <c r="BVM380" s="263"/>
      <c r="BVN380" s="263"/>
      <c r="BVO380" s="263"/>
      <c r="BVP380" s="263"/>
      <c r="BVQ380" s="263"/>
      <c r="BVR380" s="263"/>
      <c r="BVS380" s="263"/>
      <c r="BVT380" s="263"/>
      <c r="BVU380" s="263"/>
      <c r="BVV380" s="263"/>
      <c r="BVW380" s="263"/>
      <c r="BVX380" s="263"/>
      <c r="BVY380" s="263"/>
      <c r="BVZ380" s="263"/>
      <c r="BWA380" s="263"/>
      <c r="BWB380" s="263"/>
      <c r="BWC380" s="263"/>
      <c r="BWD380" s="263"/>
      <c r="BWE380" s="263"/>
      <c r="BWF380" s="263"/>
      <c r="BWG380" s="263"/>
      <c r="BWH380" s="263"/>
      <c r="BWI380" s="263"/>
      <c r="BWJ380" s="263"/>
      <c r="BWK380" s="263"/>
      <c r="BWL380" s="263"/>
      <c r="BWM380" s="263"/>
      <c r="BWN380" s="263"/>
      <c r="BWO380" s="263"/>
      <c r="BWP380" s="263"/>
      <c r="BWQ380" s="263"/>
      <c r="BWR380" s="263"/>
      <c r="BWS380" s="263"/>
      <c r="BWT380" s="263"/>
      <c r="BWU380" s="263"/>
      <c r="BWV380" s="263"/>
      <c r="BWW380" s="263"/>
      <c r="BWX380" s="263"/>
      <c r="BWY380" s="263"/>
      <c r="BWZ380" s="263"/>
      <c r="BXA380" s="263"/>
      <c r="BXB380" s="263"/>
      <c r="BXC380" s="263"/>
      <c r="BXD380" s="263"/>
      <c r="BXE380" s="263"/>
      <c r="BXF380" s="263"/>
      <c r="BXG380" s="263"/>
      <c r="BXH380" s="263"/>
      <c r="BXI380" s="263"/>
      <c r="BXJ380" s="263"/>
      <c r="BXK380" s="263"/>
      <c r="BXL380" s="263"/>
      <c r="BXM380" s="263"/>
      <c r="BXN380" s="263"/>
      <c r="BXO380" s="263"/>
      <c r="BXP380" s="263"/>
      <c r="BXQ380" s="263"/>
      <c r="BXR380" s="263"/>
      <c r="BXS380" s="263"/>
      <c r="BXT380" s="263"/>
      <c r="BXU380" s="263"/>
      <c r="BXV380" s="263"/>
      <c r="BXW380" s="263"/>
      <c r="BXX380" s="263"/>
      <c r="BXY380" s="263"/>
      <c r="BXZ380" s="263"/>
      <c r="BYA380" s="263"/>
      <c r="BYB380" s="263"/>
      <c r="BYC380" s="263"/>
      <c r="BYD380" s="263"/>
      <c r="BYE380" s="263"/>
      <c r="BYF380" s="263"/>
      <c r="BYG380" s="263"/>
      <c r="BYH380" s="263"/>
      <c r="BYI380" s="263"/>
      <c r="BYJ380" s="263"/>
      <c r="BYK380" s="263"/>
      <c r="BYL380" s="263"/>
      <c r="BYM380" s="263"/>
      <c r="BYN380" s="263"/>
      <c r="BYO380" s="263"/>
      <c r="BYP380" s="263"/>
      <c r="BYQ380" s="263"/>
      <c r="BYR380" s="263"/>
      <c r="BYS380" s="263"/>
      <c r="BYT380" s="263"/>
      <c r="BYU380" s="263"/>
      <c r="BYV380" s="263"/>
      <c r="BYW380" s="263"/>
      <c r="BYX380" s="263"/>
      <c r="BYY380" s="263"/>
      <c r="BYZ380" s="263"/>
      <c r="BZA380" s="263"/>
      <c r="BZB380" s="263"/>
      <c r="BZC380" s="263"/>
      <c r="BZD380" s="263"/>
      <c r="BZE380" s="263"/>
      <c r="BZF380" s="263"/>
      <c r="BZG380" s="263"/>
      <c r="BZH380" s="263"/>
      <c r="BZI380" s="263"/>
      <c r="BZJ380" s="263"/>
      <c r="BZK380" s="263"/>
      <c r="BZL380" s="263"/>
      <c r="BZM380" s="263"/>
      <c r="BZN380" s="263"/>
      <c r="BZO380" s="263"/>
      <c r="BZP380" s="263"/>
      <c r="BZQ380" s="263"/>
      <c r="BZR380" s="263"/>
      <c r="BZS380" s="263"/>
      <c r="BZT380" s="263"/>
      <c r="BZU380" s="263"/>
      <c r="BZV380" s="263"/>
      <c r="BZW380" s="263"/>
      <c r="BZX380" s="263"/>
      <c r="BZY380" s="263"/>
      <c r="BZZ380" s="263"/>
      <c r="CAA380" s="263"/>
      <c r="CAB380" s="263"/>
      <c r="CAC380" s="263"/>
      <c r="CAD380" s="263"/>
      <c r="CAE380" s="263"/>
      <c r="CAF380" s="263"/>
      <c r="CAG380" s="263"/>
      <c r="CAH380" s="263"/>
      <c r="CAI380" s="263"/>
      <c r="CAJ380" s="263"/>
      <c r="CAK380" s="263"/>
      <c r="CAL380" s="263"/>
      <c r="CAM380" s="263"/>
      <c r="CAN380" s="263"/>
      <c r="CAO380" s="263"/>
      <c r="CAP380" s="263"/>
      <c r="CAQ380" s="263"/>
      <c r="CAR380" s="263"/>
      <c r="CAS380" s="263"/>
      <c r="CAT380" s="263"/>
      <c r="CAU380" s="263"/>
      <c r="CAV380" s="263"/>
    </row>
    <row r="381" spans="1:2076" x14ac:dyDescent="0.35">
      <c r="A381" s="263"/>
      <c r="B381" s="263"/>
      <c r="C381" s="263"/>
      <c r="D381" s="263"/>
      <c r="E381" s="263"/>
      <c r="F381" s="263"/>
      <c r="G381" s="263"/>
      <c r="H381" s="263"/>
      <c r="I381" s="263"/>
      <c r="J381" s="263"/>
      <c r="K381" s="263"/>
      <c r="L381" s="263"/>
      <c r="M381" s="263"/>
      <c r="N381" s="263"/>
      <c r="O381" s="263"/>
      <c r="P381" s="263"/>
      <c r="Q381" s="263"/>
      <c r="R381" s="263"/>
      <c r="S381" s="263"/>
      <c r="T381" s="263"/>
      <c r="U381" s="263"/>
      <c r="V381" s="263"/>
      <c r="W381" s="263"/>
      <c r="X381" s="263"/>
      <c r="Y381" s="263"/>
      <c r="Z381" s="263"/>
      <c r="AA381" s="263"/>
      <c r="AB381" s="263"/>
      <c r="AC381" s="263"/>
      <c r="AD381" s="263"/>
      <c r="AE381" s="263"/>
      <c r="AF381" s="263"/>
      <c r="AG381" s="263"/>
      <c r="AH381" s="263"/>
      <c r="AI381" s="263"/>
      <c r="AJ381" s="263"/>
      <c r="AK381" s="263"/>
      <c r="AL381" s="263"/>
      <c r="AM381" s="263"/>
      <c r="AN381" s="263"/>
      <c r="AO381" s="263"/>
      <c r="AP381" s="263"/>
      <c r="AQ381" s="263"/>
      <c r="AR381" s="263"/>
      <c r="AS381" s="263"/>
      <c r="AT381" s="263"/>
      <c r="AU381" s="263"/>
      <c r="AV381" s="263"/>
      <c r="AW381" s="263"/>
      <c r="AX381" s="263"/>
      <c r="AY381" s="263"/>
      <c r="AZ381" s="263"/>
      <c r="BA381" s="263"/>
      <c r="BB381" s="263"/>
      <c r="BC381" s="263"/>
      <c r="BD381" s="263"/>
      <c r="BE381" s="263"/>
      <c r="BF381" s="263"/>
      <c r="BG381" s="263"/>
      <c r="BH381" s="263"/>
      <c r="BI381" s="263"/>
      <c r="BJ381" s="263"/>
      <c r="BK381" s="263"/>
      <c r="BL381" s="263"/>
      <c r="BM381" s="263"/>
      <c r="BN381" s="263"/>
      <c r="BO381" s="263"/>
      <c r="BP381" s="263"/>
      <c r="BQ381" s="263"/>
      <c r="BR381" s="263"/>
      <c r="BS381" s="263"/>
      <c r="BT381" s="263"/>
      <c r="BU381" s="263"/>
      <c r="BV381" s="263"/>
      <c r="BW381" s="263"/>
      <c r="BX381" s="263"/>
      <c r="BY381" s="263"/>
      <c r="BZ381" s="263"/>
      <c r="CA381" s="263"/>
      <c r="CB381" s="263"/>
      <c r="CC381" s="263"/>
      <c r="CD381" s="263"/>
      <c r="CE381" s="263"/>
      <c r="CF381" s="263"/>
      <c r="CG381" s="263"/>
      <c r="CH381" s="263"/>
      <c r="CI381" s="263"/>
      <c r="CJ381" s="263"/>
      <c r="CK381" s="263"/>
      <c r="CL381" s="263"/>
      <c r="CM381" s="263"/>
      <c r="CN381" s="263"/>
      <c r="CO381" s="263"/>
      <c r="CP381" s="263"/>
      <c r="CQ381" s="263"/>
      <c r="CR381" s="263"/>
      <c r="CS381" s="263"/>
      <c r="CT381" s="263"/>
      <c r="CU381" s="263"/>
      <c r="CV381" s="263"/>
      <c r="CW381" s="263"/>
      <c r="CX381" s="263"/>
      <c r="CY381" s="263"/>
      <c r="CZ381" s="263"/>
      <c r="DA381" s="263"/>
      <c r="DB381" s="263"/>
      <c r="DC381" s="263"/>
      <c r="DD381" s="263"/>
      <c r="DE381" s="263"/>
      <c r="DF381" s="263"/>
      <c r="DG381" s="263"/>
      <c r="DH381" s="263"/>
      <c r="DI381" s="263"/>
      <c r="DJ381" s="263"/>
      <c r="DK381" s="263"/>
      <c r="DL381" s="263"/>
      <c r="DM381" s="263"/>
      <c r="DN381" s="263"/>
      <c r="DO381" s="263"/>
      <c r="DP381" s="263"/>
      <c r="DQ381" s="263"/>
      <c r="DR381" s="263"/>
      <c r="DS381" s="263"/>
      <c r="DT381" s="263"/>
      <c r="DU381" s="263"/>
      <c r="DV381" s="263"/>
      <c r="DW381" s="263"/>
      <c r="DX381" s="263"/>
      <c r="DY381" s="263"/>
      <c r="DZ381" s="263"/>
      <c r="EA381" s="263"/>
      <c r="EB381" s="263"/>
      <c r="EC381" s="263"/>
      <c r="ED381" s="263"/>
      <c r="EE381" s="263"/>
      <c r="EF381" s="263"/>
      <c r="EG381" s="263"/>
      <c r="EH381" s="263"/>
      <c r="EI381" s="263"/>
      <c r="EJ381" s="263"/>
      <c r="EK381" s="263"/>
      <c r="EL381" s="263"/>
      <c r="EM381" s="263"/>
      <c r="EN381" s="263"/>
      <c r="EO381" s="263"/>
      <c r="EP381" s="263"/>
      <c r="EQ381" s="263"/>
      <c r="ER381" s="263"/>
      <c r="ES381" s="263"/>
      <c r="ET381" s="263"/>
      <c r="EU381" s="263"/>
      <c r="EV381" s="263"/>
      <c r="EW381" s="263"/>
      <c r="EX381" s="263"/>
      <c r="EY381" s="263"/>
      <c r="EZ381" s="263"/>
      <c r="FA381" s="263"/>
      <c r="FB381" s="263"/>
      <c r="FC381" s="263"/>
      <c r="FD381" s="263"/>
      <c r="FE381" s="263"/>
      <c r="FF381" s="263"/>
      <c r="FG381" s="263"/>
      <c r="FH381" s="263"/>
      <c r="FI381" s="263"/>
      <c r="FJ381" s="263"/>
      <c r="FK381" s="263"/>
      <c r="FL381" s="263"/>
      <c r="FM381" s="263"/>
      <c r="FN381" s="263"/>
      <c r="FO381" s="263"/>
      <c r="FP381" s="263"/>
      <c r="FQ381" s="263"/>
      <c r="FR381" s="263"/>
      <c r="FS381" s="263"/>
      <c r="FT381" s="263"/>
      <c r="FU381" s="263"/>
      <c r="FV381" s="263"/>
      <c r="FW381" s="263"/>
      <c r="FX381" s="263"/>
      <c r="FY381" s="263"/>
      <c r="FZ381" s="263"/>
      <c r="GA381" s="263"/>
      <c r="GB381" s="263"/>
      <c r="GC381" s="263"/>
      <c r="GD381" s="263"/>
      <c r="GE381" s="263"/>
      <c r="GF381" s="263"/>
      <c r="GG381" s="263"/>
      <c r="GH381" s="263"/>
      <c r="GI381" s="263"/>
      <c r="GJ381" s="263"/>
      <c r="GK381" s="263"/>
      <c r="GL381" s="263"/>
      <c r="GM381" s="263"/>
      <c r="GN381" s="263"/>
      <c r="GO381" s="263"/>
      <c r="GP381" s="263"/>
      <c r="GQ381" s="263"/>
      <c r="GR381" s="263"/>
      <c r="GS381" s="263"/>
      <c r="GT381" s="263"/>
      <c r="GU381" s="263"/>
      <c r="GV381" s="263"/>
      <c r="GW381" s="263"/>
      <c r="GX381" s="263"/>
      <c r="GY381" s="263"/>
      <c r="GZ381" s="263"/>
      <c r="HA381" s="263"/>
      <c r="HB381" s="263"/>
      <c r="HC381" s="263"/>
      <c r="HD381" s="263"/>
      <c r="HE381" s="263"/>
      <c r="HF381" s="263"/>
      <c r="HG381" s="263"/>
      <c r="HH381" s="263"/>
      <c r="HI381" s="263"/>
      <c r="HJ381" s="263"/>
      <c r="HK381" s="263"/>
      <c r="HL381" s="263"/>
      <c r="HM381" s="263"/>
      <c r="HN381" s="263"/>
      <c r="HO381" s="263"/>
      <c r="HP381" s="263"/>
      <c r="HQ381" s="263"/>
      <c r="HR381" s="263"/>
      <c r="HS381" s="263"/>
      <c r="HT381" s="263"/>
      <c r="HU381" s="263"/>
      <c r="HV381" s="263"/>
      <c r="HW381" s="263"/>
      <c r="HX381" s="263"/>
      <c r="HY381" s="263"/>
      <c r="HZ381" s="263"/>
      <c r="IA381" s="263"/>
      <c r="IB381" s="263"/>
      <c r="IC381" s="263"/>
      <c r="ID381" s="263"/>
      <c r="IE381" s="263"/>
      <c r="IF381" s="263"/>
      <c r="IG381" s="263"/>
      <c r="IH381" s="263"/>
      <c r="II381" s="263"/>
      <c r="IJ381" s="263"/>
      <c r="IK381" s="263"/>
      <c r="IL381" s="263"/>
      <c r="IM381" s="263"/>
      <c r="IN381" s="263"/>
      <c r="IO381" s="263"/>
      <c r="IP381" s="263"/>
      <c r="IQ381" s="263"/>
      <c r="IR381" s="263"/>
      <c r="IS381" s="263"/>
      <c r="IT381" s="263"/>
      <c r="IU381" s="263"/>
      <c r="IV381" s="263"/>
      <c r="IW381" s="263"/>
      <c r="IX381" s="263"/>
      <c r="IY381" s="263"/>
      <c r="IZ381" s="263"/>
      <c r="JA381" s="263"/>
      <c r="JB381" s="263"/>
      <c r="JC381" s="263"/>
      <c r="JD381" s="263"/>
      <c r="JE381" s="263"/>
      <c r="JF381" s="263"/>
      <c r="JG381" s="263"/>
      <c r="JH381" s="263"/>
      <c r="JI381" s="263"/>
      <c r="JJ381" s="263"/>
      <c r="JK381" s="263"/>
      <c r="JL381" s="263"/>
      <c r="JM381" s="263"/>
      <c r="JN381" s="263"/>
      <c r="JO381" s="263"/>
      <c r="JP381" s="263"/>
      <c r="JQ381" s="263"/>
      <c r="JR381" s="263"/>
      <c r="JS381" s="263"/>
      <c r="JT381" s="263"/>
      <c r="JU381" s="263"/>
      <c r="JV381" s="263"/>
      <c r="JW381" s="263"/>
      <c r="JX381" s="263"/>
      <c r="JY381" s="263"/>
      <c r="JZ381" s="263"/>
      <c r="KA381" s="263"/>
      <c r="KB381" s="263"/>
      <c r="KC381" s="263"/>
      <c r="KD381" s="263"/>
      <c r="KE381" s="263"/>
      <c r="KF381" s="263"/>
      <c r="KG381" s="263"/>
      <c r="KH381" s="263"/>
      <c r="KI381" s="263"/>
      <c r="KJ381" s="263"/>
      <c r="KK381" s="263"/>
      <c r="KL381" s="263"/>
      <c r="KM381" s="263"/>
      <c r="KN381" s="263"/>
      <c r="KO381" s="263"/>
      <c r="KP381" s="263"/>
      <c r="KQ381" s="263"/>
      <c r="KR381" s="263"/>
      <c r="KS381" s="263"/>
      <c r="KT381" s="263"/>
      <c r="KU381" s="263"/>
      <c r="KV381" s="263"/>
      <c r="KW381" s="263"/>
      <c r="KX381" s="263"/>
      <c r="KY381" s="263"/>
      <c r="KZ381" s="263"/>
      <c r="LA381" s="263"/>
      <c r="LB381" s="263"/>
      <c r="LC381" s="263"/>
      <c r="LD381" s="263"/>
      <c r="LE381" s="263"/>
      <c r="LF381" s="263"/>
      <c r="LG381" s="263"/>
      <c r="LH381" s="263"/>
      <c r="LI381" s="263"/>
      <c r="LJ381" s="263"/>
      <c r="LK381" s="263"/>
      <c r="LL381" s="263"/>
      <c r="LM381" s="263"/>
      <c r="LN381" s="263"/>
      <c r="LO381" s="263"/>
      <c r="LP381" s="263"/>
      <c r="LQ381" s="263"/>
      <c r="LR381" s="263"/>
      <c r="LS381" s="263"/>
      <c r="LT381" s="263"/>
      <c r="LU381" s="263"/>
      <c r="LV381" s="263"/>
      <c r="LW381" s="263"/>
      <c r="LX381" s="263"/>
      <c r="LY381" s="263"/>
      <c r="LZ381" s="263"/>
      <c r="MA381" s="263"/>
      <c r="MB381" s="263"/>
      <c r="MC381" s="263"/>
      <c r="MD381" s="263"/>
      <c r="ME381" s="263"/>
      <c r="MF381" s="263"/>
      <c r="MG381" s="263"/>
      <c r="MH381" s="263"/>
      <c r="MI381" s="263"/>
      <c r="MJ381" s="263"/>
      <c r="MK381" s="263"/>
      <c r="ML381" s="263"/>
      <c r="MM381" s="263"/>
      <c r="MN381" s="263"/>
      <c r="MO381" s="263"/>
      <c r="MP381" s="263"/>
      <c r="MQ381" s="263"/>
      <c r="MR381" s="263"/>
      <c r="MS381" s="263"/>
      <c r="MT381" s="263"/>
      <c r="MU381" s="263"/>
      <c r="MV381" s="263"/>
      <c r="MW381" s="263"/>
      <c r="MX381" s="263"/>
      <c r="MY381" s="263"/>
      <c r="MZ381" s="263"/>
      <c r="NA381" s="263"/>
      <c r="NB381" s="263"/>
      <c r="NC381" s="263"/>
      <c r="ND381" s="263"/>
      <c r="NE381" s="263"/>
      <c r="NF381" s="263"/>
      <c r="NG381" s="263"/>
      <c r="NH381" s="263"/>
      <c r="NI381" s="263"/>
      <c r="NJ381" s="263"/>
      <c r="NK381" s="263"/>
      <c r="NL381" s="263"/>
      <c r="NM381" s="263"/>
      <c r="NN381" s="263"/>
      <c r="NO381" s="263"/>
      <c r="NP381" s="263"/>
      <c r="NQ381" s="263"/>
      <c r="NR381" s="263"/>
      <c r="NS381" s="263"/>
      <c r="NT381" s="263"/>
      <c r="NU381" s="263"/>
      <c r="NV381" s="263"/>
      <c r="NW381" s="263"/>
      <c r="NX381" s="263"/>
      <c r="NY381" s="263"/>
      <c r="NZ381" s="263"/>
      <c r="OA381" s="263"/>
      <c r="OB381" s="263"/>
      <c r="OC381" s="263"/>
      <c r="OD381" s="263"/>
      <c r="OE381" s="263"/>
      <c r="OF381" s="263"/>
      <c r="OG381" s="263"/>
      <c r="OH381" s="263"/>
      <c r="OI381" s="263"/>
      <c r="OJ381" s="263"/>
      <c r="OK381" s="263"/>
      <c r="OL381" s="263"/>
      <c r="OM381" s="263"/>
      <c r="ON381" s="263"/>
      <c r="OO381" s="263"/>
      <c r="OP381" s="263"/>
      <c r="OQ381" s="263"/>
      <c r="OR381" s="263"/>
      <c r="OS381" s="263"/>
      <c r="OT381" s="263"/>
      <c r="OU381" s="263"/>
      <c r="OV381" s="263"/>
      <c r="OW381" s="263"/>
      <c r="OX381" s="263"/>
      <c r="OY381" s="263"/>
      <c r="OZ381" s="263"/>
      <c r="PA381" s="263"/>
      <c r="PB381" s="263"/>
      <c r="PC381" s="263"/>
      <c r="PD381" s="263"/>
      <c r="PE381" s="263"/>
      <c r="PF381" s="263"/>
      <c r="PG381" s="263"/>
      <c r="PH381" s="263"/>
      <c r="PI381" s="263"/>
      <c r="PJ381" s="263"/>
      <c r="PK381" s="263"/>
      <c r="PL381" s="263"/>
      <c r="PM381" s="263"/>
      <c r="PN381" s="263"/>
      <c r="PO381" s="263"/>
      <c r="PP381" s="263"/>
      <c r="PQ381" s="263"/>
      <c r="PR381" s="263"/>
      <c r="PS381" s="263"/>
      <c r="PT381" s="263"/>
      <c r="PU381" s="263"/>
      <c r="PV381" s="263"/>
      <c r="PW381" s="263"/>
      <c r="PX381" s="263"/>
      <c r="PY381" s="263"/>
      <c r="PZ381" s="263"/>
      <c r="QA381" s="263"/>
      <c r="QB381" s="263"/>
      <c r="QC381" s="263"/>
      <c r="QD381" s="263"/>
      <c r="QE381" s="263"/>
      <c r="QF381" s="263"/>
      <c r="QG381" s="263"/>
      <c r="QH381" s="263"/>
      <c r="QI381" s="263"/>
      <c r="QJ381" s="263"/>
      <c r="QK381" s="263"/>
      <c r="QL381" s="263"/>
      <c r="QM381" s="263"/>
      <c r="QN381" s="263"/>
      <c r="QO381" s="263"/>
      <c r="QP381" s="263"/>
      <c r="QQ381" s="263"/>
      <c r="QR381" s="263"/>
      <c r="QS381" s="263"/>
      <c r="QT381" s="263"/>
      <c r="QU381" s="263"/>
      <c r="QV381" s="263"/>
      <c r="QW381" s="263"/>
      <c r="QX381" s="263"/>
      <c r="QY381" s="263"/>
      <c r="QZ381" s="263"/>
      <c r="RA381" s="263"/>
      <c r="RB381" s="263"/>
      <c r="RC381" s="263"/>
      <c r="RD381" s="263"/>
      <c r="RE381" s="263"/>
      <c r="RF381" s="263"/>
      <c r="RG381" s="263"/>
      <c r="RH381" s="263"/>
      <c r="RI381" s="263"/>
      <c r="RJ381" s="263"/>
      <c r="RK381" s="263"/>
      <c r="RL381" s="263"/>
      <c r="RM381" s="263"/>
      <c r="RN381" s="263"/>
      <c r="RO381" s="263"/>
      <c r="RP381" s="263"/>
      <c r="RQ381" s="263"/>
      <c r="RR381" s="263"/>
      <c r="RS381" s="263"/>
      <c r="RT381" s="263"/>
      <c r="RU381" s="263"/>
      <c r="RV381" s="263"/>
      <c r="RW381" s="263"/>
      <c r="RX381" s="263"/>
      <c r="RY381" s="263"/>
      <c r="RZ381" s="263"/>
      <c r="SA381" s="263"/>
      <c r="SB381" s="263"/>
      <c r="SC381" s="263"/>
      <c r="SD381" s="263"/>
      <c r="SE381" s="263"/>
      <c r="SF381" s="263"/>
      <c r="SG381" s="263"/>
      <c r="SH381" s="263"/>
      <c r="SI381" s="263"/>
      <c r="SJ381" s="263"/>
      <c r="SK381" s="263"/>
      <c r="SL381" s="263"/>
      <c r="SM381" s="263"/>
      <c r="SN381" s="263"/>
      <c r="SO381" s="263"/>
      <c r="SP381" s="263"/>
      <c r="SQ381" s="263"/>
      <c r="SR381" s="263"/>
      <c r="SS381" s="263"/>
      <c r="ST381" s="263"/>
      <c r="SU381" s="263"/>
      <c r="SV381" s="263"/>
      <c r="SW381" s="263"/>
      <c r="SX381" s="263"/>
      <c r="SY381" s="263"/>
      <c r="SZ381" s="263"/>
      <c r="TA381" s="263"/>
      <c r="TB381" s="263"/>
      <c r="TC381" s="263"/>
      <c r="TD381" s="263"/>
      <c r="TE381" s="263"/>
      <c r="TF381" s="263"/>
      <c r="TG381" s="263"/>
      <c r="TH381" s="263"/>
      <c r="TI381" s="263"/>
      <c r="TJ381" s="263"/>
      <c r="TK381" s="263"/>
      <c r="TL381" s="263"/>
      <c r="TM381" s="263"/>
      <c r="TN381" s="263"/>
      <c r="TO381" s="263"/>
      <c r="TP381" s="263"/>
      <c r="TQ381" s="263"/>
      <c r="TR381" s="263"/>
      <c r="TS381" s="263"/>
      <c r="TT381" s="263"/>
      <c r="TU381" s="263"/>
      <c r="TV381" s="263"/>
      <c r="TW381" s="263"/>
      <c r="TX381" s="263"/>
      <c r="TY381" s="263"/>
      <c r="TZ381" s="263"/>
      <c r="UA381" s="263"/>
      <c r="UB381" s="263"/>
      <c r="UC381" s="263"/>
      <c r="UD381" s="263"/>
      <c r="UE381" s="263"/>
      <c r="UF381" s="263"/>
      <c r="UG381" s="263"/>
      <c r="UH381" s="263"/>
      <c r="UI381" s="263"/>
      <c r="UJ381" s="263"/>
      <c r="UK381" s="263"/>
      <c r="UL381" s="263"/>
      <c r="UM381" s="263"/>
      <c r="UN381" s="263"/>
      <c r="UO381" s="263"/>
      <c r="UP381" s="263"/>
      <c r="UQ381" s="263"/>
      <c r="UR381" s="263"/>
      <c r="US381" s="263"/>
      <c r="UT381" s="263"/>
      <c r="UU381" s="263"/>
      <c r="UV381" s="263"/>
      <c r="UW381" s="263"/>
      <c r="UX381" s="263"/>
      <c r="UY381" s="263"/>
      <c r="UZ381" s="263"/>
      <c r="VA381" s="263"/>
      <c r="VB381" s="263"/>
      <c r="VC381" s="263"/>
      <c r="VD381" s="263"/>
      <c r="VE381" s="263"/>
      <c r="VF381" s="263"/>
      <c r="VG381" s="263"/>
      <c r="VH381" s="263"/>
      <c r="VI381" s="263"/>
      <c r="VJ381" s="263"/>
      <c r="VK381" s="263"/>
      <c r="VL381" s="263"/>
      <c r="VM381" s="263"/>
      <c r="VN381" s="263"/>
      <c r="VO381" s="263"/>
      <c r="VP381" s="263"/>
      <c r="VQ381" s="263"/>
      <c r="VR381" s="263"/>
      <c r="VS381" s="263"/>
      <c r="VT381" s="263"/>
      <c r="VU381" s="263"/>
      <c r="VV381" s="263"/>
      <c r="VW381" s="263"/>
      <c r="VX381" s="263"/>
      <c r="VY381" s="263"/>
      <c r="VZ381" s="263"/>
      <c r="WA381" s="263"/>
      <c r="WB381" s="263"/>
      <c r="WC381" s="263"/>
      <c r="WD381" s="263"/>
      <c r="WE381" s="263"/>
      <c r="WF381" s="263"/>
      <c r="WG381" s="263"/>
      <c r="WH381" s="263"/>
      <c r="WI381" s="263"/>
      <c r="WJ381" s="263"/>
      <c r="WK381" s="263"/>
      <c r="WL381" s="263"/>
      <c r="WM381" s="263"/>
      <c r="WN381" s="263"/>
      <c r="WO381" s="263"/>
      <c r="WP381" s="263"/>
      <c r="WQ381" s="263"/>
      <c r="WR381" s="263"/>
      <c r="WS381" s="263"/>
      <c r="WT381" s="263"/>
      <c r="WU381" s="263"/>
      <c r="WV381" s="263"/>
      <c r="WW381" s="263"/>
      <c r="WX381" s="263"/>
      <c r="WY381" s="263"/>
      <c r="WZ381" s="263"/>
      <c r="XA381" s="263"/>
      <c r="XB381" s="263"/>
      <c r="XC381" s="263"/>
      <c r="XD381" s="263"/>
      <c r="XE381" s="263"/>
      <c r="XF381" s="263"/>
      <c r="XG381" s="263"/>
      <c r="XH381" s="263"/>
      <c r="XI381" s="263"/>
      <c r="XJ381" s="263"/>
      <c r="XK381" s="263"/>
      <c r="XL381" s="263"/>
      <c r="XM381" s="263"/>
      <c r="XN381" s="263"/>
      <c r="XO381" s="263"/>
      <c r="XP381" s="263"/>
      <c r="XQ381" s="263"/>
      <c r="XR381" s="263"/>
      <c r="XS381" s="263"/>
      <c r="XT381" s="263"/>
      <c r="XU381" s="263"/>
      <c r="XV381" s="263"/>
      <c r="XW381" s="263"/>
      <c r="XX381" s="263"/>
      <c r="XY381" s="263"/>
      <c r="XZ381" s="263"/>
      <c r="YA381" s="263"/>
      <c r="YB381" s="263"/>
      <c r="YC381" s="263"/>
      <c r="YD381" s="263"/>
      <c r="YE381" s="263"/>
      <c r="YF381" s="263"/>
      <c r="YG381" s="263"/>
      <c r="YH381" s="263"/>
      <c r="YI381" s="263"/>
      <c r="YJ381" s="263"/>
      <c r="YK381" s="263"/>
      <c r="YL381" s="263"/>
      <c r="YM381" s="263"/>
      <c r="YN381" s="263"/>
      <c r="YO381" s="263"/>
      <c r="YP381" s="263"/>
      <c r="YQ381" s="263"/>
      <c r="YR381" s="263"/>
      <c r="YS381" s="263"/>
      <c r="YT381" s="263"/>
      <c r="YU381" s="263"/>
      <c r="YV381" s="263"/>
      <c r="YW381" s="263"/>
      <c r="YX381" s="263"/>
      <c r="YY381" s="263"/>
      <c r="YZ381" s="263"/>
      <c r="ZA381" s="263"/>
      <c r="ZB381" s="263"/>
      <c r="ZC381" s="263"/>
      <c r="ZD381" s="263"/>
      <c r="ZE381" s="263"/>
      <c r="ZF381" s="263"/>
      <c r="ZG381" s="263"/>
      <c r="ZH381" s="263"/>
      <c r="ZI381" s="263"/>
      <c r="ZJ381" s="263"/>
      <c r="ZK381" s="263"/>
      <c r="ZL381" s="263"/>
      <c r="ZM381" s="263"/>
      <c r="ZN381" s="263"/>
      <c r="ZO381" s="263"/>
      <c r="ZP381" s="263"/>
      <c r="ZQ381" s="263"/>
      <c r="ZR381" s="263"/>
      <c r="ZS381" s="263"/>
      <c r="ZT381" s="263"/>
      <c r="ZU381" s="263"/>
      <c r="ZV381" s="263"/>
      <c r="ZW381" s="263"/>
      <c r="ZX381" s="263"/>
      <c r="ZY381" s="263"/>
      <c r="ZZ381" s="263"/>
      <c r="AAA381" s="263"/>
      <c r="AAB381" s="263"/>
      <c r="AAC381" s="263"/>
      <c r="AAD381" s="263"/>
      <c r="AAE381" s="263"/>
      <c r="AAF381" s="263"/>
      <c r="AAG381" s="263"/>
      <c r="AAH381" s="263"/>
      <c r="AAI381" s="263"/>
      <c r="AAJ381" s="263"/>
      <c r="AAK381" s="263"/>
      <c r="AAL381" s="263"/>
      <c r="AAM381" s="263"/>
      <c r="AAN381" s="263"/>
      <c r="AAO381" s="263"/>
      <c r="AAP381" s="263"/>
      <c r="AAQ381" s="263"/>
      <c r="AAR381" s="263"/>
      <c r="AAS381" s="263"/>
      <c r="AAT381" s="263"/>
      <c r="AAU381" s="263"/>
      <c r="AAV381" s="263"/>
      <c r="AAW381" s="263"/>
      <c r="AAX381" s="263"/>
      <c r="AAY381" s="263"/>
      <c r="AAZ381" s="263"/>
      <c r="ABA381" s="263"/>
      <c r="ABB381" s="263"/>
      <c r="ABC381" s="263"/>
      <c r="ABD381" s="263"/>
      <c r="ABE381" s="263"/>
      <c r="ABF381" s="263"/>
      <c r="ABG381" s="263"/>
      <c r="ABH381" s="263"/>
      <c r="ABI381" s="263"/>
      <c r="ABJ381" s="263"/>
      <c r="ABK381" s="263"/>
      <c r="ABL381" s="263"/>
      <c r="ABM381" s="263"/>
      <c r="ABN381" s="263"/>
      <c r="ABO381" s="263"/>
      <c r="ABP381" s="263"/>
      <c r="ABQ381" s="263"/>
      <c r="ABR381" s="263"/>
      <c r="ABS381" s="263"/>
      <c r="ABT381" s="263"/>
      <c r="ABU381" s="263"/>
      <c r="ABV381" s="263"/>
      <c r="ABW381" s="263"/>
      <c r="ABX381" s="263"/>
      <c r="ABY381" s="263"/>
      <c r="ABZ381" s="263"/>
      <c r="ACA381" s="263"/>
      <c r="ACB381" s="263"/>
      <c r="ACC381" s="263"/>
      <c r="ACD381" s="263"/>
      <c r="ACE381" s="263"/>
      <c r="ACF381" s="263"/>
      <c r="ACG381" s="263"/>
      <c r="ACH381" s="263"/>
      <c r="ACI381" s="263"/>
      <c r="ACJ381" s="263"/>
      <c r="ACK381" s="263"/>
      <c r="ACL381" s="263"/>
      <c r="ACM381" s="263"/>
      <c r="ACN381" s="263"/>
      <c r="ACO381" s="263"/>
      <c r="ACP381" s="263"/>
      <c r="ACQ381" s="263"/>
      <c r="ACR381" s="263"/>
      <c r="ACS381" s="263"/>
      <c r="ACT381" s="263"/>
      <c r="ACU381" s="263"/>
      <c r="ACV381" s="263"/>
      <c r="ACW381" s="263"/>
      <c r="ACX381" s="263"/>
      <c r="ACY381" s="263"/>
      <c r="ACZ381" s="263"/>
      <c r="ADA381" s="263"/>
      <c r="ADB381" s="263"/>
      <c r="ADC381" s="263"/>
      <c r="ADD381" s="263"/>
      <c r="ADE381" s="263"/>
      <c r="ADF381" s="263"/>
      <c r="ADG381" s="263"/>
      <c r="ADH381" s="263"/>
      <c r="ADI381" s="263"/>
      <c r="ADJ381" s="263"/>
      <c r="ADK381" s="263"/>
      <c r="ADL381" s="263"/>
      <c r="ADM381" s="263"/>
      <c r="ADN381" s="263"/>
      <c r="ADO381" s="263"/>
      <c r="ADP381" s="263"/>
      <c r="ADQ381" s="263"/>
      <c r="ADR381" s="263"/>
      <c r="ADS381" s="263"/>
      <c r="ADT381" s="263"/>
      <c r="ADU381" s="263"/>
      <c r="ADV381" s="263"/>
      <c r="ADW381" s="263"/>
      <c r="ADX381" s="263"/>
      <c r="ADY381" s="263"/>
      <c r="ADZ381" s="263"/>
      <c r="AEA381" s="263"/>
      <c r="AEB381" s="263"/>
      <c r="AEC381" s="263"/>
      <c r="AED381" s="263"/>
      <c r="AEE381" s="263"/>
      <c r="AEF381" s="263"/>
      <c r="AEG381" s="263"/>
      <c r="AEH381" s="263"/>
      <c r="AEI381" s="263"/>
      <c r="AEJ381" s="263"/>
      <c r="AEK381" s="263"/>
      <c r="AEL381" s="263"/>
      <c r="AEM381" s="263"/>
      <c r="AEN381" s="263"/>
      <c r="AEO381" s="263"/>
      <c r="AEP381" s="263"/>
      <c r="AEQ381" s="263"/>
      <c r="AER381" s="263"/>
      <c r="AES381" s="263"/>
      <c r="AET381" s="263"/>
      <c r="AEU381" s="263"/>
      <c r="AEV381" s="263"/>
      <c r="AEW381" s="263"/>
      <c r="AEX381" s="263"/>
      <c r="AEY381" s="263"/>
      <c r="AEZ381" s="263"/>
      <c r="AFA381" s="263"/>
      <c r="AFB381" s="263"/>
      <c r="AFC381" s="263"/>
      <c r="AFD381" s="263"/>
      <c r="AFE381" s="263"/>
      <c r="AFF381" s="263"/>
      <c r="AFG381" s="263"/>
      <c r="AFH381" s="263"/>
      <c r="AFI381" s="263"/>
      <c r="AFJ381" s="263"/>
      <c r="AFK381" s="263"/>
      <c r="AFL381" s="263"/>
      <c r="AFM381" s="263"/>
      <c r="AFN381" s="263"/>
      <c r="AFO381" s="263"/>
      <c r="AFP381" s="263"/>
      <c r="AFQ381" s="263"/>
      <c r="AFR381" s="263"/>
      <c r="AFS381" s="263"/>
      <c r="AFT381" s="263"/>
      <c r="AFU381" s="263"/>
      <c r="AFV381" s="263"/>
      <c r="AFW381" s="263"/>
      <c r="AFX381" s="263"/>
      <c r="AFY381" s="263"/>
      <c r="AFZ381" s="263"/>
      <c r="AGA381" s="263"/>
      <c r="AGB381" s="263"/>
      <c r="AGC381" s="263"/>
      <c r="AGD381" s="263"/>
      <c r="AGE381" s="263"/>
      <c r="AGF381" s="263"/>
      <c r="AGG381" s="263"/>
      <c r="AGH381" s="263"/>
      <c r="AGI381" s="263"/>
      <c r="AGJ381" s="263"/>
      <c r="AGK381" s="263"/>
      <c r="AGL381" s="263"/>
      <c r="AGM381" s="263"/>
      <c r="AGN381" s="263"/>
      <c r="AGO381" s="263"/>
      <c r="AGP381" s="263"/>
      <c r="AGQ381" s="263"/>
      <c r="AGR381" s="263"/>
      <c r="AGS381" s="263"/>
      <c r="AGT381" s="263"/>
      <c r="AGU381" s="263"/>
      <c r="AGV381" s="263"/>
      <c r="AGW381" s="263"/>
      <c r="AGX381" s="263"/>
      <c r="AGY381" s="263"/>
      <c r="AGZ381" s="263"/>
      <c r="AHA381" s="263"/>
      <c r="AHB381" s="263"/>
      <c r="AHC381" s="263"/>
      <c r="AHD381" s="263"/>
      <c r="AHE381" s="263"/>
      <c r="AHF381" s="263"/>
      <c r="AHG381" s="263"/>
      <c r="AHH381" s="263"/>
      <c r="AHI381" s="263"/>
      <c r="AHJ381" s="263"/>
      <c r="AHK381" s="263"/>
      <c r="AHL381" s="263"/>
      <c r="AHM381" s="263"/>
      <c r="AHN381" s="263"/>
      <c r="AHO381" s="263"/>
      <c r="AHP381" s="263"/>
      <c r="AHQ381" s="263"/>
      <c r="AHR381" s="263"/>
      <c r="AHS381" s="263"/>
      <c r="AHT381" s="263"/>
      <c r="AHU381" s="263"/>
      <c r="AHV381" s="263"/>
      <c r="AHW381" s="263"/>
      <c r="AHX381" s="263"/>
      <c r="AHY381" s="263"/>
      <c r="AHZ381" s="263"/>
      <c r="AIA381" s="263"/>
      <c r="AIB381" s="263"/>
      <c r="AIC381" s="263"/>
      <c r="AID381" s="263"/>
      <c r="AIE381" s="263"/>
      <c r="AIF381" s="263"/>
      <c r="AIG381" s="263"/>
      <c r="AIH381" s="263"/>
      <c r="AII381" s="263"/>
      <c r="AIJ381" s="263"/>
      <c r="AIK381" s="263"/>
      <c r="AIL381" s="263"/>
      <c r="AIM381" s="263"/>
      <c r="AIN381" s="263"/>
      <c r="AIO381" s="263"/>
      <c r="AIP381" s="263"/>
      <c r="AIQ381" s="263"/>
      <c r="AIR381" s="263"/>
      <c r="AIS381" s="263"/>
      <c r="AIT381" s="263"/>
      <c r="AIU381" s="263"/>
      <c r="AIV381" s="263"/>
      <c r="AIW381" s="263"/>
      <c r="AIX381" s="263"/>
      <c r="AIY381" s="263"/>
      <c r="AIZ381" s="263"/>
      <c r="AJA381" s="263"/>
      <c r="AJB381" s="263"/>
      <c r="AJC381" s="263"/>
      <c r="AJD381" s="263"/>
      <c r="AJE381" s="263"/>
      <c r="AJF381" s="263"/>
      <c r="AJG381" s="263"/>
      <c r="AJH381" s="263"/>
      <c r="AJI381" s="263"/>
      <c r="AJJ381" s="263"/>
      <c r="AJK381" s="263"/>
      <c r="AJL381" s="263"/>
      <c r="AJM381" s="263"/>
      <c r="AJN381" s="263"/>
      <c r="AJO381" s="263"/>
      <c r="AJP381" s="263"/>
      <c r="AJQ381" s="263"/>
      <c r="AJR381" s="263"/>
      <c r="AJS381" s="263"/>
      <c r="AJT381" s="263"/>
      <c r="AJU381" s="263"/>
      <c r="AJV381" s="263"/>
      <c r="AJW381" s="263"/>
      <c r="AJX381" s="263"/>
      <c r="AJY381" s="263"/>
      <c r="AJZ381" s="263"/>
      <c r="AKA381" s="263"/>
      <c r="AKB381" s="263"/>
      <c r="AKC381" s="263"/>
      <c r="AKD381" s="263"/>
      <c r="AKE381" s="263"/>
      <c r="AKF381" s="263"/>
      <c r="AKG381" s="263"/>
      <c r="AKH381" s="263"/>
      <c r="AKI381" s="263"/>
      <c r="AKJ381" s="263"/>
      <c r="AKK381" s="263"/>
      <c r="AKL381" s="263"/>
      <c r="AKM381" s="263"/>
      <c r="AKN381" s="263"/>
      <c r="AKO381" s="263"/>
      <c r="AKP381" s="263"/>
      <c r="AKQ381" s="263"/>
      <c r="AKR381" s="263"/>
      <c r="AKS381" s="263"/>
      <c r="AKT381" s="263"/>
      <c r="AKU381" s="263"/>
      <c r="AKV381" s="263"/>
      <c r="AKW381" s="263"/>
      <c r="AKX381" s="263"/>
      <c r="AKY381" s="263"/>
      <c r="AKZ381" s="263"/>
      <c r="ALA381" s="263"/>
      <c r="ALB381" s="263"/>
      <c r="ALC381" s="263"/>
      <c r="ALD381" s="263"/>
      <c r="ALE381" s="263"/>
      <c r="ALF381" s="263"/>
      <c r="ALG381" s="263"/>
      <c r="ALH381" s="263"/>
      <c r="ALI381" s="263"/>
      <c r="ALJ381" s="263"/>
      <c r="ALK381" s="263"/>
      <c r="ALL381" s="263"/>
      <c r="ALM381" s="263"/>
      <c r="ALN381" s="263"/>
      <c r="ALO381" s="263"/>
      <c r="ALP381" s="263"/>
      <c r="ALQ381" s="263"/>
      <c r="ALR381" s="263"/>
      <c r="ALS381" s="263"/>
      <c r="ALT381" s="263"/>
      <c r="ALU381" s="263"/>
      <c r="ALV381" s="263"/>
      <c r="ALW381" s="263"/>
      <c r="ALX381" s="263"/>
      <c r="ALY381" s="263"/>
      <c r="ALZ381" s="263"/>
      <c r="AMA381" s="263"/>
      <c r="AMB381" s="263"/>
      <c r="AMC381" s="263"/>
      <c r="AMD381" s="263"/>
      <c r="AME381" s="263"/>
      <c r="AMF381" s="263"/>
      <c r="AMG381" s="263"/>
      <c r="AMH381" s="263"/>
      <c r="AMI381" s="263"/>
      <c r="AMJ381" s="263"/>
      <c r="AMK381" s="263"/>
      <c r="AML381" s="263"/>
      <c r="AMM381" s="263"/>
      <c r="AMN381" s="263"/>
      <c r="AMO381" s="263"/>
      <c r="AMP381" s="263"/>
      <c r="AMQ381" s="263"/>
      <c r="AMR381" s="263"/>
      <c r="AMS381" s="263"/>
      <c r="AMT381" s="263"/>
      <c r="AMU381" s="263"/>
      <c r="AMV381" s="263"/>
      <c r="AMW381" s="263"/>
      <c r="AMX381" s="263"/>
      <c r="AMY381" s="263"/>
      <c r="AMZ381" s="263"/>
      <c r="ANA381" s="263"/>
      <c r="ANB381" s="263"/>
      <c r="ANC381" s="263"/>
      <c r="AND381" s="263"/>
      <c r="ANE381" s="263"/>
      <c r="ANF381" s="263"/>
      <c r="ANG381" s="263"/>
      <c r="ANH381" s="263"/>
      <c r="ANI381" s="263"/>
      <c r="ANJ381" s="263"/>
      <c r="ANK381" s="263"/>
      <c r="ANL381" s="263"/>
      <c r="ANM381" s="263"/>
      <c r="ANN381" s="263"/>
      <c r="ANO381" s="263"/>
      <c r="ANP381" s="263"/>
      <c r="ANQ381" s="263"/>
      <c r="ANR381" s="263"/>
      <c r="ANS381" s="263"/>
      <c r="ANT381" s="263"/>
      <c r="ANU381" s="263"/>
      <c r="ANV381" s="263"/>
      <c r="ANW381" s="263"/>
      <c r="ANX381" s="263"/>
      <c r="ANY381" s="263"/>
      <c r="ANZ381" s="263"/>
      <c r="AOA381" s="263"/>
      <c r="AOB381" s="263"/>
      <c r="AOC381" s="263"/>
      <c r="AOD381" s="263"/>
      <c r="AOE381" s="263"/>
      <c r="AOF381" s="263"/>
      <c r="AOG381" s="263"/>
      <c r="AOH381" s="263"/>
      <c r="AOI381" s="263"/>
      <c r="AOJ381" s="263"/>
      <c r="AOK381" s="263"/>
      <c r="AOL381" s="263"/>
      <c r="AOM381" s="263"/>
      <c r="AON381" s="263"/>
      <c r="AOO381" s="263"/>
      <c r="AOP381" s="263"/>
      <c r="AOQ381" s="263"/>
      <c r="AOR381" s="263"/>
      <c r="AOS381" s="263"/>
      <c r="AOT381" s="263"/>
      <c r="AOU381" s="263"/>
      <c r="AOV381" s="263"/>
      <c r="AOW381" s="263"/>
      <c r="AOX381" s="263"/>
      <c r="AOY381" s="263"/>
      <c r="AOZ381" s="263"/>
      <c r="APA381" s="263"/>
      <c r="APB381" s="263"/>
      <c r="APC381" s="263"/>
      <c r="APD381" s="263"/>
      <c r="APE381" s="263"/>
      <c r="APF381" s="263"/>
      <c r="APG381" s="263"/>
      <c r="APH381" s="263"/>
      <c r="API381" s="263"/>
      <c r="APJ381" s="263"/>
      <c r="APK381" s="263"/>
      <c r="APL381" s="263"/>
      <c r="APM381" s="263"/>
      <c r="APN381" s="263"/>
      <c r="APO381" s="263"/>
      <c r="APP381" s="263"/>
      <c r="APQ381" s="263"/>
      <c r="APR381" s="263"/>
      <c r="APS381" s="263"/>
      <c r="APT381" s="263"/>
      <c r="APU381" s="263"/>
      <c r="APV381" s="263"/>
      <c r="APW381" s="263"/>
      <c r="APX381" s="263"/>
      <c r="APY381" s="263"/>
      <c r="APZ381" s="263"/>
      <c r="AQA381" s="263"/>
      <c r="AQB381" s="263"/>
      <c r="AQC381" s="263"/>
      <c r="AQD381" s="263"/>
      <c r="AQE381" s="263"/>
      <c r="AQF381" s="263"/>
      <c r="AQG381" s="263"/>
      <c r="AQH381" s="263"/>
      <c r="AQI381" s="263"/>
      <c r="AQJ381" s="263"/>
      <c r="AQK381" s="263"/>
      <c r="AQL381" s="263"/>
      <c r="AQM381" s="263"/>
      <c r="AQN381" s="263"/>
      <c r="AQO381" s="263"/>
      <c r="AQP381" s="263"/>
      <c r="AQQ381" s="263"/>
      <c r="AQR381" s="263"/>
      <c r="AQS381" s="263"/>
      <c r="AQT381" s="263"/>
      <c r="AQU381" s="263"/>
      <c r="AQV381" s="263"/>
      <c r="AQW381" s="263"/>
      <c r="AQX381" s="263"/>
      <c r="AQY381" s="263"/>
      <c r="AQZ381" s="263"/>
      <c r="ARA381" s="263"/>
      <c r="ARB381" s="263"/>
      <c r="ARC381" s="263"/>
      <c r="ARD381" s="263"/>
      <c r="ARE381" s="263"/>
      <c r="ARF381" s="263"/>
      <c r="ARG381" s="263"/>
      <c r="ARH381" s="263"/>
      <c r="ARI381" s="263"/>
      <c r="ARJ381" s="263"/>
      <c r="ARK381" s="263"/>
      <c r="ARL381" s="263"/>
      <c r="ARM381" s="263"/>
      <c r="ARN381" s="263"/>
      <c r="ARO381" s="263"/>
      <c r="ARP381" s="263"/>
      <c r="ARQ381" s="263"/>
      <c r="ARR381" s="263"/>
      <c r="ARS381" s="263"/>
      <c r="ART381" s="263"/>
      <c r="ARU381" s="263"/>
      <c r="ARV381" s="263"/>
      <c r="ARW381" s="263"/>
      <c r="ARX381" s="263"/>
      <c r="ARY381" s="263"/>
      <c r="ARZ381" s="263"/>
      <c r="ASA381" s="263"/>
      <c r="ASB381" s="263"/>
      <c r="ASC381" s="263"/>
      <c r="ASD381" s="263"/>
      <c r="ASE381" s="263"/>
      <c r="ASF381" s="263"/>
      <c r="ASG381" s="263"/>
      <c r="ASH381" s="263"/>
      <c r="ASI381" s="263"/>
      <c r="ASJ381" s="263"/>
      <c r="ASK381" s="263"/>
      <c r="ASL381" s="263"/>
      <c r="ASM381" s="263"/>
      <c r="ASN381" s="263"/>
      <c r="ASO381" s="263"/>
      <c r="ASP381" s="263"/>
      <c r="ASQ381" s="263"/>
      <c r="ASR381" s="263"/>
      <c r="ASS381" s="263"/>
      <c r="AST381" s="263"/>
      <c r="ASU381" s="263"/>
      <c r="ASV381" s="263"/>
      <c r="ASW381" s="263"/>
      <c r="ASX381" s="263"/>
      <c r="ASY381" s="263"/>
      <c r="ASZ381" s="263"/>
      <c r="ATA381" s="263"/>
      <c r="ATB381" s="263"/>
      <c r="ATC381" s="263"/>
      <c r="ATD381" s="263"/>
      <c r="ATE381" s="263"/>
      <c r="ATF381" s="263"/>
      <c r="ATG381" s="263"/>
      <c r="ATH381" s="263"/>
      <c r="ATI381" s="263"/>
      <c r="ATJ381" s="263"/>
      <c r="ATK381" s="263"/>
      <c r="ATL381" s="263"/>
      <c r="ATM381" s="263"/>
      <c r="ATN381" s="263"/>
      <c r="ATO381" s="263"/>
      <c r="ATP381" s="263"/>
      <c r="ATQ381" s="263"/>
      <c r="ATR381" s="263"/>
      <c r="ATS381" s="263"/>
      <c r="ATT381" s="263"/>
      <c r="ATU381" s="263"/>
      <c r="ATV381" s="263"/>
      <c r="ATW381" s="263"/>
      <c r="ATX381" s="263"/>
      <c r="ATY381" s="263"/>
      <c r="ATZ381" s="263"/>
      <c r="AUA381" s="263"/>
      <c r="AUB381" s="263"/>
      <c r="AUC381" s="263"/>
      <c r="AUD381" s="263"/>
      <c r="AUE381" s="263"/>
      <c r="AUF381" s="263"/>
      <c r="AUG381" s="263"/>
      <c r="AUH381" s="263"/>
      <c r="AUI381" s="263"/>
      <c r="AUJ381" s="263"/>
      <c r="AUK381" s="263"/>
      <c r="AUL381" s="263"/>
      <c r="AUM381" s="263"/>
      <c r="AUN381" s="263"/>
      <c r="AUO381" s="263"/>
      <c r="AUP381" s="263"/>
      <c r="AUQ381" s="263"/>
      <c r="AUR381" s="263"/>
      <c r="AUS381" s="263"/>
      <c r="AUT381" s="263"/>
      <c r="AUU381" s="263"/>
      <c r="AUV381" s="263"/>
      <c r="AUW381" s="263"/>
      <c r="AUX381" s="263"/>
      <c r="AUY381" s="263"/>
      <c r="AUZ381" s="263"/>
      <c r="AVA381" s="263"/>
      <c r="AVB381" s="263"/>
      <c r="AVC381" s="263"/>
      <c r="AVD381" s="263"/>
      <c r="AVE381" s="263"/>
      <c r="AVF381" s="263"/>
      <c r="AVG381" s="263"/>
      <c r="AVH381" s="263"/>
      <c r="AVI381" s="263"/>
      <c r="AVJ381" s="263"/>
      <c r="AVK381" s="263"/>
      <c r="AVL381" s="263"/>
      <c r="AVM381" s="263"/>
      <c r="AVN381" s="263"/>
      <c r="AVO381" s="263"/>
      <c r="AVP381" s="263"/>
      <c r="AVQ381" s="263"/>
      <c r="AVR381" s="263"/>
      <c r="AVS381" s="263"/>
      <c r="AVT381" s="263"/>
      <c r="AVU381" s="263"/>
      <c r="AVV381" s="263"/>
      <c r="AVW381" s="263"/>
      <c r="AVX381" s="263"/>
      <c r="AVY381" s="263"/>
      <c r="AVZ381" s="263"/>
      <c r="AWA381" s="263"/>
      <c r="AWB381" s="263"/>
      <c r="AWC381" s="263"/>
      <c r="AWD381" s="263"/>
      <c r="AWE381" s="263"/>
      <c r="AWF381" s="263"/>
      <c r="AWG381" s="263"/>
      <c r="AWH381" s="263"/>
      <c r="AWI381" s="263"/>
      <c r="AWJ381" s="263"/>
      <c r="AWK381" s="263"/>
      <c r="AWL381" s="263"/>
      <c r="AWM381" s="263"/>
      <c r="AWN381" s="263"/>
      <c r="AWO381" s="263"/>
      <c r="AWP381" s="263"/>
      <c r="AWQ381" s="263"/>
      <c r="AWR381" s="263"/>
      <c r="AWS381" s="263"/>
      <c r="AWT381" s="263"/>
      <c r="AWU381" s="263"/>
      <c r="AWV381" s="263"/>
      <c r="AWW381" s="263"/>
      <c r="AWX381" s="263"/>
      <c r="AWY381" s="263"/>
      <c r="AWZ381" s="263"/>
      <c r="AXA381" s="263"/>
      <c r="AXB381" s="263"/>
      <c r="AXC381" s="263"/>
      <c r="AXD381" s="263"/>
      <c r="AXE381" s="263"/>
      <c r="AXF381" s="263"/>
      <c r="AXG381" s="263"/>
      <c r="AXH381" s="263"/>
      <c r="AXI381" s="263"/>
      <c r="AXJ381" s="263"/>
      <c r="AXK381" s="263"/>
      <c r="AXL381" s="263"/>
      <c r="AXM381" s="263"/>
      <c r="AXN381" s="263"/>
      <c r="AXO381" s="263"/>
      <c r="AXP381" s="263"/>
      <c r="AXQ381" s="263"/>
      <c r="AXR381" s="263"/>
      <c r="AXS381" s="263"/>
      <c r="AXT381" s="263"/>
      <c r="AXU381" s="263"/>
      <c r="AXV381" s="263"/>
      <c r="AXW381" s="263"/>
      <c r="AXX381" s="263"/>
      <c r="AXY381" s="263"/>
      <c r="AXZ381" s="263"/>
      <c r="AYA381" s="263"/>
      <c r="AYB381" s="263"/>
      <c r="AYC381" s="263"/>
      <c r="AYD381" s="263"/>
      <c r="AYE381" s="263"/>
      <c r="AYF381" s="263"/>
      <c r="AYG381" s="263"/>
      <c r="AYH381" s="263"/>
      <c r="AYI381" s="263"/>
      <c r="AYJ381" s="263"/>
      <c r="AYK381" s="263"/>
      <c r="AYL381" s="263"/>
      <c r="AYM381" s="263"/>
      <c r="AYN381" s="263"/>
      <c r="AYO381" s="263"/>
      <c r="AYP381" s="263"/>
      <c r="AYQ381" s="263"/>
      <c r="AYR381" s="263"/>
      <c r="AYS381" s="263"/>
      <c r="AYT381" s="263"/>
      <c r="AYU381" s="263"/>
      <c r="AYV381" s="263"/>
      <c r="AYW381" s="263"/>
      <c r="AYX381" s="263"/>
      <c r="AYY381" s="263"/>
      <c r="AYZ381" s="263"/>
      <c r="AZA381" s="263"/>
      <c r="AZB381" s="263"/>
      <c r="AZC381" s="263"/>
      <c r="AZD381" s="263"/>
      <c r="AZE381" s="263"/>
      <c r="AZF381" s="263"/>
      <c r="AZG381" s="263"/>
      <c r="AZH381" s="263"/>
      <c r="AZI381" s="263"/>
      <c r="AZJ381" s="263"/>
      <c r="AZK381" s="263"/>
      <c r="AZL381" s="263"/>
      <c r="AZM381" s="263"/>
      <c r="AZN381" s="263"/>
      <c r="AZO381" s="263"/>
      <c r="AZP381" s="263"/>
      <c r="AZQ381" s="263"/>
      <c r="AZR381" s="263"/>
      <c r="AZS381" s="263"/>
      <c r="AZT381" s="263"/>
      <c r="AZU381" s="263"/>
      <c r="AZV381" s="263"/>
      <c r="AZW381" s="263"/>
      <c r="AZX381" s="263"/>
      <c r="AZY381" s="263"/>
      <c r="AZZ381" s="263"/>
      <c r="BAA381" s="263"/>
      <c r="BAB381" s="263"/>
      <c r="BAC381" s="263"/>
      <c r="BAD381" s="263"/>
      <c r="BAE381" s="263"/>
      <c r="BAF381" s="263"/>
      <c r="BAG381" s="263"/>
      <c r="BAH381" s="263"/>
      <c r="BAI381" s="263"/>
      <c r="BAJ381" s="263"/>
      <c r="BAK381" s="263"/>
      <c r="BAL381" s="263"/>
      <c r="BAM381" s="263"/>
      <c r="BAN381" s="263"/>
      <c r="BAO381" s="263"/>
      <c r="BAP381" s="263"/>
      <c r="BAQ381" s="263"/>
      <c r="BAR381" s="263"/>
      <c r="BAS381" s="263"/>
      <c r="BAT381" s="263"/>
      <c r="BAU381" s="263"/>
      <c r="BAV381" s="263"/>
      <c r="BAW381" s="263"/>
      <c r="BAX381" s="263"/>
      <c r="BAY381" s="263"/>
      <c r="BAZ381" s="263"/>
      <c r="BBA381" s="263"/>
      <c r="BBB381" s="263"/>
      <c r="BBC381" s="263"/>
      <c r="BBD381" s="263"/>
      <c r="BBE381" s="263"/>
      <c r="BBF381" s="263"/>
      <c r="BBG381" s="263"/>
      <c r="BBH381" s="263"/>
      <c r="BBI381" s="263"/>
      <c r="BBJ381" s="263"/>
      <c r="BBK381" s="263"/>
      <c r="BBL381" s="263"/>
      <c r="BBM381" s="263"/>
      <c r="BBN381" s="263"/>
      <c r="BBO381" s="263"/>
      <c r="BBP381" s="263"/>
      <c r="BBQ381" s="263"/>
      <c r="BBR381" s="263"/>
      <c r="BBS381" s="263"/>
      <c r="BBT381" s="263"/>
      <c r="BBU381" s="263"/>
      <c r="BBV381" s="263"/>
      <c r="BBW381" s="263"/>
      <c r="BBX381" s="263"/>
      <c r="BBY381" s="263"/>
      <c r="BBZ381" s="263"/>
      <c r="BCA381" s="263"/>
      <c r="BCB381" s="263"/>
      <c r="BCC381" s="263"/>
      <c r="BCD381" s="263"/>
      <c r="BCE381" s="263"/>
      <c r="BCF381" s="263"/>
      <c r="BCG381" s="263"/>
      <c r="BCH381" s="263"/>
      <c r="BCI381" s="263"/>
      <c r="BCJ381" s="263"/>
      <c r="BCK381" s="263"/>
      <c r="BCL381" s="263"/>
      <c r="BCM381" s="263"/>
      <c r="BCN381" s="263"/>
      <c r="BCO381" s="263"/>
      <c r="BCP381" s="263"/>
      <c r="BCQ381" s="263"/>
      <c r="BCR381" s="263"/>
      <c r="BCS381" s="263"/>
      <c r="BCT381" s="263"/>
      <c r="BCU381" s="263"/>
      <c r="BCV381" s="263"/>
      <c r="BCW381" s="263"/>
      <c r="BCX381" s="263"/>
      <c r="BCY381" s="263"/>
      <c r="BCZ381" s="263"/>
      <c r="BDA381" s="263"/>
      <c r="BDB381" s="263"/>
      <c r="BDC381" s="263"/>
      <c r="BDD381" s="263"/>
      <c r="BDE381" s="263"/>
      <c r="BDF381" s="263"/>
      <c r="BDG381" s="263"/>
      <c r="BDH381" s="263"/>
      <c r="BDI381" s="263"/>
      <c r="BDJ381" s="263"/>
      <c r="BDK381" s="263"/>
      <c r="BDL381" s="263"/>
      <c r="BDM381" s="263"/>
      <c r="BDN381" s="263"/>
      <c r="BDO381" s="263"/>
      <c r="BDP381" s="263"/>
      <c r="BDQ381" s="263"/>
      <c r="BDR381" s="263"/>
      <c r="BDS381" s="263"/>
      <c r="BDT381" s="263"/>
      <c r="BDU381" s="263"/>
      <c r="BDV381" s="263"/>
      <c r="BDW381" s="263"/>
      <c r="BDX381" s="263"/>
      <c r="BDY381" s="263"/>
      <c r="BDZ381" s="263"/>
      <c r="BEA381" s="263"/>
      <c r="BEB381" s="263"/>
      <c r="BEC381" s="263"/>
      <c r="BED381" s="263"/>
      <c r="BEE381" s="263"/>
      <c r="BEF381" s="263"/>
      <c r="BEG381" s="263"/>
      <c r="BEH381" s="263"/>
      <c r="BEI381" s="263"/>
      <c r="BEJ381" s="263"/>
      <c r="BEK381" s="263"/>
      <c r="BEL381" s="263"/>
      <c r="BEM381" s="263"/>
      <c r="BEN381" s="263"/>
      <c r="BEO381" s="263"/>
      <c r="BEP381" s="263"/>
      <c r="BEQ381" s="263"/>
      <c r="BER381" s="263"/>
      <c r="BES381" s="263"/>
      <c r="BET381" s="263"/>
      <c r="BEU381" s="263"/>
      <c r="BEV381" s="263"/>
      <c r="BEW381" s="263"/>
      <c r="BEX381" s="263"/>
      <c r="BEY381" s="263"/>
      <c r="BEZ381" s="263"/>
      <c r="BFA381" s="263"/>
      <c r="BFB381" s="263"/>
      <c r="BFC381" s="263"/>
      <c r="BFD381" s="263"/>
      <c r="BFE381" s="263"/>
      <c r="BFF381" s="263"/>
      <c r="BFG381" s="263"/>
      <c r="BFH381" s="263"/>
      <c r="BFI381" s="263"/>
      <c r="BFJ381" s="263"/>
      <c r="BFK381" s="263"/>
      <c r="BFL381" s="263"/>
      <c r="BFM381" s="263"/>
      <c r="BFN381" s="263"/>
      <c r="BFO381" s="263"/>
      <c r="BFP381" s="263"/>
      <c r="BFQ381" s="263"/>
      <c r="BFR381" s="263"/>
      <c r="BFS381" s="263"/>
      <c r="BFT381" s="263"/>
      <c r="BFU381" s="263"/>
      <c r="BFV381" s="263"/>
      <c r="BFW381" s="263"/>
      <c r="BFX381" s="263"/>
      <c r="BFY381" s="263"/>
      <c r="BFZ381" s="263"/>
      <c r="BGA381" s="263"/>
      <c r="BGB381" s="263"/>
      <c r="BGC381" s="263"/>
      <c r="BGD381" s="263"/>
      <c r="BGE381" s="263"/>
      <c r="BGF381" s="263"/>
      <c r="BGG381" s="263"/>
      <c r="BGH381" s="263"/>
      <c r="BGI381" s="263"/>
      <c r="BGJ381" s="263"/>
      <c r="BGK381" s="263"/>
      <c r="BGL381" s="263"/>
      <c r="BGM381" s="263"/>
      <c r="BGN381" s="263"/>
      <c r="BGO381" s="263"/>
      <c r="BGP381" s="263"/>
      <c r="BGQ381" s="263"/>
      <c r="BGR381" s="263"/>
      <c r="BGS381" s="263"/>
      <c r="BGT381" s="263"/>
      <c r="BGU381" s="263"/>
      <c r="BGV381" s="263"/>
      <c r="BGW381" s="263"/>
      <c r="BGX381" s="263"/>
      <c r="BGY381" s="263"/>
      <c r="BGZ381" s="263"/>
      <c r="BHA381" s="263"/>
      <c r="BHB381" s="263"/>
      <c r="BHC381" s="263"/>
      <c r="BHD381" s="263"/>
      <c r="BHE381" s="263"/>
      <c r="BHF381" s="263"/>
      <c r="BHG381" s="263"/>
      <c r="BHH381" s="263"/>
      <c r="BHI381" s="263"/>
      <c r="BHJ381" s="263"/>
      <c r="BHK381" s="263"/>
      <c r="BHL381" s="263"/>
      <c r="BHM381" s="263"/>
      <c r="BHN381" s="263"/>
      <c r="BHO381" s="263"/>
      <c r="BHP381" s="263"/>
      <c r="BHQ381" s="263"/>
      <c r="BHR381" s="263"/>
      <c r="BHS381" s="263"/>
      <c r="BHT381" s="263"/>
      <c r="BHU381" s="263"/>
      <c r="BHV381" s="263"/>
      <c r="BHW381" s="263"/>
      <c r="BHX381" s="263"/>
      <c r="BHY381" s="263"/>
      <c r="BHZ381" s="263"/>
      <c r="BIA381" s="263"/>
      <c r="BIB381" s="263"/>
      <c r="BIC381" s="263"/>
      <c r="BID381" s="263"/>
      <c r="BIE381" s="263"/>
      <c r="BIF381" s="263"/>
      <c r="BIG381" s="263"/>
      <c r="BIH381" s="263"/>
      <c r="BII381" s="263"/>
      <c r="BIJ381" s="263"/>
      <c r="BIK381" s="263"/>
      <c r="BIL381" s="263"/>
      <c r="BIM381" s="263"/>
      <c r="BIN381" s="263"/>
      <c r="BIO381" s="263"/>
      <c r="BIP381" s="263"/>
      <c r="BIQ381" s="263"/>
      <c r="BIR381" s="263"/>
      <c r="BIS381" s="263"/>
      <c r="BIT381" s="263"/>
      <c r="BIU381" s="263"/>
      <c r="BIV381" s="263"/>
      <c r="BIW381" s="263"/>
      <c r="BIX381" s="263"/>
      <c r="BIY381" s="263"/>
      <c r="BIZ381" s="263"/>
      <c r="BJA381" s="263"/>
      <c r="BJB381" s="263"/>
      <c r="BJC381" s="263"/>
      <c r="BJD381" s="263"/>
      <c r="BJE381" s="263"/>
      <c r="BJF381" s="263"/>
      <c r="BJG381" s="263"/>
      <c r="BJH381" s="263"/>
      <c r="BJI381" s="263"/>
      <c r="BJJ381" s="263"/>
      <c r="BJK381" s="263"/>
      <c r="BJL381" s="263"/>
      <c r="BJM381" s="263"/>
      <c r="BJN381" s="263"/>
      <c r="BJO381" s="263"/>
      <c r="BJP381" s="263"/>
      <c r="BJQ381" s="263"/>
      <c r="BJR381" s="263"/>
      <c r="BJS381" s="263"/>
      <c r="BJT381" s="263"/>
      <c r="BJU381" s="263"/>
      <c r="BJV381" s="263"/>
      <c r="BJW381" s="263"/>
      <c r="BJX381" s="263"/>
      <c r="BJY381" s="263"/>
      <c r="BJZ381" s="263"/>
      <c r="BKA381" s="263"/>
      <c r="BKB381" s="263"/>
      <c r="BKC381" s="263"/>
      <c r="BKD381" s="263"/>
      <c r="BKE381" s="263"/>
      <c r="BKF381" s="263"/>
      <c r="BKG381" s="263"/>
      <c r="BKH381" s="263"/>
      <c r="BKI381" s="263"/>
      <c r="BKJ381" s="263"/>
      <c r="BKK381" s="263"/>
      <c r="BKL381" s="263"/>
      <c r="BKM381" s="263"/>
      <c r="BKN381" s="263"/>
      <c r="BKO381" s="263"/>
      <c r="BKP381" s="263"/>
      <c r="BKQ381" s="263"/>
      <c r="BKR381" s="263"/>
      <c r="BKS381" s="263"/>
      <c r="BKT381" s="263"/>
      <c r="BKU381" s="263"/>
      <c r="BKV381" s="263"/>
      <c r="BKW381" s="263"/>
      <c r="BKX381" s="263"/>
      <c r="BKY381" s="263"/>
      <c r="BKZ381" s="263"/>
      <c r="BLA381" s="263"/>
      <c r="BLB381" s="263"/>
      <c r="BLC381" s="263"/>
      <c r="BLD381" s="263"/>
      <c r="BLE381" s="263"/>
      <c r="BLF381" s="263"/>
      <c r="BLG381" s="263"/>
      <c r="BLH381" s="263"/>
      <c r="BLI381" s="263"/>
      <c r="BLJ381" s="263"/>
      <c r="BLK381" s="263"/>
      <c r="BLL381" s="263"/>
      <c r="BLM381" s="263"/>
      <c r="BLN381" s="263"/>
      <c r="BLO381" s="263"/>
      <c r="BLP381" s="263"/>
      <c r="BLQ381" s="263"/>
      <c r="BLR381" s="263"/>
      <c r="BLS381" s="263"/>
      <c r="BLT381" s="263"/>
      <c r="BLU381" s="263"/>
      <c r="BLV381" s="263"/>
      <c r="BLW381" s="263"/>
      <c r="BLX381" s="263"/>
      <c r="BLY381" s="263"/>
      <c r="BLZ381" s="263"/>
      <c r="BMA381" s="263"/>
      <c r="BMB381" s="263"/>
      <c r="BMC381" s="263"/>
      <c r="BMD381" s="263"/>
      <c r="BME381" s="263"/>
      <c r="BMF381" s="263"/>
      <c r="BMG381" s="263"/>
      <c r="BMH381" s="263"/>
      <c r="BMI381" s="263"/>
      <c r="BMJ381" s="263"/>
      <c r="BMK381" s="263"/>
      <c r="BML381" s="263"/>
      <c r="BMM381" s="263"/>
      <c r="BMN381" s="263"/>
      <c r="BMO381" s="263"/>
      <c r="BMP381" s="263"/>
      <c r="BMQ381" s="263"/>
      <c r="BMR381" s="263"/>
      <c r="BMS381" s="263"/>
      <c r="BMT381" s="263"/>
      <c r="BMU381" s="263"/>
      <c r="BMV381" s="263"/>
      <c r="BMW381" s="263"/>
      <c r="BMX381" s="263"/>
      <c r="BMY381" s="263"/>
      <c r="BMZ381" s="263"/>
      <c r="BNA381" s="263"/>
      <c r="BNB381" s="263"/>
      <c r="BNC381" s="263"/>
      <c r="BND381" s="263"/>
      <c r="BNE381" s="263"/>
      <c r="BNF381" s="263"/>
      <c r="BNG381" s="263"/>
      <c r="BNH381" s="263"/>
      <c r="BNI381" s="263"/>
      <c r="BNJ381" s="263"/>
      <c r="BNK381" s="263"/>
      <c r="BNL381" s="263"/>
      <c r="BNM381" s="263"/>
      <c r="BNN381" s="263"/>
      <c r="BNO381" s="263"/>
      <c r="BNP381" s="263"/>
      <c r="BNQ381" s="263"/>
      <c r="BNR381" s="263"/>
      <c r="BNS381" s="263"/>
      <c r="BNT381" s="263"/>
      <c r="BNU381" s="263"/>
      <c r="BNV381" s="263"/>
      <c r="BNW381" s="263"/>
      <c r="BNX381" s="263"/>
      <c r="BNY381" s="263"/>
      <c r="BNZ381" s="263"/>
      <c r="BOA381" s="263"/>
      <c r="BOB381" s="263"/>
      <c r="BOC381" s="263"/>
      <c r="BOD381" s="263"/>
      <c r="BOE381" s="263"/>
      <c r="BOF381" s="263"/>
      <c r="BOG381" s="263"/>
      <c r="BOH381" s="263"/>
      <c r="BOI381" s="263"/>
      <c r="BOJ381" s="263"/>
      <c r="BOK381" s="263"/>
      <c r="BOL381" s="263"/>
      <c r="BOM381" s="263"/>
      <c r="BON381" s="263"/>
      <c r="BOO381" s="263"/>
      <c r="BOP381" s="263"/>
      <c r="BOQ381" s="263"/>
      <c r="BOR381" s="263"/>
      <c r="BOS381" s="263"/>
      <c r="BOT381" s="263"/>
      <c r="BOU381" s="263"/>
      <c r="BOV381" s="263"/>
      <c r="BOW381" s="263"/>
      <c r="BOX381" s="263"/>
      <c r="BOY381" s="263"/>
      <c r="BOZ381" s="263"/>
      <c r="BPA381" s="263"/>
      <c r="BPB381" s="263"/>
      <c r="BPC381" s="263"/>
      <c r="BPD381" s="263"/>
      <c r="BPE381" s="263"/>
      <c r="BPF381" s="263"/>
      <c r="BPG381" s="263"/>
      <c r="BPH381" s="263"/>
      <c r="BPI381" s="263"/>
      <c r="BPJ381" s="263"/>
      <c r="BPK381" s="263"/>
      <c r="BPL381" s="263"/>
      <c r="BPM381" s="263"/>
      <c r="BPN381" s="263"/>
      <c r="BPO381" s="263"/>
      <c r="BPP381" s="263"/>
      <c r="BPQ381" s="263"/>
      <c r="BPR381" s="263"/>
      <c r="BPS381" s="263"/>
      <c r="BPT381" s="263"/>
      <c r="BPU381" s="263"/>
      <c r="BPV381" s="263"/>
      <c r="BPW381" s="263"/>
      <c r="BPX381" s="263"/>
      <c r="BPY381" s="263"/>
      <c r="BPZ381" s="263"/>
      <c r="BQA381" s="263"/>
      <c r="BQB381" s="263"/>
      <c r="BQC381" s="263"/>
      <c r="BQD381" s="263"/>
      <c r="BQE381" s="263"/>
      <c r="BQF381" s="263"/>
      <c r="BQG381" s="263"/>
      <c r="BQH381" s="263"/>
      <c r="BQI381" s="263"/>
      <c r="BQJ381" s="263"/>
      <c r="BQK381" s="263"/>
      <c r="BQL381" s="263"/>
      <c r="BQM381" s="263"/>
      <c r="BQN381" s="263"/>
      <c r="BQO381" s="263"/>
      <c r="BQP381" s="263"/>
      <c r="BQQ381" s="263"/>
      <c r="BQR381" s="263"/>
      <c r="BQS381" s="263"/>
      <c r="BQT381" s="263"/>
      <c r="BQU381" s="263"/>
      <c r="BQV381" s="263"/>
      <c r="BQW381" s="263"/>
      <c r="BQX381" s="263"/>
      <c r="BQY381" s="263"/>
      <c r="BQZ381" s="263"/>
      <c r="BRA381" s="263"/>
      <c r="BRB381" s="263"/>
      <c r="BRC381" s="263"/>
      <c r="BRD381" s="263"/>
      <c r="BRE381" s="263"/>
      <c r="BRF381" s="263"/>
      <c r="BRG381" s="263"/>
      <c r="BRH381" s="263"/>
      <c r="BRI381" s="263"/>
      <c r="BRJ381" s="263"/>
      <c r="BRK381" s="263"/>
      <c r="BRL381" s="263"/>
      <c r="BRM381" s="263"/>
      <c r="BRN381" s="263"/>
      <c r="BRO381" s="263"/>
      <c r="BRP381" s="263"/>
      <c r="BRQ381" s="263"/>
      <c r="BRR381" s="263"/>
      <c r="BRS381" s="263"/>
      <c r="BRT381" s="263"/>
      <c r="BRU381" s="263"/>
      <c r="BRV381" s="263"/>
      <c r="BRW381" s="263"/>
      <c r="BRX381" s="263"/>
      <c r="BRY381" s="263"/>
      <c r="BRZ381" s="263"/>
      <c r="BSA381" s="263"/>
      <c r="BSB381" s="263"/>
      <c r="BSC381" s="263"/>
      <c r="BSD381" s="263"/>
      <c r="BSE381" s="263"/>
      <c r="BSF381" s="263"/>
      <c r="BSG381" s="263"/>
      <c r="BSH381" s="263"/>
      <c r="BSI381" s="263"/>
      <c r="BSJ381" s="263"/>
      <c r="BSK381" s="263"/>
      <c r="BSL381" s="263"/>
      <c r="BSM381" s="263"/>
      <c r="BSN381" s="263"/>
      <c r="BSO381" s="263"/>
      <c r="BSP381" s="263"/>
      <c r="BSQ381" s="263"/>
      <c r="BSR381" s="263"/>
      <c r="BSS381" s="263"/>
      <c r="BST381" s="263"/>
      <c r="BSU381" s="263"/>
      <c r="BSV381" s="263"/>
      <c r="BSW381" s="263"/>
      <c r="BSX381" s="263"/>
      <c r="BSY381" s="263"/>
      <c r="BSZ381" s="263"/>
      <c r="BTA381" s="263"/>
      <c r="BTB381" s="263"/>
      <c r="BTC381" s="263"/>
      <c r="BTD381" s="263"/>
      <c r="BTE381" s="263"/>
      <c r="BTF381" s="263"/>
      <c r="BTG381" s="263"/>
      <c r="BTH381" s="263"/>
      <c r="BTI381" s="263"/>
      <c r="BTJ381" s="263"/>
      <c r="BTK381" s="263"/>
      <c r="BTL381" s="263"/>
      <c r="BTM381" s="263"/>
      <c r="BTN381" s="263"/>
      <c r="BTO381" s="263"/>
      <c r="BTP381" s="263"/>
      <c r="BTQ381" s="263"/>
      <c r="BTR381" s="263"/>
      <c r="BTS381" s="263"/>
      <c r="BTT381" s="263"/>
      <c r="BTU381" s="263"/>
      <c r="BTV381" s="263"/>
      <c r="BTW381" s="263"/>
      <c r="BTX381" s="263"/>
      <c r="BTY381" s="263"/>
      <c r="BTZ381" s="263"/>
      <c r="BUA381" s="263"/>
      <c r="BUB381" s="263"/>
      <c r="BUC381" s="263"/>
      <c r="BUD381" s="263"/>
      <c r="BUE381" s="263"/>
      <c r="BUF381" s="263"/>
      <c r="BUG381" s="263"/>
      <c r="BUH381" s="263"/>
      <c r="BUI381" s="263"/>
      <c r="BUJ381" s="263"/>
      <c r="BUK381" s="263"/>
      <c r="BUL381" s="263"/>
      <c r="BUM381" s="263"/>
      <c r="BUN381" s="263"/>
      <c r="BUO381" s="263"/>
      <c r="BUP381" s="263"/>
      <c r="BUQ381" s="263"/>
      <c r="BUR381" s="263"/>
      <c r="BUS381" s="263"/>
      <c r="BUT381" s="263"/>
      <c r="BUU381" s="263"/>
      <c r="BUV381" s="263"/>
      <c r="BUW381" s="263"/>
      <c r="BUX381" s="263"/>
      <c r="BUY381" s="263"/>
      <c r="BUZ381" s="263"/>
      <c r="BVA381" s="263"/>
      <c r="BVB381" s="263"/>
      <c r="BVC381" s="263"/>
      <c r="BVD381" s="263"/>
      <c r="BVE381" s="263"/>
      <c r="BVF381" s="263"/>
      <c r="BVG381" s="263"/>
      <c r="BVH381" s="263"/>
      <c r="BVI381" s="263"/>
      <c r="BVJ381" s="263"/>
      <c r="BVK381" s="263"/>
      <c r="BVL381" s="263"/>
      <c r="BVM381" s="263"/>
      <c r="BVN381" s="263"/>
      <c r="BVO381" s="263"/>
      <c r="BVP381" s="263"/>
      <c r="BVQ381" s="263"/>
      <c r="BVR381" s="263"/>
      <c r="BVS381" s="263"/>
      <c r="BVT381" s="263"/>
      <c r="BVU381" s="263"/>
      <c r="BVV381" s="263"/>
      <c r="BVW381" s="263"/>
      <c r="BVX381" s="263"/>
      <c r="BVY381" s="263"/>
      <c r="BVZ381" s="263"/>
      <c r="BWA381" s="263"/>
      <c r="BWB381" s="263"/>
      <c r="BWC381" s="263"/>
      <c r="BWD381" s="263"/>
      <c r="BWE381" s="263"/>
      <c r="BWF381" s="263"/>
      <c r="BWG381" s="263"/>
      <c r="BWH381" s="263"/>
      <c r="BWI381" s="263"/>
      <c r="BWJ381" s="263"/>
      <c r="BWK381" s="263"/>
      <c r="BWL381" s="263"/>
      <c r="BWM381" s="263"/>
      <c r="BWN381" s="263"/>
      <c r="BWO381" s="263"/>
      <c r="BWP381" s="263"/>
      <c r="BWQ381" s="263"/>
      <c r="BWR381" s="263"/>
      <c r="BWS381" s="263"/>
      <c r="BWT381" s="263"/>
      <c r="BWU381" s="263"/>
      <c r="BWV381" s="263"/>
      <c r="BWW381" s="263"/>
      <c r="BWX381" s="263"/>
      <c r="BWY381" s="263"/>
      <c r="BWZ381" s="263"/>
      <c r="BXA381" s="263"/>
      <c r="BXB381" s="263"/>
      <c r="BXC381" s="263"/>
      <c r="BXD381" s="263"/>
      <c r="BXE381" s="263"/>
      <c r="BXF381" s="263"/>
      <c r="BXG381" s="263"/>
      <c r="BXH381" s="263"/>
      <c r="BXI381" s="263"/>
      <c r="BXJ381" s="263"/>
      <c r="BXK381" s="263"/>
      <c r="BXL381" s="263"/>
      <c r="BXM381" s="263"/>
      <c r="BXN381" s="263"/>
      <c r="BXO381" s="263"/>
      <c r="BXP381" s="263"/>
      <c r="BXQ381" s="263"/>
      <c r="BXR381" s="263"/>
      <c r="BXS381" s="263"/>
      <c r="BXT381" s="263"/>
      <c r="BXU381" s="263"/>
      <c r="BXV381" s="263"/>
      <c r="BXW381" s="263"/>
      <c r="BXX381" s="263"/>
      <c r="BXY381" s="263"/>
      <c r="BXZ381" s="263"/>
      <c r="BYA381" s="263"/>
      <c r="BYB381" s="263"/>
      <c r="BYC381" s="263"/>
      <c r="BYD381" s="263"/>
      <c r="BYE381" s="263"/>
      <c r="BYF381" s="263"/>
      <c r="BYG381" s="263"/>
      <c r="BYH381" s="263"/>
      <c r="BYI381" s="263"/>
      <c r="BYJ381" s="263"/>
      <c r="BYK381" s="263"/>
      <c r="BYL381" s="263"/>
      <c r="BYM381" s="263"/>
      <c r="BYN381" s="263"/>
      <c r="BYO381" s="263"/>
      <c r="BYP381" s="263"/>
      <c r="BYQ381" s="263"/>
      <c r="BYR381" s="263"/>
      <c r="BYS381" s="263"/>
      <c r="BYT381" s="263"/>
      <c r="BYU381" s="263"/>
      <c r="BYV381" s="263"/>
      <c r="BYW381" s="263"/>
      <c r="BYX381" s="263"/>
      <c r="BYY381" s="263"/>
      <c r="BYZ381" s="263"/>
      <c r="BZA381" s="263"/>
      <c r="BZB381" s="263"/>
      <c r="BZC381" s="263"/>
      <c r="BZD381" s="263"/>
      <c r="BZE381" s="263"/>
      <c r="BZF381" s="263"/>
      <c r="BZG381" s="263"/>
      <c r="BZH381" s="263"/>
      <c r="BZI381" s="263"/>
      <c r="BZJ381" s="263"/>
      <c r="BZK381" s="263"/>
      <c r="BZL381" s="263"/>
      <c r="BZM381" s="263"/>
      <c r="BZN381" s="263"/>
      <c r="BZO381" s="263"/>
      <c r="BZP381" s="263"/>
      <c r="BZQ381" s="263"/>
      <c r="BZR381" s="263"/>
      <c r="BZS381" s="263"/>
      <c r="BZT381" s="263"/>
      <c r="BZU381" s="263"/>
      <c r="BZV381" s="263"/>
      <c r="BZW381" s="263"/>
      <c r="BZX381" s="263"/>
      <c r="BZY381" s="263"/>
      <c r="BZZ381" s="263"/>
      <c r="CAA381" s="263"/>
      <c r="CAB381" s="263"/>
      <c r="CAC381" s="263"/>
      <c r="CAD381" s="263"/>
      <c r="CAE381" s="263"/>
      <c r="CAF381" s="263"/>
      <c r="CAG381" s="263"/>
      <c r="CAH381" s="263"/>
      <c r="CAI381" s="263"/>
      <c r="CAJ381" s="263"/>
      <c r="CAK381" s="263"/>
      <c r="CAL381" s="263"/>
      <c r="CAM381" s="263"/>
      <c r="CAN381" s="263"/>
      <c r="CAO381" s="263"/>
      <c r="CAP381" s="263"/>
      <c r="CAQ381" s="263"/>
      <c r="CAR381" s="263"/>
      <c r="CAS381" s="263"/>
      <c r="CAT381" s="263"/>
      <c r="CAU381" s="263"/>
      <c r="CAV381" s="263"/>
    </row>
    <row r="382" spans="1:2076" x14ac:dyDescent="0.35">
      <c r="A382" s="263"/>
      <c r="B382" s="263"/>
      <c r="C382" s="263"/>
      <c r="D382" s="263"/>
      <c r="E382" s="263"/>
      <c r="F382" s="263"/>
      <c r="G382" s="263"/>
      <c r="H382" s="263"/>
      <c r="I382" s="263"/>
      <c r="J382" s="263"/>
      <c r="K382" s="263"/>
      <c r="L382" s="263"/>
      <c r="M382" s="263"/>
      <c r="N382" s="263"/>
      <c r="O382" s="263"/>
      <c r="P382" s="263"/>
      <c r="Q382" s="263"/>
      <c r="R382" s="263"/>
      <c r="S382" s="263"/>
      <c r="T382" s="263"/>
      <c r="U382" s="263"/>
      <c r="V382" s="263"/>
      <c r="W382" s="263"/>
      <c r="X382" s="263"/>
      <c r="Y382" s="263"/>
      <c r="Z382" s="263"/>
      <c r="AA382" s="263"/>
      <c r="AB382" s="263"/>
      <c r="AC382" s="263"/>
      <c r="AD382" s="263"/>
      <c r="AE382" s="263"/>
      <c r="AF382" s="263"/>
      <c r="AG382" s="263"/>
      <c r="AH382" s="263"/>
      <c r="AI382" s="263"/>
      <c r="AJ382" s="263"/>
      <c r="AK382" s="263"/>
      <c r="AL382" s="263"/>
      <c r="AM382" s="263"/>
      <c r="AN382" s="263"/>
      <c r="AO382" s="263"/>
      <c r="AP382" s="263"/>
      <c r="AQ382" s="263"/>
      <c r="AR382" s="263"/>
      <c r="AS382" s="263"/>
      <c r="AT382" s="263"/>
      <c r="AU382" s="263"/>
      <c r="AV382" s="263"/>
      <c r="AW382" s="263"/>
      <c r="AX382" s="263"/>
      <c r="AY382" s="263"/>
      <c r="AZ382" s="263"/>
      <c r="BA382" s="263"/>
      <c r="BB382" s="263"/>
      <c r="BC382" s="263"/>
      <c r="BD382" s="263"/>
      <c r="BE382" s="263"/>
      <c r="BF382" s="263"/>
      <c r="BG382" s="263"/>
      <c r="BH382" s="263"/>
      <c r="BI382" s="263"/>
      <c r="BJ382" s="263"/>
      <c r="BK382" s="263"/>
      <c r="BL382" s="263"/>
      <c r="BM382" s="263"/>
      <c r="BN382" s="263"/>
      <c r="BO382" s="263"/>
      <c r="BP382" s="263"/>
      <c r="BQ382" s="263"/>
      <c r="BR382" s="263"/>
      <c r="BS382" s="263"/>
      <c r="BT382" s="263"/>
      <c r="BU382" s="263"/>
      <c r="BV382" s="263"/>
      <c r="BW382" s="263"/>
      <c r="BX382" s="263"/>
      <c r="BY382" s="263"/>
      <c r="BZ382" s="263"/>
      <c r="CA382" s="263"/>
      <c r="CB382" s="263"/>
      <c r="CC382" s="263"/>
      <c r="CD382" s="263"/>
      <c r="CE382" s="263"/>
      <c r="CF382" s="263"/>
      <c r="CG382" s="263"/>
      <c r="CH382" s="263"/>
      <c r="CI382" s="263"/>
      <c r="CJ382" s="263"/>
      <c r="CK382" s="263"/>
      <c r="CL382" s="263"/>
      <c r="CM382" s="263"/>
      <c r="CN382" s="263"/>
      <c r="CO382" s="263"/>
      <c r="CP382" s="263"/>
      <c r="CQ382" s="263"/>
      <c r="CR382" s="263"/>
      <c r="CS382" s="263"/>
      <c r="CT382" s="263"/>
      <c r="CU382" s="263"/>
      <c r="CV382" s="263"/>
      <c r="CW382" s="263"/>
      <c r="CX382" s="263"/>
      <c r="CY382" s="263"/>
      <c r="CZ382" s="263"/>
      <c r="DA382" s="263"/>
      <c r="DB382" s="263"/>
      <c r="DC382" s="263"/>
      <c r="DD382" s="263"/>
      <c r="DE382" s="263"/>
      <c r="DF382" s="263"/>
      <c r="DG382" s="263"/>
      <c r="DH382" s="263"/>
      <c r="DI382" s="263"/>
      <c r="DJ382" s="263"/>
      <c r="DK382" s="263"/>
      <c r="DL382" s="263"/>
      <c r="DM382" s="263"/>
      <c r="DN382" s="263"/>
      <c r="DO382" s="263"/>
      <c r="DP382" s="263"/>
      <c r="DQ382" s="263"/>
      <c r="DR382" s="263"/>
      <c r="DS382" s="263"/>
      <c r="DT382" s="263"/>
      <c r="DU382" s="263"/>
      <c r="DV382" s="263"/>
      <c r="DW382" s="263"/>
      <c r="DX382" s="263"/>
      <c r="DY382" s="263"/>
      <c r="DZ382" s="263"/>
      <c r="EA382" s="263"/>
      <c r="EB382" s="263"/>
      <c r="EC382" s="263"/>
      <c r="ED382" s="263"/>
      <c r="EE382" s="263"/>
      <c r="EF382" s="263"/>
      <c r="EG382" s="263"/>
      <c r="EH382" s="263"/>
      <c r="EI382" s="263"/>
      <c r="EJ382" s="263"/>
      <c r="EK382" s="263"/>
      <c r="EL382" s="263"/>
      <c r="EM382" s="263"/>
      <c r="EN382" s="263"/>
      <c r="EO382" s="263"/>
      <c r="EP382" s="263"/>
      <c r="EQ382" s="263"/>
      <c r="ER382" s="263"/>
      <c r="ES382" s="263"/>
      <c r="ET382" s="263"/>
      <c r="EU382" s="263"/>
      <c r="EV382" s="263"/>
      <c r="EW382" s="263"/>
      <c r="EX382" s="263"/>
      <c r="EY382" s="263"/>
      <c r="EZ382" s="263"/>
      <c r="FA382" s="263"/>
      <c r="FB382" s="263"/>
      <c r="FC382" s="263"/>
      <c r="FD382" s="263"/>
      <c r="FE382" s="263"/>
      <c r="FF382" s="263"/>
      <c r="FG382" s="263"/>
      <c r="FH382" s="263"/>
      <c r="FI382" s="263"/>
      <c r="FJ382" s="263"/>
      <c r="FK382" s="263"/>
      <c r="FL382" s="263"/>
      <c r="FM382" s="263"/>
      <c r="FN382" s="263"/>
      <c r="FO382" s="263"/>
      <c r="FP382" s="263"/>
      <c r="FQ382" s="263"/>
      <c r="FR382" s="263"/>
      <c r="FS382" s="263"/>
      <c r="FT382" s="263"/>
      <c r="FU382" s="263"/>
      <c r="FV382" s="263"/>
      <c r="FW382" s="263"/>
      <c r="FX382" s="263"/>
      <c r="FY382" s="263"/>
      <c r="FZ382" s="263"/>
      <c r="GA382" s="263"/>
      <c r="GB382" s="263"/>
      <c r="GC382" s="263"/>
      <c r="GD382" s="263"/>
      <c r="GE382" s="263"/>
      <c r="GF382" s="263"/>
      <c r="GG382" s="263"/>
      <c r="GH382" s="263"/>
      <c r="GI382" s="263"/>
      <c r="GJ382" s="263"/>
      <c r="GK382" s="263"/>
      <c r="GL382" s="263"/>
      <c r="GM382" s="263"/>
      <c r="GN382" s="263"/>
      <c r="GO382" s="263"/>
      <c r="GP382" s="263"/>
      <c r="GQ382" s="263"/>
      <c r="GR382" s="263"/>
      <c r="GS382" s="263"/>
      <c r="GT382" s="263"/>
      <c r="GU382" s="263"/>
      <c r="GV382" s="263"/>
      <c r="GW382" s="263"/>
      <c r="GX382" s="263"/>
      <c r="GY382" s="263"/>
      <c r="GZ382" s="263"/>
      <c r="HA382" s="263"/>
      <c r="HB382" s="263"/>
      <c r="HC382" s="263"/>
      <c r="HD382" s="263"/>
      <c r="HE382" s="263"/>
      <c r="HF382" s="263"/>
      <c r="HG382" s="263"/>
      <c r="HH382" s="263"/>
      <c r="HI382" s="263"/>
      <c r="HJ382" s="263"/>
      <c r="HK382" s="263"/>
      <c r="HL382" s="263"/>
      <c r="HM382" s="263"/>
      <c r="HN382" s="263"/>
      <c r="HO382" s="263"/>
      <c r="HP382" s="263"/>
      <c r="HQ382" s="263"/>
      <c r="HR382" s="263"/>
      <c r="HS382" s="263"/>
      <c r="HT382" s="263"/>
      <c r="HU382" s="263"/>
      <c r="HV382" s="263"/>
      <c r="HW382" s="263"/>
      <c r="HX382" s="263"/>
      <c r="HY382" s="263"/>
      <c r="HZ382" s="263"/>
      <c r="IA382" s="263"/>
      <c r="IB382" s="263"/>
      <c r="IC382" s="263"/>
      <c r="ID382" s="263"/>
      <c r="IE382" s="263"/>
      <c r="IF382" s="263"/>
      <c r="IG382" s="263"/>
      <c r="IH382" s="263"/>
      <c r="II382" s="263"/>
      <c r="IJ382" s="263"/>
      <c r="IK382" s="263"/>
      <c r="IL382" s="263"/>
      <c r="IM382" s="263"/>
      <c r="IN382" s="263"/>
      <c r="IO382" s="263"/>
      <c r="IP382" s="263"/>
      <c r="IQ382" s="263"/>
      <c r="IR382" s="263"/>
      <c r="IS382" s="263"/>
      <c r="IT382" s="263"/>
      <c r="IU382" s="263"/>
      <c r="IV382" s="263"/>
      <c r="IW382" s="263"/>
      <c r="IX382" s="263"/>
      <c r="IY382" s="263"/>
      <c r="IZ382" s="263"/>
      <c r="JA382" s="263"/>
      <c r="JB382" s="263"/>
      <c r="JC382" s="263"/>
      <c r="JD382" s="263"/>
      <c r="JE382" s="263"/>
      <c r="JF382" s="263"/>
      <c r="JG382" s="263"/>
      <c r="JH382" s="263"/>
      <c r="JI382" s="263"/>
      <c r="JJ382" s="263"/>
      <c r="JK382" s="263"/>
      <c r="JL382" s="263"/>
      <c r="JM382" s="263"/>
      <c r="JN382" s="263"/>
      <c r="JO382" s="263"/>
      <c r="JP382" s="263"/>
      <c r="JQ382" s="263"/>
      <c r="JR382" s="263"/>
      <c r="JS382" s="263"/>
      <c r="JT382" s="263"/>
      <c r="JU382" s="263"/>
      <c r="JV382" s="263"/>
      <c r="JW382" s="263"/>
      <c r="JX382" s="263"/>
      <c r="JY382" s="263"/>
      <c r="JZ382" s="263"/>
      <c r="KA382" s="263"/>
      <c r="KB382" s="263"/>
      <c r="KC382" s="263"/>
      <c r="KD382" s="263"/>
      <c r="KE382" s="263"/>
      <c r="KF382" s="263"/>
      <c r="KG382" s="263"/>
      <c r="KH382" s="263"/>
      <c r="KI382" s="263"/>
      <c r="KJ382" s="263"/>
      <c r="KK382" s="263"/>
      <c r="KL382" s="263"/>
      <c r="KM382" s="263"/>
      <c r="KN382" s="263"/>
      <c r="KO382" s="263"/>
      <c r="KP382" s="263"/>
      <c r="KQ382" s="263"/>
      <c r="KR382" s="263"/>
      <c r="KS382" s="263"/>
      <c r="KT382" s="263"/>
      <c r="KU382" s="263"/>
      <c r="KV382" s="263"/>
      <c r="KW382" s="263"/>
      <c r="KX382" s="263"/>
      <c r="KY382" s="263"/>
      <c r="KZ382" s="263"/>
      <c r="LA382" s="263"/>
      <c r="LB382" s="263"/>
      <c r="LC382" s="263"/>
      <c r="LD382" s="263"/>
      <c r="LE382" s="263"/>
      <c r="LF382" s="263"/>
      <c r="LG382" s="263"/>
      <c r="LH382" s="263"/>
      <c r="LI382" s="263"/>
      <c r="LJ382" s="263"/>
      <c r="LK382" s="263"/>
      <c r="LL382" s="263"/>
      <c r="LM382" s="263"/>
      <c r="LN382" s="263"/>
      <c r="LO382" s="263"/>
      <c r="LP382" s="263"/>
      <c r="LQ382" s="263"/>
      <c r="LR382" s="263"/>
      <c r="LS382" s="263"/>
      <c r="LT382" s="263"/>
      <c r="LU382" s="263"/>
      <c r="LV382" s="263"/>
      <c r="LW382" s="263"/>
      <c r="LX382" s="263"/>
      <c r="LY382" s="263"/>
      <c r="LZ382" s="263"/>
      <c r="MA382" s="263"/>
      <c r="MB382" s="263"/>
      <c r="MC382" s="263"/>
      <c r="MD382" s="263"/>
      <c r="ME382" s="263"/>
      <c r="MF382" s="263"/>
      <c r="MG382" s="263"/>
      <c r="MH382" s="263"/>
      <c r="MI382" s="263"/>
      <c r="MJ382" s="263"/>
      <c r="MK382" s="263"/>
      <c r="ML382" s="263"/>
      <c r="MM382" s="263"/>
      <c r="MN382" s="263"/>
      <c r="MO382" s="263"/>
      <c r="MP382" s="263"/>
      <c r="MQ382" s="263"/>
      <c r="MR382" s="263"/>
      <c r="MS382" s="263"/>
      <c r="MT382" s="263"/>
      <c r="MU382" s="263"/>
      <c r="MV382" s="263"/>
      <c r="MW382" s="263"/>
      <c r="MX382" s="263"/>
      <c r="MY382" s="263"/>
      <c r="MZ382" s="263"/>
      <c r="NA382" s="263"/>
      <c r="NB382" s="263"/>
      <c r="NC382" s="263"/>
      <c r="ND382" s="263"/>
      <c r="NE382" s="263"/>
      <c r="NF382" s="263"/>
      <c r="NG382" s="263"/>
      <c r="NH382" s="263"/>
      <c r="NI382" s="263"/>
      <c r="NJ382" s="263"/>
      <c r="NK382" s="263"/>
      <c r="NL382" s="263"/>
      <c r="NM382" s="263"/>
      <c r="NN382" s="263"/>
      <c r="NO382" s="263"/>
      <c r="NP382" s="263"/>
      <c r="NQ382" s="263"/>
      <c r="NR382" s="263"/>
      <c r="NS382" s="263"/>
      <c r="NT382" s="263"/>
      <c r="NU382" s="263"/>
      <c r="NV382" s="263"/>
      <c r="NW382" s="263"/>
      <c r="NX382" s="263"/>
      <c r="NY382" s="263"/>
      <c r="NZ382" s="263"/>
      <c r="OA382" s="263"/>
      <c r="OB382" s="263"/>
      <c r="OC382" s="263"/>
      <c r="OD382" s="263"/>
      <c r="OE382" s="263"/>
      <c r="OF382" s="263"/>
      <c r="OG382" s="263"/>
      <c r="OH382" s="263"/>
      <c r="OI382" s="263"/>
      <c r="OJ382" s="263"/>
      <c r="OK382" s="263"/>
      <c r="OL382" s="263"/>
      <c r="OM382" s="263"/>
      <c r="ON382" s="263"/>
      <c r="OO382" s="263"/>
      <c r="OP382" s="263"/>
      <c r="OQ382" s="263"/>
      <c r="OR382" s="263"/>
      <c r="OS382" s="263"/>
      <c r="OT382" s="263"/>
      <c r="OU382" s="263"/>
      <c r="OV382" s="263"/>
      <c r="OW382" s="263"/>
      <c r="OX382" s="263"/>
      <c r="OY382" s="263"/>
      <c r="OZ382" s="263"/>
      <c r="PA382" s="263"/>
      <c r="PB382" s="263"/>
      <c r="PC382" s="263"/>
      <c r="PD382" s="263"/>
      <c r="PE382" s="263"/>
      <c r="PF382" s="263"/>
      <c r="PG382" s="263"/>
      <c r="PH382" s="263"/>
      <c r="PI382" s="263"/>
      <c r="PJ382" s="263"/>
      <c r="PK382" s="263"/>
      <c r="PL382" s="263"/>
      <c r="PM382" s="263"/>
      <c r="PN382" s="263"/>
      <c r="PO382" s="263"/>
      <c r="PP382" s="263"/>
      <c r="PQ382" s="263"/>
      <c r="PR382" s="263"/>
      <c r="PS382" s="263"/>
      <c r="PT382" s="263"/>
      <c r="PU382" s="263"/>
      <c r="PV382" s="263"/>
      <c r="PW382" s="263"/>
      <c r="PX382" s="263"/>
      <c r="PY382" s="263"/>
      <c r="PZ382" s="263"/>
      <c r="QA382" s="263"/>
      <c r="QB382" s="263"/>
      <c r="QC382" s="263"/>
      <c r="QD382" s="263"/>
      <c r="QE382" s="263"/>
      <c r="QF382" s="263"/>
      <c r="QG382" s="263"/>
      <c r="QH382" s="263"/>
      <c r="QI382" s="263"/>
      <c r="QJ382" s="263"/>
      <c r="QK382" s="263"/>
      <c r="QL382" s="263"/>
      <c r="QM382" s="263"/>
      <c r="QN382" s="263"/>
      <c r="QO382" s="263"/>
      <c r="QP382" s="263"/>
      <c r="QQ382" s="263"/>
      <c r="QR382" s="263"/>
      <c r="QS382" s="263"/>
      <c r="QT382" s="263"/>
      <c r="QU382" s="263"/>
      <c r="QV382" s="263"/>
      <c r="QW382" s="263"/>
      <c r="QX382" s="263"/>
      <c r="QY382" s="263"/>
      <c r="QZ382" s="263"/>
      <c r="RA382" s="263"/>
      <c r="RB382" s="263"/>
      <c r="RC382" s="263"/>
      <c r="RD382" s="263"/>
      <c r="RE382" s="263"/>
      <c r="RF382" s="263"/>
      <c r="RG382" s="263"/>
      <c r="RH382" s="263"/>
      <c r="RI382" s="263"/>
      <c r="RJ382" s="263"/>
      <c r="RK382" s="263"/>
      <c r="RL382" s="263"/>
      <c r="RM382" s="263"/>
      <c r="RN382" s="263"/>
      <c r="RO382" s="263"/>
      <c r="RP382" s="263"/>
      <c r="RQ382" s="263"/>
      <c r="RR382" s="263"/>
      <c r="RS382" s="263"/>
      <c r="RT382" s="263"/>
      <c r="RU382" s="263"/>
      <c r="RV382" s="263"/>
      <c r="RW382" s="263"/>
      <c r="RX382" s="263"/>
      <c r="RY382" s="263"/>
      <c r="RZ382" s="263"/>
      <c r="SA382" s="263"/>
      <c r="SB382" s="263"/>
      <c r="SC382" s="263"/>
      <c r="SD382" s="263"/>
      <c r="SE382" s="263"/>
      <c r="SF382" s="263"/>
      <c r="SG382" s="263"/>
      <c r="SH382" s="263"/>
      <c r="SI382" s="263"/>
      <c r="SJ382" s="263"/>
      <c r="SK382" s="263"/>
      <c r="SL382" s="263"/>
      <c r="SM382" s="263"/>
      <c r="SN382" s="263"/>
      <c r="SO382" s="263"/>
      <c r="SP382" s="263"/>
      <c r="SQ382" s="263"/>
      <c r="SR382" s="263"/>
      <c r="SS382" s="263"/>
      <c r="ST382" s="263"/>
      <c r="SU382" s="263"/>
      <c r="SV382" s="263"/>
      <c r="SW382" s="263"/>
      <c r="SX382" s="263"/>
      <c r="SY382" s="263"/>
      <c r="SZ382" s="263"/>
      <c r="TA382" s="263"/>
      <c r="TB382" s="263"/>
      <c r="TC382" s="263"/>
      <c r="TD382" s="263"/>
      <c r="TE382" s="263"/>
      <c r="TF382" s="263"/>
      <c r="TG382" s="263"/>
      <c r="TH382" s="263"/>
      <c r="TI382" s="263"/>
      <c r="TJ382" s="263"/>
      <c r="TK382" s="263"/>
      <c r="TL382" s="263"/>
      <c r="TM382" s="263"/>
      <c r="TN382" s="263"/>
      <c r="TO382" s="263"/>
      <c r="TP382" s="263"/>
      <c r="TQ382" s="263"/>
      <c r="TR382" s="263"/>
      <c r="TS382" s="263"/>
      <c r="TT382" s="263"/>
      <c r="TU382" s="263"/>
      <c r="TV382" s="263"/>
      <c r="TW382" s="263"/>
      <c r="TX382" s="263"/>
      <c r="TY382" s="263"/>
      <c r="TZ382" s="263"/>
      <c r="UA382" s="263"/>
      <c r="UB382" s="263"/>
      <c r="UC382" s="263"/>
      <c r="UD382" s="263"/>
      <c r="UE382" s="263"/>
      <c r="UF382" s="263"/>
      <c r="UG382" s="263"/>
      <c r="UH382" s="263"/>
      <c r="UI382" s="263"/>
      <c r="UJ382" s="263"/>
      <c r="UK382" s="263"/>
      <c r="UL382" s="263"/>
      <c r="UM382" s="263"/>
      <c r="UN382" s="263"/>
      <c r="UO382" s="263"/>
      <c r="UP382" s="263"/>
      <c r="UQ382" s="263"/>
      <c r="UR382" s="263"/>
      <c r="US382" s="263"/>
      <c r="UT382" s="263"/>
      <c r="UU382" s="263"/>
      <c r="UV382" s="263"/>
      <c r="UW382" s="263"/>
      <c r="UX382" s="263"/>
      <c r="UY382" s="263"/>
      <c r="UZ382" s="263"/>
      <c r="VA382" s="263"/>
      <c r="VB382" s="263"/>
      <c r="VC382" s="263"/>
      <c r="VD382" s="263"/>
      <c r="VE382" s="263"/>
      <c r="VF382" s="263"/>
      <c r="VG382" s="263"/>
      <c r="VH382" s="263"/>
      <c r="VI382" s="263"/>
      <c r="VJ382" s="263"/>
      <c r="VK382" s="263"/>
      <c r="VL382" s="263"/>
      <c r="VM382" s="263"/>
      <c r="VN382" s="263"/>
      <c r="VO382" s="263"/>
      <c r="VP382" s="263"/>
      <c r="VQ382" s="263"/>
      <c r="VR382" s="263"/>
      <c r="VS382" s="263"/>
      <c r="VT382" s="263"/>
      <c r="VU382" s="263"/>
      <c r="VV382" s="263"/>
      <c r="VW382" s="263"/>
      <c r="VX382" s="263"/>
      <c r="VY382" s="263"/>
      <c r="VZ382" s="263"/>
      <c r="WA382" s="263"/>
      <c r="WB382" s="263"/>
      <c r="WC382" s="263"/>
      <c r="WD382" s="263"/>
      <c r="WE382" s="263"/>
      <c r="WF382" s="263"/>
      <c r="WG382" s="263"/>
      <c r="WH382" s="263"/>
      <c r="WI382" s="263"/>
      <c r="WJ382" s="263"/>
      <c r="WK382" s="263"/>
      <c r="WL382" s="263"/>
      <c r="WM382" s="263"/>
      <c r="WN382" s="263"/>
      <c r="WO382" s="263"/>
      <c r="WP382" s="263"/>
      <c r="WQ382" s="263"/>
      <c r="WR382" s="263"/>
      <c r="WS382" s="263"/>
      <c r="WT382" s="263"/>
      <c r="WU382" s="263"/>
      <c r="WV382" s="263"/>
      <c r="WW382" s="263"/>
      <c r="WX382" s="263"/>
      <c r="WY382" s="263"/>
      <c r="WZ382" s="263"/>
      <c r="XA382" s="263"/>
      <c r="XB382" s="263"/>
      <c r="XC382" s="263"/>
      <c r="XD382" s="263"/>
      <c r="XE382" s="263"/>
      <c r="XF382" s="263"/>
      <c r="XG382" s="263"/>
      <c r="XH382" s="263"/>
      <c r="XI382" s="263"/>
      <c r="XJ382" s="263"/>
      <c r="XK382" s="263"/>
      <c r="XL382" s="263"/>
      <c r="XM382" s="263"/>
      <c r="XN382" s="263"/>
      <c r="XO382" s="263"/>
      <c r="XP382" s="263"/>
      <c r="XQ382" s="263"/>
      <c r="XR382" s="263"/>
      <c r="XS382" s="263"/>
      <c r="XT382" s="263"/>
      <c r="XU382" s="263"/>
      <c r="XV382" s="263"/>
      <c r="XW382" s="263"/>
      <c r="XX382" s="263"/>
      <c r="XY382" s="263"/>
      <c r="XZ382" s="263"/>
      <c r="YA382" s="263"/>
      <c r="YB382" s="263"/>
      <c r="YC382" s="263"/>
      <c r="YD382" s="263"/>
      <c r="YE382" s="263"/>
      <c r="YF382" s="263"/>
      <c r="YG382" s="263"/>
      <c r="YH382" s="263"/>
      <c r="YI382" s="263"/>
      <c r="YJ382" s="263"/>
      <c r="YK382" s="263"/>
      <c r="YL382" s="263"/>
      <c r="YM382" s="263"/>
      <c r="YN382" s="263"/>
      <c r="YO382" s="263"/>
      <c r="YP382" s="263"/>
      <c r="YQ382" s="263"/>
      <c r="YR382" s="263"/>
      <c r="YS382" s="263"/>
      <c r="YT382" s="263"/>
      <c r="YU382" s="263"/>
      <c r="YV382" s="263"/>
      <c r="YW382" s="263"/>
      <c r="YX382" s="263"/>
      <c r="YY382" s="263"/>
      <c r="YZ382" s="263"/>
      <c r="ZA382" s="263"/>
      <c r="ZB382" s="263"/>
      <c r="ZC382" s="263"/>
      <c r="ZD382" s="263"/>
      <c r="ZE382" s="263"/>
      <c r="ZF382" s="263"/>
      <c r="ZG382" s="263"/>
      <c r="ZH382" s="263"/>
      <c r="ZI382" s="263"/>
      <c r="ZJ382" s="263"/>
      <c r="ZK382" s="263"/>
      <c r="ZL382" s="263"/>
      <c r="ZM382" s="263"/>
      <c r="ZN382" s="263"/>
      <c r="ZO382" s="263"/>
      <c r="ZP382" s="263"/>
      <c r="ZQ382" s="263"/>
      <c r="ZR382" s="263"/>
      <c r="ZS382" s="263"/>
      <c r="ZT382" s="263"/>
      <c r="ZU382" s="263"/>
      <c r="ZV382" s="263"/>
      <c r="ZW382" s="263"/>
      <c r="ZX382" s="263"/>
      <c r="ZY382" s="263"/>
      <c r="ZZ382" s="263"/>
      <c r="AAA382" s="263"/>
      <c r="AAB382" s="263"/>
      <c r="AAC382" s="263"/>
      <c r="AAD382" s="263"/>
      <c r="AAE382" s="263"/>
      <c r="AAF382" s="263"/>
      <c r="AAG382" s="263"/>
      <c r="AAH382" s="263"/>
      <c r="AAI382" s="263"/>
      <c r="AAJ382" s="263"/>
      <c r="AAK382" s="263"/>
      <c r="AAL382" s="263"/>
      <c r="AAM382" s="263"/>
      <c r="AAN382" s="263"/>
      <c r="AAO382" s="263"/>
      <c r="AAP382" s="263"/>
      <c r="AAQ382" s="263"/>
      <c r="AAR382" s="263"/>
      <c r="AAS382" s="263"/>
      <c r="AAT382" s="263"/>
      <c r="AAU382" s="263"/>
      <c r="AAV382" s="263"/>
      <c r="AAW382" s="263"/>
      <c r="AAX382" s="263"/>
      <c r="AAY382" s="263"/>
      <c r="AAZ382" s="263"/>
      <c r="ABA382" s="263"/>
      <c r="ABB382" s="263"/>
      <c r="ABC382" s="263"/>
      <c r="ABD382" s="263"/>
      <c r="ABE382" s="263"/>
      <c r="ABF382" s="263"/>
      <c r="ABG382" s="263"/>
      <c r="ABH382" s="263"/>
      <c r="ABI382" s="263"/>
      <c r="ABJ382" s="263"/>
      <c r="ABK382" s="263"/>
      <c r="ABL382" s="263"/>
      <c r="ABM382" s="263"/>
      <c r="ABN382" s="263"/>
      <c r="ABO382" s="263"/>
      <c r="ABP382" s="263"/>
      <c r="ABQ382" s="263"/>
      <c r="ABR382" s="263"/>
      <c r="ABS382" s="263"/>
      <c r="ABT382" s="263"/>
      <c r="ABU382" s="263"/>
      <c r="ABV382" s="263"/>
      <c r="ABW382" s="263"/>
      <c r="ABX382" s="263"/>
      <c r="ABY382" s="263"/>
      <c r="ABZ382" s="263"/>
      <c r="ACA382" s="263"/>
      <c r="ACB382" s="263"/>
      <c r="ACC382" s="263"/>
      <c r="ACD382" s="263"/>
      <c r="ACE382" s="263"/>
      <c r="ACF382" s="263"/>
      <c r="ACG382" s="263"/>
      <c r="ACH382" s="263"/>
      <c r="ACI382" s="263"/>
      <c r="ACJ382" s="263"/>
      <c r="ACK382" s="263"/>
      <c r="ACL382" s="263"/>
      <c r="ACM382" s="263"/>
      <c r="ACN382" s="263"/>
      <c r="ACO382" s="263"/>
      <c r="ACP382" s="263"/>
      <c r="ACQ382" s="263"/>
      <c r="ACR382" s="263"/>
      <c r="ACS382" s="263"/>
      <c r="ACT382" s="263"/>
      <c r="ACU382" s="263"/>
      <c r="ACV382" s="263"/>
      <c r="ACW382" s="263"/>
      <c r="ACX382" s="263"/>
      <c r="ACY382" s="263"/>
      <c r="ACZ382" s="263"/>
      <c r="ADA382" s="263"/>
      <c r="ADB382" s="263"/>
      <c r="ADC382" s="263"/>
      <c r="ADD382" s="263"/>
      <c r="ADE382" s="263"/>
      <c r="ADF382" s="263"/>
      <c r="ADG382" s="263"/>
      <c r="ADH382" s="263"/>
      <c r="ADI382" s="263"/>
      <c r="ADJ382" s="263"/>
      <c r="ADK382" s="263"/>
      <c r="ADL382" s="263"/>
      <c r="ADM382" s="263"/>
      <c r="ADN382" s="263"/>
      <c r="ADO382" s="263"/>
      <c r="ADP382" s="263"/>
      <c r="ADQ382" s="263"/>
      <c r="ADR382" s="263"/>
      <c r="ADS382" s="263"/>
      <c r="ADT382" s="263"/>
      <c r="ADU382" s="263"/>
      <c r="ADV382" s="263"/>
      <c r="ADW382" s="263"/>
      <c r="ADX382" s="263"/>
      <c r="ADY382" s="263"/>
      <c r="ADZ382" s="263"/>
      <c r="AEA382" s="263"/>
      <c r="AEB382" s="263"/>
      <c r="AEC382" s="263"/>
      <c r="AED382" s="263"/>
      <c r="AEE382" s="263"/>
      <c r="AEF382" s="263"/>
      <c r="AEG382" s="263"/>
      <c r="AEH382" s="263"/>
      <c r="AEI382" s="263"/>
      <c r="AEJ382" s="263"/>
      <c r="AEK382" s="263"/>
      <c r="AEL382" s="263"/>
      <c r="AEM382" s="263"/>
      <c r="AEN382" s="263"/>
      <c r="AEO382" s="263"/>
      <c r="AEP382" s="263"/>
      <c r="AEQ382" s="263"/>
      <c r="AER382" s="263"/>
      <c r="AES382" s="263"/>
      <c r="AET382" s="263"/>
      <c r="AEU382" s="263"/>
      <c r="AEV382" s="263"/>
      <c r="AEW382" s="263"/>
      <c r="AEX382" s="263"/>
      <c r="AEY382" s="263"/>
      <c r="AEZ382" s="263"/>
      <c r="AFA382" s="263"/>
      <c r="AFB382" s="263"/>
      <c r="AFC382" s="263"/>
      <c r="AFD382" s="263"/>
      <c r="AFE382" s="263"/>
      <c r="AFF382" s="263"/>
      <c r="AFG382" s="263"/>
      <c r="AFH382" s="263"/>
      <c r="AFI382" s="263"/>
      <c r="AFJ382" s="263"/>
      <c r="AFK382" s="263"/>
      <c r="AFL382" s="263"/>
      <c r="AFM382" s="263"/>
      <c r="AFN382" s="263"/>
      <c r="AFO382" s="263"/>
      <c r="AFP382" s="263"/>
      <c r="AFQ382" s="263"/>
      <c r="AFR382" s="263"/>
      <c r="AFS382" s="263"/>
      <c r="AFT382" s="263"/>
      <c r="AFU382" s="263"/>
      <c r="AFV382" s="263"/>
      <c r="AFW382" s="263"/>
      <c r="AFX382" s="263"/>
      <c r="AFY382" s="263"/>
      <c r="AFZ382" s="263"/>
      <c r="AGA382" s="263"/>
      <c r="AGB382" s="263"/>
      <c r="AGC382" s="263"/>
      <c r="AGD382" s="263"/>
      <c r="AGE382" s="263"/>
      <c r="AGF382" s="263"/>
      <c r="AGG382" s="263"/>
      <c r="AGH382" s="263"/>
      <c r="AGI382" s="263"/>
      <c r="AGJ382" s="263"/>
      <c r="AGK382" s="263"/>
      <c r="AGL382" s="263"/>
      <c r="AGM382" s="263"/>
      <c r="AGN382" s="263"/>
      <c r="AGO382" s="263"/>
      <c r="AGP382" s="263"/>
      <c r="AGQ382" s="263"/>
      <c r="AGR382" s="263"/>
      <c r="AGS382" s="263"/>
      <c r="AGT382" s="263"/>
      <c r="AGU382" s="263"/>
      <c r="AGV382" s="263"/>
      <c r="AGW382" s="263"/>
      <c r="AGX382" s="263"/>
      <c r="AGY382" s="263"/>
      <c r="AGZ382" s="263"/>
      <c r="AHA382" s="263"/>
      <c r="AHB382" s="263"/>
      <c r="AHC382" s="263"/>
      <c r="AHD382" s="263"/>
      <c r="AHE382" s="263"/>
      <c r="AHF382" s="263"/>
      <c r="AHG382" s="263"/>
      <c r="AHH382" s="263"/>
      <c r="AHI382" s="263"/>
      <c r="AHJ382" s="263"/>
      <c r="AHK382" s="263"/>
      <c r="AHL382" s="263"/>
      <c r="AHM382" s="263"/>
      <c r="AHN382" s="263"/>
      <c r="AHO382" s="263"/>
      <c r="AHP382" s="263"/>
      <c r="AHQ382" s="263"/>
      <c r="AHR382" s="263"/>
      <c r="AHS382" s="263"/>
      <c r="AHT382" s="263"/>
      <c r="AHU382" s="263"/>
      <c r="AHV382" s="263"/>
      <c r="AHW382" s="263"/>
      <c r="AHX382" s="263"/>
      <c r="AHY382" s="263"/>
      <c r="AHZ382" s="263"/>
      <c r="AIA382" s="263"/>
      <c r="AIB382" s="263"/>
      <c r="AIC382" s="263"/>
      <c r="AID382" s="263"/>
      <c r="AIE382" s="263"/>
      <c r="AIF382" s="263"/>
      <c r="AIG382" s="263"/>
      <c r="AIH382" s="263"/>
      <c r="AII382" s="263"/>
      <c r="AIJ382" s="263"/>
      <c r="AIK382" s="263"/>
      <c r="AIL382" s="263"/>
      <c r="AIM382" s="263"/>
      <c r="AIN382" s="263"/>
      <c r="AIO382" s="263"/>
      <c r="AIP382" s="263"/>
      <c r="AIQ382" s="263"/>
      <c r="AIR382" s="263"/>
      <c r="AIS382" s="263"/>
      <c r="AIT382" s="263"/>
      <c r="AIU382" s="263"/>
      <c r="AIV382" s="263"/>
      <c r="AIW382" s="263"/>
      <c r="AIX382" s="263"/>
      <c r="AIY382" s="263"/>
      <c r="AIZ382" s="263"/>
      <c r="AJA382" s="263"/>
      <c r="AJB382" s="263"/>
      <c r="AJC382" s="263"/>
      <c r="AJD382" s="263"/>
      <c r="AJE382" s="263"/>
      <c r="AJF382" s="263"/>
      <c r="AJG382" s="263"/>
      <c r="AJH382" s="263"/>
      <c r="AJI382" s="263"/>
      <c r="AJJ382" s="263"/>
      <c r="AJK382" s="263"/>
      <c r="AJL382" s="263"/>
      <c r="AJM382" s="263"/>
      <c r="AJN382" s="263"/>
      <c r="AJO382" s="263"/>
      <c r="AJP382" s="263"/>
      <c r="AJQ382" s="263"/>
      <c r="AJR382" s="263"/>
      <c r="AJS382" s="263"/>
      <c r="AJT382" s="263"/>
      <c r="AJU382" s="263"/>
      <c r="AJV382" s="263"/>
      <c r="AJW382" s="263"/>
      <c r="AJX382" s="263"/>
      <c r="AJY382" s="263"/>
      <c r="AJZ382" s="263"/>
      <c r="AKA382" s="263"/>
      <c r="AKB382" s="263"/>
      <c r="AKC382" s="263"/>
      <c r="AKD382" s="263"/>
      <c r="AKE382" s="263"/>
      <c r="AKF382" s="263"/>
      <c r="AKG382" s="263"/>
      <c r="AKH382" s="263"/>
      <c r="AKI382" s="263"/>
      <c r="AKJ382" s="263"/>
      <c r="AKK382" s="263"/>
      <c r="AKL382" s="263"/>
      <c r="AKM382" s="263"/>
      <c r="AKN382" s="263"/>
      <c r="AKO382" s="263"/>
      <c r="AKP382" s="263"/>
      <c r="AKQ382" s="263"/>
      <c r="AKR382" s="263"/>
      <c r="AKS382" s="263"/>
      <c r="AKT382" s="263"/>
      <c r="AKU382" s="263"/>
      <c r="AKV382" s="263"/>
      <c r="AKW382" s="263"/>
      <c r="AKX382" s="263"/>
      <c r="AKY382" s="263"/>
      <c r="AKZ382" s="263"/>
      <c r="ALA382" s="263"/>
      <c r="ALB382" s="263"/>
      <c r="ALC382" s="263"/>
      <c r="ALD382" s="263"/>
      <c r="ALE382" s="263"/>
      <c r="ALF382" s="263"/>
      <c r="ALG382" s="263"/>
      <c r="ALH382" s="263"/>
      <c r="ALI382" s="263"/>
      <c r="ALJ382" s="263"/>
      <c r="ALK382" s="263"/>
      <c r="ALL382" s="263"/>
      <c r="ALM382" s="263"/>
      <c r="ALN382" s="263"/>
      <c r="ALO382" s="263"/>
      <c r="ALP382" s="263"/>
      <c r="ALQ382" s="263"/>
      <c r="ALR382" s="263"/>
      <c r="ALS382" s="263"/>
      <c r="ALT382" s="263"/>
      <c r="ALU382" s="263"/>
      <c r="ALV382" s="263"/>
      <c r="ALW382" s="263"/>
      <c r="ALX382" s="263"/>
      <c r="ALY382" s="263"/>
      <c r="ALZ382" s="263"/>
      <c r="AMA382" s="263"/>
      <c r="AMB382" s="263"/>
      <c r="AMC382" s="263"/>
      <c r="AMD382" s="263"/>
      <c r="AME382" s="263"/>
      <c r="AMF382" s="263"/>
      <c r="AMG382" s="263"/>
      <c r="AMH382" s="263"/>
      <c r="AMI382" s="263"/>
      <c r="AMJ382" s="263"/>
      <c r="AMK382" s="263"/>
      <c r="AML382" s="263"/>
      <c r="AMM382" s="263"/>
      <c r="AMN382" s="263"/>
      <c r="AMO382" s="263"/>
      <c r="AMP382" s="263"/>
      <c r="AMQ382" s="263"/>
      <c r="AMR382" s="263"/>
      <c r="AMS382" s="263"/>
      <c r="AMT382" s="263"/>
      <c r="AMU382" s="263"/>
      <c r="AMV382" s="263"/>
      <c r="AMW382" s="263"/>
      <c r="AMX382" s="263"/>
      <c r="AMY382" s="263"/>
      <c r="AMZ382" s="263"/>
      <c r="ANA382" s="263"/>
      <c r="ANB382" s="263"/>
      <c r="ANC382" s="263"/>
      <c r="AND382" s="263"/>
      <c r="ANE382" s="263"/>
      <c r="ANF382" s="263"/>
      <c r="ANG382" s="263"/>
      <c r="ANH382" s="263"/>
      <c r="ANI382" s="263"/>
      <c r="ANJ382" s="263"/>
      <c r="ANK382" s="263"/>
      <c r="ANL382" s="263"/>
      <c r="ANM382" s="263"/>
      <c r="ANN382" s="263"/>
      <c r="ANO382" s="263"/>
      <c r="ANP382" s="263"/>
      <c r="ANQ382" s="263"/>
      <c r="ANR382" s="263"/>
      <c r="ANS382" s="263"/>
      <c r="ANT382" s="263"/>
      <c r="ANU382" s="263"/>
      <c r="ANV382" s="263"/>
      <c r="ANW382" s="263"/>
      <c r="ANX382" s="263"/>
      <c r="ANY382" s="263"/>
      <c r="ANZ382" s="263"/>
      <c r="AOA382" s="263"/>
      <c r="AOB382" s="263"/>
      <c r="AOC382" s="263"/>
      <c r="AOD382" s="263"/>
      <c r="AOE382" s="263"/>
      <c r="AOF382" s="263"/>
      <c r="AOG382" s="263"/>
      <c r="AOH382" s="263"/>
      <c r="AOI382" s="263"/>
      <c r="AOJ382" s="263"/>
      <c r="AOK382" s="263"/>
      <c r="AOL382" s="263"/>
      <c r="AOM382" s="263"/>
      <c r="AON382" s="263"/>
      <c r="AOO382" s="263"/>
      <c r="AOP382" s="263"/>
      <c r="AOQ382" s="263"/>
      <c r="AOR382" s="263"/>
      <c r="AOS382" s="263"/>
      <c r="AOT382" s="263"/>
      <c r="AOU382" s="263"/>
      <c r="AOV382" s="263"/>
      <c r="AOW382" s="263"/>
      <c r="AOX382" s="263"/>
      <c r="AOY382" s="263"/>
      <c r="AOZ382" s="263"/>
      <c r="APA382" s="263"/>
      <c r="APB382" s="263"/>
      <c r="APC382" s="263"/>
      <c r="APD382" s="263"/>
      <c r="APE382" s="263"/>
      <c r="APF382" s="263"/>
      <c r="APG382" s="263"/>
      <c r="APH382" s="263"/>
      <c r="API382" s="263"/>
      <c r="APJ382" s="263"/>
      <c r="APK382" s="263"/>
      <c r="APL382" s="263"/>
      <c r="APM382" s="263"/>
      <c r="APN382" s="263"/>
      <c r="APO382" s="263"/>
      <c r="APP382" s="263"/>
      <c r="APQ382" s="263"/>
      <c r="APR382" s="263"/>
      <c r="APS382" s="263"/>
      <c r="APT382" s="263"/>
      <c r="APU382" s="263"/>
      <c r="APV382" s="263"/>
      <c r="APW382" s="263"/>
      <c r="APX382" s="263"/>
      <c r="APY382" s="263"/>
      <c r="APZ382" s="263"/>
      <c r="AQA382" s="263"/>
      <c r="AQB382" s="263"/>
      <c r="AQC382" s="263"/>
      <c r="AQD382" s="263"/>
      <c r="AQE382" s="263"/>
      <c r="AQF382" s="263"/>
      <c r="AQG382" s="263"/>
      <c r="AQH382" s="263"/>
      <c r="AQI382" s="263"/>
      <c r="AQJ382" s="263"/>
      <c r="AQK382" s="263"/>
      <c r="AQL382" s="263"/>
      <c r="AQM382" s="263"/>
      <c r="AQN382" s="263"/>
      <c r="AQO382" s="263"/>
      <c r="AQP382" s="263"/>
      <c r="AQQ382" s="263"/>
      <c r="AQR382" s="263"/>
      <c r="AQS382" s="263"/>
      <c r="AQT382" s="263"/>
      <c r="AQU382" s="263"/>
      <c r="AQV382" s="263"/>
      <c r="AQW382" s="263"/>
      <c r="AQX382" s="263"/>
      <c r="AQY382" s="263"/>
      <c r="AQZ382" s="263"/>
      <c r="ARA382" s="263"/>
      <c r="ARB382" s="263"/>
      <c r="ARC382" s="263"/>
      <c r="ARD382" s="263"/>
      <c r="ARE382" s="263"/>
      <c r="ARF382" s="263"/>
      <c r="ARG382" s="263"/>
      <c r="ARH382" s="263"/>
      <c r="ARI382" s="263"/>
      <c r="ARJ382" s="263"/>
      <c r="ARK382" s="263"/>
      <c r="ARL382" s="263"/>
      <c r="ARM382" s="263"/>
      <c r="ARN382" s="263"/>
      <c r="ARO382" s="263"/>
      <c r="ARP382" s="263"/>
      <c r="ARQ382" s="263"/>
      <c r="ARR382" s="263"/>
      <c r="ARS382" s="263"/>
      <c r="ART382" s="263"/>
      <c r="ARU382" s="263"/>
      <c r="ARV382" s="263"/>
      <c r="ARW382" s="263"/>
      <c r="ARX382" s="263"/>
      <c r="ARY382" s="263"/>
      <c r="ARZ382" s="263"/>
      <c r="ASA382" s="263"/>
      <c r="ASB382" s="263"/>
      <c r="ASC382" s="263"/>
      <c r="ASD382" s="263"/>
      <c r="ASE382" s="263"/>
      <c r="ASF382" s="263"/>
      <c r="ASG382" s="263"/>
      <c r="ASH382" s="263"/>
      <c r="ASI382" s="263"/>
      <c r="ASJ382" s="263"/>
      <c r="ASK382" s="263"/>
      <c r="ASL382" s="263"/>
      <c r="ASM382" s="263"/>
      <c r="ASN382" s="263"/>
      <c r="ASO382" s="263"/>
      <c r="ASP382" s="263"/>
      <c r="ASQ382" s="263"/>
      <c r="ASR382" s="263"/>
      <c r="ASS382" s="263"/>
      <c r="AST382" s="263"/>
      <c r="ASU382" s="263"/>
      <c r="ASV382" s="263"/>
      <c r="ASW382" s="263"/>
      <c r="ASX382" s="263"/>
      <c r="ASY382" s="263"/>
      <c r="ASZ382" s="263"/>
      <c r="ATA382" s="263"/>
      <c r="ATB382" s="263"/>
      <c r="ATC382" s="263"/>
      <c r="ATD382" s="263"/>
      <c r="ATE382" s="263"/>
      <c r="ATF382" s="263"/>
      <c r="ATG382" s="263"/>
      <c r="ATH382" s="263"/>
      <c r="ATI382" s="263"/>
      <c r="ATJ382" s="263"/>
      <c r="ATK382" s="263"/>
      <c r="ATL382" s="263"/>
      <c r="ATM382" s="263"/>
      <c r="ATN382" s="263"/>
      <c r="ATO382" s="263"/>
      <c r="ATP382" s="263"/>
      <c r="ATQ382" s="263"/>
      <c r="ATR382" s="263"/>
      <c r="ATS382" s="263"/>
      <c r="ATT382" s="263"/>
      <c r="ATU382" s="263"/>
      <c r="ATV382" s="263"/>
      <c r="ATW382" s="263"/>
      <c r="ATX382" s="263"/>
      <c r="ATY382" s="263"/>
      <c r="ATZ382" s="263"/>
      <c r="AUA382" s="263"/>
      <c r="AUB382" s="263"/>
      <c r="AUC382" s="263"/>
      <c r="AUD382" s="263"/>
      <c r="AUE382" s="263"/>
      <c r="AUF382" s="263"/>
      <c r="AUG382" s="263"/>
      <c r="AUH382" s="263"/>
      <c r="AUI382" s="263"/>
      <c r="AUJ382" s="263"/>
      <c r="AUK382" s="263"/>
      <c r="AUL382" s="263"/>
      <c r="AUM382" s="263"/>
      <c r="AUN382" s="263"/>
      <c r="AUO382" s="263"/>
      <c r="AUP382" s="263"/>
      <c r="AUQ382" s="263"/>
      <c r="AUR382" s="263"/>
      <c r="AUS382" s="263"/>
      <c r="AUT382" s="263"/>
      <c r="AUU382" s="263"/>
      <c r="AUV382" s="263"/>
      <c r="AUW382" s="263"/>
      <c r="AUX382" s="263"/>
      <c r="AUY382" s="263"/>
      <c r="AUZ382" s="263"/>
      <c r="AVA382" s="263"/>
      <c r="AVB382" s="263"/>
      <c r="AVC382" s="263"/>
      <c r="AVD382" s="263"/>
      <c r="AVE382" s="263"/>
      <c r="AVF382" s="263"/>
      <c r="AVG382" s="263"/>
      <c r="AVH382" s="263"/>
      <c r="AVI382" s="263"/>
      <c r="AVJ382" s="263"/>
      <c r="AVK382" s="263"/>
      <c r="AVL382" s="263"/>
      <c r="AVM382" s="263"/>
      <c r="AVN382" s="263"/>
      <c r="AVO382" s="263"/>
      <c r="AVP382" s="263"/>
      <c r="AVQ382" s="263"/>
      <c r="AVR382" s="263"/>
      <c r="AVS382" s="263"/>
      <c r="AVT382" s="263"/>
      <c r="AVU382" s="263"/>
      <c r="AVV382" s="263"/>
      <c r="AVW382" s="263"/>
      <c r="AVX382" s="263"/>
      <c r="AVY382" s="263"/>
      <c r="AVZ382" s="263"/>
      <c r="AWA382" s="263"/>
      <c r="AWB382" s="263"/>
      <c r="AWC382" s="263"/>
      <c r="AWD382" s="263"/>
      <c r="AWE382" s="263"/>
      <c r="AWF382" s="263"/>
      <c r="AWG382" s="263"/>
      <c r="AWH382" s="263"/>
      <c r="AWI382" s="263"/>
      <c r="AWJ382" s="263"/>
      <c r="AWK382" s="263"/>
      <c r="AWL382" s="263"/>
      <c r="AWM382" s="263"/>
      <c r="AWN382" s="263"/>
      <c r="AWO382" s="263"/>
      <c r="AWP382" s="263"/>
      <c r="AWQ382" s="263"/>
      <c r="AWR382" s="263"/>
      <c r="AWS382" s="263"/>
      <c r="AWT382" s="263"/>
      <c r="AWU382" s="263"/>
      <c r="AWV382" s="263"/>
      <c r="AWW382" s="263"/>
      <c r="AWX382" s="263"/>
      <c r="AWY382" s="263"/>
      <c r="AWZ382" s="263"/>
      <c r="AXA382" s="263"/>
      <c r="AXB382" s="263"/>
      <c r="AXC382" s="263"/>
      <c r="AXD382" s="263"/>
      <c r="AXE382" s="263"/>
      <c r="AXF382" s="263"/>
      <c r="AXG382" s="263"/>
      <c r="AXH382" s="263"/>
      <c r="AXI382" s="263"/>
      <c r="AXJ382" s="263"/>
      <c r="AXK382" s="263"/>
      <c r="AXL382" s="263"/>
      <c r="AXM382" s="263"/>
      <c r="AXN382" s="263"/>
      <c r="AXO382" s="263"/>
      <c r="AXP382" s="263"/>
      <c r="AXQ382" s="263"/>
      <c r="AXR382" s="263"/>
      <c r="AXS382" s="263"/>
      <c r="AXT382" s="263"/>
      <c r="AXU382" s="263"/>
      <c r="AXV382" s="263"/>
      <c r="AXW382" s="263"/>
      <c r="AXX382" s="263"/>
      <c r="AXY382" s="263"/>
      <c r="AXZ382" s="263"/>
      <c r="AYA382" s="263"/>
      <c r="AYB382" s="263"/>
      <c r="AYC382" s="263"/>
      <c r="AYD382" s="263"/>
      <c r="AYE382" s="263"/>
      <c r="AYF382" s="263"/>
      <c r="AYG382" s="263"/>
      <c r="AYH382" s="263"/>
      <c r="AYI382" s="263"/>
      <c r="AYJ382" s="263"/>
      <c r="AYK382" s="263"/>
      <c r="AYL382" s="263"/>
      <c r="AYM382" s="263"/>
      <c r="AYN382" s="263"/>
      <c r="AYO382" s="263"/>
      <c r="AYP382" s="263"/>
      <c r="AYQ382" s="263"/>
      <c r="AYR382" s="263"/>
      <c r="AYS382" s="263"/>
      <c r="AYT382" s="263"/>
      <c r="AYU382" s="263"/>
      <c r="AYV382" s="263"/>
      <c r="AYW382" s="263"/>
      <c r="AYX382" s="263"/>
      <c r="AYY382" s="263"/>
      <c r="AYZ382" s="263"/>
      <c r="AZA382" s="263"/>
      <c r="AZB382" s="263"/>
      <c r="AZC382" s="263"/>
      <c r="AZD382" s="263"/>
      <c r="AZE382" s="263"/>
      <c r="AZF382" s="263"/>
      <c r="AZG382" s="263"/>
      <c r="AZH382" s="263"/>
      <c r="AZI382" s="263"/>
      <c r="AZJ382" s="263"/>
      <c r="AZK382" s="263"/>
      <c r="AZL382" s="263"/>
      <c r="AZM382" s="263"/>
      <c r="AZN382" s="263"/>
      <c r="AZO382" s="263"/>
      <c r="AZP382" s="263"/>
      <c r="AZQ382" s="263"/>
      <c r="AZR382" s="263"/>
      <c r="AZS382" s="263"/>
      <c r="AZT382" s="263"/>
      <c r="AZU382" s="263"/>
      <c r="AZV382" s="263"/>
      <c r="AZW382" s="263"/>
      <c r="AZX382" s="263"/>
      <c r="AZY382" s="263"/>
      <c r="AZZ382" s="263"/>
      <c r="BAA382" s="263"/>
      <c r="BAB382" s="263"/>
      <c r="BAC382" s="263"/>
      <c r="BAD382" s="263"/>
      <c r="BAE382" s="263"/>
      <c r="BAF382" s="263"/>
      <c r="BAG382" s="263"/>
      <c r="BAH382" s="263"/>
      <c r="BAI382" s="263"/>
      <c r="BAJ382" s="263"/>
      <c r="BAK382" s="263"/>
      <c r="BAL382" s="263"/>
      <c r="BAM382" s="263"/>
      <c r="BAN382" s="263"/>
      <c r="BAO382" s="263"/>
      <c r="BAP382" s="263"/>
      <c r="BAQ382" s="263"/>
      <c r="BAR382" s="263"/>
      <c r="BAS382" s="263"/>
      <c r="BAT382" s="263"/>
      <c r="BAU382" s="263"/>
      <c r="BAV382" s="263"/>
      <c r="BAW382" s="263"/>
      <c r="BAX382" s="263"/>
      <c r="BAY382" s="263"/>
      <c r="BAZ382" s="263"/>
      <c r="BBA382" s="263"/>
      <c r="BBB382" s="263"/>
      <c r="BBC382" s="263"/>
      <c r="BBD382" s="263"/>
      <c r="BBE382" s="263"/>
      <c r="BBF382" s="263"/>
      <c r="BBG382" s="263"/>
      <c r="BBH382" s="263"/>
      <c r="BBI382" s="263"/>
      <c r="BBJ382" s="263"/>
      <c r="BBK382" s="263"/>
      <c r="BBL382" s="263"/>
      <c r="BBM382" s="263"/>
      <c r="BBN382" s="263"/>
      <c r="BBO382" s="263"/>
      <c r="BBP382" s="263"/>
      <c r="BBQ382" s="263"/>
      <c r="BBR382" s="263"/>
      <c r="BBS382" s="263"/>
      <c r="BBT382" s="263"/>
      <c r="BBU382" s="263"/>
      <c r="BBV382" s="263"/>
      <c r="BBW382" s="263"/>
      <c r="BBX382" s="263"/>
      <c r="BBY382" s="263"/>
      <c r="BBZ382" s="263"/>
      <c r="BCA382" s="263"/>
      <c r="BCB382" s="263"/>
      <c r="BCC382" s="263"/>
      <c r="BCD382" s="263"/>
      <c r="BCE382" s="263"/>
      <c r="BCF382" s="263"/>
      <c r="BCG382" s="263"/>
      <c r="BCH382" s="263"/>
      <c r="BCI382" s="263"/>
      <c r="BCJ382" s="263"/>
      <c r="BCK382" s="263"/>
      <c r="BCL382" s="263"/>
      <c r="BCM382" s="263"/>
      <c r="BCN382" s="263"/>
      <c r="BCO382" s="263"/>
      <c r="BCP382" s="263"/>
      <c r="BCQ382" s="263"/>
      <c r="BCR382" s="263"/>
      <c r="BCS382" s="263"/>
      <c r="BCT382" s="263"/>
      <c r="BCU382" s="263"/>
      <c r="BCV382" s="263"/>
      <c r="BCW382" s="263"/>
      <c r="BCX382" s="263"/>
      <c r="BCY382" s="263"/>
      <c r="BCZ382" s="263"/>
      <c r="BDA382" s="263"/>
      <c r="BDB382" s="263"/>
      <c r="BDC382" s="263"/>
      <c r="BDD382" s="263"/>
      <c r="BDE382" s="263"/>
      <c r="BDF382" s="263"/>
      <c r="BDG382" s="263"/>
      <c r="BDH382" s="263"/>
      <c r="BDI382" s="263"/>
      <c r="BDJ382" s="263"/>
      <c r="BDK382" s="263"/>
      <c r="BDL382" s="263"/>
      <c r="BDM382" s="263"/>
      <c r="BDN382" s="263"/>
      <c r="BDO382" s="263"/>
      <c r="BDP382" s="263"/>
      <c r="BDQ382" s="263"/>
      <c r="BDR382" s="263"/>
      <c r="BDS382" s="263"/>
      <c r="BDT382" s="263"/>
      <c r="BDU382" s="263"/>
      <c r="BDV382" s="263"/>
      <c r="BDW382" s="263"/>
      <c r="BDX382" s="263"/>
      <c r="BDY382" s="263"/>
      <c r="BDZ382" s="263"/>
      <c r="BEA382" s="263"/>
      <c r="BEB382" s="263"/>
      <c r="BEC382" s="263"/>
      <c r="BED382" s="263"/>
      <c r="BEE382" s="263"/>
      <c r="BEF382" s="263"/>
      <c r="BEG382" s="263"/>
      <c r="BEH382" s="263"/>
      <c r="BEI382" s="263"/>
      <c r="BEJ382" s="263"/>
      <c r="BEK382" s="263"/>
      <c r="BEL382" s="263"/>
      <c r="BEM382" s="263"/>
      <c r="BEN382" s="263"/>
      <c r="BEO382" s="263"/>
      <c r="BEP382" s="263"/>
      <c r="BEQ382" s="263"/>
      <c r="BER382" s="263"/>
      <c r="BES382" s="263"/>
      <c r="BET382" s="263"/>
      <c r="BEU382" s="263"/>
      <c r="BEV382" s="263"/>
      <c r="BEW382" s="263"/>
      <c r="BEX382" s="263"/>
      <c r="BEY382" s="263"/>
      <c r="BEZ382" s="263"/>
      <c r="BFA382" s="263"/>
      <c r="BFB382" s="263"/>
      <c r="BFC382" s="263"/>
      <c r="BFD382" s="263"/>
      <c r="BFE382" s="263"/>
      <c r="BFF382" s="263"/>
      <c r="BFG382" s="263"/>
      <c r="BFH382" s="263"/>
      <c r="BFI382" s="263"/>
      <c r="BFJ382" s="263"/>
      <c r="BFK382" s="263"/>
      <c r="BFL382" s="263"/>
      <c r="BFM382" s="263"/>
      <c r="BFN382" s="263"/>
      <c r="BFO382" s="263"/>
      <c r="BFP382" s="263"/>
      <c r="BFQ382" s="263"/>
      <c r="BFR382" s="263"/>
      <c r="BFS382" s="263"/>
      <c r="BFT382" s="263"/>
      <c r="BFU382" s="263"/>
      <c r="BFV382" s="263"/>
      <c r="BFW382" s="263"/>
      <c r="BFX382" s="263"/>
      <c r="BFY382" s="263"/>
      <c r="BFZ382" s="263"/>
      <c r="BGA382" s="263"/>
      <c r="BGB382" s="263"/>
      <c r="BGC382" s="263"/>
      <c r="BGD382" s="263"/>
      <c r="BGE382" s="263"/>
      <c r="BGF382" s="263"/>
      <c r="BGG382" s="263"/>
      <c r="BGH382" s="263"/>
      <c r="BGI382" s="263"/>
      <c r="BGJ382" s="263"/>
      <c r="BGK382" s="263"/>
      <c r="BGL382" s="263"/>
      <c r="BGM382" s="263"/>
      <c r="BGN382" s="263"/>
      <c r="BGO382" s="263"/>
      <c r="BGP382" s="263"/>
      <c r="BGQ382" s="263"/>
      <c r="BGR382" s="263"/>
      <c r="BGS382" s="263"/>
      <c r="BGT382" s="263"/>
      <c r="BGU382" s="263"/>
      <c r="BGV382" s="263"/>
      <c r="BGW382" s="263"/>
      <c r="BGX382" s="263"/>
      <c r="BGY382" s="263"/>
      <c r="BGZ382" s="263"/>
      <c r="BHA382" s="263"/>
      <c r="BHB382" s="263"/>
      <c r="BHC382" s="263"/>
      <c r="BHD382" s="263"/>
      <c r="BHE382" s="263"/>
      <c r="BHF382" s="263"/>
      <c r="BHG382" s="263"/>
      <c r="BHH382" s="263"/>
      <c r="BHI382" s="263"/>
      <c r="BHJ382" s="263"/>
      <c r="BHK382" s="263"/>
      <c r="BHL382" s="263"/>
      <c r="BHM382" s="263"/>
      <c r="BHN382" s="263"/>
      <c r="BHO382" s="263"/>
      <c r="BHP382" s="263"/>
      <c r="BHQ382" s="263"/>
      <c r="BHR382" s="263"/>
      <c r="BHS382" s="263"/>
      <c r="BHT382" s="263"/>
      <c r="BHU382" s="263"/>
      <c r="BHV382" s="263"/>
      <c r="BHW382" s="263"/>
      <c r="BHX382" s="263"/>
      <c r="BHY382" s="263"/>
      <c r="BHZ382" s="263"/>
      <c r="BIA382" s="263"/>
      <c r="BIB382" s="263"/>
      <c r="BIC382" s="263"/>
      <c r="BID382" s="263"/>
      <c r="BIE382" s="263"/>
      <c r="BIF382" s="263"/>
      <c r="BIG382" s="263"/>
      <c r="BIH382" s="263"/>
      <c r="BII382" s="263"/>
      <c r="BIJ382" s="263"/>
      <c r="BIK382" s="263"/>
      <c r="BIL382" s="263"/>
      <c r="BIM382" s="263"/>
      <c r="BIN382" s="263"/>
      <c r="BIO382" s="263"/>
      <c r="BIP382" s="263"/>
      <c r="BIQ382" s="263"/>
      <c r="BIR382" s="263"/>
      <c r="BIS382" s="263"/>
      <c r="BIT382" s="263"/>
      <c r="BIU382" s="263"/>
      <c r="BIV382" s="263"/>
      <c r="BIW382" s="263"/>
      <c r="BIX382" s="263"/>
      <c r="BIY382" s="263"/>
      <c r="BIZ382" s="263"/>
      <c r="BJA382" s="263"/>
      <c r="BJB382" s="263"/>
      <c r="BJC382" s="263"/>
      <c r="BJD382" s="263"/>
      <c r="BJE382" s="263"/>
      <c r="BJF382" s="263"/>
      <c r="BJG382" s="263"/>
      <c r="BJH382" s="263"/>
      <c r="BJI382" s="263"/>
      <c r="BJJ382" s="263"/>
      <c r="BJK382" s="263"/>
      <c r="BJL382" s="263"/>
      <c r="BJM382" s="263"/>
      <c r="BJN382" s="263"/>
      <c r="BJO382" s="263"/>
      <c r="BJP382" s="263"/>
      <c r="BJQ382" s="263"/>
      <c r="BJR382" s="263"/>
      <c r="BJS382" s="263"/>
      <c r="BJT382" s="263"/>
      <c r="BJU382" s="263"/>
      <c r="BJV382" s="263"/>
      <c r="BJW382" s="263"/>
      <c r="BJX382" s="263"/>
      <c r="BJY382" s="263"/>
      <c r="BJZ382" s="263"/>
      <c r="BKA382" s="263"/>
      <c r="BKB382" s="263"/>
      <c r="BKC382" s="263"/>
      <c r="BKD382" s="263"/>
      <c r="BKE382" s="263"/>
      <c r="BKF382" s="263"/>
      <c r="BKG382" s="263"/>
      <c r="BKH382" s="263"/>
      <c r="BKI382" s="263"/>
      <c r="BKJ382" s="263"/>
      <c r="BKK382" s="263"/>
      <c r="BKL382" s="263"/>
      <c r="BKM382" s="263"/>
      <c r="BKN382" s="263"/>
      <c r="BKO382" s="263"/>
      <c r="BKP382" s="263"/>
      <c r="BKQ382" s="263"/>
      <c r="BKR382" s="263"/>
      <c r="BKS382" s="263"/>
      <c r="BKT382" s="263"/>
      <c r="BKU382" s="263"/>
      <c r="BKV382" s="263"/>
      <c r="BKW382" s="263"/>
      <c r="BKX382" s="263"/>
      <c r="BKY382" s="263"/>
      <c r="BKZ382" s="263"/>
      <c r="BLA382" s="263"/>
      <c r="BLB382" s="263"/>
      <c r="BLC382" s="263"/>
      <c r="BLD382" s="263"/>
      <c r="BLE382" s="263"/>
      <c r="BLF382" s="263"/>
      <c r="BLG382" s="263"/>
      <c r="BLH382" s="263"/>
      <c r="BLI382" s="263"/>
      <c r="BLJ382" s="263"/>
      <c r="BLK382" s="263"/>
      <c r="BLL382" s="263"/>
      <c r="BLM382" s="263"/>
      <c r="BLN382" s="263"/>
      <c r="BLO382" s="263"/>
      <c r="BLP382" s="263"/>
      <c r="BLQ382" s="263"/>
      <c r="BLR382" s="263"/>
      <c r="BLS382" s="263"/>
      <c r="BLT382" s="263"/>
      <c r="BLU382" s="263"/>
      <c r="BLV382" s="263"/>
      <c r="BLW382" s="263"/>
      <c r="BLX382" s="263"/>
      <c r="BLY382" s="263"/>
      <c r="BLZ382" s="263"/>
      <c r="BMA382" s="263"/>
      <c r="BMB382" s="263"/>
      <c r="BMC382" s="263"/>
      <c r="BMD382" s="263"/>
      <c r="BME382" s="263"/>
      <c r="BMF382" s="263"/>
      <c r="BMG382" s="263"/>
      <c r="BMH382" s="263"/>
      <c r="BMI382" s="263"/>
      <c r="BMJ382" s="263"/>
      <c r="BMK382" s="263"/>
      <c r="BML382" s="263"/>
      <c r="BMM382" s="263"/>
      <c r="BMN382" s="263"/>
      <c r="BMO382" s="263"/>
      <c r="BMP382" s="263"/>
      <c r="BMQ382" s="263"/>
      <c r="BMR382" s="263"/>
      <c r="BMS382" s="263"/>
      <c r="BMT382" s="263"/>
      <c r="BMU382" s="263"/>
      <c r="BMV382" s="263"/>
      <c r="BMW382" s="263"/>
      <c r="BMX382" s="263"/>
      <c r="BMY382" s="263"/>
      <c r="BMZ382" s="263"/>
      <c r="BNA382" s="263"/>
      <c r="BNB382" s="263"/>
      <c r="BNC382" s="263"/>
      <c r="BND382" s="263"/>
      <c r="BNE382" s="263"/>
      <c r="BNF382" s="263"/>
      <c r="BNG382" s="263"/>
      <c r="BNH382" s="263"/>
      <c r="BNI382" s="263"/>
      <c r="BNJ382" s="263"/>
      <c r="BNK382" s="263"/>
      <c r="BNL382" s="263"/>
      <c r="BNM382" s="263"/>
      <c r="BNN382" s="263"/>
      <c r="BNO382" s="263"/>
      <c r="BNP382" s="263"/>
      <c r="BNQ382" s="263"/>
      <c r="BNR382" s="263"/>
      <c r="BNS382" s="263"/>
      <c r="BNT382" s="263"/>
      <c r="BNU382" s="263"/>
      <c r="BNV382" s="263"/>
      <c r="BNW382" s="263"/>
      <c r="BNX382" s="263"/>
      <c r="BNY382" s="263"/>
      <c r="BNZ382" s="263"/>
      <c r="BOA382" s="263"/>
      <c r="BOB382" s="263"/>
      <c r="BOC382" s="263"/>
      <c r="BOD382" s="263"/>
      <c r="BOE382" s="263"/>
      <c r="BOF382" s="263"/>
      <c r="BOG382" s="263"/>
      <c r="BOH382" s="263"/>
      <c r="BOI382" s="263"/>
      <c r="BOJ382" s="263"/>
      <c r="BOK382" s="263"/>
      <c r="BOL382" s="263"/>
      <c r="BOM382" s="263"/>
      <c r="BON382" s="263"/>
      <c r="BOO382" s="263"/>
      <c r="BOP382" s="263"/>
      <c r="BOQ382" s="263"/>
      <c r="BOR382" s="263"/>
      <c r="BOS382" s="263"/>
      <c r="BOT382" s="263"/>
      <c r="BOU382" s="263"/>
      <c r="BOV382" s="263"/>
      <c r="BOW382" s="263"/>
      <c r="BOX382" s="263"/>
      <c r="BOY382" s="263"/>
      <c r="BOZ382" s="263"/>
      <c r="BPA382" s="263"/>
      <c r="BPB382" s="263"/>
      <c r="BPC382" s="263"/>
      <c r="BPD382" s="263"/>
      <c r="BPE382" s="263"/>
      <c r="BPF382" s="263"/>
      <c r="BPG382" s="263"/>
      <c r="BPH382" s="263"/>
      <c r="BPI382" s="263"/>
      <c r="BPJ382" s="263"/>
      <c r="BPK382" s="263"/>
      <c r="BPL382" s="263"/>
      <c r="BPM382" s="263"/>
      <c r="BPN382" s="263"/>
      <c r="BPO382" s="263"/>
      <c r="BPP382" s="263"/>
      <c r="BPQ382" s="263"/>
      <c r="BPR382" s="263"/>
      <c r="BPS382" s="263"/>
      <c r="BPT382" s="263"/>
      <c r="BPU382" s="263"/>
      <c r="BPV382" s="263"/>
      <c r="BPW382" s="263"/>
      <c r="BPX382" s="263"/>
      <c r="BPY382" s="263"/>
      <c r="BPZ382" s="263"/>
      <c r="BQA382" s="263"/>
      <c r="BQB382" s="263"/>
      <c r="BQC382" s="263"/>
      <c r="BQD382" s="263"/>
      <c r="BQE382" s="263"/>
      <c r="BQF382" s="263"/>
      <c r="BQG382" s="263"/>
      <c r="BQH382" s="263"/>
      <c r="BQI382" s="263"/>
      <c r="BQJ382" s="263"/>
      <c r="BQK382" s="263"/>
      <c r="BQL382" s="263"/>
      <c r="BQM382" s="263"/>
      <c r="BQN382" s="263"/>
      <c r="BQO382" s="263"/>
      <c r="BQP382" s="263"/>
      <c r="BQQ382" s="263"/>
      <c r="BQR382" s="263"/>
      <c r="BQS382" s="263"/>
      <c r="BQT382" s="263"/>
      <c r="BQU382" s="263"/>
      <c r="BQV382" s="263"/>
      <c r="BQW382" s="263"/>
      <c r="BQX382" s="263"/>
      <c r="BQY382" s="263"/>
      <c r="BQZ382" s="263"/>
      <c r="BRA382" s="263"/>
      <c r="BRB382" s="263"/>
      <c r="BRC382" s="263"/>
      <c r="BRD382" s="263"/>
      <c r="BRE382" s="263"/>
      <c r="BRF382" s="263"/>
      <c r="BRG382" s="263"/>
      <c r="BRH382" s="263"/>
      <c r="BRI382" s="263"/>
      <c r="BRJ382" s="263"/>
      <c r="BRK382" s="263"/>
      <c r="BRL382" s="263"/>
      <c r="BRM382" s="263"/>
      <c r="BRN382" s="263"/>
      <c r="BRO382" s="263"/>
      <c r="BRP382" s="263"/>
      <c r="BRQ382" s="263"/>
      <c r="BRR382" s="263"/>
      <c r="BRS382" s="263"/>
      <c r="BRT382" s="263"/>
      <c r="BRU382" s="263"/>
      <c r="BRV382" s="263"/>
      <c r="BRW382" s="263"/>
      <c r="BRX382" s="263"/>
      <c r="BRY382" s="263"/>
      <c r="BRZ382" s="263"/>
      <c r="BSA382" s="263"/>
      <c r="BSB382" s="263"/>
      <c r="BSC382" s="263"/>
      <c r="BSD382" s="263"/>
      <c r="BSE382" s="263"/>
      <c r="BSF382" s="263"/>
      <c r="BSG382" s="263"/>
      <c r="BSH382" s="263"/>
      <c r="BSI382" s="263"/>
      <c r="BSJ382" s="263"/>
      <c r="BSK382" s="263"/>
      <c r="BSL382" s="263"/>
      <c r="BSM382" s="263"/>
      <c r="BSN382" s="263"/>
      <c r="BSO382" s="263"/>
      <c r="BSP382" s="263"/>
      <c r="BSQ382" s="263"/>
      <c r="BSR382" s="263"/>
      <c r="BSS382" s="263"/>
      <c r="BST382" s="263"/>
      <c r="BSU382" s="263"/>
      <c r="BSV382" s="263"/>
      <c r="BSW382" s="263"/>
      <c r="BSX382" s="263"/>
      <c r="BSY382" s="263"/>
      <c r="BSZ382" s="263"/>
      <c r="BTA382" s="263"/>
      <c r="BTB382" s="263"/>
      <c r="BTC382" s="263"/>
      <c r="BTD382" s="263"/>
      <c r="BTE382" s="263"/>
      <c r="BTF382" s="263"/>
      <c r="BTG382" s="263"/>
      <c r="BTH382" s="263"/>
      <c r="BTI382" s="263"/>
      <c r="BTJ382" s="263"/>
      <c r="BTK382" s="263"/>
      <c r="BTL382" s="263"/>
      <c r="BTM382" s="263"/>
      <c r="BTN382" s="263"/>
      <c r="BTO382" s="263"/>
      <c r="BTP382" s="263"/>
      <c r="BTQ382" s="263"/>
      <c r="BTR382" s="263"/>
      <c r="BTS382" s="263"/>
      <c r="BTT382" s="263"/>
      <c r="BTU382" s="263"/>
      <c r="BTV382" s="263"/>
      <c r="BTW382" s="263"/>
      <c r="BTX382" s="263"/>
      <c r="BTY382" s="263"/>
      <c r="BTZ382" s="263"/>
      <c r="BUA382" s="263"/>
      <c r="BUB382" s="263"/>
      <c r="BUC382" s="263"/>
      <c r="BUD382" s="263"/>
      <c r="BUE382" s="263"/>
      <c r="BUF382" s="263"/>
      <c r="BUG382" s="263"/>
      <c r="BUH382" s="263"/>
      <c r="BUI382" s="263"/>
      <c r="BUJ382" s="263"/>
      <c r="BUK382" s="263"/>
      <c r="BUL382" s="263"/>
      <c r="BUM382" s="263"/>
      <c r="BUN382" s="263"/>
      <c r="BUO382" s="263"/>
      <c r="BUP382" s="263"/>
      <c r="BUQ382" s="263"/>
      <c r="BUR382" s="263"/>
      <c r="BUS382" s="263"/>
      <c r="BUT382" s="263"/>
      <c r="BUU382" s="263"/>
      <c r="BUV382" s="263"/>
      <c r="BUW382" s="263"/>
      <c r="BUX382" s="263"/>
      <c r="BUY382" s="263"/>
      <c r="BUZ382" s="263"/>
      <c r="BVA382" s="263"/>
      <c r="BVB382" s="263"/>
      <c r="BVC382" s="263"/>
      <c r="BVD382" s="263"/>
      <c r="BVE382" s="263"/>
      <c r="BVF382" s="263"/>
      <c r="BVG382" s="263"/>
      <c r="BVH382" s="263"/>
      <c r="BVI382" s="263"/>
      <c r="BVJ382" s="263"/>
      <c r="BVK382" s="263"/>
      <c r="BVL382" s="263"/>
      <c r="BVM382" s="263"/>
      <c r="BVN382" s="263"/>
      <c r="BVO382" s="263"/>
      <c r="BVP382" s="263"/>
      <c r="BVQ382" s="263"/>
      <c r="BVR382" s="263"/>
      <c r="BVS382" s="263"/>
      <c r="BVT382" s="263"/>
      <c r="BVU382" s="263"/>
      <c r="BVV382" s="263"/>
      <c r="BVW382" s="263"/>
      <c r="BVX382" s="263"/>
      <c r="BVY382" s="263"/>
      <c r="BVZ382" s="263"/>
      <c r="BWA382" s="263"/>
      <c r="BWB382" s="263"/>
      <c r="BWC382" s="263"/>
      <c r="BWD382" s="263"/>
      <c r="BWE382" s="263"/>
      <c r="BWF382" s="263"/>
      <c r="BWG382" s="263"/>
      <c r="BWH382" s="263"/>
      <c r="BWI382" s="263"/>
      <c r="BWJ382" s="263"/>
      <c r="BWK382" s="263"/>
      <c r="BWL382" s="263"/>
      <c r="BWM382" s="263"/>
      <c r="BWN382" s="263"/>
      <c r="BWO382" s="263"/>
      <c r="BWP382" s="263"/>
      <c r="BWQ382" s="263"/>
      <c r="BWR382" s="263"/>
      <c r="BWS382" s="263"/>
      <c r="BWT382" s="263"/>
      <c r="BWU382" s="263"/>
      <c r="BWV382" s="263"/>
      <c r="BWW382" s="263"/>
      <c r="BWX382" s="263"/>
      <c r="BWY382" s="263"/>
      <c r="BWZ382" s="263"/>
      <c r="BXA382" s="263"/>
      <c r="BXB382" s="263"/>
      <c r="BXC382" s="263"/>
      <c r="BXD382" s="263"/>
      <c r="BXE382" s="263"/>
      <c r="BXF382" s="263"/>
      <c r="BXG382" s="263"/>
      <c r="BXH382" s="263"/>
      <c r="BXI382" s="263"/>
      <c r="BXJ382" s="263"/>
      <c r="BXK382" s="263"/>
      <c r="BXL382" s="263"/>
      <c r="BXM382" s="263"/>
      <c r="BXN382" s="263"/>
      <c r="BXO382" s="263"/>
      <c r="BXP382" s="263"/>
      <c r="BXQ382" s="263"/>
      <c r="BXR382" s="263"/>
      <c r="BXS382" s="263"/>
      <c r="BXT382" s="263"/>
      <c r="BXU382" s="263"/>
      <c r="BXV382" s="263"/>
      <c r="BXW382" s="263"/>
      <c r="BXX382" s="263"/>
      <c r="BXY382" s="263"/>
      <c r="BXZ382" s="263"/>
      <c r="BYA382" s="263"/>
      <c r="BYB382" s="263"/>
      <c r="BYC382" s="263"/>
      <c r="BYD382" s="263"/>
      <c r="BYE382" s="263"/>
      <c r="BYF382" s="263"/>
      <c r="BYG382" s="263"/>
      <c r="BYH382" s="263"/>
      <c r="BYI382" s="263"/>
      <c r="BYJ382" s="263"/>
      <c r="BYK382" s="263"/>
      <c r="BYL382" s="263"/>
      <c r="BYM382" s="263"/>
      <c r="BYN382" s="263"/>
      <c r="BYO382" s="263"/>
      <c r="BYP382" s="263"/>
      <c r="BYQ382" s="263"/>
      <c r="BYR382" s="263"/>
      <c r="BYS382" s="263"/>
      <c r="BYT382" s="263"/>
      <c r="BYU382" s="263"/>
      <c r="BYV382" s="263"/>
      <c r="BYW382" s="263"/>
      <c r="BYX382" s="263"/>
      <c r="BYY382" s="263"/>
      <c r="BYZ382" s="263"/>
      <c r="BZA382" s="263"/>
      <c r="BZB382" s="263"/>
      <c r="BZC382" s="263"/>
      <c r="BZD382" s="263"/>
      <c r="BZE382" s="263"/>
      <c r="BZF382" s="263"/>
      <c r="BZG382" s="263"/>
      <c r="BZH382" s="263"/>
      <c r="BZI382" s="263"/>
      <c r="BZJ382" s="263"/>
      <c r="BZK382" s="263"/>
      <c r="BZL382" s="263"/>
      <c r="BZM382" s="263"/>
      <c r="BZN382" s="263"/>
      <c r="BZO382" s="263"/>
      <c r="BZP382" s="263"/>
      <c r="BZQ382" s="263"/>
      <c r="BZR382" s="263"/>
      <c r="BZS382" s="263"/>
      <c r="BZT382" s="263"/>
      <c r="BZU382" s="263"/>
      <c r="BZV382" s="263"/>
      <c r="BZW382" s="263"/>
      <c r="BZX382" s="263"/>
      <c r="BZY382" s="263"/>
      <c r="BZZ382" s="263"/>
      <c r="CAA382" s="263"/>
      <c r="CAB382" s="263"/>
      <c r="CAC382" s="263"/>
      <c r="CAD382" s="263"/>
      <c r="CAE382" s="263"/>
      <c r="CAF382" s="263"/>
      <c r="CAG382" s="263"/>
      <c r="CAH382" s="263"/>
      <c r="CAI382" s="263"/>
      <c r="CAJ382" s="263"/>
      <c r="CAK382" s="263"/>
      <c r="CAL382" s="263"/>
      <c r="CAM382" s="263"/>
      <c r="CAN382" s="263"/>
      <c r="CAO382" s="263"/>
      <c r="CAP382" s="263"/>
      <c r="CAQ382" s="263"/>
      <c r="CAR382" s="263"/>
      <c r="CAS382" s="263"/>
      <c r="CAT382" s="263"/>
      <c r="CAU382" s="263"/>
      <c r="CAV382" s="263"/>
    </row>
    <row r="383" spans="1:2076" x14ac:dyDescent="0.35">
      <c r="A383" s="263"/>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263"/>
      <c r="AF383" s="263"/>
      <c r="AG383" s="263"/>
      <c r="AH383" s="263"/>
      <c r="AI383" s="263"/>
      <c r="AJ383" s="263"/>
      <c r="AK383" s="263"/>
      <c r="AL383" s="263"/>
      <c r="AM383" s="263"/>
      <c r="AN383" s="263"/>
      <c r="AO383" s="263"/>
      <c r="AP383" s="263"/>
      <c r="AQ383" s="263"/>
      <c r="AR383" s="263"/>
      <c r="AS383" s="263"/>
      <c r="AT383" s="263"/>
      <c r="AU383" s="263"/>
      <c r="AV383" s="263"/>
      <c r="AW383" s="263"/>
      <c r="AX383" s="263"/>
      <c r="AY383" s="263"/>
      <c r="AZ383" s="263"/>
      <c r="BA383" s="263"/>
      <c r="BB383" s="263"/>
      <c r="BC383" s="263"/>
      <c r="BD383" s="263"/>
      <c r="BE383" s="263"/>
      <c r="BF383" s="263"/>
      <c r="BG383" s="263"/>
      <c r="BH383" s="263"/>
      <c r="BI383" s="263"/>
      <c r="BJ383" s="263"/>
      <c r="BK383" s="263"/>
      <c r="BL383" s="263"/>
      <c r="BM383" s="263"/>
      <c r="BN383" s="263"/>
      <c r="BO383" s="263"/>
      <c r="BP383" s="263"/>
      <c r="BQ383" s="263"/>
      <c r="BR383" s="263"/>
      <c r="BS383" s="263"/>
      <c r="BT383" s="263"/>
      <c r="BU383" s="263"/>
      <c r="BV383" s="263"/>
      <c r="BW383" s="263"/>
      <c r="BX383" s="263"/>
      <c r="BY383" s="263"/>
      <c r="BZ383" s="263"/>
      <c r="CA383" s="263"/>
      <c r="CB383" s="263"/>
      <c r="CC383" s="263"/>
      <c r="CD383" s="263"/>
      <c r="CE383" s="263"/>
      <c r="CF383" s="263"/>
      <c r="CG383" s="263"/>
      <c r="CH383" s="263"/>
      <c r="CI383" s="263"/>
      <c r="CJ383" s="263"/>
      <c r="CK383" s="263"/>
      <c r="CL383" s="263"/>
      <c r="CM383" s="263"/>
      <c r="CN383" s="263"/>
      <c r="CO383" s="263"/>
      <c r="CP383" s="263"/>
      <c r="CQ383" s="263"/>
      <c r="CR383" s="263"/>
      <c r="CS383" s="263"/>
      <c r="CT383" s="263"/>
      <c r="CU383" s="263"/>
      <c r="CV383" s="263"/>
      <c r="CW383" s="263"/>
      <c r="CX383" s="263"/>
      <c r="CY383" s="263"/>
      <c r="CZ383" s="263"/>
      <c r="DA383" s="263"/>
      <c r="DB383" s="263"/>
      <c r="DC383" s="263"/>
      <c r="DD383" s="263"/>
      <c r="DE383" s="263"/>
      <c r="DF383" s="263"/>
      <c r="DG383" s="263"/>
      <c r="DH383" s="263"/>
      <c r="DI383" s="263"/>
      <c r="DJ383" s="263"/>
      <c r="DK383" s="263"/>
      <c r="DL383" s="263"/>
      <c r="DM383" s="263"/>
      <c r="DN383" s="263"/>
      <c r="DO383" s="263"/>
      <c r="DP383" s="263"/>
      <c r="DQ383" s="263"/>
      <c r="DR383" s="263"/>
      <c r="DS383" s="263"/>
      <c r="DT383" s="263"/>
      <c r="DU383" s="263"/>
      <c r="DV383" s="263"/>
      <c r="DW383" s="263"/>
      <c r="DX383" s="263"/>
      <c r="DY383" s="263"/>
      <c r="DZ383" s="263"/>
      <c r="EA383" s="263"/>
      <c r="EB383" s="263"/>
      <c r="EC383" s="263"/>
      <c r="ED383" s="263"/>
      <c r="EE383" s="263"/>
      <c r="EF383" s="263"/>
      <c r="EG383" s="263"/>
      <c r="EH383" s="263"/>
      <c r="EI383" s="263"/>
      <c r="EJ383" s="263"/>
      <c r="EK383" s="263"/>
      <c r="EL383" s="263"/>
      <c r="EM383" s="263"/>
      <c r="EN383" s="263"/>
      <c r="EO383" s="263"/>
      <c r="EP383" s="263"/>
      <c r="EQ383" s="263"/>
      <c r="ER383" s="263"/>
      <c r="ES383" s="263"/>
      <c r="ET383" s="263"/>
      <c r="EU383" s="263"/>
      <c r="EV383" s="263"/>
      <c r="EW383" s="263"/>
      <c r="EX383" s="263"/>
      <c r="EY383" s="263"/>
      <c r="EZ383" s="263"/>
      <c r="FA383" s="263"/>
      <c r="FB383" s="263"/>
      <c r="FC383" s="263"/>
      <c r="FD383" s="263"/>
      <c r="FE383" s="263"/>
      <c r="FF383" s="263"/>
      <c r="FG383" s="263"/>
      <c r="FH383" s="263"/>
      <c r="FI383" s="263"/>
      <c r="FJ383" s="263"/>
      <c r="FK383" s="263"/>
      <c r="FL383" s="263"/>
      <c r="FM383" s="263"/>
      <c r="FN383" s="263"/>
      <c r="FO383" s="263"/>
      <c r="FP383" s="263"/>
      <c r="FQ383" s="263"/>
      <c r="FR383" s="263"/>
      <c r="FS383" s="263"/>
      <c r="FT383" s="263"/>
      <c r="FU383" s="263"/>
      <c r="FV383" s="263"/>
      <c r="FW383" s="263"/>
      <c r="FX383" s="263"/>
      <c r="FY383" s="263"/>
      <c r="FZ383" s="263"/>
      <c r="GA383" s="263"/>
      <c r="GB383" s="263"/>
      <c r="GC383" s="263"/>
      <c r="GD383" s="263"/>
      <c r="GE383" s="263"/>
      <c r="GF383" s="263"/>
      <c r="GG383" s="263"/>
      <c r="GH383" s="263"/>
      <c r="GI383" s="263"/>
      <c r="GJ383" s="263"/>
      <c r="GK383" s="263"/>
      <c r="GL383" s="263"/>
      <c r="GM383" s="263"/>
      <c r="GN383" s="263"/>
      <c r="GO383" s="263"/>
      <c r="GP383" s="263"/>
      <c r="GQ383" s="263"/>
      <c r="GR383" s="263"/>
      <c r="GS383" s="263"/>
      <c r="GT383" s="263"/>
      <c r="GU383" s="263"/>
      <c r="GV383" s="263"/>
      <c r="GW383" s="263"/>
      <c r="GX383" s="263"/>
      <c r="GY383" s="263"/>
      <c r="GZ383" s="263"/>
      <c r="HA383" s="263"/>
      <c r="HB383" s="263"/>
      <c r="HC383" s="263"/>
      <c r="HD383" s="263"/>
      <c r="HE383" s="263"/>
      <c r="HF383" s="263"/>
      <c r="HG383" s="263"/>
      <c r="HH383" s="263"/>
      <c r="HI383" s="263"/>
      <c r="HJ383" s="263"/>
      <c r="HK383" s="263"/>
      <c r="HL383" s="263"/>
      <c r="HM383" s="263"/>
      <c r="HN383" s="263"/>
      <c r="HO383" s="263"/>
      <c r="HP383" s="263"/>
      <c r="HQ383" s="263"/>
      <c r="HR383" s="263"/>
      <c r="HS383" s="263"/>
      <c r="HT383" s="263"/>
      <c r="HU383" s="263"/>
      <c r="HV383" s="263"/>
      <c r="HW383" s="263"/>
      <c r="HX383" s="263"/>
      <c r="HY383" s="263"/>
      <c r="HZ383" s="263"/>
      <c r="IA383" s="263"/>
      <c r="IB383" s="263"/>
      <c r="IC383" s="263"/>
      <c r="ID383" s="263"/>
      <c r="IE383" s="263"/>
      <c r="IF383" s="263"/>
      <c r="IG383" s="263"/>
      <c r="IH383" s="263"/>
      <c r="II383" s="263"/>
      <c r="IJ383" s="263"/>
      <c r="IK383" s="263"/>
      <c r="IL383" s="263"/>
      <c r="IM383" s="263"/>
      <c r="IN383" s="263"/>
      <c r="IO383" s="263"/>
      <c r="IP383" s="263"/>
      <c r="IQ383" s="263"/>
      <c r="IR383" s="263"/>
      <c r="IS383" s="263"/>
      <c r="IT383" s="263"/>
      <c r="IU383" s="263"/>
      <c r="IV383" s="263"/>
      <c r="IW383" s="263"/>
      <c r="IX383" s="263"/>
      <c r="IY383" s="263"/>
      <c r="IZ383" s="263"/>
      <c r="JA383" s="263"/>
      <c r="JB383" s="263"/>
      <c r="JC383" s="263"/>
      <c r="JD383" s="263"/>
      <c r="JE383" s="263"/>
      <c r="JF383" s="263"/>
      <c r="JG383" s="263"/>
      <c r="JH383" s="263"/>
      <c r="JI383" s="263"/>
      <c r="JJ383" s="263"/>
      <c r="JK383" s="263"/>
      <c r="JL383" s="263"/>
      <c r="JM383" s="263"/>
      <c r="JN383" s="263"/>
      <c r="JO383" s="263"/>
      <c r="JP383" s="263"/>
      <c r="JQ383" s="263"/>
      <c r="JR383" s="263"/>
      <c r="JS383" s="263"/>
      <c r="JT383" s="263"/>
      <c r="JU383" s="263"/>
      <c r="JV383" s="263"/>
      <c r="JW383" s="263"/>
      <c r="JX383" s="263"/>
      <c r="JY383" s="263"/>
      <c r="JZ383" s="263"/>
      <c r="KA383" s="263"/>
      <c r="KB383" s="263"/>
      <c r="KC383" s="263"/>
      <c r="KD383" s="263"/>
      <c r="KE383" s="263"/>
      <c r="KF383" s="263"/>
      <c r="KG383" s="263"/>
      <c r="KH383" s="263"/>
      <c r="KI383" s="263"/>
      <c r="KJ383" s="263"/>
      <c r="KK383" s="263"/>
      <c r="KL383" s="263"/>
      <c r="KM383" s="263"/>
      <c r="KN383" s="263"/>
      <c r="KO383" s="263"/>
      <c r="KP383" s="263"/>
      <c r="KQ383" s="263"/>
      <c r="KR383" s="263"/>
      <c r="KS383" s="263"/>
      <c r="KT383" s="263"/>
      <c r="KU383" s="263"/>
      <c r="KV383" s="263"/>
      <c r="KW383" s="263"/>
      <c r="KX383" s="263"/>
      <c r="KY383" s="263"/>
      <c r="KZ383" s="263"/>
      <c r="LA383" s="263"/>
      <c r="LB383" s="263"/>
      <c r="LC383" s="263"/>
      <c r="LD383" s="263"/>
      <c r="LE383" s="263"/>
      <c r="LF383" s="263"/>
      <c r="LG383" s="263"/>
      <c r="LH383" s="263"/>
      <c r="LI383" s="263"/>
      <c r="LJ383" s="263"/>
      <c r="LK383" s="263"/>
      <c r="LL383" s="263"/>
      <c r="LM383" s="263"/>
      <c r="LN383" s="263"/>
      <c r="LO383" s="263"/>
      <c r="LP383" s="263"/>
      <c r="LQ383" s="263"/>
      <c r="LR383" s="263"/>
      <c r="LS383" s="263"/>
      <c r="LT383" s="263"/>
      <c r="LU383" s="263"/>
      <c r="LV383" s="263"/>
      <c r="LW383" s="263"/>
      <c r="LX383" s="263"/>
      <c r="LY383" s="263"/>
      <c r="LZ383" s="263"/>
      <c r="MA383" s="263"/>
      <c r="MB383" s="263"/>
      <c r="MC383" s="263"/>
      <c r="MD383" s="263"/>
      <c r="ME383" s="263"/>
      <c r="MF383" s="263"/>
      <c r="MG383" s="263"/>
      <c r="MH383" s="263"/>
      <c r="MI383" s="263"/>
      <c r="MJ383" s="263"/>
      <c r="MK383" s="263"/>
      <c r="ML383" s="263"/>
      <c r="MM383" s="263"/>
      <c r="MN383" s="263"/>
      <c r="MO383" s="263"/>
      <c r="MP383" s="263"/>
      <c r="MQ383" s="263"/>
      <c r="MR383" s="263"/>
      <c r="MS383" s="263"/>
      <c r="MT383" s="263"/>
      <c r="MU383" s="263"/>
      <c r="MV383" s="263"/>
      <c r="MW383" s="263"/>
      <c r="MX383" s="263"/>
      <c r="MY383" s="263"/>
      <c r="MZ383" s="263"/>
      <c r="NA383" s="263"/>
      <c r="NB383" s="263"/>
      <c r="NC383" s="263"/>
      <c r="ND383" s="263"/>
      <c r="NE383" s="263"/>
      <c r="NF383" s="263"/>
      <c r="NG383" s="263"/>
      <c r="NH383" s="263"/>
      <c r="NI383" s="263"/>
      <c r="NJ383" s="263"/>
      <c r="NK383" s="263"/>
      <c r="NL383" s="263"/>
      <c r="NM383" s="263"/>
      <c r="NN383" s="263"/>
      <c r="NO383" s="263"/>
      <c r="NP383" s="263"/>
      <c r="NQ383" s="263"/>
      <c r="NR383" s="263"/>
      <c r="NS383" s="263"/>
      <c r="NT383" s="263"/>
      <c r="NU383" s="263"/>
      <c r="NV383" s="263"/>
      <c r="NW383" s="263"/>
      <c r="NX383" s="263"/>
      <c r="NY383" s="263"/>
      <c r="NZ383" s="263"/>
      <c r="OA383" s="263"/>
      <c r="OB383" s="263"/>
      <c r="OC383" s="263"/>
      <c r="OD383" s="263"/>
      <c r="OE383" s="263"/>
      <c r="OF383" s="263"/>
      <c r="OG383" s="263"/>
      <c r="OH383" s="263"/>
      <c r="OI383" s="263"/>
      <c r="OJ383" s="263"/>
      <c r="OK383" s="263"/>
      <c r="OL383" s="263"/>
      <c r="OM383" s="263"/>
      <c r="ON383" s="263"/>
      <c r="OO383" s="263"/>
      <c r="OP383" s="263"/>
      <c r="OQ383" s="263"/>
      <c r="OR383" s="263"/>
      <c r="OS383" s="263"/>
      <c r="OT383" s="263"/>
      <c r="OU383" s="263"/>
      <c r="OV383" s="263"/>
      <c r="OW383" s="263"/>
      <c r="OX383" s="263"/>
      <c r="OY383" s="263"/>
      <c r="OZ383" s="263"/>
      <c r="PA383" s="263"/>
      <c r="PB383" s="263"/>
      <c r="PC383" s="263"/>
      <c r="PD383" s="263"/>
      <c r="PE383" s="263"/>
      <c r="PF383" s="263"/>
      <c r="PG383" s="263"/>
      <c r="PH383" s="263"/>
      <c r="PI383" s="263"/>
      <c r="PJ383" s="263"/>
      <c r="PK383" s="263"/>
      <c r="PL383" s="263"/>
      <c r="PM383" s="263"/>
      <c r="PN383" s="263"/>
      <c r="PO383" s="263"/>
      <c r="PP383" s="263"/>
      <c r="PQ383" s="263"/>
      <c r="PR383" s="263"/>
      <c r="PS383" s="263"/>
      <c r="PT383" s="263"/>
      <c r="PU383" s="263"/>
      <c r="PV383" s="263"/>
      <c r="PW383" s="263"/>
      <c r="PX383" s="263"/>
      <c r="PY383" s="263"/>
      <c r="PZ383" s="263"/>
      <c r="QA383" s="263"/>
      <c r="QB383" s="263"/>
      <c r="QC383" s="263"/>
      <c r="QD383" s="263"/>
      <c r="QE383" s="263"/>
      <c r="QF383" s="263"/>
      <c r="QG383" s="263"/>
      <c r="QH383" s="263"/>
      <c r="QI383" s="263"/>
      <c r="QJ383" s="263"/>
      <c r="QK383" s="263"/>
      <c r="QL383" s="263"/>
      <c r="QM383" s="263"/>
      <c r="QN383" s="263"/>
      <c r="QO383" s="263"/>
      <c r="QP383" s="263"/>
      <c r="QQ383" s="263"/>
      <c r="QR383" s="263"/>
      <c r="QS383" s="263"/>
      <c r="QT383" s="263"/>
      <c r="QU383" s="263"/>
      <c r="QV383" s="263"/>
      <c r="QW383" s="263"/>
      <c r="QX383" s="263"/>
      <c r="QY383" s="263"/>
      <c r="QZ383" s="263"/>
      <c r="RA383" s="263"/>
      <c r="RB383" s="263"/>
      <c r="RC383" s="263"/>
      <c r="RD383" s="263"/>
      <c r="RE383" s="263"/>
      <c r="RF383" s="263"/>
      <c r="RG383" s="263"/>
      <c r="RH383" s="263"/>
      <c r="RI383" s="263"/>
      <c r="RJ383" s="263"/>
      <c r="RK383" s="263"/>
      <c r="RL383" s="263"/>
      <c r="RM383" s="263"/>
      <c r="RN383" s="263"/>
      <c r="RO383" s="263"/>
      <c r="RP383" s="263"/>
      <c r="RQ383" s="263"/>
      <c r="RR383" s="263"/>
      <c r="RS383" s="263"/>
      <c r="RT383" s="263"/>
      <c r="RU383" s="263"/>
      <c r="RV383" s="263"/>
      <c r="RW383" s="263"/>
      <c r="RX383" s="263"/>
      <c r="RY383" s="263"/>
      <c r="RZ383" s="263"/>
      <c r="SA383" s="263"/>
      <c r="SB383" s="263"/>
      <c r="SC383" s="263"/>
      <c r="SD383" s="263"/>
      <c r="SE383" s="263"/>
      <c r="SF383" s="263"/>
      <c r="SG383" s="263"/>
      <c r="SH383" s="263"/>
      <c r="SI383" s="263"/>
      <c r="SJ383" s="263"/>
      <c r="SK383" s="263"/>
      <c r="SL383" s="263"/>
      <c r="SM383" s="263"/>
      <c r="SN383" s="263"/>
      <c r="SO383" s="263"/>
      <c r="SP383" s="263"/>
      <c r="SQ383" s="263"/>
      <c r="SR383" s="263"/>
      <c r="SS383" s="263"/>
      <c r="ST383" s="263"/>
      <c r="SU383" s="263"/>
      <c r="SV383" s="263"/>
      <c r="SW383" s="263"/>
      <c r="SX383" s="263"/>
      <c r="SY383" s="263"/>
      <c r="SZ383" s="263"/>
      <c r="TA383" s="263"/>
      <c r="TB383" s="263"/>
      <c r="TC383" s="263"/>
      <c r="TD383" s="263"/>
      <c r="TE383" s="263"/>
      <c r="TF383" s="263"/>
      <c r="TG383" s="263"/>
      <c r="TH383" s="263"/>
      <c r="TI383" s="263"/>
      <c r="TJ383" s="263"/>
      <c r="TK383" s="263"/>
      <c r="TL383" s="263"/>
      <c r="TM383" s="263"/>
      <c r="TN383" s="263"/>
      <c r="TO383" s="263"/>
      <c r="TP383" s="263"/>
      <c r="TQ383" s="263"/>
      <c r="TR383" s="263"/>
      <c r="TS383" s="263"/>
      <c r="TT383" s="263"/>
      <c r="TU383" s="263"/>
      <c r="TV383" s="263"/>
      <c r="TW383" s="263"/>
      <c r="TX383" s="263"/>
      <c r="TY383" s="263"/>
      <c r="TZ383" s="263"/>
      <c r="UA383" s="263"/>
      <c r="UB383" s="263"/>
      <c r="UC383" s="263"/>
      <c r="UD383" s="263"/>
      <c r="UE383" s="263"/>
      <c r="UF383" s="263"/>
      <c r="UG383" s="263"/>
      <c r="UH383" s="263"/>
      <c r="UI383" s="263"/>
      <c r="UJ383" s="263"/>
      <c r="UK383" s="263"/>
      <c r="UL383" s="263"/>
      <c r="UM383" s="263"/>
      <c r="UN383" s="263"/>
      <c r="UO383" s="263"/>
      <c r="UP383" s="263"/>
      <c r="UQ383" s="263"/>
      <c r="UR383" s="263"/>
      <c r="US383" s="263"/>
      <c r="UT383" s="263"/>
      <c r="UU383" s="263"/>
      <c r="UV383" s="263"/>
      <c r="UW383" s="263"/>
      <c r="UX383" s="263"/>
      <c r="UY383" s="263"/>
      <c r="UZ383" s="263"/>
      <c r="VA383" s="263"/>
      <c r="VB383" s="263"/>
      <c r="VC383" s="263"/>
      <c r="VD383" s="263"/>
      <c r="VE383" s="263"/>
      <c r="VF383" s="263"/>
      <c r="VG383" s="263"/>
      <c r="VH383" s="263"/>
      <c r="VI383" s="263"/>
      <c r="VJ383" s="263"/>
      <c r="VK383" s="263"/>
      <c r="VL383" s="263"/>
      <c r="VM383" s="263"/>
      <c r="VN383" s="263"/>
      <c r="VO383" s="263"/>
      <c r="VP383" s="263"/>
      <c r="VQ383" s="263"/>
      <c r="VR383" s="263"/>
      <c r="VS383" s="263"/>
      <c r="VT383" s="263"/>
      <c r="VU383" s="263"/>
      <c r="VV383" s="263"/>
      <c r="VW383" s="263"/>
      <c r="VX383" s="263"/>
      <c r="VY383" s="263"/>
      <c r="VZ383" s="263"/>
      <c r="WA383" s="263"/>
      <c r="WB383" s="263"/>
      <c r="WC383" s="263"/>
      <c r="WD383" s="263"/>
      <c r="WE383" s="263"/>
      <c r="WF383" s="263"/>
      <c r="WG383" s="263"/>
      <c r="WH383" s="263"/>
      <c r="WI383" s="263"/>
      <c r="WJ383" s="263"/>
      <c r="WK383" s="263"/>
      <c r="WL383" s="263"/>
      <c r="WM383" s="263"/>
      <c r="WN383" s="263"/>
      <c r="WO383" s="263"/>
      <c r="WP383" s="263"/>
      <c r="WQ383" s="263"/>
      <c r="WR383" s="263"/>
      <c r="WS383" s="263"/>
      <c r="WT383" s="263"/>
      <c r="WU383" s="263"/>
      <c r="WV383" s="263"/>
      <c r="WW383" s="263"/>
      <c r="WX383" s="263"/>
      <c r="WY383" s="263"/>
      <c r="WZ383" s="263"/>
      <c r="XA383" s="263"/>
      <c r="XB383" s="263"/>
      <c r="XC383" s="263"/>
      <c r="XD383" s="263"/>
      <c r="XE383" s="263"/>
      <c r="XF383" s="263"/>
      <c r="XG383" s="263"/>
      <c r="XH383" s="263"/>
      <c r="XI383" s="263"/>
      <c r="XJ383" s="263"/>
      <c r="XK383" s="263"/>
      <c r="XL383" s="263"/>
      <c r="XM383" s="263"/>
      <c r="XN383" s="263"/>
      <c r="XO383" s="263"/>
      <c r="XP383" s="263"/>
      <c r="XQ383" s="263"/>
      <c r="XR383" s="263"/>
      <c r="XS383" s="263"/>
      <c r="XT383" s="263"/>
      <c r="XU383" s="263"/>
      <c r="XV383" s="263"/>
      <c r="XW383" s="263"/>
      <c r="XX383" s="263"/>
      <c r="XY383" s="263"/>
      <c r="XZ383" s="263"/>
      <c r="YA383" s="263"/>
      <c r="YB383" s="263"/>
      <c r="YC383" s="263"/>
      <c r="YD383" s="263"/>
      <c r="YE383" s="263"/>
      <c r="YF383" s="263"/>
      <c r="YG383" s="263"/>
      <c r="YH383" s="263"/>
      <c r="YI383" s="263"/>
      <c r="YJ383" s="263"/>
      <c r="YK383" s="263"/>
      <c r="YL383" s="263"/>
      <c r="YM383" s="263"/>
      <c r="YN383" s="263"/>
      <c r="YO383" s="263"/>
      <c r="YP383" s="263"/>
      <c r="YQ383" s="263"/>
      <c r="YR383" s="263"/>
      <c r="YS383" s="263"/>
      <c r="YT383" s="263"/>
      <c r="YU383" s="263"/>
      <c r="YV383" s="263"/>
      <c r="YW383" s="263"/>
      <c r="YX383" s="263"/>
      <c r="YY383" s="263"/>
      <c r="YZ383" s="263"/>
      <c r="ZA383" s="263"/>
      <c r="ZB383" s="263"/>
      <c r="ZC383" s="263"/>
      <c r="ZD383" s="263"/>
      <c r="ZE383" s="263"/>
      <c r="ZF383" s="263"/>
      <c r="ZG383" s="263"/>
      <c r="ZH383" s="263"/>
      <c r="ZI383" s="263"/>
      <c r="ZJ383" s="263"/>
      <c r="ZK383" s="263"/>
      <c r="ZL383" s="263"/>
      <c r="ZM383" s="263"/>
      <c r="ZN383" s="263"/>
      <c r="ZO383" s="263"/>
      <c r="ZP383" s="263"/>
      <c r="ZQ383" s="263"/>
      <c r="ZR383" s="263"/>
      <c r="ZS383" s="263"/>
      <c r="ZT383" s="263"/>
      <c r="ZU383" s="263"/>
      <c r="ZV383" s="263"/>
      <c r="ZW383" s="263"/>
      <c r="ZX383" s="263"/>
      <c r="ZY383" s="263"/>
      <c r="ZZ383" s="263"/>
      <c r="AAA383" s="263"/>
      <c r="AAB383" s="263"/>
      <c r="AAC383" s="263"/>
      <c r="AAD383" s="263"/>
      <c r="AAE383" s="263"/>
      <c r="AAF383" s="263"/>
      <c r="AAG383" s="263"/>
      <c r="AAH383" s="263"/>
      <c r="AAI383" s="263"/>
      <c r="AAJ383" s="263"/>
      <c r="AAK383" s="263"/>
      <c r="AAL383" s="263"/>
      <c r="AAM383" s="263"/>
      <c r="AAN383" s="263"/>
      <c r="AAO383" s="263"/>
      <c r="AAP383" s="263"/>
      <c r="AAQ383" s="263"/>
      <c r="AAR383" s="263"/>
      <c r="AAS383" s="263"/>
      <c r="AAT383" s="263"/>
      <c r="AAU383" s="263"/>
      <c r="AAV383" s="263"/>
      <c r="AAW383" s="263"/>
      <c r="AAX383" s="263"/>
      <c r="AAY383" s="263"/>
      <c r="AAZ383" s="263"/>
      <c r="ABA383" s="263"/>
      <c r="ABB383" s="263"/>
      <c r="ABC383" s="263"/>
      <c r="ABD383" s="263"/>
      <c r="ABE383" s="263"/>
      <c r="ABF383" s="263"/>
      <c r="ABG383" s="263"/>
      <c r="ABH383" s="263"/>
      <c r="ABI383" s="263"/>
      <c r="ABJ383" s="263"/>
      <c r="ABK383" s="263"/>
      <c r="ABL383" s="263"/>
      <c r="ABM383" s="263"/>
      <c r="ABN383" s="263"/>
      <c r="ABO383" s="263"/>
      <c r="ABP383" s="263"/>
      <c r="ABQ383" s="263"/>
      <c r="ABR383" s="263"/>
      <c r="ABS383" s="263"/>
      <c r="ABT383" s="263"/>
      <c r="ABU383" s="263"/>
      <c r="ABV383" s="263"/>
      <c r="ABW383" s="263"/>
      <c r="ABX383" s="263"/>
      <c r="ABY383" s="263"/>
      <c r="ABZ383" s="263"/>
      <c r="ACA383" s="263"/>
      <c r="ACB383" s="263"/>
      <c r="ACC383" s="263"/>
      <c r="ACD383" s="263"/>
      <c r="ACE383" s="263"/>
      <c r="ACF383" s="263"/>
      <c r="ACG383" s="263"/>
      <c r="ACH383" s="263"/>
      <c r="ACI383" s="263"/>
      <c r="ACJ383" s="263"/>
      <c r="ACK383" s="263"/>
      <c r="ACL383" s="263"/>
      <c r="ACM383" s="263"/>
      <c r="ACN383" s="263"/>
      <c r="ACO383" s="263"/>
      <c r="ACP383" s="263"/>
      <c r="ACQ383" s="263"/>
      <c r="ACR383" s="263"/>
      <c r="ACS383" s="263"/>
      <c r="ACT383" s="263"/>
      <c r="ACU383" s="263"/>
      <c r="ACV383" s="263"/>
      <c r="ACW383" s="263"/>
      <c r="ACX383" s="263"/>
      <c r="ACY383" s="263"/>
      <c r="ACZ383" s="263"/>
      <c r="ADA383" s="263"/>
      <c r="ADB383" s="263"/>
      <c r="ADC383" s="263"/>
      <c r="ADD383" s="263"/>
      <c r="ADE383" s="263"/>
      <c r="ADF383" s="263"/>
      <c r="ADG383" s="263"/>
      <c r="ADH383" s="263"/>
      <c r="ADI383" s="263"/>
      <c r="ADJ383" s="263"/>
      <c r="ADK383" s="263"/>
      <c r="ADL383" s="263"/>
      <c r="ADM383" s="263"/>
      <c r="ADN383" s="263"/>
      <c r="ADO383" s="263"/>
      <c r="ADP383" s="263"/>
      <c r="ADQ383" s="263"/>
      <c r="ADR383" s="263"/>
      <c r="ADS383" s="263"/>
      <c r="ADT383" s="263"/>
      <c r="ADU383" s="263"/>
      <c r="ADV383" s="263"/>
      <c r="ADW383" s="263"/>
      <c r="ADX383" s="263"/>
      <c r="ADY383" s="263"/>
      <c r="ADZ383" s="263"/>
      <c r="AEA383" s="263"/>
      <c r="AEB383" s="263"/>
      <c r="AEC383" s="263"/>
      <c r="AED383" s="263"/>
      <c r="AEE383" s="263"/>
      <c r="AEF383" s="263"/>
      <c r="AEG383" s="263"/>
      <c r="AEH383" s="263"/>
      <c r="AEI383" s="263"/>
      <c r="AEJ383" s="263"/>
      <c r="AEK383" s="263"/>
      <c r="AEL383" s="263"/>
      <c r="AEM383" s="263"/>
      <c r="AEN383" s="263"/>
      <c r="AEO383" s="263"/>
      <c r="AEP383" s="263"/>
      <c r="AEQ383" s="263"/>
      <c r="AER383" s="263"/>
      <c r="AES383" s="263"/>
      <c r="AET383" s="263"/>
      <c r="AEU383" s="263"/>
      <c r="AEV383" s="263"/>
      <c r="AEW383" s="263"/>
      <c r="AEX383" s="263"/>
      <c r="AEY383" s="263"/>
      <c r="AEZ383" s="263"/>
      <c r="AFA383" s="263"/>
      <c r="AFB383" s="263"/>
      <c r="AFC383" s="263"/>
      <c r="AFD383" s="263"/>
      <c r="AFE383" s="263"/>
      <c r="AFF383" s="263"/>
      <c r="AFG383" s="263"/>
      <c r="AFH383" s="263"/>
      <c r="AFI383" s="263"/>
      <c r="AFJ383" s="263"/>
      <c r="AFK383" s="263"/>
      <c r="AFL383" s="263"/>
      <c r="AFM383" s="263"/>
      <c r="AFN383" s="263"/>
      <c r="AFO383" s="263"/>
      <c r="AFP383" s="263"/>
      <c r="AFQ383" s="263"/>
      <c r="AFR383" s="263"/>
      <c r="AFS383" s="263"/>
      <c r="AFT383" s="263"/>
      <c r="AFU383" s="263"/>
      <c r="AFV383" s="263"/>
      <c r="AFW383" s="263"/>
      <c r="AFX383" s="263"/>
      <c r="AFY383" s="263"/>
      <c r="AFZ383" s="263"/>
      <c r="AGA383" s="263"/>
      <c r="AGB383" s="263"/>
      <c r="AGC383" s="263"/>
      <c r="AGD383" s="263"/>
      <c r="AGE383" s="263"/>
      <c r="AGF383" s="263"/>
      <c r="AGG383" s="263"/>
      <c r="AGH383" s="263"/>
      <c r="AGI383" s="263"/>
      <c r="AGJ383" s="263"/>
      <c r="AGK383" s="263"/>
      <c r="AGL383" s="263"/>
      <c r="AGM383" s="263"/>
      <c r="AGN383" s="263"/>
      <c r="AGO383" s="263"/>
      <c r="AGP383" s="263"/>
      <c r="AGQ383" s="263"/>
      <c r="AGR383" s="263"/>
      <c r="AGS383" s="263"/>
      <c r="AGT383" s="263"/>
      <c r="AGU383" s="263"/>
      <c r="AGV383" s="263"/>
      <c r="AGW383" s="263"/>
      <c r="AGX383" s="263"/>
      <c r="AGY383" s="263"/>
      <c r="AGZ383" s="263"/>
      <c r="AHA383" s="263"/>
      <c r="AHB383" s="263"/>
      <c r="AHC383" s="263"/>
      <c r="AHD383" s="263"/>
      <c r="AHE383" s="263"/>
      <c r="AHF383" s="263"/>
      <c r="AHG383" s="263"/>
      <c r="AHH383" s="263"/>
      <c r="AHI383" s="263"/>
      <c r="AHJ383" s="263"/>
      <c r="AHK383" s="263"/>
      <c r="AHL383" s="263"/>
      <c r="AHM383" s="263"/>
      <c r="AHN383" s="263"/>
      <c r="AHO383" s="263"/>
      <c r="AHP383" s="263"/>
      <c r="AHQ383" s="263"/>
      <c r="AHR383" s="263"/>
      <c r="AHS383" s="263"/>
      <c r="AHT383" s="263"/>
      <c r="AHU383" s="263"/>
      <c r="AHV383" s="263"/>
      <c r="AHW383" s="263"/>
      <c r="AHX383" s="263"/>
      <c r="AHY383" s="263"/>
      <c r="AHZ383" s="263"/>
      <c r="AIA383" s="263"/>
      <c r="AIB383" s="263"/>
      <c r="AIC383" s="263"/>
      <c r="AID383" s="263"/>
      <c r="AIE383" s="263"/>
      <c r="AIF383" s="263"/>
      <c r="AIG383" s="263"/>
      <c r="AIH383" s="263"/>
      <c r="AII383" s="263"/>
      <c r="AIJ383" s="263"/>
      <c r="AIK383" s="263"/>
      <c r="AIL383" s="263"/>
      <c r="AIM383" s="263"/>
      <c r="AIN383" s="263"/>
      <c r="AIO383" s="263"/>
      <c r="AIP383" s="263"/>
      <c r="AIQ383" s="263"/>
      <c r="AIR383" s="263"/>
      <c r="AIS383" s="263"/>
      <c r="AIT383" s="263"/>
      <c r="AIU383" s="263"/>
      <c r="AIV383" s="263"/>
      <c r="AIW383" s="263"/>
      <c r="AIX383" s="263"/>
      <c r="AIY383" s="263"/>
      <c r="AIZ383" s="263"/>
      <c r="AJA383" s="263"/>
      <c r="AJB383" s="263"/>
      <c r="AJC383" s="263"/>
      <c r="AJD383" s="263"/>
      <c r="AJE383" s="263"/>
      <c r="AJF383" s="263"/>
      <c r="AJG383" s="263"/>
      <c r="AJH383" s="263"/>
      <c r="AJI383" s="263"/>
      <c r="AJJ383" s="263"/>
      <c r="AJK383" s="263"/>
      <c r="AJL383" s="263"/>
      <c r="AJM383" s="263"/>
      <c r="AJN383" s="263"/>
      <c r="AJO383" s="263"/>
      <c r="AJP383" s="263"/>
      <c r="AJQ383" s="263"/>
      <c r="AJR383" s="263"/>
      <c r="AJS383" s="263"/>
      <c r="AJT383" s="263"/>
      <c r="AJU383" s="263"/>
      <c r="AJV383" s="263"/>
      <c r="AJW383" s="263"/>
      <c r="AJX383" s="263"/>
      <c r="AJY383" s="263"/>
      <c r="AJZ383" s="263"/>
      <c r="AKA383" s="263"/>
      <c r="AKB383" s="263"/>
      <c r="AKC383" s="263"/>
      <c r="AKD383" s="263"/>
      <c r="AKE383" s="263"/>
      <c r="AKF383" s="263"/>
      <c r="AKG383" s="263"/>
      <c r="AKH383" s="263"/>
      <c r="AKI383" s="263"/>
      <c r="AKJ383" s="263"/>
      <c r="AKK383" s="263"/>
      <c r="AKL383" s="263"/>
      <c r="AKM383" s="263"/>
      <c r="AKN383" s="263"/>
      <c r="AKO383" s="263"/>
      <c r="AKP383" s="263"/>
      <c r="AKQ383" s="263"/>
      <c r="AKR383" s="263"/>
      <c r="AKS383" s="263"/>
      <c r="AKT383" s="263"/>
      <c r="AKU383" s="263"/>
      <c r="AKV383" s="263"/>
      <c r="AKW383" s="263"/>
      <c r="AKX383" s="263"/>
      <c r="AKY383" s="263"/>
      <c r="AKZ383" s="263"/>
      <c r="ALA383" s="263"/>
      <c r="ALB383" s="263"/>
      <c r="ALC383" s="263"/>
      <c r="ALD383" s="263"/>
      <c r="ALE383" s="263"/>
      <c r="ALF383" s="263"/>
      <c r="ALG383" s="263"/>
      <c r="ALH383" s="263"/>
      <c r="ALI383" s="263"/>
      <c r="ALJ383" s="263"/>
      <c r="ALK383" s="263"/>
      <c r="ALL383" s="263"/>
      <c r="ALM383" s="263"/>
      <c r="ALN383" s="263"/>
      <c r="ALO383" s="263"/>
      <c r="ALP383" s="263"/>
      <c r="ALQ383" s="263"/>
      <c r="ALR383" s="263"/>
      <c r="ALS383" s="263"/>
      <c r="ALT383" s="263"/>
      <c r="ALU383" s="263"/>
      <c r="ALV383" s="263"/>
      <c r="ALW383" s="263"/>
      <c r="ALX383" s="263"/>
      <c r="ALY383" s="263"/>
      <c r="ALZ383" s="263"/>
      <c r="AMA383" s="263"/>
      <c r="AMB383" s="263"/>
      <c r="AMC383" s="263"/>
      <c r="AMD383" s="263"/>
      <c r="AME383" s="263"/>
      <c r="AMF383" s="263"/>
      <c r="AMG383" s="263"/>
      <c r="AMH383" s="263"/>
      <c r="AMI383" s="263"/>
      <c r="AMJ383" s="263"/>
      <c r="AMK383" s="263"/>
      <c r="AML383" s="263"/>
      <c r="AMM383" s="263"/>
      <c r="AMN383" s="263"/>
      <c r="AMO383" s="263"/>
      <c r="AMP383" s="263"/>
      <c r="AMQ383" s="263"/>
      <c r="AMR383" s="263"/>
      <c r="AMS383" s="263"/>
      <c r="AMT383" s="263"/>
      <c r="AMU383" s="263"/>
      <c r="AMV383" s="263"/>
      <c r="AMW383" s="263"/>
      <c r="AMX383" s="263"/>
      <c r="AMY383" s="263"/>
      <c r="AMZ383" s="263"/>
      <c r="ANA383" s="263"/>
      <c r="ANB383" s="263"/>
      <c r="ANC383" s="263"/>
      <c r="AND383" s="263"/>
      <c r="ANE383" s="263"/>
      <c r="ANF383" s="263"/>
      <c r="ANG383" s="263"/>
      <c r="ANH383" s="263"/>
      <c r="ANI383" s="263"/>
      <c r="ANJ383" s="263"/>
      <c r="ANK383" s="263"/>
      <c r="ANL383" s="263"/>
      <c r="ANM383" s="263"/>
      <c r="ANN383" s="263"/>
      <c r="ANO383" s="263"/>
      <c r="ANP383" s="263"/>
      <c r="ANQ383" s="263"/>
      <c r="ANR383" s="263"/>
      <c r="ANS383" s="263"/>
      <c r="ANT383" s="263"/>
      <c r="ANU383" s="263"/>
      <c r="ANV383" s="263"/>
      <c r="ANW383" s="263"/>
      <c r="ANX383" s="263"/>
      <c r="ANY383" s="263"/>
      <c r="ANZ383" s="263"/>
      <c r="AOA383" s="263"/>
      <c r="AOB383" s="263"/>
      <c r="AOC383" s="263"/>
      <c r="AOD383" s="263"/>
      <c r="AOE383" s="263"/>
      <c r="AOF383" s="263"/>
      <c r="AOG383" s="263"/>
      <c r="AOH383" s="263"/>
      <c r="AOI383" s="263"/>
      <c r="AOJ383" s="263"/>
      <c r="AOK383" s="263"/>
      <c r="AOL383" s="263"/>
      <c r="AOM383" s="263"/>
      <c r="AON383" s="263"/>
      <c r="AOO383" s="263"/>
      <c r="AOP383" s="263"/>
      <c r="AOQ383" s="263"/>
      <c r="AOR383" s="263"/>
      <c r="AOS383" s="263"/>
      <c r="AOT383" s="263"/>
      <c r="AOU383" s="263"/>
      <c r="AOV383" s="263"/>
      <c r="AOW383" s="263"/>
      <c r="AOX383" s="263"/>
      <c r="AOY383" s="263"/>
      <c r="AOZ383" s="263"/>
      <c r="APA383" s="263"/>
      <c r="APB383" s="263"/>
      <c r="APC383" s="263"/>
      <c r="APD383" s="263"/>
      <c r="APE383" s="263"/>
      <c r="APF383" s="263"/>
      <c r="APG383" s="263"/>
      <c r="APH383" s="263"/>
      <c r="API383" s="263"/>
      <c r="APJ383" s="263"/>
      <c r="APK383" s="263"/>
      <c r="APL383" s="263"/>
      <c r="APM383" s="263"/>
      <c r="APN383" s="263"/>
      <c r="APO383" s="263"/>
      <c r="APP383" s="263"/>
      <c r="APQ383" s="263"/>
      <c r="APR383" s="263"/>
      <c r="APS383" s="263"/>
      <c r="APT383" s="263"/>
      <c r="APU383" s="263"/>
      <c r="APV383" s="263"/>
      <c r="APW383" s="263"/>
      <c r="APX383" s="263"/>
      <c r="APY383" s="263"/>
      <c r="APZ383" s="263"/>
      <c r="AQA383" s="263"/>
      <c r="AQB383" s="263"/>
      <c r="AQC383" s="263"/>
      <c r="AQD383" s="263"/>
      <c r="AQE383" s="263"/>
      <c r="AQF383" s="263"/>
      <c r="AQG383" s="263"/>
      <c r="AQH383" s="263"/>
      <c r="AQI383" s="263"/>
      <c r="AQJ383" s="263"/>
      <c r="AQK383" s="263"/>
      <c r="AQL383" s="263"/>
      <c r="AQM383" s="263"/>
      <c r="AQN383" s="263"/>
      <c r="AQO383" s="263"/>
      <c r="AQP383" s="263"/>
      <c r="AQQ383" s="263"/>
      <c r="AQR383" s="263"/>
      <c r="AQS383" s="263"/>
      <c r="AQT383" s="263"/>
      <c r="AQU383" s="263"/>
      <c r="AQV383" s="263"/>
      <c r="AQW383" s="263"/>
      <c r="AQX383" s="263"/>
      <c r="AQY383" s="263"/>
      <c r="AQZ383" s="263"/>
      <c r="ARA383" s="263"/>
      <c r="ARB383" s="263"/>
      <c r="ARC383" s="263"/>
      <c r="ARD383" s="263"/>
      <c r="ARE383" s="263"/>
      <c r="ARF383" s="263"/>
      <c r="ARG383" s="263"/>
      <c r="ARH383" s="263"/>
      <c r="ARI383" s="263"/>
      <c r="ARJ383" s="263"/>
      <c r="ARK383" s="263"/>
      <c r="ARL383" s="263"/>
      <c r="ARM383" s="263"/>
      <c r="ARN383" s="263"/>
      <c r="ARO383" s="263"/>
      <c r="ARP383" s="263"/>
      <c r="ARQ383" s="263"/>
      <c r="ARR383" s="263"/>
      <c r="ARS383" s="263"/>
      <c r="ART383" s="263"/>
      <c r="ARU383" s="263"/>
      <c r="ARV383" s="263"/>
      <c r="ARW383" s="263"/>
      <c r="ARX383" s="263"/>
      <c r="ARY383" s="263"/>
      <c r="ARZ383" s="263"/>
      <c r="ASA383" s="263"/>
      <c r="ASB383" s="263"/>
      <c r="ASC383" s="263"/>
      <c r="ASD383" s="263"/>
      <c r="ASE383" s="263"/>
      <c r="ASF383" s="263"/>
      <c r="ASG383" s="263"/>
      <c r="ASH383" s="263"/>
      <c r="ASI383" s="263"/>
      <c r="ASJ383" s="263"/>
      <c r="ASK383" s="263"/>
      <c r="ASL383" s="263"/>
      <c r="ASM383" s="263"/>
      <c r="ASN383" s="263"/>
      <c r="ASO383" s="263"/>
      <c r="ASP383" s="263"/>
      <c r="ASQ383" s="263"/>
      <c r="ASR383" s="263"/>
      <c r="ASS383" s="263"/>
      <c r="AST383" s="263"/>
      <c r="ASU383" s="263"/>
      <c r="ASV383" s="263"/>
      <c r="ASW383" s="263"/>
      <c r="ASX383" s="263"/>
      <c r="ASY383" s="263"/>
      <c r="ASZ383" s="263"/>
      <c r="ATA383" s="263"/>
      <c r="ATB383" s="263"/>
      <c r="ATC383" s="263"/>
      <c r="ATD383" s="263"/>
      <c r="ATE383" s="263"/>
      <c r="ATF383" s="263"/>
      <c r="ATG383" s="263"/>
      <c r="ATH383" s="263"/>
      <c r="ATI383" s="263"/>
      <c r="ATJ383" s="263"/>
      <c r="ATK383" s="263"/>
      <c r="ATL383" s="263"/>
      <c r="ATM383" s="263"/>
      <c r="ATN383" s="263"/>
      <c r="ATO383" s="263"/>
      <c r="ATP383" s="263"/>
      <c r="ATQ383" s="263"/>
      <c r="ATR383" s="263"/>
      <c r="ATS383" s="263"/>
      <c r="ATT383" s="263"/>
      <c r="ATU383" s="263"/>
      <c r="ATV383" s="263"/>
      <c r="ATW383" s="263"/>
      <c r="ATX383" s="263"/>
      <c r="ATY383" s="263"/>
      <c r="ATZ383" s="263"/>
      <c r="AUA383" s="263"/>
      <c r="AUB383" s="263"/>
      <c r="AUC383" s="263"/>
      <c r="AUD383" s="263"/>
      <c r="AUE383" s="263"/>
      <c r="AUF383" s="263"/>
      <c r="AUG383" s="263"/>
      <c r="AUH383" s="263"/>
      <c r="AUI383" s="263"/>
      <c r="AUJ383" s="263"/>
      <c r="AUK383" s="263"/>
      <c r="AUL383" s="263"/>
      <c r="AUM383" s="263"/>
      <c r="AUN383" s="263"/>
      <c r="AUO383" s="263"/>
      <c r="AUP383" s="263"/>
      <c r="AUQ383" s="263"/>
      <c r="AUR383" s="263"/>
      <c r="AUS383" s="263"/>
      <c r="AUT383" s="263"/>
      <c r="AUU383" s="263"/>
      <c r="AUV383" s="263"/>
      <c r="AUW383" s="263"/>
      <c r="AUX383" s="263"/>
      <c r="AUY383" s="263"/>
      <c r="AUZ383" s="263"/>
      <c r="AVA383" s="263"/>
      <c r="AVB383" s="263"/>
      <c r="AVC383" s="263"/>
      <c r="AVD383" s="263"/>
      <c r="AVE383" s="263"/>
      <c r="AVF383" s="263"/>
      <c r="AVG383" s="263"/>
      <c r="AVH383" s="263"/>
      <c r="AVI383" s="263"/>
      <c r="AVJ383" s="263"/>
      <c r="AVK383" s="263"/>
      <c r="AVL383" s="263"/>
      <c r="AVM383" s="263"/>
      <c r="AVN383" s="263"/>
      <c r="AVO383" s="263"/>
      <c r="AVP383" s="263"/>
      <c r="AVQ383" s="263"/>
      <c r="AVR383" s="263"/>
      <c r="AVS383" s="263"/>
      <c r="AVT383" s="263"/>
      <c r="AVU383" s="263"/>
      <c r="AVV383" s="263"/>
      <c r="AVW383" s="263"/>
      <c r="AVX383" s="263"/>
      <c r="AVY383" s="263"/>
      <c r="AVZ383" s="263"/>
      <c r="AWA383" s="263"/>
      <c r="AWB383" s="263"/>
      <c r="AWC383" s="263"/>
      <c r="AWD383" s="263"/>
      <c r="AWE383" s="263"/>
      <c r="AWF383" s="263"/>
      <c r="AWG383" s="263"/>
      <c r="AWH383" s="263"/>
      <c r="AWI383" s="263"/>
      <c r="AWJ383" s="263"/>
      <c r="AWK383" s="263"/>
      <c r="AWL383" s="263"/>
      <c r="AWM383" s="263"/>
      <c r="AWN383" s="263"/>
      <c r="AWO383" s="263"/>
      <c r="AWP383" s="263"/>
      <c r="AWQ383" s="263"/>
      <c r="AWR383" s="263"/>
      <c r="AWS383" s="263"/>
      <c r="AWT383" s="263"/>
      <c r="AWU383" s="263"/>
      <c r="AWV383" s="263"/>
      <c r="AWW383" s="263"/>
      <c r="AWX383" s="263"/>
      <c r="AWY383" s="263"/>
      <c r="AWZ383" s="263"/>
      <c r="AXA383" s="263"/>
      <c r="AXB383" s="263"/>
      <c r="AXC383" s="263"/>
      <c r="AXD383" s="263"/>
      <c r="AXE383" s="263"/>
      <c r="AXF383" s="263"/>
      <c r="AXG383" s="263"/>
      <c r="AXH383" s="263"/>
      <c r="AXI383" s="263"/>
      <c r="AXJ383" s="263"/>
      <c r="AXK383" s="263"/>
      <c r="AXL383" s="263"/>
      <c r="AXM383" s="263"/>
      <c r="AXN383" s="263"/>
      <c r="AXO383" s="263"/>
      <c r="AXP383" s="263"/>
      <c r="AXQ383" s="263"/>
      <c r="AXR383" s="263"/>
      <c r="AXS383" s="263"/>
      <c r="AXT383" s="263"/>
      <c r="AXU383" s="263"/>
      <c r="AXV383" s="263"/>
      <c r="AXW383" s="263"/>
      <c r="AXX383" s="263"/>
      <c r="AXY383" s="263"/>
      <c r="AXZ383" s="263"/>
      <c r="AYA383" s="263"/>
      <c r="AYB383" s="263"/>
      <c r="AYC383" s="263"/>
      <c r="AYD383" s="263"/>
      <c r="AYE383" s="263"/>
      <c r="AYF383" s="263"/>
      <c r="AYG383" s="263"/>
      <c r="AYH383" s="263"/>
      <c r="AYI383" s="263"/>
      <c r="AYJ383" s="263"/>
      <c r="AYK383" s="263"/>
      <c r="AYL383" s="263"/>
      <c r="AYM383" s="263"/>
      <c r="AYN383" s="263"/>
      <c r="AYO383" s="263"/>
      <c r="AYP383" s="263"/>
      <c r="AYQ383" s="263"/>
      <c r="AYR383" s="263"/>
      <c r="AYS383" s="263"/>
      <c r="AYT383" s="263"/>
      <c r="AYU383" s="263"/>
      <c r="AYV383" s="263"/>
      <c r="AYW383" s="263"/>
      <c r="AYX383" s="263"/>
      <c r="AYY383" s="263"/>
      <c r="AYZ383" s="263"/>
      <c r="AZA383" s="263"/>
      <c r="AZB383" s="263"/>
      <c r="AZC383" s="263"/>
      <c r="AZD383" s="263"/>
      <c r="AZE383" s="263"/>
      <c r="AZF383" s="263"/>
      <c r="AZG383" s="263"/>
      <c r="AZH383" s="263"/>
      <c r="AZI383" s="263"/>
      <c r="AZJ383" s="263"/>
      <c r="AZK383" s="263"/>
      <c r="AZL383" s="263"/>
      <c r="AZM383" s="263"/>
      <c r="AZN383" s="263"/>
      <c r="AZO383" s="263"/>
      <c r="AZP383" s="263"/>
      <c r="AZQ383" s="263"/>
      <c r="AZR383" s="263"/>
      <c r="AZS383" s="263"/>
      <c r="AZT383" s="263"/>
      <c r="AZU383" s="263"/>
      <c r="AZV383" s="263"/>
      <c r="AZW383" s="263"/>
      <c r="AZX383" s="263"/>
      <c r="AZY383" s="263"/>
      <c r="AZZ383" s="263"/>
      <c r="BAA383" s="263"/>
      <c r="BAB383" s="263"/>
      <c r="BAC383" s="263"/>
      <c r="BAD383" s="263"/>
      <c r="BAE383" s="263"/>
      <c r="BAF383" s="263"/>
      <c r="BAG383" s="263"/>
      <c r="BAH383" s="263"/>
      <c r="BAI383" s="263"/>
      <c r="BAJ383" s="263"/>
      <c r="BAK383" s="263"/>
      <c r="BAL383" s="263"/>
      <c r="BAM383" s="263"/>
      <c r="BAN383" s="263"/>
      <c r="BAO383" s="263"/>
      <c r="BAP383" s="263"/>
      <c r="BAQ383" s="263"/>
      <c r="BAR383" s="263"/>
      <c r="BAS383" s="263"/>
      <c r="BAT383" s="263"/>
      <c r="BAU383" s="263"/>
      <c r="BAV383" s="263"/>
      <c r="BAW383" s="263"/>
      <c r="BAX383" s="263"/>
      <c r="BAY383" s="263"/>
      <c r="BAZ383" s="263"/>
      <c r="BBA383" s="263"/>
      <c r="BBB383" s="263"/>
      <c r="BBC383" s="263"/>
      <c r="BBD383" s="263"/>
      <c r="BBE383" s="263"/>
      <c r="BBF383" s="263"/>
      <c r="BBG383" s="263"/>
      <c r="BBH383" s="263"/>
      <c r="BBI383" s="263"/>
      <c r="BBJ383" s="263"/>
      <c r="BBK383" s="263"/>
      <c r="BBL383" s="263"/>
      <c r="BBM383" s="263"/>
      <c r="BBN383" s="263"/>
      <c r="BBO383" s="263"/>
      <c r="BBP383" s="263"/>
      <c r="BBQ383" s="263"/>
      <c r="BBR383" s="263"/>
      <c r="BBS383" s="263"/>
      <c r="BBT383" s="263"/>
      <c r="BBU383" s="263"/>
      <c r="BBV383" s="263"/>
      <c r="BBW383" s="263"/>
      <c r="BBX383" s="263"/>
      <c r="BBY383" s="263"/>
      <c r="BBZ383" s="263"/>
      <c r="BCA383" s="263"/>
      <c r="BCB383" s="263"/>
      <c r="BCC383" s="263"/>
      <c r="BCD383" s="263"/>
      <c r="BCE383" s="263"/>
      <c r="BCF383" s="263"/>
      <c r="BCG383" s="263"/>
      <c r="BCH383" s="263"/>
      <c r="BCI383" s="263"/>
      <c r="BCJ383" s="263"/>
      <c r="BCK383" s="263"/>
      <c r="BCL383" s="263"/>
      <c r="BCM383" s="263"/>
      <c r="BCN383" s="263"/>
      <c r="BCO383" s="263"/>
      <c r="BCP383" s="263"/>
      <c r="BCQ383" s="263"/>
      <c r="BCR383" s="263"/>
      <c r="BCS383" s="263"/>
      <c r="BCT383" s="263"/>
      <c r="BCU383" s="263"/>
      <c r="BCV383" s="263"/>
      <c r="BCW383" s="263"/>
      <c r="BCX383" s="263"/>
      <c r="BCY383" s="263"/>
      <c r="BCZ383" s="263"/>
      <c r="BDA383" s="263"/>
      <c r="BDB383" s="263"/>
      <c r="BDC383" s="263"/>
      <c r="BDD383" s="263"/>
      <c r="BDE383" s="263"/>
      <c r="BDF383" s="263"/>
      <c r="BDG383" s="263"/>
      <c r="BDH383" s="263"/>
      <c r="BDI383" s="263"/>
      <c r="BDJ383" s="263"/>
      <c r="BDK383" s="263"/>
      <c r="BDL383" s="263"/>
      <c r="BDM383" s="263"/>
      <c r="BDN383" s="263"/>
      <c r="BDO383" s="263"/>
      <c r="BDP383" s="263"/>
      <c r="BDQ383" s="263"/>
      <c r="BDR383" s="263"/>
      <c r="BDS383" s="263"/>
      <c r="BDT383" s="263"/>
      <c r="BDU383" s="263"/>
      <c r="BDV383" s="263"/>
      <c r="BDW383" s="263"/>
      <c r="BDX383" s="263"/>
      <c r="BDY383" s="263"/>
      <c r="BDZ383" s="263"/>
      <c r="BEA383" s="263"/>
      <c r="BEB383" s="263"/>
      <c r="BEC383" s="263"/>
      <c r="BED383" s="263"/>
      <c r="BEE383" s="263"/>
      <c r="BEF383" s="263"/>
      <c r="BEG383" s="263"/>
      <c r="BEH383" s="263"/>
      <c r="BEI383" s="263"/>
      <c r="BEJ383" s="263"/>
      <c r="BEK383" s="263"/>
      <c r="BEL383" s="263"/>
      <c r="BEM383" s="263"/>
      <c r="BEN383" s="263"/>
      <c r="BEO383" s="263"/>
      <c r="BEP383" s="263"/>
      <c r="BEQ383" s="263"/>
      <c r="BER383" s="263"/>
      <c r="BES383" s="263"/>
      <c r="BET383" s="263"/>
      <c r="BEU383" s="263"/>
      <c r="BEV383" s="263"/>
      <c r="BEW383" s="263"/>
      <c r="BEX383" s="263"/>
      <c r="BEY383" s="263"/>
      <c r="BEZ383" s="263"/>
      <c r="BFA383" s="263"/>
      <c r="BFB383" s="263"/>
      <c r="BFC383" s="263"/>
      <c r="BFD383" s="263"/>
      <c r="BFE383" s="263"/>
      <c r="BFF383" s="263"/>
      <c r="BFG383" s="263"/>
      <c r="BFH383" s="263"/>
      <c r="BFI383" s="263"/>
      <c r="BFJ383" s="263"/>
      <c r="BFK383" s="263"/>
      <c r="BFL383" s="263"/>
      <c r="BFM383" s="263"/>
      <c r="BFN383" s="263"/>
      <c r="BFO383" s="263"/>
      <c r="BFP383" s="263"/>
      <c r="BFQ383" s="263"/>
      <c r="BFR383" s="263"/>
      <c r="BFS383" s="263"/>
      <c r="BFT383" s="263"/>
      <c r="BFU383" s="263"/>
      <c r="BFV383" s="263"/>
      <c r="BFW383" s="263"/>
      <c r="BFX383" s="263"/>
      <c r="BFY383" s="263"/>
      <c r="BFZ383" s="263"/>
      <c r="BGA383" s="263"/>
      <c r="BGB383" s="263"/>
      <c r="BGC383" s="263"/>
      <c r="BGD383" s="263"/>
      <c r="BGE383" s="263"/>
      <c r="BGF383" s="263"/>
      <c r="BGG383" s="263"/>
      <c r="BGH383" s="263"/>
      <c r="BGI383" s="263"/>
      <c r="BGJ383" s="263"/>
      <c r="BGK383" s="263"/>
      <c r="BGL383" s="263"/>
      <c r="BGM383" s="263"/>
      <c r="BGN383" s="263"/>
      <c r="BGO383" s="263"/>
      <c r="BGP383" s="263"/>
      <c r="BGQ383" s="263"/>
      <c r="BGR383" s="263"/>
      <c r="BGS383" s="263"/>
      <c r="BGT383" s="263"/>
      <c r="BGU383" s="263"/>
      <c r="BGV383" s="263"/>
      <c r="BGW383" s="263"/>
      <c r="BGX383" s="263"/>
      <c r="BGY383" s="263"/>
      <c r="BGZ383" s="263"/>
      <c r="BHA383" s="263"/>
      <c r="BHB383" s="263"/>
      <c r="BHC383" s="263"/>
      <c r="BHD383" s="263"/>
      <c r="BHE383" s="263"/>
      <c r="BHF383" s="263"/>
      <c r="BHG383" s="263"/>
      <c r="BHH383" s="263"/>
      <c r="BHI383" s="263"/>
      <c r="BHJ383" s="263"/>
      <c r="BHK383" s="263"/>
      <c r="BHL383" s="263"/>
      <c r="BHM383" s="263"/>
      <c r="BHN383" s="263"/>
      <c r="BHO383" s="263"/>
      <c r="BHP383" s="263"/>
      <c r="BHQ383" s="263"/>
      <c r="BHR383" s="263"/>
      <c r="BHS383" s="263"/>
      <c r="BHT383" s="263"/>
      <c r="BHU383" s="263"/>
      <c r="BHV383" s="263"/>
      <c r="BHW383" s="263"/>
      <c r="BHX383" s="263"/>
      <c r="BHY383" s="263"/>
      <c r="BHZ383" s="263"/>
      <c r="BIA383" s="263"/>
      <c r="BIB383" s="263"/>
      <c r="BIC383" s="263"/>
      <c r="BID383" s="263"/>
      <c r="BIE383" s="263"/>
      <c r="BIF383" s="263"/>
      <c r="BIG383" s="263"/>
      <c r="BIH383" s="263"/>
      <c r="BII383" s="263"/>
      <c r="BIJ383" s="263"/>
      <c r="BIK383" s="263"/>
      <c r="BIL383" s="263"/>
      <c r="BIM383" s="263"/>
      <c r="BIN383" s="263"/>
      <c r="BIO383" s="263"/>
      <c r="BIP383" s="263"/>
      <c r="BIQ383" s="263"/>
      <c r="BIR383" s="263"/>
      <c r="BIS383" s="263"/>
      <c r="BIT383" s="263"/>
      <c r="BIU383" s="263"/>
      <c r="BIV383" s="263"/>
      <c r="BIW383" s="263"/>
      <c r="BIX383" s="263"/>
      <c r="BIY383" s="263"/>
      <c r="BIZ383" s="263"/>
      <c r="BJA383" s="263"/>
      <c r="BJB383" s="263"/>
      <c r="BJC383" s="263"/>
      <c r="BJD383" s="263"/>
      <c r="BJE383" s="263"/>
      <c r="BJF383" s="263"/>
      <c r="BJG383" s="263"/>
      <c r="BJH383" s="263"/>
      <c r="BJI383" s="263"/>
      <c r="BJJ383" s="263"/>
      <c r="BJK383" s="263"/>
      <c r="BJL383" s="263"/>
      <c r="BJM383" s="263"/>
      <c r="BJN383" s="263"/>
      <c r="BJO383" s="263"/>
      <c r="BJP383" s="263"/>
      <c r="BJQ383" s="263"/>
      <c r="BJR383" s="263"/>
      <c r="BJS383" s="263"/>
      <c r="BJT383" s="263"/>
      <c r="BJU383" s="263"/>
      <c r="BJV383" s="263"/>
      <c r="BJW383" s="263"/>
      <c r="BJX383" s="263"/>
      <c r="BJY383" s="263"/>
      <c r="BJZ383" s="263"/>
      <c r="BKA383" s="263"/>
      <c r="BKB383" s="263"/>
      <c r="BKC383" s="263"/>
      <c r="BKD383" s="263"/>
      <c r="BKE383" s="263"/>
      <c r="BKF383" s="263"/>
      <c r="BKG383" s="263"/>
      <c r="BKH383" s="263"/>
      <c r="BKI383" s="263"/>
      <c r="BKJ383" s="263"/>
      <c r="BKK383" s="263"/>
      <c r="BKL383" s="263"/>
      <c r="BKM383" s="263"/>
      <c r="BKN383" s="263"/>
      <c r="BKO383" s="263"/>
      <c r="BKP383" s="263"/>
      <c r="BKQ383" s="263"/>
      <c r="BKR383" s="263"/>
      <c r="BKS383" s="263"/>
      <c r="BKT383" s="263"/>
      <c r="BKU383" s="263"/>
      <c r="BKV383" s="263"/>
      <c r="BKW383" s="263"/>
      <c r="BKX383" s="263"/>
      <c r="BKY383" s="263"/>
      <c r="BKZ383" s="263"/>
      <c r="BLA383" s="263"/>
      <c r="BLB383" s="263"/>
      <c r="BLC383" s="263"/>
      <c r="BLD383" s="263"/>
      <c r="BLE383" s="263"/>
      <c r="BLF383" s="263"/>
      <c r="BLG383" s="263"/>
      <c r="BLH383" s="263"/>
      <c r="BLI383" s="263"/>
      <c r="BLJ383" s="263"/>
      <c r="BLK383" s="263"/>
      <c r="BLL383" s="263"/>
      <c r="BLM383" s="263"/>
      <c r="BLN383" s="263"/>
      <c r="BLO383" s="263"/>
      <c r="BLP383" s="263"/>
      <c r="BLQ383" s="263"/>
      <c r="BLR383" s="263"/>
      <c r="BLS383" s="263"/>
      <c r="BLT383" s="263"/>
      <c r="BLU383" s="263"/>
      <c r="BLV383" s="263"/>
      <c r="BLW383" s="263"/>
      <c r="BLX383" s="263"/>
      <c r="BLY383" s="263"/>
      <c r="BLZ383" s="263"/>
      <c r="BMA383" s="263"/>
      <c r="BMB383" s="263"/>
      <c r="BMC383" s="263"/>
      <c r="BMD383" s="263"/>
      <c r="BME383" s="263"/>
      <c r="BMF383" s="263"/>
      <c r="BMG383" s="263"/>
      <c r="BMH383" s="263"/>
      <c r="BMI383" s="263"/>
      <c r="BMJ383" s="263"/>
      <c r="BMK383" s="263"/>
      <c r="BML383" s="263"/>
      <c r="BMM383" s="263"/>
      <c r="BMN383" s="263"/>
      <c r="BMO383" s="263"/>
      <c r="BMP383" s="263"/>
      <c r="BMQ383" s="263"/>
      <c r="BMR383" s="263"/>
      <c r="BMS383" s="263"/>
      <c r="BMT383" s="263"/>
      <c r="BMU383" s="263"/>
      <c r="BMV383" s="263"/>
      <c r="BMW383" s="263"/>
      <c r="BMX383" s="263"/>
      <c r="BMY383" s="263"/>
      <c r="BMZ383" s="263"/>
      <c r="BNA383" s="263"/>
      <c r="BNB383" s="263"/>
      <c r="BNC383" s="263"/>
      <c r="BND383" s="263"/>
      <c r="BNE383" s="263"/>
      <c r="BNF383" s="263"/>
      <c r="BNG383" s="263"/>
      <c r="BNH383" s="263"/>
      <c r="BNI383" s="263"/>
      <c r="BNJ383" s="263"/>
      <c r="BNK383" s="263"/>
      <c r="BNL383" s="263"/>
      <c r="BNM383" s="263"/>
      <c r="BNN383" s="263"/>
      <c r="BNO383" s="263"/>
      <c r="BNP383" s="263"/>
      <c r="BNQ383" s="263"/>
      <c r="BNR383" s="263"/>
      <c r="BNS383" s="263"/>
      <c r="BNT383" s="263"/>
      <c r="BNU383" s="263"/>
      <c r="BNV383" s="263"/>
      <c r="BNW383" s="263"/>
      <c r="BNX383" s="263"/>
      <c r="BNY383" s="263"/>
      <c r="BNZ383" s="263"/>
      <c r="BOA383" s="263"/>
      <c r="BOB383" s="263"/>
      <c r="BOC383" s="263"/>
      <c r="BOD383" s="263"/>
      <c r="BOE383" s="263"/>
      <c r="BOF383" s="263"/>
      <c r="BOG383" s="263"/>
      <c r="BOH383" s="263"/>
      <c r="BOI383" s="263"/>
      <c r="BOJ383" s="263"/>
      <c r="BOK383" s="263"/>
      <c r="BOL383" s="263"/>
      <c r="BOM383" s="263"/>
      <c r="BON383" s="263"/>
      <c r="BOO383" s="263"/>
      <c r="BOP383" s="263"/>
      <c r="BOQ383" s="263"/>
      <c r="BOR383" s="263"/>
      <c r="BOS383" s="263"/>
      <c r="BOT383" s="263"/>
      <c r="BOU383" s="263"/>
      <c r="BOV383" s="263"/>
      <c r="BOW383" s="263"/>
      <c r="BOX383" s="263"/>
      <c r="BOY383" s="263"/>
      <c r="BOZ383" s="263"/>
      <c r="BPA383" s="263"/>
      <c r="BPB383" s="263"/>
      <c r="BPC383" s="263"/>
      <c r="BPD383" s="263"/>
      <c r="BPE383" s="263"/>
      <c r="BPF383" s="263"/>
      <c r="BPG383" s="263"/>
      <c r="BPH383" s="263"/>
      <c r="BPI383" s="263"/>
      <c r="BPJ383" s="263"/>
      <c r="BPK383" s="263"/>
      <c r="BPL383" s="263"/>
      <c r="BPM383" s="263"/>
      <c r="BPN383" s="263"/>
      <c r="BPO383" s="263"/>
      <c r="BPP383" s="263"/>
      <c r="BPQ383" s="263"/>
      <c r="BPR383" s="263"/>
      <c r="BPS383" s="263"/>
      <c r="BPT383" s="263"/>
      <c r="BPU383" s="263"/>
      <c r="BPV383" s="263"/>
      <c r="BPW383" s="263"/>
      <c r="BPX383" s="263"/>
      <c r="BPY383" s="263"/>
      <c r="BPZ383" s="263"/>
      <c r="BQA383" s="263"/>
      <c r="BQB383" s="263"/>
      <c r="BQC383" s="263"/>
      <c r="BQD383" s="263"/>
      <c r="BQE383" s="263"/>
      <c r="BQF383" s="263"/>
      <c r="BQG383" s="263"/>
      <c r="BQH383" s="263"/>
      <c r="BQI383" s="263"/>
      <c r="BQJ383" s="263"/>
      <c r="BQK383" s="263"/>
      <c r="BQL383" s="263"/>
      <c r="BQM383" s="263"/>
      <c r="BQN383" s="263"/>
      <c r="BQO383" s="263"/>
      <c r="BQP383" s="263"/>
      <c r="BQQ383" s="263"/>
      <c r="BQR383" s="263"/>
      <c r="BQS383" s="263"/>
      <c r="BQT383" s="263"/>
      <c r="BQU383" s="263"/>
      <c r="BQV383" s="263"/>
      <c r="BQW383" s="263"/>
      <c r="BQX383" s="263"/>
      <c r="BQY383" s="263"/>
      <c r="BQZ383" s="263"/>
      <c r="BRA383" s="263"/>
      <c r="BRB383" s="263"/>
      <c r="BRC383" s="263"/>
      <c r="BRD383" s="263"/>
      <c r="BRE383" s="263"/>
      <c r="BRF383" s="263"/>
      <c r="BRG383" s="263"/>
      <c r="BRH383" s="263"/>
      <c r="BRI383" s="263"/>
      <c r="BRJ383" s="263"/>
      <c r="BRK383" s="263"/>
      <c r="BRL383" s="263"/>
      <c r="BRM383" s="263"/>
      <c r="BRN383" s="263"/>
      <c r="BRO383" s="263"/>
      <c r="BRP383" s="263"/>
      <c r="BRQ383" s="263"/>
      <c r="BRR383" s="263"/>
      <c r="BRS383" s="263"/>
      <c r="BRT383" s="263"/>
      <c r="BRU383" s="263"/>
      <c r="BRV383" s="263"/>
      <c r="BRW383" s="263"/>
      <c r="BRX383" s="263"/>
      <c r="BRY383" s="263"/>
      <c r="BRZ383" s="263"/>
      <c r="BSA383" s="263"/>
      <c r="BSB383" s="263"/>
      <c r="BSC383" s="263"/>
      <c r="BSD383" s="263"/>
      <c r="BSE383" s="263"/>
      <c r="BSF383" s="263"/>
      <c r="BSG383" s="263"/>
      <c r="BSH383" s="263"/>
      <c r="BSI383" s="263"/>
      <c r="BSJ383" s="263"/>
      <c r="BSK383" s="263"/>
      <c r="BSL383" s="263"/>
      <c r="BSM383" s="263"/>
      <c r="BSN383" s="263"/>
      <c r="BSO383" s="263"/>
      <c r="BSP383" s="263"/>
      <c r="BSQ383" s="263"/>
      <c r="BSR383" s="263"/>
      <c r="BSS383" s="263"/>
      <c r="BST383" s="263"/>
      <c r="BSU383" s="263"/>
      <c r="BSV383" s="263"/>
      <c r="BSW383" s="263"/>
      <c r="BSX383" s="263"/>
      <c r="BSY383" s="263"/>
      <c r="BSZ383" s="263"/>
      <c r="BTA383" s="263"/>
      <c r="BTB383" s="263"/>
      <c r="BTC383" s="263"/>
      <c r="BTD383" s="263"/>
      <c r="BTE383" s="263"/>
      <c r="BTF383" s="263"/>
      <c r="BTG383" s="263"/>
      <c r="BTH383" s="263"/>
      <c r="BTI383" s="263"/>
      <c r="BTJ383" s="263"/>
      <c r="BTK383" s="263"/>
      <c r="BTL383" s="263"/>
      <c r="BTM383" s="263"/>
      <c r="BTN383" s="263"/>
      <c r="BTO383" s="263"/>
      <c r="BTP383" s="263"/>
      <c r="BTQ383" s="263"/>
      <c r="BTR383" s="263"/>
      <c r="BTS383" s="263"/>
      <c r="BTT383" s="263"/>
      <c r="BTU383" s="263"/>
      <c r="BTV383" s="263"/>
      <c r="BTW383" s="263"/>
      <c r="BTX383" s="263"/>
      <c r="BTY383" s="263"/>
      <c r="BTZ383" s="263"/>
      <c r="BUA383" s="263"/>
      <c r="BUB383" s="263"/>
      <c r="BUC383" s="263"/>
      <c r="BUD383" s="263"/>
      <c r="BUE383" s="263"/>
      <c r="BUF383" s="263"/>
      <c r="BUG383" s="263"/>
      <c r="BUH383" s="263"/>
      <c r="BUI383" s="263"/>
      <c r="BUJ383" s="263"/>
      <c r="BUK383" s="263"/>
      <c r="BUL383" s="263"/>
      <c r="BUM383" s="263"/>
      <c r="BUN383" s="263"/>
      <c r="BUO383" s="263"/>
      <c r="BUP383" s="263"/>
      <c r="BUQ383" s="263"/>
      <c r="BUR383" s="263"/>
      <c r="BUS383" s="263"/>
      <c r="BUT383" s="263"/>
      <c r="BUU383" s="263"/>
      <c r="BUV383" s="263"/>
      <c r="BUW383" s="263"/>
      <c r="BUX383" s="263"/>
      <c r="BUY383" s="263"/>
      <c r="BUZ383" s="263"/>
      <c r="BVA383" s="263"/>
      <c r="BVB383" s="263"/>
      <c r="BVC383" s="263"/>
      <c r="BVD383" s="263"/>
      <c r="BVE383" s="263"/>
      <c r="BVF383" s="263"/>
      <c r="BVG383" s="263"/>
      <c r="BVH383" s="263"/>
      <c r="BVI383" s="263"/>
      <c r="BVJ383" s="263"/>
      <c r="BVK383" s="263"/>
      <c r="BVL383" s="263"/>
      <c r="BVM383" s="263"/>
      <c r="BVN383" s="263"/>
      <c r="BVO383" s="263"/>
      <c r="BVP383" s="263"/>
      <c r="BVQ383" s="263"/>
      <c r="BVR383" s="263"/>
      <c r="BVS383" s="263"/>
      <c r="BVT383" s="263"/>
      <c r="BVU383" s="263"/>
      <c r="BVV383" s="263"/>
      <c r="BVW383" s="263"/>
      <c r="BVX383" s="263"/>
      <c r="BVY383" s="263"/>
      <c r="BVZ383" s="263"/>
      <c r="BWA383" s="263"/>
      <c r="BWB383" s="263"/>
      <c r="BWC383" s="263"/>
      <c r="BWD383" s="263"/>
      <c r="BWE383" s="263"/>
      <c r="BWF383" s="263"/>
      <c r="BWG383" s="263"/>
      <c r="BWH383" s="263"/>
      <c r="BWI383" s="263"/>
      <c r="BWJ383" s="263"/>
      <c r="BWK383" s="263"/>
      <c r="BWL383" s="263"/>
      <c r="BWM383" s="263"/>
      <c r="BWN383" s="263"/>
      <c r="BWO383" s="263"/>
      <c r="BWP383" s="263"/>
      <c r="BWQ383" s="263"/>
      <c r="BWR383" s="263"/>
      <c r="BWS383" s="263"/>
      <c r="BWT383" s="263"/>
      <c r="BWU383" s="263"/>
      <c r="BWV383" s="263"/>
      <c r="BWW383" s="263"/>
      <c r="BWX383" s="263"/>
      <c r="BWY383" s="263"/>
      <c r="BWZ383" s="263"/>
      <c r="BXA383" s="263"/>
      <c r="BXB383" s="263"/>
      <c r="BXC383" s="263"/>
      <c r="BXD383" s="263"/>
      <c r="BXE383" s="263"/>
      <c r="BXF383" s="263"/>
      <c r="BXG383" s="263"/>
      <c r="BXH383" s="263"/>
      <c r="BXI383" s="263"/>
      <c r="BXJ383" s="263"/>
      <c r="BXK383" s="263"/>
      <c r="BXL383" s="263"/>
      <c r="BXM383" s="263"/>
      <c r="BXN383" s="263"/>
      <c r="BXO383" s="263"/>
      <c r="BXP383" s="263"/>
      <c r="BXQ383" s="263"/>
      <c r="BXR383" s="263"/>
      <c r="BXS383" s="263"/>
      <c r="BXT383" s="263"/>
      <c r="BXU383" s="263"/>
      <c r="BXV383" s="263"/>
      <c r="BXW383" s="263"/>
      <c r="BXX383" s="263"/>
      <c r="BXY383" s="263"/>
      <c r="BXZ383" s="263"/>
      <c r="BYA383" s="263"/>
      <c r="BYB383" s="263"/>
      <c r="BYC383" s="263"/>
      <c r="BYD383" s="263"/>
      <c r="BYE383" s="263"/>
      <c r="BYF383" s="263"/>
      <c r="BYG383" s="263"/>
      <c r="BYH383" s="263"/>
      <c r="BYI383" s="263"/>
      <c r="BYJ383" s="263"/>
      <c r="BYK383" s="263"/>
      <c r="BYL383" s="263"/>
      <c r="BYM383" s="263"/>
      <c r="BYN383" s="263"/>
      <c r="BYO383" s="263"/>
      <c r="BYP383" s="263"/>
      <c r="BYQ383" s="263"/>
      <c r="BYR383" s="263"/>
      <c r="BYS383" s="263"/>
      <c r="BYT383" s="263"/>
      <c r="BYU383" s="263"/>
      <c r="BYV383" s="263"/>
      <c r="BYW383" s="263"/>
      <c r="BYX383" s="263"/>
      <c r="BYY383" s="263"/>
      <c r="BYZ383" s="263"/>
      <c r="BZA383" s="263"/>
      <c r="BZB383" s="263"/>
      <c r="BZC383" s="263"/>
      <c r="BZD383" s="263"/>
      <c r="BZE383" s="263"/>
      <c r="BZF383" s="263"/>
      <c r="BZG383" s="263"/>
      <c r="BZH383" s="263"/>
      <c r="BZI383" s="263"/>
      <c r="BZJ383" s="263"/>
      <c r="BZK383" s="263"/>
      <c r="BZL383" s="263"/>
      <c r="BZM383" s="263"/>
      <c r="BZN383" s="263"/>
      <c r="BZO383" s="263"/>
      <c r="BZP383" s="263"/>
      <c r="BZQ383" s="263"/>
      <c r="BZR383" s="263"/>
      <c r="BZS383" s="263"/>
      <c r="BZT383" s="263"/>
      <c r="BZU383" s="263"/>
      <c r="BZV383" s="263"/>
      <c r="BZW383" s="263"/>
      <c r="BZX383" s="263"/>
      <c r="BZY383" s="263"/>
      <c r="BZZ383" s="263"/>
      <c r="CAA383" s="263"/>
      <c r="CAB383" s="263"/>
      <c r="CAC383" s="263"/>
      <c r="CAD383" s="263"/>
      <c r="CAE383" s="263"/>
      <c r="CAF383" s="263"/>
      <c r="CAG383" s="263"/>
      <c r="CAH383" s="263"/>
      <c r="CAI383" s="263"/>
      <c r="CAJ383" s="263"/>
      <c r="CAK383" s="263"/>
      <c r="CAL383" s="263"/>
      <c r="CAM383" s="263"/>
      <c r="CAN383" s="263"/>
      <c r="CAO383" s="263"/>
      <c r="CAP383" s="263"/>
      <c r="CAQ383" s="263"/>
      <c r="CAR383" s="263"/>
      <c r="CAS383" s="263"/>
      <c r="CAT383" s="263"/>
      <c r="CAU383" s="263"/>
      <c r="CAV383" s="263"/>
    </row>
    <row r="384" spans="1:2076" x14ac:dyDescent="0.35">
      <c r="A384" s="263"/>
      <c r="B384" s="263"/>
      <c r="C384" s="263"/>
      <c r="D384" s="263"/>
      <c r="E384" s="263"/>
      <c r="F384" s="263"/>
      <c r="G384" s="263"/>
      <c r="H384" s="263"/>
      <c r="I384" s="263"/>
      <c r="J384" s="263"/>
      <c r="K384" s="263"/>
      <c r="L384" s="263"/>
      <c r="M384" s="263"/>
      <c r="N384" s="263"/>
      <c r="O384" s="263"/>
      <c r="P384" s="263"/>
      <c r="Q384" s="263"/>
      <c r="R384" s="263"/>
      <c r="S384" s="263"/>
      <c r="T384" s="263"/>
      <c r="U384" s="263"/>
      <c r="V384" s="263"/>
      <c r="W384" s="263"/>
      <c r="X384" s="263"/>
      <c r="Y384" s="263"/>
      <c r="Z384" s="263"/>
      <c r="AA384" s="263"/>
      <c r="AB384" s="263"/>
      <c r="AC384" s="263"/>
      <c r="AD384" s="263"/>
      <c r="AE384" s="263"/>
      <c r="AF384" s="263"/>
      <c r="AG384" s="263"/>
      <c r="AH384" s="263"/>
      <c r="AI384" s="263"/>
      <c r="AJ384" s="263"/>
      <c r="AK384" s="263"/>
      <c r="AL384" s="263"/>
      <c r="AM384" s="263"/>
      <c r="AN384" s="263"/>
      <c r="AO384" s="263"/>
      <c r="AP384" s="263"/>
      <c r="AQ384" s="263"/>
      <c r="AR384" s="263"/>
      <c r="AS384" s="263"/>
      <c r="AT384" s="263"/>
      <c r="AU384" s="263"/>
      <c r="AV384" s="263"/>
      <c r="AW384" s="263"/>
      <c r="AX384" s="263"/>
      <c r="AY384" s="263"/>
      <c r="AZ384" s="263"/>
      <c r="BA384" s="263"/>
      <c r="BB384" s="263"/>
      <c r="BC384" s="263"/>
      <c r="BD384" s="263"/>
      <c r="BE384" s="263"/>
      <c r="BF384" s="263"/>
      <c r="BG384" s="263"/>
      <c r="BH384" s="263"/>
      <c r="BI384" s="263"/>
      <c r="BJ384" s="263"/>
      <c r="BK384" s="263"/>
      <c r="BL384" s="263"/>
      <c r="BM384" s="263"/>
      <c r="BN384" s="263"/>
      <c r="BO384" s="263"/>
      <c r="BP384" s="263"/>
      <c r="BQ384" s="263"/>
      <c r="BR384" s="263"/>
      <c r="BS384" s="263"/>
      <c r="BT384" s="263"/>
      <c r="BU384" s="263"/>
      <c r="BV384" s="263"/>
      <c r="BW384" s="263"/>
      <c r="BX384" s="263"/>
      <c r="BY384" s="263"/>
      <c r="BZ384" s="263"/>
      <c r="CA384" s="263"/>
      <c r="CB384" s="263"/>
      <c r="CC384" s="263"/>
      <c r="CD384" s="263"/>
      <c r="CE384" s="263"/>
      <c r="CF384" s="263"/>
      <c r="CG384" s="263"/>
      <c r="CH384" s="263"/>
      <c r="CI384" s="263"/>
      <c r="CJ384" s="263"/>
      <c r="CK384" s="263"/>
      <c r="CL384" s="263"/>
      <c r="CM384" s="263"/>
      <c r="CN384" s="263"/>
      <c r="CO384" s="263"/>
      <c r="CP384" s="263"/>
      <c r="CQ384" s="263"/>
      <c r="CR384" s="263"/>
      <c r="CS384" s="263"/>
      <c r="CT384" s="263"/>
      <c r="CU384" s="263"/>
      <c r="CV384" s="263"/>
      <c r="CW384" s="263"/>
      <c r="CX384" s="263"/>
      <c r="CY384" s="263"/>
      <c r="CZ384" s="263"/>
      <c r="DA384" s="263"/>
      <c r="DB384" s="263"/>
      <c r="DC384" s="263"/>
      <c r="DD384" s="263"/>
      <c r="DE384" s="263"/>
      <c r="DF384" s="263"/>
      <c r="DG384" s="263"/>
      <c r="DH384" s="263"/>
      <c r="DI384" s="263"/>
      <c r="DJ384" s="263"/>
      <c r="DK384" s="263"/>
      <c r="DL384" s="263"/>
      <c r="DM384" s="263"/>
      <c r="DN384" s="263"/>
      <c r="DO384" s="263"/>
      <c r="DP384" s="263"/>
      <c r="DQ384" s="263"/>
      <c r="DR384" s="263"/>
      <c r="DS384" s="263"/>
      <c r="DT384" s="263"/>
      <c r="DU384" s="263"/>
      <c r="DV384" s="263"/>
      <c r="DW384" s="263"/>
      <c r="DX384" s="263"/>
      <c r="DY384" s="263"/>
      <c r="DZ384" s="263"/>
      <c r="EA384" s="263"/>
      <c r="EB384" s="263"/>
      <c r="EC384" s="263"/>
      <c r="ED384" s="263"/>
      <c r="EE384" s="263"/>
      <c r="EF384" s="263"/>
      <c r="EG384" s="263"/>
      <c r="EH384" s="263"/>
      <c r="EI384" s="263"/>
      <c r="EJ384" s="263"/>
      <c r="EK384" s="263"/>
      <c r="EL384" s="263"/>
      <c r="EM384" s="263"/>
      <c r="EN384" s="263"/>
      <c r="EO384" s="263"/>
      <c r="EP384" s="263"/>
      <c r="EQ384" s="263"/>
      <c r="ER384" s="263"/>
      <c r="ES384" s="263"/>
      <c r="ET384" s="263"/>
      <c r="EU384" s="263"/>
      <c r="EV384" s="263"/>
      <c r="EW384" s="263"/>
      <c r="EX384" s="263"/>
      <c r="EY384" s="263"/>
      <c r="EZ384" s="263"/>
      <c r="FA384" s="263"/>
      <c r="FB384" s="263"/>
      <c r="FC384" s="263"/>
      <c r="FD384" s="263"/>
      <c r="FE384" s="263"/>
      <c r="FF384" s="263"/>
      <c r="FG384" s="263"/>
      <c r="FH384" s="263"/>
      <c r="FI384" s="263"/>
      <c r="FJ384" s="263"/>
      <c r="FK384" s="263"/>
      <c r="FL384" s="263"/>
      <c r="FM384" s="263"/>
      <c r="FN384" s="263"/>
      <c r="FO384" s="263"/>
      <c r="FP384" s="263"/>
      <c r="FQ384" s="263"/>
      <c r="FR384" s="263"/>
      <c r="FS384" s="263"/>
      <c r="FT384" s="263"/>
      <c r="FU384" s="263"/>
      <c r="FV384" s="263"/>
      <c r="FW384" s="263"/>
      <c r="FX384" s="263"/>
      <c r="FY384" s="263"/>
      <c r="FZ384" s="263"/>
      <c r="GA384" s="263"/>
      <c r="GB384" s="263"/>
      <c r="GC384" s="263"/>
      <c r="GD384" s="263"/>
      <c r="GE384" s="263"/>
      <c r="GF384" s="263"/>
      <c r="GG384" s="263"/>
      <c r="GH384" s="263"/>
      <c r="GI384" s="263"/>
      <c r="GJ384" s="263"/>
      <c r="GK384" s="263"/>
      <c r="GL384" s="263"/>
      <c r="GM384" s="263"/>
      <c r="GN384" s="263"/>
      <c r="GO384" s="263"/>
      <c r="GP384" s="263"/>
      <c r="GQ384" s="263"/>
      <c r="GR384" s="263"/>
      <c r="GS384" s="263"/>
      <c r="GT384" s="263"/>
      <c r="GU384" s="263"/>
      <c r="GV384" s="263"/>
      <c r="GW384" s="263"/>
      <c r="GX384" s="263"/>
      <c r="GY384" s="263"/>
      <c r="GZ384" s="263"/>
      <c r="HA384" s="263"/>
      <c r="HB384" s="263"/>
      <c r="HC384" s="263"/>
      <c r="HD384" s="263"/>
      <c r="HE384" s="263"/>
      <c r="HF384" s="263"/>
      <c r="HG384" s="263"/>
      <c r="HH384" s="263"/>
      <c r="HI384" s="263"/>
      <c r="HJ384" s="263"/>
      <c r="HK384" s="263"/>
      <c r="HL384" s="263"/>
      <c r="HM384" s="263"/>
      <c r="HN384" s="263"/>
      <c r="HO384" s="263"/>
      <c r="HP384" s="263"/>
      <c r="HQ384" s="263"/>
      <c r="HR384" s="263"/>
      <c r="HS384" s="263"/>
      <c r="HT384" s="263"/>
      <c r="HU384" s="263"/>
      <c r="HV384" s="263"/>
      <c r="HW384" s="263"/>
      <c r="HX384" s="263"/>
      <c r="HY384" s="263"/>
      <c r="HZ384" s="263"/>
      <c r="IA384" s="263"/>
      <c r="IB384" s="263"/>
      <c r="IC384" s="263"/>
      <c r="ID384" s="263"/>
      <c r="IE384" s="263"/>
      <c r="IF384" s="263"/>
      <c r="IG384" s="263"/>
      <c r="IH384" s="263"/>
      <c r="II384" s="263"/>
      <c r="IJ384" s="263"/>
      <c r="IK384" s="263"/>
      <c r="IL384" s="263"/>
      <c r="IM384" s="263"/>
      <c r="IN384" s="263"/>
      <c r="IO384" s="263"/>
      <c r="IP384" s="263"/>
      <c r="IQ384" s="263"/>
      <c r="IR384" s="263"/>
      <c r="IS384" s="263"/>
      <c r="IT384" s="263"/>
      <c r="IU384" s="263"/>
      <c r="IV384" s="263"/>
      <c r="IW384" s="263"/>
      <c r="IX384" s="263"/>
      <c r="IY384" s="263"/>
      <c r="IZ384" s="263"/>
      <c r="JA384" s="263"/>
      <c r="JB384" s="263"/>
      <c r="JC384" s="263"/>
      <c r="JD384" s="263"/>
      <c r="JE384" s="263"/>
      <c r="JF384" s="263"/>
      <c r="JG384" s="263"/>
      <c r="JH384" s="263"/>
      <c r="JI384" s="263"/>
      <c r="JJ384" s="263"/>
      <c r="JK384" s="263"/>
      <c r="JL384" s="263"/>
      <c r="JM384" s="263"/>
      <c r="JN384" s="263"/>
      <c r="JO384" s="263"/>
      <c r="JP384" s="263"/>
      <c r="JQ384" s="263"/>
      <c r="JR384" s="263"/>
      <c r="JS384" s="263"/>
      <c r="JT384" s="263"/>
      <c r="JU384" s="263"/>
      <c r="JV384" s="263"/>
      <c r="JW384" s="263"/>
      <c r="JX384" s="263"/>
      <c r="JY384" s="263"/>
      <c r="JZ384" s="263"/>
      <c r="KA384" s="263"/>
      <c r="KB384" s="263"/>
      <c r="KC384" s="263"/>
      <c r="KD384" s="263"/>
      <c r="KE384" s="263"/>
      <c r="KF384" s="263"/>
      <c r="KG384" s="263"/>
      <c r="KH384" s="263"/>
      <c r="KI384" s="263"/>
      <c r="KJ384" s="263"/>
      <c r="KK384" s="263"/>
      <c r="KL384" s="263"/>
      <c r="KM384" s="263"/>
      <c r="KN384" s="263"/>
      <c r="KO384" s="263"/>
      <c r="KP384" s="263"/>
      <c r="KQ384" s="263"/>
      <c r="KR384" s="263"/>
      <c r="KS384" s="263"/>
      <c r="KT384" s="263"/>
      <c r="KU384" s="263"/>
      <c r="KV384" s="263"/>
      <c r="KW384" s="263"/>
      <c r="KX384" s="263"/>
      <c r="KY384" s="263"/>
      <c r="KZ384" s="263"/>
      <c r="LA384" s="263"/>
      <c r="LB384" s="263"/>
      <c r="LC384" s="263"/>
      <c r="LD384" s="263"/>
      <c r="LE384" s="263"/>
      <c r="LF384" s="263"/>
      <c r="LG384" s="263"/>
      <c r="LH384" s="263"/>
      <c r="LI384" s="263"/>
      <c r="LJ384" s="263"/>
      <c r="LK384" s="263"/>
      <c r="LL384" s="263"/>
      <c r="LM384" s="263"/>
      <c r="LN384" s="263"/>
      <c r="LO384" s="263"/>
      <c r="LP384" s="263"/>
      <c r="LQ384" s="263"/>
      <c r="LR384" s="263"/>
      <c r="LS384" s="263"/>
      <c r="LT384" s="263"/>
      <c r="LU384" s="263"/>
      <c r="LV384" s="263"/>
      <c r="LW384" s="263"/>
      <c r="LX384" s="263"/>
      <c r="LY384" s="263"/>
      <c r="LZ384" s="263"/>
      <c r="MA384" s="263"/>
      <c r="MB384" s="263"/>
      <c r="MC384" s="263"/>
      <c r="MD384" s="263"/>
      <c r="ME384" s="263"/>
      <c r="MF384" s="263"/>
      <c r="MG384" s="263"/>
      <c r="MH384" s="263"/>
      <c r="MI384" s="263"/>
      <c r="MJ384" s="263"/>
      <c r="MK384" s="263"/>
      <c r="ML384" s="263"/>
      <c r="MM384" s="263"/>
      <c r="MN384" s="263"/>
      <c r="MO384" s="263"/>
      <c r="MP384" s="263"/>
      <c r="MQ384" s="263"/>
      <c r="MR384" s="263"/>
      <c r="MS384" s="263"/>
      <c r="MT384" s="263"/>
      <c r="MU384" s="263"/>
      <c r="MV384" s="263"/>
      <c r="MW384" s="263"/>
      <c r="MX384" s="263"/>
      <c r="MY384" s="263"/>
      <c r="MZ384" s="263"/>
      <c r="NA384" s="263"/>
      <c r="NB384" s="263"/>
      <c r="NC384" s="263"/>
      <c r="ND384" s="263"/>
      <c r="NE384" s="263"/>
      <c r="NF384" s="263"/>
      <c r="NG384" s="263"/>
      <c r="NH384" s="263"/>
      <c r="NI384" s="263"/>
      <c r="NJ384" s="263"/>
      <c r="NK384" s="263"/>
      <c r="NL384" s="263"/>
      <c r="NM384" s="263"/>
      <c r="NN384" s="263"/>
      <c r="NO384" s="263"/>
      <c r="NP384" s="263"/>
      <c r="NQ384" s="263"/>
      <c r="NR384" s="263"/>
      <c r="NS384" s="263"/>
      <c r="NT384" s="263"/>
      <c r="NU384" s="263"/>
      <c r="NV384" s="263"/>
      <c r="NW384" s="263"/>
      <c r="NX384" s="263"/>
      <c r="NY384" s="263"/>
      <c r="NZ384" s="263"/>
      <c r="OA384" s="263"/>
      <c r="OB384" s="263"/>
      <c r="OC384" s="263"/>
      <c r="OD384" s="263"/>
      <c r="OE384" s="263"/>
      <c r="OF384" s="263"/>
      <c r="OG384" s="263"/>
      <c r="OH384" s="263"/>
      <c r="OI384" s="263"/>
      <c r="OJ384" s="263"/>
      <c r="OK384" s="263"/>
      <c r="OL384" s="263"/>
      <c r="OM384" s="263"/>
      <c r="ON384" s="263"/>
      <c r="OO384" s="263"/>
      <c r="OP384" s="263"/>
      <c r="OQ384" s="263"/>
      <c r="OR384" s="263"/>
      <c r="OS384" s="263"/>
      <c r="OT384" s="263"/>
      <c r="OU384" s="263"/>
      <c r="OV384" s="263"/>
      <c r="OW384" s="263"/>
      <c r="OX384" s="263"/>
      <c r="OY384" s="263"/>
      <c r="OZ384" s="263"/>
      <c r="PA384" s="263"/>
      <c r="PB384" s="263"/>
      <c r="PC384" s="263"/>
      <c r="PD384" s="263"/>
      <c r="PE384" s="263"/>
      <c r="PF384" s="263"/>
      <c r="PG384" s="263"/>
      <c r="PH384" s="263"/>
      <c r="PI384" s="263"/>
      <c r="PJ384" s="263"/>
      <c r="PK384" s="263"/>
      <c r="PL384" s="263"/>
      <c r="PM384" s="263"/>
      <c r="PN384" s="263"/>
      <c r="PO384" s="263"/>
      <c r="PP384" s="263"/>
      <c r="PQ384" s="263"/>
      <c r="PR384" s="263"/>
      <c r="PS384" s="263"/>
      <c r="PT384" s="263"/>
      <c r="PU384" s="263"/>
      <c r="PV384" s="263"/>
      <c r="PW384" s="263"/>
      <c r="PX384" s="263"/>
      <c r="PY384" s="263"/>
      <c r="PZ384" s="263"/>
      <c r="QA384" s="263"/>
      <c r="QB384" s="263"/>
      <c r="QC384" s="263"/>
      <c r="QD384" s="263"/>
      <c r="QE384" s="263"/>
      <c r="QF384" s="263"/>
      <c r="QG384" s="263"/>
      <c r="QH384" s="263"/>
      <c r="QI384" s="263"/>
      <c r="QJ384" s="263"/>
      <c r="QK384" s="263"/>
      <c r="QL384" s="263"/>
      <c r="QM384" s="263"/>
      <c r="QN384" s="263"/>
      <c r="QO384" s="263"/>
      <c r="QP384" s="263"/>
      <c r="QQ384" s="263"/>
      <c r="QR384" s="263"/>
      <c r="QS384" s="263"/>
      <c r="QT384" s="263"/>
      <c r="QU384" s="263"/>
      <c r="QV384" s="263"/>
      <c r="QW384" s="263"/>
      <c r="QX384" s="263"/>
      <c r="QY384" s="263"/>
      <c r="QZ384" s="263"/>
      <c r="RA384" s="263"/>
      <c r="RB384" s="263"/>
      <c r="RC384" s="263"/>
      <c r="RD384" s="263"/>
      <c r="RE384" s="263"/>
      <c r="RF384" s="263"/>
      <c r="RG384" s="263"/>
      <c r="RH384" s="263"/>
      <c r="RI384" s="263"/>
      <c r="RJ384" s="263"/>
      <c r="RK384" s="263"/>
      <c r="RL384" s="263"/>
      <c r="RM384" s="263"/>
      <c r="RN384" s="263"/>
      <c r="RO384" s="263"/>
      <c r="RP384" s="263"/>
      <c r="RQ384" s="263"/>
      <c r="RR384" s="263"/>
      <c r="RS384" s="263"/>
      <c r="RT384" s="263"/>
      <c r="RU384" s="263"/>
      <c r="RV384" s="263"/>
      <c r="RW384" s="263"/>
      <c r="RX384" s="263"/>
      <c r="RY384" s="263"/>
      <c r="RZ384" s="263"/>
      <c r="SA384" s="263"/>
      <c r="SB384" s="263"/>
      <c r="SC384" s="263"/>
      <c r="SD384" s="263"/>
      <c r="SE384" s="263"/>
      <c r="SF384" s="263"/>
      <c r="SG384" s="263"/>
      <c r="SH384" s="263"/>
      <c r="SI384" s="263"/>
      <c r="SJ384" s="263"/>
      <c r="SK384" s="263"/>
      <c r="SL384" s="263"/>
      <c r="SM384" s="263"/>
      <c r="SN384" s="263"/>
      <c r="SO384" s="263"/>
      <c r="SP384" s="263"/>
      <c r="SQ384" s="263"/>
      <c r="SR384" s="263"/>
      <c r="SS384" s="263"/>
      <c r="ST384" s="263"/>
      <c r="SU384" s="263"/>
      <c r="SV384" s="263"/>
      <c r="SW384" s="263"/>
      <c r="SX384" s="263"/>
      <c r="SY384" s="263"/>
      <c r="SZ384" s="263"/>
      <c r="TA384" s="263"/>
      <c r="TB384" s="263"/>
      <c r="TC384" s="263"/>
      <c r="TD384" s="263"/>
      <c r="TE384" s="263"/>
      <c r="TF384" s="263"/>
      <c r="TG384" s="263"/>
      <c r="TH384" s="263"/>
      <c r="TI384" s="263"/>
      <c r="TJ384" s="263"/>
      <c r="TK384" s="263"/>
      <c r="TL384" s="263"/>
      <c r="TM384" s="263"/>
      <c r="TN384" s="263"/>
      <c r="TO384" s="263"/>
      <c r="TP384" s="263"/>
      <c r="TQ384" s="263"/>
      <c r="TR384" s="263"/>
      <c r="TS384" s="263"/>
      <c r="TT384" s="263"/>
      <c r="TU384" s="263"/>
      <c r="TV384" s="263"/>
      <c r="TW384" s="263"/>
      <c r="TX384" s="263"/>
      <c r="TY384" s="263"/>
      <c r="TZ384" s="263"/>
      <c r="UA384" s="263"/>
      <c r="UB384" s="263"/>
      <c r="UC384" s="263"/>
      <c r="UD384" s="263"/>
      <c r="UE384" s="263"/>
      <c r="UF384" s="263"/>
      <c r="UG384" s="263"/>
      <c r="UH384" s="263"/>
      <c r="UI384" s="263"/>
      <c r="UJ384" s="263"/>
      <c r="UK384" s="263"/>
      <c r="UL384" s="263"/>
      <c r="UM384" s="263"/>
      <c r="UN384" s="263"/>
      <c r="UO384" s="263"/>
      <c r="UP384" s="263"/>
      <c r="UQ384" s="263"/>
      <c r="UR384" s="263"/>
      <c r="US384" s="263"/>
      <c r="UT384" s="263"/>
      <c r="UU384" s="263"/>
      <c r="UV384" s="263"/>
      <c r="UW384" s="263"/>
      <c r="UX384" s="263"/>
      <c r="UY384" s="263"/>
      <c r="UZ384" s="263"/>
      <c r="VA384" s="263"/>
      <c r="VB384" s="263"/>
      <c r="VC384" s="263"/>
      <c r="VD384" s="263"/>
      <c r="VE384" s="263"/>
      <c r="VF384" s="263"/>
      <c r="VG384" s="263"/>
      <c r="VH384" s="263"/>
      <c r="VI384" s="263"/>
      <c r="VJ384" s="263"/>
      <c r="VK384" s="263"/>
      <c r="VL384" s="263"/>
      <c r="VM384" s="263"/>
      <c r="VN384" s="263"/>
      <c r="VO384" s="263"/>
      <c r="VP384" s="263"/>
      <c r="VQ384" s="263"/>
      <c r="VR384" s="263"/>
      <c r="VS384" s="263"/>
      <c r="VT384" s="263"/>
      <c r="VU384" s="263"/>
      <c r="VV384" s="263"/>
      <c r="VW384" s="263"/>
      <c r="VX384" s="263"/>
      <c r="VY384" s="263"/>
      <c r="VZ384" s="263"/>
      <c r="WA384" s="263"/>
      <c r="WB384" s="263"/>
      <c r="WC384" s="263"/>
      <c r="WD384" s="263"/>
      <c r="WE384" s="263"/>
      <c r="WF384" s="263"/>
      <c r="WG384" s="263"/>
      <c r="WH384" s="263"/>
      <c r="WI384" s="263"/>
      <c r="WJ384" s="263"/>
      <c r="WK384" s="263"/>
      <c r="WL384" s="263"/>
      <c r="WM384" s="263"/>
      <c r="WN384" s="263"/>
      <c r="WO384" s="263"/>
      <c r="WP384" s="263"/>
      <c r="WQ384" s="263"/>
      <c r="WR384" s="263"/>
      <c r="WS384" s="263"/>
      <c r="WT384" s="263"/>
      <c r="WU384" s="263"/>
      <c r="WV384" s="263"/>
      <c r="WW384" s="263"/>
      <c r="WX384" s="263"/>
      <c r="WY384" s="263"/>
      <c r="WZ384" s="263"/>
      <c r="XA384" s="263"/>
      <c r="XB384" s="263"/>
      <c r="XC384" s="263"/>
      <c r="XD384" s="263"/>
      <c r="XE384" s="263"/>
      <c r="XF384" s="263"/>
      <c r="XG384" s="263"/>
      <c r="XH384" s="263"/>
      <c r="XI384" s="263"/>
      <c r="XJ384" s="263"/>
      <c r="XK384" s="263"/>
      <c r="XL384" s="263"/>
      <c r="XM384" s="263"/>
      <c r="XN384" s="263"/>
      <c r="XO384" s="263"/>
      <c r="XP384" s="263"/>
      <c r="XQ384" s="263"/>
      <c r="XR384" s="263"/>
      <c r="XS384" s="263"/>
      <c r="XT384" s="263"/>
      <c r="XU384" s="263"/>
      <c r="XV384" s="263"/>
      <c r="XW384" s="263"/>
      <c r="XX384" s="263"/>
      <c r="XY384" s="263"/>
      <c r="XZ384" s="263"/>
      <c r="YA384" s="263"/>
      <c r="YB384" s="263"/>
      <c r="YC384" s="263"/>
      <c r="YD384" s="263"/>
      <c r="YE384" s="263"/>
      <c r="YF384" s="263"/>
      <c r="YG384" s="263"/>
      <c r="YH384" s="263"/>
      <c r="YI384" s="263"/>
      <c r="YJ384" s="263"/>
      <c r="YK384" s="263"/>
      <c r="YL384" s="263"/>
      <c r="YM384" s="263"/>
      <c r="YN384" s="263"/>
      <c r="YO384" s="263"/>
      <c r="YP384" s="263"/>
      <c r="YQ384" s="263"/>
      <c r="YR384" s="263"/>
      <c r="YS384" s="263"/>
      <c r="YT384" s="263"/>
      <c r="YU384" s="263"/>
      <c r="YV384" s="263"/>
      <c r="YW384" s="263"/>
      <c r="YX384" s="263"/>
      <c r="YY384" s="263"/>
      <c r="YZ384" s="263"/>
      <c r="ZA384" s="263"/>
      <c r="ZB384" s="263"/>
      <c r="ZC384" s="263"/>
      <c r="ZD384" s="263"/>
      <c r="ZE384" s="263"/>
      <c r="ZF384" s="263"/>
      <c r="ZG384" s="263"/>
      <c r="ZH384" s="263"/>
      <c r="ZI384" s="263"/>
      <c r="ZJ384" s="263"/>
      <c r="ZK384" s="263"/>
      <c r="ZL384" s="263"/>
      <c r="ZM384" s="263"/>
      <c r="ZN384" s="263"/>
      <c r="ZO384" s="263"/>
      <c r="ZP384" s="263"/>
      <c r="ZQ384" s="263"/>
      <c r="ZR384" s="263"/>
      <c r="ZS384" s="263"/>
      <c r="ZT384" s="263"/>
      <c r="ZU384" s="263"/>
      <c r="ZV384" s="263"/>
      <c r="ZW384" s="263"/>
      <c r="ZX384" s="263"/>
      <c r="ZY384" s="263"/>
      <c r="ZZ384" s="263"/>
      <c r="AAA384" s="263"/>
      <c r="AAB384" s="263"/>
      <c r="AAC384" s="263"/>
      <c r="AAD384" s="263"/>
      <c r="AAE384" s="263"/>
      <c r="AAF384" s="263"/>
      <c r="AAG384" s="263"/>
      <c r="AAH384" s="263"/>
      <c r="AAI384" s="263"/>
      <c r="AAJ384" s="263"/>
      <c r="AAK384" s="263"/>
      <c r="AAL384" s="263"/>
      <c r="AAM384" s="263"/>
      <c r="AAN384" s="263"/>
      <c r="AAO384" s="263"/>
      <c r="AAP384" s="263"/>
      <c r="AAQ384" s="263"/>
      <c r="AAR384" s="263"/>
      <c r="AAS384" s="263"/>
      <c r="AAT384" s="263"/>
      <c r="AAU384" s="263"/>
      <c r="AAV384" s="263"/>
      <c r="AAW384" s="263"/>
      <c r="AAX384" s="263"/>
      <c r="AAY384" s="263"/>
      <c r="AAZ384" s="263"/>
      <c r="ABA384" s="263"/>
      <c r="ABB384" s="263"/>
      <c r="ABC384" s="263"/>
      <c r="ABD384" s="263"/>
      <c r="ABE384" s="263"/>
      <c r="ABF384" s="263"/>
      <c r="ABG384" s="263"/>
      <c r="ABH384" s="263"/>
      <c r="ABI384" s="263"/>
      <c r="ABJ384" s="263"/>
      <c r="ABK384" s="263"/>
      <c r="ABL384" s="263"/>
      <c r="ABM384" s="263"/>
      <c r="ABN384" s="263"/>
      <c r="ABO384" s="263"/>
      <c r="ABP384" s="263"/>
      <c r="ABQ384" s="263"/>
      <c r="ABR384" s="263"/>
      <c r="ABS384" s="263"/>
      <c r="ABT384" s="263"/>
      <c r="ABU384" s="263"/>
      <c r="ABV384" s="263"/>
      <c r="ABW384" s="263"/>
      <c r="ABX384" s="263"/>
      <c r="ABY384" s="263"/>
      <c r="ABZ384" s="263"/>
      <c r="ACA384" s="263"/>
      <c r="ACB384" s="263"/>
      <c r="ACC384" s="263"/>
      <c r="ACD384" s="263"/>
      <c r="ACE384" s="263"/>
      <c r="ACF384" s="263"/>
      <c r="ACG384" s="263"/>
      <c r="ACH384" s="263"/>
      <c r="ACI384" s="263"/>
      <c r="ACJ384" s="263"/>
      <c r="ACK384" s="263"/>
      <c r="ACL384" s="263"/>
      <c r="ACM384" s="263"/>
      <c r="ACN384" s="263"/>
      <c r="ACO384" s="263"/>
      <c r="ACP384" s="263"/>
      <c r="ACQ384" s="263"/>
      <c r="ACR384" s="263"/>
      <c r="ACS384" s="263"/>
      <c r="ACT384" s="263"/>
      <c r="ACU384" s="263"/>
      <c r="ACV384" s="263"/>
      <c r="ACW384" s="263"/>
      <c r="ACX384" s="263"/>
      <c r="ACY384" s="263"/>
      <c r="ACZ384" s="263"/>
      <c r="ADA384" s="263"/>
      <c r="ADB384" s="263"/>
      <c r="ADC384" s="263"/>
      <c r="ADD384" s="263"/>
      <c r="ADE384" s="263"/>
      <c r="ADF384" s="263"/>
      <c r="ADG384" s="263"/>
      <c r="ADH384" s="263"/>
      <c r="ADI384" s="263"/>
      <c r="ADJ384" s="263"/>
      <c r="ADK384" s="263"/>
      <c r="ADL384" s="263"/>
      <c r="ADM384" s="263"/>
      <c r="ADN384" s="263"/>
      <c r="ADO384" s="263"/>
      <c r="ADP384" s="263"/>
      <c r="ADQ384" s="263"/>
      <c r="ADR384" s="263"/>
      <c r="ADS384" s="263"/>
      <c r="ADT384" s="263"/>
      <c r="ADU384" s="263"/>
      <c r="ADV384" s="263"/>
      <c r="ADW384" s="263"/>
      <c r="ADX384" s="263"/>
      <c r="ADY384" s="263"/>
      <c r="ADZ384" s="263"/>
      <c r="AEA384" s="263"/>
      <c r="AEB384" s="263"/>
      <c r="AEC384" s="263"/>
      <c r="AED384" s="263"/>
      <c r="AEE384" s="263"/>
      <c r="AEF384" s="263"/>
      <c r="AEG384" s="263"/>
      <c r="AEH384" s="263"/>
      <c r="AEI384" s="263"/>
      <c r="AEJ384" s="263"/>
      <c r="AEK384" s="263"/>
      <c r="AEL384" s="263"/>
      <c r="AEM384" s="263"/>
      <c r="AEN384" s="263"/>
      <c r="AEO384" s="263"/>
      <c r="AEP384" s="263"/>
      <c r="AEQ384" s="263"/>
      <c r="AER384" s="263"/>
      <c r="AES384" s="263"/>
      <c r="AET384" s="263"/>
      <c r="AEU384" s="263"/>
      <c r="AEV384" s="263"/>
      <c r="AEW384" s="263"/>
      <c r="AEX384" s="263"/>
      <c r="AEY384" s="263"/>
      <c r="AEZ384" s="263"/>
      <c r="AFA384" s="263"/>
      <c r="AFB384" s="263"/>
      <c r="AFC384" s="263"/>
      <c r="AFD384" s="263"/>
      <c r="AFE384" s="263"/>
      <c r="AFF384" s="263"/>
      <c r="AFG384" s="263"/>
      <c r="AFH384" s="263"/>
      <c r="AFI384" s="263"/>
      <c r="AFJ384" s="263"/>
      <c r="AFK384" s="263"/>
      <c r="AFL384" s="263"/>
      <c r="AFM384" s="263"/>
      <c r="AFN384" s="263"/>
      <c r="AFO384" s="263"/>
      <c r="AFP384" s="263"/>
      <c r="AFQ384" s="263"/>
      <c r="AFR384" s="263"/>
      <c r="AFS384" s="263"/>
      <c r="AFT384" s="263"/>
      <c r="AFU384" s="263"/>
      <c r="AFV384" s="263"/>
      <c r="AFW384" s="263"/>
      <c r="AFX384" s="263"/>
      <c r="AFY384" s="263"/>
      <c r="AFZ384" s="263"/>
      <c r="AGA384" s="263"/>
      <c r="AGB384" s="263"/>
      <c r="AGC384" s="263"/>
      <c r="AGD384" s="263"/>
      <c r="AGE384" s="263"/>
      <c r="AGF384" s="263"/>
      <c r="AGG384" s="263"/>
      <c r="AGH384" s="263"/>
      <c r="AGI384" s="263"/>
      <c r="AGJ384" s="263"/>
      <c r="AGK384" s="263"/>
      <c r="AGL384" s="263"/>
      <c r="AGM384" s="263"/>
      <c r="AGN384" s="263"/>
      <c r="AGO384" s="263"/>
      <c r="AGP384" s="263"/>
      <c r="AGQ384" s="263"/>
      <c r="AGR384" s="263"/>
      <c r="AGS384" s="263"/>
      <c r="AGT384" s="263"/>
      <c r="AGU384" s="263"/>
      <c r="AGV384" s="263"/>
      <c r="AGW384" s="263"/>
      <c r="AGX384" s="263"/>
      <c r="AGY384" s="263"/>
      <c r="AGZ384" s="263"/>
      <c r="AHA384" s="263"/>
      <c r="AHB384" s="263"/>
      <c r="AHC384" s="263"/>
      <c r="AHD384" s="263"/>
      <c r="AHE384" s="263"/>
      <c r="AHF384" s="263"/>
      <c r="AHG384" s="263"/>
      <c r="AHH384" s="263"/>
      <c r="AHI384" s="263"/>
      <c r="AHJ384" s="263"/>
      <c r="AHK384" s="263"/>
      <c r="AHL384" s="263"/>
      <c r="AHM384" s="263"/>
      <c r="AHN384" s="263"/>
      <c r="AHO384" s="263"/>
      <c r="AHP384" s="263"/>
      <c r="AHQ384" s="263"/>
      <c r="AHR384" s="263"/>
      <c r="AHS384" s="263"/>
      <c r="AHT384" s="263"/>
      <c r="AHU384" s="263"/>
      <c r="AHV384" s="263"/>
      <c r="AHW384" s="263"/>
      <c r="AHX384" s="263"/>
      <c r="AHY384" s="263"/>
      <c r="AHZ384" s="263"/>
      <c r="AIA384" s="263"/>
      <c r="AIB384" s="263"/>
      <c r="AIC384" s="263"/>
      <c r="AID384" s="263"/>
      <c r="AIE384" s="263"/>
      <c r="AIF384" s="263"/>
      <c r="AIG384" s="263"/>
      <c r="AIH384" s="263"/>
      <c r="AII384" s="263"/>
      <c r="AIJ384" s="263"/>
      <c r="AIK384" s="263"/>
      <c r="AIL384" s="263"/>
      <c r="AIM384" s="263"/>
      <c r="AIN384" s="263"/>
      <c r="AIO384" s="263"/>
      <c r="AIP384" s="263"/>
      <c r="AIQ384" s="263"/>
      <c r="AIR384" s="263"/>
      <c r="AIS384" s="263"/>
      <c r="AIT384" s="263"/>
      <c r="AIU384" s="263"/>
      <c r="AIV384" s="263"/>
      <c r="AIW384" s="263"/>
      <c r="AIX384" s="263"/>
      <c r="AIY384" s="263"/>
      <c r="AIZ384" s="263"/>
      <c r="AJA384" s="263"/>
      <c r="AJB384" s="263"/>
      <c r="AJC384" s="263"/>
      <c r="AJD384" s="263"/>
      <c r="AJE384" s="263"/>
      <c r="AJF384" s="263"/>
      <c r="AJG384" s="263"/>
      <c r="AJH384" s="263"/>
      <c r="AJI384" s="263"/>
      <c r="AJJ384" s="263"/>
      <c r="AJK384" s="263"/>
      <c r="AJL384" s="263"/>
      <c r="AJM384" s="263"/>
      <c r="AJN384" s="263"/>
      <c r="AJO384" s="263"/>
      <c r="AJP384" s="263"/>
      <c r="AJQ384" s="263"/>
      <c r="AJR384" s="263"/>
      <c r="AJS384" s="263"/>
      <c r="AJT384" s="263"/>
      <c r="AJU384" s="263"/>
      <c r="AJV384" s="263"/>
      <c r="AJW384" s="263"/>
      <c r="AJX384" s="263"/>
      <c r="AJY384" s="263"/>
      <c r="AJZ384" s="263"/>
      <c r="AKA384" s="263"/>
      <c r="AKB384" s="263"/>
      <c r="AKC384" s="263"/>
      <c r="AKD384" s="263"/>
      <c r="AKE384" s="263"/>
      <c r="AKF384" s="263"/>
      <c r="AKG384" s="263"/>
      <c r="AKH384" s="263"/>
      <c r="AKI384" s="263"/>
      <c r="AKJ384" s="263"/>
      <c r="AKK384" s="263"/>
      <c r="AKL384" s="263"/>
      <c r="AKM384" s="263"/>
      <c r="AKN384" s="263"/>
      <c r="AKO384" s="263"/>
      <c r="AKP384" s="263"/>
      <c r="AKQ384" s="263"/>
      <c r="AKR384" s="263"/>
      <c r="AKS384" s="263"/>
      <c r="AKT384" s="263"/>
      <c r="AKU384" s="263"/>
      <c r="AKV384" s="263"/>
      <c r="AKW384" s="263"/>
      <c r="AKX384" s="263"/>
      <c r="AKY384" s="263"/>
      <c r="AKZ384" s="263"/>
      <c r="ALA384" s="263"/>
      <c r="ALB384" s="263"/>
      <c r="ALC384" s="263"/>
      <c r="ALD384" s="263"/>
      <c r="ALE384" s="263"/>
      <c r="ALF384" s="263"/>
      <c r="ALG384" s="263"/>
      <c r="ALH384" s="263"/>
      <c r="ALI384" s="263"/>
      <c r="ALJ384" s="263"/>
      <c r="ALK384" s="263"/>
      <c r="ALL384" s="263"/>
      <c r="ALM384" s="263"/>
      <c r="ALN384" s="263"/>
      <c r="ALO384" s="263"/>
      <c r="ALP384" s="263"/>
      <c r="ALQ384" s="263"/>
      <c r="ALR384" s="263"/>
      <c r="ALS384" s="263"/>
      <c r="ALT384" s="263"/>
      <c r="ALU384" s="263"/>
      <c r="ALV384" s="263"/>
      <c r="ALW384" s="263"/>
      <c r="ALX384" s="263"/>
      <c r="ALY384" s="263"/>
      <c r="ALZ384" s="263"/>
      <c r="AMA384" s="263"/>
      <c r="AMB384" s="263"/>
      <c r="AMC384" s="263"/>
      <c r="AMD384" s="263"/>
      <c r="AME384" s="263"/>
      <c r="AMF384" s="263"/>
      <c r="AMG384" s="263"/>
      <c r="AMH384" s="263"/>
      <c r="AMI384" s="263"/>
      <c r="AMJ384" s="263"/>
      <c r="AMK384" s="263"/>
      <c r="AML384" s="263"/>
      <c r="AMM384" s="263"/>
      <c r="AMN384" s="263"/>
      <c r="AMO384" s="263"/>
      <c r="AMP384" s="263"/>
      <c r="AMQ384" s="263"/>
      <c r="AMR384" s="263"/>
      <c r="AMS384" s="263"/>
      <c r="AMT384" s="263"/>
      <c r="AMU384" s="263"/>
      <c r="AMV384" s="263"/>
      <c r="AMW384" s="263"/>
      <c r="AMX384" s="263"/>
      <c r="AMY384" s="263"/>
      <c r="AMZ384" s="263"/>
      <c r="ANA384" s="263"/>
      <c r="ANB384" s="263"/>
      <c r="ANC384" s="263"/>
      <c r="AND384" s="263"/>
      <c r="ANE384" s="263"/>
      <c r="ANF384" s="263"/>
      <c r="ANG384" s="263"/>
      <c r="ANH384" s="263"/>
      <c r="ANI384" s="263"/>
      <c r="ANJ384" s="263"/>
      <c r="ANK384" s="263"/>
      <c r="ANL384" s="263"/>
      <c r="ANM384" s="263"/>
      <c r="ANN384" s="263"/>
      <c r="ANO384" s="263"/>
      <c r="ANP384" s="263"/>
      <c r="ANQ384" s="263"/>
      <c r="ANR384" s="263"/>
      <c r="ANS384" s="263"/>
      <c r="ANT384" s="263"/>
      <c r="ANU384" s="263"/>
      <c r="ANV384" s="263"/>
      <c r="ANW384" s="263"/>
      <c r="ANX384" s="263"/>
      <c r="ANY384" s="263"/>
      <c r="ANZ384" s="263"/>
      <c r="AOA384" s="263"/>
      <c r="AOB384" s="263"/>
      <c r="AOC384" s="263"/>
      <c r="AOD384" s="263"/>
      <c r="AOE384" s="263"/>
      <c r="AOF384" s="263"/>
      <c r="AOG384" s="263"/>
      <c r="AOH384" s="263"/>
      <c r="AOI384" s="263"/>
      <c r="AOJ384" s="263"/>
      <c r="AOK384" s="263"/>
      <c r="AOL384" s="263"/>
      <c r="AOM384" s="263"/>
      <c r="AON384" s="263"/>
      <c r="AOO384" s="263"/>
      <c r="AOP384" s="263"/>
      <c r="AOQ384" s="263"/>
      <c r="AOR384" s="263"/>
      <c r="AOS384" s="263"/>
      <c r="AOT384" s="263"/>
      <c r="AOU384" s="263"/>
      <c r="AOV384" s="263"/>
      <c r="AOW384" s="263"/>
      <c r="AOX384" s="263"/>
      <c r="AOY384" s="263"/>
      <c r="AOZ384" s="263"/>
      <c r="APA384" s="263"/>
      <c r="APB384" s="263"/>
      <c r="APC384" s="263"/>
      <c r="APD384" s="263"/>
      <c r="APE384" s="263"/>
      <c r="APF384" s="263"/>
      <c r="APG384" s="263"/>
      <c r="APH384" s="263"/>
      <c r="API384" s="263"/>
      <c r="APJ384" s="263"/>
      <c r="APK384" s="263"/>
      <c r="APL384" s="263"/>
      <c r="APM384" s="263"/>
      <c r="APN384" s="263"/>
      <c r="APO384" s="263"/>
      <c r="APP384" s="263"/>
      <c r="APQ384" s="263"/>
      <c r="APR384" s="263"/>
      <c r="APS384" s="263"/>
      <c r="APT384" s="263"/>
      <c r="APU384" s="263"/>
      <c r="APV384" s="263"/>
      <c r="APW384" s="263"/>
      <c r="APX384" s="263"/>
      <c r="APY384" s="263"/>
      <c r="APZ384" s="263"/>
      <c r="AQA384" s="263"/>
      <c r="AQB384" s="263"/>
      <c r="AQC384" s="263"/>
      <c r="AQD384" s="263"/>
      <c r="AQE384" s="263"/>
      <c r="AQF384" s="263"/>
      <c r="AQG384" s="263"/>
      <c r="AQH384" s="263"/>
      <c r="AQI384" s="263"/>
      <c r="AQJ384" s="263"/>
      <c r="AQK384" s="263"/>
      <c r="AQL384" s="263"/>
      <c r="AQM384" s="263"/>
      <c r="AQN384" s="263"/>
      <c r="AQO384" s="263"/>
      <c r="AQP384" s="263"/>
      <c r="AQQ384" s="263"/>
      <c r="AQR384" s="263"/>
      <c r="AQS384" s="263"/>
      <c r="AQT384" s="263"/>
      <c r="AQU384" s="263"/>
      <c r="AQV384" s="263"/>
      <c r="AQW384" s="263"/>
      <c r="AQX384" s="263"/>
      <c r="AQY384" s="263"/>
      <c r="AQZ384" s="263"/>
      <c r="ARA384" s="263"/>
      <c r="ARB384" s="263"/>
      <c r="ARC384" s="263"/>
      <c r="ARD384" s="263"/>
      <c r="ARE384" s="263"/>
      <c r="ARF384" s="263"/>
      <c r="ARG384" s="263"/>
      <c r="ARH384" s="263"/>
      <c r="ARI384" s="263"/>
      <c r="ARJ384" s="263"/>
      <c r="ARK384" s="263"/>
      <c r="ARL384" s="263"/>
      <c r="ARM384" s="263"/>
      <c r="ARN384" s="263"/>
      <c r="ARO384" s="263"/>
      <c r="ARP384" s="263"/>
      <c r="ARQ384" s="263"/>
      <c r="ARR384" s="263"/>
      <c r="ARS384" s="263"/>
      <c r="ART384" s="263"/>
      <c r="ARU384" s="263"/>
      <c r="ARV384" s="263"/>
      <c r="ARW384" s="263"/>
      <c r="ARX384" s="263"/>
      <c r="ARY384" s="263"/>
      <c r="ARZ384" s="263"/>
      <c r="ASA384" s="263"/>
      <c r="ASB384" s="263"/>
      <c r="ASC384" s="263"/>
      <c r="ASD384" s="263"/>
      <c r="ASE384" s="263"/>
      <c r="ASF384" s="263"/>
      <c r="ASG384" s="263"/>
      <c r="ASH384" s="263"/>
      <c r="ASI384" s="263"/>
      <c r="ASJ384" s="263"/>
      <c r="ASK384" s="263"/>
      <c r="ASL384" s="263"/>
      <c r="ASM384" s="263"/>
      <c r="ASN384" s="263"/>
      <c r="ASO384" s="263"/>
      <c r="ASP384" s="263"/>
      <c r="ASQ384" s="263"/>
      <c r="ASR384" s="263"/>
      <c r="ASS384" s="263"/>
      <c r="AST384" s="263"/>
      <c r="ASU384" s="263"/>
      <c r="ASV384" s="263"/>
      <c r="ASW384" s="263"/>
      <c r="ASX384" s="263"/>
      <c r="ASY384" s="263"/>
      <c r="ASZ384" s="263"/>
      <c r="ATA384" s="263"/>
      <c r="ATB384" s="263"/>
      <c r="ATC384" s="263"/>
      <c r="ATD384" s="263"/>
      <c r="ATE384" s="263"/>
      <c r="ATF384" s="263"/>
      <c r="ATG384" s="263"/>
      <c r="ATH384" s="263"/>
      <c r="ATI384" s="263"/>
      <c r="ATJ384" s="263"/>
      <c r="ATK384" s="263"/>
      <c r="ATL384" s="263"/>
      <c r="ATM384" s="263"/>
      <c r="ATN384" s="263"/>
      <c r="ATO384" s="263"/>
      <c r="ATP384" s="263"/>
      <c r="ATQ384" s="263"/>
      <c r="ATR384" s="263"/>
      <c r="ATS384" s="263"/>
      <c r="ATT384" s="263"/>
      <c r="ATU384" s="263"/>
      <c r="ATV384" s="263"/>
      <c r="ATW384" s="263"/>
      <c r="ATX384" s="263"/>
      <c r="ATY384" s="263"/>
      <c r="ATZ384" s="263"/>
      <c r="AUA384" s="263"/>
      <c r="AUB384" s="263"/>
      <c r="AUC384" s="263"/>
      <c r="AUD384" s="263"/>
      <c r="AUE384" s="263"/>
      <c r="AUF384" s="263"/>
      <c r="AUG384" s="263"/>
      <c r="AUH384" s="263"/>
      <c r="AUI384" s="263"/>
      <c r="AUJ384" s="263"/>
      <c r="AUK384" s="263"/>
      <c r="AUL384" s="263"/>
      <c r="AUM384" s="263"/>
      <c r="AUN384" s="263"/>
      <c r="AUO384" s="263"/>
      <c r="AUP384" s="263"/>
      <c r="AUQ384" s="263"/>
      <c r="AUR384" s="263"/>
      <c r="AUS384" s="263"/>
      <c r="AUT384" s="263"/>
      <c r="AUU384" s="263"/>
      <c r="AUV384" s="263"/>
      <c r="AUW384" s="263"/>
      <c r="AUX384" s="263"/>
      <c r="AUY384" s="263"/>
      <c r="AUZ384" s="263"/>
      <c r="AVA384" s="263"/>
      <c r="AVB384" s="263"/>
      <c r="AVC384" s="263"/>
      <c r="AVD384" s="263"/>
      <c r="AVE384" s="263"/>
      <c r="AVF384" s="263"/>
      <c r="AVG384" s="263"/>
      <c r="AVH384" s="263"/>
      <c r="AVI384" s="263"/>
      <c r="AVJ384" s="263"/>
      <c r="AVK384" s="263"/>
      <c r="AVL384" s="263"/>
      <c r="AVM384" s="263"/>
      <c r="AVN384" s="263"/>
      <c r="AVO384" s="263"/>
      <c r="AVP384" s="263"/>
      <c r="AVQ384" s="263"/>
      <c r="AVR384" s="263"/>
      <c r="AVS384" s="263"/>
      <c r="AVT384" s="263"/>
      <c r="AVU384" s="263"/>
      <c r="AVV384" s="263"/>
      <c r="AVW384" s="263"/>
      <c r="AVX384" s="263"/>
      <c r="AVY384" s="263"/>
      <c r="AVZ384" s="263"/>
      <c r="AWA384" s="263"/>
      <c r="AWB384" s="263"/>
      <c r="AWC384" s="263"/>
      <c r="AWD384" s="263"/>
      <c r="AWE384" s="263"/>
      <c r="AWF384" s="263"/>
      <c r="AWG384" s="263"/>
      <c r="AWH384" s="263"/>
      <c r="AWI384" s="263"/>
      <c r="AWJ384" s="263"/>
      <c r="AWK384" s="263"/>
      <c r="AWL384" s="263"/>
      <c r="AWM384" s="263"/>
      <c r="AWN384" s="263"/>
      <c r="AWO384" s="263"/>
      <c r="AWP384" s="263"/>
      <c r="AWQ384" s="263"/>
      <c r="AWR384" s="263"/>
      <c r="AWS384" s="263"/>
      <c r="AWT384" s="263"/>
      <c r="AWU384" s="263"/>
      <c r="AWV384" s="263"/>
      <c r="AWW384" s="263"/>
      <c r="AWX384" s="263"/>
      <c r="AWY384" s="263"/>
      <c r="AWZ384" s="263"/>
      <c r="AXA384" s="263"/>
      <c r="AXB384" s="263"/>
      <c r="AXC384" s="263"/>
      <c r="AXD384" s="263"/>
      <c r="AXE384" s="263"/>
      <c r="AXF384" s="263"/>
      <c r="AXG384" s="263"/>
      <c r="AXH384" s="263"/>
      <c r="AXI384" s="263"/>
      <c r="AXJ384" s="263"/>
      <c r="AXK384" s="263"/>
      <c r="AXL384" s="263"/>
      <c r="AXM384" s="263"/>
      <c r="AXN384" s="263"/>
      <c r="AXO384" s="263"/>
      <c r="AXP384" s="263"/>
      <c r="AXQ384" s="263"/>
      <c r="AXR384" s="263"/>
      <c r="AXS384" s="263"/>
      <c r="AXT384" s="263"/>
      <c r="AXU384" s="263"/>
      <c r="AXV384" s="263"/>
      <c r="AXW384" s="263"/>
      <c r="AXX384" s="263"/>
      <c r="AXY384" s="263"/>
      <c r="AXZ384" s="263"/>
      <c r="AYA384" s="263"/>
      <c r="AYB384" s="263"/>
      <c r="AYC384" s="263"/>
      <c r="AYD384" s="263"/>
      <c r="AYE384" s="263"/>
      <c r="AYF384" s="263"/>
      <c r="AYG384" s="263"/>
      <c r="AYH384" s="263"/>
      <c r="AYI384" s="263"/>
      <c r="AYJ384" s="263"/>
      <c r="AYK384" s="263"/>
      <c r="AYL384" s="263"/>
      <c r="AYM384" s="263"/>
      <c r="AYN384" s="263"/>
      <c r="AYO384" s="263"/>
      <c r="AYP384" s="263"/>
      <c r="AYQ384" s="263"/>
      <c r="AYR384" s="263"/>
      <c r="AYS384" s="263"/>
      <c r="AYT384" s="263"/>
      <c r="AYU384" s="263"/>
      <c r="AYV384" s="263"/>
      <c r="AYW384" s="263"/>
      <c r="AYX384" s="263"/>
      <c r="AYY384" s="263"/>
      <c r="AYZ384" s="263"/>
      <c r="AZA384" s="263"/>
      <c r="AZB384" s="263"/>
      <c r="AZC384" s="263"/>
      <c r="AZD384" s="263"/>
      <c r="AZE384" s="263"/>
      <c r="AZF384" s="263"/>
      <c r="AZG384" s="263"/>
      <c r="AZH384" s="263"/>
      <c r="AZI384" s="263"/>
      <c r="AZJ384" s="263"/>
      <c r="AZK384" s="263"/>
      <c r="AZL384" s="263"/>
      <c r="AZM384" s="263"/>
      <c r="AZN384" s="263"/>
      <c r="AZO384" s="263"/>
      <c r="AZP384" s="263"/>
      <c r="AZQ384" s="263"/>
      <c r="AZR384" s="263"/>
      <c r="AZS384" s="263"/>
      <c r="AZT384" s="263"/>
      <c r="AZU384" s="263"/>
      <c r="AZV384" s="263"/>
      <c r="AZW384" s="263"/>
      <c r="AZX384" s="263"/>
      <c r="AZY384" s="263"/>
      <c r="AZZ384" s="263"/>
      <c r="BAA384" s="263"/>
      <c r="BAB384" s="263"/>
      <c r="BAC384" s="263"/>
      <c r="BAD384" s="263"/>
      <c r="BAE384" s="263"/>
      <c r="BAF384" s="263"/>
      <c r="BAG384" s="263"/>
      <c r="BAH384" s="263"/>
      <c r="BAI384" s="263"/>
      <c r="BAJ384" s="263"/>
      <c r="BAK384" s="263"/>
      <c r="BAL384" s="263"/>
      <c r="BAM384" s="263"/>
      <c r="BAN384" s="263"/>
      <c r="BAO384" s="263"/>
      <c r="BAP384" s="263"/>
      <c r="BAQ384" s="263"/>
      <c r="BAR384" s="263"/>
      <c r="BAS384" s="263"/>
      <c r="BAT384" s="263"/>
      <c r="BAU384" s="263"/>
      <c r="BAV384" s="263"/>
      <c r="BAW384" s="263"/>
      <c r="BAX384" s="263"/>
      <c r="BAY384" s="263"/>
      <c r="BAZ384" s="263"/>
      <c r="BBA384" s="263"/>
      <c r="BBB384" s="263"/>
      <c r="BBC384" s="263"/>
      <c r="BBD384" s="263"/>
      <c r="BBE384" s="263"/>
      <c r="BBF384" s="263"/>
      <c r="BBG384" s="263"/>
      <c r="BBH384" s="263"/>
      <c r="BBI384" s="263"/>
      <c r="BBJ384" s="263"/>
      <c r="BBK384" s="263"/>
      <c r="BBL384" s="263"/>
      <c r="BBM384" s="263"/>
      <c r="BBN384" s="263"/>
      <c r="BBO384" s="263"/>
      <c r="BBP384" s="263"/>
      <c r="BBQ384" s="263"/>
      <c r="BBR384" s="263"/>
      <c r="BBS384" s="263"/>
      <c r="BBT384" s="263"/>
      <c r="BBU384" s="263"/>
      <c r="BBV384" s="263"/>
      <c r="BBW384" s="263"/>
      <c r="BBX384" s="263"/>
      <c r="BBY384" s="263"/>
      <c r="BBZ384" s="263"/>
      <c r="BCA384" s="263"/>
      <c r="BCB384" s="263"/>
      <c r="BCC384" s="263"/>
      <c r="BCD384" s="263"/>
      <c r="BCE384" s="263"/>
      <c r="BCF384" s="263"/>
      <c r="BCG384" s="263"/>
      <c r="BCH384" s="263"/>
      <c r="BCI384" s="263"/>
      <c r="BCJ384" s="263"/>
      <c r="BCK384" s="263"/>
      <c r="BCL384" s="263"/>
      <c r="BCM384" s="263"/>
      <c r="BCN384" s="263"/>
      <c r="BCO384" s="263"/>
      <c r="BCP384" s="263"/>
      <c r="BCQ384" s="263"/>
      <c r="BCR384" s="263"/>
      <c r="BCS384" s="263"/>
      <c r="BCT384" s="263"/>
      <c r="BCU384" s="263"/>
      <c r="BCV384" s="263"/>
      <c r="BCW384" s="263"/>
      <c r="BCX384" s="263"/>
      <c r="BCY384" s="263"/>
      <c r="BCZ384" s="263"/>
      <c r="BDA384" s="263"/>
      <c r="BDB384" s="263"/>
      <c r="BDC384" s="263"/>
      <c r="BDD384" s="263"/>
      <c r="BDE384" s="263"/>
      <c r="BDF384" s="263"/>
      <c r="BDG384" s="263"/>
      <c r="BDH384" s="263"/>
      <c r="BDI384" s="263"/>
      <c r="BDJ384" s="263"/>
      <c r="BDK384" s="263"/>
      <c r="BDL384" s="263"/>
      <c r="BDM384" s="263"/>
      <c r="BDN384" s="263"/>
      <c r="BDO384" s="263"/>
      <c r="BDP384" s="263"/>
      <c r="BDQ384" s="263"/>
      <c r="BDR384" s="263"/>
      <c r="BDS384" s="263"/>
      <c r="BDT384" s="263"/>
      <c r="BDU384" s="263"/>
      <c r="BDV384" s="263"/>
      <c r="BDW384" s="263"/>
      <c r="BDX384" s="263"/>
      <c r="BDY384" s="263"/>
      <c r="BDZ384" s="263"/>
      <c r="BEA384" s="263"/>
      <c r="BEB384" s="263"/>
      <c r="BEC384" s="263"/>
      <c r="BED384" s="263"/>
      <c r="BEE384" s="263"/>
      <c r="BEF384" s="263"/>
      <c r="BEG384" s="263"/>
      <c r="BEH384" s="263"/>
      <c r="BEI384" s="263"/>
      <c r="BEJ384" s="263"/>
      <c r="BEK384" s="263"/>
      <c r="BEL384" s="263"/>
      <c r="BEM384" s="263"/>
      <c r="BEN384" s="263"/>
      <c r="BEO384" s="263"/>
      <c r="BEP384" s="263"/>
      <c r="BEQ384" s="263"/>
      <c r="BER384" s="263"/>
      <c r="BES384" s="263"/>
      <c r="BET384" s="263"/>
      <c r="BEU384" s="263"/>
      <c r="BEV384" s="263"/>
      <c r="BEW384" s="263"/>
      <c r="BEX384" s="263"/>
      <c r="BEY384" s="263"/>
      <c r="BEZ384" s="263"/>
      <c r="BFA384" s="263"/>
      <c r="BFB384" s="263"/>
      <c r="BFC384" s="263"/>
      <c r="BFD384" s="263"/>
      <c r="BFE384" s="263"/>
      <c r="BFF384" s="263"/>
      <c r="BFG384" s="263"/>
      <c r="BFH384" s="263"/>
      <c r="BFI384" s="263"/>
      <c r="BFJ384" s="263"/>
      <c r="BFK384" s="263"/>
      <c r="BFL384" s="263"/>
      <c r="BFM384" s="263"/>
      <c r="BFN384" s="263"/>
      <c r="BFO384" s="263"/>
      <c r="BFP384" s="263"/>
      <c r="BFQ384" s="263"/>
      <c r="BFR384" s="263"/>
      <c r="BFS384" s="263"/>
      <c r="BFT384" s="263"/>
      <c r="BFU384" s="263"/>
      <c r="BFV384" s="263"/>
      <c r="BFW384" s="263"/>
      <c r="BFX384" s="263"/>
      <c r="BFY384" s="263"/>
      <c r="BFZ384" s="263"/>
      <c r="BGA384" s="263"/>
      <c r="BGB384" s="263"/>
      <c r="BGC384" s="263"/>
      <c r="BGD384" s="263"/>
      <c r="BGE384" s="263"/>
      <c r="BGF384" s="263"/>
      <c r="BGG384" s="263"/>
      <c r="BGH384" s="263"/>
      <c r="BGI384" s="263"/>
      <c r="BGJ384" s="263"/>
      <c r="BGK384" s="263"/>
      <c r="BGL384" s="263"/>
      <c r="BGM384" s="263"/>
      <c r="BGN384" s="263"/>
      <c r="BGO384" s="263"/>
      <c r="BGP384" s="263"/>
      <c r="BGQ384" s="263"/>
      <c r="BGR384" s="263"/>
      <c r="BGS384" s="263"/>
      <c r="BGT384" s="263"/>
      <c r="BGU384" s="263"/>
      <c r="BGV384" s="263"/>
      <c r="BGW384" s="263"/>
      <c r="BGX384" s="263"/>
      <c r="BGY384" s="263"/>
      <c r="BGZ384" s="263"/>
      <c r="BHA384" s="263"/>
      <c r="BHB384" s="263"/>
      <c r="BHC384" s="263"/>
      <c r="BHD384" s="263"/>
      <c r="BHE384" s="263"/>
      <c r="BHF384" s="263"/>
      <c r="BHG384" s="263"/>
      <c r="BHH384" s="263"/>
      <c r="BHI384" s="263"/>
      <c r="BHJ384" s="263"/>
      <c r="BHK384" s="263"/>
      <c r="BHL384" s="263"/>
      <c r="BHM384" s="263"/>
      <c r="BHN384" s="263"/>
      <c r="BHO384" s="263"/>
      <c r="BHP384" s="263"/>
      <c r="BHQ384" s="263"/>
      <c r="BHR384" s="263"/>
      <c r="BHS384" s="263"/>
      <c r="BHT384" s="263"/>
      <c r="BHU384" s="263"/>
      <c r="BHV384" s="263"/>
      <c r="BHW384" s="263"/>
      <c r="BHX384" s="263"/>
      <c r="BHY384" s="263"/>
      <c r="BHZ384" s="263"/>
      <c r="BIA384" s="263"/>
      <c r="BIB384" s="263"/>
      <c r="BIC384" s="263"/>
      <c r="BID384" s="263"/>
      <c r="BIE384" s="263"/>
      <c r="BIF384" s="263"/>
      <c r="BIG384" s="263"/>
      <c r="BIH384" s="263"/>
      <c r="BII384" s="263"/>
      <c r="BIJ384" s="263"/>
      <c r="BIK384" s="263"/>
      <c r="BIL384" s="263"/>
      <c r="BIM384" s="263"/>
      <c r="BIN384" s="263"/>
      <c r="BIO384" s="263"/>
      <c r="BIP384" s="263"/>
      <c r="BIQ384" s="263"/>
      <c r="BIR384" s="263"/>
      <c r="BIS384" s="263"/>
      <c r="BIT384" s="263"/>
      <c r="BIU384" s="263"/>
      <c r="BIV384" s="263"/>
      <c r="BIW384" s="263"/>
      <c r="BIX384" s="263"/>
      <c r="BIY384" s="263"/>
      <c r="BIZ384" s="263"/>
      <c r="BJA384" s="263"/>
      <c r="BJB384" s="263"/>
      <c r="BJC384" s="263"/>
      <c r="BJD384" s="263"/>
      <c r="BJE384" s="263"/>
      <c r="BJF384" s="263"/>
      <c r="BJG384" s="263"/>
      <c r="BJH384" s="263"/>
      <c r="BJI384" s="263"/>
      <c r="BJJ384" s="263"/>
      <c r="BJK384" s="263"/>
      <c r="BJL384" s="263"/>
      <c r="BJM384" s="263"/>
      <c r="BJN384" s="263"/>
      <c r="BJO384" s="263"/>
      <c r="BJP384" s="263"/>
      <c r="BJQ384" s="263"/>
      <c r="BJR384" s="263"/>
      <c r="BJS384" s="263"/>
      <c r="BJT384" s="263"/>
      <c r="BJU384" s="263"/>
      <c r="BJV384" s="263"/>
      <c r="BJW384" s="263"/>
      <c r="BJX384" s="263"/>
      <c r="BJY384" s="263"/>
      <c r="BJZ384" s="263"/>
      <c r="BKA384" s="263"/>
      <c r="BKB384" s="263"/>
      <c r="BKC384" s="263"/>
      <c r="BKD384" s="263"/>
      <c r="BKE384" s="263"/>
      <c r="BKF384" s="263"/>
      <c r="BKG384" s="263"/>
      <c r="BKH384" s="263"/>
      <c r="BKI384" s="263"/>
      <c r="BKJ384" s="263"/>
      <c r="BKK384" s="263"/>
      <c r="BKL384" s="263"/>
      <c r="BKM384" s="263"/>
      <c r="BKN384" s="263"/>
      <c r="BKO384" s="263"/>
      <c r="BKP384" s="263"/>
      <c r="BKQ384" s="263"/>
      <c r="BKR384" s="263"/>
      <c r="BKS384" s="263"/>
      <c r="BKT384" s="263"/>
      <c r="BKU384" s="263"/>
      <c r="BKV384" s="263"/>
      <c r="BKW384" s="263"/>
      <c r="BKX384" s="263"/>
      <c r="BKY384" s="263"/>
      <c r="BKZ384" s="263"/>
      <c r="BLA384" s="263"/>
      <c r="BLB384" s="263"/>
      <c r="BLC384" s="263"/>
      <c r="BLD384" s="263"/>
      <c r="BLE384" s="263"/>
      <c r="BLF384" s="263"/>
      <c r="BLG384" s="263"/>
      <c r="BLH384" s="263"/>
      <c r="BLI384" s="263"/>
      <c r="BLJ384" s="263"/>
      <c r="BLK384" s="263"/>
      <c r="BLL384" s="263"/>
      <c r="BLM384" s="263"/>
      <c r="BLN384" s="263"/>
      <c r="BLO384" s="263"/>
      <c r="BLP384" s="263"/>
      <c r="BLQ384" s="263"/>
      <c r="BLR384" s="263"/>
      <c r="BLS384" s="263"/>
      <c r="BLT384" s="263"/>
      <c r="BLU384" s="263"/>
      <c r="BLV384" s="263"/>
      <c r="BLW384" s="263"/>
      <c r="BLX384" s="263"/>
      <c r="BLY384" s="263"/>
      <c r="BLZ384" s="263"/>
      <c r="BMA384" s="263"/>
      <c r="BMB384" s="263"/>
      <c r="BMC384" s="263"/>
      <c r="BMD384" s="263"/>
      <c r="BME384" s="263"/>
      <c r="BMF384" s="263"/>
      <c r="BMG384" s="263"/>
      <c r="BMH384" s="263"/>
      <c r="BMI384" s="263"/>
      <c r="BMJ384" s="263"/>
      <c r="BMK384" s="263"/>
      <c r="BML384" s="263"/>
      <c r="BMM384" s="263"/>
      <c r="BMN384" s="263"/>
      <c r="BMO384" s="263"/>
      <c r="BMP384" s="263"/>
      <c r="BMQ384" s="263"/>
      <c r="BMR384" s="263"/>
      <c r="BMS384" s="263"/>
      <c r="BMT384" s="263"/>
      <c r="BMU384" s="263"/>
      <c r="BMV384" s="263"/>
      <c r="BMW384" s="263"/>
      <c r="BMX384" s="263"/>
      <c r="BMY384" s="263"/>
      <c r="BMZ384" s="263"/>
      <c r="BNA384" s="263"/>
      <c r="BNB384" s="263"/>
      <c r="BNC384" s="263"/>
      <c r="BND384" s="263"/>
      <c r="BNE384" s="263"/>
      <c r="BNF384" s="263"/>
      <c r="BNG384" s="263"/>
      <c r="BNH384" s="263"/>
      <c r="BNI384" s="263"/>
      <c r="BNJ384" s="263"/>
      <c r="BNK384" s="263"/>
      <c r="BNL384" s="263"/>
      <c r="BNM384" s="263"/>
      <c r="BNN384" s="263"/>
      <c r="BNO384" s="263"/>
      <c r="BNP384" s="263"/>
      <c r="BNQ384" s="263"/>
      <c r="BNR384" s="263"/>
      <c r="BNS384" s="263"/>
      <c r="BNT384" s="263"/>
      <c r="BNU384" s="263"/>
      <c r="BNV384" s="263"/>
      <c r="BNW384" s="263"/>
      <c r="BNX384" s="263"/>
      <c r="BNY384" s="263"/>
      <c r="BNZ384" s="263"/>
      <c r="BOA384" s="263"/>
      <c r="BOB384" s="263"/>
      <c r="BOC384" s="263"/>
      <c r="BOD384" s="263"/>
      <c r="BOE384" s="263"/>
      <c r="BOF384" s="263"/>
      <c r="BOG384" s="263"/>
      <c r="BOH384" s="263"/>
      <c r="BOI384" s="263"/>
      <c r="BOJ384" s="263"/>
      <c r="BOK384" s="263"/>
      <c r="BOL384" s="263"/>
      <c r="BOM384" s="263"/>
      <c r="BON384" s="263"/>
      <c r="BOO384" s="263"/>
      <c r="BOP384" s="263"/>
      <c r="BOQ384" s="263"/>
      <c r="BOR384" s="263"/>
      <c r="BOS384" s="263"/>
      <c r="BOT384" s="263"/>
      <c r="BOU384" s="263"/>
      <c r="BOV384" s="263"/>
      <c r="BOW384" s="263"/>
      <c r="BOX384" s="263"/>
      <c r="BOY384" s="263"/>
      <c r="BOZ384" s="263"/>
      <c r="BPA384" s="263"/>
      <c r="BPB384" s="263"/>
      <c r="BPC384" s="263"/>
      <c r="BPD384" s="263"/>
      <c r="BPE384" s="263"/>
      <c r="BPF384" s="263"/>
      <c r="BPG384" s="263"/>
      <c r="BPH384" s="263"/>
      <c r="BPI384" s="263"/>
      <c r="BPJ384" s="263"/>
      <c r="BPK384" s="263"/>
      <c r="BPL384" s="263"/>
      <c r="BPM384" s="263"/>
      <c r="BPN384" s="263"/>
      <c r="BPO384" s="263"/>
      <c r="BPP384" s="263"/>
      <c r="BPQ384" s="263"/>
      <c r="BPR384" s="263"/>
      <c r="BPS384" s="263"/>
      <c r="BPT384" s="263"/>
      <c r="BPU384" s="263"/>
      <c r="BPV384" s="263"/>
      <c r="BPW384" s="263"/>
      <c r="BPX384" s="263"/>
      <c r="BPY384" s="263"/>
      <c r="BPZ384" s="263"/>
      <c r="BQA384" s="263"/>
      <c r="BQB384" s="263"/>
      <c r="BQC384" s="263"/>
      <c r="BQD384" s="263"/>
      <c r="BQE384" s="263"/>
      <c r="BQF384" s="263"/>
      <c r="BQG384" s="263"/>
      <c r="BQH384" s="263"/>
      <c r="BQI384" s="263"/>
      <c r="BQJ384" s="263"/>
      <c r="BQK384" s="263"/>
      <c r="BQL384" s="263"/>
      <c r="BQM384" s="263"/>
      <c r="BQN384" s="263"/>
      <c r="BQO384" s="263"/>
      <c r="BQP384" s="263"/>
      <c r="BQQ384" s="263"/>
      <c r="BQR384" s="263"/>
      <c r="BQS384" s="263"/>
      <c r="BQT384" s="263"/>
      <c r="BQU384" s="263"/>
      <c r="BQV384" s="263"/>
      <c r="BQW384" s="263"/>
      <c r="BQX384" s="263"/>
      <c r="BQY384" s="263"/>
      <c r="BQZ384" s="263"/>
      <c r="BRA384" s="263"/>
      <c r="BRB384" s="263"/>
      <c r="BRC384" s="263"/>
      <c r="BRD384" s="263"/>
      <c r="BRE384" s="263"/>
      <c r="BRF384" s="263"/>
      <c r="BRG384" s="263"/>
      <c r="BRH384" s="263"/>
      <c r="BRI384" s="263"/>
      <c r="BRJ384" s="263"/>
      <c r="BRK384" s="263"/>
      <c r="BRL384" s="263"/>
      <c r="BRM384" s="263"/>
      <c r="BRN384" s="263"/>
      <c r="BRO384" s="263"/>
      <c r="BRP384" s="263"/>
      <c r="BRQ384" s="263"/>
      <c r="BRR384" s="263"/>
      <c r="BRS384" s="263"/>
      <c r="BRT384" s="263"/>
      <c r="BRU384" s="263"/>
      <c r="BRV384" s="263"/>
      <c r="BRW384" s="263"/>
      <c r="BRX384" s="263"/>
      <c r="BRY384" s="263"/>
      <c r="BRZ384" s="263"/>
      <c r="BSA384" s="263"/>
      <c r="BSB384" s="263"/>
      <c r="BSC384" s="263"/>
      <c r="BSD384" s="263"/>
      <c r="BSE384" s="263"/>
      <c r="BSF384" s="263"/>
      <c r="BSG384" s="263"/>
      <c r="BSH384" s="263"/>
      <c r="BSI384" s="263"/>
      <c r="BSJ384" s="263"/>
      <c r="BSK384" s="263"/>
      <c r="BSL384" s="263"/>
      <c r="BSM384" s="263"/>
      <c r="BSN384" s="263"/>
      <c r="BSO384" s="263"/>
      <c r="BSP384" s="263"/>
      <c r="BSQ384" s="263"/>
      <c r="BSR384" s="263"/>
      <c r="BSS384" s="263"/>
      <c r="BST384" s="263"/>
      <c r="BSU384" s="263"/>
      <c r="BSV384" s="263"/>
      <c r="BSW384" s="263"/>
      <c r="BSX384" s="263"/>
      <c r="BSY384" s="263"/>
      <c r="BSZ384" s="263"/>
      <c r="BTA384" s="263"/>
      <c r="BTB384" s="263"/>
      <c r="BTC384" s="263"/>
      <c r="BTD384" s="263"/>
      <c r="BTE384" s="263"/>
      <c r="BTF384" s="263"/>
      <c r="BTG384" s="263"/>
      <c r="BTH384" s="263"/>
      <c r="BTI384" s="263"/>
      <c r="BTJ384" s="263"/>
      <c r="BTK384" s="263"/>
      <c r="BTL384" s="263"/>
      <c r="BTM384" s="263"/>
      <c r="BTN384" s="263"/>
      <c r="BTO384" s="263"/>
      <c r="BTP384" s="263"/>
      <c r="BTQ384" s="263"/>
      <c r="BTR384" s="263"/>
      <c r="BTS384" s="263"/>
      <c r="BTT384" s="263"/>
      <c r="BTU384" s="263"/>
      <c r="BTV384" s="263"/>
      <c r="BTW384" s="263"/>
      <c r="BTX384" s="263"/>
      <c r="BTY384" s="263"/>
      <c r="BTZ384" s="263"/>
      <c r="BUA384" s="263"/>
      <c r="BUB384" s="263"/>
      <c r="BUC384" s="263"/>
      <c r="BUD384" s="263"/>
      <c r="BUE384" s="263"/>
      <c r="BUF384" s="263"/>
      <c r="BUG384" s="263"/>
      <c r="BUH384" s="263"/>
      <c r="BUI384" s="263"/>
      <c r="BUJ384" s="263"/>
      <c r="BUK384" s="263"/>
      <c r="BUL384" s="263"/>
      <c r="BUM384" s="263"/>
      <c r="BUN384" s="263"/>
      <c r="BUO384" s="263"/>
      <c r="BUP384" s="263"/>
      <c r="BUQ384" s="263"/>
      <c r="BUR384" s="263"/>
      <c r="BUS384" s="263"/>
      <c r="BUT384" s="263"/>
      <c r="BUU384" s="263"/>
      <c r="BUV384" s="263"/>
      <c r="BUW384" s="263"/>
      <c r="BUX384" s="263"/>
      <c r="BUY384" s="263"/>
      <c r="BUZ384" s="263"/>
      <c r="BVA384" s="263"/>
      <c r="BVB384" s="263"/>
      <c r="BVC384" s="263"/>
      <c r="BVD384" s="263"/>
      <c r="BVE384" s="263"/>
      <c r="BVF384" s="263"/>
      <c r="BVG384" s="263"/>
      <c r="BVH384" s="263"/>
      <c r="BVI384" s="263"/>
      <c r="BVJ384" s="263"/>
      <c r="BVK384" s="263"/>
      <c r="BVL384" s="263"/>
      <c r="BVM384" s="263"/>
      <c r="BVN384" s="263"/>
      <c r="BVO384" s="263"/>
      <c r="BVP384" s="263"/>
      <c r="BVQ384" s="263"/>
      <c r="BVR384" s="263"/>
      <c r="BVS384" s="263"/>
      <c r="BVT384" s="263"/>
      <c r="BVU384" s="263"/>
      <c r="BVV384" s="263"/>
      <c r="BVW384" s="263"/>
      <c r="BVX384" s="263"/>
      <c r="BVY384" s="263"/>
      <c r="BVZ384" s="263"/>
      <c r="BWA384" s="263"/>
      <c r="BWB384" s="263"/>
      <c r="BWC384" s="263"/>
      <c r="BWD384" s="263"/>
      <c r="BWE384" s="263"/>
      <c r="BWF384" s="263"/>
      <c r="BWG384" s="263"/>
      <c r="BWH384" s="263"/>
      <c r="BWI384" s="263"/>
      <c r="BWJ384" s="263"/>
      <c r="BWK384" s="263"/>
      <c r="BWL384" s="263"/>
      <c r="BWM384" s="263"/>
      <c r="BWN384" s="263"/>
      <c r="BWO384" s="263"/>
      <c r="BWP384" s="263"/>
      <c r="BWQ384" s="263"/>
      <c r="BWR384" s="263"/>
      <c r="BWS384" s="263"/>
      <c r="BWT384" s="263"/>
      <c r="BWU384" s="263"/>
      <c r="BWV384" s="263"/>
      <c r="BWW384" s="263"/>
      <c r="BWX384" s="263"/>
      <c r="BWY384" s="263"/>
      <c r="BWZ384" s="263"/>
      <c r="BXA384" s="263"/>
      <c r="BXB384" s="263"/>
      <c r="BXC384" s="263"/>
      <c r="BXD384" s="263"/>
      <c r="BXE384" s="263"/>
      <c r="BXF384" s="263"/>
      <c r="BXG384" s="263"/>
      <c r="BXH384" s="263"/>
      <c r="BXI384" s="263"/>
      <c r="BXJ384" s="263"/>
      <c r="BXK384" s="263"/>
      <c r="BXL384" s="263"/>
      <c r="BXM384" s="263"/>
      <c r="BXN384" s="263"/>
      <c r="BXO384" s="263"/>
      <c r="BXP384" s="263"/>
      <c r="BXQ384" s="263"/>
      <c r="BXR384" s="263"/>
      <c r="BXS384" s="263"/>
      <c r="BXT384" s="263"/>
      <c r="BXU384" s="263"/>
      <c r="BXV384" s="263"/>
      <c r="BXW384" s="263"/>
      <c r="BXX384" s="263"/>
      <c r="BXY384" s="263"/>
      <c r="BXZ384" s="263"/>
      <c r="BYA384" s="263"/>
      <c r="BYB384" s="263"/>
      <c r="BYC384" s="263"/>
      <c r="BYD384" s="263"/>
      <c r="BYE384" s="263"/>
      <c r="BYF384" s="263"/>
      <c r="BYG384" s="263"/>
      <c r="BYH384" s="263"/>
      <c r="BYI384" s="263"/>
      <c r="BYJ384" s="263"/>
      <c r="BYK384" s="263"/>
      <c r="BYL384" s="263"/>
      <c r="BYM384" s="263"/>
      <c r="BYN384" s="263"/>
      <c r="BYO384" s="263"/>
      <c r="BYP384" s="263"/>
      <c r="BYQ384" s="263"/>
      <c r="BYR384" s="263"/>
      <c r="BYS384" s="263"/>
      <c r="BYT384" s="263"/>
      <c r="BYU384" s="263"/>
      <c r="BYV384" s="263"/>
      <c r="BYW384" s="263"/>
      <c r="BYX384" s="263"/>
      <c r="BYY384" s="263"/>
      <c r="BYZ384" s="263"/>
      <c r="BZA384" s="263"/>
      <c r="BZB384" s="263"/>
      <c r="BZC384" s="263"/>
      <c r="BZD384" s="263"/>
      <c r="BZE384" s="263"/>
      <c r="BZF384" s="263"/>
      <c r="BZG384" s="263"/>
      <c r="BZH384" s="263"/>
      <c r="BZI384" s="263"/>
      <c r="BZJ384" s="263"/>
      <c r="BZK384" s="263"/>
      <c r="BZL384" s="263"/>
      <c r="BZM384" s="263"/>
      <c r="BZN384" s="263"/>
      <c r="BZO384" s="263"/>
      <c r="BZP384" s="263"/>
      <c r="BZQ384" s="263"/>
      <c r="BZR384" s="263"/>
      <c r="BZS384" s="263"/>
      <c r="BZT384" s="263"/>
      <c r="BZU384" s="263"/>
      <c r="BZV384" s="263"/>
      <c r="BZW384" s="263"/>
      <c r="BZX384" s="263"/>
      <c r="BZY384" s="263"/>
      <c r="BZZ384" s="263"/>
      <c r="CAA384" s="263"/>
      <c r="CAB384" s="263"/>
      <c r="CAC384" s="263"/>
      <c r="CAD384" s="263"/>
      <c r="CAE384" s="263"/>
      <c r="CAF384" s="263"/>
      <c r="CAG384" s="263"/>
      <c r="CAH384" s="263"/>
      <c r="CAI384" s="263"/>
      <c r="CAJ384" s="263"/>
      <c r="CAK384" s="263"/>
      <c r="CAL384" s="263"/>
      <c r="CAM384" s="263"/>
      <c r="CAN384" s="263"/>
      <c r="CAO384" s="263"/>
      <c r="CAP384" s="263"/>
      <c r="CAQ384" s="263"/>
      <c r="CAR384" s="263"/>
      <c r="CAS384" s="263"/>
      <c r="CAT384" s="263"/>
      <c r="CAU384" s="263"/>
      <c r="CAV384" s="263"/>
    </row>
    <row r="385" spans="1:2076" x14ac:dyDescent="0.35">
      <c r="A385" s="263"/>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263"/>
      <c r="AF385" s="263"/>
      <c r="AG385" s="263"/>
      <c r="AH385" s="263"/>
      <c r="AI385" s="263"/>
      <c r="AJ385" s="263"/>
      <c r="AK385" s="263"/>
      <c r="AL385" s="263"/>
      <c r="AM385" s="263"/>
      <c r="AN385" s="263"/>
      <c r="AO385" s="263"/>
      <c r="AP385" s="263"/>
      <c r="AQ385" s="263"/>
      <c r="AR385" s="263"/>
      <c r="AS385" s="263"/>
      <c r="AT385" s="263"/>
      <c r="AU385" s="263"/>
      <c r="AV385" s="263"/>
      <c r="AW385" s="263"/>
      <c r="AX385" s="263"/>
      <c r="AY385" s="263"/>
      <c r="AZ385" s="263"/>
      <c r="BA385" s="263"/>
      <c r="BB385" s="263"/>
      <c r="BC385" s="263"/>
      <c r="BD385" s="263"/>
      <c r="BE385" s="263"/>
      <c r="BF385" s="263"/>
      <c r="BG385" s="263"/>
      <c r="BH385" s="263"/>
      <c r="BI385" s="263"/>
      <c r="BJ385" s="263"/>
      <c r="BK385" s="263"/>
      <c r="BL385" s="263"/>
      <c r="BM385" s="263"/>
      <c r="BN385" s="263"/>
      <c r="BO385" s="263"/>
      <c r="BP385" s="263"/>
      <c r="BQ385" s="263"/>
      <c r="BR385" s="263"/>
      <c r="BS385" s="263"/>
      <c r="BT385" s="263"/>
      <c r="BU385" s="263"/>
      <c r="BV385" s="263"/>
      <c r="BW385" s="263"/>
      <c r="BX385" s="263"/>
      <c r="BY385" s="263"/>
      <c r="BZ385" s="263"/>
      <c r="CA385" s="263"/>
      <c r="CB385" s="263"/>
      <c r="CC385" s="263"/>
      <c r="CD385" s="263"/>
      <c r="CE385" s="263"/>
      <c r="CF385" s="263"/>
      <c r="CG385" s="263"/>
      <c r="CH385" s="263"/>
      <c r="CI385" s="263"/>
      <c r="CJ385" s="263"/>
      <c r="CK385" s="263"/>
      <c r="CL385" s="263"/>
      <c r="CM385" s="263"/>
      <c r="CN385" s="263"/>
      <c r="CO385" s="263"/>
      <c r="CP385" s="263"/>
      <c r="CQ385" s="263"/>
      <c r="CR385" s="263"/>
      <c r="CS385" s="263"/>
      <c r="CT385" s="263"/>
      <c r="CU385" s="263"/>
      <c r="CV385" s="263"/>
      <c r="CW385" s="263"/>
      <c r="CX385" s="263"/>
      <c r="CY385" s="263"/>
      <c r="CZ385" s="263"/>
      <c r="DA385" s="263"/>
      <c r="DB385" s="263"/>
      <c r="DC385" s="263"/>
      <c r="DD385" s="263"/>
      <c r="DE385" s="263"/>
      <c r="DF385" s="263"/>
      <c r="DG385" s="263"/>
      <c r="DH385" s="263"/>
      <c r="DI385" s="263"/>
      <c r="DJ385" s="263"/>
      <c r="DK385" s="263"/>
      <c r="DL385" s="263"/>
      <c r="DM385" s="263"/>
      <c r="DN385" s="263"/>
      <c r="DO385" s="263"/>
      <c r="DP385" s="263"/>
      <c r="DQ385" s="263"/>
      <c r="DR385" s="263"/>
      <c r="DS385" s="263"/>
      <c r="DT385" s="263"/>
      <c r="DU385" s="263"/>
      <c r="DV385" s="263"/>
      <c r="DW385" s="263"/>
      <c r="DX385" s="263"/>
      <c r="DY385" s="263"/>
      <c r="DZ385" s="263"/>
      <c r="EA385" s="263"/>
      <c r="EB385" s="263"/>
      <c r="EC385" s="263"/>
      <c r="ED385" s="263"/>
      <c r="EE385" s="263"/>
      <c r="EF385" s="263"/>
      <c r="EG385" s="263"/>
      <c r="EH385" s="263"/>
      <c r="EI385" s="263"/>
      <c r="EJ385" s="263"/>
      <c r="EK385" s="263"/>
      <c r="EL385" s="263"/>
      <c r="EM385" s="263"/>
      <c r="EN385" s="263"/>
      <c r="EO385" s="263"/>
      <c r="EP385" s="263"/>
      <c r="EQ385" s="263"/>
      <c r="ER385" s="263"/>
      <c r="ES385" s="263"/>
      <c r="ET385" s="263"/>
      <c r="EU385" s="263"/>
      <c r="EV385" s="263"/>
      <c r="EW385" s="263"/>
      <c r="EX385" s="263"/>
      <c r="EY385" s="263"/>
      <c r="EZ385" s="263"/>
      <c r="FA385" s="263"/>
      <c r="FB385" s="263"/>
      <c r="FC385" s="263"/>
      <c r="FD385" s="263"/>
      <c r="FE385" s="263"/>
      <c r="FF385" s="263"/>
      <c r="FG385" s="263"/>
      <c r="FH385" s="263"/>
      <c r="FI385" s="263"/>
      <c r="FJ385" s="263"/>
      <c r="FK385" s="263"/>
      <c r="FL385" s="263"/>
      <c r="FM385" s="263"/>
      <c r="FN385" s="263"/>
      <c r="FO385" s="263"/>
      <c r="FP385" s="263"/>
      <c r="FQ385" s="263"/>
      <c r="FR385" s="263"/>
      <c r="FS385" s="263"/>
      <c r="FT385" s="263"/>
      <c r="FU385" s="263"/>
      <c r="FV385" s="263"/>
      <c r="FW385" s="263"/>
      <c r="FX385" s="263"/>
      <c r="FY385" s="263"/>
      <c r="FZ385" s="263"/>
      <c r="GA385" s="263"/>
      <c r="GB385" s="263"/>
      <c r="GC385" s="263"/>
      <c r="GD385" s="263"/>
      <c r="GE385" s="263"/>
      <c r="GF385" s="263"/>
      <c r="GG385" s="263"/>
      <c r="GH385" s="263"/>
      <c r="GI385" s="263"/>
      <c r="GJ385" s="263"/>
      <c r="GK385" s="263"/>
      <c r="GL385" s="263"/>
      <c r="GM385" s="263"/>
      <c r="GN385" s="263"/>
      <c r="GO385" s="263"/>
      <c r="GP385" s="263"/>
      <c r="GQ385" s="263"/>
      <c r="GR385" s="263"/>
      <c r="GS385" s="263"/>
      <c r="GT385" s="263"/>
      <c r="GU385" s="263"/>
      <c r="GV385" s="263"/>
      <c r="GW385" s="263"/>
      <c r="GX385" s="263"/>
      <c r="GY385" s="263"/>
      <c r="GZ385" s="263"/>
      <c r="HA385" s="263"/>
      <c r="HB385" s="263"/>
      <c r="HC385" s="263"/>
      <c r="HD385" s="263"/>
      <c r="HE385" s="263"/>
      <c r="HF385" s="263"/>
      <c r="HG385" s="263"/>
      <c r="HH385" s="263"/>
      <c r="HI385" s="263"/>
      <c r="HJ385" s="263"/>
      <c r="HK385" s="263"/>
      <c r="HL385" s="263"/>
      <c r="HM385" s="263"/>
      <c r="HN385" s="263"/>
      <c r="HO385" s="263"/>
      <c r="HP385" s="263"/>
      <c r="HQ385" s="263"/>
      <c r="HR385" s="263"/>
      <c r="HS385" s="263"/>
      <c r="HT385" s="263"/>
      <c r="HU385" s="263"/>
      <c r="HV385" s="263"/>
      <c r="HW385" s="263"/>
      <c r="HX385" s="263"/>
      <c r="HY385" s="263"/>
      <c r="HZ385" s="263"/>
      <c r="IA385" s="263"/>
      <c r="IB385" s="263"/>
      <c r="IC385" s="263"/>
      <c r="ID385" s="263"/>
      <c r="IE385" s="263"/>
      <c r="IF385" s="263"/>
      <c r="IG385" s="263"/>
      <c r="IH385" s="263"/>
      <c r="II385" s="263"/>
      <c r="IJ385" s="263"/>
      <c r="IK385" s="263"/>
      <c r="IL385" s="263"/>
      <c r="IM385" s="263"/>
      <c r="IN385" s="263"/>
      <c r="IO385" s="263"/>
      <c r="IP385" s="263"/>
      <c r="IQ385" s="263"/>
      <c r="IR385" s="263"/>
      <c r="IS385" s="263"/>
      <c r="IT385" s="263"/>
      <c r="IU385" s="263"/>
      <c r="IV385" s="263"/>
      <c r="IW385" s="263"/>
      <c r="IX385" s="263"/>
      <c r="IY385" s="263"/>
      <c r="IZ385" s="263"/>
      <c r="JA385" s="263"/>
      <c r="JB385" s="263"/>
      <c r="JC385" s="263"/>
      <c r="JD385" s="263"/>
      <c r="JE385" s="263"/>
      <c r="JF385" s="263"/>
      <c r="JG385" s="263"/>
      <c r="JH385" s="263"/>
      <c r="JI385" s="263"/>
      <c r="JJ385" s="263"/>
      <c r="JK385" s="263"/>
      <c r="JL385" s="263"/>
      <c r="JM385" s="263"/>
      <c r="JN385" s="263"/>
      <c r="JO385" s="263"/>
      <c r="JP385" s="263"/>
      <c r="JQ385" s="263"/>
      <c r="JR385" s="263"/>
      <c r="JS385" s="263"/>
      <c r="JT385" s="263"/>
      <c r="JU385" s="263"/>
      <c r="JV385" s="263"/>
      <c r="JW385" s="263"/>
      <c r="JX385" s="263"/>
      <c r="JY385" s="263"/>
      <c r="JZ385" s="263"/>
      <c r="KA385" s="263"/>
      <c r="KB385" s="263"/>
      <c r="KC385" s="263"/>
      <c r="KD385" s="263"/>
      <c r="KE385" s="263"/>
      <c r="KF385" s="263"/>
      <c r="KG385" s="263"/>
      <c r="KH385" s="263"/>
      <c r="KI385" s="263"/>
      <c r="KJ385" s="263"/>
      <c r="KK385" s="263"/>
      <c r="KL385" s="263"/>
      <c r="KM385" s="263"/>
      <c r="KN385" s="263"/>
      <c r="KO385" s="263"/>
      <c r="KP385" s="263"/>
      <c r="KQ385" s="263"/>
      <c r="KR385" s="263"/>
      <c r="KS385" s="263"/>
      <c r="KT385" s="263"/>
      <c r="KU385" s="263"/>
      <c r="KV385" s="263"/>
      <c r="KW385" s="263"/>
      <c r="KX385" s="263"/>
      <c r="KY385" s="263"/>
      <c r="KZ385" s="263"/>
      <c r="LA385" s="263"/>
      <c r="LB385" s="263"/>
      <c r="LC385" s="263"/>
      <c r="LD385" s="263"/>
      <c r="LE385" s="263"/>
      <c r="LF385" s="263"/>
      <c r="LG385" s="263"/>
      <c r="LH385" s="263"/>
      <c r="LI385" s="263"/>
      <c r="LJ385" s="263"/>
      <c r="LK385" s="263"/>
      <c r="LL385" s="263"/>
      <c r="LM385" s="263"/>
      <c r="LN385" s="263"/>
      <c r="LO385" s="263"/>
      <c r="LP385" s="263"/>
      <c r="LQ385" s="263"/>
      <c r="LR385" s="263"/>
      <c r="LS385" s="263"/>
      <c r="LT385" s="263"/>
      <c r="LU385" s="263"/>
      <c r="LV385" s="263"/>
      <c r="LW385" s="263"/>
      <c r="LX385" s="263"/>
      <c r="LY385" s="263"/>
      <c r="LZ385" s="263"/>
      <c r="MA385" s="263"/>
      <c r="MB385" s="263"/>
      <c r="MC385" s="263"/>
      <c r="MD385" s="263"/>
      <c r="ME385" s="263"/>
      <c r="MF385" s="263"/>
      <c r="MG385" s="263"/>
      <c r="MH385" s="263"/>
      <c r="MI385" s="263"/>
      <c r="MJ385" s="263"/>
      <c r="MK385" s="263"/>
      <c r="ML385" s="263"/>
      <c r="MM385" s="263"/>
      <c r="MN385" s="263"/>
      <c r="MO385" s="263"/>
      <c r="MP385" s="263"/>
      <c r="MQ385" s="263"/>
      <c r="MR385" s="263"/>
      <c r="MS385" s="263"/>
      <c r="MT385" s="263"/>
      <c r="MU385" s="263"/>
      <c r="MV385" s="263"/>
      <c r="MW385" s="263"/>
      <c r="MX385" s="263"/>
      <c r="MY385" s="263"/>
      <c r="MZ385" s="263"/>
      <c r="NA385" s="263"/>
      <c r="NB385" s="263"/>
      <c r="NC385" s="263"/>
      <c r="ND385" s="263"/>
      <c r="NE385" s="263"/>
      <c r="NF385" s="263"/>
      <c r="NG385" s="263"/>
      <c r="NH385" s="263"/>
      <c r="NI385" s="263"/>
      <c r="NJ385" s="263"/>
      <c r="NK385" s="263"/>
      <c r="NL385" s="263"/>
      <c r="NM385" s="263"/>
      <c r="NN385" s="263"/>
      <c r="NO385" s="263"/>
      <c r="NP385" s="263"/>
      <c r="NQ385" s="263"/>
      <c r="NR385" s="263"/>
      <c r="NS385" s="263"/>
      <c r="NT385" s="263"/>
      <c r="NU385" s="263"/>
      <c r="NV385" s="263"/>
      <c r="NW385" s="263"/>
      <c r="NX385" s="263"/>
      <c r="NY385" s="263"/>
      <c r="NZ385" s="263"/>
      <c r="OA385" s="263"/>
      <c r="OB385" s="263"/>
      <c r="OC385" s="263"/>
      <c r="OD385" s="263"/>
      <c r="OE385" s="263"/>
      <c r="OF385" s="263"/>
      <c r="OG385" s="263"/>
      <c r="OH385" s="263"/>
      <c r="OI385" s="263"/>
      <c r="OJ385" s="263"/>
      <c r="OK385" s="263"/>
      <c r="OL385" s="263"/>
      <c r="OM385" s="263"/>
      <c r="ON385" s="263"/>
      <c r="OO385" s="263"/>
      <c r="OP385" s="263"/>
      <c r="OQ385" s="263"/>
      <c r="OR385" s="263"/>
      <c r="OS385" s="263"/>
      <c r="OT385" s="263"/>
      <c r="OU385" s="263"/>
      <c r="OV385" s="263"/>
      <c r="OW385" s="263"/>
      <c r="OX385" s="263"/>
      <c r="OY385" s="263"/>
      <c r="OZ385" s="263"/>
      <c r="PA385" s="263"/>
      <c r="PB385" s="263"/>
      <c r="PC385" s="263"/>
      <c r="PD385" s="263"/>
      <c r="PE385" s="263"/>
      <c r="PF385" s="263"/>
      <c r="PG385" s="263"/>
      <c r="PH385" s="263"/>
      <c r="PI385" s="263"/>
      <c r="PJ385" s="263"/>
      <c r="PK385" s="263"/>
      <c r="PL385" s="263"/>
      <c r="PM385" s="263"/>
      <c r="PN385" s="263"/>
      <c r="PO385" s="263"/>
      <c r="PP385" s="263"/>
      <c r="PQ385" s="263"/>
      <c r="PR385" s="263"/>
      <c r="PS385" s="263"/>
      <c r="PT385" s="263"/>
      <c r="PU385" s="263"/>
      <c r="PV385" s="263"/>
      <c r="PW385" s="263"/>
      <c r="PX385" s="263"/>
      <c r="PY385" s="263"/>
      <c r="PZ385" s="263"/>
      <c r="QA385" s="263"/>
      <c r="QB385" s="263"/>
      <c r="QC385" s="263"/>
      <c r="QD385" s="263"/>
      <c r="QE385" s="263"/>
      <c r="QF385" s="263"/>
      <c r="QG385" s="263"/>
      <c r="QH385" s="263"/>
      <c r="QI385" s="263"/>
      <c r="QJ385" s="263"/>
      <c r="QK385" s="263"/>
      <c r="QL385" s="263"/>
      <c r="QM385" s="263"/>
      <c r="QN385" s="263"/>
      <c r="QO385" s="263"/>
      <c r="QP385" s="263"/>
      <c r="QQ385" s="263"/>
      <c r="QR385" s="263"/>
      <c r="QS385" s="263"/>
      <c r="QT385" s="263"/>
      <c r="QU385" s="263"/>
      <c r="QV385" s="263"/>
      <c r="QW385" s="263"/>
      <c r="QX385" s="263"/>
      <c r="QY385" s="263"/>
      <c r="QZ385" s="263"/>
      <c r="RA385" s="263"/>
      <c r="RB385" s="263"/>
      <c r="RC385" s="263"/>
      <c r="RD385" s="263"/>
      <c r="RE385" s="263"/>
      <c r="RF385" s="263"/>
      <c r="RG385" s="263"/>
      <c r="RH385" s="263"/>
      <c r="RI385" s="263"/>
      <c r="RJ385" s="263"/>
      <c r="RK385" s="263"/>
      <c r="RL385" s="263"/>
      <c r="RM385" s="263"/>
      <c r="RN385" s="263"/>
      <c r="RO385" s="263"/>
      <c r="RP385" s="263"/>
      <c r="RQ385" s="263"/>
      <c r="RR385" s="263"/>
      <c r="RS385" s="263"/>
      <c r="RT385" s="263"/>
      <c r="RU385" s="263"/>
      <c r="RV385" s="263"/>
      <c r="RW385" s="263"/>
      <c r="RX385" s="263"/>
      <c r="RY385" s="263"/>
      <c r="RZ385" s="263"/>
      <c r="SA385" s="263"/>
      <c r="SB385" s="263"/>
      <c r="SC385" s="263"/>
      <c r="SD385" s="263"/>
      <c r="SE385" s="263"/>
      <c r="SF385" s="263"/>
      <c r="SG385" s="263"/>
      <c r="SH385" s="263"/>
      <c r="SI385" s="263"/>
      <c r="SJ385" s="263"/>
      <c r="SK385" s="263"/>
      <c r="SL385" s="263"/>
      <c r="SM385" s="263"/>
      <c r="SN385" s="263"/>
      <c r="SO385" s="263"/>
      <c r="SP385" s="263"/>
      <c r="SQ385" s="263"/>
      <c r="SR385" s="263"/>
      <c r="SS385" s="263"/>
      <c r="ST385" s="263"/>
      <c r="SU385" s="263"/>
      <c r="SV385" s="263"/>
      <c r="SW385" s="263"/>
      <c r="SX385" s="263"/>
      <c r="SY385" s="263"/>
      <c r="SZ385" s="263"/>
      <c r="TA385" s="263"/>
      <c r="TB385" s="263"/>
      <c r="TC385" s="263"/>
      <c r="TD385" s="263"/>
      <c r="TE385" s="263"/>
      <c r="TF385" s="263"/>
      <c r="TG385" s="263"/>
      <c r="TH385" s="263"/>
      <c r="TI385" s="263"/>
      <c r="TJ385" s="263"/>
      <c r="TK385" s="263"/>
      <c r="TL385" s="263"/>
      <c r="TM385" s="263"/>
      <c r="TN385" s="263"/>
      <c r="TO385" s="263"/>
      <c r="TP385" s="263"/>
      <c r="TQ385" s="263"/>
      <c r="TR385" s="263"/>
      <c r="TS385" s="263"/>
      <c r="TT385" s="263"/>
      <c r="TU385" s="263"/>
      <c r="TV385" s="263"/>
      <c r="TW385" s="263"/>
      <c r="TX385" s="263"/>
      <c r="TY385" s="263"/>
      <c r="TZ385" s="263"/>
      <c r="UA385" s="263"/>
      <c r="UB385" s="263"/>
      <c r="UC385" s="263"/>
      <c r="UD385" s="263"/>
      <c r="UE385" s="263"/>
      <c r="UF385" s="263"/>
      <c r="UG385" s="263"/>
      <c r="UH385" s="263"/>
      <c r="UI385" s="263"/>
      <c r="UJ385" s="263"/>
      <c r="UK385" s="263"/>
      <c r="UL385" s="263"/>
      <c r="UM385" s="263"/>
      <c r="UN385" s="263"/>
      <c r="UO385" s="263"/>
      <c r="UP385" s="263"/>
      <c r="UQ385" s="263"/>
      <c r="UR385" s="263"/>
      <c r="US385" s="263"/>
      <c r="UT385" s="263"/>
      <c r="UU385" s="263"/>
      <c r="UV385" s="263"/>
      <c r="UW385" s="263"/>
      <c r="UX385" s="263"/>
      <c r="UY385" s="263"/>
      <c r="UZ385" s="263"/>
      <c r="VA385" s="263"/>
      <c r="VB385" s="263"/>
      <c r="VC385" s="263"/>
      <c r="VD385" s="263"/>
      <c r="VE385" s="263"/>
      <c r="VF385" s="263"/>
      <c r="VG385" s="263"/>
      <c r="VH385" s="263"/>
      <c r="VI385" s="263"/>
      <c r="VJ385" s="263"/>
      <c r="VK385" s="263"/>
      <c r="VL385" s="263"/>
      <c r="VM385" s="263"/>
      <c r="VN385" s="263"/>
      <c r="VO385" s="263"/>
      <c r="VP385" s="263"/>
      <c r="VQ385" s="263"/>
      <c r="VR385" s="263"/>
      <c r="VS385" s="263"/>
      <c r="VT385" s="263"/>
      <c r="VU385" s="263"/>
      <c r="VV385" s="263"/>
      <c r="VW385" s="263"/>
      <c r="VX385" s="263"/>
      <c r="VY385" s="263"/>
      <c r="VZ385" s="263"/>
      <c r="WA385" s="263"/>
      <c r="WB385" s="263"/>
      <c r="WC385" s="263"/>
      <c r="WD385" s="263"/>
      <c r="WE385" s="263"/>
      <c r="WF385" s="263"/>
      <c r="WG385" s="263"/>
      <c r="WH385" s="263"/>
      <c r="WI385" s="263"/>
      <c r="WJ385" s="263"/>
      <c r="WK385" s="263"/>
      <c r="WL385" s="263"/>
      <c r="WM385" s="263"/>
      <c r="WN385" s="263"/>
      <c r="WO385" s="263"/>
      <c r="WP385" s="263"/>
      <c r="WQ385" s="263"/>
      <c r="WR385" s="263"/>
      <c r="WS385" s="263"/>
      <c r="WT385" s="263"/>
      <c r="WU385" s="263"/>
      <c r="WV385" s="263"/>
      <c r="WW385" s="263"/>
      <c r="WX385" s="263"/>
      <c r="WY385" s="263"/>
      <c r="WZ385" s="263"/>
      <c r="XA385" s="263"/>
      <c r="XB385" s="263"/>
      <c r="XC385" s="263"/>
      <c r="XD385" s="263"/>
      <c r="XE385" s="263"/>
      <c r="XF385" s="263"/>
      <c r="XG385" s="263"/>
      <c r="XH385" s="263"/>
      <c r="XI385" s="263"/>
      <c r="XJ385" s="263"/>
      <c r="XK385" s="263"/>
      <c r="XL385" s="263"/>
      <c r="XM385" s="263"/>
      <c r="XN385" s="263"/>
      <c r="XO385" s="263"/>
      <c r="XP385" s="263"/>
      <c r="XQ385" s="263"/>
      <c r="XR385" s="263"/>
      <c r="XS385" s="263"/>
      <c r="XT385" s="263"/>
      <c r="XU385" s="263"/>
      <c r="XV385" s="263"/>
      <c r="XW385" s="263"/>
      <c r="XX385" s="263"/>
      <c r="XY385" s="263"/>
      <c r="XZ385" s="263"/>
      <c r="YA385" s="263"/>
      <c r="YB385" s="263"/>
      <c r="YC385" s="263"/>
      <c r="YD385" s="263"/>
      <c r="YE385" s="263"/>
      <c r="YF385" s="263"/>
      <c r="YG385" s="263"/>
      <c r="YH385" s="263"/>
      <c r="YI385" s="263"/>
      <c r="YJ385" s="263"/>
      <c r="YK385" s="263"/>
      <c r="YL385" s="263"/>
      <c r="YM385" s="263"/>
      <c r="YN385" s="263"/>
      <c r="YO385" s="263"/>
      <c r="YP385" s="263"/>
      <c r="YQ385" s="263"/>
      <c r="YR385" s="263"/>
      <c r="YS385" s="263"/>
      <c r="YT385" s="263"/>
      <c r="YU385" s="263"/>
      <c r="YV385" s="263"/>
      <c r="YW385" s="263"/>
      <c r="YX385" s="263"/>
      <c r="YY385" s="263"/>
      <c r="YZ385" s="263"/>
      <c r="ZA385" s="263"/>
      <c r="ZB385" s="263"/>
      <c r="ZC385" s="263"/>
      <c r="ZD385" s="263"/>
      <c r="ZE385" s="263"/>
      <c r="ZF385" s="263"/>
      <c r="ZG385" s="263"/>
      <c r="ZH385" s="263"/>
      <c r="ZI385" s="263"/>
      <c r="ZJ385" s="263"/>
      <c r="ZK385" s="263"/>
      <c r="ZL385" s="263"/>
      <c r="ZM385" s="263"/>
      <c r="ZN385" s="263"/>
      <c r="ZO385" s="263"/>
      <c r="ZP385" s="263"/>
      <c r="ZQ385" s="263"/>
      <c r="ZR385" s="263"/>
      <c r="ZS385" s="263"/>
      <c r="ZT385" s="263"/>
      <c r="ZU385" s="263"/>
      <c r="ZV385" s="263"/>
      <c r="ZW385" s="263"/>
      <c r="ZX385" s="263"/>
      <c r="ZY385" s="263"/>
      <c r="ZZ385" s="263"/>
      <c r="AAA385" s="263"/>
      <c r="AAB385" s="263"/>
      <c r="AAC385" s="263"/>
      <c r="AAD385" s="263"/>
      <c r="AAE385" s="263"/>
      <c r="AAF385" s="263"/>
      <c r="AAG385" s="263"/>
      <c r="AAH385" s="263"/>
      <c r="AAI385" s="263"/>
      <c r="AAJ385" s="263"/>
      <c r="AAK385" s="263"/>
      <c r="AAL385" s="263"/>
      <c r="AAM385" s="263"/>
      <c r="AAN385" s="263"/>
      <c r="AAO385" s="263"/>
      <c r="AAP385" s="263"/>
      <c r="AAQ385" s="263"/>
      <c r="AAR385" s="263"/>
      <c r="AAS385" s="263"/>
      <c r="AAT385" s="263"/>
      <c r="AAU385" s="263"/>
      <c r="AAV385" s="263"/>
      <c r="AAW385" s="263"/>
      <c r="AAX385" s="263"/>
      <c r="AAY385" s="263"/>
      <c r="AAZ385" s="263"/>
      <c r="ABA385" s="263"/>
      <c r="ABB385" s="263"/>
      <c r="ABC385" s="263"/>
      <c r="ABD385" s="263"/>
      <c r="ABE385" s="263"/>
      <c r="ABF385" s="263"/>
      <c r="ABG385" s="263"/>
      <c r="ABH385" s="263"/>
      <c r="ABI385" s="263"/>
      <c r="ABJ385" s="263"/>
      <c r="ABK385" s="263"/>
      <c r="ABL385" s="263"/>
      <c r="ABM385" s="263"/>
      <c r="ABN385" s="263"/>
      <c r="ABO385" s="263"/>
      <c r="ABP385" s="263"/>
      <c r="ABQ385" s="263"/>
      <c r="ABR385" s="263"/>
      <c r="ABS385" s="263"/>
      <c r="ABT385" s="263"/>
      <c r="ABU385" s="263"/>
      <c r="ABV385" s="263"/>
      <c r="ABW385" s="263"/>
      <c r="ABX385" s="263"/>
      <c r="ABY385" s="263"/>
      <c r="ABZ385" s="263"/>
      <c r="ACA385" s="263"/>
      <c r="ACB385" s="263"/>
      <c r="ACC385" s="263"/>
      <c r="ACD385" s="263"/>
      <c r="ACE385" s="263"/>
      <c r="ACF385" s="263"/>
      <c r="ACG385" s="263"/>
      <c r="ACH385" s="263"/>
      <c r="ACI385" s="263"/>
      <c r="ACJ385" s="263"/>
      <c r="ACK385" s="263"/>
      <c r="ACL385" s="263"/>
      <c r="ACM385" s="263"/>
      <c r="ACN385" s="263"/>
      <c r="ACO385" s="263"/>
      <c r="ACP385" s="263"/>
      <c r="ACQ385" s="263"/>
      <c r="ACR385" s="263"/>
      <c r="ACS385" s="263"/>
      <c r="ACT385" s="263"/>
      <c r="ACU385" s="263"/>
      <c r="ACV385" s="263"/>
      <c r="ACW385" s="263"/>
      <c r="ACX385" s="263"/>
      <c r="ACY385" s="263"/>
      <c r="ACZ385" s="263"/>
      <c r="ADA385" s="263"/>
      <c r="ADB385" s="263"/>
      <c r="ADC385" s="263"/>
      <c r="ADD385" s="263"/>
      <c r="ADE385" s="263"/>
      <c r="ADF385" s="263"/>
      <c r="ADG385" s="263"/>
      <c r="ADH385" s="263"/>
      <c r="ADI385" s="263"/>
      <c r="ADJ385" s="263"/>
      <c r="ADK385" s="263"/>
      <c r="ADL385" s="263"/>
      <c r="ADM385" s="263"/>
      <c r="ADN385" s="263"/>
      <c r="ADO385" s="263"/>
      <c r="ADP385" s="263"/>
      <c r="ADQ385" s="263"/>
      <c r="ADR385" s="263"/>
      <c r="ADS385" s="263"/>
      <c r="ADT385" s="263"/>
      <c r="ADU385" s="263"/>
      <c r="ADV385" s="263"/>
      <c r="ADW385" s="263"/>
      <c r="ADX385" s="263"/>
      <c r="ADY385" s="263"/>
      <c r="ADZ385" s="263"/>
      <c r="AEA385" s="263"/>
      <c r="AEB385" s="263"/>
      <c r="AEC385" s="263"/>
      <c r="AED385" s="263"/>
      <c r="AEE385" s="263"/>
      <c r="AEF385" s="263"/>
      <c r="AEG385" s="263"/>
      <c r="AEH385" s="263"/>
      <c r="AEI385" s="263"/>
      <c r="AEJ385" s="263"/>
      <c r="AEK385" s="263"/>
      <c r="AEL385" s="263"/>
      <c r="AEM385" s="263"/>
      <c r="AEN385" s="263"/>
      <c r="AEO385" s="263"/>
      <c r="AEP385" s="263"/>
      <c r="AEQ385" s="263"/>
      <c r="AER385" s="263"/>
      <c r="AES385" s="263"/>
      <c r="AET385" s="263"/>
      <c r="AEU385" s="263"/>
      <c r="AEV385" s="263"/>
      <c r="AEW385" s="263"/>
      <c r="AEX385" s="263"/>
      <c r="AEY385" s="263"/>
      <c r="AEZ385" s="263"/>
      <c r="AFA385" s="263"/>
      <c r="AFB385" s="263"/>
      <c r="AFC385" s="263"/>
      <c r="AFD385" s="263"/>
      <c r="AFE385" s="263"/>
      <c r="AFF385" s="263"/>
      <c r="AFG385" s="263"/>
      <c r="AFH385" s="263"/>
      <c r="AFI385" s="263"/>
      <c r="AFJ385" s="263"/>
      <c r="AFK385" s="263"/>
      <c r="AFL385" s="263"/>
      <c r="AFM385" s="263"/>
      <c r="AFN385" s="263"/>
      <c r="AFO385" s="263"/>
      <c r="AFP385" s="263"/>
      <c r="AFQ385" s="263"/>
      <c r="AFR385" s="263"/>
      <c r="AFS385" s="263"/>
      <c r="AFT385" s="263"/>
      <c r="AFU385" s="263"/>
      <c r="AFV385" s="263"/>
      <c r="AFW385" s="263"/>
      <c r="AFX385" s="263"/>
      <c r="AFY385" s="263"/>
      <c r="AFZ385" s="263"/>
      <c r="AGA385" s="263"/>
      <c r="AGB385" s="263"/>
      <c r="AGC385" s="263"/>
      <c r="AGD385" s="263"/>
      <c r="AGE385" s="263"/>
      <c r="AGF385" s="263"/>
      <c r="AGG385" s="263"/>
      <c r="AGH385" s="263"/>
      <c r="AGI385" s="263"/>
      <c r="AGJ385" s="263"/>
      <c r="AGK385" s="263"/>
      <c r="AGL385" s="263"/>
      <c r="AGM385" s="263"/>
      <c r="AGN385" s="263"/>
      <c r="AGO385" s="263"/>
      <c r="AGP385" s="263"/>
      <c r="AGQ385" s="263"/>
      <c r="AGR385" s="263"/>
      <c r="AGS385" s="263"/>
      <c r="AGT385" s="263"/>
      <c r="AGU385" s="263"/>
      <c r="AGV385" s="263"/>
      <c r="AGW385" s="263"/>
      <c r="AGX385" s="263"/>
      <c r="AGY385" s="263"/>
      <c r="AGZ385" s="263"/>
      <c r="AHA385" s="263"/>
      <c r="AHB385" s="263"/>
      <c r="AHC385" s="263"/>
      <c r="AHD385" s="263"/>
      <c r="AHE385" s="263"/>
      <c r="AHF385" s="263"/>
      <c r="AHG385" s="263"/>
      <c r="AHH385" s="263"/>
      <c r="AHI385" s="263"/>
      <c r="AHJ385" s="263"/>
      <c r="AHK385" s="263"/>
      <c r="AHL385" s="263"/>
      <c r="AHM385" s="263"/>
      <c r="AHN385" s="263"/>
      <c r="AHO385" s="263"/>
      <c r="AHP385" s="263"/>
      <c r="AHQ385" s="263"/>
      <c r="AHR385" s="263"/>
      <c r="AHS385" s="263"/>
      <c r="AHT385" s="263"/>
      <c r="AHU385" s="263"/>
      <c r="AHV385" s="263"/>
      <c r="AHW385" s="263"/>
      <c r="AHX385" s="263"/>
      <c r="AHY385" s="263"/>
      <c r="AHZ385" s="263"/>
      <c r="AIA385" s="263"/>
      <c r="AIB385" s="263"/>
      <c r="AIC385" s="263"/>
      <c r="AID385" s="263"/>
      <c r="AIE385" s="263"/>
      <c r="AIF385" s="263"/>
      <c r="AIG385" s="263"/>
      <c r="AIH385" s="263"/>
      <c r="AII385" s="263"/>
      <c r="AIJ385" s="263"/>
      <c r="AIK385" s="263"/>
      <c r="AIL385" s="263"/>
      <c r="AIM385" s="263"/>
      <c r="AIN385" s="263"/>
      <c r="AIO385" s="263"/>
      <c r="AIP385" s="263"/>
      <c r="AIQ385" s="263"/>
      <c r="AIR385" s="263"/>
      <c r="AIS385" s="263"/>
      <c r="AIT385" s="263"/>
      <c r="AIU385" s="263"/>
      <c r="AIV385" s="263"/>
      <c r="AIW385" s="263"/>
      <c r="AIX385" s="263"/>
      <c r="AIY385" s="263"/>
      <c r="AIZ385" s="263"/>
      <c r="AJA385" s="263"/>
      <c r="AJB385" s="263"/>
      <c r="AJC385" s="263"/>
      <c r="AJD385" s="263"/>
      <c r="AJE385" s="263"/>
      <c r="AJF385" s="263"/>
      <c r="AJG385" s="263"/>
      <c r="AJH385" s="263"/>
      <c r="AJI385" s="263"/>
      <c r="AJJ385" s="263"/>
      <c r="AJK385" s="263"/>
      <c r="AJL385" s="263"/>
      <c r="AJM385" s="263"/>
      <c r="AJN385" s="263"/>
      <c r="AJO385" s="263"/>
      <c r="AJP385" s="263"/>
      <c r="AJQ385" s="263"/>
      <c r="AJR385" s="263"/>
      <c r="AJS385" s="263"/>
      <c r="AJT385" s="263"/>
      <c r="AJU385" s="263"/>
      <c r="AJV385" s="263"/>
      <c r="AJW385" s="263"/>
      <c r="AJX385" s="263"/>
      <c r="AJY385" s="263"/>
      <c r="AJZ385" s="263"/>
      <c r="AKA385" s="263"/>
      <c r="AKB385" s="263"/>
      <c r="AKC385" s="263"/>
      <c r="AKD385" s="263"/>
      <c r="AKE385" s="263"/>
      <c r="AKF385" s="263"/>
      <c r="AKG385" s="263"/>
      <c r="AKH385" s="263"/>
      <c r="AKI385" s="263"/>
      <c r="AKJ385" s="263"/>
      <c r="AKK385" s="263"/>
      <c r="AKL385" s="263"/>
      <c r="AKM385" s="263"/>
      <c r="AKN385" s="263"/>
      <c r="AKO385" s="263"/>
      <c r="AKP385" s="263"/>
      <c r="AKQ385" s="263"/>
      <c r="AKR385" s="263"/>
      <c r="AKS385" s="263"/>
      <c r="AKT385" s="263"/>
      <c r="AKU385" s="263"/>
      <c r="AKV385" s="263"/>
      <c r="AKW385" s="263"/>
      <c r="AKX385" s="263"/>
      <c r="AKY385" s="263"/>
      <c r="AKZ385" s="263"/>
      <c r="ALA385" s="263"/>
      <c r="ALB385" s="263"/>
      <c r="ALC385" s="263"/>
      <c r="ALD385" s="263"/>
      <c r="ALE385" s="263"/>
      <c r="ALF385" s="263"/>
      <c r="ALG385" s="263"/>
      <c r="ALH385" s="263"/>
      <c r="ALI385" s="263"/>
      <c r="ALJ385" s="263"/>
      <c r="ALK385" s="263"/>
      <c r="ALL385" s="263"/>
      <c r="ALM385" s="263"/>
      <c r="ALN385" s="263"/>
      <c r="ALO385" s="263"/>
      <c r="ALP385" s="263"/>
      <c r="ALQ385" s="263"/>
      <c r="ALR385" s="263"/>
      <c r="ALS385" s="263"/>
      <c r="ALT385" s="263"/>
      <c r="ALU385" s="263"/>
      <c r="ALV385" s="263"/>
      <c r="ALW385" s="263"/>
      <c r="ALX385" s="263"/>
      <c r="ALY385" s="263"/>
      <c r="ALZ385" s="263"/>
      <c r="AMA385" s="263"/>
      <c r="AMB385" s="263"/>
      <c r="AMC385" s="263"/>
      <c r="AMD385" s="263"/>
      <c r="AME385" s="263"/>
      <c r="AMF385" s="263"/>
      <c r="AMG385" s="263"/>
      <c r="AMH385" s="263"/>
      <c r="AMI385" s="263"/>
      <c r="AMJ385" s="263"/>
      <c r="AMK385" s="263"/>
      <c r="AML385" s="263"/>
      <c r="AMM385" s="263"/>
      <c r="AMN385" s="263"/>
      <c r="AMO385" s="263"/>
      <c r="AMP385" s="263"/>
      <c r="AMQ385" s="263"/>
      <c r="AMR385" s="263"/>
      <c r="AMS385" s="263"/>
      <c r="AMT385" s="263"/>
      <c r="AMU385" s="263"/>
      <c r="AMV385" s="263"/>
      <c r="AMW385" s="263"/>
      <c r="AMX385" s="263"/>
      <c r="AMY385" s="263"/>
      <c r="AMZ385" s="263"/>
      <c r="ANA385" s="263"/>
      <c r="ANB385" s="263"/>
      <c r="ANC385" s="263"/>
      <c r="AND385" s="263"/>
      <c r="ANE385" s="263"/>
      <c r="ANF385" s="263"/>
      <c r="ANG385" s="263"/>
      <c r="ANH385" s="263"/>
      <c r="ANI385" s="263"/>
      <c r="ANJ385" s="263"/>
      <c r="ANK385" s="263"/>
      <c r="ANL385" s="263"/>
      <c r="ANM385" s="263"/>
      <c r="ANN385" s="263"/>
      <c r="ANO385" s="263"/>
      <c r="ANP385" s="263"/>
      <c r="ANQ385" s="263"/>
      <c r="ANR385" s="263"/>
      <c r="ANS385" s="263"/>
      <c r="ANT385" s="263"/>
      <c r="ANU385" s="263"/>
      <c r="ANV385" s="263"/>
      <c r="ANW385" s="263"/>
      <c r="ANX385" s="263"/>
      <c r="ANY385" s="263"/>
      <c r="ANZ385" s="263"/>
      <c r="AOA385" s="263"/>
      <c r="AOB385" s="263"/>
      <c r="AOC385" s="263"/>
      <c r="AOD385" s="263"/>
      <c r="AOE385" s="263"/>
      <c r="AOF385" s="263"/>
      <c r="AOG385" s="263"/>
      <c r="AOH385" s="263"/>
      <c r="AOI385" s="263"/>
      <c r="AOJ385" s="263"/>
      <c r="AOK385" s="263"/>
      <c r="AOL385" s="263"/>
      <c r="AOM385" s="263"/>
      <c r="AON385" s="263"/>
      <c r="AOO385" s="263"/>
      <c r="AOP385" s="263"/>
      <c r="AOQ385" s="263"/>
      <c r="AOR385" s="263"/>
      <c r="AOS385" s="263"/>
      <c r="AOT385" s="263"/>
      <c r="AOU385" s="263"/>
      <c r="AOV385" s="263"/>
      <c r="AOW385" s="263"/>
      <c r="AOX385" s="263"/>
      <c r="AOY385" s="263"/>
      <c r="AOZ385" s="263"/>
      <c r="APA385" s="263"/>
      <c r="APB385" s="263"/>
      <c r="APC385" s="263"/>
      <c r="APD385" s="263"/>
      <c r="APE385" s="263"/>
      <c r="APF385" s="263"/>
      <c r="APG385" s="263"/>
      <c r="APH385" s="263"/>
      <c r="API385" s="263"/>
      <c r="APJ385" s="263"/>
      <c r="APK385" s="263"/>
      <c r="APL385" s="263"/>
      <c r="APM385" s="263"/>
      <c r="APN385" s="263"/>
      <c r="APO385" s="263"/>
      <c r="APP385" s="263"/>
      <c r="APQ385" s="263"/>
      <c r="APR385" s="263"/>
      <c r="APS385" s="263"/>
      <c r="APT385" s="263"/>
      <c r="APU385" s="263"/>
      <c r="APV385" s="263"/>
      <c r="APW385" s="263"/>
      <c r="APX385" s="263"/>
      <c r="APY385" s="263"/>
      <c r="APZ385" s="263"/>
      <c r="AQA385" s="263"/>
      <c r="AQB385" s="263"/>
      <c r="AQC385" s="263"/>
      <c r="AQD385" s="263"/>
      <c r="AQE385" s="263"/>
      <c r="AQF385" s="263"/>
      <c r="AQG385" s="263"/>
      <c r="AQH385" s="263"/>
      <c r="AQI385" s="263"/>
      <c r="AQJ385" s="263"/>
      <c r="AQK385" s="263"/>
      <c r="AQL385" s="263"/>
      <c r="AQM385" s="263"/>
      <c r="AQN385" s="263"/>
      <c r="AQO385" s="263"/>
      <c r="AQP385" s="263"/>
      <c r="AQQ385" s="263"/>
      <c r="AQR385" s="263"/>
      <c r="AQS385" s="263"/>
      <c r="AQT385" s="263"/>
      <c r="AQU385" s="263"/>
      <c r="AQV385" s="263"/>
      <c r="AQW385" s="263"/>
      <c r="AQX385" s="263"/>
      <c r="AQY385" s="263"/>
      <c r="AQZ385" s="263"/>
      <c r="ARA385" s="263"/>
      <c r="ARB385" s="263"/>
      <c r="ARC385" s="263"/>
      <c r="ARD385" s="263"/>
      <c r="ARE385" s="263"/>
      <c r="ARF385" s="263"/>
      <c r="ARG385" s="263"/>
      <c r="ARH385" s="263"/>
      <c r="ARI385" s="263"/>
      <c r="ARJ385" s="263"/>
      <c r="ARK385" s="263"/>
      <c r="ARL385" s="263"/>
      <c r="ARM385" s="263"/>
      <c r="ARN385" s="263"/>
      <c r="ARO385" s="263"/>
      <c r="ARP385" s="263"/>
      <c r="ARQ385" s="263"/>
      <c r="ARR385" s="263"/>
      <c r="ARS385" s="263"/>
      <c r="ART385" s="263"/>
      <c r="ARU385" s="263"/>
      <c r="ARV385" s="263"/>
      <c r="ARW385" s="263"/>
      <c r="ARX385" s="263"/>
      <c r="ARY385" s="263"/>
      <c r="ARZ385" s="263"/>
      <c r="ASA385" s="263"/>
      <c r="ASB385" s="263"/>
      <c r="ASC385" s="263"/>
      <c r="ASD385" s="263"/>
      <c r="ASE385" s="263"/>
      <c r="ASF385" s="263"/>
      <c r="ASG385" s="263"/>
      <c r="ASH385" s="263"/>
      <c r="ASI385" s="263"/>
      <c r="ASJ385" s="263"/>
      <c r="ASK385" s="263"/>
      <c r="ASL385" s="263"/>
      <c r="ASM385" s="263"/>
      <c r="ASN385" s="263"/>
      <c r="ASO385" s="263"/>
      <c r="ASP385" s="263"/>
      <c r="ASQ385" s="263"/>
      <c r="ASR385" s="263"/>
      <c r="ASS385" s="263"/>
      <c r="AST385" s="263"/>
      <c r="ASU385" s="263"/>
      <c r="ASV385" s="263"/>
      <c r="ASW385" s="263"/>
      <c r="ASX385" s="263"/>
      <c r="ASY385" s="263"/>
      <c r="ASZ385" s="263"/>
      <c r="ATA385" s="263"/>
      <c r="ATB385" s="263"/>
      <c r="ATC385" s="263"/>
      <c r="ATD385" s="263"/>
      <c r="ATE385" s="263"/>
      <c r="ATF385" s="263"/>
      <c r="ATG385" s="263"/>
      <c r="ATH385" s="263"/>
      <c r="ATI385" s="263"/>
      <c r="ATJ385" s="263"/>
      <c r="ATK385" s="263"/>
      <c r="ATL385" s="263"/>
      <c r="ATM385" s="263"/>
      <c r="ATN385" s="263"/>
      <c r="ATO385" s="263"/>
      <c r="ATP385" s="263"/>
      <c r="ATQ385" s="263"/>
      <c r="ATR385" s="263"/>
      <c r="ATS385" s="263"/>
      <c r="ATT385" s="263"/>
      <c r="ATU385" s="263"/>
      <c r="ATV385" s="263"/>
      <c r="ATW385" s="263"/>
      <c r="ATX385" s="263"/>
      <c r="ATY385" s="263"/>
      <c r="ATZ385" s="263"/>
      <c r="AUA385" s="263"/>
      <c r="AUB385" s="263"/>
      <c r="AUC385" s="263"/>
      <c r="AUD385" s="263"/>
      <c r="AUE385" s="263"/>
      <c r="AUF385" s="263"/>
      <c r="AUG385" s="263"/>
      <c r="AUH385" s="263"/>
      <c r="AUI385" s="263"/>
      <c r="AUJ385" s="263"/>
      <c r="AUK385" s="263"/>
      <c r="AUL385" s="263"/>
      <c r="AUM385" s="263"/>
      <c r="AUN385" s="263"/>
      <c r="AUO385" s="263"/>
      <c r="AUP385" s="263"/>
      <c r="AUQ385" s="263"/>
      <c r="AUR385" s="263"/>
      <c r="AUS385" s="263"/>
      <c r="AUT385" s="263"/>
      <c r="AUU385" s="263"/>
      <c r="AUV385" s="263"/>
      <c r="AUW385" s="263"/>
      <c r="AUX385" s="263"/>
      <c r="AUY385" s="263"/>
      <c r="AUZ385" s="263"/>
      <c r="AVA385" s="263"/>
      <c r="AVB385" s="263"/>
      <c r="AVC385" s="263"/>
      <c r="AVD385" s="263"/>
      <c r="AVE385" s="263"/>
      <c r="AVF385" s="263"/>
      <c r="AVG385" s="263"/>
      <c r="AVH385" s="263"/>
      <c r="AVI385" s="263"/>
      <c r="AVJ385" s="263"/>
      <c r="AVK385" s="263"/>
      <c r="AVL385" s="263"/>
      <c r="AVM385" s="263"/>
      <c r="AVN385" s="263"/>
      <c r="AVO385" s="263"/>
      <c r="AVP385" s="263"/>
      <c r="AVQ385" s="263"/>
      <c r="AVR385" s="263"/>
      <c r="AVS385" s="263"/>
      <c r="AVT385" s="263"/>
      <c r="AVU385" s="263"/>
      <c r="AVV385" s="263"/>
      <c r="AVW385" s="263"/>
      <c r="AVX385" s="263"/>
      <c r="AVY385" s="263"/>
      <c r="AVZ385" s="263"/>
      <c r="AWA385" s="263"/>
      <c r="AWB385" s="263"/>
      <c r="AWC385" s="263"/>
      <c r="AWD385" s="263"/>
      <c r="AWE385" s="263"/>
      <c r="AWF385" s="263"/>
      <c r="AWG385" s="263"/>
      <c r="AWH385" s="263"/>
      <c r="AWI385" s="263"/>
      <c r="AWJ385" s="263"/>
      <c r="AWK385" s="263"/>
      <c r="AWL385" s="263"/>
      <c r="AWM385" s="263"/>
      <c r="AWN385" s="263"/>
      <c r="AWO385" s="263"/>
      <c r="AWP385" s="263"/>
      <c r="AWQ385" s="263"/>
      <c r="AWR385" s="263"/>
      <c r="AWS385" s="263"/>
      <c r="AWT385" s="263"/>
      <c r="AWU385" s="263"/>
      <c r="AWV385" s="263"/>
      <c r="AWW385" s="263"/>
      <c r="AWX385" s="263"/>
      <c r="AWY385" s="263"/>
      <c r="AWZ385" s="263"/>
      <c r="AXA385" s="263"/>
      <c r="AXB385" s="263"/>
      <c r="AXC385" s="263"/>
      <c r="AXD385" s="263"/>
      <c r="AXE385" s="263"/>
      <c r="AXF385" s="263"/>
      <c r="AXG385" s="263"/>
      <c r="AXH385" s="263"/>
      <c r="AXI385" s="263"/>
      <c r="AXJ385" s="263"/>
      <c r="AXK385" s="263"/>
      <c r="AXL385" s="263"/>
      <c r="AXM385" s="263"/>
      <c r="AXN385" s="263"/>
      <c r="AXO385" s="263"/>
      <c r="AXP385" s="263"/>
      <c r="AXQ385" s="263"/>
      <c r="AXR385" s="263"/>
      <c r="AXS385" s="263"/>
      <c r="AXT385" s="263"/>
      <c r="AXU385" s="263"/>
      <c r="AXV385" s="263"/>
      <c r="AXW385" s="263"/>
      <c r="AXX385" s="263"/>
      <c r="AXY385" s="263"/>
      <c r="AXZ385" s="263"/>
      <c r="AYA385" s="263"/>
      <c r="AYB385" s="263"/>
      <c r="AYC385" s="263"/>
      <c r="AYD385" s="263"/>
      <c r="AYE385" s="263"/>
      <c r="AYF385" s="263"/>
      <c r="AYG385" s="263"/>
      <c r="AYH385" s="263"/>
      <c r="AYI385" s="263"/>
      <c r="AYJ385" s="263"/>
      <c r="AYK385" s="263"/>
      <c r="AYL385" s="263"/>
      <c r="AYM385" s="263"/>
      <c r="AYN385" s="263"/>
      <c r="AYO385" s="263"/>
      <c r="AYP385" s="263"/>
      <c r="AYQ385" s="263"/>
      <c r="AYR385" s="263"/>
      <c r="AYS385" s="263"/>
      <c r="AYT385" s="263"/>
      <c r="AYU385" s="263"/>
      <c r="AYV385" s="263"/>
      <c r="AYW385" s="263"/>
      <c r="AYX385" s="263"/>
      <c r="AYY385" s="263"/>
      <c r="AYZ385" s="263"/>
      <c r="AZA385" s="263"/>
      <c r="AZB385" s="263"/>
      <c r="AZC385" s="263"/>
      <c r="AZD385" s="263"/>
      <c r="AZE385" s="263"/>
      <c r="AZF385" s="263"/>
      <c r="AZG385" s="263"/>
      <c r="AZH385" s="263"/>
      <c r="AZI385" s="263"/>
      <c r="AZJ385" s="263"/>
      <c r="AZK385" s="263"/>
      <c r="AZL385" s="263"/>
      <c r="AZM385" s="263"/>
      <c r="AZN385" s="263"/>
      <c r="AZO385" s="263"/>
      <c r="AZP385" s="263"/>
      <c r="AZQ385" s="263"/>
      <c r="AZR385" s="263"/>
      <c r="AZS385" s="263"/>
      <c r="AZT385" s="263"/>
      <c r="AZU385" s="263"/>
      <c r="AZV385" s="263"/>
      <c r="AZW385" s="263"/>
      <c r="AZX385" s="263"/>
      <c r="AZY385" s="263"/>
      <c r="AZZ385" s="263"/>
      <c r="BAA385" s="263"/>
      <c r="BAB385" s="263"/>
      <c r="BAC385" s="263"/>
      <c r="BAD385" s="263"/>
      <c r="BAE385" s="263"/>
      <c r="BAF385" s="263"/>
      <c r="BAG385" s="263"/>
      <c r="BAH385" s="263"/>
      <c r="BAI385" s="263"/>
      <c r="BAJ385" s="263"/>
      <c r="BAK385" s="263"/>
      <c r="BAL385" s="263"/>
      <c r="BAM385" s="263"/>
      <c r="BAN385" s="263"/>
      <c r="BAO385" s="263"/>
      <c r="BAP385" s="263"/>
      <c r="BAQ385" s="263"/>
      <c r="BAR385" s="263"/>
      <c r="BAS385" s="263"/>
      <c r="BAT385" s="263"/>
      <c r="BAU385" s="263"/>
      <c r="BAV385" s="263"/>
      <c r="BAW385" s="263"/>
      <c r="BAX385" s="263"/>
      <c r="BAY385" s="263"/>
      <c r="BAZ385" s="263"/>
      <c r="BBA385" s="263"/>
      <c r="BBB385" s="263"/>
      <c r="BBC385" s="263"/>
      <c r="BBD385" s="263"/>
      <c r="BBE385" s="263"/>
      <c r="BBF385" s="263"/>
      <c r="BBG385" s="263"/>
      <c r="BBH385" s="263"/>
      <c r="BBI385" s="263"/>
      <c r="BBJ385" s="263"/>
      <c r="BBK385" s="263"/>
      <c r="BBL385" s="263"/>
      <c r="BBM385" s="263"/>
      <c r="BBN385" s="263"/>
      <c r="BBO385" s="263"/>
      <c r="BBP385" s="263"/>
      <c r="BBQ385" s="263"/>
      <c r="BBR385" s="263"/>
      <c r="BBS385" s="263"/>
      <c r="BBT385" s="263"/>
      <c r="BBU385" s="263"/>
      <c r="BBV385" s="263"/>
      <c r="BBW385" s="263"/>
      <c r="BBX385" s="263"/>
      <c r="BBY385" s="263"/>
      <c r="BBZ385" s="263"/>
      <c r="BCA385" s="263"/>
      <c r="BCB385" s="263"/>
      <c r="BCC385" s="263"/>
      <c r="BCD385" s="263"/>
      <c r="BCE385" s="263"/>
      <c r="BCF385" s="263"/>
      <c r="BCG385" s="263"/>
      <c r="BCH385" s="263"/>
      <c r="BCI385" s="263"/>
      <c r="BCJ385" s="263"/>
      <c r="BCK385" s="263"/>
      <c r="BCL385" s="263"/>
      <c r="BCM385" s="263"/>
      <c r="BCN385" s="263"/>
      <c r="BCO385" s="263"/>
      <c r="BCP385" s="263"/>
      <c r="BCQ385" s="263"/>
      <c r="BCR385" s="263"/>
      <c r="BCS385" s="263"/>
      <c r="BCT385" s="263"/>
      <c r="BCU385" s="263"/>
      <c r="BCV385" s="263"/>
      <c r="BCW385" s="263"/>
      <c r="BCX385" s="263"/>
      <c r="BCY385" s="263"/>
      <c r="BCZ385" s="263"/>
      <c r="BDA385" s="263"/>
      <c r="BDB385" s="263"/>
      <c r="BDC385" s="263"/>
      <c r="BDD385" s="263"/>
      <c r="BDE385" s="263"/>
      <c r="BDF385" s="263"/>
      <c r="BDG385" s="263"/>
      <c r="BDH385" s="263"/>
      <c r="BDI385" s="263"/>
      <c r="BDJ385" s="263"/>
      <c r="BDK385" s="263"/>
      <c r="BDL385" s="263"/>
      <c r="BDM385" s="263"/>
      <c r="BDN385" s="263"/>
      <c r="BDO385" s="263"/>
      <c r="BDP385" s="263"/>
      <c r="BDQ385" s="263"/>
      <c r="BDR385" s="263"/>
      <c r="BDS385" s="263"/>
      <c r="BDT385" s="263"/>
      <c r="BDU385" s="263"/>
      <c r="BDV385" s="263"/>
      <c r="BDW385" s="263"/>
      <c r="BDX385" s="263"/>
      <c r="BDY385" s="263"/>
      <c r="BDZ385" s="263"/>
      <c r="BEA385" s="263"/>
      <c r="BEB385" s="263"/>
      <c r="BEC385" s="263"/>
      <c r="BED385" s="263"/>
      <c r="BEE385" s="263"/>
      <c r="BEF385" s="263"/>
      <c r="BEG385" s="263"/>
      <c r="BEH385" s="263"/>
      <c r="BEI385" s="263"/>
      <c r="BEJ385" s="263"/>
      <c r="BEK385" s="263"/>
      <c r="BEL385" s="263"/>
      <c r="BEM385" s="263"/>
      <c r="BEN385" s="263"/>
      <c r="BEO385" s="263"/>
      <c r="BEP385" s="263"/>
      <c r="BEQ385" s="263"/>
      <c r="BER385" s="263"/>
      <c r="BES385" s="263"/>
      <c r="BET385" s="263"/>
      <c r="BEU385" s="263"/>
      <c r="BEV385" s="263"/>
      <c r="BEW385" s="263"/>
      <c r="BEX385" s="263"/>
      <c r="BEY385" s="263"/>
      <c r="BEZ385" s="263"/>
      <c r="BFA385" s="263"/>
      <c r="BFB385" s="263"/>
      <c r="BFC385" s="263"/>
      <c r="BFD385" s="263"/>
      <c r="BFE385" s="263"/>
      <c r="BFF385" s="263"/>
      <c r="BFG385" s="263"/>
      <c r="BFH385" s="263"/>
      <c r="BFI385" s="263"/>
      <c r="BFJ385" s="263"/>
      <c r="BFK385" s="263"/>
      <c r="BFL385" s="263"/>
      <c r="BFM385" s="263"/>
      <c r="BFN385" s="263"/>
      <c r="BFO385" s="263"/>
      <c r="BFP385" s="263"/>
      <c r="BFQ385" s="263"/>
      <c r="BFR385" s="263"/>
      <c r="BFS385" s="263"/>
      <c r="BFT385" s="263"/>
      <c r="BFU385" s="263"/>
      <c r="BFV385" s="263"/>
      <c r="BFW385" s="263"/>
      <c r="BFX385" s="263"/>
      <c r="BFY385" s="263"/>
      <c r="BFZ385" s="263"/>
      <c r="BGA385" s="263"/>
      <c r="BGB385" s="263"/>
      <c r="BGC385" s="263"/>
      <c r="BGD385" s="263"/>
      <c r="BGE385" s="263"/>
      <c r="BGF385" s="263"/>
      <c r="BGG385" s="263"/>
      <c r="BGH385" s="263"/>
      <c r="BGI385" s="263"/>
      <c r="BGJ385" s="263"/>
      <c r="BGK385" s="263"/>
      <c r="BGL385" s="263"/>
      <c r="BGM385" s="263"/>
      <c r="BGN385" s="263"/>
      <c r="BGO385" s="263"/>
      <c r="BGP385" s="263"/>
      <c r="BGQ385" s="263"/>
      <c r="BGR385" s="263"/>
      <c r="BGS385" s="263"/>
      <c r="BGT385" s="263"/>
      <c r="BGU385" s="263"/>
      <c r="BGV385" s="263"/>
      <c r="BGW385" s="263"/>
      <c r="BGX385" s="263"/>
      <c r="BGY385" s="263"/>
      <c r="BGZ385" s="263"/>
      <c r="BHA385" s="263"/>
      <c r="BHB385" s="263"/>
      <c r="BHC385" s="263"/>
      <c r="BHD385" s="263"/>
      <c r="BHE385" s="263"/>
      <c r="BHF385" s="263"/>
      <c r="BHG385" s="263"/>
      <c r="BHH385" s="263"/>
      <c r="BHI385" s="263"/>
      <c r="BHJ385" s="263"/>
      <c r="BHK385" s="263"/>
      <c r="BHL385" s="263"/>
      <c r="BHM385" s="263"/>
      <c r="BHN385" s="263"/>
      <c r="BHO385" s="263"/>
      <c r="BHP385" s="263"/>
      <c r="BHQ385" s="263"/>
      <c r="BHR385" s="263"/>
      <c r="BHS385" s="263"/>
      <c r="BHT385" s="263"/>
      <c r="BHU385" s="263"/>
      <c r="BHV385" s="263"/>
      <c r="BHW385" s="263"/>
      <c r="BHX385" s="263"/>
      <c r="BHY385" s="263"/>
      <c r="BHZ385" s="263"/>
      <c r="BIA385" s="263"/>
      <c r="BIB385" s="263"/>
      <c r="BIC385" s="263"/>
      <c r="BID385" s="263"/>
      <c r="BIE385" s="263"/>
      <c r="BIF385" s="263"/>
      <c r="BIG385" s="263"/>
      <c r="BIH385" s="263"/>
      <c r="BII385" s="263"/>
      <c r="BIJ385" s="263"/>
      <c r="BIK385" s="263"/>
      <c r="BIL385" s="263"/>
      <c r="BIM385" s="263"/>
      <c r="BIN385" s="263"/>
      <c r="BIO385" s="263"/>
      <c r="BIP385" s="263"/>
      <c r="BIQ385" s="263"/>
      <c r="BIR385" s="263"/>
      <c r="BIS385" s="263"/>
      <c r="BIT385" s="263"/>
      <c r="BIU385" s="263"/>
      <c r="BIV385" s="263"/>
      <c r="BIW385" s="263"/>
      <c r="BIX385" s="263"/>
      <c r="BIY385" s="263"/>
      <c r="BIZ385" s="263"/>
      <c r="BJA385" s="263"/>
      <c r="BJB385" s="263"/>
      <c r="BJC385" s="263"/>
      <c r="BJD385" s="263"/>
      <c r="BJE385" s="263"/>
      <c r="BJF385" s="263"/>
      <c r="BJG385" s="263"/>
      <c r="BJH385" s="263"/>
      <c r="BJI385" s="263"/>
      <c r="BJJ385" s="263"/>
      <c r="BJK385" s="263"/>
      <c r="BJL385" s="263"/>
      <c r="BJM385" s="263"/>
      <c r="BJN385" s="263"/>
      <c r="BJO385" s="263"/>
      <c r="BJP385" s="263"/>
      <c r="BJQ385" s="263"/>
      <c r="BJR385" s="263"/>
      <c r="BJS385" s="263"/>
      <c r="BJT385" s="263"/>
      <c r="BJU385" s="263"/>
      <c r="BJV385" s="263"/>
      <c r="BJW385" s="263"/>
      <c r="BJX385" s="263"/>
      <c r="BJY385" s="263"/>
      <c r="BJZ385" s="263"/>
      <c r="BKA385" s="263"/>
      <c r="BKB385" s="263"/>
      <c r="BKC385" s="263"/>
      <c r="BKD385" s="263"/>
      <c r="BKE385" s="263"/>
      <c r="BKF385" s="263"/>
      <c r="BKG385" s="263"/>
      <c r="BKH385" s="263"/>
      <c r="BKI385" s="263"/>
      <c r="BKJ385" s="263"/>
      <c r="BKK385" s="263"/>
      <c r="BKL385" s="263"/>
      <c r="BKM385" s="263"/>
      <c r="BKN385" s="263"/>
      <c r="BKO385" s="263"/>
      <c r="BKP385" s="263"/>
      <c r="BKQ385" s="263"/>
      <c r="BKR385" s="263"/>
      <c r="BKS385" s="263"/>
      <c r="BKT385" s="263"/>
      <c r="BKU385" s="263"/>
      <c r="BKV385" s="263"/>
      <c r="BKW385" s="263"/>
      <c r="BKX385" s="263"/>
      <c r="BKY385" s="263"/>
      <c r="BKZ385" s="263"/>
      <c r="BLA385" s="263"/>
      <c r="BLB385" s="263"/>
      <c r="BLC385" s="263"/>
      <c r="BLD385" s="263"/>
      <c r="BLE385" s="263"/>
      <c r="BLF385" s="263"/>
      <c r="BLG385" s="263"/>
      <c r="BLH385" s="263"/>
      <c r="BLI385" s="263"/>
      <c r="BLJ385" s="263"/>
      <c r="BLK385" s="263"/>
      <c r="BLL385" s="263"/>
      <c r="BLM385" s="263"/>
      <c r="BLN385" s="263"/>
      <c r="BLO385" s="263"/>
      <c r="BLP385" s="263"/>
      <c r="BLQ385" s="263"/>
      <c r="BLR385" s="263"/>
      <c r="BLS385" s="263"/>
      <c r="BLT385" s="263"/>
      <c r="BLU385" s="263"/>
      <c r="BLV385" s="263"/>
      <c r="BLW385" s="263"/>
      <c r="BLX385" s="263"/>
      <c r="BLY385" s="263"/>
      <c r="BLZ385" s="263"/>
      <c r="BMA385" s="263"/>
      <c r="BMB385" s="263"/>
      <c r="BMC385" s="263"/>
      <c r="BMD385" s="263"/>
      <c r="BME385" s="263"/>
      <c r="BMF385" s="263"/>
      <c r="BMG385" s="263"/>
      <c r="BMH385" s="263"/>
      <c r="BMI385" s="263"/>
      <c r="BMJ385" s="263"/>
      <c r="BMK385" s="263"/>
      <c r="BML385" s="263"/>
      <c r="BMM385" s="263"/>
      <c r="BMN385" s="263"/>
      <c r="BMO385" s="263"/>
      <c r="BMP385" s="263"/>
      <c r="BMQ385" s="263"/>
      <c r="BMR385" s="263"/>
      <c r="BMS385" s="263"/>
      <c r="BMT385" s="263"/>
      <c r="BMU385" s="263"/>
      <c r="BMV385" s="263"/>
      <c r="BMW385" s="263"/>
      <c r="BMX385" s="263"/>
      <c r="BMY385" s="263"/>
      <c r="BMZ385" s="263"/>
      <c r="BNA385" s="263"/>
      <c r="BNB385" s="263"/>
      <c r="BNC385" s="263"/>
      <c r="BND385" s="263"/>
      <c r="BNE385" s="263"/>
      <c r="BNF385" s="263"/>
      <c r="BNG385" s="263"/>
      <c r="BNH385" s="263"/>
      <c r="BNI385" s="263"/>
      <c r="BNJ385" s="263"/>
      <c r="BNK385" s="263"/>
      <c r="BNL385" s="263"/>
      <c r="BNM385" s="263"/>
      <c r="BNN385" s="263"/>
      <c r="BNO385" s="263"/>
      <c r="BNP385" s="263"/>
      <c r="BNQ385" s="263"/>
      <c r="BNR385" s="263"/>
      <c r="BNS385" s="263"/>
      <c r="BNT385" s="263"/>
      <c r="BNU385" s="263"/>
      <c r="BNV385" s="263"/>
      <c r="BNW385" s="263"/>
      <c r="BNX385" s="263"/>
      <c r="BNY385" s="263"/>
      <c r="BNZ385" s="263"/>
      <c r="BOA385" s="263"/>
      <c r="BOB385" s="263"/>
      <c r="BOC385" s="263"/>
      <c r="BOD385" s="263"/>
      <c r="BOE385" s="263"/>
      <c r="BOF385" s="263"/>
      <c r="BOG385" s="263"/>
      <c r="BOH385" s="263"/>
      <c r="BOI385" s="263"/>
      <c r="BOJ385" s="263"/>
      <c r="BOK385" s="263"/>
      <c r="BOL385" s="263"/>
      <c r="BOM385" s="263"/>
      <c r="BON385" s="263"/>
      <c r="BOO385" s="263"/>
      <c r="BOP385" s="263"/>
      <c r="BOQ385" s="263"/>
      <c r="BOR385" s="263"/>
      <c r="BOS385" s="263"/>
      <c r="BOT385" s="263"/>
      <c r="BOU385" s="263"/>
      <c r="BOV385" s="263"/>
      <c r="BOW385" s="263"/>
      <c r="BOX385" s="263"/>
      <c r="BOY385" s="263"/>
      <c r="BOZ385" s="263"/>
      <c r="BPA385" s="263"/>
      <c r="BPB385" s="263"/>
      <c r="BPC385" s="263"/>
      <c r="BPD385" s="263"/>
      <c r="BPE385" s="263"/>
      <c r="BPF385" s="263"/>
      <c r="BPG385" s="263"/>
      <c r="BPH385" s="263"/>
      <c r="BPI385" s="263"/>
      <c r="BPJ385" s="263"/>
      <c r="BPK385" s="263"/>
      <c r="BPL385" s="263"/>
      <c r="BPM385" s="263"/>
      <c r="BPN385" s="263"/>
      <c r="BPO385" s="263"/>
      <c r="BPP385" s="263"/>
      <c r="BPQ385" s="263"/>
      <c r="BPR385" s="263"/>
      <c r="BPS385" s="263"/>
      <c r="BPT385" s="263"/>
      <c r="BPU385" s="263"/>
      <c r="BPV385" s="263"/>
      <c r="BPW385" s="263"/>
      <c r="BPX385" s="263"/>
      <c r="BPY385" s="263"/>
      <c r="BPZ385" s="263"/>
      <c r="BQA385" s="263"/>
      <c r="BQB385" s="263"/>
      <c r="BQC385" s="263"/>
      <c r="BQD385" s="263"/>
      <c r="BQE385" s="263"/>
      <c r="BQF385" s="263"/>
      <c r="BQG385" s="263"/>
      <c r="BQH385" s="263"/>
      <c r="BQI385" s="263"/>
      <c r="BQJ385" s="263"/>
      <c r="BQK385" s="263"/>
      <c r="BQL385" s="263"/>
      <c r="BQM385" s="263"/>
      <c r="BQN385" s="263"/>
      <c r="BQO385" s="263"/>
      <c r="BQP385" s="263"/>
      <c r="BQQ385" s="263"/>
      <c r="BQR385" s="263"/>
      <c r="BQS385" s="263"/>
      <c r="BQT385" s="263"/>
      <c r="BQU385" s="263"/>
      <c r="BQV385" s="263"/>
      <c r="BQW385" s="263"/>
      <c r="BQX385" s="263"/>
      <c r="BQY385" s="263"/>
      <c r="BQZ385" s="263"/>
      <c r="BRA385" s="263"/>
      <c r="BRB385" s="263"/>
      <c r="BRC385" s="263"/>
      <c r="BRD385" s="263"/>
      <c r="BRE385" s="263"/>
      <c r="BRF385" s="263"/>
      <c r="BRG385" s="263"/>
      <c r="BRH385" s="263"/>
      <c r="BRI385" s="263"/>
      <c r="BRJ385" s="263"/>
      <c r="BRK385" s="263"/>
      <c r="BRL385" s="263"/>
      <c r="BRM385" s="263"/>
      <c r="BRN385" s="263"/>
      <c r="BRO385" s="263"/>
      <c r="BRP385" s="263"/>
      <c r="BRQ385" s="263"/>
      <c r="BRR385" s="263"/>
      <c r="BRS385" s="263"/>
      <c r="BRT385" s="263"/>
      <c r="BRU385" s="263"/>
      <c r="BRV385" s="263"/>
      <c r="BRW385" s="263"/>
      <c r="BRX385" s="263"/>
      <c r="BRY385" s="263"/>
      <c r="BRZ385" s="263"/>
      <c r="BSA385" s="263"/>
      <c r="BSB385" s="263"/>
      <c r="BSC385" s="263"/>
      <c r="BSD385" s="263"/>
      <c r="BSE385" s="263"/>
      <c r="BSF385" s="263"/>
      <c r="BSG385" s="263"/>
      <c r="BSH385" s="263"/>
      <c r="BSI385" s="263"/>
      <c r="BSJ385" s="263"/>
      <c r="BSK385" s="263"/>
      <c r="BSL385" s="263"/>
      <c r="BSM385" s="263"/>
      <c r="BSN385" s="263"/>
      <c r="BSO385" s="263"/>
      <c r="BSP385" s="263"/>
      <c r="BSQ385" s="263"/>
      <c r="BSR385" s="263"/>
      <c r="BSS385" s="263"/>
      <c r="BST385" s="263"/>
      <c r="BSU385" s="263"/>
      <c r="BSV385" s="263"/>
      <c r="BSW385" s="263"/>
      <c r="BSX385" s="263"/>
      <c r="BSY385" s="263"/>
      <c r="BSZ385" s="263"/>
      <c r="BTA385" s="263"/>
      <c r="BTB385" s="263"/>
      <c r="BTC385" s="263"/>
      <c r="BTD385" s="263"/>
      <c r="BTE385" s="263"/>
      <c r="BTF385" s="263"/>
      <c r="BTG385" s="263"/>
      <c r="BTH385" s="263"/>
      <c r="BTI385" s="263"/>
      <c r="BTJ385" s="263"/>
      <c r="BTK385" s="263"/>
      <c r="BTL385" s="263"/>
      <c r="BTM385" s="263"/>
      <c r="BTN385" s="263"/>
      <c r="BTO385" s="263"/>
      <c r="BTP385" s="263"/>
      <c r="BTQ385" s="263"/>
      <c r="BTR385" s="263"/>
      <c r="BTS385" s="263"/>
      <c r="BTT385" s="263"/>
      <c r="BTU385" s="263"/>
      <c r="BTV385" s="263"/>
      <c r="BTW385" s="263"/>
      <c r="BTX385" s="263"/>
      <c r="BTY385" s="263"/>
      <c r="BTZ385" s="263"/>
      <c r="BUA385" s="263"/>
      <c r="BUB385" s="263"/>
      <c r="BUC385" s="263"/>
      <c r="BUD385" s="263"/>
      <c r="BUE385" s="263"/>
      <c r="BUF385" s="263"/>
      <c r="BUG385" s="263"/>
      <c r="BUH385" s="263"/>
      <c r="BUI385" s="263"/>
      <c r="BUJ385" s="263"/>
      <c r="BUK385" s="263"/>
      <c r="BUL385" s="263"/>
      <c r="BUM385" s="263"/>
      <c r="BUN385" s="263"/>
      <c r="BUO385" s="263"/>
      <c r="BUP385" s="263"/>
      <c r="BUQ385" s="263"/>
      <c r="BUR385" s="263"/>
      <c r="BUS385" s="263"/>
      <c r="BUT385" s="263"/>
      <c r="BUU385" s="263"/>
      <c r="BUV385" s="263"/>
      <c r="BUW385" s="263"/>
      <c r="BUX385" s="263"/>
      <c r="BUY385" s="263"/>
      <c r="BUZ385" s="263"/>
      <c r="BVA385" s="263"/>
      <c r="BVB385" s="263"/>
      <c r="BVC385" s="263"/>
      <c r="BVD385" s="263"/>
      <c r="BVE385" s="263"/>
      <c r="BVF385" s="263"/>
      <c r="BVG385" s="263"/>
      <c r="BVH385" s="263"/>
      <c r="BVI385" s="263"/>
      <c r="BVJ385" s="263"/>
      <c r="BVK385" s="263"/>
      <c r="BVL385" s="263"/>
      <c r="BVM385" s="263"/>
      <c r="BVN385" s="263"/>
      <c r="BVO385" s="263"/>
      <c r="BVP385" s="263"/>
      <c r="BVQ385" s="263"/>
      <c r="BVR385" s="263"/>
      <c r="BVS385" s="263"/>
      <c r="BVT385" s="263"/>
      <c r="BVU385" s="263"/>
      <c r="BVV385" s="263"/>
      <c r="BVW385" s="263"/>
      <c r="BVX385" s="263"/>
      <c r="BVY385" s="263"/>
      <c r="BVZ385" s="263"/>
      <c r="BWA385" s="263"/>
      <c r="BWB385" s="263"/>
      <c r="BWC385" s="263"/>
      <c r="BWD385" s="263"/>
      <c r="BWE385" s="263"/>
      <c r="BWF385" s="263"/>
      <c r="BWG385" s="263"/>
      <c r="BWH385" s="263"/>
      <c r="BWI385" s="263"/>
      <c r="BWJ385" s="263"/>
      <c r="BWK385" s="263"/>
      <c r="BWL385" s="263"/>
      <c r="BWM385" s="263"/>
      <c r="BWN385" s="263"/>
      <c r="BWO385" s="263"/>
      <c r="BWP385" s="263"/>
      <c r="BWQ385" s="263"/>
      <c r="BWR385" s="263"/>
      <c r="BWS385" s="263"/>
      <c r="BWT385" s="263"/>
      <c r="BWU385" s="263"/>
      <c r="BWV385" s="263"/>
      <c r="BWW385" s="263"/>
      <c r="BWX385" s="263"/>
      <c r="BWY385" s="263"/>
      <c r="BWZ385" s="263"/>
      <c r="BXA385" s="263"/>
      <c r="BXB385" s="263"/>
      <c r="BXC385" s="263"/>
      <c r="BXD385" s="263"/>
      <c r="BXE385" s="263"/>
      <c r="BXF385" s="263"/>
      <c r="BXG385" s="263"/>
      <c r="BXH385" s="263"/>
      <c r="BXI385" s="263"/>
      <c r="BXJ385" s="263"/>
      <c r="BXK385" s="263"/>
      <c r="BXL385" s="263"/>
      <c r="BXM385" s="263"/>
      <c r="BXN385" s="263"/>
      <c r="BXO385" s="263"/>
      <c r="BXP385" s="263"/>
      <c r="BXQ385" s="263"/>
      <c r="BXR385" s="263"/>
      <c r="BXS385" s="263"/>
      <c r="BXT385" s="263"/>
      <c r="BXU385" s="263"/>
      <c r="BXV385" s="263"/>
      <c r="BXW385" s="263"/>
      <c r="BXX385" s="263"/>
      <c r="BXY385" s="263"/>
      <c r="BXZ385" s="263"/>
      <c r="BYA385" s="263"/>
      <c r="BYB385" s="263"/>
      <c r="BYC385" s="263"/>
      <c r="BYD385" s="263"/>
      <c r="BYE385" s="263"/>
      <c r="BYF385" s="263"/>
      <c r="BYG385" s="263"/>
      <c r="BYH385" s="263"/>
      <c r="BYI385" s="263"/>
      <c r="BYJ385" s="263"/>
      <c r="BYK385" s="263"/>
      <c r="BYL385" s="263"/>
      <c r="BYM385" s="263"/>
      <c r="BYN385" s="263"/>
      <c r="BYO385" s="263"/>
      <c r="BYP385" s="263"/>
      <c r="BYQ385" s="263"/>
      <c r="BYR385" s="263"/>
      <c r="BYS385" s="263"/>
      <c r="BYT385" s="263"/>
      <c r="BYU385" s="263"/>
      <c r="BYV385" s="263"/>
      <c r="BYW385" s="263"/>
      <c r="BYX385" s="263"/>
      <c r="BYY385" s="263"/>
      <c r="BYZ385" s="263"/>
      <c r="BZA385" s="263"/>
      <c r="BZB385" s="263"/>
      <c r="BZC385" s="263"/>
      <c r="BZD385" s="263"/>
      <c r="BZE385" s="263"/>
      <c r="BZF385" s="263"/>
      <c r="BZG385" s="263"/>
      <c r="BZH385" s="263"/>
      <c r="BZI385" s="263"/>
      <c r="BZJ385" s="263"/>
      <c r="BZK385" s="263"/>
      <c r="BZL385" s="263"/>
      <c r="BZM385" s="263"/>
      <c r="BZN385" s="263"/>
      <c r="BZO385" s="263"/>
      <c r="BZP385" s="263"/>
      <c r="BZQ385" s="263"/>
      <c r="BZR385" s="263"/>
      <c r="BZS385" s="263"/>
      <c r="BZT385" s="263"/>
      <c r="BZU385" s="263"/>
      <c r="BZV385" s="263"/>
      <c r="BZW385" s="263"/>
      <c r="BZX385" s="263"/>
      <c r="BZY385" s="263"/>
      <c r="BZZ385" s="263"/>
      <c r="CAA385" s="263"/>
      <c r="CAB385" s="263"/>
      <c r="CAC385" s="263"/>
      <c r="CAD385" s="263"/>
      <c r="CAE385" s="263"/>
      <c r="CAF385" s="263"/>
      <c r="CAG385" s="263"/>
      <c r="CAH385" s="263"/>
      <c r="CAI385" s="263"/>
      <c r="CAJ385" s="263"/>
      <c r="CAK385" s="263"/>
      <c r="CAL385" s="263"/>
      <c r="CAM385" s="263"/>
      <c r="CAN385" s="263"/>
      <c r="CAO385" s="263"/>
      <c r="CAP385" s="263"/>
      <c r="CAQ385" s="263"/>
      <c r="CAR385" s="263"/>
      <c r="CAS385" s="263"/>
      <c r="CAT385" s="263"/>
      <c r="CAU385" s="263"/>
      <c r="CAV385" s="263"/>
    </row>
    <row r="386" spans="1:2076" x14ac:dyDescent="0.35">
      <c r="A386" s="263"/>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263"/>
      <c r="AF386" s="263"/>
      <c r="AG386" s="263"/>
      <c r="AH386" s="263"/>
      <c r="AI386" s="263"/>
      <c r="AJ386" s="263"/>
      <c r="AK386" s="263"/>
      <c r="AL386" s="263"/>
      <c r="AM386" s="263"/>
      <c r="AN386" s="263"/>
      <c r="AO386" s="263"/>
      <c r="AP386" s="263"/>
      <c r="AQ386" s="263"/>
      <c r="AR386" s="263"/>
      <c r="AS386" s="263"/>
      <c r="AT386" s="263"/>
      <c r="AU386" s="263"/>
      <c r="AV386" s="263"/>
      <c r="AW386" s="263"/>
      <c r="AX386" s="263"/>
      <c r="AY386" s="263"/>
      <c r="AZ386" s="263"/>
      <c r="BA386" s="263"/>
      <c r="BB386" s="263"/>
      <c r="BC386" s="263"/>
      <c r="BD386" s="263"/>
      <c r="BE386" s="263"/>
      <c r="BF386" s="263"/>
      <c r="BG386" s="263"/>
      <c r="BH386" s="263"/>
      <c r="BI386" s="263"/>
      <c r="BJ386" s="263"/>
      <c r="BK386" s="263"/>
      <c r="BL386" s="263"/>
      <c r="BM386" s="263"/>
      <c r="BN386" s="263"/>
      <c r="BO386" s="263"/>
      <c r="BP386" s="263"/>
      <c r="BQ386" s="263"/>
      <c r="BR386" s="263"/>
      <c r="BS386" s="263"/>
      <c r="BT386" s="263"/>
      <c r="BU386" s="263"/>
      <c r="BV386" s="263"/>
      <c r="BW386" s="263"/>
      <c r="BX386" s="263"/>
      <c r="BY386" s="263"/>
      <c r="BZ386" s="263"/>
      <c r="CA386" s="263"/>
      <c r="CB386" s="263"/>
      <c r="CC386" s="263"/>
      <c r="CD386" s="263"/>
      <c r="CE386" s="263"/>
      <c r="CF386" s="263"/>
      <c r="CG386" s="263"/>
      <c r="CH386" s="263"/>
      <c r="CI386" s="263"/>
      <c r="CJ386" s="263"/>
      <c r="CK386" s="263"/>
      <c r="CL386" s="263"/>
      <c r="CM386" s="263"/>
      <c r="CN386" s="263"/>
      <c r="CO386" s="263"/>
      <c r="CP386" s="263"/>
      <c r="CQ386" s="263"/>
      <c r="CR386" s="263"/>
      <c r="CS386" s="263"/>
      <c r="CT386" s="263"/>
      <c r="CU386" s="263"/>
      <c r="CV386" s="263"/>
      <c r="CW386" s="263"/>
      <c r="CX386" s="263"/>
      <c r="CY386" s="263"/>
      <c r="CZ386" s="263"/>
      <c r="DA386" s="263"/>
      <c r="DB386" s="263"/>
      <c r="DC386" s="263"/>
      <c r="DD386" s="263"/>
      <c r="DE386" s="263"/>
      <c r="DF386" s="263"/>
      <c r="DG386" s="263"/>
      <c r="DH386" s="263"/>
      <c r="DI386" s="263"/>
      <c r="DJ386" s="263"/>
      <c r="DK386" s="263"/>
      <c r="DL386" s="263"/>
      <c r="DM386" s="263"/>
      <c r="DN386" s="263"/>
      <c r="DO386" s="263"/>
      <c r="DP386" s="263"/>
      <c r="DQ386" s="263"/>
      <c r="DR386" s="263"/>
      <c r="DS386" s="263"/>
      <c r="DT386" s="263"/>
      <c r="DU386" s="263"/>
      <c r="DV386" s="263"/>
      <c r="DW386" s="263"/>
      <c r="DX386" s="263"/>
      <c r="DY386" s="263"/>
      <c r="DZ386" s="263"/>
      <c r="EA386" s="263"/>
      <c r="EB386" s="263"/>
      <c r="EC386" s="263"/>
      <c r="ED386" s="263"/>
      <c r="EE386" s="263"/>
      <c r="EF386" s="263"/>
      <c r="EG386" s="263"/>
      <c r="EH386" s="263"/>
      <c r="EI386" s="263"/>
      <c r="EJ386" s="263"/>
      <c r="EK386" s="263"/>
      <c r="EL386" s="263"/>
      <c r="EM386" s="263"/>
      <c r="EN386" s="263"/>
      <c r="EO386" s="263"/>
      <c r="EP386" s="263"/>
      <c r="EQ386" s="263"/>
      <c r="ER386" s="263"/>
      <c r="ES386" s="263"/>
      <c r="ET386" s="263"/>
      <c r="EU386" s="263"/>
      <c r="EV386" s="263"/>
      <c r="EW386" s="263"/>
      <c r="EX386" s="263"/>
      <c r="EY386" s="263"/>
      <c r="EZ386" s="263"/>
      <c r="FA386" s="263"/>
      <c r="FB386" s="263"/>
      <c r="FC386" s="263"/>
      <c r="FD386" s="263"/>
      <c r="FE386" s="263"/>
      <c r="FF386" s="263"/>
      <c r="FG386" s="263"/>
      <c r="FH386" s="263"/>
      <c r="FI386" s="263"/>
      <c r="FJ386" s="263"/>
      <c r="FK386" s="263"/>
      <c r="FL386" s="263"/>
      <c r="FM386" s="263"/>
      <c r="FN386" s="263"/>
      <c r="FO386" s="263"/>
      <c r="FP386" s="263"/>
      <c r="FQ386" s="263"/>
      <c r="FR386" s="263"/>
      <c r="FS386" s="263"/>
      <c r="FT386" s="263"/>
      <c r="FU386" s="263"/>
      <c r="FV386" s="263"/>
      <c r="FW386" s="263"/>
      <c r="FX386" s="263"/>
      <c r="FY386" s="263"/>
      <c r="FZ386" s="263"/>
      <c r="GA386" s="263"/>
      <c r="GB386" s="263"/>
      <c r="GC386" s="263"/>
      <c r="GD386" s="263"/>
      <c r="GE386" s="263"/>
      <c r="GF386" s="263"/>
      <c r="GG386" s="263"/>
      <c r="GH386" s="263"/>
      <c r="GI386" s="263"/>
      <c r="GJ386" s="263"/>
      <c r="GK386" s="263"/>
      <c r="GL386" s="263"/>
      <c r="GM386" s="263"/>
      <c r="GN386" s="263"/>
      <c r="GO386" s="263"/>
      <c r="GP386" s="263"/>
      <c r="GQ386" s="263"/>
      <c r="GR386" s="263"/>
      <c r="GS386" s="263"/>
      <c r="GT386" s="263"/>
      <c r="GU386" s="263"/>
      <c r="GV386" s="263"/>
      <c r="GW386" s="263"/>
      <c r="GX386" s="263"/>
      <c r="GY386" s="263"/>
      <c r="GZ386" s="263"/>
      <c r="HA386" s="263"/>
      <c r="HB386" s="263"/>
      <c r="HC386" s="263"/>
      <c r="HD386" s="263"/>
      <c r="HE386" s="263"/>
      <c r="HF386" s="263"/>
      <c r="HG386" s="263"/>
      <c r="HH386" s="263"/>
      <c r="HI386" s="263"/>
      <c r="HJ386" s="263"/>
      <c r="HK386" s="263"/>
      <c r="HL386" s="263"/>
      <c r="HM386" s="263"/>
      <c r="HN386" s="263"/>
      <c r="HO386" s="263"/>
      <c r="HP386" s="263"/>
      <c r="HQ386" s="263"/>
      <c r="HR386" s="263"/>
      <c r="HS386" s="263"/>
      <c r="HT386" s="263"/>
      <c r="HU386" s="263"/>
      <c r="HV386" s="263"/>
      <c r="HW386" s="263"/>
      <c r="HX386" s="263"/>
      <c r="HY386" s="263"/>
      <c r="HZ386" s="263"/>
      <c r="IA386" s="263"/>
      <c r="IB386" s="263"/>
      <c r="IC386" s="263"/>
      <c r="ID386" s="263"/>
      <c r="IE386" s="263"/>
      <c r="IF386" s="263"/>
      <c r="IG386" s="263"/>
      <c r="IH386" s="263"/>
      <c r="II386" s="263"/>
      <c r="IJ386" s="263"/>
      <c r="IK386" s="263"/>
      <c r="IL386" s="263"/>
      <c r="IM386" s="263"/>
      <c r="IN386" s="263"/>
      <c r="IO386" s="263"/>
      <c r="IP386" s="263"/>
      <c r="IQ386" s="263"/>
      <c r="IR386" s="263"/>
      <c r="IS386" s="263"/>
      <c r="IT386" s="263"/>
      <c r="IU386" s="263"/>
      <c r="IV386" s="263"/>
      <c r="IW386" s="263"/>
      <c r="IX386" s="263"/>
      <c r="IY386" s="263"/>
      <c r="IZ386" s="263"/>
      <c r="JA386" s="263"/>
      <c r="JB386" s="263"/>
      <c r="JC386" s="263"/>
      <c r="JD386" s="263"/>
      <c r="JE386" s="263"/>
      <c r="JF386" s="263"/>
      <c r="JG386" s="263"/>
      <c r="JH386" s="263"/>
      <c r="JI386" s="263"/>
      <c r="JJ386" s="263"/>
      <c r="JK386" s="263"/>
      <c r="JL386" s="263"/>
      <c r="JM386" s="263"/>
      <c r="JN386" s="263"/>
      <c r="JO386" s="263"/>
      <c r="JP386" s="263"/>
      <c r="JQ386" s="263"/>
      <c r="JR386" s="263"/>
      <c r="JS386" s="263"/>
      <c r="JT386" s="263"/>
      <c r="JU386" s="263"/>
      <c r="JV386" s="263"/>
      <c r="JW386" s="263"/>
      <c r="JX386" s="263"/>
      <c r="JY386" s="263"/>
      <c r="JZ386" s="263"/>
      <c r="KA386" s="263"/>
      <c r="KB386" s="263"/>
      <c r="KC386" s="263"/>
      <c r="KD386" s="263"/>
      <c r="KE386" s="263"/>
      <c r="KF386" s="263"/>
      <c r="KG386" s="263"/>
      <c r="KH386" s="263"/>
      <c r="KI386" s="263"/>
      <c r="KJ386" s="263"/>
      <c r="KK386" s="263"/>
      <c r="KL386" s="263"/>
      <c r="KM386" s="263"/>
      <c r="KN386" s="263"/>
      <c r="KO386" s="263"/>
      <c r="KP386" s="263"/>
      <c r="KQ386" s="263"/>
      <c r="KR386" s="263"/>
      <c r="KS386" s="263"/>
      <c r="KT386" s="263"/>
      <c r="KU386" s="263"/>
      <c r="KV386" s="263"/>
      <c r="KW386" s="263"/>
      <c r="KX386" s="263"/>
      <c r="KY386" s="263"/>
      <c r="KZ386" s="263"/>
      <c r="LA386" s="263"/>
      <c r="LB386" s="263"/>
      <c r="LC386" s="263"/>
      <c r="LD386" s="263"/>
      <c r="LE386" s="263"/>
      <c r="LF386" s="263"/>
      <c r="LG386" s="263"/>
      <c r="LH386" s="263"/>
      <c r="LI386" s="263"/>
      <c r="LJ386" s="263"/>
      <c r="LK386" s="263"/>
      <c r="LL386" s="263"/>
      <c r="LM386" s="263"/>
      <c r="LN386" s="263"/>
      <c r="LO386" s="263"/>
      <c r="LP386" s="263"/>
      <c r="LQ386" s="263"/>
      <c r="LR386" s="263"/>
      <c r="LS386" s="263"/>
      <c r="LT386" s="263"/>
      <c r="LU386" s="263"/>
      <c r="LV386" s="263"/>
      <c r="LW386" s="263"/>
      <c r="LX386" s="263"/>
      <c r="LY386" s="263"/>
      <c r="LZ386" s="263"/>
      <c r="MA386" s="263"/>
      <c r="MB386" s="263"/>
      <c r="MC386" s="263"/>
      <c r="MD386" s="263"/>
      <c r="ME386" s="263"/>
      <c r="MF386" s="263"/>
      <c r="MG386" s="263"/>
      <c r="MH386" s="263"/>
      <c r="MI386" s="263"/>
      <c r="MJ386" s="263"/>
      <c r="MK386" s="263"/>
      <c r="ML386" s="263"/>
      <c r="MM386" s="263"/>
      <c r="MN386" s="263"/>
      <c r="MO386" s="263"/>
      <c r="MP386" s="263"/>
      <c r="MQ386" s="263"/>
      <c r="MR386" s="263"/>
      <c r="MS386" s="263"/>
      <c r="MT386" s="263"/>
      <c r="MU386" s="263"/>
      <c r="MV386" s="263"/>
      <c r="MW386" s="263"/>
      <c r="MX386" s="263"/>
      <c r="MY386" s="263"/>
      <c r="MZ386" s="263"/>
      <c r="NA386" s="263"/>
      <c r="NB386" s="263"/>
      <c r="NC386" s="263"/>
      <c r="ND386" s="263"/>
      <c r="NE386" s="263"/>
      <c r="NF386" s="263"/>
      <c r="NG386" s="263"/>
      <c r="NH386" s="263"/>
      <c r="NI386" s="263"/>
      <c r="NJ386" s="263"/>
      <c r="NK386" s="263"/>
      <c r="NL386" s="263"/>
      <c r="NM386" s="263"/>
      <c r="NN386" s="263"/>
      <c r="NO386" s="263"/>
      <c r="NP386" s="263"/>
      <c r="NQ386" s="263"/>
      <c r="NR386" s="263"/>
      <c r="NS386" s="263"/>
      <c r="NT386" s="263"/>
      <c r="NU386" s="263"/>
      <c r="NV386" s="263"/>
      <c r="NW386" s="263"/>
      <c r="NX386" s="263"/>
      <c r="NY386" s="263"/>
      <c r="NZ386" s="263"/>
      <c r="OA386" s="263"/>
      <c r="OB386" s="263"/>
      <c r="OC386" s="263"/>
      <c r="OD386" s="263"/>
      <c r="OE386" s="263"/>
      <c r="OF386" s="263"/>
      <c r="OG386" s="263"/>
      <c r="OH386" s="263"/>
      <c r="OI386" s="263"/>
      <c r="OJ386" s="263"/>
      <c r="OK386" s="263"/>
      <c r="OL386" s="263"/>
      <c r="OM386" s="263"/>
      <c r="ON386" s="263"/>
      <c r="OO386" s="263"/>
      <c r="OP386" s="263"/>
      <c r="OQ386" s="263"/>
      <c r="OR386" s="263"/>
      <c r="OS386" s="263"/>
      <c r="OT386" s="263"/>
      <c r="OU386" s="263"/>
      <c r="OV386" s="263"/>
      <c r="OW386" s="263"/>
      <c r="OX386" s="263"/>
      <c r="OY386" s="263"/>
      <c r="OZ386" s="263"/>
      <c r="PA386" s="263"/>
      <c r="PB386" s="263"/>
      <c r="PC386" s="263"/>
      <c r="PD386" s="263"/>
      <c r="PE386" s="263"/>
      <c r="PF386" s="263"/>
      <c r="PG386" s="263"/>
      <c r="PH386" s="263"/>
      <c r="PI386" s="263"/>
      <c r="PJ386" s="263"/>
      <c r="PK386" s="263"/>
      <c r="PL386" s="263"/>
      <c r="PM386" s="263"/>
      <c r="PN386" s="263"/>
      <c r="PO386" s="263"/>
      <c r="PP386" s="263"/>
      <c r="PQ386" s="263"/>
      <c r="PR386" s="263"/>
      <c r="PS386" s="263"/>
      <c r="PT386" s="263"/>
      <c r="PU386" s="263"/>
      <c r="PV386" s="263"/>
      <c r="PW386" s="263"/>
      <c r="PX386" s="263"/>
      <c r="PY386" s="263"/>
      <c r="PZ386" s="263"/>
      <c r="QA386" s="263"/>
      <c r="QB386" s="263"/>
      <c r="QC386" s="263"/>
      <c r="QD386" s="263"/>
      <c r="QE386" s="263"/>
      <c r="QF386" s="263"/>
      <c r="QG386" s="263"/>
      <c r="QH386" s="263"/>
      <c r="QI386" s="263"/>
      <c r="QJ386" s="263"/>
      <c r="QK386" s="263"/>
      <c r="QL386" s="263"/>
      <c r="QM386" s="263"/>
      <c r="QN386" s="263"/>
      <c r="QO386" s="263"/>
      <c r="QP386" s="263"/>
      <c r="QQ386" s="263"/>
      <c r="QR386" s="263"/>
      <c r="QS386" s="263"/>
      <c r="QT386" s="263"/>
      <c r="QU386" s="263"/>
      <c r="QV386" s="263"/>
      <c r="QW386" s="263"/>
      <c r="QX386" s="263"/>
      <c r="QY386" s="263"/>
      <c r="QZ386" s="263"/>
      <c r="RA386" s="263"/>
      <c r="RB386" s="263"/>
      <c r="RC386" s="263"/>
      <c r="RD386" s="263"/>
      <c r="RE386" s="263"/>
      <c r="RF386" s="263"/>
      <c r="RG386" s="263"/>
      <c r="RH386" s="263"/>
      <c r="RI386" s="263"/>
      <c r="RJ386" s="263"/>
      <c r="RK386" s="263"/>
      <c r="RL386" s="263"/>
      <c r="RM386" s="263"/>
      <c r="RN386" s="263"/>
      <c r="RO386" s="263"/>
      <c r="RP386" s="263"/>
      <c r="RQ386" s="263"/>
      <c r="RR386" s="263"/>
      <c r="RS386" s="263"/>
      <c r="RT386" s="263"/>
      <c r="RU386" s="263"/>
      <c r="RV386" s="263"/>
      <c r="RW386" s="263"/>
      <c r="RX386" s="263"/>
      <c r="RY386" s="263"/>
      <c r="RZ386" s="263"/>
      <c r="SA386" s="263"/>
      <c r="SB386" s="263"/>
      <c r="SC386" s="263"/>
      <c r="SD386" s="263"/>
      <c r="SE386" s="263"/>
      <c r="SF386" s="263"/>
      <c r="SG386" s="263"/>
      <c r="SH386" s="263"/>
      <c r="SI386" s="263"/>
      <c r="SJ386" s="263"/>
      <c r="SK386" s="263"/>
      <c r="SL386" s="263"/>
      <c r="SM386" s="263"/>
      <c r="SN386" s="263"/>
      <c r="SO386" s="263"/>
      <c r="SP386" s="263"/>
      <c r="SQ386" s="263"/>
      <c r="SR386" s="263"/>
      <c r="SS386" s="263"/>
      <c r="ST386" s="263"/>
      <c r="SU386" s="263"/>
      <c r="SV386" s="263"/>
      <c r="SW386" s="263"/>
      <c r="SX386" s="263"/>
      <c r="SY386" s="263"/>
      <c r="SZ386" s="263"/>
      <c r="TA386" s="263"/>
      <c r="TB386" s="263"/>
      <c r="TC386" s="263"/>
      <c r="TD386" s="263"/>
      <c r="TE386" s="263"/>
      <c r="TF386" s="263"/>
      <c r="TG386" s="263"/>
      <c r="TH386" s="263"/>
      <c r="TI386" s="263"/>
      <c r="TJ386" s="263"/>
      <c r="TK386" s="263"/>
      <c r="TL386" s="263"/>
      <c r="TM386" s="263"/>
      <c r="TN386" s="263"/>
      <c r="TO386" s="263"/>
      <c r="TP386" s="263"/>
      <c r="TQ386" s="263"/>
      <c r="TR386" s="263"/>
      <c r="TS386" s="263"/>
      <c r="TT386" s="263"/>
      <c r="TU386" s="263"/>
      <c r="TV386" s="263"/>
      <c r="TW386" s="263"/>
      <c r="TX386" s="263"/>
      <c r="TY386" s="263"/>
      <c r="TZ386" s="263"/>
      <c r="UA386" s="263"/>
      <c r="UB386" s="263"/>
      <c r="UC386" s="263"/>
      <c r="UD386" s="263"/>
      <c r="UE386" s="263"/>
      <c r="UF386" s="263"/>
      <c r="UG386" s="263"/>
      <c r="UH386" s="263"/>
      <c r="UI386" s="263"/>
      <c r="UJ386" s="263"/>
      <c r="UK386" s="263"/>
      <c r="UL386" s="263"/>
      <c r="UM386" s="263"/>
      <c r="UN386" s="263"/>
      <c r="UO386" s="263"/>
      <c r="UP386" s="263"/>
      <c r="UQ386" s="263"/>
      <c r="UR386" s="263"/>
      <c r="US386" s="263"/>
      <c r="UT386" s="263"/>
      <c r="UU386" s="263"/>
      <c r="UV386" s="263"/>
      <c r="UW386" s="263"/>
      <c r="UX386" s="263"/>
      <c r="UY386" s="263"/>
      <c r="UZ386" s="263"/>
      <c r="VA386" s="263"/>
      <c r="VB386" s="263"/>
      <c r="VC386" s="263"/>
      <c r="VD386" s="263"/>
      <c r="VE386" s="263"/>
      <c r="VF386" s="263"/>
      <c r="VG386" s="263"/>
      <c r="VH386" s="263"/>
      <c r="VI386" s="263"/>
      <c r="VJ386" s="263"/>
      <c r="VK386" s="263"/>
      <c r="VL386" s="263"/>
      <c r="VM386" s="263"/>
      <c r="VN386" s="263"/>
      <c r="VO386" s="263"/>
      <c r="VP386" s="263"/>
      <c r="VQ386" s="263"/>
      <c r="VR386" s="263"/>
      <c r="VS386" s="263"/>
      <c r="VT386" s="263"/>
      <c r="VU386" s="263"/>
      <c r="VV386" s="263"/>
      <c r="VW386" s="263"/>
      <c r="VX386" s="263"/>
      <c r="VY386" s="263"/>
      <c r="VZ386" s="263"/>
      <c r="WA386" s="263"/>
      <c r="WB386" s="263"/>
      <c r="WC386" s="263"/>
      <c r="WD386" s="263"/>
      <c r="WE386" s="263"/>
      <c r="WF386" s="263"/>
      <c r="WG386" s="263"/>
      <c r="WH386" s="263"/>
      <c r="WI386" s="263"/>
      <c r="WJ386" s="263"/>
      <c r="WK386" s="263"/>
      <c r="WL386" s="263"/>
      <c r="WM386" s="263"/>
      <c r="WN386" s="263"/>
      <c r="WO386" s="263"/>
      <c r="WP386" s="263"/>
      <c r="WQ386" s="263"/>
      <c r="WR386" s="263"/>
      <c r="WS386" s="263"/>
      <c r="WT386" s="263"/>
      <c r="WU386" s="263"/>
      <c r="WV386" s="263"/>
      <c r="WW386" s="263"/>
      <c r="WX386" s="263"/>
      <c r="WY386" s="263"/>
      <c r="WZ386" s="263"/>
      <c r="XA386" s="263"/>
      <c r="XB386" s="263"/>
      <c r="XC386" s="263"/>
      <c r="XD386" s="263"/>
      <c r="XE386" s="263"/>
      <c r="XF386" s="263"/>
      <c r="XG386" s="263"/>
      <c r="XH386" s="263"/>
      <c r="XI386" s="263"/>
      <c r="XJ386" s="263"/>
      <c r="XK386" s="263"/>
      <c r="XL386" s="263"/>
      <c r="XM386" s="263"/>
      <c r="XN386" s="263"/>
      <c r="XO386" s="263"/>
      <c r="XP386" s="263"/>
      <c r="XQ386" s="263"/>
      <c r="XR386" s="263"/>
      <c r="XS386" s="263"/>
      <c r="XT386" s="263"/>
      <c r="XU386" s="263"/>
      <c r="XV386" s="263"/>
      <c r="XW386" s="263"/>
      <c r="XX386" s="263"/>
      <c r="XY386" s="263"/>
      <c r="XZ386" s="263"/>
      <c r="YA386" s="263"/>
      <c r="YB386" s="263"/>
      <c r="YC386" s="263"/>
      <c r="YD386" s="263"/>
      <c r="YE386" s="263"/>
      <c r="YF386" s="263"/>
      <c r="YG386" s="263"/>
      <c r="YH386" s="263"/>
      <c r="YI386" s="263"/>
      <c r="YJ386" s="263"/>
      <c r="YK386" s="263"/>
      <c r="YL386" s="263"/>
      <c r="YM386" s="263"/>
      <c r="YN386" s="263"/>
      <c r="YO386" s="263"/>
      <c r="YP386" s="263"/>
      <c r="YQ386" s="263"/>
      <c r="YR386" s="263"/>
      <c r="YS386" s="263"/>
      <c r="YT386" s="263"/>
      <c r="YU386" s="263"/>
      <c r="YV386" s="263"/>
      <c r="YW386" s="263"/>
      <c r="YX386" s="263"/>
      <c r="YY386" s="263"/>
      <c r="YZ386" s="263"/>
      <c r="ZA386" s="263"/>
      <c r="ZB386" s="263"/>
      <c r="ZC386" s="263"/>
      <c r="ZD386" s="263"/>
      <c r="ZE386" s="263"/>
      <c r="ZF386" s="263"/>
      <c r="ZG386" s="263"/>
      <c r="ZH386" s="263"/>
      <c r="ZI386" s="263"/>
      <c r="ZJ386" s="263"/>
      <c r="ZK386" s="263"/>
      <c r="ZL386" s="263"/>
      <c r="ZM386" s="263"/>
      <c r="ZN386" s="263"/>
      <c r="ZO386" s="263"/>
      <c r="ZP386" s="263"/>
      <c r="ZQ386" s="263"/>
      <c r="ZR386" s="263"/>
      <c r="ZS386" s="263"/>
      <c r="ZT386" s="263"/>
      <c r="ZU386" s="263"/>
      <c r="ZV386" s="263"/>
      <c r="ZW386" s="263"/>
      <c r="ZX386" s="263"/>
      <c r="ZY386" s="263"/>
      <c r="ZZ386" s="263"/>
      <c r="AAA386" s="263"/>
      <c r="AAB386" s="263"/>
      <c r="AAC386" s="263"/>
      <c r="AAD386" s="263"/>
      <c r="AAE386" s="263"/>
      <c r="AAF386" s="263"/>
      <c r="AAG386" s="263"/>
      <c r="AAH386" s="263"/>
      <c r="AAI386" s="263"/>
      <c r="AAJ386" s="263"/>
      <c r="AAK386" s="263"/>
      <c r="AAL386" s="263"/>
      <c r="AAM386" s="263"/>
      <c r="AAN386" s="263"/>
      <c r="AAO386" s="263"/>
      <c r="AAP386" s="263"/>
      <c r="AAQ386" s="263"/>
      <c r="AAR386" s="263"/>
      <c r="AAS386" s="263"/>
      <c r="AAT386" s="263"/>
      <c r="AAU386" s="263"/>
      <c r="AAV386" s="263"/>
      <c r="AAW386" s="263"/>
      <c r="AAX386" s="263"/>
      <c r="AAY386" s="263"/>
      <c r="AAZ386" s="263"/>
      <c r="ABA386" s="263"/>
      <c r="ABB386" s="263"/>
      <c r="ABC386" s="263"/>
      <c r="ABD386" s="263"/>
      <c r="ABE386" s="263"/>
      <c r="ABF386" s="263"/>
      <c r="ABG386" s="263"/>
      <c r="ABH386" s="263"/>
      <c r="ABI386" s="263"/>
      <c r="ABJ386" s="263"/>
      <c r="ABK386" s="263"/>
      <c r="ABL386" s="263"/>
      <c r="ABM386" s="263"/>
      <c r="ABN386" s="263"/>
      <c r="ABO386" s="263"/>
      <c r="ABP386" s="263"/>
      <c r="ABQ386" s="263"/>
      <c r="ABR386" s="263"/>
      <c r="ABS386" s="263"/>
      <c r="ABT386" s="263"/>
      <c r="ABU386" s="263"/>
      <c r="ABV386" s="263"/>
      <c r="ABW386" s="263"/>
      <c r="ABX386" s="263"/>
      <c r="ABY386" s="263"/>
      <c r="ABZ386" s="263"/>
      <c r="ACA386" s="263"/>
      <c r="ACB386" s="263"/>
      <c r="ACC386" s="263"/>
      <c r="ACD386" s="263"/>
      <c r="ACE386" s="263"/>
      <c r="ACF386" s="263"/>
      <c r="ACG386" s="263"/>
      <c r="ACH386" s="263"/>
      <c r="ACI386" s="263"/>
      <c r="ACJ386" s="263"/>
      <c r="ACK386" s="263"/>
      <c r="ACL386" s="263"/>
      <c r="ACM386" s="263"/>
      <c r="ACN386" s="263"/>
      <c r="ACO386" s="263"/>
      <c r="ACP386" s="263"/>
      <c r="ACQ386" s="263"/>
      <c r="ACR386" s="263"/>
      <c r="ACS386" s="263"/>
      <c r="ACT386" s="263"/>
      <c r="ACU386" s="263"/>
      <c r="ACV386" s="263"/>
      <c r="ACW386" s="263"/>
      <c r="ACX386" s="263"/>
      <c r="ACY386" s="263"/>
      <c r="ACZ386" s="263"/>
      <c r="ADA386" s="263"/>
      <c r="ADB386" s="263"/>
      <c r="ADC386" s="263"/>
      <c r="ADD386" s="263"/>
      <c r="ADE386" s="263"/>
      <c r="ADF386" s="263"/>
      <c r="ADG386" s="263"/>
      <c r="ADH386" s="263"/>
      <c r="ADI386" s="263"/>
      <c r="ADJ386" s="263"/>
      <c r="ADK386" s="263"/>
      <c r="ADL386" s="263"/>
      <c r="ADM386" s="263"/>
      <c r="ADN386" s="263"/>
      <c r="ADO386" s="263"/>
      <c r="ADP386" s="263"/>
      <c r="ADQ386" s="263"/>
      <c r="ADR386" s="263"/>
      <c r="ADS386" s="263"/>
      <c r="ADT386" s="263"/>
      <c r="ADU386" s="263"/>
      <c r="ADV386" s="263"/>
      <c r="ADW386" s="263"/>
      <c r="ADX386" s="263"/>
      <c r="ADY386" s="263"/>
      <c r="ADZ386" s="263"/>
      <c r="AEA386" s="263"/>
      <c r="AEB386" s="263"/>
      <c r="AEC386" s="263"/>
      <c r="AED386" s="263"/>
      <c r="AEE386" s="263"/>
      <c r="AEF386" s="263"/>
      <c r="AEG386" s="263"/>
      <c r="AEH386" s="263"/>
      <c r="AEI386" s="263"/>
      <c r="AEJ386" s="263"/>
      <c r="AEK386" s="263"/>
      <c r="AEL386" s="263"/>
      <c r="AEM386" s="263"/>
      <c r="AEN386" s="263"/>
      <c r="AEO386" s="263"/>
      <c r="AEP386" s="263"/>
      <c r="AEQ386" s="263"/>
      <c r="AER386" s="263"/>
      <c r="AES386" s="263"/>
      <c r="AET386" s="263"/>
      <c r="AEU386" s="263"/>
      <c r="AEV386" s="263"/>
      <c r="AEW386" s="263"/>
      <c r="AEX386" s="263"/>
      <c r="AEY386" s="263"/>
      <c r="AEZ386" s="263"/>
      <c r="AFA386" s="263"/>
      <c r="AFB386" s="263"/>
      <c r="AFC386" s="263"/>
      <c r="AFD386" s="263"/>
      <c r="AFE386" s="263"/>
      <c r="AFF386" s="263"/>
      <c r="AFG386" s="263"/>
      <c r="AFH386" s="263"/>
      <c r="AFI386" s="263"/>
      <c r="AFJ386" s="263"/>
      <c r="AFK386" s="263"/>
      <c r="AFL386" s="263"/>
      <c r="AFM386" s="263"/>
      <c r="AFN386" s="263"/>
      <c r="AFO386" s="263"/>
      <c r="AFP386" s="263"/>
      <c r="AFQ386" s="263"/>
      <c r="AFR386" s="263"/>
      <c r="AFS386" s="263"/>
      <c r="AFT386" s="263"/>
      <c r="AFU386" s="263"/>
      <c r="AFV386" s="263"/>
      <c r="AFW386" s="263"/>
      <c r="AFX386" s="263"/>
      <c r="AFY386" s="263"/>
      <c r="AFZ386" s="263"/>
      <c r="AGA386" s="263"/>
      <c r="AGB386" s="263"/>
      <c r="AGC386" s="263"/>
      <c r="AGD386" s="263"/>
      <c r="AGE386" s="263"/>
      <c r="AGF386" s="263"/>
      <c r="AGG386" s="263"/>
      <c r="AGH386" s="263"/>
      <c r="AGI386" s="263"/>
      <c r="AGJ386" s="263"/>
      <c r="AGK386" s="263"/>
      <c r="AGL386" s="263"/>
      <c r="AGM386" s="263"/>
      <c r="AGN386" s="263"/>
      <c r="AGO386" s="263"/>
      <c r="AGP386" s="263"/>
      <c r="AGQ386" s="263"/>
      <c r="AGR386" s="263"/>
      <c r="AGS386" s="263"/>
      <c r="AGT386" s="263"/>
      <c r="AGU386" s="263"/>
      <c r="AGV386" s="263"/>
      <c r="AGW386" s="263"/>
      <c r="AGX386" s="263"/>
      <c r="AGY386" s="263"/>
      <c r="AGZ386" s="263"/>
      <c r="AHA386" s="263"/>
      <c r="AHB386" s="263"/>
      <c r="AHC386" s="263"/>
      <c r="AHD386" s="263"/>
      <c r="AHE386" s="263"/>
      <c r="AHF386" s="263"/>
      <c r="AHG386" s="263"/>
      <c r="AHH386" s="263"/>
      <c r="AHI386" s="263"/>
      <c r="AHJ386" s="263"/>
      <c r="AHK386" s="263"/>
      <c r="AHL386" s="263"/>
      <c r="AHM386" s="263"/>
      <c r="AHN386" s="263"/>
      <c r="AHO386" s="263"/>
      <c r="AHP386" s="263"/>
      <c r="AHQ386" s="263"/>
      <c r="AHR386" s="263"/>
      <c r="AHS386" s="263"/>
      <c r="AHT386" s="263"/>
      <c r="AHU386" s="263"/>
      <c r="AHV386" s="263"/>
      <c r="AHW386" s="263"/>
      <c r="AHX386" s="263"/>
      <c r="AHY386" s="263"/>
      <c r="AHZ386" s="263"/>
      <c r="AIA386" s="263"/>
      <c r="AIB386" s="263"/>
      <c r="AIC386" s="263"/>
      <c r="AID386" s="263"/>
      <c r="AIE386" s="263"/>
      <c r="AIF386" s="263"/>
      <c r="AIG386" s="263"/>
      <c r="AIH386" s="263"/>
      <c r="AII386" s="263"/>
      <c r="AIJ386" s="263"/>
      <c r="AIK386" s="263"/>
      <c r="AIL386" s="263"/>
      <c r="AIM386" s="263"/>
      <c r="AIN386" s="263"/>
      <c r="AIO386" s="263"/>
      <c r="AIP386" s="263"/>
      <c r="AIQ386" s="263"/>
      <c r="AIR386" s="263"/>
      <c r="AIS386" s="263"/>
      <c r="AIT386" s="263"/>
      <c r="AIU386" s="263"/>
      <c r="AIV386" s="263"/>
      <c r="AIW386" s="263"/>
      <c r="AIX386" s="263"/>
      <c r="AIY386" s="263"/>
      <c r="AIZ386" s="263"/>
      <c r="AJA386" s="263"/>
      <c r="AJB386" s="263"/>
      <c r="AJC386" s="263"/>
      <c r="AJD386" s="263"/>
      <c r="AJE386" s="263"/>
      <c r="AJF386" s="263"/>
      <c r="AJG386" s="263"/>
      <c r="AJH386" s="263"/>
      <c r="AJI386" s="263"/>
      <c r="AJJ386" s="263"/>
      <c r="AJK386" s="263"/>
      <c r="AJL386" s="263"/>
      <c r="AJM386" s="263"/>
      <c r="AJN386" s="263"/>
      <c r="AJO386" s="263"/>
      <c r="AJP386" s="263"/>
      <c r="AJQ386" s="263"/>
      <c r="AJR386" s="263"/>
      <c r="AJS386" s="263"/>
      <c r="AJT386" s="263"/>
      <c r="AJU386" s="263"/>
      <c r="AJV386" s="263"/>
      <c r="AJW386" s="263"/>
      <c r="AJX386" s="263"/>
      <c r="AJY386" s="263"/>
      <c r="AJZ386" s="263"/>
      <c r="AKA386" s="263"/>
      <c r="AKB386" s="263"/>
      <c r="AKC386" s="263"/>
      <c r="AKD386" s="263"/>
      <c r="AKE386" s="263"/>
      <c r="AKF386" s="263"/>
      <c r="AKG386" s="263"/>
      <c r="AKH386" s="263"/>
      <c r="AKI386" s="263"/>
      <c r="AKJ386" s="263"/>
      <c r="AKK386" s="263"/>
      <c r="AKL386" s="263"/>
      <c r="AKM386" s="263"/>
      <c r="AKN386" s="263"/>
      <c r="AKO386" s="263"/>
      <c r="AKP386" s="263"/>
      <c r="AKQ386" s="263"/>
      <c r="AKR386" s="263"/>
      <c r="AKS386" s="263"/>
      <c r="AKT386" s="263"/>
      <c r="AKU386" s="263"/>
      <c r="AKV386" s="263"/>
      <c r="AKW386" s="263"/>
      <c r="AKX386" s="263"/>
      <c r="AKY386" s="263"/>
      <c r="AKZ386" s="263"/>
      <c r="ALA386" s="263"/>
      <c r="ALB386" s="263"/>
      <c r="ALC386" s="263"/>
      <c r="ALD386" s="263"/>
      <c r="ALE386" s="263"/>
      <c r="ALF386" s="263"/>
      <c r="ALG386" s="263"/>
      <c r="ALH386" s="263"/>
      <c r="ALI386" s="263"/>
      <c r="ALJ386" s="263"/>
      <c r="ALK386" s="263"/>
      <c r="ALL386" s="263"/>
      <c r="ALM386" s="263"/>
      <c r="ALN386" s="263"/>
      <c r="ALO386" s="263"/>
      <c r="ALP386" s="263"/>
      <c r="ALQ386" s="263"/>
      <c r="ALR386" s="263"/>
      <c r="ALS386" s="263"/>
      <c r="ALT386" s="263"/>
      <c r="ALU386" s="263"/>
      <c r="ALV386" s="263"/>
      <c r="ALW386" s="263"/>
      <c r="ALX386" s="263"/>
      <c r="ALY386" s="263"/>
      <c r="ALZ386" s="263"/>
      <c r="AMA386" s="263"/>
      <c r="AMB386" s="263"/>
      <c r="AMC386" s="263"/>
      <c r="AMD386" s="263"/>
      <c r="AME386" s="263"/>
      <c r="AMF386" s="263"/>
      <c r="AMG386" s="263"/>
      <c r="AMH386" s="263"/>
      <c r="AMI386" s="263"/>
      <c r="AMJ386" s="263"/>
      <c r="AMK386" s="263"/>
      <c r="AML386" s="263"/>
      <c r="AMM386" s="263"/>
      <c r="AMN386" s="263"/>
      <c r="AMO386" s="263"/>
      <c r="AMP386" s="263"/>
      <c r="AMQ386" s="263"/>
      <c r="AMR386" s="263"/>
      <c r="AMS386" s="263"/>
      <c r="AMT386" s="263"/>
      <c r="AMU386" s="263"/>
      <c r="AMV386" s="263"/>
      <c r="AMW386" s="263"/>
      <c r="AMX386" s="263"/>
      <c r="AMY386" s="263"/>
      <c r="AMZ386" s="263"/>
      <c r="ANA386" s="263"/>
      <c r="ANB386" s="263"/>
      <c r="ANC386" s="263"/>
      <c r="AND386" s="263"/>
      <c r="ANE386" s="263"/>
      <c r="ANF386" s="263"/>
      <c r="ANG386" s="263"/>
      <c r="ANH386" s="263"/>
      <c r="ANI386" s="263"/>
      <c r="ANJ386" s="263"/>
      <c r="ANK386" s="263"/>
      <c r="ANL386" s="263"/>
      <c r="ANM386" s="263"/>
      <c r="ANN386" s="263"/>
      <c r="ANO386" s="263"/>
      <c r="ANP386" s="263"/>
      <c r="ANQ386" s="263"/>
      <c r="ANR386" s="263"/>
      <c r="ANS386" s="263"/>
      <c r="ANT386" s="263"/>
      <c r="ANU386" s="263"/>
      <c r="ANV386" s="263"/>
      <c r="ANW386" s="263"/>
      <c r="ANX386" s="263"/>
      <c r="ANY386" s="263"/>
      <c r="ANZ386" s="263"/>
      <c r="AOA386" s="263"/>
      <c r="AOB386" s="263"/>
      <c r="AOC386" s="263"/>
      <c r="AOD386" s="263"/>
      <c r="AOE386" s="263"/>
      <c r="AOF386" s="263"/>
      <c r="AOG386" s="263"/>
      <c r="AOH386" s="263"/>
      <c r="AOI386" s="263"/>
      <c r="AOJ386" s="263"/>
      <c r="AOK386" s="263"/>
      <c r="AOL386" s="263"/>
      <c r="AOM386" s="263"/>
      <c r="AON386" s="263"/>
      <c r="AOO386" s="263"/>
      <c r="AOP386" s="263"/>
      <c r="AOQ386" s="263"/>
      <c r="AOR386" s="263"/>
      <c r="AOS386" s="263"/>
      <c r="AOT386" s="263"/>
      <c r="AOU386" s="263"/>
      <c r="AOV386" s="263"/>
      <c r="AOW386" s="263"/>
      <c r="AOX386" s="263"/>
      <c r="AOY386" s="263"/>
      <c r="AOZ386" s="263"/>
      <c r="APA386" s="263"/>
      <c r="APB386" s="263"/>
      <c r="APC386" s="263"/>
      <c r="APD386" s="263"/>
      <c r="APE386" s="263"/>
      <c r="APF386" s="263"/>
      <c r="APG386" s="263"/>
      <c r="APH386" s="263"/>
      <c r="API386" s="263"/>
      <c r="APJ386" s="263"/>
      <c r="APK386" s="263"/>
      <c r="APL386" s="263"/>
      <c r="APM386" s="263"/>
      <c r="APN386" s="263"/>
      <c r="APO386" s="263"/>
      <c r="APP386" s="263"/>
      <c r="APQ386" s="263"/>
      <c r="APR386" s="263"/>
      <c r="APS386" s="263"/>
      <c r="APT386" s="263"/>
      <c r="APU386" s="263"/>
      <c r="APV386" s="263"/>
      <c r="APW386" s="263"/>
      <c r="APX386" s="263"/>
      <c r="APY386" s="263"/>
      <c r="APZ386" s="263"/>
      <c r="AQA386" s="263"/>
      <c r="AQB386" s="263"/>
      <c r="AQC386" s="263"/>
      <c r="AQD386" s="263"/>
      <c r="AQE386" s="263"/>
      <c r="AQF386" s="263"/>
      <c r="AQG386" s="263"/>
      <c r="AQH386" s="263"/>
      <c r="AQI386" s="263"/>
      <c r="AQJ386" s="263"/>
      <c r="AQK386" s="263"/>
      <c r="AQL386" s="263"/>
      <c r="AQM386" s="263"/>
      <c r="AQN386" s="263"/>
      <c r="AQO386" s="263"/>
      <c r="AQP386" s="263"/>
      <c r="AQQ386" s="263"/>
      <c r="AQR386" s="263"/>
      <c r="AQS386" s="263"/>
      <c r="AQT386" s="263"/>
      <c r="AQU386" s="263"/>
      <c r="AQV386" s="263"/>
      <c r="AQW386" s="263"/>
      <c r="AQX386" s="263"/>
      <c r="AQY386" s="263"/>
      <c r="AQZ386" s="263"/>
      <c r="ARA386" s="263"/>
      <c r="ARB386" s="263"/>
      <c r="ARC386" s="263"/>
      <c r="ARD386" s="263"/>
      <c r="ARE386" s="263"/>
      <c r="ARF386" s="263"/>
      <c r="ARG386" s="263"/>
      <c r="ARH386" s="263"/>
      <c r="ARI386" s="263"/>
      <c r="ARJ386" s="263"/>
      <c r="ARK386" s="263"/>
      <c r="ARL386" s="263"/>
      <c r="ARM386" s="263"/>
      <c r="ARN386" s="263"/>
      <c r="ARO386" s="263"/>
      <c r="ARP386" s="263"/>
      <c r="ARQ386" s="263"/>
      <c r="ARR386" s="263"/>
      <c r="ARS386" s="263"/>
      <c r="ART386" s="263"/>
      <c r="ARU386" s="263"/>
      <c r="ARV386" s="263"/>
      <c r="ARW386" s="263"/>
      <c r="ARX386" s="263"/>
      <c r="ARY386" s="263"/>
      <c r="ARZ386" s="263"/>
      <c r="ASA386" s="263"/>
      <c r="ASB386" s="263"/>
      <c r="ASC386" s="263"/>
      <c r="ASD386" s="263"/>
      <c r="ASE386" s="263"/>
      <c r="ASF386" s="263"/>
      <c r="ASG386" s="263"/>
      <c r="ASH386" s="263"/>
      <c r="ASI386" s="263"/>
      <c r="ASJ386" s="263"/>
      <c r="ASK386" s="263"/>
      <c r="ASL386" s="263"/>
      <c r="ASM386" s="263"/>
      <c r="ASN386" s="263"/>
      <c r="ASO386" s="263"/>
      <c r="ASP386" s="263"/>
      <c r="ASQ386" s="263"/>
      <c r="ASR386" s="263"/>
      <c r="ASS386" s="263"/>
      <c r="AST386" s="263"/>
      <c r="ASU386" s="263"/>
      <c r="ASV386" s="263"/>
      <c r="ASW386" s="263"/>
      <c r="ASX386" s="263"/>
      <c r="ASY386" s="263"/>
      <c r="ASZ386" s="263"/>
      <c r="ATA386" s="263"/>
      <c r="ATB386" s="263"/>
      <c r="ATC386" s="263"/>
      <c r="ATD386" s="263"/>
      <c r="ATE386" s="263"/>
      <c r="ATF386" s="263"/>
      <c r="ATG386" s="263"/>
      <c r="ATH386" s="263"/>
      <c r="ATI386" s="263"/>
      <c r="ATJ386" s="263"/>
      <c r="ATK386" s="263"/>
      <c r="ATL386" s="263"/>
      <c r="ATM386" s="263"/>
      <c r="ATN386" s="263"/>
      <c r="ATO386" s="263"/>
      <c r="ATP386" s="263"/>
      <c r="ATQ386" s="263"/>
      <c r="ATR386" s="263"/>
      <c r="ATS386" s="263"/>
      <c r="ATT386" s="263"/>
      <c r="ATU386" s="263"/>
      <c r="ATV386" s="263"/>
      <c r="ATW386" s="263"/>
      <c r="ATX386" s="263"/>
      <c r="ATY386" s="263"/>
      <c r="ATZ386" s="263"/>
      <c r="AUA386" s="263"/>
      <c r="AUB386" s="263"/>
      <c r="AUC386" s="263"/>
      <c r="AUD386" s="263"/>
      <c r="AUE386" s="263"/>
      <c r="AUF386" s="263"/>
      <c r="AUG386" s="263"/>
      <c r="AUH386" s="263"/>
      <c r="AUI386" s="263"/>
      <c r="AUJ386" s="263"/>
      <c r="AUK386" s="263"/>
      <c r="AUL386" s="263"/>
      <c r="AUM386" s="263"/>
      <c r="AUN386" s="263"/>
      <c r="AUO386" s="263"/>
      <c r="AUP386" s="263"/>
      <c r="AUQ386" s="263"/>
      <c r="AUR386" s="263"/>
      <c r="AUS386" s="263"/>
      <c r="AUT386" s="263"/>
      <c r="AUU386" s="263"/>
      <c r="AUV386" s="263"/>
      <c r="AUW386" s="263"/>
      <c r="AUX386" s="263"/>
      <c r="AUY386" s="263"/>
      <c r="AUZ386" s="263"/>
      <c r="AVA386" s="263"/>
      <c r="AVB386" s="263"/>
      <c r="AVC386" s="263"/>
      <c r="AVD386" s="263"/>
      <c r="AVE386" s="263"/>
      <c r="AVF386" s="263"/>
      <c r="AVG386" s="263"/>
      <c r="AVH386" s="263"/>
      <c r="AVI386" s="263"/>
      <c r="AVJ386" s="263"/>
      <c r="AVK386" s="263"/>
      <c r="AVL386" s="263"/>
      <c r="AVM386" s="263"/>
      <c r="AVN386" s="263"/>
      <c r="AVO386" s="263"/>
      <c r="AVP386" s="263"/>
      <c r="AVQ386" s="263"/>
      <c r="AVR386" s="263"/>
      <c r="AVS386" s="263"/>
      <c r="AVT386" s="263"/>
      <c r="AVU386" s="263"/>
      <c r="AVV386" s="263"/>
      <c r="AVW386" s="263"/>
      <c r="AVX386" s="263"/>
      <c r="AVY386" s="263"/>
      <c r="AVZ386" s="263"/>
      <c r="AWA386" s="263"/>
      <c r="AWB386" s="263"/>
      <c r="AWC386" s="263"/>
      <c r="AWD386" s="263"/>
      <c r="AWE386" s="263"/>
      <c r="AWF386" s="263"/>
      <c r="AWG386" s="263"/>
      <c r="AWH386" s="263"/>
      <c r="AWI386" s="263"/>
      <c r="AWJ386" s="263"/>
      <c r="AWK386" s="263"/>
      <c r="AWL386" s="263"/>
      <c r="AWM386" s="263"/>
      <c r="AWN386" s="263"/>
      <c r="AWO386" s="263"/>
      <c r="AWP386" s="263"/>
      <c r="AWQ386" s="263"/>
      <c r="AWR386" s="263"/>
      <c r="AWS386" s="263"/>
      <c r="AWT386" s="263"/>
      <c r="AWU386" s="263"/>
      <c r="AWV386" s="263"/>
      <c r="AWW386" s="263"/>
      <c r="AWX386" s="263"/>
      <c r="AWY386" s="263"/>
      <c r="AWZ386" s="263"/>
      <c r="AXA386" s="263"/>
      <c r="AXB386" s="263"/>
      <c r="AXC386" s="263"/>
      <c r="AXD386" s="263"/>
      <c r="AXE386" s="263"/>
      <c r="AXF386" s="263"/>
      <c r="AXG386" s="263"/>
      <c r="AXH386" s="263"/>
      <c r="AXI386" s="263"/>
      <c r="AXJ386" s="263"/>
      <c r="AXK386" s="263"/>
      <c r="AXL386" s="263"/>
      <c r="AXM386" s="263"/>
      <c r="AXN386" s="263"/>
      <c r="AXO386" s="263"/>
      <c r="AXP386" s="263"/>
      <c r="AXQ386" s="263"/>
      <c r="AXR386" s="263"/>
      <c r="AXS386" s="263"/>
      <c r="AXT386" s="263"/>
      <c r="AXU386" s="263"/>
      <c r="AXV386" s="263"/>
      <c r="AXW386" s="263"/>
      <c r="AXX386" s="263"/>
      <c r="AXY386" s="263"/>
      <c r="AXZ386" s="263"/>
      <c r="AYA386" s="263"/>
      <c r="AYB386" s="263"/>
      <c r="AYC386" s="263"/>
      <c r="AYD386" s="263"/>
      <c r="AYE386" s="263"/>
      <c r="AYF386" s="263"/>
      <c r="AYG386" s="263"/>
      <c r="AYH386" s="263"/>
      <c r="AYI386" s="263"/>
      <c r="AYJ386" s="263"/>
      <c r="AYK386" s="263"/>
      <c r="AYL386" s="263"/>
      <c r="AYM386" s="263"/>
      <c r="AYN386" s="263"/>
      <c r="AYO386" s="263"/>
      <c r="AYP386" s="263"/>
      <c r="AYQ386" s="263"/>
      <c r="AYR386" s="263"/>
      <c r="AYS386" s="263"/>
      <c r="AYT386" s="263"/>
      <c r="AYU386" s="263"/>
      <c r="AYV386" s="263"/>
      <c r="AYW386" s="263"/>
      <c r="AYX386" s="263"/>
      <c r="AYY386" s="263"/>
      <c r="AYZ386" s="263"/>
      <c r="AZA386" s="263"/>
      <c r="AZB386" s="263"/>
      <c r="AZC386" s="263"/>
      <c r="AZD386" s="263"/>
      <c r="AZE386" s="263"/>
      <c r="AZF386" s="263"/>
      <c r="AZG386" s="263"/>
      <c r="AZH386" s="263"/>
      <c r="AZI386" s="263"/>
      <c r="AZJ386" s="263"/>
      <c r="AZK386" s="263"/>
      <c r="AZL386" s="263"/>
      <c r="AZM386" s="263"/>
      <c r="AZN386" s="263"/>
      <c r="AZO386" s="263"/>
      <c r="AZP386" s="263"/>
      <c r="AZQ386" s="263"/>
      <c r="AZR386" s="263"/>
      <c r="AZS386" s="263"/>
      <c r="AZT386" s="263"/>
      <c r="AZU386" s="263"/>
      <c r="AZV386" s="263"/>
      <c r="AZW386" s="263"/>
      <c r="AZX386" s="263"/>
      <c r="AZY386" s="263"/>
      <c r="AZZ386" s="263"/>
      <c r="BAA386" s="263"/>
      <c r="BAB386" s="263"/>
      <c r="BAC386" s="263"/>
      <c r="BAD386" s="263"/>
      <c r="BAE386" s="263"/>
      <c r="BAF386" s="263"/>
      <c r="BAG386" s="263"/>
      <c r="BAH386" s="263"/>
      <c r="BAI386" s="263"/>
      <c r="BAJ386" s="263"/>
      <c r="BAK386" s="263"/>
      <c r="BAL386" s="263"/>
      <c r="BAM386" s="263"/>
      <c r="BAN386" s="263"/>
      <c r="BAO386" s="263"/>
      <c r="BAP386" s="263"/>
      <c r="BAQ386" s="263"/>
      <c r="BAR386" s="263"/>
      <c r="BAS386" s="263"/>
      <c r="BAT386" s="263"/>
      <c r="BAU386" s="263"/>
      <c r="BAV386" s="263"/>
      <c r="BAW386" s="263"/>
      <c r="BAX386" s="263"/>
      <c r="BAY386" s="263"/>
      <c r="BAZ386" s="263"/>
      <c r="BBA386" s="263"/>
      <c r="BBB386" s="263"/>
      <c r="BBC386" s="263"/>
      <c r="BBD386" s="263"/>
      <c r="BBE386" s="263"/>
      <c r="BBF386" s="263"/>
      <c r="BBG386" s="263"/>
      <c r="BBH386" s="263"/>
      <c r="BBI386" s="263"/>
      <c r="BBJ386" s="263"/>
      <c r="BBK386" s="263"/>
      <c r="BBL386" s="263"/>
      <c r="BBM386" s="263"/>
      <c r="BBN386" s="263"/>
      <c r="BBO386" s="263"/>
      <c r="BBP386" s="263"/>
      <c r="BBQ386" s="263"/>
      <c r="BBR386" s="263"/>
      <c r="BBS386" s="263"/>
      <c r="BBT386" s="263"/>
      <c r="BBU386" s="263"/>
      <c r="BBV386" s="263"/>
      <c r="BBW386" s="263"/>
      <c r="BBX386" s="263"/>
      <c r="BBY386" s="263"/>
      <c r="BBZ386" s="263"/>
      <c r="BCA386" s="263"/>
      <c r="BCB386" s="263"/>
      <c r="BCC386" s="263"/>
      <c r="BCD386" s="263"/>
      <c r="BCE386" s="263"/>
      <c r="BCF386" s="263"/>
      <c r="BCG386" s="263"/>
      <c r="BCH386" s="263"/>
      <c r="BCI386" s="263"/>
      <c r="BCJ386" s="263"/>
      <c r="BCK386" s="263"/>
      <c r="BCL386" s="263"/>
      <c r="BCM386" s="263"/>
      <c r="BCN386" s="263"/>
      <c r="BCO386" s="263"/>
      <c r="BCP386" s="263"/>
      <c r="BCQ386" s="263"/>
      <c r="BCR386" s="263"/>
      <c r="BCS386" s="263"/>
      <c r="BCT386" s="263"/>
      <c r="BCU386" s="263"/>
      <c r="BCV386" s="263"/>
      <c r="BCW386" s="263"/>
      <c r="BCX386" s="263"/>
      <c r="BCY386" s="263"/>
      <c r="BCZ386" s="263"/>
      <c r="BDA386" s="263"/>
      <c r="BDB386" s="263"/>
      <c r="BDC386" s="263"/>
      <c r="BDD386" s="263"/>
      <c r="BDE386" s="263"/>
      <c r="BDF386" s="263"/>
      <c r="BDG386" s="263"/>
      <c r="BDH386" s="263"/>
      <c r="BDI386" s="263"/>
      <c r="BDJ386" s="263"/>
      <c r="BDK386" s="263"/>
      <c r="BDL386" s="263"/>
      <c r="BDM386" s="263"/>
      <c r="BDN386" s="263"/>
      <c r="BDO386" s="263"/>
      <c r="BDP386" s="263"/>
      <c r="BDQ386" s="263"/>
      <c r="BDR386" s="263"/>
      <c r="BDS386" s="263"/>
      <c r="BDT386" s="263"/>
      <c r="BDU386" s="263"/>
      <c r="BDV386" s="263"/>
      <c r="BDW386" s="263"/>
      <c r="BDX386" s="263"/>
      <c r="BDY386" s="263"/>
      <c r="BDZ386" s="263"/>
      <c r="BEA386" s="263"/>
      <c r="BEB386" s="263"/>
      <c r="BEC386" s="263"/>
      <c r="BED386" s="263"/>
      <c r="BEE386" s="263"/>
      <c r="BEF386" s="263"/>
      <c r="BEG386" s="263"/>
      <c r="BEH386" s="263"/>
      <c r="BEI386" s="263"/>
      <c r="BEJ386" s="263"/>
      <c r="BEK386" s="263"/>
      <c r="BEL386" s="263"/>
      <c r="BEM386" s="263"/>
      <c r="BEN386" s="263"/>
      <c r="BEO386" s="263"/>
      <c r="BEP386" s="263"/>
      <c r="BEQ386" s="263"/>
      <c r="BER386" s="263"/>
      <c r="BES386" s="263"/>
      <c r="BET386" s="263"/>
      <c r="BEU386" s="263"/>
      <c r="BEV386" s="263"/>
      <c r="BEW386" s="263"/>
      <c r="BEX386" s="263"/>
      <c r="BEY386" s="263"/>
      <c r="BEZ386" s="263"/>
      <c r="BFA386" s="263"/>
      <c r="BFB386" s="263"/>
      <c r="BFC386" s="263"/>
      <c r="BFD386" s="263"/>
      <c r="BFE386" s="263"/>
      <c r="BFF386" s="263"/>
      <c r="BFG386" s="263"/>
      <c r="BFH386" s="263"/>
      <c r="BFI386" s="263"/>
      <c r="BFJ386" s="263"/>
      <c r="BFK386" s="263"/>
      <c r="BFL386" s="263"/>
      <c r="BFM386" s="263"/>
      <c r="BFN386" s="263"/>
      <c r="BFO386" s="263"/>
      <c r="BFP386" s="263"/>
      <c r="BFQ386" s="263"/>
      <c r="BFR386" s="263"/>
      <c r="BFS386" s="263"/>
      <c r="BFT386" s="263"/>
      <c r="BFU386" s="263"/>
      <c r="BFV386" s="263"/>
      <c r="BFW386" s="263"/>
      <c r="BFX386" s="263"/>
      <c r="BFY386" s="263"/>
      <c r="BFZ386" s="263"/>
      <c r="BGA386" s="263"/>
      <c r="BGB386" s="263"/>
      <c r="BGC386" s="263"/>
      <c r="BGD386" s="263"/>
      <c r="BGE386" s="263"/>
      <c r="BGF386" s="263"/>
      <c r="BGG386" s="263"/>
      <c r="BGH386" s="263"/>
      <c r="BGI386" s="263"/>
      <c r="BGJ386" s="263"/>
      <c r="BGK386" s="263"/>
      <c r="BGL386" s="263"/>
      <c r="BGM386" s="263"/>
      <c r="BGN386" s="263"/>
      <c r="BGO386" s="263"/>
      <c r="BGP386" s="263"/>
      <c r="BGQ386" s="263"/>
      <c r="BGR386" s="263"/>
      <c r="BGS386" s="263"/>
      <c r="BGT386" s="263"/>
      <c r="BGU386" s="263"/>
      <c r="BGV386" s="263"/>
      <c r="BGW386" s="263"/>
      <c r="BGX386" s="263"/>
      <c r="BGY386" s="263"/>
      <c r="BGZ386" s="263"/>
      <c r="BHA386" s="263"/>
      <c r="BHB386" s="263"/>
      <c r="BHC386" s="263"/>
      <c r="BHD386" s="263"/>
      <c r="BHE386" s="263"/>
      <c r="BHF386" s="263"/>
      <c r="BHG386" s="263"/>
      <c r="BHH386" s="263"/>
      <c r="BHI386" s="263"/>
      <c r="BHJ386" s="263"/>
      <c r="BHK386" s="263"/>
      <c r="BHL386" s="263"/>
      <c r="BHM386" s="263"/>
      <c r="BHN386" s="263"/>
      <c r="BHO386" s="263"/>
      <c r="BHP386" s="263"/>
      <c r="BHQ386" s="263"/>
      <c r="BHR386" s="263"/>
      <c r="BHS386" s="263"/>
      <c r="BHT386" s="263"/>
      <c r="BHU386" s="263"/>
      <c r="BHV386" s="263"/>
      <c r="BHW386" s="263"/>
      <c r="BHX386" s="263"/>
      <c r="BHY386" s="263"/>
      <c r="BHZ386" s="263"/>
      <c r="BIA386" s="263"/>
      <c r="BIB386" s="263"/>
      <c r="BIC386" s="263"/>
      <c r="BID386" s="263"/>
      <c r="BIE386" s="263"/>
      <c r="BIF386" s="263"/>
      <c r="BIG386" s="263"/>
      <c r="BIH386" s="263"/>
      <c r="BII386" s="263"/>
      <c r="BIJ386" s="263"/>
      <c r="BIK386" s="263"/>
      <c r="BIL386" s="263"/>
      <c r="BIM386" s="263"/>
      <c r="BIN386" s="263"/>
      <c r="BIO386" s="263"/>
      <c r="BIP386" s="263"/>
      <c r="BIQ386" s="263"/>
      <c r="BIR386" s="263"/>
      <c r="BIS386" s="263"/>
      <c r="BIT386" s="263"/>
      <c r="BIU386" s="263"/>
      <c r="BIV386" s="263"/>
      <c r="BIW386" s="263"/>
      <c r="BIX386" s="263"/>
      <c r="BIY386" s="263"/>
      <c r="BIZ386" s="263"/>
      <c r="BJA386" s="263"/>
      <c r="BJB386" s="263"/>
      <c r="BJC386" s="263"/>
      <c r="BJD386" s="263"/>
      <c r="BJE386" s="263"/>
      <c r="BJF386" s="263"/>
      <c r="BJG386" s="263"/>
      <c r="BJH386" s="263"/>
      <c r="BJI386" s="263"/>
      <c r="BJJ386" s="263"/>
      <c r="BJK386" s="263"/>
      <c r="BJL386" s="263"/>
      <c r="BJM386" s="263"/>
      <c r="BJN386" s="263"/>
      <c r="BJO386" s="263"/>
      <c r="BJP386" s="263"/>
      <c r="BJQ386" s="263"/>
      <c r="BJR386" s="263"/>
      <c r="BJS386" s="263"/>
      <c r="BJT386" s="263"/>
      <c r="BJU386" s="263"/>
      <c r="BJV386" s="263"/>
      <c r="BJW386" s="263"/>
      <c r="BJX386" s="263"/>
      <c r="BJY386" s="263"/>
      <c r="BJZ386" s="263"/>
      <c r="BKA386" s="263"/>
      <c r="BKB386" s="263"/>
      <c r="BKC386" s="263"/>
      <c r="BKD386" s="263"/>
      <c r="BKE386" s="263"/>
      <c r="BKF386" s="263"/>
      <c r="BKG386" s="263"/>
      <c r="BKH386" s="263"/>
      <c r="BKI386" s="263"/>
      <c r="BKJ386" s="263"/>
      <c r="BKK386" s="263"/>
      <c r="BKL386" s="263"/>
      <c r="BKM386" s="263"/>
      <c r="BKN386" s="263"/>
      <c r="BKO386" s="263"/>
      <c r="BKP386" s="263"/>
      <c r="BKQ386" s="263"/>
      <c r="BKR386" s="263"/>
      <c r="BKS386" s="263"/>
      <c r="BKT386" s="263"/>
      <c r="BKU386" s="263"/>
      <c r="BKV386" s="263"/>
      <c r="BKW386" s="263"/>
      <c r="BKX386" s="263"/>
      <c r="BKY386" s="263"/>
      <c r="BKZ386" s="263"/>
      <c r="BLA386" s="263"/>
      <c r="BLB386" s="263"/>
      <c r="BLC386" s="263"/>
      <c r="BLD386" s="263"/>
      <c r="BLE386" s="263"/>
      <c r="BLF386" s="263"/>
      <c r="BLG386" s="263"/>
      <c r="BLH386" s="263"/>
      <c r="BLI386" s="263"/>
      <c r="BLJ386" s="263"/>
      <c r="BLK386" s="263"/>
      <c r="BLL386" s="263"/>
      <c r="BLM386" s="263"/>
      <c r="BLN386" s="263"/>
      <c r="BLO386" s="263"/>
      <c r="BLP386" s="263"/>
      <c r="BLQ386" s="263"/>
      <c r="BLR386" s="263"/>
      <c r="BLS386" s="263"/>
      <c r="BLT386" s="263"/>
      <c r="BLU386" s="263"/>
      <c r="BLV386" s="263"/>
      <c r="BLW386" s="263"/>
      <c r="BLX386" s="263"/>
      <c r="BLY386" s="263"/>
      <c r="BLZ386" s="263"/>
      <c r="BMA386" s="263"/>
      <c r="BMB386" s="263"/>
      <c r="BMC386" s="263"/>
      <c r="BMD386" s="263"/>
      <c r="BME386" s="263"/>
      <c r="BMF386" s="263"/>
      <c r="BMG386" s="263"/>
      <c r="BMH386" s="263"/>
      <c r="BMI386" s="263"/>
      <c r="BMJ386" s="263"/>
      <c r="BMK386" s="263"/>
      <c r="BML386" s="263"/>
      <c r="BMM386" s="263"/>
      <c r="BMN386" s="263"/>
      <c r="BMO386" s="263"/>
      <c r="BMP386" s="263"/>
      <c r="BMQ386" s="263"/>
      <c r="BMR386" s="263"/>
      <c r="BMS386" s="263"/>
      <c r="BMT386" s="263"/>
      <c r="BMU386" s="263"/>
      <c r="BMV386" s="263"/>
      <c r="BMW386" s="263"/>
      <c r="BMX386" s="263"/>
      <c r="BMY386" s="263"/>
      <c r="BMZ386" s="263"/>
      <c r="BNA386" s="263"/>
      <c r="BNB386" s="263"/>
      <c r="BNC386" s="263"/>
      <c r="BND386" s="263"/>
      <c r="BNE386" s="263"/>
      <c r="BNF386" s="263"/>
      <c r="BNG386" s="263"/>
      <c r="BNH386" s="263"/>
      <c r="BNI386" s="263"/>
      <c r="BNJ386" s="263"/>
      <c r="BNK386" s="263"/>
      <c r="BNL386" s="263"/>
      <c r="BNM386" s="263"/>
      <c r="BNN386" s="263"/>
      <c r="BNO386" s="263"/>
      <c r="BNP386" s="263"/>
      <c r="BNQ386" s="263"/>
      <c r="BNR386" s="263"/>
      <c r="BNS386" s="263"/>
      <c r="BNT386" s="263"/>
      <c r="BNU386" s="263"/>
      <c r="BNV386" s="263"/>
      <c r="BNW386" s="263"/>
      <c r="BNX386" s="263"/>
      <c r="BNY386" s="263"/>
      <c r="BNZ386" s="263"/>
      <c r="BOA386" s="263"/>
      <c r="BOB386" s="263"/>
      <c r="BOC386" s="263"/>
      <c r="BOD386" s="263"/>
      <c r="BOE386" s="263"/>
      <c r="BOF386" s="263"/>
      <c r="BOG386" s="263"/>
      <c r="BOH386" s="263"/>
      <c r="BOI386" s="263"/>
      <c r="BOJ386" s="263"/>
      <c r="BOK386" s="263"/>
      <c r="BOL386" s="263"/>
      <c r="BOM386" s="263"/>
      <c r="BON386" s="263"/>
      <c r="BOO386" s="263"/>
      <c r="BOP386" s="263"/>
      <c r="BOQ386" s="263"/>
      <c r="BOR386" s="263"/>
      <c r="BOS386" s="263"/>
      <c r="BOT386" s="263"/>
      <c r="BOU386" s="263"/>
      <c r="BOV386" s="263"/>
      <c r="BOW386" s="263"/>
      <c r="BOX386" s="263"/>
      <c r="BOY386" s="263"/>
      <c r="BOZ386" s="263"/>
      <c r="BPA386" s="263"/>
      <c r="BPB386" s="263"/>
      <c r="BPC386" s="263"/>
      <c r="BPD386" s="263"/>
      <c r="BPE386" s="263"/>
      <c r="BPF386" s="263"/>
      <c r="BPG386" s="263"/>
      <c r="BPH386" s="263"/>
      <c r="BPI386" s="263"/>
      <c r="BPJ386" s="263"/>
      <c r="BPK386" s="263"/>
      <c r="BPL386" s="263"/>
      <c r="BPM386" s="263"/>
      <c r="BPN386" s="263"/>
      <c r="BPO386" s="263"/>
      <c r="BPP386" s="263"/>
      <c r="BPQ386" s="263"/>
      <c r="BPR386" s="263"/>
      <c r="BPS386" s="263"/>
      <c r="BPT386" s="263"/>
      <c r="BPU386" s="263"/>
      <c r="BPV386" s="263"/>
      <c r="BPW386" s="263"/>
      <c r="BPX386" s="263"/>
      <c r="BPY386" s="263"/>
      <c r="BPZ386" s="263"/>
      <c r="BQA386" s="263"/>
      <c r="BQB386" s="263"/>
      <c r="BQC386" s="263"/>
      <c r="BQD386" s="263"/>
      <c r="BQE386" s="263"/>
      <c r="BQF386" s="263"/>
      <c r="BQG386" s="263"/>
      <c r="BQH386" s="263"/>
      <c r="BQI386" s="263"/>
      <c r="BQJ386" s="263"/>
      <c r="BQK386" s="263"/>
      <c r="BQL386" s="263"/>
      <c r="BQM386" s="263"/>
      <c r="BQN386" s="263"/>
      <c r="BQO386" s="263"/>
      <c r="BQP386" s="263"/>
      <c r="BQQ386" s="263"/>
      <c r="BQR386" s="263"/>
      <c r="BQS386" s="263"/>
      <c r="BQT386" s="263"/>
      <c r="BQU386" s="263"/>
      <c r="BQV386" s="263"/>
      <c r="BQW386" s="263"/>
      <c r="BQX386" s="263"/>
      <c r="BQY386" s="263"/>
      <c r="BQZ386" s="263"/>
      <c r="BRA386" s="263"/>
      <c r="BRB386" s="263"/>
      <c r="BRC386" s="263"/>
      <c r="BRD386" s="263"/>
      <c r="BRE386" s="263"/>
      <c r="BRF386" s="263"/>
      <c r="BRG386" s="263"/>
      <c r="BRH386" s="263"/>
      <c r="BRI386" s="263"/>
      <c r="BRJ386" s="263"/>
      <c r="BRK386" s="263"/>
      <c r="BRL386" s="263"/>
      <c r="BRM386" s="263"/>
      <c r="BRN386" s="263"/>
      <c r="BRO386" s="263"/>
      <c r="BRP386" s="263"/>
      <c r="BRQ386" s="263"/>
      <c r="BRR386" s="263"/>
      <c r="BRS386" s="263"/>
      <c r="BRT386" s="263"/>
      <c r="BRU386" s="263"/>
      <c r="BRV386" s="263"/>
      <c r="BRW386" s="263"/>
      <c r="BRX386" s="263"/>
      <c r="BRY386" s="263"/>
      <c r="BRZ386" s="263"/>
      <c r="BSA386" s="263"/>
      <c r="BSB386" s="263"/>
      <c r="BSC386" s="263"/>
      <c r="BSD386" s="263"/>
      <c r="BSE386" s="263"/>
      <c r="BSF386" s="263"/>
      <c r="BSG386" s="263"/>
      <c r="BSH386" s="263"/>
      <c r="BSI386" s="263"/>
      <c r="BSJ386" s="263"/>
      <c r="BSK386" s="263"/>
      <c r="BSL386" s="263"/>
      <c r="BSM386" s="263"/>
      <c r="BSN386" s="263"/>
      <c r="BSO386" s="263"/>
      <c r="BSP386" s="263"/>
      <c r="BSQ386" s="263"/>
      <c r="BSR386" s="263"/>
      <c r="BSS386" s="263"/>
      <c r="BST386" s="263"/>
      <c r="BSU386" s="263"/>
      <c r="BSV386" s="263"/>
      <c r="BSW386" s="263"/>
      <c r="BSX386" s="263"/>
      <c r="BSY386" s="263"/>
      <c r="BSZ386" s="263"/>
      <c r="BTA386" s="263"/>
      <c r="BTB386" s="263"/>
      <c r="BTC386" s="263"/>
      <c r="BTD386" s="263"/>
      <c r="BTE386" s="263"/>
      <c r="BTF386" s="263"/>
      <c r="BTG386" s="263"/>
      <c r="BTH386" s="263"/>
      <c r="BTI386" s="263"/>
      <c r="BTJ386" s="263"/>
      <c r="BTK386" s="263"/>
      <c r="BTL386" s="263"/>
      <c r="BTM386" s="263"/>
      <c r="BTN386" s="263"/>
      <c r="BTO386" s="263"/>
      <c r="BTP386" s="263"/>
      <c r="BTQ386" s="263"/>
      <c r="BTR386" s="263"/>
      <c r="BTS386" s="263"/>
      <c r="BTT386" s="263"/>
      <c r="BTU386" s="263"/>
      <c r="BTV386" s="263"/>
      <c r="BTW386" s="263"/>
      <c r="BTX386" s="263"/>
      <c r="BTY386" s="263"/>
      <c r="BTZ386" s="263"/>
      <c r="BUA386" s="263"/>
      <c r="BUB386" s="263"/>
      <c r="BUC386" s="263"/>
      <c r="BUD386" s="263"/>
      <c r="BUE386" s="263"/>
      <c r="BUF386" s="263"/>
      <c r="BUG386" s="263"/>
      <c r="BUH386" s="263"/>
      <c r="BUI386" s="263"/>
      <c r="BUJ386" s="263"/>
      <c r="BUK386" s="263"/>
      <c r="BUL386" s="263"/>
      <c r="BUM386" s="263"/>
      <c r="BUN386" s="263"/>
      <c r="BUO386" s="263"/>
      <c r="BUP386" s="263"/>
      <c r="BUQ386" s="263"/>
      <c r="BUR386" s="263"/>
      <c r="BUS386" s="263"/>
      <c r="BUT386" s="263"/>
      <c r="BUU386" s="263"/>
      <c r="BUV386" s="263"/>
      <c r="BUW386" s="263"/>
      <c r="BUX386" s="263"/>
      <c r="BUY386" s="263"/>
      <c r="BUZ386" s="263"/>
      <c r="BVA386" s="263"/>
      <c r="BVB386" s="263"/>
      <c r="BVC386" s="263"/>
      <c r="BVD386" s="263"/>
      <c r="BVE386" s="263"/>
      <c r="BVF386" s="263"/>
      <c r="BVG386" s="263"/>
      <c r="BVH386" s="263"/>
      <c r="BVI386" s="263"/>
      <c r="BVJ386" s="263"/>
      <c r="BVK386" s="263"/>
      <c r="BVL386" s="263"/>
      <c r="BVM386" s="263"/>
      <c r="BVN386" s="263"/>
      <c r="BVO386" s="263"/>
      <c r="BVP386" s="263"/>
      <c r="BVQ386" s="263"/>
      <c r="BVR386" s="263"/>
      <c r="BVS386" s="263"/>
      <c r="BVT386" s="263"/>
      <c r="BVU386" s="263"/>
      <c r="BVV386" s="263"/>
      <c r="BVW386" s="263"/>
      <c r="BVX386" s="263"/>
      <c r="BVY386" s="263"/>
      <c r="BVZ386" s="263"/>
      <c r="BWA386" s="263"/>
      <c r="BWB386" s="263"/>
      <c r="BWC386" s="263"/>
      <c r="BWD386" s="263"/>
      <c r="BWE386" s="263"/>
      <c r="BWF386" s="263"/>
      <c r="BWG386" s="263"/>
      <c r="BWH386" s="263"/>
      <c r="BWI386" s="263"/>
      <c r="BWJ386" s="263"/>
      <c r="BWK386" s="263"/>
      <c r="BWL386" s="263"/>
      <c r="BWM386" s="263"/>
      <c r="BWN386" s="263"/>
      <c r="BWO386" s="263"/>
      <c r="BWP386" s="263"/>
      <c r="BWQ386" s="263"/>
      <c r="BWR386" s="263"/>
      <c r="BWS386" s="263"/>
      <c r="BWT386" s="263"/>
      <c r="BWU386" s="263"/>
      <c r="BWV386" s="263"/>
      <c r="BWW386" s="263"/>
      <c r="BWX386" s="263"/>
      <c r="BWY386" s="263"/>
      <c r="BWZ386" s="263"/>
      <c r="BXA386" s="263"/>
      <c r="BXB386" s="263"/>
      <c r="BXC386" s="263"/>
      <c r="BXD386" s="263"/>
      <c r="BXE386" s="263"/>
      <c r="BXF386" s="263"/>
      <c r="BXG386" s="263"/>
      <c r="BXH386" s="263"/>
      <c r="BXI386" s="263"/>
      <c r="BXJ386" s="263"/>
      <c r="BXK386" s="263"/>
      <c r="BXL386" s="263"/>
      <c r="BXM386" s="263"/>
      <c r="BXN386" s="263"/>
      <c r="BXO386" s="263"/>
      <c r="BXP386" s="263"/>
      <c r="BXQ386" s="263"/>
      <c r="BXR386" s="263"/>
      <c r="BXS386" s="263"/>
      <c r="BXT386" s="263"/>
      <c r="BXU386" s="263"/>
      <c r="BXV386" s="263"/>
      <c r="BXW386" s="263"/>
      <c r="BXX386" s="263"/>
      <c r="BXY386" s="263"/>
      <c r="BXZ386" s="263"/>
      <c r="BYA386" s="263"/>
      <c r="BYB386" s="263"/>
      <c r="BYC386" s="263"/>
      <c r="BYD386" s="263"/>
      <c r="BYE386" s="263"/>
      <c r="BYF386" s="263"/>
      <c r="BYG386" s="263"/>
      <c r="BYH386" s="263"/>
      <c r="BYI386" s="263"/>
      <c r="BYJ386" s="263"/>
      <c r="BYK386" s="263"/>
      <c r="BYL386" s="263"/>
      <c r="BYM386" s="263"/>
      <c r="BYN386" s="263"/>
      <c r="BYO386" s="263"/>
      <c r="BYP386" s="263"/>
      <c r="BYQ386" s="263"/>
      <c r="BYR386" s="263"/>
      <c r="BYS386" s="263"/>
      <c r="BYT386" s="263"/>
      <c r="BYU386" s="263"/>
      <c r="BYV386" s="263"/>
      <c r="BYW386" s="263"/>
      <c r="BYX386" s="263"/>
      <c r="BYY386" s="263"/>
      <c r="BYZ386" s="263"/>
      <c r="BZA386" s="263"/>
      <c r="BZB386" s="263"/>
      <c r="BZC386" s="263"/>
      <c r="BZD386" s="263"/>
      <c r="BZE386" s="263"/>
      <c r="BZF386" s="263"/>
      <c r="BZG386" s="263"/>
      <c r="BZH386" s="263"/>
      <c r="BZI386" s="263"/>
      <c r="BZJ386" s="263"/>
      <c r="BZK386" s="263"/>
      <c r="BZL386" s="263"/>
      <c r="BZM386" s="263"/>
      <c r="BZN386" s="263"/>
      <c r="BZO386" s="263"/>
      <c r="BZP386" s="263"/>
      <c r="BZQ386" s="263"/>
      <c r="BZR386" s="263"/>
      <c r="BZS386" s="263"/>
      <c r="BZT386" s="263"/>
      <c r="BZU386" s="263"/>
      <c r="BZV386" s="263"/>
      <c r="BZW386" s="263"/>
      <c r="BZX386" s="263"/>
      <c r="BZY386" s="263"/>
      <c r="BZZ386" s="263"/>
      <c r="CAA386" s="263"/>
      <c r="CAB386" s="263"/>
      <c r="CAC386" s="263"/>
      <c r="CAD386" s="263"/>
      <c r="CAE386" s="263"/>
      <c r="CAF386" s="263"/>
      <c r="CAG386" s="263"/>
      <c r="CAH386" s="263"/>
      <c r="CAI386" s="263"/>
      <c r="CAJ386" s="263"/>
      <c r="CAK386" s="263"/>
      <c r="CAL386" s="263"/>
      <c r="CAM386" s="263"/>
      <c r="CAN386" s="263"/>
      <c r="CAO386" s="263"/>
      <c r="CAP386" s="263"/>
      <c r="CAQ386" s="263"/>
      <c r="CAR386" s="263"/>
      <c r="CAS386" s="263"/>
      <c r="CAT386" s="263"/>
      <c r="CAU386" s="263"/>
      <c r="CAV386" s="263"/>
    </row>
    <row r="387" spans="1:2076" x14ac:dyDescent="0.35">
      <c r="A387" s="263"/>
      <c r="B387" s="263"/>
      <c r="C387" s="263"/>
      <c r="D387" s="263"/>
      <c r="E387" s="263"/>
      <c r="F387" s="263"/>
      <c r="G387" s="263"/>
      <c r="H387" s="263"/>
      <c r="I387" s="263"/>
      <c r="J387" s="263"/>
      <c r="K387" s="263"/>
      <c r="L387" s="263"/>
      <c r="M387" s="263"/>
      <c r="N387" s="263"/>
      <c r="O387" s="263"/>
      <c r="P387" s="263"/>
      <c r="Q387" s="263"/>
      <c r="R387" s="263"/>
      <c r="S387" s="263"/>
      <c r="T387" s="263"/>
      <c r="U387" s="263"/>
      <c r="V387" s="263"/>
      <c r="W387" s="263"/>
      <c r="X387" s="263"/>
      <c r="Y387" s="263"/>
      <c r="Z387" s="263"/>
      <c r="AA387" s="263"/>
      <c r="AB387" s="263"/>
      <c r="AC387" s="263"/>
      <c r="AD387" s="263"/>
      <c r="AE387" s="263"/>
      <c r="AF387" s="263"/>
      <c r="AG387" s="263"/>
      <c r="AH387" s="263"/>
      <c r="AI387" s="263"/>
      <c r="AJ387" s="263"/>
      <c r="AK387" s="263"/>
      <c r="AL387" s="263"/>
      <c r="AM387" s="263"/>
      <c r="AN387" s="263"/>
      <c r="AO387" s="263"/>
      <c r="AP387" s="263"/>
      <c r="AQ387" s="263"/>
      <c r="AR387" s="263"/>
      <c r="AS387" s="263"/>
      <c r="AT387" s="263"/>
      <c r="AU387" s="263"/>
      <c r="AV387" s="263"/>
      <c r="AW387" s="263"/>
      <c r="AX387" s="263"/>
      <c r="AY387" s="263"/>
      <c r="AZ387" s="263"/>
      <c r="BA387" s="263"/>
      <c r="BB387" s="263"/>
      <c r="BC387" s="263"/>
      <c r="BD387" s="263"/>
      <c r="BE387" s="263"/>
      <c r="BF387" s="263"/>
      <c r="BG387" s="263"/>
      <c r="BH387" s="263"/>
      <c r="BI387" s="263"/>
      <c r="BJ387" s="263"/>
      <c r="BK387" s="263"/>
      <c r="BL387" s="263"/>
      <c r="BM387" s="263"/>
      <c r="BN387" s="263"/>
      <c r="BO387" s="263"/>
      <c r="BP387" s="263"/>
      <c r="BQ387" s="263"/>
      <c r="BR387" s="263"/>
      <c r="BS387" s="263"/>
      <c r="BT387" s="263"/>
      <c r="BU387" s="263"/>
      <c r="BV387" s="263"/>
      <c r="BW387" s="263"/>
      <c r="BX387" s="263"/>
      <c r="BY387" s="263"/>
      <c r="BZ387" s="263"/>
      <c r="CA387" s="263"/>
      <c r="CB387" s="263"/>
      <c r="CC387" s="263"/>
      <c r="CD387" s="263"/>
      <c r="CE387" s="263"/>
      <c r="CF387" s="263"/>
      <c r="CG387" s="263"/>
      <c r="CH387" s="263"/>
      <c r="CI387" s="263"/>
      <c r="CJ387" s="263"/>
      <c r="CK387" s="263"/>
      <c r="CL387" s="263"/>
      <c r="CM387" s="263"/>
      <c r="CN387" s="263"/>
      <c r="CO387" s="263"/>
      <c r="CP387" s="263"/>
      <c r="CQ387" s="263"/>
      <c r="CR387" s="263"/>
      <c r="CS387" s="263"/>
      <c r="CT387" s="263"/>
      <c r="CU387" s="263"/>
      <c r="CV387" s="263"/>
      <c r="CW387" s="263"/>
      <c r="CX387" s="263"/>
      <c r="CY387" s="263"/>
      <c r="CZ387" s="263"/>
      <c r="DA387" s="263"/>
      <c r="DB387" s="263"/>
      <c r="DC387" s="263"/>
      <c r="DD387" s="263"/>
      <c r="DE387" s="263"/>
      <c r="DF387" s="263"/>
      <c r="DG387" s="263"/>
      <c r="DH387" s="263"/>
      <c r="DI387" s="263"/>
      <c r="DJ387" s="263"/>
      <c r="DK387" s="263"/>
      <c r="DL387" s="263"/>
      <c r="DM387" s="263"/>
      <c r="DN387" s="263"/>
      <c r="DO387" s="263"/>
      <c r="DP387" s="263"/>
      <c r="DQ387" s="263"/>
      <c r="DR387" s="263"/>
      <c r="DS387" s="263"/>
      <c r="DT387" s="263"/>
      <c r="DU387" s="263"/>
      <c r="DV387" s="263"/>
      <c r="DW387" s="263"/>
      <c r="DX387" s="263"/>
      <c r="DY387" s="263"/>
      <c r="DZ387" s="263"/>
      <c r="EA387" s="263"/>
      <c r="EB387" s="263"/>
      <c r="EC387" s="263"/>
      <c r="ED387" s="263"/>
      <c r="EE387" s="263"/>
      <c r="EF387" s="263"/>
      <c r="EG387" s="263"/>
      <c r="EH387" s="263"/>
      <c r="EI387" s="263"/>
      <c r="EJ387" s="263"/>
      <c r="EK387" s="263"/>
      <c r="EL387" s="263"/>
      <c r="EM387" s="263"/>
      <c r="EN387" s="263"/>
      <c r="EO387" s="263"/>
      <c r="EP387" s="263"/>
      <c r="EQ387" s="263"/>
      <c r="ER387" s="263"/>
      <c r="ES387" s="263"/>
      <c r="ET387" s="263"/>
      <c r="EU387" s="263"/>
      <c r="EV387" s="263"/>
      <c r="EW387" s="263"/>
      <c r="EX387" s="263"/>
      <c r="EY387" s="263"/>
      <c r="EZ387" s="263"/>
      <c r="FA387" s="263"/>
      <c r="FB387" s="263"/>
      <c r="FC387" s="263"/>
      <c r="FD387" s="263"/>
      <c r="FE387" s="263"/>
      <c r="FF387" s="263"/>
      <c r="FG387" s="263"/>
      <c r="FH387" s="263"/>
      <c r="FI387" s="263"/>
      <c r="FJ387" s="263"/>
      <c r="FK387" s="263"/>
      <c r="FL387" s="263"/>
      <c r="FM387" s="263"/>
      <c r="FN387" s="263"/>
      <c r="FO387" s="263"/>
      <c r="FP387" s="263"/>
      <c r="FQ387" s="263"/>
      <c r="FR387" s="263"/>
      <c r="FS387" s="263"/>
      <c r="FT387" s="263"/>
      <c r="FU387" s="263"/>
      <c r="FV387" s="263"/>
      <c r="FW387" s="263"/>
      <c r="FX387" s="263"/>
      <c r="FY387" s="263"/>
      <c r="FZ387" s="263"/>
      <c r="GA387" s="263"/>
      <c r="GB387" s="263"/>
      <c r="GC387" s="263"/>
      <c r="GD387" s="263"/>
      <c r="GE387" s="263"/>
      <c r="GF387" s="263"/>
      <c r="GG387" s="263"/>
      <c r="GH387" s="263"/>
      <c r="GI387" s="263"/>
      <c r="GJ387" s="263"/>
      <c r="GK387" s="263"/>
      <c r="GL387" s="263"/>
      <c r="GM387" s="263"/>
      <c r="GN387" s="263"/>
      <c r="GO387" s="263"/>
      <c r="GP387" s="263"/>
      <c r="GQ387" s="263"/>
      <c r="GR387" s="263"/>
      <c r="GS387" s="263"/>
      <c r="GT387" s="263"/>
      <c r="GU387" s="263"/>
      <c r="GV387" s="263"/>
      <c r="GW387" s="263"/>
      <c r="GX387" s="263"/>
      <c r="GY387" s="263"/>
      <c r="GZ387" s="263"/>
      <c r="HA387" s="263"/>
      <c r="HB387" s="263"/>
      <c r="HC387" s="263"/>
      <c r="HD387" s="263"/>
      <c r="HE387" s="263"/>
      <c r="HF387" s="263"/>
      <c r="HG387" s="263"/>
      <c r="HH387" s="263"/>
      <c r="HI387" s="263"/>
      <c r="HJ387" s="263"/>
      <c r="HK387" s="263"/>
      <c r="HL387" s="263"/>
      <c r="HM387" s="263"/>
      <c r="HN387" s="263"/>
      <c r="HO387" s="263"/>
      <c r="HP387" s="263"/>
      <c r="HQ387" s="263"/>
      <c r="HR387" s="263"/>
      <c r="HS387" s="263"/>
      <c r="HT387" s="263"/>
      <c r="HU387" s="263"/>
      <c r="HV387" s="263"/>
      <c r="HW387" s="263"/>
      <c r="HX387" s="263"/>
      <c r="HY387" s="263"/>
      <c r="HZ387" s="263"/>
      <c r="IA387" s="263"/>
      <c r="IB387" s="263"/>
      <c r="IC387" s="263"/>
      <c r="ID387" s="263"/>
      <c r="IE387" s="263"/>
      <c r="IF387" s="263"/>
      <c r="IG387" s="263"/>
      <c r="IH387" s="263"/>
      <c r="II387" s="263"/>
      <c r="IJ387" s="263"/>
      <c r="IK387" s="263"/>
      <c r="IL387" s="263"/>
      <c r="IM387" s="263"/>
      <c r="IN387" s="263"/>
      <c r="IO387" s="263"/>
      <c r="IP387" s="263"/>
      <c r="IQ387" s="263"/>
      <c r="IR387" s="263"/>
      <c r="IS387" s="263"/>
      <c r="IT387" s="263"/>
      <c r="IU387" s="263"/>
      <c r="IV387" s="263"/>
      <c r="IW387" s="263"/>
      <c r="IX387" s="263"/>
      <c r="IY387" s="263"/>
      <c r="IZ387" s="263"/>
      <c r="JA387" s="263"/>
      <c r="JB387" s="263"/>
      <c r="JC387" s="263"/>
      <c r="JD387" s="263"/>
      <c r="JE387" s="263"/>
      <c r="JF387" s="263"/>
      <c r="JG387" s="263"/>
      <c r="JH387" s="263"/>
      <c r="JI387" s="263"/>
      <c r="JJ387" s="263"/>
      <c r="JK387" s="263"/>
      <c r="JL387" s="263"/>
      <c r="JM387" s="263"/>
      <c r="JN387" s="263"/>
      <c r="JO387" s="263"/>
      <c r="JP387" s="263"/>
      <c r="JQ387" s="263"/>
      <c r="JR387" s="263"/>
      <c r="JS387" s="263"/>
      <c r="JT387" s="263"/>
      <c r="JU387" s="263"/>
      <c r="JV387" s="263"/>
      <c r="JW387" s="263"/>
      <c r="JX387" s="263"/>
      <c r="JY387" s="263"/>
      <c r="JZ387" s="263"/>
      <c r="KA387" s="263"/>
      <c r="KB387" s="263"/>
      <c r="KC387" s="263"/>
      <c r="KD387" s="263"/>
      <c r="KE387" s="263"/>
      <c r="KF387" s="263"/>
      <c r="KG387" s="263"/>
      <c r="KH387" s="263"/>
      <c r="KI387" s="263"/>
      <c r="KJ387" s="263"/>
      <c r="KK387" s="263"/>
      <c r="KL387" s="263"/>
      <c r="KM387" s="263"/>
      <c r="KN387" s="263"/>
      <c r="KO387" s="263"/>
      <c r="KP387" s="263"/>
      <c r="KQ387" s="263"/>
      <c r="KR387" s="263"/>
      <c r="KS387" s="263"/>
      <c r="KT387" s="263"/>
      <c r="KU387" s="263"/>
      <c r="KV387" s="263"/>
      <c r="KW387" s="263"/>
      <c r="KX387" s="263"/>
      <c r="KY387" s="263"/>
      <c r="KZ387" s="263"/>
      <c r="LA387" s="263"/>
      <c r="LB387" s="263"/>
      <c r="LC387" s="263"/>
      <c r="LD387" s="263"/>
      <c r="LE387" s="263"/>
      <c r="LF387" s="263"/>
      <c r="LG387" s="263"/>
      <c r="LH387" s="263"/>
      <c r="LI387" s="263"/>
      <c r="LJ387" s="263"/>
      <c r="LK387" s="263"/>
      <c r="LL387" s="263"/>
      <c r="LM387" s="263"/>
      <c r="LN387" s="263"/>
      <c r="LO387" s="263"/>
      <c r="LP387" s="263"/>
      <c r="LQ387" s="263"/>
      <c r="LR387" s="263"/>
      <c r="LS387" s="263"/>
      <c r="LT387" s="263"/>
      <c r="LU387" s="263"/>
      <c r="LV387" s="263"/>
      <c r="LW387" s="263"/>
      <c r="LX387" s="263"/>
      <c r="LY387" s="263"/>
      <c r="LZ387" s="263"/>
      <c r="MA387" s="263"/>
      <c r="MB387" s="263"/>
      <c r="MC387" s="263"/>
      <c r="MD387" s="263"/>
      <c r="ME387" s="263"/>
      <c r="MF387" s="263"/>
      <c r="MG387" s="263"/>
      <c r="MH387" s="263"/>
      <c r="MI387" s="263"/>
      <c r="MJ387" s="263"/>
      <c r="MK387" s="263"/>
      <c r="ML387" s="263"/>
      <c r="MM387" s="263"/>
      <c r="MN387" s="263"/>
      <c r="MO387" s="263"/>
      <c r="MP387" s="263"/>
      <c r="MQ387" s="263"/>
      <c r="MR387" s="263"/>
      <c r="MS387" s="263"/>
      <c r="MT387" s="263"/>
      <c r="MU387" s="263"/>
      <c r="MV387" s="263"/>
      <c r="MW387" s="263"/>
      <c r="MX387" s="263"/>
      <c r="MY387" s="263"/>
      <c r="MZ387" s="263"/>
      <c r="NA387" s="263"/>
      <c r="NB387" s="263"/>
      <c r="NC387" s="263"/>
      <c r="ND387" s="263"/>
      <c r="NE387" s="263"/>
      <c r="NF387" s="263"/>
      <c r="NG387" s="263"/>
      <c r="NH387" s="263"/>
      <c r="NI387" s="263"/>
      <c r="NJ387" s="263"/>
      <c r="NK387" s="263"/>
      <c r="NL387" s="263"/>
      <c r="NM387" s="263"/>
      <c r="NN387" s="263"/>
      <c r="NO387" s="263"/>
      <c r="NP387" s="263"/>
      <c r="NQ387" s="263"/>
      <c r="NR387" s="263"/>
      <c r="NS387" s="263"/>
      <c r="NT387" s="263"/>
      <c r="NU387" s="263"/>
      <c r="NV387" s="263"/>
      <c r="NW387" s="263"/>
      <c r="NX387" s="263"/>
      <c r="NY387" s="263"/>
      <c r="NZ387" s="263"/>
      <c r="OA387" s="263"/>
      <c r="OB387" s="263"/>
      <c r="OC387" s="263"/>
      <c r="OD387" s="263"/>
      <c r="OE387" s="263"/>
      <c r="OF387" s="263"/>
      <c r="OG387" s="263"/>
      <c r="OH387" s="263"/>
      <c r="OI387" s="263"/>
      <c r="OJ387" s="263"/>
      <c r="OK387" s="263"/>
      <c r="OL387" s="263"/>
      <c r="OM387" s="263"/>
      <c r="ON387" s="263"/>
      <c r="OO387" s="263"/>
      <c r="OP387" s="263"/>
      <c r="OQ387" s="263"/>
      <c r="OR387" s="263"/>
      <c r="OS387" s="263"/>
      <c r="OT387" s="263"/>
      <c r="OU387" s="263"/>
      <c r="OV387" s="263"/>
      <c r="OW387" s="263"/>
      <c r="OX387" s="263"/>
      <c r="OY387" s="263"/>
      <c r="OZ387" s="263"/>
      <c r="PA387" s="263"/>
      <c r="PB387" s="263"/>
      <c r="PC387" s="263"/>
      <c r="PD387" s="263"/>
      <c r="PE387" s="263"/>
      <c r="PF387" s="263"/>
      <c r="PG387" s="263"/>
      <c r="PH387" s="263"/>
      <c r="PI387" s="263"/>
      <c r="PJ387" s="263"/>
      <c r="PK387" s="263"/>
      <c r="PL387" s="263"/>
      <c r="PM387" s="263"/>
      <c r="PN387" s="263"/>
      <c r="PO387" s="263"/>
      <c r="PP387" s="263"/>
      <c r="PQ387" s="263"/>
      <c r="PR387" s="263"/>
      <c r="PS387" s="263"/>
      <c r="PT387" s="263"/>
      <c r="PU387" s="263"/>
      <c r="PV387" s="263"/>
      <c r="PW387" s="263"/>
      <c r="PX387" s="263"/>
      <c r="PY387" s="263"/>
      <c r="PZ387" s="263"/>
      <c r="QA387" s="263"/>
      <c r="QB387" s="263"/>
      <c r="QC387" s="263"/>
      <c r="QD387" s="263"/>
      <c r="QE387" s="263"/>
      <c r="QF387" s="263"/>
      <c r="QG387" s="263"/>
      <c r="QH387" s="263"/>
      <c r="QI387" s="263"/>
      <c r="QJ387" s="263"/>
      <c r="QK387" s="263"/>
      <c r="QL387" s="263"/>
      <c r="QM387" s="263"/>
      <c r="QN387" s="263"/>
      <c r="QO387" s="263"/>
      <c r="QP387" s="263"/>
      <c r="QQ387" s="263"/>
      <c r="QR387" s="263"/>
      <c r="QS387" s="263"/>
      <c r="QT387" s="263"/>
      <c r="QU387" s="263"/>
      <c r="QV387" s="263"/>
      <c r="QW387" s="263"/>
      <c r="QX387" s="263"/>
      <c r="QY387" s="263"/>
      <c r="QZ387" s="263"/>
      <c r="RA387" s="263"/>
      <c r="RB387" s="263"/>
      <c r="RC387" s="263"/>
      <c r="RD387" s="263"/>
      <c r="RE387" s="263"/>
      <c r="RF387" s="263"/>
      <c r="RG387" s="263"/>
      <c r="RH387" s="263"/>
      <c r="RI387" s="263"/>
      <c r="RJ387" s="263"/>
      <c r="RK387" s="263"/>
      <c r="RL387" s="263"/>
      <c r="RM387" s="263"/>
      <c r="RN387" s="263"/>
      <c r="RO387" s="263"/>
      <c r="RP387" s="263"/>
      <c r="RQ387" s="263"/>
      <c r="RR387" s="263"/>
      <c r="RS387" s="263"/>
      <c r="RT387" s="263"/>
      <c r="RU387" s="263"/>
      <c r="RV387" s="263"/>
      <c r="RW387" s="263"/>
      <c r="RX387" s="263"/>
      <c r="RY387" s="263"/>
      <c r="RZ387" s="263"/>
      <c r="SA387" s="263"/>
      <c r="SB387" s="263"/>
      <c r="SC387" s="263"/>
      <c r="SD387" s="263"/>
      <c r="SE387" s="263"/>
      <c r="SF387" s="263"/>
      <c r="SG387" s="263"/>
      <c r="SH387" s="263"/>
      <c r="SI387" s="263"/>
      <c r="SJ387" s="263"/>
      <c r="SK387" s="263"/>
      <c r="SL387" s="263"/>
      <c r="SM387" s="263"/>
      <c r="SN387" s="263"/>
      <c r="SO387" s="263"/>
      <c r="SP387" s="263"/>
      <c r="SQ387" s="263"/>
      <c r="SR387" s="263"/>
      <c r="SS387" s="263"/>
      <c r="ST387" s="263"/>
      <c r="SU387" s="263"/>
      <c r="SV387" s="263"/>
      <c r="SW387" s="263"/>
      <c r="SX387" s="263"/>
      <c r="SY387" s="263"/>
      <c r="SZ387" s="263"/>
      <c r="TA387" s="263"/>
      <c r="TB387" s="263"/>
      <c r="TC387" s="263"/>
      <c r="TD387" s="263"/>
      <c r="TE387" s="263"/>
      <c r="TF387" s="263"/>
      <c r="TG387" s="263"/>
      <c r="TH387" s="263"/>
      <c r="TI387" s="263"/>
      <c r="TJ387" s="263"/>
      <c r="TK387" s="263"/>
      <c r="TL387" s="263"/>
      <c r="TM387" s="263"/>
      <c r="TN387" s="263"/>
      <c r="TO387" s="263"/>
      <c r="TP387" s="263"/>
      <c r="TQ387" s="263"/>
      <c r="TR387" s="263"/>
      <c r="TS387" s="263"/>
      <c r="TT387" s="263"/>
      <c r="TU387" s="263"/>
      <c r="TV387" s="263"/>
      <c r="TW387" s="263"/>
      <c r="TX387" s="263"/>
      <c r="TY387" s="263"/>
      <c r="TZ387" s="263"/>
      <c r="UA387" s="263"/>
      <c r="UB387" s="263"/>
      <c r="UC387" s="263"/>
      <c r="UD387" s="263"/>
      <c r="UE387" s="263"/>
      <c r="UF387" s="263"/>
      <c r="UG387" s="263"/>
      <c r="UH387" s="263"/>
      <c r="UI387" s="263"/>
      <c r="UJ387" s="263"/>
      <c r="UK387" s="263"/>
      <c r="UL387" s="263"/>
      <c r="UM387" s="263"/>
      <c r="UN387" s="263"/>
      <c r="UO387" s="263"/>
      <c r="UP387" s="263"/>
      <c r="UQ387" s="263"/>
      <c r="UR387" s="263"/>
      <c r="US387" s="263"/>
      <c r="UT387" s="263"/>
      <c r="UU387" s="263"/>
      <c r="UV387" s="263"/>
      <c r="UW387" s="263"/>
      <c r="UX387" s="263"/>
      <c r="UY387" s="263"/>
      <c r="UZ387" s="263"/>
      <c r="VA387" s="263"/>
      <c r="VB387" s="263"/>
      <c r="VC387" s="263"/>
      <c r="VD387" s="263"/>
      <c r="VE387" s="263"/>
      <c r="VF387" s="263"/>
      <c r="VG387" s="263"/>
      <c r="VH387" s="263"/>
      <c r="VI387" s="263"/>
      <c r="VJ387" s="263"/>
      <c r="VK387" s="263"/>
      <c r="VL387" s="263"/>
      <c r="VM387" s="263"/>
      <c r="VN387" s="263"/>
      <c r="VO387" s="263"/>
      <c r="VP387" s="263"/>
      <c r="VQ387" s="263"/>
      <c r="VR387" s="263"/>
      <c r="VS387" s="263"/>
      <c r="VT387" s="263"/>
      <c r="VU387" s="263"/>
      <c r="VV387" s="263"/>
      <c r="VW387" s="263"/>
      <c r="VX387" s="263"/>
      <c r="VY387" s="263"/>
      <c r="VZ387" s="263"/>
      <c r="WA387" s="263"/>
      <c r="WB387" s="263"/>
      <c r="WC387" s="263"/>
      <c r="WD387" s="263"/>
      <c r="WE387" s="263"/>
      <c r="WF387" s="263"/>
      <c r="WG387" s="263"/>
      <c r="WH387" s="263"/>
      <c r="WI387" s="263"/>
      <c r="WJ387" s="263"/>
      <c r="WK387" s="263"/>
      <c r="WL387" s="263"/>
      <c r="WM387" s="263"/>
      <c r="WN387" s="263"/>
      <c r="WO387" s="263"/>
      <c r="WP387" s="263"/>
      <c r="WQ387" s="263"/>
      <c r="WR387" s="263"/>
      <c r="WS387" s="263"/>
      <c r="WT387" s="263"/>
      <c r="WU387" s="263"/>
      <c r="WV387" s="263"/>
      <c r="WW387" s="263"/>
      <c r="WX387" s="263"/>
      <c r="WY387" s="263"/>
      <c r="WZ387" s="263"/>
      <c r="XA387" s="263"/>
      <c r="XB387" s="263"/>
      <c r="XC387" s="263"/>
      <c r="XD387" s="263"/>
      <c r="XE387" s="263"/>
      <c r="XF387" s="263"/>
      <c r="XG387" s="263"/>
      <c r="XH387" s="263"/>
      <c r="XI387" s="263"/>
      <c r="XJ387" s="263"/>
      <c r="XK387" s="263"/>
      <c r="XL387" s="263"/>
      <c r="XM387" s="263"/>
      <c r="XN387" s="263"/>
      <c r="XO387" s="263"/>
      <c r="XP387" s="263"/>
      <c r="XQ387" s="263"/>
      <c r="XR387" s="263"/>
      <c r="XS387" s="263"/>
      <c r="XT387" s="263"/>
      <c r="XU387" s="263"/>
      <c r="XV387" s="263"/>
      <c r="XW387" s="263"/>
      <c r="XX387" s="263"/>
      <c r="XY387" s="263"/>
      <c r="XZ387" s="263"/>
      <c r="YA387" s="263"/>
      <c r="YB387" s="263"/>
      <c r="YC387" s="263"/>
      <c r="YD387" s="263"/>
      <c r="YE387" s="263"/>
      <c r="YF387" s="263"/>
      <c r="YG387" s="263"/>
      <c r="YH387" s="263"/>
      <c r="YI387" s="263"/>
      <c r="YJ387" s="263"/>
      <c r="YK387" s="263"/>
      <c r="YL387" s="263"/>
      <c r="YM387" s="263"/>
      <c r="YN387" s="263"/>
      <c r="YO387" s="263"/>
      <c r="YP387" s="263"/>
      <c r="YQ387" s="263"/>
      <c r="YR387" s="263"/>
      <c r="YS387" s="263"/>
      <c r="YT387" s="263"/>
      <c r="YU387" s="263"/>
      <c r="YV387" s="263"/>
      <c r="YW387" s="263"/>
      <c r="YX387" s="263"/>
      <c r="YY387" s="263"/>
      <c r="YZ387" s="263"/>
      <c r="ZA387" s="263"/>
      <c r="ZB387" s="263"/>
      <c r="ZC387" s="263"/>
      <c r="ZD387" s="263"/>
      <c r="ZE387" s="263"/>
      <c r="ZF387" s="263"/>
      <c r="ZG387" s="263"/>
      <c r="ZH387" s="263"/>
      <c r="ZI387" s="263"/>
      <c r="ZJ387" s="263"/>
      <c r="ZK387" s="263"/>
      <c r="ZL387" s="263"/>
      <c r="ZM387" s="263"/>
      <c r="ZN387" s="263"/>
      <c r="ZO387" s="263"/>
      <c r="ZP387" s="263"/>
      <c r="ZQ387" s="263"/>
      <c r="ZR387" s="263"/>
      <c r="ZS387" s="263"/>
      <c r="ZT387" s="263"/>
      <c r="ZU387" s="263"/>
      <c r="ZV387" s="263"/>
      <c r="ZW387" s="263"/>
      <c r="ZX387" s="263"/>
      <c r="ZY387" s="263"/>
      <c r="ZZ387" s="263"/>
      <c r="AAA387" s="263"/>
      <c r="AAB387" s="263"/>
      <c r="AAC387" s="263"/>
      <c r="AAD387" s="263"/>
      <c r="AAE387" s="263"/>
      <c r="AAF387" s="263"/>
      <c r="AAG387" s="263"/>
      <c r="AAH387" s="263"/>
      <c r="AAI387" s="263"/>
      <c r="AAJ387" s="263"/>
      <c r="AAK387" s="263"/>
      <c r="AAL387" s="263"/>
      <c r="AAM387" s="263"/>
      <c r="AAN387" s="263"/>
      <c r="AAO387" s="263"/>
      <c r="AAP387" s="263"/>
      <c r="AAQ387" s="263"/>
      <c r="AAR387" s="263"/>
      <c r="AAS387" s="263"/>
      <c r="AAT387" s="263"/>
      <c r="AAU387" s="263"/>
      <c r="AAV387" s="263"/>
      <c r="AAW387" s="263"/>
      <c r="AAX387" s="263"/>
      <c r="AAY387" s="263"/>
      <c r="AAZ387" s="263"/>
      <c r="ABA387" s="263"/>
      <c r="ABB387" s="263"/>
      <c r="ABC387" s="263"/>
      <c r="ABD387" s="263"/>
      <c r="ABE387" s="263"/>
      <c r="ABF387" s="263"/>
      <c r="ABG387" s="263"/>
      <c r="ABH387" s="263"/>
      <c r="ABI387" s="263"/>
      <c r="ABJ387" s="263"/>
      <c r="ABK387" s="263"/>
      <c r="ABL387" s="263"/>
      <c r="ABM387" s="263"/>
      <c r="ABN387" s="263"/>
      <c r="ABO387" s="263"/>
      <c r="ABP387" s="263"/>
      <c r="ABQ387" s="263"/>
      <c r="ABR387" s="263"/>
      <c r="ABS387" s="263"/>
      <c r="ABT387" s="263"/>
      <c r="ABU387" s="263"/>
      <c r="ABV387" s="263"/>
      <c r="ABW387" s="263"/>
      <c r="ABX387" s="263"/>
      <c r="ABY387" s="263"/>
      <c r="ABZ387" s="263"/>
      <c r="ACA387" s="263"/>
      <c r="ACB387" s="263"/>
      <c r="ACC387" s="263"/>
      <c r="ACD387" s="263"/>
      <c r="ACE387" s="263"/>
      <c r="ACF387" s="263"/>
      <c r="ACG387" s="263"/>
      <c r="ACH387" s="263"/>
      <c r="ACI387" s="263"/>
      <c r="ACJ387" s="263"/>
      <c r="ACK387" s="263"/>
      <c r="ACL387" s="263"/>
      <c r="ACM387" s="263"/>
      <c r="ACN387" s="263"/>
      <c r="ACO387" s="263"/>
      <c r="ACP387" s="263"/>
      <c r="ACQ387" s="263"/>
      <c r="ACR387" s="263"/>
      <c r="ACS387" s="263"/>
      <c r="ACT387" s="263"/>
      <c r="ACU387" s="263"/>
      <c r="ACV387" s="263"/>
      <c r="ACW387" s="263"/>
      <c r="ACX387" s="263"/>
      <c r="ACY387" s="263"/>
      <c r="ACZ387" s="263"/>
      <c r="ADA387" s="263"/>
      <c r="ADB387" s="263"/>
      <c r="ADC387" s="263"/>
      <c r="ADD387" s="263"/>
      <c r="ADE387" s="263"/>
      <c r="ADF387" s="263"/>
      <c r="ADG387" s="263"/>
      <c r="ADH387" s="263"/>
      <c r="ADI387" s="263"/>
      <c r="ADJ387" s="263"/>
      <c r="ADK387" s="263"/>
      <c r="ADL387" s="263"/>
      <c r="ADM387" s="263"/>
      <c r="ADN387" s="263"/>
      <c r="ADO387" s="263"/>
      <c r="ADP387" s="263"/>
      <c r="ADQ387" s="263"/>
      <c r="ADR387" s="263"/>
      <c r="ADS387" s="263"/>
      <c r="ADT387" s="263"/>
      <c r="ADU387" s="263"/>
      <c r="ADV387" s="263"/>
      <c r="ADW387" s="263"/>
      <c r="ADX387" s="263"/>
      <c r="ADY387" s="263"/>
      <c r="ADZ387" s="263"/>
      <c r="AEA387" s="263"/>
      <c r="AEB387" s="263"/>
      <c r="AEC387" s="263"/>
      <c r="AED387" s="263"/>
      <c r="AEE387" s="263"/>
      <c r="AEF387" s="263"/>
      <c r="AEG387" s="263"/>
      <c r="AEH387" s="263"/>
      <c r="AEI387" s="263"/>
      <c r="AEJ387" s="263"/>
      <c r="AEK387" s="263"/>
      <c r="AEL387" s="263"/>
      <c r="AEM387" s="263"/>
      <c r="AEN387" s="263"/>
      <c r="AEO387" s="263"/>
      <c r="AEP387" s="263"/>
      <c r="AEQ387" s="263"/>
      <c r="AER387" s="263"/>
      <c r="AES387" s="263"/>
      <c r="AET387" s="263"/>
      <c r="AEU387" s="263"/>
      <c r="AEV387" s="263"/>
      <c r="AEW387" s="263"/>
      <c r="AEX387" s="263"/>
      <c r="AEY387" s="263"/>
      <c r="AEZ387" s="263"/>
      <c r="AFA387" s="263"/>
      <c r="AFB387" s="263"/>
      <c r="AFC387" s="263"/>
      <c r="AFD387" s="263"/>
      <c r="AFE387" s="263"/>
      <c r="AFF387" s="263"/>
      <c r="AFG387" s="263"/>
      <c r="AFH387" s="263"/>
      <c r="AFI387" s="263"/>
      <c r="AFJ387" s="263"/>
      <c r="AFK387" s="263"/>
      <c r="AFL387" s="263"/>
      <c r="AFM387" s="263"/>
      <c r="AFN387" s="263"/>
      <c r="AFO387" s="263"/>
      <c r="AFP387" s="263"/>
      <c r="AFQ387" s="263"/>
      <c r="AFR387" s="263"/>
      <c r="AFS387" s="263"/>
      <c r="AFT387" s="263"/>
      <c r="AFU387" s="263"/>
      <c r="AFV387" s="263"/>
      <c r="AFW387" s="263"/>
      <c r="AFX387" s="263"/>
      <c r="AFY387" s="263"/>
      <c r="AFZ387" s="263"/>
      <c r="AGA387" s="263"/>
      <c r="AGB387" s="263"/>
      <c r="AGC387" s="263"/>
      <c r="AGD387" s="263"/>
      <c r="AGE387" s="263"/>
      <c r="AGF387" s="263"/>
      <c r="AGG387" s="263"/>
      <c r="AGH387" s="263"/>
      <c r="AGI387" s="263"/>
      <c r="AGJ387" s="263"/>
      <c r="AGK387" s="263"/>
      <c r="AGL387" s="263"/>
      <c r="AGM387" s="263"/>
      <c r="AGN387" s="263"/>
      <c r="AGO387" s="263"/>
      <c r="AGP387" s="263"/>
      <c r="AGQ387" s="263"/>
      <c r="AGR387" s="263"/>
      <c r="AGS387" s="263"/>
      <c r="AGT387" s="263"/>
      <c r="AGU387" s="263"/>
      <c r="AGV387" s="263"/>
      <c r="AGW387" s="263"/>
      <c r="AGX387" s="263"/>
      <c r="AGY387" s="263"/>
      <c r="AGZ387" s="263"/>
      <c r="AHA387" s="263"/>
      <c r="AHB387" s="263"/>
      <c r="AHC387" s="263"/>
      <c r="AHD387" s="263"/>
      <c r="AHE387" s="263"/>
      <c r="AHF387" s="263"/>
      <c r="AHG387" s="263"/>
      <c r="AHH387" s="263"/>
      <c r="AHI387" s="263"/>
      <c r="AHJ387" s="263"/>
      <c r="AHK387" s="263"/>
      <c r="AHL387" s="263"/>
      <c r="AHM387" s="263"/>
      <c r="AHN387" s="263"/>
      <c r="AHO387" s="263"/>
      <c r="AHP387" s="263"/>
      <c r="AHQ387" s="263"/>
      <c r="AHR387" s="263"/>
      <c r="AHS387" s="263"/>
      <c r="AHT387" s="263"/>
      <c r="AHU387" s="263"/>
      <c r="AHV387" s="263"/>
      <c r="AHW387" s="263"/>
      <c r="AHX387" s="263"/>
      <c r="AHY387" s="263"/>
      <c r="AHZ387" s="263"/>
      <c r="AIA387" s="263"/>
      <c r="AIB387" s="263"/>
      <c r="AIC387" s="263"/>
      <c r="AID387" s="263"/>
      <c r="AIE387" s="263"/>
      <c r="AIF387" s="263"/>
      <c r="AIG387" s="263"/>
      <c r="AIH387" s="263"/>
      <c r="AII387" s="263"/>
      <c r="AIJ387" s="263"/>
      <c r="AIK387" s="263"/>
      <c r="AIL387" s="263"/>
      <c r="AIM387" s="263"/>
      <c r="AIN387" s="263"/>
      <c r="AIO387" s="263"/>
      <c r="AIP387" s="263"/>
      <c r="AIQ387" s="263"/>
      <c r="AIR387" s="263"/>
      <c r="AIS387" s="263"/>
      <c r="AIT387" s="263"/>
      <c r="AIU387" s="263"/>
      <c r="AIV387" s="263"/>
      <c r="AIW387" s="263"/>
      <c r="AIX387" s="263"/>
      <c r="AIY387" s="263"/>
      <c r="AIZ387" s="263"/>
      <c r="AJA387" s="263"/>
      <c r="AJB387" s="263"/>
      <c r="AJC387" s="263"/>
      <c r="AJD387" s="263"/>
      <c r="AJE387" s="263"/>
      <c r="AJF387" s="263"/>
      <c r="AJG387" s="263"/>
      <c r="AJH387" s="263"/>
      <c r="AJI387" s="263"/>
      <c r="AJJ387" s="263"/>
      <c r="AJK387" s="263"/>
      <c r="AJL387" s="263"/>
      <c r="AJM387" s="263"/>
      <c r="AJN387" s="263"/>
      <c r="AJO387" s="263"/>
      <c r="AJP387" s="263"/>
      <c r="AJQ387" s="263"/>
      <c r="AJR387" s="263"/>
      <c r="AJS387" s="263"/>
      <c r="AJT387" s="263"/>
      <c r="AJU387" s="263"/>
      <c r="AJV387" s="263"/>
      <c r="AJW387" s="263"/>
      <c r="AJX387" s="263"/>
      <c r="AJY387" s="263"/>
      <c r="AJZ387" s="263"/>
      <c r="AKA387" s="263"/>
      <c r="AKB387" s="263"/>
      <c r="AKC387" s="263"/>
      <c r="AKD387" s="263"/>
      <c r="AKE387" s="263"/>
      <c r="AKF387" s="263"/>
      <c r="AKG387" s="263"/>
      <c r="AKH387" s="263"/>
      <c r="AKI387" s="263"/>
      <c r="AKJ387" s="263"/>
      <c r="AKK387" s="263"/>
      <c r="AKL387" s="263"/>
      <c r="AKM387" s="263"/>
      <c r="AKN387" s="263"/>
      <c r="AKO387" s="263"/>
      <c r="AKP387" s="263"/>
      <c r="AKQ387" s="263"/>
      <c r="AKR387" s="263"/>
      <c r="AKS387" s="263"/>
      <c r="AKT387" s="263"/>
      <c r="AKU387" s="263"/>
      <c r="AKV387" s="263"/>
      <c r="AKW387" s="263"/>
      <c r="AKX387" s="263"/>
      <c r="AKY387" s="263"/>
      <c r="AKZ387" s="263"/>
      <c r="ALA387" s="263"/>
      <c r="ALB387" s="263"/>
      <c r="ALC387" s="263"/>
      <c r="ALD387" s="263"/>
      <c r="ALE387" s="263"/>
      <c r="ALF387" s="263"/>
      <c r="ALG387" s="263"/>
      <c r="ALH387" s="263"/>
      <c r="ALI387" s="263"/>
      <c r="ALJ387" s="263"/>
      <c r="ALK387" s="263"/>
      <c r="ALL387" s="263"/>
      <c r="ALM387" s="263"/>
      <c r="ALN387" s="263"/>
      <c r="ALO387" s="263"/>
      <c r="ALP387" s="263"/>
      <c r="ALQ387" s="263"/>
      <c r="ALR387" s="263"/>
      <c r="ALS387" s="263"/>
      <c r="ALT387" s="263"/>
      <c r="ALU387" s="263"/>
      <c r="ALV387" s="263"/>
      <c r="ALW387" s="263"/>
      <c r="ALX387" s="263"/>
      <c r="ALY387" s="263"/>
      <c r="ALZ387" s="263"/>
      <c r="AMA387" s="263"/>
      <c r="AMB387" s="263"/>
      <c r="AMC387" s="263"/>
      <c r="AMD387" s="263"/>
      <c r="AME387" s="263"/>
      <c r="AMF387" s="263"/>
      <c r="AMG387" s="263"/>
      <c r="AMH387" s="263"/>
      <c r="AMI387" s="263"/>
      <c r="AMJ387" s="263"/>
      <c r="AMK387" s="263"/>
      <c r="AML387" s="263"/>
      <c r="AMM387" s="263"/>
      <c r="AMN387" s="263"/>
      <c r="AMO387" s="263"/>
      <c r="AMP387" s="263"/>
      <c r="AMQ387" s="263"/>
      <c r="AMR387" s="263"/>
      <c r="AMS387" s="263"/>
      <c r="AMT387" s="263"/>
      <c r="AMU387" s="263"/>
      <c r="AMV387" s="263"/>
      <c r="AMW387" s="263"/>
      <c r="AMX387" s="263"/>
      <c r="AMY387" s="263"/>
      <c r="AMZ387" s="263"/>
      <c r="ANA387" s="263"/>
      <c r="ANB387" s="263"/>
      <c r="ANC387" s="263"/>
      <c r="AND387" s="263"/>
      <c r="ANE387" s="263"/>
      <c r="ANF387" s="263"/>
      <c r="ANG387" s="263"/>
      <c r="ANH387" s="263"/>
      <c r="ANI387" s="263"/>
      <c r="ANJ387" s="263"/>
      <c r="ANK387" s="263"/>
      <c r="ANL387" s="263"/>
      <c r="ANM387" s="263"/>
      <c r="ANN387" s="263"/>
      <c r="ANO387" s="263"/>
      <c r="ANP387" s="263"/>
      <c r="ANQ387" s="263"/>
      <c r="ANR387" s="263"/>
      <c r="ANS387" s="263"/>
      <c r="ANT387" s="263"/>
      <c r="ANU387" s="263"/>
      <c r="ANV387" s="263"/>
      <c r="ANW387" s="263"/>
      <c r="ANX387" s="263"/>
      <c r="ANY387" s="263"/>
      <c r="ANZ387" s="263"/>
      <c r="AOA387" s="263"/>
      <c r="AOB387" s="263"/>
      <c r="AOC387" s="263"/>
      <c r="AOD387" s="263"/>
      <c r="AOE387" s="263"/>
      <c r="AOF387" s="263"/>
      <c r="AOG387" s="263"/>
      <c r="AOH387" s="263"/>
      <c r="AOI387" s="263"/>
      <c r="AOJ387" s="263"/>
      <c r="AOK387" s="263"/>
      <c r="AOL387" s="263"/>
      <c r="AOM387" s="263"/>
      <c r="AON387" s="263"/>
      <c r="AOO387" s="263"/>
      <c r="AOP387" s="263"/>
      <c r="AOQ387" s="263"/>
      <c r="AOR387" s="263"/>
      <c r="AOS387" s="263"/>
      <c r="AOT387" s="263"/>
      <c r="AOU387" s="263"/>
      <c r="AOV387" s="263"/>
      <c r="AOW387" s="263"/>
      <c r="AOX387" s="263"/>
      <c r="AOY387" s="263"/>
      <c r="AOZ387" s="263"/>
      <c r="APA387" s="263"/>
      <c r="APB387" s="263"/>
      <c r="APC387" s="263"/>
      <c r="APD387" s="263"/>
      <c r="APE387" s="263"/>
      <c r="APF387" s="263"/>
      <c r="APG387" s="263"/>
      <c r="APH387" s="263"/>
      <c r="API387" s="263"/>
      <c r="APJ387" s="263"/>
      <c r="APK387" s="263"/>
      <c r="APL387" s="263"/>
      <c r="APM387" s="263"/>
      <c r="APN387" s="263"/>
      <c r="APO387" s="263"/>
      <c r="APP387" s="263"/>
      <c r="APQ387" s="263"/>
      <c r="APR387" s="263"/>
      <c r="APS387" s="263"/>
      <c r="APT387" s="263"/>
      <c r="APU387" s="263"/>
      <c r="APV387" s="263"/>
      <c r="APW387" s="263"/>
      <c r="APX387" s="263"/>
      <c r="APY387" s="263"/>
      <c r="APZ387" s="263"/>
      <c r="AQA387" s="263"/>
      <c r="AQB387" s="263"/>
      <c r="AQC387" s="263"/>
      <c r="AQD387" s="263"/>
      <c r="AQE387" s="263"/>
      <c r="AQF387" s="263"/>
      <c r="AQG387" s="263"/>
      <c r="AQH387" s="263"/>
      <c r="AQI387" s="263"/>
      <c r="AQJ387" s="263"/>
      <c r="AQK387" s="263"/>
      <c r="AQL387" s="263"/>
      <c r="AQM387" s="263"/>
      <c r="AQN387" s="263"/>
      <c r="AQO387" s="263"/>
      <c r="AQP387" s="263"/>
      <c r="AQQ387" s="263"/>
      <c r="AQR387" s="263"/>
      <c r="AQS387" s="263"/>
      <c r="AQT387" s="263"/>
      <c r="AQU387" s="263"/>
      <c r="AQV387" s="263"/>
      <c r="AQW387" s="263"/>
      <c r="AQX387" s="263"/>
      <c r="AQY387" s="263"/>
      <c r="AQZ387" s="263"/>
      <c r="ARA387" s="263"/>
      <c r="ARB387" s="263"/>
      <c r="ARC387" s="263"/>
      <c r="ARD387" s="263"/>
      <c r="ARE387" s="263"/>
      <c r="ARF387" s="263"/>
      <c r="ARG387" s="263"/>
      <c r="ARH387" s="263"/>
      <c r="ARI387" s="263"/>
      <c r="ARJ387" s="263"/>
      <c r="ARK387" s="263"/>
      <c r="ARL387" s="263"/>
      <c r="ARM387" s="263"/>
      <c r="ARN387" s="263"/>
      <c r="ARO387" s="263"/>
      <c r="ARP387" s="263"/>
      <c r="ARQ387" s="263"/>
      <c r="ARR387" s="263"/>
      <c r="ARS387" s="263"/>
      <c r="ART387" s="263"/>
      <c r="ARU387" s="263"/>
      <c r="ARV387" s="263"/>
      <c r="ARW387" s="263"/>
      <c r="ARX387" s="263"/>
      <c r="ARY387" s="263"/>
      <c r="ARZ387" s="263"/>
      <c r="ASA387" s="263"/>
      <c r="ASB387" s="263"/>
      <c r="ASC387" s="263"/>
      <c r="ASD387" s="263"/>
      <c r="ASE387" s="263"/>
      <c r="ASF387" s="263"/>
      <c r="ASG387" s="263"/>
      <c r="ASH387" s="263"/>
      <c r="ASI387" s="263"/>
      <c r="ASJ387" s="263"/>
      <c r="ASK387" s="263"/>
      <c r="ASL387" s="263"/>
      <c r="ASM387" s="263"/>
      <c r="ASN387" s="263"/>
      <c r="ASO387" s="263"/>
      <c r="ASP387" s="263"/>
      <c r="ASQ387" s="263"/>
      <c r="ASR387" s="263"/>
      <c r="ASS387" s="263"/>
      <c r="AST387" s="263"/>
      <c r="ASU387" s="263"/>
      <c r="ASV387" s="263"/>
      <c r="ASW387" s="263"/>
      <c r="ASX387" s="263"/>
      <c r="ASY387" s="263"/>
      <c r="ASZ387" s="263"/>
      <c r="ATA387" s="263"/>
      <c r="ATB387" s="263"/>
      <c r="ATC387" s="263"/>
      <c r="ATD387" s="263"/>
      <c r="ATE387" s="263"/>
      <c r="ATF387" s="263"/>
      <c r="ATG387" s="263"/>
      <c r="ATH387" s="263"/>
      <c r="ATI387" s="263"/>
      <c r="ATJ387" s="263"/>
      <c r="ATK387" s="263"/>
      <c r="ATL387" s="263"/>
      <c r="ATM387" s="263"/>
      <c r="ATN387" s="263"/>
      <c r="ATO387" s="263"/>
      <c r="ATP387" s="263"/>
      <c r="ATQ387" s="263"/>
      <c r="ATR387" s="263"/>
      <c r="ATS387" s="263"/>
      <c r="ATT387" s="263"/>
      <c r="ATU387" s="263"/>
      <c r="ATV387" s="263"/>
      <c r="ATW387" s="263"/>
      <c r="ATX387" s="263"/>
      <c r="ATY387" s="263"/>
      <c r="ATZ387" s="263"/>
      <c r="AUA387" s="263"/>
      <c r="AUB387" s="263"/>
      <c r="AUC387" s="263"/>
      <c r="AUD387" s="263"/>
      <c r="AUE387" s="263"/>
      <c r="AUF387" s="263"/>
      <c r="AUG387" s="263"/>
      <c r="AUH387" s="263"/>
      <c r="AUI387" s="263"/>
      <c r="AUJ387" s="263"/>
      <c r="AUK387" s="263"/>
      <c r="AUL387" s="263"/>
      <c r="AUM387" s="263"/>
      <c r="AUN387" s="263"/>
      <c r="AUO387" s="263"/>
      <c r="AUP387" s="263"/>
      <c r="AUQ387" s="263"/>
      <c r="AUR387" s="263"/>
      <c r="AUS387" s="263"/>
      <c r="AUT387" s="263"/>
      <c r="AUU387" s="263"/>
      <c r="AUV387" s="263"/>
      <c r="AUW387" s="263"/>
      <c r="AUX387" s="263"/>
      <c r="AUY387" s="263"/>
      <c r="AUZ387" s="263"/>
      <c r="AVA387" s="263"/>
      <c r="AVB387" s="263"/>
      <c r="AVC387" s="263"/>
      <c r="AVD387" s="263"/>
      <c r="AVE387" s="263"/>
      <c r="AVF387" s="263"/>
      <c r="AVG387" s="263"/>
      <c r="AVH387" s="263"/>
      <c r="AVI387" s="263"/>
      <c r="AVJ387" s="263"/>
      <c r="AVK387" s="263"/>
      <c r="AVL387" s="263"/>
      <c r="AVM387" s="263"/>
      <c r="AVN387" s="263"/>
      <c r="AVO387" s="263"/>
      <c r="AVP387" s="263"/>
      <c r="AVQ387" s="263"/>
      <c r="AVR387" s="263"/>
      <c r="AVS387" s="263"/>
      <c r="AVT387" s="263"/>
      <c r="AVU387" s="263"/>
      <c r="AVV387" s="263"/>
      <c r="AVW387" s="263"/>
      <c r="AVX387" s="263"/>
      <c r="AVY387" s="263"/>
      <c r="AVZ387" s="263"/>
      <c r="AWA387" s="263"/>
      <c r="AWB387" s="263"/>
      <c r="AWC387" s="263"/>
      <c r="AWD387" s="263"/>
      <c r="AWE387" s="263"/>
      <c r="AWF387" s="263"/>
      <c r="AWG387" s="263"/>
      <c r="AWH387" s="263"/>
      <c r="AWI387" s="263"/>
      <c r="AWJ387" s="263"/>
      <c r="AWK387" s="263"/>
      <c r="AWL387" s="263"/>
      <c r="AWM387" s="263"/>
      <c r="AWN387" s="263"/>
      <c r="AWO387" s="263"/>
      <c r="AWP387" s="263"/>
      <c r="AWQ387" s="263"/>
      <c r="AWR387" s="263"/>
      <c r="AWS387" s="263"/>
      <c r="AWT387" s="263"/>
      <c r="AWU387" s="263"/>
      <c r="AWV387" s="263"/>
      <c r="AWW387" s="263"/>
      <c r="AWX387" s="263"/>
      <c r="AWY387" s="263"/>
      <c r="AWZ387" s="263"/>
      <c r="AXA387" s="263"/>
      <c r="AXB387" s="263"/>
      <c r="AXC387" s="263"/>
      <c r="AXD387" s="263"/>
      <c r="AXE387" s="263"/>
      <c r="AXF387" s="263"/>
      <c r="AXG387" s="263"/>
      <c r="AXH387" s="263"/>
      <c r="AXI387" s="263"/>
      <c r="AXJ387" s="263"/>
      <c r="AXK387" s="263"/>
      <c r="AXL387" s="263"/>
      <c r="AXM387" s="263"/>
      <c r="AXN387" s="263"/>
      <c r="AXO387" s="263"/>
      <c r="AXP387" s="263"/>
      <c r="AXQ387" s="263"/>
      <c r="AXR387" s="263"/>
      <c r="AXS387" s="263"/>
      <c r="AXT387" s="263"/>
      <c r="AXU387" s="263"/>
      <c r="AXV387" s="263"/>
      <c r="AXW387" s="263"/>
      <c r="AXX387" s="263"/>
      <c r="AXY387" s="263"/>
      <c r="AXZ387" s="263"/>
      <c r="AYA387" s="263"/>
      <c r="AYB387" s="263"/>
      <c r="AYC387" s="263"/>
      <c r="AYD387" s="263"/>
      <c r="AYE387" s="263"/>
      <c r="AYF387" s="263"/>
      <c r="AYG387" s="263"/>
      <c r="AYH387" s="263"/>
      <c r="AYI387" s="263"/>
      <c r="AYJ387" s="263"/>
      <c r="AYK387" s="263"/>
      <c r="AYL387" s="263"/>
      <c r="AYM387" s="263"/>
      <c r="AYN387" s="263"/>
      <c r="AYO387" s="263"/>
      <c r="AYP387" s="263"/>
      <c r="AYQ387" s="263"/>
      <c r="AYR387" s="263"/>
      <c r="AYS387" s="263"/>
      <c r="AYT387" s="263"/>
      <c r="AYU387" s="263"/>
      <c r="AYV387" s="263"/>
      <c r="AYW387" s="263"/>
      <c r="AYX387" s="263"/>
      <c r="AYY387" s="263"/>
      <c r="AYZ387" s="263"/>
      <c r="AZA387" s="263"/>
      <c r="AZB387" s="263"/>
      <c r="AZC387" s="263"/>
      <c r="AZD387" s="263"/>
      <c r="AZE387" s="263"/>
      <c r="AZF387" s="263"/>
      <c r="AZG387" s="263"/>
      <c r="AZH387" s="263"/>
      <c r="AZI387" s="263"/>
      <c r="AZJ387" s="263"/>
      <c r="AZK387" s="263"/>
      <c r="AZL387" s="263"/>
      <c r="AZM387" s="263"/>
      <c r="AZN387" s="263"/>
      <c r="AZO387" s="263"/>
      <c r="AZP387" s="263"/>
      <c r="AZQ387" s="263"/>
      <c r="AZR387" s="263"/>
      <c r="AZS387" s="263"/>
      <c r="AZT387" s="263"/>
      <c r="AZU387" s="263"/>
      <c r="AZV387" s="263"/>
      <c r="AZW387" s="263"/>
      <c r="AZX387" s="263"/>
      <c r="AZY387" s="263"/>
      <c r="AZZ387" s="263"/>
      <c r="BAA387" s="263"/>
      <c r="BAB387" s="263"/>
      <c r="BAC387" s="263"/>
      <c r="BAD387" s="263"/>
      <c r="BAE387" s="263"/>
      <c r="BAF387" s="263"/>
      <c r="BAG387" s="263"/>
      <c r="BAH387" s="263"/>
      <c r="BAI387" s="263"/>
      <c r="BAJ387" s="263"/>
      <c r="BAK387" s="263"/>
      <c r="BAL387" s="263"/>
      <c r="BAM387" s="263"/>
      <c r="BAN387" s="263"/>
      <c r="BAO387" s="263"/>
      <c r="BAP387" s="263"/>
      <c r="BAQ387" s="263"/>
      <c r="BAR387" s="263"/>
      <c r="BAS387" s="263"/>
      <c r="BAT387" s="263"/>
      <c r="BAU387" s="263"/>
      <c r="BAV387" s="263"/>
      <c r="BAW387" s="263"/>
      <c r="BAX387" s="263"/>
      <c r="BAY387" s="263"/>
      <c r="BAZ387" s="263"/>
      <c r="BBA387" s="263"/>
      <c r="BBB387" s="263"/>
      <c r="BBC387" s="263"/>
      <c r="BBD387" s="263"/>
      <c r="BBE387" s="263"/>
      <c r="BBF387" s="263"/>
      <c r="BBG387" s="263"/>
      <c r="BBH387" s="263"/>
      <c r="BBI387" s="263"/>
      <c r="BBJ387" s="263"/>
      <c r="BBK387" s="263"/>
      <c r="BBL387" s="263"/>
      <c r="BBM387" s="263"/>
      <c r="BBN387" s="263"/>
      <c r="BBO387" s="263"/>
      <c r="BBP387" s="263"/>
      <c r="BBQ387" s="263"/>
      <c r="BBR387" s="263"/>
      <c r="BBS387" s="263"/>
      <c r="BBT387" s="263"/>
      <c r="BBU387" s="263"/>
      <c r="BBV387" s="263"/>
      <c r="BBW387" s="263"/>
      <c r="BBX387" s="263"/>
      <c r="BBY387" s="263"/>
      <c r="BBZ387" s="263"/>
      <c r="BCA387" s="263"/>
      <c r="BCB387" s="263"/>
      <c r="BCC387" s="263"/>
      <c r="BCD387" s="263"/>
      <c r="BCE387" s="263"/>
      <c r="BCF387" s="263"/>
      <c r="BCG387" s="263"/>
      <c r="BCH387" s="263"/>
      <c r="BCI387" s="263"/>
      <c r="BCJ387" s="263"/>
      <c r="BCK387" s="263"/>
      <c r="BCL387" s="263"/>
      <c r="BCM387" s="263"/>
      <c r="BCN387" s="263"/>
      <c r="BCO387" s="263"/>
      <c r="BCP387" s="263"/>
      <c r="BCQ387" s="263"/>
      <c r="BCR387" s="263"/>
      <c r="BCS387" s="263"/>
      <c r="BCT387" s="263"/>
      <c r="BCU387" s="263"/>
      <c r="BCV387" s="263"/>
      <c r="BCW387" s="263"/>
      <c r="BCX387" s="263"/>
      <c r="BCY387" s="263"/>
      <c r="BCZ387" s="263"/>
      <c r="BDA387" s="263"/>
      <c r="BDB387" s="263"/>
      <c r="BDC387" s="263"/>
      <c r="BDD387" s="263"/>
      <c r="BDE387" s="263"/>
      <c r="BDF387" s="263"/>
      <c r="BDG387" s="263"/>
      <c r="BDH387" s="263"/>
      <c r="BDI387" s="263"/>
      <c r="BDJ387" s="263"/>
      <c r="BDK387" s="263"/>
      <c r="BDL387" s="263"/>
      <c r="BDM387" s="263"/>
      <c r="BDN387" s="263"/>
      <c r="BDO387" s="263"/>
      <c r="BDP387" s="263"/>
      <c r="BDQ387" s="263"/>
      <c r="BDR387" s="263"/>
      <c r="BDS387" s="263"/>
      <c r="BDT387" s="263"/>
      <c r="BDU387" s="263"/>
      <c r="BDV387" s="263"/>
      <c r="BDW387" s="263"/>
      <c r="BDX387" s="263"/>
      <c r="BDY387" s="263"/>
      <c r="BDZ387" s="263"/>
      <c r="BEA387" s="263"/>
      <c r="BEB387" s="263"/>
      <c r="BEC387" s="263"/>
      <c r="BED387" s="263"/>
      <c r="BEE387" s="263"/>
      <c r="BEF387" s="263"/>
      <c r="BEG387" s="263"/>
      <c r="BEH387" s="263"/>
      <c r="BEI387" s="263"/>
      <c r="BEJ387" s="263"/>
      <c r="BEK387" s="263"/>
      <c r="BEL387" s="263"/>
      <c r="BEM387" s="263"/>
      <c r="BEN387" s="263"/>
      <c r="BEO387" s="263"/>
      <c r="BEP387" s="263"/>
      <c r="BEQ387" s="263"/>
      <c r="BER387" s="263"/>
      <c r="BES387" s="263"/>
      <c r="BET387" s="263"/>
      <c r="BEU387" s="263"/>
      <c r="BEV387" s="263"/>
      <c r="BEW387" s="263"/>
      <c r="BEX387" s="263"/>
      <c r="BEY387" s="263"/>
      <c r="BEZ387" s="263"/>
      <c r="BFA387" s="263"/>
      <c r="BFB387" s="263"/>
      <c r="BFC387" s="263"/>
      <c r="BFD387" s="263"/>
      <c r="BFE387" s="263"/>
      <c r="BFF387" s="263"/>
      <c r="BFG387" s="263"/>
      <c r="BFH387" s="263"/>
      <c r="BFI387" s="263"/>
      <c r="BFJ387" s="263"/>
      <c r="BFK387" s="263"/>
      <c r="BFL387" s="263"/>
      <c r="BFM387" s="263"/>
      <c r="BFN387" s="263"/>
      <c r="BFO387" s="263"/>
      <c r="BFP387" s="263"/>
      <c r="BFQ387" s="263"/>
      <c r="BFR387" s="263"/>
      <c r="BFS387" s="263"/>
      <c r="BFT387" s="263"/>
      <c r="BFU387" s="263"/>
      <c r="BFV387" s="263"/>
      <c r="BFW387" s="263"/>
      <c r="BFX387" s="263"/>
      <c r="BFY387" s="263"/>
      <c r="BFZ387" s="263"/>
      <c r="BGA387" s="263"/>
      <c r="BGB387" s="263"/>
      <c r="BGC387" s="263"/>
      <c r="BGD387" s="263"/>
      <c r="BGE387" s="263"/>
      <c r="BGF387" s="263"/>
      <c r="BGG387" s="263"/>
      <c r="BGH387" s="263"/>
      <c r="BGI387" s="263"/>
      <c r="BGJ387" s="263"/>
      <c r="BGK387" s="263"/>
      <c r="BGL387" s="263"/>
      <c r="BGM387" s="263"/>
      <c r="BGN387" s="263"/>
      <c r="BGO387" s="263"/>
      <c r="BGP387" s="263"/>
      <c r="BGQ387" s="263"/>
      <c r="BGR387" s="263"/>
      <c r="BGS387" s="263"/>
      <c r="BGT387" s="263"/>
      <c r="BGU387" s="263"/>
      <c r="BGV387" s="263"/>
      <c r="BGW387" s="263"/>
      <c r="BGX387" s="263"/>
      <c r="BGY387" s="263"/>
      <c r="BGZ387" s="263"/>
      <c r="BHA387" s="263"/>
      <c r="BHB387" s="263"/>
      <c r="BHC387" s="263"/>
      <c r="BHD387" s="263"/>
      <c r="BHE387" s="263"/>
      <c r="BHF387" s="263"/>
      <c r="BHG387" s="263"/>
      <c r="BHH387" s="263"/>
      <c r="BHI387" s="263"/>
      <c r="BHJ387" s="263"/>
      <c r="BHK387" s="263"/>
      <c r="BHL387" s="263"/>
      <c r="BHM387" s="263"/>
      <c r="BHN387" s="263"/>
      <c r="BHO387" s="263"/>
      <c r="BHP387" s="263"/>
      <c r="BHQ387" s="263"/>
      <c r="BHR387" s="263"/>
      <c r="BHS387" s="263"/>
      <c r="BHT387" s="263"/>
      <c r="BHU387" s="263"/>
      <c r="BHV387" s="263"/>
      <c r="BHW387" s="263"/>
      <c r="BHX387" s="263"/>
      <c r="BHY387" s="263"/>
      <c r="BHZ387" s="263"/>
      <c r="BIA387" s="263"/>
      <c r="BIB387" s="263"/>
      <c r="BIC387" s="263"/>
      <c r="BID387" s="263"/>
      <c r="BIE387" s="263"/>
      <c r="BIF387" s="263"/>
      <c r="BIG387" s="263"/>
      <c r="BIH387" s="263"/>
      <c r="BII387" s="263"/>
      <c r="BIJ387" s="263"/>
      <c r="BIK387" s="263"/>
      <c r="BIL387" s="263"/>
      <c r="BIM387" s="263"/>
      <c r="BIN387" s="263"/>
      <c r="BIO387" s="263"/>
      <c r="BIP387" s="263"/>
      <c r="BIQ387" s="263"/>
      <c r="BIR387" s="263"/>
      <c r="BIS387" s="263"/>
      <c r="BIT387" s="263"/>
      <c r="BIU387" s="263"/>
      <c r="BIV387" s="263"/>
      <c r="BIW387" s="263"/>
      <c r="BIX387" s="263"/>
      <c r="BIY387" s="263"/>
      <c r="BIZ387" s="263"/>
      <c r="BJA387" s="263"/>
      <c r="BJB387" s="263"/>
      <c r="BJC387" s="263"/>
      <c r="BJD387" s="263"/>
      <c r="BJE387" s="263"/>
      <c r="BJF387" s="263"/>
      <c r="BJG387" s="263"/>
      <c r="BJH387" s="263"/>
      <c r="BJI387" s="263"/>
      <c r="BJJ387" s="263"/>
      <c r="BJK387" s="263"/>
      <c r="BJL387" s="263"/>
      <c r="BJM387" s="263"/>
      <c r="BJN387" s="263"/>
      <c r="BJO387" s="263"/>
      <c r="BJP387" s="263"/>
      <c r="BJQ387" s="263"/>
      <c r="BJR387" s="263"/>
      <c r="BJS387" s="263"/>
      <c r="BJT387" s="263"/>
      <c r="BJU387" s="263"/>
      <c r="BJV387" s="263"/>
      <c r="BJW387" s="263"/>
      <c r="BJX387" s="263"/>
      <c r="BJY387" s="263"/>
      <c r="BJZ387" s="263"/>
      <c r="BKA387" s="263"/>
      <c r="BKB387" s="263"/>
      <c r="BKC387" s="263"/>
      <c r="BKD387" s="263"/>
      <c r="BKE387" s="263"/>
      <c r="BKF387" s="263"/>
      <c r="BKG387" s="263"/>
      <c r="BKH387" s="263"/>
      <c r="BKI387" s="263"/>
      <c r="BKJ387" s="263"/>
      <c r="BKK387" s="263"/>
      <c r="BKL387" s="263"/>
      <c r="BKM387" s="263"/>
      <c r="BKN387" s="263"/>
      <c r="BKO387" s="263"/>
      <c r="BKP387" s="263"/>
      <c r="BKQ387" s="263"/>
      <c r="BKR387" s="263"/>
      <c r="BKS387" s="263"/>
      <c r="BKT387" s="263"/>
      <c r="BKU387" s="263"/>
      <c r="BKV387" s="263"/>
      <c r="BKW387" s="263"/>
      <c r="BKX387" s="263"/>
      <c r="BKY387" s="263"/>
      <c r="BKZ387" s="263"/>
      <c r="BLA387" s="263"/>
      <c r="BLB387" s="263"/>
      <c r="BLC387" s="263"/>
      <c r="BLD387" s="263"/>
      <c r="BLE387" s="263"/>
      <c r="BLF387" s="263"/>
      <c r="BLG387" s="263"/>
      <c r="BLH387" s="263"/>
      <c r="BLI387" s="263"/>
      <c r="BLJ387" s="263"/>
      <c r="BLK387" s="263"/>
      <c r="BLL387" s="263"/>
      <c r="BLM387" s="263"/>
      <c r="BLN387" s="263"/>
      <c r="BLO387" s="263"/>
      <c r="BLP387" s="263"/>
      <c r="BLQ387" s="263"/>
      <c r="BLR387" s="263"/>
      <c r="BLS387" s="263"/>
      <c r="BLT387" s="263"/>
      <c r="BLU387" s="263"/>
      <c r="BLV387" s="263"/>
      <c r="BLW387" s="263"/>
      <c r="BLX387" s="263"/>
      <c r="BLY387" s="263"/>
      <c r="BLZ387" s="263"/>
      <c r="BMA387" s="263"/>
      <c r="BMB387" s="263"/>
      <c r="BMC387" s="263"/>
      <c r="BMD387" s="263"/>
      <c r="BME387" s="263"/>
      <c r="BMF387" s="263"/>
      <c r="BMG387" s="263"/>
      <c r="BMH387" s="263"/>
      <c r="BMI387" s="263"/>
      <c r="BMJ387" s="263"/>
      <c r="BMK387" s="263"/>
      <c r="BML387" s="263"/>
      <c r="BMM387" s="263"/>
      <c r="BMN387" s="263"/>
      <c r="BMO387" s="263"/>
      <c r="BMP387" s="263"/>
      <c r="BMQ387" s="263"/>
      <c r="BMR387" s="263"/>
      <c r="BMS387" s="263"/>
      <c r="BMT387" s="263"/>
      <c r="BMU387" s="263"/>
      <c r="BMV387" s="263"/>
      <c r="BMW387" s="263"/>
      <c r="BMX387" s="263"/>
      <c r="BMY387" s="263"/>
      <c r="BMZ387" s="263"/>
      <c r="BNA387" s="263"/>
      <c r="BNB387" s="263"/>
      <c r="BNC387" s="263"/>
      <c r="BND387" s="263"/>
      <c r="BNE387" s="263"/>
      <c r="BNF387" s="263"/>
      <c r="BNG387" s="263"/>
      <c r="BNH387" s="263"/>
      <c r="BNI387" s="263"/>
      <c r="BNJ387" s="263"/>
      <c r="BNK387" s="263"/>
      <c r="BNL387" s="263"/>
      <c r="BNM387" s="263"/>
      <c r="BNN387" s="263"/>
      <c r="BNO387" s="263"/>
      <c r="BNP387" s="263"/>
      <c r="BNQ387" s="263"/>
      <c r="BNR387" s="263"/>
      <c r="BNS387" s="263"/>
      <c r="BNT387" s="263"/>
      <c r="BNU387" s="263"/>
      <c r="BNV387" s="263"/>
      <c r="BNW387" s="263"/>
      <c r="BNX387" s="263"/>
      <c r="BNY387" s="263"/>
      <c r="BNZ387" s="263"/>
      <c r="BOA387" s="263"/>
      <c r="BOB387" s="263"/>
      <c r="BOC387" s="263"/>
      <c r="BOD387" s="263"/>
      <c r="BOE387" s="263"/>
      <c r="BOF387" s="263"/>
      <c r="BOG387" s="263"/>
      <c r="BOH387" s="263"/>
      <c r="BOI387" s="263"/>
      <c r="BOJ387" s="263"/>
      <c r="BOK387" s="263"/>
      <c r="BOL387" s="263"/>
      <c r="BOM387" s="263"/>
      <c r="BON387" s="263"/>
      <c r="BOO387" s="263"/>
      <c r="BOP387" s="263"/>
      <c r="BOQ387" s="263"/>
      <c r="BOR387" s="263"/>
      <c r="BOS387" s="263"/>
      <c r="BOT387" s="263"/>
      <c r="BOU387" s="263"/>
      <c r="BOV387" s="263"/>
      <c r="BOW387" s="263"/>
      <c r="BOX387" s="263"/>
      <c r="BOY387" s="263"/>
      <c r="BOZ387" s="263"/>
      <c r="BPA387" s="263"/>
      <c r="BPB387" s="263"/>
      <c r="BPC387" s="263"/>
      <c r="BPD387" s="263"/>
      <c r="BPE387" s="263"/>
      <c r="BPF387" s="263"/>
      <c r="BPG387" s="263"/>
      <c r="BPH387" s="263"/>
      <c r="BPI387" s="263"/>
      <c r="BPJ387" s="263"/>
      <c r="BPK387" s="263"/>
      <c r="BPL387" s="263"/>
      <c r="BPM387" s="263"/>
      <c r="BPN387" s="263"/>
      <c r="BPO387" s="263"/>
      <c r="BPP387" s="263"/>
      <c r="BPQ387" s="263"/>
      <c r="BPR387" s="263"/>
      <c r="BPS387" s="263"/>
      <c r="BPT387" s="263"/>
      <c r="BPU387" s="263"/>
      <c r="BPV387" s="263"/>
      <c r="BPW387" s="263"/>
      <c r="BPX387" s="263"/>
      <c r="BPY387" s="263"/>
      <c r="BPZ387" s="263"/>
      <c r="BQA387" s="263"/>
      <c r="BQB387" s="263"/>
      <c r="BQC387" s="263"/>
      <c r="BQD387" s="263"/>
      <c r="BQE387" s="263"/>
      <c r="BQF387" s="263"/>
      <c r="BQG387" s="263"/>
      <c r="BQH387" s="263"/>
      <c r="BQI387" s="263"/>
      <c r="BQJ387" s="263"/>
      <c r="BQK387" s="263"/>
      <c r="BQL387" s="263"/>
      <c r="BQM387" s="263"/>
      <c r="BQN387" s="263"/>
      <c r="BQO387" s="263"/>
      <c r="BQP387" s="263"/>
      <c r="BQQ387" s="263"/>
      <c r="BQR387" s="263"/>
      <c r="BQS387" s="263"/>
      <c r="BQT387" s="263"/>
      <c r="BQU387" s="263"/>
      <c r="BQV387" s="263"/>
      <c r="BQW387" s="263"/>
      <c r="BQX387" s="263"/>
      <c r="BQY387" s="263"/>
      <c r="BQZ387" s="263"/>
      <c r="BRA387" s="263"/>
      <c r="BRB387" s="263"/>
      <c r="BRC387" s="263"/>
      <c r="BRD387" s="263"/>
      <c r="BRE387" s="263"/>
      <c r="BRF387" s="263"/>
      <c r="BRG387" s="263"/>
      <c r="BRH387" s="263"/>
      <c r="BRI387" s="263"/>
      <c r="BRJ387" s="263"/>
      <c r="BRK387" s="263"/>
      <c r="BRL387" s="263"/>
      <c r="BRM387" s="263"/>
      <c r="BRN387" s="263"/>
      <c r="BRO387" s="263"/>
      <c r="BRP387" s="263"/>
      <c r="BRQ387" s="263"/>
      <c r="BRR387" s="263"/>
      <c r="BRS387" s="263"/>
      <c r="BRT387" s="263"/>
      <c r="BRU387" s="263"/>
      <c r="BRV387" s="263"/>
      <c r="BRW387" s="263"/>
      <c r="BRX387" s="263"/>
      <c r="BRY387" s="263"/>
      <c r="BRZ387" s="263"/>
      <c r="BSA387" s="263"/>
      <c r="BSB387" s="263"/>
      <c r="BSC387" s="263"/>
      <c r="BSD387" s="263"/>
      <c r="BSE387" s="263"/>
      <c r="BSF387" s="263"/>
      <c r="BSG387" s="263"/>
      <c r="BSH387" s="263"/>
      <c r="BSI387" s="263"/>
      <c r="BSJ387" s="263"/>
      <c r="BSK387" s="263"/>
      <c r="BSL387" s="263"/>
      <c r="BSM387" s="263"/>
      <c r="BSN387" s="263"/>
      <c r="BSO387" s="263"/>
      <c r="BSP387" s="263"/>
      <c r="BSQ387" s="263"/>
      <c r="BSR387" s="263"/>
      <c r="BSS387" s="263"/>
      <c r="BST387" s="263"/>
      <c r="BSU387" s="263"/>
      <c r="BSV387" s="263"/>
      <c r="BSW387" s="263"/>
      <c r="BSX387" s="263"/>
      <c r="BSY387" s="263"/>
      <c r="BSZ387" s="263"/>
      <c r="BTA387" s="263"/>
      <c r="BTB387" s="263"/>
      <c r="BTC387" s="263"/>
      <c r="BTD387" s="263"/>
      <c r="BTE387" s="263"/>
      <c r="BTF387" s="263"/>
      <c r="BTG387" s="263"/>
      <c r="BTH387" s="263"/>
      <c r="BTI387" s="263"/>
      <c r="BTJ387" s="263"/>
      <c r="BTK387" s="263"/>
      <c r="BTL387" s="263"/>
      <c r="BTM387" s="263"/>
      <c r="BTN387" s="263"/>
      <c r="BTO387" s="263"/>
      <c r="BTP387" s="263"/>
      <c r="BTQ387" s="263"/>
      <c r="BTR387" s="263"/>
      <c r="BTS387" s="263"/>
      <c r="BTT387" s="263"/>
      <c r="BTU387" s="263"/>
      <c r="BTV387" s="263"/>
      <c r="BTW387" s="263"/>
      <c r="BTX387" s="263"/>
      <c r="BTY387" s="263"/>
      <c r="BTZ387" s="263"/>
      <c r="BUA387" s="263"/>
      <c r="BUB387" s="263"/>
      <c r="BUC387" s="263"/>
      <c r="BUD387" s="263"/>
      <c r="BUE387" s="263"/>
      <c r="BUF387" s="263"/>
      <c r="BUG387" s="263"/>
      <c r="BUH387" s="263"/>
      <c r="BUI387" s="263"/>
      <c r="BUJ387" s="263"/>
      <c r="BUK387" s="263"/>
      <c r="BUL387" s="263"/>
      <c r="BUM387" s="263"/>
      <c r="BUN387" s="263"/>
      <c r="BUO387" s="263"/>
      <c r="BUP387" s="263"/>
      <c r="BUQ387" s="263"/>
      <c r="BUR387" s="263"/>
      <c r="BUS387" s="263"/>
      <c r="BUT387" s="263"/>
      <c r="BUU387" s="263"/>
      <c r="BUV387" s="263"/>
      <c r="BUW387" s="263"/>
      <c r="BUX387" s="263"/>
      <c r="BUY387" s="263"/>
      <c r="BUZ387" s="263"/>
      <c r="BVA387" s="263"/>
      <c r="BVB387" s="263"/>
      <c r="BVC387" s="263"/>
      <c r="BVD387" s="263"/>
      <c r="BVE387" s="263"/>
      <c r="BVF387" s="263"/>
      <c r="BVG387" s="263"/>
      <c r="BVH387" s="263"/>
      <c r="BVI387" s="263"/>
      <c r="BVJ387" s="263"/>
      <c r="BVK387" s="263"/>
      <c r="BVL387" s="263"/>
      <c r="BVM387" s="263"/>
      <c r="BVN387" s="263"/>
      <c r="BVO387" s="263"/>
      <c r="BVP387" s="263"/>
      <c r="BVQ387" s="263"/>
      <c r="BVR387" s="263"/>
      <c r="BVS387" s="263"/>
      <c r="BVT387" s="263"/>
      <c r="BVU387" s="263"/>
      <c r="BVV387" s="263"/>
      <c r="BVW387" s="263"/>
      <c r="BVX387" s="263"/>
      <c r="BVY387" s="263"/>
      <c r="BVZ387" s="263"/>
      <c r="BWA387" s="263"/>
      <c r="BWB387" s="263"/>
      <c r="BWC387" s="263"/>
      <c r="BWD387" s="263"/>
      <c r="BWE387" s="263"/>
      <c r="BWF387" s="263"/>
      <c r="BWG387" s="263"/>
      <c r="BWH387" s="263"/>
      <c r="BWI387" s="263"/>
      <c r="BWJ387" s="263"/>
      <c r="BWK387" s="263"/>
      <c r="BWL387" s="263"/>
      <c r="BWM387" s="263"/>
      <c r="BWN387" s="263"/>
      <c r="BWO387" s="263"/>
      <c r="BWP387" s="263"/>
      <c r="BWQ387" s="263"/>
      <c r="BWR387" s="263"/>
      <c r="BWS387" s="263"/>
      <c r="BWT387" s="263"/>
      <c r="BWU387" s="263"/>
      <c r="BWV387" s="263"/>
      <c r="BWW387" s="263"/>
      <c r="BWX387" s="263"/>
      <c r="BWY387" s="263"/>
      <c r="BWZ387" s="263"/>
      <c r="BXA387" s="263"/>
      <c r="BXB387" s="263"/>
      <c r="BXC387" s="263"/>
      <c r="BXD387" s="263"/>
      <c r="BXE387" s="263"/>
      <c r="BXF387" s="263"/>
      <c r="BXG387" s="263"/>
      <c r="BXH387" s="263"/>
      <c r="BXI387" s="263"/>
      <c r="BXJ387" s="263"/>
      <c r="BXK387" s="263"/>
      <c r="BXL387" s="263"/>
      <c r="BXM387" s="263"/>
      <c r="BXN387" s="263"/>
      <c r="BXO387" s="263"/>
      <c r="BXP387" s="263"/>
      <c r="BXQ387" s="263"/>
      <c r="BXR387" s="263"/>
      <c r="BXS387" s="263"/>
      <c r="BXT387" s="263"/>
      <c r="BXU387" s="263"/>
      <c r="BXV387" s="263"/>
      <c r="BXW387" s="263"/>
      <c r="BXX387" s="263"/>
      <c r="BXY387" s="263"/>
      <c r="BXZ387" s="263"/>
      <c r="BYA387" s="263"/>
      <c r="BYB387" s="263"/>
      <c r="BYC387" s="263"/>
      <c r="BYD387" s="263"/>
      <c r="BYE387" s="263"/>
      <c r="BYF387" s="263"/>
      <c r="BYG387" s="263"/>
      <c r="BYH387" s="263"/>
      <c r="BYI387" s="263"/>
      <c r="BYJ387" s="263"/>
      <c r="BYK387" s="263"/>
      <c r="BYL387" s="263"/>
      <c r="BYM387" s="263"/>
      <c r="BYN387" s="263"/>
      <c r="BYO387" s="263"/>
      <c r="BYP387" s="263"/>
      <c r="BYQ387" s="263"/>
      <c r="BYR387" s="263"/>
      <c r="BYS387" s="263"/>
      <c r="BYT387" s="263"/>
      <c r="BYU387" s="263"/>
      <c r="BYV387" s="263"/>
      <c r="BYW387" s="263"/>
      <c r="BYX387" s="263"/>
      <c r="BYY387" s="263"/>
      <c r="BYZ387" s="263"/>
      <c r="BZA387" s="263"/>
      <c r="BZB387" s="263"/>
      <c r="BZC387" s="263"/>
      <c r="BZD387" s="263"/>
      <c r="BZE387" s="263"/>
      <c r="BZF387" s="263"/>
      <c r="BZG387" s="263"/>
      <c r="BZH387" s="263"/>
      <c r="BZI387" s="263"/>
      <c r="BZJ387" s="263"/>
      <c r="BZK387" s="263"/>
      <c r="BZL387" s="263"/>
      <c r="BZM387" s="263"/>
      <c r="BZN387" s="263"/>
      <c r="BZO387" s="263"/>
      <c r="BZP387" s="263"/>
      <c r="BZQ387" s="263"/>
      <c r="BZR387" s="263"/>
      <c r="BZS387" s="263"/>
      <c r="BZT387" s="263"/>
      <c r="BZU387" s="263"/>
      <c r="BZV387" s="263"/>
      <c r="BZW387" s="263"/>
      <c r="BZX387" s="263"/>
      <c r="BZY387" s="263"/>
      <c r="BZZ387" s="263"/>
      <c r="CAA387" s="263"/>
      <c r="CAB387" s="263"/>
      <c r="CAC387" s="263"/>
      <c r="CAD387" s="263"/>
      <c r="CAE387" s="263"/>
      <c r="CAF387" s="263"/>
      <c r="CAG387" s="263"/>
      <c r="CAH387" s="263"/>
      <c r="CAI387" s="263"/>
      <c r="CAJ387" s="263"/>
      <c r="CAK387" s="263"/>
      <c r="CAL387" s="263"/>
      <c r="CAM387" s="263"/>
      <c r="CAN387" s="263"/>
      <c r="CAO387" s="263"/>
      <c r="CAP387" s="263"/>
      <c r="CAQ387" s="263"/>
      <c r="CAR387" s="263"/>
      <c r="CAS387" s="263"/>
      <c r="CAT387" s="263"/>
      <c r="CAU387" s="263"/>
      <c r="CAV387" s="263"/>
    </row>
    <row r="388" spans="1:2076" x14ac:dyDescent="0.35">
      <c r="A388" s="263"/>
      <c r="B388" s="263"/>
      <c r="C388" s="263"/>
      <c r="D388" s="263"/>
      <c r="E388" s="263"/>
      <c r="F388" s="263"/>
      <c r="G388" s="263"/>
      <c r="H388" s="263"/>
      <c r="I388" s="263"/>
      <c r="J388" s="263"/>
      <c r="K388" s="263"/>
      <c r="L388" s="263"/>
      <c r="M388" s="263"/>
      <c r="N388" s="263"/>
      <c r="O388" s="263"/>
      <c r="P388" s="263"/>
      <c r="Q388" s="263"/>
      <c r="R388" s="263"/>
      <c r="S388" s="263"/>
      <c r="T388" s="263"/>
      <c r="U388" s="263"/>
      <c r="V388" s="263"/>
      <c r="W388" s="263"/>
      <c r="X388" s="263"/>
      <c r="Y388" s="263"/>
      <c r="Z388" s="263"/>
      <c r="AA388" s="263"/>
      <c r="AB388" s="263"/>
      <c r="AC388" s="263"/>
      <c r="AD388" s="263"/>
      <c r="AE388" s="263"/>
      <c r="AF388" s="263"/>
      <c r="AG388" s="263"/>
      <c r="AH388" s="263"/>
      <c r="AI388" s="263"/>
      <c r="AJ388" s="263"/>
      <c r="AK388" s="263"/>
      <c r="AL388" s="263"/>
      <c r="AM388" s="263"/>
      <c r="AN388" s="263"/>
      <c r="AO388" s="263"/>
      <c r="AP388" s="263"/>
      <c r="AQ388" s="263"/>
      <c r="AR388" s="263"/>
      <c r="AS388" s="263"/>
      <c r="AT388" s="263"/>
      <c r="AU388" s="263"/>
      <c r="AV388" s="263"/>
      <c r="AW388" s="263"/>
      <c r="AX388" s="263"/>
      <c r="AY388" s="263"/>
      <c r="AZ388" s="263"/>
      <c r="BA388" s="263"/>
      <c r="BB388" s="263"/>
      <c r="BC388" s="263"/>
      <c r="BD388" s="263"/>
      <c r="BE388" s="263"/>
      <c r="BF388" s="263"/>
      <c r="BG388" s="263"/>
      <c r="BH388" s="263"/>
      <c r="BI388" s="263"/>
      <c r="BJ388" s="263"/>
      <c r="BK388" s="263"/>
      <c r="BL388" s="263"/>
      <c r="BM388" s="263"/>
      <c r="BN388" s="263"/>
      <c r="BO388" s="263"/>
      <c r="BP388" s="263"/>
      <c r="BQ388" s="263"/>
      <c r="BR388" s="263"/>
      <c r="BS388" s="263"/>
      <c r="BT388" s="263"/>
      <c r="BU388" s="263"/>
      <c r="BV388" s="263"/>
      <c r="BW388" s="263"/>
      <c r="BX388" s="263"/>
      <c r="BY388" s="263"/>
      <c r="BZ388" s="263"/>
      <c r="CA388" s="263"/>
      <c r="CB388" s="263"/>
      <c r="CC388" s="263"/>
      <c r="CD388" s="263"/>
      <c r="CE388" s="263"/>
      <c r="CF388" s="263"/>
      <c r="CG388" s="263"/>
      <c r="CH388" s="263"/>
      <c r="CI388" s="263"/>
      <c r="CJ388" s="263"/>
      <c r="CK388" s="263"/>
      <c r="CL388" s="263"/>
      <c r="CM388" s="263"/>
      <c r="CN388" s="263"/>
      <c r="CO388" s="263"/>
      <c r="CP388" s="263"/>
      <c r="CQ388" s="263"/>
      <c r="CR388" s="263"/>
      <c r="CS388" s="263"/>
      <c r="CT388" s="263"/>
      <c r="CU388" s="263"/>
      <c r="CV388" s="263"/>
      <c r="CW388" s="263"/>
      <c r="CX388" s="263"/>
      <c r="CY388" s="263"/>
      <c r="CZ388" s="263"/>
      <c r="DA388" s="263"/>
      <c r="DB388" s="263"/>
      <c r="DC388" s="263"/>
      <c r="DD388" s="263"/>
      <c r="DE388" s="263"/>
      <c r="DF388" s="263"/>
      <c r="DG388" s="263"/>
      <c r="DH388" s="263"/>
      <c r="DI388" s="263"/>
      <c r="DJ388" s="263"/>
      <c r="DK388" s="263"/>
      <c r="DL388" s="263"/>
      <c r="DM388" s="263"/>
      <c r="DN388" s="263"/>
      <c r="DO388" s="263"/>
      <c r="DP388" s="263"/>
      <c r="DQ388" s="263"/>
      <c r="DR388" s="263"/>
      <c r="DS388" s="263"/>
      <c r="DT388" s="263"/>
      <c r="DU388" s="263"/>
      <c r="DV388" s="263"/>
      <c r="DW388" s="263"/>
      <c r="DX388" s="263"/>
      <c r="DY388" s="263"/>
      <c r="DZ388" s="263"/>
      <c r="EA388" s="263"/>
      <c r="EB388" s="263"/>
      <c r="EC388" s="263"/>
      <c r="ED388" s="263"/>
      <c r="EE388" s="263"/>
      <c r="EF388" s="263"/>
      <c r="EG388" s="263"/>
      <c r="EH388" s="263"/>
      <c r="EI388" s="263"/>
      <c r="EJ388" s="263"/>
      <c r="EK388" s="263"/>
      <c r="EL388" s="263"/>
      <c r="EM388" s="263"/>
      <c r="EN388" s="263"/>
      <c r="EO388" s="263"/>
      <c r="EP388" s="263"/>
      <c r="EQ388" s="263"/>
      <c r="ER388" s="263"/>
      <c r="ES388" s="263"/>
      <c r="ET388" s="263"/>
      <c r="EU388" s="263"/>
      <c r="EV388" s="263"/>
      <c r="EW388" s="263"/>
      <c r="EX388" s="263"/>
      <c r="EY388" s="263"/>
      <c r="EZ388" s="263"/>
      <c r="FA388" s="263"/>
      <c r="FB388" s="263"/>
      <c r="FC388" s="263"/>
      <c r="FD388" s="263"/>
      <c r="FE388" s="263"/>
      <c r="FF388" s="263"/>
      <c r="FG388" s="263"/>
      <c r="FH388" s="263"/>
      <c r="FI388" s="263"/>
      <c r="FJ388" s="263"/>
      <c r="FK388" s="263"/>
      <c r="FL388" s="263"/>
      <c r="FM388" s="263"/>
      <c r="FN388" s="263"/>
      <c r="FO388" s="263"/>
      <c r="FP388" s="263"/>
      <c r="FQ388" s="263"/>
      <c r="FR388" s="263"/>
      <c r="FS388" s="263"/>
      <c r="FT388" s="263"/>
      <c r="FU388" s="263"/>
      <c r="FV388" s="263"/>
      <c r="FW388" s="263"/>
      <c r="FX388" s="263"/>
      <c r="FY388" s="263"/>
      <c r="FZ388" s="263"/>
      <c r="GA388" s="263"/>
      <c r="GB388" s="263"/>
      <c r="GC388" s="263"/>
      <c r="GD388" s="263"/>
      <c r="GE388" s="263"/>
      <c r="GF388" s="263"/>
      <c r="GG388" s="263"/>
      <c r="GH388" s="263"/>
      <c r="GI388" s="263"/>
      <c r="GJ388" s="263"/>
      <c r="GK388" s="263"/>
      <c r="GL388" s="263"/>
      <c r="GM388" s="263"/>
      <c r="GN388" s="263"/>
      <c r="GO388" s="263"/>
      <c r="GP388" s="263"/>
      <c r="GQ388" s="263"/>
      <c r="GR388" s="263"/>
      <c r="GS388" s="263"/>
      <c r="GT388" s="263"/>
      <c r="GU388" s="263"/>
      <c r="GV388" s="263"/>
      <c r="GW388" s="263"/>
      <c r="GX388" s="263"/>
      <c r="GY388" s="263"/>
      <c r="GZ388" s="263"/>
      <c r="HA388" s="263"/>
      <c r="HB388" s="263"/>
      <c r="HC388" s="263"/>
      <c r="HD388" s="263"/>
      <c r="HE388" s="263"/>
      <c r="HF388" s="263"/>
      <c r="HG388" s="263"/>
      <c r="HH388" s="263"/>
      <c r="HI388" s="263"/>
      <c r="HJ388" s="263"/>
      <c r="HK388" s="263"/>
      <c r="HL388" s="263"/>
      <c r="HM388" s="263"/>
      <c r="HN388" s="263"/>
      <c r="HO388" s="263"/>
      <c r="HP388" s="263"/>
      <c r="HQ388" s="263"/>
      <c r="HR388" s="263"/>
      <c r="HS388" s="263"/>
      <c r="HT388" s="263"/>
      <c r="HU388" s="263"/>
      <c r="HV388" s="263"/>
      <c r="HW388" s="263"/>
      <c r="HX388" s="263"/>
      <c r="HY388" s="263"/>
      <c r="HZ388" s="263"/>
      <c r="IA388" s="263"/>
      <c r="IB388" s="263"/>
      <c r="IC388" s="263"/>
      <c r="ID388" s="263"/>
      <c r="IE388" s="263"/>
      <c r="IF388" s="263"/>
      <c r="IG388" s="263"/>
      <c r="IH388" s="263"/>
      <c r="II388" s="263"/>
      <c r="IJ388" s="263"/>
      <c r="IK388" s="263"/>
      <c r="IL388" s="263"/>
      <c r="IM388" s="263"/>
      <c r="IN388" s="263"/>
      <c r="IO388" s="263"/>
      <c r="IP388" s="263"/>
      <c r="IQ388" s="263"/>
      <c r="IR388" s="263"/>
      <c r="IS388" s="263"/>
      <c r="IT388" s="263"/>
      <c r="IU388" s="263"/>
      <c r="IV388" s="263"/>
      <c r="IW388" s="263"/>
      <c r="IX388" s="263"/>
      <c r="IY388" s="263"/>
      <c r="IZ388" s="263"/>
      <c r="JA388" s="263"/>
      <c r="JB388" s="263"/>
      <c r="JC388" s="263"/>
      <c r="JD388" s="263"/>
      <c r="JE388" s="263"/>
      <c r="JF388" s="263"/>
      <c r="JG388" s="263"/>
      <c r="JH388" s="263"/>
      <c r="JI388" s="263"/>
      <c r="JJ388" s="263"/>
      <c r="JK388" s="263"/>
      <c r="JL388" s="263"/>
      <c r="JM388" s="263"/>
      <c r="JN388" s="263"/>
      <c r="JO388" s="263"/>
      <c r="JP388" s="263"/>
      <c r="JQ388" s="263"/>
      <c r="JR388" s="263"/>
      <c r="JS388" s="263"/>
      <c r="JT388" s="263"/>
      <c r="JU388" s="263"/>
      <c r="JV388" s="263"/>
      <c r="JW388" s="263"/>
      <c r="JX388" s="263"/>
      <c r="JY388" s="263"/>
      <c r="JZ388" s="263"/>
      <c r="KA388" s="263"/>
      <c r="KB388" s="263"/>
      <c r="KC388" s="263"/>
      <c r="KD388" s="263"/>
      <c r="KE388" s="263"/>
      <c r="KF388" s="263"/>
      <c r="KG388" s="263"/>
      <c r="KH388" s="263"/>
      <c r="KI388" s="263"/>
      <c r="KJ388" s="263"/>
      <c r="KK388" s="263"/>
      <c r="KL388" s="263"/>
      <c r="KM388" s="263"/>
      <c r="KN388" s="263"/>
      <c r="KO388" s="263"/>
      <c r="KP388" s="263"/>
      <c r="KQ388" s="263"/>
      <c r="KR388" s="263"/>
      <c r="KS388" s="263"/>
      <c r="KT388" s="263"/>
      <c r="KU388" s="263"/>
      <c r="KV388" s="263"/>
      <c r="KW388" s="263"/>
      <c r="KX388" s="263"/>
      <c r="KY388" s="263"/>
      <c r="KZ388" s="263"/>
      <c r="LA388" s="263"/>
      <c r="LB388" s="263"/>
      <c r="LC388" s="263"/>
      <c r="LD388" s="263"/>
      <c r="LE388" s="263"/>
      <c r="LF388" s="263"/>
      <c r="LG388" s="263"/>
      <c r="LH388" s="263"/>
      <c r="LI388" s="263"/>
      <c r="LJ388" s="263"/>
      <c r="LK388" s="263"/>
      <c r="LL388" s="263"/>
      <c r="LM388" s="263"/>
      <c r="LN388" s="263"/>
      <c r="LO388" s="263"/>
      <c r="LP388" s="263"/>
      <c r="LQ388" s="263"/>
      <c r="LR388" s="263"/>
      <c r="LS388" s="263"/>
      <c r="LT388" s="263"/>
      <c r="LU388" s="263"/>
      <c r="LV388" s="263"/>
      <c r="LW388" s="263"/>
      <c r="LX388" s="263"/>
      <c r="LY388" s="263"/>
      <c r="LZ388" s="263"/>
      <c r="MA388" s="263"/>
      <c r="MB388" s="263"/>
      <c r="MC388" s="263"/>
      <c r="MD388" s="263"/>
      <c r="ME388" s="263"/>
      <c r="MF388" s="263"/>
      <c r="MG388" s="263"/>
      <c r="MH388" s="263"/>
      <c r="MI388" s="263"/>
      <c r="MJ388" s="263"/>
      <c r="MK388" s="263"/>
      <c r="ML388" s="263"/>
      <c r="MM388" s="263"/>
      <c r="MN388" s="263"/>
      <c r="MO388" s="263"/>
      <c r="MP388" s="263"/>
      <c r="MQ388" s="263"/>
      <c r="MR388" s="263"/>
      <c r="MS388" s="263"/>
      <c r="MT388" s="263"/>
      <c r="MU388" s="263"/>
      <c r="MV388" s="263"/>
      <c r="MW388" s="263"/>
      <c r="MX388" s="263"/>
      <c r="MY388" s="263"/>
      <c r="MZ388" s="263"/>
      <c r="NA388" s="263"/>
      <c r="NB388" s="263"/>
      <c r="NC388" s="263"/>
      <c r="ND388" s="263"/>
      <c r="NE388" s="263"/>
      <c r="NF388" s="263"/>
      <c r="NG388" s="263"/>
      <c r="NH388" s="263"/>
      <c r="NI388" s="263"/>
      <c r="NJ388" s="263"/>
      <c r="NK388" s="263"/>
      <c r="NL388" s="263"/>
      <c r="NM388" s="263"/>
      <c r="NN388" s="263"/>
      <c r="NO388" s="263"/>
      <c r="NP388" s="263"/>
      <c r="NQ388" s="263"/>
      <c r="NR388" s="263"/>
      <c r="NS388" s="263"/>
      <c r="NT388" s="263"/>
      <c r="NU388" s="263"/>
      <c r="NV388" s="263"/>
      <c r="NW388" s="263"/>
      <c r="NX388" s="263"/>
      <c r="NY388" s="263"/>
      <c r="NZ388" s="263"/>
      <c r="OA388" s="263"/>
      <c r="OB388" s="263"/>
      <c r="OC388" s="263"/>
      <c r="OD388" s="263"/>
      <c r="OE388" s="263"/>
      <c r="OF388" s="263"/>
      <c r="OG388" s="263"/>
      <c r="OH388" s="263"/>
      <c r="OI388" s="263"/>
      <c r="OJ388" s="263"/>
      <c r="OK388" s="263"/>
      <c r="OL388" s="263"/>
      <c r="OM388" s="263"/>
      <c r="ON388" s="263"/>
      <c r="OO388" s="263"/>
      <c r="OP388" s="263"/>
      <c r="OQ388" s="263"/>
      <c r="OR388" s="263"/>
      <c r="OS388" s="263"/>
      <c r="OT388" s="263"/>
      <c r="OU388" s="263"/>
      <c r="OV388" s="263"/>
      <c r="OW388" s="263"/>
      <c r="OX388" s="263"/>
      <c r="OY388" s="263"/>
      <c r="OZ388" s="263"/>
      <c r="PA388" s="263"/>
      <c r="PB388" s="263"/>
      <c r="PC388" s="263"/>
      <c r="PD388" s="263"/>
      <c r="PE388" s="263"/>
      <c r="PF388" s="263"/>
      <c r="PG388" s="263"/>
      <c r="PH388" s="263"/>
      <c r="PI388" s="263"/>
      <c r="PJ388" s="263"/>
      <c r="PK388" s="263"/>
      <c r="PL388" s="263"/>
      <c r="PM388" s="263"/>
      <c r="PN388" s="263"/>
      <c r="PO388" s="263"/>
      <c r="PP388" s="263"/>
      <c r="PQ388" s="263"/>
      <c r="PR388" s="263"/>
      <c r="PS388" s="263"/>
      <c r="PT388" s="263"/>
      <c r="PU388" s="263"/>
      <c r="PV388" s="263"/>
      <c r="PW388" s="263"/>
      <c r="PX388" s="263"/>
      <c r="PY388" s="263"/>
      <c r="PZ388" s="263"/>
      <c r="QA388" s="263"/>
      <c r="QB388" s="263"/>
      <c r="QC388" s="263"/>
      <c r="QD388" s="263"/>
      <c r="QE388" s="263"/>
      <c r="QF388" s="263"/>
      <c r="QG388" s="263"/>
      <c r="QH388" s="263"/>
      <c r="QI388" s="263"/>
      <c r="QJ388" s="263"/>
      <c r="QK388" s="263"/>
      <c r="QL388" s="263"/>
      <c r="QM388" s="263"/>
      <c r="QN388" s="263"/>
      <c r="QO388" s="263"/>
      <c r="QP388" s="263"/>
      <c r="QQ388" s="263"/>
      <c r="QR388" s="263"/>
      <c r="QS388" s="263"/>
      <c r="QT388" s="263"/>
      <c r="QU388" s="263"/>
      <c r="QV388" s="263"/>
      <c r="QW388" s="263"/>
      <c r="QX388" s="263"/>
      <c r="QY388" s="263"/>
      <c r="QZ388" s="263"/>
      <c r="RA388" s="263"/>
      <c r="RB388" s="263"/>
      <c r="RC388" s="263"/>
      <c r="RD388" s="263"/>
      <c r="RE388" s="263"/>
      <c r="RF388" s="263"/>
      <c r="RG388" s="263"/>
      <c r="RH388" s="263"/>
      <c r="RI388" s="263"/>
      <c r="RJ388" s="263"/>
      <c r="RK388" s="263"/>
      <c r="RL388" s="263"/>
      <c r="RM388" s="263"/>
      <c r="RN388" s="263"/>
      <c r="RO388" s="263"/>
      <c r="RP388" s="263"/>
      <c r="RQ388" s="263"/>
      <c r="RR388" s="263"/>
      <c r="RS388" s="263"/>
      <c r="RT388" s="263"/>
      <c r="RU388" s="263"/>
      <c r="RV388" s="263"/>
      <c r="RW388" s="263"/>
      <c r="RX388" s="263"/>
      <c r="RY388" s="263"/>
      <c r="RZ388" s="263"/>
      <c r="SA388" s="263"/>
      <c r="SB388" s="263"/>
      <c r="SC388" s="263"/>
      <c r="SD388" s="263"/>
      <c r="SE388" s="263"/>
      <c r="SF388" s="263"/>
      <c r="SG388" s="263"/>
      <c r="SH388" s="263"/>
      <c r="SI388" s="263"/>
      <c r="SJ388" s="263"/>
      <c r="SK388" s="263"/>
      <c r="SL388" s="263"/>
      <c r="SM388" s="263"/>
      <c r="SN388" s="263"/>
      <c r="SO388" s="263"/>
      <c r="SP388" s="263"/>
      <c r="SQ388" s="263"/>
      <c r="SR388" s="263"/>
      <c r="SS388" s="263"/>
      <c r="ST388" s="263"/>
      <c r="SU388" s="263"/>
      <c r="SV388" s="263"/>
      <c r="SW388" s="263"/>
      <c r="SX388" s="263"/>
      <c r="SY388" s="263"/>
      <c r="SZ388" s="263"/>
      <c r="TA388" s="263"/>
      <c r="TB388" s="263"/>
      <c r="TC388" s="263"/>
      <c r="TD388" s="263"/>
      <c r="TE388" s="263"/>
      <c r="TF388" s="263"/>
      <c r="TG388" s="263"/>
      <c r="TH388" s="263"/>
      <c r="TI388" s="263"/>
      <c r="TJ388" s="263"/>
      <c r="TK388" s="263"/>
      <c r="TL388" s="263"/>
      <c r="TM388" s="263"/>
      <c r="TN388" s="263"/>
      <c r="TO388" s="263"/>
      <c r="TP388" s="263"/>
      <c r="TQ388" s="263"/>
      <c r="TR388" s="263"/>
      <c r="TS388" s="263"/>
      <c r="TT388" s="263"/>
      <c r="TU388" s="263"/>
      <c r="TV388" s="263"/>
      <c r="TW388" s="263"/>
      <c r="TX388" s="263"/>
      <c r="TY388" s="263"/>
      <c r="TZ388" s="263"/>
      <c r="UA388" s="263"/>
      <c r="UB388" s="263"/>
      <c r="UC388" s="263"/>
      <c r="UD388" s="263"/>
      <c r="UE388" s="263"/>
      <c r="UF388" s="263"/>
      <c r="UG388" s="263"/>
      <c r="UH388" s="263"/>
      <c r="UI388" s="263"/>
      <c r="UJ388" s="263"/>
      <c r="UK388" s="263"/>
      <c r="UL388" s="263"/>
      <c r="UM388" s="263"/>
      <c r="UN388" s="263"/>
      <c r="UO388" s="263"/>
      <c r="UP388" s="263"/>
      <c r="UQ388" s="263"/>
      <c r="UR388" s="263"/>
      <c r="US388" s="263"/>
      <c r="UT388" s="263"/>
      <c r="UU388" s="263"/>
      <c r="UV388" s="263"/>
      <c r="UW388" s="263"/>
      <c r="UX388" s="263"/>
      <c r="UY388" s="263"/>
      <c r="UZ388" s="263"/>
      <c r="VA388" s="263"/>
      <c r="VB388" s="263"/>
      <c r="VC388" s="263"/>
      <c r="VD388" s="263"/>
      <c r="VE388" s="263"/>
      <c r="VF388" s="263"/>
      <c r="VG388" s="263"/>
      <c r="VH388" s="263"/>
      <c r="VI388" s="263"/>
      <c r="VJ388" s="263"/>
      <c r="VK388" s="263"/>
      <c r="VL388" s="263"/>
      <c r="VM388" s="263"/>
      <c r="VN388" s="263"/>
      <c r="VO388" s="263"/>
      <c r="VP388" s="263"/>
      <c r="VQ388" s="263"/>
      <c r="VR388" s="263"/>
      <c r="VS388" s="263"/>
      <c r="VT388" s="263"/>
      <c r="VU388" s="263"/>
      <c r="VV388" s="263"/>
      <c r="VW388" s="263"/>
      <c r="VX388" s="263"/>
      <c r="VY388" s="263"/>
      <c r="VZ388" s="263"/>
      <c r="WA388" s="263"/>
      <c r="WB388" s="263"/>
      <c r="WC388" s="263"/>
      <c r="WD388" s="263"/>
      <c r="WE388" s="263"/>
      <c r="WF388" s="263"/>
      <c r="WG388" s="263"/>
      <c r="WH388" s="263"/>
      <c r="WI388" s="263"/>
      <c r="WJ388" s="263"/>
      <c r="WK388" s="263"/>
      <c r="WL388" s="263"/>
      <c r="WM388" s="263"/>
      <c r="WN388" s="263"/>
      <c r="WO388" s="263"/>
      <c r="WP388" s="263"/>
      <c r="WQ388" s="263"/>
      <c r="WR388" s="263"/>
      <c r="WS388" s="263"/>
      <c r="WT388" s="263"/>
      <c r="WU388" s="263"/>
      <c r="WV388" s="263"/>
      <c r="WW388" s="263"/>
      <c r="WX388" s="263"/>
      <c r="WY388" s="263"/>
      <c r="WZ388" s="263"/>
      <c r="XA388" s="263"/>
      <c r="XB388" s="263"/>
      <c r="XC388" s="263"/>
      <c r="XD388" s="263"/>
      <c r="XE388" s="263"/>
      <c r="XF388" s="263"/>
      <c r="XG388" s="263"/>
      <c r="XH388" s="263"/>
      <c r="XI388" s="263"/>
      <c r="XJ388" s="263"/>
      <c r="XK388" s="263"/>
      <c r="XL388" s="263"/>
      <c r="XM388" s="263"/>
      <c r="XN388" s="263"/>
      <c r="XO388" s="263"/>
      <c r="XP388" s="263"/>
      <c r="XQ388" s="263"/>
      <c r="XR388" s="263"/>
      <c r="XS388" s="263"/>
      <c r="XT388" s="263"/>
      <c r="XU388" s="263"/>
      <c r="XV388" s="263"/>
      <c r="XW388" s="263"/>
      <c r="XX388" s="263"/>
      <c r="XY388" s="263"/>
      <c r="XZ388" s="263"/>
      <c r="YA388" s="263"/>
      <c r="YB388" s="263"/>
      <c r="YC388" s="263"/>
      <c r="YD388" s="263"/>
      <c r="YE388" s="263"/>
      <c r="YF388" s="263"/>
      <c r="YG388" s="263"/>
      <c r="YH388" s="263"/>
      <c r="YI388" s="263"/>
      <c r="YJ388" s="263"/>
      <c r="YK388" s="263"/>
      <c r="YL388" s="263"/>
      <c r="YM388" s="263"/>
      <c r="YN388" s="263"/>
      <c r="YO388" s="263"/>
      <c r="YP388" s="263"/>
      <c r="YQ388" s="263"/>
      <c r="YR388" s="263"/>
      <c r="YS388" s="263"/>
      <c r="YT388" s="263"/>
      <c r="YU388" s="263"/>
      <c r="YV388" s="263"/>
      <c r="YW388" s="263"/>
      <c r="YX388" s="263"/>
      <c r="YY388" s="263"/>
      <c r="YZ388" s="263"/>
      <c r="ZA388" s="263"/>
      <c r="ZB388" s="263"/>
      <c r="ZC388" s="263"/>
      <c r="ZD388" s="263"/>
      <c r="ZE388" s="263"/>
      <c r="ZF388" s="263"/>
      <c r="ZG388" s="263"/>
      <c r="ZH388" s="263"/>
      <c r="ZI388" s="263"/>
      <c r="ZJ388" s="263"/>
      <c r="ZK388" s="263"/>
      <c r="ZL388" s="263"/>
      <c r="ZM388" s="263"/>
      <c r="ZN388" s="263"/>
      <c r="ZO388" s="263"/>
      <c r="ZP388" s="263"/>
      <c r="ZQ388" s="263"/>
      <c r="ZR388" s="263"/>
      <c r="ZS388" s="263"/>
      <c r="ZT388" s="263"/>
      <c r="ZU388" s="263"/>
      <c r="ZV388" s="263"/>
      <c r="ZW388" s="263"/>
      <c r="ZX388" s="263"/>
      <c r="ZY388" s="263"/>
      <c r="ZZ388" s="263"/>
      <c r="AAA388" s="263"/>
      <c r="AAB388" s="263"/>
      <c r="AAC388" s="263"/>
      <c r="AAD388" s="263"/>
      <c r="AAE388" s="263"/>
      <c r="AAF388" s="263"/>
      <c r="AAG388" s="263"/>
      <c r="AAH388" s="263"/>
      <c r="AAI388" s="263"/>
      <c r="AAJ388" s="263"/>
      <c r="AAK388" s="263"/>
      <c r="AAL388" s="263"/>
      <c r="AAM388" s="263"/>
      <c r="AAN388" s="263"/>
      <c r="AAO388" s="263"/>
      <c r="AAP388" s="263"/>
      <c r="AAQ388" s="263"/>
      <c r="AAR388" s="263"/>
      <c r="AAS388" s="263"/>
      <c r="AAT388" s="263"/>
      <c r="AAU388" s="263"/>
      <c r="AAV388" s="263"/>
      <c r="AAW388" s="263"/>
      <c r="AAX388" s="263"/>
      <c r="AAY388" s="263"/>
      <c r="AAZ388" s="263"/>
      <c r="ABA388" s="263"/>
      <c r="ABB388" s="263"/>
      <c r="ABC388" s="263"/>
      <c r="ABD388" s="263"/>
      <c r="ABE388" s="263"/>
      <c r="ABF388" s="263"/>
      <c r="ABG388" s="263"/>
      <c r="ABH388" s="263"/>
      <c r="ABI388" s="263"/>
      <c r="ABJ388" s="263"/>
      <c r="ABK388" s="263"/>
      <c r="ABL388" s="263"/>
      <c r="ABM388" s="263"/>
      <c r="ABN388" s="263"/>
      <c r="ABO388" s="263"/>
      <c r="ABP388" s="263"/>
      <c r="ABQ388" s="263"/>
      <c r="ABR388" s="263"/>
      <c r="ABS388" s="263"/>
      <c r="ABT388" s="263"/>
      <c r="ABU388" s="263"/>
      <c r="ABV388" s="263"/>
      <c r="ABW388" s="263"/>
      <c r="ABX388" s="263"/>
      <c r="ABY388" s="263"/>
      <c r="ABZ388" s="263"/>
      <c r="ACA388" s="263"/>
      <c r="ACB388" s="263"/>
      <c r="ACC388" s="263"/>
      <c r="ACD388" s="263"/>
      <c r="ACE388" s="263"/>
      <c r="ACF388" s="263"/>
      <c r="ACG388" s="263"/>
      <c r="ACH388" s="263"/>
      <c r="ACI388" s="263"/>
      <c r="ACJ388" s="263"/>
      <c r="ACK388" s="263"/>
      <c r="ACL388" s="263"/>
      <c r="ACM388" s="263"/>
      <c r="ACN388" s="263"/>
      <c r="ACO388" s="263"/>
      <c r="ACP388" s="263"/>
      <c r="ACQ388" s="263"/>
      <c r="ACR388" s="263"/>
      <c r="ACS388" s="263"/>
      <c r="ACT388" s="263"/>
      <c r="ACU388" s="263"/>
      <c r="ACV388" s="263"/>
      <c r="ACW388" s="263"/>
      <c r="ACX388" s="263"/>
      <c r="ACY388" s="263"/>
      <c r="ACZ388" s="263"/>
      <c r="ADA388" s="263"/>
      <c r="ADB388" s="263"/>
      <c r="ADC388" s="263"/>
      <c r="ADD388" s="263"/>
      <c r="ADE388" s="263"/>
      <c r="ADF388" s="263"/>
      <c r="ADG388" s="263"/>
      <c r="ADH388" s="263"/>
      <c r="ADI388" s="263"/>
      <c r="ADJ388" s="263"/>
      <c r="ADK388" s="263"/>
      <c r="ADL388" s="263"/>
      <c r="ADM388" s="263"/>
      <c r="ADN388" s="263"/>
      <c r="ADO388" s="263"/>
      <c r="ADP388" s="263"/>
      <c r="ADQ388" s="263"/>
      <c r="ADR388" s="263"/>
      <c r="ADS388" s="263"/>
      <c r="ADT388" s="263"/>
      <c r="ADU388" s="263"/>
      <c r="ADV388" s="263"/>
      <c r="ADW388" s="263"/>
      <c r="ADX388" s="263"/>
      <c r="ADY388" s="263"/>
      <c r="ADZ388" s="263"/>
      <c r="AEA388" s="263"/>
      <c r="AEB388" s="263"/>
      <c r="AEC388" s="263"/>
      <c r="AED388" s="263"/>
      <c r="AEE388" s="263"/>
      <c r="AEF388" s="263"/>
      <c r="AEG388" s="263"/>
      <c r="AEH388" s="263"/>
      <c r="AEI388" s="263"/>
      <c r="AEJ388" s="263"/>
      <c r="AEK388" s="263"/>
      <c r="AEL388" s="263"/>
      <c r="AEM388" s="263"/>
      <c r="AEN388" s="263"/>
      <c r="AEO388" s="263"/>
      <c r="AEP388" s="263"/>
      <c r="AEQ388" s="263"/>
      <c r="AER388" s="263"/>
      <c r="AES388" s="263"/>
      <c r="AET388" s="263"/>
      <c r="AEU388" s="263"/>
      <c r="AEV388" s="263"/>
      <c r="AEW388" s="263"/>
      <c r="AEX388" s="263"/>
      <c r="AEY388" s="263"/>
      <c r="AEZ388" s="263"/>
      <c r="AFA388" s="263"/>
      <c r="AFB388" s="263"/>
      <c r="AFC388" s="263"/>
      <c r="AFD388" s="263"/>
      <c r="AFE388" s="263"/>
      <c r="AFF388" s="263"/>
      <c r="AFG388" s="263"/>
      <c r="AFH388" s="263"/>
      <c r="AFI388" s="263"/>
      <c r="AFJ388" s="263"/>
      <c r="AFK388" s="263"/>
      <c r="AFL388" s="263"/>
      <c r="AFM388" s="263"/>
      <c r="AFN388" s="263"/>
      <c r="AFO388" s="263"/>
      <c r="AFP388" s="263"/>
      <c r="AFQ388" s="263"/>
      <c r="AFR388" s="263"/>
      <c r="AFS388" s="263"/>
      <c r="AFT388" s="263"/>
      <c r="AFU388" s="263"/>
      <c r="AFV388" s="263"/>
      <c r="AFW388" s="263"/>
      <c r="AFX388" s="263"/>
      <c r="AFY388" s="263"/>
      <c r="AFZ388" s="263"/>
      <c r="AGA388" s="263"/>
      <c r="AGB388" s="263"/>
      <c r="AGC388" s="263"/>
      <c r="AGD388" s="263"/>
      <c r="AGE388" s="263"/>
      <c r="AGF388" s="263"/>
      <c r="AGG388" s="263"/>
      <c r="AGH388" s="263"/>
      <c r="AGI388" s="263"/>
      <c r="AGJ388" s="263"/>
      <c r="AGK388" s="263"/>
      <c r="AGL388" s="263"/>
      <c r="AGM388" s="263"/>
      <c r="AGN388" s="263"/>
      <c r="AGO388" s="263"/>
      <c r="AGP388" s="263"/>
      <c r="AGQ388" s="263"/>
      <c r="AGR388" s="263"/>
      <c r="AGS388" s="263"/>
      <c r="AGT388" s="263"/>
      <c r="AGU388" s="263"/>
      <c r="AGV388" s="263"/>
      <c r="AGW388" s="263"/>
      <c r="AGX388" s="263"/>
      <c r="AGY388" s="263"/>
      <c r="AGZ388" s="263"/>
      <c r="AHA388" s="263"/>
      <c r="AHB388" s="263"/>
      <c r="AHC388" s="263"/>
      <c r="AHD388" s="263"/>
      <c r="AHE388" s="263"/>
      <c r="AHF388" s="263"/>
      <c r="AHG388" s="263"/>
      <c r="AHH388" s="263"/>
      <c r="AHI388" s="263"/>
      <c r="AHJ388" s="263"/>
      <c r="AHK388" s="263"/>
      <c r="AHL388" s="263"/>
      <c r="AHM388" s="263"/>
      <c r="AHN388" s="263"/>
      <c r="AHO388" s="263"/>
      <c r="AHP388" s="263"/>
      <c r="AHQ388" s="263"/>
      <c r="AHR388" s="263"/>
      <c r="AHS388" s="263"/>
      <c r="AHT388" s="263"/>
      <c r="AHU388" s="263"/>
      <c r="AHV388" s="263"/>
      <c r="AHW388" s="263"/>
      <c r="AHX388" s="263"/>
      <c r="AHY388" s="263"/>
      <c r="AHZ388" s="263"/>
      <c r="AIA388" s="263"/>
      <c r="AIB388" s="263"/>
      <c r="AIC388" s="263"/>
      <c r="AID388" s="263"/>
      <c r="AIE388" s="263"/>
      <c r="AIF388" s="263"/>
      <c r="AIG388" s="263"/>
      <c r="AIH388" s="263"/>
      <c r="AII388" s="263"/>
      <c r="AIJ388" s="263"/>
      <c r="AIK388" s="263"/>
      <c r="AIL388" s="263"/>
      <c r="AIM388" s="263"/>
      <c r="AIN388" s="263"/>
      <c r="AIO388" s="263"/>
      <c r="AIP388" s="263"/>
      <c r="AIQ388" s="263"/>
      <c r="AIR388" s="263"/>
      <c r="AIS388" s="263"/>
      <c r="AIT388" s="263"/>
      <c r="AIU388" s="263"/>
      <c r="AIV388" s="263"/>
      <c r="AIW388" s="263"/>
      <c r="AIX388" s="263"/>
      <c r="AIY388" s="263"/>
      <c r="AIZ388" s="263"/>
      <c r="AJA388" s="263"/>
      <c r="AJB388" s="263"/>
      <c r="AJC388" s="263"/>
      <c r="AJD388" s="263"/>
      <c r="AJE388" s="263"/>
      <c r="AJF388" s="263"/>
      <c r="AJG388" s="263"/>
      <c r="AJH388" s="263"/>
      <c r="AJI388" s="263"/>
      <c r="AJJ388" s="263"/>
      <c r="AJK388" s="263"/>
      <c r="AJL388" s="263"/>
      <c r="AJM388" s="263"/>
      <c r="AJN388" s="263"/>
      <c r="AJO388" s="263"/>
      <c r="AJP388" s="263"/>
      <c r="AJQ388" s="263"/>
      <c r="AJR388" s="263"/>
      <c r="AJS388" s="263"/>
      <c r="AJT388" s="263"/>
      <c r="AJU388" s="263"/>
      <c r="AJV388" s="263"/>
      <c r="AJW388" s="263"/>
      <c r="AJX388" s="263"/>
      <c r="AJY388" s="263"/>
      <c r="AJZ388" s="263"/>
      <c r="AKA388" s="263"/>
      <c r="AKB388" s="263"/>
      <c r="AKC388" s="263"/>
      <c r="AKD388" s="263"/>
      <c r="AKE388" s="263"/>
      <c r="AKF388" s="263"/>
      <c r="AKG388" s="263"/>
      <c r="AKH388" s="263"/>
      <c r="AKI388" s="263"/>
      <c r="AKJ388" s="263"/>
      <c r="AKK388" s="263"/>
      <c r="AKL388" s="263"/>
      <c r="AKM388" s="263"/>
      <c r="AKN388" s="263"/>
      <c r="AKO388" s="263"/>
      <c r="AKP388" s="263"/>
      <c r="AKQ388" s="263"/>
      <c r="AKR388" s="263"/>
      <c r="AKS388" s="263"/>
      <c r="AKT388" s="263"/>
      <c r="AKU388" s="263"/>
      <c r="AKV388" s="263"/>
      <c r="AKW388" s="263"/>
      <c r="AKX388" s="263"/>
      <c r="AKY388" s="263"/>
      <c r="AKZ388" s="263"/>
      <c r="ALA388" s="263"/>
      <c r="ALB388" s="263"/>
      <c r="ALC388" s="263"/>
      <c r="ALD388" s="263"/>
      <c r="ALE388" s="263"/>
      <c r="ALF388" s="263"/>
      <c r="ALG388" s="263"/>
      <c r="ALH388" s="263"/>
      <c r="ALI388" s="263"/>
      <c r="ALJ388" s="263"/>
      <c r="ALK388" s="263"/>
      <c r="ALL388" s="263"/>
      <c r="ALM388" s="263"/>
      <c r="ALN388" s="263"/>
      <c r="ALO388" s="263"/>
      <c r="ALP388" s="263"/>
      <c r="ALQ388" s="263"/>
      <c r="ALR388" s="263"/>
      <c r="ALS388" s="263"/>
      <c r="ALT388" s="263"/>
      <c r="ALU388" s="263"/>
      <c r="ALV388" s="263"/>
      <c r="ALW388" s="263"/>
      <c r="ALX388" s="263"/>
      <c r="ALY388" s="263"/>
      <c r="ALZ388" s="263"/>
      <c r="AMA388" s="263"/>
      <c r="AMB388" s="263"/>
      <c r="AMC388" s="263"/>
      <c r="AMD388" s="263"/>
      <c r="AME388" s="263"/>
      <c r="AMF388" s="263"/>
      <c r="AMG388" s="263"/>
      <c r="AMH388" s="263"/>
      <c r="AMI388" s="263"/>
      <c r="AMJ388" s="263"/>
      <c r="AMK388" s="263"/>
      <c r="AML388" s="263"/>
      <c r="AMM388" s="263"/>
      <c r="AMN388" s="263"/>
      <c r="AMO388" s="263"/>
      <c r="AMP388" s="263"/>
      <c r="AMQ388" s="263"/>
      <c r="AMR388" s="263"/>
      <c r="AMS388" s="263"/>
      <c r="AMT388" s="263"/>
      <c r="AMU388" s="263"/>
      <c r="AMV388" s="263"/>
      <c r="AMW388" s="263"/>
      <c r="AMX388" s="263"/>
      <c r="AMY388" s="263"/>
      <c r="AMZ388" s="263"/>
      <c r="ANA388" s="263"/>
      <c r="ANB388" s="263"/>
      <c r="ANC388" s="263"/>
      <c r="AND388" s="263"/>
      <c r="ANE388" s="263"/>
      <c r="ANF388" s="263"/>
      <c r="ANG388" s="263"/>
      <c r="ANH388" s="263"/>
      <c r="ANI388" s="263"/>
      <c r="ANJ388" s="263"/>
      <c r="ANK388" s="263"/>
      <c r="ANL388" s="263"/>
      <c r="ANM388" s="263"/>
      <c r="ANN388" s="263"/>
      <c r="ANO388" s="263"/>
      <c r="ANP388" s="263"/>
      <c r="ANQ388" s="263"/>
      <c r="ANR388" s="263"/>
      <c r="ANS388" s="263"/>
      <c r="ANT388" s="263"/>
      <c r="ANU388" s="263"/>
      <c r="ANV388" s="263"/>
      <c r="ANW388" s="263"/>
      <c r="ANX388" s="263"/>
      <c r="ANY388" s="263"/>
      <c r="ANZ388" s="263"/>
      <c r="AOA388" s="263"/>
      <c r="AOB388" s="263"/>
      <c r="AOC388" s="263"/>
      <c r="AOD388" s="263"/>
      <c r="AOE388" s="263"/>
      <c r="AOF388" s="263"/>
      <c r="AOG388" s="263"/>
      <c r="AOH388" s="263"/>
      <c r="AOI388" s="263"/>
      <c r="AOJ388" s="263"/>
      <c r="AOK388" s="263"/>
      <c r="AOL388" s="263"/>
      <c r="AOM388" s="263"/>
      <c r="AON388" s="263"/>
      <c r="AOO388" s="263"/>
      <c r="AOP388" s="263"/>
      <c r="AOQ388" s="263"/>
      <c r="AOR388" s="263"/>
      <c r="AOS388" s="263"/>
      <c r="AOT388" s="263"/>
      <c r="AOU388" s="263"/>
      <c r="AOV388" s="263"/>
      <c r="AOW388" s="263"/>
      <c r="AOX388" s="263"/>
      <c r="AOY388" s="263"/>
      <c r="AOZ388" s="263"/>
      <c r="APA388" s="263"/>
      <c r="APB388" s="263"/>
      <c r="APC388" s="263"/>
      <c r="APD388" s="263"/>
      <c r="APE388" s="263"/>
      <c r="APF388" s="263"/>
      <c r="APG388" s="263"/>
      <c r="APH388" s="263"/>
      <c r="API388" s="263"/>
      <c r="APJ388" s="263"/>
      <c r="APK388" s="263"/>
      <c r="APL388" s="263"/>
      <c r="APM388" s="263"/>
      <c r="APN388" s="263"/>
      <c r="APO388" s="263"/>
      <c r="APP388" s="263"/>
      <c r="APQ388" s="263"/>
      <c r="APR388" s="263"/>
      <c r="APS388" s="263"/>
      <c r="APT388" s="263"/>
      <c r="APU388" s="263"/>
      <c r="APV388" s="263"/>
      <c r="APW388" s="263"/>
      <c r="APX388" s="263"/>
      <c r="APY388" s="263"/>
      <c r="APZ388" s="263"/>
      <c r="AQA388" s="263"/>
      <c r="AQB388" s="263"/>
      <c r="AQC388" s="263"/>
      <c r="AQD388" s="263"/>
      <c r="AQE388" s="263"/>
      <c r="AQF388" s="263"/>
      <c r="AQG388" s="263"/>
      <c r="AQH388" s="263"/>
      <c r="AQI388" s="263"/>
      <c r="AQJ388" s="263"/>
      <c r="AQK388" s="263"/>
      <c r="AQL388" s="263"/>
      <c r="AQM388" s="263"/>
      <c r="AQN388" s="263"/>
      <c r="AQO388" s="263"/>
      <c r="AQP388" s="263"/>
      <c r="AQQ388" s="263"/>
      <c r="AQR388" s="263"/>
      <c r="AQS388" s="263"/>
      <c r="AQT388" s="263"/>
      <c r="AQU388" s="263"/>
      <c r="AQV388" s="263"/>
      <c r="AQW388" s="263"/>
      <c r="AQX388" s="263"/>
      <c r="AQY388" s="263"/>
      <c r="AQZ388" s="263"/>
      <c r="ARA388" s="263"/>
      <c r="ARB388" s="263"/>
      <c r="ARC388" s="263"/>
      <c r="ARD388" s="263"/>
      <c r="ARE388" s="263"/>
      <c r="ARF388" s="263"/>
      <c r="ARG388" s="263"/>
      <c r="ARH388" s="263"/>
      <c r="ARI388" s="263"/>
      <c r="ARJ388" s="263"/>
      <c r="ARK388" s="263"/>
      <c r="ARL388" s="263"/>
      <c r="ARM388" s="263"/>
      <c r="ARN388" s="263"/>
      <c r="ARO388" s="263"/>
      <c r="ARP388" s="263"/>
      <c r="ARQ388" s="263"/>
      <c r="ARR388" s="263"/>
      <c r="ARS388" s="263"/>
      <c r="ART388" s="263"/>
      <c r="ARU388" s="263"/>
      <c r="ARV388" s="263"/>
      <c r="ARW388" s="263"/>
      <c r="ARX388" s="263"/>
      <c r="ARY388" s="263"/>
      <c r="ARZ388" s="263"/>
      <c r="ASA388" s="263"/>
      <c r="ASB388" s="263"/>
      <c r="ASC388" s="263"/>
      <c r="ASD388" s="263"/>
      <c r="ASE388" s="263"/>
      <c r="ASF388" s="263"/>
      <c r="ASG388" s="263"/>
      <c r="ASH388" s="263"/>
      <c r="ASI388" s="263"/>
      <c r="ASJ388" s="263"/>
      <c r="ASK388" s="263"/>
      <c r="ASL388" s="263"/>
      <c r="ASM388" s="263"/>
      <c r="ASN388" s="263"/>
      <c r="ASO388" s="263"/>
      <c r="ASP388" s="263"/>
      <c r="ASQ388" s="263"/>
      <c r="ASR388" s="263"/>
      <c r="ASS388" s="263"/>
      <c r="AST388" s="263"/>
      <c r="ASU388" s="263"/>
      <c r="ASV388" s="263"/>
      <c r="ASW388" s="263"/>
      <c r="ASX388" s="263"/>
      <c r="ASY388" s="263"/>
      <c r="ASZ388" s="263"/>
      <c r="ATA388" s="263"/>
      <c r="ATB388" s="263"/>
      <c r="ATC388" s="263"/>
      <c r="ATD388" s="263"/>
      <c r="ATE388" s="263"/>
      <c r="ATF388" s="263"/>
      <c r="ATG388" s="263"/>
      <c r="ATH388" s="263"/>
      <c r="ATI388" s="263"/>
      <c r="ATJ388" s="263"/>
      <c r="ATK388" s="263"/>
      <c r="ATL388" s="263"/>
      <c r="ATM388" s="263"/>
      <c r="ATN388" s="263"/>
      <c r="ATO388" s="263"/>
      <c r="ATP388" s="263"/>
      <c r="ATQ388" s="263"/>
      <c r="ATR388" s="263"/>
      <c r="ATS388" s="263"/>
      <c r="ATT388" s="263"/>
      <c r="ATU388" s="263"/>
      <c r="ATV388" s="263"/>
      <c r="ATW388" s="263"/>
      <c r="ATX388" s="263"/>
      <c r="ATY388" s="263"/>
      <c r="ATZ388" s="263"/>
      <c r="AUA388" s="263"/>
      <c r="AUB388" s="263"/>
      <c r="AUC388" s="263"/>
      <c r="AUD388" s="263"/>
      <c r="AUE388" s="263"/>
      <c r="AUF388" s="263"/>
      <c r="AUG388" s="263"/>
      <c r="AUH388" s="263"/>
      <c r="AUI388" s="263"/>
      <c r="AUJ388" s="263"/>
      <c r="AUK388" s="263"/>
      <c r="AUL388" s="263"/>
      <c r="AUM388" s="263"/>
      <c r="AUN388" s="263"/>
      <c r="AUO388" s="263"/>
      <c r="AUP388" s="263"/>
      <c r="AUQ388" s="263"/>
      <c r="AUR388" s="263"/>
      <c r="AUS388" s="263"/>
      <c r="AUT388" s="263"/>
      <c r="AUU388" s="263"/>
      <c r="AUV388" s="263"/>
      <c r="AUW388" s="263"/>
      <c r="AUX388" s="263"/>
      <c r="AUY388" s="263"/>
      <c r="AUZ388" s="263"/>
      <c r="AVA388" s="263"/>
      <c r="AVB388" s="263"/>
      <c r="AVC388" s="263"/>
      <c r="AVD388" s="263"/>
      <c r="AVE388" s="263"/>
      <c r="AVF388" s="263"/>
      <c r="AVG388" s="263"/>
      <c r="AVH388" s="263"/>
      <c r="AVI388" s="263"/>
      <c r="AVJ388" s="263"/>
      <c r="AVK388" s="263"/>
      <c r="AVL388" s="263"/>
      <c r="AVM388" s="263"/>
      <c r="AVN388" s="263"/>
      <c r="AVO388" s="263"/>
      <c r="AVP388" s="263"/>
      <c r="AVQ388" s="263"/>
      <c r="AVR388" s="263"/>
      <c r="AVS388" s="263"/>
      <c r="AVT388" s="263"/>
      <c r="AVU388" s="263"/>
      <c r="AVV388" s="263"/>
      <c r="AVW388" s="263"/>
      <c r="AVX388" s="263"/>
      <c r="AVY388" s="263"/>
      <c r="AVZ388" s="263"/>
      <c r="AWA388" s="263"/>
      <c r="AWB388" s="263"/>
      <c r="AWC388" s="263"/>
      <c r="AWD388" s="263"/>
      <c r="AWE388" s="263"/>
      <c r="AWF388" s="263"/>
      <c r="AWG388" s="263"/>
      <c r="AWH388" s="263"/>
      <c r="AWI388" s="263"/>
      <c r="AWJ388" s="263"/>
      <c r="AWK388" s="263"/>
      <c r="AWL388" s="263"/>
      <c r="AWM388" s="263"/>
      <c r="AWN388" s="263"/>
      <c r="AWO388" s="263"/>
      <c r="AWP388" s="263"/>
      <c r="AWQ388" s="263"/>
      <c r="AWR388" s="263"/>
      <c r="AWS388" s="263"/>
      <c r="AWT388" s="263"/>
      <c r="AWU388" s="263"/>
      <c r="AWV388" s="263"/>
      <c r="AWW388" s="263"/>
      <c r="AWX388" s="263"/>
      <c r="AWY388" s="263"/>
      <c r="AWZ388" s="263"/>
      <c r="AXA388" s="263"/>
      <c r="AXB388" s="263"/>
      <c r="AXC388" s="263"/>
      <c r="AXD388" s="263"/>
      <c r="AXE388" s="263"/>
      <c r="AXF388" s="263"/>
      <c r="AXG388" s="263"/>
      <c r="AXH388" s="263"/>
      <c r="AXI388" s="263"/>
      <c r="AXJ388" s="263"/>
      <c r="AXK388" s="263"/>
      <c r="AXL388" s="263"/>
      <c r="AXM388" s="263"/>
      <c r="AXN388" s="263"/>
      <c r="AXO388" s="263"/>
      <c r="AXP388" s="263"/>
      <c r="AXQ388" s="263"/>
      <c r="AXR388" s="263"/>
      <c r="AXS388" s="263"/>
      <c r="AXT388" s="263"/>
      <c r="AXU388" s="263"/>
      <c r="AXV388" s="263"/>
      <c r="AXW388" s="263"/>
      <c r="AXX388" s="263"/>
      <c r="AXY388" s="263"/>
      <c r="AXZ388" s="263"/>
      <c r="AYA388" s="263"/>
      <c r="AYB388" s="263"/>
      <c r="AYC388" s="263"/>
      <c r="AYD388" s="263"/>
      <c r="AYE388" s="263"/>
      <c r="AYF388" s="263"/>
      <c r="AYG388" s="263"/>
      <c r="AYH388" s="263"/>
      <c r="AYI388" s="263"/>
      <c r="AYJ388" s="263"/>
      <c r="AYK388" s="263"/>
      <c r="AYL388" s="263"/>
      <c r="AYM388" s="263"/>
      <c r="AYN388" s="263"/>
      <c r="AYO388" s="263"/>
      <c r="AYP388" s="263"/>
      <c r="AYQ388" s="263"/>
      <c r="AYR388" s="263"/>
      <c r="AYS388" s="263"/>
      <c r="AYT388" s="263"/>
      <c r="AYU388" s="263"/>
      <c r="AYV388" s="263"/>
      <c r="AYW388" s="263"/>
      <c r="AYX388" s="263"/>
      <c r="AYY388" s="263"/>
      <c r="AYZ388" s="263"/>
      <c r="AZA388" s="263"/>
      <c r="AZB388" s="263"/>
      <c r="AZC388" s="263"/>
      <c r="AZD388" s="263"/>
      <c r="AZE388" s="263"/>
      <c r="AZF388" s="263"/>
      <c r="AZG388" s="263"/>
      <c r="AZH388" s="263"/>
      <c r="AZI388" s="263"/>
      <c r="AZJ388" s="263"/>
      <c r="AZK388" s="263"/>
      <c r="AZL388" s="263"/>
      <c r="AZM388" s="263"/>
      <c r="AZN388" s="263"/>
      <c r="AZO388" s="263"/>
      <c r="AZP388" s="263"/>
      <c r="AZQ388" s="263"/>
      <c r="AZR388" s="263"/>
      <c r="AZS388" s="263"/>
      <c r="AZT388" s="263"/>
      <c r="AZU388" s="263"/>
      <c r="AZV388" s="263"/>
      <c r="AZW388" s="263"/>
      <c r="AZX388" s="263"/>
      <c r="AZY388" s="263"/>
      <c r="AZZ388" s="263"/>
      <c r="BAA388" s="263"/>
      <c r="BAB388" s="263"/>
      <c r="BAC388" s="263"/>
      <c r="BAD388" s="263"/>
      <c r="BAE388" s="263"/>
      <c r="BAF388" s="263"/>
      <c r="BAG388" s="263"/>
      <c r="BAH388" s="263"/>
      <c r="BAI388" s="263"/>
      <c r="BAJ388" s="263"/>
      <c r="BAK388" s="263"/>
      <c r="BAL388" s="263"/>
      <c r="BAM388" s="263"/>
      <c r="BAN388" s="263"/>
      <c r="BAO388" s="263"/>
      <c r="BAP388" s="263"/>
      <c r="BAQ388" s="263"/>
      <c r="BAR388" s="263"/>
      <c r="BAS388" s="263"/>
      <c r="BAT388" s="263"/>
      <c r="BAU388" s="263"/>
      <c r="BAV388" s="263"/>
      <c r="BAW388" s="263"/>
      <c r="BAX388" s="263"/>
      <c r="BAY388" s="263"/>
      <c r="BAZ388" s="263"/>
      <c r="BBA388" s="263"/>
      <c r="BBB388" s="263"/>
      <c r="BBC388" s="263"/>
      <c r="BBD388" s="263"/>
      <c r="BBE388" s="263"/>
      <c r="BBF388" s="263"/>
      <c r="BBG388" s="263"/>
      <c r="BBH388" s="263"/>
      <c r="BBI388" s="263"/>
      <c r="BBJ388" s="263"/>
      <c r="BBK388" s="263"/>
      <c r="BBL388" s="263"/>
      <c r="BBM388" s="263"/>
      <c r="BBN388" s="263"/>
      <c r="BBO388" s="263"/>
      <c r="BBP388" s="263"/>
      <c r="BBQ388" s="263"/>
      <c r="BBR388" s="263"/>
      <c r="BBS388" s="263"/>
      <c r="BBT388" s="263"/>
      <c r="BBU388" s="263"/>
      <c r="BBV388" s="263"/>
      <c r="BBW388" s="263"/>
      <c r="BBX388" s="263"/>
      <c r="BBY388" s="263"/>
      <c r="BBZ388" s="263"/>
      <c r="BCA388" s="263"/>
      <c r="BCB388" s="263"/>
      <c r="BCC388" s="263"/>
      <c r="BCD388" s="263"/>
      <c r="BCE388" s="263"/>
      <c r="BCF388" s="263"/>
      <c r="BCG388" s="263"/>
      <c r="BCH388" s="263"/>
      <c r="BCI388" s="263"/>
      <c r="BCJ388" s="263"/>
      <c r="BCK388" s="263"/>
      <c r="BCL388" s="263"/>
      <c r="BCM388" s="263"/>
      <c r="BCN388" s="263"/>
      <c r="BCO388" s="263"/>
      <c r="BCP388" s="263"/>
      <c r="BCQ388" s="263"/>
      <c r="BCR388" s="263"/>
      <c r="BCS388" s="263"/>
      <c r="BCT388" s="263"/>
      <c r="BCU388" s="263"/>
      <c r="BCV388" s="263"/>
      <c r="BCW388" s="263"/>
      <c r="BCX388" s="263"/>
      <c r="BCY388" s="263"/>
      <c r="BCZ388" s="263"/>
      <c r="BDA388" s="263"/>
      <c r="BDB388" s="263"/>
      <c r="BDC388" s="263"/>
      <c r="BDD388" s="263"/>
      <c r="BDE388" s="263"/>
      <c r="BDF388" s="263"/>
      <c r="BDG388" s="263"/>
      <c r="BDH388" s="263"/>
      <c r="BDI388" s="263"/>
      <c r="BDJ388" s="263"/>
      <c r="BDK388" s="263"/>
      <c r="BDL388" s="263"/>
      <c r="BDM388" s="263"/>
      <c r="BDN388" s="263"/>
      <c r="BDO388" s="263"/>
      <c r="BDP388" s="263"/>
      <c r="BDQ388" s="263"/>
      <c r="BDR388" s="263"/>
      <c r="BDS388" s="263"/>
      <c r="BDT388" s="263"/>
      <c r="BDU388" s="263"/>
      <c r="BDV388" s="263"/>
      <c r="BDW388" s="263"/>
      <c r="BDX388" s="263"/>
      <c r="BDY388" s="263"/>
      <c r="BDZ388" s="263"/>
      <c r="BEA388" s="263"/>
      <c r="BEB388" s="263"/>
      <c r="BEC388" s="263"/>
      <c r="BED388" s="263"/>
      <c r="BEE388" s="263"/>
      <c r="BEF388" s="263"/>
      <c r="BEG388" s="263"/>
      <c r="BEH388" s="263"/>
      <c r="BEI388" s="263"/>
      <c r="BEJ388" s="263"/>
      <c r="BEK388" s="263"/>
      <c r="BEL388" s="263"/>
      <c r="BEM388" s="263"/>
      <c r="BEN388" s="263"/>
      <c r="BEO388" s="263"/>
      <c r="BEP388" s="263"/>
      <c r="BEQ388" s="263"/>
      <c r="BER388" s="263"/>
      <c r="BES388" s="263"/>
      <c r="BET388" s="263"/>
      <c r="BEU388" s="263"/>
      <c r="BEV388" s="263"/>
      <c r="BEW388" s="263"/>
      <c r="BEX388" s="263"/>
      <c r="BEY388" s="263"/>
      <c r="BEZ388" s="263"/>
      <c r="BFA388" s="263"/>
      <c r="BFB388" s="263"/>
      <c r="BFC388" s="263"/>
      <c r="BFD388" s="263"/>
      <c r="BFE388" s="263"/>
      <c r="BFF388" s="263"/>
      <c r="BFG388" s="263"/>
      <c r="BFH388" s="263"/>
      <c r="BFI388" s="263"/>
      <c r="BFJ388" s="263"/>
      <c r="BFK388" s="263"/>
      <c r="BFL388" s="263"/>
      <c r="BFM388" s="263"/>
      <c r="BFN388" s="263"/>
      <c r="BFO388" s="263"/>
      <c r="BFP388" s="263"/>
      <c r="BFQ388" s="263"/>
      <c r="BFR388" s="263"/>
      <c r="BFS388" s="263"/>
      <c r="BFT388" s="263"/>
      <c r="BFU388" s="263"/>
      <c r="BFV388" s="263"/>
      <c r="BFW388" s="263"/>
      <c r="BFX388" s="263"/>
      <c r="BFY388" s="263"/>
      <c r="BFZ388" s="263"/>
      <c r="BGA388" s="263"/>
      <c r="BGB388" s="263"/>
      <c r="BGC388" s="263"/>
      <c r="BGD388" s="263"/>
      <c r="BGE388" s="263"/>
      <c r="BGF388" s="263"/>
      <c r="BGG388" s="263"/>
      <c r="BGH388" s="263"/>
      <c r="BGI388" s="263"/>
      <c r="BGJ388" s="263"/>
      <c r="BGK388" s="263"/>
      <c r="BGL388" s="263"/>
      <c r="BGM388" s="263"/>
      <c r="BGN388" s="263"/>
      <c r="BGO388" s="263"/>
      <c r="BGP388" s="263"/>
      <c r="BGQ388" s="263"/>
      <c r="BGR388" s="263"/>
      <c r="BGS388" s="263"/>
      <c r="BGT388" s="263"/>
      <c r="BGU388" s="263"/>
      <c r="BGV388" s="263"/>
      <c r="BGW388" s="263"/>
      <c r="BGX388" s="263"/>
      <c r="BGY388" s="263"/>
      <c r="BGZ388" s="263"/>
      <c r="BHA388" s="263"/>
      <c r="BHB388" s="263"/>
      <c r="BHC388" s="263"/>
      <c r="BHD388" s="263"/>
      <c r="BHE388" s="263"/>
      <c r="BHF388" s="263"/>
      <c r="BHG388" s="263"/>
      <c r="BHH388" s="263"/>
      <c r="BHI388" s="263"/>
      <c r="BHJ388" s="263"/>
      <c r="BHK388" s="263"/>
      <c r="BHL388" s="263"/>
      <c r="BHM388" s="263"/>
      <c r="BHN388" s="263"/>
      <c r="BHO388" s="263"/>
      <c r="BHP388" s="263"/>
      <c r="BHQ388" s="263"/>
      <c r="BHR388" s="263"/>
      <c r="BHS388" s="263"/>
      <c r="BHT388" s="263"/>
      <c r="BHU388" s="263"/>
      <c r="BHV388" s="263"/>
      <c r="BHW388" s="263"/>
      <c r="BHX388" s="263"/>
      <c r="BHY388" s="263"/>
      <c r="BHZ388" s="263"/>
      <c r="BIA388" s="263"/>
      <c r="BIB388" s="263"/>
      <c r="BIC388" s="263"/>
      <c r="BID388" s="263"/>
      <c r="BIE388" s="263"/>
      <c r="BIF388" s="263"/>
      <c r="BIG388" s="263"/>
      <c r="BIH388" s="263"/>
      <c r="BII388" s="263"/>
      <c r="BIJ388" s="263"/>
      <c r="BIK388" s="263"/>
      <c r="BIL388" s="263"/>
      <c r="BIM388" s="263"/>
      <c r="BIN388" s="263"/>
      <c r="BIO388" s="263"/>
      <c r="BIP388" s="263"/>
      <c r="BIQ388" s="263"/>
      <c r="BIR388" s="263"/>
      <c r="BIS388" s="263"/>
      <c r="BIT388" s="263"/>
      <c r="BIU388" s="263"/>
      <c r="BIV388" s="263"/>
      <c r="BIW388" s="263"/>
      <c r="BIX388" s="263"/>
      <c r="BIY388" s="263"/>
      <c r="BIZ388" s="263"/>
      <c r="BJA388" s="263"/>
      <c r="BJB388" s="263"/>
      <c r="BJC388" s="263"/>
      <c r="BJD388" s="263"/>
      <c r="BJE388" s="263"/>
      <c r="BJF388" s="263"/>
      <c r="BJG388" s="263"/>
      <c r="BJH388" s="263"/>
      <c r="BJI388" s="263"/>
      <c r="BJJ388" s="263"/>
      <c r="BJK388" s="263"/>
      <c r="BJL388" s="263"/>
      <c r="BJM388" s="263"/>
      <c r="BJN388" s="263"/>
      <c r="BJO388" s="263"/>
      <c r="BJP388" s="263"/>
      <c r="BJQ388" s="263"/>
      <c r="BJR388" s="263"/>
      <c r="BJS388" s="263"/>
      <c r="BJT388" s="263"/>
      <c r="BJU388" s="263"/>
      <c r="BJV388" s="263"/>
      <c r="BJW388" s="263"/>
      <c r="BJX388" s="263"/>
      <c r="BJY388" s="263"/>
      <c r="BJZ388" s="263"/>
      <c r="BKA388" s="263"/>
      <c r="BKB388" s="263"/>
      <c r="BKC388" s="263"/>
      <c r="BKD388" s="263"/>
      <c r="BKE388" s="263"/>
      <c r="BKF388" s="263"/>
      <c r="BKG388" s="263"/>
      <c r="BKH388" s="263"/>
      <c r="BKI388" s="263"/>
      <c r="BKJ388" s="263"/>
      <c r="BKK388" s="263"/>
      <c r="BKL388" s="263"/>
      <c r="BKM388" s="263"/>
      <c r="BKN388" s="263"/>
      <c r="BKO388" s="263"/>
      <c r="BKP388" s="263"/>
      <c r="BKQ388" s="263"/>
      <c r="BKR388" s="263"/>
      <c r="BKS388" s="263"/>
      <c r="BKT388" s="263"/>
      <c r="BKU388" s="263"/>
      <c r="BKV388" s="263"/>
      <c r="BKW388" s="263"/>
      <c r="BKX388" s="263"/>
      <c r="BKY388" s="263"/>
      <c r="BKZ388" s="263"/>
      <c r="BLA388" s="263"/>
      <c r="BLB388" s="263"/>
      <c r="BLC388" s="263"/>
      <c r="BLD388" s="263"/>
      <c r="BLE388" s="263"/>
      <c r="BLF388" s="263"/>
      <c r="BLG388" s="263"/>
      <c r="BLH388" s="263"/>
      <c r="BLI388" s="263"/>
      <c r="BLJ388" s="263"/>
      <c r="BLK388" s="263"/>
      <c r="BLL388" s="263"/>
      <c r="BLM388" s="263"/>
      <c r="BLN388" s="263"/>
      <c r="BLO388" s="263"/>
      <c r="BLP388" s="263"/>
      <c r="BLQ388" s="263"/>
      <c r="BLR388" s="263"/>
      <c r="BLS388" s="263"/>
      <c r="BLT388" s="263"/>
      <c r="BLU388" s="263"/>
      <c r="BLV388" s="263"/>
      <c r="BLW388" s="263"/>
      <c r="BLX388" s="263"/>
      <c r="BLY388" s="263"/>
      <c r="BLZ388" s="263"/>
      <c r="BMA388" s="263"/>
      <c r="BMB388" s="263"/>
      <c r="BMC388" s="263"/>
      <c r="BMD388" s="263"/>
      <c r="BME388" s="263"/>
      <c r="BMF388" s="263"/>
      <c r="BMG388" s="263"/>
      <c r="BMH388" s="263"/>
      <c r="BMI388" s="263"/>
      <c r="BMJ388" s="263"/>
      <c r="BMK388" s="263"/>
      <c r="BML388" s="263"/>
      <c r="BMM388" s="263"/>
      <c r="BMN388" s="263"/>
      <c r="BMO388" s="263"/>
      <c r="BMP388" s="263"/>
      <c r="BMQ388" s="263"/>
      <c r="BMR388" s="263"/>
      <c r="BMS388" s="263"/>
      <c r="BMT388" s="263"/>
      <c r="BMU388" s="263"/>
      <c r="BMV388" s="263"/>
      <c r="BMW388" s="263"/>
      <c r="BMX388" s="263"/>
      <c r="BMY388" s="263"/>
      <c r="BMZ388" s="263"/>
      <c r="BNA388" s="263"/>
      <c r="BNB388" s="263"/>
      <c r="BNC388" s="263"/>
      <c r="BND388" s="263"/>
      <c r="BNE388" s="263"/>
      <c r="BNF388" s="263"/>
      <c r="BNG388" s="263"/>
      <c r="BNH388" s="263"/>
      <c r="BNI388" s="263"/>
      <c r="BNJ388" s="263"/>
      <c r="BNK388" s="263"/>
      <c r="BNL388" s="263"/>
      <c r="BNM388" s="263"/>
      <c r="BNN388" s="263"/>
      <c r="BNO388" s="263"/>
      <c r="BNP388" s="263"/>
      <c r="BNQ388" s="263"/>
      <c r="BNR388" s="263"/>
      <c r="BNS388" s="263"/>
      <c r="BNT388" s="263"/>
      <c r="BNU388" s="263"/>
      <c r="BNV388" s="263"/>
      <c r="BNW388" s="263"/>
      <c r="BNX388" s="263"/>
      <c r="BNY388" s="263"/>
      <c r="BNZ388" s="263"/>
      <c r="BOA388" s="263"/>
      <c r="BOB388" s="263"/>
      <c r="BOC388" s="263"/>
      <c r="BOD388" s="263"/>
      <c r="BOE388" s="263"/>
      <c r="BOF388" s="263"/>
      <c r="BOG388" s="263"/>
      <c r="BOH388" s="263"/>
      <c r="BOI388" s="263"/>
      <c r="BOJ388" s="263"/>
      <c r="BOK388" s="263"/>
      <c r="BOL388" s="263"/>
      <c r="BOM388" s="263"/>
      <c r="BON388" s="263"/>
      <c r="BOO388" s="263"/>
      <c r="BOP388" s="263"/>
      <c r="BOQ388" s="263"/>
      <c r="BOR388" s="263"/>
      <c r="BOS388" s="263"/>
      <c r="BOT388" s="263"/>
      <c r="BOU388" s="263"/>
      <c r="BOV388" s="263"/>
      <c r="BOW388" s="263"/>
      <c r="BOX388" s="263"/>
      <c r="BOY388" s="263"/>
      <c r="BOZ388" s="263"/>
      <c r="BPA388" s="263"/>
      <c r="BPB388" s="263"/>
      <c r="BPC388" s="263"/>
      <c r="BPD388" s="263"/>
      <c r="BPE388" s="263"/>
      <c r="BPF388" s="263"/>
      <c r="BPG388" s="263"/>
      <c r="BPH388" s="263"/>
      <c r="BPI388" s="263"/>
      <c r="BPJ388" s="263"/>
      <c r="BPK388" s="263"/>
      <c r="BPL388" s="263"/>
      <c r="BPM388" s="263"/>
      <c r="BPN388" s="263"/>
      <c r="BPO388" s="263"/>
      <c r="BPP388" s="263"/>
      <c r="BPQ388" s="263"/>
      <c r="BPR388" s="263"/>
      <c r="BPS388" s="263"/>
      <c r="BPT388" s="263"/>
      <c r="BPU388" s="263"/>
      <c r="BPV388" s="263"/>
      <c r="BPW388" s="263"/>
      <c r="BPX388" s="263"/>
      <c r="BPY388" s="263"/>
      <c r="BPZ388" s="263"/>
      <c r="BQA388" s="263"/>
      <c r="BQB388" s="263"/>
      <c r="BQC388" s="263"/>
      <c r="BQD388" s="263"/>
      <c r="BQE388" s="263"/>
      <c r="BQF388" s="263"/>
      <c r="BQG388" s="263"/>
      <c r="BQH388" s="263"/>
      <c r="BQI388" s="263"/>
      <c r="BQJ388" s="263"/>
      <c r="BQK388" s="263"/>
      <c r="BQL388" s="263"/>
      <c r="BQM388" s="263"/>
      <c r="BQN388" s="263"/>
      <c r="BQO388" s="263"/>
      <c r="BQP388" s="263"/>
      <c r="BQQ388" s="263"/>
      <c r="BQR388" s="263"/>
      <c r="BQS388" s="263"/>
      <c r="BQT388" s="263"/>
      <c r="BQU388" s="263"/>
      <c r="BQV388" s="263"/>
      <c r="BQW388" s="263"/>
      <c r="BQX388" s="263"/>
      <c r="BQY388" s="263"/>
      <c r="BQZ388" s="263"/>
      <c r="BRA388" s="263"/>
      <c r="BRB388" s="263"/>
      <c r="BRC388" s="263"/>
      <c r="BRD388" s="263"/>
      <c r="BRE388" s="263"/>
      <c r="BRF388" s="263"/>
      <c r="BRG388" s="263"/>
      <c r="BRH388" s="263"/>
      <c r="BRI388" s="263"/>
      <c r="BRJ388" s="263"/>
      <c r="BRK388" s="263"/>
      <c r="BRL388" s="263"/>
      <c r="BRM388" s="263"/>
      <c r="BRN388" s="263"/>
      <c r="BRO388" s="263"/>
      <c r="BRP388" s="263"/>
      <c r="BRQ388" s="263"/>
      <c r="BRR388" s="263"/>
      <c r="BRS388" s="263"/>
      <c r="BRT388" s="263"/>
      <c r="BRU388" s="263"/>
      <c r="BRV388" s="263"/>
      <c r="BRW388" s="263"/>
      <c r="BRX388" s="263"/>
      <c r="BRY388" s="263"/>
      <c r="BRZ388" s="263"/>
      <c r="BSA388" s="263"/>
      <c r="BSB388" s="263"/>
      <c r="BSC388" s="263"/>
      <c r="BSD388" s="263"/>
      <c r="BSE388" s="263"/>
      <c r="BSF388" s="263"/>
      <c r="BSG388" s="263"/>
      <c r="BSH388" s="263"/>
      <c r="BSI388" s="263"/>
      <c r="BSJ388" s="263"/>
      <c r="BSK388" s="263"/>
      <c r="BSL388" s="263"/>
      <c r="BSM388" s="263"/>
      <c r="BSN388" s="263"/>
      <c r="BSO388" s="263"/>
      <c r="BSP388" s="263"/>
      <c r="BSQ388" s="263"/>
      <c r="BSR388" s="263"/>
      <c r="BSS388" s="263"/>
      <c r="BST388" s="263"/>
      <c r="BSU388" s="263"/>
      <c r="BSV388" s="263"/>
      <c r="BSW388" s="263"/>
      <c r="BSX388" s="263"/>
      <c r="BSY388" s="263"/>
      <c r="BSZ388" s="263"/>
      <c r="BTA388" s="263"/>
      <c r="BTB388" s="263"/>
      <c r="BTC388" s="263"/>
      <c r="BTD388" s="263"/>
      <c r="BTE388" s="263"/>
      <c r="BTF388" s="263"/>
      <c r="BTG388" s="263"/>
      <c r="BTH388" s="263"/>
      <c r="BTI388" s="263"/>
      <c r="BTJ388" s="263"/>
      <c r="BTK388" s="263"/>
      <c r="BTL388" s="263"/>
      <c r="BTM388" s="263"/>
      <c r="BTN388" s="263"/>
      <c r="BTO388" s="263"/>
      <c r="BTP388" s="263"/>
      <c r="BTQ388" s="263"/>
      <c r="BTR388" s="263"/>
      <c r="BTS388" s="263"/>
      <c r="BTT388" s="263"/>
      <c r="BTU388" s="263"/>
      <c r="BTV388" s="263"/>
      <c r="BTW388" s="263"/>
      <c r="BTX388" s="263"/>
      <c r="BTY388" s="263"/>
      <c r="BTZ388" s="263"/>
      <c r="BUA388" s="263"/>
      <c r="BUB388" s="263"/>
      <c r="BUC388" s="263"/>
      <c r="BUD388" s="263"/>
      <c r="BUE388" s="263"/>
      <c r="BUF388" s="263"/>
      <c r="BUG388" s="263"/>
      <c r="BUH388" s="263"/>
      <c r="BUI388" s="263"/>
      <c r="BUJ388" s="263"/>
      <c r="BUK388" s="263"/>
      <c r="BUL388" s="263"/>
      <c r="BUM388" s="263"/>
      <c r="BUN388" s="263"/>
      <c r="BUO388" s="263"/>
      <c r="BUP388" s="263"/>
      <c r="BUQ388" s="263"/>
      <c r="BUR388" s="263"/>
      <c r="BUS388" s="263"/>
      <c r="BUT388" s="263"/>
      <c r="BUU388" s="263"/>
      <c r="BUV388" s="263"/>
      <c r="BUW388" s="263"/>
      <c r="BUX388" s="263"/>
      <c r="BUY388" s="263"/>
      <c r="BUZ388" s="263"/>
      <c r="BVA388" s="263"/>
      <c r="BVB388" s="263"/>
      <c r="BVC388" s="263"/>
      <c r="BVD388" s="263"/>
      <c r="BVE388" s="263"/>
      <c r="BVF388" s="263"/>
      <c r="BVG388" s="263"/>
      <c r="BVH388" s="263"/>
      <c r="BVI388" s="263"/>
      <c r="BVJ388" s="263"/>
      <c r="BVK388" s="263"/>
      <c r="BVL388" s="263"/>
      <c r="BVM388" s="263"/>
      <c r="BVN388" s="263"/>
      <c r="BVO388" s="263"/>
      <c r="BVP388" s="263"/>
      <c r="BVQ388" s="263"/>
      <c r="BVR388" s="263"/>
      <c r="BVS388" s="263"/>
      <c r="BVT388" s="263"/>
      <c r="BVU388" s="263"/>
      <c r="BVV388" s="263"/>
      <c r="BVW388" s="263"/>
      <c r="BVX388" s="263"/>
      <c r="BVY388" s="263"/>
      <c r="BVZ388" s="263"/>
      <c r="BWA388" s="263"/>
      <c r="BWB388" s="263"/>
      <c r="BWC388" s="263"/>
      <c r="BWD388" s="263"/>
      <c r="BWE388" s="263"/>
      <c r="BWF388" s="263"/>
      <c r="BWG388" s="263"/>
      <c r="BWH388" s="263"/>
      <c r="BWI388" s="263"/>
      <c r="BWJ388" s="263"/>
      <c r="BWK388" s="263"/>
      <c r="BWL388" s="263"/>
      <c r="BWM388" s="263"/>
      <c r="BWN388" s="263"/>
      <c r="BWO388" s="263"/>
      <c r="BWP388" s="263"/>
      <c r="BWQ388" s="263"/>
      <c r="BWR388" s="263"/>
      <c r="BWS388" s="263"/>
      <c r="BWT388" s="263"/>
      <c r="BWU388" s="263"/>
      <c r="BWV388" s="263"/>
      <c r="BWW388" s="263"/>
      <c r="BWX388" s="263"/>
      <c r="BWY388" s="263"/>
      <c r="BWZ388" s="263"/>
      <c r="BXA388" s="263"/>
      <c r="BXB388" s="263"/>
      <c r="BXC388" s="263"/>
      <c r="BXD388" s="263"/>
      <c r="BXE388" s="263"/>
      <c r="BXF388" s="263"/>
      <c r="BXG388" s="263"/>
      <c r="BXH388" s="263"/>
      <c r="BXI388" s="263"/>
      <c r="BXJ388" s="263"/>
      <c r="BXK388" s="263"/>
      <c r="BXL388" s="263"/>
      <c r="BXM388" s="263"/>
      <c r="BXN388" s="263"/>
      <c r="BXO388" s="263"/>
      <c r="BXP388" s="263"/>
      <c r="BXQ388" s="263"/>
      <c r="BXR388" s="263"/>
      <c r="BXS388" s="263"/>
      <c r="BXT388" s="263"/>
      <c r="BXU388" s="263"/>
      <c r="BXV388" s="263"/>
      <c r="BXW388" s="263"/>
      <c r="BXX388" s="263"/>
      <c r="BXY388" s="263"/>
      <c r="BXZ388" s="263"/>
      <c r="BYA388" s="263"/>
      <c r="BYB388" s="263"/>
      <c r="BYC388" s="263"/>
      <c r="BYD388" s="263"/>
      <c r="BYE388" s="263"/>
      <c r="BYF388" s="263"/>
      <c r="BYG388" s="263"/>
      <c r="BYH388" s="263"/>
      <c r="BYI388" s="263"/>
      <c r="BYJ388" s="263"/>
      <c r="BYK388" s="263"/>
      <c r="BYL388" s="263"/>
      <c r="BYM388" s="263"/>
      <c r="BYN388" s="263"/>
      <c r="BYO388" s="263"/>
      <c r="BYP388" s="263"/>
      <c r="BYQ388" s="263"/>
      <c r="BYR388" s="263"/>
      <c r="BYS388" s="263"/>
      <c r="BYT388" s="263"/>
      <c r="BYU388" s="263"/>
      <c r="BYV388" s="263"/>
      <c r="BYW388" s="263"/>
      <c r="BYX388" s="263"/>
      <c r="BYY388" s="263"/>
      <c r="BYZ388" s="263"/>
      <c r="BZA388" s="263"/>
      <c r="BZB388" s="263"/>
      <c r="BZC388" s="263"/>
      <c r="BZD388" s="263"/>
      <c r="BZE388" s="263"/>
      <c r="BZF388" s="263"/>
      <c r="BZG388" s="263"/>
      <c r="BZH388" s="263"/>
      <c r="BZI388" s="263"/>
      <c r="BZJ388" s="263"/>
      <c r="BZK388" s="263"/>
      <c r="BZL388" s="263"/>
      <c r="BZM388" s="263"/>
      <c r="BZN388" s="263"/>
      <c r="BZO388" s="263"/>
      <c r="BZP388" s="263"/>
      <c r="BZQ388" s="263"/>
      <c r="BZR388" s="263"/>
      <c r="BZS388" s="263"/>
      <c r="BZT388" s="263"/>
      <c r="BZU388" s="263"/>
      <c r="BZV388" s="263"/>
      <c r="BZW388" s="263"/>
      <c r="BZX388" s="263"/>
      <c r="BZY388" s="263"/>
      <c r="BZZ388" s="263"/>
      <c r="CAA388" s="263"/>
      <c r="CAB388" s="263"/>
      <c r="CAC388" s="263"/>
      <c r="CAD388" s="263"/>
      <c r="CAE388" s="263"/>
      <c r="CAF388" s="263"/>
      <c r="CAG388" s="263"/>
      <c r="CAH388" s="263"/>
      <c r="CAI388" s="263"/>
      <c r="CAJ388" s="263"/>
      <c r="CAK388" s="263"/>
      <c r="CAL388" s="263"/>
      <c r="CAM388" s="263"/>
      <c r="CAN388" s="263"/>
      <c r="CAO388" s="263"/>
      <c r="CAP388" s="263"/>
      <c r="CAQ388" s="263"/>
      <c r="CAR388" s="263"/>
      <c r="CAS388" s="263"/>
      <c r="CAT388" s="263"/>
      <c r="CAU388" s="263"/>
      <c r="CAV388" s="263"/>
    </row>
    <row r="389" spans="1:2076" x14ac:dyDescent="0.35">
      <c r="A389" s="263"/>
      <c r="B389" s="263"/>
      <c r="C389" s="263"/>
      <c r="D389" s="263"/>
      <c r="E389" s="263"/>
      <c r="F389" s="263"/>
      <c r="G389" s="263"/>
      <c r="H389" s="263"/>
      <c r="I389" s="263"/>
      <c r="J389" s="263"/>
      <c r="K389" s="263"/>
      <c r="L389" s="263"/>
      <c r="M389" s="263"/>
      <c r="N389" s="263"/>
      <c r="O389" s="263"/>
      <c r="P389" s="263"/>
      <c r="Q389" s="263"/>
      <c r="R389" s="263"/>
      <c r="S389" s="263"/>
      <c r="T389" s="263"/>
      <c r="U389" s="263"/>
      <c r="V389" s="263"/>
      <c r="W389" s="263"/>
      <c r="X389" s="263"/>
      <c r="Y389" s="263"/>
      <c r="Z389" s="263"/>
      <c r="AA389" s="263"/>
      <c r="AB389" s="263"/>
      <c r="AC389" s="263"/>
      <c r="AD389" s="263"/>
      <c r="AE389" s="263"/>
      <c r="AF389" s="263"/>
      <c r="AG389" s="263"/>
      <c r="AH389" s="263"/>
      <c r="AI389" s="263"/>
      <c r="AJ389" s="263"/>
      <c r="AK389" s="263"/>
      <c r="AL389" s="263"/>
      <c r="AM389" s="263"/>
      <c r="AN389" s="263"/>
      <c r="AO389" s="263"/>
      <c r="AP389" s="263"/>
      <c r="AQ389" s="263"/>
      <c r="AR389" s="263"/>
      <c r="AS389" s="263"/>
      <c r="AT389" s="263"/>
      <c r="AU389" s="263"/>
      <c r="AV389" s="263"/>
      <c r="AW389" s="263"/>
      <c r="AX389" s="263"/>
      <c r="AY389" s="263"/>
      <c r="AZ389" s="263"/>
      <c r="BA389" s="263"/>
      <c r="BB389" s="263"/>
      <c r="BC389" s="263"/>
      <c r="BD389" s="263"/>
      <c r="BE389" s="263"/>
      <c r="BF389" s="263"/>
      <c r="BG389" s="263"/>
      <c r="BH389" s="263"/>
      <c r="BI389" s="263"/>
      <c r="BJ389" s="263"/>
      <c r="BK389" s="263"/>
      <c r="BL389" s="263"/>
      <c r="BM389" s="263"/>
      <c r="BN389" s="263"/>
      <c r="BO389" s="263"/>
      <c r="BP389" s="263"/>
      <c r="BQ389" s="263"/>
      <c r="BR389" s="263"/>
      <c r="BS389" s="263"/>
      <c r="BT389" s="263"/>
      <c r="BU389" s="263"/>
      <c r="BV389" s="263"/>
      <c r="BW389" s="263"/>
      <c r="BX389" s="263"/>
      <c r="BY389" s="263"/>
      <c r="BZ389" s="263"/>
      <c r="CA389" s="263"/>
      <c r="CB389" s="263"/>
      <c r="CC389" s="263"/>
      <c r="CD389" s="263"/>
      <c r="CE389" s="263"/>
      <c r="CF389" s="263"/>
      <c r="CG389" s="263"/>
      <c r="CH389" s="263"/>
      <c r="CI389" s="263"/>
      <c r="CJ389" s="263"/>
      <c r="CK389" s="263"/>
      <c r="CL389" s="263"/>
      <c r="CM389" s="263"/>
      <c r="CN389" s="263"/>
      <c r="CO389" s="263"/>
      <c r="CP389" s="263"/>
      <c r="CQ389" s="263"/>
      <c r="CR389" s="263"/>
      <c r="CS389" s="263"/>
      <c r="CT389" s="263"/>
      <c r="CU389" s="263"/>
      <c r="CV389" s="263"/>
      <c r="CW389" s="263"/>
      <c r="CX389" s="263"/>
      <c r="CY389" s="263"/>
      <c r="CZ389" s="263"/>
      <c r="DA389" s="263"/>
      <c r="DB389" s="263"/>
      <c r="DC389" s="263"/>
      <c r="DD389" s="263"/>
      <c r="DE389" s="263"/>
      <c r="DF389" s="263"/>
      <c r="DG389" s="263"/>
      <c r="DH389" s="263"/>
      <c r="DI389" s="263"/>
      <c r="DJ389" s="263"/>
      <c r="DK389" s="263"/>
      <c r="DL389" s="263"/>
      <c r="DM389" s="263"/>
      <c r="DN389" s="263"/>
      <c r="DO389" s="263"/>
      <c r="DP389" s="263"/>
      <c r="DQ389" s="263"/>
      <c r="DR389" s="263"/>
      <c r="DS389" s="263"/>
      <c r="DT389" s="263"/>
      <c r="DU389" s="263"/>
      <c r="DV389" s="263"/>
      <c r="DW389" s="263"/>
      <c r="DX389" s="263"/>
      <c r="DY389" s="263"/>
      <c r="DZ389" s="263"/>
      <c r="EA389" s="263"/>
      <c r="EB389" s="263"/>
      <c r="EC389" s="263"/>
      <c r="ED389" s="263"/>
      <c r="EE389" s="263"/>
      <c r="EF389" s="263"/>
      <c r="EG389" s="263"/>
      <c r="EH389" s="263"/>
      <c r="EI389" s="263"/>
      <c r="EJ389" s="263"/>
      <c r="EK389" s="263"/>
      <c r="EL389" s="263"/>
      <c r="EM389" s="263"/>
      <c r="EN389" s="263"/>
      <c r="EO389" s="263"/>
      <c r="EP389" s="263"/>
      <c r="EQ389" s="263"/>
      <c r="ER389" s="263"/>
      <c r="ES389" s="263"/>
      <c r="ET389" s="263"/>
      <c r="EU389" s="263"/>
      <c r="EV389" s="263"/>
      <c r="EW389" s="263"/>
      <c r="EX389" s="263"/>
      <c r="EY389" s="263"/>
      <c r="EZ389" s="263"/>
      <c r="FA389" s="263"/>
      <c r="FB389" s="263"/>
      <c r="FC389" s="263"/>
      <c r="FD389" s="263"/>
      <c r="FE389" s="263"/>
      <c r="FF389" s="263"/>
      <c r="FG389" s="263"/>
      <c r="FH389" s="263"/>
      <c r="FI389" s="263"/>
      <c r="FJ389" s="263"/>
      <c r="FK389" s="263"/>
      <c r="FL389" s="263"/>
      <c r="FM389" s="263"/>
      <c r="FN389" s="263"/>
      <c r="FO389" s="263"/>
      <c r="FP389" s="263"/>
      <c r="FQ389" s="263"/>
      <c r="FR389" s="263"/>
      <c r="FS389" s="263"/>
      <c r="FT389" s="263"/>
      <c r="FU389" s="263"/>
      <c r="FV389" s="263"/>
      <c r="FW389" s="263"/>
      <c r="FX389" s="263"/>
      <c r="FY389" s="263"/>
      <c r="FZ389" s="263"/>
      <c r="GA389" s="263"/>
      <c r="GB389" s="263"/>
      <c r="GC389" s="263"/>
      <c r="GD389" s="263"/>
      <c r="GE389" s="263"/>
      <c r="GF389" s="263"/>
      <c r="GG389" s="263"/>
      <c r="GH389" s="263"/>
      <c r="GI389" s="263"/>
      <c r="GJ389" s="263"/>
      <c r="GK389" s="263"/>
      <c r="GL389" s="263"/>
      <c r="GM389" s="263"/>
      <c r="GN389" s="263"/>
      <c r="GO389" s="263"/>
      <c r="GP389" s="263"/>
      <c r="GQ389" s="263"/>
      <c r="GR389" s="263"/>
      <c r="GS389" s="263"/>
      <c r="GT389" s="263"/>
      <c r="GU389" s="263"/>
      <c r="GV389" s="263"/>
      <c r="GW389" s="263"/>
      <c r="GX389" s="263"/>
      <c r="GY389" s="263"/>
      <c r="GZ389" s="263"/>
      <c r="HA389" s="263"/>
      <c r="HB389" s="263"/>
      <c r="HC389" s="263"/>
      <c r="HD389" s="263"/>
      <c r="HE389" s="263"/>
      <c r="HF389" s="263"/>
      <c r="HG389" s="263"/>
      <c r="HH389" s="263"/>
      <c r="HI389" s="263"/>
      <c r="HJ389" s="263"/>
      <c r="HK389" s="263"/>
      <c r="HL389" s="263"/>
      <c r="HM389" s="263"/>
      <c r="HN389" s="263"/>
      <c r="HO389" s="263"/>
      <c r="HP389" s="263"/>
      <c r="HQ389" s="263"/>
      <c r="HR389" s="263"/>
      <c r="HS389" s="263"/>
      <c r="HT389" s="263"/>
      <c r="HU389" s="263"/>
      <c r="HV389" s="263"/>
      <c r="HW389" s="263"/>
      <c r="HX389" s="263"/>
      <c r="HY389" s="263"/>
      <c r="HZ389" s="263"/>
      <c r="IA389" s="263"/>
      <c r="IB389" s="263"/>
      <c r="IC389" s="263"/>
      <c r="ID389" s="263"/>
      <c r="IE389" s="263"/>
      <c r="IF389" s="263"/>
      <c r="IG389" s="263"/>
      <c r="IH389" s="263"/>
      <c r="II389" s="263"/>
      <c r="IJ389" s="263"/>
      <c r="IK389" s="263"/>
      <c r="IL389" s="263"/>
      <c r="IM389" s="263"/>
      <c r="IN389" s="263"/>
      <c r="IO389" s="263"/>
      <c r="IP389" s="263"/>
      <c r="IQ389" s="263"/>
      <c r="IR389" s="263"/>
      <c r="IS389" s="263"/>
      <c r="IT389" s="263"/>
      <c r="IU389" s="263"/>
      <c r="IV389" s="263"/>
      <c r="IW389" s="263"/>
      <c r="IX389" s="263"/>
      <c r="IY389" s="263"/>
      <c r="IZ389" s="263"/>
      <c r="JA389" s="263"/>
      <c r="JB389" s="263"/>
      <c r="JC389" s="263"/>
      <c r="JD389" s="263"/>
      <c r="JE389" s="263"/>
      <c r="JF389" s="263"/>
      <c r="JG389" s="263"/>
      <c r="JH389" s="263"/>
      <c r="JI389" s="263"/>
      <c r="JJ389" s="263"/>
      <c r="JK389" s="263"/>
      <c r="JL389" s="263"/>
      <c r="JM389" s="263"/>
      <c r="JN389" s="263"/>
      <c r="JO389" s="263"/>
      <c r="JP389" s="263"/>
      <c r="JQ389" s="263"/>
      <c r="JR389" s="263"/>
      <c r="JS389" s="263"/>
      <c r="JT389" s="263"/>
      <c r="JU389" s="263"/>
      <c r="JV389" s="263"/>
      <c r="JW389" s="263"/>
      <c r="JX389" s="263"/>
      <c r="JY389" s="263"/>
      <c r="JZ389" s="263"/>
      <c r="KA389" s="263"/>
      <c r="KB389" s="263"/>
      <c r="KC389" s="263"/>
      <c r="KD389" s="263"/>
      <c r="KE389" s="263"/>
      <c r="KF389" s="263"/>
      <c r="KG389" s="263"/>
      <c r="KH389" s="263"/>
      <c r="KI389" s="263"/>
      <c r="KJ389" s="263"/>
      <c r="KK389" s="263"/>
      <c r="KL389" s="263"/>
      <c r="KM389" s="263"/>
      <c r="KN389" s="263"/>
      <c r="KO389" s="263"/>
      <c r="KP389" s="263"/>
      <c r="KQ389" s="263"/>
      <c r="KR389" s="263"/>
      <c r="KS389" s="263"/>
      <c r="KT389" s="263"/>
      <c r="KU389" s="263"/>
      <c r="KV389" s="263"/>
      <c r="KW389" s="263"/>
      <c r="KX389" s="263"/>
      <c r="KY389" s="263"/>
      <c r="KZ389" s="263"/>
      <c r="LA389" s="263"/>
      <c r="LB389" s="263"/>
      <c r="LC389" s="263"/>
      <c r="LD389" s="263"/>
      <c r="LE389" s="263"/>
      <c r="LF389" s="263"/>
      <c r="LG389" s="263"/>
      <c r="LH389" s="263"/>
      <c r="LI389" s="263"/>
      <c r="LJ389" s="263"/>
      <c r="LK389" s="263"/>
      <c r="LL389" s="263"/>
      <c r="LM389" s="263"/>
      <c r="LN389" s="263"/>
      <c r="LO389" s="263"/>
      <c r="LP389" s="263"/>
      <c r="LQ389" s="263"/>
      <c r="LR389" s="263"/>
      <c r="LS389" s="263"/>
      <c r="LT389" s="263"/>
      <c r="LU389" s="263"/>
      <c r="LV389" s="263"/>
      <c r="LW389" s="263"/>
      <c r="LX389" s="263"/>
      <c r="LY389" s="263"/>
      <c r="LZ389" s="263"/>
      <c r="MA389" s="263"/>
      <c r="MB389" s="263"/>
      <c r="MC389" s="263"/>
      <c r="MD389" s="263"/>
      <c r="ME389" s="263"/>
      <c r="MF389" s="263"/>
      <c r="MG389" s="263"/>
      <c r="MH389" s="263"/>
      <c r="MI389" s="263"/>
      <c r="MJ389" s="263"/>
      <c r="MK389" s="263"/>
      <c r="ML389" s="263"/>
      <c r="MM389" s="263"/>
      <c r="MN389" s="263"/>
      <c r="MO389" s="263"/>
      <c r="MP389" s="263"/>
      <c r="MQ389" s="263"/>
      <c r="MR389" s="263"/>
      <c r="MS389" s="263"/>
      <c r="MT389" s="263"/>
      <c r="MU389" s="263"/>
      <c r="MV389" s="263"/>
      <c r="MW389" s="263"/>
      <c r="MX389" s="263"/>
      <c r="MY389" s="263"/>
      <c r="MZ389" s="263"/>
      <c r="NA389" s="263"/>
      <c r="NB389" s="263"/>
      <c r="NC389" s="263"/>
      <c r="ND389" s="263"/>
      <c r="NE389" s="263"/>
      <c r="NF389" s="263"/>
      <c r="NG389" s="263"/>
      <c r="NH389" s="263"/>
      <c r="NI389" s="263"/>
      <c r="NJ389" s="263"/>
      <c r="NK389" s="263"/>
      <c r="NL389" s="263"/>
      <c r="NM389" s="263"/>
      <c r="NN389" s="263"/>
      <c r="NO389" s="263"/>
      <c r="NP389" s="263"/>
      <c r="NQ389" s="263"/>
      <c r="NR389" s="263"/>
      <c r="NS389" s="263"/>
      <c r="NT389" s="263"/>
      <c r="NU389" s="263"/>
      <c r="NV389" s="263"/>
      <c r="NW389" s="263"/>
      <c r="NX389" s="263"/>
      <c r="NY389" s="263"/>
      <c r="NZ389" s="263"/>
      <c r="OA389" s="263"/>
      <c r="OB389" s="263"/>
      <c r="OC389" s="263"/>
      <c r="OD389" s="263"/>
      <c r="OE389" s="263"/>
      <c r="OF389" s="263"/>
      <c r="OG389" s="263"/>
      <c r="OH389" s="263"/>
      <c r="OI389" s="263"/>
      <c r="OJ389" s="263"/>
      <c r="OK389" s="263"/>
      <c r="OL389" s="263"/>
      <c r="OM389" s="263"/>
      <c r="ON389" s="263"/>
      <c r="OO389" s="263"/>
      <c r="OP389" s="263"/>
      <c r="OQ389" s="263"/>
      <c r="OR389" s="263"/>
      <c r="OS389" s="263"/>
      <c r="OT389" s="263"/>
      <c r="OU389" s="263"/>
      <c r="OV389" s="263"/>
      <c r="OW389" s="263"/>
      <c r="OX389" s="263"/>
      <c r="OY389" s="263"/>
      <c r="OZ389" s="263"/>
      <c r="PA389" s="263"/>
      <c r="PB389" s="263"/>
      <c r="PC389" s="263"/>
      <c r="PD389" s="263"/>
      <c r="PE389" s="263"/>
      <c r="PF389" s="263"/>
      <c r="PG389" s="263"/>
      <c r="PH389" s="263"/>
      <c r="PI389" s="263"/>
      <c r="PJ389" s="263"/>
      <c r="PK389" s="263"/>
      <c r="PL389" s="263"/>
      <c r="PM389" s="263"/>
      <c r="PN389" s="263"/>
      <c r="PO389" s="263"/>
      <c r="PP389" s="263"/>
      <c r="PQ389" s="263"/>
      <c r="PR389" s="263"/>
      <c r="PS389" s="263"/>
      <c r="PT389" s="263"/>
      <c r="PU389" s="263"/>
      <c r="PV389" s="263"/>
      <c r="PW389" s="263"/>
      <c r="PX389" s="263"/>
      <c r="PY389" s="263"/>
      <c r="PZ389" s="263"/>
      <c r="QA389" s="263"/>
      <c r="QB389" s="263"/>
      <c r="QC389" s="263"/>
      <c r="QD389" s="263"/>
      <c r="QE389" s="263"/>
      <c r="QF389" s="263"/>
      <c r="QG389" s="263"/>
      <c r="QH389" s="263"/>
      <c r="QI389" s="263"/>
      <c r="QJ389" s="263"/>
      <c r="QK389" s="263"/>
      <c r="QL389" s="263"/>
      <c r="QM389" s="263"/>
      <c r="QN389" s="263"/>
      <c r="QO389" s="263"/>
      <c r="QP389" s="263"/>
      <c r="QQ389" s="263"/>
      <c r="QR389" s="263"/>
      <c r="QS389" s="263"/>
      <c r="QT389" s="263"/>
      <c r="QU389" s="263"/>
      <c r="QV389" s="263"/>
      <c r="QW389" s="263"/>
      <c r="QX389" s="263"/>
      <c r="QY389" s="263"/>
      <c r="QZ389" s="263"/>
      <c r="RA389" s="263"/>
      <c r="RB389" s="263"/>
      <c r="RC389" s="263"/>
      <c r="RD389" s="263"/>
      <c r="RE389" s="263"/>
      <c r="RF389" s="263"/>
      <c r="RG389" s="263"/>
      <c r="RH389" s="263"/>
      <c r="RI389" s="263"/>
      <c r="RJ389" s="263"/>
      <c r="RK389" s="263"/>
      <c r="RL389" s="263"/>
      <c r="RM389" s="263"/>
      <c r="RN389" s="263"/>
      <c r="RO389" s="263"/>
      <c r="RP389" s="263"/>
      <c r="RQ389" s="263"/>
      <c r="RR389" s="263"/>
      <c r="RS389" s="263"/>
      <c r="RT389" s="263"/>
      <c r="RU389" s="263"/>
      <c r="RV389" s="263"/>
      <c r="RW389" s="263"/>
      <c r="RX389" s="263"/>
      <c r="RY389" s="263"/>
      <c r="RZ389" s="263"/>
      <c r="SA389" s="263"/>
      <c r="SB389" s="263"/>
      <c r="SC389" s="263"/>
      <c r="SD389" s="263"/>
      <c r="SE389" s="263"/>
      <c r="SF389" s="263"/>
      <c r="SG389" s="263"/>
      <c r="SH389" s="263"/>
      <c r="SI389" s="263"/>
      <c r="SJ389" s="263"/>
      <c r="SK389" s="263"/>
      <c r="SL389" s="263"/>
      <c r="SM389" s="263"/>
      <c r="SN389" s="263"/>
      <c r="SO389" s="263"/>
      <c r="SP389" s="263"/>
      <c r="SQ389" s="263"/>
      <c r="SR389" s="263"/>
      <c r="SS389" s="263"/>
      <c r="ST389" s="263"/>
      <c r="SU389" s="263"/>
      <c r="SV389" s="263"/>
      <c r="SW389" s="263"/>
      <c r="SX389" s="263"/>
      <c r="SY389" s="263"/>
      <c r="SZ389" s="263"/>
      <c r="TA389" s="263"/>
      <c r="TB389" s="263"/>
      <c r="TC389" s="263"/>
      <c r="TD389" s="263"/>
      <c r="TE389" s="263"/>
      <c r="TF389" s="263"/>
      <c r="TG389" s="263"/>
      <c r="TH389" s="263"/>
      <c r="TI389" s="263"/>
      <c r="TJ389" s="263"/>
      <c r="TK389" s="263"/>
      <c r="TL389" s="263"/>
      <c r="TM389" s="263"/>
      <c r="TN389" s="263"/>
      <c r="TO389" s="263"/>
      <c r="TP389" s="263"/>
      <c r="TQ389" s="263"/>
      <c r="TR389" s="263"/>
      <c r="TS389" s="263"/>
      <c r="TT389" s="263"/>
      <c r="TU389" s="263"/>
      <c r="TV389" s="263"/>
      <c r="TW389" s="263"/>
      <c r="TX389" s="263"/>
      <c r="TY389" s="263"/>
      <c r="TZ389" s="263"/>
      <c r="UA389" s="263"/>
      <c r="UB389" s="263"/>
      <c r="UC389" s="263"/>
      <c r="UD389" s="263"/>
      <c r="UE389" s="263"/>
      <c r="UF389" s="263"/>
      <c r="UG389" s="263"/>
      <c r="UH389" s="263"/>
      <c r="UI389" s="263"/>
      <c r="UJ389" s="263"/>
      <c r="UK389" s="263"/>
      <c r="UL389" s="263"/>
      <c r="UM389" s="263"/>
      <c r="UN389" s="263"/>
      <c r="UO389" s="263"/>
      <c r="UP389" s="263"/>
      <c r="UQ389" s="263"/>
      <c r="UR389" s="263"/>
      <c r="US389" s="263"/>
      <c r="UT389" s="263"/>
      <c r="UU389" s="263"/>
      <c r="UV389" s="263"/>
      <c r="UW389" s="263"/>
      <c r="UX389" s="263"/>
      <c r="UY389" s="263"/>
      <c r="UZ389" s="263"/>
      <c r="VA389" s="263"/>
      <c r="VB389" s="263"/>
      <c r="VC389" s="263"/>
      <c r="VD389" s="263"/>
      <c r="VE389" s="263"/>
      <c r="VF389" s="263"/>
      <c r="VG389" s="263"/>
      <c r="VH389" s="263"/>
      <c r="VI389" s="263"/>
      <c r="VJ389" s="263"/>
      <c r="VK389" s="263"/>
      <c r="VL389" s="263"/>
      <c r="VM389" s="263"/>
      <c r="VN389" s="263"/>
      <c r="VO389" s="263"/>
      <c r="VP389" s="263"/>
      <c r="VQ389" s="263"/>
      <c r="VR389" s="263"/>
      <c r="VS389" s="263"/>
      <c r="VT389" s="263"/>
      <c r="VU389" s="263"/>
      <c r="VV389" s="263"/>
      <c r="VW389" s="263"/>
      <c r="VX389" s="263"/>
      <c r="VY389" s="263"/>
      <c r="VZ389" s="263"/>
      <c r="WA389" s="263"/>
      <c r="WB389" s="263"/>
      <c r="WC389" s="263"/>
      <c r="WD389" s="263"/>
      <c r="WE389" s="263"/>
      <c r="WF389" s="263"/>
      <c r="WG389" s="263"/>
      <c r="WH389" s="263"/>
      <c r="WI389" s="263"/>
      <c r="WJ389" s="263"/>
      <c r="WK389" s="263"/>
      <c r="WL389" s="263"/>
      <c r="WM389" s="263"/>
      <c r="WN389" s="263"/>
      <c r="WO389" s="263"/>
      <c r="WP389" s="263"/>
      <c r="WQ389" s="263"/>
      <c r="WR389" s="263"/>
      <c r="WS389" s="263"/>
      <c r="WT389" s="263"/>
      <c r="WU389" s="263"/>
      <c r="WV389" s="263"/>
      <c r="WW389" s="263"/>
      <c r="WX389" s="263"/>
      <c r="WY389" s="263"/>
      <c r="WZ389" s="263"/>
      <c r="XA389" s="263"/>
      <c r="XB389" s="263"/>
      <c r="XC389" s="263"/>
      <c r="XD389" s="263"/>
      <c r="XE389" s="263"/>
      <c r="XF389" s="263"/>
      <c r="XG389" s="263"/>
      <c r="XH389" s="263"/>
      <c r="XI389" s="263"/>
      <c r="XJ389" s="263"/>
      <c r="XK389" s="263"/>
      <c r="XL389" s="263"/>
      <c r="XM389" s="263"/>
      <c r="XN389" s="263"/>
      <c r="XO389" s="263"/>
      <c r="XP389" s="263"/>
      <c r="XQ389" s="263"/>
      <c r="XR389" s="263"/>
      <c r="XS389" s="263"/>
      <c r="XT389" s="263"/>
      <c r="XU389" s="263"/>
      <c r="XV389" s="263"/>
      <c r="XW389" s="263"/>
      <c r="XX389" s="263"/>
      <c r="XY389" s="263"/>
      <c r="XZ389" s="263"/>
      <c r="YA389" s="263"/>
      <c r="YB389" s="263"/>
      <c r="YC389" s="263"/>
      <c r="YD389" s="263"/>
      <c r="YE389" s="263"/>
      <c r="YF389" s="263"/>
      <c r="YG389" s="263"/>
      <c r="YH389" s="263"/>
      <c r="YI389" s="263"/>
      <c r="YJ389" s="263"/>
      <c r="YK389" s="263"/>
      <c r="YL389" s="263"/>
      <c r="YM389" s="263"/>
      <c r="YN389" s="263"/>
      <c r="YO389" s="263"/>
      <c r="YP389" s="263"/>
      <c r="YQ389" s="263"/>
      <c r="YR389" s="263"/>
      <c r="YS389" s="263"/>
      <c r="YT389" s="263"/>
      <c r="YU389" s="263"/>
      <c r="YV389" s="263"/>
      <c r="YW389" s="263"/>
      <c r="YX389" s="263"/>
      <c r="YY389" s="263"/>
      <c r="YZ389" s="263"/>
      <c r="ZA389" s="263"/>
      <c r="ZB389" s="263"/>
      <c r="ZC389" s="263"/>
      <c r="ZD389" s="263"/>
      <c r="ZE389" s="263"/>
      <c r="ZF389" s="263"/>
      <c r="ZG389" s="263"/>
      <c r="ZH389" s="263"/>
      <c r="ZI389" s="263"/>
      <c r="ZJ389" s="263"/>
      <c r="ZK389" s="263"/>
      <c r="ZL389" s="263"/>
      <c r="ZM389" s="263"/>
      <c r="ZN389" s="263"/>
      <c r="ZO389" s="263"/>
      <c r="ZP389" s="263"/>
      <c r="ZQ389" s="263"/>
      <c r="ZR389" s="263"/>
      <c r="ZS389" s="263"/>
      <c r="ZT389" s="263"/>
      <c r="ZU389" s="263"/>
      <c r="ZV389" s="263"/>
      <c r="ZW389" s="263"/>
      <c r="ZX389" s="263"/>
      <c r="ZY389" s="263"/>
      <c r="ZZ389" s="263"/>
      <c r="AAA389" s="263"/>
      <c r="AAB389" s="263"/>
      <c r="AAC389" s="263"/>
      <c r="AAD389" s="263"/>
      <c r="AAE389" s="263"/>
      <c r="AAF389" s="263"/>
      <c r="AAG389" s="263"/>
      <c r="AAH389" s="263"/>
      <c r="AAI389" s="263"/>
      <c r="AAJ389" s="263"/>
      <c r="AAK389" s="263"/>
      <c r="AAL389" s="263"/>
      <c r="AAM389" s="263"/>
      <c r="AAN389" s="263"/>
      <c r="AAO389" s="263"/>
      <c r="AAP389" s="263"/>
      <c r="AAQ389" s="263"/>
      <c r="AAR389" s="263"/>
      <c r="AAS389" s="263"/>
      <c r="AAT389" s="263"/>
      <c r="AAU389" s="263"/>
      <c r="AAV389" s="263"/>
      <c r="AAW389" s="263"/>
      <c r="AAX389" s="263"/>
      <c r="AAY389" s="263"/>
      <c r="AAZ389" s="263"/>
      <c r="ABA389" s="263"/>
      <c r="ABB389" s="263"/>
      <c r="ABC389" s="263"/>
      <c r="ABD389" s="263"/>
      <c r="ABE389" s="263"/>
      <c r="ABF389" s="263"/>
      <c r="ABG389" s="263"/>
      <c r="ABH389" s="263"/>
      <c r="ABI389" s="263"/>
      <c r="ABJ389" s="263"/>
      <c r="ABK389" s="263"/>
      <c r="ABL389" s="263"/>
      <c r="ABM389" s="263"/>
      <c r="ABN389" s="263"/>
      <c r="ABO389" s="263"/>
      <c r="ABP389" s="263"/>
      <c r="ABQ389" s="263"/>
      <c r="ABR389" s="263"/>
      <c r="ABS389" s="263"/>
      <c r="ABT389" s="263"/>
      <c r="ABU389" s="263"/>
      <c r="ABV389" s="263"/>
      <c r="ABW389" s="263"/>
      <c r="ABX389" s="263"/>
      <c r="ABY389" s="263"/>
      <c r="ABZ389" s="263"/>
      <c r="ACA389" s="263"/>
      <c r="ACB389" s="263"/>
      <c r="ACC389" s="263"/>
      <c r="ACD389" s="263"/>
      <c r="ACE389" s="263"/>
      <c r="ACF389" s="263"/>
      <c r="ACG389" s="263"/>
      <c r="ACH389" s="263"/>
      <c r="ACI389" s="263"/>
      <c r="ACJ389" s="263"/>
      <c r="ACK389" s="263"/>
      <c r="ACL389" s="263"/>
      <c r="ACM389" s="263"/>
      <c r="ACN389" s="263"/>
      <c r="ACO389" s="263"/>
      <c r="ACP389" s="263"/>
      <c r="ACQ389" s="263"/>
      <c r="ACR389" s="263"/>
      <c r="ACS389" s="263"/>
      <c r="ACT389" s="263"/>
      <c r="ACU389" s="263"/>
      <c r="ACV389" s="263"/>
      <c r="ACW389" s="263"/>
      <c r="ACX389" s="263"/>
      <c r="ACY389" s="263"/>
      <c r="ACZ389" s="263"/>
      <c r="ADA389" s="263"/>
      <c r="ADB389" s="263"/>
      <c r="ADC389" s="263"/>
      <c r="ADD389" s="263"/>
      <c r="ADE389" s="263"/>
      <c r="ADF389" s="263"/>
      <c r="ADG389" s="263"/>
      <c r="ADH389" s="263"/>
      <c r="ADI389" s="263"/>
      <c r="ADJ389" s="263"/>
      <c r="ADK389" s="263"/>
      <c r="ADL389" s="263"/>
      <c r="ADM389" s="263"/>
      <c r="ADN389" s="263"/>
      <c r="ADO389" s="263"/>
      <c r="ADP389" s="263"/>
      <c r="ADQ389" s="263"/>
      <c r="ADR389" s="263"/>
      <c r="ADS389" s="263"/>
      <c r="ADT389" s="263"/>
      <c r="ADU389" s="263"/>
      <c r="ADV389" s="263"/>
      <c r="ADW389" s="263"/>
      <c r="ADX389" s="263"/>
      <c r="ADY389" s="263"/>
      <c r="ADZ389" s="263"/>
      <c r="AEA389" s="263"/>
      <c r="AEB389" s="263"/>
      <c r="AEC389" s="263"/>
      <c r="AED389" s="263"/>
      <c r="AEE389" s="263"/>
      <c r="AEF389" s="263"/>
      <c r="AEG389" s="263"/>
      <c r="AEH389" s="263"/>
      <c r="AEI389" s="263"/>
      <c r="AEJ389" s="263"/>
      <c r="AEK389" s="263"/>
      <c r="AEL389" s="263"/>
      <c r="AEM389" s="263"/>
      <c r="AEN389" s="263"/>
      <c r="AEO389" s="263"/>
      <c r="AEP389" s="263"/>
      <c r="AEQ389" s="263"/>
      <c r="AER389" s="263"/>
      <c r="AES389" s="263"/>
      <c r="AET389" s="263"/>
      <c r="AEU389" s="263"/>
      <c r="AEV389" s="263"/>
      <c r="AEW389" s="263"/>
      <c r="AEX389" s="263"/>
      <c r="AEY389" s="263"/>
      <c r="AEZ389" s="263"/>
      <c r="AFA389" s="263"/>
      <c r="AFB389" s="263"/>
      <c r="AFC389" s="263"/>
      <c r="AFD389" s="263"/>
      <c r="AFE389" s="263"/>
      <c r="AFF389" s="263"/>
      <c r="AFG389" s="263"/>
      <c r="AFH389" s="263"/>
      <c r="AFI389" s="263"/>
      <c r="AFJ389" s="263"/>
      <c r="AFK389" s="263"/>
      <c r="AFL389" s="263"/>
      <c r="AFM389" s="263"/>
      <c r="AFN389" s="263"/>
      <c r="AFO389" s="263"/>
      <c r="AFP389" s="263"/>
      <c r="AFQ389" s="263"/>
      <c r="AFR389" s="263"/>
      <c r="AFS389" s="263"/>
      <c r="AFT389" s="263"/>
      <c r="AFU389" s="263"/>
      <c r="AFV389" s="263"/>
      <c r="AFW389" s="263"/>
      <c r="AFX389" s="263"/>
      <c r="AFY389" s="263"/>
      <c r="AFZ389" s="263"/>
      <c r="AGA389" s="263"/>
      <c r="AGB389" s="263"/>
      <c r="AGC389" s="263"/>
      <c r="AGD389" s="263"/>
      <c r="AGE389" s="263"/>
      <c r="AGF389" s="263"/>
      <c r="AGG389" s="263"/>
      <c r="AGH389" s="263"/>
      <c r="AGI389" s="263"/>
      <c r="AGJ389" s="263"/>
      <c r="AGK389" s="263"/>
      <c r="AGL389" s="263"/>
      <c r="AGM389" s="263"/>
      <c r="AGN389" s="263"/>
      <c r="AGO389" s="263"/>
      <c r="AGP389" s="263"/>
      <c r="AGQ389" s="263"/>
      <c r="AGR389" s="263"/>
      <c r="AGS389" s="263"/>
      <c r="AGT389" s="263"/>
      <c r="AGU389" s="263"/>
      <c r="AGV389" s="263"/>
      <c r="AGW389" s="263"/>
      <c r="AGX389" s="263"/>
      <c r="AGY389" s="263"/>
      <c r="AGZ389" s="263"/>
      <c r="AHA389" s="263"/>
      <c r="AHB389" s="263"/>
      <c r="AHC389" s="263"/>
      <c r="AHD389" s="263"/>
      <c r="AHE389" s="263"/>
      <c r="AHF389" s="263"/>
      <c r="AHG389" s="263"/>
      <c r="AHH389" s="263"/>
      <c r="AHI389" s="263"/>
      <c r="AHJ389" s="263"/>
      <c r="AHK389" s="263"/>
      <c r="AHL389" s="263"/>
      <c r="AHM389" s="263"/>
      <c r="AHN389" s="263"/>
      <c r="AHO389" s="263"/>
      <c r="AHP389" s="263"/>
      <c r="AHQ389" s="263"/>
      <c r="AHR389" s="263"/>
      <c r="AHS389" s="263"/>
      <c r="AHT389" s="263"/>
      <c r="AHU389" s="263"/>
      <c r="AHV389" s="263"/>
      <c r="AHW389" s="263"/>
      <c r="AHX389" s="263"/>
      <c r="AHY389" s="263"/>
      <c r="AHZ389" s="263"/>
      <c r="AIA389" s="263"/>
      <c r="AIB389" s="263"/>
      <c r="AIC389" s="263"/>
      <c r="AID389" s="263"/>
      <c r="AIE389" s="263"/>
      <c r="AIF389" s="263"/>
      <c r="AIG389" s="263"/>
      <c r="AIH389" s="263"/>
      <c r="AII389" s="263"/>
      <c r="AIJ389" s="263"/>
      <c r="AIK389" s="263"/>
      <c r="AIL389" s="263"/>
      <c r="AIM389" s="263"/>
      <c r="AIN389" s="263"/>
      <c r="AIO389" s="263"/>
      <c r="AIP389" s="263"/>
      <c r="AIQ389" s="263"/>
      <c r="AIR389" s="263"/>
      <c r="AIS389" s="263"/>
      <c r="AIT389" s="263"/>
      <c r="AIU389" s="263"/>
      <c r="AIV389" s="263"/>
      <c r="AIW389" s="263"/>
      <c r="AIX389" s="263"/>
      <c r="AIY389" s="263"/>
      <c r="AIZ389" s="263"/>
      <c r="AJA389" s="263"/>
      <c r="AJB389" s="263"/>
      <c r="AJC389" s="263"/>
      <c r="AJD389" s="263"/>
      <c r="AJE389" s="263"/>
      <c r="AJF389" s="263"/>
      <c r="AJG389" s="263"/>
      <c r="AJH389" s="263"/>
      <c r="AJI389" s="263"/>
      <c r="AJJ389" s="263"/>
      <c r="AJK389" s="263"/>
      <c r="AJL389" s="263"/>
      <c r="AJM389" s="263"/>
      <c r="AJN389" s="263"/>
      <c r="AJO389" s="263"/>
      <c r="AJP389" s="263"/>
      <c r="AJQ389" s="263"/>
      <c r="AJR389" s="263"/>
      <c r="AJS389" s="263"/>
      <c r="AJT389" s="263"/>
      <c r="AJU389" s="263"/>
      <c r="AJV389" s="263"/>
      <c r="AJW389" s="263"/>
      <c r="AJX389" s="263"/>
      <c r="AJY389" s="263"/>
      <c r="AJZ389" s="263"/>
      <c r="AKA389" s="263"/>
      <c r="AKB389" s="263"/>
      <c r="AKC389" s="263"/>
      <c r="AKD389" s="263"/>
      <c r="AKE389" s="263"/>
      <c r="AKF389" s="263"/>
      <c r="AKG389" s="263"/>
      <c r="AKH389" s="263"/>
      <c r="AKI389" s="263"/>
      <c r="AKJ389" s="263"/>
      <c r="AKK389" s="263"/>
      <c r="AKL389" s="263"/>
      <c r="AKM389" s="263"/>
      <c r="AKN389" s="263"/>
      <c r="AKO389" s="263"/>
      <c r="AKP389" s="263"/>
      <c r="AKQ389" s="263"/>
      <c r="AKR389" s="263"/>
      <c r="AKS389" s="263"/>
      <c r="AKT389" s="263"/>
      <c r="AKU389" s="263"/>
      <c r="AKV389" s="263"/>
      <c r="AKW389" s="263"/>
      <c r="AKX389" s="263"/>
      <c r="AKY389" s="263"/>
      <c r="AKZ389" s="263"/>
      <c r="ALA389" s="263"/>
      <c r="ALB389" s="263"/>
      <c r="ALC389" s="263"/>
      <c r="ALD389" s="263"/>
      <c r="ALE389" s="263"/>
      <c r="ALF389" s="263"/>
      <c r="ALG389" s="263"/>
      <c r="ALH389" s="263"/>
      <c r="ALI389" s="263"/>
      <c r="ALJ389" s="263"/>
      <c r="ALK389" s="263"/>
      <c r="ALL389" s="263"/>
      <c r="ALM389" s="263"/>
      <c r="ALN389" s="263"/>
      <c r="ALO389" s="263"/>
      <c r="ALP389" s="263"/>
      <c r="ALQ389" s="263"/>
      <c r="ALR389" s="263"/>
      <c r="ALS389" s="263"/>
      <c r="ALT389" s="263"/>
      <c r="ALU389" s="263"/>
      <c r="ALV389" s="263"/>
      <c r="ALW389" s="263"/>
      <c r="ALX389" s="263"/>
      <c r="ALY389" s="263"/>
      <c r="ALZ389" s="263"/>
      <c r="AMA389" s="263"/>
      <c r="AMB389" s="263"/>
      <c r="AMC389" s="263"/>
      <c r="AMD389" s="263"/>
      <c r="AME389" s="263"/>
      <c r="AMF389" s="263"/>
      <c r="AMG389" s="263"/>
      <c r="AMH389" s="263"/>
      <c r="AMI389" s="263"/>
      <c r="AMJ389" s="263"/>
      <c r="AMK389" s="263"/>
      <c r="AML389" s="263"/>
      <c r="AMM389" s="263"/>
      <c r="AMN389" s="263"/>
      <c r="AMO389" s="263"/>
      <c r="AMP389" s="263"/>
      <c r="AMQ389" s="263"/>
      <c r="AMR389" s="263"/>
      <c r="AMS389" s="263"/>
      <c r="AMT389" s="263"/>
      <c r="AMU389" s="263"/>
      <c r="AMV389" s="263"/>
      <c r="AMW389" s="263"/>
      <c r="AMX389" s="263"/>
      <c r="AMY389" s="263"/>
      <c r="AMZ389" s="263"/>
      <c r="ANA389" s="263"/>
      <c r="ANB389" s="263"/>
      <c r="ANC389" s="263"/>
      <c r="AND389" s="263"/>
      <c r="ANE389" s="263"/>
      <c r="ANF389" s="263"/>
      <c r="ANG389" s="263"/>
      <c r="ANH389" s="263"/>
      <c r="ANI389" s="263"/>
      <c r="ANJ389" s="263"/>
      <c r="ANK389" s="263"/>
      <c r="ANL389" s="263"/>
      <c r="ANM389" s="263"/>
      <c r="ANN389" s="263"/>
      <c r="ANO389" s="263"/>
      <c r="ANP389" s="263"/>
      <c r="ANQ389" s="263"/>
      <c r="ANR389" s="263"/>
      <c r="ANS389" s="263"/>
      <c r="ANT389" s="263"/>
      <c r="ANU389" s="263"/>
      <c r="ANV389" s="263"/>
      <c r="ANW389" s="263"/>
      <c r="ANX389" s="263"/>
      <c r="ANY389" s="263"/>
      <c r="ANZ389" s="263"/>
      <c r="AOA389" s="263"/>
      <c r="AOB389" s="263"/>
      <c r="AOC389" s="263"/>
      <c r="AOD389" s="263"/>
      <c r="AOE389" s="263"/>
      <c r="AOF389" s="263"/>
      <c r="AOG389" s="263"/>
      <c r="AOH389" s="263"/>
      <c r="AOI389" s="263"/>
      <c r="AOJ389" s="263"/>
      <c r="AOK389" s="263"/>
      <c r="AOL389" s="263"/>
      <c r="AOM389" s="263"/>
      <c r="AON389" s="263"/>
      <c r="AOO389" s="263"/>
      <c r="AOP389" s="263"/>
      <c r="AOQ389" s="263"/>
      <c r="AOR389" s="263"/>
      <c r="AOS389" s="263"/>
      <c r="AOT389" s="263"/>
      <c r="AOU389" s="263"/>
      <c r="AOV389" s="263"/>
      <c r="AOW389" s="263"/>
      <c r="AOX389" s="263"/>
      <c r="AOY389" s="263"/>
      <c r="AOZ389" s="263"/>
      <c r="APA389" s="263"/>
      <c r="APB389" s="263"/>
      <c r="APC389" s="263"/>
      <c r="APD389" s="263"/>
      <c r="APE389" s="263"/>
      <c r="APF389" s="263"/>
      <c r="APG389" s="263"/>
      <c r="APH389" s="263"/>
      <c r="API389" s="263"/>
      <c r="APJ389" s="263"/>
      <c r="APK389" s="263"/>
      <c r="APL389" s="263"/>
      <c r="APM389" s="263"/>
      <c r="APN389" s="263"/>
      <c r="APO389" s="263"/>
      <c r="APP389" s="263"/>
      <c r="APQ389" s="263"/>
      <c r="APR389" s="263"/>
      <c r="APS389" s="263"/>
      <c r="APT389" s="263"/>
      <c r="APU389" s="263"/>
      <c r="APV389" s="263"/>
      <c r="APW389" s="263"/>
      <c r="APX389" s="263"/>
      <c r="APY389" s="263"/>
      <c r="APZ389" s="263"/>
      <c r="AQA389" s="263"/>
      <c r="AQB389" s="263"/>
      <c r="AQC389" s="263"/>
      <c r="AQD389" s="263"/>
      <c r="AQE389" s="263"/>
      <c r="AQF389" s="263"/>
      <c r="AQG389" s="263"/>
      <c r="AQH389" s="263"/>
      <c r="AQI389" s="263"/>
      <c r="AQJ389" s="263"/>
      <c r="AQK389" s="263"/>
      <c r="AQL389" s="263"/>
      <c r="AQM389" s="263"/>
      <c r="AQN389" s="263"/>
      <c r="AQO389" s="263"/>
      <c r="AQP389" s="263"/>
      <c r="AQQ389" s="263"/>
      <c r="AQR389" s="263"/>
      <c r="AQS389" s="263"/>
      <c r="AQT389" s="263"/>
      <c r="AQU389" s="263"/>
      <c r="AQV389" s="263"/>
      <c r="AQW389" s="263"/>
      <c r="AQX389" s="263"/>
      <c r="AQY389" s="263"/>
      <c r="AQZ389" s="263"/>
      <c r="ARA389" s="263"/>
      <c r="ARB389" s="263"/>
      <c r="ARC389" s="263"/>
      <c r="ARD389" s="263"/>
      <c r="ARE389" s="263"/>
      <c r="ARF389" s="263"/>
      <c r="ARG389" s="263"/>
      <c r="ARH389" s="263"/>
      <c r="ARI389" s="263"/>
      <c r="ARJ389" s="263"/>
      <c r="ARK389" s="263"/>
      <c r="ARL389" s="263"/>
      <c r="ARM389" s="263"/>
      <c r="ARN389" s="263"/>
      <c r="ARO389" s="263"/>
      <c r="ARP389" s="263"/>
      <c r="ARQ389" s="263"/>
      <c r="ARR389" s="263"/>
      <c r="ARS389" s="263"/>
      <c r="ART389" s="263"/>
      <c r="ARU389" s="263"/>
      <c r="ARV389" s="263"/>
      <c r="ARW389" s="263"/>
      <c r="ARX389" s="263"/>
      <c r="ARY389" s="263"/>
      <c r="ARZ389" s="263"/>
      <c r="ASA389" s="263"/>
      <c r="ASB389" s="263"/>
      <c r="ASC389" s="263"/>
      <c r="ASD389" s="263"/>
      <c r="ASE389" s="263"/>
      <c r="ASF389" s="263"/>
      <c r="ASG389" s="263"/>
      <c r="ASH389" s="263"/>
      <c r="ASI389" s="263"/>
      <c r="ASJ389" s="263"/>
      <c r="ASK389" s="263"/>
      <c r="ASL389" s="263"/>
      <c r="ASM389" s="263"/>
      <c r="ASN389" s="263"/>
      <c r="ASO389" s="263"/>
      <c r="ASP389" s="263"/>
      <c r="ASQ389" s="263"/>
      <c r="ASR389" s="263"/>
      <c r="ASS389" s="263"/>
      <c r="AST389" s="263"/>
      <c r="ASU389" s="263"/>
      <c r="ASV389" s="263"/>
      <c r="ASW389" s="263"/>
      <c r="ASX389" s="263"/>
      <c r="ASY389" s="263"/>
      <c r="ASZ389" s="263"/>
      <c r="ATA389" s="263"/>
      <c r="ATB389" s="263"/>
      <c r="ATC389" s="263"/>
      <c r="ATD389" s="263"/>
      <c r="ATE389" s="263"/>
      <c r="ATF389" s="263"/>
      <c r="ATG389" s="263"/>
      <c r="ATH389" s="263"/>
      <c r="ATI389" s="263"/>
      <c r="ATJ389" s="263"/>
      <c r="ATK389" s="263"/>
      <c r="ATL389" s="263"/>
      <c r="ATM389" s="263"/>
      <c r="ATN389" s="263"/>
      <c r="ATO389" s="263"/>
      <c r="ATP389" s="263"/>
      <c r="ATQ389" s="263"/>
      <c r="ATR389" s="263"/>
      <c r="ATS389" s="263"/>
      <c r="ATT389" s="263"/>
      <c r="ATU389" s="263"/>
      <c r="ATV389" s="263"/>
      <c r="ATW389" s="263"/>
      <c r="ATX389" s="263"/>
      <c r="ATY389" s="263"/>
      <c r="ATZ389" s="263"/>
      <c r="AUA389" s="263"/>
      <c r="AUB389" s="263"/>
      <c r="AUC389" s="263"/>
      <c r="AUD389" s="263"/>
      <c r="AUE389" s="263"/>
      <c r="AUF389" s="263"/>
      <c r="AUG389" s="263"/>
      <c r="AUH389" s="263"/>
      <c r="AUI389" s="263"/>
      <c r="AUJ389" s="263"/>
      <c r="AUK389" s="263"/>
      <c r="AUL389" s="263"/>
      <c r="AUM389" s="263"/>
      <c r="AUN389" s="263"/>
      <c r="AUO389" s="263"/>
      <c r="AUP389" s="263"/>
      <c r="AUQ389" s="263"/>
      <c r="AUR389" s="263"/>
      <c r="AUS389" s="263"/>
      <c r="AUT389" s="263"/>
      <c r="AUU389" s="263"/>
      <c r="AUV389" s="263"/>
      <c r="AUW389" s="263"/>
      <c r="AUX389" s="263"/>
      <c r="AUY389" s="263"/>
      <c r="AUZ389" s="263"/>
      <c r="AVA389" s="263"/>
      <c r="AVB389" s="263"/>
      <c r="AVC389" s="263"/>
      <c r="AVD389" s="263"/>
      <c r="AVE389" s="263"/>
      <c r="AVF389" s="263"/>
      <c r="AVG389" s="263"/>
      <c r="AVH389" s="263"/>
      <c r="AVI389" s="263"/>
      <c r="AVJ389" s="263"/>
      <c r="AVK389" s="263"/>
      <c r="AVL389" s="263"/>
      <c r="AVM389" s="263"/>
      <c r="AVN389" s="263"/>
      <c r="AVO389" s="263"/>
      <c r="AVP389" s="263"/>
      <c r="AVQ389" s="263"/>
      <c r="AVR389" s="263"/>
      <c r="AVS389" s="263"/>
      <c r="AVT389" s="263"/>
      <c r="AVU389" s="263"/>
      <c r="AVV389" s="263"/>
      <c r="AVW389" s="263"/>
      <c r="AVX389" s="263"/>
      <c r="AVY389" s="263"/>
      <c r="AVZ389" s="263"/>
      <c r="AWA389" s="263"/>
      <c r="AWB389" s="263"/>
      <c r="AWC389" s="263"/>
      <c r="AWD389" s="263"/>
      <c r="AWE389" s="263"/>
      <c r="AWF389" s="263"/>
      <c r="AWG389" s="263"/>
      <c r="AWH389" s="263"/>
      <c r="AWI389" s="263"/>
      <c r="AWJ389" s="263"/>
      <c r="AWK389" s="263"/>
      <c r="AWL389" s="263"/>
      <c r="AWM389" s="263"/>
      <c r="AWN389" s="263"/>
      <c r="AWO389" s="263"/>
      <c r="AWP389" s="263"/>
      <c r="AWQ389" s="263"/>
      <c r="AWR389" s="263"/>
      <c r="AWS389" s="263"/>
      <c r="AWT389" s="263"/>
      <c r="AWU389" s="263"/>
      <c r="AWV389" s="263"/>
      <c r="AWW389" s="263"/>
      <c r="AWX389" s="263"/>
      <c r="AWY389" s="263"/>
      <c r="AWZ389" s="263"/>
      <c r="AXA389" s="263"/>
      <c r="AXB389" s="263"/>
      <c r="AXC389" s="263"/>
      <c r="AXD389" s="263"/>
      <c r="AXE389" s="263"/>
      <c r="AXF389" s="263"/>
      <c r="AXG389" s="263"/>
      <c r="AXH389" s="263"/>
      <c r="AXI389" s="263"/>
      <c r="AXJ389" s="263"/>
      <c r="AXK389" s="263"/>
      <c r="AXL389" s="263"/>
      <c r="AXM389" s="263"/>
      <c r="AXN389" s="263"/>
      <c r="AXO389" s="263"/>
      <c r="AXP389" s="263"/>
      <c r="AXQ389" s="263"/>
      <c r="AXR389" s="263"/>
      <c r="AXS389" s="263"/>
      <c r="AXT389" s="263"/>
      <c r="AXU389" s="263"/>
      <c r="AXV389" s="263"/>
      <c r="AXW389" s="263"/>
      <c r="AXX389" s="263"/>
      <c r="AXY389" s="263"/>
      <c r="AXZ389" s="263"/>
      <c r="AYA389" s="263"/>
      <c r="AYB389" s="263"/>
      <c r="AYC389" s="263"/>
      <c r="AYD389" s="263"/>
      <c r="AYE389" s="263"/>
      <c r="AYF389" s="263"/>
      <c r="AYG389" s="263"/>
      <c r="AYH389" s="263"/>
      <c r="AYI389" s="263"/>
      <c r="AYJ389" s="263"/>
      <c r="AYK389" s="263"/>
      <c r="AYL389" s="263"/>
      <c r="AYM389" s="263"/>
      <c r="AYN389" s="263"/>
      <c r="AYO389" s="263"/>
      <c r="AYP389" s="263"/>
      <c r="AYQ389" s="263"/>
      <c r="AYR389" s="263"/>
      <c r="AYS389" s="263"/>
      <c r="AYT389" s="263"/>
      <c r="AYU389" s="263"/>
      <c r="AYV389" s="263"/>
      <c r="AYW389" s="263"/>
      <c r="AYX389" s="263"/>
      <c r="AYY389" s="263"/>
      <c r="AYZ389" s="263"/>
      <c r="AZA389" s="263"/>
      <c r="AZB389" s="263"/>
      <c r="AZC389" s="263"/>
      <c r="AZD389" s="263"/>
      <c r="AZE389" s="263"/>
      <c r="AZF389" s="263"/>
      <c r="AZG389" s="263"/>
      <c r="AZH389" s="263"/>
      <c r="AZI389" s="263"/>
      <c r="AZJ389" s="263"/>
      <c r="AZK389" s="263"/>
      <c r="AZL389" s="263"/>
      <c r="AZM389" s="263"/>
      <c r="AZN389" s="263"/>
      <c r="AZO389" s="263"/>
      <c r="AZP389" s="263"/>
      <c r="AZQ389" s="263"/>
      <c r="AZR389" s="263"/>
      <c r="AZS389" s="263"/>
      <c r="AZT389" s="263"/>
      <c r="AZU389" s="263"/>
      <c r="AZV389" s="263"/>
      <c r="AZW389" s="263"/>
      <c r="AZX389" s="263"/>
      <c r="AZY389" s="263"/>
      <c r="AZZ389" s="263"/>
      <c r="BAA389" s="263"/>
      <c r="BAB389" s="263"/>
      <c r="BAC389" s="263"/>
      <c r="BAD389" s="263"/>
      <c r="BAE389" s="263"/>
      <c r="BAF389" s="263"/>
      <c r="BAG389" s="263"/>
      <c r="BAH389" s="263"/>
      <c r="BAI389" s="263"/>
      <c r="BAJ389" s="263"/>
      <c r="BAK389" s="263"/>
      <c r="BAL389" s="263"/>
      <c r="BAM389" s="263"/>
      <c r="BAN389" s="263"/>
      <c r="BAO389" s="263"/>
      <c r="BAP389" s="263"/>
      <c r="BAQ389" s="263"/>
      <c r="BAR389" s="263"/>
      <c r="BAS389" s="263"/>
      <c r="BAT389" s="263"/>
      <c r="BAU389" s="263"/>
      <c r="BAV389" s="263"/>
      <c r="BAW389" s="263"/>
      <c r="BAX389" s="263"/>
      <c r="BAY389" s="263"/>
      <c r="BAZ389" s="263"/>
      <c r="BBA389" s="263"/>
      <c r="BBB389" s="263"/>
      <c r="BBC389" s="263"/>
      <c r="BBD389" s="263"/>
      <c r="BBE389" s="263"/>
      <c r="BBF389" s="263"/>
      <c r="BBG389" s="263"/>
      <c r="BBH389" s="263"/>
      <c r="BBI389" s="263"/>
      <c r="BBJ389" s="263"/>
      <c r="BBK389" s="263"/>
      <c r="BBL389" s="263"/>
      <c r="BBM389" s="263"/>
      <c r="BBN389" s="263"/>
      <c r="BBO389" s="263"/>
      <c r="BBP389" s="263"/>
      <c r="BBQ389" s="263"/>
      <c r="BBR389" s="263"/>
      <c r="BBS389" s="263"/>
      <c r="BBT389" s="263"/>
      <c r="BBU389" s="263"/>
      <c r="BBV389" s="263"/>
      <c r="BBW389" s="263"/>
      <c r="BBX389" s="263"/>
      <c r="BBY389" s="263"/>
      <c r="BBZ389" s="263"/>
      <c r="BCA389" s="263"/>
      <c r="BCB389" s="263"/>
      <c r="BCC389" s="263"/>
      <c r="BCD389" s="263"/>
      <c r="BCE389" s="263"/>
      <c r="BCF389" s="263"/>
      <c r="BCG389" s="263"/>
      <c r="BCH389" s="263"/>
      <c r="BCI389" s="263"/>
      <c r="BCJ389" s="263"/>
      <c r="BCK389" s="263"/>
      <c r="BCL389" s="263"/>
      <c r="BCM389" s="263"/>
      <c r="BCN389" s="263"/>
      <c r="BCO389" s="263"/>
      <c r="BCP389" s="263"/>
      <c r="BCQ389" s="263"/>
      <c r="BCR389" s="263"/>
      <c r="BCS389" s="263"/>
      <c r="BCT389" s="263"/>
      <c r="BCU389" s="263"/>
      <c r="BCV389" s="263"/>
      <c r="BCW389" s="263"/>
      <c r="BCX389" s="263"/>
      <c r="BCY389" s="263"/>
      <c r="BCZ389" s="263"/>
      <c r="BDA389" s="263"/>
      <c r="BDB389" s="263"/>
      <c r="BDC389" s="263"/>
      <c r="BDD389" s="263"/>
      <c r="BDE389" s="263"/>
      <c r="BDF389" s="263"/>
      <c r="BDG389" s="263"/>
      <c r="BDH389" s="263"/>
      <c r="BDI389" s="263"/>
      <c r="BDJ389" s="263"/>
      <c r="BDK389" s="263"/>
      <c r="BDL389" s="263"/>
      <c r="BDM389" s="263"/>
      <c r="BDN389" s="263"/>
      <c r="BDO389" s="263"/>
      <c r="BDP389" s="263"/>
      <c r="BDQ389" s="263"/>
      <c r="BDR389" s="263"/>
      <c r="BDS389" s="263"/>
      <c r="BDT389" s="263"/>
      <c r="BDU389" s="263"/>
      <c r="BDV389" s="263"/>
      <c r="BDW389" s="263"/>
      <c r="BDX389" s="263"/>
      <c r="BDY389" s="263"/>
      <c r="BDZ389" s="263"/>
      <c r="BEA389" s="263"/>
      <c r="BEB389" s="263"/>
      <c r="BEC389" s="263"/>
      <c r="BED389" s="263"/>
      <c r="BEE389" s="263"/>
      <c r="BEF389" s="263"/>
      <c r="BEG389" s="263"/>
      <c r="BEH389" s="263"/>
      <c r="BEI389" s="263"/>
      <c r="BEJ389" s="263"/>
      <c r="BEK389" s="263"/>
      <c r="BEL389" s="263"/>
      <c r="BEM389" s="263"/>
      <c r="BEN389" s="263"/>
      <c r="BEO389" s="263"/>
      <c r="BEP389" s="263"/>
      <c r="BEQ389" s="263"/>
      <c r="BER389" s="263"/>
      <c r="BES389" s="263"/>
      <c r="BET389" s="263"/>
      <c r="BEU389" s="263"/>
      <c r="BEV389" s="263"/>
      <c r="BEW389" s="263"/>
      <c r="BEX389" s="263"/>
      <c r="BEY389" s="263"/>
      <c r="BEZ389" s="263"/>
      <c r="BFA389" s="263"/>
      <c r="BFB389" s="263"/>
      <c r="BFC389" s="263"/>
      <c r="BFD389" s="263"/>
      <c r="BFE389" s="263"/>
      <c r="BFF389" s="263"/>
      <c r="BFG389" s="263"/>
      <c r="BFH389" s="263"/>
      <c r="BFI389" s="263"/>
      <c r="BFJ389" s="263"/>
      <c r="BFK389" s="263"/>
      <c r="BFL389" s="263"/>
      <c r="BFM389" s="263"/>
      <c r="BFN389" s="263"/>
      <c r="BFO389" s="263"/>
      <c r="BFP389" s="263"/>
      <c r="BFQ389" s="263"/>
      <c r="BFR389" s="263"/>
      <c r="BFS389" s="263"/>
      <c r="BFT389" s="263"/>
      <c r="BFU389" s="263"/>
      <c r="BFV389" s="263"/>
      <c r="BFW389" s="263"/>
      <c r="BFX389" s="263"/>
      <c r="BFY389" s="263"/>
      <c r="BFZ389" s="263"/>
      <c r="BGA389" s="263"/>
      <c r="BGB389" s="263"/>
      <c r="BGC389" s="263"/>
      <c r="BGD389" s="263"/>
      <c r="BGE389" s="263"/>
      <c r="BGF389" s="263"/>
      <c r="BGG389" s="263"/>
      <c r="BGH389" s="263"/>
      <c r="BGI389" s="263"/>
      <c r="BGJ389" s="263"/>
      <c r="BGK389" s="263"/>
      <c r="BGL389" s="263"/>
      <c r="BGM389" s="263"/>
      <c r="BGN389" s="263"/>
      <c r="BGO389" s="263"/>
      <c r="BGP389" s="263"/>
      <c r="BGQ389" s="263"/>
      <c r="BGR389" s="263"/>
      <c r="BGS389" s="263"/>
      <c r="BGT389" s="263"/>
      <c r="BGU389" s="263"/>
      <c r="BGV389" s="263"/>
      <c r="BGW389" s="263"/>
      <c r="BGX389" s="263"/>
      <c r="BGY389" s="263"/>
      <c r="BGZ389" s="263"/>
      <c r="BHA389" s="263"/>
      <c r="BHB389" s="263"/>
      <c r="BHC389" s="263"/>
      <c r="BHD389" s="263"/>
      <c r="BHE389" s="263"/>
      <c r="BHF389" s="263"/>
      <c r="BHG389" s="263"/>
      <c r="BHH389" s="263"/>
      <c r="BHI389" s="263"/>
      <c r="BHJ389" s="263"/>
      <c r="BHK389" s="263"/>
      <c r="BHL389" s="263"/>
      <c r="BHM389" s="263"/>
      <c r="BHN389" s="263"/>
      <c r="BHO389" s="263"/>
      <c r="BHP389" s="263"/>
      <c r="BHQ389" s="263"/>
      <c r="BHR389" s="263"/>
      <c r="BHS389" s="263"/>
      <c r="BHT389" s="263"/>
      <c r="BHU389" s="263"/>
      <c r="BHV389" s="263"/>
      <c r="BHW389" s="263"/>
      <c r="BHX389" s="263"/>
      <c r="BHY389" s="263"/>
      <c r="BHZ389" s="263"/>
      <c r="BIA389" s="263"/>
      <c r="BIB389" s="263"/>
      <c r="BIC389" s="263"/>
      <c r="BID389" s="263"/>
      <c r="BIE389" s="263"/>
      <c r="BIF389" s="263"/>
      <c r="BIG389" s="263"/>
      <c r="BIH389" s="263"/>
      <c r="BII389" s="263"/>
      <c r="BIJ389" s="263"/>
      <c r="BIK389" s="263"/>
      <c r="BIL389" s="263"/>
      <c r="BIM389" s="263"/>
      <c r="BIN389" s="263"/>
      <c r="BIO389" s="263"/>
      <c r="BIP389" s="263"/>
      <c r="BIQ389" s="263"/>
      <c r="BIR389" s="263"/>
      <c r="BIS389" s="263"/>
      <c r="BIT389" s="263"/>
      <c r="BIU389" s="263"/>
      <c r="BIV389" s="263"/>
      <c r="BIW389" s="263"/>
      <c r="BIX389" s="263"/>
      <c r="BIY389" s="263"/>
      <c r="BIZ389" s="263"/>
      <c r="BJA389" s="263"/>
      <c r="BJB389" s="263"/>
      <c r="BJC389" s="263"/>
      <c r="BJD389" s="263"/>
      <c r="BJE389" s="263"/>
      <c r="BJF389" s="263"/>
      <c r="BJG389" s="263"/>
      <c r="BJH389" s="263"/>
      <c r="BJI389" s="263"/>
      <c r="BJJ389" s="263"/>
      <c r="BJK389" s="263"/>
      <c r="BJL389" s="263"/>
      <c r="BJM389" s="263"/>
      <c r="BJN389" s="263"/>
      <c r="BJO389" s="263"/>
      <c r="BJP389" s="263"/>
      <c r="BJQ389" s="263"/>
      <c r="BJR389" s="263"/>
      <c r="BJS389" s="263"/>
      <c r="BJT389" s="263"/>
      <c r="BJU389" s="263"/>
      <c r="BJV389" s="263"/>
      <c r="BJW389" s="263"/>
      <c r="BJX389" s="263"/>
      <c r="BJY389" s="263"/>
      <c r="BJZ389" s="263"/>
      <c r="BKA389" s="263"/>
      <c r="BKB389" s="263"/>
      <c r="BKC389" s="263"/>
      <c r="BKD389" s="263"/>
      <c r="BKE389" s="263"/>
      <c r="BKF389" s="263"/>
      <c r="BKG389" s="263"/>
      <c r="BKH389" s="263"/>
      <c r="BKI389" s="263"/>
      <c r="BKJ389" s="263"/>
      <c r="BKK389" s="263"/>
      <c r="BKL389" s="263"/>
      <c r="BKM389" s="263"/>
      <c r="BKN389" s="263"/>
      <c r="BKO389" s="263"/>
      <c r="BKP389" s="263"/>
      <c r="BKQ389" s="263"/>
      <c r="BKR389" s="263"/>
      <c r="BKS389" s="263"/>
      <c r="BKT389" s="263"/>
      <c r="BKU389" s="263"/>
      <c r="BKV389" s="263"/>
      <c r="BKW389" s="263"/>
      <c r="BKX389" s="263"/>
      <c r="BKY389" s="263"/>
      <c r="BKZ389" s="263"/>
      <c r="BLA389" s="263"/>
      <c r="BLB389" s="263"/>
      <c r="BLC389" s="263"/>
      <c r="BLD389" s="263"/>
      <c r="BLE389" s="263"/>
      <c r="BLF389" s="263"/>
      <c r="BLG389" s="263"/>
      <c r="BLH389" s="263"/>
      <c r="BLI389" s="263"/>
      <c r="BLJ389" s="263"/>
      <c r="BLK389" s="263"/>
      <c r="BLL389" s="263"/>
      <c r="BLM389" s="263"/>
      <c r="BLN389" s="263"/>
      <c r="BLO389" s="263"/>
      <c r="BLP389" s="263"/>
      <c r="BLQ389" s="263"/>
      <c r="BLR389" s="263"/>
      <c r="BLS389" s="263"/>
      <c r="BLT389" s="263"/>
      <c r="BLU389" s="263"/>
      <c r="BLV389" s="263"/>
      <c r="BLW389" s="263"/>
      <c r="BLX389" s="263"/>
      <c r="BLY389" s="263"/>
      <c r="BLZ389" s="263"/>
      <c r="BMA389" s="263"/>
      <c r="BMB389" s="263"/>
      <c r="BMC389" s="263"/>
      <c r="BMD389" s="263"/>
      <c r="BME389" s="263"/>
      <c r="BMF389" s="263"/>
      <c r="BMG389" s="263"/>
      <c r="BMH389" s="263"/>
      <c r="BMI389" s="263"/>
      <c r="BMJ389" s="263"/>
      <c r="BMK389" s="263"/>
      <c r="BML389" s="263"/>
      <c r="BMM389" s="263"/>
      <c r="BMN389" s="263"/>
      <c r="BMO389" s="263"/>
      <c r="BMP389" s="263"/>
      <c r="BMQ389" s="263"/>
      <c r="BMR389" s="263"/>
      <c r="BMS389" s="263"/>
      <c r="BMT389" s="263"/>
      <c r="BMU389" s="263"/>
      <c r="BMV389" s="263"/>
      <c r="BMW389" s="263"/>
      <c r="BMX389" s="263"/>
      <c r="BMY389" s="263"/>
      <c r="BMZ389" s="263"/>
      <c r="BNA389" s="263"/>
      <c r="BNB389" s="263"/>
      <c r="BNC389" s="263"/>
      <c r="BND389" s="263"/>
      <c r="BNE389" s="263"/>
      <c r="BNF389" s="263"/>
      <c r="BNG389" s="263"/>
      <c r="BNH389" s="263"/>
      <c r="BNI389" s="263"/>
      <c r="BNJ389" s="263"/>
      <c r="BNK389" s="263"/>
      <c r="BNL389" s="263"/>
      <c r="BNM389" s="263"/>
      <c r="BNN389" s="263"/>
      <c r="BNO389" s="263"/>
      <c r="BNP389" s="263"/>
      <c r="BNQ389" s="263"/>
      <c r="BNR389" s="263"/>
      <c r="BNS389" s="263"/>
      <c r="BNT389" s="263"/>
      <c r="BNU389" s="263"/>
      <c r="BNV389" s="263"/>
      <c r="BNW389" s="263"/>
      <c r="BNX389" s="263"/>
      <c r="BNY389" s="263"/>
      <c r="BNZ389" s="263"/>
      <c r="BOA389" s="263"/>
      <c r="BOB389" s="263"/>
      <c r="BOC389" s="263"/>
      <c r="BOD389" s="263"/>
      <c r="BOE389" s="263"/>
      <c r="BOF389" s="263"/>
      <c r="BOG389" s="263"/>
      <c r="BOH389" s="263"/>
      <c r="BOI389" s="263"/>
      <c r="BOJ389" s="263"/>
      <c r="BOK389" s="263"/>
      <c r="BOL389" s="263"/>
      <c r="BOM389" s="263"/>
      <c r="BON389" s="263"/>
      <c r="BOO389" s="263"/>
      <c r="BOP389" s="263"/>
      <c r="BOQ389" s="263"/>
      <c r="BOR389" s="263"/>
      <c r="BOS389" s="263"/>
      <c r="BOT389" s="263"/>
      <c r="BOU389" s="263"/>
      <c r="BOV389" s="263"/>
      <c r="BOW389" s="263"/>
      <c r="BOX389" s="263"/>
      <c r="BOY389" s="263"/>
      <c r="BOZ389" s="263"/>
      <c r="BPA389" s="263"/>
      <c r="BPB389" s="263"/>
      <c r="BPC389" s="263"/>
      <c r="BPD389" s="263"/>
      <c r="BPE389" s="263"/>
      <c r="BPF389" s="263"/>
      <c r="BPG389" s="263"/>
      <c r="BPH389" s="263"/>
      <c r="BPI389" s="263"/>
      <c r="BPJ389" s="263"/>
      <c r="BPK389" s="263"/>
      <c r="BPL389" s="263"/>
      <c r="BPM389" s="263"/>
      <c r="BPN389" s="263"/>
      <c r="BPO389" s="263"/>
      <c r="BPP389" s="263"/>
      <c r="BPQ389" s="263"/>
      <c r="BPR389" s="263"/>
      <c r="BPS389" s="263"/>
      <c r="BPT389" s="263"/>
      <c r="BPU389" s="263"/>
      <c r="BPV389" s="263"/>
      <c r="BPW389" s="263"/>
      <c r="BPX389" s="263"/>
      <c r="BPY389" s="263"/>
      <c r="BPZ389" s="263"/>
      <c r="BQA389" s="263"/>
      <c r="BQB389" s="263"/>
      <c r="BQC389" s="263"/>
      <c r="BQD389" s="263"/>
      <c r="BQE389" s="263"/>
      <c r="BQF389" s="263"/>
      <c r="BQG389" s="263"/>
      <c r="BQH389" s="263"/>
      <c r="BQI389" s="263"/>
      <c r="BQJ389" s="263"/>
      <c r="BQK389" s="263"/>
      <c r="BQL389" s="263"/>
      <c r="BQM389" s="263"/>
      <c r="BQN389" s="263"/>
      <c r="BQO389" s="263"/>
      <c r="BQP389" s="263"/>
      <c r="BQQ389" s="263"/>
      <c r="BQR389" s="263"/>
      <c r="BQS389" s="263"/>
      <c r="BQT389" s="263"/>
      <c r="BQU389" s="263"/>
      <c r="BQV389" s="263"/>
      <c r="BQW389" s="263"/>
      <c r="BQX389" s="263"/>
      <c r="BQY389" s="263"/>
      <c r="BQZ389" s="263"/>
      <c r="BRA389" s="263"/>
      <c r="BRB389" s="263"/>
      <c r="BRC389" s="263"/>
      <c r="BRD389" s="263"/>
      <c r="BRE389" s="263"/>
      <c r="BRF389" s="263"/>
      <c r="BRG389" s="263"/>
      <c r="BRH389" s="263"/>
      <c r="BRI389" s="263"/>
      <c r="BRJ389" s="263"/>
      <c r="BRK389" s="263"/>
      <c r="BRL389" s="263"/>
      <c r="BRM389" s="263"/>
      <c r="BRN389" s="263"/>
      <c r="BRO389" s="263"/>
      <c r="BRP389" s="263"/>
      <c r="BRQ389" s="263"/>
      <c r="BRR389" s="263"/>
      <c r="BRS389" s="263"/>
      <c r="BRT389" s="263"/>
      <c r="BRU389" s="263"/>
      <c r="BRV389" s="263"/>
      <c r="BRW389" s="263"/>
      <c r="BRX389" s="263"/>
      <c r="BRY389" s="263"/>
      <c r="BRZ389" s="263"/>
      <c r="BSA389" s="263"/>
      <c r="BSB389" s="263"/>
      <c r="BSC389" s="263"/>
      <c r="BSD389" s="263"/>
      <c r="BSE389" s="263"/>
      <c r="BSF389" s="263"/>
      <c r="BSG389" s="263"/>
      <c r="BSH389" s="263"/>
      <c r="BSI389" s="263"/>
      <c r="BSJ389" s="263"/>
      <c r="BSK389" s="263"/>
      <c r="BSL389" s="263"/>
      <c r="BSM389" s="263"/>
      <c r="BSN389" s="263"/>
      <c r="BSO389" s="263"/>
      <c r="BSP389" s="263"/>
      <c r="BSQ389" s="263"/>
      <c r="BSR389" s="263"/>
      <c r="BSS389" s="263"/>
      <c r="BST389" s="263"/>
      <c r="BSU389" s="263"/>
      <c r="BSV389" s="263"/>
      <c r="BSW389" s="263"/>
      <c r="BSX389" s="263"/>
      <c r="BSY389" s="263"/>
      <c r="BSZ389" s="263"/>
      <c r="BTA389" s="263"/>
      <c r="BTB389" s="263"/>
      <c r="BTC389" s="263"/>
      <c r="BTD389" s="263"/>
      <c r="BTE389" s="263"/>
      <c r="BTF389" s="263"/>
      <c r="BTG389" s="263"/>
      <c r="BTH389" s="263"/>
      <c r="BTI389" s="263"/>
      <c r="BTJ389" s="263"/>
      <c r="BTK389" s="263"/>
      <c r="BTL389" s="263"/>
      <c r="BTM389" s="263"/>
      <c r="BTN389" s="263"/>
      <c r="BTO389" s="263"/>
      <c r="BTP389" s="263"/>
      <c r="BTQ389" s="263"/>
      <c r="BTR389" s="263"/>
      <c r="BTS389" s="263"/>
      <c r="BTT389" s="263"/>
      <c r="BTU389" s="263"/>
      <c r="BTV389" s="263"/>
      <c r="BTW389" s="263"/>
      <c r="BTX389" s="263"/>
      <c r="BTY389" s="263"/>
      <c r="BTZ389" s="263"/>
      <c r="BUA389" s="263"/>
      <c r="BUB389" s="263"/>
      <c r="BUC389" s="263"/>
      <c r="BUD389" s="263"/>
      <c r="BUE389" s="263"/>
      <c r="BUF389" s="263"/>
      <c r="BUG389" s="263"/>
      <c r="BUH389" s="263"/>
      <c r="BUI389" s="263"/>
      <c r="BUJ389" s="263"/>
      <c r="BUK389" s="263"/>
      <c r="BUL389" s="263"/>
      <c r="BUM389" s="263"/>
      <c r="BUN389" s="263"/>
      <c r="BUO389" s="263"/>
      <c r="BUP389" s="263"/>
      <c r="BUQ389" s="263"/>
      <c r="BUR389" s="263"/>
      <c r="BUS389" s="263"/>
      <c r="BUT389" s="263"/>
      <c r="BUU389" s="263"/>
      <c r="BUV389" s="263"/>
      <c r="BUW389" s="263"/>
      <c r="BUX389" s="263"/>
      <c r="BUY389" s="263"/>
      <c r="BUZ389" s="263"/>
      <c r="BVA389" s="263"/>
      <c r="BVB389" s="263"/>
      <c r="BVC389" s="263"/>
      <c r="BVD389" s="263"/>
      <c r="BVE389" s="263"/>
      <c r="BVF389" s="263"/>
      <c r="BVG389" s="263"/>
      <c r="BVH389" s="263"/>
      <c r="BVI389" s="263"/>
      <c r="BVJ389" s="263"/>
      <c r="BVK389" s="263"/>
      <c r="BVL389" s="263"/>
      <c r="BVM389" s="263"/>
      <c r="BVN389" s="263"/>
      <c r="BVO389" s="263"/>
      <c r="BVP389" s="263"/>
      <c r="BVQ389" s="263"/>
      <c r="BVR389" s="263"/>
      <c r="BVS389" s="263"/>
      <c r="BVT389" s="263"/>
      <c r="BVU389" s="263"/>
      <c r="BVV389" s="263"/>
      <c r="BVW389" s="263"/>
      <c r="BVX389" s="263"/>
      <c r="BVY389" s="263"/>
      <c r="BVZ389" s="263"/>
      <c r="BWA389" s="263"/>
      <c r="BWB389" s="263"/>
      <c r="BWC389" s="263"/>
      <c r="BWD389" s="263"/>
      <c r="BWE389" s="263"/>
      <c r="BWF389" s="263"/>
      <c r="BWG389" s="263"/>
      <c r="BWH389" s="263"/>
      <c r="BWI389" s="263"/>
      <c r="BWJ389" s="263"/>
      <c r="BWK389" s="263"/>
      <c r="BWL389" s="263"/>
      <c r="BWM389" s="263"/>
      <c r="BWN389" s="263"/>
      <c r="BWO389" s="263"/>
      <c r="BWP389" s="263"/>
      <c r="BWQ389" s="263"/>
      <c r="BWR389" s="263"/>
      <c r="BWS389" s="263"/>
      <c r="BWT389" s="263"/>
      <c r="BWU389" s="263"/>
      <c r="BWV389" s="263"/>
      <c r="BWW389" s="263"/>
      <c r="BWX389" s="263"/>
      <c r="BWY389" s="263"/>
      <c r="BWZ389" s="263"/>
      <c r="BXA389" s="263"/>
      <c r="BXB389" s="263"/>
      <c r="BXC389" s="263"/>
      <c r="BXD389" s="263"/>
      <c r="BXE389" s="263"/>
      <c r="BXF389" s="263"/>
      <c r="BXG389" s="263"/>
      <c r="BXH389" s="263"/>
      <c r="BXI389" s="263"/>
      <c r="BXJ389" s="263"/>
      <c r="BXK389" s="263"/>
      <c r="BXL389" s="263"/>
      <c r="BXM389" s="263"/>
      <c r="BXN389" s="263"/>
      <c r="BXO389" s="263"/>
      <c r="BXP389" s="263"/>
      <c r="BXQ389" s="263"/>
      <c r="BXR389" s="263"/>
      <c r="BXS389" s="263"/>
      <c r="BXT389" s="263"/>
      <c r="BXU389" s="263"/>
      <c r="BXV389" s="263"/>
      <c r="BXW389" s="263"/>
      <c r="BXX389" s="263"/>
      <c r="BXY389" s="263"/>
      <c r="BXZ389" s="263"/>
      <c r="BYA389" s="263"/>
      <c r="BYB389" s="263"/>
      <c r="BYC389" s="263"/>
      <c r="BYD389" s="263"/>
      <c r="BYE389" s="263"/>
      <c r="BYF389" s="263"/>
      <c r="BYG389" s="263"/>
      <c r="BYH389" s="263"/>
      <c r="BYI389" s="263"/>
      <c r="BYJ389" s="263"/>
      <c r="BYK389" s="263"/>
      <c r="BYL389" s="263"/>
      <c r="BYM389" s="263"/>
      <c r="BYN389" s="263"/>
      <c r="BYO389" s="263"/>
      <c r="BYP389" s="263"/>
      <c r="BYQ389" s="263"/>
      <c r="BYR389" s="263"/>
      <c r="BYS389" s="263"/>
      <c r="BYT389" s="263"/>
      <c r="BYU389" s="263"/>
      <c r="BYV389" s="263"/>
      <c r="BYW389" s="263"/>
      <c r="BYX389" s="263"/>
      <c r="BYY389" s="263"/>
      <c r="BYZ389" s="263"/>
      <c r="BZA389" s="263"/>
      <c r="BZB389" s="263"/>
      <c r="BZC389" s="263"/>
      <c r="BZD389" s="263"/>
      <c r="BZE389" s="263"/>
      <c r="BZF389" s="263"/>
      <c r="BZG389" s="263"/>
      <c r="BZH389" s="263"/>
      <c r="BZI389" s="263"/>
      <c r="BZJ389" s="263"/>
      <c r="BZK389" s="263"/>
      <c r="BZL389" s="263"/>
      <c r="BZM389" s="263"/>
      <c r="BZN389" s="263"/>
      <c r="BZO389" s="263"/>
      <c r="BZP389" s="263"/>
      <c r="BZQ389" s="263"/>
      <c r="BZR389" s="263"/>
      <c r="BZS389" s="263"/>
      <c r="BZT389" s="263"/>
      <c r="BZU389" s="263"/>
      <c r="BZV389" s="263"/>
      <c r="BZW389" s="263"/>
      <c r="BZX389" s="263"/>
      <c r="BZY389" s="263"/>
      <c r="BZZ389" s="263"/>
      <c r="CAA389" s="263"/>
      <c r="CAB389" s="263"/>
      <c r="CAC389" s="263"/>
      <c r="CAD389" s="263"/>
      <c r="CAE389" s="263"/>
      <c r="CAF389" s="263"/>
      <c r="CAG389" s="263"/>
      <c r="CAH389" s="263"/>
      <c r="CAI389" s="263"/>
      <c r="CAJ389" s="263"/>
      <c r="CAK389" s="263"/>
      <c r="CAL389" s="263"/>
      <c r="CAM389" s="263"/>
      <c r="CAN389" s="263"/>
      <c r="CAO389" s="263"/>
      <c r="CAP389" s="263"/>
      <c r="CAQ389" s="263"/>
      <c r="CAR389" s="263"/>
      <c r="CAS389" s="263"/>
      <c r="CAT389" s="263"/>
      <c r="CAU389" s="263"/>
      <c r="CAV389" s="263"/>
    </row>
    <row r="390" spans="1:2076" x14ac:dyDescent="0.35">
      <c r="A390" s="263"/>
      <c r="B390" s="263"/>
      <c r="C390" s="263"/>
      <c r="D390" s="263"/>
      <c r="E390" s="263"/>
      <c r="F390" s="263"/>
      <c r="G390" s="263"/>
      <c r="H390" s="263"/>
      <c r="I390" s="263"/>
      <c r="J390" s="263"/>
      <c r="K390" s="263"/>
      <c r="L390" s="263"/>
      <c r="M390" s="263"/>
      <c r="N390" s="263"/>
      <c r="O390" s="263"/>
      <c r="P390" s="263"/>
      <c r="Q390" s="263"/>
      <c r="R390" s="263"/>
      <c r="S390" s="263"/>
      <c r="T390" s="263"/>
      <c r="U390" s="263"/>
      <c r="V390" s="263"/>
      <c r="W390" s="263"/>
      <c r="X390" s="263"/>
      <c r="Y390" s="263"/>
      <c r="Z390" s="263"/>
      <c r="AA390" s="263"/>
      <c r="AB390" s="263"/>
      <c r="AC390" s="263"/>
      <c r="AD390" s="263"/>
      <c r="AE390" s="263"/>
      <c r="AF390" s="263"/>
      <c r="AG390" s="263"/>
      <c r="AH390" s="263"/>
      <c r="AI390" s="263"/>
      <c r="AJ390" s="263"/>
      <c r="AK390" s="263"/>
      <c r="AL390" s="263"/>
      <c r="AM390" s="263"/>
      <c r="AN390" s="263"/>
      <c r="AO390" s="263"/>
      <c r="AP390" s="263"/>
      <c r="AQ390" s="263"/>
      <c r="AR390" s="263"/>
      <c r="AS390" s="263"/>
      <c r="AT390" s="263"/>
      <c r="AU390" s="263"/>
      <c r="AV390" s="263"/>
      <c r="AW390" s="263"/>
      <c r="AX390" s="263"/>
      <c r="AY390" s="263"/>
      <c r="AZ390" s="263"/>
      <c r="BA390" s="263"/>
      <c r="BB390" s="263"/>
      <c r="BC390" s="263"/>
      <c r="BD390" s="263"/>
      <c r="BE390" s="263"/>
      <c r="BF390" s="263"/>
      <c r="BG390" s="263"/>
      <c r="BH390" s="263"/>
      <c r="BI390" s="263"/>
      <c r="BJ390" s="263"/>
      <c r="BK390" s="263"/>
      <c r="BL390" s="263"/>
      <c r="BM390" s="263"/>
      <c r="BN390" s="263"/>
      <c r="BO390" s="263"/>
      <c r="BP390" s="263"/>
      <c r="BQ390" s="263"/>
      <c r="BR390" s="263"/>
      <c r="BS390" s="263"/>
      <c r="BT390" s="263"/>
      <c r="BU390" s="263"/>
      <c r="BV390" s="263"/>
      <c r="BW390" s="263"/>
      <c r="BX390" s="263"/>
      <c r="BY390" s="263"/>
      <c r="BZ390" s="263"/>
      <c r="CA390" s="263"/>
      <c r="CB390" s="263"/>
      <c r="CC390" s="263"/>
      <c r="CD390" s="263"/>
      <c r="CE390" s="263"/>
      <c r="CF390" s="263"/>
      <c r="CG390" s="263"/>
      <c r="CH390" s="263"/>
      <c r="CI390" s="263"/>
      <c r="CJ390" s="263"/>
      <c r="CK390" s="263"/>
      <c r="CL390" s="263"/>
      <c r="CM390" s="263"/>
      <c r="CN390" s="263"/>
      <c r="CO390" s="263"/>
      <c r="CP390" s="263"/>
      <c r="CQ390" s="263"/>
      <c r="CR390" s="263"/>
      <c r="CS390" s="263"/>
      <c r="CT390" s="263"/>
      <c r="CU390" s="263"/>
      <c r="CV390" s="263"/>
      <c r="CW390" s="263"/>
      <c r="CX390" s="263"/>
      <c r="CY390" s="263"/>
      <c r="CZ390" s="263"/>
      <c r="DA390" s="263"/>
      <c r="DB390" s="263"/>
      <c r="DC390" s="263"/>
      <c r="DD390" s="263"/>
      <c r="DE390" s="263"/>
      <c r="DF390" s="263"/>
      <c r="DG390" s="263"/>
      <c r="DH390" s="263"/>
      <c r="DI390" s="263"/>
      <c r="DJ390" s="263"/>
      <c r="DK390" s="263"/>
      <c r="DL390" s="263"/>
      <c r="DM390" s="263"/>
      <c r="DN390" s="263"/>
      <c r="DO390" s="263"/>
      <c r="DP390" s="263"/>
      <c r="DQ390" s="263"/>
      <c r="DR390" s="263"/>
      <c r="DS390" s="263"/>
      <c r="DT390" s="263"/>
      <c r="DU390" s="263"/>
      <c r="DV390" s="263"/>
      <c r="DW390" s="263"/>
      <c r="DX390" s="263"/>
      <c r="DY390" s="263"/>
      <c r="DZ390" s="263"/>
      <c r="EA390" s="263"/>
      <c r="EB390" s="263"/>
      <c r="EC390" s="263"/>
      <c r="ED390" s="263"/>
      <c r="EE390" s="263"/>
      <c r="EF390" s="263"/>
      <c r="EG390" s="263"/>
      <c r="EH390" s="263"/>
      <c r="EI390" s="263"/>
      <c r="EJ390" s="263"/>
      <c r="EK390" s="263"/>
      <c r="EL390" s="263"/>
      <c r="EM390" s="263"/>
      <c r="EN390" s="263"/>
      <c r="EO390" s="263"/>
      <c r="EP390" s="263"/>
      <c r="EQ390" s="263"/>
      <c r="ER390" s="263"/>
      <c r="ES390" s="263"/>
      <c r="ET390" s="263"/>
      <c r="EU390" s="263"/>
      <c r="EV390" s="263"/>
      <c r="EW390" s="263"/>
      <c r="EX390" s="263"/>
      <c r="EY390" s="263"/>
      <c r="EZ390" s="263"/>
      <c r="FA390" s="263"/>
      <c r="FB390" s="263"/>
      <c r="FC390" s="263"/>
      <c r="FD390" s="263"/>
      <c r="FE390" s="263"/>
      <c r="FF390" s="263"/>
      <c r="FG390" s="263"/>
      <c r="FH390" s="263"/>
      <c r="FI390" s="263"/>
      <c r="FJ390" s="263"/>
      <c r="FK390" s="263"/>
      <c r="FL390" s="263"/>
      <c r="FM390" s="263"/>
      <c r="FN390" s="263"/>
      <c r="FO390" s="263"/>
      <c r="FP390" s="263"/>
      <c r="FQ390" s="263"/>
      <c r="FR390" s="263"/>
      <c r="FS390" s="263"/>
      <c r="FT390" s="263"/>
      <c r="FU390" s="263"/>
      <c r="FV390" s="263"/>
      <c r="FW390" s="263"/>
      <c r="FX390" s="263"/>
      <c r="FY390" s="263"/>
      <c r="FZ390" s="263"/>
      <c r="GA390" s="263"/>
      <c r="GB390" s="263"/>
      <c r="GC390" s="263"/>
      <c r="GD390" s="263"/>
      <c r="GE390" s="263"/>
      <c r="GF390" s="263"/>
      <c r="GG390" s="263"/>
      <c r="GH390" s="263"/>
      <c r="GI390" s="263"/>
      <c r="GJ390" s="263"/>
      <c r="GK390" s="263"/>
      <c r="GL390" s="263"/>
      <c r="GM390" s="263"/>
      <c r="GN390" s="263"/>
      <c r="GO390" s="263"/>
      <c r="GP390" s="263"/>
      <c r="GQ390" s="263"/>
      <c r="GR390" s="263"/>
      <c r="GS390" s="263"/>
      <c r="GT390" s="263"/>
      <c r="GU390" s="263"/>
      <c r="GV390" s="263"/>
      <c r="GW390" s="263"/>
      <c r="GX390" s="263"/>
      <c r="GY390" s="263"/>
      <c r="GZ390" s="263"/>
      <c r="HA390" s="263"/>
      <c r="HB390" s="263"/>
      <c r="HC390" s="263"/>
      <c r="HD390" s="263"/>
      <c r="HE390" s="263"/>
      <c r="HF390" s="263"/>
      <c r="HG390" s="263"/>
      <c r="HH390" s="263"/>
      <c r="HI390" s="263"/>
      <c r="HJ390" s="263"/>
      <c r="HK390" s="263"/>
      <c r="HL390" s="263"/>
      <c r="HM390" s="263"/>
      <c r="HN390" s="263"/>
      <c r="HO390" s="263"/>
      <c r="HP390" s="263"/>
      <c r="HQ390" s="263"/>
      <c r="HR390" s="263"/>
      <c r="HS390" s="263"/>
      <c r="HT390" s="263"/>
      <c r="HU390" s="263"/>
      <c r="HV390" s="263"/>
      <c r="HW390" s="263"/>
      <c r="HX390" s="263"/>
      <c r="HY390" s="263"/>
      <c r="HZ390" s="263"/>
      <c r="IA390" s="263"/>
      <c r="IB390" s="263"/>
      <c r="IC390" s="263"/>
      <c r="ID390" s="263"/>
      <c r="IE390" s="263"/>
      <c r="IF390" s="263"/>
      <c r="IG390" s="263"/>
      <c r="IH390" s="263"/>
      <c r="II390" s="263"/>
      <c r="IJ390" s="263"/>
      <c r="IK390" s="263"/>
      <c r="IL390" s="263"/>
      <c r="IM390" s="263"/>
      <c r="IN390" s="263"/>
      <c r="IO390" s="263"/>
      <c r="IP390" s="263"/>
      <c r="IQ390" s="263"/>
      <c r="IR390" s="263"/>
      <c r="IS390" s="263"/>
      <c r="IT390" s="263"/>
      <c r="IU390" s="263"/>
      <c r="IV390" s="263"/>
      <c r="IW390" s="263"/>
      <c r="IX390" s="263"/>
      <c r="IY390" s="263"/>
      <c r="IZ390" s="263"/>
      <c r="JA390" s="263"/>
      <c r="JB390" s="263"/>
      <c r="JC390" s="263"/>
      <c r="JD390" s="263"/>
      <c r="JE390" s="263"/>
      <c r="JF390" s="263"/>
      <c r="JG390" s="263"/>
      <c r="JH390" s="263"/>
      <c r="JI390" s="263"/>
      <c r="JJ390" s="263"/>
      <c r="JK390" s="263"/>
      <c r="JL390" s="263"/>
      <c r="JM390" s="263"/>
      <c r="JN390" s="263"/>
      <c r="JO390" s="263"/>
      <c r="JP390" s="263"/>
      <c r="JQ390" s="263"/>
      <c r="JR390" s="263"/>
      <c r="JS390" s="263"/>
      <c r="JT390" s="263"/>
      <c r="JU390" s="263"/>
      <c r="JV390" s="263"/>
      <c r="JW390" s="263"/>
      <c r="JX390" s="263"/>
      <c r="JY390" s="263"/>
      <c r="JZ390" s="263"/>
      <c r="KA390" s="263"/>
      <c r="KB390" s="263"/>
      <c r="KC390" s="263"/>
      <c r="KD390" s="263"/>
      <c r="KE390" s="263"/>
      <c r="KF390" s="263"/>
      <c r="KG390" s="263"/>
      <c r="KH390" s="263"/>
      <c r="KI390" s="263"/>
      <c r="KJ390" s="263"/>
      <c r="KK390" s="263"/>
      <c r="KL390" s="263"/>
      <c r="KM390" s="263"/>
      <c r="KN390" s="263"/>
      <c r="KO390" s="263"/>
      <c r="KP390" s="263"/>
      <c r="KQ390" s="263"/>
      <c r="KR390" s="263"/>
      <c r="KS390" s="263"/>
      <c r="KT390" s="263"/>
      <c r="KU390" s="263"/>
      <c r="KV390" s="263"/>
      <c r="KW390" s="263"/>
      <c r="KX390" s="263"/>
      <c r="KY390" s="263"/>
      <c r="KZ390" s="263"/>
      <c r="LA390" s="263"/>
      <c r="LB390" s="263"/>
      <c r="LC390" s="263"/>
      <c r="LD390" s="263"/>
      <c r="LE390" s="263"/>
      <c r="LF390" s="263"/>
      <c r="LG390" s="263"/>
      <c r="LH390" s="263"/>
      <c r="LI390" s="263"/>
      <c r="LJ390" s="263"/>
      <c r="LK390" s="263"/>
      <c r="LL390" s="263"/>
      <c r="LM390" s="263"/>
      <c r="LN390" s="263"/>
      <c r="LO390" s="263"/>
      <c r="LP390" s="263"/>
      <c r="LQ390" s="263"/>
      <c r="LR390" s="263"/>
      <c r="LS390" s="263"/>
      <c r="LT390" s="263"/>
      <c r="LU390" s="263"/>
      <c r="LV390" s="263"/>
      <c r="LW390" s="263"/>
      <c r="LX390" s="263"/>
      <c r="LY390" s="263"/>
      <c r="LZ390" s="263"/>
      <c r="MA390" s="263"/>
      <c r="MB390" s="263"/>
      <c r="MC390" s="263"/>
      <c r="MD390" s="263"/>
      <c r="ME390" s="263"/>
      <c r="MF390" s="263"/>
      <c r="MG390" s="263"/>
      <c r="MH390" s="263"/>
      <c r="MI390" s="263"/>
      <c r="MJ390" s="263"/>
      <c r="MK390" s="263"/>
      <c r="ML390" s="263"/>
      <c r="MM390" s="263"/>
      <c r="MN390" s="263"/>
      <c r="MO390" s="263"/>
      <c r="MP390" s="263"/>
      <c r="MQ390" s="263"/>
      <c r="MR390" s="263"/>
      <c r="MS390" s="263"/>
      <c r="MT390" s="263"/>
      <c r="MU390" s="263"/>
      <c r="MV390" s="263"/>
      <c r="MW390" s="263"/>
      <c r="MX390" s="263"/>
      <c r="MY390" s="263"/>
      <c r="MZ390" s="263"/>
      <c r="NA390" s="263"/>
      <c r="NB390" s="263"/>
      <c r="NC390" s="263"/>
      <c r="ND390" s="263"/>
      <c r="NE390" s="263"/>
      <c r="NF390" s="263"/>
      <c r="NG390" s="263"/>
      <c r="NH390" s="263"/>
      <c r="NI390" s="263"/>
      <c r="NJ390" s="263"/>
      <c r="NK390" s="263"/>
      <c r="NL390" s="263"/>
      <c r="NM390" s="263"/>
      <c r="NN390" s="263"/>
      <c r="NO390" s="263"/>
      <c r="NP390" s="263"/>
      <c r="NQ390" s="263"/>
      <c r="NR390" s="263"/>
      <c r="NS390" s="263"/>
      <c r="NT390" s="263"/>
      <c r="NU390" s="263"/>
      <c r="NV390" s="263"/>
      <c r="NW390" s="263"/>
      <c r="NX390" s="263"/>
      <c r="NY390" s="263"/>
      <c r="NZ390" s="263"/>
      <c r="OA390" s="263"/>
      <c r="OB390" s="263"/>
      <c r="OC390" s="263"/>
      <c r="OD390" s="263"/>
      <c r="OE390" s="263"/>
      <c r="OF390" s="263"/>
      <c r="OG390" s="263"/>
      <c r="OH390" s="263"/>
      <c r="OI390" s="263"/>
      <c r="OJ390" s="263"/>
      <c r="OK390" s="263"/>
      <c r="OL390" s="263"/>
      <c r="OM390" s="263"/>
      <c r="ON390" s="263"/>
      <c r="OO390" s="263"/>
      <c r="OP390" s="263"/>
      <c r="OQ390" s="263"/>
      <c r="OR390" s="263"/>
      <c r="OS390" s="263"/>
      <c r="OT390" s="263"/>
      <c r="OU390" s="263"/>
      <c r="OV390" s="263"/>
      <c r="OW390" s="263"/>
      <c r="OX390" s="263"/>
      <c r="OY390" s="263"/>
      <c r="OZ390" s="263"/>
      <c r="PA390" s="263"/>
      <c r="PB390" s="263"/>
      <c r="PC390" s="263"/>
      <c r="PD390" s="263"/>
      <c r="PE390" s="263"/>
      <c r="PF390" s="263"/>
      <c r="PG390" s="263"/>
      <c r="PH390" s="263"/>
      <c r="PI390" s="263"/>
      <c r="PJ390" s="263"/>
      <c r="PK390" s="263"/>
      <c r="PL390" s="263"/>
      <c r="PM390" s="263"/>
      <c r="PN390" s="263"/>
      <c r="PO390" s="263"/>
      <c r="PP390" s="263"/>
      <c r="PQ390" s="263"/>
      <c r="PR390" s="263"/>
      <c r="PS390" s="263"/>
      <c r="PT390" s="263"/>
      <c r="PU390" s="263"/>
      <c r="PV390" s="263"/>
      <c r="PW390" s="263"/>
      <c r="PX390" s="263"/>
      <c r="PY390" s="263"/>
      <c r="PZ390" s="263"/>
      <c r="QA390" s="263"/>
      <c r="QB390" s="263"/>
      <c r="QC390" s="263"/>
      <c r="QD390" s="263"/>
      <c r="QE390" s="263"/>
      <c r="QF390" s="263"/>
      <c r="QG390" s="263"/>
      <c r="QH390" s="263"/>
      <c r="QI390" s="263"/>
      <c r="QJ390" s="263"/>
      <c r="QK390" s="263"/>
      <c r="QL390" s="263"/>
      <c r="QM390" s="263"/>
      <c r="QN390" s="263"/>
      <c r="QO390" s="263"/>
      <c r="QP390" s="263"/>
      <c r="QQ390" s="263"/>
      <c r="QR390" s="263"/>
      <c r="QS390" s="263"/>
      <c r="QT390" s="263"/>
      <c r="QU390" s="263"/>
      <c r="QV390" s="263"/>
      <c r="QW390" s="263"/>
      <c r="QX390" s="263"/>
      <c r="QY390" s="263"/>
      <c r="QZ390" s="263"/>
      <c r="RA390" s="263"/>
      <c r="RB390" s="263"/>
      <c r="RC390" s="263"/>
      <c r="RD390" s="263"/>
      <c r="RE390" s="263"/>
      <c r="RF390" s="263"/>
      <c r="RG390" s="263"/>
      <c r="RH390" s="263"/>
      <c r="RI390" s="263"/>
      <c r="RJ390" s="263"/>
      <c r="RK390" s="263"/>
      <c r="RL390" s="263"/>
      <c r="RM390" s="263"/>
      <c r="RN390" s="263"/>
      <c r="RO390" s="263"/>
      <c r="RP390" s="263"/>
      <c r="RQ390" s="263"/>
      <c r="RR390" s="263"/>
      <c r="RS390" s="263"/>
      <c r="RT390" s="263"/>
      <c r="RU390" s="263"/>
      <c r="RV390" s="263"/>
      <c r="RW390" s="263"/>
      <c r="RX390" s="263"/>
      <c r="RY390" s="263"/>
      <c r="RZ390" s="263"/>
      <c r="SA390" s="263"/>
      <c r="SB390" s="263"/>
      <c r="SC390" s="263"/>
      <c r="SD390" s="263"/>
      <c r="SE390" s="263"/>
      <c r="SF390" s="263"/>
      <c r="SG390" s="263"/>
      <c r="SH390" s="263"/>
      <c r="SI390" s="263"/>
      <c r="SJ390" s="263"/>
      <c r="SK390" s="263"/>
      <c r="SL390" s="263"/>
      <c r="SM390" s="263"/>
      <c r="SN390" s="263"/>
      <c r="SO390" s="263"/>
      <c r="SP390" s="263"/>
      <c r="SQ390" s="263"/>
      <c r="SR390" s="263"/>
      <c r="SS390" s="263"/>
      <c r="ST390" s="263"/>
      <c r="SU390" s="263"/>
      <c r="SV390" s="263"/>
      <c r="SW390" s="263"/>
      <c r="SX390" s="263"/>
      <c r="SY390" s="263"/>
      <c r="SZ390" s="263"/>
      <c r="TA390" s="263"/>
      <c r="TB390" s="263"/>
      <c r="TC390" s="263"/>
      <c r="TD390" s="263"/>
      <c r="TE390" s="263"/>
      <c r="TF390" s="263"/>
      <c r="TG390" s="263"/>
      <c r="TH390" s="263"/>
      <c r="TI390" s="263"/>
      <c r="TJ390" s="263"/>
      <c r="TK390" s="263"/>
      <c r="TL390" s="263"/>
      <c r="TM390" s="263"/>
      <c r="TN390" s="263"/>
      <c r="TO390" s="263"/>
      <c r="TP390" s="263"/>
      <c r="TQ390" s="263"/>
      <c r="TR390" s="263"/>
      <c r="TS390" s="263"/>
      <c r="TT390" s="263"/>
      <c r="TU390" s="263"/>
      <c r="TV390" s="263"/>
      <c r="TW390" s="263"/>
      <c r="TX390" s="263"/>
      <c r="TY390" s="263"/>
      <c r="TZ390" s="263"/>
      <c r="UA390" s="263"/>
      <c r="UB390" s="263"/>
      <c r="UC390" s="263"/>
      <c r="UD390" s="263"/>
      <c r="UE390" s="263"/>
      <c r="UF390" s="263"/>
      <c r="UG390" s="263"/>
      <c r="UH390" s="263"/>
      <c r="UI390" s="263"/>
      <c r="UJ390" s="263"/>
      <c r="UK390" s="263"/>
      <c r="UL390" s="263"/>
      <c r="UM390" s="263"/>
      <c r="UN390" s="263"/>
      <c r="UO390" s="263"/>
      <c r="UP390" s="263"/>
      <c r="UQ390" s="263"/>
      <c r="UR390" s="263"/>
      <c r="US390" s="263"/>
      <c r="UT390" s="263"/>
      <c r="UU390" s="263"/>
      <c r="UV390" s="263"/>
      <c r="UW390" s="263"/>
      <c r="UX390" s="263"/>
      <c r="UY390" s="263"/>
      <c r="UZ390" s="263"/>
      <c r="VA390" s="263"/>
      <c r="VB390" s="263"/>
      <c r="VC390" s="263"/>
      <c r="VD390" s="263"/>
      <c r="VE390" s="263"/>
      <c r="VF390" s="263"/>
      <c r="VG390" s="263"/>
      <c r="VH390" s="263"/>
      <c r="VI390" s="263"/>
      <c r="VJ390" s="263"/>
      <c r="VK390" s="263"/>
      <c r="VL390" s="263"/>
      <c r="VM390" s="263"/>
      <c r="VN390" s="263"/>
      <c r="VO390" s="263"/>
      <c r="VP390" s="263"/>
      <c r="VQ390" s="263"/>
      <c r="VR390" s="263"/>
      <c r="VS390" s="263"/>
      <c r="VT390" s="263"/>
      <c r="VU390" s="263"/>
      <c r="VV390" s="263"/>
      <c r="VW390" s="263"/>
      <c r="VX390" s="263"/>
      <c r="VY390" s="263"/>
      <c r="VZ390" s="263"/>
      <c r="WA390" s="263"/>
      <c r="WB390" s="263"/>
      <c r="WC390" s="263"/>
      <c r="WD390" s="263"/>
      <c r="WE390" s="263"/>
      <c r="WF390" s="263"/>
      <c r="WG390" s="263"/>
      <c r="WH390" s="263"/>
      <c r="WI390" s="263"/>
      <c r="WJ390" s="263"/>
      <c r="WK390" s="263"/>
      <c r="WL390" s="263"/>
      <c r="WM390" s="263"/>
      <c r="WN390" s="263"/>
      <c r="WO390" s="263"/>
      <c r="WP390" s="263"/>
      <c r="WQ390" s="263"/>
      <c r="WR390" s="263"/>
      <c r="WS390" s="263"/>
      <c r="WT390" s="263"/>
      <c r="WU390" s="263"/>
      <c r="WV390" s="263"/>
      <c r="WW390" s="263"/>
      <c r="WX390" s="263"/>
      <c r="WY390" s="263"/>
      <c r="WZ390" s="263"/>
      <c r="XA390" s="263"/>
      <c r="XB390" s="263"/>
      <c r="XC390" s="263"/>
      <c r="XD390" s="263"/>
      <c r="XE390" s="263"/>
      <c r="XF390" s="263"/>
      <c r="XG390" s="263"/>
      <c r="XH390" s="263"/>
      <c r="XI390" s="263"/>
      <c r="XJ390" s="263"/>
      <c r="XK390" s="263"/>
      <c r="XL390" s="263"/>
      <c r="XM390" s="263"/>
      <c r="XN390" s="263"/>
      <c r="XO390" s="263"/>
      <c r="XP390" s="263"/>
      <c r="XQ390" s="263"/>
      <c r="XR390" s="263"/>
      <c r="XS390" s="263"/>
      <c r="XT390" s="263"/>
      <c r="XU390" s="263"/>
      <c r="XV390" s="263"/>
      <c r="XW390" s="263"/>
      <c r="XX390" s="263"/>
      <c r="XY390" s="263"/>
      <c r="XZ390" s="263"/>
      <c r="YA390" s="263"/>
      <c r="YB390" s="263"/>
      <c r="YC390" s="263"/>
      <c r="YD390" s="263"/>
      <c r="YE390" s="263"/>
      <c r="YF390" s="263"/>
      <c r="YG390" s="263"/>
      <c r="YH390" s="263"/>
      <c r="YI390" s="263"/>
      <c r="YJ390" s="263"/>
      <c r="YK390" s="263"/>
      <c r="YL390" s="263"/>
      <c r="YM390" s="263"/>
      <c r="YN390" s="263"/>
      <c r="YO390" s="263"/>
      <c r="YP390" s="263"/>
      <c r="YQ390" s="263"/>
      <c r="YR390" s="263"/>
      <c r="YS390" s="263"/>
      <c r="YT390" s="263"/>
      <c r="YU390" s="263"/>
      <c r="YV390" s="263"/>
      <c r="YW390" s="263"/>
      <c r="YX390" s="263"/>
      <c r="YY390" s="263"/>
      <c r="YZ390" s="263"/>
      <c r="ZA390" s="263"/>
      <c r="ZB390" s="263"/>
      <c r="ZC390" s="263"/>
      <c r="ZD390" s="263"/>
      <c r="ZE390" s="263"/>
      <c r="ZF390" s="263"/>
      <c r="ZG390" s="263"/>
      <c r="ZH390" s="263"/>
      <c r="ZI390" s="263"/>
      <c r="ZJ390" s="263"/>
      <c r="ZK390" s="263"/>
      <c r="ZL390" s="263"/>
      <c r="ZM390" s="263"/>
      <c r="ZN390" s="263"/>
      <c r="ZO390" s="263"/>
      <c r="ZP390" s="263"/>
      <c r="ZQ390" s="263"/>
      <c r="ZR390" s="263"/>
      <c r="ZS390" s="263"/>
      <c r="ZT390" s="263"/>
      <c r="ZU390" s="263"/>
      <c r="ZV390" s="263"/>
      <c r="ZW390" s="263"/>
      <c r="ZX390" s="263"/>
      <c r="ZY390" s="263"/>
      <c r="ZZ390" s="263"/>
      <c r="AAA390" s="263"/>
      <c r="AAB390" s="263"/>
      <c r="AAC390" s="263"/>
      <c r="AAD390" s="263"/>
      <c r="AAE390" s="263"/>
      <c r="AAF390" s="263"/>
      <c r="AAG390" s="263"/>
      <c r="AAH390" s="263"/>
      <c r="AAI390" s="263"/>
      <c r="AAJ390" s="263"/>
      <c r="AAK390" s="263"/>
      <c r="AAL390" s="263"/>
      <c r="AAM390" s="263"/>
      <c r="AAN390" s="263"/>
      <c r="AAO390" s="263"/>
      <c r="AAP390" s="263"/>
      <c r="AAQ390" s="263"/>
      <c r="AAR390" s="263"/>
      <c r="AAS390" s="263"/>
      <c r="AAT390" s="263"/>
      <c r="AAU390" s="263"/>
      <c r="AAV390" s="263"/>
      <c r="AAW390" s="263"/>
      <c r="AAX390" s="263"/>
      <c r="AAY390" s="263"/>
      <c r="AAZ390" s="263"/>
      <c r="ABA390" s="263"/>
      <c r="ABB390" s="263"/>
      <c r="ABC390" s="263"/>
      <c r="ABD390" s="263"/>
      <c r="ABE390" s="263"/>
      <c r="ABF390" s="263"/>
      <c r="ABG390" s="263"/>
      <c r="ABH390" s="263"/>
      <c r="ABI390" s="263"/>
      <c r="ABJ390" s="263"/>
      <c r="ABK390" s="263"/>
      <c r="ABL390" s="263"/>
      <c r="ABM390" s="263"/>
      <c r="ABN390" s="263"/>
      <c r="ABO390" s="263"/>
      <c r="ABP390" s="263"/>
      <c r="ABQ390" s="263"/>
      <c r="ABR390" s="263"/>
      <c r="ABS390" s="263"/>
      <c r="ABT390" s="263"/>
      <c r="ABU390" s="263"/>
      <c r="ABV390" s="263"/>
      <c r="ABW390" s="263"/>
      <c r="ABX390" s="263"/>
      <c r="ABY390" s="263"/>
      <c r="ABZ390" s="263"/>
      <c r="ACA390" s="263"/>
      <c r="ACB390" s="263"/>
      <c r="ACC390" s="263"/>
      <c r="ACD390" s="263"/>
      <c r="ACE390" s="263"/>
      <c r="ACF390" s="263"/>
      <c r="ACG390" s="263"/>
      <c r="ACH390" s="263"/>
      <c r="ACI390" s="263"/>
      <c r="ACJ390" s="263"/>
      <c r="ACK390" s="263"/>
      <c r="ACL390" s="263"/>
      <c r="ACM390" s="263"/>
      <c r="ACN390" s="263"/>
      <c r="ACO390" s="263"/>
      <c r="ACP390" s="263"/>
      <c r="ACQ390" s="263"/>
      <c r="ACR390" s="263"/>
      <c r="ACS390" s="263"/>
      <c r="ACT390" s="263"/>
      <c r="ACU390" s="263"/>
      <c r="ACV390" s="263"/>
      <c r="ACW390" s="263"/>
      <c r="ACX390" s="263"/>
      <c r="ACY390" s="263"/>
      <c r="ACZ390" s="263"/>
      <c r="ADA390" s="263"/>
      <c r="ADB390" s="263"/>
      <c r="ADC390" s="263"/>
      <c r="ADD390" s="263"/>
      <c r="ADE390" s="263"/>
      <c r="ADF390" s="263"/>
      <c r="ADG390" s="263"/>
      <c r="ADH390" s="263"/>
      <c r="ADI390" s="263"/>
      <c r="ADJ390" s="263"/>
      <c r="ADK390" s="263"/>
      <c r="ADL390" s="263"/>
      <c r="ADM390" s="263"/>
      <c r="ADN390" s="263"/>
      <c r="ADO390" s="263"/>
      <c r="ADP390" s="263"/>
      <c r="ADQ390" s="263"/>
      <c r="ADR390" s="263"/>
      <c r="ADS390" s="263"/>
      <c r="ADT390" s="263"/>
      <c r="ADU390" s="263"/>
      <c r="ADV390" s="263"/>
      <c r="ADW390" s="263"/>
      <c r="ADX390" s="263"/>
      <c r="ADY390" s="263"/>
      <c r="ADZ390" s="263"/>
      <c r="AEA390" s="263"/>
      <c r="AEB390" s="263"/>
      <c r="AEC390" s="263"/>
      <c r="AED390" s="263"/>
      <c r="AEE390" s="263"/>
      <c r="AEF390" s="263"/>
      <c r="AEG390" s="263"/>
      <c r="AEH390" s="263"/>
      <c r="AEI390" s="263"/>
      <c r="AEJ390" s="263"/>
      <c r="AEK390" s="263"/>
      <c r="AEL390" s="263"/>
      <c r="AEM390" s="263"/>
      <c r="AEN390" s="263"/>
      <c r="AEO390" s="263"/>
      <c r="AEP390" s="263"/>
      <c r="AEQ390" s="263"/>
      <c r="AER390" s="263"/>
      <c r="AES390" s="263"/>
      <c r="AET390" s="263"/>
      <c r="AEU390" s="263"/>
      <c r="AEV390" s="263"/>
      <c r="AEW390" s="263"/>
      <c r="AEX390" s="263"/>
      <c r="AEY390" s="263"/>
      <c r="AEZ390" s="263"/>
      <c r="AFA390" s="263"/>
      <c r="AFB390" s="263"/>
      <c r="AFC390" s="263"/>
      <c r="AFD390" s="263"/>
      <c r="AFE390" s="263"/>
      <c r="AFF390" s="263"/>
      <c r="AFG390" s="263"/>
      <c r="AFH390" s="263"/>
      <c r="AFI390" s="263"/>
      <c r="AFJ390" s="263"/>
      <c r="AFK390" s="263"/>
      <c r="AFL390" s="263"/>
      <c r="AFM390" s="263"/>
      <c r="AFN390" s="263"/>
      <c r="AFO390" s="263"/>
      <c r="AFP390" s="263"/>
      <c r="AFQ390" s="263"/>
      <c r="AFR390" s="263"/>
      <c r="AFS390" s="263"/>
      <c r="AFT390" s="263"/>
      <c r="AFU390" s="263"/>
      <c r="AFV390" s="263"/>
      <c r="AFW390" s="263"/>
      <c r="AFX390" s="263"/>
      <c r="AFY390" s="263"/>
      <c r="AFZ390" s="263"/>
      <c r="AGA390" s="263"/>
      <c r="AGB390" s="263"/>
      <c r="AGC390" s="263"/>
      <c r="AGD390" s="263"/>
      <c r="AGE390" s="263"/>
      <c r="AGF390" s="263"/>
      <c r="AGG390" s="263"/>
      <c r="AGH390" s="263"/>
      <c r="AGI390" s="263"/>
      <c r="AGJ390" s="263"/>
      <c r="AGK390" s="263"/>
      <c r="AGL390" s="263"/>
      <c r="AGM390" s="263"/>
      <c r="AGN390" s="263"/>
      <c r="AGO390" s="263"/>
      <c r="AGP390" s="263"/>
      <c r="AGQ390" s="263"/>
      <c r="AGR390" s="263"/>
      <c r="AGS390" s="263"/>
      <c r="AGT390" s="263"/>
      <c r="AGU390" s="263"/>
      <c r="AGV390" s="263"/>
      <c r="AGW390" s="263"/>
      <c r="AGX390" s="263"/>
      <c r="AGY390" s="263"/>
      <c r="AGZ390" s="263"/>
      <c r="AHA390" s="263"/>
      <c r="AHB390" s="263"/>
      <c r="AHC390" s="263"/>
      <c r="AHD390" s="263"/>
      <c r="AHE390" s="263"/>
      <c r="AHF390" s="263"/>
      <c r="AHG390" s="263"/>
      <c r="AHH390" s="263"/>
      <c r="AHI390" s="263"/>
      <c r="AHJ390" s="263"/>
      <c r="AHK390" s="263"/>
      <c r="AHL390" s="263"/>
      <c r="AHM390" s="263"/>
      <c r="AHN390" s="263"/>
      <c r="AHO390" s="263"/>
      <c r="AHP390" s="263"/>
      <c r="AHQ390" s="263"/>
      <c r="AHR390" s="263"/>
      <c r="AHS390" s="263"/>
      <c r="AHT390" s="263"/>
      <c r="AHU390" s="263"/>
      <c r="AHV390" s="263"/>
      <c r="AHW390" s="263"/>
      <c r="AHX390" s="263"/>
      <c r="AHY390" s="263"/>
      <c r="AHZ390" s="263"/>
      <c r="AIA390" s="263"/>
      <c r="AIB390" s="263"/>
      <c r="AIC390" s="263"/>
      <c r="AID390" s="263"/>
      <c r="AIE390" s="263"/>
      <c r="AIF390" s="263"/>
      <c r="AIG390" s="263"/>
      <c r="AIH390" s="263"/>
      <c r="AII390" s="263"/>
      <c r="AIJ390" s="263"/>
      <c r="AIK390" s="263"/>
      <c r="AIL390" s="263"/>
      <c r="AIM390" s="263"/>
      <c r="AIN390" s="263"/>
      <c r="AIO390" s="263"/>
      <c r="AIP390" s="263"/>
      <c r="AIQ390" s="263"/>
      <c r="AIR390" s="263"/>
      <c r="AIS390" s="263"/>
      <c r="AIT390" s="263"/>
      <c r="AIU390" s="263"/>
      <c r="AIV390" s="263"/>
      <c r="AIW390" s="263"/>
      <c r="AIX390" s="263"/>
      <c r="AIY390" s="263"/>
      <c r="AIZ390" s="263"/>
      <c r="AJA390" s="263"/>
      <c r="AJB390" s="263"/>
      <c r="AJC390" s="263"/>
      <c r="AJD390" s="263"/>
      <c r="AJE390" s="263"/>
      <c r="AJF390" s="263"/>
      <c r="AJG390" s="263"/>
      <c r="AJH390" s="263"/>
      <c r="AJI390" s="263"/>
      <c r="AJJ390" s="263"/>
      <c r="AJK390" s="263"/>
      <c r="AJL390" s="263"/>
      <c r="AJM390" s="263"/>
      <c r="AJN390" s="263"/>
      <c r="AJO390" s="263"/>
      <c r="AJP390" s="263"/>
      <c r="AJQ390" s="263"/>
      <c r="AJR390" s="263"/>
      <c r="AJS390" s="263"/>
      <c r="AJT390" s="263"/>
      <c r="AJU390" s="263"/>
      <c r="AJV390" s="263"/>
      <c r="AJW390" s="263"/>
      <c r="AJX390" s="263"/>
      <c r="AJY390" s="263"/>
      <c r="AJZ390" s="263"/>
      <c r="AKA390" s="263"/>
      <c r="AKB390" s="263"/>
      <c r="AKC390" s="263"/>
      <c r="AKD390" s="263"/>
      <c r="AKE390" s="263"/>
      <c r="AKF390" s="263"/>
      <c r="AKG390" s="263"/>
      <c r="AKH390" s="263"/>
      <c r="AKI390" s="263"/>
      <c r="AKJ390" s="263"/>
      <c r="AKK390" s="263"/>
      <c r="AKL390" s="263"/>
      <c r="AKM390" s="263"/>
      <c r="AKN390" s="263"/>
      <c r="AKO390" s="263"/>
      <c r="AKP390" s="263"/>
      <c r="AKQ390" s="263"/>
      <c r="AKR390" s="263"/>
      <c r="AKS390" s="263"/>
      <c r="AKT390" s="263"/>
      <c r="AKU390" s="263"/>
      <c r="AKV390" s="263"/>
      <c r="AKW390" s="263"/>
      <c r="AKX390" s="263"/>
      <c r="AKY390" s="263"/>
      <c r="AKZ390" s="263"/>
      <c r="ALA390" s="263"/>
      <c r="ALB390" s="263"/>
      <c r="ALC390" s="263"/>
      <c r="ALD390" s="263"/>
      <c r="ALE390" s="263"/>
      <c r="ALF390" s="263"/>
      <c r="ALG390" s="263"/>
      <c r="ALH390" s="263"/>
      <c r="ALI390" s="263"/>
      <c r="ALJ390" s="263"/>
      <c r="ALK390" s="263"/>
      <c r="ALL390" s="263"/>
      <c r="ALM390" s="263"/>
      <c r="ALN390" s="263"/>
      <c r="ALO390" s="263"/>
      <c r="ALP390" s="263"/>
      <c r="ALQ390" s="263"/>
      <c r="ALR390" s="263"/>
      <c r="ALS390" s="263"/>
      <c r="ALT390" s="263"/>
      <c r="ALU390" s="263"/>
      <c r="ALV390" s="263"/>
      <c r="ALW390" s="263"/>
      <c r="ALX390" s="263"/>
      <c r="ALY390" s="263"/>
      <c r="ALZ390" s="263"/>
      <c r="AMA390" s="263"/>
      <c r="AMB390" s="263"/>
      <c r="AMC390" s="263"/>
      <c r="AMD390" s="263"/>
      <c r="AME390" s="263"/>
      <c r="AMF390" s="263"/>
      <c r="AMG390" s="263"/>
      <c r="AMH390" s="263"/>
      <c r="AMI390" s="263"/>
      <c r="AMJ390" s="263"/>
      <c r="AMK390" s="263"/>
      <c r="AML390" s="263"/>
      <c r="AMM390" s="263"/>
      <c r="AMN390" s="263"/>
      <c r="AMO390" s="263"/>
      <c r="AMP390" s="263"/>
      <c r="AMQ390" s="263"/>
      <c r="AMR390" s="263"/>
      <c r="AMS390" s="263"/>
      <c r="AMT390" s="263"/>
      <c r="AMU390" s="263"/>
      <c r="AMV390" s="263"/>
      <c r="AMW390" s="263"/>
      <c r="AMX390" s="263"/>
      <c r="AMY390" s="263"/>
      <c r="AMZ390" s="263"/>
      <c r="ANA390" s="263"/>
      <c r="ANB390" s="263"/>
      <c r="ANC390" s="263"/>
      <c r="AND390" s="263"/>
      <c r="ANE390" s="263"/>
      <c r="ANF390" s="263"/>
      <c r="ANG390" s="263"/>
      <c r="ANH390" s="263"/>
      <c r="ANI390" s="263"/>
      <c r="ANJ390" s="263"/>
      <c r="ANK390" s="263"/>
      <c r="ANL390" s="263"/>
      <c r="ANM390" s="263"/>
      <c r="ANN390" s="263"/>
      <c r="ANO390" s="263"/>
      <c r="ANP390" s="263"/>
      <c r="ANQ390" s="263"/>
      <c r="ANR390" s="263"/>
      <c r="ANS390" s="263"/>
      <c r="ANT390" s="263"/>
      <c r="ANU390" s="263"/>
      <c r="ANV390" s="263"/>
      <c r="ANW390" s="263"/>
      <c r="ANX390" s="263"/>
      <c r="ANY390" s="263"/>
      <c r="ANZ390" s="263"/>
      <c r="AOA390" s="263"/>
      <c r="AOB390" s="263"/>
      <c r="AOC390" s="263"/>
      <c r="AOD390" s="263"/>
      <c r="AOE390" s="263"/>
      <c r="AOF390" s="263"/>
      <c r="AOG390" s="263"/>
      <c r="AOH390" s="263"/>
      <c r="AOI390" s="263"/>
      <c r="AOJ390" s="263"/>
      <c r="AOK390" s="263"/>
      <c r="AOL390" s="263"/>
      <c r="AOM390" s="263"/>
      <c r="AON390" s="263"/>
      <c r="AOO390" s="263"/>
      <c r="AOP390" s="263"/>
      <c r="AOQ390" s="263"/>
      <c r="AOR390" s="263"/>
      <c r="AOS390" s="263"/>
      <c r="AOT390" s="263"/>
      <c r="AOU390" s="263"/>
      <c r="AOV390" s="263"/>
      <c r="AOW390" s="263"/>
      <c r="AOX390" s="263"/>
      <c r="AOY390" s="263"/>
      <c r="AOZ390" s="263"/>
      <c r="APA390" s="263"/>
      <c r="APB390" s="263"/>
      <c r="APC390" s="263"/>
      <c r="APD390" s="263"/>
      <c r="APE390" s="263"/>
      <c r="APF390" s="263"/>
      <c r="APG390" s="263"/>
      <c r="APH390" s="263"/>
      <c r="API390" s="263"/>
      <c r="APJ390" s="263"/>
      <c r="APK390" s="263"/>
      <c r="APL390" s="263"/>
      <c r="APM390" s="263"/>
      <c r="APN390" s="263"/>
      <c r="APO390" s="263"/>
      <c r="APP390" s="263"/>
      <c r="APQ390" s="263"/>
      <c r="APR390" s="263"/>
      <c r="APS390" s="263"/>
      <c r="APT390" s="263"/>
      <c r="APU390" s="263"/>
      <c r="APV390" s="263"/>
      <c r="APW390" s="263"/>
      <c r="APX390" s="263"/>
      <c r="APY390" s="263"/>
      <c r="APZ390" s="263"/>
      <c r="AQA390" s="263"/>
      <c r="AQB390" s="263"/>
      <c r="AQC390" s="263"/>
      <c r="AQD390" s="263"/>
      <c r="AQE390" s="263"/>
      <c r="AQF390" s="263"/>
      <c r="AQG390" s="263"/>
      <c r="AQH390" s="263"/>
      <c r="AQI390" s="263"/>
      <c r="AQJ390" s="263"/>
      <c r="AQK390" s="263"/>
      <c r="AQL390" s="263"/>
      <c r="AQM390" s="263"/>
      <c r="AQN390" s="263"/>
      <c r="AQO390" s="263"/>
      <c r="AQP390" s="263"/>
      <c r="AQQ390" s="263"/>
      <c r="AQR390" s="263"/>
      <c r="AQS390" s="263"/>
      <c r="AQT390" s="263"/>
      <c r="AQU390" s="263"/>
      <c r="AQV390" s="263"/>
      <c r="AQW390" s="263"/>
      <c r="AQX390" s="263"/>
      <c r="AQY390" s="263"/>
      <c r="AQZ390" s="263"/>
      <c r="ARA390" s="263"/>
      <c r="ARB390" s="263"/>
      <c r="ARC390" s="263"/>
      <c r="ARD390" s="263"/>
      <c r="ARE390" s="263"/>
      <c r="ARF390" s="263"/>
      <c r="ARG390" s="263"/>
      <c r="ARH390" s="263"/>
      <c r="ARI390" s="263"/>
      <c r="ARJ390" s="263"/>
      <c r="ARK390" s="263"/>
      <c r="ARL390" s="263"/>
      <c r="ARM390" s="263"/>
      <c r="ARN390" s="263"/>
      <c r="ARO390" s="263"/>
      <c r="ARP390" s="263"/>
      <c r="ARQ390" s="263"/>
      <c r="ARR390" s="263"/>
      <c r="ARS390" s="263"/>
      <c r="ART390" s="263"/>
      <c r="ARU390" s="263"/>
      <c r="ARV390" s="263"/>
      <c r="ARW390" s="263"/>
      <c r="ARX390" s="263"/>
      <c r="ARY390" s="263"/>
      <c r="ARZ390" s="263"/>
      <c r="ASA390" s="263"/>
      <c r="ASB390" s="263"/>
      <c r="ASC390" s="263"/>
      <c r="ASD390" s="263"/>
      <c r="ASE390" s="263"/>
      <c r="ASF390" s="263"/>
      <c r="ASG390" s="263"/>
      <c r="ASH390" s="263"/>
      <c r="ASI390" s="263"/>
      <c r="ASJ390" s="263"/>
      <c r="ASK390" s="263"/>
      <c r="ASL390" s="263"/>
      <c r="ASM390" s="263"/>
      <c r="ASN390" s="263"/>
      <c r="ASO390" s="263"/>
      <c r="ASP390" s="263"/>
      <c r="ASQ390" s="263"/>
      <c r="ASR390" s="263"/>
      <c r="ASS390" s="263"/>
      <c r="AST390" s="263"/>
      <c r="ASU390" s="263"/>
      <c r="ASV390" s="263"/>
      <c r="ASW390" s="263"/>
      <c r="ASX390" s="263"/>
      <c r="ASY390" s="263"/>
      <c r="ASZ390" s="263"/>
      <c r="ATA390" s="263"/>
      <c r="ATB390" s="263"/>
      <c r="ATC390" s="263"/>
      <c r="ATD390" s="263"/>
      <c r="ATE390" s="263"/>
      <c r="ATF390" s="263"/>
      <c r="ATG390" s="263"/>
      <c r="ATH390" s="263"/>
      <c r="ATI390" s="263"/>
      <c r="ATJ390" s="263"/>
      <c r="ATK390" s="263"/>
      <c r="ATL390" s="263"/>
      <c r="ATM390" s="263"/>
      <c r="ATN390" s="263"/>
      <c r="ATO390" s="263"/>
      <c r="ATP390" s="263"/>
      <c r="ATQ390" s="263"/>
      <c r="ATR390" s="263"/>
      <c r="ATS390" s="263"/>
      <c r="ATT390" s="263"/>
      <c r="ATU390" s="263"/>
      <c r="ATV390" s="263"/>
      <c r="ATW390" s="263"/>
      <c r="ATX390" s="263"/>
      <c r="ATY390" s="263"/>
      <c r="ATZ390" s="263"/>
      <c r="AUA390" s="263"/>
      <c r="AUB390" s="263"/>
      <c r="AUC390" s="263"/>
      <c r="AUD390" s="263"/>
      <c r="AUE390" s="263"/>
      <c r="AUF390" s="263"/>
      <c r="AUG390" s="263"/>
      <c r="AUH390" s="263"/>
      <c r="AUI390" s="263"/>
      <c r="AUJ390" s="263"/>
      <c r="AUK390" s="263"/>
      <c r="AUL390" s="263"/>
      <c r="AUM390" s="263"/>
      <c r="AUN390" s="263"/>
      <c r="AUO390" s="263"/>
      <c r="AUP390" s="263"/>
      <c r="AUQ390" s="263"/>
      <c r="AUR390" s="263"/>
      <c r="AUS390" s="263"/>
      <c r="AUT390" s="263"/>
      <c r="AUU390" s="263"/>
      <c r="AUV390" s="263"/>
      <c r="AUW390" s="263"/>
      <c r="AUX390" s="263"/>
      <c r="AUY390" s="263"/>
      <c r="AUZ390" s="263"/>
      <c r="AVA390" s="263"/>
      <c r="AVB390" s="263"/>
      <c r="AVC390" s="263"/>
      <c r="AVD390" s="263"/>
      <c r="AVE390" s="263"/>
      <c r="AVF390" s="263"/>
      <c r="AVG390" s="263"/>
      <c r="AVH390" s="263"/>
      <c r="AVI390" s="263"/>
      <c r="AVJ390" s="263"/>
      <c r="AVK390" s="263"/>
      <c r="AVL390" s="263"/>
      <c r="AVM390" s="263"/>
      <c r="AVN390" s="263"/>
      <c r="AVO390" s="263"/>
      <c r="AVP390" s="263"/>
      <c r="AVQ390" s="263"/>
      <c r="AVR390" s="263"/>
      <c r="AVS390" s="263"/>
      <c r="AVT390" s="263"/>
      <c r="AVU390" s="263"/>
      <c r="AVV390" s="263"/>
      <c r="AVW390" s="263"/>
      <c r="AVX390" s="263"/>
      <c r="AVY390" s="263"/>
      <c r="AVZ390" s="263"/>
      <c r="AWA390" s="263"/>
      <c r="AWB390" s="263"/>
      <c r="AWC390" s="263"/>
      <c r="AWD390" s="263"/>
      <c r="AWE390" s="263"/>
      <c r="AWF390" s="263"/>
      <c r="AWG390" s="263"/>
      <c r="AWH390" s="263"/>
      <c r="AWI390" s="263"/>
      <c r="AWJ390" s="263"/>
      <c r="AWK390" s="263"/>
      <c r="AWL390" s="263"/>
      <c r="AWM390" s="263"/>
      <c r="AWN390" s="263"/>
      <c r="AWO390" s="263"/>
      <c r="AWP390" s="263"/>
      <c r="AWQ390" s="263"/>
      <c r="AWR390" s="263"/>
      <c r="AWS390" s="263"/>
      <c r="AWT390" s="263"/>
      <c r="AWU390" s="263"/>
      <c r="AWV390" s="263"/>
      <c r="AWW390" s="263"/>
      <c r="AWX390" s="263"/>
      <c r="AWY390" s="263"/>
      <c r="AWZ390" s="263"/>
      <c r="AXA390" s="263"/>
      <c r="AXB390" s="263"/>
      <c r="AXC390" s="263"/>
      <c r="AXD390" s="263"/>
      <c r="AXE390" s="263"/>
      <c r="AXF390" s="263"/>
      <c r="AXG390" s="263"/>
      <c r="AXH390" s="263"/>
      <c r="AXI390" s="263"/>
      <c r="AXJ390" s="263"/>
      <c r="AXK390" s="263"/>
      <c r="AXL390" s="263"/>
      <c r="AXM390" s="263"/>
      <c r="AXN390" s="263"/>
      <c r="AXO390" s="263"/>
      <c r="AXP390" s="263"/>
      <c r="AXQ390" s="263"/>
      <c r="AXR390" s="263"/>
      <c r="AXS390" s="263"/>
      <c r="AXT390" s="263"/>
      <c r="AXU390" s="263"/>
      <c r="AXV390" s="263"/>
      <c r="AXW390" s="263"/>
      <c r="AXX390" s="263"/>
      <c r="AXY390" s="263"/>
      <c r="AXZ390" s="263"/>
      <c r="AYA390" s="263"/>
      <c r="AYB390" s="263"/>
      <c r="AYC390" s="263"/>
      <c r="AYD390" s="263"/>
      <c r="AYE390" s="263"/>
      <c r="AYF390" s="263"/>
      <c r="AYG390" s="263"/>
      <c r="AYH390" s="263"/>
      <c r="AYI390" s="263"/>
      <c r="AYJ390" s="263"/>
      <c r="AYK390" s="263"/>
      <c r="AYL390" s="263"/>
      <c r="AYM390" s="263"/>
      <c r="AYN390" s="263"/>
      <c r="AYO390" s="263"/>
      <c r="AYP390" s="263"/>
      <c r="AYQ390" s="263"/>
      <c r="AYR390" s="263"/>
      <c r="AYS390" s="263"/>
      <c r="AYT390" s="263"/>
      <c r="AYU390" s="263"/>
      <c r="AYV390" s="263"/>
      <c r="AYW390" s="263"/>
      <c r="AYX390" s="263"/>
      <c r="AYY390" s="263"/>
      <c r="AYZ390" s="263"/>
      <c r="AZA390" s="263"/>
      <c r="AZB390" s="263"/>
      <c r="AZC390" s="263"/>
      <c r="AZD390" s="263"/>
      <c r="AZE390" s="263"/>
      <c r="AZF390" s="263"/>
      <c r="AZG390" s="263"/>
      <c r="AZH390" s="263"/>
      <c r="AZI390" s="263"/>
      <c r="AZJ390" s="263"/>
      <c r="AZK390" s="263"/>
      <c r="AZL390" s="263"/>
      <c r="AZM390" s="263"/>
      <c r="AZN390" s="263"/>
      <c r="AZO390" s="263"/>
      <c r="AZP390" s="263"/>
      <c r="AZQ390" s="263"/>
      <c r="AZR390" s="263"/>
      <c r="AZS390" s="263"/>
      <c r="AZT390" s="263"/>
      <c r="AZU390" s="263"/>
      <c r="AZV390" s="263"/>
      <c r="AZW390" s="263"/>
      <c r="AZX390" s="263"/>
      <c r="AZY390" s="263"/>
      <c r="AZZ390" s="263"/>
      <c r="BAA390" s="263"/>
      <c r="BAB390" s="263"/>
      <c r="BAC390" s="263"/>
      <c r="BAD390" s="263"/>
      <c r="BAE390" s="263"/>
      <c r="BAF390" s="263"/>
      <c r="BAG390" s="263"/>
      <c r="BAH390" s="263"/>
      <c r="BAI390" s="263"/>
      <c r="BAJ390" s="263"/>
      <c r="BAK390" s="263"/>
      <c r="BAL390" s="263"/>
      <c r="BAM390" s="263"/>
      <c r="BAN390" s="263"/>
      <c r="BAO390" s="263"/>
      <c r="BAP390" s="263"/>
      <c r="BAQ390" s="263"/>
      <c r="BAR390" s="263"/>
      <c r="BAS390" s="263"/>
      <c r="BAT390" s="263"/>
      <c r="BAU390" s="263"/>
      <c r="BAV390" s="263"/>
      <c r="BAW390" s="263"/>
      <c r="BAX390" s="263"/>
      <c r="BAY390" s="263"/>
      <c r="BAZ390" s="263"/>
      <c r="BBA390" s="263"/>
      <c r="BBB390" s="263"/>
      <c r="BBC390" s="263"/>
      <c r="BBD390" s="263"/>
      <c r="BBE390" s="263"/>
      <c r="BBF390" s="263"/>
      <c r="BBG390" s="263"/>
      <c r="BBH390" s="263"/>
      <c r="BBI390" s="263"/>
      <c r="BBJ390" s="263"/>
      <c r="BBK390" s="263"/>
      <c r="BBL390" s="263"/>
      <c r="BBM390" s="263"/>
      <c r="BBN390" s="263"/>
      <c r="BBO390" s="263"/>
      <c r="BBP390" s="263"/>
      <c r="BBQ390" s="263"/>
      <c r="BBR390" s="263"/>
      <c r="BBS390" s="263"/>
      <c r="BBT390" s="263"/>
      <c r="BBU390" s="263"/>
      <c r="BBV390" s="263"/>
      <c r="BBW390" s="263"/>
      <c r="BBX390" s="263"/>
      <c r="BBY390" s="263"/>
      <c r="BBZ390" s="263"/>
      <c r="BCA390" s="263"/>
      <c r="BCB390" s="263"/>
      <c r="BCC390" s="263"/>
      <c r="BCD390" s="263"/>
      <c r="BCE390" s="263"/>
      <c r="BCF390" s="263"/>
      <c r="BCG390" s="263"/>
      <c r="BCH390" s="263"/>
      <c r="BCI390" s="263"/>
      <c r="BCJ390" s="263"/>
      <c r="BCK390" s="263"/>
      <c r="BCL390" s="263"/>
      <c r="BCM390" s="263"/>
      <c r="BCN390" s="263"/>
      <c r="BCO390" s="263"/>
      <c r="BCP390" s="263"/>
      <c r="BCQ390" s="263"/>
      <c r="BCR390" s="263"/>
      <c r="BCS390" s="263"/>
      <c r="BCT390" s="263"/>
      <c r="BCU390" s="263"/>
      <c r="BCV390" s="263"/>
      <c r="BCW390" s="263"/>
      <c r="BCX390" s="263"/>
      <c r="BCY390" s="263"/>
      <c r="BCZ390" s="263"/>
      <c r="BDA390" s="263"/>
      <c r="BDB390" s="263"/>
      <c r="BDC390" s="263"/>
      <c r="BDD390" s="263"/>
      <c r="BDE390" s="263"/>
      <c r="BDF390" s="263"/>
      <c r="BDG390" s="263"/>
      <c r="BDH390" s="263"/>
      <c r="BDI390" s="263"/>
      <c r="BDJ390" s="263"/>
      <c r="BDK390" s="263"/>
      <c r="BDL390" s="263"/>
      <c r="BDM390" s="263"/>
      <c r="BDN390" s="263"/>
      <c r="BDO390" s="263"/>
      <c r="BDP390" s="263"/>
      <c r="BDQ390" s="263"/>
      <c r="BDR390" s="263"/>
      <c r="BDS390" s="263"/>
      <c r="BDT390" s="263"/>
      <c r="BDU390" s="263"/>
      <c r="BDV390" s="263"/>
      <c r="BDW390" s="263"/>
      <c r="BDX390" s="263"/>
      <c r="BDY390" s="263"/>
      <c r="BDZ390" s="263"/>
      <c r="BEA390" s="263"/>
      <c r="BEB390" s="263"/>
      <c r="BEC390" s="263"/>
      <c r="BED390" s="263"/>
      <c r="BEE390" s="263"/>
      <c r="BEF390" s="263"/>
      <c r="BEG390" s="263"/>
      <c r="BEH390" s="263"/>
      <c r="BEI390" s="263"/>
      <c r="BEJ390" s="263"/>
      <c r="BEK390" s="263"/>
      <c r="BEL390" s="263"/>
      <c r="BEM390" s="263"/>
      <c r="BEN390" s="263"/>
      <c r="BEO390" s="263"/>
      <c r="BEP390" s="263"/>
      <c r="BEQ390" s="263"/>
      <c r="BER390" s="263"/>
      <c r="BES390" s="263"/>
      <c r="BET390" s="263"/>
      <c r="BEU390" s="263"/>
      <c r="BEV390" s="263"/>
      <c r="BEW390" s="263"/>
      <c r="BEX390" s="263"/>
      <c r="BEY390" s="263"/>
      <c r="BEZ390" s="263"/>
      <c r="BFA390" s="263"/>
      <c r="BFB390" s="263"/>
      <c r="BFC390" s="263"/>
      <c r="BFD390" s="263"/>
      <c r="BFE390" s="263"/>
      <c r="BFF390" s="263"/>
      <c r="BFG390" s="263"/>
      <c r="BFH390" s="263"/>
      <c r="BFI390" s="263"/>
      <c r="BFJ390" s="263"/>
      <c r="BFK390" s="263"/>
      <c r="BFL390" s="263"/>
      <c r="BFM390" s="263"/>
      <c r="BFN390" s="263"/>
      <c r="BFO390" s="263"/>
      <c r="BFP390" s="263"/>
      <c r="BFQ390" s="263"/>
      <c r="BFR390" s="263"/>
      <c r="BFS390" s="263"/>
      <c r="BFT390" s="263"/>
      <c r="BFU390" s="263"/>
      <c r="BFV390" s="263"/>
      <c r="BFW390" s="263"/>
      <c r="BFX390" s="263"/>
      <c r="BFY390" s="263"/>
      <c r="BFZ390" s="263"/>
      <c r="BGA390" s="263"/>
      <c r="BGB390" s="263"/>
      <c r="BGC390" s="263"/>
      <c r="BGD390" s="263"/>
      <c r="BGE390" s="263"/>
      <c r="BGF390" s="263"/>
      <c r="BGG390" s="263"/>
      <c r="BGH390" s="263"/>
      <c r="BGI390" s="263"/>
      <c r="BGJ390" s="263"/>
      <c r="BGK390" s="263"/>
      <c r="BGL390" s="263"/>
      <c r="BGM390" s="263"/>
      <c r="BGN390" s="263"/>
      <c r="BGO390" s="263"/>
      <c r="BGP390" s="263"/>
      <c r="BGQ390" s="263"/>
      <c r="BGR390" s="263"/>
      <c r="BGS390" s="263"/>
      <c r="BGT390" s="263"/>
      <c r="BGU390" s="263"/>
      <c r="BGV390" s="263"/>
      <c r="BGW390" s="263"/>
      <c r="BGX390" s="263"/>
      <c r="BGY390" s="263"/>
      <c r="BGZ390" s="263"/>
      <c r="BHA390" s="263"/>
      <c r="BHB390" s="263"/>
      <c r="BHC390" s="263"/>
      <c r="BHD390" s="263"/>
      <c r="BHE390" s="263"/>
      <c r="BHF390" s="263"/>
      <c r="BHG390" s="263"/>
      <c r="BHH390" s="263"/>
      <c r="BHI390" s="263"/>
      <c r="BHJ390" s="263"/>
      <c r="BHK390" s="263"/>
      <c r="BHL390" s="263"/>
      <c r="BHM390" s="263"/>
      <c r="BHN390" s="263"/>
      <c r="BHO390" s="263"/>
      <c r="BHP390" s="263"/>
      <c r="BHQ390" s="263"/>
      <c r="BHR390" s="263"/>
      <c r="BHS390" s="263"/>
      <c r="BHT390" s="263"/>
      <c r="BHU390" s="263"/>
      <c r="BHV390" s="263"/>
      <c r="BHW390" s="263"/>
      <c r="BHX390" s="263"/>
      <c r="BHY390" s="263"/>
      <c r="BHZ390" s="263"/>
      <c r="BIA390" s="263"/>
      <c r="BIB390" s="263"/>
      <c r="BIC390" s="263"/>
      <c r="BID390" s="263"/>
      <c r="BIE390" s="263"/>
      <c r="BIF390" s="263"/>
      <c r="BIG390" s="263"/>
      <c r="BIH390" s="263"/>
      <c r="BII390" s="263"/>
      <c r="BIJ390" s="263"/>
      <c r="BIK390" s="263"/>
      <c r="BIL390" s="263"/>
      <c r="BIM390" s="263"/>
      <c r="BIN390" s="263"/>
      <c r="BIO390" s="263"/>
      <c r="BIP390" s="263"/>
      <c r="BIQ390" s="263"/>
      <c r="BIR390" s="263"/>
      <c r="BIS390" s="263"/>
      <c r="BIT390" s="263"/>
      <c r="BIU390" s="263"/>
      <c r="BIV390" s="263"/>
      <c r="BIW390" s="263"/>
      <c r="BIX390" s="263"/>
      <c r="BIY390" s="263"/>
      <c r="BIZ390" s="263"/>
      <c r="BJA390" s="263"/>
      <c r="BJB390" s="263"/>
      <c r="BJC390" s="263"/>
      <c r="BJD390" s="263"/>
      <c r="BJE390" s="263"/>
      <c r="BJF390" s="263"/>
      <c r="BJG390" s="263"/>
      <c r="BJH390" s="263"/>
      <c r="BJI390" s="263"/>
      <c r="BJJ390" s="263"/>
      <c r="BJK390" s="263"/>
      <c r="BJL390" s="263"/>
      <c r="BJM390" s="263"/>
      <c r="BJN390" s="263"/>
      <c r="BJO390" s="263"/>
      <c r="BJP390" s="263"/>
      <c r="BJQ390" s="263"/>
      <c r="BJR390" s="263"/>
      <c r="BJS390" s="263"/>
      <c r="BJT390" s="263"/>
      <c r="BJU390" s="263"/>
      <c r="BJV390" s="263"/>
      <c r="BJW390" s="263"/>
      <c r="BJX390" s="263"/>
      <c r="BJY390" s="263"/>
      <c r="BJZ390" s="263"/>
      <c r="BKA390" s="263"/>
      <c r="BKB390" s="263"/>
      <c r="BKC390" s="263"/>
      <c r="BKD390" s="263"/>
      <c r="BKE390" s="263"/>
      <c r="BKF390" s="263"/>
      <c r="BKG390" s="263"/>
      <c r="BKH390" s="263"/>
      <c r="BKI390" s="263"/>
      <c r="BKJ390" s="263"/>
      <c r="BKK390" s="263"/>
      <c r="BKL390" s="263"/>
      <c r="BKM390" s="263"/>
      <c r="BKN390" s="263"/>
      <c r="BKO390" s="263"/>
      <c r="BKP390" s="263"/>
      <c r="BKQ390" s="263"/>
      <c r="BKR390" s="263"/>
      <c r="BKS390" s="263"/>
      <c r="BKT390" s="263"/>
      <c r="BKU390" s="263"/>
      <c r="BKV390" s="263"/>
      <c r="BKW390" s="263"/>
      <c r="BKX390" s="263"/>
      <c r="BKY390" s="263"/>
      <c r="BKZ390" s="263"/>
      <c r="BLA390" s="263"/>
      <c r="BLB390" s="263"/>
      <c r="BLC390" s="263"/>
      <c r="BLD390" s="263"/>
      <c r="BLE390" s="263"/>
      <c r="BLF390" s="263"/>
      <c r="BLG390" s="263"/>
      <c r="BLH390" s="263"/>
      <c r="BLI390" s="263"/>
      <c r="BLJ390" s="263"/>
      <c r="BLK390" s="263"/>
      <c r="BLL390" s="263"/>
      <c r="BLM390" s="263"/>
      <c r="BLN390" s="263"/>
      <c r="BLO390" s="263"/>
      <c r="BLP390" s="263"/>
      <c r="BLQ390" s="263"/>
      <c r="BLR390" s="263"/>
      <c r="BLS390" s="263"/>
      <c r="BLT390" s="263"/>
      <c r="BLU390" s="263"/>
      <c r="BLV390" s="263"/>
      <c r="BLW390" s="263"/>
      <c r="BLX390" s="263"/>
      <c r="BLY390" s="263"/>
      <c r="BLZ390" s="263"/>
      <c r="BMA390" s="263"/>
      <c r="BMB390" s="263"/>
      <c r="BMC390" s="263"/>
      <c r="BMD390" s="263"/>
      <c r="BME390" s="263"/>
      <c r="BMF390" s="263"/>
      <c r="BMG390" s="263"/>
      <c r="BMH390" s="263"/>
      <c r="BMI390" s="263"/>
      <c r="BMJ390" s="263"/>
      <c r="BMK390" s="263"/>
      <c r="BML390" s="263"/>
      <c r="BMM390" s="263"/>
      <c r="BMN390" s="263"/>
      <c r="BMO390" s="263"/>
      <c r="BMP390" s="263"/>
      <c r="BMQ390" s="263"/>
      <c r="BMR390" s="263"/>
      <c r="BMS390" s="263"/>
      <c r="BMT390" s="263"/>
      <c r="BMU390" s="263"/>
      <c r="BMV390" s="263"/>
      <c r="BMW390" s="263"/>
      <c r="BMX390" s="263"/>
      <c r="BMY390" s="263"/>
      <c r="BMZ390" s="263"/>
      <c r="BNA390" s="263"/>
      <c r="BNB390" s="263"/>
      <c r="BNC390" s="263"/>
      <c r="BND390" s="263"/>
      <c r="BNE390" s="263"/>
      <c r="BNF390" s="263"/>
      <c r="BNG390" s="263"/>
      <c r="BNH390" s="263"/>
      <c r="BNI390" s="263"/>
      <c r="BNJ390" s="263"/>
      <c r="BNK390" s="263"/>
      <c r="BNL390" s="263"/>
      <c r="BNM390" s="263"/>
      <c r="BNN390" s="263"/>
      <c r="BNO390" s="263"/>
      <c r="BNP390" s="263"/>
      <c r="BNQ390" s="263"/>
      <c r="BNR390" s="263"/>
      <c r="BNS390" s="263"/>
      <c r="BNT390" s="263"/>
      <c r="BNU390" s="263"/>
      <c r="BNV390" s="263"/>
      <c r="BNW390" s="263"/>
      <c r="BNX390" s="263"/>
      <c r="BNY390" s="263"/>
      <c r="BNZ390" s="263"/>
      <c r="BOA390" s="263"/>
      <c r="BOB390" s="263"/>
      <c r="BOC390" s="263"/>
      <c r="BOD390" s="263"/>
      <c r="BOE390" s="263"/>
      <c r="BOF390" s="263"/>
      <c r="BOG390" s="263"/>
      <c r="BOH390" s="263"/>
      <c r="BOI390" s="263"/>
      <c r="BOJ390" s="263"/>
      <c r="BOK390" s="263"/>
      <c r="BOL390" s="263"/>
      <c r="BOM390" s="263"/>
      <c r="BON390" s="263"/>
      <c r="BOO390" s="263"/>
      <c r="BOP390" s="263"/>
      <c r="BOQ390" s="263"/>
      <c r="BOR390" s="263"/>
      <c r="BOS390" s="263"/>
      <c r="BOT390" s="263"/>
      <c r="BOU390" s="263"/>
      <c r="BOV390" s="263"/>
      <c r="BOW390" s="263"/>
      <c r="BOX390" s="263"/>
      <c r="BOY390" s="263"/>
      <c r="BOZ390" s="263"/>
      <c r="BPA390" s="263"/>
      <c r="BPB390" s="263"/>
      <c r="BPC390" s="263"/>
      <c r="BPD390" s="263"/>
      <c r="BPE390" s="263"/>
      <c r="BPF390" s="263"/>
      <c r="BPG390" s="263"/>
      <c r="BPH390" s="263"/>
      <c r="BPI390" s="263"/>
      <c r="BPJ390" s="263"/>
      <c r="BPK390" s="263"/>
      <c r="BPL390" s="263"/>
      <c r="BPM390" s="263"/>
      <c r="BPN390" s="263"/>
      <c r="BPO390" s="263"/>
      <c r="BPP390" s="263"/>
      <c r="BPQ390" s="263"/>
      <c r="BPR390" s="263"/>
      <c r="BPS390" s="263"/>
      <c r="BPT390" s="263"/>
      <c r="BPU390" s="263"/>
      <c r="BPV390" s="263"/>
      <c r="BPW390" s="263"/>
      <c r="BPX390" s="263"/>
      <c r="BPY390" s="263"/>
      <c r="BPZ390" s="263"/>
      <c r="BQA390" s="263"/>
      <c r="BQB390" s="263"/>
      <c r="BQC390" s="263"/>
      <c r="BQD390" s="263"/>
      <c r="BQE390" s="263"/>
      <c r="BQF390" s="263"/>
      <c r="BQG390" s="263"/>
      <c r="BQH390" s="263"/>
      <c r="BQI390" s="263"/>
      <c r="BQJ390" s="263"/>
      <c r="BQK390" s="263"/>
      <c r="BQL390" s="263"/>
      <c r="BQM390" s="263"/>
      <c r="BQN390" s="263"/>
      <c r="BQO390" s="263"/>
      <c r="BQP390" s="263"/>
      <c r="BQQ390" s="263"/>
      <c r="BQR390" s="263"/>
      <c r="BQS390" s="263"/>
      <c r="BQT390" s="263"/>
      <c r="BQU390" s="263"/>
      <c r="BQV390" s="263"/>
      <c r="BQW390" s="263"/>
      <c r="BQX390" s="263"/>
      <c r="BQY390" s="263"/>
      <c r="BQZ390" s="263"/>
      <c r="BRA390" s="263"/>
      <c r="BRB390" s="263"/>
      <c r="BRC390" s="263"/>
      <c r="BRD390" s="263"/>
      <c r="BRE390" s="263"/>
      <c r="BRF390" s="263"/>
      <c r="BRG390" s="263"/>
      <c r="BRH390" s="263"/>
      <c r="BRI390" s="263"/>
      <c r="BRJ390" s="263"/>
      <c r="BRK390" s="263"/>
      <c r="BRL390" s="263"/>
      <c r="BRM390" s="263"/>
      <c r="BRN390" s="263"/>
      <c r="BRO390" s="263"/>
      <c r="BRP390" s="263"/>
      <c r="BRQ390" s="263"/>
      <c r="BRR390" s="263"/>
      <c r="BRS390" s="263"/>
      <c r="BRT390" s="263"/>
      <c r="BRU390" s="263"/>
      <c r="BRV390" s="263"/>
      <c r="BRW390" s="263"/>
      <c r="BRX390" s="263"/>
      <c r="BRY390" s="263"/>
      <c r="BRZ390" s="263"/>
      <c r="BSA390" s="263"/>
      <c r="BSB390" s="263"/>
      <c r="BSC390" s="263"/>
      <c r="BSD390" s="263"/>
      <c r="BSE390" s="263"/>
      <c r="BSF390" s="263"/>
      <c r="BSG390" s="263"/>
      <c r="BSH390" s="263"/>
      <c r="BSI390" s="263"/>
      <c r="BSJ390" s="263"/>
      <c r="BSK390" s="263"/>
      <c r="BSL390" s="263"/>
      <c r="BSM390" s="263"/>
      <c r="BSN390" s="263"/>
      <c r="BSO390" s="263"/>
      <c r="BSP390" s="263"/>
      <c r="BSQ390" s="263"/>
      <c r="BSR390" s="263"/>
      <c r="BSS390" s="263"/>
      <c r="BST390" s="263"/>
      <c r="BSU390" s="263"/>
      <c r="BSV390" s="263"/>
      <c r="BSW390" s="263"/>
      <c r="BSX390" s="263"/>
      <c r="BSY390" s="263"/>
      <c r="BSZ390" s="263"/>
      <c r="BTA390" s="263"/>
      <c r="BTB390" s="263"/>
      <c r="BTC390" s="263"/>
      <c r="BTD390" s="263"/>
      <c r="BTE390" s="263"/>
      <c r="BTF390" s="263"/>
      <c r="BTG390" s="263"/>
      <c r="BTH390" s="263"/>
      <c r="BTI390" s="263"/>
      <c r="BTJ390" s="263"/>
      <c r="BTK390" s="263"/>
      <c r="BTL390" s="263"/>
      <c r="BTM390" s="263"/>
      <c r="BTN390" s="263"/>
      <c r="BTO390" s="263"/>
      <c r="BTP390" s="263"/>
      <c r="BTQ390" s="263"/>
      <c r="BTR390" s="263"/>
      <c r="BTS390" s="263"/>
      <c r="BTT390" s="263"/>
      <c r="BTU390" s="263"/>
      <c r="BTV390" s="263"/>
      <c r="BTW390" s="263"/>
      <c r="BTX390" s="263"/>
      <c r="BTY390" s="263"/>
      <c r="BTZ390" s="263"/>
      <c r="BUA390" s="263"/>
      <c r="BUB390" s="263"/>
      <c r="BUC390" s="263"/>
      <c r="BUD390" s="263"/>
      <c r="BUE390" s="263"/>
      <c r="BUF390" s="263"/>
      <c r="BUG390" s="263"/>
      <c r="BUH390" s="263"/>
      <c r="BUI390" s="263"/>
      <c r="BUJ390" s="263"/>
      <c r="BUK390" s="263"/>
      <c r="BUL390" s="263"/>
      <c r="BUM390" s="263"/>
      <c r="BUN390" s="263"/>
      <c r="BUO390" s="263"/>
      <c r="BUP390" s="263"/>
      <c r="BUQ390" s="263"/>
      <c r="BUR390" s="263"/>
      <c r="BUS390" s="263"/>
      <c r="BUT390" s="263"/>
      <c r="BUU390" s="263"/>
      <c r="BUV390" s="263"/>
      <c r="BUW390" s="263"/>
      <c r="BUX390" s="263"/>
      <c r="BUY390" s="263"/>
      <c r="BUZ390" s="263"/>
      <c r="BVA390" s="263"/>
      <c r="BVB390" s="263"/>
      <c r="BVC390" s="263"/>
      <c r="BVD390" s="263"/>
      <c r="BVE390" s="263"/>
      <c r="BVF390" s="263"/>
      <c r="BVG390" s="263"/>
      <c r="BVH390" s="263"/>
      <c r="BVI390" s="263"/>
      <c r="BVJ390" s="263"/>
      <c r="BVK390" s="263"/>
      <c r="BVL390" s="263"/>
      <c r="BVM390" s="263"/>
      <c r="BVN390" s="263"/>
      <c r="BVO390" s="263"/>
      <c r="BVP390" s="263"/>
      <c r="BVQ390" s="263"/>
      <c r="BVR390" s="263"/>
      <c r="BVS390" s="263"/>
      <c r="BVT390" s="263"/>
      <c r="BVU390" s="263"/>
      <c r="BVV390" s="263"/>
      <c r="BVW390" s="263"/>
      <c r="BVX390" s="263"/>
      <c r="BVY390" s="263"/>
      <c r="BVZ390" s="263"/>
      <c r="BWA390" s="263"/>
      <c r="BWB390" s="263"/>
      <c r="BWC390" s="263"/>
      <c r="BWD390" s="263"/>
      <c r="BWE390" s="263"/>
      <c r="BWF390" s="263"/>
      <c r="BWG390" s="263"/>
      <c r="BWH390" s="263"/>
      <c r="BWI390" s="263"/>
      <c r="BWJ390" s="263"/>
      <c r="BWK390" s="263"/>
      <c r="BWL390" s="263"/>
      <c r="BWM390" s="263"/>
      <c r="BWN390" s="263"/>
      <c r="BWO390" s="263"/>
      <c r="BWP390" s="263"/>
      <c r="BWQ390" s="263"/>
      <c r="BWR390" s="263"/>
      <c r="BWS390" s="263"/>
      <c r="BWT390" s="263"/>
      <c r="BWU390" s="263"/>
      <c r="BWV390" s="263"/>
      <c r="BWW390" s="263"/>
      <c r="BWX390" s="263"/>
      <c r="BWY390" s="263"/>
      <c r="BWZ390" s="263"/>
      <c r="BXA390" s="263"/>
      <c r="BXB390" s="263"/>
      <c r="BXC390" s="263"/>
      <c r="BXD390" s="263"/>
      <c r="BXE390" s="263"/>
      <c r="BXF390" s="263"/>
      <c r="BXG390" s="263"/>
      <c r="BXH390" s="263"/>
      <c r="BXI390" s="263"/>
      <c r="BXJ390" s="263"/>
      <c r="BXK390" s="263"/>
      <c r="BXL390" s="263"/>
      <c r="BXM390" s="263"/>
      <c r="BXN390" s="263"/>
      <c r="BXO390" s="263"/>
      <c r="BXP390" s="263"/>
      <c r="BXQ390" s="263"/>
      <c r="BXR390" s="263"/>
      <c r="BXS390" s="263"/>
      <c r="BXT390" s="263"/>
      <c r="BXU390" s="263"/>
      <c r="BXV390" s="263"/>
      <c r="BXW390" s="263"/>
      <c r="BXX390" s="263"/>
      <c r="BXY390" s="263"/>
      <c r="BXZ390" s="263"/>
      <c r="BYA390" s="263"/>
      <c r="BYB390" s="263"/>
      <c r="BYC390" s="263"/>
      <c r="BYD390" s="263"/>
      <c r="BYE390" s="263"/>
      <c r="BYF390" s="263"/>
      <c r="BYG390" s="263"/>
      <c r="BYH390" s="263"/>
      <c r="BYI390" s="263"/>
      <c r="BYJ390" s="263"/>
      <c r="BYK390" s="263"/>
      <c r="BYL390" s="263"/>
      <c r="BYM390" s="263"/>
      <c r="BYN390" s="263"/>
      <c r="BYO390" s="263"/>
      <c r="BYP390" s="263"/>
      <c r="BYQ390" s="263"/>
      <c r="BYR390" s="263"/>
      <c r="BYS390" s="263"/>
      <c r="BYT390" s="263"/>
      <c r="BYU390" s="263"/>
      <c r="BYV390" s="263"/>
      <c r="BYW390" s="263"/>
      <c r="BYX390" s="263"/>
      <c r="BYY390" s="263"/>
      <c r="BYZ390" s="263"/>
      <c r="BZA390" s="263"/>
      <c r="BZB390" s="263"/>
      <c r="BZC390" s="263"/>
      <c r="BZD390" s="263"/>
      <c r="BZE390" s="263"/>
      <c r="BZF390" s="263"/>
      <c r="BZG390" s="263"/>
      <c r="BZH390" s="263"/>
      <c r="BZI390" s="263"/>
      <c r="BZJ390" s="263"/>
      <c r="BZK390" s="263"/>
      <c r="BZL390" s="263"/>
      <c r="BZM390" s="263"/>
      <c r="BZN390" s="263"/>
      <c r="BZO390" s="263"/>
      <c r="BZP390" s="263"/>
      <c r="BZQ390" s="263"/>
      <c r="BZR390" s="263"/>
      <c r="BZS390" s="263"/>
      <c r="BZT390" s="263"/>
      <c r="BZU390" s="263"/>
      <c r="BZV390" s="263"/>
      <c r="BZW390" s="263"/>
      <c r="BZX390" s="263"/>
      <c r="BZY390" s="263"/>
      <c r="BZZ390" s="263"/>
      <c r="CAA390" s="263"/>
      <c r="CAB390" s="263"/>
      <c r="CAC390" s="263"/>
      <c r="CAD390" s="263"/>
      <c r="CAE390" s="263"/>
      <c r="CAF390" s="263"/>
      <c r="CAG390" s="263"/>
      <c r="CAH390" s="263"/>
      <c r="CAI390" s="263"/>
      <c r="CAJ390" s="263"/>
      <c r="CAK390" s="263"/>
      <c r="CAL390" s="263"/>
      <c r="CAM390" s="263"/>
      <c r="CAN390" s="263"/>
      <c r="CAO390" s="263"/>
      <c r="CAP390" s="263"/>
      <c r="CAQ390" s="263"/>
      <c r="CAR390" s="263"/>
      <c r="CAS390" s="263"/>
      <c r="CAT390" s="263"/>
      <c r="CAU390" s="263"/>
      <c r="CAV390" s="263"/>
    </row>
    <row r="391" spans="1:2076" x14ac:dyDescent="0.35">
      <c r="A391" s="263"/>
      <c r="B391" s="263"/>
      <c r="C391" s="263"/>
      <c r="D391" s="263"/>
      <c r="E391" s="263"/>
      <c r="F391" s="263"/>
      <c r="G391" s="263"/>
      <c r="H391" s="263"/>
      <c r="I391" s="263"/>
      <c r="J391" s="263"/>
      <c r="K391" s="263"/>
      <c r="L391" s="263"/>
      <c r="M391" s="263"/>
      <c r="N391" s="263"/>
      <c r="O391" s="263"/>
      <c r="P391" s="263"/>
      <c r="Q391" s="263"/>
      <c r="R391" s="263"/>
      <c r="S391" s="263"/>
      <c r="T391" s="263"/>
      <c r="U391" s="263"/>
      <c r="V391" s="263"/>
      <c r="W391" s="263"/>
      <c r="X391" s="263"/>
      <c r="Y391" s="263"/>
      <c r="Z391" s="263"/>
      <c r="AA391" s="263"/>
      <c r="AB391" s="263"/>
      <c r="AC391" s="263"/>
      <c r="AD391" s="263"/>
      <c r="AE391" s="263"/>
      <c r="AF391" s="263"/>
      <c r="AG391" s="263"/>
      <c r="AH391" s="263"/>
      <c r="AI391" s="263"/>
      <c r="AJ391" s="263"/>
      <c r="AK391" s="263"/>
      <c r="AL391" s="263"/>
      <c r="AM391" s="263"/>
      <c r="AN391" s="263"/>
      <c r="AO391" s="263"/>
      <c r="AP391" s="263"/>
      <c r="AQ391" s="263"/>
      <c r="AR391" s="263"/>
      <c r="AS391" s="263"/>
      <c r="AT391" s="263"/>
      <c r="AU391" s="263"/>
      <c r="AV391" s="263"/>
      <c r="AW391" s="263"/>
      <c r="AX391" s="263"/>
      <c r="AY391" s="263"/>
      <c r="AZ391" s="263"/>
      <c r="BA391" s="263"/>
      <c r="BB391" s="263"/>
      <c r="BC391" s="263"/>
      <c r="BD391" s="263"/>
      <c r="BE391" s="263"/>
      <c r="BF391" s="263"/>
      <c r="BG391" s="263"/>
      <c r="BH391" s="263"/>
      <c r="BI391" s="263"/>
      <c r="BJ391" s="263"/>
      <c r="BK391" s="263"/>
      <c r="BL391" s="263"/>
      <c r="BM391" s="263"/>
      <c r="BN391" s="263"/>
      <c r="BO391" s="263"/>
      <c r="BP391" s="263"/>
      <c r="BQ391" s="263"/>
      <c r="BR391" s="263"/>
      <c r="BS391" s="263"/>
      <c r="BT391" s="263"/>
      <c r="BU391" s="263"/>
      <c r="BV391" s="263"/>
      <c r="BW391" s="263"/>
      <c r="BX391" s="263"/>
      <c r="BY391" s="263"/>
      <c r="BZ391" s="263"/>
      <c r="CA391" s="263"/>
      <c r="CB391" s="263"/>
      <c r="CC391" s="263"/>
      <c r="CD391" s="263"/>
      <c r="CE391" s="263"/>
      <c r="CF391" s="263"/>
      <c r="CG391" s="263"/>
      <c r="CH391" s="263"/>
      <c r="CI391" s="263"/>
      <c r="CJ391" s="263"/>
      <c r="CK391" s="263"/>
      <c r="CL391" s="263"/>
      <c r="CM391" s="263"/>
      <c r="CN391" s="263"/>
      <c r="CO391" s="263"/>
      <c r="CP391" s="263"/>
      <c r="CQ391" s="263"/>
      <c r="CR391" s="263"/>
      <c r="CS391" s="263"/>
      <c r="CT391" s="263"/>
      <c r="CU391" s="263"/>
      <c r="CV391" s="263"/>
      <c r="CW391" s="263"/>
      <c r="CX391" s="263"/>
      <c r="CY391" s="263"/>
      <c r="CZ391" s="263"/>
      <c r="DA391" s="263"/>
      <c r="DB391" s="263"/>
      <c r="DC391" s="263"/>
      <c r="DD391" s="263"/>
      <c r="DE391" s="263"/>
      <c r="DF391" s="263"/>
      <c r="DG391" s="263"/>
      <c r="DH391" s="263"/>
      <c r="DI391" s="263"/>
      <c r="DJ391" s="263"/>
      <c r="DK391" s="263"/>
      <c r="DL391" s="263"/>
      <c r="DM391" s="263"/>
      <c r="DN391" s="263"/>
      <c r="DO391" s="263"/>
      <c r="DP391" s="263"/>
      <c r="DQ391" s="263"/>
      <c r="DR391" s="263"/>
      <c r="DS391" s="263"/>
      <c r="DT391" s="263"/>
      <c r="DU391" s="263"/>
      <c r="DV391" s="263"/>
      <c r="DW391" s="263"/>
      <c r="DX391" s="263"/>
      <c r="DY391" s="263"/>
      <c r="DZ391" s="263"/>
      <c r="EA391" s="263"/>
      <c r="EB391" s="263"/>
      <c r="EC391" s="263"/>
      <c r="ED391" s="263"/>
      <c r="EE391" s="263"/>
      <c r="EF391" s="263"/>
      <c r="EG391" s="263"/>
      <c r="EH391" s="263"/>
      <c r="EI391" s="263"/>
      <c r="EJ391" s="263"/>
      <c r="EK391" s="263"/>
      <c r="EL391" s="263"/>
      <c r="EM391" s="263"/>
      <c r="EN391" s="263"/>
      <c r="EO391" s="263"/>
      <c r="EP391" s="263"/>
      <c r="EQ391" s="263"/>
      <c r="ER391" s="263"/>
      <c r="ES391" s="263"/>
      <c r="ET391" s="263"/>
      <c r="EU391" s="263"/>
      <c r="EV391" s="263"/>
      <c r="EW391" s="263"/>
      <c r="EX391" s="263"/>
      <c r="EY391" s="263"/>
      <c r="EZ391" s="263"/>
      <c r="FA391" s="263"/>
      <c r="FB391" s="263"/>
      <c r="FC391" s="263"/>
      <c r="FD391" s="263"/>
      <c r="FE391" s="263"/>
      <c r="FF391" s="263"/>
      <c r="FG391" s="263"/>
      <c r="FH391" s="263"/>
      <c r="FI391" s="263"/>
      <c r="FJ391" s="263"/>
      <c r="FK391" s="263"/>
      <c r="FL391" s="263"/>
      <c r="FM391" s="263"/>
      <c r="FN391" s="263"/>
      <c r="FO391" s="263"/>
      <c r="FP391" s="263"/>
      <c r="FQ391" s="263"/>
      <c r="FR391" s="263"/>
      <c r="FS391" s="263"/>
      <c r="FT391" s="263"/>
      <c r="FU391" s="263"/>
      <c r="FV391" s="263"/>
      <c r="FW391" s="263"/>
      <c r="FX391" s="263"/>
      <c r="FY391" s="263"/>
      <c r="FZ391" s="263"/>
      <c r="GA391" s="263"/>
      <c r="GB391" s="263"/>
      <c r="GC391" s="263"/>
      <c r="GD391" s="263"/>
      <c r="GE391" s="263"/>
      <c r="GF391" s="263"/>
      <c r="GG391" s="263"/>
      <c r="GH391" s="263"/>
      <c r="GI391" s="263"/>
      <c r="GJ391" s="263"/>
      <c r="GK391" s="263"/>
      <c r="GL391" s="263"/>
      <c r="GM391" s="263"/>
      <c r="GN391" s="263"/>
      <c r="GO391" s="263"/>
      <c r="GP391" s="263"/>
      <c r="GQ391" s="263"/>
      <c r="GR391" s="263"/>
      <c r="GS391" s="263"/>
      <c r="GT391" s="263"/>
      <c r="GU391" s="263"/>
      <c r="GV391" s="263"/>
      <c r="GW391" s="263"/>
      <c r="GX391" s="263"/>
      <c r="GY391" s="263"/>
      <c r="GZ391" s="263"/>
      <c r="HA391" s="263"/>
      <c r="HB391" s="263"/>
      <c r="HC391" s="263"/>
      <c r="HD391" s="263"/>
      <c r="HE391" s="263"/>
      <c r="HF391" s="263"/>
      <c r="HG391" s="263"/>
      <c r="HH391" s="263"/>
      <c r="HI391" s="263"/>
      <c r="HJ391" s="263"/>
      <c r="HK391" s="263"/>
      <c r="HL391" s="263"/>
      <c r="HM391" s="263"/>
      <c r="HN391" s="263"/>
      <c r="HO391" s="263"/>
      <c r="HP391" s="263"/>
      <c r="HQ391" s="263"/>
      <c r="HR391" s="263"/>
      <c r="HS391" s="263"/>
      <c r="HT391" s="263"/>
      <c r="HU391" s="263"/>
      <c r="HV391" s="263"/>
      <c r="HW391" s="263"/>
      <c r="HX391" s="263"/>
      <c r="HY391" s="263"/>
      <c r="HZ391" s="263"/>
      <c r="IA391" s="263"/>
      <c r="IB391" s="263"/>
      <c r="IC391" s="263"/>
      <c r="ID391" s="263"/>
      <c r="IE391" s="263"/>
      <c r="IF391" s="263"/>
      <c r="IG391" s="263"/>
      <c r="IH391" s="263"/>
      <c r="II391" s="263"/>
      <c r="IJ391" s="263"/>
      <c r="IK391" s="263"/>
      <c r="IL391" s="263"/>
      <c r="IM391" s="263"/>
      <c r="IN391" s="263"/>
      <c r="IO391" s="263"/>
      <c r="IP391" s="263"/>
      <c r="IQ391" s="263"/>
      <c r="IR391" s="263"/>
      <c r="IS391" s="263"/>
      <c r="IT391" s="263"/>
      <c r="IU391" s="263"/>
      <c r="IV391" s="263"/>
      <c r="IW391" s="263"/>
      <c r="IX391" s="263"/>
      <c r="IY391" s="263"/>
      <c r="IZ391" s="263"/>
      <c r="JA391" s="263"/>
      <c r="JB391" s="263"/>
      <c r="JC391" s="263"/>
      <c r="JD391" s="263"/>
      <c r="JE391" s="263"/>
      <c r="JF391" s="263"/>
      <c r="JG391" s="263"/>
      <c r="JH391" s="263"/>
      <c r="JI391" s="263"/>
      <c r="JJ391" s="263"/>
      <c r="JK391" s="263"/>
      <c r="JL391" s="263"/>
      <c r="JM391" s="263"/>
      <c r="JN391" s="263"/>
      <c r="JO391" s="263"/>
      <c r="JP391" s="263"/>
      <c r="JQ391" s="263"/>
      <c r="JR391" s="263"/>
      <c r="JS391" s="263"/>
      <c r="JT391" s="263"/>
      <c r="JU391" s="263"/>
      <c r="JV391" s="263"/>
      <c r="JW391" s="263"/>
      <c r="JX391" s="263"/>
      <c r="JY391" s="263"/>
      <c r="JZ391" s="263"/>
      <c r="KA391" s="263"/>
      <c r="KB391" s="263"/>
      <c r="KC391" s="263"/>
      <c r="KD391" s="263"/>
      <c r="KE391" s="263"/>
      <c r="KF391" s="263"/>
      <c r="KG391" s="263"/>
      <c r="KH391" s="263"/>
      <c r="KI391" s="263"/>
      <c r="KJ391" s="263"/>
      <c r="KK391" s="263"/>
      <c r="KL391" s="263"/>
      <c r="KM391" s="263"/>
      <c r="KN391" s="263"/>
      <c r="KO391" s="263"/>
      <c r="KP391" s="263"/>
      <c r="KQ391" s="263"/>
      <c r="KR391" s="263"/>
      <c r="KS391" s="263"/>
      <c r="KT391" s="263"/>
      <c r="KU391" s="263"/>
      <c r="KV391" s="263"/>
      <c r="KW391" s="263"/>
      <c r="KX391" s="263"/>
      <c r="KY391" s="263"/>
      <c r="KZ391" s="263"/>
      <c r="LA391" s="263"/>
      <c r="LB391" s="263"/>
      <c r="LC391" s="263"/>
      <c r="LD391" s="263"/>
      <c r="LE391" s="263"/>
      <c r="LF391" s="263"/>
      <c r="LG391" s="263"/>
      <c r="LH391" s="263"/>
      <c r="LI391" s="263"/>
      <c r="LJ391" s="263"/>
      <c r="LK391" s="263"/>
      <c r="LL391" s="263"/>
      <c r="LM391" s="263"/>
      <c r="LN391" s="263"/>
      <c r="LO391" s="263"/>
      <c r="LP391" s="263"/>
      <c r="LQ391" s="263"/>
      <c r="LR391" s="263"/>
      <c r="LS391" s="263"/>
      <c r="LT391" s="263"/>
      <c r="LU391" s="263"/>
      <c r="LV391" s="263"/>
      <c r="LW391" s="263"/>
      <c r="LX391" s="263"/>
      <c r="LY391" s="263"/>
      <c r="LZ391" s="263"/>
      <c r="MA391" s="263"/>
      <c r="MB391" s="263"/>
      <c r="MC391" s="263"/>
      <c r="MD391" s="263"/>
      <c r="ME391" s="263"/>
      <c r="MF391" s="263"/>
      <c r="MG391" s="263"/>
      <c r="MH391" s="263"/>
      <c r="MI391" s="263"/>
      <c r="MJ391" s="263"/>
      <c r="MK391" s="263"/>
      <c r="ML391" s="263"/>
      <c r="MM391" s="263"/>
      <c r="MN391" s="263"/>
      <c r="MO391" s="263"/>
      <c r="MP391" s="263"/>
      <c r="MQ391" s="263"/>
      <c r="MR391" s="263"/>
      <c r="MS391" s="263"/>
      <c r="MT391" s="263"/>
      <c r="MU391" s="263"/>
      <c r="MV391" s="263"/>
      <c r="MW391" s="263"/>
      <c r="MX391" s="263"/>
      <c r="MY391" s="263"/>
      <c r="MZ391" s="263"/>
      <c r="NA391" s="263"/>
      <c r="NB391" s="263"/>
      <c r="NC391" s="263"/>
      <c r="ND391" s="263"/>
      <c r="NE391" s="263"/>
      <c r="NF391" s="263"/>
      <c r="NG391" s="263"/>
      <c r="NH391" s="263"/>
      <c r="NI391" s="263"/>
      <c r="NJ391" s="263"/>
      <c r="NK391" s="263"/>
      <c r="NL391" s="263"/>
      <c r="NM391" s="263"/>
      <c r="NN391" s="263"/>
      <c r="NO391" s="263"/>
      <c r="NP391" s="263"/>
      <c r="NQ391" s="263"/>
      <c r="NR391" s="263"/>
      <c r="NS391" s="263"/>
      <c r="NT391" s="263"/>
      <c r="NU391" s="263"/>
      <c r="NV391" s="263"/>
      <c r="NW391" s="263"/>
      <c r="NX391" s="263"/>
      <c r="NY391" s="263"/>
      <c r="NZ391" s="263"/>
      <c r="OA391" s="263"/>
      <c r="OB391" s="263"/>
      <c r="OC391" s="263"/>
      <c r="OD391" s="263"/>
      <c r="OE391" s="263"/>
      <c r="OF391" s="263"/>
      <c r="OG391" s="263"/>
      <c r="OH391" s="263"/>
      <c r="OI391" s="263"/>
      <c r="OJ391" s="263"/>
      <c r="OK391" s="263"/>
      <c r="OL391" s="263"/>
      <c r="OM391" s="263"/>
      <c r="ON391" s="263"/>
      <c r="OO391" s="263"/>
      <c r="OP391" s="263"/>
      <c r="OQ391" s="263"/>
      <c r="OR391" s="263"/>
      <c r="OS391" s="263"/>
      <c r="OT391" s="263"/>
      <c r="OU391" s="263"/>
      <c r="OV391" s="263"/>
      <c r="OW391" s="263"/>
      <c r="OX391" s="263"/>
      <c r="OY391" s="263"/>
      <c r="OZ391" s="263"/>
      <c r="PA391" s="263"/>
      <c r="PB391" s="263"/>
      <c r="PC391" s="263"/>
      <c r="PD391" s="263"/>
      <c r="PE391" s="263"/>
      <c r="PF391" s="263"/>
      <c r="PG391" s="263"/>
      <c r="PH391" s="263"/>
      <c r="PI391" s="263"/>
      <c r="PJ391" s="263"/>
      <c r="PK391" s="263"/>
      <c r="PL391" s="263"/>
      <c r="PM391" s="263"/>
      <c r="PN391" s="263"/>
      <c r="PO391" s="263"/>
      <c r="PP391" s="263"/>
      <c r="PQ391" s="263"/>
      <c r="PR391" s="263"/>
      <c r="PS391" s="263"/>
      <c r="PT391" s="263"/>
      <c r="PU391" s="263"/>
      <c r="PV391" s="263"/>
      <c r="PW391" s="263"/>
      <c r="PX391" s="263"/>
      <c r="PY391" s="263"/>
      <c r="PZ391" s="263"/>
      <c r="QA391" s="263"/>
      <c r="QB391" s="263"/>
      <c r="QC391" s="263"/>
      <c r="QD391" s="263"/>
      <c r="QE391" s="263"/>
      <c r="QF391" s="263"/>
      <c r="QG391" s="263"/>
      <c r="QH391" s="263"/>
      <c r="QI391" s="263"/>
      <c r="QJ391" s="263"/>
      <c r="QK391" s="263"/>
      <c r="QL391" s="263"/>
      <c r="QM391" s="263"/>
      <c r="QN391" s="263"/>
      <c r="QO391" s="263"/>
      <c r="QP391" s="263"/>
      <c r="QQ391" s="263"/>
      <c r="QR391" s="263"/>
      <c r="QS391" s="263"/>
      <c r="QT391" s="263"/>
      <c r="QU391" s="263"/>
      <c r="QV391" s="263"/>
      <c r="QW391" s="263"/>
      <c r="QX391" s="263"/>
      <c r="QY391" s="263"/>
      <c r="QZ391" s="263"/>
      <c r="RA391" s="263"/>
      <c r="RB391" s="263"/>
      <c r="RC391" s="263"/>
      <c r="RD391" s="263"/>
      <c r="RE391" s="263"/>
      <c r="RF391" s="263"/>
      <c r="RG391" s="263"/>
      <c r="RH391" s="263"/>
      <c r="RI391" s="263"/>
      <c r="RJ391" s="263"/>
      <c r="RK391" s="263"/>
      <c r="RL391" s="263"/>
      <c r="RM391" s="263"/>
      <c r="RN391" s="263"/>
      <c r="RO391" s="263"/>
      <c r="RP391" s="263"/>
      <c r="RQ391" s="263"/>
      <c r="RR391" s="263"/>
      <c r="RS391" s="263"/>
      <c r="RT391" s="263"/>
      <c r="RU391" s="263"/>
      <c r="RV391" s="263"/>
      <c r="RW391" s="263"/>
      <c r="RX391" s="263"/>
      <c r="RY391" s="263"/>
      <c r="RZ391" s="263"/>
      <c r="SA391" s="263"/>
      <c r="SB391" s="263"/>
      <c r="SC391" s="263"/>
      <c r="SD391" s="263"/>
      <c r="SE391" s="263"/>
      <c r="SF391" s="263"/>
      <c r="SG391" s="263"/>
      <c r="SH391" s="263"/>
      <c r="SI391" s="263"/>
      <c r="SJ391" s="263"/>
      <c r="SK391" s="263"/>
      <c r="SL391" s="263"/>
      <c r="SM391" s="263"/>
      <c r="SN391" s="263"/>
      <c r="SO391" s="263"/>
      <c r="SP391" s="263"/>
      <c r="SQ391" s="263"/>
      <c r="SR391" s="263"/>
      <c r="SS391" s="263"/>
      <c r="ST391" s="263"/>
      <c r="SU391" s="263"/>
      <c r="SV391" s="263"/>
      <c r="SW391" s="263"/>
      <c r="SX391" s="263"/>
      <c r="SY391" s="263"/>
      <c r="SZ391" s="263"/>
      <c r="TA391" s="263"/>
      <c r="TB391" s="263"/>
      <c r="TC391" s="263"/>
      <c r="TD391" s="263"/>
      <c r="TE391" s="263"/>
      <c r="TF391" s="263"/>
      <c r="TG391" s="263"/>
      <c r="TH391" s="263"/>
      <c r="TI391" s="263"/>
      <c r="TJ391" s="263"/>
      <c r="TK391" s="263"/>
      <c r="TL391" s="263"/>
      <c r="TM391" s="263"/>
      <c r="TN391" s="263"/>
      <c r="TO391" s="263"/>
      <c r="TP391" s="263"/>
      <c r="TQ391" s="263"/>
      <c r="TR391" s="263"/>
      <c r="TS391" s="263"/>
      <c r="TT391" s="263"/>
      <c r="TU391" s="263"/>
      <c r="TV391" s="263"/>
      <c r="TW391" s="263"/>
      <c r="TX391" s="263"/>
      <c r="TY391" s="263"/>
      <c r="TZ391" s="263"/>
      <c r="UA391" s="263"/>
      <c r="UB391" s="263"/>
      <c r="UC391" s="263"/>
      <c r="UD391" s="263"/>
      <c r="UE391" s="263"/>
      <c r="UF391" s="263"/>
      <c r="UG391" s="263"/>
      <c r="UH391" s="263"/>
      <c r="UI391" s="263"/>
      <c r="UJ391" s="263"/>
      <c r="UK391" s="263"/>
      <c r="UL391" s="263"/>
      <c r="UM391" s="263"/>
      <c r="UN391" s="263"/>
      <c r="UO391" s="263"/>
      <c r="UP391" s="263"/>
      <c r="UQ391" s="263"/>
      <c r="UR391" s="263"/>
      <c r="US391" s="263"/>
      <c r="UT391" s="263"/>
      <c r="UU391" s="263"/>
      <c r="UV391" s="263"/>
      <c r="UW391" s="263"/>
      <c r="UX391" s="263"/>
      <c r="UY391" s="263"/>
      <c r="UZ391" s="263"/>
      <c r="VA391" s="263"/>
      <c r="VB391" s="263"/>
      <c r="VC391" s="263"/>
      <c r="VD391" s="263"/>
      <c r="VE391" s="263"/>
      <c r="VF391" s="263"/>
      <c r="VG391" s="263"/>
      <c r="VH391" s="263"/>
      <c r="VI391" s="263"/>
      <c r="VJ391" s="263"/>
      <c r="VK391" s="263"/>
      <c r="VL391" s="263"/>
      <c r="VM391" s="263"/>
      <c r="VN391" s="263"/>
      <c r="VO391" s="263"/>
      <c r="VP391" s="263"/>
      <c r="VQ391" s="263"/>
      <c r="VR391" s="263"/>
      <c r="VS391" s="263"/>
      <c r="VT391" s="263"/>
      <c r="VU391" s="263"/>
      <c r="VV391" s="263"/>
      <c r="VW391" s="263"/>
      <c r="VX391" s="263"/>
      <c r="VY391" s="263"/>
      <c r="VZ391" s="263"/>
      <c r="WA391" s="263"/>
      <c r="WB391" s="263"/>
      <c r="WC391" s="263"/>
      <c r="WD391" s="263"/>
      <c r="WE391" s="263"/>
      <c r="WF391" s="263"/>
      <c r="WG391" s="263"/>
      <c r="WH391" s="263"/>
      <c r="WI391" s="263"/>
      <c r="WJ391" s="263"/>
      <c r="WK391" s="263"/>
      <c r="WL391" s="263"/>
      <c r="WM391" s="263"/>
      <c r="WN391" s="263"/>
      <c r="WO391" s="263"/>
      <c r="WP391" s="263"/>
      <c r="WQ391" s="263"/>
      <c r="WR391" s="263"/>
      <c r="WS391" s="263"/>
      <c r="WT391" s="263"/>
      <c r="WU391" s="263"/>
      <c r="WV391" s="263"/>
      <c r="WW391" s="263"/>
      <c r="WX391" s="263"/>
      <c r="WY391" s="263"/>
      <c r="WZ391" s="263"/>
      <c r="XA391" s="263"/>
      <c r="XB391" s="263"/>
      <c r="XC391" s="263"/>
      <c r="XD391" s="263"/>
      <c r="XE391" s="263"/>
      <c r="XF391" s="263"/>
      <c r="XG391" s="263"/>
      <c r="XH391" s="263"/>
      <c r="XI391" s="263"/>
      <c r="XJ391" s="263"/>
      <c r="XK391" s="263"/>
      <c r="XL391" s="263"/>
      <c r="XM391" s="263"/>
      <c r="XN391" s="263"/>
      <c r="XO391" s="263"/>
      <c r="XP391" s="263"/>
      <c r="XQ391" s="263"/>
      <c r="XR391" s="263"/>
      <c r="XS391" s="263"/>
      <c r="XT391" s="263"/>
      <c r="XU391" s="263"/>
      <c r="XV391" s="263"/>
      <c r="XW391" s="263"/>
      <c r="XX391" s="263"/>
      <c r="XY391" s="263"/>
      <c r="XZ391" s="263"/>
      <c r="YA391" s="263"/>
      <c r="YB391" s="263"/>
      <c r="YC391" s="263"/>
      <c r="YD391" s="263"/>
      <c r="YE391" s="263"/>
      <c r="YF391" s="263"/>
      <c r="YG391" s="263"/>
      <c r="YH391" s="263"/>
      <c r="YI391" s="263"/>
      <c r="YJ391" s="263"/>
      <c r="YK391" s="263"/>
      <c r="YL391" s="263"/>
      <c r="YM391" s="263"/>
      <c r="YN391" s="263"/>
      <c r="YO391" s="263"/>
      <c r="YP391" s="263"/>
      <c r="YQ391" s="263"/>
      <c r="YR391" s="263"/>
      <c r="YS391" s="263"/>
      <c r="YT391" s="263"/>
      <c r="YU391" s="263"/>
      <c r="YV391" s="263"/>
      <c r="YW391" s="263"/>
      <c r="YX391" s="263"/>
      <c r="YY391" s="263"/>
      <c r="YZ391" s="263"/>
      <c r="ZA391" s="263"/>
      <c r="ZB391" s="263"/>
      <c r="ZC391" s="263"/>
      <c r="ZD391" s="263"/>
      <c r="ZE391" s="263"/>
      <c r="ZF391" s="263"/>
      <c r="ZG391" s="263"/>
      <c r="ZH391" s="263"/>
      <c r="ZI391" s="263"/>
      <c r="ZJ391" s="263"/>
      <c r="ZK391" s="263"/>
      <c r="ZL391" s="263"/>
      <c r="ZM391" s="263"/>
      <c r="ZN391" s="263"/>
      <c r="ZO391" s="263"/>
      <c r="ZP391" s="263"/>
      <c r="ZQ391" s="263"/>
      <c r="ZR391" s="263"/>
      <c r="ZS391" s="263"/>
      <c r="ZT391" s="263"/>
      <c r="ZU391" s="263"/>
      <c r="ZV391" s="263"/>
      <c r="ZW391" s="263"/>
      <c r="ZX391" s="263"/>
      <c r="ZY391" s="263"/>
      <c r="ZZ391" s="263"/>
      <c r="AAA391" s="263"/>
      <c r="AAB391" s="263"/>
      <c r="AAC391" s="263"/>
      <c r="AAD391" s="263"/>
      <c r="AAE391" s="263"/>
      <c r="AAF391" s="263"/>
      <c r="AAG391" s="263"/>
      <c r="AAH391" s="263"/>
      <c r="AAI391" s="263"/>
      <c r="AAJ391" s="263"/>
      <c r="AAK391" s="263"/>
      <c r="AAL391" s="263"/>
      <c r="AAM391" s="263"/>
      <c r="AAN391" s="263"/>
      <c r="AAO391" s="263"/>
      <c r="AAP391" s="263"/>
      <c r="AAQ391" s="263"/>
      <c r="AAR391" s="263"/>
      <c r="AAS391" s="263"/>
      <c r="AAT391" s="263"/>
      <c r="AAU391" s="263"/>
      <c r="AAV391" s="263"/>
      <c r="AAW391" s="263"/>
      <c r="AAX391" s="263"/>
      <c r="AAY391" s="263"/>
      <c r="AAZ391" s="263"/>
      <c r="ABA391" s="263"/>
      <c r="ABB391" s="263"/>
      <c r="ABC391" s="263"/>
      <c r="ABD391" s="263"/>
      <c r="ABE391" s="263"/>
      <c r="ABF391" s="263"/>
      <c r="ABG391" s="263"/>
      <c r="ABH391" s="263"/>
      <c r="ABI391" s="263"/>
      <c r="ABJ391" s="263"/>
      <c r="ABK391" s="263"/>
      <c r="ABL391" s="263"/>
      <c r="ABM391" s="263"/>
      <c r="ABN391" s="263"/>
      <c r="ABO391" s="263"/>
      <c r="ABP391" s="263"/>
      <c r="ABQ391" s="263"/>
      <c r="ABR391" s="263"/>
      <c r="ABS391" s="263"/>
      <c r="ABT391" s="263"/>
      <c r="ABU391" s="263"/>
      <c r="ABV391" s="263"/>
      <c r="ABW391" s="263"/>
      <c r="ABX391" s="263"/>
      <c r="ABY391" s="263"/>
      <c r="ABZ391" s="263"/>
      <c r="ACA391" s="263"/>
      <c r="ACB391" s="263"/>
      <c r="ACC391" s="263"/>
      <c r="ACD391" s="263"/>
      <c r="ACE391" s="263"/>
      <c r="ACF391" s="263"/>
      <c r="ACG391" s="263"/>
      <c r="ACH391" s="263"/>
      <c r="ACI391" s="263"/>
      <c r="ACJ391" s="263"/>
      <c r="ACK391" s="263"/>
      <c r="ACL391" s="263"/>
      <c r="ACM391" s="263"/>
      <c r="ACN391" s="263"/>
      <c r="ACO391" s="263"/>
      <c r="ACP391" s="263"/>
      <c r="ACQ391" s="263"/>
      <c r="ACR391" s="263"/>
      <c r="ACS391" s="263"/>
      <c r="ACT391" s="263"/>
      <c r="ACU391" s="263"/>
      <c r="ACV391" s="263"/>
      <c r="ACW391" s="263"/>
      <c r="ACX391" s="263"/>
      <c r="ACY391" s="263"/>
      <c r="ACZ391" s="263"/>
      <c r="ADA391" s="263"/>
      <c r="ADB391" s="263"/>
      <c r="ADC391" s="263"/>
      <c r="ADD391" s="263"/>
      <c r="ADE391" s="263"/>
      <c r="ADF391" s="263"/>
      <c r="ADG391" s="263"/>
      <c r="ADH391" s="263"/>
      <c r="ADI391" s="263"/>
      <c r="ADJ391" s="263"/>
      <c r="ADK391" s="263"/>
      <c r="ADL391" s="263"/>
      <c r="ADM391" s="263"/>
      <c r="ADN391" s="263"/>
      <c r="ADO391" s="263"/>
      <c r="ADP391" s="263"/>
      <c r="ADQ391" s="263"/>
      <c r="ADR391" s="263"/>
      <c r="ADS391" s="263"/>
      <c r="ADT391" s="263"/>
      <c r="ADU391" s="263"/>
      <c r="ADV391" s="263"/>
      <c r="ADW391" s="263"/>
      <c r="ADX391" s="263"/>
      <c r="ADY391" s="263"/>
      <c r="ADZ391" s="263"/>
      <c r="AEA391" s="263"/>
      <c r="AEB391" s="263"/>
      <c r="AEC391" s="263"/>
      <c r="AED391" s="263"/>
      <c r="AEE391" s="263"/>
      <c r="AEF391" s="263"/>
      <c r="AEG391" s="263"/>
      <c r="AEH391" s="263"/>
      <c r="AEI391" s="263"/>
      <c r="AEJ391" s="263"/>
      <c r="AEK391" s="263"/>
      <c r="AEL391" s="263"/>
      <c r="AEM391" s="263"/>
      <c r="AEN391" s="263"/>
      <c r="AEO391" s="263"/>
      <c r="AEP391" s="263"/>
      <c r="AEQ391" s="263"/>
      <c r="AER391" s="263"/>
      <c r="AES391" s="263"/>
      <c r="AET391" s="263"/>
      <c r="AEU391" s="263"/>
      <c r="AEV391" s="263"/>
      <c r="AEW391" s="263"/>
      <c r="AEX391" s="263"/>
      <c r="AEY391" s="263"/>
      <c r="AEZ391" s="263"/>
      <c r="AFA391" s="263"/>
      <c r="AFB391" s="263"/>
      <c r="AFC391" s="263"/>
      <c r="AFD391" s="263"/>
      <c r="AFE391" s="263"/>
      <c r="AFF391" s="263"/>
      <c r="AFG391" s="263"/>
      <c r="AFH391" s="263"/>
      <c r="AFI391" s="263"/>
      <c r="AFJ391" s="263"/>
      <c r="AFK391" s="263"/>
      <c r="AFL391" s="263"/>
      <c r="AFM391" s="263"/>
      <c r="AFN391" s="263"/>
      <c r="AFO391" s="263"/>
      <c r="AFP391" s="263"/>
      <c r="AFQ391" s="263"/>
      <c r="AFR391" s="263"/>
      <c r="AFS391" s="263"/>
      <c r="AFT391" s="263"/>
      <c r="AFU391" s="263"/>
      <c r="AFV391" s="263"/>
      <c r="AFW391" s="263"/>
      <c r="AFX391" s="263"/>
      <c r="AFY391" s="263"/>
      <c r="AFZ391" s="263"/>
      <c r="AGA391" s="263"/>
      <c r="AGB391" s="263"/>
      <c r="AGC391" s="263"/>
      <c r="AGD391" s="263"/>
      <c r="AGE391" s="263"/>
      <c r="AGF391" s="263"/>
      <c r="AGG391" s="263"/>
      <c r="AGH391" s="263"/>
      <c r="AGI391" s="263"/>
      <c r="AGJ391" s="263"/>
      <c r="AGK391" s="263"/>
      <c r="AGL391" s="263"/>
      <c r="AGM391" s="263"/>
      <c r="AGN391" s="263"/>
      <c r="AGO391" s="263"/>
      <c r="AGP391" s="263"/>
      <c r="AGQ391" s="263"/>
      <c r="AGR391" s="263"/>
      <c r="AGS391" s="263"/>
      <c r="AGT391" s="263"/>
      <c r="AGU391" s="263"/>
      <c r="AGV391" s="263"/>
      <c r="AGW391" s="263"/>
      <c r="AGX391" s="263"/>
      <c r="AGY391" s="263"/>
      <c r="AGZ391" s="263"/>
      <c r="AHA391" s="263"/>
      <c r="AHB391" s="263"/>
      <c r="AHC391" s="263"/>
      <c r="AHD391" s="263"/>
      <c r="AHE391" s="263"/>
      <c r="AHF391" s="263"/>
      <c r="AHG391" s="263"/>
      <c r="AHH391" s="263"/>
      <c r="AHI391" s="263"/>
      <c r="AHJ391" s="263"/>
      <c r="AHK391" s="263"/>
      <c r="AHL391" s="263"/>
      <c r="AHM391" s="263"/>
      <c r="AHN391" s="263"/>
      <c r="AHO391" s="263"/>
      <c r="AHP391" s="263"/>
      <c r="AHQ391" s="263"/>
      <c r="AHR391" s="263"/>
      <c r="AHS391" s="263"/>
      <c r="AHT391" s="263"/>
      <c r="AHU391" s="263"/>
      <c r="AHV391" s="263"/>
      <c r="AHW391" s="263"/>
      <c r="AHX391" s="263"/>
      <c r="AHY391" s="263"/>
      <c r="AHZ391" s="263"/>
      <c r="AIA391" s="263"/>
      <c r="AIB391" s="263"/>
      <c r="AIC391" s="263"/>
      <c r="AID391" s="263"/>
      <c r="AIE391" s="263"/>
      <c r="AIF391" s="263"/>
      <c r="AIG391" s="263"/>
      <c r="AIH391" s="263"/>
      <c r="AII391" s="263"/>
      <c r="AIJ391" s="263"/>
      <c r="AIK391" s="263"/>
      <c r="AIL391" s="263"/>
      <c r="AIM391" s="263"/>
      <c r="AIN391" s="263"/>
      <c r="AIO391" s="263"/>
      <c r="AIP391" s="263"/>
      <c r="AIQ391" s="263"/>
      <c r="AIR391" s="263"/>
      <c r="AIS391" s="263"/>
      <c r="AIT391" s="263"/>
      <c r="AIU391" s="263"/>
      <c r="AIV391" s="263"/>
      <c r="AIW391" s="263"/>
      <c r="AIX391" s="263"/>
      <c r="AIY391" s="263"/>
      <c r="AIZ391" s="263"/>
      <c r="AJA391" s="263"/>
      <c r="AJB391" s="263"/>
      <c r="AJC391" s="263"/>
      <c r="AJD391" s="263"/>
      <c r="AJE391" s="263"/>
      <c r="AJF391" s="263"/>
      <c r="AJG391" s="263"/>
      <c r="AJH391" s="263"/>
      <c r="AJI391" s="263"/>
      <c r="AJJ391" s="263"/>
      <c r="AJK391" s="263"/>
      <c r="AJL391" s="263"/>
      <c r="AJM391" s="263"/>
      <c r="AJN391" s="263"/>
      <c r="AJO391" s="263"/>
      <c r="AJP391" s="263"/>
      <c r="AJQ391" s="263"/>
      <c r="AJR391" s="263"/>
      <c r="AJS391" s="263"/>
      <c r="AJT391" s="263"/>
      <c r="AJU391" s="263"/>
      <c r="AJV391" s="263"/>
      <c r="AJW391" s="263"/>
      <c r="AJX391" s="263"/>
      <c r="AJY391" s="263"/>
      <c r="AJZ391" s="263"/>
      <c r="AKA391" s="263"/>
      <c r="AKB391" s="263"/>
      <c r="AKC391" s="263"/>
      <c r="AKD391" s="263"/>
      <c r="AKE391" s="263"/>
      <c r="AKF391" s="263"/>
      <c r="AKG391" s="263"/>
      <c r="AKH391" s="263"/>
      <c r="AKI391" s="263"/>
      <c r="AKJ391" s="263"/>
      <c r="AKK391" s="263"/>
      <c r="AKL391" s="263"/>
      <c r="AKM391" s="263"/>
      <c r="AKN391" s="263"/>
      <c r="AKO391" s="263"/>
      <c r="AKP391" s="263"/>
      <c r="AKQ391" s="263"/>
      <c r="AKR391" s="263"/>
      <c r="AKS391" s="263"/>
      <c r="AKT391" s="263"/>
      <c r="AKU391" s="263"/>
      <c r="AKV391" s="263"/>
      <c r="AKW391" s="263"/>
      <c r="AKX391" s="263"/>
      <c r="AKY391" s="263"/>
      <c r="AKZ391" s="263"/>
      <c r="ALA391" s="263"/>
      <c r="ALB391" s="263"/>
      <c r="ALC391" s="263"/>
      <c r="ALD391" s="263"/>
      <c r="ALE391" s="263"/>
      <c r="ALF391" s="263"/>
      <c r="ALG391" s="263"/>
      <c r="ALH391" s="263"/>
      <c r="ALI391" s="263"/>
      <c r="ALJ391" s="263"/>
      <c r="ALK391" s="263"/>
      <c r="ALL391" s="263"/>
      <c r="ALM391" s="263"/>
      <c r="ALN391" s="263"/>
      <c r="ALO391" s="263"/>
      <c r="ALP391" s="263"/>
      <c r="ALQ391" s="263"/>
      <c r="ALR391" s="263"/>
      <c r="ALS391" s="263"/>
      <c r="ALT391" s="263"/>
      <c r="ALU391" s="263"/>
      <c r="ALV391" s="263"/>
      <c r="ALW391" s="263"/>
      <c r="ALX391" s="263"/>
      <c r="ALY391" s="263"/>
      <c r="ALZ391" s="263"/>
      <c r="AMA391" s="263"/>
      <c r="AMB391" s="263"/>
      <c r="AMC391" s="263"/>
      <c r="AMD391" s="263"/>
      <c r="AME391" s="263"/>
      <c r="AMF391" s="263"/>
      <c r="AMG391" s="263"/>
      <c r="AMH391" s="263"/>
      <c r="AMI391" s="263"/>
      <c r="AMJ391" s="263"/>
      <c r="AMK391" s="263"/>
      <c r="AML391" s="263"/>
      <c r="AMM391" s="263"/>
      <c r="AMN391" s="263"/>
      <c r="AMO391" s="263"/>
      <c r="AMP391" s="263"/>
      <c r="AMQ391" s="263"/>
      <c r="AMR391" s="263"/>
      <c r="AMS391" s="263"/>
      <c r="AMT391" s="263"/>
      <c r="AMU391" s="263"/>
      <c r="AMV391" s="263"/>
      <c r="AMW391" s="263"/>
      <c r="AMX391" s="263"/>
      <c r="AMY391" s="263"/>
      <c r="AMZ391" s="263"/>
      <c r="ANA391" s="263"/>
      <c r="ANB391" s="263"/>
      <c r="ANC391" s="263"/>
      <c r="AND391" s="263"/>
      <c r="ANE391" s="263"/>
      <c r="ANF391" s="263"/>
      <c r="ANG391" s="263"/>
      <c r="ANH391" s="263"/>
      <c r="ANI391" s="263"/>
      <c r="ANJ391" s="263"/>
      <c r="ANK391" s="263"/>
      <c r="ANL391" s="263"/>
      <c r="ANM391" s="263"/>
      <c r="ANN391" s="263"/>
      <c r="ANO391" s="263"/>
      <c r="ANP391" s="263"/>
      <c r="ANQ391" s="263"/>
      <c r="ANR391" s="263"/>
      <c r="ANS391" s="263"/>
      <c r="ANT391" s="263"/>
      <c r="ANU391" s="263"/>
      <c r="ANV391" s="263"/>
      <c r="ANW391" s="263"/>
      <c r="ANX391" s="263"/>
      <c r="ANY391" s="263"/>
      <c r="ANZ391" s="263"/>
      <c r="AOA391" s="263"/>
      <c r="AOB391" s="263"/>
      <c r="AOC391" s="263"/>
      <c r="AOD391" s="263"/>
      <c r="AOE391" s="263"/>
      <c r="AOF391" s="263"/>
      <c r="AOG391" s="263"/>
      <c r="AOH391" s="263"/>
      <c r="AOI391" s="263"/>
      <c r="AOJ391" s="263"/>
      <c r="AOK391" s="263"/>
      <c r="AOL391" s="263"/>
      <c r="AOM391" s="263"/>
      <c r="AON391" s="263"/>
      <c r="AOO391" s="263"/>
      <c r="AOP391" s="263"/>
      <c r="AOQ391" s="263"/>
      <c r="AOR391" s="263"/>
      <c r="AOS391" s="263"/>
      <c r="AOT391" s="263"/>
      <c r="AOU391" s="263"/>
      <c r="AOV391" s="263"/>
      <c r="AOW391" s="263"/>
      <c r="AOX391" s="263"/>
      <c r="AOY391" s="263"/>
      <c r="AOZ391" s="263"/>
      <c r="APA391" s="263"/>
      <c r="APB391" s="263"/>
      <c r="APC391" s="263"/>
      <c r="APD391" s="263"/>
      <c r="APE391" s="263"/>
      <c r="APF391" s="263"/>
      <c r="APG391" s="263"/>
      <c r="APH391" s="263"/>
      <c r="API391" s="263"/>
      <c r="APJ391" s="263"/>
      <c r="APK391" s="263"/>
      <c r="APL391" s="263"/>
      <c r="APM391" s="263"/>
      <c r="APN391" s="263"/>
      <c r="APO391" s="263"/>
      <c r="APP391" s="263"/>
      <c r="APQ391" s="263"/>
      <c r="APR391" s="263"/>
      <c r="APS391" s="263"/>
      <c r="APT391" s="263"/>
      <c r="APU391" s="263"/>
      <c r="APV391" s="263"/>
      <c r="APW391" s="263"/>
      <c r="APX391" s="263"/>
      <c r="APY391" s="263"/>
      <c r="APZ391" s="263"/>
      <c r="AQA391" s="263"/>
      <c r="AQB391" s="263"/>
      <c r="AQC391" s="263"/>
      <c r="AQD391" s="263"/>
      <c r="AQE391" s="263"/>
      <c r="AQF391" s="263"/>
      <c r="AQG391" s="263"/>
      <c r="AQH391" s="263"/>
      <c r="AQI391" s="263"/>
      <c r="AQJ391" s="263"/>
      <c r="AQK391" s="263"/>
      <c r="AQL391" s="263"/>
      <c r="AQM391" s="263"/>
      <c r="AQN391" s="263"/>
      <c r="AQO391" s="263"/>
      <c r="AQP391" s="263"/>
      <c r="AQQ391" s="263"/>
      <c r="AQR391" s="263"/>
      <c r="AQS391" s="263"/>
      <c r="AQT391" s="263"/>
      <c r="AQU391" s="263"/>
      <c r="AQV391" s="263"/>
      <c r="AQW391" s="263"/>
      <c r="AQX391" s="263"/>
      <c r="AQY391" s="263"/>
      <c r="AQZ391" s="263"/>
      <c r="ARA391" s="263"/>
      <c r="ARB391" s="263"/>
      <c r="ARC391" s="263"/>
      <c r="ARD391" s="263"/>
      <c r="ARE391" s="263"/>
      <c r="ARF391" s="263"/>
      <c r="ARG391" s="263"/>
      <c r="ARH391" s="263"/>
      <c r="ARI391" s="263"/>
      <c r="ARJ391" s="263"/>
      <c r="ARK391" s="263"/>
      <c r="ARL391" s="263"/>
      <c r="ARM391" s="263"/>
      <c r="ARN391" s="263"/>
      <c r="ARO391" s="263"/>
      <c r="ARP391" s="263"/>
      <c r="ARQ391" s="263"/>
      <c r="ARR391" s="263"/>
      <c r="ARS391" s="263"/>
      <c r="ART391" s="263"/>
      <c r="ARU391" s="263"/>
      <c r="ARV391" s="263"/>
      <c r="ARW391" s="263"/>
      <c r="ARX391" s="263"/>
      <c r="ARY391" s="263"/>
      <c r="ARZ391" s="263"/>
      <c r="ASA391" s="263"/>
      <c r="ASB391" s="263"/>
      <c r="ASC391" s="263"/>
      <c r="ASD391" s="263"/>
      <c r="ASE391" s="263"/>
      <c r="ASF391" s="263"/>
      <c r="ASG391" s="263"/>
      <c r="ASH391" s="263"/>
      <c r="ASI391" s="263"/>
      <c r="ASJ391" s="263"/>
      <c r="ASK391" s="263"/>
      <c r="ASL391" s="263"/>
      <c r="ASM391" s="263"/>
      <c r="ASN391" s="263"/>
      <c r="ASO391" s="263"/>
      <c r="ASP391" s="263"/>
      <c r="ASQ391" s="263"/>
      <c r="ASR391" s="263"/>
      <c r="ASS391" s="263"/>
      <c r="AST391" s="263"/>
      <c r="ASU391" s="263"/>
      <c r="ASV391" s="263"/>
      <c r="ASW391" s="263"/>
      <c r="ASX391" s="263"/>
      <c r="ASY391" s="263"/>
      <c r="ASZ391" s="263"/>
      <c r="ATA391" s="263"/>
      <c r="ATB391" s="263"/>
      <c r="ATC391" s="263"/>
      <c r="ATD391" s="263"/>
      <c r="ATE391" s="263"/>
      <c r="ATF391" s="263"/>
      <c r="ATG391" s="263"/>
      <c r="ATH391" s="263"/>
      <c r="ATI391" s="263"/>
      <c r="ATJ391" s="263"/>
      <c r="ATK391" s="263"/>
      <c r="ATL391" s="263"/>
      <c r="ATM391" s="263"/>
      <c r="ATN391" s="263"/>
      <c r="ATO391" s="263"/>
      <c r="ATP391" s="263"/>
      <c r="ATQ391" s="263"/>
      <c r="ATR391" s="263"/>
      <c r="ATS391" s="263"/>
      <c r="ATT391" s="263"/>
      <c r="ATU391" s="263"/>
      <c r="ATV391" s="263"/>
      <c r="ATW391" s="263"/>
      <c r="ATX391" s="263"/>
      <c r="ATY391" s="263"/>
      <c r="ATZ391" s="263"/>
      <c r="AUA391" s="263"/>
      <c r="AUB391" s="263"/>
      <c r="AUC391" s="263"/>
      <c r="AUD391" s="263"/>
      <c r="AUE391" s="263"/>
      <c r="AUF391" s="263"/>
      <c r="AUG391" s="263"/>
      <c r="AUH391" s="263"/>
      <c r="AUI391" s="263"/>
      <c r="AUJ391" s="263"/>
      <c r="AUK391" s="263"/>
      <c r="AUL391" s="263"/>
      <c r="AUM391" s="263"/>
      <c r="AUN391" s="263"/>
      <c r="AUO391" s="263"/>
      <c r="AUP391" s="263"/>
      <c r="AUQ391" s="263"/>
      <c r="AUR391" s="263"/>
      <c r="AUS391" s="263"/>
      <c r="AUT391" s="263"/>
      <c r="AUU391" s="263"/>
      <c r="AUV391" s="263"/>
      <c r="AUW391" s="263"/>
      <c r="AUX391" s="263"/>
      <c r="AUY391" s="263"/>
      <c r="AUZ391" s="263"/>
      <c r="AVA391" s="263"/>
      <c r="AVB391" s="263"/>
      <c r="AVC391" s="263"/>
      <c r="AVD391" s="263"/>
      <c r="AVE391" s="263"/>
      <c r="AVF391" s="263"/>
      <c r="AVG391" s="263"/>
      <c r="AVH391" s="263"/>
      <c r="AVI391" s="263"/>
      <c r="AVJ391" s="263"/>
      <c r="AVK391" s="263"/>
      <c r="AVL391" s="263"/>
      <c r="AVM391" s="263"/>
      <c r="AVN391" s="263"/>
      <c r="AVO391" s="263"/>
      <c r="AVP391" s="263"/>
      <c r="AVQ391" s="263"/>
      <c r="AVR391" s="263"/>
      <c r="AVS391" s="263"/>
      <c r="AVT391" s="263"/>
      <c r="AVU391" s="263"/>
      <c r="AVV391" s="263"/>
      <c r="AVW391" s="263"/>
      <c r="AVX391" s="263"/>
      <c r="AVY391" s="263"/>
      <c r="AVZ391" s="263"/>
      <c r="AWA391" s="263"/>
      <c r="AWB391" s="263"/>
      <c r="AWC391" s="263"/>
      <c r="AWD391" s="263"/>
      <c r="AWE391" s="263"/>
      <c r="AWF391" s="263"/>
      <c r="AWG391" s="263"/>
      <c r="AWH391" s="263"/>
      <c r="AWI391" s="263"/>
      <c r="AWJ391" s="263"/>
      <c r="AWK391" s="263"/>
      <c r="AWL391" s="263"/>
      <c r="AWM391" s="263"/>
      <c r="AWN391" s="263"/>
      <c r="AWO391" s="263"/>
      <c r="AWP391" s="263"/>
      <c r="AWQ391" s="263"/>
      <c r="AWR391" s="263"/>
      <c r="AWS391" s="263"/>
      <c r="AWT391" s="263"/>
      <c r="AWU391" s="263"/>
      <c r="AWV391" s="263"/>
      <c r="AWW391" s="263"/>
      <c r="AWX391" s="263"/>
      <c r="AWY391" s="263"/>
      <c r="AWZ391" s="263"/>
      <c r="AXA391" s="263"/>
      <c r="AXB391" s="263"/>
      <c r="AXC391" s="263"/>
      <c r="AXD391" s="263"/>
      <c r="AXE391" s="263"/>
      <c r="AXF391" s="263"/>
      <c r="AXG391" s="263"/>
      <c r="AXH391" s="263"/>
      <c r="AXI391" s="263"/>
      <c r="AXJ391" s="263"/>
      <c r="AXK391" s="263"/>
      <c r="AXL391" s="263"/>
      <c r="AXM391" s="263"/>
      <c r="AXN391" s="263"/>
      <c r="AXO391" s="263"/>
      <c r="AXP391" s="263"/>
      <c r="AXQ391" s="263"/>
      <c r="AXR391" s="263"/>
      <c r="AXS391" s="263"/>
      <c r="AXT391" s="263"/>
      <c r="AXU391" s="263"/>
      <c r="AXV391" s="263"/>
      <c r="AXW391" s="263"/>
      <c r="AXX391" s="263"/>
      <c r="AXY391" s="263"/>
      <c r="AXZ391" s="263"/>
      <c r="AYA391" s="263"/>
      <c r="AYB391" s="263"/>
      <c r="AYC391" s="263"/>
      <c r="AYD391" s="263"/>
      <c r="AYE391" s="263"/>
      <c r="AYF391" s="263"/>
      <c r="AYG391" s="263"/>
      <c r="AYH391" s="263"/>
      <c r="AYI391" s="263"/>
      <c r="AYJ391" s="263"/>
      <c r="AYK391" s="263"/>
      <c r="AYL391" s="263"/>
      <c r="AYM391" s="263"/>
      <c r="AYN391" s="263"/>
      <c r="AYO391" s="263"/>
      <c r="AYP391" s="263"/>
      <c r="AYQ391" s="263"/>
      <c r="AYR391" s="263"/>
      <c r="AYS391" s="263"/>
      <c r="AYT391" s="263"/>
      <c r="AYU391" s="263"/>
      <c r="AYV391" s="263"/>
      <c r="AYW391" s="263"/>
      <c r="AYX391" s="263"/>
      <c r="AYY391" s="263"/>
      <c r="AYZ391" s="263"/>
      <c r="AZA391" s="263"/>
      <c r="AZB391" s="263"/>
      <c r="AZC391" s="263"/>
      <c r="AZD391" s="263"/>
      <c r="AZE391" s="263"/>
      <c r="AZF391" s="263"/>
      <c r="AZG391" s="263"/>
      <c r="AZH391" s="263"/>
      <c r="AZI391" s="263"/>
      <c r="AZJ391" s="263"/>
      <c r="AZK391" s="263"/>
      <c r="AZL391" s="263"/>
      <c r="AZM391" s="263"/>
      <c r="AZN391" s="263"/>
      <c r="AZO391" s="263"/>
      <c r="AZP391" s="263"/>
      <c r="AZQ391" s="263"/>
      <c r="AZR391" s="263"/>
      <c r="AZS391" s="263"/>
      <c r="AZT391" s="263"/>
      <c r="AZU391" s="263"/>
      <c r="AZV391" s="263"/>
      <c r="AZW391" s="263"/>
      <c r="AZX391" s="263"/>
      <c r="AZY391" s="263"/>
      <c r="AZZ391" s="263"/>
      <c r="BAA391" s="263"/>
      <c r="BAB391" s="263"/>
      <c r="BAC391" s="263"/>
      <c r="BAD391" s="263"/>
      <c r="BAE391" s="263"/>
      <c r="BAF391" s="263"/>
      <c r="BAG391" s="263"/>
      <c r="BAH391" s="263"/>
      <c r="BAI391" s="263"/>
      <c r="BAJ391" s="263"/>
      <c r="BAK391" s="263"/>
      <c r="BAL391" s="263"/>
      <c r="BAM391" s="263"/>
      <c r="BAN391" s="263"/>
      <c r="BAO391" s="263"/>
      <c r="BAP391" s="263"/>
      <c r="BAQ391" s="263"/>
      <c r="BAR391" s="263"/>
      <c r="BAS391" s="263"/>
      <c r="BAT391" s="263"/>
      <c r="BAU391" s="263"/>
      <c r="BAV391" s="263"/>
      <c r="BAW391" s="263"/>
      <c r="BAX391" s="263"/>
      <c r="BAY391" s="263"/>
      <c r="BAZ391" s="263"/>
      <c r="BBA391" s="263"/>
      <c r="BBB391" s="263"/>
      <c r="BBC391" s="263"/>
      <c r="BBD391" s="263"/>
      <c r="BBE391" s="263"/>
      <c r="BBF391" s="263"/>
      <c r="BBG391" s="263"/>
      <c r="BBH391" s="263"/>
      <c r="BBI391" s="263"/>
      <c r="BBJ391" s="263"/>
      <c r="BBK391" s="263"/>
      <c r="BBL391" s="263"/>
      <c r="BBM391" s="263"/>
      <c r="BBN391" s="263"/>
      <c r="BBO391" s="263"/>
      <c r="BBP391" s="263"/>
      <c r="BBQ391" s="263"/>
      <c r="BBR391" s="263"/>
      <c r="BBS391" s="263"/>
      <c r="BBT391" s="263"/>
      <c r="BBU391" s="263"/>
      <c r="BBV391" s="263"/>
      <c r="BBW391" s="263"/>
      <c r="BBX391" s="263"/>
      <c r="BBY391" s="263"/>
      <c r="BBZ391" s="263"/>
      <c r="BCA391" s="263"/>
      <c r="BCB391" s="263"/>
      <c r="BCC391" s="263"/>
      <c r="BCD391" s="263"/>
      <c r="BCE391" s="263"/>
      <c r="BCF391" s="263"/>
      <c r="BCG391" s="263"/>
      <c r="BCH391" s="263"/>
      <c r="BCI391" s="263"/>
      <c r="BCJ391" s="263"/>
      <c r="BCK391" s="263"/>
      <c r="BCL391" s="263"/>
      <c r="BCM391" s="263"/>
      <c r="BCN391" s="263"/>
      <c r="BCO391" s="263"/>
      <c r="BCP391" s="263"/>
      <c r="BCQ391" s="263"/>
      <c r="BCR391" s="263"/>
      <c r="BCS391" s="263"/>
      <c r="BCT391" s="263"/>
      <c r="BCU391" s="263"/>
      <c r="BCV391" s="263"/>
      <c r="BCW391" s="263"/>
      <c r="BCX391" s="263"/>
      <c r="BCY391" s="263"/>
      <c r="BCZ391" s="263"/>
      <c r="BDA391" s="263"/>
      <c r="BDB391" s="263"/>
      <c r="BDC391" s="263"/>
      <c r="BDD391" s="263"/>
      <c r="BDE391" s="263"/>
      <c r="BDF391" s="263"/>
      <c r="BDG391" s="263"/>
      <c r="BDH391" s="263"/>
      <c r="BDI391" s="263"/>
      <c r="BDJ391" s="263"/>
      <c r="BDK391" s="263"/>
      <c r="BDL391" s="263"/>
      <c r="BDM391" s="263"/>
      <c r="BDN391" s="263"/>
      <c r="BDO391" s="263"/>
      <c r="BDP391" s="263"/>
      <c r="BDQ391" s="263"/>
      <c r="BDR391" s="263"/>
      <c r="BDS391" s="263"/>
      <c r="BDT391" s="263"/>
      <c r="BDU391" s="263"/>
      <c r="BDV391" s="263"/>
      <c r="BDW391" s="263"/>
      <c r="BDX391" s="263"/>
      <c r="BDY391" s="263"/>
      <c r="BDZ391" s="263"/>
      <c r="BEA391" s="263"/>
      <c r="BEB391" s="263"/>
      <c r="BEC391" s="263"/>
      <c r="BED391" s="263"/>
      <c r="BEE391" s="263"/>
      <c r="BEF391" s="263"/>
      <c r="BEG391" s="263"/>
      <c r="BEH391" s="263"/>
      <c r="BEI391" s="263"/>
      <c r="BEJ391" s="263"/>
      <c r="BEK391" s="263"/>
      <c r="BEL391" s="263"/>
      <c r="BEM391" s="263"/>
      <c r="BEN391" s="263"/>
      <c r="BEO391" s="263"/>
      <c r="BEP391" s="263"/>
      <c r="BEQ391" s="263"/>
      <c r="BER391" s="263"/>
      <c r="BES391" s="263"/>
      <c r="BET391" s="263"/>
      <c r="BEU391" s="263"/>
      <c r="BEV391" s="263"/>
      <c r="BEW391" s="263"/>
      <c r="BEX391" s="263"/>
      <c r="BEY391" s="263"/>
      <c r="BEZ391" s="263"/>
      <c r="BFA391" s="263"/>
      <c r="BFB391" s="263"/>
      <c r="BFC391" s="263"/>
      <c r="BFD391" s="263"/>
      <c r="BFE391" s="263"/>
      <c r="BFF391" s="263"/>
      <c r="BFG391" s="263"/>
      <c r="BFH391" s="263"/>
      <c r="BFI391" s="263"/>
      <c r="BFJ391" s="263"/>
      <c r="BFK391" s="263"/>
      <c r="BFL391" s="263"/>
      <c r="BFM391" s="263"/>
      <c r="BFN391" s="263"/>
      <c r="BFO391" s="263"/>
      <c r="BFP391" s="263"/>
      <c r="BFQ391" s="263"/>
      <c r="BFR391" s="263"/>
      <c r="BFS391" s="263"/>
      <c r="BFT391" s="263"/>
      <c r="BFU391" s="263"/>
      <c r="BFV391" s="263"/>
      <c r="BFW391" s="263"/>
      <c r="BFX391" s="263"/>
      <c r="BFY391" s="263"/>
      <c r="BFZ391" s="263"/>
      <c r="BGA391" s="263"/>
      <c r="BGB391" s="263"/>
      <c r="BGC391" s="263"/>
      <c r="BGD391" s="263"/>
      <c r="BGE391" s="263"/>
      <c r="BGF391" s="263"/>
      <c r="BGG391" s="263"/>
      <c r="BGH391" s="263"/>
      <c r="BGI391" s="263"/>
      <c r="BGJ391" s="263"/>
      <c r="BGK391" s="263"/>
      <c r="BGL391" s="263"/>
      <c r="BGM391" s="263"/>
      <c r="BGN391" s="263"/>
      <c r="BGO391" s="263"/>
      <c r="BGP391" s="263"/>
      <c r="BGQ391" s="263"/>
      <c r="BGR391" s="263"/>
      <c r="BGS391" s="263"/>
      <c r="BGT391" s="263"/>
      <c r="BGU391" s="263"/>
      <c r="BGV391" s="263"/>
      <c r="BGW391" s="263"/>
      <c r="BGX391" s="263"/>
      <c r="BGY391" s="263"/>
      <c r="BGZ391" s="263"/>
      <c r="BHA391" s="263"/>
      <c r="BHB391" s="263"/>
      <c r="BHC391" s="263"/>
      <c r="BHD391" s="263"/>
      <c r="BHE391" s="263"/>
      <c r="BHF391" s="263"/>
      <c r="BHG391" s="263"/>
      <c r="BHH391" s="263"/>
      <c r="BHI391" s="263"/>
      <c r="BHJ391" s="263"/>
      <c r="BHK391" s="263"/>
      <c r="BHL391" s="263"/>
      <c r="BHM391" s="263"/>
      <c r="BHN391" s="263"/>
      <c r="BHO391" s="263"/>
      <c r="BHP391" s="263"/>
      <c r="BHQ391" s="263"/>
      <c r="BHR391" s="263"/>
      <c r="BHS391" s="263"/>
      <c r="BHT391" s="263"/>
      <c r="BHU391" s="263"/>
      <c r="BHV391" s="263"/>
      <c r="BHW391" s="263"/>
      <c r="BHX391" s="263"/>
      <c r="BHY391" s="263"/>
      <c r="BHZ391" s="263"/>
      <c r="BIA391" s="263"/>
      <c r="BIB391" s="263"/>
      <c r="BIC391" s="263"/>
      <c r="BID391" s="263"/>
      <c r="BIE391" s="263"/>
      <c r="BIF391" s="263"/>
      <c r="BIG391" s="263"/>
      <c r="BIH391" s="263"/>
      <c r="BII391" s="263"/>
      <c r="BIJ391" s="263"/>
      <c r="BIK391" s="263"/>
      <c r="BIL391" s="263"/>
      <c r="BIM391" s="263"/>
      <c r="BIN391" s="263"/>
      <c r="BIO391" s="263"/>
      <c r="BIP391" s="263"/>
      <c r="BIQ391" s="263"/>
      <c r="BIR391" s="263"/>
      <c r="BIS391" s="263"/>
      <c r="BIT391" s="263"/>
      <c r="BIU391" s="263"/>
      <c r="BIV391" s="263"/>
      <c r="BIW391" s="263"/>
      <c r="BIX391" s="263"/>
      <c r="BIY391" s="263"/>
      <c r="BIZ391" s="263"/>
      <c r="BJA391" s="263"/>
      <c r="BJB391" s="263"/>
      <c r="BJC391" s="263"/>
      <c r="BJD391" s="263"/>
      <c r="BJE391" s="263"/>
      <c r="BJF391" s="263"/>
      <c r="BJG391" s="263"/>
      <c r="BJH391" s="263"/>
      <c r="BJI391" s="263"/>
      <c r="BJJ391" s="263"/>
      <c r="BJK391" s="263"/>
      <c r="BJL391" s="263"/>
      <c r="BJM391" s="263"/>
      <c r="BJN391" s="263"/>
      <c r="BJO391" s="263"/>
      <c r="BJP391" s="263"/>
      <c r="BJQ391" s="263"/>
      <c r="BJR391" s="263"/>
      <c r="BJS391" s="263"/>
      <c r="BJT391" s="263"/>
      <c r="BJU391" s="263"/>
      <c r="BJV391" s="263"/>
      <c r="BJW391" s="263"/>
      <c r="BJX391" s="263"/>
      <c r="BJY391" s="263"/>
      <c r="BJZ391" s="263"/>
      <c r="BKA391" s="263"/>
      <c r="BKB391" s="263"/>
      <c r="BKC391" s="263"/>
      <c r="BKD391" s="263"/>
      <c r="BKE391" s="263"/>
      <c r="BKF391" s="263"/>
      <c r="BKG391" s="263"/>
      <c r="BKH391" s="263"/>
      <c r="BKI391" s="263"/>
      <c r="BKJ391" s="263"/>
      <c r="BKK391" s="263"/>
      <c r="BKL391" s="263"/>
      <c r="BKM391" s="263"/>
      <c r="BKN391" s="263"/>
      <c r="BKO391" s="263"/>
      <c r="BKP391" s="263"/>
      <c r="BKQ391" s="263"/>
      <c r="BKR391" s="263"/>
      <c r="BKS391" s="263"/>
      <c r="BKT391" s="263"/>
      <c r="BKU391" s="263"/>
      <c r="BKV391" s="263"/>
      <c r="BKW391" s="263"/>
      <c r="BKX391" s="263"/>
      <c r="BKY391" s="263"/>
      <c r="BKZ391" s="263"/>
      <c r="BLA391" s="263"/>
      <c r="BLB391" s="263"/>
      <c r="BLC391" s="263"/>
      <c r="BLD391" s="263"/>
      <c r="BLE391" s="263"/>
      <c r="BLF391" s="263"/>
      <c r="BLG391" s="263"/>
      <c r="BLH391" s="263"/>
      <c r="BLI391" s="263"/>
      <c r="BLJ391" s="263"/>
      <c r="BLK391" s="263"/>
      <c r="BLL391" s="263"/>
      <c r="BLM391" s="263"/>
      <c r="BLN391" s="263"/>
      <c r="BLO391" s="263"/>
      <c r="BLP391" s="263"/>
      <c r="BLQ391" s="263"/>
      <c r="BLR391" s="263"/>
      <c r="BLS391" s="263"/>
      <c r="BLT391" s="263"/>
      <c r="BLU391" s="263"/>
      <c r="BLV391" s="263"/>
      <c r="BLW391" s="263"/>
      <c r="BLX391" s="263"/>
      <c r="BLY391" s="263"/>
      <c r="BLZ391" s="263"/>
      <c r="BMA391" s="263"/>
      <c r="BMB391" s="263"/>
      <c r="BMC391" s="263"/>
      <c r="BMD391" s="263"/>
      <c r="BME391" s="263"/>
      <c r="BMF391" s="263"/>
      <c r="BMG391" s="263"/>
      <c r="BMH391" s="263"/>
      <c r="BMI391" s="263"/>
      <c r="BMJ391" s="263"/>
      <c r="BMK391" s="263"/>
      <c r="BML391" s="263"/>
      <c r="BMM391" s="263"/>
      <c r="BMN391" s="263"/>
      <c r="BMO391" s="263"/>
      <c r="BMP391" s="263"/>
      <c r="BMQ391" s="263"/>
      <c r="BMR391" s="263"/>
      <c r="BMS391" s="263"/>
      <c r="BMT391" s="263"/>
      <c r="BMU391" s="263"/>
      <c r="BMV391" s="263"/>
      <c r="BMW391" s="263"/>
      <c r="BMX391" s="263"/>
      <c r="BMY391" s="263"/>
      <c r="BMZ391" s="263"/>
      <c r="BNA391" s="263"/>
      <c r="BNB391" s="263"/>
      <c r="BNC391" s="263"/>
      <c r="BND391" s="263"/>
      <c r="BNE391" s="263"/>
      <c r="BNF391" s="263"/>
      <c r="BNG391" s="263"/>
      <c r="BNH391" s="263"/>
      <c r="BNI391" s="263"/>
      <c r="BNJ391" s="263"/>
      <c r="BNK391" s="263"/>
      <c r="BNL391" s="263"/>
      <c r="BNM391" s="263"/>
      <c r="BNN391" s="263"/>
      <c r="BNO391" s="263"/>
      <c r="BNP391" s="263"/>
      <c r="BNQ391" s="263"/>
      <c r="BNR391" s="263"/>
      <c r="BNS391" s="263"/>
      <c r="BNT391" s="263"/>
      <c r="BNU391" s="263"/>
      <c r="BNV391" s="263"/>
      <c r="BNW391" s="263"/>
      <c r="BNX391" s="263"/>
      <c r="BNY391" s="263"/>
      <c r="BNZ391" s="263"/>
      <c r="BOA391" s="263"/>
      <c r="BOB391" s="263"/>
      <c r="BOC391" s="263"/>
      <c r="BOD391" s="263"/>
      <c r="BOE391" s="263"/>
      <c r="BOF391" s="263"/>
      <c r="BOG391" s="263"/>
      <c r="BOH391" s="263"/>
      <c r="BOI391" s="263"/>
      <c r="BOJ391" s="263"/>
      <c r="BOK391" s="263"/>
      <c r="BOL391" s="263"/>
      <c r="BOM391" s="263"/>
      <c r="BON391" s="263"/>
      <c r="BOO391" s="263"/>
      <c r="BOP391" s="263"/>
      <c r="BOQ391" s="263"/>
      <c r="BOR391" s="263"/>
      <c r="BOS391" s="263"/>
      <c r="BOT391" s="263"/>
      <c r="BOU391" s="263"/>
      <c r="BOV391" s="263"/>
      <c r="BOW391" s="263"/>
      <c r="BOX391" s="263"/>
      <c r="BOY391" s="263"/>
      <c r="BOZ391" s="263"/>
      <c r="BPA391" s="263"/>
      <c r="BPB391" s="263"/>
      <c r="BPC391" s="263"/>
      <c r="BPD391" s="263"/>
      <c r="BPE391" s="263"/>
      <c r="BPF391" s="263"/>
      <c r="BPG391" s="263"/>
      <c r="BPH391" s="263"/>
      <c r="BPI391" s="263"/>
      <c r="BPJ391" s="263"/>
      <c r="BPK391" s="263"/>
      <c r="BPL391" s="263"/>
      <c r="BPM391" s="263"/>
      <c r="BPN391" s="263"/>
      <c r="BPO391" s="263"/>
      <c r="BPP391" s="263"/>
      <c r="BPQ391" s="263"/>
      <c r="BPR391" s="263"/>
      <c r="BPS391" s="263"/>
      <c r="BPT391" s="263"/>
      <c r="BPU391" s="263"/>
      <c r="BPV391" s="263"/>
      <c r="BPW391" s="263"/>
      <c r="BPX391" s="263"/>
      <c r="BPY391" s="263"/>
      <c r="BPZ391" s="263"/>
      <c r="BQA391" s="263"/>
      <c r="BQB391" s="263"/>
      <c r="BQC391" s="263"/>
      <c r="BQD391" s="263"/>
      <c r="BQE391" s="263"/>
      <c r="BQF391" s="263"/>
      <c r="BQG391" s="263"/>
      <c r="BQH391" s="263"/>
      <c r="BQI391" s="263"/>
      <c r="BQJ391" s="263"/>
      <c r="BQK391" s="263"/>
      <c r="BQL391" s="263"/>
      <c r="BQM391" s="263"/>
      <c r="BQN391" s="263"/>
      <c r="BQO391" s="263"/>
      <c r="BQP391" s="263"/>
      <c r="BQQ391" s="263"/>
      <c r="BQR391" s="263"/>
      <c r="BQS391" s="263"/>
      <c r="BQT391" s="263"/>
      <c r="BQU391" s="263"/>
      <c r="BQV391" s="263"/>
      <c r="BQW391" s="263"/>
      <c r="BQX391" s="263"/>
      <c r="BQY391" s="263"/>
      <c r="BQZ391" s="263"/>
      <c r="BRA391" s="263"/>
      <c r="BRB391" s="263"/>
      <c r="BRC391" s="263"/>
      <c r="BRD391" s="263"/>
      <c r="BRE391" s="263"/>
      <c r="BRF391" s="263"/>
      <c r="BRG391" s="263"/>
      <c r="BRH391" s="263"/>
      <c r="BRI391" s="263"/>
      <c r="BRJ391" s="263"/>
      <c r="BRK391" s="263"/>
      <c r="BRL391" s="263"/>
      <c r="BRM391" s="263"/>
      <c r="BRN391" s="263"/>
      <c r="BRO391" s="263"/>
      <c r="BRP391" s="263"/>
      <c r="BRQ391" s="263"/>
      <c r="BRR391" s="263"/>
      <c r="BRS391" s="263"/>
      <c r="BRT391" s="263"/>
      <c r="BRU391" s="263"/>
      <c r="BRV391" s="263"/>
      <c r="BRW391" s="263"/>
      <c r="BRX391" s="263"/>
      <c r="BRY391" s="263"/>
      <c r="BRZ391" s="263"/>
      <c r="BSA391" s="263"/>
      <c r="BSB391" s="263"/>
      <c r="BSC391" s="263"/>
      <c r="BSD391" s="263"/>
      <c r="BSE391" s="263"/>
      <c r="BSF391" s="263"/>
      <c r="BSG391" s="263"/>
      <c r="BSH391" s="263"/>
      <c r="BSI391" s="263"/>
      <c r="BSJ391" s="263"/>
      <c r="BSK391" s="263"/>
      <c r="BSL391" s="263"/>
      <c r="BSM391" s="263"/>
      <c r="BSN391" s="263"/>
      <c r="BSO391" s="263"/>
      <c r="BSP391" s="263"/>
      <c r="BSQ391" s="263"/>
      <c r="BSR391" s="263"/>
      <c r="BSS391" s="263"/>
      <c r="BST391" s="263"/>
      <c r="BSU391" s="263"/>
      <c r="BSV391" s="263"/>
      <c r="BSW391" s="263"/>
      <c r="BSX391" s="263"/>
      <c r="BSY391" s="263"/>
      <c r="BSZ391" s="263"/>
      <c r="BTA391" s="263"/>
      <c r="BTB391" s="263"/>
      <c r="BTC391" s="263"/>
      <c r="BTD391" s="263"/>
      <c r="BTE391" s="263"/>
      <c r="BTF391" s="263"/>
      <c r="BTG391" s="263"/>
      <c r="BTH391" s="263"/>
      <c r="BTI391" s="263"/>
      <c r="BTJ391" s="263"/>
      <c r="BTK391" s="263"/>
      <c r="BTL391" s="263"/>
      <c r="BTM391" s="263"/>
      <c r="BTN391" s="263"/>
      <c r="BTO391" s="263"/>
      <c r="BTP391" s="263"/>
      <c r="BTQ391" s="263"/>
      <c r="BTR391" s="263"/>
      <c r="BTS391" s="263"/>
      <c r="BTT391" s="263"/>
      <c r="BTU391" s="263"/>
      <c r="BTV391" s="263"/>
      <c r="BTW391" s="263"/>
      <c r="BTX391" s="263"/>
      <c r="BTY391" s="263"/>
      <c r="BTZ391" s="263"/>
      <c r="BUA391" s="263"/>
      <c r="BUB391" s="263"/>
      <c r="BUC391" s="263"/>
      <c r="BUD391" s="263"/>
      <c r="BUE391" s="263"/>
      <c r="BUF391" s="263"/>
      <c r="BUG391" s="263"/>
      <c r="BUH391" s="263"/>
      <c r="BUI391" s="263"/>
      <c r="BUJ391" s="263"/>
      <c r="BUK391" s="263"/>
      <c r="BUL391" s="263"/>
      <c r="BUM391" s="263"/>
      <c r="BUN391" s="263"/>
      <c r="BUO391" s="263"/>
      <c r="BUP391" s="263"/>
      <c r="BUQ391" s="263"/>
      <c r="BUR391" s="263"/>
      <c r="BUS391" s="263"/>
      <c r="BUT391" s="263"/>
      <c r="BUU391" s="263"/>
      <c r="BUV391" s="263"/>
      <c r="BUW391" s="263"/>
      <c r="BUX391" s="263"/>
      <c r="BUY391" s="263"/>
      <c r="BUZ391" s="263"/>
      <c r="BVA391" s="263"/>
      <c r="BVB391" s="263"/>
      <c r="BVC391" s="263"/>
      <c r="BVD391" s="263"/>
      <c r="BVE391" s="263"/>
      <c r="BVF391" s="263"/>
      <c r="BVG391" s="263"/>
      <c r="BVH391" s="263"/>
      <c r="BVI391" s="263"/>
      <c r="BVJ391" s="263"/>
      <c r="BVK391" s="263"/>
      <c r="BVL391" s="263"/>
      <c r="BVM391" s="263"/>
      <c r="BVN391" s="263"/>
      <c r="BVO391" s="263"/>
      <c r="BVP391" s="263"/>
      <c r="BVQ391" s="263"/>
      <c r="BVR391" s="263"/>
      <c r="BVS391" s="263"/>
      <c r="BVT391" s="263"/>
      <c r="BVU391" s="263"/>
      <c r="BVV391" s="263"/>
      <c r="BVW391" s="263"/>
      <c r="BVX391" s="263"/>
      <c r="BVY391" s="263"/>
      <c r="BVZ391" s="263"/>
      <c r="BWA391" s="263"/>
      <c r="BWB391" s="263"/>
      <c r="BWC391" s="263"/>
      <c r="BWD391" s="263"/>
      <c r="BWE391" s="263"/>
      <c r="BWF391" s="263"/>
      <c r="BWG391" s="263"/>
      <c r="BWH391" s="263"/>
      <c r="BWI391" s="263"/>
      <c r="BWJ391" s="263"/>
      <c r="BWK391" s="263"/>
      <c r="BWL391" s="263"/>
      <c r="BWM391" s="263"/>
      <c r="BWN391" s="263"/>
      <c r="BWO391" s="263"/>
      <c r="BWP391" s="263"/>
      <c r="BWQ391" s="263"/>
      <c r="BWR391" s="263"/>
      <c r="BWS391" s="263"/>
      <c r="BWT391" s="263"/>
      <c r="BWU391" s="263"/>
      <c r="BWV391" s="263"/>
      <c r="BWW391" s="263"/>
      <c r="BWX391" s="263"/>
      <c r="BWY391" s="263"/>
      <c r="BWZ391" s="263"/>
      <c r="BXA391" s="263"/>
      <c r="BXB391" s="263"/>
      <c r="BXC391" s="263"/>
      <c r="BXD391" s="263"/>
      <c r="BXE391" s="263"/>
      <c r="BXF391" s="263"/>
      <c r="BXG391" s="263"/>
      <c r="BXH391" s="263"/>
      <c r="BXI391" s="263"/>
      <c r="BXJ391" s="263"/>
      <c r="BXK391" s="263"/>
      <c r="BXL391" s="263"/>
      <c r="BXM391" s="263"/>
      <c r="BXN391" s="263"/>
      <c r="BXO391" s="263"/>
      <c r="BXP391" s="263"/>
      <c r="BXQ391" s="263"/>
      <c r="BXR391" s="263"/>
      <c r="BXS391" s="263"/>
      <c r="BXT391" s="263"/>
      <c r="BXU391" s="263"/>
      <c r="BXV391" s="263"/>
      <c r="BXW391" s="263"/>
      <c r="BXX391" s="263"/>
      <c r="BXY391" s="263"/>
      <c r="BXZ391" s="263"/>
      <c r="BYA391" s="263"/>
      <c r="BYB391" s="263"/>
      <c r="BYC391" s="263"/>
      <c r="BYD391" s="263"/>
      <c r="BYE391" s="263"/>
      <c r="BYF391" s="263"/>
      <c r="BYG391" s="263"/>
      <c r="BYH391" s="263"/>
      <c r="BYI391" s="263"/>
      <c r="BYJ391" s="263"/>
      <c r="BYK391" s="263"/>
      <c r="BYL391" s="263"/>
      <c r="BYM391" s="263"/>
      <c r="BYN391" s="263"/>
      <c r="BYO391" s="263"/>
      <c r="BYP391" s="263"/>
      <c r="BYQ391" s="263"/>
      <c r="BYR391" s="263"/>
      <c r="BYS391" s="263"/>
      <c r="BYT391" s="263"/>
      <c r="BYU391" s="263"/>
      <c r="BYV391" s="263"/>
      <c r="BYW391" s="263"/>
      <c r="BYX391" s="263"/>
      <c r="BYY391" s="263"/>
      <c r="BYZ391" s="263"/>
      <c r="BZA391" s="263"/>
      <c r="BZB391" s="263"/>
      <c r="BZC391" s="263"/>
      <c r="BZD391" s="263"/>
      <c r="BZE391" s="263"/>
      <c r="BZF391" s="263"/>
      <c r="BZG391" s="263"/>
      <c r="BZH391" s="263"/>
      <c r="BZI391" s="263"/>
      <c r="BZJ391" s="263"/>
      <c r="BZK391" s="263"/>
      <c r="BZL391" s="263"/>
      <c r="BZM391" s="263"/>
      <c r="BZN391" s="263"/>
      <c r="BZO391" s="263"/>
      <c r="BZP391" s="263"/>
      <c r="BZQ391" s="263"/>
      <c r="BZR391" s="263"/>
      <c r="BZS391" s="263"/>
      <c r="BZT391" s="263"/>
      <c r="BZU391" s="263"/>
      <c r="BZV391" s="263"/>
      <c r="BZW391" s="263"/>
      <c r="BZX391" s="263"/>
      <c r="BZY391" s="263"/>
      <c r="BZZ391" s="263"/>
      <c r="CAA391" s="263"/>
      <c r="CAB391" s="263"/>
      <c r="CAC391" s="263"/>
      <c r="CAD391" s="263"/>
      <c r="CAE391" s="263"/>
      <c r="CAF391" s="263"/>
      <c r="CAG391" s="263"/>
      <c r="CAH391" s="263"/>
      <c r="CAI391" s="263"/>
      <c r="CAJ391" s="263"/>
      <c r="CAK391" s="263"/>
      <c r="CAL391" s="263"/>
      <c r="CAM391" s="263"/>
      <c r="CAN391" s="263"/>
      <c r="CAO391" s="263"/>
      <c r="CAP391" s="263"/>
      <c r="CAQ391" s="263"/>
      <c r="CAR391" s="263"/>
      <c r="CAS391" s="263"/>
      <c r="CAT391" s="263"/>
      <c r="CAU391" s="263"/>
      <c r="CAV391" s="263"/>
    </row>
    <row r="392" spans="1:2076" x14ac:dyDescent="0.35">
      <c r="A392" s="263"/>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263"/>
      <c r="AF392" s="263"/>
      <c r="AG392" s="263"/>
      <c r="AH392" s="263"/>
      <c r="AI392" s="263"/>
      <c r="AJ392" s="263"/>
      <c r="AK392" s="263"/>
      <c r="AL392" s="263"/>
      <c r="AM392" s="263"/>
      <c r="AN392" s="263"/>
      <c r="AO392" s="263"/>
      <c r="AP392" s="263"/>
      <c r="AQ392" s="263"/>
      <c r="AR392" s="263"/>
      <c r="AS392" s="263"/>
      <c r="AT392" s="263"/>
      <c r="AU392" s="263"/>
      <c r="AV392" s="263"/>
      <c r="AW392" s="263"/>
      <c r="AX392" s="263"/>
      <c r="AY392" s="263"/>
      <c r="AZ392" s="263"/>
      <c r="BA392" s="263"/>
      <c r="BB392" s="263"/>
      <c r="BC392" s="263"/>
      <c r="BD392" s="263"/>
      <c r="BE392" s="263"/>
      <c r="BF392" s="263"/>
      <c r="BG392" s="263"/>
      <c r="BH392" s="263"/>
      <c r="BI392" s="263"/>
      <c r="BJ392" s="263"/>
      <c r="BK392" s="263"/>
      <c r="BL392" s="263"/>
      <c r="BM392" s="263"/>
      <c r="BN392" s="263"/>
      <c r="BO392" s="263"/>
      <c r="BP392" s="263"/>
      <c r="BQ392" s="263"/>
      <c r="BR392" s="263"/>
      <c r="BS392" s="263"/>
      <c r="BT392" s="263"/>
      <c r="BU392" s="263"/>
      <c r="BV392" s="263"/>
      <c r="BW392" s="263"/>
      <c r="BX392" s="263"/>
      <c r="BY392" s="263"/>
      <c r="BZ392" s="263"/>
      <c r="CA392" s="263"/>
      <c r="CB392" s="263"/>
      <c r="CC392" s="263"/>
      <c r="CD392" s="263"/>
      <c r="CE392" s="263"/>
      <c r="CF392" s="263"/>
      <c r="CG392" s="263"/>
      <c r="CH392" s="263"/>
      <c r="CI392" s="263"/>
      <c r="CJ392" s="263"/>
      <c r="CK392" s="263"/>
      <c r="CL392" s="263"/>
      <c r="CM392" s="263"/>
      <c r="CN392" s="263"/>
      <c r="CO392" s="263"/>
      <c r="CP392" s="263"/>
      <c r="CQ392" s="263"/>
      <c r="CR392" s="263"/>
      <c r="CS392" s="263"/>
      <c r="CT392" s="263"/>
      <c r="CU392" s="263"/>
      <c r="CV392" s="263"/>
      <c r="CW392" s="263"/>
      <c r="CX392" s="263"/>
      <c r="CY392" s="263"/>
      <c r="CZ392" s="263"/>
      <c r="DA392" s="263"/>
      <c r="DB392" s="263"/>
      <c r="DC392" s="263"/>
      <c r="DD392" s="263"/>
      <c r="DE392" s="263"/>
      <c r="DF392" s="263"/>
      <c r="DG392" s="263"/>
      <c r="DH392" s="263"/>
      <c r="DI392" s="263"/>
      <c r="DJ392" s="263"/>
      <c r="DK392" s="263"/>
      <c r="DL392" s="263"/>
      <c r="DM392" s="263"/>
      <c r="DN392" s="263"/>
      <c r="DO392" s="263"/>
      <c r="DP392" s="263"/>
      <c r="DQ392" s="263"/>
      <c r="DR392" s="263"/>
      <c r="DS392" s="263"/>
      <c r="DT392" s="263"/>
      <c r="DU392" s="263"/>
      <c r="DV392" s="263"/>
      <c r="DW392" s="263"/>
      <c r="DX392" s="263"/>
      <c r="DY392" s="263"/>
      <c r="DZ392" s="263"/>
      <c r="EA392" s="263"/>
      <c r="EB392" s="263"/>
      <c r="EC392" s="263"/>
      <c r="ED392" s="263"/>
      <c r="EE392" s="263"/>
      <c r="EF392" s="263"/>
      <c r="EG392" s="263"/>
      <c r="EH392" s="263"/>
      <c r="EI392" s="263"/>
      <c r="EJ392" s="263"/>
      <c r="EK392" s="263"/>
      <c r="EL392" s="263"/>
      <c r="EM392" s="263"/>
      <c r="EN392" s="263"/>
      <c r="EO392" s="263"/>
      <c r="EP392" s="263"/>
      <c r="EQ392" s="263"/>
      <c r="ER392" s="263"/>
      <c r="ES392" s="263"/>
      <c r="ET392" s="263"/>
      <c r="EU392" s="263"/>
      <c r="EV392" s="263"/>
      <c r="EW392" s="263"/>
      <c r="EX392" s="263"/>
      <c r="EY392" s="263"/>
      <c r="EZ392" s="263"/>
      <c r="FA392" s="263"/>
      <c r="FB392" s="263"/>
      <c r="FC392" s="263"/>
      <c r="FD392" s="263"/>
      <c r="FE392" s="263"/>
      <c r="FF392" s="263"/>
      <c r="FG392" s="263"/>
      <c r="FH392" s="263"/>
      <c r="FI392" s="263"/>
      <c r="FJ392" s="263"/>
      <c r="FK392" s="263"/>
      <c r="FL392" s="263"/>
      <c r="FM392" s="263"/>
      <c r="FN392" s="263"/>
      <c r="FO392" s="263"/>
      <c r="FP392" s="263"/>
      <c r="FQ392" s="263"/>
      <c r="FR392" s="263"/>
      <c r="FS392" s="263"/>
      <c r="FT392" s="263"/>
      <c r="FU392" s="263"/>
      <c r="FV392" s="263"/>
      <c r="FW392" s="263"/>
      <c r="FX392" s="263"/>
      <c r="FY392" s="263"/>
      <c r="FZ392" s="263"/>
      <c r="GA392" s="263"/>
      <c r="GB392" s="263"/>
      <c r="GC392" s="263"/>
      <c r="GD392" s="263"/>
      <c r="GE392" s="263"/>
      <c r="GF392" s="263"/>
      <c r="GG392" s="263"/>
      <c r="GH392" s="263"/>
      <c r="GI392" s="263"/>
      <c r="GJ392" s="263"/>
      <c r="GK392" s="263"/>
      <c r="GL392" s="263"/>
      <c r="GM392" s="263"/>
      <c r="GN392" s="263"/>
      <c r="GO392" s="263"/>
      <c r="GP392" s="263"/>
      <c r="GQ392" s="263"/>
      <c r="GR392" s="263"/>
      <c r="GS392" s="263"/>
      <c r="GT392" s="263"/>
      <c r="GU392" s="263"/>
      <c r="GV392" s="263"/>
      <c r="GW392" s="263"/>
      <c r="GX392" s="263"/>
      <c r="GY392" s="263"/>
      <c r="GZ392" s="263"/>
      <c r="HA392" s="263"/>
      <c r="HB392" s="263"/>
      <c r="HC392" s="263"/>
      <c r="HD392" s="263"/>
      <c r="HE392" s="263"/>
      <c r="HF392" s="263"/>
      <c r="HG392" s="263"/>
      <c r="HH392" s="263"/>
      <c r="HI392" s="263"/>
      <c r="HJ392" s="263"/>
      <c r="HK392" s="263"/>
      <c r="HL392" s="263"/>
      <c r="HM392" s="263"/>
      <c r="HN392" s="263"/>
      <c r="HO392" s="263"/>
      <c r="HP392" s="263"/>
      <c r="HQ392" s="263"/>
      <c r="HR392" s="263"/>
      <c r="HS392" s="263"/>
      <c r="HT392" s="263"/>
      <c r="HU392" s="263"/>
      <c r="HV392" s="263"/>
      <c r="HW392" s="263"/>
      <c r="HX392" s="263"/>
      <c r="HY392" s="263"/>
      <c r="HZ392" s="263"/>
      <c r="IA392" s="263"/>
      <c r="IB392" s="263"/>
      <c r="IC392" s="263"/>
      <c r="ID392" s="263"/>
      <c r="IE392" s="263"/>
      <c r="IF392" s="263"/>
      <c r="IG392" s="263"/>
      <c r="IH392" s="263"/>
      <c r="II392" s="263"/>
      <c r="IJ392" s="263"/>
      <c r="IK392" s="263"/>
      <c r="IL392" s="263"/>
      <c r="IM392" s="263"/>
      <c r="IN392" s="263"/>
      <c r="IO392" s="263"/>
      <c r="IP392" s="263"/>
      <c r="IQ392" s="263"/>
      <c r="IR392" s="263"/>
      <c r="IS392" s="263"/>
      <c r="IT392" s="263"/>
      <c r="IU392" s="263"/>
      <c r="IV392" s="263"/>
      <c r="IW392" s="263"/>
      <c r="IX392" s="263"/>
      <c r="IY392" s="263"/>
      <c r="IZ392" s="263"/>
      <c r="JA392" s="263"/>
      <c r="JB392" s="263"/>
      <c r="JC392" s="263"/>
      <c r="JD392" s="263"/>
      <c r="JE392" s="263"/>
      <c r="JF392" s="263"/>
      <c r="JG392" s="263"/>
      <c r="JH392" s="263"/>
      <c r="JI392" s="263"/>
      <c r="JJ392" s="263"/>
      <c r="JK392" s="263"/>
      <c r="JL392" s="263"/>
      <c r="JM392" s="263"/>
      <c r="JN392" s="263"/>
      <c r="JO392" s="263"/>
      <c r="JP392" s="263"/>
      <c r="JQ392" s="263"/>
      <c r="JR392" s="263"/>
      <c r="JS392" s="263"/>
      <c r="JT392" s="263"/>
      <c r="JU392" s="263"/>
      <c r="JV392" s="263"/>
      <c r="JW392" s="263"/>
      <c r="JX392" s="263"/>
      <c r="JY392" s="263"/>
      <c r="JZ392" s="263"/>
      <c r="KA392" s="263"/>
      <c r="KB392" s="263"/>
      <c r="KC392" s="263"/>
      <c r="KD392" s="263"/>
      <c r="KE392" s="263"/>
      <c r="KF392" s="263"/>
      <c r="KG392" s="263"/>
      <c r="KH392" s="263"/>
      <c r="KI392" s="263"/>
      <c r="KJ392" s="263"/>
      <c r="KK392" s="263"/>
      <c r="KL392" s="263"/>
      <c r="KM392" s="263"/>
      <c r="KN392" s="263"/>
      <c r="KO392" s="263"/>
      <c r="KP392" s="263"/>
      <c r="KQ392" s="263"/>
      <c r="KR392" s="263"/>
      <c r="KS392" s="263"/>
      <c r="KT392" s="263"/>
      <c r="KU392" s="263"/>
      <c r="KV392" s="263"/>
      <c r="KW392" s="263"/>
      <c r="KX392" s="263"/>
      <c r="KY392" s="263"/>
      <c r="KZ392" s="263"/>
      <c r="LA392" s="263"/>
      <c r="LB392" s="263"/>
      <c r="LC392" s="263"/>
      <c r="LD392" s="263"/>
      <c r="LE392" s="263"/>
      <c r="LF392" s="263"/>
      <c r="LG392" s="263"/>
      <c r="LH392" s="263"/>
      <c r="LI392" s="263"/>
      <c r="LJ392" s="263"/>
      <c r="LK392" s="263"/>
      <c r="LL392" s="263"/>
      <c r="LM392" s="263"/>
      <c r="LN392" s="263"/>
      <c r="LO392" s="263"/>
      <c r="LP392" s="263"/>
      <c r="LQ392" s="263"/>
      <c r="LR392" s="263"/>
      <c r="LS392" s="263"/>
      <c r="LT392" s="263"/>
      <c r="LU392" s="263"/>
      <c r="LV392" s="263"/>
      <c r="LW392" s="263"/>
      <c r="LX392" s="263"/>
      <c r="LY392" s="263"/>
      <c r="LZ392" s="263"/>
      <c r="MA392" s="263"/>
      <c r="MB392" s="263"/>
      <c r="MC392" s="263"/>
      <c r="MD392" s="263"/>
      <c r="ME392" s="263"/>
      <c r="MF392" s="263"/>
      <c r="MG392" s="263"/>
      <c r="MH392" s="263"/>
      <c r="MI392" s="263"/>
      <c r="MJ392" s="263"/>
      <c r="MK392" s="263"/>
      <c r="ML392" s="263"/>
      <c r="MM392" s="263"/>
      <c r="MN392" s="263"/>
      <c r="MO392" s="263"/>
      <c r="MP392" s="263"/>
      <c r="MQ392" s="263"/>
      <c r="MR392" s="263"/>
      <c r="MS392" s="263"/>
      <c r="MT392" s="263"/>
      <c r="MU392" s="263"/>
      <c r="MV392" s="263"/>
      <c r="MW392" s="263"/>
      <c r="MX392" s="263"/>
      <c r="MY392" s="263"/>
      <c r="MZ392" s="263"/>
      <c r="NA392" s="263"/>
      <c r="NB392" s="263"/>
      <c r="NC392" s="263"/>
      <c r="ND392" s="263"/>
      <c r="NE392" s="263"/>
      <c r="NF392" s="263"/>
      <c r="NG392" s="263"/>
      <c r="NH392" s="263"/>
      <c r="NI392" s="263"/>
      <c r="NJ392" s="263"/>
      <c r="NK392" s="263"/>
      <c r="NL392" s="263"/>
      <c r="NM392" s="263"/>
      <c r="NN392" s="263"/>
      <c r="NO392" s="263"/>
      <c r="NP392" s="263"/>
      <c r="NQ392" s="263"/>
      <c r="NR392" s="263"/>
      <c r="NS392" s="263"/>
      <c r="NT392" s="263"/>
      <c r="NU392" s="263"/>
      <c r="NV392" s="263"/>
      <c r="NW392" s="263"/>
      <c r="NX392" s="263"/>
      <c r="NY392" s="263"/>
      <c r="NZ392" s="263"/>
      <c r="OA392" s="263"/>
      <c r="OB392" s="263"/>
      <c r="OC392" s="263"/>
      <c r="OD392" s="263"/>
      <c r="OE392" s="263"/>
      <c r="OF392" s="263"/>
      <c r="OG392" s="263"/>
      <c r="OH392" s="263"/>
      <c r="OI392" s="263"/>
      <c r="OJ392" s="263"/>
      <c r="OK392" s="263"/>
      <c r="OL392" s="263"/>
      <c r="OM392" s="263"/>
      <c r="ON392" s="263"/>
      <c r="OO392" s="263"/>
      <c r="OP392" s="263"/>
      <c r="OQ392" s="263"/>
      <c r="OR392" s="263"/>
      <c r="OS392" s="263"/>
      <c r="OT392" s="263"/>
      <c r="OU392" s="263"/>
      <c r="OV392" s="263"/>
      <c r="OW392" s="263"/>
      <c r="OX392" s="263"/>
      <c r="OY392" s="263"/>
      <c r="OZ392" s="263"/>
      <c r="PA392" s="263"/>
      <c r="PB392" s="263"/>
      <c r="PC392" s="263"/>
      <c r="PD392" s="263"/>
      <c r="PE392" s="263"/>
      <c r="PF392" s="263"/>
      <c r="PG392" s="263"/>
      <c r="PH392" s="263"/>
      <c r="PI392" s="263"/>
      <c r="PJ392" s="263"/>
      <c r="PK392" s="263"/>
      <c r="PL392" s="263"/>
      <c r="PM392" s="263"/>
      <c r="PN392" s="263"/>
      <c r="PO392" s="263"/>
      <c r="PP392" s="263"/>
      <c r="PQ392" s="263"/>
      <c r="PR392" s="263"/>
      <c r="PS392" s="263"/>
      <c r="PT392" s="263"/>
      <c r="PU392" s="263"/>
      <c r="PV392" s="263"/>
      <c r="PW392" s="263"/>
      <c r="PX392" s="263"/>
      <c r="PY392" s="263"/>
      <c r="PZ392" s="263"/>
      <c r="QA392" s="263"/>
      <c r="QB392" s="263"/>
      <c r="QC392" s="263"/>
      <c r="QD392" s="263"/>
      <c r="QE392" s="263"/>
      <c r="QF392" s="263"/>
      <c r="QG392" s="263"/>
      <c r="QH392" s="263"/>
      <c r="QI392" s="263"/>
      <c r="QJ392" s="263"/>
      <c r="QK392" s="263"/>
      <c r="QL392" s="263"/>
      <c r="QM392" s="263"/>
      <c r="QN392" s="263"/>
      <c r="QO392" s="263"/>
      <c r="QP392" s="263"/>
      <c r="QQ392" s="263"/>
      <c r="QR392" s="263"/>
      <c r="QS392" s="263"/>
      <c r="QT392" s="263"/>
      <c r="QU392" s="263"/>
      <c r="QV392" s="263"/>
      <c r="QW392" s="263"/>
      <c r="QX392" s="263"/>
      <c r="QY392" s="263"/>
      <c r="QZ392" s="263"/>
      <c r="RA392" s="263"/>
      <c r="RB392" s="263"/>
      <c r="RC392" s="263"/>
      <c r="RD392" s="263"/>
      <c r="RE392" s="263"/>
      <c r="RF392" s="263"/>
      <c r="RG392" s="263"/>
      <c r="RH392" s="263"/>
      <c r="RI392" s="263"/>
      <c r="RJ392" s="263"/>
      <c r="RK392" s="263"/>
      <c r="RL392" s="263"/>
      <c r="RM392" s="263"/>
      <c r="RN392" s="263"/>
      <c r="RO392" s="263"/>
      <c r="RP392" s="263"/>
      <c r="RQ392" s="263"/>
      <c r="RR392" s="263"/>
      <c r="RS392" s="263"/>
      <c r="RT392" s="263"/>
      <c r="RU392" s="263"/>
      <c r="RV392" s="263"/>
      <c r="RW392" s="263"/>
      <c r="RX392" s="263"/>
      <c r="RY392" s="263"/>
      <c r="RZ392" s="263"/>
      <c r="SA392" s="263"/>
      <c r="SB392" s="263"/>
      <c r="SC392" s="263"/>
      <c r="SD392" s="263"/>
      <c r="SE392" s="263"/>
      <c r="SF392" s="263"/>
      <c r="SG392" s="263"/>
      <c r="SH392" s="263"/>
      <c r="SI392" s="263"/>
      <c r="SJ392" s="263"/>
      <c r="SK392" s="263"/>
      <c r="SL392" s="263"/>
      <c r="SM392" s="263"/>
      <c r="SN392" s="263"/>
      <c r="SO392" s="263"/>
      <c r="SP392" s="263"/>
      <c r="SQ392" s="263"/>
      <c r="SR392" s="263"/>
      <c r="SS392" s="263"/>
      <c r="ST392" s="263"/>
      <c r="SU392" s="263"/>
      <c r="SV392" s="263"/>
      <c r="SW392" s="263"/>
      <c r="SX392" s="263"/>
      <c r="SY392" s="263"/>
      <c r="SZ392" s="263"/>
      <c r="TA392" s="263"/>
      <c r="TB392" s="263"/>
      <c r="TC392" s="263"/>
      <c r="TD392" s="263"/>
      <c r="TE392" s="263"/>
      <c r="TF392" s="263"/>
      <c r="TG392" s="263"/>
      <c r="TH392" s="263"/>
      <c r="TI392" s="263"/>
      <c r="TJ392" s="263"/>
      <c r="TK392" s="263"/>
      <c r="TL392" s="263"/>
      <c r="TM392" s="263"/>
      <c r="TN392" s="263"/>
      <c r="TO392" s="263"/>
      <c r="TP392" s="263"/>
      <c r="TQ392" s="263"/>
      <c r="TR392" s="263"/>
      <c r="TS392" s="263"/>
      <c r="TT392" s="263"/>
      <c r="TU392" s="263"/>
      <c r="TV392" s="263"/>
      <c r="TW392" s="263"/>
      <c r="TX392" s="263"/>
      <c r="TY392" s="263"/>
      <c r="TZ392" s="263"/>
      <c r="UA392" s="263"/>
      <c r="UB392" s="263"/>
      <c r="UC392" s="263"/>
      <c r="UD392" s="263"/>
      <c r="UE392" s="263"/>
      <c r="UF392" s="263"/>
      <c r="UG392" s="263"/>
      <c r="UH392" s="263"/>
      <c r="UI392" s="263"/>
      <c r="UJ392" s="263"/>
      <c r="UK392" s="263"/>
      <c r="UL392" s="263"/>
      <c r="UM392" s="263"/>
      <c r="UN392" s="263"/>
      <c r="UO392" s="263"/>
      <c r="UP392" s="263"/>
      <c r="UQ392" s="263"/>
      <c r="UR392" s="263"/>
      <c r="US392" s="263"/>
      <c r="UT392" s="263"/>
      <c r="UU392" s="263"/>
      <c r="UV392" s="263"/>
      <c r="UW392" s="263"/>
      <c r="UX392" s="263"/>
      <c r="UY392" s="263"/>
      <c r="UZ392" s="263"/>
      <c r="VA392" s="263"/>
      <c r="VB392" s="263"/>
      <c r="VC392" s="263"/>
      <c r="VD392" s="263"/>
      <c r="VE392" s="263"/>
      <c r="VF392" s="263"/>
      <c r="VG392" s="263"/>
      <c r="VH392" s="263"/>
      <c r="VI392" s="263"/>
      <c r="VJ392" s="263"/>
      <c r="VK392" s="263"/>
      <c r="VL392" s="263"/>
      <c r="VM392" s="263"/>
      <c r="VN392" s="263"/>
      <c r="VO392" s="263"/>
      <c r="VP392" s="263"/>
      <c r="VQ392" s="263"/>
      <c r="VR392" s="263"/>
      <c r="VS392" s="263"/>
      <c r="VT392" s="263"/>
      <c r="VU392" s="263"/>
      <c r="VV392" s="263"/>
      <c r="VW392" s="263"/>
      <c r="VX392" s="263"/>
      <c r="VY392" s="263"/>
      <c r="VZ392" s="263"/>
      <c r="WA392" s="263"/>
      <c r="WB392" s="263"/>
      <c r="WC392" s="263"/>
      <c r="WD392" s="263"/>
      <c r="WE392" s="263"/>
      <c r="WF392" s="263"/>
      <c r="WG392" s="263"/>
      <c r="WH392" s="263"/>
      <c r="WI392" s="263"/>
      <c r="WJ392" s="263"/>
      <c r="WK392" s="263"/>
      <c r="WL392" s="263"/>
      <c r="WM392" s="263"/>
      <c r="WN392" s="263"/>
      <c r="WO392" s="263"/>
      <c r="WP392" s="263"/>
      <c r="WQ392" s="263"/>
      <c r="WR392" s="263"/>
      <c r="WS392" s="263"/>
      <c r="WT392" s="263"/>
      <c r="WU392" s="263"/>
      <c r="WV392" s="263"/>
      <c r="WW392" s="263"/>
      <c r="WX392" s="263"/>
      <c r="WY392" s="263"/>
      <c r="WZ392" s="263"/>
      <c r="XA392" s="263"/>
      <c r="XB392" s="263"/>
      <c r="XC392" s="263"/>
      <c r="XD392" s="263"/>
      <c r="XE392" s="263"/>
      <c r="XF392" s="263"/>
      <c r="XG392" s="263"/>
      <c r="XH392" s="263"/>
      <c r="XI392" s="263"/>
      <c r="XJ392" s="263"/>
      <c r="XK392" s="263"/>
      <c r="XL392" s="263"/>
      <c r="XM392" s="263"/>
      <c r="XN392" s="263"/>
      <c r="XO392" s="263"/>
      <c r="XP392" s="263"/>
      <c r="XQ392" s="263"/>
      <c r="XR392" s="263"/>
      <c r="XS392" s="263"/>
      <c r="XT392" s="263"/>
      <c r="XU392" s="263"/>
      <c r="XV392" s="263"/>
      <c r="XW392" s="263"/>
      <c r="XX392" s="263"/>
      <c r="XY392" s="263"/>
      <c r="XZ392" s="263"/>
      <c r="YA392" s="263"/>
      <c r="YB392" s="263"/>
      <c r="YC392" s="263"/>
      <c r="YD392" s="263"/>
      <c r="YE392" s="263"/>
      <c r="YF392" s="263"/>
      <c r="YG392" s="263"/>
      <c r="YH392" s="263"/>
      <c r="YI392" s="263"/>
      <c r="YJ392" s="263"/>
      <c r="YK392" s="263"/>
      <c r="YL392" s="263"/>
      <c r="YM392" s="263"/>
      <c r="YN392" s="263"/>
      <c r="YO392" s="263"/>
      <c r="YP392" s="263"/>
      <c r="YQ392" s="263"/>
      <c r="YR392" s="263"/>
      <c r="YS392" s="263"/>
      <c r="YT392" s="263"/>
      <c r="YU392" s="263"/>
      <c r="YV392" s="263"/>
      <c r="YW392" s="263"/>
      <c r="YX392" s="263"/>
      <c r="YY392" s="263"/>
      <c r="YZ392" s="263"/>
      <c r="ZA392" s="263"/>
      <c r="ZB392" s="263"/>
      <c r="ZC392" s="263"/>
      <c r="ZD392" s="263"/>
      <c r="ZE392" s="263"/>
      <c r="ZF392" s="263"/>
      <c r="ZG392" s="263"/>
      <c r="ZH392" s="263"/>
      <c r="ZI392" s="263"/>
      <c r="ZJ392" s="263"/>
      <c r="ZK392" s="263"/>
      <c r="ZL392" s="263"/>
      <c r="ZM392" s="263"/>
      <c r="ZN392" s="263"/>
      <c r="ZO392" s="263"/>
      <c r="ZP392" s="263"/>
      <c r="ZQ392" s="263"/>
      <c r="ZR392" s="263"/>
      <c r="ZS392" s="263"/>
      <c r="ZT392" s="263"/>
      <c r="ZU392" s="263"/>
      <c r="ZV392" s="263"/>
      <c r="ZW392" s="263"/>
      <c r="ZX392" s="263"/>
      <c r="ZY392" s="263"/>
      <c r="ZZ392" s="263"/>
      <c r="AAA392" s="263"/>
      <c r="AAB392" s="263"/>
      <c r="AAC392" s="263"/>
      <c r="AAD392" s="263"/>
      <c r="AAE392" s="263"/>
      <c r="AAF392" s="263"/>
      <c r="AAG392" s="263"/>
      <c r="AAH392" s="263"/>
      <c r="AAI392" s="263"/>
      <c r="AAJ392" s="263"/>
      <c r="AAK392" s="263"/>
      <c r="AAL392" s="263"/>
      <c r="AAM392" s="263"/>
      <c r="AAN392" s="263"/>
      <c r="AAO392" s="263"/>
      <c r="AAP392" s="263"/>
      <c r="AAQ392" s="263"/>
      <c r="AAR392" s="263"/>
      <c r="AAS392" s="263"/>
      <c r="AAT392" s="263"/>
      <c r="AAU392" s="263"/>
      <c r="AAV392" s="263"/>
      <c r="AAW392" s="263"/>
      <c r="AAX392" s="263"/>
      <c r="AAY392" s="263"/>
      <c r="AAZ392" s="263"/>
      <c r="ABA392" s="263"/>
      <c r="ABB392" s="263"/>
      <c r="ABC392" s="263"/>
      <c r="ABD392" s="263"/>
      <c r="ABE392" s="263"/>
      <c r="ABF392" s="263"/>
      <c r="ABG392" s="263"/>
      <c r="ABH392" s="263"/>
      <c r="ABI392" s="263"/>
      <c r="ABJ392" s="263"/>
      <c r="ABK392" s="263"/>
      <c r="ABL392" s="263"/>
      <c r="ABM392" s="263"/>
      <c r="ABN392" s="263"/>
      <c r="ABO392" s="263"/>
      <c r="ABP392" s="263"/>
      <c r="ABQ392" s="263"/>
      <c r="ABR392" s="263"/>
      <c r="ABS392" s="263"/>
      <c r="ABT392" s="263"/>
      <c r="ABU392" s="263"/>
      <c r="ABV392" s="263"/>
      <c r="ABW392" s="263"/>
      <c r="ABX392" s="263"/>
      <c r="ABY392" s="263"/>
      <c r="ABZ392" s="263"/>
      <c r="ACA392" s="263"/>
      <c r="ACB392" s="263"/>
      <c r="ACC392" s="263"/>
      <c r="ACD392" s="263"/>
      <c r="ACE392" s="263"/>
      <c r="ACF392" s="263"/>
      <c r="ACG392" s="263"/>
      <c r="ACH392" s="263"/>
      <c r="ACI392" s="263"/>
      <c r="ACJ392" s="263"/>
      <c r="ACK392" s="263"/>
      <c r="ACL392" s="263"/>
      <c r="ACM392" s="263"/>
      <c r="ACN392" s="263"/>
      <c r="ACO392" s="263"/>
      <c r="ACP392" s="263"/>
      <c r="ACQ392" s="263"/>
      <c r="ACR392" s="263"/>
      <c r="ACS392" s="263"/>
      <c r="ACT392" s="263"/>
      <c r="ACU392" s="263"/>
      <c r="ACV392" s="263"/>
      <c r="ACW392" s="263"/>
      <c r="ACX392" s="263"/>
      <c r="ACY392" s="263"/>
      <c r="ACZ392" s="263"/>
      <c r="ADA392" s="263"/>
      <c r="ADB392" s="263"/>
      <c r="ADC392" s="263"/>
      <c r="ADD392" s="263"/>
      <c r="ADE392" s="263"/>
      <c r="ADF392" s="263"/>
      <c r="ADG392" s="263"/>
      <c r="ADH392" s="263"/>
      <c r="ADI392" s="263"/>
      <c r="ADJ392" s="263"/>
      <c r="ADK392" s="263"/>
      <c r="ADL392" s="263"/>
      <c r="ADM392" s="263"/>
      <c r="ADN392" s="263"/>
      <c r="ADO392" s="263"/>
      <c r="ADP392" s="263"/>
      <c r="ADQ392" s="263"/>
      <c r="ADR392" s="263"/>
      <c r="ADS392" s="263"/>
      <c r="ADT392" s="263"/>
      <c r="ADU392" s="263"/>
      <c r="ADV392" s="263"/>
      <c r="ADW392" s="263"/>
      <c r="ADX392" s="263"/>
      <c r="ADY392" s="263"/>
      <c r="ADZ392" s="263"/>
      <c r="AEA392" s="263"/>
      <c r="AEB392" s="263"/>
      <c r="AEC392" s="263"/>
      <c r="AED392" s="263"/>
      <c r="AEE392" s="263"/>
      <c r="AEF392" s="263"/>
      <c r="AEG392" s="263"/>
      <c r="AEH392" s="263"/>
      <c r="AEI392" s="263"/>
      <c r="AEJ392" s="263"/>
      <c r="AEK392" s="263"/>
      <c r="AEL392" s="263"/>
      <c r="AEM392" s="263"/>
      <c r="AEN392" s="263"/>
      <c r="AEO392" s="263"/>
      <c r="AEP392" s="263"/>
      <c r="AEQ392" s="263"/>
      <c r="AER392" s="263"/>
      <c r="AES392" s="263"/>
      <c r="AET392" s="263"/>
      <c r="AEU392" s="263"/>
      <c r="AEV392" s="263"/>
      <c r="AEW392" s="263"/>
      <c r="AEX392" s="263"/>
      <c r="AEY392" s="263"/>
      <c r="AEZ392" s="263"/>
      <c r="AFA392" s="263"/>
      <c r="AFB392" s="263"/>
      <c r="AFC392" s="263"/>
      <c r="AFD392" s="263"/>
      <c r="AFE392" s="263"/>
      <c r="AFF392" s="263"/>
      <c r="AFG392" s="263"/>
      <c r="AFH392" s="263"/>
      <c r="AFI392" s="263"/>
      <c r="AFJ392" s="263"/>
      <c r="AFK392" s="263"/>
      <c r="AFL392" s="263"/>
      <c r="AFM392" s="263"/>
      <c r="AFN392" s="263"/>
      <c r="AFO392" s="263"/>
      <c r="AFP392" s="263"/>
      <c r="AFQ392" s="263"/>
      <c r="AFR392" s="263"/>
      <c r="AFS392" s="263"/>
      <c r="AFT392" s="263"/>
      <c r="AFU392" s="263"/>
      <c r="AFV392" s="263"/>
      <c r="AFW392" s="263"/>
      <c r="AFX392" s="263"/>
      <c r="AFY392" s="263"/>
      <c r="AFZ392" s="263"/>
      <c r="AGA392" s="263"/>
      <c r="AGB392" s="263"/>
      <c r="AGC392" s="263"/>
      <c r="AGD392" s="263"/>
      <c r="AGE392" s="263"/>
      <c r="AGF392" s="263"/>
      <c r="AGG392" s="263"/>
      <c r="AGH392" s="263"/>
      <c r="AGI392" s="263"/>
      <c r="AGJ392" s="263"/>
      <c r="AGK392" s="263"/>
      <c r="AGL392" s="263"/>
      <c r="AGM392" s="263"/>
      <c r="AGN392" s="263"/>
      <c r="AGO392" s="263"/>
      <c r="AGP392" s="263"/>
      <c r="AGQ392" s="263"/>
      <c r="AGR392" s="263"/>
      <c r="AGS392" s="263"/>
      <c r="AGT392" s="263"/>
      <c r="AGU392" s="263"/>
      <c r="AGV392" s="263"/>
      <c r="AGW392" s="263"/>
      <c r="AGX392" s="263"/>
      <c r="AGY392" s="263"/>
      <c r="AGZ392" s="263"/>
      <c r="AHA392" s="263"/>
      <c r="AHB392" s="263"/>
      <c r="AHC392" s="263"/>
      <c r="AHD392" s="263"/>
      <c r="AHE392" s="263"/>
      <c r="AHF392" s="263"/>
      <c r="AHG392" s="263"/>
      <c r="AHH392" s="263"/>
      <c r="AHI392" s="263"/>
      <c r="AHJ392" s="263"/>
      <c r="AHK392" s="263"/>
      <c r="AHL392" s="263"/>
      <c r="AHM392" s="263"/>
      <c r="AHN392" s="263"/>
      <c r="AHO392" s="263"/>
      <c r="AHP392" s="263"/>
      <c r="AHQ392" s="263"/>
      <c r="AHR392" s="263"/>
      <c r="AHS392" s="263"/>
      <c r="AHT392" s="263"/>
      <c r="AHU392" s="263"/>
      <c r="AHV392" s="263"/>
      <c r="AHW392" s="263"/>
      <c r="AHX392" s="263"/>
      <c r="AHY392" s="263"/>
      <c r="AHZ392" s="263"/>
      <c r="AIA392" s="263"/>
      <c r="AIB392" s="263"/>
      <c r="AIC392" s="263"/>
      <c r="AID392" s="263"/>
      <c r="AIE392" s="263"/>
      <c r="AIF392" s="263"/>
      <c r="AIG392" s="263"/>
      <c r="AIH392" s="263"/>
      <c r="AII392" s="263"/>
      <c r="AIJ392" s="263"/>
      <c r="AIK392" s="263"/>
      <c r="AIL392" s="263"/>
      <c r="AIM392" s="263"/>
      <c r="AIN392" s="263"/>
      <c r="AIO392" s="263"/>
      <c r="AIP392" s="263"/>
      <c r="AIQ392" s="263"/>
      <c r="AIR392" s="263"/>
      <c r="AIS392" s="263"/>
      <c r="AIT392" s="263"/>
      <c r="AIU392" s="263"/>
      <c r="AIV392" s="263"/>
      <c r="AIW392" s="263"/>
      <c r="AIX392" s="263"/>
      <c r="AIY392" s="263"/>
      <c r="AIZ392" s="263"/>
      <c r="AJA392" s="263"/>
      <c r="AJB392" s="263"/>
      <c r="AJC392" s="263"/>
      <c r="AJD392" s="263"/>
      <c r="AJE392" s="263"/>
      <c r="AJF392" s="263"/>
      <c r="AJG392" s="263"/>
      <c r="AJH392" s="263"/>
      <c r="AJI392" s="263"/>
      <c r="AJJ392" s="263"/>
      <c r="AJK392" s="263"/>
      <c r="AJL392" s="263"/>
      <c r="AJM392" s="263"/>
      <c r="AJN392" s="263"/>
      <c r="AJO392" s="263"/>
      <c r="AJP392" s="263"/>
      <c r="AJQ392" s="263"/>
      <c r="AJR392" s="263"/>
      <c r="AJS392" s="263"/>
      <c r="AJT392" s="263"/>
      <c r="AJU392" s="263"/>
      <c r="AJV392" s="263"/>
      <c r="AJW392" s="263"/>
      <c r="AJX392" s="263"/>
      <c r="AJY392" s="263"/>
      <c r="AJZ392" s="263"/>
      <c r="AKA392" s="263"/>
      <c r="AKB392" s="263"/>
      <c r="AKC392" s="263"/>
      <c r="AKD392" s="263"/>
      <c r="AKE392" s="263"/>
      <c r="AKF392" s="263"/>
      <c r="AKG392" s="263"/>
      <c r="AKH392" s="263"/>
      <c r="AKI392" s="263"/>
      <c r="AKJ392" s="263"/>
      <c r="AKK392" s="263"/>
      <c r="AKL392" s="263"/>
      <c r="AKM392" s="263"/>
      <c r="AKN392" s="263"/>
      <c r="AKO392" s="263"/>
      <c r="AKP392" s="263"/>
      <c r="AKQ392" s="263"/>
      <c r="AKR392" s="263"/>
      <c r="AKS392" s="263"/>
      <c r="AKT392" s="263"/>
      <c r="AKU392" s="263"/>
      <c r="AKV392" s="263"/>
      <c r="AKW392" s="263"/>
      <c r="AKX392" s="263"/>
      <c r="AKY392" s="263"/>
      <c r="AKZ392" s="263"/>
      <c r="ALA392" s="263"/>
      <c r="ALB392" s="263"/>
      <c r="ALC392" s="263"/>
      <c r="ALD392" s="263"/>
      <c r="ALE392" s="263"/>
      <c r="ALF392" s="263"/>
      <c r="ALG392" s="263"/>
      <c r="ALH392" s="263"/>
      <c r="ALI392" s="263"/>
      <c r="ALJ392" s="263"/>
      <c r="ALK392" s="263"/>
      <c r="ALL392" s="263"/>
      <c r="ALM392" s="263"/>
      <c r="ALN392" s="263"/>
      <c r="ALO392" s="263"/>
      <c r="ALP392" s="263"/>
      <c r="ALQ392" s="263"/>
      <c r="ALR392" s="263"/>
      <c r="ALS392" s="263"/>
      <c r="ALT392" s="263"/>
      <c r="ALU392" s="263"/>
      <c r="ALV392" s="263"/>
      <c r="ALW392" s="263"/>
      <c r="ALX392" s="263"/>
      <c r="ALY392" s="263"/>
      <c r="ALZ392" s="263"/>
      <c r="AMA392" s="263"/>
      <c r="AMB392" s="263"/>
      <c r="AMC392" s="263"/>
      <c r="AMD392" s="263"/>
      <c r="AME392" s="263"/>
      <c r="AMF392" s="263"/>
      <c r="AMG392" s="263"/>
      <c r="AMH392" s="263"/>
      <c r="AMI392" s="263"/>
      <c r="AMJ392" s="263"/>
      <c r="AMK392" s="263"/>
      <c r="AML392" s="263"/>
      <c r="AMM392" s="263"/>
      <c r="AMN392" s="263"/>
      <c r="AMO392" s="263"/>
      <c r="AMP392" s="263"/>
      <c r="AMQ392" s="263"/>
      <c r="AMR392" s="263"/>
      <c r="AMS392" s="263"/>
      <c r="AMT392" s="263"/>
      <c r="AMU392" s="263"/>
      <c r="AMV392" s="263"/>
      <c r="AMW392" s="263"/>
      <c r="AMX392" s="263"/>
      <c r="AMY392" s="263"/>
      <c r="AMZ392" s="263"/>
      <c r="ANA392" s="263"/>
      <c r="ANB392" s="263"/>
      <c r="ANC392" s="263"/>
      <c r="AND392" s="263"/>
      <c r="ANE392" s="263"/>
      <c r="ANF392" s="263"/>
      <c r="ANG392" s="263"/>
      <c r="ANH392" s="263"/>
      <c r="ANI392" s="263"/>
      <c r="ANJ392" s="263"/>
      <c r="ANK392" s="263"/>
      <c r="ANL392" s="263"/>
      <c r="ANM392" s="263"/>
      <c r="ANN392" s="263"/>
      <c r="ANO392" s="263"/>
      <c r="ANP392" s="263"/>
      <c r="ANQ392" s="263"/>
      <c r="ANR392" s="263"/>
      <c r="ANS392" s="263"/>
      <c r="ANT392" s="263"/>
      <c r="ANU392" s="263"/>
      <c r="ANV392" s="263"/>
      <c r="ANW392" s="263"/>
      <c r="ANX392" s="263"/>
      <c r="ANY392" s="263"/>
      <c r="ANZ392" s="263"/>
      <c r="AOA392" s="263"/>
      <c r="AOB392" s="263"/>
      <c r="AOC392" s="263"/>
      <c r="AOD392" s="263"/>
      <c r="AOE392" s="263"/>
      <c r="AOF392" s="263"/>
      <c r="AOG392" s="263"/>
      <c r="AOH392" s="263"/>
      <c r="AOI392" s="263"/>
      <c r="AOJ392" s="263"/>
      <c r="AOK392" s="263"/>
      <c r="AOL392" s="263"/>
      <c r="AOM392" s="263"/>
      <c r="AON392" s="263"/>
      <c r="AOO392" s="263"/>
      <c r="AOP392" s="263"/>
      <c r="AOQ392" s="263"/>
      <c r="AOR392" s="263"/>
      <c r="AOS392" s="263"/>
      <c r="AOT392" s="263"/>
      <c r="AOU392" s="263"/>
      <c r="AOV392" s="263"/>
      <c r="AOW392" s="263"/>
      <c r="AOX392" s="263"/>
      <c r="AOY392" s="263"/>
      <c r="AOZ392" s="263"/>
      <c r="APA392" s="263"/>
      <c r="APB392" s="263"/>
      <c r="APC392" s="263"/>
      <c r="APD392" s="263"/>
      <c r="APE392" s="263"/>
      <c r="APF392" s="263"/>
      <c r="APG392" s="263"/>
      <c r="APH392" s="263"/>
      <c r="API392" s="263"/>
      <c r="APJ392" s="263"/>
      <c r="APK392" s="263"/>
      <c r="APL392" s="263"/>
      <c r="APM392" s="263"/>
      <c r="APN392" s="263"/>
      <c r="APO392" s="263"/>
      <c r="APP392" s="263"/>
      <c r="APQ392" s="263"/>
      <c r="APR392" s="263"/>
      <c r="APS392" s="263"/>
      <c r="APT392" s="263"/>
      <c r="APU392" s="263"/>
      <c r="APV392" s="263"/>
      <c r="APW392" s="263"/>
      <c r="APX392" s="263"/>
      <c r="APY392" s="263"/>
      <c r="APZ392" s="263"/>
      <c r="AQA392" s="263"/>
      <c r="AQB392" s="263"/>
      <c r="AQC392" s="263"/>
      <c r="AQD392" s="263"/>
      <c r="AQE392" s="263"/>
      <c r="AQF392" s="263"/>
      <c r="AQG392" s="263"/>
      <c r="AQH392" s="263"/>
      <c r="AQI392" s="263"/>
      <c r="AQJ392" s="263"/>
      <c r="AQK392" s="263"/>
      <c r="AQL392" s="263"/>
      <c r="AQM392" s="263"/>
      <c r="AQN392" s="263"/>
      <c r="AQO392" s="263"/>
      <c r="AQP392" s="263"/>
      <c r="AQQ392" s="263"/>
      <c r="AQR392" s="263"/>
      <c r="AQS392" s="263"/>
      <c r="AQT392" s="263"/>
      <c r="AQU392" s="263"/>
      <c r="AQV392" s="263"/>
      <c r="AQW392" s="263"/>
      <c r="AQX392" s="263"/>
      <c r="AQY392" s="263"/>
      <c r="AQZ392" s="263"/>
      <c r="ARA392" s="263"/>
      <c r="ARB392" s="263"/>
      <c r="ARC392" s="263"/>
      <c r="ARD392" s="263"/>
      <c r="ARE392" s="263"/>
      <c r="ARF392" s="263"/>
      <c r="ARG392" s="263"/>
      <c r="ARH392" s="263"/>
      <c r="ARI392" s="263"/>
      <c r="ARJ392" s="263"/>
      <c r="ARK392" s="263"/>
      <c r="ARL392" s="263"/>
      <c r="ARM392" s="263"/>
      <c r="ARN392" s="263"/>
      <c r="ARO392" s="263"/>
      <c r="ARP392" s="263"/>
      <c r="ARQ392" s="263"/>
      <c r="ARR392" s="263"/>
      <c r="ARS392" s="263"/>
      <c r="ART392" s="263"/>
      <c r="ARU392" s="263"/>
      <c r="ARV392" s="263"/>
      <c r="ARW392" s="263"/>
      <c r="ARX392" s="263"/>
      <c r="ARY392" s="263"/>
      <c r="ARZ392" s="263"/>
      <c r="ASA392" s="263"/>
      <c r="ASB392" s="263"/>
      <c r="ASC392" s="263"/>
      <c r="ASD392" s="263"/>
      <c r="ASE392" s="263"/>
      <c r="ASF392" s="263"/>
      <c r="ASG392" s="263"/>
      <c r="ASH392" s="263"/>
      <c r="ASI392" s="263"/>
      <c r="ASJ392" s="263"/>
      <c r="ASK392" s="263"/>
      <c r="ASL392" s="263"/>
      <c r="ASM392" s="263"/>
      <c r="ASN392" s="263"/>
      <c r="ASO392" s="263"/>
      <c r="ASP392" s="263"/>
      <c r="ASQ392" s="263"/>
      <c r="ASR392" s="263"/>
      <c r="ASS392" s="263"/>
      <c r="AST392" s="263"/>
      <c r="ASU392" s="263"/>
      <c r="ASV392" s="263"/>
      <c r="ASW392" s="263"/>
      <c r="ASX392" s="263"/>
      <c r="ASY392" s="263"/>
      <c r="ASZ392" s="263"/>
      <c r="ATA392" s="263"/>
      <c r="ATB392" s="263"/>
      <c r="ATC392" s="263"/>
      <c r="ATD392" s="263"/>
      <c r="ATE392" s="263"/>
      <c r="ATF392" s="263"/>
      <c r="ATG392" s="263"/>
      <c r="ATH392" s="263"/>
      <c r="ATI392" s="263"/>
      <c r="ATJ392" s="263"/>
      <c r="ATK392" s="263"/>
      <c r="ATL392" s="263"/>
      <c r="ATM392" s="263"/>
      <c r="ATN392" s="263"/>
      <c r="ATO392" s="263"/>
      <c r="ATP392" s="263"/>
      <c r="ATQ392" s="263"/>
      <c r="ATR392" s="263"/>
      <c r="ATS392" s="263"/>
      <c r="ATT392" s="263"/>
      <c r="ATU392" s="263"/>
      <c r="ATV392" s="263"/>
      <c r="ATW392" s="263"/>
      <c r="ATX392" s="263"/>
      <c r="ATY392" s="263"/>
      <c r="ATZ392" s="263"/>
      <c r="AUA392" s="263"/>
      <c r="AUB392" s="263"/>
      <c r="AUC392" s="263"/>
      <c r="AUD392" s="263"/>
      <c r="AUE392" s="263"/>
      <c r="AUF392" s="263"/>
      <c r="AUG392" s="263"/>
      <c r="AUH392" s="263"/>
      <c r="AUI392" s="263"/>
      <c r="AUJ392" s="263"/>
      <c r="AUK392" s="263"/>
      <c r="AUL392" s="263"/>
      <c r="AUM392" s="263"/>
      <c r="AUN392" s="263"/>
      <c r="AUO392" s="263"/>
      <c r="AUP392" s="263"/>
      <c r="AUQ392" s="263"/>
      <c r="AUR392" s="263"/>
      <c r="AUS392" s="263"/>
      <c r="AUT392" s="263"/>
      <c r="AUU392" s="263"/>
      <c r="AUV392" s="263"/>
      <c r="AUW392" s="263"/>
      <c r="AUX392" s="263"/>
      <c r="AUY392" s="263"/>
      <c r="AUZ392" s="263"/>
      <c r="AVA392" s="263"/>
      <c r="AVB392" s="263"/>
      <c r="AVC392" s="263"/>
      <c r="AVD392" s="263"/>
      <c r="AVE392" s="263"/>
      <c r="AVF392" s="263"/>
      <c r="AVG392" s="263"/>
      <c r="AVH392" s="263"/>
      <c r="AVI392" s="263"/>
      <c r="AVJ392" s="263"/>
      <c r="AVK392" s="263"/>
      <c r="AVL392" s="263"/>
      <c r="AVM392" s="263"/>
      <c r="AVN392" s="263"/>
      <c r="AVO392" s="263"/>
      <c r="AVP392" s="263"/>
      <c r="AVQ392" s="263"/>
      <c r="AVR392" s="263"/>
      <c r="AVS392" s="263"/>
      <c r="AVT392" s="263"/>
      <c r="AVU392" s="263"/>
      <c r="AVV392" s="263"/>
      <c r="AVW392" s="263"/>
      <c r="AVX392" s="263"/>
      <c r="AVY392" s="263"/>
      <c r="AVZ392" s="263"/>
      <c r="AWA392" s="263"/>
      <c r="AWB392" s="263"/>
      <c r="AWC392" s="263"/>
      <c r="AWD392" s="263"/>
      <c r="AWE392" s="263"/>
      <c r="AWF392" s="263"/>
      <c r="AWG392" s="263"/>
      <c r="AWH392" s="263"/>
      <c r="AWI392" s="263"/>
      <c r="AWJ392" s="263"/>
      <c r="AWK392" s="263"/>
      <c r="AWL392" s="263"/>
      <c r="AWM392" s="263"/>
      <c r="AWN392" s="263"/>
      <c r="AWO392" s="263"/>
      <c r="AWP392" s="263"/>
      <c r="AWQ392" s="263"/>
      <c r="AWR392" s="263"/>
      <c r="AWS392" s="263"/>
      <c r="AWT392" s="263"/>
      <c r="AWU392" s="263"/>
      <c r="AWV392" s="263"/>
      <c r="AWW392" s="263"/>
      <c r="AWX392" s="263"/>
      <c r="AWY392" s="263"/>
      <c r="AWZ392" s="263"/>
      <c r="AXA392" s="263"/>
      <c r="AXB392" s="263"/>
      <c r="AXC392" s="263"/>
      <c r="AXD392" s="263"/>
      <c r="AXE392" s="263"/>
      <c r="AXF392" s="263"/>
      <c r="AXG392" s="263"/>
      <c r="AXH392" s="263"/>
      <c r="AXI392" s="263"/>
      <c r="AXJ392" s="263"/>
      <c r="AXK392" s="263"/>
      <c r="AXL392" s="263"/>
      <c r="AXM392" s="263"/>
      <c r="AXN392" s="263"/>
      <c r="AXO392" s="263"/>
      <c r="AXP392" s="263"/>
      <c r="AXQ392" s="263"/>
      <c r="AXR392" s="263"/>
      <c r="AXS392" s="263"/>
      <c r="AXT392" s="263"/>
      <c r="AXU392" s="263"/>
      <c r="AXV392" s="263"/>
      <c r="AXW392" s="263"/>
      <c r="AXX392" s="263"/>
      <c r="AXY392" s="263"/>
      <c r="AXZ392" s="263"/>
      <c r="AYA392" s="263"/>
      <c r="AYB392" s="263"/>
      <c r="AYC392" s="263"/>
      <c r="AYD392" s="263"/>
      <c r="AYE392" s="263"/>
      <c r="AYF392" s="263"/>
      <c r="AYG392" s="263"/>
      <c r="AYH392" s="263"/>
      <c r="AYI392" s="263"/>
      <c r="AYJ392" s="263"/>
      <c r="AYK392" s="263"/>
      <c r="AYL392" s="263"/>
      <c r="AYM392" s="263"/>
      <c r="AYN392" s="263"/>
      <c r="AYO392" s="263"/>
      <c r="AYP392" s="263"/>
      <c r="AYQ392" s="263"/>
      <c r="AYR392" s="263"/>
      <c r="AYS392" s="263"/>
      <c r="AYT392" s="263"/>
      <c r="AYU392" s="263"/>
      <c r="AYV392" s="263"/>
      <c r="AYW392" s="263"/>
      <c r="AYX392" s="263"/>
      <c r="AYY392" s="263"/>
      <c r="AYZ392" s="263"/>
      <c r="AZA392" s="263"/>
      <c r="AZB392" s="263"/>
      <c r="AZC392" s="263"/>
      <c r="AZD392" s="263"/>
      <c r="AZE392" s="263"/>
      <c r="AZF392" s="263"/>
      <c r="AZG392" s="263"/>
      <c r="AZH392" s="263"/>
      <c r="AZI392" s="263"/>
      <c r="AZJ392" s="263"/>
      <c r="AZK392" s="263"/>
      <c r="AZL392" s="263"/>
      <c r="AZM392" s="263"/>
      <c r="AZN392" s="263"/>
      <c r="AZO392" s="263"/>
      <c r="AZP392" s="263"/>
      <c r="AZQ392" s="263"/>
      <c r="AZR392" s="263"/>
      <c r="AZS392" s="263"/>
      <c r="AZT392" s="263"/>
      <c r="AZU392" s="263"/>
      <c r="AZV392" s="263"/>
      <c r="AZW392" s="263"/>
      <c r="AZX392" s="263"/>
      <c r="AZY392" s="263"/>
      <c r="AZZ392" s="263"/>
      <c r="BAA392" s="263"/>
      <c r="BAB392" s="263"/>
      <c r="BAC392" s="263"/>
      <c r="BAD392" s="263"/>
      <c r="BAE392" s="263"/>
      <c r="BAF392" s="263"/>
      <c r="BAG392" s="263"/>
      <c r="BAH392" s="263"/>
      <c r="BAI392" s="263"/>
      <c r="BAJ392" s="263"/>
      <c r="BAK392" s="263"/>
      <c r="BAL392" s="263"/>
      <c r="BAM392" s="263"/>
      <c r="BAN392" s="263"/>
      <c r="BAO392" s="263"/>
      <c r="BAP392" s="263"/>
      <c r="BAQ392" s="263"/>
      <c r="BAR392" s="263"/>
      <c r="BAS392" s="263"/>
      <c r="BAT392" s="263"/>
      <c r="BAU392" s="263"/>
      <c r="BAV392" s="263"/>
      <c r="BAW392" s="263"/>
      <c r="BAX392" s="263"/>
      <c r="BAY392" s="263"/>
      <c r="BAZ392" s="263"/>
      <c r="BBA392" s="263"/>
      <c r="BBB392" s="263"/>
      <c r="BBC392" s="263"/>
      <c r="BBD392" s="263"/>
      <c r="BBE392" s="263"/>
      <c r="BBF392" s="263"/>
      <c r="BBG392" s="263"/>
      <c r="BBH392" s="263"/>
      <c r="BBI392" s="263"/>
      <c r="BBJ392" s="263"/>
      <c r="BBK392" s="263"/>
      <c r="BBL392" s="263"/>
      <c r="BBM392" s="263"/>
      <c r="BBN392" s="263"/>
      <c r="BBO392" s="263"/>
      <c r="BBP392" s="263"/>
      <c r="BBQ392" s="263"/>
      <c r="BBR392" s="263"/>
      <c r="BBS392" s="263"/>
      <c r="BBT392" s="263"/>
      <c r="BBU392" s="263"/>
      <c r="BBV392" s="263"/>
      <c r="BBW392" s="263"/>
      <c r="BBX392" s="263"/>
      <c r="BBY392" s="263"/>
      <c r="BBZ392" s="263"/>
      <c r="BCA392" s="263"/>
      <c r="BCB392" s="263"/>
      <c r="BCC392" s="263"/>
      <c r="BCD392" s="263"/>
      <c r="BCE392" s="263"/>
      <c r="BCF392" s="263"/>
      <c r="BCG392" s="263"/>
      <c r="BCH392" s="263"/>
      <c r="BCI392" s="263"/>
      <c r="BCJ392" s="263"/>
      <c r="BCK392" s="263"/>
      <c r="BCL392" s="263"/>
      <c r="BCM392" s="263"/>
      <c r="BCN392" s="263"/>
      <c r="BCO392" s="263"/>
      <c r="BCP392" s="263"/>
      <c r="BCQ392" s="263"/>
      <c r="BCR392" s="263"/>
      <c r="BCS392" s="263"/>
      <c r="BCT392" s="263"/>
      <c r="BCU392" s="263"/>
      <c r="BCV392" s="263"/>
      <c r="BCW392" s="263"/>
      <c r="BCX392" s="263"/>
      <c r="BCY392" s="263"/>
      <c r="BCZ392" s="263"/>
      <c r="BDA392" s="263"/>
      <c r="BDB392" s="263"/>
      <c r="BDC392" s="263"/>
      <c r="BDD392" s="263"/>
      <c r="BDE392" s="263"/>
      <c r="BDF392" s="263"/>
      <c r="BDG392" s="263"/>
      <c r="BDH392" s="263"/>
      <c r="BDI392" s="263"/>
      <c r="BDJ392" s="263"/>
      <c r="BDK392" s="263"/>
      <c r="BDL392" s="263"/>
      <c r="BDM392" s="263"/>
      <c r="BDN392" s="263"/>
      <c r="BDO392" s="263"/>
      <c r="BDP392" s="263"/>
      <c r="BDQ392" s="263"/>
      <c r="BDR392" s="263"/>
      <c r="BDS392" s="263"/>
      <c r="BDT392" s="263"/>
      <c r="BDU392" s="263"/>
      <c r="BDV392" s="263"/>
      <c r="BDW392" s="263"/>
      <c r="BDX392" s="263"/>
      <c r="BDY392" s="263"/>
      <c r="BDZ392" s="263"/>
      <c r="BEA392" s="263"/>
      <c r="BEB392" s="263"/>
      <c r="BEC392" s="263"/>
      <c r="BED392" s="263"/>
      <c r="BEE392" s="263"/>
      <c r="BEF392" s="263"/>
      <c r="BEG392" s="263"/>
      <c r="BEH392" s="263"/>
      <c r="BEI392" s="263"/>
      <c r="BEJ392" s="263"/>
      <c r="BEK392" s="263"/>
      <c r="BEL392" s="263"/>
      <c r="BEM392" s="263"/>
      <c r="BEN392" s="263"/>
      <c r="BEO392" s="263"/>
      <c r="BEP392" s="263"/>
      <c r="BEQ392" s="263"/>
      <c r="BER392" s="263"/>
      <c r="BES392" s="263"/>
      <c r="BET392" s="263"/>
      <c r="BEU392" s="263"/>
      <c r="BEV392" s="263"/>
      <c r="BEW392" s="263"/>
      <c r="BEX392" s="263"/>
      <c r="BEY392" s="263"/>
      <c r="BEZ392" s="263"/>
      <c r="BFA392" s="263"/>
      <c r="BFB392" s="263"/>
      <c r="BFC392" s="263"/>
      <c r="BFD392" s="263"/>
      <c r="BFE392" s="263"/>
      <c r="BFF392" s="263"/>
      <c r="BFG392" s="263"/>
      <c r="BFH392" s="263"/>
      <c r="BFI392" s="263"/>
      <c r="BFJ392" s="263"/>
      <c r="BFK392" s="263"/>
      <c r="BFL392" s="263"/>
      <c r="BFM392" s="263"/>
      <c r="BFN392" s="263"/>
      <c r="BFO392" s="263"/>
      <c r="BFP392" s="263"/>
      <c r="BFQ392" s="263"/>
      <c r="BFR392" s="263"/>
      <c r="BFS392" s="263"/>
      <c r="BFT392" s="263"/>
      <c r="BFU392" s="263"/>
      <c r="BFV392" s="263"/>
      <c r="BFW392" s="263"/>
      <c r="BFX392" s="263"/>
      <c r="BFY392" s="263"/>
      <c r="BFZ392" s="263"/>
      <c r="BGA392" s="263"/>
      <c r="BGB392" s="263"/>
      <c r="BGC392" s="263"/>
      <c r="BGD392" s="263"/>
      <c r="BGE392" s="263"/>
      <c r="BGF392" s="263"/>
      <c r="BGG392" s="263"/>
      <c r="BGH392" s="263"/>
      <c r="BGI392" s="263"/>
      <c r="BGJ392" s="263"/>
      <c r="BGK392" s="263"/>
      <c r="BGL392" s="263"/>
      <c r="BGM392" s="263"/>
      <c r="BGN392" s="263"/>
      <c r="BGO392" s="263"/>
      <c r="BGP392" s="263"/>
      <c r="BGQ392" s="263"/>
      <c r="BGR392" s="263"/>
      <c r="BGS392" s="263"/>
      <c r="BGT392" s="263"/>
      <c r="BGU392" s="263"/>
      <c r="BGV392" s="263"/>
      <c r="BGW392" s="263"/>
      <c r="BGX392" s="263"/>
      <c r="BGY392" s="263"/>
      <c r="BGZ392" s="263"/>
      <c r="BHA392" s="263"/>
      <c r="BHB392" s="263"/>
      <c r="BHC392" s="263"/>
      <c r="BHD392" s="263"/>
      <c r="BHE392" s="263"/>
      <c r="BHF392" s="263"/>
      <c r="BHG392" s="263"/>
      <c r="BHH392" s="263"/>
      <c r="BHI392" s="263"/>
      <c r="BHJ392" s="263"/>
      <c r="BHK392" s="263"/>
      <c r="BHL392" s="263"/>
      <c r="BHM392" s="263"/>
      <c r="BHN392" s="263"/>
      <c r="BHO392" s="263"/>
      <c r="BHP392" s="263"/>
      <c r="BHQ392" s="263"/>
      <c r="BHR392" s="263"/>
      <c r="BHS392" s="263"/>
      <c r="BHT392" s="263"/>
      <c r="BHU392" s="263"/>
      <c r="BHV392" s="263"/>
      <c r="BHW392" s="263"/>
      <c r="BHX392" s="263"/>
      <c r="BHY392" s="263"/>
      <c r="BHZ392" s="263"/>
      <c r="BIA392" s="263"/>
      <c r="BIB392" s="263"/>
      <c r="BIC392" s="263"/>
      <c r="BID392" s="263"/>
      <c r="BIE392" s="263"/>
      <c r="BIF392" s="263"/>
      <c r="BIG392" s="263"/>
      <c r="BIH392" s="263"/>
      <c r="BII392" s="263"/>
      <c r="BIJ392" s="263"/>
      <c r="BIK392" s="263"/>
      <c r="BIL392" s="263"/>
      <c r="BIM392" s="263"/>
      <c r="BIN392" s="263"/>
      <c r="BIO392" s="263"/>
      <c r="BIP392" s="263"/>
      <c r="BIQ392" s="263"/>
      <c r="BIR392" s="263"/>
      <c r="BIS392" s="263"/>
      <c r="BIT392" s="263"/>
      <c r="BIU392" s="263"/>
      <c r="BIV392" s="263"/>
      <c r="BIW392" s="263"/>
      <c r="BIX392" s="263"/>
      <c r="BIY392" s="263"/>
      <c r="BIZ392" s="263"/>
      <c r="BJA392" s="263"/>
      <c r="BJB392" s="263"/>
      <c r="BJC392" s="263"/>
      <c r="BJD392" s="263"/>
      <c r="BJE392" s="263"/>
      <c r="BJF392" s="263"/>
      <c r="BJG392" s="263"/>
      <c r="BJH392" s="263"/>
      <c r="BJI392" s="263"/>
      <c r="BJJ392" s="263"/>
      <c r="BJK392" s="263"/>
      <c r="BJL392" s="263"/>
      <c r="BJM392" s="263"/>
      <c r="BJN392" s="263"/>
      <c r="BJO392" s="263"/>
      <c r="BJP392" s="263"/>
      <c r="BJQ392" s="263"/>
      <c r="BJR392" s="263"/>
      <c r="BJS392" s="263"/>
      <c r="BJT392" s="263"/>
      <c r="BJU392" s="263"/>
      <c r="BJV392" s="263"/>
      <c r="BJW392" s="263"/>
      <c r="BJX392" s="263"/>
      <c r="BJY392" s="263"/>
      <c r="BJZ392" s="263"/>
      <c r="BKA392" s="263"/>
      <c r="BKB392" s="263"/>
      <c r="BKC392" s="263"/>
      <c r="BKD392" s="263"/>
      <c r="BKE392" s="263"/>
      <c r="BKF392" s="263"/>
      <c r="BKG392" s="263"/>
      <c r="BKH392" s="263"/>
      <c r="BKI392" s="263"/>
      <c r="BKJ392" s="263"/>
      <c r="BKK392" s="263"/>
      <c r="BKL392" s="263"/>
      <c r="BKM392" s="263"/>
      <c r="BKN392" s="263"/>
      <c r="BKO392" s="263"/>
      <c r="BKP392" s="263"/>
      <c r="BKQ392" s="263"/>
      <c r="BKR392" s="263"/>
      <c r="BKS392" s="263"/>
      <c r="BKT392" s="263"/>
      <c r="BKU392" s="263"/>
      <c r="BKV392" s="263"/>
      <c r="BKW392" s="263"/>
      <c r="BKX392" s="263"/>
      <c r="BKY392" s="263"/>
      <c r="BKZ392" s="263"/>
      <c r="BLA392" s="263"/>
      <c r="BLB392" s="263"/>
      <c r="BLC392" s="263"/>
      <c r="BLD392" s="263"/>
      <c r="BLE392" s="263"/>
      <c r="BLF392" s="263"/>
      <c r="BLG392" s="263"/>
      <c r="BLH392" s="263"/>
      <c r="BLI392" s="263"/>
      <c r="BLJ392" s="263"/>
      <c r="BLK392" s="263"/>
      <c r="BLL392" s="263"/>
      <c r="BLM392" s="263"/>
      <c r="BLN392" s="263"/>
      <c r="BLO392" s="263"/>
      <c r="BLP392" s="263"/>
      <c r="BLQ392" s="263"/>
      <c r="BLR392" s="263"/>
      <c r="BLS392" s="263"/>
      <c r="BLT392" s="263"/>
      <c r="BLU392" s="263"/>
      <c r="BLV392" s="263"/>
      <c r="BLW392" s="263"/>
      <c r="BLX392" s="263"/>
      <c r="BLY392" s="263"/>
      <c r="BLZ392" s="263"/>
      <c r="BMA392" s="263"/>
      <c r="BMB392" s="263"/>
      <c r="BMC392" s="263"/>
      <c r="BMD392" s="263"/>
      <c r="BME392" s="263"/>
      <c r="BMF392" s="263"/>
      <c r="BMG392" s="263"/>
      <c r="BMH392" s="263"/>
      <c r="BMI392" s="263"/>
      <c r="BMJ392" s="263"/>
      <c r="BMK392" s="263"/>
      <c r="BML392" s="263"/>
      <c r="BMM392" s="263"/>
      <c r="BMN392" s="263"/>
      <c r="BMO392" s="263"/>
      <c r="BMP392" s="263"/>
      <c r="BMQ392" s="263"/>
      <c r="BMR392" s="263"/>
      <c r="BMS392" s="263"/>
      <c r="BMT392" s="263"/>
      <c r="BMU392" s="263"/>
      <c r="BMV392" s="263"/>
      <c r="BMW392" s="263"/>
      <c r="BMX392" s="263"/>
      <c r="BMY392" s="263"/>
      <c r="BMZ392" s="263"/>
      <c r="BNA392" s="263"/>
      <c r="BNB392" s="263"/>
      <c r="BNC392" s="263"/>
      <c r="BND392" s="263"/>
      <c r="BNE392" s="263"/>
      <c r="BNF392" s="263"/>
      <c r="BNG392" s="263"/>
      <c r="BNH392" s="263"/>
      <c r="BNI392" s="263"/>
      <c r="BNJ392" s="263"/>
      <c r="BNK392" s="263"/>
      <c r="BNL392" s="263"/>
      <c r="BNM392" s="263"/>
      <c r="BNN392" s="263"/>
      <c r="BNO392" s="263"/>
      <c r="BNP392" s="263"/>
      <c r="BNQ392" s="263"/>
      <c r="BNR392" s="263"/>
      <c r="BNS392" s="263"/>
      <c r="BNT392" s="263"/>
      <c r="BNU392" s="263"/>
      <c r="BNV392" s="263"/>
      <c r="BNW392" s="263"/>
      <c r="BNX392" s="263"/>
      <c r="BNY392" s="263"/>
      <c r="BNZ392" s="263"/>
      <c r="BOA392" s="263"/>
      <c r="BOB392" s="263"/>
      <c r="BOC392" s="263"/>
      <c r="BOD392" s="263"/>
      <c r="BOE392" s="263"/>
      <c r="BOF392" s="263"/>
      <c r="BOG392" s="263"/>
      <c r="BOH392" s="263"/>
      <c r="BOI392" s="263"/>
      <c r="BOJ392" s="263"/>
      <c r="BOK392" s="263"/>
      <c r="BOL392" s="263"/>
      <c r="BOM392" s="263"/>
      <c r="BON392" s="263"/>
      <c r="BOO392" s="263"/>
      <c r="BOP392" s="263"/>
      <c r="BOQ392" s="263"/>
      <c r="BOR392" s="263"/>
      <c r="BOS392" s="263"/>
      <c r="BOT392" s="263"/>
      <c r="BOU392" s="263"/>
      <c r="BOV392" s="263"/>
      <c r="BOW392" s="263"/>
      <c r="BOX392" s="263"/>
      <c r="BOY392" s="263"/>
      <c r="BOZ392" s="263"/>
      <c r="BPA392" s="263"/>
      <c r="BPB392" s="263"/>
      <c r="BPC392" s="263"/>
      <c r="BPD392" s="263"/>
      <c r="BPE392" s="263"/>
      <c r="BPF392" s="263"/>
      <c r="BPG392" s="263"/>
      <c r="BPH392" s="263"/>
      <c r="BPI392" s="263"/>
      <c r="BPJ392" s="263"/>
      <c r="BPK392" s="263"/>
      <c r="BPL392" s="263"/>
      <c r="BPM392" s="263"/>
      <c r="BPN392" s="263"/>
      <c r="BPO392" s="263"/>
      <c r="BPP392" s="263"/>
      <c r="BPQ392" s="263"/>
      <c r="BPR392" s="263"/>
      <c r="BPS392" s="263"/>
      <c r="BPT392" s="263"/>
      <c r="BPU392" s="263"/>
      <c r="BPV392" s="263"/>
      <c r="BPW392" s="263"/>
      <c r="BPX392" s="263"/>
      <c r="BPY392" s="263"/>
      <c r="BPZ392" s="263"/>
      <c r="BQA392" s="263"/>
      <c r="BQB392" s="263"/>
      <c r="BQC392" s="263"/>
      <c r="BQD392" s="263"/>
      <c r="BQE392" s="263"/>
      <c r="BQF392" s="263"/>
      <c r="BQG392" s="263"/>
      <c r="BQH392" s="263"/>
      <c r="BQI392" s="263"/>
      <c r="BQJ392" s="263"/>
      <c r="BQK392" s="263"/>
      <c r="BQL392" s="263"/>
      <c r="BQM392" s="263"/>
      <c r="BQN392" s="263"/>
      <c r="BQO392" s="263"/>
      <c r="BQP392" s="263"/>
      <c r="BQQ392" s="263"/>
      <c r="BQR392" s="263"/>
      <c r="BQS392" s="263"/>
      <c r="BQT392" s="263"/>
      <c r="BQU392" s="263"/>
      <c r="BQV392" s="263"/>
      <c r="BQW392" s="263"/>
      <c r="BQX392" s="263"/>
      <c r="BQY392" s="263"/>
      <c r="BQZ392" s="263"/>
      <c r="BRA392" s="263"/>
      <c r="BRB392" s="263"/>
      <c r="BRC392" s="263"/>
      <c r="BRD392" s="263"/>
      <c r="BRE392" s="263"/>
      <c r="BRF392" s="263"/>
      <c r="BRG392" s="263"/>
      <c r="BRH392" s="263"/>
      <c r="BRI392" s="263"/>
      <c r="BRJ392" s="263"/>
      <c r="BRK392" s="263"/>
      <c r="BRL392" s="263"/>
      <c r="BRM392" s="263"/>
      <c r="BRN392" s="263"/>
      <c r="BRO392" s="263"/>
      <c r="BRP392" s="263"/>
      <c r="BRQ392" s="263"/>
      <c r="BRR392" s="263"/>
      <c r="BRS392" s="263"/>
      <c r="BRT392" s="263"/>
      <c r="BRU392" s="263"/>
      <c r="BRV392" s="263"/>
      <c r="BRW392" s="263"/>
      <c r="BRX392" s="263"/>
      <c r="BRY392" s="263"/>
      <c r="BRZ392" s="263"/>
      <c r="BSA392" s="263"/>
      <c r="BSB392" s="263"/>
      <c r="BSC392" s="263"/>
      <c r="BSD392" s="263"/>
      <c r="BSE392" s="263"/>
      <c r="BSF392" s="263"/>
      <c r="BSG392" s="263"/>
      <c r="BSH392" s="263"/>
      <c r="BSI392" s="263"/>
      <c r="BSJ392" s="263"/>
      <c r="BSK392" s="263"/>
      <c r="BSL392" s="263"/>
      <c r="BSM392" s="263"/>
      <c r="BSN392" s="263"/>
      <c r="BSO392" s="263"/>
      <c r="BSP392" s="263"/>
      <c r="BSQ392" s="263"/>
      <c r="BSR392" s="263"/>
      <c r="BSS392" s="263"/>
      <c r="BST392" s="263"/>
      <c r="BSU392" s="263"/>
      <c r="BSV392" s="263"/>
      <c r="BSW392" s="263"/>
      <c r="BSX392" s="263"/>
      <c r="BSY392" s="263"/>
      <c r="BSZ392" s="263"/>
      <c r="BTA392" s="263"/>
      <c r="BTB392" s="263"/>
      <c r="BTC392" s="263"/>
      <c r="BTD392" s="263"/>
      <c r="BTE392" s="263"/>
      <c r="BTF392" s="263"/>
      <c r="BTG392" s="263"/>
      <c r="BTH392" s="263"/>
      <c r="BTI392" s="263"/>
      <c r="BTJ392" s="263"/>
      <c r="BTK392" s="263"/>
      <c r="BTL392" s="263"/>
      <c r="BTM392" s="263"/>
      <c r="BTN392" s="263"/>
      <c r="BTO392" s="263"/>
      <c r="BTP392" s="263"/>
      <c r="BTQ392" s="263"/>
      <c r="BTR392" s="263"/>
      <c r="BTS392" s="263"/>
      <c r="BTT392" s="263"/>
      <c r="BTU392" s="263"/>
      <c r="BTV392" s="263"/>
      <c r="BTW392" s="263"/>
      <c r="BTX392" s="263"/>
      <c r="BTY392" s="263"/>
      <c r="BTZ392" s="263"/>
      <c r="BUA392" s="263"/>
      <c r="BUB392" s="263"/>
      <c r="BUC392" s="263"/>
      <c r="BUD392" s="263"/>
      <c r="BUE392" s="263"/>
      <c r="BUF392" s="263"/>
      <c r="BUG392" s="263"/>
      <c r="BUH392" s="263"/>
      <c r="BUI392" s="263"/>
      <c r="BUJ392" s="263"/>
      <c r="BUK392" s="263"/>
      <c r="BUL392" s="263"/>
      <c r="BUM392" s="263"/>
      <c r="BUN392" s="263"/>
      <c r="BUO392" s="263"/>
      <c r="BUP392" s="263"/>
      <c r="BUQ392" s="263"/>
      <c r="BUR392" s="263"/>
      <c r="BUS392" s="263"/>
      <c r="BUT392" s="263"/>
      <c r="BUU392" s="263"/>
      <c r="BUV392" s="263"/>
      <c r="BUW392" s="263"/>
      <c r="BUX392" s="263"/>
      <c r="BUY392" s="263"/>
      <c r="BUZ392" s="263"/>
      <c r="BVA392" s="263"/>
      <c r="BVB392" s="263"/>
      <c r="BVC392" s="263"/>
      <c r="BVD392" s="263"/>
      <c r="BVE392" s="263"/>
      <c r="BVF392" s="263"/>
      <c r="BVG392" s="263"/>
      <c r="BVH392" s="263"/>
      <c r="BVI392" s="263"/>
      <c r="BVJ392" s="263"/>
      <c r="BVK392" s="263"/>
      <c r="BVL392" s="263"/>
      <c r="BVM392" s="263"/>
      <c r="BVN392" s="263"/>
      <c r="BVO392" s="263"/>
      <c r="BVP392" s="263"/>
      <c r="BVQ392" s="263"/>
      <c r="BVR392" s="263"/>
      <c r="BVS392" s="263"/>
      <c r="BVT392" s="263"/>
      <c r="BVU392" s="263"/>
      <c r="BVV392" s="263"/>
      <c r="BVW392" s="263"/>
      <c r="BVX392" s="263"/>
      <c r="BVY392" s="263"/>
      <c r="BVZ392" s="263"/>
      <c r="BWA392" s="263"/>
      <c r="BWB392" s="263"/>
      <c r="BWC392" s="263"/>
      <c r="BWD392" s="263"/>
      <c r="BWE392" s="263"/>
      <c r="BWF392" s="263"/>
      <c r="BWG392" s="263"/>
      <c r="BWH392" s="263"/>
      <c r="BWI392" s="263"/>
      <c r="BWJ392" s="263"/>
      <c r="BWK392" s="263"/>
      <c r="BWL392" s="263"/>
      <c r="BWM392" s="263"/>
      <c r="BWN392" s="263"/>
      <c r="BWO392" s="263"/>
      <c r="BWP392" s="263"/>
      <c r="BWQ392" s="263"/>
      <c r="BWR392" s="263"/>
      <c r="BWS392" s="263"/>
      <c r="BWT392" s="263"/>
      <c r="BWU392" s="263"/>
      <c r="BWV392" s="263"/>
      <c r="BWW392" s="263"/>
      <c r="BWX392" s="263"/>
      <c r="BWY392" s="263"/>
      <c r="BWZ392" s="263"/>
      <c r="BXA392" s="263"/>
      <c r="BXB392" s="263"/>
      <c r="BXC392" s="263"/>
      <c r="BXD392" s="263"/>
      <c r="BXE392" s="263"/>
      <c r="BXF392" s="263"/>
      <c r="BXG392" s="263"/>
      <c r="BXH392" s="263"/>
      <c r="BXI392" s="263"/>
      <c r="BXJ392" s="263"/>
      <c r="BXK392" s="263"/>
      <c r="BXL392" s="263"/>
      <c r="BXM392" s="263"/>
      <c r="BXN392" s="263"/>
      <c r="BXO392" s="263"/>
      <c r="BXP392" s="263"/>
      <c r="BXQ392" s="263"/>
      <c r="BXR392" s="263"/>
      <c r="BXS392" s="263"/>
      <c r="BXT392" s="263"/>
      <c r="BXU392" s="263"/>
      <c r="BXV392" s="263"/>
      <c r="BXW392" s="263"/>
      <c r="BXX392" s="263"/>
      <c r="BXY392" s="263"/>
      <c r="BXZ392" s="263"/>
      <c r="BYA392" s="263"/>
      <c r="BYB392" s="263"/>
      <c r="BYC392" s="263"/>
      <c r="BYD392" s="263"/>
      <c r="BYE392" s="263"/>
      <c r="BYF392" s="263"/>
      <c r="BYG392" s="263"/>
      <c r="BYH392" s="263"/>
      <c r="BYI392" s="263"/>
      <c r="BYJ392" s="263"/>
      <c r="BYK392" s="263"/>
      <c r="BYL392" s="263"/>
      <c r="BYM392" s="263"/>
      <c r="BYN392" s="263"/>
      <c r="BYO392" s="263"/>
      <c r="BYP392" s="263"/>
      <c r="BYQ392" s="263"/>
      <c r="BYR392" s="263"/>
      <c r="BYS392" s="263"/>
      <c r="BYT392" s="263"/>
      <c r="BYU392" s="263"/>
      <c r="BYV392" s="263"/>
      <c r="BYW392" s="263"/>
      <c r="BYX392" s="263"/>
      <c r="BYY392" s="263"/>
      <c r="BYZ392" s="263"/>
      <c r="BZA392" s="263"/>
      <c r="BZB392" s="263"/>
      <c r="BZC392" s="263"/>
      <c r="BZD392" s="263"/>
      <c r="BZE392" s="263"/>
      <c r="BZF392" s="263"/>
      <c r="BZG392" s="263"/>
      <c r="BZH392" s="263"/>
      <c r="BZI392" s="263"/>
      <c r="BZJ392" s="263"/>
      <c r="BZK392" s="263"/>
      <c r="BZL392" s="263"/>
      <c r="BZM392" s="263"/>
      <c r="BZN392" s="263"/>
      <c r="BZO392" s="263"/>
      <c r="BZP392" s="263"/>
      <c r="BZQ392" s="263"/>
      <c r="BZR392" s="263"/>
      <c r="BZS392" s="263"/>
      <c r="BZT392" s="263"/>
      <c r="BZU392" s="263"/>
      <c r="BZV392" s="263"/>
      <c r="BZW392" s="263"/>
      <c r="BZX392" s="263"/>
      <c r="BZY392" s="263"/>
      <c r="BZZ392" s="263"/>
      <c r="CAA392" s="263"/>
      <c r="CAB392" s="263"/>
      <c r="CAC392" s="263"/>
      <c r="CAD392" s="263"/>
      <c r="CAE392" s="263"/>
      <c r="CAF392" s="263"/>
      <c r="CAG392" s="263"/>
      <c r="CAH392" s="263"/>
      <c r="CAI392" s="263"/>
      <c r="CAJ392" s="263"/>
      <c r="CAK392" s="263"/>
      <c r="CAL392" s="263"/>
      <c r="CAM392" s="263"/>
      <c r="CAN392" s="263"/>
      <c r="CAO392" s="263"/>
      <c r="CAP392" s="263"/>
      <c r="CAQ392" s="263"/>
      <c r="CAR392" s="263"/>
      <c r="CAS392" s="263"/>
      <c r="CAT392" s="263"/>
      <c r="CAU392" s="263"/>
      <c r="CAV392" s="263"/>
    </row>
    <row r="393" spans="1:2076" x14ac:dyDescent="0.35">
      <c r="A393" s="263"/>
      <c r="B393" s="263"/>
      <c r="C393" s="263"/>
      <c r="D393" s="263"/>
      <c r="E393" s="263"/>
      <c r="F393" s="263"/>
      <c r="G393" s="263"/>
      <c r="H393" s="263"/>
      <c r="I393" s="263"/>
      <c r="J393" s="263"/>
      <c r="K393" s="263"/>
      <c r="L393" s="263"/>
      <c r="M393" s="263"/>
      <c r="N393" s="263"/>
      <c r="O393" s="263"/>
      <c r="P393" s="263"/>
      <c r="Q393" s="263"/>
      <c r="R393" s="263"/>
      <c r="S393" s="263"/>
      <c r="T393" s="263"/>
      <c r="U393" s="263"/>
      <c r="V393" s="263"/>
      <c r="W393" s="263"/>
      <c r="X393" s="263"/>
      <c r="Y393" s="263"/>
      <c r="Z393" s="263"/>
      <c r="AA393" s="263"/>
      <c r="AB393" s="263"/>
      <c r="AC393" s="263"/>
      <c r="AD393" s="263"/>
      <c r="AE393" s="263"/>
      <c r="AF393" s="263"/>
      <c r="AG393" s="263"/>
      <c r="AH393" s="263"/>
      <c r="AI393" s="263"/>
      <c r="AJ393" s="263"/>
      <c r="AK393" s="263"/>
      <c r="AL393" s="263"/>
      <c r="AM393" s="263"/>
      <c r="AN393" s="263"/>
      <c r="AO393" s="263"/>
      <c r="AP393" s="263"/>
      <c r="AQ393" s="263"/>
      <c r="AR393" s="263"/>
      <c r="AS393" s="263"/>
      <c r="AT393" s="263"/>
      <c r="AU393" s="263"/>
      <c r="AV393" s="263"/>
      <c r="AW393" s="263"/>
      <c r="AX393" s="263"/>
      <c r="AY393" s="263"/>
      <c r="AZ393" s="263"/>
      <c r="BA393" s="263"/>
      <c r="BB393" s="263"/>
      <c r="BC393" s="263"/>
      <c r="BD393" s="263"/>
      <c r="BE393" s="263"/>
      <c r="BF393" s="263"/>
      <c r="BG393" s="263"/>
      <c r="BH393" s="263"/>
      <c r="BI393" s="263"/>
      <c r="BJ393" s="263"/>
      <c r="BK393" s="263"/>
      <c r="BL393" s="263"/>
      <c r="BM393" s="263"/>
      <c r="BN393" s="263"/>
      <c r="BO393" s="263"/>
      <c r="BP393" s="263"/>
      <c r="BQ393" s="263"/>
      <c r="BR393" s="263"/>
      <c r="BS393" s="263"/>
      <c r="BT393" s="263"/>
      <c r="BU393" s="263"/>
      <c r="BV393" s="263"/>
      <c r="BW393" s="263"/>
      <c r="BX393" s="263"/>
      <c r="BY393" s="263"/>
      <c r="BZ393" s="263"/>
      <c r="CA393" s="263"/>
      <c r="CB393" s="263"/>
      <c r="CC393" s="263"/>
      <c r="CD393" s="263"/>
      <c r="CE393" s="263"/>
      <c r="CF393" s="263"/>
      <c r="CG393" s="263"/>
      <c r="CH393" s="263"/>
      <c r="CI393" s="263"/>
      <c r="CJ393" s="263"/>
      <c r="CK393" s="263"/>
      <c r="CL393" s="263"/>
      <c r="CM393" s="263"/>
      <c r="CN393" s="263"/>
      <c r="CO393" s="263"/>
      <c r="CP393" s="263"/>
      <c r="CQ393" s="263"/>
      <c r="CR393" s="263"/>
      <c r="CS393" s="263"/>
      <c r="CT393" s="263"/>
      <c r="CU393" s="263"/>
      <c r="CV393" s="263"/>
      <c r="CW393" s="263"/>
      <c r="CX393" s="263"/>
      <c r="CY393" s="263"/>
      <c r="CZ393" s="263"/>
      <c r="DA393" s="263"/>
      <c r="DB393" s="263"/>
      <c r="DC393" s="263"/>
      <c r="DD393" s="263"/>
      <c r="DE393" s="263"/>
      <c r="DF393" s="263"/>
      <c r="DG393" s="263"/>
      <c r="DH393" s="263"/>
      <c r="DI393" s="263"/>
      <c r="DJ393" s="263"/>
      <c r="DK393" s="263"/>
      <c r="DL393" s="263"/>
      <c r="DM393" s="263"/>
      <c r="DN393" s="263"/>
      <c r="DO393" s="263"/>
      <c r="DP393" s="263"/>
      <c r="DQ393" s="263"/>
      <c r="DR393" s="263"/>
      <c r="DS393" s="263"/>
      <c r="DT393" s="263"/>
      <c r="DU393" s="263"/>
      <c r="DV393" s="263"/>
      <c r="DW393" s="263"/>
      <c r="DX393" s="263"/>
      <c r="DY393" s="263"/>
      <c r="DZ393" s="263"/>
      <c r="EA393" s="263"/>
      <c r="EB393" s="263"/>
      <c r="EC393" s="263"/>
      <c r="ED393" s="263"/>
      <c r="EE393" s="263"/>
      <c r="EF393" s="263"/>
      <c r="EG393" s="263"/>
      <c r="EH393" s="263"/>
      <c r="EI393" s="263"/>
      <c r="EJ393" s="263"/>
      <c r="EK393" s="263"/>
      <c r="EL393" s="263"/>
      <c r="EM393" s="263"/>
      <c r="EN393" s="263"/>
      <c r="EO393" s="263"/>
      <c r="EP393" s="263"/>
      <c r="EQ393" s="263"/>
      <c r="ER393" s="263"/>
      <c r="ES393" s="263"/>
      <c r="ET393" s="263"/>
      <c r="EU393" s="263"/>
      <c r="EV393" s="263"/>
      <c r="EW393" s="263"/>
      <c r="EX393" s="263"/>
      <c r="EY393" s="263"/>
      <c r="EZ393" s="263"/>
      <c r="FA393" s="263"/>
      <c r="FB393" s="263"/>
      <c r="FC393" s="263"/>
      <c r="FD393" s="263"/>
      <c r="FE393" s="263"/>
      <c r="FF393" s="263"/>
      <c r="FG393" s="263"/>
      <c r="FH393" s="263"/>
      <c r="FI393" s="263"/>
      <c r="FJ393" s="263"/>
      <c r="FK393" s="263"/>
      <c r="FL393" s="263"/>
      <c r="FM393" s="263"/>
      <c r="FN393" s="263"/>
      <c r="FO393" s="263"/>
      <c r="FP393" s="263"/>
      <c r="FQ393" s="263"/>
      <c r="FR393" s="263"/>
      <c r="FS393" s="263"/>
      <c r="FT393" s="263"/>
      <c r="FU393" s="263"/>
      <c r="FV393" s="263"/>
      <c r="FW393" s="263"/>
      <c r="FX393" s="263"/>
      <c r="FY393" s="263"/>
      <c r="FZ393" s="263"/>
      <c r="GA393" s="263"/>
      <c r="GB393" s="263"/>
      <c r="GC393" s="263"/>
      <c r="GD393" s="263"/>
      <c r="GE393" s="263"/>
      <c r="GF393" s="263"/>
      <c r="GG393" s="263"/>
      <c r="GH393" s="263"/>
      <c r="GI393" s="263"/>
      <c r="GJ393" s="263"/>
      <c r="GK393" s="263"/>
      <c r="GL393" s="263"/>
      <c r="GM393" s="263"/>
      <c r="GN393" s="263"/>
      <c r="GO393" s="263"/>
      <c r="GP393" s="263"/>
      <c r="GQ393" s="263"/>
      <c r="GR393" s="263"/>
      <c r="GS393" s="263"/>
      <c r="GT393" s="263"/>
      <c r="GU393" s="263"/>
      <c r="GV393" s="263"/>
      <c r="GW393" s="263"/>
      <c r="GX393" s="263"/>
      <c r="GY393" s="263"/>
      <c r="GZ393" s="263"/>
      <c r="HA393" s="263"/>
      <c r="HB393" s="263"/>
      <c r="HC393" s="263"/>
      <c r="HD393" s="263"/>
      <c r="HE393" s="263"/>
      <c r="HF393" s="263"/>
      <c r="HG393" s="263"/>
      <c r="HH393" s="263"/>
      <c r="HI393" s="263"/>
      <c r="HJ393" s="263"/>
      <c r="HK393" s="263"/>
      <c r="HL393" s="263"/>
      <c r="HM393" s="263"/>
      <c r="HN393" s="263"/>
      <c r="HO393" s="263"/>
      <c r="HP393" s="263"/>
      <c r="HQ393" s="263"/>
      <c r="HR393" s="263"/>
      <c r="HS393" s="263"/>
      <c r="HT393" s="263"/>
      <c r="HU393" s="263"/>
      <c r="HV393" s="263"/>
      <c r="HW393" s="263"/>
      <c r="HX393" s="263"/>
      <c r="HY393" s="263"/>
      <c r="HZ393" s="263"/>
      <c r="IA393" s="263"/>
      <c r="IB393" s="263"/>
      <c r="IC393" s="263"/>
      <c r="ID393" s="263"/>
      <c r="IE393" s="263"/>
      <c r="IF393" s="263"/>
      <c r="IG393" s="263"/>
      <c r="IH393" s="263"/>
      <c r="II393" s="263"/>
      <c r="IJ393" s="263"/>
      <c r="IK393" s="263"/>
      <c r="IL393" s="263"/>
      <c r="IM393" s="263"/>
      <c r="IN393" s="263"/>
      <c r="IO393" s="263"/>
      <c r="IP393" s="263"/>
      <c r="IQ393" s="263"/>
      <c r="IR393" s="263"/>
      <c r="IS393" s="263"/>
      <c r="IT393" s="263"/>
      <c r="IU393" s="263"/>
      <c r="IV393" s="263"/>
      <c r="IW393" s="263"/>
      <c r="IX393" s="263"/>
      <c r="IY393" s="263"/>
      <c r="IZ393" s="263"/>
      <c r="JA393" s="263"/>
      <c r="JB393" s="263"/>
      <c r="JC393" s="263"/>
      <c r="JD393" s="263"/>
      <c r="JE393" s="263"/>
      <c r="JF393" s="263"/>
      <c r="JG393" s="263"/>
      <c r="JH393" s="263"/>
      <c r="JI393" s="263"/>
      <c r="JJ393" s="263"/>
      <c r="JK393" s="263"/>
      <c r="JL393" s="263"/>
      <c r="JM393" s="263"/>
      <c r="JN393" s="263"/>
      <c r="JO393" s="263"/>
      <c r="JP393" s="263"/>
      <c r="JQ393" s="263"/>
      <c r="JR393" s="263"/>
      <c r="JS393" s="263"/>
      <c r="JT393" s="263"/>
      <c r="JU393" s="263"/>
      <c r="JV393" s="263"/>
      <c r="JW393" s="263"/>
      <c r="JX393" s="263"/>
      <c r="JY393" s="263"/>
      <c r="JZ393" s="263"/>
      <c r="KA393" s="263"/>
      <c r="KB393" s="263"/>
      <c r="KC393" s="263"/>
      <c r="KD393" s="263"/>
      <c r="KE393" s="263"/>
      <c r="KF393" s="263"/>
      <c r="KG393" s="263"/>
      <c r="KH393" s="263"/>
      <c r="KI393" s="263"/>
      <c r="KJ393" s="263"/>
      <c r="KK393" s="263"/>
      <c r="KL393" s="263"/>
      <c r="KM393" s="263"/>
      <c r="KN393" s="263"/>
      <c r="KO393" s="263"/>
      <c r="KP393" s="263"/>
      <c r="KQ393" s="263"/>
      <c r="KR393" s="263"/>
      <c r="KS393" s="263"/>
      <c r="KT393" s="263"/>
      <c r="KU393" s="263"/>
      <c r="KV393" s="263"/>
      <c r="KW393" s="263"/>
      <c r="KX393" s="263"/>
      <c r="KY393" s="263"/>
      <c r="KZ393" s="263"/>
      <c r="LA393" s="263"/>
      <c r="LB393" s="263"/>
      <c r="LC393" s="263"/>
      <c r="LD393" s="263"/>
      <c r="LE393" s="263"/>
      <c r="LF393" s="263"/>
      <c r="LG393" s="263"/>
      <c r="LH393" s="263"/>
      <c r="LI393" s="263"/>
      <c r="LJ393" s="263"/>
      <c r="LK393" s="263"/>
      <c r="LL393" s="263"/>
      <c r="LM393" s="263"/>
      <c r="LN393" s="263"/>
      <c r="LO393" s="263"/>
      <c r="LP393" s="263"/>
      <c r="LQ393" s="263"/>
      <c r="LR393" s="263"/>
      <c r="LS393" s="263"/>
      <c r="LT393" s="263"/>
      <c r="LU393" s="263"/>
      <c r="LV393" s="263"/>
      <c r="LW393" s="263"/>
      <c r="LX393" s="263"/>
      <c r="LY393" s="263"/>
      <c r="LZ393" s="263"/>
      <c r="MA393" s="263"/>
      <c r="MB393" s="263"/>
      <c r="MC393" s="263"/>
      <c r="MD393" s="263"/>
      <c r="ME393" s="263"/>
      <c r="MF393" s="263"/>
      <c r="MG393" s="263"/>
      <c r="MH393" s="263"/>
      <c r="MI393" s="263"/>
      <c r="MJ393" s="263"/>
      <c r="MK393" s="263"/>
      <c r="ML393" s="263"/>
      <c r="MM393" s="263"/>
      <c r="MN393" s="263"/>
      <c r="MO393" s="263"/>
      <c r="MP393" s="263"/>
      <c r="MQ393" s="263"/>
      <c r="MR393" s="263"/>
      <c r="MS393" s="263"/>
      <c r="MT393" s="263"/>
      <c r="MU393" s="263"/>
      <c r="MV393" s="263"/>
      <c r="MW393" s="263"/>
      <c r="MX393" s="263"/>
      <c r="MY393" s="263"/>
      <c r="MZ393" s="263"/>
      <c r="NA393" s="263"/>
      <c r="NB393" s="263"/>
      <c r="NC393" s="263"/>
      <c r="ND393" s="263"/>
      <c r="NE393" s="263"/>
      <c r="NF393" s="263"/>
      <c r="NG393" s="263"/>
      <c r="NH393" s="263"/>
      <c r="NI393" s="263"/>
      <c r="NJ393" s="263"/>
      <c r="NK393" s="263"/>
      <c r="NL393" s="263"/>
      <c r="NM393" s="263"/>
      <c r="NN393" s="263"/>
      <c r="NO393" s="263"/>
      <c r="NP393" s="263"/>
      <c r="NQ393" s="263"/>
      <c r="NR393" s="263"/>
      <c r="NS393" s="263"/>
      <c r="NT393" s="263"/>
      <c r="NU393" s="263"/>
      <c r="NV393" s="263"/>
      <c r="NW393" s="263"/>
      <c r="NX393" s="263"/>
      <c r="NY393" s="263"/>
      <c r="NZ393" s="263"/>
      <c r="OA393" s="263"/>
      <c r="OB393" s="263"/>
      <c r="OC393" s="263"/>
      <c r="OD393" s="263"/>
      <c r="OE393" s="263"/>
      <c r="OF393" s="263"/>
      <c r="OG393" s="263"/>
      <c r="OH393" s="263"/>
      <c r="OI393" s="263"/>
      <c r="OJ393" s="263"/>
      <c r="OK393" s="263"/>
      <c r="OL393" s="263"/>
      <c r="OM393" s="263"/>
      <c r="ON393" s="263"/>
      <c r="OO393" s="263"/>
      <c r="OP393" s="263"/>
      <c r="OQ393" s="263"/>
      <c r="OR393" s="263"/>
      <c r="OS393" s="263"/>
      <c r="OT393" s="263"/>
      <c r="OU393" s="263"/>
      <c r="OV393" s="263"/>
      <c r="OW393" s="263"/>
      <c r="OX393" s="263"/>
      <c r="OY393" s="263"/>
      <c r="OZ393" s="263"/>
      <c r="PA393" s="263"/>
      <c r="PB393" s="263"/>
      <c r="PC393" s="263"/>
      <c r="PD393" s="263"/>
      <c r="PE393" s="263"/>
      <c r="PF393" s="263"/>
      <c r="PG393" s="263"/>
      <c r="PH393" s="263"/>
      <c r="PI393" s="263"/>
      <c r="PJ393" s="263"/>
      <c r="PK393" s="263"/>
      <c r="PL393" s="263"/>
      <c r="PM393" s="263"/>
      <c r="PN393" s="263"/>
      <c r="PO393" s="263"/>
      <c r="PP393" s="263"/>
      <c r="PQ393" s="263"/>
      <c r="PR393" s="263"/>
      <c r="PS393" s="263"/>
      <c r="PT393" s="263"/>
      <c r="PU393" s="263"/>
      <c r="PV393" s="263"/>
      <c r="PW393" s="263"/>
      <c r="PX393" s="263"/>
      <c r="PY393" s="263"/>
      <c r="PZ393" s="263"/>
      <c r="QA393" s="263"/>
      <c r="QB393" s="263"/>
      <c r="QC393" s="263"/>
      <c r="QD393" s="263"/>
      <c r="QE393" s="263"/>
      <c r="QF393" s="263"/>
      <c r="QG393" s="263"/>
      <c r="QH393" s="263"/>
      <c r="QI393" s="263"/>
      <c r="QJ393" s="263"/>
      <c r="QK393" s="263"/>
      <c r="QL393" s="263"/>
      <c r="QM393" s="263"/>
      <c r="QN393" s="263"/>
      <c r="QO393" s="263"/>
      <c r="QP393" s="263"/>
      <c r="QQ393" s="263"/>
      <c r="QR393" s="263"/>
      <c r="QS393" s="263"/>
      <c r="QT393" s="263"/>
      <c r="QU393" s="263"/>
      <c r="QV393" s="263"/>
      <c r="QW393" s="263"/>
      <c r="QX393" s="263"/>
      <c r="QY393" s="263"/>
      <c r="QZ393" s="263"/>
      <c r="RA393" s="263"/>
      <c r="RB393" s="263"/>
      <c r="RC393" s="263"/>
      <c r="RD393" s="263"/>
      <c r="RE393" s="263"/>
      <c r="RF393" s="263"/>
      <c r="RG393" s="263"/>
      <c r="RH393" s="263"/>
      <c r="RI393" s="263"/>
      <c r="RJ393" s="263"/>
      <c r="RK393" s="263"/>
      <c r="RL393" s="263"/>
      <c r="RM393" s="263"/>
      <c r="RN393" s="263"/>
      <c r="RO393" s="263"/>
      <c r="RP393" s="263"/>
      <c r="RQ393" s="263"/>
      <c r="RR393" s="263"/>
      <c r="RS393" s="263"/>
      <c r="RT393" s="263"/>
      <c r="RU393" s="263"/>
      <c r="RV393" s="263"/>
      <c r="RW393" s="263"/>
      <c r="RX393" s="263"/>
      <c r="RY393" s="263"/>
      <c r="RZ393" s="263"/>
      <c r="SA393" s="263"/>
      <c r="SB393" s="263"/>
      <c r="SC393" s="263"/>
      <c r="SD393" s="263"/>
      <c r="SE393" s="263"/>
      <c r="SF393" s="263"/>
      <c r="SG393" s="263"/>
      <c r="SH393" s="263"/>
      <c r="SI393" s="263"/>
      <c r="SJ393" s="263"/>
      <c r="SK393" s="263"/>
      <c r="SL393" s="263"/>
      <c r="SM393" s="263"/>
      <c r="SN393" s="263"/>
      <c r="SO393" s="263"/>
      <c r="SP393" s="263"/>
      <c r="SQ393" s="263"/>
      <c r="SR393" s="263"/>
      <c r="SS393" s="263"/>
      <c r="ST393" s="263"/>
      <c r="SU393" s="263"/>
      <c r="SV393" s="263"/>
      <c r="SW393" s="263"/>
      <c r="SX393" s="263"/>
      <c r="SY393" s="263"/>
      <c r="SZ393" s="263"/>
      <c r="TA393" s="263"/>
      <c r="TB393" s="263"/>
      <c r="TC393" s="263"/>
      <c r="TD393" s="263"/>
      <c r="TE393" s="263"/>
      <c r="TF393" s="263"/>
      <c r="TG393" s="263"/>
      <c r="TH393" s="263"/>
      <c r="TI393" s="263"/>
      <c r="TJ393" s="263"/>
      <c r="TK393" s="263"/>
      <c r="TL393" s="263"/>
      <c r="TM393" s="263"/>
      <c r="TN393" s="263"/>
      <c r="TO393" s="263"/>
      <c r="TP393" s="263"/>
      <c r="TQ393" s="263"/>
      <c r="TR393" s="263"/>
      <c r="TS393" s="263"/>
      <c r="TT393" s="263"/>
      <c r="TU393" s="263"/>
      <c r="TV393" s="263"/>
      <c r="TW393" s="263"/>
      <c r="TX393" s="263"/>
      <c r="TY393" s="263"/>
      <c r="TZ393" s="263"/>
      <c r="UA393" s="263"/>
      <c r="UB393" s="263"/>
      <c r="UC393" s="263"/>
      <c r="UD393" s="263"/>
      <c r="UE393" s="263"/>
      <c r="UF393" s="263"/>
      <c r="UG393" s="263"/>
      <c r="UH393" s="263"/>
      <c r="UI393" s="263"/>
      <c r="UJ393" s="263"/>
      <c r="UK393" s="263"/>
      <c r="UL393" s="263"/>
      <c r="UM393" s="263"/>
      <c r="UN393" s="263"/>
      <c r="UO393" s="263"/>
      <c r="UP393" s="263"/>
      <c r="UQ393" s="263"/>
      <c r="UR393" s="263"/>
      <c r="US393" s="263"/>
      <c r="UT393" s="263"/>
      <c r="UU393" s="263"/>
      <c r="UV393" s="263"/>
      <c r="UW393" s="263"/>
      <c r="UX393" s="263"/>
      <c r="UY393" s="263"/>
      <c r="UZ393" s="263"/>
      <c r="VA393" s="263"/>
      <c r="VB393" s="263"/>
      <c r="VC393" s="263"/>
      <c r="VD393" s="263"/>
      <c r="VE393" s="263"/>
      <c r="VF393" s="263"/>
      <c r="VG393" s="263"/>
      <c r="VH393" s="263"/>
      <c r="VI393" s="263"/>
      <c r="VJ393" s="263"/>
      <c r="VK393" s="263"/>
      <c r="VL393" s="263"/>
      <c r="VM393" s="263"/>
      <c r="VN393" s="263"/>
      <c r="VO393" s="263"/>
      <c r="VP393" s="263"/>
      <c r="VQ393" s="263"/>
      <c r="VR393" s="263"/>
      <c r="VS393" s="263"/>
      <c r="VT393" s="263"/>
      <c r="VU393" s="263"/>
      <c r="VV393" s="263"/>
      <c r="VW393" s="263"/>
      <c r="VX393" s="263"/>
      <c r="VY393" s="263"/>
      <c r="VZ393" s="263"/>
      <c r="WA393" s="263"/>
      <c r="WB393" s="263"/>
      <c r="WC393" s="263"/>
      <c r="WD393" s="263"/>
      <c r="WE393" s="263"/>
      <c r="WF393" s="263"/>
      <c r="WG393" s="263"/>
      <c r="WH393" s="263"/>
      <c r="WI393" s="263"/>
      <c r="WJ393" s="263"/>
      <c r="WK393" s="263"/>
      <c r="WL393" s="263"/>
      <c r="WM393" s="263"/>
      <c r="WN393" s="263"/>
      <c r="WO393" s="263"/>
      <c r="WP393" s="263"/>
      <c r="WQ393" s="263"/>
      <c r="WR393" s="263"/>
      <c r="WS393" s="263"/>
      <c r="WT393" s="263"/>
      <c r="WU393" s="263"/>
      <c r="WV393" s="263"/>
      <c r="WW393" s="263"/>
      <c r="WX393" s="263"/>
      <c r="WY393" s="263"/>
      <c r="WZ393" s="263"/>
      <c r="XA393" s="263"/>
      <c r="XB393" s="263"/>
      <c r="XC393" s="263"/>
      <c r="XD393" s="263"/>
      <c r="XE393" s="263"/>
      <c r="XF393" s="263"/>
      <c r="XG393" s="263"/>
      <c r="XH393" s="263"/>
      <c r="XI393" s="263"/>
      <c r="XJ393" s="263"/>
      <c r="XK393" s="263"/>
      <c r="XL393" s="263"/>
      <c r="XM393" s="263"/>
      <c r="XN393" s="263"/>
      <c r="XO393" s="263"/>
      <c r="XP393" s="263"/>
      <c r="XQ393" s="263"/>
      <c r="XR393" s="263"/>
      <c r="XS393" s="263"/>
      <c r="XT393" s="263"/>
      <c r="XU393" s="263"/>
      <c r="XV393" s="263"/>
      <c r="XW393" s="263"/>
      <c r="XX393" s="263"/>
      <c r="XY393" s="263"/>
      <c r="XZ393" s="263"/>
      <c r="YA393" s="263"/>
      <c r="YB393" s="263"/>
      <c r="YC393" s="263"/>
      <c r="YD393" s="263"/>
      <c r="YE393" s="263"/>
      <c r="YF393" s="263"/>
      <c r="YG393" s="263"/>
      <c r="YH393" s="263"/>
      <c r="YI393" s="263"/>
      <c r="YJ393" s="263"/>
      <c r="YK393" s="263"/>
      <c r="YL393" s="263"/>
      <c r="YM393" s="263"/>
      <c r="YN393" s="263"/>
      <c r="YO393" s="263"/>
      <c r="YP393" s="263"/>
      <c r="YQ393" s="263"/>
      <c r="YR393" s="263"/>
      <c r="YS393" s="263"/>
      <c r="YT393" s="263"/>
      <c r="YU393" s="263"/>
      <c r="YV393" s="263"/>
      <c r="YW393" s="263"/>
      <c r="YX393" s="263"/>
      <c r="YY393" s="263"/>
      <c r="YZ393" s="263"/>
      <c r="ZA393" s="263"/>
      <c r="ZB393" s="263"/>
      <c r="ZC393" s="263"/>
      <c r="ZD393" s="263"/>
      <c r="ZE393" s="263"/>
      <c r="ZF393" s="263"/>
      <c r="ZG393" s="263"/>
      <c r="ZH393" s="263"/>
      <c r="ZI393" s="263"/>
      <c r="ZJ393" s="263"/>
      <c r="ZK393" s="263"/>
      <c r="ZL393" s="263"/>
      <c r="ZM393" s="263"/>
      <c r="ZN393" s="263"/>
      <c r="ZO393" s="263"/>
      <c r="ZP393" s="263"/>
      <c r="ZQ393" s="263"/>
      <c r="ZR393" s="263"/>
      <c r="ZS393" s="263"/>
      <c r="ZT393" s="263"/>
      <c r="ZU393" s="263"/>
      <c r="ZV393" s="263"/>
      <c r="ZW393" s="263"/>
      <c r="ZX393" s="263"/>
      <c r="ZY393" s="263"/>
      <c r="ZZ393" s="263"/>
      <c r="AAA393" s="263"/>
      <c r="AAB393" s="263"/>
      <c r="AAC393" s="263"/>
      <c r="AAD393" s="263"/>
      <c r="AAE393" s="263"/>
      <c r="AAF393" s="263"/>
      <c r="AAG393" s="263"/>
      <c r="AAH393" s="263"/>
      <c r="AAI393" s="263"/>
      <c r="AAJ393" s="263"/>
      <c r="AAK393" s="263"/>
      <c r="AAL393" s="263"/>
      <c r="AAM393" s="263"/>
      <c r="AAN393" s="263"/>
      <c r="AAO393" s="263"/>
      <c r="AAP393" s="263"/>
      <c r="AAQ393" s="263"/>
      <c r="AAR393" s="263"/>
      <c r="AAS393" s="263"/>
      <c r="AAT393" s="263"/>
      <c r="AAU393" s="263"/>
      <c r="AAV393" s="263"/>
      <c r="AAW393" s="263"/>
      <c r="AAX393" s="263"/>
      <c r="AAY393" s="263"/>
      <c r="AAZ393" s="263"/>
      <c r="ABA393" s="263"/>
      <c r="ABB393" s="263"/>
      <c r="ABC393" s="263"/>
      <c r="ABD393" s="263"/>
      <c r="ABE393" s="263"/>
      <c r="ABF393" s="263"/>
      <c r="ABG393" s="263"/>
      <c r="ABH393" s="263"/>
      <c r="ABI393" s="263"/>
      <c r="ABJ393" s="263"/>
      <c r="ABK393" s="263"/>
      <c r="ABL393" s="263"/>
      <c r="ABM393" s="263"/>
      <c r="ABN393" s="263"/>
      <c r="ABO393" s="263"/>
      <c r="ABP393" s="263"/>
      <c r="ABQ393" s="263"/>
      <c r="ABR393" s="263"/>
      <c r="ABS393" s="263"/>
      <c r="ABT393" s="263"/>
      <c r="ABU393" s="263"/>
      <c r="ABV393" s="263"/>
      <c r="ABW393" s="263"/>
      <c r="ABX393" s="263"/>
      <c r="ABY393" s="263"/>
      <c r="ABZ393" s="263"/>
      <c r="ACA393" s="263"/>
      <c r="ACB393" s="263"/>
      <c r="ACC393" s="263"/>
      <c r="ACD393" s="263"/>
      <c r="ACE393" s="263"/>
      <c r="ACF393" s="263"/>
      <c r="ACG393" s="263"/>
      <c r="ACH393" s="263"/>
      <c r="ACI393" s="263"/>
      <c r="ACJ393" s="263"/>
      <c r="ACK393" s="263"/>
      <c r="ACL393" s="263"/>
      <c r="ACM393" s="263"/>
      <c r="ACN393" s="263"/>
      <c r="ACO393" s="263"/>
      <c r="ACP393" s="263"/>
      <c r="ACQ393" s="263"/>
      <c r="ACR393" s="263"/>
      <c r="ACS393" s="263"/>
      <c r="ACT393" s="263"/>
      <c r="ACU393" s="263"/>
      <c r="ACV393" s="263"/>
      <c r="ACW393" s="263"/>
      <c r="ACX393" s="263"/>
      <c r="ACY393" s="263"/>
      <c r="ACZ393" s="263"/>
      <c r="ADA393" s="263"/>
      <c r="ADB393" s="263"/>
      <c r="ADC393" s="263"/>
      <c r="ADD393" s="263"/>
      <c r="ADE393" s="263"/>
      <c r="ADF393" s="263"/>
      <c r="ADG393" s="263"/>
      <c r="ADH393" s="263"/>
      <c r="ADI393" s="263"/>
      <c r="ADJ393" s="263"/>
      <c r="ADK393" s="263"/>
      <c r="ADL393" s="263"/>
      <c r="ADM393" s="263"/>
      <c r="ADN393" s="263"/>
      <c r="ADO393" s="263"/>
      <c r="ADP393" s="263"/>
      <c r="ADQ393" s="263"/>
      <c r="ADR393" s="263"/>
      <c r="ADS393" s="263"/>
      <c r="ADT393" s="263"/>
      <c r="ADU393" s="263"/>
      <c r="ADV393" s="263"/>
      <c r="ADW393" s="263"/>
      <c r="ADX393" s="263"/>
      <c r="ADY393" s="263"/>
      <c r="ADZ393" s="263"/>
      <c r="AEA393" s="263"/>
      <c r="AEB393" s="263"/>
      <c r="AEC393" s="263"/>
      <c r="AED393" s="263"/>
      <c r="AEE393" s="263"/>
      <c r="AEF393" s="263"/>
      <c r="AEG393" s="263"/>
      <c r="AEH393" s="263"/>
      <c r="AEI393" s="263"/>
      <c r="AEJ393" s="263"/>
      <c r="AEK393" s="263"/>
      <c r="AEL393" s="263"/>
      <c r="AEM393" s="263"/>
      <c r="AEN393" s="263"/>
      <c r="AEO393" s="263"/>
      <c r="AEP393" s="263"/>
      <c r="AEQ393" s="263"/>
      <c r="AER393" s="263"/>
      <c r="AES393" s="263"/>
      <c r="AET393" s="263"/>
      <c r="AEU393" s="263"/>
      <c r="AEV393" s="263"/>
      <c r="AEW393" s="263"/>
      <c r="AEX393" s="263"/>
      <c r="AEY393" s="263"/>
      <c r="AEZ393" s="263"/>
      <c r="AFA393" s="263"/>
      <c r="AFB393" s="263"/>
      <c r="AFC393" s="263"/>
      <c r="AFD393" s="263"/>
      <c r="AFE393" s="263"/>
      <c r="AFF393" s="263"/>
      <c r="AFG393" s="263"/>
      <c r="AFH393" s="263"/>
      <c r="AFI393" s="263"/>
      <c r="AFJ393" s="263"/>
      <c r="AFK393" s="263"/>
      <c r="AFL393" s="263"/>
      <c r="AFM393" s="263"/>
      <c r="AFN393" s="263"/>
      <c r="AFO393" s="263"/>
      <c r="AFP393" s="263"/>
      <c r="AFQ393" s="263"/>
      <c r="AFR393" s="263"/>
      <c r="AFS393" s="263"/>
      <c r="AFT393" s="263"/>
      <c r="AFU393" s="263"/>
      <c r="AFV393" s="263"/>
      <c r="AFW393" s="263"/>
      <c r="AFX393" s="263"/>
      <c r="AFY393" s="263"/>
      <c r="AFZ393" s="263"/>
      <c r="AGA393" s="263"/>
      <c r="AGB393" s="263"/>
      <c r="AGC393" s="263"/>
      <c r="AGD393" s="263"/>
      <c r="AGE393" s="263"/>
      <c r="AGF393" s="263"/>
      <c r="AGG393" s="263"/>
      <c r="AGH393" s="263"/>
      <c r="AGI393" s="263"/>
      <c r="AGJ393" s="263"/>
      <c r="AGK393" s="263"/>
      <c r="AGL393" s="263"/>
      <c r="AGM393" s="263"/>
      <c r="AGN393" s="263"/>
      <c r="AGO393" s="263"/>
      <c r="AGP393" s="263"/>
      <c r="AGQ393" s="263"/>
      <c r="AGR393" s="263"/>
      <c r="AGS393" s="263"/>
      <c r="AGT393" s="263"/>
      <c r="AGU393" s="263"/>
      <c r="AGV393" s="263"/>
      <c r="AGW393" s="263"/>
      <c r="AGX393" s="263"/>
      <c r="AGY393" s="263"/>
      <c r="AGZ393" s="263"/>
      <c r="AHA393" s="263"/>
      <c r="AHB393" s="263"/>
      <c r="AHC393" s="263"/>
      <c r="AHD393" s="263"/>
      <c r="AHE393" s="263"/>
      <c r="AHF393" s="263"/>
      <c r="AHG393" s="263"/>
      <c r="AHH393" s="263"/>
      <c r="AHI393" s="263"/>
      <c r="AHJ393" s="263"/>
      <c r="AHK393" s="263"/>
      <c r="AHL393" s="263"/>
      <c r="AHM393" s="263"/>
      <c r="AHN393" s="263"/>
      <c r="AHO393" s="263"/>
      <c r="AHP393" s="263"/>
      <c r="AHQ393" s="263"/>
      <c r="AHR393" s="263"/>
      <c r="AHS393" s="263"/>
      <c r="AHT393" s="263"/>
      <c r="AHU393" s="263"/>
      <c r="AHV393" s="263"/>
      <c r="AHW393" s="263"/>
      <c r="AHX393" s="263"/>
      <c r="AHY393" s="263"/>
      <c r="AHZ393" s="263"/>
      <c r="AIA393" s="263"/>
      <c r="AIB393" s="263"/>
      <c r="AIC393" s="263"/>
      <c r="AID393" s="263"/>
      <c r="AIE393" s="263"/>
      <c r="AIF393" s="263"/>
      <c r="AIG393" s="263"/>
      <c r="AIH393" s="263"/>
      <c r="AII393" s="263"/>
      <c r="AIJ393" s="263"/>
      <c r="AIK393" s="263"/>
      <c r="AIL393" s="263"/>
      <c r="AIM393" s="263"/>
      <c r="AIN393" s="263"/>
      <c r="AIO393" s="263"/>
      <c r="AIP393" s="263"/>
      <c r="AIQ393" s="263"/>
      <c r="AIR393" s="263"/>
      <c r="AIS393" s="263"/>
      <c r="AIT393" s="263"/>
      <c r="AIU393" s="263"/>
      <c r="AIV393" s="263"/>
      <c r="AIW393" s="263"/>
      <c r="AIX393" s="263"/>
      <c r="AIY393" s="263"/>
      <c r="AIZ393" s="263"/>
      <c r="AJA393" s="263"/>
      <c r="AJB393" s="263"/>
      <c r="AJC393" s="263"/>
      <c r="AJD393" s="263"/>
      <c r="AJE393" s="263"/>
      <c r="AJF393" s="263"/>
      <c r="AJG393" s="263"/>
      <c r="AJH393" s="263"/>
      <c r="AJI393" s="263"/>
      <c r="AJJ393" s="263"/>
      <c r="AJK393" s="263"/>
      <c r="AJL393" s="263"/>
      <c r="AJM393" s="263"/>
      <c r="AJN393" s="263"/>
      <c r="AJO393" s="263"/>
      <c r="AJP393" s="263"/>
      <c r="AJQ393" s="263"/>
      <c r="AJR393" s="263"/>
      <c r="AJS393" s="263"/>
      <c r="AJT393" s="263"/>
      <c r="AJU393" s="263"/>
      <c r="AJV393" s="263"/>
      <c r="AJW393" s="263"/>
      <c r="AJX393" s="263"/>
      <c r="AJY393" s="263"/>
      <c r="AJZ393" s="263"/>
      <c r="AKA393" s="263"/>
      <c r="AKB393" s="263"/>
      <c r="AKC393" s="263"/>
      <c r="AKD393" s="263"/>
      <c r="AKE393" s="263"/>
      <c r="AKF393" s="263"/>
      <c r="AKG393" s="263"/>
      <c r="AKH393" s="263"/>
      <c r="AKI393" s="263"/>
      <c r="AKJ393" s="263"/>
      <c r="AKK393" s="263"/>
      <c r="AKL393" s="263"/>
      <c r="AKM393" s="263"/>
      <c r="AKN393" s="263"/>
      <c r="AKO393" s="263"/>
      <c r="AKP393" s="263"/>
      <c r="AKQ393" s="263"/>
      <c r="AKR393" s="263"/>
      <c r="AKS393" s="263"/>
      <c r="AKT393" s="263"/>
      <c r="AKU393" s="263"/>
      <c r="AKV393" s="263"/>
      <c r="AKW393" s="263"/>
      <c r="AKX393" s="263"/>
      <c r="AKY393" s="263"/>
      <c r="AKZ393" s="263"/>
      <c r="ALA393" s="263"/>
      <c r="ALB393" s="263"/>
      <c r="ALC393" s="263"/>
      <c r="ALD393" s="263"/>
      <c r="ALE393" s="263"/>
      <c r="ALF393" s="263"/>
      <c r="ALG393" s="263"/>
      <c r="ALH393" s="263"/>
      <c r="ALI393" s="263"/>
      <c r="ALJ393" s="263"/>
      <c r="ALK393" s="263"/>
      <c r="ALL393" s="263"/>
      <c r="ALM393" s="263"/>
      <c r="ALN393" s="263"/>
      <c r="ALO393" s="263"/>
      <c r="ALP393" s="263"/>
      <c r="ALQ393" s="263"/>
      <c r="ALR393" s="263"/>
      <c r="ALS393" s="263"/>
      <c r="ALT393" s="263"/>
      <c r="ALU393" s="263"/>
      <c r="ALV393" s="263"/>
      <c r="ALW393" s="263"/>
      <c r="ALX393" s="263"/>
      <c r="ALY393" s="263"/>
      <c r="ALZ393" s="263"/>
      <c r="AMA393" s="263"/>
      <c r="AMB393" s="263"/>
      <c r="AMC393" s="263"/>
      <c r="AMD393" s="263"/>
      <c r="AME393" s="263"/>
      <c r="AMF393" s="263"/>
      <c r="AMG393" s="263"/>
      <c r="AMH393" s="263"/>
      <c r="AMI393" s="263"/>
      <c r="AMJ393" s="263"/>
      <c r="AMK393" s="263"/>
      <c r="AML393" s="263"/>
      <c r="AMM393" s="263"/>
      <c r="AMN393" s="263"/>
      <c r="AMO393" s="263"/>
      <c r="AMP393" s="263"/>
      <c r="AMQ393" s="263"/>
      <c r="AMR393" s="263"/>
      <c r="AMS393" s="263"/>
      <c r="AMT393" s="263"/>
      <c r="AMU393" s="263"/>
      <c r="AMV393" s="263"/>
      <c r="AMW393" s="263"/>
      <c r="AMX393" s="263"/>
      <c r="AMY393" s="263"/>
      <c r="AMZ393" s="263"/>
      <c r="ANA393" s="263"/>
      <c r="ANB393" s="263"/>
      <c r="ANC393" s="263"/>
      <c r="AND393" s="263"/>
      <c r="ANE393" s="263"/>
      <c r="ANF393" s="263"/>
      <c r="ANG393" s="263"/>
      <c r="ANH393" s="263"/>
      <c r="ANI393" s="263"/>
      <c r="ANJ393" s="263"/>
      <c r="ANK393" s="263"/>
      <c r="ANL393" s="263"/>
      <c r="ANM393" s="263"/>
      <c r="ANN393" s="263"/>
      <c r="ANO393" s="263"/>
      <c r="ANP393" s="263"/>
      <c r="ANQ393" s="263"/>
      <c r="ANR393" s="263"/>
      <c r="ANS393" s="263"/>
      <c r="ANT393" s="263"/>
      <c r="ANU393" s="263"/>
      <c r="ANV393" s="263"/>
      <c r="ANW393" s="263"/>
      <c r="ANX393" s="263"/>
      <c r="ANY393" s="263"/>
      <c r="ANZ393" s="263"/>
      <c r="AOA393" s="263"/>
      <c r="AOB393" s="263"/>
      <c r="AOC393" s="263"/>
      <c r="AOD393" s="263"/>
      <c r="AOE393" s="263"/>
      <c r="AOF393" s="263"/>
      <c r="AOG393" s="263"/>
      <c r="AOH393" s="263"/>
      <c r="AOI393" s="263"/>
      <c r="AOJ393" s="263"/>
      <c r="AOK393" s="263"/>
      <c r="AOL393" s="263"/>
      <c r="AOM393" s="263"/>
      <c r="AON393" s="263"/>
      <c r="AOO393" s="263"/>
      <c r="AOP393" s="263"/>
      <c r="AOQ393" s="263"/>
      <c r="AOR393" s="263"/>
      <c r="AOS393" s="263"/>
      <c r="AOT393" s="263"/>
      <c r="AOU393" s="263"/>
      <c r="AOV393" s="263"/>
      <c r="AOW393" s="263"/>
      <c r="AOX393" s="263"/>
      <c r="AOY393" s="263"/>
      <c r="AOZ393" s="263"/>
      <c r="APA393" s="263"/>
      <c r="APB393" s="263"/>
      <c r="APC393" s="263"/>
      <c r="APD393" s="263"/>
      <c r="APE393" s="263"/>
      <c r="APF393" s="263"/>
      <c r="APG393" s="263"/>
      <c r="APH393" s="263"/>
      <c r="API393" s="263"/>
      <c r="APJ393" s="263"/>
      <c r="APK393" s="263"/>
      <c r="APL393" s="263"/>
      <c r="APM393" s="263"/>
      <c r="APN393" s="263"/>
      <c r="APO393" s="263"/>
      <c r="APP393" s="263"/>
      <c r="APQ393" s="263"/>
      <c r="APR393" s="263"/>
      <c r="APS393" s="263"/>
      <c r="APT393" s="263"/>
      <c r="APU393" s="263"/>
      <c r="APV393" s="263"/>
      <c r="APW393" s="263"/>
      <c r="APX393" s="263"/>
      <c r="APY393" s="263"/>
      <c r="APZ393" s="263"/>
      <c r="AQA393" s="263"/>
      <c r="AQB393" s="263"/>
      <c r="AQC393" s="263"/>
      <c r="AQD393" s="263"/>
      <c r="AQE393" s="263"/>
      <c r="AQF393" s="263"/>
      <c r="AQG393" s="263"/>
      <c r="AQH393" s="263"/>
      <c r="AQI393" s="263"/>
      <c r="AQJ393" s="263"/>
      <c r="AQK393" s="263"/>
      <c r="AQL393" s="263"/>
      <c r="AQM393" s="263"/>
      <c r="AQN393" s="263"/>
      <c r="AQO393" s="263"/>
      <c r="AQP393" s="263"/>
      <c r="AQQ393" s="263"/>
      <c r="AQR393" s="263"/>
      <c r="AQS393" s="263"/>
      <c r="AQT393" s="263"/>
      <c r="AQU393" s="263"/>
      <c r="AQV393" s="263"/>
      <c r="AQW393" s="263"/>
      <c r="AQX393" s="263"/>
      <c r="AQY393" s="263"/>
      <c r="AQZ393" s="263"/>
      <c r="ARA393" s="263"/>
      <c r="ARB393" s="263"/>
      <c r="ARC393" s="263"/>
      <c r="ARD393" s="263"/>
      <c r="ARE393" s="263"/>
      <c r="ARF393" s="263"/>
      <c r="ARG393" s="263"/>
      <c r="ARH393" s="263"/>
      <c r="ARI393" s="263"/>
      <c r="ARJ393" s="263"/>
      <c r="ARK393" s="263"/>
      <c r="ARL393" s="263"/>
      <c r="ARM393" s="263"/>
      <c r="ARN393" s="263"/>
      <c r="ARO393" s="263"/>
      <c r="ARP393" s="263"/>
      <c r="ARQ393" s="263"/>
      <c r="ARR393" s="263"/>
      <c r="ARS393" s="263"/>
      <c r="ART393" s="263"/>
      <c r="ARU393" s="263"/>
      <c r="ARV393" s="263"/>
      <c r="ARW393" s="263"/>
      <c r="ARX393" s="263"/>
      <c r="ARY393" s="263"/>
      <c r="ARZ393" s="263"/>
      <c r="ASA393" s="263"/>
      <c r="ASB393" s="263"/>
      <c r="ASC393" s="263"/>
      <c r="ASD393" s="263"/>
      <c r="ASE393" s="263"/>
      <c r="ASF393" s="263"/>
      <c r="ASG393" s="263"/>
      <c r="ASH393" s="263"/>
      <c r="ASI393" s="263"/>
      <c r="ASJ393" s="263"/>
      <c r="ASK393" s="263"/>
      <c r="ASL393" s="263"/>
      <c r="ASM393" s="263"/>
      <c r="ASN393" s="263"/>
      <c r="ASO393" s="263"/>
      <c r="ASP393" s="263"/>
      <c r="ASQ393" s="263"/>
      <c r="ASR393" s="263"/>
      <c r="ASS393" s="263"/>
      <c r="AST393" s="263"/>
      <c r="ASU393" s="263"/>
      <c r="ASV393" s="263"/>
      <c r="ASW393" s="263"/>
      <c r="ASX393" s="263"/>
      <c r="ASY393" s="263"/>
      <c r="ASZ393" s="263"/>
      <c r="ATA393" s="263"/>
      <c r="ATB393" s="263"/>
      <c r="ATC393" s="263"/>
      <c r="ATD393" s="263"/>
      <c r="ATE393" s="263"/>
      <c r="ATF393" s="263"/>
      <c r="ATG393" s="263"/>
      <c r="ATH393" s="263"/>
      <c r="ATI393" s="263"/>
      <c r="ATJ393" s="263"/>
      <c r="ATK393" s="263"/>
      <c r="ATL393" s="263"/>
      <c r="ATM393" s="263"/>
      <c r="ATN393" s="263"/>
      <c r="ATO393" s="263"/>
      <c r="ATP393" s="263"/>
      <c r="ATQ393" s="263"/>
      <c r="ATR393" s="263"/>
      <c r="ATS393" s="263"/>
      <c r="ATT393" s="263"/>
      <c r="ATU393" s="263"/>
      <c r="ATV393" s="263"/>
      <c r="ATW393" s="263"/>
      <c r="ATX393" s="263"/>
      <c r="ATY393" s="263"/>
      <c r="ATZ393" s="263"/>
      <c r="AUA393" s="263"/>
      <c r="AUB393" s="263"/>
      <c r="AUC393" s="263"/>
      <c r="AUD393" s="263"/>
      <c r="AUE393" s="263"/>
      <c r="AUF393" s="263"/>
      <c r="AUG393" s="263"/>
      <c r="AUH393" s="263"/>
      <c r="AUI393" s="263"/>
      <c r="AUJ393" s="263"/>
      <c r="AUK393" s="263"/>
      <c r="AUL393" s="263"/>
      <c r="AUM393" s="263"/>
      <c r="AUN393" s="263"/>
      <c r="AUO393" s="263"/>
      <c r="AUP393" s="263"/>
      <c r="AUQ393" s="263"/>
      <c r="AUR393" s="263"/>
      <c r="AUS393" s="263"/>
      <c r="AUT393" s="263"/>
      <c r="AUU393" s="263"/>
      <c r="AUV393" s="263"/>
      <c r="AUW393" s="263"/>
      <c r="AUX393" s="263"/>
      <c r="AUY393" s="263"/>
      <c r="AUZ393" s="263"/>
      <c r="AVA393" s="263"/>
      <c r="AVB393" s="263"/>
      <c r="AVC393" s="263"/>
      <c r="AVD393" s="263"/>
      <c r="AVE393" s="263"/>
      <c r="AVF393" s="263"/>
      <c r="AVG393" s="263"/>
      <c r="AVH393" s="263"/>
      <c r="AVI393" s="263"/>
      <c r="AVJ393" s="263"/>
      <c r="AVK393" s="263"/>
      <c r="AVL393" s="263"/>
      <c r="AVM393" s="263"/>
      <c r="AVN393" s="263"/>
      <c r="AVO393" s="263"/>
      <c r="AVP393" s="263"/>
      <c r="AVQ393" s="263"/>
      <c r="AVR393" s="263"/>
      <c r="AVS393" s="263"/>
      <c r="AVT393" s="263"/>
      <c r="AVU393" s="263"/>
      <c r="AVV393" s="263"/>
      <c r="AVW393" s="263"/>
      <c r="AVX393" s="263"/>
      <c r="AVY393" s="263"/>
      <c r="AVZ393" s="263"/>
      <c r="AWA393" s="263"/>
      <c r="AWB393" s="263"/>
      <c r="AWC393" s="263"/>
      <c r="AWD393" s="263"/>
      <c r="AWE393" s="263"/>
      <c r="AWF393" s="263"/>
      <c r="AWG393" s="263"/>
      <c r="AWH393" s="263"/>
      <c r="AWI393" s="263"/>
      <c r="AWJ393" s="263"/>
      <c r="AWK393" s="263"/>
      <c r="AWL393" s="263"/>
      <c r="AWM393" s="263"/>
      <c r="AWN393" s="263"/>
      <c r="AWO393" s="263"/>
      <c r="AWP393" s="263"/>
      <c r="AWQ393" s="263"/>
      <c r="AWR393" s="263"/>
      <c r="AWS393" s="263"/>
      <c r="AWT393" s="263"/>
      <c r="AWU393" s="263"/>
      <c r="AWV393" s="263"/>
      <c r="AWW393" s="263"/>
      <c r="AWX393" s="263"/>
      <c r="AWY393" s="263"/>
      <c r="AWZ393" s="263"/>
      <c r="AXA393" s="263"/>
      <c r="AXB393" s="263"/>
      <c r="AXC393" s="263"/>
      <c r="AXD393" s="263"/>
      <c r="AXE393" s="263"/>
      <c r="AXF393" s="263"/>
      <c r="AXG393" s="263"/>
      <c r="AXH393" s="263"/>
      <c r="AXI393" s="263"/>
      <c r="AXJ393" s="263"/>
      <c r="AXK393" s="263"/>
      <c r="AXL393" s="263"/>
      <c r="AXM393" s="263"/>
      <c r="AXN393" s="263"/>
      <c r="AXO393" s="263"/>
      <c r="AXP393" s="263"/>
      <c r="AXQ393" s="263"/>
      <c r="AXR393" s="263"/>
      <c r="AXS393" s="263"/>
      <c r="AXT393" s="263"/>
      <c r="AXU393" s="263"/>
      <c r="AXV393" s="263"/>
      <c r="AXW393" s="263"/>
      <c r="AXX393" s="263"/>
      <c r="AXY393" s="263"/>
      <c r="AXZ393" s="263"/>
      <c r="AYA393" s="263"/>
      <c r="AYB393" s="263"/>
      <c r="AYC393" s="263"/>
      <c r="AYD393" s="263"/>
      <c r="AYE393" s="263"/>
      <c r="AYF393" s="263"/>
      <c r="AYG393" s="263"/>
      <c r="AYH393" s="263"/>
      <c r="AYI393" s="263"/>
      <c r="AYJ393" s="263"/>
      <c r="AYK393" s="263"/>
      <c r="AYL393" s="263"/>
      <c r="AYM393" s="263"/>
      <c r="AYN393" s="263"/>
      <c r="AYO393" s="263"/>
      <c r="AYP393" s="263"/>
      <c r="AYQ393" s="263"/>
      <c r="AYR393" s="263"/>
      <c r="AYS393" s="263"/>
      <c r="AYT393" s="263"/>
      <c r="AYU393" s="263"/>
      <c r="AYV393" s="263"/>
      <c r="AYW393" s="263"/>
      <c r="AYX393" s="263"/>
      <c r="AYY393" s="263"/>
      <c r="AYZ393" s="263"/>
      <c r="AZA393" s="263"/>
      <c r="AZB393" s="263"/>
      <c r="AZC393" s="263"/>
      <c r="AZD393" s="263"/>
      <c r="AZE393" s="263"/>
      <c r="AZF393" s="263"/>
      <c r="AZG393" s="263"/>
      <c r="AZH393" s="263"/>
      <c r="AZI393" s="263"/>
      <c r="AZJ393" s="263"/>
      <c r="AZK393" s="263"/>
      <c r="AZL393" s="263"/>
      <c r="AZM393" s="263"/>
      <c r="AZN393" s="263"/>
      <c r="AZO393" s="263"/>
      <c r="AZP393" s="263"/>
      <c r="AZQ393" s="263"/>
      <c r="AZR393" s="263"/>
      <c r="AZS393" s="263"/>
      <c r="AZT393" s="263"/>
      <c r="AZU393" s="263"/>
      <c r="AZV393" s="263"/>
      <c r="AZW393" s="263"/>
      <c r="AZX393" s="263"/>
      <c r="AZY393" s="263"/>
      <c r="AZZ393" s="263"/>
      <c r="BAA393" s="263"/>
      <c r="BAB393" s="263"/>
      <c r="BAC393" s="263"/>
      <c r="BAD393" s="263"/>
      <c r="BAE393" s="263"/>
      <c r="BAF393" s="263"/>
      <c r="BAG393" s="263"/>
      <c r="BAH393" s="263"/>
      <c r="BAI393" s="263"/>
      <c r="BAJ393" s="263"/>
      <c r="BAK393" s="263"/>
      <c r="BAL393" s="263"/>
      <c r="BAM393" s="263"/>
      <c r="BAN393" s="263"/>
      <c r="BAO393" s="263"/>
      <c r="BAP393" s="263"/>
      <c r="BAQ393" s="263"/>
      <c r="BAR393" s="263"/>
      <c r="BAS393" s="263"/>
      <c r="BAT393" s="263"/>
      <c r="BAU393" s="263"/>
      <c r="BAV393" s="263"/>
      <c r="BAW393" s="263"/>
      <c r="BAX393" s="263"/>
      <c r="BAY393" s="263"/>
      <c r="BAZ393" s="263"/>
      <c r="BBA393" s="263"/>
      <c r="BBB393" s="263"/>
      <c r="BBC393" s="263"/>
      <c r="BBD393" s="263"/>
      <c r="BBE393" s="263"/>
      <c r="BBF393" s="263"/>
      <c r="BBG393" s="263"/>
      <c r="BBH393" s="263"/>
      <c r="BBI393" s="263"/>
      <c r="BBJ393" s="263"/>
      <c r="BBK393" s="263"/>
      <c r="BBL393" s="263"/>
      <c r="BBM393" s="263"/>
      <c r="BBN393" s="263"/>
      <c r="BBO393" s="263"/>
      <c r="BBP393" s="263"/>
      <c r="BBQ393" s="263"/>
      <c r="BBR393" s="263"/>
      <c r="BBS393" s="263"/>
      <c r="BBT393" s="263"/>
      <c r="BBU393" s="263"/>
      <c r="BBV393" s="263"/>
      <c r="BBW393" s="263"/>
      <c r="BBX393" s="263"/>
      <c r="BBY393" s="263"/>
      <c r="BBZ393" s="263"/>
      <c r="BCA393" s="263"/>
      <c r="BCB393" s="263"/>
      <c r="BCC393" s="263"/>
      <c r="BCD393" s="263"/>
      <c r="BCE393" s="263"/>
      <c r="BCF393" s="263"/>
      <c r="BCG393" s="263"/>
      <c r="BCH393" s="263"/>
      <c r="BCI393" s="263"/>
      <c r="BCJ393" s="263"/>
      <c r="BCK393" s="263"/>
      <c r="BCL393" s="263"/>
      <c r="BCM393" s="263"/>
      <c r="BCN393" s="263"/>
      <c r="BCO393" s="263"/>
      <c r="BCP393" s="263"/>
      <c r="BCQ393" s="263"/>
      <c r="BCR393" s="263"/>
      <c r="BCS393" s="263"/>
      <c r="BCT393" s="263"/>
      <c r="BCU393" s="263"/>
      <c r="BCV393" s="263"/>
      <c r="BCW393" s="263"/>
      <c r="BCX393" s="263"/>
      <c r="BCY393" s="263"/>
      <c r="BCZ393" s="263"/>
      <c r="BDA393" s="263"/>
      <c r="BDB393" s="263"/>
      <c r="BDC393" s="263"/>
      <c r="BDD393" s="263"/>
      <c r="BDE393" s="263"/>
      <c r="BDF393" s="263"/>
      <c r="BDG393" s="263"/>
      <c r="BDH393" s="263"/>
      <c r="BDI393" s="263"/>
      <c r="BDJ393" s="263"/>
      <c r="BDK393" s="263"/>
      <c r="BDL393" s="263"/>
      <c r="BDM393" s="263"/>
      <c r="BDN393" s="263"/>
      <c r="BDO393" s="263"/>
      <c r="BDP393" s="263"/>
      <c r="BDQ393" s="263"/>
      <c r="BDR393" s="263"/>
      <c r="BDS393" s="263"/>
      <c r="BDT393" s="263"/>
      <c r="BDU393" s="263"/>
      <c r="BDV393" s="263"/>
      <c r="BDW393" s="263"/>
      <c r="BDX393" s="263"/>
      <c r="BDY393" s="263"/>
      <c r="BDZ393" s="263"/>
      <c r="BEA393" s="263"/>
      <c r="BEB393" s="263"/>
      <c r="BEC393" s="263"/>
      <c r="BED393" s="263"/>
      <c r="BEE393" s="263"/>
      <c r="BEF393" s="263"/>
      <c r="BEG393" s="263"/>
      <c r="BEH393" s="263"/>
      <c r="BEI393" s="263"/>
      <c r="BEJ393" s="263"/>
      <c r="BEK393" s="263"/>
      <c r="BEL393" s="263"/>
      <c r="BEM393" s="263"/>
      <c r="BEN393" s="263"/>
      <c r="BEO393" s="263"/>
      <c r="BEP393" s="263"/>
      <c r="BEQ393" s="263"/>
      <c r="BER393" s="263"/>
      <c r="BES393" s="263"/>
      <c r="BET393" s="263"/>
      <c r="BEU393" s="263"/>
      <c r="BEV393" s="263"/>
      <c r="BEW393" s="263"/>
      <c r="BEX393" s="263"/>
      <c r="BEY393" s="263"/>
      <c r="BEZ393" s="263"/>
      <c r="BFA393" s="263"/>
      <c r="BFB393" s="263"/>
      <c r="BFC393" s="263"/>
      <c r="BFD393" s="263"/>
      <c r="BFE393" s="263"/>
      <c r="BFF393" s="263"/>
      <c r="BFG393" s="263"/>
      <c r="BFH393" s="263"/>
      <c r="BFI393" s="263"/>
      <c r="BFJ393" s="263"/>
      <c r="BFK393" s="263"/>
      <c r="BFL393" s="263"/>
      <c r="BFM393" s="263"/>
      <c r="BFN393" s="263"/>
      <c r="BFO393" s="263"/>
      <c r="BFP393" s="263"/>
      <c r="BFQ393" s="263"/>
      <c r="BFR393" s="263"/>
      <c r="BFS393" s="263"/>
      <c r="BFT393" s="263"/>
      <c r="BFU393" s="263"/>
      <c r="BFV393" s="263"/>
      <c r="BFW393" s="263"/>
      <c r="BFX393" s="263"/>
      <c r="BFY393" s="263"/>
      <c r="BFZ393" s="263"/>
      <c r="BGA393" s="263"/>
      <c r="BGB393" s="263"/>
      <c r="BGC393" s="263"/>
      <c r="BGD393" s="263"/>
      <c r="BGE393" s="263"/>
      <c r="BGF393" s="263"/>
      <c r="BGG393" s="263"/>
      <c r="BGH393" s="263"/>
      <c r="BGI393" s="263"/>
      <c r="BGJ393" s="263"/>
      <c r="BGK393" s="263"/>
      <c r="BGL393" s="263"/>
      <c r="BGM393" s="263"/>
      <c r="BGN393" s="263"/>
      <c r="BGO393" s="263"/>
      <c r="BGP393" s="263"/>
      <c r="BGQ393" s="263"/>
      <c r="BGR393" s="263"/>
      <c r="BGS393" s="263"/>
      <c r="BGT393" s="263"/>
      <c r="BGU393" s="263"/>
      <c r="BGV393" s="263"/>
      <c r="BGW393" s="263"/>
      <c r="BGX393" s="263"/>
      <c r="BGY393" s="263"/>
      <c r="BGZ393" s="263"/>
      <c r="BHA393" s="263"/>
      <c r="BHB393" s="263"/>
      <c r="BHC393" s="263"/>
      <c r="BHD393" s="263"/>
      <c r="BHE393" s="263"/>
      <c r="BHF393" s="263"/>
      <c r="BHG393" s="263"/>
      <c r="BHH393" s="263"/>
      <c r="BHI393" s="263"/>
      <c r="BHJ393" s="263"/>
      <c r="BHK393" s="263"/>
      <c r="BHL393" s="263"/>
      <c r="BHM393" s="263"/>
      <c r="BHN393" s="263"/>
      <c r="BHO393" s="263"/>
      <c r="BHP393" s="263"/>
      <c r="BHQ393" s="263"/>
      <c r="BHR393" s="263"/>
      <c r="BHS393" s="263"/>
      <c r="BHT393" s="263"/>
      <c r="BHU393" s="263"/>
      <c r="BHV393" s="263"/>
      <c r="BHW393" s="263"/>
      <c r="BHX393" s="263"/>
      <c r="BHY393" s="263"/>
      <c r="BHZ393" s="263"/>
      <c r="BIA393" s="263"/>
      <c r="BIB393" s="263"/>
      <c r="BIC393" s="263"/>
      <c r="BID393" s="263"/>
      <c r="BIE393" s="263"/>
      <c r="BIF393" s="263"/>
      <c r="BIG393" s="263"/>
      <c r="BIH393" s="263"/>
      <c r="BII393" s="263"/>
      <c r="BIJ393" s="263"/>
      <c r="BIK393" s="263"/>
      <c r="BIL393" s="263"/>
      <c r="BIM393" s="263"/>
      <c r="BIN393" s="263"/>
      <c r="BIO393" s="263"/>
      <c r="BIP393" s="263"/>
      <c r="BIQ393" s="263"/>
      <c r="BIR393" s="263"/>
      <c r="BIS393" s="263"/>
      <c r="BIT393" s="263"/>
      <c r="BIU393" s="263"/>
      <c r="BIV393" s="263"/>
      <c r="BIW393" s="263"/>
      <c r="BIX393" s="263"/>
      <c r="BIY393" s="263"/>
      <c r="BIZ393" s="263"/>
      <c r="BJA393" s="263"/>
      <c r="BJB393" s="263"/>
      <c r="BJC393" s="263"/>
      <c r="BJD393" s="263"/>
      <c r="BJE393" s="263"/>
      <c r="BJF393" s="263"/>
      <c r="BJG393" s="263"/>
      <c r="BJH393" s="263"/>
      <c r="BJI393" s="263"/>
      <c r="BJJ393" s="263"/>
      <c r="BJK393" s="263"/>
      <c r="BJL393" s="263"/>
      <c r="BJM393" s="263"/>
      <c r="BJN393" s="263"/>
      <c r="BJO393" s="263"/>
      <c r="BJP393" s="263"/>
      <c r="BJQ393" s="263"/>
      <c r="BJR393" s="263"/>
      <c r="BJS393" s="263"/>
      <c r="BJT393" s="263"/>
      <c r="BJU393" s="263"/>
      <c r="BJV393" s="263"/>
      <c r="BJW393" s="263"/>
      <c r="BJX393" s="263"/>
      <c r="BJY393" s="263"/>
      <c r="BJZ393" s="263"/>
      <c r="BKA393" s="263"/>
      <c r="BKB393" s="263"/>
      <c r="BKC393" s="263"/>
      <c r="BKD393" s="263"/>
      <c r="BKE393" s="263"/>
      <c r="BKF393" s="263"/>
      <c r="BKG393" s="263"/>
      <c r="BKH393" s="263"/>
      <c r="BKI393" s="263"/>
      <c r="BKJ393" s="263"/>
      <c r="BKK393" s="263"/>
      <c r="BKL393" s="263"/>
      <c r="BKM393" s="263"/>
      <c r="BKN393" s="263"/>
      <c r="BKO393" s="263"/>
      <c r="BKP393" s="263"/>
      <c r="BKQ393" s="263"/>
      <c r="BKR393" s="263"/>
      <c r="BKS393" s="263"/>
      <c r="BKT393" s="263"/>
      <c r="BKU393" s="263"/>
      <c r="BKV393" s="263"/>
      <c r="BKW393" s="263"/>
      <c r="BKX393" s="263"/>
      <c r="BKY393" s="263"/>
      <c r="BKZ393" s="263"/>
      <c r="BLA393" s="263"/>
      <c r="BLB393" s="263"/>
      <c r="BLC393" s="263"/>
      <c r="BLD393" s="263"/>
      <c r="BLE393" s="263"/>
      <c r="BLF393" s="263"/>
      <c r="BLG393" s="263"/>
      <c r="BLH393" s="263"/>
      <c r="BLI393" s="263"/>
      <c r="BLJ393" s="263"/>
      <c r="BLK393" s="263"/>
      <c r="BLL393" s="263"/>
      <c r="BLM393" s="263"/>
      <c r="BLN393" s="263"/>
      <c r="BLO393" s="263"/>
      <c r="BLP393" s="263"/>
      <c r="BLQ393" s="263"/>
      <c r="BLR393" s="263"/>
      <c r="BLS393" s="263"/>
      <c r="BLT393" s="263"/>
      <c r="BLU393" s="263"/>
      <c r="BLV393" s="263"/>
      <c r="BLW393" s="263"/>
      <c r="BLX393" s="263"/>
      <c r="BLY393" s="263"/>
      <c r="BLZ393" s="263"/>
      <c r="BMA393" s="263"/>
      <c r="BMB393" s="263"/>
      <c r="BMC393" s="263"/>
      <c r="BMD393" s="263"/>
      <c r="BME393" s="263"/>
      <c r="BMF393" s="263"/>
      <c r="BMG393" s="263"/>
      <c r="BMH393" s="263"/>
      <c r="BMI393" s="263"/>
      <c r="BMJ393" s="263"/>
      <c r="BMK393" s="263"/>
      <c r="BML393" s="263"/>
      <c r="BMM393" s="263"/>
      <c r="BMN393" s="263"/>
      <c r="BMO393" s="263"/>
      <c r="BMP393" s="263"/>
      <c r="BMQ393" s="263"/>
      <c r="BMR393" s="263"/>
      <c r="BMS393" s="263"/>
      <c r="BMT393" s="263"/>
      <c r="BMU393" s="263"/>
      <c r="BMV393" s="263"/>
      <c r="BMW393" s="263"/>
      <c r="BMX393" s="263"/>
      <c r="BMY393" s="263"/>
      <c r="BMZ393" s="263"/>
      <c r="BNA393" s="263"/>
      <c r="BNB393" s="263"/>
      <c r="BNC393" s="263"/>
      <c r="BND393" s="263"/>
      <c r="BNE393" s="263"/>
      <c r="BNF393" s="263"/>
      <c r="BNG393" s="263"/>
      <c r="BNH393" s="263"/>
      <c r="BNI393" s="263"/>
      <c r="BNJ393" s="263"/>
      <c r="BNK393" s="263"/>
      <c r="BNL393" s="263"/>
      <c r="BNM393" s="263"/>
      <c r="BNN393" s="263"/>
      <c r="BNO393" s="263"/>
      <c r="BNP393" s="263"/>
      <c r="BNQ393" s="263"/>
      <c r="BNR393" s="263"/>
      <c r="BNS393" s="263"/>
      <c r="BNT393" s="263"/>
      <c r="BNU393" s="263"/>
      <c r="BNV393" s="263"/>
      <c r="BNW393" s="263"/>
      <c r="BNX393" s="263"/>
      <c r="BNY393" s="263"/>
      <c r="BNZ393" s="263"/>
      <c r="BOA393" s="263"/>
      <c r="BOB393" s="263"/>
      <c r="BOC393" s="263"/>
      <c r="BOD393" s="263"/>
      <c r="BOE393" s="263"/>
      <c r="BOF393" s="263"/>
      <c r="BOG393" s="263"/>
      <c r="BOH393" s="263"/>
      <c r="BOI393" s="263"/>
      <c r="BOJ393" s="263"/>
      <c r="BOK393" s="263"/>
      <c r="BOL393" s="263"/>
      <c r="BOM393" s="263"/>
      <c r="BON393" s="263"/>
      <c r="BOO393" s="263"/>
      <c r="BOP393" s="263"/>
      <c r="BOQ393" s="263"/>
      <c r="BOR393" s="263"/>
      <c r="BOS393" s="263"/>
      <c r="BOT393" s="263"/>
      <c r="BOU393" s="263"/>
      <c r="BOV393" s="263"/>
      <c r="BOW393" s="263"/>
      <c r="BOX393" s="263"/>
      <c r="BOY393" s="263"/>
      <c r="BOZ393" s="263"/>
      <c r="BPA393" s="263"/>
      <c r="BPB393" s="263"/>
      <c r="BPC393" s="263"/>
      <c r="BPD393" s="263"/>
      <c r="BPE393" s="263"/>
      <c r="BPF393" s="263"/>
      <c r="BPG393" s="263"/>
      <c r="BPH393" s="263"/>
      <c r="BPI393" s="263"/>
      <c r="BPJ393" s="263"/>
      <c r="BPK393" s="263"/>
      <c r="BPL393" s="263"/>
      <c r="BPM393" s="263"/>
      <c r="BPN393" s="263"/>
      <c r="BPO393" s="263"/>
      <c r="BPP393" s="263"/>
      <c r="BPQ393" s="263"/>
      <c r="BPR393" s="263"/>
      <c r="BPS393" s="263"/>
      <c r="BPT393" s="263"/>
      <c r="BPU393" s="263"/>
      <c r="BPV393" s="263"/>
      <c r="BPW393" s="263"/>
      <c r="BPX393" s="263"/>
      <c r="BPY393" s="263"/>
      <c r="BPZ393" s="263"/>
      <c r="BQA393" s="263"/>
      <c r="BQB393" s="263"/>
      <c r="BQC393" s="263"/>
      <c r="BQD393" s="263"/>
      <c r="BQE393" s="263"/>
      <c r="BQF393" s="263"/>
      <c r="BQG393" s="263"/>
      <c r="BQH393" s="263"/>
      <c r="BQI393" s="263"/>
      <c r="BQJ393" s="263"/>
      <c r="BQK393" s="263"/>
      <c r="BQL393" s="263"/>
      <c r="BQM393" s="263"/>
      <c r="BQN393" s="263"/>
      <c r="BQO393" s="263"/>
      <c r="BQP393" s="263"/>
      <c r="BQQ393" s="263"/>
      <c r="BQR393" s="263"/>
      <c r="BQS393" s="263"/>
      <c r="BQT393" s="263"/>
      <c r="BQU393" s="263"/>
      <c r="BQV393" s="263"/>
      <c r="BQW393" s="263"/>
      <c r="BQX393" s="263"/>
      <c r="BQY393" s="263"/>
      <c r="BQZ393" s="263"/>
      <c r="BRA393" s="263"/>
      <c r="BRB393" s="263"/>
      <c r="BRC393" s="263"/>
      <c r="BRD393" s="263"/>
      <c r="BRE393" s="263"/>
      <c r="BRF393" s="263"/>
      <c r="BRG393" s="263"/>
      <c r="BRH393" s="263"/>
      <c r="BRI393" s="263"/>
      <c r="BRJ393" s="263"/>
      <c r="BRK393" s="263"/>
      <c r="BRL393" s="263"/>
      <c r="BRM393" s="263"/>
      <c r="BRN393" s="263"/>
      <c r="BRO393" s="263"/>
      <c r="BRP393" s="263"/>
      <c r="BRQ393" s="263"/>
      <c r="BRR393" s="263"/>
      <c r="BRS393" s="263"/>
      <c r="BRT393" s="263"/>
      <c r="BRU393" s="263"/>
      <c r="BRV393" s="263"/>
      <c r="BRW393" s="263"/>
      <c r="BRX393" s="263"/>
      <c r="BRY393" s="263"/>
      <c r="BRZ393" s="263"/>
      <c r="BSA393" s="263"/>
      <c r="BSB393" s="263"/>
      <c r="BSC393" s="263"/>
      <c r="BSD393" s="263"/>
      <c r="BSE393" s="263"/>
      <c r="BSF393" s="263"/>
      <c r="BSG393" s="263"/>
      <c r="BSH393" s="263"/>
      <c r="BSI393" s="263"/>
      <c r="BSJ393" s="263"/>
      <c r="BSK393" s="263"/>
      <c r="BSL393" s="263"/>
      <c r="BSM393" s="263"/>
      <c r="BSN393" s="263"/>
      <c r="BSO393" s="263"/>
      <c r="BSP393" s="263"/>
      <c r="BSQ393" s="263"/>
      <c r="BSR393" s="263"/>
      <c r="BSS393" s="263"/>
      <c r="BST393" s="263"/>
      <c r="BSU393" s="263"/>
      <c r="BSV393" s="263"/>
      <c r="BSW393" s="263"/>
      <c r="BSX393" s="263"/>
      <c r="BSY393" s="263"/>
      <c r="BSZ393" s="263"/>
      <c r="BTA393" s="263"/>
      <c r="BTB393" s="263"/>
      <c r="BTC393" s="263"/>
      <c r="BTD393" s="263"/>
      <c r="BTE393" s="263"/>
      <c r="BTF393" s="263"/>
      <c r="BTG393" s="263"/>
      <c r="BTH393" s="263"/>
      <c r="BTI393" s="263"/>
      <c r="BTJ393" s="263"/>
      <c r="BTK393" s="263"/>
      <c r="BTL393" s="263"/>
      <c r="BTM393" s="263"/>
      <c r="BTN393" s="263"/>
      <c r="BTO393" s="263"/>
      <c r="BTP393" s="263"/>
      <c r="BTQ393" s="263"/>
      <c r="BTR393" s="263"/>
      <c r="BTS393" s="263"/>
      <c r="BTT393" s="263"/>
      <c r="BTU393" s="263"/>
      <c r="BTV393" s="263"/>
      <c r="BTW393" s="263"/>
      <c r="BTX393" s="263"/>
      <c r="BTY393" s="263"/>
      <c r="BTZ393" s="263"/>
      <c r="BUA393" s="263"/>
      <c r="BUB393" s="263"/>
      <c r="BUC393" s="263"/>
      <c r="BUD393" s="263"/>
      <c r="BUE393" s="263"/>
      <c r="BUF393" s="263"/>
      <c r="BUG393" s="263"/>
      <c r="BUH393" s="263"/>
      <c r="BUI393" s="263"/>
      <c r="BUJ393" s="263"/>
      <c r="BUK393" s="263"/>
      <c r="BUL393" s="263"/>
      <c r="BUM393" s="263"/>
      <c r="BUN393" s="263"/>
      <c r="BUO393" s="263"/>
      <c r="BUP393" s="263"/>
      <c r="BUQ393" s="263"/>
      <c r="BUR393" s="263"/>
      <c r="BUS393" s="263"/>
      <c r="BUT393" s="263"/>
      <c r="BUU393" s="263"/>
      <c r="BUV393" s="263"/>
      <c r="BUW393" s="263"/>
      <c r="BUX393" s="263"/>
      <c r="BUY393" s="263"/>
      <c r="BUZ393" s="263"/>
      <c r="BVA393" s="263"/>
      <c r="BVB393" s="263"/>
      <c r="BVC393" s="263"/>
      <c r="BVD393" s="263"/>
      <c r="BVE393" s="263"/>
      <c r="BVF393" s="263"/>
      <c r="BVG393" s="263"/>
      <c r="BVH393" s="263"/>
      <c r="BVI393" s="263"/>
      <c r="BVJ393" s="263"/>
      <c r="BVK393" s="263"/>
      <c r="BVL393" s="263"/>
      <c r="BVM393" s="263"/>
      <c r="BVN393" s="263"/>
      <c r="BVO393" s="263"/>
      <c r="BVP393" s="263"/>
      <c r="BVQ393" s="263"/>
      <c r="BVR393" s="263"/>
      <c r="BVS393" s="263"/>
      <c r="BVT393" s="263"/>
      <c r="BVU393" s="263"/>
      <c r="BVV393" s="263"/>
      <c r="BVW393" s="263"/>
      <c r="BVX393" s="263"/>
      <c r="BVY393" s="263"/>
      <c r="BVZ393" s="263"/>
      <c r="BWA393" s="263"/>
      <c r="BWB393" s="263"/>
      <c r="BWC393" s="263"/>
      <c r="BWD393" s="263"/>
      <c r="BWE393" s="263"/>
      <c r="BWF393" s="263"/>
      <c r="BWG393" s="263"/>
      <c r="BWH393" s="263"/>
      <c r="BWI393" s="263"/>
      <c r="BWJ393" s="263"/>
      <c r="BWK393" s="263"/>
      <c r="BWL393" s="263"/>
      <c r="BWM393" s="263"/>
      <c r="BWN393" s="263"/>
      <c r="BWO393" s="263"/>
      <c r="BWP393" s="263"/>
      <c r="BWQ393" s="263"/>
      <c r="BWR393" s="263"/>
      <c r="BWS393" s="263"/>
      <c r="BWT393" s="263"/>
      <c r="BWU393" s="263"/>
      <c r="BWV393" s="263"/>
      <c r="BWW393" s="263"/>
      <c r="BWX393" s="263"/>
      <c r="BWY393" s="263"/>
      <c r="BWZ393" s="263"/>
      <c r="BXA393" s="263"/>
      <c r="BXB393" s="263"/>
      <c r="BXC393" s="263"/>
      <c r="BXD393" s="263"/>
      <c r="BXE393" s="263"/>
      <c r="BXF393" s="263"/>
      <c r="BXG393" s="263"/>
      <c r="BXH393" s="263"/>
      <c r="BXI393" s="263"/>
      <c r="BXJ393" s="263"/>
      <c r="BXK393" s="263"/>
      <c r="BXL393" s="263"/>
      <c r="BXM393" s="263"/>
      <c r="BXN393" s="263"/>
      <c r="BXO393" s="263"/>
      <c r="BXP393" s="263"/>
      <c r="BXQ393" s="263"/>
      <c r="BXR393" s="263"/>
      <c r="BXS393" s="263"/>
      <c r="BXT393" s="263"/>
      <c r="BXU393" s="263"/>
      <c r="BXV393" s="263"/>
      <c r="BXW393" s="263"/>
      <c r="BXX393" s="263"/>
      <c r="BXY393" s="263"/>
      <c r="BXZ393" s="263"/>
      <c r="BYA393" s="263"/>
      <c r="BYB393" s="263"/>
      <c r="BYC393" s="263"/>
      <c r="BYD393" s="263"/>
      <c r="BYE393" s="263"/>
      <c r="BYF393" s="263"/>
      <c r="BYG393" s="263"/>
      <c r="BYH393" s="263"/>
      <c r="BYI393" s="263"/>
      <c r="BYJ393" s="263"/>
      <c r="BYK393" s="263"/>
      <c r="BYL393" s="263"/>
      <c r="BYM393" s="263"/>
      <c r="BYN393" s="263"/>
      <c r="BYO393" s="263"/>
      <c r="BYP393" s="263"/>
      <c r="BYQ393" s="263"/>
      <c r="BYR393" s="263"/>
      <c r="BYS393" s="263"/>
      <c r="BYT393" s="263"/>
      <c r="BYU393" s="263"/>
      <c r="BYV393" s="263"/>
      <c r="BYW393" s="263"/>
      <c r="BYX393" s="263"/>
      <c r="BYY393" s="263"/>
      <c r="BYZ393" s="263"/>
      <c r="BZA393" s="263"/>
      <c r="BZB393" s="263"/>
      <c r="BZC393" s="263"/>
      <c r="BZD393" s="263"/>
      <c r="BZE393" s="263"/>
      <c r="BZF393" s="263"/>
      <c r="BZG393" s="263"/>
      <c r="BZH393" s="263"/>
      <c r="BZI393" s="263"/>
      <c r="BZJ393" s="263"/>
      <c r="BZK393" s="263"/>
      <c r="BZL393" s="263"/>
      <c r="BZM393" s="263"/>
      <c r="BZN393" s="263"/>
      <c r="BZO393" s="263"/>
      <c r="BZP393" s="263"/>
      <c r="BZQ393" s="263"/>
      <c r="BZR393" s="263"/>
      <c r="BZS393" s="263"/>
      <c r="BZT393" s="263"/>
      <c r="BZU393" s="263"/>
      <c r="BZV393" s="263"/>
      <c r="BZW393" s="263"/>
      <c r="BZX393" s="263"/>
      <c r="BZY393" s="263"/>
      <c r="BZZ393" s="263"/>
      <c r="CAA393" s="263"/>
      <c r="CAB393" s="263"/>
      <c r="CAC393" s="263"/>
      <c r="CAD393" s="263"/>
      <c r="CAE393" s="263"/>
      <c r="CAF393" s="263"/>
      <c r="CAG393" s="263"/>
      <c r="CAH393" s="263"/>
      <c r="CAI393" s="263"/>
      <c r="CAJ393" s="263"/>
      <c r="CAK393" s="263"/>
      <c r="CAL393" s="263"/>
      <c r="CAM393" s="263"/>
      <c r="CAN393" s="263"/>
      <c r="CAO393" s="263"/>
      <c r="CAP393" s="263"/>
      <c r="CAQ393" s="263"/>
      <c r="CAR393" s="263"/>
      <c r="CAS393" s="263"/>
      <c r="CAT393" s="263"/>
      <c r="CAU393" s="263"/>
      <c r="CAV393" s="263"/>
    </row>
    <row r="394" spans="1:2076" x14ac:dyDescent="0.35">
      <c r="A394" s="263"/>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263"/>
      <c r="AF394" s="263"/>
      <c r="AG394" s="263"/>
      <c r="AH394" s="263"/>
      <c r="AI394" s="263"/>
      <c r="AJ394" s="263"/>
      <c r="AK394" s="263"/>
      <c r="AL394" s="263"/>
      <c r="AM394" s="263"/>
      <c r="AN394" s="263"/>
      <c r="AO394" s="263"/>
      <c r="AP394" s="263"/>
      <c r="AQ394" s="263"/>
      <c r="AR394" s="263"/>
      <c r="AS394" s="263"/>
      <c r="AT394" s="263"/>
      <c r="AU394" s="263"/>
      <c r="AV394" s="263"/>
      <c r="AW394" s="263"/>
      <c r="AX394" s="263"/>
      <c r="AY394" s="263"/>
      <c r="AZ394" s="263"/>
      <c r="BA394" s="263"/>
      <c r="BB394" s="263"/>
      <c r="BC394" s="263"/>
      <c r="BD394" s="263"/>
      <c r="BE394" s="263"/>
      <c r="BF394" s="263"/>
      <c r="BG394" s="263"/>
      <c r="BH394" s="263"/>
      <c r="BI394" s="263"/>
      <c r="BJ394" s="263"/>
      <c r="BK394" s="263"/>
      <c r="BL394" s="263"/>
      <c r="BM394" s="263"/>
      <c r="BN394" s="263"/>
      <c r="BO394" s="263"/>
      <c r="BP394" s="263"/>
      <c r="BQ394" s="263"/>
      <c r="BR394" s="263"/>
      <c r="BS394" s="263"/>
      <c r="BT394" s="263"/>
      <c r="BU394" s="263"/>
      <c r="BV394" s="263"/>
      <c r="BW394" s="263"/>
      <c r="BX394" s="263"/>
      <c r="BY394" s="263"/>
      <c r="BZ394" s="263"/>
      <c r="CA394" s="263"/>
      <c r="CB394" s="263"/>
      <c r="CC394" s="263"/>
      <c r="CD394" s="263"/>
      <c r="CE394" s="263"/>
      <c r="CF394" s="263"/>
      <c r="CG394" s="263"/>
      <c r="CH394" s="263"/>
      <c r="CI394" s="263"/>
      <c r="CJ394" s="263"/>
      <c r="CK394" s="263"/>
      <c r="CL394" s="263"/>
      <c r="CM394" s="263"/>
      <c r="CN394" s="263"/>
      <c r="CO394" s="263"/>
      <c r="CP394" s="263"/>
      <c r="CQ394" s="263"/>
      <c r="CR394" s="263"/>
      <c r="CS394" s="263"/>
      <c r="CT394" s="263"/>
      <c r="CU394" s="263"/>
      <c r="CV394" s="263"/>
      <c r="CW394" s="263"/>
      <c r="CX394" s="263"/>
      <c r="CY394" s="263"/>
      <c r="CZ394" s="263"/>
      <c r="DA394" s="263"/>
      <c r="DB394" s="263"/>
      <c r="DC394" s="263"/>
      <c r="DD394" s="263"/>
      <c r="DE394" s="263"/>
      <c r="DF394" s="263"/>
      <c r="DG394" s="263"/>
      <c r="DH394" s="263"/>
      <c r="DI394" s="263"/>
      <c r="DJ394" s="263"/>
      <c r="DK394" s="263"/>
      <c r="DL394" s="263"/>
      <c r="DM394" s="263"/>
      <c r="DN394" s="263"/>
      <c r="DO394" s="263"/>
      <c r="DP394" s="263"/>
      <c r="DQ394" s="263"/>
      <c r="DR394" s="263"/>
      <c r="DS394" s="263"/>
      <c r="DT394" s="263"/>
      <c r="DU394" s="263"/>
      <c r="DV394" s="263"/>
      <c r="DW394" s="263"/>
      <c r="DX394" s="263"/>
      <c r="DY394" s="263"/>
      <c r="DZ394" s="263"/>
      <c r="EA394" s="263"/>
      <c r="EB394" s="263"/>
      <c r="EC394" s="263"/>
      <c r="ED394" s="263"/>
      <c r="EE394" s="263"/>
      <c r="EF394" s="263"/>
      <c r="EG394" s="263"/>
      <c r="EH394" s="263"/>
      <c r="EI394" s="263"/>
      <c r="EJ394" s="263"/>
      <c r="EK394" s="263"/>
      <c r="EL394" s="263"/>
      <c r="EM394" s="263"/>
      <c r="EN394" s="263"/>
      <c r="EO394" s="263"/>
      <c r="EP394" s="263"/>
      <c r="EQ394" s="263"/>
      <c r="ER394" s="263"/>
      <c r="ES394" s="263"/>
      <c r="ET394" s="263"/>
      <c r="EU394" s="263"/>
      <c r="EV394" s="263"/>
      <c r="EW394" s="263"/>
      <c r="EX394" s="263"/>
      <c r="EY394" s="263"/>
      <c r="EZ394" s="263"/>
      <c r="FA394" s="263"/>
      <c r="FB394" s="263"/>
      <c r="FC394" s="263"/>
      <c r="FD394" s="263"/>
      <c r="FE394" s="263"/>
      <c r="FF394" s="263"/>
      <c r="FG394" s="263"/>
      <c r="FH394" s="263"/>
      <c r="FI394" s="263"/>
      <c r="FJ394" s="263"/>
      <c r="FK394" s="263"/>
      <c r="FL394" s="263"/>
      <c r="FM394" s="263"/>
      <c r="FN394" s="263"/>
      <c r="FO394" s="263"/>
      <c r="FP394" s="263"/>
      <c r="FQ394" s="263"/>
      <c r="FR394" s="263"/>
      <c r="FS394" s="263"/>
      <c r="FT394" s="263"/>
      <c r="FU394" s="263"/>
      <c r="FV394" s="263"/>
      <c r="FW394" s="263"/>
      <c r="FX394" s="263"/>
      <c r="FY394" s="263"/>
      <c r="FZ394" s="263"/>
      <c r="GA394" s="263"/>
      <c r="GB394" s="263"/>
      <c r="GC394" s="263"/>
      <c r="GD394" s="263"/>
      <c r="GE394" s="263"/>
      <c r="GF394" s="263"/>
      <c r="GG394" s="263"/>
      <c r="GH394" s="263"/>
      <c r="GI394" s="263"/>
      <c r="GJ394" s="263"/>
      <c r="GK394" s="263"/>
      <c r="GL394" s="263"/>
      <c r="GM394" s="263"/>
      <c r="GN394" s="263"/>
      <c r="GO394" s="263"/>
      <c r="GP394" s="263"/>
      <c r="GQ394" s="263"/>
      <c r="GR394" s="263"/>
      <c r="GS394" s="263"/>
      <c r="GT394" s="263"/>
      <c r="GU394" s="263"/>
      <c r="GV394" s="263"/>
      <c r="GW394" s="263"/>
      <c r="GX394" s="263"/>
      <c r="GY394" s="263"/>
      <c r="GZ394" s="263"/>
      <c r="HA394" s="263"/>
      <c r="HB394" s="263"/>
      <c r="HC394" s="263"/>
      <c r="HD394" s="263"/>
      <c r="HE394" s="263"/>
      <c r="HF394" s="263"/>
      <c r="HG394" s="263"/>
      <c r="HH394" s="263"/>
      <c r="HI394" s="263"/>
      <c r="HJ394" s="263"/>
      <c r="HK394" s="263"/>
      <c r="HL394" s="263"/>
      <c r="HM394" s="263"/>
      <c r="HN394" s="263"/>
      <c r="HO394" s="263"/>
      <c r="HP394" s="263"/>
      <c r="HQ394" s="263"/>
      <c r="HR394" s="263"/>
      <c r="HS394" s="263"/>
      <c r="HT394" s="263"/>
      <c r="HU394" s="263"/>
      <c r="HV394" s="263"/>
      <c r="HW394" s="263"/>
      <c r="HX394" s="263"/>
      <c r="HY394" s="263"/>
      <c r="HZ394" s="263"/>
      <c r="IA394" s="263"/>
      <c r="IB394" s="263"/>
      <c r="IC394" s="263"/>
      <c r="ID394" s="263"/>
      <c r="IE394" s="263"/>
      <c r="IF394" s="263"/>
      <c r="IG394" s="263"/>
      <c r="IH394" s="263"/>
      <c r="II394" s="263"/>
      <c r="IJ394" s="263"/>
      <c r="IK394" s="263"/>
      <c r="IL394" s="263"/>
      <c r="IM394" s="263"/>
      <c r="IN394" s="263"/>
      <c r="IO394" s="263"/>
      <c r="IP394" s="263"/>
      <c r="IQ394" s="263"/>
      <c r="IR394" s="263"/>
      <c r="IS394" s="263"/>
      <c r="IT394" s="263"/>
      <c r="IU394" s="263"/>
      <c r="IV394" s="263"/>
      <c r="IW394" s="263"/>
      <c r="IX394" s="263"/>
      <c r="IY394" s="263"/>
      <c r="IZ394" s="263"/>
      <c r="JA394" s="263"/>
      <c r="JB394" s="263"/>
      <c r="JC394" s="263"/>
      <c r="JD394" s="263"/>
      <c r="JE394" s="263"/>
      <c r="JF394" s="263"/>
      <c r="JG394" s="263"/>
      <c r="JH394" s="263"/>
      <c r="JI394" s="263"/>
      <c r="JJ394" s="263"/>
      <c r="JK394" s="263"/>
      <c r="JL394" s="263"/>
      <c r="JM394" s="263"/>
      <c r="JN394" s="263"/>
      <c r="JO394" s="263"/>
      <c r="JP394" s="263"/>
      <c r="JQ394" s="263"/>
      <c r="JR394" s="263"/>
      <c r="JS394" s="263"/>
      <c r="JT394" s="263"/>
      <c r="JU394" s="263"/>
      <c r="JV394" s="263"/>
      <c r="JW394" s="263"/>
      <c r="JX394" s="263"/>
      <c r="JY394" s="263"/>
      <c r="JZ394" s="263"/>
      <c r="KA394" s="263"/>
      <c r="KB394" s="263"/>
      <c r="KC394" s="263"/>
      <c r="KD394" s="263"/>
      <c r="KE394" s="263"/>
      <c r="KF394" s="263"/>
      <c r="KG394" s="263"/>
      <c r="KH394" s="263"/>
      <c r="KI394" s="263"/>
      <c r="KJ394" s="263"/>
      <c r="KK394" s="263"/>
      <c r="KL394" s="263"/>
      <c r="KM394" s="263"/>
      <c r="KN394" s="263"/>
      <c r="KO394" s="263"/>
      <c r="KP394" s="263"/>
      <c r="KQ394" s="263"/>
      <c r="KR394" s="263"/>
      <c r="KS394" s="263"/>
      <c r="KT394" s="263"/>
      <c r="KU394" s="263"/>
      <c r="KV394" s="263"/>
      <c r="KW394" s="263"/>
      <c r="KX394" s="263"/>
      <c r="KY394" s="263"/>
      <c r="KZ394" s="263"/>
      <c r="LA394" s="263"/>
      <c r="LB394" s="263"/>
      <c r="LC394" s="263"/>
      <c r="LD394" s="263"/>
      <c r="LE394" s="263"/>
      <c r="LF394" s="263"/>
      <c r="LG394" s="263"/>
      <c r="LH394" s="263"/>
      <c r="LI394" s="263"/>
      <c r="LJ394" s="263"/>
      <c r="LK394" s="263"/>
      <c r="LL394" s="263"/>
      <c r="LM394" s="263"/>
      <c r="LN394" s="263"/>
      <c r="LO394" s="263"/>
      <c r="LP394" s="263"/>
      <c r="LQ394" s="263"/>
      <c r="LR394" s="263"/>
      <c r="LS394" s="263"/>
      <c r="LT394" s="263"/>
      <c r="LU394" s="263"/>
      <c r="LV394" s="263"/>
      <c r="LW394" s="263"/>
      <c r="LX394" s="263"/>
      <c r="LY394" s="263"/>
      <c r="LZ394" s="263"/>
      <c r="MA394" s="263"/>
      <c r="MB394" s="263"/>
      <c r="MC394" s="263"/>
      <c r="MD394" s="263"/>
      <c r="ME394" s="263"/>
      <c r="MF394" s="263"/>
      <c r="MG394" s="263"/>
      <c r="MH394" s="263"/>
      <c r="MI394" s="263"/>
      <c r="MJ394" s="263"/>
      <c r="MK394" s="263"/>
      <c r="ML394" s="263"/>
      <c r="MM394" s="263"/>
      <c r="MN394" s="263"/>
      <c r="MO394" s="263"/>
      <c r="MP394" s="263"/>
      <c r="MQ394" s="263"/>
      <c r="MR394" s="263"/>
      <c r="MS394" s="263"/>
      <c r="MT394" s="263"/>
      <c r="MU394" s="263"/>
      <c r="MV394" s="263"/>
      <c r="MW394" s="263"/>
      <c r="MX394" s="263"/>
      <c r="MY394" s="263"/>
      <c r="MZ394" s="263"/>
      <c r="NA394" s="263"/>
      <c r="NB394" s="263"/>
      <c r="NC394" s="263"/>
      <c r="ND394" s="263"/>
      <c r="NE394" s="263"/>
      <c r="NF394" s="263"/>
      <c r="NG394" s="263"/>
      <c r="NH394" s="263"/>
      <c r="NI394" s="263"/>
      <c r="NJ394" s="263"/>
      <c r="NK394" s="263"/>
      <c r="NL394" s="263"/>
      <c r="NM394" s="263"/>
      <c r="NN394" s="263"/>
      <c r="NO394" s="263"/>
      <c r="NP394" s="263"/>
      <c r="NQ394" s="263"/>
      <c r="NR394" s="263"/>
      <c r="NS394" s="263"/>
      <c r="NT394" s="263"/>
      <c r="NU394" s="263"/>
      <c r="NV394" s="263"/>
      <c r="NW394" s="263"/>
      <c r="NX394" s="263"/>
      <c r="NY394" s="263"/>
      <c r="NZ394" s="263"/>
      <c r="OA394" s="263"/>
      <c r="OB394" s="263"/>
      <c r="OC394" s="263"/>
      <c r="OD394" s="263"/>
      <c r="OE394" s="263"/>
      <c r="OF394" s="263"/>
      <c r="OG394" s="263"/>
      <c r="OH394" s="263"/>
      <c r="OI394" s="263"/>
      <c r="OJ394" s="263"/>
      <c r="OK394" s="263"/>
      <c r="OL394" s="263"/>
      <c r="OM394" s="263"/>
      <c r="ON394" s="263"/>
      <c r="OO394" s="263"/>
      <c r="OP394" s="263"/>
      <c r="OQ394" s="263"/>
      <c r="OR394" s="263"/>
      <c r="OS394" s="263"/>
      <c r="OT394" s="263"/>
      <c r="OU394" s="263"/>
      <c r="OV394" s="263"/>
      <c r="OW394" s="263"/>
      <c r="OX394" s="263"/>
      <c r="OY394" s="263"/>
      <c r="OZ394" s="263"/>
      <c r="PA394" s="263"/>
      <c r="PB394" s="263"/>
      <c r="PC394" s="263"/>
      <c r="PD394" s="263"/>
      <c r="PE394" s="263"/>
      <c r="PF394" s="263"/>
      <c r="PG394" s="263"/>
      <c r="PH394" s="263"/>
      <c r="PI394" s="263"/>
      <c r="PJ394" s="263"/>
      <c r="PK394" s="263"/>
      <c r="PL394" s="263"/>
      <c r="PM394" s="263"/>
      <c r="PN394" s="263"/>
      <c r="PO394" s="263"/>
      <c r="PP394" s="263"/>
      <c r="PQ394" s="263"/>
      <c r="PR394" s="263"/>
      <c r="PS394" s="263"/>
      <c r="PT394" s="263"/>
      <c r="PU394" s="263"/>
      <c r="PV394" s="263"/>
      <c r="PW394" s="263"/>
      <c r="PX394" s="263"/>
      <c r="PY394" s="263"/>
      <c r="PZ394" s="263"/>
      <c r="QA394" s="263"/>
      <c r="QB394" s="263"/>
      <c r="QC394" s="263"/>
      <c r="QD394" s="263"/>
      <c r="QE394" s="263"/>
      <c r="QF394" s="263"/>
      <c r="QG394" s="263"/>
      <c r="QH394" s="263"/>
      <c r="QI394" s="263"/>
      <c r="QJ394" s="263"/>
      <c r="QK394" s="263"/>
      <c r="QL394" s="263"/>
      <c r="QM394" s="263"/>
      <c r="QN394" s="263"/>
      <c r="QO394" s="263"/>
      <c r="QP394" s="263"/>
      <c r="QQ394" s="263"/>
      <c r="QR394" s="263"/>
      <c r="QS394" s="263"/>
      <c r="QT394" s="263"/>
      <c r="QU394" s="263"/>
      <c r="QV394" s="263"/>
      <c r="QW394" s="263"/>
      <c r="QX394" s="263"/>
      <c r="QY394" s="263"/>
      <c r="QZ394" s="263"/>
      <c r="RA394" s="263"/>
      <c r="RB394" s="263"/>
      <c r="RC394" s="263"/>
      <c r="RD394" s="263"/>
      <c r="RE394" s="263"/>
      <c r="RF394" s="263"/>
      <c r="RG394" s="263"/>
      <c r="RH394" s="263"/>
      <c r="RI394" s="263"/>
      <c r="RJ394" s="263"/>
      <c r="RK394" s="263"/>
      <c r="RL394" s="263"/>
      <c r="RM394" s="263"/>
      <c r="RN394" s="263"/>
      <c r="RO394" s="263"/>
      <c r="RP394" s="263"/>
      <c r="RQ394" s="263"/>
      <c r="RR394" s="263"/>
      <c r="RS394" s="263"/>
      <c r="RT394" s="263"/>
      <c r="RU394" s="263"/>
      <c r="RV394" s="263"/>
      <c r="RW394" s="263"/>
      <c r="RX394" s="263"/>
      <c r="RY394" s="263"/>
      <c r="RZ394" s="263"/>
      <c r="SA394" s="263"/>
      <c r="SB394" s="263"/>
      <c r="SC394" s="263"/>
      <c r="SD394" s="263"/>
      <c r="SE394" s="263"/>
      <c r="SF394" s="263"/>
      <c r="SG394" s="263"/>
      <c r="SH394" s="263"/>
      <c r="SI394" s="263"/>
      <c r="SJ394" s="263"/>
      <c r="SK394" s="263"/>
      <c r="SL394" s="263"/>
      <c r="SM394" s="263"/>
      <c r="SN394" s="263"/>
      <c r="SO394" s="263"/>
      <c r="SP394" s="263"/>
      <c r="SQ394" s="263"/>
      <c r="SR394" s="263"/>
      <c r="SS394" s="263"/>
      <c r="ST394" s="263"/>
      <c r="SU394" s="263"/>
      <c r="SV394" s="263"/>
      <c r="SW394" s="263"/>
      <c r="SX394" s="263"/>
      <c r="SY394" s="263"/>
      <c r="SZ394" s="263"/>
      <c r="TA394" s="263"/>
      <c r="TB394" s="263"/>
      <c r="TC394" s="263"/>
      <c r="TD394" s="263"/>
      <c r="TE394" s="263"/>
      <c r="TF394" s="263"/>
      <c r="TG394" s="263"/>
      <c r="TH394" s="263"/>
      <c r="TI394" s="263"/>
      <c r="TJ394" s="263"/>
      <c r="TK394" s="263"/>
      <c r="TL394" s="263"/>
      <c r="TM394" s="263"/>
      <c r="TN394" s="263"/>
      <c r="TO394" s="263"/>
      <c r="TP394" s="263"/>
      <c r="TQ394" s="263"/>
      <c r="TR394" s="263"/>
      <c r="TS394" s="263"/>
      <c r="TT394" s="263"/>
      <c r="TU394" s="263"/>
      <c r="TV394" s="263"/>
      <c r="TW394" s="263"/>
      <c r="TX394" s="263"/>
      <c r="TY394" s="263"/>
      <c r="TZ394" s="263"/>
      <c r="UA394" s="263"/>
      <c r="UB394" s="263"/>
      <c r="UC394" s="263"/>
      <c r="UD394" s="263"/>
      <c r="UE394" s="263"/>
      <c r="UF394" s="263"/>
      <c r="UG394" s="263"/>
      <c r="UH394" s="263"/>
      <c r="UI394" s="263"/>
      <c r="UJ394" s="263"/>
      <c r="UK394" s="263"/>
      <c r="UL394" s="263"/>
      <c r="UM394" s="263"/>
      <c r="UN394" s="263"/>
      <c r="UO394" s="263"/>
      <c r="UP394" s="263"/>
      <c r="UQ394" s="263"/>
      <c r="UR394" s="263"/>
      <c r="US394" s="263"/>
      <c r="UT394" s="263"/>
      <c r="UU394" s="263"/>
      <c r="UV394" s="263"/>
      <c r="UW394" s="263"/>
      <c r="UX394" s="263"/>
      <c r="UY394" s="263"/>
      <c r="UZ394" s="263"/>
      <c r="VA394" s="263"/>
      <c r="VB394" s="263"/>
      <c r="VC394" s="263"/>
      <c r="VD394" s="263"/>
      <c r="VE394" s="263"/>
      <c r="VF394" s="263"/>
      <c r="VG394" s="263"/>
      <c r="VH394" s="263"/>
      <c r="VI394" s="263"/>
      <c r="VJ394" s="263"/>
      <c r="VK394" s="263"/>
      <c r="VL394" s="263"/>
      <c r="VM394" s="263"/>
      <c r="VN394" s="263"/>
      <c r="VO394" s="263"/>
      <c r="VP394" s="263"/>
      <c r="VQ394" s="263"/>
      <c r="VR394" s="263"/>
      <c r="VS394" s="263"/>
      <c r="VT394" s="263"/>
      <c r="VU394" s="263"/>
      <c r="VV394" s="263"/>
      <c r="VW394" s="263"/>
      <c r="VX394" s="263"/>
      <c r="VY394" s="263"/>
      <c r="VZ394" s="263"/>
      <c r="WA394" s="263"/>
      <c r="WB394" s="263"/>
      <c r="WC394" s="263"/>
      <c r="WD394" s="263"/>
      <c r="WE394" s="263"/>
      <c r="WF394" s="263"/>
      <c r="WG394" s="263"/>
      <c r="WH394" s="263"/>
      <c r="WI394" s="263"/>
      <c r="WJ394" s="263"/>
      <c r="WK394" s="263"/>
      <c r="WL394" s="263"/>
      <c r="WM394" s="263"/>
      <c r="WN394" s="263"/>
      <c r="WO394" s="263"/>
      <c r="WP394" s="263"/>
      <c r="WQ394" s="263"/>
      <c r="WR394" s="263"/>
      <c r="WS394" s="263"/>
      <c r="WT394" s="263"/>
      <c r="WU394" s="263"/>
      <c r="WV394" s="263"/>
      <c r="WW394" s="263"/>
      <c r="WX394" s="263"/>
      <c r="WY394" s="263"/>
      <c r="WZ394" s="263"/>
      <c r="XA394" s="263"/>
      <c r="XB394" s="263"/>
      <c r="XC394" s="263"/>
      <c r="XD394" s="263"/>
      <c r="XE394" s="263"/>
      <c r="XF394" s="263"/>
      <c r="XG394" s="263"/>
      <c r="XH394" s="263"/>
      <c r="XI394" s="263"/>
      <c r="XJ394" s="263"/>
      <c r="XK394" s="263"/>
      <c r="XL394" s="263"/>
      <c r="XM394" s="263"/>
      <c r="XN394" s="263"/>
      <c r="XO394" s="263"/>
      <c r="XP394" s="263"/>
      <c r="XQ394" s="263"/>
      <c r="XR394" s="263"/>
      <c r="XS394" s="263"/>
      <c r="XT394" s="263"/>
      <c r="XU394" s="263"/>
      <c r="XV394" s="263"/>
      <c r="XW394" s="263"/>
      <c r="XX394" s="263"/>
      <c r="XY394" s="263"/>
      <c r="XZ394" s="263"/>
      <c r="YA394" s="263"/>
      <c r="YB394" s="263"/>
      <c r="YC394" s="263"/>
      <c r="YD394" s="263"/>
      <c r="YE394" s="263"/>
      <c r="YF394" s="263"/>
      <c r="YG394" s="263"/>
      <c r="YH394" s="263"/>
      <c r="YI394" s="263"/>
      <c r="YJ394" s="263"/>
      <c r="YK394" s="263"/>
      <c r="YL394" s="263"/>
      <c r="YM394" s="263"/>
      <c r="YN394" s="263"/>
      <c r="YO394" s="263"/>
      <c r="YP394" s="263"/>
      <c r="YQ394" s="263"/>
      <c r="YR394" s="263"/>
      <c r="YS394" s="263"/>
      <c r="YT394" s="263"/>
      <c r="YU394" s="263"/>
      <c r="YV394" s="263"/>
      <c r="YW394" s="263"/>
      <c r="YX394" s="263"/>
      <c r="YY394" s="263"/>
      <c r="YZ394" s="263"/>
      <c r="ZA394" s="263"/>
      <c r="ZB394" s="263"/>
      <c r="ZC394" s="263"/>
      <c r="ZD394" s="263"/>
      <c r="ZE394" s="263"/>
      <c r="ZF394" s="263"/>
      <c r="ZG394" s="263"/>
      <c r="ZH394" s="263"/>
      <c r="ZI394" s="263"/>
      <c r="ZJ394" s="263"/>
      <c r="ZK394" s="263"/>
      <c r="ZL394" s="263"/>
      <c r="ZM394" s="263"/>
      <c r="ZN394" s="263"/>
      <c r="ZO394" s="263"/>
      <c r="ZP394" s="263"/>
      <c r="ZQ394" s="263"/>
      <c r="ZR394" s="263"/>
      <c r="ZS394" s="263"/>
      <c r="ZT394" s="263"/>
      <c r="ZU394" s="263"/>
      <c r="ZV394" s="263"/>
      <c r="ZW394" s="263"/>
      <c r="ZX394" s="263"/>
      <c r="ZY394" s="263"/>
      <c r="ZZ394" s="263"/>
      <c r="AAA394" s="263"/>
      <c r="AAB394" s="263"/>
      <c r="AAC394" s="263"/>
      <c r="AAD394" s="263"/>
      <c r="AAE394" s="263"/>
      <c r="AAF394" s="263"/>
      <c r="AAG394" s="263"/>
      <c r="AAH394" s="263"/>
      <c r="AAI394" s="263"/>
      <c r="AAJ394" s="263"/>
      <c r="AAK394" s="263"/>
      <c r="AAL394" s="263"/>
      <c r="AAM394" s="263"/>
      <c r="AAN394" s="263"/>
      <c r="AAO394" s="263"/>
      <c r="AAP394" s="263"/>
      <c r="AAQ394" s="263"/>
      <c r="AAR394" s="263"/>
      <c r="AAS394" s="263"/>
      <c r="AAT394" s="263"/>
      <c r="AAU394" s="263"/>
      <c r="AAV394" s="263"/>
      <c r="AAW394" s="263"/>
      <c r="AAX394" s="263"/>
      <c r="AAY394" s="263"/>
      <c r="AAZ394" s="263"/>
      <c r="ABA394" s="263"/>
      <c r="ABB394" s="263"/>
      <c r="ABC394" s="263"/>
      <c r="ABD394" s="263"/>
      <c r="ABE394" s="263"/>
      <c r="ABF394" s="263"/>
      <c r="ABG394" s="263"/>
      <c r="ABH394" s="263"/>
      <c r="ABI394" s="263"/>
      <c r="ABJ394" s="263"/>
      <c r="ABK394" s="263"/>
      <c r="ABL394" s="263"/>
      <c r="ABM394" s="263"/>
      <c r="ABN394" s="263"/>
      <c r="ABO394" s="263"/>
      <c r="ABP394" s="263"/>
      <c r="ABQ394" s="263"/>
      <c r="ABR394" s="263"/>
      <c r="ABS394" s="263"/>
      <c r="ABT394" s="263"/>
      <c r="ABU394" s="263"/>
      <c r="ABV394" s="263"/>
      <c r="ABW394" s="263"/>
      <c r="ABX394" s="263"/>
      <c r="ABY394" s="263"/>
      <c r="ABZ394" s="263"/>
      <c r="ACA394" s="263"/>
      <c r="ACB394" s="263"/>
      <c r="ACC394" s="263"/>
      <c r="ACD394" s="263"/>
      <c r="ACE394" s="263"/>
      <c r="ACF394" s="263"/>
      <c r="ACG394" s="263"/>
      <c r="ACH394" s="263"/>
      <c r="ACI394" s="263"/>
      <c r="ACJ394" s="263"/>
      <c r="ACK394" s="263"/>
      <c r="ACL394" s="263"/>
      <c r="ACM394" s="263"/>
      <c r="ACN394" s="263"/>
      <c r="ACO394" s="263"/>
      <c r="ACP394" s="263"/>
      <c r="ACQ394" s="263"/>
      <c r="ACR394" s="263"/>
      <c r="ACS394" s="263"/>
      <c r="ACT394" s="263"/>
      <c r="ACU394" s="263"/>
      <c r="ACV394" s="263"/>
      <c r="ACW394" s="263"/>
      <c r="ACX394" s="263"/>
      <c r="ACY394" s="263"/>
      <c r="ACZ394" s="263"/>
      <c r="ADA394" s="263"/>
      <c r="ADB394" s="263"/>
      <c r="ADC394" s="263"/>
      <c r="ADD394" s="263"/>
      <c r="ADE394" s="263"/>
      <c r="ADF394" s="263"/>
      <c r="ADG394" s="263"/>
      <c r="ADH394" s="263"/>
      <c r="ADI394" s="263"/>
      <c r="ADJ394" s="263"/>
      <c r="ADK394" s="263"/>
      <c r="ADL394" s="263"/>
      <c r="ADM394" s="263"/>
      <c r="ADN394" s="263"/>
      <c r="ADO394" s="263"/>
      <c r="ADP394" s="263"/>
      <c r="ADQ394" s="263"/>
      <c r="ADR394" s="263"/>
      <c r="ADS394" s="263"/>
      <c r="ADT394" s="263"/>
      <c r="ADU394" s="263"/>
      <c r="ADV394" s="263"/>
      <c r="ADW394" s="263"/>
      <c r="ADX394" s="263"/>
      <c r="ADY394" s="263"/>
      <c r="ADZ394" s="263"/>
      <c r="AEA394" s="263"/>
      <c r="AEB394" s="263"/>
      <c r="AEC394" s="263"/>
      <c r="AED394" s="263"/>
      <c r="AEE394" s="263"/>
      <c r="AEF394" s="263"/>
      <c r="AEG394" s="263"/>
      <c r="AEH394" s="263"/>
      <c r="AEI394" s="263"/>
      <c r="AEJ394" s="263"/>
      <c r="AEK394" s="263"/>
      <c r="AEL394" s="263"/>
      <c r="AEM394" s="263"/>
      <c r="AEN394" s="263"/>
      <c r="AEO394" s="263"/>
      <c r="AEP394" s="263"/>
      <c r="AEQ394" s="263"/>
      <c r="AER394" s="263"/>
      <c r="AES394" s="263"/>
      <c r="AET394" s="263"/>
      <c r="AEU394" s="263"/>
      <c r="AEV394" s="263"/>
      <c r="AEW394" s="263"/>
      <c r="AEX394" s="263"/>
      <c r="AEY394" s="263"/>
      <c r="AEZ394" s="263"/>
      <c r="AFA394" s="263"/>
      <c r="AFB394" s="263"/>
      <c r="AFC394" s="263"/>
      <c r="AFD394" s="263"/>
      <c r="AFE394" s="263"/>
      <c r="AFF394" s="263"/>
      <c r="AFG394" s="263"/>
      <c r="AFH394" s="263"/>
      <c r="AFI394" s="263"/>
      <c r="AFJ394" s="263"/>
      <c r="AFK394" s="263"/>
      <c r="AFL394" s="263"/>
      <c r="AFM394" s="263"/>
      <c r="AFN394" s="263"/>
      <c r="AFO394" s="263"/>
      <c r="AFP394" s="263"/>
      <c r="AFQ394" s="263"/>
      <c r="AFR394" s="263"/>
      <c r="AFS394" s="263"/>
      <c r="AFT394" s="263"/>
      <c r="AFU394" s="263"/>
      <c r="AFV394" s="263"/>
      <c r="AFW394" s="263"/>
      <c r="AFX394" s="263"/>
      <c r="AFY394" s="263"/>
      <c r="AFZ394" s="263"/>
      <c r="AGA394" s="263"/>
      <c r="AGB394" s="263"/>
      <c r="AGC394" s="263"/>
      <c r="AGD394" s="263"/>
      <c r="AGE394" s="263"/>
      <c r="AGF394" s="263"/>
      <c r="AGG394" s="263"/>
      <c r="AGH394" s="263"/>
      <c r="AGI394" s="263"/>
      <c r="AGJ394" s="263"/>
      <c r="AGK394" s="263"/>
      <c r="AGL394" s="263"/>
      <c r="AGM394" s="263"/>
      <c r="AGN394" s="263"/>
      <c r="AGO394" s="263"/>
      <c r="AGP394" s="263"/>
      <c r="AGQ394" s="263"/>
      <c r="AGR394" s="263"/>
      <c r="AGS394" s="263"/>
      <c r="AGT394" s="263"/>
      <c r="AGU394" s="263"/>
      <c r="AGV394" s="263"/>
      <c r="AGW394" s="263"/>
      <c r="AGX394" s="263"/>
      <c r="AGY394" s="263"/>
      <c r="AGZ394" s="263"/>
      <c r="AHA394" s="263"/>
      <c r="AHB394" s="263"/>
      <c r="AHC394" s="263"/>
      <c r="AHD394" s="263"/>
      <c r="AHE394" s="263"/>
      <c r="AHF394" s="263"/>
      <c r="AHG394" s="263"/>
      <c r="AHH394" s="263"/>
      <c r="AHI394" s="263"/>
      <c r="AHJ394" s="263"/>
      <c r="AHK394" s="263"/>
      <c r="AHL394" s="263"/>
      <c r="AHM394" s="263"/>
      <c r="AHN394" s="263"/>
      <c r="AHO394" s="263"/>
      <c r="AHP394" s="263"/>
      <c r="AHQ394" s="263"/>
      <c r="AHR394" s="263"/>
      <c r="AHS394" s="263"/>
      <c r="AHT394" s="263"/>
      <c r="AHU394" s="263"/>
      <c r="AHV394" s="263"/>
      <c r="AHW394" s="263"/>
      <c r="AHX394" s="263"/>
      <c r="AHY394" s="263"/>
      <c r="AHZ394" s="263"/>
      <c r="AIA394" s="263"/>
      <c r="AIB394" s="263"/>
      <c r="AIC394" s="263"/>
      <c r="AID394" s="263"/>
      <c r="AIE394" s="263"/>
      <c r="AIF394" s="263"/>
      <c r="AIG394" s="263"/>
      <c r="AIH394" s="263"/>
      <c r="AII394" s="263"/>
      <c r="AIJ394" s="263"/>
      <c r="AIK394" s="263"/>
      <c r="AIL394" s="263"/>
      <c r="AIM394" s="263"/>
      <c r="AIN394" s="263"/>
      <c r="AIO394" s="263"/>
      <c r="AIP394" s="263"/>
      <c r="AIQ394" s="263"/>
      <c r="AIR394" s="263"/>
      <c r="AIS394" s="263"/>
      <c r="AIT394" s="263"/>
      <c r="AIU394" s="263"/>
      <c r="AIV394" s="263"/>
      <c r="AIW394" s="263"/>
      <c r="AIX394" s="263"/>
      <c r="AIY394" s="263"/>
      <c r="AIZ394" s="263"/>
      <c r="AJA394" s="263"/>
      <c r="AJB394" s="263"/>
      <c r="AJC394" s="263"/>
      <c r="AJD394" s="263"/>
      <c r="AJE394" s="263"/>
      <c r="AJF394" s="263"/>
      <c r="AJG394" s="263"/>
      <c r="AJH394" s="263"/>
      <c r="AJI394" s="263"/>
      <c r="AJJ394" s="263"/>
      <c r="AJK394" s="263"/>
      <c r="AJL394" s="263"/>
      <c r="AJM394" s="263"/>
      <c r="AJN394" s="263"/>
      <c r="AJO394" s="263"/>
      <c r="AJP394" s="263"/>
      <c r="AJQ394" s="263"/>
      <c r="AJR394" s="263"/>
      <c r="AJS394" s="263"/>
      <c r="AJT394" s="263"/>
      <c r="AJU394" s="263"/>
      <c r="AJV394" s="263"/>
      <c r="AJW394" s="263"/>
      <c r="AJX394" s="263"/>
      <c r="AJY394" s="263"/>
      <c r="AJZ394" s="263"/>
      <c r="AKA394" s="263"/>
      <c r="AKB394" s="263"/>
      <c r="AKC394" s="263"/>
      <c r="AKD394" s="263"/>
      <c r="AKE394" s="263"/>
      <c r="AKF394" s="263"/>
      <c r="AKG394" s="263"/>
      <c r="AKH394" s="263"/>
      <c r="AKI394" s="263"/>
      <c r="AKJ394" s="263"/>
      <c r="AKK394" s="263"/>
      <c r="AKL394" s="263"/>
      <c r="AKM394" s="263"/>
      <c r="AKN394" s="263"/>
      <c r="AKO394" s="263"/>
      <c r="AKP394" s="263"/>
      <c r="AKQ394" s="263"/>
      <c r="AKR394" s="263"/>
      <c r="AKS394" s="263"/>
      <c r="AKT394" s="263"/>
      <c r="AKU394" s="263"/>
      <c r="AKV394" s="263"/>
      <c r="AKW394" s="263"/>
      <c r="AKX394" s="263"/>
      <c r="AKY394" s="263"/>
      <c r="AKZ394" s="263"/>
      <c r="ALA394" s="263"/>
      <c r="ALB394" s="263"/>
      <c r="ALC394" s="263"/>
      <c r="ALD394" s="263"/>
      <c r="ALE394" s="263"/>
      <c r="ALF394" s="263"/>
      <c r="ALG394" s="263"/>
      <c r="ALH394" s="263"/>
      <c r="ALI394" s="263"/>
      <c r="ALJ394" s="263"/>
      <c r="ALK394" s="263"/>
      <c r="ALL394" s="263"/>
      <c r="ALM394" s="263"/>
      <c r="ALN394" s="263"/>
      <c r="ALO394" s="263"/>
      <c r="ALP394" s="263"/>
      <c r="ALQ394" s="263"/>
      <c r="ALR394" s="263"/>
      <c r="ALS394" s="263"/>
      <c r="ALT394" s="263"/>
      <c r="ALU394" s="263"/>
      <c r="ALV394" s="263"/>
      <c r="ALW394" s="263"/>
      <c r="ALX394" s="263"/>
      <c r="ALY394" s="263"/>
      <c r="ALZ394" s="263"/>
      <c r="AMA394" s="263"/>
      <c r="AMB394" s="263"/>
      <c r="AMC394" s="263"/>
      <c r="AMD394" s="263"/>
      <c r="AME394" s="263"/>
      <c r="AMF394" s="263"/>
      <c r="AMG394" s="263"/>
      <c r="AMH394" s="263"/>
      <c r="AMI394" s="263"/>
      <c r="AMJ394" s="263"/>
      <c r="AMK394" s="263"/>
      <c r="AML394" s="263"/>
      <c r="AMM394" s="263"/>
      <c r="AMN394" s="263"/>
      <c r="AMO394" s="263"/>
      <c r="AMP394" s="263"/>
      <c r="AMQ394" s="263"/>
      <c r="AMR394" s="263"/>
      <c r="AMS394" s="263"/>
      <c r="AMT394" s="263"/>
      <c r="AMU394" s="263"/>
      <c r="AMV394" s="263"/>
      <c r="AMW394" s="263"/>
      <c r="AMX394" s="263"/>
      <c r="AMY394" s="263"/>
      <c r="AMZ394" s="263"/>
      <c r="ANA394" s="263"/>
      <c r="ANB394" s="263"/>
      <c r="ANC394" s="263"/>
      <c r="AND394" s="263"/>
      <c r="ANE394" s="263"/>
      <c r="ANF394" s="263"/>
      <c r="ANG394" s="263"/>
      <c r="ANH394" s="263"/>
      <c r="ANI394" s="263"/>
      <c r="ANJ394" s="263"/>
      <c r="ANK394" s="263"/>
      <c r="ANL394" s="263"/>
      <c r="ANM394" s="263"/>
      <c r="ANN394" s="263"/>
      <c r="ANO394" s="263"/>
      <c r="ANP394" s="263"/>
      <c r="ANQ394" s="263"/>
      <c r="ANR394" s="263"/>
      <c r="ANS394" s="263"/>
      <c r="ANT394" s="263"/>
      <c r="ANU394" s="263"/>
      <c r="ANV394" s="263"/>
      <c r="ANW394" s="263"/>
      <c r="ANX394" s="263"/>
      <c r="ANY394" s="263"/>
      <c r="ANZ394" s="263"/>
      <c r="AOA394" s="263"/>
      <c r="AOB394" s="263"/>
      <c r="AOC394" s="263"/>
      <c r="AOD394" s="263"/>
      <c r="AOE394" s="263"/>
      <c r="AOF394" s="263"/>
      <c r="AOG394" s="263"/>
      <c r="AOH394" s="263"/>
      <c r="AOI394" s="263"/>
      <c r="AOJ394" s="263"/>
      <c r="AOK394" s="263"/>
      <c r="AOL394" s="263"/>
      <c r="AOM394" s="263"/>
      <c r="AON394" s="263"/>
      <c r="AOO394" s="263"/>
      <c r="AOP394" s="263"/>
      <c r="AOQ394" s="263"/>
      <c r="AOR394" s="263"/>
      <c r="AOS394" s="263"/>
      <c r="AOT394" s="263"/>
      <c r="AOU394" s="263"/>
      <c r="AOV394" s="263"/>
      <c r="AOW394" s="263"/>
      <c r="AOX394" s="263"/>
      <c r="AOY394" s="263"/>
      <c r="AOZ394" s="263"/>
      <c r="APA394" s="263"/>
      <c r="APB394" s="263"/>
      <c r="APC394" s="263"/>
      <c r="APD394" s="263"/>
      <c r="APE394" s="263"/>
      <c r="APF394" s="263"/>
      <c r="APG394" s="263"/>
      <c r="APH394" s="263"/>
      <c r="API394" s="263"/>
      <c r="APJ394" s="263"/>
      <c r="APK394" s="263"/>
      <c r="APL394" s="263"/>
      <c r="APM394" s="263"/>
      <c r="APN394" s="263"/>
      <c r="APO394" s="263"/>
      <c r="APP394" s="263"/>
      <c r="APQ394" s="263"/>
      <c r="APR394" s="263"/>
      <c r="APS394" s="263"/>
      <c r="APT394" s="263"/>
      <c r="APU394" s="263"/>
      <c r="APV394" s="263"/>
      <c r="APW394" s="263"/>
      <c r="APX394" s="263"/>
      <c r="APY394" s="263"/>
      <c r="APZ394" s="263"/>
      <c r="AQA394" s="263"/>
      <c r="AQB394" s="263"/>
      <c r="AQC394" s="263"/>
      <c r="AQD394" s="263"/>
      <c r="AQE394" s="263"/>
      <c r="AQF394" s="263"/>
      <c r="AQG394" s="263"/>
      <c r="AQH394" s="263"/>
      <c r="AQI394" s="263"/>
      <c r="AQJ394" s="263"/>
      <c r="AQK394" s="263"/>
      <c r="AQL394" s="263"/>
      <c r="AQM394" s="263"/>
      <c r="AQN394" s="263"/>
      <c r="AQO394" s="263"/>
      <c r="AQP394" s="263"/>
      <c r="AQQ394" s="263"/>
      <c r="AQR394" s="263"/>
      <c r="AQS394" s="263"/>
      <c r="AQT394" s="263"/>
      <c r="AQU394" s="263"/>
      <c r="AQV394" s="263"/>
      <c r="AQW394" s="263"/>
      <c r="AQX394" s="263"/>
      <c r="AQY394" s="263"/>
      <c r="AQZ394" s="263"/>
      <c r="ARA394" s="263"/>
      <c r="ARB394" s="263"/>
      <c r="ARC394" s="263"/>
      <c r="ARD394" s="263"/>
      <c r="ARE394" s="263"/>
      <c r="ARF394" s="263"/>
      <c r="ARG394" s="263"/>
      <c r="ARH394" s="263"/>
      <c r="ARI394" s="263"/>
      <c r="ARJ394" s="263"/>
      <c r="ARK394" s="263"/>
      <c r="ARL394" s="263"/>
      <c r="ARM394" s="263"/>
      <c r="ARN394" s="263"/>
      <c r="ARO394" s="263"/>
      <c r="ARP394" s="263"/>
      <c r="ARQ394" s="263"/>
      <c r="ARR394" s="263"/>
      <c r="ARS394" s="263"/>
      <c r="ART394" s="263"/>
      <c r="ARU394" s="263"/>
      <c r="ARV394" s="263"/>
      <c r="ARW394" s="263"/>
      <c r="ARX394" s="263"/>
      <c r="ARY394" s="263"/>
      <c r="ARZ394" s="263"/>
      <c r="ASA394" s="263"/>
      <c r="ASB394" s="263"/>
      <c r="ASC394" s="263"/>
      <c r="ASD394" s="263"/>
      <c r="ASE394" s="263"/>
      <c r="ASF394" s="263"/>
      <c r="ASG394" s="263"/>
      <c r="ASH394" s="263"/>
      <c r="ASI394" s="263"/>
      <c r="ASJ394" s="263"/>
      <c r="ASK394" s="263"/>
      <c r="ASL394" s="263"/>
      <c r="ASM394" s="263"/>
      <c r="ASN394" s="263"/>
      <c r="ASO394" s="263"/>
      <c r="ASP394" s="263"/>
      <c r="ASQ394" s="263"/>
      <c r="ASR394" s="263"/>
      <c r="ASS394" s="263"/>
      <c r="AST394" s="263"/>
      <c r="ASU394" s="263"/>
      <c r="ASV394" s="263"/>
      <c r="ASW394" s="263"/>
      <c r="ASX394" s="263"/>
      <c r="ASY394" s="263"/>
      <c r="ASZ394" s="263"/>
      <c r="ATA394" s="263"/>
      <c r="ATB394" s="263"/>
      <c r="ATC394" s="263"/>
      <c r="ATD394" s="263"/>
      <c r="ATE394" s="263"/>
      <c r="ATF394" s="263"/>
      <c r="ATG394" s="263"/>
      <c r="ATH394" s="263"/>
      <c r="ATI394" s="263"/>
      <c r="ATJ394" s="263"/>
      <c r="ATK394" s="263"/>
      <c r="ATL394" s="263"/>
      <c r="ATM394" s="263"/>
      <c r="ATN394" s="263"/>
      <c r="ATO394" s="263"/>
      <c r="ATP394" s="263"/>
      <c r="ATQ394" s="263"/>
      <c r="ATR394" s="263"/>
      <c r="ATS394" s="263"/>
      <c r="ATT394" s="263"/>
      <c r="ATU394" s="263"/>
      <c r="ATV394" s="263"/>
      <c r="ATW394" s="263"/>
      <c r="ATX394" s="263"/>
      <c r="ATY394" s="263"/>
      <c r="ATZ394" s="263"/>
      <c r="AUA394" s="263"/>
      <c r="AUB394" s="263"/>
      <c r="AUC394" s="263"/>
      <c r="AUD394" s="263"/>
      <c r="AUE394" s="263"/>
      <c r="AUF394" s="263"/>
      <c r="AUG394" s="263"/>
      <c r="AUH394" s="263"/>
      <c r="AUI394" s="263"/>
      <c r="AUJ394" s="263"/>
      <c r="AUK394" s="263"/>
      <c r="AUL394" s="263"/>
      <c r="AUM394" s="263"/>
      <c r="AUN394" s="263"/>
      <c r="AUO394" s="263"/>
      <c r="AUP394" s="263"/>
      <c r="AUQ394" s="263"/>
      <c r="AUR394" s="263"/>
      <c r="AUS394" s="263"/>
      <c r="AUT394" s="263"/>
      <c r="AUU394" s="263"/>
      <c r="AUV394" s="263"/>
      <c r="AUW394" s="263"/>
      <c r="AUX394" s="263"/>
      <c r="AUY394" s="263"/>
      <c r="AUZ394" s="263"/>
      <c r="AVA394" s="263"/>
      <c r="AVB394" s="263"/>
      <c r="AVC394" s="263"/>
      <c r="AVD394" s="263"/>
      <c r="AVE394" s="263"/>
      <c r="AVF394" s="263"/>
      <c r="AVG394" s="263"/>
      <c r="AVH394" s="263"/>
      <c r="AVI394" s="263"/>
      <c r="AVJ394" s="263"/>
      <c r="AVK394" s="263"/>
      <c r="AVL394" s="263"/>
      <c r="AVM394" s="263"/>
      <c r="AVN394" s="263"/>
      <c r="AVO394" s="263"/>
      <c r="AVP394" s="263"/>
      <c r="AVQ394" s="263"/>
      <c r="AVR394" s="263"/>
      <c r="AVS394" s="263"/>
      <c r="AVT394" s="263"/>
      <c r="AVU394" s="263"/>
      <c r="AVV394" s="263"/>
      <c r="AVW394" s="263"/>
      <c r="AVX394" s="263"/>
      <c r="AVY394" s="263"/>
      <c r="AVZ394" s="263"/>
      <c r="AWA394" s="263"/>
      <c r="AWB394" s="263"/>
      <c r="AWC394" s="263"/>
      <c r="AWD394" s="263"/>
      <c r="AWE394" s="263"/>
      <c r="AWF394" s="263"/>
      <c r="AWG394" s="263"/>
      <c r="AWH394" s="263"/>
      <c r="AWI394" s="263"/>
      <c r="AWJ394" s="263"/>
      <c r="AWK394" s="263"/>
      <c r="AWL394" s="263"/>
      <c r="AWM394" s="263"/>
      <c r="AWN394" s="263"/>
      <c r="AWO394" s="263"/>
      <c r="AWP394" s="263"/>
      <c r="AWQ394" s="263"/>
      <c r="AWR394" s="263"/>
      <c r="AWS394" s="263"/>
      <c r="AWT394" s="263"/>
      <c r="AWU394" s="263"/>
      <c r="AWV394" s="263"/>
      <c r="AWW394" s="263"/>
      <c r="AWX394" s="263"/>
      <c r="AWY394" s="263"/>
      <c r="AWZ394" s="263"/>
      <c r="AXA394" s="263"/>
      <c r="AXB394" s="263"/>
      <c r="AXC394" s="263"/>
      <c r="AXD394" s="263"/>
      <c r="AXE394" s="263"/>
      <c r="AXF394" s="263"/>
      <c r="AXG394" s="263"/>
      <c r="AXH394" s="263"/>
      <c r="AXI394" s="263"/>
      <c r="AXJ394" s="263"/>
      <c r="AXK394" s="263"/>
      <c r="AXL394" s="263"/>
      <c r="AXM394" s="263"/>
      <c r="AXN394" s="263"/>
      <c r="AXO394" s="263"/>
      <c r="AXP394" s="263"/>
      <c r="AXQ394" s="263"/>
      <c r="AXR394" s="263"/>
      <c r="AXS394" s="263"/>
      <c r="AXT394" s="263"/>
      <c r="AXU394" s="263"/>
      <c r="AXV394" s="263"/>
      <c r="AXW394" s="263"/>
      <c r="AXX394" s="263"/>
      <c r="AXY394" s="263"/>
      <c r="AXZ394" s="263"/>
      <c r="AYA394" s="263"/>
      <c r="AYB394" s="263"/>
      <c r="AYC394" s="263"/>
      <c r="AYD394" s="263"/>
      <c r="AYE394" s="263"/>
      <c r="AYF394" s="263"/>
      <c r="AYG394" s="263"/>
      <c r="AYH394" s="263"/>
      <c r="AYI394" s="263"/>
      <c r="AYJ394" s="263"/>
      <c r="AYK394" s="263"/>
      <c r="AYL394" s="263"/>
      <c r="AYM394" s="263"/>
      <c r="AYN394" s="263"/>
      <c r="AYO394" s="263"/>
      <c r="AYP394" s="263"/>
      <c r="AYQ394" s="263"/>
      <c r="AYR394" s="263"/>
      <c r="AYS394" s="263"/>
      <c r="AYT394" s="263"/>
      <c r="AYU394" s="263"/>
      <c r="AYV394" s="263"/>
      <c r="AYW394" s="263"/>
      <c r="AYX394" s="263"/>
      <c r="AYY394" s="263"/>
      <c r="AYZ394" s="263"/>
      <c r="AZA394" s="263"/>
      <c r="AZB394" s="263"/>
      <c r="AZC394" s="263"/>
      <c r="AZD394" s="263"/>
      <c r="AZE394" s="263"/>
      <c r="AZF394" s="263"/>
      <c r="AZG394" s="263"/>
      <c r="AZH394" s="263"/>
      <c r="AZI394" s="263"/>
      <c r="AZJ394" s="263"/>
      <c r="AZK394" s="263"/>
      <c r="AZL394" s="263"/>
      <c r="AZM394" s="263"/>
      <c r="AZN394" s="263"/>
      <c r="AZO394" s="263"/>
      <c r="AZP394" s="263"/>
      <c r="AZQ394" s="263"/>
      <c r="AZR394" s="263"/>
      <c r="AZS394" s="263"/>
      <c r="AZT394" s="263"/>
      <c r="AZU394" s="263"/>
      <c r="AZV394" s="263"/>
      <c r="AZW394" s="263"/>
      <c r="AZX394" s="263"/>
      <c r="AZY394" s="263"/>
      <c r="AZZ394" s="263"/>
      <c r="BAA394" s="263"/>
      <c r="BAB394" s="263"/>
      <c r="BAC394" s="263"/>
      <c r="BAD394" s="263"/>
      <c r="BAE394" s="263"/>
      <c r="BAF394" s="263"/>
      <c r="BAG394" s="263"/>
      <c r="BAH394" s="263"/>
      <c r="BAI394" s="263"/>
      <c r="BAJ394" s="263"/>
      <c r="BAK394" s="263"/>
      <c r="BAL394" s="263"/>
      <c r="BAM394" s="263"/>
      <c r="BAN394" s="263"/>
      <c r="BAO394" s="263"/>
      <c r="BAP394" s="263"/>
      <c r="BAQ394" s="263"/>
      <c r="BAR394" s="263"/>
      <c r="BAS394" s="263"/>
      <c r="BAT394" s="263"/>
      <c r="BAU394" s="263"/>
      <c r="BAV394" s="263"/>
      <c r="BAW394" s="263"/>
      <c r="BAX394" s="263"/>
      <c r="BAY394" s="263"/>
      <c r="BAZ394" s="263"/>
      <c r="BBA394" s="263"/>
      <c r="BBB394" s="263"/>
      <c r="BBC394" s="263"/>
      <c r="BBD394" s="263"/>
      <c r="BBE394" s="263"/>
      <c r="BBF394" s="263"/>
      <c r="BBG394" s="263"/>
      <c r="BBH394" s="263"/>
      <c r="BBI394" s="263"/>
      <c r="BBJ394" s="263"/>
      <c r="BBK394" s="263"/>
      <c r="BBL394" s="263"/>
      <c r="BBM394" s="263"/>
      <c r="BBN394" s="263"/>
      <c r="BBO394" s="263"/>
      <c r="BBP394" s="263"/>
      <c r="BBQ394" s="263"/>
      <c r="BBR394" s="263"/>
      <c r="BBS394" s="263"/>
      <c r="BBT394" s="263"/>
      <c r="BBU394" s="263"/>
      <c r="BBV394" s="263"/>
      <c r="BBW394" s="263"/>
      <c r="BBX394" s="263"/>
      <c r="BBY394" s="263"/>
      <c r="BBZ394" s="263"/>
      <c r="BCA394" s="263"/>
      <c r="BCB394" s="263"/>
      <c r="BCC394" s="263"/>
      <c r="BCD394" s="263"/>
      <c r="BCE394" s="263"/>
      <c r="BCF394" s="263"/>
      <c r="BCG394" s="263"/>
      <c r="BCH394" s="263"/>
      <c r="BCI394" s="263"/>
      <c r="BCJ394" s="263"/>
      <c r="BCK394" s="263"/>
      <c r="BCL394" s="263"/>
      <c r="BCM394" s="263"/>
      <c r="BCN394" s="263"/>
      <c r="BCO394" s="263"/>
      <c r="BCP394" s="263"/>
      <c r="BCQ394" s="263"/>
      <c r="BCR394" s="263"/>
      <c r="BCS394" s="263"/>
      <c r="BCT394" s="263"/>
      <c r="BCU394" s="263"/>
      <c r="BCV394" s="263"/>
      <c r="BCW394" s="263"/>
      <c r="BCX394" s="263"/>
      <c r="BCY394" s="263"/>
      <c r="BCZ394" s="263"/>
      <c r="BDA394" s="263"/>
      <c r="BDB394" s="263"/>
      <c r="BDC394" s="263"/>
      <c r="BDD394" s="263"/>
      <c r="BDE394" s="263"/>
      <c r="BDF394" s="263"/>
      <c r="BDG394" s="263"/>
      <c r="BDH394" s="263"/>
      <c r="BDI394" s="263"/>
      <c r="BDJ394" s="263"/>
      <c r="BDK394" s="263"/>
      <c r="BDL394" s="263"/>
      <c r="BDM394" s="263"/>
      <c r="BDN394" s="263"/>
      <c r="BDO394" s="263"/>
      <c r="BDP394" s="263"/>
      <c r="BDQ394" s="263"/>
      <c r="BDR394" s="263"/>
      <c r="BDS394" s="263"/>
      <c r="BDT394" s="263"/>
      <c r="BDU394" s="263"/>
      <c r="BDV394" s="263"/>
      <c r="BDW394" s="263"/>
      <c r="BDX394" s="263"/>
      <c r="BDY394" s="263"/>
      <c r="BDZ394" s="263"/>
      <c r="BEA394" s="263"/>
      <c r="BEB394" s="263"/>
      <c r="BEC394" s="263"/>
      <c r="BED394" s="263"/>
      <c r="BEE394" s="263"/>
      <c r="BEF394" s="263"/>
      <c r="BEG394" s="263"/>
      <c r="BEH394" s="263"/>
      <c r="BEI394" s="263"/>
      <c r="BEJ394" s="263"/>
      <c r="BEK394" s="263"/>
      <c r="BEL394" s="263"/>
      <c r="BEM394" s="263"/>
      <c r="BEN394" s="263"/>
      <c r="BEO394" s="263"/>
      <c r="BEP394" s="263"/>
      <c r="BEQ394" s="263"/>
      <c r="BER394" s="263"/>
      <c r="BES394" s="263"/>
      <c r="BET394" s="263"/>
      <c r="BEU394" s="263"/>
      <c r="BEV394" s="263"/>
      <c r="BEW394" s="263"/>
      <c r="BEX394" s="263"/>
      <c r="BEY394" s="263"/>
      <c r="BEZ394" s="263"/>
      <c r="BFA394" s="263"/>
      <c r="BFB394" s="263"/>
      <c r="BFC394" s="263"/>
      <c r="BFD394" s="263"/>
      <c r="BFE394" s="263"/>
      <c r="BFF394" s="263"/>
      <c r="BFG394" s="263"/>
      <c r="BFH394" s="263"/>
      <c r="BFI394" s="263"/>
      <c r="BFJ394" s="263"/>
      <c r="BFK394" s="263"/>
      <c r="BFL394" s="263"/>
      <c r="BFM394" s="263"/>
      <c r="BFN394" s="263"/>
      <c r="BFO394" s="263"/>
      <c r="BFP394" s="263"/>
      <c r="BFQ394" s="263"/>
      <c r="BFR394" s="263"/>
      <c r="BFS394" s="263"/>
      <c r="BFT394" s="263"/>
      <c r="BFU394" s="263"/>
      <c r="BFV394" s="263"/>
      <c r="BFW394" s="263"/>
      <c r="BFX394" s="263"/>
      <c r="BFY394" s="263"/>
      <c r="BFZ394" s="263"/>
      <c r="BGA394" s="263"/>
      <c r="BGB394" s="263"/>
      <c r="BGC394" s="263"/>
      <c r="BGD394" s="263"/>
      <c r="BGE394" s="263"/>
      <c r="BGF394" s="263"/>
      <c r="BGG394" s="263"/>
      <c r="BGH394" s="263"/>
      <c r="BGI394" s="263"/>
      <c r="BGJ394" s="263"/>
      <c r="BGK394" s="263"/>
      <c r="BGL394" s="263"/>
      <c r="BGM394" s="263"/>
      <c r="BGN394" s="263"/>
      <c r="BGO394" s="263"/>
      <c r="BGP394" s="263"/>
      <c r="BGQ394" s="263"/>
      <c r="BGR394" s="263"/>
      <c r="BGS394" s="263"/>
      <c r="BGT394" s="263"/>
      <c r="BGU394" s="263"/>
      <c r="BGV394" s="263"/>
      <c r="BGW394" s="263"/>
      <c r="BGX394" s="263"/>
      <c r="BGY394" s="263"/>
      <c r="BGZ394" s="263"/>
      <c r="BHA394" s="263"/>
      <c r="BHB394" s="263"/>
      <c r="BHC394" s="263"/>
      <c r="BHD394" s="263"/>
      <c r="BHE394" s="263"/>
      <c r="BHF394" s="263"/>
      <c r="BHG394" s="263"/>
      <c r="BHH394" s="263"/>
      <c r="BHI394" s="263"/>
      <c r="BHJ394" s="263"/>
      <c r="BHK394" s="263"/>
      <c r="BHL394" s="263"/>
      <c r="BHM394" s="263"/>
      <c r="BHN394" s="263"/>
      <c r="BHO394" s="263"/>
      <c r="BHP394" s="263"/>
      <c r="BHQ394" s="263"/>
      <c r="BHR394" s="263"/>
      <c r="BHS394" s="263"/>
      <c r="BHT394" s="263"/>
      <c r="BHU394" s="263"/>
      <c r="BHV394" s="263"/>
      <c r="BHW394" s="263"/>
      <c r="BHX394" s="263"/>
      <c r="BHY394" s="263"/>
      <c r="BHZ394" s="263"/>
      <c r="BIA394" s="263"/>
      <c r="BIB394" s="263"/>
      <c r="BIC394" s="263"/>
      <c r="BID394" s="263"/>
      <c r="BIE394" s="263"/>
      <c r="BIF394" s="263"/>
      <c r="BIG394" s="263"/>
      <c r="BIH394" s="263"/>
      <c r="BII394" s="263"/>
      <c r="BIJ394" s="263"/>
      <c r="BIK394" s="263"/>
      <c r="BIL394" s="263"/>
      <c r="BIM394" s="263"/>
      <c r="BIN394" s="263"/>
      <c r="BIO394" s="263"/>
      <c r="BIP394" s="263"/>
      <c r="BIQ394" s="263"/>
      <c r="BIR394" s="263"/>
      <c r="BIS394" s="263"/>
      <c r="BIT394" s="263"/>
      <c r="BIU394" s="263"/>
      <c r="BIV394" s="263"/>
      <c r="BIW394" s="263"/>
      <c r="BIX394" s="263"/>
      <c r="BIY394" s="263"/>
      <c r="BIZ394" s="263"/>
      <c r="BJA394" s="263"/>
      <c r="BJB394" s="263"/>
      <c r="BJC394" s="263"/>
      <c r="BJD394" s="263"/>
      <c r="BJE394" s="263"/>
      <c r="BJF394" s="263"/>
      <c r="BJG394" s="263"/>
      <c r="BJH394" s="263"/>
      <c r="BJI394" s="263"/>
      <c r="BJJ394" s="263"/>
      <c r="BJK394" s="263"/>
      <c r="BJL394" s="263"/>
      <c r="BJM394" s="263"/>
      <c r="BJN394" s="263"/>
      <c r="BJO394" s="263"/>
      <c r="BJP394" s="263"/>
      <c r="BJQ394" s="263"/>
      <c r="BJR394" s="263"/>
      <c r="BJS394" s="263"/>
      <c r="BJT394" s="263"/>
      <c r="BJU394" s="263"/>
      <c r="BJV394" s="263"/>
      <c r="BJW394" s="263"/>
      <c r="BJX394" s="263"/>
      <c r="BJY394" s="263"/>
      <c r="BJZ394" s="263"/>
      <c r="BKA394" s="263"/>
      <c r="BKB394" s="263"/>
      <c r="BKC394" s="263"/>
      <c r="BKD394" s="263"/>
      <c r="BKE394" s="263"/>
      <c r="BKF394" s="263"/>
      <c r="BKG394" s="263"/>
      <c r="BKH394" s="263"/>
      <c r="BKI394" s="263"/>
      <c r="BKJ394" s="263"/>
      <c r="BKK394" s="263"/>
      <c r="BKL394" s="263"/>
      <c r="BKM394" s="263"/>
      <c r="BKN394" s="263"/>
      <c r="BKO394" s="263"/>
      <c r="BKP394" s="263"/>
      <c r="BKQ394" s="263"/>
      <c r="BKR394" s="263"/>
      <c r="BKS394" s="263"/>
      <c r="BKT394" s="263"/>
      <c r="BKU394" s="263"/>
      <c r="BKV394" s="263"/>
      <c r="BKW394" s="263"/>
      <c r="BKX394" s="263"/>
      <c r="BKY394" s="263"/>
      <c r="BKZ394" s="263"/>
      <c r="BLA394" s="263"/>
      <c r="BLB394" s="263"/>
      <c r="BLC394" s="263"/>
      <c r="BLD394" s="263"/>
      <c r="BLE394" s="263"/>
      <c r="BLF394" s="263"/>
      <c r="BLG394" s="263"/>
      <c r="BLH394" s="263"/>
      <c r="BLI394" s="263"/>
      <c r="BLJ394" s="263"/>
      <c r="BLK394" s="263"/>
      <c r="BLL394" s="263"/>
      <c r="BLM394" s="263"/>
      <c r="BLN394" s="263"/>
      <c r="BLO394" s="263"/>
      <c r="BLP394" s="263"/>
      <c r="BLQ394" s="263"/>
      <c r="BLR394" s="263"/>
      <c r="BLS394" s="263"/>
      <c r="BLT394" s="263"/>
      <c r="BLU394" s="263"/>
      <c r="BLV394" s="263"/>
      <c r="BLW394" s="263"/>
      <c r="BLX394" s="263"/>
      <c r="BLY394" s="263"/>
      <c r="BLZ394" s="263"/>
      <c r="BMA394" s="263"/>
      <c r="BMB394" s="263"/>
      <c r="BMC394" s="263"/>
      <c r="BMD394" s="263"/>
      <c r="BME394" s="263"/>
      <c r="BMF394" s="263"/>
      <c r="BMG394" s="263"/>
      <c r="BMH394" s="263"/>
      <c r="BMI394" s="263"/>
      <c r="BMJ394" s="263"/>
      <c r="BMK394" s="263"/>
      <c r="BML394" s="263"/>
      <c r="BMM394" s="263"/>
      <c r="BMN394" s="263"/>
      <c r="BMO394" s="263"/>
      <c r="BMP394" s="263"/>
      <c r="BMQ394" s="263"/>
      <c r="BMR394" s="263"/>
      <c r="BMS394" s="263"/>
      <c r="BMT394" s="263"/>
      <c r="BMU394" s="263"/>
      <c r="BMV394" s="263"/>
      <c r="BMW394" s="263"/>
      <c r="BMX394" s="263"/>
      <c r="BMY394" s="263"/>
      <c r="BMZ394" s="263"/>
      <c r="BNA394" s="263"/>
      <c r="BNB394" s="263"/>
      <c r="BNC394" s="263"/>
      <c r="BND394" s="263"/>
      <c r="BNE394" s="263"/>
      <c r="BNF394" s="263"/>
      <c r="BNG394" s="263"/>
      <c r="BNH394" s="263"/>
      <c r="BNI394" s="263"/>
      <c r="BNJ394" s="263"/>
      <c r="BNK394" s="263"/>
      <c r="BNL394" s="263"/>
      <c r="BNM394" s="263"/>
      <c r="BNN394" s="263"/>
      <c r="BNO394" s="263"/>
      <c r="BNP394" s="263"/>
      <c r="BNQ394" s="263"/>
      <c r="BNR394" s="263"/>
      <c r="BNS394" s="263"/>
      <c r="BNT394" s="263"/>
      <c r="BNU394" s="263"/>
      <c r="BNV394" s="263"/>
      <c r="BNW394" s="263"/>
      <c r="BNX394" s="263"/>
      <c r="BNY394" s="263"/>
      <c r="BNZ394" s="263"/>
      <c r="BOA394" s="263"/>
      <c r="BOB394" s="263"/>
      <c r="BOC394" s="263"/>
      <c r="BOD394" s="263"/>
      <c r="BOE394" s="263"/>
      <c r="BOF394" s="263"/>
      <c r="BOG394" s="263"/>
      <c r="BOH394" s="263"/>
      <c r="BOI394" s="263"/>
      <c r="BOJ394" s="263"/>
      <c r="BOK394" s="263"/>
      <c r="BOL394" s="263"/>
      <c r="BOM394" s="263"/>
      <c r="BON394" s="263"/>
      <c r="BOO394" s="263"/>
      <c r="BOP394" s="263"/>
      <c r="BOQ394" s="263"/>
      <c r="BOR394" s="263"/>
      <c r="BOS394" s="263"/>
      <c r="BOT394" s="263"/>
      <c r="BOU394" s="263"/>
      <c r="BOV394" s="263"/>
      <c r="BOW394" s="263"/>
      <c r="BOX394" s="263"/>
      <c r="BOY394" s="263"/>
      <c r="BOZ394" s="263"/>
      <c r="BPA394" s="263"/>
      <c r="BPB394" s="263"/>
      <c r="BPC394" s="263"/>
      <c r="BPD394" s="263"/>
      <c r="BPE394" s="263"/>
      <c r="BPF394" s="263"/>
      <c r="BPG394" s="263"/>
      <c r="BPH394" s="263"/>
      <c r="BPI394" s="263"/>
      <c r="BPJ394" s="263"/>
      <c r="BPK394" s="263"/>
      <c r="BPL394" s="263"/>
      <c r="BPM394" s="263"/>
      <c r="BPN394" s="263"/>
      <c r="BPO394" s="263"/>
      <c r="BPP394" s="263"/>
      <c r="BPQ394" s="263"/>
      <c r="BPR394" s="263"/>
      <c r="BPS394" s="263"/>
      <c r="BPT394" s="263"/>
      <c r="BPU394" s="263"/>
      <c r="BPV394" s="263"/>
      <c r="BPW394" s="263"/>
      <c r="BPX394" s="263"/>
      <c r="BPY394" s="263"/>
      <c r="BPZ394" s="263"/>
      <c r="BQA394" s="263"/>
      <c r="BQB394" s="263"/>
      <c r="BQC394" s="263"/>
      <c r="BQD394" s="263"/>
      <c r="BQE394" s="263"/>
      <c r="BQF394" s="263"/>
      <c r="BQG394" s="263"/>
      <c r="BQH394" s="263"/>
      <c r="BQI394" s="263"/>
      <c r="BQJ394" s="263"/>
      <c r="BQK394" s="263"/>
      <c r="BQL394" s="263"/>
      <c r="BQM394" s="263"/>
      <c r="BQN394" s="263"/>
      <c r="BQO394" s="263"/>
      <c r="BQP394" s="263"/>
      <c r="BQQ394" s="263"/>
      <c r="BQR394" s="263"/>
      <c r="BQS394" s="263"/>
      <c r="BQT394" s="263"/>
      <c r="BQU394" s="263"/>
      <c r="BQV394" s="263"/>
      <c r="BQW394" s="263"/>
      <c r="BQX394" s="263"/>
      <c r="BQY394" s="263"/>
      <c r="BQZ394" s="263"/>
      <c r="BRA394" s="263"/>
      <c r="BRB394" s="263"/>
      <c r="BRC394" s="263"/>
      <c r="BRD394" s="263"/>
      <c r="BRE394" s="263"/>
      <c r="BRF394" s="263"/>
      <c r="BRG394" s="263"/>
      <c r="BRH394" s="263"/>
      <c r="BRI394" s="263"/>
      <c r="BRJ394" s="263"/>
      <c r="BRK394" s="263"/>
      <c r="BRL394" s="263"/>
      <c r="BRM394" s="263"/>
      <c r="BRN394" s="263"/>
      <c r="BRO394" s="263"/>
      <c r="BRP394" s="263"/>
      <c r="BRQ394" s="263"/>
      <c r="BRR394" s="263"/>
      <c r="BRS394" s="263"/>
      <c r="BRT394" s="263"/>
      <c r="BRU394" s="263"/>
      <c r="BRV394" s="263"/>
      <c r="BRW394" s="263"/>
      <c r="BRX394" s="263"/>
      <c r="BRY394" s="263"/>
      <c r="BRZ394" s="263"/>
      <c r="BSA394" s="263"/>
      <c r="BSB394" s="263"/>
      <c r="BSC394" s="263"/>
      <c r="BSD394" s="263"/>
      <c r="BSE394" s="263"/>
      <c r="BSF394" s="263"/>
      <c r="BSG394" s="263"/>
      <c r="BSH394" s="263"/>
      <c r="BSI394" s="263"/>
      <c r="BSJ394" s="263"/>
      <c r="BSK394" s="263"/>
      <c r="BSL394" s="263"/>
      <c r="BSM394" s="263"/>
      <c r="BSN394" s="263"/>
      <c r="BSO394" s="263"/>
      <c r="BSP394" s="263"/>
      <c r="BSQ394" s="263"/>
      <c r="BSR394" s="263"/>
      <c r="BSS394" s="263"/>
      <c r="BST394" s="263"/>
      <c r="BSU394" s="263"/>
      <c r="BSV394" s="263"/>
      <c r="BSW394" s="263"/>
      <c r="BSX394" s="263"/>
      <c r="BSY394" s="263"/>
      <c r="BSZ394" s="263"/>
      <c r="BTA394" s="263"/>
      <c r="BTB394" s="263"/>
      <c r="BTC394" s="263"/>
      <c r="BTD394" s="263"/>
      <c r="BTE394" s="263"/>
      <c r="BTF394" s="263"/>
      <c r="BTG394" s="263"/>
      <c r="BTH394" s="263"/>
      <c r="BTI394" s="263"/>
      <c r="BTJ394" s="263"/>
      <c r="BTK394" s="263"/>
      <c r="BTL394" s="263"/>
      <c r="BTM394" s="263"/>
      <c r="BTN394" s="263"/>
      <c r="BTO394" s="263"/>
      <c r="BTP394" s="263"/>
      <c r="BTQ394" s="263"/>
      <c r="BTR394" s="263"/>
      <c r="BTS394" s="263"/>
      <c r="BTT394" s="263"/>
      <c r="BTU394" s="263"/>
      <c r="BTV394" s="263"/>
      <c r="BTW394" s="263"/>
      <c r="BTX394" s="263"/>
      <c r="BTY394" s="263"/>
      <c r="BTZ394" s="263"/>
      <c r="BUA394" s="263"/>
      <c r="BUB394" s="263"/>
      <c r="BUC394" s="263"/>
      <c r="BUD394" s="263"/>
      <c r="BUE394" s="263"/>
      <c r="BUF394" s="263"/>
      <c r="BUG394" s="263"/>
      <c r="BUH394" s="263"/>
      <c r="BUI394" s="263"/>
      <c r="BUJ394" s="263"/>
      <c r="BUK394" s="263"/>
      <c r="BUL394" s="263"/>
      <c r="BUM394" s="263"/>
      <c r="BUN394" s="263"/>
      <c r="BUO394" s="263"/>
      <c r="BUP394" s="263"/>
      <c r="BUQ394" s="263"/>
      <c r="BUR394" s="263"/>
      <c r="BUS394" s="263"/>
      <c r="BUT394" s="263"/>
      <c r="BUU394" s="263"/>
      <c r="BUV394" s="263"/>
      <c r="BUW394" s="263"/>
      <c r="BUX394" s="263"/>
      <c r="BUY394" s="263"/>
      <c r="BUZ394" s="263"/>
      <c r="BVA394" s="263"/>
      <c r="BVB394" s="263"/>
      <c r="BVC394" s="263"/>
      <c r="BVD394" s="263"/>
      <c r="BVE394" s="263"/>
      <c r="BVF394" s="263"/>
      <c r="BVG394" s="263"/>
      <c r="BVH394" s="263"/>
      <c r="BVI394" s="263"/>
      <c r="BVJ394" s="263"/>
      <c r="BVK394" s="263"/>
      <c r="BVL394" s="263"/>
      <c r="BVM394" s="263"/>
      <c r="BVN394" s="263"/>
      <c r="BVO394" s="263"/>
      <c r="BVP394" s="263"/>
      <c r="BVQ394" s="263"/>
      <c r="BVR394" s="263"/>
      <c r="BVS394" s="263"/>
      <c r="BVT394" s="263"/>
      <c r="BVU394" s="263"/>
      <c r="BVV394" s="263"/>
      <c r="BVW394" s="263"/>
      <c r="BVX394" s="263"/>
      <c r="BVY394" s="263"/>
      <c r="BVZ394" s="263"/>
      <c r="BWA394" s="263"/>
      <c r="BWB394" s="263"/>
      <c r="BWC394" s="263"/>
      <c r="BWD394" s="263"/>
      <c r="BWE394" s="263"/>
      <c r="BWF394" s="263"/>
      <c r="BWG394" s="263"/>
      <c r="BWH394" s="263"/>
      <c r="BWI394" s="263"/>
      <c r="BWJ394" s="263"/>
      <c r="BWK394" s="263"/>
      <c r="BWL394" s="263"/>
      <c r="BWM394" s="263"/>
      <c r="BWN394" s="263"/>
      <c r="BWO394" s="263"/>
      <c r="BWP394" s="263"/>
      <c r="BWQ394" s="263"/>
      <c r="BWR394" s="263"/>
      <c r="BWS394" s="263"/>
      <c r="BWT394" s="263"/>
      <c r="BWU394" s="263"/>
      <c r="BWV394" s="263"/>
      <c r="BWW394" s="263"/>
      <c r="BWX394" s="263"/>
      <c r="BWY394" s="263"/>
      <c r="BWZ394" s="263"/>
      <c r="BXA394" s="263"/>
      <c r="BXB394" s="263"/>
      <c r="BXC394" s="263"/>
      <c r="BXD394" s="263"/>
      <c r="BXE394" s="263"/>
      <c r="BXF394" s="263"/>
      <c r="BXG394" s="263"/>
      <c r="BXH394" s="263"/>
      <c r="BXI394" s="263"/>
      <c r="BXJ394" s="263"/>
      <c r="BXK394" s="263"/>
      <c r="BXL394" s="263"/>
      <c r="BXM394" s="263"/>
      <c r="BXN394" s="263"/>
      <c r="BXO394" s="263"/>
      <c r="BXP394" s="263"/>
      <c r="BXQ394" s="263"/>
      <c r="BXR394" s="263"/>
      <c r="BXS394" s="263"/>
      <c r="BXT394" s="263"/>
      <c r="BXU394" s="263"/>
      <c r="BXV394" s="263"/>
      <c r="BXW394" s="263"/>
      <c r="BXX394" s="263"/>
      <c r="BXY394" s="263"/>
      <c r="BXZ394" s="263"/>
      <c r="BYA394" s="263"/>
      <c r="BYB394" s="263"/>
      <c r="BYC394" s="263"/>
      <c r="BYD394" s="263"/>
      <c r="BYE394" s="263"/>
      <c r="BYF394" s="263"/>
      <c r="BYG394" s="263"/>
      <c r="BYH394" s="263"/>
      <c r="BYI394" s="263"/>
      <c r="BYJ394" s="263"/>
      <c r="BYK394" s="263"/>
      <c r="BYL394" s="263"/>
      <c r="BYM394" s="263"/>
      <c r="BYN394" s="263"/>
      <c r="BYO394" s="263"/>
      <c r="BYP394" s="263"/>
      <c r="BYQ394" s="263"/>
      <c r="BYR394" s="263"/>
      <c r="BYS394" s="263"/>
      <c r="BYT394" s="263"/>
      <c r="BYU394" s="263"/>
      <c r="BYV394" s="263"/>
      <c r="BYW394" s="263"/>
      <c r="BYX394" s="263"/>
      <c r="BYY394" s="263"/>
      <c r="BYZ394" s="263"/>
      <c r="BZA394" s="263"/>
      <c r="BZB394" s="263"/>
      <c r="BZC394" s="263"/>
      <c r="BZD394" s="263"/>
      <c r="BZE394" s="263"/>
      <c r="BZF394" s="263"/>
      <c r="BZG394" s="263"/>
      <c r="BZH394" s="263"/>
      <c r="BZI394" s="263"/>
      <c r="BZJ394" s="263"/>
      <c r="BZK394" s="263"/>
      <c r="BZL394" s="263"/>
      <c r="BZM394" s="263"/>
      <c r="BZN394" s="263"/>
      <c r="BZO394" s="263"/>
      <c r="BZP394" s="263"/>
      <c r="BZQ394" s="263"/>
      <c r="BZR394" s="263"/>
      <c r="BZS394" s="263"/>
      <c r="BZT394" s="263"/>
      <c r="BZU394" s="263"/>
      <c r="BZV394" s="263"/>
      <c r="BZW394" s="263"/>
      <c r="BZX394" s="263"/>
      <c r="BZY394" s="263"/>
      <c r="BZZ394" s="263"/>
      <c r="CAA394" s="263"/>
      <c r="CAB394" s="263"/>
      <c r="CAC394" s="263"/>
      <c r="CAD394" s="263"/>
      <c r="CAE394" s="263"/>
      <c r="CAF394" s="263"/>
      <c r="CAG394" s="263"/>
      <c r="CAH394" s="263"/>
      <c r="CAI394" s="263"/>
      <c r="CAJ394" s="263"/>
      <c r="CAK394" s="263"/>
      <c r="CAL394" s="263"/>
      <c r="CAM394" s="263"/>
      <c r="CAN394" s="263"/>
      <c r="CAO394" s="263"/>
      <c r="CAP394" s="263"/>
      <c r="CAQ394" s="263"/>
      <c r="CAR394" s="263"/>
      <c r="CAS394" s="263"/>
      <c r="CAT394" s="263"/>
      <c r="CAU394" s="263"/>
      <c r="CAV394" s="263"/>
    </row>
    <row r="395" spans="1:2076" x14ac:dyDescent="0.35">
      <c r="A395" s="263"/>
      <c r="B395" s="263"/>
      <c r="C395" s="263"/>
      <c r="D395" s="263"/>
      <c r="E395" s="263"/>
      <c r="F395" s="263"/>
      <c r="G395" s="263"/>
      <c r="H395" s="263"/>
      <c r="I395" s="263"/>
      <c r="J395" s="263"/>
      <c r="K395" s="263"/>
      <c r="L395" s="263"/>
      <c r="M395" s="263"/>
      <c r="N395" s="263"/>
      <c r="O395" s="263"/>
      <c r="P395" s="263"/>
      <c r="Q395" s="263"/>
      <c r="R395" s="263"/>
      <c r="S395" s="263"/>
      <c r="T395" s="263"/>
      <c r="U395" s="263"/>
      <c r="V395" s="263"/>
      <c r="W395" s="263"/>
      <c r="X395" s="263"/>
      <c r="Y395" s="263"/>
      <c r="Z395" s="263"/>
      <c r="AA395" s="263"/>
      <c r="AB395" s="263"/>
      <c r="AC395" s="263"/>
      <c r="AD395" s="263"/>
      <c r="AE395" s="263"/>
      <c r="AF395" s="263"/>
      <c r="AG395" s="263"/>
      <c r="AH395" s="263"/>
      <c r="AI395" s="263"/>
      <c r="AJ395" s="263"/>
      <c r="AK395" s="263"/>
      <c r="AL395" s="263"/>
      <c r="AM395" s="263"/>
      <c r="AN395" s="263"/>
      <c r="AO395" s="263"/>
      <c r="AP395" s="263"/>
      <c r="AQ395" s="263"/>
      <c r="AR395" s="263"/>
      <c r="AS395" s="263"/>
      <c r="AT395" s="263"/>
      <c r="AU395" s="263"/>
      <c r="AV395" s="263"/>
      <c r="AW395" s="263"/>
      <c r="AX395" s="263"/>
      <c r="AY395" s="263"/>
      <c r="AZ395" s="263"/>
      <c r="BA395" s="263"/>
      <c r="BB395" s="263"/>
      <c r="BC395" s="263"/>
      <c r="BD395" s="263"/>
      <c r="BE395" s="263"/>
      <c r="BF395" s="263"/>
      <c r="BG395" s="263"/>
      <c r="BH395" s="263"/>
      <c r="BI395" s="263"/>
      <c r="BJ395" s="263"/>
      <c r="BK395" s="263"/>
      <c r="BL395" s="263"/>
      <c r="BM395" s="263"/>
      <c r="BN395" s="263"/>
      <c r="BO395" s="263"/>
      <c r="BP395" s="263"/>
      <c r="BQ395" s="263"/>
      <c r="BR395" s="263"/>
      <c r="BS395" s="263"/>
      <c r="BT395" s="263"/>
      <c r="BU395" s="263"/>
      <c r="BV395" s="263"/>
      <c r="BW395" s="263"/>
      <c r="BX395" s="263"/>
      <c r="BY395" s="263"/>
      <c r="BZ395" s="263"/>
      <c r="CA395" s="263"/>
      <c r="CB395" s="263"/>
      <c r="CC395" s="263"/>
      <c r="CD395" s="263"/>
      <c r="CE395" s="263"/>
      <c r="CF395" s="263"/>
      <c r="CG395" s="263"/>
      <c r="CH395" s="263"/>
      <c r="CI395" s="263"/>
      <c r="CJ395" s="263"/>
      <c r="CK395" s="263"/>
      <c r="CL395" s="263"/>
      <c r="CM395" s="263"/>
      <c r="CN395" s="263"/>
      <c r="CO395" s="263"/>
      <c r="CP395" s="263"/>
      <c r="CQ395" s="263"/>
      <c r="CR395" s="263"/>
      <c r="CS395" s="263"/>
      <c r="CT395" s="263"/>
      <c r="CU395" s="263"/>
      <c r="CV395" s="263"/>
      <c r="CW395" s="263"/>
      <c r="CX395" s="263"/>
      <c r="CY395" s="263"/>
      <c r="CZ395" s="263"/>
      <c r="DA395" s="263"/>
      <c r="DB395" s="263"/>
      <c r="DC395" s="263"/>
      <c r="DD395" s="263"/>
      <c r="DE395" s="263"/>
      <c r="DF395" s="263"/>
      <c r="DG395" s="263"/>
      <c r="DH395" s="263"/>
      <c r="DI395" s="263"/>
      <c r="DJ395" s="263"/>
      <c r="DK395" s="263"/>
      <c r="DL395" s="263"/>
      <c r="DM395" s="263"/>
      <c r="DN395" s="263"/>
      <c r="DO395" s="263"/>
      <c r="DP395" s="263"/>
      <c r="DQ395" s="263"/>
      <c r="DR395" s="263"/>
      <c r="DS395" s="263"/>
      <c r="DT395" s="263"/>
      <c r="DU395" s="263"/>
      <c r="DV395" s="263"/>
      <c r="DW395" s="263"/>
      <c r="DX395" s="263"/>
      <c r="DY395" s="263"/>
      <c r="DZ395" s="263"/>
      <c r="EA395" s="263"/>
      <c r="EB395" s="263"/>
      <c r="EC395" s="263"/>
      <c r="ED395" s="263"/>
      <c r="EE395" s="263"/>
      <c r="EF395" s="263"/>
      <c r="EG395" s="263"/>
      <c r="EH395" s="263"/>
      <c r="EI395" s="263"/>
      <c r="EJ395" s="263"/>
      <c r="EK395" s="263"/>
      <c r="EL395" s="263"/>
      <c r="EM395" s="263"/>
      <c r="EN395" s="263"/>
      <c r="EO395" s="263"/>
      <c r="EP395" s="263"/>
      <c r="EQ395" s="263"/>
      <c r="ER395" s="263"/>
      <c r="ES395" s="263"/>
      <c r="ET395" s="263"/>
      <c r="EU395" s="263"/>
      <c r="EV395" s="263"/>
      <c r="EW395" s="263"/>
      <c r="EX395" s="263"/>
      <c r="EY395" s="263"/>
      <c r="EZ395" s="263"/>
      <c r="FA395" s="263"/>
      <c r="FB395" s="263"/>
      <c r="FC395" s="263"/>
      <c r="FD395" s="263"/>
      <c r="FE395" s="263"/>
      <c r="FF395" s="263"/>
      <c r="FG395" s="263"/>
      <c r="FH395" s="263"/>
      <c r="FI395" s="263"/>
      <c r="FJ395" s="263"/>
      <c r="FK395" s="263"/>
      <c r="FL395" s="263"/>
      <c r="FM395" s="263"/>
      <c r="FN395" s="263"/>
      <c r="FO395" s="263"/>
      <c r="FP395" s="263"/>
      <c r="FQ395" s="263"/>
      <c r="FR395" s="263"/>
      <c r="FS395" s="263"/>
      <c r="FT395" s="263"/>
      <c r="FU395" s="263"/>
      <c r="FV395" s="263"/>
      <c r="FW395" s="263"/>
      <c r="FX395" s="263"/>
      <c r="FY395" s="263"/>
      <c r="FZ395" s="263"/>
      <c r="GA395" s="263"/>
      <c r="GB395" s="263"/>
      <c r="GC395" s="263"/>
      <c r="GD395" s="263"/>
      <c r="GE395" s="263"/>
      <c r="GF395" s="263"/>
      <c r="GG395" s="263"/>
      <c r="GH395" s="263"/>
      <c r="GI395" s="263"/>
      <c r="GJ395" s="263"/>
      <c r="GK395" s="263"/>
      <c r="GL395" s="263"/>
      <c r="GM395" s="263"/>
      <c r="GN395" s="263"/>
      <c r="GO395" s="263"/>
      <c r="GP395" s="263"/>
      <c r="GQ395" s="263"/>
      <c r="GR395" s="263"/>
      <c r="GS395" s="263"/>
      <c r="GT395" s="263"/>
      <c r="GU395" s="263"/>
      <c r="GV395" s="263"/>
      <c r="GW395" s="263"/>
      <c r="GX395" s="263"/>
      <c r="GY395" s="263"/>
      <c r="GZ395" s="263"/>
      <c r="HA395" s="263"/>
      <c r="HB395" s="263"/>
      <c r="HC395" s="263"/>
      <c r="HD395" s="263"/>
      <c r="HE395" s="263"/>
      <c r="HF395" s="263"/>
      <c r="HG395" s="263"/>
      <c r="HH395" s="263"/>
      <c r="HI395" s="263"/>
      <c r="HJ395" s="263"/>
      <c r="HK395" s="263"/>
      <c r="HL395" s="263"/>
      <c r="HM395" s="263"/>
      <c r="HN395" s="263"/>
      <c r="HO395" s="263"/>
      <c r="HP395" s="263"/>
      <c r="HQ395" s="263"/>
      <c r="HR395" s="263"/>
      <c r="HS395" s="263"/>
      <c r="HT395" s="263"/>
      <c r="HU395" s="263"/>
      <c r="HV395" s="263"/>
      <c r="HW395" s="263"/>
      <c r="HX395" s="263"/>
      <c r="HY395" s="263"/>
      <c r="HZ395" s="263"/>
      <c r="IA395" s="263"/>
      <c r="IB395" s="263"/>
      <c r="IC395" s="263"/>
      <c r="ID395" s="263"/>
      <c r="IE395" s="263"/>
      <c r="IF395" s="263"/>
      <c r="IG395" s="263"/>
      <c r="IH395" s="263"/>
      <c r="II395" s="263"/>
      <c r="IJ395" s="263"/>
      <c r="IK395" s="263"/>
      <c r="IL395" s="263"/>
      <c r="IM395" s="263"/>
      <c r="IN395" s="263"/>
      <c r="IO395" s="263"/>
      <c r="IP395" s="263"/>
      <c r="IQ395" s="263"/>
      <c r="IR395" s="263"/>
      <c r="IS395" s="263"/>
      <c r="IT395" s="263"/>
      <c r="IU395" s="263"/>
      <c r="IV395" s="263"/>
      <c r="IW395" s="263"/>
      <c r="IX395" s="263"/>
      <c r="IY395" s="263"/>
      <c r="IZ395" s="263"/>
      <c r="JA395" s="263"/>
      <c r="JB395" s="263"/>
      <c r="JC395" s="263"/>
      <c r="JD395" s="263"/>
      <c r="JE395" s="263"/>
      <c r="JF395" s="263"/>
      <c r="JG395" s="263"/>
      <c r="JH395" s="263"/>
      <c r="JI395" s="263"/>
      <c r="JJ395" s="263"/>
      <c r="JK395" s="263"/>
      <c r="JL395" s="263"/>
      <c r="JM395" s="263"/>
      <c r="JN395" s="263"/>
      <c r="JO395" s="263"/>
      <c r="JP395" s="263"/>
      <c r="JQ395" s="263"/>
      <c r="JR395" s="263"/>
      <c r="JS395" s="263"/>
      <c r="JT395" s="263"/>
      <c r="JU395" s="263"/>
      <c r="JV395" s="263"/>
      <c r="JW395" s="263"/>
      <c r="JX395" s="263"/>
      <c r="JY395" s="263"/>
      <c r="JZ395" s="263"/>
      <c r="KA395" s="263"/>
      <c r="KB395" s="263"/>
      <c r="KC395" s="263"/>
      <c r="KD395" s="263"/>
      <c r="KE395" s="263"/>
      <c r="KF395" s="263"/>
      <c r="KG395" s="263"/>
      <c r="KH395" s="263"/>
      <c r="KI395" s="263"/>
      <c r="KJ395" s="263"/>
      <c r="KK395" s="263"/>
      <c r="KL395" s="263"/>
      <c r="KM395" s="263"/>
      <c r="KN395" s="263"/>
      <c r="KO395" s="263"/>
      <c r="KP395" s="263"/>
      <c r="KQ395" s="263"/>
      <c r="KR395" s="263"/>
      <c r="KS395" s="263"/>
      <c r="KT395" s="263"/>
      <c r="KU395" s="263"/>
      <c r="KV395" s="263"/>
      <c r="KW395" s="263"/>
      <c r="KX395" s="263"/>
      <c r="KY395" s="263"/>
      <c r="KZ395" s="263"/>
      <c r="LA395" s="263"/>
      <c r="LB395" s="263"/>
      <c r="LC395" s="263"/>
      <c r="LD395" s="263"/>
      <c r="LE395" s="263"/>
      <c r="LF395" s="263"/>
      <c r="LG395" s="263"/>
      <c r="LH395" s="263"/>
      <c r="LI395" s="263"/>
      <c r="LJ395" s="263"/>
      <c r="LK395" s="263"/>
      <c r="LL395" s="263"/>
      <c r="LM395" s="263"/>
      <c r="LN395" s="263"/>
      <c r="LO395" s="263"/>
      <c r="LP395" s="263"/>
      <c r="LQ395" s="263"/>
      <c r="LR395" s="263"/>
      <c r="LS395" s="263"/>
      <c r="LT395" s="263"/>
      <c r="LU395" s="263"/>
      <c r="LV395" s="263"/>
      <c r="LW395" s="263"/>
      <c r="LX395" s="263"/>
      <c r="LY395" s="263"/>
      <c r="LZ395" s="263"/>
      <c r="MA395" s="263"/>
      <c r="MB395" s="263"/>
      <c r="MC395" s="263"/>
      <c r="MD395" s="263"/>
      <c r="ME395" s="263"/>
      <c r="MF395" s="263"/>
      <c r="MG395" s="263"/>
      <c r="MH395" s="263"/>
      <c r="MI395" s="263"/>
      <c r="MJ395" s="263"/>
      <c r="MK395" s="263"/>
      <c r="ML395" s="263"/>
      <c r="MM395" s="263"/>
      <c r="MN395" s="263"/>
      <c r="MO395" s="263"/>
      <c r="MP395" s="263"/>
      <c r="MQ395" s="263"/>
      <c r="MR395" s="263"/>
      <c r="MS395" s="263"/>
      <c r="MT395" s="263"/>
      <c r="MU395" s="263"/>
      <c r="MV395" s="263"/>
      <c r="MW395" s="263"/>
      <c r="MX395" s="263"/>
      <c r="MY395" s="263"/>
      <c r="MZ395" s="263"/>
      <c r="NA395" s="263"/>
      <c r="NB395" s="263"/>
      <c r="NC395" s="263"/>
      <c r="ND395" s="263"/>
      <c r="NE395" s="263"/>
      <c r="NF395" s="263"/>
      <c r="NG395" s="263"/>
      <c r="NH395" s="263"/>
      <c r="NI395" s="263"/>
      <c r="NJ395" s="263"/>
      <c r="NK395" s="263"/>
      <c r="NL395" s="263"/>
      <c r="NM395" s="263"/>
      <c r="NN395" s="263"/>
      <c r="NO395" s="263"/>
      <c r="NP395" s="263"/>
      <c r="NQ395" s="263"/>
      <c r="NR395" s="263"/>
      <c r="NS395" s="263"/>
      <c r="NT395" s="263"/>
      <c r="NU395" s="263"/>
      <c r="NV395" s="263"/>
      <c r="NW395" s="263"/>
      <c r="NX395" s="263"/>
      <c r="NY395" s="263"/>
      <c r="NZ395" s="263"/>
      <c r="OA395" s="263"/>
      <c r="OB395" s="263"/>
      <c r="OC395" s="263"/>
      <c r="OD395" s="263"/>
      <c r="OE395" s="263"/>
      <c r="OF395" s="263"/>
      <c r="OG395" s="263"/>
      <c r="OH395" s="263"/>
      <c r="OI395" s="263"/>
      <c r="OJ395" s="263"/>
      <c r="OK395" s="263"/>
      <c r="OL395" s="263"/>
      <c r="OM395" s="263"/>
      <c r="ON395" s="263"/>
      <c r="OO395" s="263"/>
      <c r="OP395" s="263"/>
      <c r="OQ395" s="263"/>
      <c r="OR395" s="263"/>
      <c r="OS395" s="263"/>
      <c r="OT395" s="263"/>
      <c r="OU395" s="263"/>
      <c r="OV395" s="263"/>
      <c r="OW395" s="263"/>
      <c r="OX395" s="263"/>
      <c r="OY395" s="263"/>
      <c r="OZ395" s="263"/>
      <c r="PA395" s="263"/>
      <c r="PB395" s="263"/>
      <c r="PC395" s="263"/>
      <c r="PD395" s="263"/>
      <c r="PE395" s="263"/>
      <c r="PF395" s="263"/>
      <c r="PG395" s="263"/>
      <c r="PH395" s="263"/>
      <c r="PI395" s="263"/>
      <c r="PJ395" s="263"/>
      <c r="PK395" s="263"/>
      <c r="PL395" s="263"/>
      <c r="PM395" s="263"/>
      <c r="PN395" s="263"/>
      <c r="PO395" s="263"/>
      <c r="PP395" s="263"/>
      <c r="PQ395" s="263"/>
      <c r="PR395" s="263"/>
      <c r="PS395" s="263"/>
      <c r="PT395" s="263"/>
      <c r="PU395" s="263"/>
      <c r="PV395" s="263"/>
      <c r="PW395" s="263"/>
      <c r="PX395" s="263"/>
      <c r="PY395" s="263"/>
      <c r="PZ395" s="263"/>
      <c r="QA395" s="263"/>
      <c r="QB395" s="263"/>
      <c r="QC395" s="263"/>
      <c r="QD395" s="263"/>
      <c r="QE395" s="263"/>
      <c r="QF395" s="263"/>
      <c r="QG395" s="263"/>
      <c r="QH395" s="263"/>
      <c r="QI395" s="263"/>
      <c r="QJ395" s="263"/>
      <c r="QK395" s="263"/>
      <c r="QL395" s="263"/>
      <c r="QM395" s="263"/>
      <c r="QN395" s="263"/>
      <c r="QO395" s="263"/>
      <c r="QP395" s="263"/>
      <c r="QQ395" s="263"/>
      <c r="QR395" s="263"/>
      <c r="QS395" s="263"/>
      <c r="QT395" s="263"/>
      <c r="QU395" s="263"/>
      <c r="QV395" s="263"/>
      <c r="QW395" s="263"/>
      <c r="QX395" s="263"/>
      <c r="QY395" s="263"/>
      <c r="QZ395" s="263"/>
      <c r="RA395" s="263"/>
      <c r="RB395" s="263"/>
      <c r="RC395" s="263"/>
      <c r="RD395" s="263"/>
      <c r="RE395" s="263"/>
      <c r="RF395" s="263"/>
      <c r="RG395" s="263"/>
      <c r="RH395" s="263"/>
      <c r="RI395" s="263"/>
      <c r="RJ395" s="263"/>
      <c r="RK395" s="263"/>
      <c r="RL395" s="263"/>
      <c r="RM395" s="263"/>
      <c r="RN395" s="263"/>
      <c r="RO395" s="263"/>
      <c r="RP395" s="263"/>
      <c r="RQ395" s="263"/>
      <c r="RR395" s="263"/>
      <c r="RS395" s="263"/>
      <c r="RT395" s="263"/>
      <c r="RU395" s="263"/>
      <c r="RV395" s="263"/>
      <c r="RW395" s="263"/>
      <c r="RX395" s="263"/>
      <c r="RY395" s="263"/>
      <c r="RZ395" s="263"/>
      <c r="SA395" s="263"/>
      <c r="SB395" s="263"/>
      <c r="SC395" s="263"/>
      <c r="SD395" s="263"/>
      <c r="SE395" s="263"/>
      <c r="SF395" s="263"/>
      <c r="SG395" s="263"/>
      <c r="SH395" s="263"/>
      <c r="SI395" s="263"/>
      <c r="SJ395" s="263"/>
      <c r="SK395" s="263"/>
      <c r="SL395" s="263"/>
      <c r="SM395" s="263"/>
      <c r="SN395" s="263"/>
      <c r="SO395" s="263"/>
      <c r="SP395" s="263"/>
      <c r="SQ395" s="263"/>
      <c r="SR395" s="263"/>
      <c r="SS395" s="263"/>
      <c r="ST395" s="263"/>
      <c r="SU395" s="263"/>
      <c r="SV395" s="263"/>
      <c r="SW395" s="263"/>
      <c r="SX395" s="263"/>
      <c r="SY395" s="263"/>
      <c r="SZ395" s="263"/>
      <c r="TA395" s="263"/>
      <c r="TB395" s="263"/>
      <c r="TC395" s="263"/>
      <c r="TD395" s="263"/>
      <c r="TE395" s="263"/>
      <c r="TF395" s="263"/>
      <c r="TG395" s="263"/>
      <c r="TH395" s="263"/>
      <c r="TI395" s="263"/>
      <c r="TJ395" s="263"/>
      <c r="TK395" s="263"/>
      <c r="TL395" s="263"/>
      <c r="TM395" s="263"/>
      <c r="TN395" s="263"/>
      <c r="TO395" s="263"/>
      <c r="TP395" s="263"/>
      <c r="TQ395" s="263"/>
      <c r="TR395" s="263"/>
      <c r="TS395" s="263"/>
      <c r="TT395" s="263"/>
      <c r="TU395" s="263"/>
      <c r="TV395" s="263"/>
      <c r="TW395" s="263"/>
      <c r="TX395" s="263"/>
      <c r="TY395" s="263"/>
      <c r="TZ395" s="263"/>
      <c r="UA395" s="263"/>
      <c r="UB395" s="263"/>
      <c r="UC395" s="263"/>
      <c r="UD395" s="263"/>
      <c r="UE395" s="263"/>
      <c r="UF395" s="263"/>
      <c r="UG395" s="263"/>
      <c r="UH395" s="263"/>
      <c r="UI395" s="263"/>
      <c r="UJ395" s="263"/>
      <c r="UK395" s="263"/>
      <c r="UL395" s="263"/>
      <c r="UM395" s="263"/>
      <c r="UN395" s="263"/>
      <c r="UO395" s="263"/>
      <c r="UP395" s="263"/>
      <c r="UQ395" s="263"/>
      <c r="UR395" s="263"/>
      <c r="US395" s="263"/>
      <c r="UT395" s="263"/>
      <c r="UU395" s="263"/>
      <c r="UV395" s="263"/>
      <c r="UW395" s="263"/>
      <c r="UX395" s="263"/>
      <c r="UY395" s="263"/>
      <c r="UZ395" s="263"/>
      <c r="VA395" s="263"/>
      <c r="VB395" s="263"/>
      <c r="VC395" s="263"/>
      <c r="VD395" s="263"/>
      <c r="VE395" s="263"/>
      <c r="VF395" s="263"/>
      <c r="VG395" s="263"/>
      <c r="VH395" s="263"/>
      <c r="VI395" s="263"/>
      <c r="VJ395" s="263"/>
      <c r="VK395" s="263"/>
      <c r="VL395" s="263"/>
      <c r="VM395" s="263"/>
      <c r="VN395" s="263"/>
      <c r="VO395" s="263"/>
      <c r="VP395" s="263"/>
      <c r="VQ395" s="263"/>
      <c r="VR395" s="263"/>
      <c r="VS395" s="263"/>
      <c r="VT395" s="263"/>
      <c r="VU395" s="263"/>
      <c r="VV395" s="263"/>
      <c r="VW395" s="263"/>
      <c r="VX395" s="263"/>
      <c r="VY395" s="263"/>
      <c r="VZ395" s="263"/>
      <c r="WA395" s="263"/>
      <c r="WB395" s="263"/>
      <c r="WC395" s="263"/>
      <c r="WD395" s="263"/>
      <c r="WE395" s="263"/>
      <c r="WF395" s="263"/>
      <c r="WG395" s="263"/>
      <c r="WH395" s="263"/>
      <c r="WI395" s="263"/>
      <c r="WJ395" s="263"/>
      <c r="WK395" s="263"/>
      <c r="WL395" s="263"/>
      <c r="WM395" s="263"/>
      <c r="WN395" s="263"/>
      <c r="WO395" s="263"/>
      <c r="WP395" s="263"/>
      <c r="WQ395" s="263"/>
      <c r="WR395" s="263"/>
      <c r="WS395" s="263"/>
      <c r="WT395" s="263"/>
      <c r="WU395" s="263"/>
      <c r="WV395" s="263"/>
      <c r="WW395" s="263"/>
      <c r="WX395" s="263"/>
      <c r="WY395" s="263"/>
      <c r="WZ395" s="263"/>
      <c r="XA395" s="263"/>
      <c r="XB395" s="263"/>
      <c r="XC395" s="263"/>
      <c r="XD395" s="263"/>
      <c r="XE395" s="263"/>
      <c r="XF395" s="263"/>
      <c r="XG395" s="263"/>
      <c r="XH395" s="263"/>
      <c r="XI395" s="263"/>
      <c r="XJ395" s="263"/>
      <c r="XK395" s="263"/>
      <c r="XL395" s="263"/>
      <c r="XM395" s="263"/>
      <c r="XN395" s="263"/>
      <c r="XO395" s="263"/>
      <c r="XP395" s="263"/>
      <c r="XQ395" s="263"/>
      <c r="XR395" s="263"/>
      <c r="XS395" s="263"/>
      <c r="XT395" s="263"/>
      <c r="XU395" s="263"/>
      <c r="XV395" s="263"/>
      <c r="XW395" s="263"/>
      <c r="XX395" s="263"/>
      <c r="XY395" s="263"/>
      <c r="XZ395" s="263"/>
      <c r="YA395" s="263"/>
      <c r="YB395" s="263"/>
      <c r="YC395" s="263"/>
      <c r="YD395" s="263"/>
      <c r="YE395" s="263"/>
      <c r="YF395" s="263"/>
      <c r="YG395" s="263"/>
      <c r="YH395" s="263"/>
      <c r="YI395" s="263"/>
      <c r="YJ395" s="263"/>
      <c r="YK395" s="263"/>
      <c r="YL395" s="263"/>
      <c r="YM395" s="263"/>
      <c r="YN395" s="263"/>
      <c r="YO395" s="263"/>
      <c r="YP395" s="263"/>
      <c r="YQ395" s="263"/>
      <c r="YR395" s="263"/>
      <c r="YS395" s="263"/>
      <c r="YT395" s="263"/>
      <c r="YU395" s="263"/>
      <c r="YV395" s="263"/>
      <c r="YW395" s="263"/>
      <c r="YX395" s="263"/>
      <c r="YY395" s="263"/>
      <c r="YZ395" s="263"/>
      <c r="ZA395" s="263"/>
      <c r="ZB395" s="263"/>
      <c r="ZC395" s="263"/>
      <c r="ZD395" s="263"/>
      <c r="ZE395" s="263"/>
      <c r="ZF395" s="263"/>
      <c r="ZG395" s="263"/>
      <c r="ZH395" s="263"/>
      <c r="ZI395" s="263"/>
      <c r="ZJ395" s="263"/>
      <c r="ZK395" s="263"/>
      <c r="ZL395" s="263"/>
      <c r="ZM395" s="263"/>
      <c r="ZN395" s="263"/>
      <c r="ZO395" s="263"/>
      <c r="ZP395" s="263"/>
      <c r="ZQ395" s="263"/>
      <c r="ZR395" s="263"/>
      <c r="ZS395" s="263"/>
      <c r="ZT395" s="263"/>
      <c r="ZU395" s="263"/>
      <c r="ZV395" s="263"/>
      <c r="ZW395" s="263"/>
      <c r="ZX395" s="263"/>
      <c r="ZY395" s="263"/>
      <c r="ZZ395" s="263"/>
      <c r="AAA395" s="263"/>
      <c r="AAB395" s="263"/>
      <c r="AAC395" s="263"/>
      <c r="AAD395" s="263"/>
      <c r="AAE395" s="263"/>
      <c r="AAF395" s="263"/>
      <c r="AAG395" s="263"/>
      <c r="AAH395" s="263"/>
      <c r="AAI395" s="263"/>
      <c r="AAJ395" s="263"/>
      <c r="AAK395" s="263"/>
      <c r="AAL395" s="263"/>
      <c r="AAM395" s="263"/>
      <c r="AAN395" s="263"/>
      <c r="AAO395" s="263"/>
      <c r="AAP395" s="263"/>
      <c r="AAQ395" s="263"/>
      <c r="AAR395" s="263"/>
      <c r="AAS395" s="263"/>
      <c r="AAT395" s="263"/>
      <c r="AAU395" s="263"/>
      <c r="AAV395" s="263"/>
      <c r="AAW395" s="263"/>
      <c r="AAX395" s="263"/>
      <c r="AAY395" s="263"/>
      <c r="AAZ395" s="263"/>
      <c r="ABA395" s="263"/>
      <c r="ABB395" s="263"/>
      <c r="ABC395" s="263"/>
      <c r="ABD395" s="263"/>
      <c r="ABE395" s="263"/>
      <c r="ABF395" s="263"/>
      <c r="ABG395" s="263"/>
      <c r="ABH395" s="263"/>
      <c r="ABI395" s="263"/>
      <c r="ABJ395" s="263"/>
      <c r="ABK395" s="263"/>
      <c r="ABL395" s="263"/>
      <c r="ABM395" s="263"/>
      <c r="ABN395" s="263"/>
      <c r="ABO395" s="263"/>
      <c r="ABP395" s="263"/>
      <c r="ABQ395" s="263"/>
      <c r="ABR395" s="263"/>
      <c r="ABS395" s="263"/>
      <c r="ABT395" s="263"/>
      <c r="ABU395" s="263"/>
      <c r="ABV395" s="263"/>
      <c r="ABW395" s="263"/>
      <c r="ABX395" s="263"/>
      <c r="ABY395" s="263"/>
      <c r="ABZ395" s="263"/>
      <c r="ACA395" s="263"/>
      <c r="ACB395" s="263"/>
      <c r="ACC395" s="263"/>
      <c r="ACD395" s="263"/>
      <c r="ACE395" s="263"/>
      <c r="ACF395" s="263"/>
      <c r="ACG395" s="263"/>
      <c r="ACH395" s="263"/>
      <c r="ACI395" s="263"/>
      <c r="ACJ395" s="263"/>
      <c r="ACK395" s="263"/>
      <c r="ACL395" s="263"/>
      <c r="ACM395" s="263"/>
      <c r="ACN395" s="263"/>
      <c r="ACO395" s="263"/>
      <c r="ACP395" s="263"/>
      <c r="ACQ395" s="263"/>
      <c r="ACR395" s="263"/>
      <c r="ACS395" s="263"/>
      <c r="ACT395" s="263"/>
      <c r="ACU395" s="263"/>
      <c r="ACV395" s="263"/>
      <c r="ACW395" s="263"/>
      <c r="ACX395" s="263"/>
      <c r="ACY395" s="263"/>
      <c r="ACZ395" s="263"/>
      <c r="ADA395" s="263"/>
      <c r="ADB395" s="263"/>
      <c r="ADC395" s="263"/>
      <c r="ADD395" s="263"/>
      <c r="ADE395" s="263"/>
      <c r="ADF395" s="263"/>
      <c r="ADG395" s="263"/>
      <c r="ADH395" s="263"/>
      <c r="ADI395" s="263"/>
      <c r="ADJ395" s="263"/>
      <c r="ADK395" s="263"/>
      <c r="ADL395" s="263"/>
      <c r="ADM395" s="263"/>
      <c r="ADN395" s="263"/>
      <c r="ADO395" s="263"/>
      <c r="ADP395" s="263"/>
      <c r="ADQ395" s="263"/>
      <c r="ADR395" s="263"/>
      <c r="ADS395" s="263"/>
      <c r="ADT395" s="263"/>
      <c r="ADU395" s="263"/>
      <c r="ADV395" s="263"/>
      <c r="ADW395" s="263"/>
      <c r="ADX395" s="263"/>
      <c r="ADY395" s="263"/>
      <c r="ADZ395" s="263"/>
      <c r="AEA395" s="263"/>
      <c r="AEB395" s="263"/>
      <c r="AEC395" s="263"/>
      <c r="AED395" s="263"/>
      <c r="AEE395" s="263"/>
      <c r="AEF395" s="263"/>
      <c r="AEG395" s="263"/>
      <c r="AEH395" s="263"/>
      <c r="AEI395" s="263"/>
      <c r="AEJ395" s="263"/>
      <c r="AEK395" s="263"/>
      <c r="AEL395" s="263"/>
      <c r="AEM395" s="263"/>
      <c r="AEN395" s="263"/>
      <c r="AEO395" s="263"/>
      <c r="AEP395" s="263"/>
      <c r="AEQ395" s="263"/>
      <c r="AER395" s="263"/>
      <c r="AES395" s="263"/>
      <c r="AET395" s="263"/>
      <c r="AEU395" s="263"/>
      <c r="AEV395" s="263"/>
      <c r="AEW395" s="263"/>
      <c r="AEX395" s="263"/>
      <c r="AEY395" s="263"/>
      <c r="AEZ395" s="263"/>
      <c r="AFA395" s="263"/>
      <c r="AFB395" s="263"/>
      <c r="AFC395" s="263"/>
      <c r="AFD395" s="263"/>
      <c r="AFE395" s="263"/>
      <c r="AFF395" s="263"/>
      <c r="AFG395" s="263"/>
      <c r="AFH395" s="263"/>
      <c r="AFI395" s="263"/>
      <c r="AFJ395" s="263"/>
      <c r="AFK395" s="263"/>
      <c r="AFL395" s="263"/>
      <c r="AFM395" s="263"/>
      <c r="AFN395" s="263"/>
      <c r="AFO395" s="263"/>
      <c r="AFP395" s="263"/>
      <c r="AFQ395" s="263"/>
      <c r="AFR395" s="263"/>
      <c r="AFS395" s="263"/>
      <c r="AFT395" s="263"/>
      <c r="AFU395" s="263"/>
      <c r="AFV395" s="263"/>
      <c r="AFW395" s="263"/>
      <c r="AFX395" s="263"/>
      <c r="AFY395" s="263"/>
      <c r="AFZ395" s="263"/>
      <c r="AGA395" s="263"/>
      <c r="AGB395" s="263"/>
      <c r="AGC395" s="263"/>
      <c r="AGD395" s="263"/>
      <c r="AGE395" s="263"/>
      <c r="AGF395" s="263"/>
      <c r="AGG395" s="263"/>
      <c r="AGH395" s="263"/>
      <c r="AGI395" s="263"/>
      <c r="AGJ395" s="263"/>
      <c r="AGK395" s="263"/>
      <c r="AGL395" s="263"/>
      <c r="AGM395" s="263"/>
      <c r="AGN395" s="263"/>
      <c r="AGO395" s="263"/>
      <c r="AGP395" s="263"/>
      <c r="AGQ395" s="263"/>
      <c r="AGR395" s="263"/>
      <c r="AGS395" s="263"/>
      <c r="AGT395" s="263"/>
      <c r="AGU395" s="263"/>
      <c r="AGV395" s="263"/>
      <c r="AGW395" s="263"/>
      <c r="AGX395" s="263"/>
      <c r="AGY395" s="263"/>
      <c r="AGZ395" s="263"/>
      <c r="AHA395" s="263"/>
      <c r="AHB395" s="263"/>
      <c r="AHC395" s="263"/>
      <c r="AHD395" s="263"/>
      <c r="AHE395" s="263"/>
      <c r="AHF395" s="263"/>
      <c r="AHG395" s="263"/>
      <c r="AHH395" s="263"/>
      <c r="AHI395" s="263"/>
      <c r="AHJ395" s="263"/>
      <c r="AHK395" s="263"/>
      <c r="AHL395" s="263"/>
      <c r="AHM395" s="263"/>
      <c r="AHN395" s="263"/>
      <c r="AHO395" s="263"/>
      <c r="AHP395" s="263"/>
      <c r="AHQ395" s="263"/>
      <c r="AHR395" s="263"/>
      <c r="AHS395" s="263"/>
      <c r="AHT395" s="263"/>
      <c r="AHU395" s="263"/>
      <c r="AHV395" s="263"/>
      <c r="AHW395" s="263"/>
      <c r="AHX395" s="263"/>
      <c r="AHY395" s="263"/>
      <c r="AHZ395" s="263"/>
      <c r="AIA395" s="263"/>
      <c r="AIB395" s="263"/>
      <c r="AIC395" s="263"/>
      <c r="AID395" s="263"/>
      <c r="AIE395" s="263"/>
      <c r="AIF395" s="263"/>
      <c r="AIG395" s="263"/>
      <c r="AIH395" s="263"/>
      <c r="AII395" s="263"/>
      <c r="AIJ395" s="263"/>
      <c r="AIK395" s="263"/>
      <c r="AIL395" s="263"/>
      <c r="AIM395" s="263"/>
      <c r="AIN395" s="263"/>
      <c r="AIO395" s="263"/>
      <c r="AIP395" s="263"/>
      <c r="AIQ395" s="263"/>
      <c r="AIR395" s="263"/>
      <c r="AIS395" s="263"/>
      <c r="AIT395" s="263"/>
      <c r="AIU395" s="263"/>
      <c r="AIV395" s="263"/>
      <c r="AIW395" s="263"/>
      <c r="AIX395" s="263"/>
      <c r="AIY395" s="263"/>
      <c r="AIZ395" s="263"/>
      <c r="AJA395" s="263"/>
      <c r="AJB395" s="263"/>
      <c r="AJC395" s="263"/>
      <c r="AJD395" s="263"/>
      <c r="AJE395" s="263"/>
      <c r="AJF395" s="263"/>
      <c r="AJG395" s="263"/>
      <c r="AJH395" s="263"/>
      <c r="AJI395" s="263"/>
      <c r="AJJ395" s="263"/>
      <c r="AJK395" s="263"/>
      <c r="AJL395" s="263"/>
      <c r="AJM395" s="263"/>
      <c r="AJN395" s="263"/>
      <c r="AJO395" s="263"/>
      <c r="AJP395" s="263"/>
      <c r="AJQ395" s="263"/>
      <c r="AJR395" s="263"/>
      <c r="AJS395" s="263"/>
      <c r="AJT395" s="263"/>
      <c r="AJU395" s="263"/>
      <c r="AJV395" s="263"/>
      <c r="AJW395" s="263"/>
      <c r="AJX395" s="263"/>
      <c r="AJY395" s="263"/>
      <c r="AJZ395" s="263"/>
      <c r="AKA395" s="263"/>
      <c r="AKB395" s="263"/>
      <c r="AKC395" s="263"/>
      <c r="AKD395" s="263"/>
      <c r="AKE395" s="263"/>
      <c r="AKF395" s="263"/>
      <c r="AKG395" s="263"/>
      <c r="AKH395" s="263"/>
      <c r="AKI395" s="263"/>
      <c r="AKJ395" s="263"/>
      <c r="AKK395" s="263"/>
      <c r="AKL395" s="263"/>
      <c r="AKM395" s="263"/>
      <c r="AKN395" s="263"/>
      <c r="AKO395" s="263"/>
      <c r="AKP395" s="263"/>
      <c r="AKQ395" s="263"/>
      <c r="AKR395" s="263"/>
      <c r="AKS395" s="263"/>
      <c r="AKT395" s="263"/>
      <c r="AKU395" s="263"/>
      <c r="AKV395" s="263"/>
      <c r="AKW395" s="263"/>
      <c r="AKX395" s="263"/>
      <c r="AKY395" s="263"/>
      <c r="AKZ395" s="263"/>
      <c r="ALA395" s="263"/>
      <c r="ALB395" s="263"/>
      <c r="ALC395" s="263"/>
      <c r="ALD395" s="263"/>
      <c r="ALE395" s="263"/>
      <c r="ALF395" s="263"/>
      <c r="ALG395" s="263"/>
      <c r="ALH395" s="263"/>
      <c r="ALI395" s="263"/>
      <c r="ALJ395" s="263"/>
      <c r="ALK395" s="263"/>
      <c r="ALL395" s="263"/>
      <c r="ALM395" s="263"/>
      <c r="ALN395" s="263"/>
      <c r="ALO395" s="263"/>
      <c r="ALP395" s="263"/>
      <c r="ALQ395" s="263"/>
      <c r="ALR395" s="263"/>
      <c r="ALS395" s="263"/>
      <c r="ALT395" s="263"/>
      <c r="ALU395" s="263"/>
      <c r="ALV395" s="263"/>
      <c r="ALW395" s="263"/>
      <c r="ALX395" s="263"/>
      <c r="ALY395" s="263"/>
      <c r="ALZ395" s="263"/>
      <c r="AMA395" s="263"/>
      <c r="AMB395" s="263"/>
      <c r="AMC395" s="263"/>
      <c r="AMD395" s="263"/>
      <c r="AME395" s="263"/>
      <c r="AMF395" s="263"/>
      <c r="AMG395" s="263"/>
      <c r="AMH395" s="263"/>
      <c r="AMI395" s="263"/>
      <c r="AMJ395" s="263"/>
      <c r="AMK395" s="263"/>
      <c r="AML395" s="263"/>
      <c r="AMM395" s="263"/>
      <c r="AMN395" s="263"/>
      <c r="AMO395" s="263"/>
      <c r="AMP395" s="263"/>
      <c r="AMQ395" s="263"/>
      <c r="AMR395" s="263"/>
      <c r="AMS395" s="263"/>
      <c r="AMT395" s="263"/>
      <c r="AMU395" s="263"/>
      <c r="AMV395" s="263"/>
      <c r="AMW395" s="263"/>
      <c r="AMX395" s="263"/>
      <c r="AMY395" s="263"/>
      <c r="AMZ395" s="263"/>
      <c r="ANA395" s="263"/>
      <c r="ANB395" s="263"/>
      <c r="ANC395" s="263"/>
      <c r="AND395" s="263"/>
      <c r="ANE395" s="263"/>
      <c r="ANF395" s="263"/>
      <c r="ANG395" s="263"/>
      <c r="ANH395" s="263"/>
      <c r="ANI395" s="263"/>
      <c r="ANJ395" s="263"/>
      <c r="ANK395" s="263"/>
      <c r="ANL395" s="263"/>
      <c r="ANM395" s="263"/>
      <c r="ANN395" s="263"/>
      <c r="ANO395" s="263"/>
      <c r="ANP395" s="263"/>
      <c r="ANQ395" s="263"/>
      <c r="ANR395" s="263"/>
      <c r="ANS395" s="263"/>
      <c r="ANT395" s="263"/>
      <c r="ANU395" s="263"/>
      <c r="ANV395" s="263"/>
      <c r="ANW395" s="263"/>
      <c r="ANX395" s="263"/>
      <c r="ANY395" s="263"/>
      <c r="ANZ395" s="263"/>
      <c r="AOA395" s="263"/>
      <c r="AOB395" s="263"/>
      <c r="AOC395" s="263"/>
      <c r="AOD395" s="263"/>
      <c r="AOE395" s="263"/>
      <c r="AOF395" s="263"/>
      <c r="AOG395" s="263"/>
      <c r="AOH395" s="263"/>
      <c r="AOI395" s="263"/>
      <c r="AOJ395" s="263"/>
      <c r="AOK395" s="263"/>
      <c r="AOL395" s="263"/>
      <c r="AOM395" s="263"/>
      <c r="AON395" s="263"/>
      <c r="AOO395" s="263"/>
      <c r="AOP395" s="263"/>
      <c r="AOQ395" s="263"/>
      <c r="AOR395" s="263"/>
      <c r="AOS395" s="263"/>
      <c r="AOT395" s="263"/>
      <c r="AOU395" s="263"/>
      <c r="AOV395" s="263"/>
      <c r="AOW395" s="263"/>
      <c r="AOX395" s="263"/>
      <c r="AOY395" s="263"/>
      <c r="AOZ395" s="263"/>
      <c r="APA395" s="263"/>
      <c r="APB395" s="263"/>
      <c r="APC395" s="263"/>
      <c r="APD395" s="263"/>
      <c r="APE395" s="263"/>
      <c r="APF395" s="263"/>
      <c r="APG395" s="263"/>
      <c r="APH395" s="263"/>
      <c r="API395" s="263"/>
      <c r="APJ395" s="263"/>
      <c r="APK395" s="263"/>
      <c r="APL395" s="263"/>
      <c r="APM395" s="263"/>
      <c r="APN395" s="263"/>
      <c r="APO395" s="263"/>
      <c r="APP395" s="263"/>
      <c r="APQ395" s="263"/>
      <c r="APR395" s="263"/>
      <c r="APS395" s="263"/>
      <c r="APT395" s="263"/>
      <c r="APU395" s="263"/>
      <c r="APV395" s="263"/>
      <c r="APW395" s="263"/>
      <c r="APX395" s="263"/>
      <c r="APY395" s="263"/>
      <c r="APZ395" s="263"/>
      <c r="AQA395" s="263"/>
      <c r="AQB395" s="263"/>
      <c r="AQC395" s="263"/>
      <c r="AQD395" s="263"/>
      <c r="AQE395" s="263"/>
      <c r="AQF395" s="263"/>
      <c r="AQG395" s="263"/>
      <c r="AQH395" s="263"/>
      <c r="AQI395" s="263"/>
      <c r="AQJ395" s="263"/>
      <c r="AQK395" s="263"/>
      <c r="AQL395" s="263"/>
      <c r="AQM395" s="263"/>
      <c r="AQN395" s="263"/>
      <c r="AQO395" s="263"/>
      <c r="AQP395" s="263"/>
      <c r="AQQ395" s="263"/>
      <c r="AQR395" s="263"/>
      <c r="AQS395" s="263"/>
      <c r="AQT395" s="263"/>
      <c r="AQU395" s="263"/>
      <c r="AQV395" s="263"/>
      <c r="AQW395" s="263"/>
      <c r="AQX395" s="263"/>
      <c r="AQY395" s="263"/>
      <c r="AQZ395" s="263"/>
      <c r="ARA395" s="263"/>
      <c r="ARB395" s="263"/>
      <c r="ARC395" s="263"/>
      <c r="ARD395" s="263"/>
      <c r="ARE395" s="263"/>
      <c r="ARF395" s="263"/>
      <c r="ARG395" s="263"/>
      <c r="ARH395" s="263"/>
      <c r="ARI395" s="263"/>
      <c r="ARJ395" s="263"/>
      <c r="ARK395" s="263"/>
      <c r="ARL395" s="263"/>
      <c r="ARM395" s="263"/>
      <c r="ARN395" s="263"/>
      <c r="ARO395" s="263"/>
      <c r="ARP395" s="263"/>
      <c r="ARQ395" s="263"/>
      <c r="ARR395" s="263"/>
      <c r="ARS395" s="263"/>
      <c r="ART395" s="263"/>
      <c r="ARU395" s="263"/>
      <c r="ARV395" s="263"/>
      <c r="ARW395" s="263"/>
      <c r="ARX395" s="263"/>
      <c r="ARY395" s="263"/>
      <c r="ARZ395" s="263"/>
      <c r="ASA395" s="263"/>
      <c r="ASB395" s="263"/>
      <c r="ASC395" s="263"/>
      <c r="ASD395" s="263"/>
      <c r="ASE395" s="263"/>
      <c r="ASF395" s="263"/>
      <c r="ASG395" s="263"/>
      <c r="ASH395" s="263"/>
      <c r="ASI395" s="263"/>
      <c r="ASJ395" s="263"/>
      <c r="ASK395" s="263"/>
      <c r="ASL395" s="263"/>
      <c r="ASM395" s="263"/>
      <c r="ASN395" s="263"/>
      <c r="ASO395" s="263"/>
      <c r="ASP395" s="263"/>
      <c r="ASQ395" s="263"/>
      <c r="ASR395" s="263"/>
      <c r="ASS395" s="263"/>
      <c r="AST395" s="263"/>
      <c r="ASU395" s="263"/>
      <c r="ASV395" s="263"/>
      <c r="ASW395" s="263"/>
      <c r="ASX395" s="263"/>
      <c r="ASY395" s="263"/>
      <c r="ASZ395" s="263"/>
      <c r="ATA395" s="263"/>
      <c r="ATB395" s="263"/>
      <c r="ATC395" s="263"/>
      <c r="ATD395" s="263"/>
      <c r="ATE395" s="263"/>
      <c r="ATF395" s="263"/>
      <c r="ATG395" s="263"/>
      <c r="ATH395" s="263"/>
      <c r="ATI395" s="263"/>
      <c r="ATJ395" s="263"/>
      <c r="ATK395" s="263"/>
      <c r="ATL395" s="263"/>
      <c r="ATM395" s="263"/>
      <c r="ATN395" s="263"/>
      <c r="ATO395" s="263"/>
      <c r="ATP395" s="263"/>
      <c r="ATQ395" s="263"/>
      <c r="ATR395" s="263"/>
      <c r="ATS395" s="263"/>
      <c r="ATT395" s="263"/>
      <c r="ATU395" s="263"/>
      <c r="ATV395" s="263"/>
      <c r="ATW395" s="263"/>
      <c r="ATX395" s="263"/>
      <c r="ATY395" s="263"/>
      <c r="ATZ395" s="263"/>
      <c r="AUA395" s="263"/>
      <c r="AUB395" s="263"/>
      <c r="AUC395" s="263"/>
      <c r="AUD395" s="263"/>
      <c r="AUE395" s="263"/>
      <c r="AUF395" s="263"/>
      <c r="AUG395" s="263"/>
      <c r="AUH395" s="263"/>
      <c r="AUI395" s="263"/>
      <c r="AUJ395" s="263"/>
      <c r="AUK395" s="263"/>
      <c r="AUL395" s="263"/>
      <c r="AUM395" s="263"/>
      <c r="AUN395" s="263"/>
      <c r="AUO395" s="263"/>
      <c r="AUP395" s="263"/>
      <c r="AUQ395" s="263"/>
      <c r="AUR395" s="263"/>
      <c r="AUS395" s="263"/>
      <c r="AUT395" s="263"/>
      <c r="AUU395" s="263"/>
      <c r="AUV395" s="263"/>
      <c r="AUW395" s="263"/>
      <c r="AUX395" s="263"/>
      <c r="AUY395" s="263"/>
      <c r="AUZ395" s="263"/>
      <c r="AVA395" s="263"/>
      <c r="AVB395" s="263"/>
      <c r="AVC395" s="263"/>
      <c r="AVD395" s="263"/>
      <c r="AVE395" s="263"/>
      <c r="AVF395" s="263"/>
      <c r="AVG395" s="263"/>
      <c r="AVH395" s="263"/>
      <c r="AVI395" s="263"/>
      <c r="AVJ395" s="263"/>
      <c r="AVK395" s="263"/>
      <c r="AVL395" s="263"/>
      <c r="AVM395" s="263"/>
      <c r="AVN395" s="263"/>
      <c r="AVO395" s="263"/>
      <c r="AVP395" s="263"/>
      <c r="AVQ395" s="263"/>
      <c r="AVR395" s="263"/>
      <c r="AVS395" s="263"/>
      <c r="AVT395" s="263"/>
      <c r="AVU395" s="263"/>
      <c r="AVV395" s="263"/>
      <c r="AVW395" s="263"/>
      <c r="AVX395" s="263"/>
      <c r="AVY395" s="263"/>
      <c r="AVZ395" s="263"/>
      <c r="AWA395" s="263"/>
      <c r="AWB395" s="263"/>
      <c r="AWC395" s="263"/>
      <c r="AWD395" s="263"/>
      <c r="AWE395" s="263"/>
      <c r="AWF395" s="263"/>
      <c r="AWG395" s="263"/>
      <c r="AWH395" s="263"/>
      <c r="AWI395" s="263"/>
      <c r="AWJ395" s="263"/>
      <c r="AWK395" s="263"/>
      <c r="AWL395" s="263"/>
      <c r="AWM395" s="263"/>
      <c r="AWN395" s="263"/>
      <c r="AWO395" s="263"/>
      <c r="AWP395" s="263"/>
      <c r="AWQ395" s="263"/>
      <c r="AWR395" s="263"/>
      <c r="AWS395" s="263"/>
      <c r="AWT395" s="263"/>
      <c r="AWU395" s="263"/>
      <c r="AWV395" s="263"/>
      <c r="AWW395" s="263"/>
      <c r="AWX395" s="263"/>
      <c r="AWY395" s="263"/>
      <c r="AWZ395" s="263"/>
      <c r="AXA395" s="263"/>
      <c r="AXB395" s="263"/>
      <c r="AXC395" s="263"/>
      <c r="AXD395" s="263"/>
      <c r="AXE395" s="263"/>
      <c r="AXF395" s="263"/>
      <c r="AXG395" s="263"/>
      <c r="AXH395" s="263"/>
      <c r="AXI395" s="263"/>
      <c r="AXJ395" s="263"/>
      <c r="AXK395" s="263"/>
      <c r="AXL395" s="263"/>
      <c r="AXM395" s="263"/>
      <c r="AXN395" s="263"/>
      <c r="AXO395" s="263"/>
      <c r="AXP395" s="263"/>
      <c r="AXQ395" s="263"/>
      <c r="AXR395" s="263"/>
      <c r="AXS395" s="263"/>
      <c r="AXT395" s="263"/>
      <c r="AXU395" s="263"/>
      <c r="AXV395" s="263"/>
      <c r="AXW395" s="263"/>
      <c r="AXX395" s="263"/>
      <c r="AXY395" s="263"/>
      <c r="AXZ395" s="263"/>
      <c r="AYA395" s="263"/>
      <c r="AYB395" s="263"/>
      <c r="AYC395" s="263"/>
      <c r="AYD395" s="263"/>
      <c r="AYE395" s="263"/>
      <c r="AYF395" s="263"/>
      <c r="AYG395" s="263"/>
      <c r="AYH395" s="263"/>
      <c r="AYI395" s="263"/>
      <c r="AYJ395" s="263"/>
      <c r="AYK395" s="263"/>
      <c r="AYL395" s="263"/>
      <c r="AYM395" s="263"/>
      <c r="AYN395" s="263"/>
      <c r="AYO395" s="263"/>
      <c r="AYP395" s="263"/>
      <c r="AYQ395" s="263"/>
      <c r="AYR395" s="263"/>
      <c r="AYS395" s="263"/>
      <c r="AYT395" s="263"/>
      <c r="AYU395" s="263"/>
      <c r="AYV395" s="263"/>
      <c r="AYW395" s="263"/>
      <c r="AYX395" s="263"/>
      <c r="AYY395" s="263"/>
      <c r="AYZ395" s="263"/>
      <c r="AZA395" s="263"/>
      <c r="AZB395" s="263"/>
      <c r="AZC395" s="263"/>
      <c r="AZD395" s="263"/>
      <c r="AZE395" s="263"/>
      <c r="AZF395" s="263"/>
      <c r="AZG395" s="263"/>
      <c r="AZH395" s="263"/>
      <c r="AZI395" s="263"/>
      <c r="AZJ395" s="263"/>
      <c r="AZK395" s="263"/>
      <c r="AZL395" s="263"/>
      <c r="AZM395" s="263"/>
      <c r="AZN395" s="263"/>
      <c r="AZO395" s="263"/>
      <c r="AZP395" s="263"/>
      <c r="AZQ395" s="263"/>
      <c r="AZR395" s="263"/>
      <c r="AZS395" s="263"/>
      <c r="AZT395" s="263"/>
      <c r="AZU395" s="263"/>
      <c r="AZV395" s="263"/>
      <c r="AZW395" s="263"/>
      <c r="AZX395" s="263"/>
      <c r="AZY395" s="263"/>
      <c r="AZZ395" s="263"/>
      <c r="BAA395" s="263"/>
      <c r="BAB395" s="263"/>
      <c r="BAC395" s="263"/>
      <c r="BAD395" s="263"/>
      <c r="BAE395" s="263"/>
      <c r="BAF395" s="263"/>
      <c r="BAG395" s="263"/>
      <c r="BAH395" s="263"/>
      <c r="BAI395" s="263"/>
      <c r="BAJ395" s="263"/>
      <c r="BAK395" s="263"/>
      <c r="BAL395" s="263"/>
      <c r="BAM395" s="263"/>
      <c r="BAN395" s="263"/>
      <c r="BAO395" s="263"/>
      <c r="BAP395" s="263"/>
      <c r="BAQ395" s="263"/>
      <c r="BAR395" s="263"/>
      <c r="BAS395" s="263"/>
      <c r="BAT395" s="263"/>
      <c r="BAU395" s="263"/>
      <c r="BAV395" s="263"/>
      <c r="BAW395" s="263"/>
      <c r="BAX395" s="263"/>
      <c r="BAY395" s="263"/>
      <c r="BAZ395" s="263"/>
      <c r="BBA395" s="263"/>
      <c r="BBB395" s="263"/>
      <c r="BBC395" s="263"/>
      <c r="BBD395" s="263"/>
      <c r="BBE395" s="263"/>
      <c r="BBF395" s="263"/>
      <c r="BBG395" s="263"/>
      <c r="BBH395" s="263"/>
      <c r="BBI395" s="263"/>
      <c r="BBJ395" s="263"/>
      <c r="BBK395" s="263"/>
      <c r="BBL395" s="263"/>
      <c r="BBM395" s="263"/>
      <c r="BBN395" s="263"/>
      <c r="BBO395" s="263"/>
      <c r="BBP395" s="263"/>
      <c r="BBQ395" s="263"/>
      <c r="BBR395" s="263"/>
      <c r="BBS395" s="263"/>
      <c r="BBT395" s="263"/>
      <c r="BBU395" s="263"/>
      <c r="BBV395" s="263"/>
      <c r="BBW395" s="263"/>
      <c r="BBX395" s="263"/>
      <c r="BBY395" s="263"/>
      <c r="BBZ395" s="263"/>
      <c r="BCA395" s="263"/>
      <c r="BCB395" s="263"/>
      <c r="BCC395" s="263"/>
      <c r="BCD395" s="263"/>
      <c r="BCE395" s="263"/>
      <c r="BCF395" s="263"/>
      <c r="BCG395" s="263"/>
      <c r="BCH395" s="263"/>
      <c r="BCI395" s="263"/>
      <c r="BCJ395" s="263"/>
      <c r="BCK395" s="263"/>
      <c r="BCL395" s="263"/>
      <c r="BCM395" s="263"/>
      <c r="BCN395" s="263"/>
      <c r="BCO395" s="263"/>
      <c r="BCP395" s="263"/>
      <c r="BCQ395" s="263"/>
      <c r="BCR395" s="263"/>
      <c r="BCS395" s="263"/>
      <c r="BCT395" s="263"/>
      <c r="BCU395" s="263"/>
      <c r="BCV395" s="263"/>
      <c r="BCW395" s="263"/>
      <c r="BCX395" s="263"/>
      <c r="BCY395" s="263"/>
      <c r="BCZ395" s="263"/>
      <c r="BDA395" s="263"/>
      <c r="BDB395" s="263"/>
      <c r="BDC395" s="263"/>
      <c r="BDD395" s="263"/>
      <c r="BDE395" s="263"/>
      <c r="BDF395" s="263"/>
      <c r="BDG395" s="263"/>
      <c r="BDH395" s="263"/>
      <c r="BDI395" s="263"/>
      <c r="BDJ395" s="263"/>
      <c r="BDK395" s="263"/>
      <c r="BDL395" s="263"/>
      <c r="BDM395" s="263"/>
      <c r="BDN395" s="263"/>
      <c r="BDO395" s="263"/>
      <c r="BDP395" s="263"/>
      <c r="BDQ395" s="263"/>
      <c r="BDR395" s="263"/>
      <c r="BDS395" s="263"/>
      <c r="BDT395" s="263"/>
      <c r="BDU395" s="263"/>
      <c r="BDV395" s="263"/>
      <c r="BDW395" s="263"/>
      <c r="BDX395" s="263"/>
      <c r="BDY395" s="263"/>
      <c r="BDZ395" s="263"/>
      <c r="BEA395" s="263"/>
      <c r="BEB395" s="263"/>
      <c r="BEC395" s="263"/>
      <c r="BED395" s="263"/>
      <c r="BEE395" s="263"/>
      <c r="BEF395" s="263"/>
      <c r="BEG395" s="263"/>
      <c r="BEH395" s="263"/>
      <c r="BEI395" s="263"/>
      <c r="BEJ395" s="263"/>
      <c r="BEK395" s="263"/>
      <c r="BEL395" s="263"/>
      <c r="BEM395" s="263"/>
      <c r="BEN395" s="263"/>
      <c r="BEO395" s="263"/>
      <c r="BEP395" s="263"/>
      <c r="BEQ395" s="263"/>
      <c r="BER395" s="263"/>
      <c r="BES395" s="263"/>
      <c r="BET395" s="263"/>
      <c r="BEU395" s="263"/>
      <c r="BEV395" s="263"/>
      <c r="BEW395" s="263"/>
      <c r="BEX395" s="263"/>
      <c r="BEY395" s="263"/>
      <c r="BEZ395" s="263"/>
      <c r="BFA395" s="263"/>
      <c r="BFB395" s="263"/>
      <c r="BFC395" s="263"/>
      <c r="BFD395" s="263"/>
      <c r="BFE395" s="263"/>
      <c r="BFF395" s="263"/>
      <c r="BFG395" s="263"/>
      <c r="BFH395" s="263"/>
      <c r="BFI395" s="263"/>
      <c r="BFJ395" s="263"/>
      <c r="BFK395" s="263"/>
      <c r="BFL395" s="263"/>
      <c r="BFM395" s="263"/>
      <c r="BFN395" s="263"/>
      <c r="BFO395" s="263"/>
      <c r="BFP395" s="263"/>
      <c r="BFQ395" s="263"/>
      <c r="BFR395" s="263"/>
      <c r="BFS395" s="263"/>
      <c r="BFT395" s="263"/>
      <c r="BFU395" s="263"/>
      <c r="BFV395" s="263"/>
      <c r="BFW395" s="263"/>
      <c r="BFX395" s="263"/>
      <c r="BFY395" s="263"/>
      <c r="BFZ395" s="263"/>
      <c r="BGA395" s="263"/>
      <c r="BGB395" s="263"/>
      <c r="BGC395" s="263"/>
      <c r="BGD395" s="263"/>
      <c r="BGE395" s="263"/>
      <c r="BGF395" s="263"/>
      <c r="BGG395" s="263"/>
      <c r="BGH395" s="263"/>
      <c r="BGI395" s="263"/>
      <c r="BGJ395" s="263"/>
      <c r="BGK395" s="263"/>
      <c r="BGL395" s="263"/>
      <c r="BGM395" s="263"/>
      <c r="BGN395" s="263"/>
      <c r="BGO395" s="263"/>
      <c r="BGP395" s="263"/>
      <c r="BGQ395" s="263"/>
      <c r="BGR395" s="263"/>
      <c r="BGS395" s="263"/>
      <c r="BGT395" s="263"/>
      <c r="BGU395" s="263"/>
      <c r="BGV395" s="263"/>
      <c r="BGW395" s="263"/>
      <c r="BGX395" s="263"/>
      <c r="BGY395" s="263"/>
      <c r="BGZ395" s="263"/>
      <c r="BHA395" s="263"/>
      <c r="BHB395" s="263"/>
      <c r="BHC395" s="263"/>
      <c r="BHD395" s="263"/>
      <c r="BHE395" s="263"/>
      <c r="BHF395" s="263"/>
      <c r="BHG395" s="263"/>
      <c r="BHH395" s="263"/>
      <c r="BHI395" s="263"/>
      <c r="BHJ395" s="263"/>
      <c r="BHK395" s="263"/>
      <c r="BHL395" s="263"/>
      <c r="BHM395" s="263"/>
      <c r="BHN395" s="263"/>
      <c r="BHO395" s="263"/>
      <c r="BHP395" s="263"/>
      <c r="BHQ395" s="263"/>
      <c r="BHR395" s="263"/>
      <c r="BHS395" s="263"/>
      <c r="BHT395" s="263"/>
      <c r="BHU395" s="263"/>
      <c r="BHV395" s="263"/>
      <c r="BHW395" s="263"/>
      <c r="BHX395" s="263"/>
      <c r="BHY395" s="263"/>
      <c r="BHZ395" s="263"/>
      <c r="BIA395" s="263"/>
      <c r="BIB395" s="263"/>
      <c r="BIC395" s="263"/>
      <c r="BID395" s="263"/>
      <c r="BIE395" s="263"/>
      <c r="BIF395" s="263"/>
      <c r="BIG395" s="263"/>
      <c r="BIH395" s="263"/>
      <c r="BII395" s="263"/>
      <c r="BIJ395" s="263"/>
      <c r="BIK395" s="263"/>
      <c r="BIL395" s="263"/>
      <c r="BIM395" s="263"/>
      <c r="BIN395" s="263"/>
      <c r="BIO395" s="263"/>
      <c r="BIP395" s="263"/>
      <c r="BIQ395" s="263"/>
      <c r="BIR395" s="263"/>
      <c r="BIS395" s="263"/>
      <c r="BIT395" s="263"/>
      <c r="BIU395" s="263"/>
      <c r="BIV395" s="263"/>
      <c r="BIW395" s="263"/>
      <c r="BIX395" s="263"/>
      <c r="BIY395" s="263"/>
      <c r="BIZ395" s="263"/>
      <c r="BJA395" s="263"/>
      <c r="BJB395" s="263"/>
      <c r="BJC395" s="263"/>
      <c r="BJD395" s="263"/>
      <c r="BJE395" s="263"/>
      <c r="BJF395" s="263"/>
      <c r="BJG395" s="263"/>
      <c r="BJH395" s="263"/>
      <c r="BJI395" s="263"/>
      <c r="BJJ395" s="263"/>
      <c r="BJK395" s="263"/>
      <c r="BJL395" s="263"/>
      <c r="BJM395" s="263"/>
      <c r="BJN395" s="263"/>
      <c r="BJO395" s="263"/>
      <c r="BJP395" s="263"/>
      <c r="BJQ395" s="263"/>
      <c r="BJR395" s="263"/>
      <c r="BJS395" s="263"/>
      <c r="BJT395" s="263"/>
      <c r="BJU395" s="263"/>
      <c r="BJV395" s="263"/>
      <c r="BJW395" s="263"/>
      <c r="BJX395" s="263"/>
      <c r="BJY395" s="263"/>
      <c r="BJZ395" s="263"/>
      <c r="BKA395" s="263"/>
      <c r="BKB395" s="263"/>
      <c r="BKC395" s="263"/>
      <c r="BKD395" s="263"/>
      <c r="BKE395" s="263"/>
      <c r="BKF395" s="263"/>
      <c r="BKG395" s="263"/>
      <c r="BKH395" s="263"/>
      <c r="BKI395" s="263"/>
      <c r="BKJ395" s="263"/>
      <c r="BKK395" s="263"/>
      <c r="BKL395" s="263"/>
      <c r="BKM395" s="263"/>
      <c r="BKN395" s="263"/>
      <c r="BKO395" s="263"/>
      <c r="BKP395" s="263"/>
      <c r="BKQ395" s="263"/>
      <c r="BKR395" s="263"/>
      <c r="BKS395" s="263"/>
      <c r="BKT395" s="263"/>
      <c r="BKU395" s="263"/>
      <c r="BKV395" s="263"/>
      <c r="BKW395" s="263"/>
      <c r="BKX395" s="263"/>
      <c r="BKY395" s="263"/>
      <c r="BKZ395" s="263"/>
      <c r="BLA395" s="263"/>
      <c r="BLB395" s="263"/>
      <c r="BLC395" s="263"/>
      <c r="BLD395" s="263"/>
      <c r="BLE395" s="263"/>
      <c r="BLF395" s="263"/>
      <c r="BLG395" s="263"/>
      <c r="BLH395" s="263"/>
      <c r="BLI395" s="263"/>
      <c r="BLJ395" s="263"/>
      <c r="BLK395" s="263"/>
      <c r="BLL395" s="263"/>
      <c r="BLM395" s="263"/>
      <c r="BLN395" s="263"/>
      <c r="BLO395" s="263"/>
      <c r="BLP395" s="263"/>
      <c r="BLQ395" s="263"/>
      <c r="BLR395" s="263"/>
      <c r="BLS395" s="263"/>
      <c r="BLT395" s="263"/>
      <c r="BLU395" s="263"/>
      <c r="BLV395" s="263"/>
      <c r="BLW395" s="263"/>
      <c r="BLX395" s="263"/>
      <c r="BLY395" s="263"/>
      <c r="BLZ395" s="263"/>
      <c r="BMA395" s="263"/>
      <c r="BMB395" s="263"/>
      <c r="BMC395" s="263"/>
      <c r="BMD395" s="263"/>
      <c r="BME395" s="263"/>
      <c r="BMF395" s="263"/>
      <c r="BMG395" s="263"/>
      <c r="BMH395" s="263"/>
      <c r="BMI395" s="263"/>
      <c r="BMJ395" s="263"/>
      <c r="BMK395" s="263"/>
      <c r="BML395" s="263"/>
      <c r="BMM395" s="263"/>
      <c r="BMN395" s="263"/>
      <c r="BMO395" s="263"/>
      <c r="BMP395" s="263"/>
      <c r="BMQ395" s="263"/>
      <c r="BMR395" s="263"/>
      <c r="BMS395" s="263"/>
      <c r="BMT395" s="263"/>
      <c r="BMU395" s="263"/>
      <c r="BMV395" s="263"/>
      <c r="BMW395" s="263"/>
      <c r="BMX395" s="263"/>
      <c r="BMY395" s="263"/>
      <c r="BMZ395" s="263"/>
      <c r="BNA395" s="263"/>
      <c r="BNB395" s="263"/>
      <c r="BNC395" s="263"/>
      <c r="BND395" s="263"/>
      <c r="BNE395" s="263"/>
      <c r="BNF395" s="263"/>
      <c r="BNG395" s="263"/>
      <c r="BNH395" s="263"/>
      <c r="BNI395" s="263"/>
      <c r="BNJ395" s="263"/>
      <c r="BNK395" s="263"/>
      <c r="BNL395" s="263"/>
      <c r="BNM395" s="263"/>
      <c r="BNN395" s="263"/>
      <c r="BNO395" s="263"/>
      <c r="BNP395" s="263"/>
      <c r="BNQ395" s="263"/>
      <c r="BNR395" s="263"/>
      <c r="BNS395" s="263"/>
      <c r="BNT395" s="263"/>
      <c r="BNU395" s="263"/>
      <c r="BNV395" s="263"/>
      <c r="BNW395" s="263"/>
      <c r="BNX395" s="263"/>
      <c r="BNY395" s="263"/>
      <c r="BNZ395" s="263"/>
      <c r="BOA395" s="263"/>
      <c r="BOB395" s="263"/>
      <c r="BOC395" s="263"/>
      <c r="BOD395" s="263"/>
      <c r="BOE395" s="263"/>
      <c r="BOF395" s="263"/>
      <c r="BOG395" s="263"/>
      <c r="BOH395" s="263"/>
      <c r="BOI395" s="263"/>
      <c r="BOJ395" s="263"/>
      <c r="BOK395" s="263"/>
      <c r="BOL395" s="263"/>
      <c r="BOM395" s="263"/>
      <c r="BON395" s="263"/>
      <c r="BOO395" s="263"/>
      <c r="BOP395" s="263"/>
      <c r="BOQ395" s="263"/>
      <c r="BOR395" s="263"/>
      <c r="BOS395" s="263"/>
      <c r="BOT395" s="263"/>
      <c r="BOU395" s="263"/>
      <c r="BOV395" s="263"/>
      <c r="BOW395" s="263"/>
      <c r="BOX395" s="263"/>
      <c r="BOY395" s="263"/>
      <c r="BOZ395" s="263"/>
      <c r="BPA395" s="263"/>
      <c r="BPB395" s="263"/>
      <c r="BPC395" s="263"/>
      <c r="BPD395" s="263"/>
      <c r="BPE395" s="263"/>
      <c r="BPF395" s="263"/>
      <c r="BPG395" s="263"/>
      <c r="BPH395" s="263"/>
      <c r="BPI395" s="263"/>
      <c r="BPJ395" s="263"/>
      <c r="BPK395" s="263"/>
      <c r="BPL395" s="263"/>
      <c r="BPM395" s="263"/>
      <c r="BPN395" s="263"/>
      <c r="BPO395" s="263"/>
      <c r="BPP395" s="263"/>
      <c r="BPQ395" s="263"/>
      <c r="BPR395" s="263"/>
      <c r="BPS395" s="263"/>
      <c r="BPT395" s="263"/>
      <c r="BPU395" s="263"/>
      <c r="BPV395" s="263"/>
      <c r="BPW395" s="263"/>
      <c r="BPX395" s="263"/>
      <c r="BPY395" s="263"/>
      <c r="BPZ395" s="263"/>
      <c r="BQA395" s="263"/>
      <c r="BQB395" s="263"/>
      <c r="BQC395" s="263"/>
      <c r="BQD395" s="263"/>
      <c r="BQE395" s="263"/>
      <c r="BQF395" s="263"/>
      <c r="BQG395" s="263"/>
      <c r="BQH395" s="263"/>
      <c r="BQI395" s="263"/>
      <c r="BQJ395" s="263"/>
      <c r="BQK395" s="263"/>
      <c r="BQL395" s="263"/>
      <c r="BQM395" s="263"/>
      <c r="BQN395" s="263"/>
      <c r="BQO395" s="263"/>
      <c r="BQP395" s="263"/>
      <c r="BQQ395" s="263"/>
      <c r="BQR395" s="263"/>
      <c r="BQS395" s="263"/>
      <c r="BQT395" s="263"/>
      <c r="BQU395" s="263"/>
      <c r="BQV395" s="263"/>
      <c r="BQW395" s="263"/>
      <c r="BQX395" s="263"/>
      <c r="BQY395" s="263"/>
      <c r="BQZ395" s="263"/>
      <c r="BRA395" s="263"/>
      <c r="BRB395" s="263"/>
      <c r="BRC395" s="263"/>
      <c r="BRD395" s="263"/>
      <c r="BRE395" s="263"/>
      <c r="BRF395" s="263"/>
      <c r="BRG395" s="263"/>
      <c r="BRH395" s="263"/>
      <c r="BRI395" s="263"/>
      <c r="BRJ395" s="263"/>
      <c r="BRK395" s="263"/>
      <c r="BRL395" s="263"/>
      <c r="BRM395" s="263"/>
      <c r="BRN395" s="263"/>
      <c r="BRO395" s="263"/>
      <c r="BRP395" s="263"/>
      <c r="BRQ395" s="263"/>
      <c r="BRR395" s="263"/>
      <c r="BRS395" s="263"/>
      <c r="BRT395" s="263"/>
      <c r="BRU395" s="263"/>
      <c r="BRV395" s="263"/>
      <c r="BRW395" s="263"/>
      <c r="BRX395" s="263"/>
      <c r="BRY395" s="263"/>
      <c r="BRZ395" s="263"/>
      <c r="BSA395" s="263"/>
      <c r="BSB395" s="263"/>
      <c r="BSC395" s="263"/>
      <c r="BSD395" s="263"/>
      <c r="BSE395" s="263"/>
      <c r="BSF395" s="263"/>
      <c r="BSG395" s="263"/>
      <c r="BSH395" s="263"/>
      <c r="BSI395" s="263"/>
      <c r="BSJ395" s="263"/>
      <c r="BSK395" s="263"/>
      <c r="BSL395" s="263"/>
      <c r="BSM395" s="263"/>
      <c r="BSN395" s="263"/>
      <c r="BSO395" s="263"/>
      <c r="BSP395" s="263"/>
      <c r="BSQ395" s="263"/>
      <c r="BSR395" s="263"/>
      <c r="BSS395" s="263"/>
      <c r="BST395" s="263"/>
      <c r="BSU395" s="263"/>
      <c r="BSV395" s="263"/>
      <c r="BSW395" s="263"/>
      <c r="BSX395" s="263"/>
      <c r="BSY395" s="263"/>
      <c r="BSZ395" s="263"/>
      <c r="BTA395" s="263"/>
      <c r="BTB395" s="263"/>
      <c r="BTC395" s="263"/>
      <c r="BTD395" s="263"/>
      <c r="BTE395" s="263"/>
      <c r="BTF395" s="263"/>
      <c r="BTG395" s="263"/>
      <c r="BTH395" s="263"/>
      <c r="BTI395" s="263"/>
      <c r="BTJ395" s="263"/>
      <c r="BTK395" s="263"/>
      <c r="BTL395" s="263"/>
      <c r="BTM395" s="263"/>
      <c r="BTN395" s="263"/>
      <c r="BTO395" s="263"/>
      <c r="BTP395" s="263"/>
      <c r="BTQ395" s="263"/>
      <c r="BTR395" s="263"/>
      <c r="BTS395" s="263"/>
      <c r="BTT395" s="263"/>
      <c r="BTU395" s="263"/>
      <c r="BTV395" s="263"/>
      <c r="BTW395" s="263"/>
      <c r="BTX395" s="263"/>
      <c r="BTY395" s="263"/>
      <c r="BTZ395" s="263"/>
      <c r="BUA395" s="263"/>
      <c r="BUB395" s="263"/>
      <c r="BUC395" s="263"/>
      <c r="BUD395" s="263"/>
      <c r="BUE395" s="263"/>
      <c r="BUF395" s="263"/>
      <c r="BUG395" s="263"/>
      <c r="BUH395" s="263"/>
      <c r="BUI395" s="263"/>
      <c r="BUJ395" s="263"/>
      <c r="BUK395" s="263"/>
      <c r="BUL395" s="263"/>
      <c r="BUM395" s="263"/>
      <c r="BUN395" s="263"/>
      <c r="BUO395" s="263"/>
      <c r="BUP395" s="263"/>
      <c r="BUQ395" s="263"/>
      <c r="BUR395" s="263"/>
      <c r="BUS395" s="263"/>
      <c r="BUT395" s="263"/>
      <c r="BUU395" s="263"/>
      <c r="BUV395" s="263"/>
      <c r="BUW395" s="263"/>
      <c r="BUX395" s="263"/>
      <c r="BUY395" s="263"/>
      <c r="BUZ395" s="263"/>
      <c r="BVA395" s="263"/>
      <c r="BVB395" s="263"/>
      <c r="BVC395" s="263"/>
      <c r="BVD395" s="263"/>
      <c r="BVE395" s="263"/>
      <c r="BVF395" s="263"/>
      <c r="BVG395" s="263"/>
      <c r="BVH395" s="263"/>
      <c r="BVI395" s="263"/>
      <c r="BVJ395" s="263"/>
      <c r="BVK395" s="263"/>
      <c r="BVL395" s="263"/>
      <c r="BVM395" s="263"/>
      <c r="BVN395" s="263"/>
      <c r="BVO395" s="263"/>
      <c r="BVP395" s="263"/>
      <c r="BVQ395" s="263"/>
      <c r="BVR395" s="263"/>
      <c r="BVS395" s="263"/>
      <c r="BVT395" s="263"/>
      <c r="BVU395" s="263"/>
      <c r="BVV395" s="263"/>
      <c r="BVW395" s="263"/>
      <c r="BVX395" s="263"/>
      <c r="BVY395" s="263"/>
      <c r="BVZ395" s="263"/>
      <c r="BWA395" s="263"/>
      <c r="BWB395" s="263"/>
      <c r="BWC395" s="263"/>
      <c r="BWD395" s="263"/>
      <c r="BWE395" s="263"/>
      <c r="BWF395" s="263"/>
      <c r="BWG395" s="263"/>
      <c r="BWH395" s="263"/>
      <c r="BWI395" s="263"/>
      <c r="BWJ395" s="263"/>
      <c r="BWK395" s="263"/>
      <c r="BWL395" s="263"/>
      <c r="BWM395" s="263"/>
      <c r="BWN395" s="263"/>
      <c r="BWO395" s="263"/>
      <c r="BWP395" s="263"/>
      <c r="BWQ395" s="263"/>
      <c r="BWR395" s="263"/>
      <c r="BWS395" s="263"/>
      <c r="BWT395" s="263"/>
      <c r="BWU395" s="263"/>
      <c r="BWV395" s="263"/>
      <c r="BWW395" s="263"/>
      <c r="BWX395" s="263"/>
      <c r="BWY395" s="263"/>
      <c r="BWZ395" s="263"/>
      <c r="BXA395" s="263"/>
      <c r="BXB395" s="263"/>
      <c r="BXC395" s="263"/>
      <c r="BXD395" s="263"/>
      <c r="BXE395" s="263"/>
      <c r="BXF395" s="263"/>
      <c r="BXG395" s="263"/>
      <c r="BXH395" s="263"/>
      <c r="BXI395" s="263"/>
      <c r="BXJ395" s="263"/>
      <c r="BXK395" s="263"/>
      <c r="BXL395" s="263"/>
      <c r="BXM395" s="263"/>
      <c r="BXN395" s="263"/>
      <c r="BXO395" s="263"/>
      <c r="BXP395" s="263"/>
      <c r="BXQ395" s="263"/>
      <c r="BXR395" s="263"/>
      <c r="BXS395" s="263"/>
      <c r="BXT395" s="263"/>
      <c r="BXU395" s="263"/>
      <c r="BXV395" s="263"/>
      <c r="BXW395" s="263"/>
      <c r="BXX395" s="263"/>
      <c r="BXY395" s="263"/>
      <c r="BXZ395" s="263"/>
      <c r="BYA395" s="263"/>
      <c r="BYB395" s="263"/>
      <c r="BYC395" s="263"/>
      <c r="BYD395" s="263"/>
      <c r="BYE395" s="263"/>
      <c r="BYF395" s="263"/>
      <c r="BYG395" s="263"/>
      <c r="BYH395" s="263"/>
      <c r="BYI395" s="263"/>
      <c r="BYJ395" s="263"/>
      <c r="BYK395" s="263"/>
      <c r="BYL395" s="263"/>
      <c r="BYM395" s="263"/>
      <c r="BYN395" s="263"/>
      <c r="BYO395" s="263"/>
      <c r="BYP395" s="263"/>
      <c r="BYQ395" s="263"/>
      <c r="BYR395" s="263"/>
      <c r="BYS395" s="263"/>
      <c r="BYT395" s="263"/>
      <c r="BYU395" s="263"/>
      <c r="BYV395" s="263"/>
      <c r="BYW395" s="263"/>
      <c r="BYX395" s="263"/>
      <c r="BYY395" s="263"/>
      <c r="BYZ395" s="263"/>
      <c r="BZA395" s="263"/>
      <c r="BZB395" s="263"/>
      <c r="BZC395" s="263"/>
      <c r="BZD395" s="263"/>
      <c r="BZE395" s="263"/>
      <c r="BZF395" s="263"/>
      <c r="BZG395" s="263"/>
      <c r="BZH395" s="263"/>
      <c r="BZI395" s="263"/>
      <c r="BZJ395" s="263"/>
      <c r="BZK395" s="263"/>
      <c r="BZL395" s="263"/>
      <c r="BZM395" s="263"/>
      <c r="BZN395" s="263"/>
      <c r="BZO395" s="263"/>
      <c r="BZP395" s="263"/>
      <c r="BZQ395" s="263"/>
      <c r="BZR395" s="263"/>
      <c r="BZS395" s="263"/>
      <c r="BZT395" s="263"/>
      <c r="BZU395" s="263"/>
      <c r="BZV395" s="263"/>
      <c r="BZW395" s="263"/>
      <c r="BZX395" s="263"/>
      <c r="BZY395" s="263"/>
      <c r="BZZ395" s="263"/>
      <c r="CAA395" s="263"/>
      <c r="CAB395" s="263"/>
      <c r="CAC395" s="263"/>
      <c r="CAD395" s="263"/>
      <c r="CAE395" s="263"/>
      <c r="CAF395" s="263"/>
      <c r="CAG395" s="263"/>
      <c r="CAH395" s="263"/>
      <c r="CAI395" s="263"/>
      <c r="CAJ395" s="263"/>
      <c r="CAK395" s="263"/>
      <c r="CAL395" s="263"/>
      <c r="CAM395" s="263"/>
      <c r="CAN395" s="263"/>
      <c r="CAO395" s="263"/>
      <c r="CAP395" s="263"/>
      <c r="CAQ395" s="263"/>
      <c r="CAR395" s="263"/>
      <c r="CAS395" s="263"/>
      <c r="CAT395" s="263"/>
      <c r="CAU395" s="263"/>
      <c r="CAV395" s="263"/>
    </row>
    <row r="396" spans="1:2076" x14ac:dyDescent="0.35">
      <c r="A396" s="263"/>
      <c r="B396" s="263"/>
      <c r="C396" s="263"/>
      <c r="D396" s="263"/>
      <c r="E396" s="263"/>
      <c r="F396" s="263"/>
      <c r="G396" s="263"/>
      <c r="H396" s="263"/>
      <c r="I396" s="263"/>
      <c r="J396" s="263"/>
      <c r="K396" s="263"/>
      <c r="L396" s="263"/>
      <c r="M396" s="263"/>
      <c r="N396" s="263"/>
      <c r="O396" s="263"/>
      <c r="P396" s="263"/>
      <c r="Q396" s="263"/>
      <c r="R396" s="263"/>
      <c r="S396" s="263"/>
      <c r="T396" s="263"/>
      <c r="U396" s="263"/>
      <c r="V396" s="263"/>
      <c r="W396" s="263"/>
      <c r="X396" s="263"/>
      <c r="Y396" s="263"/>
      <c r="Z396" s="263"/>
      <c r="AA396" s="263"/>
      <c r="AB396" s="263"/>
      <c r="AC396" s="263"/>
      <c r="AD396" s="263"/>
      <c r="AE396" s="263"/>
      <c r="AF396" s="263"/>
      <c r="AG396" s="263"/>
      <c r="AH396" s="263"/>
      <c r="AI396" s="263"/>
      <c r="AJ396" s="263"/>
      <c r="AK396" s="263"/>
      <c r="AL396" s="263"/>
      <c r="AM396" s="263"/>
      <c r="AN396" s="263"/>
      <c r="AO396" s="263"/>
      <c r="AP396" s="263"/>
      <c r="AQ396" s="263"/>
      <c r="AR396" s="263"/>
      <c r="AS396" s="263"/>
      <c r="AT396" s="263"/>
      <c r="AU396" s="263"/>
      <c r="AV396" s="263"/>
      <c r="AW396" s="263"/>
      <c r="AX396" s="263"/>
      <c r="AY396" s="263"/>
      <c r="AZ396" s="263"/>
      <c r="BA396" s="263"/>
      <c r="BB396" s="263"/>
      <c r="BC396" s="263"/>
      <c r="BD396" s="263"/>
      <c r="BE396" s="263"/>
      <c r="BF396" s="263"/>
      <c r="BG396" s="263"/>
      <c r="BH396" s="263"/>
      <c r="BI396" s="263"/>
      <c r="BJ396" s="263"/>
      <c r="BK396" s="263"/>
      <c r="BL396" s="263"/>
      <c r="BM396" s="263"/>
      <c r="BN396" s="263"/>
      <c r="BO396" s="263"/>
      <c r="BP396" s="263"/>
      <c r="BQ396" s="263"/>
      <c r="BR396" s="263"/>
      <c r="BS396" s="263"/>
      <c r="BT396" s="263"/>
      <c r="BU396" s="263"/>
      <c r="BV396" s="263"/>
      <c r="BW396" s="263"/>
      <c r="BX396" s="263"/>
      <c r="BY396" s="263"/>
      <c r="BZ396" s="263"/>
      <c r="CA396" s="263"/>
      <c r="CB396" s="263"/>
      <c r="CC396" s="263"/>
      <c r="CD396" s="263"/>
      <c r="CE396" s="263"/>
      <c r="CF396" s="263"/>
      <c r="CG396" s="263"/>
      <c r="CH396" s="263"/>
      <c r="CI396" s="263"/>
      <c r="CJ396" s="263"/>
      <c r="CK396" s="263"/>
      <c r="CL396" s="263"/>
      <c r="CM396" s="263"/>
      <c r="CN396" s="263"/>
      <c r="CO396" s="263"/>
      <c r="CP396" s="263"/>
      <c r="CQ396" s="263"/>
      <c r="CR396" s="263"/>
      <c r="CS396" s="263"/>
      <c r="CT396" s="263"/>
      <c r="CU396" s="263"/>
      <c r="CV396" s="263"/>
      <c r="CW396" s="263"/>
      <c r="CX396" s="263"/>
      <c r="CY396" s="263"/>
      <c r="CZ396" s="263"/>
      <c r="DA396" s="263"/>
      <c r="DB396" s="263"/>
      <c r="DC396" s="263"/>
      <c r="DD396" s="263"/>
      <c r="DE396" s="263"/>
      <c r="DF396" s="263"/>
      <c r="DG396" s="263"/>
      <c r="DH396" s="263"/>
      <c r="DI396" s="263"/>
      <c r="DJ396" s="263"/>
      <c r="DK396" s="263"/>
      <c r="DL396" s="263"/>
      <c r="DM396" s="263"/>
      <c r="DN396" s="263"/>
      <c r="DO396" s="263"/>
      <c r="DP396" s="263"/>
      <c r="DQ396" s="263"/>
      <c r="DR396" s="263"/>
      <c r="DS396" s="263"/>
      <c r="DT396" s="263"/>
      <c r="DU396" s="263"/>
      <c r="DV396" s="263"/>
      <c r="DW396" s="263"/>
      <c r="DX396" s="263"/>
      <c r="DY396" s="263"/>
      <c r="DZ396" s="263"/>
      <c r="EA396" s="263"/>
      <c r="EB396" s="263"/>
      <c r="EC396" s="263"/>
      <c r="ED396" s="263"/>
      <c r="EE396" s="263"/>
      <c r="EF396" s="263"/>
      <c r="EG396" s="263"/>
      <c r="EH396" s="263"/>
      <c r="EI396" s="263"/>
      <c r="EJ396" s="263"/>
      <c r="EK396" s="263"/>
      <c r="EL396" s="263"/>
      <c r="EM396" s="263"/>
      <c r="EN396" s="263"/>
      <c r="EO396" s="263"/>
      <c r="EP396" s="263"/>
      <c r="EQ396" s="263"/>
      <c r="ER396" s="263"/>
      <c r="ES396" s="263"/>
      <c r="ET396" s="263"/>
      <c r="EU396" s="263"/>
      <c r="EV396" s="263"/>
      <c r="EW396" s="263"/>
      <c r="EX396" s="263"/>
      <c r="EY396" s="263"/>
      <c r="EZ396" s="263"/>
      <c r="FA396" s="263"/>
      <c r="FB396" s="263"/>
      <c r="FC396" s="263"/>
      <c r="FD396" s="263"/>
      <c r="FE396" s="263"/>
      <c r="FF396" s="263"/>
      <c r="FG396" s="263"/>
      <c r="FH396" s="263"/>
      <c r="FI396" s="263"/>
      <c r="FJ396" s="263"/>
      <c r="FK396" s="263"/>
      <c r="FL396" s="263"/>
      <c r="FM396" s="263"/>
      <c r="FN396" s="263"/>
      <c r="FO396" s="263"/>
      <c r="FP396" s="263"/>
      <c r="FQ396" s="263"/>
      <c r="FR396" s="263"/>
      <c r="FS396" s="263"/>
      <c r="FT396" s="263"/>
      <c r="FU396" s="263"/>
      <c r="FV396" s="263"/>
      <c r="FW396" s="263"/>
      <c r="FX396" s="263"/>
      <c r="FY396" s="263"/>
      <c r="FZ396" s="263"/>
      <c r="GA396" s="263"/>
      <c r="GB396" s="263"/>
      <c r="GC396" s="263"/>
      <c r="GD396" s="263"/>
      <c r="GE396" s="263"/>
      <c r="GF396" s="263"/>
      <c r="GG396" s="263"/>
      <c r="GH396" s="263"/>
      <c r="GI396" s="263"/>
      <c r="GJ396" s="263"/>
      <c r="GK396" s="263"/>
      <c r="GL396" s="263"/>
      <c r="GM396" s="263"/>
      <c r="GN396" s="263"/>
      <c r="GO396" s="263"/>
      <c r="GP396" s="263"/>
      <c r="GQ396" s="263"/>
      <c r="GR396" s="263"/>
      <c r="GS396" s="263"/>
      <c r="GT396" s="263"/>
      <c r="GU396" s="263"/>
      <c r="GV396" s="263"/>
      <c r="GW396" s="263"/>
      <c r="GX396" s="263"/>
      <c r="GY396" s="263"/>
      <c r="GZ396" s="263"/>
      <c r="HA396" s="263"/>
      <c r="HB396" s="263"/>
      <c r="HC396" s="263"/>
      <c r="HD396" s="263"/>
      <c r="HE396" s="263"/>
      <c r="HF396" s="263"/>
      <c r="HG396" s="263"/>
      <c r="HH396" s="263"/>
      <c r="HI396" s="263"/>
      <c r="HJ396" s="263"/>
      <c r="HK396" s="263"/>
      <c r="HL396" s="263"/>
      <c r="HM396" s="263"/>
      <c r="HN396" s="263"/>
      <c r="HO396" s="263"/>
      <c r="HP396" s="263"/>
      <c r="HQ396" s="263"/>
      <c r="HR396" s="263"/>
      <c r="HS396" s="263"/>
      <c r="HT396" s="263"/>
      <c r="HU396" s="263"/>
      <c r="HV396" s="263"/>
      <c r="HW396" s="263"/>
      <c r="HX396" s="263"/>
      <c r="HY396" s="263"/>
      <c r="HZ396" s="263"/>
      <c r="IA396" s="263"/>
      <c r="IB396" s="263"/>
      <c r="IC396" s="263"/>
      <c r="ID396" s="263"/>
      <c r="IE396" s="263"/>
      <c r="IF396" s="263"/>
      <c r="IG396" s="263"/>
      <c r="IH396" s="263"/>
      <c r="II396" s="263"/>
      <c r="IJ396" s="263"/>
      <c r="IK396" s="263"/>
      <c r="IL396" s="263"/>
      <c r="IM396" s="263"/>
      <c r="IN396" s="263"/>
      <c r="IO396" s="263"/>
      <c r="IP396" s="263"/>
      <c r="IQ396" s="263"/>
      <c r="IR396" s="263"/>
      <c r="IS396" s="263"/>
      <c r="IT396" s="263"/>
      <c r="IU396" s="263"/>
      <c r="IV396" s="263"/>
      <c r="IW396" s="263"/>
      <c r="IX396" s="263"/>
      <c r="IY396" s="263"/>
      <c r="IZ396" s="263"/>
      <c r="JA396" s="263"/>
      <c r="JB396" s="263"/>
      <c r="JC396" s="263"/>
      <c r="JD396" s="263"/>
      <c r="JE396" s="263"/>
      <c r="JF396" s="263"/>
      <c r="JG396" s="263"/>
      <c r="JH396" s="263"/>
      <c r="JI396" s="263"/>
      <c r="JJ396" s="263"/>
      <c r="JK396" s="263"/>
      <c r="JL396" s="263"/>
      <c r="JM396" s="263"/>
      <c r="JN396" s="263"/>
      <c r="JO396" s="263"/>
      <c r="JP396" s="263"/>
      <c r="JQ396" s="263"/>
      <c r="JR396" s="263"/>
      <c r="JS396" s="263"/>
      <c r="JT396" s="263"/>
      <c r="JU396" s="263"/>
      <c r="JV396" s="263"/>
      <c r="JW396" s="263"/>
      <c r="JX396" s="263"/>
      <c r="JY396" s="263"/>
      <c r="JZ396" s="263"/>
      <c r="KA396" s="263"/>
      <c r="KB396" s="263"/>
      <c r="KC396" s="263"/>
      <c r="KD396" s="263"/>
      <c r="KE396" s="263"/>
      <c r="KF396" s="263"/>
      <c r="KG396" s="263"/>
      <c r="KH396" s="263"/>
      <c r="KI396" s="263"/>
      <c r="KJ396" s="263"/>
      <c r="KK396" s="263"/>
      <c r="KL396" s="263"/>
      <c r="KM396" s="263"/>
      <c r="KN396" s="263"/>
      <c r="KO396" s="263"/>
      <c r="KP396" s="263"/>
      <c r="KQ396" s="263"/>
      <c r="KR396" s="263"/>
      <c r="KS396" s="263"/>
      <c r="KT396" s="263"/>
      <c r="KU396" s="263"/>
      <c r="KV396" s="263"/>
      <c r="KW396" s="263"/>
      <c r="KX396" s="263"/>
      <c r="KY396" s="263"/>
      <c r="KZ396" s="263"/>
      <c r="LA396" s="263"/>
      <c r="LB396" s="263"/>
      <c r="LC396" s="263"/>
      <c r="LD396" s="263"/>
      <c r="LE396" s="263"/>
      <c r="LF396" s="263"/>
      <c r="LG396" s="263"/>
      <c r="LH396" s="263"/>
      <c r="LI396" s="263"/>
      <c r="LJ396" s="263"/>
      <c r="LK396" s="263"/>
      <c r="LL396" s="263"/>
      <c r="LM396" s="263"/>
      <c r="LN396" s="263"/>
      <c r="LO396" s="263"/>
      <c r="LP396" s="263"/>
      <c r="LQ396" s="263"/>
      <c r="LR396" s="263"/>
      <c r="LS396" s="263"/>
      <c r="LT396" s="263"/>
      <c r="LU396" s="263"/>
      <c r="LV396" s="263"/>
      <c r="LW396" s="263"/>
      <c r="LX396" s="263"/>
      <c r="LY396" s="263"/>
      <c r="LZ396" s="263"/>
      <c r="MA396" s="263"/>
      <c r="MB396" s="263"/>
      <c r="MC396" s="263"/>
      <c r="MD396" s="263"/>
      <c r="ME396" s="263"/>
      <c r="MF396" s="263"/>
      <c r="MG396" s="263"/>
      <c r="MH396" s="263"/>
      <c r="MI396" s="263"/>
      <c r="MJ396" s="263"/>
      <c r="MK396" s="263"/>
      <c r="ML396" s="263"/>
      <c r="MM396" s="263"/>
      <c r="MN396" s="263"/>
      <c r="MO396" s="263"/>
      <c r="MP396" s="263"/>
      <c r="MQ396" s="263"/>
      <c r="MR396" s="263"/>
      <c r="MS396" s="263"/>
      <c r="MT396" s="263"/>
      <c r="MU396" s="263"/>
      <c r="MV396" s="263"/>
      <c r="MW396" s="263"/>
      <c r="MX396" s="263"/>
      <c r="MY396" s="263"/>
      <c r="MZ396" s="263"/>
      <c r="NA396" s="263"/>
      <c r="NB396" s="263"/>
      <c r="NC396" s="263"/>
      <c r="ND396" s="263"/>
      <c r="NE396" s="263"/>
      <c r="NF396" s="263"/>
      <c r="NG396" s="263"/>
      <c r="NH396" s="263"/>
      <c r="NI396" s="263"/>
      <c r="NJ396" s="263"/>
      <c r="NK396" s="263"/>
      <c r="NL396" s="263"/>
      <c r="NM396" s="263"/>
      <c r="NN396" s="263"/>
      <c r="NO396" s="263"/>
      <c r="NP396" s="263"/>
      <c r="NQ396" s="263"/>
      <c r="NR396" s="263"/>
      <c r="NS396" s="263"/>
      <c r="NT396" s="263"/>
      <c r="NU396" s="263"/>
      <c r="NV396" s="263"/>
      <c r="NW396" s="263"/>
      <c r="NX396" s="263"/>
      <c r="NY396" s="263"/>
      <c r="NZ396" s="263"/>
      <c r="OA396" s="263"/>
      <c r="OB396" s="263"/>
      <c r="OC396" s="263"/>
      <c r="OD396" s="263"/>
      <c r="OE396" s="263"/>
      <c r="OF396" s="263"/>
      <c r="OG396" s="263"/>
      <c r="OH396" s="263"/>
      <c r="OI396" s="263"/>
      <c r="OJ396" s="263"/>
      <c r="OK396" s="263"/>
      <c r="OL396" s="263"/>
      <c r="OM396" s="263"/>
      <c r="ON396" s="263"/>
      <c r="OO396" s="263"/>
      <c r="OP396" s="263"/>
      <c r="OQ396" s="263"/>
      <c r="OR396" s="263"/>
      <c r="OS396" s="263"/>
      <c r="OT396" s="263"/>
      <c r="OU396" s="263"/>
      <c r="OV396" s="263"/>
      <c r="OW396" s="263"/>
      <c r="OX396" s="263"/>
      <c r="OY396" s="263"/>
      <c r="OZ396" s="263"/>
      <c r="PA396" s="263"/>
      <c r="PB396" s="263"/>
      <c r="PC396" s="263"/>
      <c r="PD396" s="263"/>
      <c r="PE396" s="263"/>
      <c r="PF396" s="263"/>
      <c r="PG396" s="263"/>
      <c r="PH396" s="263"/>
      <c r="PI396" s="263"/>
      <c r="PJ396" s="263"/>
      <c r="PK396" s="263"/>
      <c r="PL396" s="263"/>
      <c r="PM396" s="263"/>
      <c r="PN396" s="263"/>
      <c r="PO396" s="263"/>
      <c r="PP396" s="263"/>
      <c r="PQ396" s="263"/>
      <c r="PR396" s="263"/>
      <c r="PS396" s="263"/>
      <c r="PT396" s="263"/>
      <c r="PU396" s="263"/>
      <c r="PV396" s="263"/>
      <c r="PW396" s="263"/>
      <c r="PX396" s="263"/>
      <c r="PY396" s="263"/>
      <c r="PZ396" s="263"/>
      <c r="QA396" s="263"/>
      <c r="QB396" s="263"/>
      <c r="QC396" s="263"/>
      <c r="QD396" s="263"/>
      <c r="QE396" s="263"/>
      <c r="QF396" s="263"/>
      <c r="QG396" s="263"/>
      <c r="QH396" s="263"/>
      <c r="QI396" s="263"/>
      <c r="QJ396" s="263"/>
      <c r="QK396" s="263"/>
      <c r="QL396" s="263"/>
      <c r="QM396" s="263"/>
      <c r="QN396" s="263"/>
      <c r="QO396" s="263"/>
      <c r="QP396" s="263"/>
      <c r="QQ396" s="263"/>
      <c r="QR396" s="263"/>
      <c r="QS396" s="263"/>
      <c r="QT396" s="263"/>
      <c r="QU396" s="263"/>
      <c r="QV396" s="263"/>
      <c r="QW396" s="263"/>
      <c r="QX396" s="263"/>
      <c r="QY396" s="263"/>
      <c r="QZ396" s="263"/>
      <c r="RA396" s="263"/>
      <c r="RB396" s="263"/>
      <c r="RC396" s="263"/>
      <c r="RD396" s="263"/>
      <c r="RE396" s="263"/>
      <c r="RF396" s="263"/>
      <c r="RG396" s="263"/>
      <c r="RH396" s="263"/>
      <c r="RI396" s="263"/>
      <c r="RJ396" s="263"/>
      <c r="RK396" s="263"/>
      <c r="RL396" s="263"/>
      <c r="RM396" s="263"/>
      <c r="RN396" s="263"/>
      <c r="RO396" s="263"/>
      <c r="RP396" s="263"/>
      <c r="RQ396" s="263"/>
      <c r="RR396" s="263"/>
      <c r="RS396" s="263"/>
      <c r="RT396" s="263"/>
      <c r="RU396" s="263"/>
      <c r="RV396" s="263"/>
      <c r="RW396" s="263"/>
      <c r="RX396" s="263"/>
      <c r="RY396" s="263"/>
      <c r="RZ396" s="263"/>
      <c r="SA396" s="263"/>
      <c r="SB396" s="263"/>
      <c r="SC396" s="263"/>
      <c r="SD396" s="263"/>
      <c r="SE396" s="263"/>
      <c r="SF396" s="263"/>
      <c r="SG396" s="263"/>
      <c r="SH396" s="263"/>
      <c r="SI396" s="263"/>
      <c r="SJ396" s="263"/>
      <c r="SK396" s="263"/>
      <c r="SL396" s="263"/>
      <c r="SM396" s="263"/>
      <c r="SN396" s="263"/>
      <c r="SO396" s="263"/>
      <c r="SP396" s="263"/>
      <c r="SQ396" s="263"/>
      <c r="SR396" s="263"/>
      <c r="SS396" s="263"/>
      <c r="ST396" s="263"/>
      <c r="SU396" s="263"/>
      <c r="SV396" s="263"/>
      <c r="SW396" s="263"/>
      <c r="SX396" s="263"/>
      <c r="SY396" s="263"/>
      <c r="SZ396" s="263"/>
      <c r="TA396" s="263"/>
      <c r="TB396" s="263"/>
      <c r="TC396" s="263"/>
      <c r="TD396" s="263"/>
      <c r="TE396" s="263"/>
      <c r="TF396" s="263"/>
      <c r="TG396" s="263"/>
      <c r="TH396" s="263"/>
      <c r="TI396" s="263"/>
      <c r="TJ396" s="263"/>
      <c r="TK396" s="263"/>
      <c r="TL396" s="263"/>
      <c r="TM396" s="263"/>
      <c r="TN396" s="263"/>
      <c r="TO396" s="263"/>
      <c r="TP396" s="263"/>
      <c r="TQ396" s="263"/>
      <c r="TR396" s="263"/>
      <c r="TS396" s="263"/>
      <c r="TT396" s="263"/>
      <c r="TU396" s="263"/>
      <c r="TV396" s="263"/>
      <c r="TW396" s="263"/>
      <c r="TX396" s="263"/>
      <c r="TY396" s="263"/>
      <c r="TZ396" s="263"/>
      <c r="UA396" s="263"/>
      <c r="UB396" s="263"/>
      <c r="UC396" s="263"/>
      <c r="UD396" s="263"/>
      <c r="UE396" s="263"/>
      <c r="UF396" s="263"/>
      <c r="UG396" s="263"/>
      <c r="UH396" s="263"/>
      <c r="UI396" s="263"/>
      <c r="UJ396" s="263"/>
      <c r="UK396" s="263"/>
      <c r="UL396" s="263"/>
      <c r="UM396" s="263"/>
      <c r="UN396" s="263"/>
      <c r="UO396" s="263"/>
      <c r="UP396" s="263"/>
      <c r="UQ396" s="263"/>
      <c r="UR396" s="263"/>
      <c r="US396" s="263"/>
      <c r="UT396" s="263"/>
      <c r="UU396" s="263"/>
      <c r="UV396" s="263"/>
      <c r="UW396" s="263"/>
      <c r="UX396" s="263"/>
      <c r="UY396" s="263"/>
      <c r="UZ396" s="263"/>
      <c r="VA396" s="263"/>
      <c r="VB396" s="263"/>
      <c r="VC396" s="263"/>
      <c r="VD396" s="263"/>
      <c r="VE396" s="263"/>
      <c r="VF396" s="263"/>
      <c r="VG396" s="263"/>
      <c r="VH396" s="263"/>
      <c r="VI396" s="263"/>
      <c r="VJ396" s="263"/>
      <c r="VK396" s="263"/>
      <c r="VL396" s="263"/>
      <c r="VM396" s="263"/>
      <c r="VN396" s="263"/>
      <c r="VO396" s="263"/>
      <c r="VP396" s="263"/>
      <c r="VQ396" s="263"/>
      <c r="VR396" s="263"/>
      <c r="VS396" s="263"/>
      <c r="VT396" s="263"/>
      <c r="VU396" s="263"/>
      <c r="VV396" s="263"/>
      <c r="VW396" s="263"/>
      <c r="VX396" s="263"/>
      <c r="VY396" s="263"/>
      <c r="VZ396" s="263"/>
      <c r="WA396" s="263"/>
      <c r="WB396" s="263"/>
      <c r="WC396" s="263"/>
      <c r="WD396" s="263"/>
      <c r="WE396" s="263"/>
      <c r="WF396" s="263"/>
      <c r="WG396" s="263"/>
      <c r="WH396" s="263"/>
      <c r="WI396" s="263"/>
      <c r="WJ396" s="263"/>
      <c r="WK396" s="263"/>
      <c r="WL396" s="263"/>
      <c r="WM396" s="263"/>
      <c r="WN396" s="263"/>
      <c r="WO396" s="263"/>
      <c r="WP396" s="263"/>
      <c r="WQ396" s="263"/>
      <c r="WR396" s="263"/>
      <c r="WS396" s="263"/>
      <c r="WT396" s="263"/>
      <c r="WU396" s="263"/>
      <c r="WV396" s="263"/>
      <c r="WW396" s="263"/>
      <c r="WX396" s="263"/>
      <c r="WY396" s="263"/>
      <c r="WZ396" s="263"/>
      <c r="XA396" s="263"/>
      <c r="XB396" s="263"/>
      <c r="XC396" s="263"/>
      <c r="XD396" s="263"/>
      <c r="XE396" s="263"/>
      <c r="XF396" s="263"/>
      <c r="XG396" s="263"/>
      <c r="XH396" s="263"/>
      <c r="XI396" s="263"/>
      <c r="XJ396" s="263"/>
      <c r="XK396" s="263"/>
      <c r="XL396" s="263"/>
      <c r="XM396" s="263"/>
      <c r="XN396" s="263"/>
      <c r="XO396" s="263"/>
      <c r="XP396" s="263"/>
      <c r="XQ396" s="263"/>
      <c r="XR396" s="263"/>
      <c r="XS396" s="263"/>
      <c r="XT396" s="263"/>
      <c r="XU396" s="263"/>
      <c r="XV396" s="263"/>
      <c r="XW396" s="263"/>
      <c r="XX396" s="263"/>
      <c r="XY396" s="263"/>
      <c r="XZ396" s="263"/>
      <c r="YA396" s="263"/>
      <c r="YB396" s="263"/>
      <c r="YC396" s="263"/>
      <c r="YD396" s="263"/>
      <c r="YE396" s="263"/>
      <c r="YF396" s="263"/>
      <c r="YG396" s="263"/>
      <c r="YH396" s="263"/>
      <c r="YI396" s="263"/>
      <c r="YJ396" s="263"/>
      <c r="YK396" s="263"/>
      <c r="YL396" s="263"/>
      <c r="YM396" s="263"/>
      <c r="YN396" s="263"/>
      <c r="YO396" s="263"/>
      <c r="YP396" s="263"/>
      <c r="YQ396" s="263"/>
      <c r="YR396" s="263"/>
      <c r="YS396" s="263"/>
      <c r="YT396" s="263"/>
      <c r="YU396" s="263"/>
      <c r="YV396" s="263"/>
      <c r="YW396" s="263"/>
      <c r="YX396" s="263"/>
      <c r="YY396" s="263"/>
      <c r="YZ396" s="263"/>
      <c r="ZA396" s="263"/>
      <c r="ZB396" s="263"/>
      <c r="ZC396" s="263"/>
      <c r="ZD396" s="263"/>
      <c r="ZE396" s="263"/>
      <c r="ZF396" s="263"/>
      <c r="ZG396" s="263"/>
      <c r="ZH396" s="263"/>
      <c r="ZI396" s="263"/>
      <c r="ZJ396" s="263"/>
      <c r="ZK396" s="263"/>
      <c r="ZL396" s="263"/>
      <c r="ZM396" s="263"/>
      <c r="ZN396" s="263"/>
      <c r="ZO396" s="263"/>
      <c r="ZP396" s="263"/>
      <c r="ZQ396" s="263"/>
      <c r="ZR396" s="263"/>
      <c r="ZS396" s="263"/>
      <c r="ZT396" s="263"/>
      <c r="ZU396" s="263"/>
      <c r="ZV396" s="263"/>
      <c r="ZW396" s="263"/>
      <c r="ZX396" s="263"/>
      <c r="ZY396" s="263"/>
      <c r="ZZ396" s="263"/>
      <c r="AAA396" s="263"/>
      <c r="AAB396" s="263"/>
      <c r="AAC396" s="263"/>
      <c r="AAD396" s="263"/>
      <c r="AAE396" s="263"/>
      <c r="AAF396" s="263"/>
      <c r="AAG396" s="263"/>
      <c r="AAH396" s="263"/>
      <c r="AAI396" s="263"/>
      <c r="AAJ396" s="263"/>
      <c r="AAK396" s="263"/>
      <c r="AAL396" s="263"/>
      <c r="AAM396" s="263"/>
      <c r="AAN396" s="263"/>
      <c r="AAO396" s="263"/>
      <c r="AAP396" s="263"/>
      <c r="AAQ396" s="263"/>
      <c r="AAR396" s="263"/>
      <c r="AAS396" s="263"/>
      <c r="AAT396" s="263"/>
      <c r="AAU396" s="263"/>
      <c r="AAV396" s="263"/>
      <c r="AAW396" s="263"/>
      <c r="AAX396" s="263"/>
      <c r="AAY396" s="263"/>
      <c r="AAZ396" s="263"/>
      <c r="ABA396" s="263"/>
      <c r="ABB396" s="263"/>
      <c r="ABC396" s="263"/>
      <c r="ABD396" s="263"/>
      <c r="ABE396" s="263"/>
      <c r="ABF396" s="263"/>
      <c r="ABG396" s="263"/>
      <c r="ABH396" s="263"/>
      <c r="ABI396" s="263"/>
      <c r="ABJ396" s="263"/>
      <c r="ABK396" s="263"/>
      <c r="ABL396" s="263"/>
      <c r="ABM396" s="263"/>
      <c r="ABN396" s="263"/>
      <c r="ABO396" s="263"/>
      <c r="ABP396" s="263"/>
      <c r="ABQ396" s="263"/>
      <c r="ABR396" s="263"/>
      <c r="ABS396" s="263"/>
      <c r="ABT396" s="263"/>
      <c r="ABU396" s="263"/>
      <c r="ABV396" s="263"/>
      <c r="ABW396" s="263"/>
      <c r="ABX396" s="263"/>
      <c r="ABY396" s="263"/>
      <c r="ABZ396" s="263"/>
      <c r="ACA396" s="263"/>
      <c r="ACB396" s="263"/>
      <c r="ACC396" s="263"/>
      <c r="ACD396" s="263"/>
      <c r="ACE396" s="263"/>
      <c r="ACF396" s="263"/>
      <c r="ACG396" s="263"/>
      <c r="ACH396" s="263"/>
      <c r="ACI396" s="263"/>
      <c r="ACJ396" s="263"/>
      <c r="ACK396" s="263"/>
      <c r="ACL396" s="263"/>
      <c r="ACM396" s="263"/>
      <c r="ACN396" s="263"/>
      <c r="ACO396" s="263"/>
      <c r="ACP396" s="263"/>
      <c r="ACQ396" s="263"/>
      <c r="ACR396" s="263"/>
      <c r="ACS396" s="263"/>
      <c r="ACT396" s="263"/>
      <c r="ACU396" s="263"/>
      <c r="ACV396" s="263"/>
      <c r="ACW396" s="263"/>
      <c r="ACX396" s="263"/>
      <c r="ACY396" s="263"/>
      <c r="ACZ396" s="263"/>
      <c r="ADA396" s="263"/>
      <c r="ADB396" s="263"/>
      <c r="ADC396" s="263"/>
      <c r="ADD396" s="263"/>
      <c r="ADE396" s="263"/>
      <c r="ADF396" s="263"/>
      <c r="ADG396" s="263"/>
      <c r="ADH396" s="263"/>
      <c r="ADI396" s="263"/>
      <c r="ADJ396" s="263"/>
      <c r="ADK396" s="263"/>
      <c r="ADL396" s="263"/>
      <c r="ADM396" s="263"/>
      <c r="ADN396" s="263"/>
      <c r="ADO396" s="263"/>
      <c r="ADP396" s="263"/>
      <c r="ADQ396" s="263"/>
      <c r="ADR396" s="263"/>
      <c r="ADS396" s="263"/>
      <c r="ADT396" s="263"/>
      <c r="ADU396" s="263"/>
      <c r="ADV396" s="263"/>
      <c r="ADW396" s="263"/>
      <c r="ADX396" s="263"/>
      <c r="ADY396" s="263"/>
      <c r="ADZ396" s="263"/>
      <c r="AEA396" s="263"/>
      <c r="AEB396" s="263"/>
      <c r="AEC396" s="263"/>
      <c r="AED396" s="263"/>
      <c r="AEE396" s="263"/>
      <c r="AEF396" s="263"/>
      <c r="AEG396" s="263"/>
      <c r="AEH396" s="263"/>
      <c r="AEI396" s="263"/>
      <c r="AEJ396" s="263"/>
      <c r="AEK396" s="263"/>
      <c r="AEL396" s="263"/>
      <c r="AEM396" s="263"/>
      <c r="AEN396" s="263"/>
      <c r="AEO396" s="263"/>
      <c r="AEP396" s="263"/>
      <c r="AEQ396" s="263"/>
      <c r="AER396" s="263"/>
      <c r="AES396" s="263"/>
      <c r="AET396" s="263"/>
      <c r="AEU396" s="263"/>
      <c r="AEV396" s="263"/>
      <c r="AEW396" s="263"/>
      <c r="AEX396" s="263"/>
      <c r="AEY396" s="263"/>
      <c r="AEZ396" s="263"/>
      <c r="AFA396" s="263"/>
      <c r="AFB396" s="263"/>
      <c r="AFC396" s="263"/>
      <c r="AFD396" s="263"/>
      <c r="AFE396" s="263"/>
      <c r="AFF396" s="263"/>
      <c r="AFG396" s="263"/>
      <c r="AFH396" s="263"/>
      <c r="AFI396" s="263"/>
      <c r="AFJ396" s="263"/>
      <c r="AFK396" s="263"/>
      <c r="AFL396" s="263"/>
      <c r="AFM396" s="263"/>
      <c r="AFN396" s="263"/>
      <c r="AFO396" s="263"/>
      <c r="AFP396" s="263"/>
      <c r="AFQ396" s="263"/>
      <c r="AFR396" s="263"/>
      <c r="AFS396" s="263"/>
      <c r="AFT396" s="263"/>
      <c r="AFU396" s="263"/>
      <c r="AFV396" s="263"/>
      <c r="AFW396" s="263"/>
      <c r="AFX396" s="263"/>
      <c r="AFY396" s="263"/>
      <c r="AFZ396" s="263"/>
      <c r="AGA396" s="263"/>
      <c r="AGB396" s="263"/>
      <c r="AGC396" s="263"/>
      <c r="AGD396" s="263"/>
      <c r="AGE396" s="263"/>
      <c r="AGF396" s="263"/>
      <c r="AGG396" s="263"/>
      <c r="AGH396" s="263"/>
      <c r="AGI396" s="263"/>
      <c r="AGJ396" s="263"/>
      <c r="AGK396" s="263"/>
      <c r="AGL396" s="263"/>
      <c r="AGM396" s="263"/>
      <c r="AGN396" s="263"/>
      <c r="AGO396" s="263"/>
      <c r="AGP396" s="263"/>
      <c r="AGQ396" s="263"/>
      <c r="AGR396" s="263"/>
      <c r="AGS396" s="263"/>
      <c r="AGT396" s="263"/>
      <c r="AGU396" s="263"/>
      <c r="AGV396" s="263"/>
      <c r="AGW396" s="263"/>
      <c r="AGX396" s="263"/>
      <c r="AGY396" s="263"/>
      <c r="AGZ396" s="263"/>
      <c r="AHA396" s="263"/>
      <c r="AHB396" s="263"/>
      <c r="AHC396" s="263"/>
      <c r="AHD396" s="263"/>
      <c r="AHE396" s="263"/>
      <c r="AHF396" s="263"/>
      <c r="AHG396" s="263"/>
      <c r="AHH396" s="263"/>
      <c r="AHI396" s="263"/>
      <c r="AHJ396" s="263"/>
      <c r="AHK396" s="263"/>
      <c r="AHL396" s="263"/>
      <c r="AHM396" s="263"/>
      <c r="AHN396" s="263"/>
      <c r="AHO396" s="263"/>
      <c r="AHP396" s="263"/>
      <c r="AHQ396" s="263"/>
      <c r="AHR396" s="263"/>
      <c r="AHS396" s="263"/>
      <c r="AHT396" s="263"/>
      <c r="AHU396" s="263"/>
      <c r="AHV396" s="263"/>
      <c r="AHW396" s="263"/>
      <c r="AHX396" s="263"/>
      <c r="AHY396" s="263"/>
      <c r="AHZ396" s="263"/>
      <c r="AIA396" s="263"/>
      <c r="AIB396" s="263"/>
      <c r="AIC396" s="263"/>
      <c r="AID396" s="263"/>
      <c r="AIE396" s="263"/>
      <c r="AIF396" s="263"/>
      <c r="AIG396" s="263"/>
      <c r="AIH396" s="263"/>
      <c r="AII396" s="263"/>
      <c r="AIJ396" s="263"/>
      <c r="AIK396" s="263"/>
      <c r="AIL396" s="263"/>
      <c r="AIM396" s="263"/>
      <c r="AIN396" s="263"/>
      <c r="AIO396" s="263"/>
      <c r="AIP396" s="263"/>
      <c r="AIQ396" s="263"/>
      <c r="AIR396" s="263"/>
      <c r="AIS396" s="263"/>
      <c r="AIT396" s="263"/>
      <c r="AIU396" s="263"/>
      <c r="AIV396" s="263"/>
      <c r="AIW396" s="263"/>
      <c r="AIX396" s="263"/>
      <c r="AIY396" s="263"/>
      <c r="AIZ396" s="263"/>
      <c r="AJA396" s="263"/>
      <c r="AJB396" s="263"/>
      <c r="AJC396" s="263"/>
      <c r="AJD396" s="263"/>
      <c r="AJE396" s="263"/>
      <c r="AJF396" s="263"/>
      <c r="AJG396" s="263"/>
      <c r="AJH396" s="263"/>
      <c r="AJI396" s="263"/>
      <c r="AJJ396" s="263"/>
      <c r="AJK396" s="263"/>
      <c r="AJL396" s="263"/>
      <c r="AJM396" s="263"/>
      <c r="AJN396" s="263"/>
      <c r="AJO396" s="263"/>
      <c r="AJP396" s="263"/>
      <c r="AJQ396" s="263"/>
      <c r="AJR396" s="263"/>
      <c r="AJS396" s="263"/>
      <c r="AJT396" s="263"/>
      <c r="AJU396" s="263"/>
      <c r="AJV396" s="263"/>
      <c r="AJW396" s="263"/>
      <c r="AJX396" s="263"/>
      <c r="AJY396" s="263"/>
      <c r="AJZ396" s="263"/>
      <c r="AKA396" s="263"/>
      <c r="AKB396" s="263"/>
      <c r="AKC396" s="263"/>
      <c r="AKD396" s="263"/>
      <c r="AKE396" s="263"/>
      <c r="AKF396" s="263"/>
      <c r="AKG396" s="263"/>
      <c r="AKH396" s="263"/>
      <c r="AKI396" s="263"/>
      <c r="AKJ396" s="263"/>
      <c r="AKK396" s="263"/>
      <c r="AKL396" s="263"/>
      <c r="AKM396" s="263"/>
      <c r="AKN396" s="263"/>
      <c r="AKO396" s="263"/>
      <c r="AKP396" s="263"/>
      <c r="AKQ396" s="263"/>
      <c r="AKR396" s="263"/>
      <c r="AKS396" s="263"/>
      <c r="AKT396" s="263"/>
      <c r="AKU396" s="263"/>
      <c r="AKV396" s="263"/>
      <c r="AKW396" s="263"/>
      <c r="AKX396" s="263"/>
      <c r="AKY396" s="263"/>
      <c r="AKZ396" s="263"/>
      <c r="ALA396" s="263"/>
      <c r="ALB396" s="263"/>
      <c r="ALC396" s="263"/>
      <c r="ALD396" s="263"/>
      <c r="ALE396" s="263"/>
      <c r="ALF396" s="263"/>
      <c r="ALG396" s="263"/>
      <c r="ALH396" s="263"/>
      <c r="ALI396" s="263"/>
      <c r="ALJ396" s="263"/>
      <c r="ALK396" s="263"/>
      <c r="ALL396" s="263"/>
      <c r="ALM396" s="263"/>
      <c r="ALN396" s="263"/>
      <c r="ALO396" s="263"/>
      <c r="ALP396" s="263"/>
      <c r="ALQ396" s="263"/>
      <c r="ALR396" s="263"/>
      <c r="ALS396" s="263"/>
      <c r="ALT396" s="263"/>
      <c r="ALU396" s="263"/>
      <c r="ALV396" s="263"/>
      <c r="ALW396" s="263"/>
      <c r="ALX396" s="263"/>
      <c r="ALY396" s="263"/>
      <c r="ALZ396" s="263"/>
      <c r="AMA396" s="263"/>
      <c r="AMB396" s="263"/>
      <c r="AMC396" s="263"/>
      <c r="AMD396" s="263"/>
      <c r="AME396" s="263"/>
      <c r="AMF396" s="263"/>
      <c r="AMG396" s="263"/>
      <c r="AMH396" s="263"/>
      <c r="AMI396" s="263"/>
      <c r="AMJ396" s="263"/>
      <c r="AMK396" s="263"/>
      <c r="AML396" s="263"/>
      <c r="AMM396" s="263"/>
      <c r="AMN396" s="263"/>
      <c r="AMO396" s="263"/>
      <c r="AMP396" s="263"/>
      <c r="AMQ396" s="263"/>
      <c r="AMR396" s="263"/>
      <c r="AMS396" s="263"/>
      <c r="AMT396" s="263"/>
      <c r="AMU396" s="263"/>
      <c r="AMV396" s="263"/>
      <c r="AMW396" s="263"/>
      <c r="AMX396" s="263"/>
      <c r="AMY396" s="263"/>
      <c r="AMZ396" s="263"/>
      <c r="ANA396" s="263"/>
      <c r="ANB396" s="263"/>
      <c r="ANC396" s="263"/>
      <c r="AND396" s="263"/>
      <c r="ANE396" s="263"/>
      <c r="ANF396" s="263"/>
      <c r="ANG396" s="263"/>
      <c r="ANH396" s="263"/>
      <c r="ANI396" s="263"/>
      <c r="ANJ396" s="263"/>
      <c r="ANK396" s="263"/>
      <c r="ANL396" s="263"/>
      <c r="ANM396" s="263"/>
      <c r="ANN396" s="263"/>
      <c r="ANO396" s="263"/>
      <c r="ANP396" s="263"/>
      <c r="ANQ396" s="263"/>
      <c r="ANR396" s="263"/>
      <c r="ANS396" s="263"/>
      <c r="ANT396" s="263"/>
      <c r="ANU396" s="263"/>
      <c r="ANV396" s="263"/>
      <c r="ANW396" s="263"/>
      <c r="ANX396" s="263"/>
      <c r="ANY396" s="263"/>
      <c r="ANZ396" s="263"/>
      <c r="AOA396" s="263"/>
      <c r="AOB396" s="263"/>
      <c r="AOC396" s="263"/>
      <c r="AOD396" s="263"/>
      <c r="AOE396" s="263"/>
      <c r="AOF396" s="263"/>
      <c r="AOG396" s="263"/>
      <c r="AOH396" s="263"/>
      <c r="AOI396" s="263"/>
      <c r="AOJ396" s="263"/>
      <c r="AOK396" s="263"/>
      <c r="AOL396" s="263"/>
      <c r="AOM396" s="263"/>
      <c r="AON396" s="263"/>
      <c r="AOO396" s="263"/>
      <c r="AOP396" s="263"/>
      <c r="AOQ396" s="263"/>
      <c r="AOR396" s="263"/>
      <c r="AOS396" s="263"/>
      <c r="AOT396" s="263"/>
      <c r="AOU396" s="263"/>
      <c r="AOV396" s="263"/>
      <c r="AOW396" s="263"/>
      <c r="AOX396" s="263"/>
      <c r="AOY396" s="263"/>
      <c r="AOZ396" s="263"/>
      <c r="APA396" s="263"/>
      <c r="APB396" s="263"/>
      <c r="APC396" s="263"/>
      <c r="APD396" s="263"/>
      <c r="APE396" s="263"/>
      <c r="APF396" s="263"/>
      <c r="APG396" s="263"/>
      <c r="APH396" s="263"/>
      <c r="API396" s="263"/>
      <c r="APJ396" s="263"/>
      <c r="APK396" s="263"/>
      <c r="APL396" s="263"/>
      <c r="APM396" s="263"/>
      <c r="APN396" s="263"/>
      <c r="APO396" s="263"/>
      <c r="APP396" s="263"/>
      <c r="APQ396" s="263"/>
      <c r="APR396" s="263"/>
      <c r="APS396" s="263"/>
      <c r="APT396" s="263"/>
      <c r="APU396" s="263"/>
      <c r="APV396" s="263"/>
      <c r="APW396" s="263"/>
      <c r="APX396" s="263"/>
      <c r="APY396" s="263"/>
      <c r="APZ396" s="263"/>
      <c r="AQA396" s="263"/>
      <c r="AQB396" s="263"/>
      <c r="AQC396" s="263"/>
      <c r="AQD396" s="263"/>
      <c r="AQE396" s="263"/>
      <c r="AQF396" s="263"/>
      <c r="AQG396" s="263"/>
      <c r="AQH396" s="263"/>
      <c r="AQI396" s="263"/>
      <c r="AQJ396" s="263"/>
      <c r="AQK396" s="263"/>
      <c r="AQL396" s="263"/>
      <c r="AQM396" s="263"/>
      <c r="AQN396" s="263"/>
      <c r="AQO396" s="263"/>
      <c r="AQP396" s="263"/>
      <c r="AQQ396" s="263"/>
      <c r="AQR396" s="263"/>
      <c r="AQS396" s="263"/>
      <c r="AQT396" s="263"/>
      <c r="AQU396" s="263"/>
      <c r="AQV396" s="263"/>
      <c r="AQW396" s="263"/>
      <c r="AQX396" s="263"/>
      <c r="AQY396" s="263"/>
      <c r="AQZ396" s="263"/>
      <c r="ARA396" s="263"/>
      <c r="ARB396" s="263"/>
      <c r="ARC396" s="263"/>
      <c r="ARD396" s="263"/>
      <c r="ARE396" s="263"/>
      <c r="ARF396" s="263"/>
      <c r="ARG396" s="263"/>
      <c r="ARH396" s="263"/>
      <c r="ARI396" s="263"/>
      <c r="ARJ396" s="263"/>
      <c r="ARK396" s="263"/>
      <c r="ARL396" s="263"/>
      <c r="ARM396" s="263"/>
      <c r="ARN396" s="263"/>
      <c r="ARO396" s="263"/>
      <c r="ARP396" s="263"/>
      <c r="ARQ396" s="263"/>
      <c r="ARR396" s="263"/>
      <c r="ARS396" s="263"/>
      <c r="ART396" s="263"/>
      <c r="ARU396" s="263"/>
      <c r="ARV396" s="263"/>
      <c r="ARW396" s="263"/>
      <c r="ARX396" s="263"/>
      <c r="ARY396" s="263"/>
      <c r="ARZ396" s="263"/>
      <c r="ASA396" s="263"/>
      <c r="ASB396" s="263"/>
      <c r="ASC396" s="263"/>
      <c r="ASD396" s="263"/>
      <c r="ASE396" s="263"/>
      <c r="ASF396" s="263"/>
      <c r="ASG396" s="263"/>
      <c r="ASH396" s="263"/>
      <c r="ASI396" s="263"/>
      <c r="ASJ396" s="263"/>
      <c r="ASK396" s="263"/>
      <c r="ASL396" s="263"/>
      <c r="ASM396" s="263"/>
      <c r="ASN396" s="263"/>
      <c r="ASO396" s="263"/>
      <c r="ASP396" s="263"/>
      <c r="ASQ396" s="263"/>
      <c r="ASR396" s="263"/>
      <c r="ASS396" s="263"/>
      <c r="AST396" s="263"/>
      <c r="ASU396" s="263"/>
      <c r="ASV396" s="263"/>
      <c r="ASW396" s="263"/>
      <c r="ASX396" s="263"/>
      <c r="ASY396" s="263"/>
      <c r="ASZ396" s="263"/>
      <c r="ATA396" s="263"/>
      <c r="ATB396" s="263"/>
      <c r="ATC396" s="263"/>
      <c r="ATD396" s="263"/>
      <c r="ATE396" s="263"/>
      <c r="ATF396" s="263"/>
      <c r="ATG396" s="263"/>
      <c r="ATH396" s="263"/>
      <c r="ATI396" s="263"/>
      <c r="ATJ396" s="263"/>
      <c r="ATK396" s="263"/>
      <c r="ATL396" s="263"/>
      <c r="ATM396" s="263"/>
      <c r="ATN396" s="263"/>
      <c r="ATO396" s="263"/>
      <c r="ATP396" s="263"/>
      <c r="ATQ396" s="263"/>
      <c r="ATR396" s="263"/>
      <c r="ATS396" s="263"/>
      <c r="ATT396" s="263"/>
      <c r="ATU396" s="263"/>
      <c r="ATV396" s="263"/>
      <c r="ATW396" s="263"/>
      <c r="ATX396" s="263"/>
      <c r="ATY396" s="263"/>
      <c r="ATZ396" s="263"/>
      <c r="AUA396" s="263"/>
      <c r="AUB396" s="263"/>
      <c r="AUC396" s="263"/>
      <c r="AUD396" s="263"/>
      <c r="AUE396" s="263"/>
      <c r="AUF396" s="263"/>
      <c r="AUG396" s="263"/>
      <c r="AUH396" s="263"/>
      <c r="AUI396" s="263"/>
      <c r="AUJ396" s="263"/>
      <c r="AUK396" s="263"/>
      <c r="AUL396" s="263"/>
      <c r="AUM396" s="263"/>
      <c r="AUN396" s="263"/>
      <c r="AUO396" s="263"/>
      <c r="AUP396" s="263"/>
      <c r="AUQ396" s="263"/>
      <c r="AUR396" s="263"/>
      <c r="AUS396" s="263"/>
      <c r="AUT396" s="263"/>
      <c r="AUU396" s="263"/>
      <c r="AUV396" s="263"/>
      <c r="AUW396" s="263"/>
      <c r="AUX396" s="263"/>
      <c r="AUY396" s="263"/>
      <c r="AUZ396" s="263"/>
      <c r="AVA396" s="263"/>
      <c r="AVB396" s="263"/>
      <c r="AVC396" s="263"/>
      <c r="AVD396" s="263"/>
      <c r="AVE396" s="263"/>
      <c r="AVF396" s="263"/>
      <c r="AVG396" s="263"/>
      <c r="AVH396" s="263"/>
      <c r="AVI396" s="263"/>
      <c r="AVJ396" s="263"/>
      <c r="AVK396" s="263"/>
      <c r="AVL396" s="263"/>
      <c r="AVM396" s="263"/>
      <c r="AVN396" s="263"/>
      <c r="AVO396" s="263"/>
      <c r="AVP396" s="263"/>
      <c r="AVQ396" s="263"/>
      <c r="AVR396" s="263"/>
      <c r="AVS396" s="263"/>
      <c r="AVT396" s="263"/>
      <c r="AVU396" s="263"/>
      <c r="AVV396" s="263"/>
      <c r="AVW396" s="263"/>
      <c r="AVX396" s="263"/>
      <c r="AVY396" s="263"/>
      <c r="AVZ396" s="263"/>
      <c r="AWA396" s="263"/>
      <c r="AWB396" s="263"/>
      <c r="AWC396" s="263"/>
      <c r="AWD396" s="263"/>
      <c r="AWE396" s="263"/>
      <c r="AWF396" s="263"/>
      <c r="AWG396" s="263"/>
      <c r="AWH396" s="263"/>
      <c r="AWI396" s="263"/>
      <c r="AWJ396" s="263"/>
      <c r="AWK396" s="263"/>
      <c r="AWL396" s="263"/>
      <c r="AWM396" s="263"/>
      <c r="AWN396" s="263"/>
      <c r="AWO396" s="263"/>
      <c r="AWP396" s="263"/>
      <c r="AWQ396" s="263"/>
      <c r="AWR396" s="263"/>
      <c r="AWS396" s="263"/>
      <c r="AWT396" s="263"/>
      <c r="AWU396" s="263"/>
      <c r="AWV396" s="263"/>
      <c r="AWW396" s="263"/>
      <c r="AWX396" s="263"/>
      <c r="AWY396" s="263"/>
      <c r="AWZ396" s="263"/>
      <c r="AXA396" s="263"/>
      <c r="AXB396" s="263"/>
      <c r="AXC396" s="263"/>
      <c r="AXD396" s="263"/>
      <c r="AXE396" s="263"/>
      <c r="AXF396" s="263"/>
      <c r="AXG396" s="263"/>
      <c r="AXH396" s="263"/>
      <c r="AXI396" s="263"/>
      <c r="AXJ396" s="263"/>
      <c r="AXK396" s="263"/>
      <c r="AXL396" s="263"/>
      <c r="AXM396" s="263"/>
      <c r="AXN396" s="263"/>
      <c r="AXO396" s="263"/>
      <c r="AXP396" s="263"/>
      <c r="AXQ396" s="263"/>
      <c r="AXR396" s="263"/>
      <c r="AXS396" s="263"/>
      <c r="AXT396" s="263"/>
      <c r="AXU396" s="263"/>
      <c r="AXV396" s="263"/>
      <c r="AXW396" s="263"/>
      <c r="AXX396" s="263"/>
      <c r="AXY396" s="263"/>
      <c r="AXZ396" s="263"/>
      <c r="AYA396" s="263"/>
      <c r="AYB396" s="263"/>
      <c r="AYC396" s="263"/>
      <c r="AYD396" s="263"/>
      <c r="AYE396" s="263"/>
      <c r="AYF396" s="263"/>
      <c r="AYG396" s="263"/>
      <c r="AYH396" s="263"/>
      <c r="AYI396" s="263"/>
      <c r="AYJ396" s="263"/>
      <c r="AYK396" s="263"/>
      <c r="AYL396" s="263"/>
      <c r="AYM396" s="263"/>
      <c r="AYN396" s="263"/>
      <c r="AYO396" s="263"/>
      <c r="AYP396" s="263"/>
      <c r="AYQ396" s="263"/>
      <c r="AYR396" s="263"/>
      <c r="AYS396" s="263"/>
      <c r="AYT396" s="263"/>
      <c r="AYU396" s="263"/>
      <c r="AYV396" s="263"/>
      <c r="AYW396" s="263"/>
      <c r="AYX396" s="263"/>
      <c r="AYY396" s="263"/>
      <c r="AYZ396" s="263"/>
      <c r="AZA396" s="263"/>
      <c r="AZB396" s="263"/>
      <c r="AZC396" s="263"/>
      <c r="AZD396" s="263"/>
      <c r="AZE396" s="263"/>
      <c r="AZF396" s="263"/>
      <c r="AZG396" s="263"/>
      <c r="AZH396" s="263"/>
      <c r="AZI396" s="263"/>
      <c r="AZJ396" s="263"/>
      <c r="AZK396" s="263"/>
      <c r="AZL396" s="263"/>
      <c r="AZM396" s="263"/>
      <c r="AZN396" s="263"/>
      <c r="AZO396" s="263"/>
      <c r="AZP396" s="263"/>
      <c r="AZQ396" s="263"/>
      <c r="AZR396" s="263"/>
      <c r="AZS396" s="263"/>
      <c r="AZT396" s="263"/>
      <c r="AZU396" s="263"/>
      <c r="AZV396" s="263"/>
      <c r="AZW396" s="263"/>
      <c r="AZX396" s="263"/>
      <c r="AZY396" s="263"/>
      <c r="AZZ396" s="263"/>
      <c r="BAA396" s="263"/>
      <c r="BAB396" s="263"/>
      <c r="BAC396" s="263"/>
      <c r="BAD396" s="263"/>
      <c r="BAE396" s="263"/>
      <c r="BAF396" s="263"/>
      <c r="BAG396" s="263"/>
      <c r="BAH396" s="263"/>
      <c r="BAI396" s="263"/>
      <c r="BAJ396" s="263"/>
      <c r="BAK396" s="263"/>
      <c r="BAL396" s="263"/>
      <c r="BAM396" s="263"/>
      <c r="BAN396" s="263"/>
      <c r="BAO396" s="263"/>
      <c r="BAP396" s="263"/>
      <c r="BAQ396" s="263"/>
      <c r="BAR396" s="263"/>
      <c r="BAS396" s="263"/>
      <c r="BAT396" s="263"/>
      <c r="BAU396" s="263"/>
      <c r="BAV396" s="263"/>
      <c r="BAW396" s="263"/>
      <c r="BAX396" s="263"/>
      <c r="BAY396" s="263"/>
      <c r="BAZ396" s="263"/>
      <c r="BBA396" s="263"/>
      <c r="BBB396" s="263"/>
      <c r="BBC396" s="263"/>
      <c r="BBD396" s="263"/>
      <c r="BBE396" s="263"/>
      <c r="BBF396" s="263"/>
      <c r="BBG396" s="263"/>
      <c r="BBH396" s="263"/>
      <c r="BBI396" s="263"/>
      <c r="BBJ396" s="263"/>
      <c r="BBK396" s="263"/>
      <c r="BBL396" s="263"/>
      <c r="BBM396" s="263"/>
      <c r="BBN396" s="263"/>
      <c r="BBO396" s="263"/>
      <c r="BBP396" s="263"/>
      <c r="BBQ396" s="263"/>
      <c r="BBR396" s="263"/>
      <c r="BBS396" s="263"/>
      <c r="BBT396" s="263"/>
      <c r="BBU396" s="263"/>
      <c r="BBV396" s="263"/>
      <c r="BBW396" s="263"/>
      <c r="BBX396" s="263"/>
      <c r="BBY396" s="263"/>
      <c r="BBZ396" s="263"/>
      <c r="BCA396" s="263"/>
      <c r="BCB396" s="263"/>
      <c r="BCC396" s="263"/>
      <c r="BCD396" s="263"/>
      <c r="BCE396" s="263"/>
      <c r="BCF396" s="263"/>
      <c r="BCG396" s="263"/>
      <c r="BCH396" s="263"/>
      <c r="BCI396" s="263"/>
      <c r="BCJ396" s="263"/>
      <c r="BCK396" s="263"/>
      <c r="BCL396" s="263"/>
      <c r="BCM396" s="263"/>
      <c r="BCN396" s="263"/>
      <c r="BCO396" s="263"/>
      <c r="BCP396" s="263"/>
      <c r="BCQ396" s="263"/>
      <c r="BCR396" s="263"/>
      <c r="BCS396" s="263"/>
      <c r="BCT396" s="263"/>
      <c r="BCU396" s="263"/>
      <c r="BCV396" s="263"/>
      <c r="BCW396" s="263"/>
      <c r="BCX396" s="263"/>
      <c r="BCY396" s="263"/>
      <c r="BCZ396" s="263"/>
      <c r="BDA396" s="263"/>
      <c r="BDB396" s="263"/>
      <c r="BDC396" s="263"/>
      <c r="BDD396" s="263"/>
      <c r="BDE396" s="263"/>
      <c r="BDF396" s="263"/>
      <c r="BDG396" s="263"/>
      <c r="BDH396" s="263"/>
      <c r="BDI396" s="263"/>
      <c r="BDJ396" s="263"/>
      <c r="BDK396" s="263"/>
      <c r="BDL396" s="263"/>
      <c r="BDM396" s="263"/>
      <c r="BDN396" s="263"/>
      <c r="BDO396" s="263"/>
      <c r="BDP396" s="263"/>
      <c r="BDQ396" s="263"/>
      <c r="BDR396" s="263"/>
      <c r="BDS396" s="263"/>
      <c r="BDT396" s="263"/>
      <c r="BDU396" s="263"/>
      <c r="BDV396" s="263"/>
      <c r="BDW396" s="263"/>
      <c r="BDX396" s="263"/>
      <c r="BDY396" s="263"/>
      <c r="BDZ396" s="263"/>
      <c r="BEA396" s="263"/>
      <c r="BEB396" s="263"/>
      <c r="BEC396" s="263"/>
      <c r="BED396" s="263"/>
      <c r="BEE396" s="263"/>
      <c r="BEF396" s="263"/>
      <c r="BEG396" s="263"/>
      <c r="BEH396" s="263"/>
      <c r="BEI396" s="263"/>
      <c r="BEJ396" s="263"/>
      <c r="BEK396" s="263"/>
      <c r="BEL396" s="263"/>
      <c r="BEM396" s="263"/>
      <c r="BEN396" s="263"/>
      <c r="BEO396" s="263"/>
      <c r="BEP396" s="263"/>
      <c r="BEQ396" s="263"/>
      <c r="BER396" s="263"/>
      <c r="BES396" s="263"/>
      <c r="BET396" s="263"/>
      <c r="BEU396" s="263"/>
      <c r="BEV396" s="263"/>
      <c r="BEW396" s="263"/>
      <c r="BEX396" s="263"/>
      <c r="BEY396" s="263"/>
      <c r="BEZ396" s="263"/>
      <c r="BFA396" s="263"/>
      <c r="BFB396" s="263"/>
      <c r="BFC396" s="263"/>
      <c r="BFD396" s="263"/>
      <c r="BFE396" s="263"/>
      <c r="BFF396" s="263"/>
      <c r="BFG396" s="263"/>
      <c r="BFH396" s="263"/>
      <c r="BFI396" s="263"/>
      <c r="BFJ396" s="263"/>
      <c r="BFK396" s="263"/>
      <c r="BFL396" s="263"/>
      <c r="BFM396" s="263"/>
      <c r="BFN396" s="263"/>
      <c r="BFO396" s="263"/>
      <c r="BFP396" s="263"/>
      <c r="BFQ396" s="263"/>
      <c r="BFR396" s="263"/>
      <c r="BFS396" s="263"/>
      <c r="BFT396" s="263"/>
      <c r="BFU396" s="263"/>
      <c r="BFV396" s="263"/>
      <c r="BFW396" s="263"/>
      <c r="BFX396" s="263"/>
      <c r="BFY396" s="263"/>
      <c r="BFZ396" s="263"/>
      <c r="BGA396" s="263"/>
      <c r="BGB396" s="263"/>
      <c r="BGC396" s="263"/>
      <c r="BGD396" s="263"/>
      <c r="BGE396" s="263"/>
      <c r="BGF396" s="263"/>
      <c r="BGG396" s="263"/>
      <c r="BGH396" s="263"/>
      <c r="BGI396" s="263"/>
      <c r="BGJ396" s="263"/>
      <c r="BGK396" s="263"/>
      <c r="BGL396" s="263"/>
      <c r="BGM396" s="263"/>
      <c r="BGN396" s="263"/>
      <c r="BGO396" s="263"/>
      <c r="BGP396" s="263"/>
      <c r="BGQ396" s="263"/>
      <c r="BGR396" s="263"/>
      <c r="BGS396" s="263"/>
      <c r="BGT396" s="263"/>
      <c r="BGU396" s="263"/>
      <c r="BGV396" s="263"/>
      <c r="BGW396" s="263"/>
      <c r="BGX396" s="263"/>
      <c r="BGY396" s="263"/>
      <c r="BGZ396" s="263"/>
      <c r="BHA396" s="263"/>
      <c r="BHB396" s="263"/>
      <c r="BHC396" s="263"/>
      <c r="BHD396" s="263"/>
      <c r="BHE396" s="263"/>
      <c r="BHF396" s="263"/>
      <c r="BHG396" s="263"/>
      <c r="BHH396" s="263"/>
      <c r="BHI396" s="263"/>
      <c r="BHJ396" s="263"/>
      <c r="BHK396" s="263"/>
      <c r="BHL396" s="263"/>
      <c r="BHM396" s="263"/>
      <c r="BHN396" s="263"/>
      <c r="BHO396" s="263"/>
      <c r="BHP396" s="263"/>
      <c r="BHQ396" s="263"/>
      <c r="BHR396" s="263"/>
      <c r="BHS396" s="263"/>
      <c r="BHT396" s="263"/>
      <c r="BHU396" s="263"/>
      <c r="BHV396" s="263"/>
      <c r="BHW396" s="263"/>
      <c r="BHX396" s="263"/>
      <c r="BHY396" s="263"/>
      <c r="BHZ396" s="263"/>
      <c r="BIA396" s="263"/>
      <c r="BIB396" s="263"/>
      <c r="BIC396" s="263"/>
      <c r="BID396" s="263"/>
      <c r="BIE396" s="263"/>
      <c r="BIF396" s="263"/>
      <c r="BIG396" s="263"/>
      <c r="BIH396" s="263"/>
      <c r="BII396" s="263"/>
      <c r="BIJ396" s="263"/>
      <c r="BIK396" s="263"/>
      <c r="BIL396" s="263"/>
      <c r="BIM396" s="263"/>
      <c r="BIN396" s="263"/>
      <c r="BIO396" s="263"/>
      <c r="BIP396" s="263"/>
      <c r="BIQ396" s="263"/>
      <c r="BIR396" s="263"/>
      <c r="BIS396" s="263"/>
      <c r="BIT396" s="263"/>
      <c r="BIU396" s="263"/>
      <c r="BIV396" s="263"/>
      <c r="BIW396" s="263"/>
      <c r="BIX396" s="263"/>
      <c r="BIY396" s="263"/>
      <c r="BIZ396" s="263"/>
      <c r="BJA396" s="263"/>
      <c r="BJB396" s="263"/>
      <c r="BJC396" s="263"/>
      <c r="BJD396" s="263"/>
      <c r="BJE396" s="263"/>
      <c r="BJF396" s="263"/>
      <c r="BJG396" s="263"/>
      <c r="BJH396" s="263"/>
      <c r="BJI396" s="263"/>
      <c r="BJJ396" s="263"/>
      <c r="BJK396" s="263"/>
      <c r="BJL396" s="263"/>
      <c r="BJM396" s="263"/>
      <c r="BJN396" s="263"/>
      <c r="BJO396" s="263"/>
      <c r="BJP396" s="263"/>
      <c r="BJQ396" s="263"/>
      <c r="BJR396" s="263"/>
      <c r="BJS396" s="263"/>
      <c r="BJT396" s="263"/>
      <c r="BJU396" s="263"/>
      <c r="BJV396" s="263"/>
      <c r="BJW396" s="263"/>
      <c r="BJX396" s="263"/>
      <c r="BJY396" s="263"/>
      <c r="BJZ396" s="263"/>
      <c r="BKA396" s="263"/>
      <c r="BKB396" s="263"/>
      <c r="BKC396" s="263"/>
      <c r="BKD396" s="263"/>
      <c r="BKE396" s="263"/>
      <c r="BKF396" s="263"/>
      <c r="BKG396" s="263"/>
      <c r="BKH396" s="263"/>
      <c r="BKI396" s="263"/>
      <c r="BKJ396" s="263"/>
      <c r="BKK396" s="263"/>
      <c r="BKL396" s="263"/>
      <c r="BKM396" s="263"/>
      <c r="BKN396" s="263"/>
      <c r="BKO396" s="263"/>
      <c r="BKP396" s="263"/>
      <c r="BKQ396" s="263"/>
      <c r="BKR396" s="263"/>
      <c r="BKS396" s="263"/>
      <c r="BKT396" s="263"/>
      <c r="BKU396" s="263"/>
      <c r="BKV396" s="263"/>
      <c r="BKW396" s="263"/>
      <c r="BKX396" s="263"/>
      <c r="BKY396" s="263"/>
      <c r="BKZ396" s="263"/>
      <c r="BLA396" s="263"/>
      <c r="BLB396" s="263"/>
      <c r="BLC396" s="263"/>
      <c r="BLD396" s="263"/>
      <c r="BLE396" s="263"/>
      <c r="BLF396" s="263"/>
      <c r="BLG396" s="263"/>
      <c r="BLH396" s="263"/>
      <c r="BLI396" s="263"/>
      <c r="BLJ396" s="263"/>
      <c r="BLK396" s="263"/>
      <c r="BLL396" s="263"/>
      <c r="BLM396" s="263"/>
      <c r="BLN396" s="263"/>
      <c r="BLO396" s="263"/>
      <c r="BLP396" s="263"/>
      <c r="BLQ396" s="263"/>
      <c r="BLR396" s="263"/>
      <c r="BLS396" s="263"/>
      <c r="BLT396" s="263"/>
      <c r="BLU396" s="263"/>
      <c r="BLV396" s="263"/>
      <c r="BLW396" s="263"/>
      <c r="BLX396" s="263"/>
      <c r="BLY396" s="263"/>
      <c r="BLZ396" s="263"/>
      <c r="BMA396" s="263"/>
      <c r="BMB396" s="263"/>
      <c r="BMC396" s="263"/>
      <c r="BMD396" s="263"/>
      <c r="BME396" s="263"/>
      <c r="BMF396" s="263"/>
      <c r="BMG396" s="263"/>
      <c r="BMH396" s="263"/>
      <c r="BMI396" s="263"/>
      <c r="BMJ396" s="263"/>
      <c r="BMK396" s="263"/>
      <c r="BML396" s="263"/>
      <c r="BMM396" s="263"/>
      <c r="BMN396" s="263"/>
      <c r="BMO396" s="263"/>
      <c r="BMP396" s="263"/>
      <c r="BMQ396" s="263"/>
      <c r="BMR396" s="263"/>
      <c r="BMS396" s="263"/>
      <c r="BMT396" s="263"/>
      <c r="BMU396" s="263"/>
      <c r="BMV396" s="263"/>
      <c r="BMW396" s="263"/>
      <c r="BMX396" s="263"/>
      <c r="BMY396" s="263"/>
      <c r="BMZ396" s="263"/>
      <c r="BNA396" s="263"/>
      <c r="BNB396" s="263"/>
      <c r="BNC396" s="263"/>
      <c r="BND396" s="263"/>
      <c r="BNE396" s="263"/>
      <c r="BNF396" s="263"/>
      <c r="BNG396" s="263"/>
      <c r="BNH396" s="263"/>
      <c r="BNI396" s="263"/>
      <c r="BNJ396" s="263"/>
      <c r="BNK396" s="263"/>
      <c r="BNL396" s="263"/>
      <c r="BNM396" s="263"/>
      <c r="BNN396" s="263"/>
      <c r="BNO396" s="263"/>
      <c r="BNP396" s="263"/>
      <c r="BNQ396" s="263"/>
      <c r="BNR396" s="263"/>
      <c r="BNS396" s="263"/>
      <c r="BNT396" s="263"/>
      <c r="BNU396" s="263"/>
      <c r="BNV396" s="263"/>
      <c r="BNW396" s="263"/>
      <c r="BNX396" s="263"/>
      <c r="BNY396" s="263"/>
      <c r="BNZ396" s="263"/>
      <c r="BOA396" s="263"/>
      <c r="BOB396" s="263"/>
      <c r="BOC396" s="263"/>
      <c r="BOD396" s="263"/>
      <c r="BOE396" s="263"/>
      <c r="BOF396" s="263"/>
      <c r="BOG396" s="263"/>
      <c r="BOH396" s="263"/>
      <c r="BOI396" s="263"/>
      <c r="BOJ396" s="263"/>
      <c r="BOK396" s="263"/>
      <c r="BOL396" s="263"/>
      <c r="BOM396" s="263"/>
      <c r="BON396" s="263"/>
      <c r="BOO396" s="263"/>
      <c r="BOP396" s="263"/>
      <c r="BOQ396" s="263"/>
      <c r="BOR396" s="263"/>
      <c r="BOS396" s="263"/>
      <c r="BOT396" s="263"/>
      <c r="BOU396" s="263"/>
      <c r="BOV396" s="263"/>
      <c r="BOW396" s="263"/>
      <c r="BOX396" s="263"/>
      <c r="BOY396" s="263"/>
      <c r="BOZ396" s="263"/>
      <c r="BPA396" s="263"/>
      <c r="BPB396" s="263"/>
      <c r="BPC396" s="263"/>
      <c r="BPD396" s="263"/>
      <c r="BPE396" s="263"/>
      <c r="BPF396" s="263"/>
      <c r="BPG396" s="263"/>
      <c r="BPH396" s="263"/>
      <c r="BPI396" s="263"/>
      <c r="BPJ396" s="263"/>
      <c r="BPK396" s="263"/>
      <c r="BPL396" s="263"/>
      <c r="BPM396" s="263"/>
      <c r="BPN396" s="263"/>
      <c r="BPO396" s="263"/>
      <c r="BPP396" s="263"/>
      <c r="BPQ396" s="263"/>
      <c r="BPR396" s="263"/>
      <c r="BPS396" s="263"/>
      <c r="BPT396" s="263"/>
      <c r="BPU396" s="263"/>
      <c r="BPV396" s="263"/>
      <c r="BPW396" s="263"/>
      <c r="BPX396" s="263"/>
      <c r="BPY396" s="263"/>
      <c r="BPZ396" s="263"/>
      <c r="BQA396" s="263"/>
      <c r="BQB396" s="263"/>
      <c r="BQC396" s="263"/>
      <c r="BQD396" s="263"/>
      <c r="BQE396" s="263"/>
      <c r="BQF396" s="263"/>
      <c r="BQG396" s="263"/>
      <c r="BQH396" s="263"/>
      <c r="BQI396" s="263"/>
      <c r="BQJ396" s="263"/>
      <c r="BQK396" s="263"/>
      <c r="BQL396" s="263"/>
      <c r="BQM396" s="263"/>
      <c r="BQN396" s="263"/>
      <c r="BQO396" s="263"/>
      <c r="BQP396" s="263"/>
      <c r="BQQ396" s="263"/>
      <c r="BQR396" s="263"/>
      <c r="BQS396" s="263"/>
      <c r="BQT396" s="263"/>
      <c r="BQU396" s="263"/>
      <c r="BQV396" s="263"/>
      <c r="BQW396" s="263"/>
      <c r="BQX396" s="263"/>
      <c r="BQY396" s="263"/>
      <c r="BQZ396" s="263"/>
      <c r="BRA396" s="263"/>
      <c r="BRB396" s="263"/>
      <c r="BRC396" s="263"/>
      <c r="BRD396" s="263"/>
      <c r="BRE396" s="263"/>
      <c r="BRF396" s="263"/>
      <c r="BRG396" s="263"/>
      <c r="BRH396" s="263"/>
      <c r="BRI396" s="263"/>
      <c r="BRJ396" s="263"/>
      <c r="BRK396" s="263"/>
      <c r="BRL396" s="263"/>
      <c r="BRM396" s="263"/>
      <c r="BRN396" s="263"/>
      <c r="BRO396" s="263"/>
      <c r="BRP396" s="263"/>
      <c r="BRQ396" s="263"/>
      <c r="BRR396" s="263"/>
      <c r="BRS396" s="263"/>
      <c r="BRT396" s="263"/>
      <c r="BRU396" s="263"/>
      <c r="BRV396" s="263"/>
      <c r="BRW396" s="263"/>
      <c r="BRX396" s="263"/>
      <c r="BRY396" s="263"/>
      <c r="BRZ396" s="263"/>
      <c r="BSA396" s="263"/>
      <c r="BSB396" s="263"/>
      <c r="BSC396" s="263"/>
      <c r="BSD396" s="263"/>
      <c r="BSE396" s="263"/>
      <c r="BSF396" s="263"/>
      <c r="BSG396" s="263"/>
      <c r="BSH396" s="263"/>
      <c r="BSI396" s="263"/>
      <c r="BSJ396" s="263"/>
      <c r="BSK396" s="263"/>
      <c r="BSL396" s="263"/>
      <c r="BSM396" s="263"/>
      <c r="BSN396" s="263"/>
      <c r="BSO396" s="263"/>
      <c r="BSP396" s="263"/>
      <c r="BSQ396" s="263"/>
      <c r="BSR396" s="263"/>
      <c r="BSS396" s="263"/>
      <c r="BST396" s="263"/>
      <c r="BSU396" s="263"/>
      <c r="BSV396" s="263"/>
      <c r="BSW396" s="263"/>
      <c r="BSX396" s="263"/>
      <c r="BSY396" s="263"/>
      <c r="BSZ396" s="263"/>
      <c r="BTA396" s="263"/>
      <c r="BTB396" s="263"/>
      <c r="BTC396" s="263"/>
      <c r="BTD396" s="263"/>
      <c r="BTE396" s="263"/>
      <c r="BTF396" s="263"/>
      <c r="BTG396" s="263"/>
      <c r="BTH396" s="263"/>
      <c r="BTI396" s="263"/>
      <c r="BTJ396" s="263"/>
      <c r="BTK396" s="263"/>
      <c r="BTL396" s="263"/>
      <c r="BTM396" s="263"/>
      <c r="BTN396" s="263"/>
      <c r="BTO396" s="263"/>
      <c r="BTP396" s="263"/>
      <c r="BTQ396" s="263"/>
      <c r="BTR396" s="263"/>
      <c r="BTS396" s="263"/>
      <c r="BTT396" s="263"/>
      <c r="BTU396" s="263"/>
      <c r="BTV396" s="263"/>
      <c r="BTW396" s="263"/>
      <c r="BTX396" s="263"/>
      <c r="BTY396" s="263"/>
      <c r="BTZ396" s="263"/>
      <c r="BUA396" s="263"/>
      <c r="BUB396" s="263"/>
      <c r="BUC396" s="263"/>
      <c r="BUD396" s="263"/>
      <c r="BUE396" s="263"/>
      <c r="BUF396" s="263"/>
      <c r="BUG396" s="263"/>
      <c r="BUH396" s="263"/>
      <c r="BUI396" s="263"/>
      <c r="BUJ396" s="263"/>
      <c r="BUK396" s="263"/>
      <c r="BUL396" s="263"/>
      <c r="BUM396" s="263"/>
      <c r="BUN396" s="263"/>
      <c r="BUO396" s="263"/>
      <c r="BUP396" s="263"/>
      <c r="BUQ396" s="263"/>
      <c r="BUR396" s="263"/>
      <c r="BUS396" s="263"/>
      <c r="BUT396" s="263"/>
      <c r="BUU396" s="263"/>
      <c r="BUV396" s="263"/>
      <c r="BUW396" s="263"/>
      <c r="BUX396" s="263"/>
      <c r="BUY396" s="263"/>
      <c r="BUZ396" s="263"/>
      <c r="BVA396" s="263"/>
      <c r="BVB396" s="263"/>
      <c r="BVC396" s="263"/>
      <c r="BVD396" s="263"/>
      <c r="BVE396" s="263"/>
      <c r="BVF396" s="263"/>
      <c r="BVG396" s="263"/>
      <c r="BVH396" s="263"/>
      <c r="BVI396" s="263"/>
      <c r="BVJ396" s="263"/>
      <c r="BVK396" s="263"/>
      <c r="BVL396" s="263"/>
      <c r="BVM396" s="263"/>
      <c r="BVN396" s="263"/>
      <c r="BVO396" s="263"/>
      <c r="BVP396" s="263"/>
      <c r="BVQ396" s="263"/>
      <c r="BVR396" s="263"/>
      <c r="BVS396" s="263"/>
      <c r="BVT396" s="263"/>
      <c r="BVU396" s="263"/>
      <c r="BVV396" s="263"/>
      <c r="BVW396" s="263"/>
      <c r="BVX396" s="263"/>
      <c r="BVY396" s="263"/>
      <c r="BVZ396" s="263"/>
      <c r="BWA396" s="263"/>
      <c r="BWB396" s="263"/>
      <c r="BWC396" s="263"/>
      <c r="BWD396" s="263"/>
      <c r="BWE396" s="263"/>
      <c r="BWF396" s="263"/>
      <c r="BWG396" s="263"/>
      <c r="BWH396" s="263"/>
      <c r="BWI396" s="263"/>
      <c r="BWJ396" s="263"/>
      <c r="BWK396" s="263"/>
      <c r="BWL396" s="263"/>
      <c r="BWM396" s="263"/>
      <c r="BWN396" s="263"/>
      <c r="BWO396" s="263"/>
      <c r="BWP396" s="263"/>
      <c r="BWQ396" s="263"/>
      <c r="BWR396" s="263"/>
      <c r="BWS396" s="263"/>
      <c r="BWT396" s="263"/>
      <c r="BWU396" s="263"/>
      <c r="BWV396" s="263"/>
      <c r="BWW396" s="263"/>
      <c r="BWX396" s="263"/>
      <c r="BWY396" s="263"/>
      <c r="BWZ396" s="263"/>
      <c r="BXA396" s="263"/>
      <c r="BXB396" s="263"/>
      <c r="BXC396" s="263"/>
      <c r="BXD396" s="263"/>
      <c r="BXE396" s="263"/>
      <c r="BXF396" s="263"/>
      <c r="BXG396" s="263"/>
      <c r="BXH396" s="263"/>
      <c r="BXI396" s="263"/>
      <c r="BXJ396" s="263"/>
      <c r="BXK396" s="263"/>
      <c r="BXL396" s="263"/>
      <c r="BXM396" s="263"/>
      <c r="BXN396" s="263"/>
      <c r="BXO396" s="263"/>
      <c r="BXP396" s="263"/>
      <c r="BXQ396" s="263"/>
      <c r="BXR396" s="263"/>
      <c r="BXS396" s="263"/>
      <c r="BXT396" s="263"/>
      <c r="BXU396" s="263"/>
      <c r="BXV396" s="263"/>
      <c r="BXW396" s="263"/>
      <c r="BXX396" s="263"/>
      <c r="BXY396" s="263"/>
      <c r="BXZ396" s="263"/>
      <c r="BYA396" s="263"/>
      <c r="BYB396" s="263"/>
      <c r="BYC396" s="263"/>
      <c r="BYD396" s="263"/>
      <c r="BYE396" s="263"/>
      <c r="BYF396" s="263"/>
      <c r="BYG396" s="263"/>
      <c r="BYH396" s="263"/>
      <c r="BYI396" s="263"/>
      <c r="BYJ396" s="263"/>
      <c r="BYK396" s="263"/>
      <c r="BYL396" s="263"/>
      <c r="BYM396" s="263"/>
      <c r="BYN396" s="263"/>
      <c r="BYO396" s="263"/>
      <c r="BYP396" s="263"/>
      <c r="BYQ396" s="263"/>
      <c r="BYR396" s="263"/>
      <c r="BYS396" s="263"/>
      <c r="BYT396" s="263"/>
      <c r="BYU396" s="263"/>
      <c r="BYV396" s="263"/>
      <c r="BYW396" s="263"/>
      <c r="BYX396" s="263"/>
      <c r="BYY396" s="263"/>
      <c r="BYZ396" s="263"/>
      <c r="BZA396" s="263"/>
      <c r="BZB396" s="263"/>
      <c r="BZC396" s="263"/>
      <c r="BZD396" s="263"/>
      <c r="BZE396" s="263"/>
      <c r="BZF396" s="263"/>
      <c r="BZG396" s="263"/>
      <c r="BZH396" s="263"/>
      <c r="BZI396" s="263"/>
      <c r="BZJ396" s="263"/>
      <c r="BZK396" s="263"/>
      <c r="BZL396" s="263"/>
      <c r="BZM396" s="263"/>
      <c r="BZN396" s="263"/>
      <c r="BZO396" s="263"/>
      <c r="BZP396" s="263"/>
      <c r="BZQ396" s="263"/>
      <c r="BZR396" s="263"/>
      <c r="BZS396" s="263"/>
      <c r="BZT396" s="263"/>
      <c r="BZU396" s="263"/>
      <c r="BZV396" s="263"/>
      <c r="BZW396" s="263"/>
      <c r="BZX396" s="263"/>
      <c r="BZY396" s="263"/>
      <c r="BZZ396" s="263"/>
      <c r="CAA396" s="263"/>
      <c r="CAB396" s="263"/>
      <c r="CAC396" s="263"/>
      <c r="CAD396" s="263"/>
      <c r="CAE396" s="263"/>
      <c r="CAF396" s="263"/>
      <c r="CAG396" s="263"/>
      <c r="CAH396" s="263"/>
      <c r="CAI396" s="263"/>
      <c r="CAJ396" s="263"/>
      <c r="CAK396" s="263"/>
      <c r="CAL396" s="263"/>
      <c r="CAM396" s="263"/>
      <c r="CAN396" s="263"/>
      <c r="CAO396" s="263"/>
      <c r="CAP396" s="263"/>
      <c r="CAQ396" s="263"/>
      <c r="CAR396" s="263"/>
      <c r="CAS396" s="263"/>
      <c r="CAT396" s="263"/>
      <c r="CAU396" s="263"/>
      <c r="CAV396" s="263"/>
    </row>
    <row r="397" spans="1:2076" x14ac:dyDescent="0.35">
      <c r="A397" s="263"/>
      <c r="B397" s="263"/>
      <c r="C397" s="263"/>
      <c r="D397" s="263"/>
      <c r="E397" s="263"/>
      <c r="F397" s="263"/>
      <c r="G397" s="263"/>
      <c r="H397" s="263"/>
      <c r="I397" s="263"/>
      <c r="J397" s="263"/>
      <c r="K397" s="263"/>
      <c r="L397" s="263"/>
      <c r="M397" s="263"/>
      <c r="N397" s="263"/>
      <c r="O397" s="263"/>
      <c r="P397" s="263"/>
      <c r="Q397" s="263"/>
      <c r="R397" s="263"/>
      <c r="S397" s="263"/>
      <c r="T397" s="263"/>
      <c r="U397" s="263"/>
      <c r="V397" s="263"/>
      <c r="W397" s="263"/>
      <c r="X397" s="263"/>
      <c r="Y397" s="263"/>
      <c r="Z397" s="263"/>
      <c r="AA397" s="263"/>
      <c r="AB397" s="263"/>
      <c r="AC397" s="263"/>
      <c r="AD397" s="263"/>
      <c r="AE397" s="263"/>
      <c r="AF397" s="263"/>
      <c r="AG397" s="263"/>
      <c r="AH397" s="263"/>
      <c r="AI397" s="263"/>
      <c r="AJ397" s="263"/>
      <c r="AK397" s="263"/>
      <c r="AL397" s="263"/>
      <c r="AM397" s="263"/>
      <c r="AN397" s="263"/>
      <c r="AO397" s="263"/>
      <c r="AP397" s="263"/>
      <c r="AQ397" s="263"/>
      <c r="AR397" s="263"/>
      <c r="AS397" s="263"/>
      <c r="AT397" s="263"/>
      <c r="AU397" s="263"/>
      <c r="AV397" s="263"/>
      <c r="AW397" s="263"/>
      <c r="AX397" s="263"/>
      <c r="AY397" s="263"/>
      <c r="AZ397" s="263"/>
      <c r="BA397" s="263"/>
      <c r="BB397" s="263"/>
      <c r="BC397" s="263"/>
      <c r="BD397" s="263"/>
      <c r="BE397" s="263"/>
      <c r="BF397" s="263"/>
      <c r="BG397" s="263"/>
      <c r="BH397" s="263"/>
      <c r="BI397" s="263"/>
      <c r="BJ397" s="263"/>
      <c r="BK397" s="263"/>
      <c r="BL397" s="263"/>
      <c r="BM397" s="263"/>
      <c r="BN397" s="263"/>
      <c r="BO397" s="263"/>
      <c r="BP397" s="263"/>
      <c r="BQ397" s="263"/>
      <c r="BR397" s="263"/>
      <c r="BS397" s="263"/>
      <c r="BT397" s="263"/>
      <c r="BU397" s="263"/>
      <c r="BV397" s="263"/>
      <c r="BW397" s="263"/>
      <c r="BX397" s="263"/>
      <c r="BY397" s="263"/>
      <c r="BZ397" s="263"/>
      <c r="CA397" s="263"/>
      <c r="CB397" s="263"/>
      <c r="CC397" s="263"/>
      <c r="CD397" s="263"/>
      <c r="CE397" s="263"/>
      <c r="CF397" s="263"/>
      <c r="CG397" s="263"/>
      <c r="CH397" s="263"/>
      <c r="CI397" s="263"/>
      <c r="CJ397" s="263"/>
      <c r="CK397" s="263"/>
      <c r="CL397" s="263"/>
      <c r="CM397" s="263"/>
      <c r="CN397" s="263"/>
      <c r="CO397" s="263"/>
      <c r="CP397" s="263"/>
      <c r="CQ397" s="263"/>
      <c r="CR397" s="263"/>
      <c r="CS397" s="263"/>
      <c r="CT397" s="263"/>
      <c r="CU397" s="263"/>
      <c r="CV397" s="263"/>
      <c r="CW397" s="263"/>
      <c r="CX397" s="263"/>
      <c r="CY397" s="263"/>
      <c r="CZ397" s="263"/>
      <c r="DA397" s="263"/>
      <c r="DB397" s="263"/>
      <c r="DC397" s="263"/>
      <c r="DD397" s="263"/>
      <c r="DE397" s="263"/>
      <c r="DF397" s="263"/>
      <c r="DG397" s="263"/>
      <c r="DH397" s="263"/>
      <c r="DI397" s="263"/>
      <c r="DJ397" s="263"/>
      <c r="DK397" s="263"/>
      <c r="DL397" s="263"/>
      <c r="DM397" s="263"/>
      <c r="DN397" s="263"/>
      <c r="DO397" s="263"/>
      <c r="DP397" s="263"/>
      <c r="DQ397" s="263"/>
      <c r="DR397" s="263"/>
      <c r="DS397" s="263"/>
      <c r="DT397" s="263"/>
      <c r="DU397" s="263"/>
      <c r="DV397" s="263"/>
      <c r="DW397" s="263"/>
      <c r="DX397" s="263"/>
      <c r="DY397" s="263"/>
      <c r="DZ397" s="263"/>
      <c r="EA397" s="263"/>
      <c r="EB397" s="263"/>
      <c r="EC397" s="263"/>
      <c r="ED397" s="263"/>
      <c r="EE397" s="263"/>
      <c r="EF397" s="263"/>
      <c r="EG397" s="263"/>
      <c r="EH397" s="263"/>
      <c r="EI397" s="263"/>
      <c r="EJ397" s="263"/>
      <c r="EK397" s="263"/>
      <c r="EL397" s="263"/>
      <c r="EM397" s="263"/>
      <c r="EN397" s="263"/>
      <c r="EO397" s="263"/>
      <c r="EP397" s="263"/>
      <c r="EQ397" s="263"/>
      <c r="ER397" s="263"/>
      <c r="ES397" s="263"/>
      <c r="ET397" s="263"/>
      <c r="EU397" s="263"/>
      <c r="EV397" s="263"/>
      <c r="EW397" s="263"/>
      <c r="EX397" s="263"/>
      <c r="EY397" s="263"/>
      <c r="EZ397" s="263"/>
      <c r="FA397" s="263"/>
      <c r="FB397" s="263"/>
      <c r="FC397" s="263"/>
      <c r="FD397" s="263"/>
      <c r="FE397" s="263"/>
      <c r="FF397" s="263"/>
      <c r="FG397" s="263"/>
      <c r="FH397" s="263"/>
      <c r="FI397" s="263"/>
      <c r="FJ397" s="263"/>
      <c r="FK397" s="263"/>
      <c r="FL397" s="263"/>
      <c r="FM397" s="263"/>
      <c r="FN397" s="263"/>
      <c r="FO397" s="263"/>
      <c r="FP397" s="263"/>
      <c r="FQ397" s="263"/>
      <c r="FR397" s="263"/>
      <c r="FS397" s="263"/>
      <c r="FT397" s="263"/>
      <c r="FU397" s="263"/>
      <c r="FV397" s="263"/>
      <c r="FW397" s="263"/>
      <c r="FX397" s="263"/>
      <c r="FY397" s="263"/>
      <c r="FZ397" s="263"/>
      <c r="GA397" s="263"/>
      <c r="GB397" s="263"/>
      <c r="GC397" s="263"/>
      <c r="GD397" s="263"/>
      <c r="GE397" s="263"/>
      <c r="GF397" s="263"/>
      <c r="GG397" s="263"/>
      <c r="GH397" s="263"/>
      <c r="GI397" s="263"/>
      <c r="GJ397" s="263"/>
      <c r="GK397" s="263"/>
      <c r="GL397" s="263"/>
      <c r="GM397" s="263"/>
      <c r="GN397" s="263"/>
      <c r="GO397" s="263"/>
      <c r="GP397" s="263"/>
      <c r="GQ397" s="263"/>
      <c r="GR397" s="263"/>
      <c r="GS397" s="263"/>
      <c r="GT397" s="263"/>
      <c r="GU397" s="263"/>
      <c r="GV397" s="263"/>
      <c r="GW397" s="263"/>
      <c r="GX397" s="263"/>
      <c r="GY397" s="263"/>
      <c r="GZ397" s="263"/>
      <c r="HA397" s="263"/>
      <c r="HB397" s="263"/>
      <c r="HC397" s="263"/>
      <c r="HD397" s="263"/>
      <c r="HE397" s="263"/>
      <c r="HF397" s="263"/>
      <c r="HG397" s="263"/>
      <c r="HH397" s="263"/>
      <c r="HI397" s="263"/>
      <c r="HJ397" s="263"/>
      <c r="HK397" s="263"/>
      <c r="HL397" s="263"/>
      <c r="HM397" s="263"/>
      <c r="HN397" s="263"/>
      <c r="HO397" s="263"/>
      <c r="HP397" s="263"/>
      <c r="HQ397" s="263"/>
      <c r="HR397" s="263"/>
      <c r="HS397" s="263"/>
      <c r="HT397" s="263"/>
      <c r="HU397" s="263"/>
      <c r="HV397" s="263"/>
      <c r="HW397" s="263"/>
      <c r="HX397" s="263"/>
      <c r="HY397" s="263"/>
      <c r="HZ397" s="263"/>
      <c r="IA397" s="263"/>
      <c r="IB397" s="263"/>
      <c r="IC397" s="263"/>
      <c r="ID397" s="263"/>
      <c r="IE397" s="263"/>
      <c r="IF397" s="263"/>
      <c r="IG397" s="263"/>
      <c r="IH397" s="263"/>
      <c r="II397" s="263"/>
      <c r="IJ397" s="263"/>
      <c r="IK397" s="263"/>
      <c r="IL397" s="263"/>
      <c r="IM397" s="263"/>
      <c r="IN397" s="263"/>
      <c r="IO397" s="263"/>
      <c r="IP397" s="263"/>
      <c r="IQ397" s="263"/>
      <c r="IR397" s="263"/>
      <c r="IS397" s="263"/>
      <c r="IT397" s="263"/>
      <c r="IU397" s="263"/>
      <c r="IV397" s="263"/>
      <c r="IW397" s="263"/>
      <c r="IX397" s="263"/>
      <c r="IY397" s="263"/>
      <c r="IZ397" s="263"/>
      <c r="JA397" s="263"/>
      <c r="JB397" s="263"/>
      <c r="JC397" s="263"/>
      <c r="JD397" s="263"/>
      <c r="JE397" s="263"/>
      <c r="JF397" s="263"/>
      <c r="JG397" s="263"/>
      <c r="JH397" s="263"/>
      <c r="JI397" s="263"/>
      <c r="JJ397" s="263"/>
      <c r="JK397" s="263"/>
      <c r="JL397" s="263"/>
      <c r="JM397" s="263"/>
      <c r="JN397" s="263"/>
      <c r="JO397" s="263"/>
      <c r="JP397" s="263"/>
      <c r="JQ397" s="263"/>
      <c r="JR397" s="263"/>
      <c r="JS397" s="263"/>
      <c r="JT397" s="263"/>
      <c r="JU397" s="263"/>
      <c r="JV397" s="263"/>
      <c r="JW397" s="263"/>
      <c r="JX397" s="263"/>
      <c r="JY397" s="263"/>
      <c r="JZ397" s="263"/>
      <c r="KA397" s="263"/>
      <c r="KB397" s="263"/>
      <c r="KC397" s="263"/>
      <c r="KD397" s="263"/>
      <c r="KE397" s="263"/>
      <c r="KF397" s="263"/>
      <c r="KG397" s="263"/>
      <c r="KH397" s="263"/>
      <c r="KI397" s="263"/>
      <c r="KJ397" s="263"/>
      <c r="KK397" s="263"/>
      <c r="KL397" s="263"/>
      <c r="KM397" s="263"/>
      <c r="KN397" s="263"/>
      <c r="KO397" s="263"/>
      <c r="KP397" s="263"/>
      <c r="KQ397" s="263"/>
      <c r="KR397" s="263"/>
      <c r="KS397" s="263"/>
      <c r="KT397" s="263"/>
      <c r="KU397" s="263"/>
      <c r="KV397" s="263"/>
      <c r="KW397" s="263"/>
      <c r="KX397" s="263"/>
      <c r="KY397" s="263"/>
      <c r="KZ397" s="263"/>
      <c r="LA397" s="263"/>
      <c r="LB397" s="263"/>
      <c r="LC397" s="263"/>
      <c r="LD397" s="263"/>
      <c r="LE397" s="263"/>
      <c r="LF397" s="263"/>
      <c r="LG397" s="263"/>
      <c r="LH397" s="263"/>
      <c r="LI397" s="263"/>
      <c r="LJ397" s="263"/>
      <c r="LK397" s="263"/>
      <c r="LL397" s="263"/>
      <c r="LM397" s="263"/>
      <c r="LN397" s="263"/>
      <c r="LO397" s="263"/>
      <c r="LP397" s="263"/>
      <c r="LQ397" s="263"/>
      <c r="LR397" s="263"/>
      <c r="LS397" s="263"/>
      <c r="LT397" s="263"/>
      <c r="LU397" s="263"/>
      <c r="LV397" s="263"/>
      <c r="LW397" s="263"/>
      <c r="LX397" s="263"/>
      <c r="LY397" s="263"/>
      <c r="LZ397" s="263"/>
      <c r="MA397" s="263"/>
      <c r="MB397" s="263"/>
      <c r="MC397" s="263"/>
      <c r="MD397" s="263"/>
      <c r="ME397" s="263"/>
      <c r="MF397" s="263"/>
      <c r="MG397" s="263"/>
      <c r="MH397" s="263"/>
      <c r="MI397" s="263"/>
      <c r="MJ397" s="263"/>
      <c r="MK397" s="263"/>
      <c r="ML397" s="263"/>
      <c r="MM397" s="263"/>
      <c r="MN397" s="263"/>
      <c r="MO397" s="263"/>
      <c r="MP397" s="263"/>
      <c r="MQ397" s="263"/>
      <c r="MR397" s="263"/>
      <c r="MS397" s="263"/>
      <c r="MT397" s="263"/>
      <c r="MU397" s="263"/>
      <c r="MV397" s="263"/>
      <c r="MW397" s="263"/>
      <c r="MX397" s="263"/>
      <c r="MY397" s="263"/>
      <c r="MZ397" s="263"/>
      <c r="NA397" s="263"/>
      <c r="NB397" s="263"/>
      <c r="NC397" s="263"/>
      <c r="ND397" s="263"/>
      <c r="NE397" s="263"/>
      <c r="NF397" s="263"/>
      <c r="NG397" s="263"/>
      <c r="NH397" s="263"/>
      <c r="NI397" s="263"/>
      <c r="NJ397" s="263"/>
      <c r="NK397" s="263"/>
      <c r="NL397" s="263"/>
      <c r="NM397" s="263"/>
      <c r="NN397" s="263"/>
      <c r="NO397" s="263"/>
      <c r="NP397" s="263"/>
      <c r="NQ397" s="263"/>
      <c r="NR397" s="263"/>
      <c r="NS397" s="263"/>
      <c r="NT397" s="263"/>
      <c r="NU397" s="263"/>
      <c r="NV397" s="263"/>
      <c r="NW397" s="263"/>
      <c r="NX397" s="263"/>
      <c r="NY397" s="263"/>
      <c r="NZ397" s="263"/>
      <c r="OA397" s="263"/>
      <c r="OB397" s="263"/>
      <c r="OC397" s="263"/>
      <c r="OD397" s="263"/>
      <c r="OE397" s="263"/>
      <c r="OF397" s="263"/>
      <c r="OG397" s="263"/>
      <c r="OH397" s="263"/>
      <c r="OI397" s="263"/>
      <c r="OJ397" s="263"/>
      <c r="OK397" s="263"/>
      <c r="OL397" s="263"/>
      <c r="OM397" s="263"/>
      <c r="ON397" s="263"/>
      <c r="OO397" s="263"/>
      <c r="OP397" s="263"/>
      <c r="OQ397" s="263"/>
      <c r="OR397" s="263"/>
      <c r="OS397" s="263"/>
      <c r="OT397" s="263"/>
      <c r="OU397" s="263"/>
      <c r="OV397" s="263"/>
      <c r="OW397" s="263"/>
      <c r="OX397" s="263"/>
      <c r="OY397" s="263"/>
      <c r="OZ397" s="263"/>
      <c r="PA397" s="263"/>
      <c r="PB397" s="263"/>
      <c r="PC397" s="263"/>
      <c r="PD397" s="263"/>
      <c r="PE397" s="263"/>
      <c r="PF397" s="263"/>
      <c r="PG397" s="263"/>
      <c r="PH397" s="263"/>
      <c r="PI397" s="263"/>
      <c r="PJ397" s="263"/>
      <c r="PK397" s="263"/>
      <c r="PL397" s="263"/>
      <c r="PM397" s="263"/>
      <c r="PN397" s="263"/>
      <c r="PO397" s="263"/>
      <c r="PP397" s="263"/>
      <c r="PQ397" s="263"/>
      <c r="PR397" s="263"/>
      <c r="PS397" s="263"/>
      <c r="PT397" s="263"/>
      <c r="PU397" s="263"/>
      <c r="PV397" s="263"/>
      <c r="PW397" s="263"/>
      <c r="PX397" s="263"/>
      <c r="PY397" s="263"/>
      <c r="PZ397" s="263"/>
      <c r="QA397" s="263"/>
      <c r="QB397" s="263"/>
      <c r="QC397" s="263"/>
      <c r="QD397" s="263"/>
      <c r="QE397" s="263"/>
      <c r="QF397" s="263"/>
      <c r="QG397" s="263"/>
      <c r="QH397" s="263"/>
      <c r="QI397" s="263"/>
      <c r="QJ397" s="263"/>
      <c r="QK397" s="263"/>
      <c r="QL397" s="263"/>
      <c r="QM397" s="263"/>
      <c r="QN397" s="263"/>
      <c r="QO397" s="263"/>
      <c r="QP397" s="263"/>
      <c r="QQ397" s="263"/>
      <c r="QR397" s="263"/>
      <c r="QS397" s="263"/>
      <c r="QT397" s="263"/>
      <c r="QU397" s="263"/>
      <c r="QV397" s="263"/>
      <c r="QW397" s="263"/>
      <c r="QX397" s="263"/>
      <c r="QY397" s="263"/>
      <c r="QZ397" s="263"/>
      <c r="RA397" s="263"/>
      <c r="RB397" s="263"/>
      <c r="RC397" s="263"/>
      <c r="RD397" s="263"/>
      <c r="RE397" s="263"/>
      <c r="RF397" s="263"/>
      <c r="RG397" s="263"/>
      <c r="RH397" s="263"/>
      <c r="RI397" s="263"/>
      <c r="RJ397" s="263"/>
      <c r="RK397" s="263"/>
      <c r="RL397" s="263"/>
      <c r="RM397" s="263"/>
      <c r="RN397" s="263"/>
      <c r="RO397" s="263"/>
      <c r="RP397" s="263"/>
      <c r="RQ397" s="263"/>
      <c r="RR397" s="263"/>
      <c r="RS397" s="263"/>
      <c r="RT397" s="263"/>
      <c r="RU397" s="263"/>
      <c r="RV397" s="263"/>
      <c r="RW397" s="263"/>
      <c r="RX397" s="263"/>
      <c r="RY397" s="263"/>
      <c r="RZ397" s="263"/>
      <c r="SA397" s="263"/>
      <c r="SB397" s="263"/>
      <c r="SC397" s="263"/>
      <c r="SD397" s="263"/>
      <c r="SE397" s="263"/>
      <c r="SF397" s="263"/>
      <c r="SG397" s="263"/>
      <c r="SH397" s="263"/>
      <c r="SI397" s="263"/>
      <c r="SJ397" s="263"/>
      <c r="SK397" s="263"/>
      <c r="SL397" s="263"/>
      <c r="SM397" s="263"/>
      <c r="SN397" s="263"/>
      <c r="SO397" s="263"/>
      <c r="SP397" s="263"/>
      <c r="SQ397" s="263"/>
      <c r="SR397" s="263"/>
      <c r="SS397" s="263"/>
      <c r="ST397" s="263"/>
      <c r="SU397" s="263"/>
      <c r="SV397" s="263"/>
      <c r="SW397" s="263"/>
      <c r="SX397" s="263"/>
      <c r="SY397" s="263"/>
      <c r="SZ397" s="263"/>
      <c r="TA397" s="263"/>
      <c r="TB397" s="263"/>
      <c r="TC397" s="263"/>
      <c r="TD397" s="263"/>
      <c r="TE397" s="263"/>
      <c r="TF397" s="263"/>
      <c r="TG397" s="263"/>
      <c r="TH397" s="263"/>
      <c r="TI397" s="263"/>
      <c r="TJ397" s="263"/>
      <c r="TK397" s="263"/>
      <c r="TL397" s="263"/>
      <c r="TM397" s="263"/>
      <c r="TN397" s="263"/>
      <c r="TO397" s="263"/>
      <c r="TP397" s="263"/>
      <c r="TQ397" s="263"/>
      <c r="TR397" s="263"/>
      <c r="TS397" s="263"/>
      <c r="TT397" s="263"/>
      <c r="TU397" s="263"/>
      <c r="TV397" s="263"/>
      <c r="TW397" s="263"/>
      <c r="TX397" s="263"/>
      <c r="TY397" s="263"/>
      <c r="TZ397" s="263"/>
      <c r="UA397" s="263"/>
      <c r="UB397" s="263"/>
      <c r="UC397" s="263"/>
      <c r="UD397" s="263"/>
      <c r="UE397" s="263"/>
      <c r="UF397" s="263"/>
      <c r="UG397" s="263"/>
      <c r="UH397" s="263"/>
      <c r="UI397" s="263"/>
      <c r="UJ397" s="263"/>
      <c r="UK397" s="263"/>
      <c r="UL397" s="263"/>
      <c r="UM397" s="263"/>
      <c r="UN397" s="263"/>
      <c r="UO397" s="263"/>
      <c r="UP397" s="263"/>
      <c r="UQ397" s="263"/>
      <c r="UR397" s="263"/>
      <c r="US397" s="263"/>
      <c r="UT397" s="263"/>
      <c r="UU397" s="263"/>
      <c r="UV397" s="263"/>
      <c r="UW397" s="263"/>
      <c r="UX397" s="263"/>
      <c r="UY397" s="263"/>
      <c r="UZ397" s="263"/>
      <c r="VA397" s="263"/>
      <c r="VB397" s="263"/>
      <c r="VC397" s="263"/>
      <c r="VD397" s="263"/>
      <c r="VE397" s="263"/>
      <c r="VF397" s="263"/>
      <c r="VG397" s="263"/>
      <c r="VH397" s="263"/>
      <c r="VI397" s="263"/>
      <c r="VJ397" s="263"/>
      <c r="VK397" s="263"/>
      <c r="VL397" s="263"/>
      <c r="VM397" s="263"/>
      <c r="VN397" s="263"/>
      <c r="VO397" s="263"/>
      <c r="VP397" s="263"/>
      <c r="VQ397" s="263"/>
      <c r="VR397" s="263"/>
      <c r="VS397" s="263"/>
      <c r="VT397" s="263"/>
      <c r="VU397" s="263"/>
      <c r="VV397" s="263"/>
      <c r="VW397" s="263"/>
      <c r="VX397" s="263"/>
      <c r="VY397" s="263"/>
      <c r="VZ397" s="263"/>
      <c r="WA397" s="263"/>
      <c r="WB397" s="263"/>
      <c r="WC397" s="263"/>
      <c r="WD397" s="263"/>
      <c r="WE397" s="263"/>
      <c r="WF397" s="263"/>
      <c r="WG397" s="263"/>
      <c r="WH397" s="263"/>
      <c r="WI397" s="263"/>
      <c r="WJ397" s="263"/>
      <c r="WK397" s="263"/>
      <c r="WL397" s="263"/>
      <c r="WM397" s="263"/>
      <c r="WN397" s="263"/>
      <c r="WO397" s="263"/>
      <c r="WP397" s="263"/>
      <c r="WQ397" s="263"/>
      <c r="WR397" s="263"/>
      <c r="WS397" s="263"/>
      <c r="WT397" s="263"/>
      <c r="WU397" s="263"/>
      <c r="WV397" s="263"/>
      <c r="WW397" s="263"/>
      <c r="WX397" s="263"/>
      <c r="WY397" s="263"/>
      <c r="WZ397" s="263"/>
      <c r="XA397" s="263"/>
      <c r="XB397" s="263"/>
      <c r="XC397" s="263"/>
      <c r="XD397" s="263"/>
      <c r="XE397" s="263"/>
      <c r="XF397" s="263"/>
      <c r="XG397" s="263"/>
      <c r="XH397" s="263"/>
      <c r="XI397" s="263"/>
      <c r="XJ397" s="263"/>
      <c r="XK397" s="263"/>
      <c r="XL397" s="263"/>
      <c r="XM397" s="263"/>
      <c r="XN397" s="263"/>
      <c r="XO397" s="263"/>
      <c r="XP397" s="263"/>
      <c r="XQ397" s="263"/>
      <c r="XR397" s="263"/>
      <c r="XS397" s="263"/>
      <c r="XT397" s="263"/>
      <c r="XU397" s="263"/>
      <c r="XV397" s="263"/>
      <c r="XW397" s="263"/>
      <c r="XX397" s="263"/>
      <c r="XY397" s="263"/>
      <c r="XZ397" s="263"/>
      <c r="YA397" s="263"/>
      <c r="YB397" s="263"/>
      <c r="YC397" s="263"/>
      <c r="YD397" s="263"/>
      <c r="YE397" s="263"/>
      <c r="YF397" s="263"/>
      <c r="YG397" s="263"/>
      <c r="YH397" s="263"/>
      <c r="YI397" s="263"/>
      <c r="YJ397" s="263"/>
      <c r="YK397" s="263"/>
      <c r="YL397" s="263"/>
      <c r="YM397" s="263"/>
      <c r="YN397" s="263"/>
      <c r="YO397" s="263"/>
      <c r="YP397" s="263"/>
      <c r="YQ397" s="263"/>
      <c r="YR397" s="263"/>
      <c r="YS397" s="263"/>
      <c r="YT397" s="263"/>
      <c r="YU397" s="263"/>
      <c r="YV397" s="263"/>
      <c r="YW397" s="263"/>
      <c r="YX397" s="263"/>
      <c r="YY397" s="263"/>
      <c r="YZ397" s="263"/>
      <c r="ZA397" s="263"/>
      <c r="ZB397" s="263"/>
      <c r="ZC397" s="263"/>
      <c r="ZD397" s="263"/>
      <c r="ZE397" s="263"/>
      <c r="ZF397" s="263"/>
      <c r="ZG397" s="263"/>
      <c r="ZH397" s="263"/>
      <c r="ZI397" s="263"/>
      <c r="ZJ397" s="263"/>
      <c r="ZK397" s="263"/>
      <c r="ZL397" s="263"/>
      <c r="ZM397" s="263"/>
      <c r="ZN397" s="263"/>
      <c r="ZO397" s="263"/>
      <c r="ZP397" s="263"/>
      <c r="ZQ397" s="263"/>
      <c r="ZR397" s="263"/>
      <c r="ZS397" s="263"/>
      <c r="ZT397" s="263"/>
      <c r="ZU397" s="263"/>
      <c r="ZV397" s="263"/>
      <c r="ZW397" s="263"/>
      <c r="ZX397" s="263"/>
      <c r="ZY397" s="263"/>
      <c r="ZZ397" s="263"/>
      <c r="AAA397" s="263"/>
      <c r="AAB397" s="263"/>
      <c r="AAC397" s="263"/>
      <c r="AAD397" s="263"/>
      <c r="AAE397" s="263"/>
      <c r="AAF397" s="263"/>
      <c r="AAG397" s="263"/>
      <c r="AAH397" s="263"/>
      <c r="AAI397" s="263"/>
      <c r="AAJ397" s="263"/>
      <c r="AAK397" s="263"/>
      <c r="AAL397" s="263"/>
      <c r="AAM397" s="263"/>
      <c r="AAN397" s="263"/>
      <c r="AAO397" s="263"/>
      <c r="AAP397" s="263"/>
      <c r="AAQ397" s="263"/>
      <c r="AAR397" s="263"/>
      <c r="AAS397" s="263"/>
      <c r="AAT397" s="263"/>
      <c r="AAU397" s="263"/>
      <c r="AAV397" s="263"/>
      <c r="AAW397" s="263"/>
      <c r="AAX397" s="263"/>
      <c r="AAY397" s="263"/>
      <c r="AAZ397" s="263"/>
      <c r="ABA397" s="263"/>
      <c r="ABB397" s="263"/>
      <c r="ABC397" s="263"/>
      <c r="ABD397" s="263"/>
      <c r="ABE397" s="263"/>
      <c r="ABF397" s="263"/>
      <c r="ABG397" s="263"/>
      <c r="ABH397" s="263"/>
      <c r="ABI397" s="263"/>
      <c r="ABJ397" s="263"/>
      <c r="ABK397" s="263"/>
      <c r="ABL397" s="263"/>
      <c r="ABM397" s="263"/>
      <c r="ABN397" s="263"/>
      <c r="ABO397" s="263"/>
      <c r="ABP397" s="263"/>
      <c r="ABQ397" s="263"/>
      <c r="ABR397" s="263"/>
      <c r="ABS397" s="263"/>
      <c r="ABT397" s="263"/>
      <c r="ABU397" s="263"/>
      <c r="ABV397" s="263"/>
      <c r="ABW397" s="263"/>
      <c r="ABX397" s="263"/>
      <c r="ABY397" s="263"/>
      <c r="ABZ397" s="263"/>
      <c r="ACA397" s="263"/>
      <c r="ACB397" s="263"/>
      <c r="ACC397" s="263"/>
      <c r="ACD397" s="263"/>
      <c r="ACE397" s="263"/>
      <c r="ACF397" s="263"/>
      <c r="ACG397" s="263"/>
      <c r="ACH397" s="263"/>
      <c r="ACI397" s="263"/>
      <c r="ACJ397" s="263"/>
      <c r="ACK397" s="263"/>
      <c r="ACL397" s="263"/>
      <c r="ACM397" s="263"/>
      <c r="ACN397" s="263"/>
      <c r="ACO397" s="263"/>
      <c r="ACP397" s="263"/>
      <c r="ACQ397" s="263"/>
      <c r="ACR397" s="263"/>
      <c r="ACS397" s="263"/>
      <c r="ACT397" s="263"/>
      <c r="ACU397" s="263"/>
      <c r="ACV397" s="263"/>
      <c r="ACW397" s="263"/>
      <c r="ACX397" s="263"/>
      <c r="ACY397" s="263"/>
      <c r="ACZ397" s="263"/>
      <c r="ADA397" s="263"/>
      <c r="ADB397" s="263"/>
      <c r="ADC397" s="263"/>
      <c r="ADD397" s="263"/>
      <c r="ADE397" s="263"/>
      <c r="ADF397" s="263"/>
      <c r="ADG397" s="263"/>
      <c r="ADH397" s="263"/>
      <c r="ADI397" s="263"/>
      <c r="ADJ397" s="263"/>
      <c r="ADK397" s="263"/>
      <c r="ADL397" s="263"/>
      <c r="ADM397" s="263"/>
      <c r="ADN397" s="263"/>
      <c r="ADO397" s="263"/>
      <c r="ADP397" s="263"/>
      <c r="ADQ397" s="263"/>
      <c r="ADR397" s="263"/>
      <c r="ADS397" s="263"/>
      <c r="ADT397" s="263"/>
      <c r="ADU397" s="263"/>
      <c r="ADV397" s="263"/>
      <c r="ADW397" s="263"/>
      <c r="ADX397" s="263"/>
      <c r="ADY397" s="263"/>
      <c r="ADZ397" s="263"/>
      <c r="AEA397" s="263"/>
      <c r="AEB397" s="263"/>
      <c r="AEC397" s="263"/>
      <c r="AED397" s="263"/>
      <c r="AEE397" s="263"/>
      <c r="AEF397" s="263"/>
      <c r="AEG397" s="263"/>
      <c r="AEH397" s="263"/>
      <c r="AEI397" s="263"/>
      <c r="AEJ397" s="263"/>
      <c r="AEK397" s="263"/>
      <c r="AEL397" s="263"/>
      <c r="AEM397" s="263"/>
      <c r="AEN397" s="263"/>
      <c r="AEO397" s="263"/>
      <c r="AEP397" s="263"/>
      <c r="AEQ397" s="263"/>
      <c r="AER397" s="263"/>
      <c r="AES397" s="263"/>
      <c r="AET397" s="263"/>
      <c r="AEU397" s="263"/>
      <c r="AEV397" s="263"/>
      <c r="AEW397" s="263"/>
      <c r="AEX397" s="263"/>
      <c r="AEY397" s="263"/>
      <c r="AEZ397" s="263"/>
      <c r="AFA397" s="263"/>
      <c r="AFB397" s="263"/>
      <c r="AFC397" s="263"/>
      <c r="AFD397" s="263"/>
      <c r="AFE397" s="263"/>
      <c r="AFF397" s="263"/>
      <c r="AFG397" s="263"/>
      <c r="AFH397" s="263"/>
      <c r="AFI397" s="263"/>
      <c r="AFJ397" s="263"/>
      <c r="AFK397" s="263"/>
      <c r="AFL397" s="263"/>
      <c r="AFM397" s="263"/>
      <c r="AFN397" s="263"/>
      <c r="AFO397" s="263"/>
      <c r="AFP397" s="263"/>
      <c r="AFQ397" s="263"/>
      <c r="AFR397" s="263"/>
      <c r="AFS397" s="263"/>
      <c r="AFT397" s="263"/>
      <c r="AFU397" s="263"/>
      <c r="AFV397" s="263"/>
      <c r="AFW397" s="263"/>
      <c r="AFX397" s="263"/>
      <c r="AFY397" s="263"/>
      <c r="AFZ397" s="263"/>
      <c r="AGA397" s="263"/>
      <c r="AGB397" s="263"/>
      <c r="AGC397" s="263"/>
      <c r="AGD397" s="263"/>
      <c r="AGE397" s="263"/>
      <c r="AGF397" s="263"/>
      <c r="AGG397" s="263"/>
      <c r="AGH397" s="263"/>
      <c r="AGI397" s="263"/>
      <c r="AGJ397" s="263"/>
      <c r="AGK397" s="263"/>
      <c r="AGL397" s="263"/>
      <c r="AGM397" s="263"/>
      <c r="AGN397" s="263"/>
      <c r="AGO397" s="263"/>
      <c r="AGP397" s="263"/>
      <c r="AGQ397" s="263"/>
      <c r="AGR397" s="263"/>
      <c r="AGS397" s="263"/>
      <c r="AGT397" s="263"/>
      <c r="AGU397" s="263"/>
      <c r="AGV397" s="263"/>
      <c r="AGW397" s="263"/>
      <c r="AGX397" s="263"/>
      <c r="AGY397" s="263"/>
      <c r="AGZ397" s="263"/>
      <c r="AHA397" s="263"/>
      <c r="AHB397" s="263"/>
      <c r="AHC397" s="263"/>
      <c r="AHD397" s="263"/>
      <c r="AHE397" s="263"/>
      <c r="AHF397" s="263"/>
      <c r="AHG397" s="263"/>
      <c r="AHH397" s="263"/>
      <c r="AHI397" s="263"/>
      <c r="AHJ397" s="263"/>
      <c r="AHK397" s="263"/>
      <c r="AHL397" s="263"/>
      <c r="AHM397" s="263"/>
      <c r="AHN397" s="263"/>
      <c r="AHO397" s="263"/>
      <c r="AHP397" s="263"/>
      <c r="AHQ397" s="263"/>
      <c r="AHR397" s="263"/>
      <c r="AHS397" s="263"/>
      <c r="AHT397" s="263"/>
      <c r="AHU397" s="263"/>
      <c r="AHV397" s="263"/>
      <c r="AHW397" s="263"/>
      <c r="AHX397" s="263"/>
      <c r="AHY397" s="263"/>
      <c r="AHZ397" s="263"/>
      <c r="AIA397" s="263"/>
      <c r="AIB397" s="263"/>
      <c r="AIC397" s="263"/>
      <c r="AID397" s="263"/>
      <c r="AIE397" s="263"/>
      <c r="AIF397" s="263"/>
      <c r="AIG397" s="263"/>
      <c r="AIH397" s="263"/>
      <c r="AII397" s="263"/>
      <c r="AIJ397" s="263"/>
      <c r="AIK397" s="263"/>
      <c r="AIL397" s="263"/>
      <c r="AIM397" s="263"/>
      <c r="AIN397" s="263"/>
      <c r="AIO397" s="263"/>
      <c r="AIP397" s="263"/>
      <c r="AIQ397" s="263"/>
      <c r="AIR397" s="263"/>
      <c r="AIS397" s="263"/>
      <c r="AIT397" s="263"/>
      <c r="AIU397" s="263"/>
      <c r="AIV397" s="263"/>
      <c r="AIW397" s="263"/>
      <c r="AIX397" s="263"/>
      <c r="AIY397" s="263"/>
      <c r="AIZ397" s="263"/>
      <c r="AJA397" s="263"/>
      <c r="AJB397" s="263"/>
      <c r="AJC397" s="263"/>
      <c r="AJD397" s="263"/>
      <c r="AJE397" s="263"/>
      <c r="AJF397" s="263"/>
      <c r="AJG397" s="263"/>
      <c r="AJH397" s="263"/>
      <c r="AJI397" s="263"/>
      <c r="AJJ397" s="263"/>
      <c r="AJK397" s="263"/>
      <c r="AJL397" s="263"/>
      <c r="AJM397" s="263"/>
      <c r="AJN397" s="263"/>
      <c r="AJO397" s="263"/>
      <c r="AJP397" s="263"/>
      <c r="AJQ397" s="263"/>
      <c r="AJR397" s="263"/>
      <c r="AJS397" s="263"/>
      <c r="AJT397" s="263"/>
      <c r="AJU397" s="263"/>
      <c r="AJV397" s="263"/>
      <c r="AJW397" s="263"/>
      <c r="AJX397" s="263"/>
      <c r="AJY397" s="263"/>
      <c r="AJZ397" s="263"/>
      <c r="AKA397" s="263"/>
      <c r="AKB397" s="263"/>
      <c r="AKC397" s="263"/>
      <c r="AKD397" s="263"/>
      <c r="AKE397" s="263"/>
      <c r="AKF397" s="263"/>
      <c r="AKG397" s="263"/>
      <c r="AKH397" s="263"/>
      <c r="AKI397" s="263"/>
      <c r="AKJ397" s="263"/>
      <c r="AKK397" s="263"/>
      <c r="AKL397" s="263"/>
      <c r="AKM397" s="263"/>
      <c r="AKN397" s="263"/>
      <c r="AKO397" s="263"/>
      <c r="AKP397" s="263"/>
      <c r="AKQ397" s="263"/>
      <c r="AKR397" s="263"/>
      <c r="AKS397" s="263"/>
      <c r="AKT397" s="263"/>
      <c r="AKU397" s="263"/>
      <c r="AKV397" s="263"/>
      <c r="AKW397" s="263"/>
      <c r="AKX397" s="263"/>
      <c r="AKY397" s="263"/>
      <c r="AKZ397" s="263"/>
      <c r="ALA397" s="263"/>
      <c r="ALB397" s="263"/>
      <c r="ALC397" s="263"/>
      <c r="ALD397" s="263"/>
      <c r="ALE397" s="263"/>
      <c r="ALF397" s="263"/>
      <c r="ALG397" s="263"/>
      <c r="ALH397" s="263"/>
      <c r="ALI397" s="263"/>
      <c r="ALJ397" s="263"/>
      <c r="ALK397" s="263"/>
      <c r="ALL397" s="263"/>
      <c r="ALM397" s="263"/>
      <c r="ALN397" s="263"/>
      <c r="ALO397" s="263"/>
      <c r="ALP397" s="263"/>
      <c r="ALQ397" s="263"/>
      <c r="ALR397" s="263"/>
      <c r="ALS397" s="263"/>
      <c r="ALT397" s="263"/>
      <c r="ALU397" s="263"/>
      <c r="ALV397" s="263"/>
      <c r="ALW397" s="263"/>
      <c r="ALX397" s="263"/>
      <c r="ALY397" s="263"/>
      <c r="ALZ397" s="263"/>
      <c r="AMA397" s="263"/>
      <c r="AMB397" s="263"/>
      <c r="AMC397" s="263"/>
      <c r="AMD397" s="263"/>
      <c r="AME397" s="263"/>
      <c r="AMF397" s="263"/>
      <c r="AMG397" s="263"/>
      <c r="AMH397" s="263"/>
      <c r="AMI397" s="263"/>
      <c r="AMJ397" s="263"/>
      <c r="AMK397" s="263"/>
      <c r="AML397" s="263"/>
      <c r="AMM397" s="263"/>
      <c r="AMN397" s="263"/>
      <c r="AMO397" s="263"/>
      <c r="AMP397" s="263"/>
      <c r="AMQ397" s="263"/>
      <c r="AMR397" s="263"/>
      <c r="AMS397" s="263"/>
      <c r="AMT397" s="263"/>
      <c r="AMU397" s="263"/>
      <c r="AMV397" s="263"/>
      <c r="AMW397" s="263"/>
      <c r="AMX397" s="263"/>
      <c r="AMY397" s="263"/>
      <c r="AMZ397" s="263"/>
      <c r="ANA397" s="263"/>
      <c r="ANB397" s="263"/>
      <c r="ANC397" s="263"/>
      <c r="AND397" s="263"/>
      <c r="ANE397" s="263"/>
      <c r="ANF397" s="263"/>
      <c r="ANG397" s="263"/>
      <c r="ANH397" s="263"/>
      <c r="ANI397" s="263"/>
      <c r="ANJ397" s="263"/>
      <c r="ANK397" s="263"/>
      <c r="ANL397" s="263"/>
      <c r="ANM397" s="263"/>
      <c r="ANN397" s="263"/>
      <c r="ANO397" s="263"/>
      <c r="ANP397" s="263"/>
      <c r="ANQ397" s="263"/>
      <c r="ANR397" s="263"/>
      <c r="ANS397" s="263"/>
      <c r="ANT397" s="263"/>
      <c r="ANU397" s="263"/>
      <c r="ANV397" s="263"/>
      <c r="ANW397" s="263"/>
      <c r="ANX397" s="263"/>
      <c r="ANY397" s="263"/>
      <c r="ANZ397" s="263"/>
      <c r="AOA397" s="263"/>
      <c r="AOB397" s="263"/>
      <c r="AOC397" s="263"/>
      <c r="AOD397" s="263"/>
      <c r="AOE397" s="263"/>
      <c r="AOF397" s="263"/>
      <c r="AOG397" s="263"/>
      <c r="AOH397" s="263"/>
      <c r="AOI397" s="263"/>
      <c r="AOJ397" s="263"/>
      <c r="AOK397" s="263"/>
      <c r="AOL397" s="263"/>
      <c r="AOM397" s="263"/>
      <c r="AON397" s="263"/>
      <c r="AOO397" s="263"/>
      <c r="AOP397" s="263"/>
      <c r="AOQ397" s="263"/>
      <c r="AOR397" s="263"/>
      <c r="AOS397" s="263"/>
      <c r="AOT397" s="263"/>
      <c r="AOU397" s="263"/>
      <c r="AOV397" s="263"/>
      <c r="AOW397" s="263"/>
      <c r="AOX397" s="263"/>
      <c r="AOY397" s="263"/>
      <c r="AOZ397" s="263"/>
      <c r="APA397" s="263"/>
      <c r="APB397" s="263"/>
      <c r="APC397" s="263"/>
      <c r="APD397" s="263"/>
      <c r="APE397" s="263"/>
      <c r="APF397" s="263"/>
      <c r="APG397" s="263"/>
      <c r="APH397" s="263"/>
      <c r="API397" s="263"/>
      <c r="APJ397" s="263"/>
      <c r="APK397" s="263"/>
      <c r="APL397" s="263"/>
      <c r="APM397" s="263"/>
      <c r="APN397" s="263"/>
      <c r="APO397" s="263"/>
      <c r="APP397" s="263"/>
      <c r="APQ397" s="263"/>
      <c r="APR397" s="263"/>
      <c r="APS397" s="263"/>
      <c r="APT397" s="263"/>
      <c r="APU397" s="263"/>
      <c r="APV397" s="263"/>
      <c r="APW397" s="263"/>
      <c r="APX397" s="263"/>
      <c r="APY397" s="263"/>
      <c r="APZ397" s="263"/>
      <c r="AQA397" s="263"/>
      <c r="AQB397" s="263"/>
      <c r="AQC397" s="263"/>
      <c r="AQD397" s="263"/>
      <c r="AQE397" s="263"/>
      <c r="AQF397" s="263"/>
      <c r="AQG397" s="263"/>
      <c r="AQH397" s="263"/>
      <c r="AQI397" s="263"/>
      <c r="AQJ397" s="263"/>
      <c r="AQK397" s="263"/>
      <c r="AQL397" s="263"/>
      <c r="AQM397" s="263"/>
      <c r="AQN397" s="263"/>
      <c r="AQO397" s="263"/>
      <c r="AQP397" s="263"/>
      <c r="AQQ397" s="263"/>
      <c r="AQR397" s="263"/>
      <c r="AQS397" s="263"/>
      <c r="AQT397" s="263"/>
      <c r="AQU397" s="263"/>
      <c r="AQV397" s="263"/>
      <c r="AQW397" s="263"/>
      <c r="AQX397" s="263"/>
      <c r="AQY397" s="263"/>
      <c r="AQZ397" s="263"/>
      <c r="ARA397" s="263"/>
      <c r="ARB397" s="263"/>
      <c r="ARC397" s="263"/>
      <c r="ARD397" s="263"/>
      <c r="ARE397" s="263"/>
      <c r="ARF397" s="263"/>
      <c r="ARG397" s="263"/>
      <c r="ARH397" s="263"/>
      <c r="ARI397" s="263"/>
      <c r="ARJ397" s="263"/>
      <c r="ARK397" s="263"/>
      <c r="ARL397" s="263"/>
      <c r="ARM397" s="263"/>
      <c r="ARN397" s="263"/>
      <c r="ARO397" s="263"/>
      <c r="ARP397" s="263"/>
      <c r="ARQ397" s="263"/>
      <c r="ARR397" s="263"/>
      <c r="ARS397" s="263"/>
      <c r="ART397" s="263"/>
      <c r="ARU397" s="263"/>
      <c r="ARV397" s="263"/>
      <c r="ARW397" s="263"/>
      <c r="ARX397" s="263"/>
      <c r="ARY397" s="263"/>
      <c r="ARZ397" s="263"/>
      <c r="ASA397" s="263"/>
      <c r="ASB397" s="263"/>
      <c r="ASC397" s="263"/>
      <c r="ASD397" s="263"/>
      <c r="ASE397" s="263"/>
      <c r="ASF397" s="263"/>
      <c r="ASG397" s="263"/>
      <c r="ASH397" s="263"/>
      <c r="ASI397" s="263"/>
      <c r="ASJ397" s="263"/>
      <c r="ASK397" s="263"/>
      <c r="ASL397" s="263"/>
      <c r="ASM397" s="263"/>
      <c r="ASN397" s="263"/>
      <c r="ASO397" s="263"/>
      <c r="ASP397" s="263"/>
      <c r="ASQ397" s="263"/>
      <c r="ASR397" s="263"/>
      <c r="ASS397" s="263"/>
      <c r="AST397" s="263"/>
      <c r="ASU397" s="263"/>
      <c r="ASV397" s="263"/>
      <c r="ASW397" s="263"/>
      <c r="ASX397" s="263"/>
      <c r="ASY397" s="263"/>
      <c r="ASZ397" s="263"/>
      <c r="ATA397" s="263"/>
      <c r="ATB397" s="263"/>
      <c r="ATC397" s="263"/>
      <c r="ATD397" s="263"/>
      <c r="ATE397" s="263"/>
      <c r="ATF397" s="263"/>
      <c r="ATG397" s="263"/>
      <c r="ATH397" s="263"/>
      <c r="ATI397" s="263"/>
      <c r="ATJ397" s="263"/>
      <c r="ATK397" s="263"/>
      <c r="ATL397" s="263"/>
      <c r="ATM397" s="263"/>
      <c r="ATN397" s="263"/>
      <c r="ATO397" s="263"/>
      <c r="ATP397" s="263"/>
      <c r="ATQ397" s="263"/>
      <c r="ATR397" s="263"/>
      <c r="ATS397" s="263"/>
      <c r="ATT397" s="263"/>
      <c r="ATU397" s="263"/>
      <c r="ATV397" s="263"/>
      <c r="ATW397" s="263"/>
      <c r="ATX397" s="263"/>
      <c r="ATY397" s="263"/>
      <c r="ATZ397" s="263"/>
      <c r="AUA397" s="263"/>
      <c r="AUB397" s="263"/>
      <c r="AUC397" s="263"/>
      <c r="AUD397" s="263"/>
      <c r="AUE397" s="263"/>
      <c r="AUF397" s="263"/>
      <c r="AUG397" s="263"/>
      <c r="AUH397" s="263"/>
      <c r="AUI397" s="263"/>
      <c r="AUJ397" s="263"/>
      <c r="AUK397" s="263"/>
      <c r="AUL397" s="263"/>
      <c r="AUM397" s="263"/>
      <c r="AUN397" s="263"/>
      <c r="AUO397" s="263"/>
      <c r="AUP397" s="263"/>
      <c r="AUQ397" s="263"/>
      <c r="AUR397" s="263"/>
      <c r="AUS397" s="263"/>
      <c r="AUT397" s="263"/>
      <c r="AUU397" s="263"/>
      <c r="AUV397" s="263"/>
      <c r="AUW397" s="263"/>
      <c r="AUX397" s="263"/>
      <c r="AUY397" s="263"/>
      <c r="AUZ397" s="263"/>
      <c r="AVA397" s="263"/>
      <c r="AVB397" s="263"/>
      <c r="AVC397" s="263"/>
      <c r="AVD397" s="263"/>
      <c r="AVE397" s="263"/>
      <c r="AVF397" s="263"/>
      <c r="AVG397" s="263"/>
      <c r="AVH397" s="263"/>
      <c r="AVI397" s="263"/>
      <c r="AVJ397" s="263"/>
      <c r="AVK397" s="263"/>
      <c r="AVL397" s="263"/>
      <c r="AVM397" s="263"/>
      <c r="AVN397" s="263"/>
      <c r="AVO397" s="263"/>
      <c r="AVP397" s="263"/>
      <c r="AVQ397" s="263"/>
      <c r="AVR397" s="263"/>
      <c r="AVS397" s="263"/>
      <c r="AVT397" s="263"/>
      <c r="AVU397" s="263"/>
      <c r="AVV397" s="263"/>
      <c r="AVW397" s="263"/>
      <c r="AVX397" s="263"/>
      <c r="AVY397" s="263"/>
      <c r="AVZ397" s="263"/>
      <c r="AWA397" s="263"/>
      <c r="AWB397" s="263"/>
      <c r="AWC397" s="263"/>
      <c r="AWD397" s="263"/>
      <c r="AWE397" s="263"/>
      <c r="AWF397" s="263"/>
      <c r="AWG397" s="263"/>
      <c r="AWH397" s="263"/>
      <c r="AWI397" s="263"/>
      <c r="AWJ397" s="263"/>
      <c r="AWK397" s="263"/>
      <c r="AWL397" s="263"/>
      <c r="AWM397" s="263"/>
      <c r="AWN397" s="263"/>
      <c r="AWO397" s="263"/>
      <c r="AWP397" s="263"/>
      <c r="AWQ397" s="263"/>
      <c r="AWR397" s="263"/>
      <c r="AWS397" s="263"/>
      <c r="AWT397" s="263"/>
      <c r="AWU397" s="263"/>
      <c r="AWV397" s="263"/>
      <c r="AWW397" s="263"/>
      <c r="AWX397" s="263"/>
      <c r="AWY397" s="263"/>
      <c r="AWZ397" s="263"/>
      <c r="AXA397" s="263"/>
      <c r="AXB397" s="263"/>
      <c r="AXC397" s="263"/>
      <c r="AXD397" s="263"/>
      <c r="AXE397" s="263"/>
      <c r="AXF397" s="263"/>
      <c r="AXG397" s="263"/>
      <c r="AXH397" s="263"/>
      <c r="AXI397" s="263"/>
      <c r="AXJ397" s="263"/>
      <c r="AXK397" s="263"/>
      <c r="AXL397" s="263"/>
      <c r="AXM397" s="263"/>
      <c r="AXN397" s="263"/>
      <c r="AXO397" s="263"/>
      <c r="AXP397" s="263"/>
      <c r="AXQ397" s="263"/>
      <c r="AXR397" s="263"/>
      <c r="AXS397" s="263"/>
      <c r="AXT397" s="263"/>
      <c r="AXU397" s="263"/>
      <c r="AXV397" s="263"/>
      <c r="AXW397" s="263"/>
      <c r="AXX397" s="263"/>
      <c r="AXY397" s="263"/>
      <c r="AXZ397" s="263"/>
      <c r="AYA397" s="263"/>
      <c r="AYB397" s="263"/>
      <c r="AYC397" s="263"/>
      <c r="AYD397" s="263"/>
      <c r="AYE397" s="263"/>
      <c r="AYF397" s="263"/>
      <c r="AYG397" s="263"/>
      <c r="AYH397" s="263"/>
      <c r="AYI397" s="263"/>
      <c r="AYJ397" s="263"/>
      <c r="AYK397" s="263"/>
      <c r="AYL397" s="263"/>
      <c r="AYM397" s="263"/>
      <c r="AYN397" s="263"/>
      <c r="AYO397" s="263"/>
      <c r="AYP397" s="263"/>
      <c r="AYQ397" s="263"/>
      <c r="AYR397" s="263"/>
      <c r="AYS397" s="263"/>
      <c r="AYT397" s="263"/>
      <c r="AYU397" s="263"/>
      <c r="AYV397" s="263"/>
      <c r="AYW397" s="263"/>
      <c r="AYX397" s="263"/>
      <c r="AYY397" s="263"/>
      <c r="AYZ397" s="263"/>
      <c r="AZA397" s="263"/>
      <c r="AZB397" s="263"/>
      <c r="AZC397" s="263"/>
      <c r="AZD397" s="263"/>
      <c r="AZE397" s="263"/>
      <c r="AZF397" s="263"/>
      <c r="AZG397" s="263"/>
      <c r="AZH397" s="263"/>
      <c r="AZI397" s="263"/>
      <c r="AZJ397" s="263"/>
      <c r="AZK397" s="263"/>
      <c r="AZL397" s="263"/>
      <c r="AZM397" s="263"/>
      <c r="AZN397" s="263"/>
      <c r="AZO397" s="263"/>
      <c r="AZP397" s="263"/>
      <c r="AZQ397" s="263"/>
      <c r="AZR397" s="263"/>
      <c r="AZS397" s="263"/>
      <c r="AZT397" s="263"/>
      <c r="AZU397" s="263"/>
      <c r="AZV397" s="263"/>
      <c r="AZW397" s="263"/>
      <c r="AZX397" s="263"/>
      <c r="AZY397" s="263"/>
      <c r="AZZ397" s="263"/>
      <c r="BAA397" s="263"/>
      <c r="BAB397" s="263"/>
      <c r="BAC397" s="263"/>
      <c r="BAD397" s="263"/>
      <c r="BAE397" s="263"/>
      <c r="BAF397" s="263"/>
      <c r="BAG397" s="263"/>
      <c r="BAH397" s="263"/>
      <c r="BAI397" s="263"/>
      <c r="BAJ397" s="263"/>
      <c r="BAK397" s="263"/>
      <c r="BAL397" s="263"/>
      <c r="BAM397" s="263"/>
      <c r="BAN397" s="263"/>
      <c r="BAO397" s="263"/>
      <c r="BAP397" s="263"/>
      <c r="BAQ397" s="263"/>
      <c r="BAR397" s="263"/>
      <c r="BAS397" s="263"/>
      <c r="BAT397" s="263"/>
      <c r="BAU397" s="263"/>
      <c r="BAV397" s="263"/>
      <c r="BAW397" s="263"/>
      <c r="BAX397" s="263"/>
      <c r="BAY397" s="263"/>
      <c r="BAZ397" s="263"/>
      <c r="BBA397" s="263"/>
      <c r="BBB397" s="263"/>
      <c r="BBC397" s="263"/>
      <c r="BBD397" s="263"/>
      <c r="BBE397" s="263"/>
      <c r="BBF397" s="263"/>
      <c r="BBG397" s="263"/>
      <c r="BBH397" s="263"/>
      <c r="BBI397" s="263"/>
      <c r="BBJ397" s="263"/>
      <c r="BBK397" s="263"/>
      <c r="BBL397" s="263"/>
      <c r="BBM397" s="263"/>
      <c r="BBN397" s="263"/>
      <c r="BBO397" s="263"/>
      <c r="BBP397" s="263"/>
      <c r="BBQ397" s="263"/>
      <c r="BBR397" s="263"/>
      <c r="BBS397" s="263"/>
      <c r="BBT397" s="263"/>
      <c r="BBU397" s="263"/>
      <c r="BBV397" s="263"/>
      <c r="BBW397" s="263"/>
      <c r="BBX397" s="263"/>
      <c r="BBY397" s="263"/>
      <c r="BBZ397" s="263"/>
      <c r="BCA397" s="263"/>
      <c r="BCB397" s="263"/>
      <c r="BCC397" s="263"/>
      <c r="BCD397" s="263"/>
      <c r="BCE397" s="263"/>
      <c r="BCF397" s="263"/>
      <c r="BCG397" s="263"/>
      <c r="BCH397" s="263"/>
      <c r="BCI397" s="263"/>
      <c r="BCJ397" s="263"/>
      <c r="BCK397" s="263"/>
      <c r="BCL397" s="263"/>
      <c r="BCM397" s="263"/>
      <c r="BCN397" s="263"/>
      <c r="BCO397" s="263"/>
      <c r="BCP397" s="263"/>
      <c r="BCQ397" s="263"/>
      <c r="BCR397" s="263"/>
      <c r="BCS397" s="263"/>
      <c r="BCT397" s="263"/>
      <c r="BCU397" s="263"/>
      <c r="BCV397" s="263"/>
      <c r="BCW397" s="263"/>
      <c r="BCX397" s="263"/>
      <c r="BCY397" s="263"/>
      <c r="BCZ397" s="263"/>
      <c r="BDA397" s="263"/>
      <c r="BDB397" s="263"/>
      <c r="BDC397" s="263"/>
      <c r="BDD397" s="263"/>
      <c r="BDE397" s="263"/>
      <c r="BDF397" s="263"/>
      <c r="BDG397" s="263"/>
      <c r="BDH397" s="263"/>
      <c r="BDI397" s="263"/>
      <c r="BDJ397" s="263"/>
      <c r="BDK397" s="263"/>
      <c r="BDL397" s="263"/>
      <c r="BDM397" s="263"/>
      <c r="BDN397" s="263"/>
      <c r="BDO397" s="263"/>
      <c r="BDP397" s="263"/>
      <c r="BDQ397" s="263"/>
      <c r="BDR397" s="263"/>
      <c r="BDS397" s="263"/>
      <c r="BDT397" s="263"/>
      <c r="BDU397" s="263"/>
      <c r="BDV397" s="263"/>
      <c r="BDW397" s="263"/>
      <c r="BDX397" s="263"/>
      <c r="BDY397" s="263"/>
      <c r="BDZ397" s="263"/>
      <c r="BEA397" s="263"/>
      <c r="BEB397" s="263"/>
      <c r="BEC397" s="263"/>
      <c r="BED397" s="263"/>
      <c r="BEE397" s="263"/>
      <c r="BEF397" s="263"/>
      <c r="BEG397" s="263"/>
      <c r="BEH397" s="263"/>
      <c r="BEI397" s="263"/>
      <c r="BEJ397" s="263"/>
      <c r="BEK397" s="263"/>
      <c r="BEL397" s="263"/>
      <c r="BEM397" s="263"/>
      <c r="BEN397" s="263"/>
      <c r="BEO397" s="263"/>
      <c r="BEP397" s="263"/>
      <c r="BEQ397" s="263"/>
      <c r="BER397" s="263"/>
      <c r="BES397" s="263"/>
      <c r="BET397" s="263"/>
      <c r="BEU397" s="263"/>
      <c r="BEV397" s="263"/>
      <c r="BEW397" s="263"/>
      <c r="BEX397" s="263"/>
      <c r="BEY397" s="263"/>
      <c r="BEZ397" s="263"/>
      <c r="BFA397" s="263"/>
      <c r="BFB397" s="263"/>
      <c r="BFC397" s="263"/>
      <c r="BFD397" s="263"/>
      <c r="BFE397" s="263"/>
      <c r="BFF397" s="263"/>
      <c r="BFG397" s="263"/>
      <c r="BFH397" s="263"/>
      <c r="BFI397" s="263"/>
      <c r="BFJ397" s="263"/>
      <c r="BFK397" s="263"/>
      <c r="BFL397" s="263"/>
      <c r="BFM397" s="263"/>
      <c r="BFN397" s="263"/>
      <c r="BFO397" s="263"/>
      <c r="BFP397" s="263"/>
      <c r="BFQ397" s="263"/>
      <c r="BFR397" s="263"/>
      <c r="BFS397" s="263"/>
      <c r="BFT397" s="263"/>
      <c r="BFU397" s="263"/>
      <c r="BFV397" s="263"/>
      <c r="BFW397" s="263"/>
      <c r="BFX397" s="263"/>
      <c r="BFY397" s="263"/>
      <c r="BFZ397" s="263"/>
      <c r="BGA397" s="263"/>
      <c r="BGB397" s="263"/>
      <c r="BGC397" s="263"/>
      <c r="BGD397" s="263"/>
      <c r="BGE397" s="263"/>
      <c r="BGF397" s="263"/>
      <c r="BGG397" s="263"/>
      <c r="BGH397" s="263"/>
      <c r="BGI397" s="263"/>
      <c r="BGJ397" s="263"/>
      <c r="BGK397" s="263"/>
      <c r="BGL397" s="263"/>
      <c r="BGM397" s="263"/>
      <c r="BGN397" s="263"/>
      <c r="BGO397" s="263"/>
      <c r="BGP397" s="263"/>
      <c r="BGQ397" s="263"/>
      <c r="BGR397" s="263"/>
      <c r="BGS397" s="263"/>
      <c r="BGT397" s="263"/>
      <c r="BGU397" s="263"/>
      <c r="BGV397" s="263"/>
      <c r="BGW397" s="263"/>
      <c r="BGX397" s="263"/>
      <c r="BGY397" s="263"/>
      <c r="BGZ397" s="263"/>
      <c r="BHA397" s="263"/>
      <c r="BHB397" s="263"/>
      <c r="BHC397" s="263"/>
      <c r="BHD397" s="263"/>
      <c r="BHE397" s="263"/>
      <c r="BHF397" s="263"/>
      <c r="BHG397" s="263"/>
      <c r="BHH397" s="263"/>
      <c r="BHI397" s="263"/>
      <c r="BHJ397" s="263"/>
      <c r="BHK397" s="263"/>
      <c r="BHL397" s="263"/>
      <c r="BHM397" s="263"/>
      <c r="BHN397" s="263"/>
      <c r="BHO397" s="263"/>
      <c r="BHP397" s="263"/>
      <c r="BHQ397" s="263"/>
      <c r="BHR397" s="263"/>
      <c r="BHS397" s="263"/>
      <c r="BHT397" s="263"/>
      <c r="BHU397" s="263"/>
      <c r="BHV397" s="263"/>
      <c r="BHW397" s="263"/>
      <c r="BHX397" s="263"/>
      <c r="BHY397" s="263"/>
      <c r="BHZ397" s="263"/>
      <c r="BIA397" s="263"/>
      <c r="BIB397" s="263"/>
      <c r="BIC397" s="263"/>
      <c r="BID397" s="263"/>
      <c r="BIE397" s="263"/>
      <c r="BIF397" s="263"/>
      <c r="BIG397" s="263"/>
      <c r="BIH397" s="263"/>
      <c r="BII397" s="263"/>
      <c r="BIJ397" s="263"/>
      <c r="BIK397" s="263"/>
      <c r="BIL397" s="263"/>
      <c r="BIM397" s="263"/>
      <c r="BIN397" s="263"/>
      <c r="BIO397" s="263"/>
      <c r="BIP397" s="263"/>
      <c r="BIQ397" s="263"/>
      <c r="BIR397" s="263"/>
      <c r="BIS397" s="263"/>
      <c r="BIT397" s="263"/>
      <c r="BIU397" s="263"/>
      <c r="BIV397" s="263"/>
      <c r="BIW397" s="263"/>
      <c r="BIX397" s="263"/>
      <c r="BIY397" s="263"/>
      <c r="BIZ397" s="263"/>
      <c r="BJA397" s="263"/>
      <c r="BJB397" s="263"/>
      <c r="BJC397" s="263"/>
      <c r="BJD397" s="263"/>
      <c r="BJE397" s="263"/>
      <c r="BJF397" s="263"/>
      <c r="BJG397" s="263"/>
      <c r="BJH397" s="263"/>
      <c r="BJI397" s="263"/>
      <c r="BJJ397" s="263"/>
      <c r="BJK397" s="263"/>
      <c r="BJL397" s="263"/>
      <c r="BJM397" s="263"/>
      <c r="BJN397" s="263"/>
      <c r="BJO397" s="263"/>
      <c r="BJP397" s="263"/>
      <c r="BJQ397" s="263"/>
      <c r="BJR397" s="263"/>
      <c r="BJS397" s="263"/>
      <c r="BJT397" s="263"/>
      <c r="BJU397" s="263"/>
      <c r="BJV397" s="263"/>
      <c r="BJW397" s="263"/>
      <c r="BJX397" s="263"/>
      <c r="BJY397" s="263"/>
      <c r="BJZ397" s="263"/>
      <c r="BKA397" s="263"/>
      <c r="BKB397" s="263"/>
      <c r="BKC397" s="263"/>
      <c r="BKD397" s="263"/>
      <c r="BKE397" s="263"/>
      <c r="BKF397" s="263"/>
      <c r="BKG397" s="263"/>
      <c r="BKH397" s="263"/>
      <c r="BKI397" s="263"/>
      <c r="BKJ397" s="263"/>
      <c r="BKK397" s="263"/>
      <c r="BKL397" s="263"/>
      <c r="BKM397" s="263"/>
      <c r="BKN397" s="263"/>
      <c r="BKO397" s="263"/>
      <c r="BKP397" s="263"/>
      <c r="BKQ397" s="263"/>
      <c r="BKR397" s="263"/>
      <c r="BKS397" s="263"/>
      <c r="BKT397" s="263"/>
      <c r="BKU397" s="263"/>
      <c r="BKV397" s="263"/>
      <c r="BKW397" s="263"/>
      <c r="BKX397" s="263"/>
      <c r="BKY397" s="263"/>
      <c r="BKZ397" s="263"/>
      <c r="BLA397" s="263"/>
      <c r="BLB397" s="263"/>
      <c r="BLC397" s="263"/>
      <c r="BLD397" s="263"/>
      <c r="BLE397" s="263"/>
      <c r="BLF397" s="263"/>
      <c r="BLG397" s="263"/>
      <c r="BLH397" s="263"/>
      <c r="BLI397" s="263"/>
      <c r="BLJ397" s="263"/>
      <c r="BLK397" s="263"/>
      <c r="BLL397" s="263"/>
      <c r="BLM397" s="263"/>
      <c r="BLN397" s="263"/>
      <c r="BLO397" s="263"/>
      <c r="BLP397" s="263"/>
      <c r="BLQ397" s="263"/>
      <c r="BLR397" s="263"/>
      <c r="BLS397" s="263"/>
      <c r="BLT397" s="263"/>
      <c r="BLU397" s="263"/>
      <c r="BLV397" s="263"/>
      <c r="BLW397" s="263"/>
      <c r="BLX397" s="263"/>
      <c r="BLY397" s="263"/>
      <c r="BLZ397" s="263"/>
      <c r="BMA397" s="263"/>
      <c r="BMB397" s="263"/>
      <c r="BMC397" s="263"/>
      <c r="BMD397" s="263"/>
      <c r="BME397" s="263"/>
      <c r="BMF397" s="263"/>
      <c r="BMG397" s="263"/>
      <c r="BMH397" s="263"/>
      <c r="BMI397" s="263"/>
      <c r="BMJ397" s="263"/>
      <c r="BMK397" s="263"/>
      <c r="BML397" s="263"/>
      <c r="BMM397" s="263"/>
      <c r="BMN397" s="263"/>
      <c r="BMO397" s="263"/>
      <c r="BMP397" s="263"/>
      <c r="BMQ397" s="263"/>
      <c r="BMR397" s="263"/>
      <c r="BMS397" s="263"/>
      <c r="BMT397" s="263"/>
      <c r="BMU397" s="263"/>
      <c r="BMV397" s="263"/>
      <c r="BMW397" s="263"/>
      <c r="BMX397" s="263"/>
      <c r="BMY397" s="263"/>
      <c r="BMZ397" s="263"/>
      <c r="BNA397" s="263"/>
      <c r="BNB397" s="263"/>
      <c r="BNC397" s="263"/>
      <c r="BND397" s="263"/>
      <c r="BNE397" s="263"/>
      <c r="BNF397" s="263"/>
      <c r="BNG397" s="263"/>
      <c r="BNH397" s="263"/>
      <c r="BNI397" s="263"/>
      <c r="BNJ397" s="263"/>
      <c r="BNK397" s="263"/>
      <c r="BNL397" s="263"/>
      <c r="BNM397" s="263"/>
      <c r="BNN397" s="263"/>
      <c r="BNO397" s="263"/>
      <c r="BNP397" s="263"/>
      <c r="BNQ397" s="263"/>
      <c r="BNR397" s="263"/>
      <c r="BNS397" s="263"/>
      <c r="BNT397" s="263"/>
      <c r="BNU397" s="263"/>
      <c r="BNV397" s="263"/>
      <c r="BNW397" s="263"/>
      <c r="BNX397" s="263"/>
      <c r="BNY397" s="263"/>
      <c r="BNZ397" s="263"/>
      <c r="BOA397" s="263"/>
      <c r="BOB397" s="263"/>
      <c r="BOC397" s="263"/>
      <c r="BOD397" s="263"/>
      <c r="BOE397" s="263"/>
      <c r="BOF397" s="263"/>
      <c r="BOG397" s="263"/>
      <c r="BOH397" s="263"/>
      <c r="BOI397" s="263"/>
      <c r="BOJ397" s="263"/>
      <c r="BOK397" s="263"/>
      <c r="BOL397" s="263"/>
      <c r="BOM397" s="263"/>
      <c r="BON397" s="263"/>
      <c r="BOO397" s="263"/>
      <c r="BOP397" s="263"/>
      <c r="BOQ397" s="263"/>
      <c r="BOR397" s="263"/>
      <c r="BOS397" s="263"/>
      <c r="BOT397" s="263"/>
      <c r="BOU397" s="263"/>
      <c r="BOV397" s="263"/>
      <c r="BOW397" s="263"/>
      <c r="BOX397" s="263"/>
      <c r="BOY397" s="263"/>
      <c r="BOZ397" s="263"/>
      <c r="BPA397" s="263"/>
      <c r="BPB397" s="263"/>
      <c r="BPC397" s="263"/>
      <c r="BPD397" s="263"/>
      <c r="BPE397" s="263"/>
      <c r="BPF397" s="263"/>
      <c r="BPG397" s="263"/>
      <c r="BPH397" s="263"/>
      <c r="BPI397" s="263"/>
      <c r="BPJ397" s="263"/>
      <c r="BPK397" s="263"/>
      <c r="BPL397" s="263"/>
      <c r="BPM397" s="263"/>
      <c r="BPN397" s="263"/>
      <c r="BPO397" s="263"/>
      <c r="BPP397" s="263"/>
      <c r="BPQ397" s="263"/>
      <c r="BPR397" s="263"/>
      <c r="BPS397" s="263"/>
      <c r="BPT397" s="263"/>
      <c r="BPU397" s="263"/>
      <c r="BPV397" s="263"/>
      <c r="BPW397" s="263"/>
      <c r="BPX397" s="263"/>
      <c r="BPY397" s="263"/>
      <c r="BPZ397" s="263"/>
      <c r="BQA397" s="263"/>
      <c r="BQB397" s="263"/>
      <c r="BQC397" s="263"/>
      <c r="BQD397" s="263"/>
      <c r="BQE397" s="263"/>
      <c r="BQF397" s="263"/>
      <c r="BQG397" s="263"/>
      <c r="BQH397" s="263"/>
      <c r="BQI397" s="263"/>
      <c r="BQJ397" s="263"/>
      <c r="BQK397" s="263"/>
      <c r="BQL397" s="263"/>
      <c r="BQM397" s="263"/>
      <c r="BQN397" s="263"/>
      <c r="BQO397" s="263"/>
      <c r="BQP397" s="263"/>
      <c r="BQQ397" s="263"/>
      <c r="BQR397" s="263"/>
      <c r="BQS397" s="263"/>
      <c r="BQT397" s="263"/>
      <c r="BQU397" s="263"/>
      <c r="BQV397" s="263"/>
      <c r="BQW397" s="263"/>
      <c r="BQX397" s="263"/>
      <c r="BQY397" s="263"/>
      <c r="BQZ397" s="263"/>
      <c r="BRA397" s="263"/>
      <c r="BRB397" s="263"/>
      <c r="BRC397" s="263"/>
      <c r="BRD397" s="263"/>
      <c r="BRE397" s="263"/>
      <c r="BRF397" s="263"/>
      <c r="BRG397" s="263"/>
      <c r="BRH397" s="263"/>
      <c r="BRI397" s="263"/>
      <c r="BRJ397" s="263"/>
      <c r="BRK397" s="263"/>
      <c r="BRL397" s="263"/>
      <c r="BRM397" s="263"/>
      <c r="BRN397" s="263"/>
      <c r="BRO397" s="263"/>
      <c r="BRP397" s="263"/>
      <c r="BRQ397" s="263"/>
      <c r="BRR397" s="263"/>
      <c r="BRS397" s="263"/>
      <c r="BRT397" s="263"/>
      <c r="BRU397" s="263"/>
      <c r="BRV397" s="263"/>
      <c r="BRW397" s="263"/>
      <c r="BRX397" s="263"/>
      <c r="BRY397" s="263"/>
      <c r="BRZ397" s="263"/>
      <c r="BSA397" s="263"/>
      <c r="BSB397" s="263"/>
      <c r="BSC397" s="263"/>
      <c r="BSD397" s="263"/>
      <c r="BSE397" s="263"/>
      <c r="BSF397" s="263"/>
      <c r="BSG397" s="263"/>
      <c r="BSH397" s="263"/>
      <c r="BSI397" s="263"/>
      <c r="BSJ397" s="263"/>
      <c r="BSK397" s="263"/>
      <c r="BSL397" s="263"/>
      <c r="BSM397" s="263"/>
      <c r="BSN397" s="263"/>
      <c r="BSO397" s="263"/>
      <c r="BSP397" s="263"/>
      <c r="BSQ397" s="263"/>
      <c r="BSR397" s="263"/>
      <c r="BSS397" s="263"/>
      <c r="BST397" s="263"/>
      <c r="BSU397" s="263"/>
      <c r="BSV397" s="263"/>
      <c r="BSW397" s="263"/>
      <c r="BSX397" s="263"/>
      <c r="BSY397" s="263"/>
      <c r="BSZ397" s="263"/>
      <c r="BTA397" s="263"/>
      <c r="BTB397" s="263"/>
      <c r="BTC397" s="263"/>
      <c r="BTD397" s="263"/>
      <c r="BTE397" s="263"/>
      <c r="BTF397" s="263"/>
      <c r="BTG397" s="263"/>
      <c r="BTH397" s="263"/>
      <c r="BTI397" s="263"/>
      <c r="BTJ397" s="263"/>
      <c r="BTK397" s="263"/>
      <c r="BTL397" s="263"/>
      <c r="BTM397" s="263"/>
      <c r="BTN397" s="263"/>
      <c r="BTO397" s="263"/>
      <c r="BTP397" s="263"/>
      <c r="BTQ397" s="263"/>
      <c r="BTR397" s="263"/>
      <c r="BTS397" s="263"/>
      <c r="BTT397" s="263"/>
      <c r="BTU397" s="263"/>
      <c r="BTV397" s="263"/>
      <c r="BTW397" s="263"/>
      <c r="BTX397" s="263"/>
      <c r="BTY397" s="263"/>
      <c r="BTZ397" s="263"/>
      <c r="BUA397" s="263"/>
      <c r="BUB397" s="263"/>
      <c r="BUC397" s="263"/>
      <c r="BUD397" s="263"/>
      <c r="BUE397" s="263"/>
      <c r="BUF397" s="263"/>
      <c r="BUG397" s="263"/>
      <c r="BUH397" s="263"/>
      <c r="BUI397" s="263"/>
      <c r="BUJ397" s="263"/>
      <c r="BUK397" s="263"/>
      <c r="BUL397" s="263"/>
      <c r="BUM397" s="263"/>
      <c r="BUN397" s="263"/>
      <c r="BUO397" s="263"/>
      <c r="BUP397" s="263"/>
      <c r="BUQ397" s="263"/>
      <c r="BUR397" s="263"/>
      <c r="BUS397" s="263"/>
      <c r="BUT397" s="263"/>
      <c r="BUU397" s="263"/>
      <c r="BUV397" s="263"/>
      <c r="BUW397" s="263"/>
      <c r="BUX397" s="263"/>
      <c r="BUY397" s="263"/>
      <c r="BUZ397" s="263"/>
      <c r="BVA397" s="263"/>
      <c r="BVB397" s="263"/>
      <c r="BVC397" s="263"/>
      <c r="BVD397" s="263"/>
      <c r="BVE397" s="263"/>
      <c r="BVF397" s="263"/>
      <c r="BVG397" s="263"/>
      <c r="BVH397" s="263"/>
      <c r="BVI397" s="263"/>
      <c r="BVJ397" s="263"/>
      <c r="BVK397" s="263"/>
      <c r="BVL397" s="263"/>
      <c r="BVM397" s="263"/>
      <c r="BVN397" s="263"/>
      <c r="BVO397" s="263"/>
      <c r="BVP397" s="263"/>
      <c r="BVQ397" s="263"/>
      <c r="BVR397" s="263"/>
      <c r="BVS397" s="263"/>
      <c r="BVT397" s="263"/>
      <c r="BVU397" s="263"/>
      <c r="BVV397" s="263"/>
      <c r="BVW397" s="263"/>
      <c r="BVX397" s="263"/>
      <c r="BVY397" s="263"/>
      <c r="BVZ397" s="263"/>
      <c r="BWA397" s="263"/>
      <c r="BWB397" s="263"/>
      <c r="BWC397" s="263"/>
      <c r="BWD397" s="263"/>
      <c r="BWE397" s="263"/>
      <c r="BWF397" s="263"/>
      <c r="BWG397" s="263"/>
      <c r="BWH397" s="263"/>
      <c r="BWI397" s="263"/>
      <c r="BWJ397" s="263"/>
      <c r="BWK397" s="263"/>
      <c r="BWL397" s="263"/>
      <c r="BWM397" s="263"/>
      <c r="BWN397" s="263"/>
      <c r="BWO397" s="263"/>
      <c r="BWP397" s="263"/>
      <c r="BWQ397" s="263"/>
      <c r="BWR397" s="263"/>
      <c r="BWS397" s="263"/>
      <c r="BWT397" s="263"/>
      <c r="BWU397" s="263"/>
      <c r="BWV397" s="263"/>
      <c r="BWW397" s="263"/>
      <c r="BWX397" s="263"/>
      <c r="BWY397" s="263"/>
      <c r="BWZ397" s="263"/>
      <c r="BXA397" s="263"/>
      <c r="BXB397" s="263"/>
      <c r="BXC397" s="263"/>
      <c r="BXD397" s="263"/>
      <c r="BXE397" s="263"/>
      <c r="BXF397" s="263"/>
      <c r="BXG397" s="263"/>
      <c r="BXH397" s="263"/>
      <c r="BXI397" s="263"/>
      <c r="BXJ397" s="263"/>
      <c r="BXK397" s="263"/>
      <c r="BXL397" s="263"/>
      <c r="BXM397" s="263"/>
      <c r="BXN397" s="263"/>
      <c r="BXO397" s="263"/>
      <c r="BXP397" s="263"/>
      <c r="BXQ397" s="263"/>
      <c r="BXR397" s="263"/>
      <c r="BXS397" s="263"/>
      <c r="BXT397" s="263"/>
      <c r="BXU397" s="263"/>
      <c r="BXV397" s="263"/>
      <c r="BXW397" s="263"/>
      <c r="BXX397" s="263"/>
      <c r="BXY397" s="263"/>
      <c r="BXZ397" s="263"/>
      <c r="BYA397" s="263"/>
      <c r="BYB397" s="263"/>
      <c r="BYC397" s="263"/>
      <c r="BYD397" s="263"/>
      <c r="BYE397" s="263"/>
      <c r="BYF397" s="263"/>
      <c r="BYG397" s="263"/>
      <c r="BYH397" s="263"/>
      <c r="BYI397" s="263"/>
      <c r="BYJ397" s="263"/>
      <c r="BYK397" s="263"/>
      <c r="BYL397" s="263"/>
      <c r="BYM397" s="263"/>
      <c r="BYN397" s="263"/>
      <c r="BYO397" s="263"/>
      <c r="BYP397" s="263"/>
      <c r="BYQ397" s="263"/>
      <c r="BYR397" s="263"/>
      <c r="BYS397" s="263"/>
      <c r="BYT397" s="263"/>
      <c r="BYU397" s="263"/>
      <c r="BYV397" s="263"/>
      <c r="BYW397" s="263"/>
      <c r="BYX397" s="263"/>
      <c r="BYY397" s="263"/>
      <c r="BYZ397" s="263"/>
      <c r="BZA397" s="263"/>
      <c r="BZB397" s="263"/>
      <c r="BZC397" s="263"/>
      <c r="BZD397" s="263"/>
      <c r="BZE397" s="263"/>
      <c r="BZF397" s="263"/>
      <c r="BZG397" s="263"/>
      <c r="BZH397" s="263"/>
      <c r="BZI397" s="263"/>
      <c r="BZJ397" s="263"/>
      <c r="BZK397" s="263"/>
      <c r="BZL397" s="263"/>
      <c r="BZM397" s="263"/>
      <c r="BZN397" s="263"/>
      <c r="BZO397" s="263"/>
      <c r="BZP397" s="263"/>
      <c r="BZQ397" s="263"/>
      <c r="BZR397" s="263"/>
      <c r="BZS397" s="263"/>
      <c r="BZT397" s="263"/>
      <c r="BZU397" s="263"/>
      <c r="BZV397" s="263"/>
      <c r="BZW397" s="263"/>
      <c r="BZX397" s="263"/>
      <c r="BZY397" s="263"/>
      <c r="BZZ397" s="263"/>
      <c r="CAA397" s="263"/>
      <c r="CAB397" s="263"/>
      <c r="CAC397" s="263"/>
      <c r="CAD397" s="263"/>
      <c r="CAE397" s="263"/>
      <c r="CAF397" s="263"/>
      <c r="CAG397" s="263"/>
      <c r="CAH397" s="263"/>
      <c r="CAI397" s="263"/>
      <c r="CAJ397" s="263"/>
      <c r="CAK397" s="263"/>
      <c r="CAL397" s="263"/>
      <c r="CAM397" s="263"/>
      <c r="CAN397" s="263"/>
      <c r="CAO397" s="263"/>
      <c r="CAP397" s="263"/>
      <c r="CAQ397" s="263"/>
      <c r="CAR397" s="263"/>
      <c r="CAS397" s="263"/>
      <c r="CAT397" s="263"/>
      <c r="CAU397" s="263"/>
      <c r="CAV397" s="263"/>
    </row>
    <row r="398" spans="1:2076" x14ac:dyDescent="0.35">
      <c r="A398" s="263"/>
      <c r="B398" s="263"/>
      <c r="C398" s="263"/>
      <c r="D398" s="263"/>
      <c r="E398" s="263"/>
      <c r="F398" s="263"/>
      <c r="G398" s="263"/>
      <c r="H398" s="263"/>
      <c r="I398" s="263"/>
      <c r="J398" s="263"/>
      <c r="K398" s="263"/>
      <c r="L398" s="263"/>
      <c r="M398" s="263"/>
      <c r="N398" s="263"/>
      <c r="O398" s="263"/>
      <c r="P398" s="263"/>
      <c r="Q398" s="263"/>
      <c r="R398" s="263"/>
      <c r="S398" s="263"/>
      <c r="T398" s="263"/>
      <c r="U398" s="263"/>
      <c r="V398" s="263"/>
      <c r="W398" s="263"/>
      <c r="X398" s="263"/>
      <c r="Y398" s="263"/>
      <c r="Z398" s="263"/>
      <c r="AA398" s="263"/>
      <c r="AB398" s="263"/>
      <c r="AC398" s="263"/>
      <c r="AD398" s="263"/>
      <c r="AE398" s="263"/>
      <c r="AF398" s="263"/>
      <c r="AG398" s="263"/>
      <c r="AH398" s="263"/>
      <c r="AI398" s="263"/>
      <c r="AJ398" s="263"/>
      <c r="AK398" s="263"/>
      <c r="AL398" s="263"/>
      <c r="AM398" s="263"/>
      <c r="AN398" s="263"/>
      <c r="AO398" s="263"/>
      <c r="AP398" s="263"/>
      <c r="AQ398" s="263"/>
      <c r="AR398" s="263"/>
      <c r="AS398" s="263"/>
      <c r="AT398" s="263"/>
      <c r="AU398" s="263"/>
      <c r="AV398" s="263"/>
      <c r="AW398" s="263"/>
      <c r="AX398" s="263"/>
      <c r="AY398" s="263"/>
      <c r="AZ398" s="263"/>
      <c r="BA398" s="263"/>
      <c r="BB398" s="263"/>
      <c r="BC398" s="263"/>
      <c r="BD398" s="263"/>
      <c r="BE398" s="263"/>
      <c r="BF398" s="263"/>
      <c r="BG398" s="263"/>
      <c r="BH398" s="263"/>
      <c r="BI398" s="263"/>
      <c r="BJ398" s="263"/>
      <c r="BK398" s="263"/>
      <c r="BL398" s="263"/>
      <c r="BM398" s="263"/>
      <c r="BN398" s="263"/>
      <c r="BO398" s="263"/>
      <c r="BP398" s="263"/>
      <c r="BQ398" s="263"/>
      <c r="BR398" s="263"/>
      <c r="BS398" s="263"/>
      <c r="BT398" s="263"/>
      <c r="BU398" s="263"/>
      <c r="BV398" s="263"/>
      <c r="BW398" s="263"/>
      <c r="BX398" s="263"/>
      <c r="BY398" s="263"/>
      <c r="BZ398" s="263"/>
      <c r="CA398" s="263"/>
      <c r="CB398" s="263"/>
      <c r="CC398" s="263"/>
      <c r="CD398" s="263"/>
      <c r="CE398" s="263"/>
      <c r="CF398" s="263"/>
      <c r="CG398" s="263"/>
      <c r="CH398" s="263"/>
      <c r="CI398" s="263"/>
      <c r="CJ398" s="263"/>
      <c r="CK398" s="263"/>
      <c r="CL398" s="263"/>
      <c r="CM398" s="263"/>
      <c r="CN398" s="263"/>
      <c r="CO398" s="263"/>
      <c r="CP398" s="263"/>
      <c r="CQ398" s="263"/>
      <c r="CR398" s="263"/>
      <c r="CS398" s="263"/>
      <c r="CT398" s="263"/>
      <c r="CU398" s="263"/>
      <c r="CV398" s="263"/>
      <c r="CW398" s="263"/>
      <c r="CX398" s="263"/>
      <c r="CY398" s="263"/>
      <c r="CZ398" s="263"/>
      <c r="DA398" s="263"/>
      <c r="DB398" s="263"/>
      <c r="DC398" s="263"/>
      <c r="DD398" s="263"/>
      <c r="DE398" s="263"/>
      <c r="DF398" s="263"/>
      <c r="DG398" s="263"/>
      <c r="DH398" s="263"/>
      <c r="DI398" s="263"/>
      <c r="DJ398" s="263"/>
      <c r="DK398" s="263"/>
      <c r="DL398" s="263"/>
      <c r="DM398" s="263"/>
      <c r="DN398" s="263"/>
      <c r="DO398" s="263"/>
      <c r="DP398" s="263"/>
      <c r="DQ398" s="263"/>
      <c r="DR398" s="263"/>
      <c r="DS398" s="263"/>
      <c r="DT398" s="263"/>
      <c r="DU398" s="263"/>
      <c r="DV398" s="263"/>
      <c r="DW398" s="263"/>
      <c r="DX398" s="263"/>
      <c r="DY398" s="263"/>
      <c r="DZ398" s="263"/>
      <c r="EA398" s="263"/>
      <c r="EB398" s="263"/>
      <c r="EC398" s="263"/>
      <c r="ED398" s="263"/>
      <c r="EE398" s="263"/>
      <c r="EF398" s="263"/>
      <c r="EG398" s="263"/>
      <c r="EH398" s="263"/>
      <c r="EI398" s="263"/>
      <c r="EJ398" s="263"/>
      <c r="EK398" s="263"/>
      <c r="EL398" s="263"/>
      <c r="EM398" s="263"/>
      <c r="EN398" s="263"/>
      <c r="EO398" s="263"/>
      <c r="EP398" s="263"/>
      <c r="EQ398" s="263"/>
      <c r="ER398" s="263"/>
      <c r="ES398" s="263"/>
      <c r="ET398" s="263"/>
      <c r="EU398" s="263"/>
      <c r="EV398" s="263"/>
      <c r="EW398" s="263"/>
      <c r="EX398" s="263"/>
      <c r="EY398" s="263"/>
      <c r="EZ398" s="263"/>
      <c r="FA398" s="263"/>
      <c r="FB398" s="263"/>
      <c r="FC398" s="263"/>
      <c r="FD398" s="263"/>
      <c r="FE398" s="263"/>
      <c r="FF398" s="263"/>
      <c r="FG398" s="263"/>
      <c r="FH398" s="263"/>
      <c r="FI398" s="263"/>
      <c r="FJ398" s="263"/>
      <c r="FK398" s="263"/>
      <c r="FL398" s="263"/>
      <c r="FM398" s="263"/>
      <c r="FN398" s="263"/>
      <c r="FO398" s="263"/>
      <c r="FP398" s="263"/>
      <c r="FQ398" s="263"/>
      <c r="FR398" s="263"/>
      <c r="FS398" s="263"/>
      <c r="FT398" s="263"/>
      <c r="FU398" s="263"/>
      <c r="FV398" s="263"/>
      <c r="FW398" s="263"/>
      <c r="FX398" s="263"/>
      <c r="FY398" s="263"/>
      <c r="FZ398" s="263"/>
      <c r="GA398" s="263"/>
      <c r="GB398" s="263"/>
      <c r="GC398" s="263"/>
      <c r="GD398" s="263"/>
      <c r="GE398" s="263"/>
      <c r="GF398" s="263"/>
      <c r="GG398" s="263"/>
      <c r="GH398" s="263"/>
      <c r="GI398" s="263"/>
      <c r="GJ398" s="263"/>
      <c r="GK398" s="263"/>
      <c r="GL398" s="263"/>
      <c r="GM398" s="263"/>
      <c r="GN398" s="263"/>
      <c r="GO398" s="263"/>
      <c r="GP398" s="263"/>
      <c r="GQ398" s="263"/>
      <c r="GR398" s="263"/>
      <c r="GS398" s="263"/>
      <c r="GT398" s="263"/>
      <c r="GU398" s="263"/>
      <c r="GV398" s="263"/>
      <c r="GW398" s="263"/>
      <c r="GX398" s="263"/>
      <c r="GY398" s="263"/>
      <c r="GZ398" s="263"/>
      <c r="HA398" s="263"/>
      <c r="HB398" s="263"/>
      <c r="HC398" s="263"/>
      <c r="HD398" s="263"/>
      <c r="HE398" s="263"/>
      <c r="HF398" s="263"/>
      <c r="HG398" s="263"/>
      <c r="HH398" s="263"/>
      <c r="HI398" s="263"/>
      <c r="HJ398" s="263"/>
      <c r="HK398" s="263"/>
      <c r="HL398" s="263"/>
      <c r="HM398" s="263"/>
      <c r="HN398" s="263"/>
      <c r="HO398" s="263"/>
      <c r="HP398" s="263"/>
      <c r="HQ398" s="263"/>
      <c r="HR398" s="263"/>
      <c r="HS398" s="263"/>
      <c r="HT398" s="263"/>
      <c r="HU398" s="263"/>
      <c r="HV398" s="263"/>
      <c r="HW398" s="263"/>
      <c r="HX398" s="263"/>
      <c r="HY398" s="263"/>
      <c r="HZ398" s="263"/>
      <c r="IA398" s="263"/>
      <c r="IB398" s="263"/>
      <c r="IC398" s="263"/>
      <c r="ID398" s="263"/>
      <c r="IE398" s="263"/>
      <c r="IF398" s="263"/>
      <c r="IG398" s="263"/>
      <c r="IH398" s="263"/>
      <c r="II398" s="263"/>
      <c r="IJ398" s="263"/>
      <c r="IK398" s="263"/>
      <c r="IL398" s="263"/>
      <c r="IM398" s="263"/>
      <c r="IN398" s="263"/>
      <c r="IO398" s="263"/>
      <c r="IP398" s="263"/>
      <c r="IQ398" s="263"/>
      <c r="IR398" s="263"/>
      <c r="IS398" s="263"/>
      <c r="IT398" s="263"/>
      <c r="IU398" s="263"/>
      <c r="IV398" s="263"/>
      <c r="IW398" s="263"/>
      <c r="IX398" s="263"/>
      <c r="IY398" s="263"/>
      <c r="IZ398" s="263"/>
      <c r="JA398" s="263"/>
      <c r="JB398" s="263"/>
      <c r="JC398" s="263"/>
      <c r="JD398" s="263"/>
      <c r="JE398" s="263"/>
      <c r="JF398" s="263"/>
      <c r="JG398" s="263"/>
      <c r="JH398" s="263"/>
      <c r="JI398" s="263"/>
      <c r="JJ398" s="263"/>
      <c r="JK398" s="263"/>
      <c r="JL398" s="263"/>
      <c r="JM398" s="263"/>
      <c r="JN398" s="263"/>
      <c r="JO398" s="263"/>
      <c r="JP398" s="263"/>
      <c r="JQ398" s="263"/>
      <c r="JR398" s="263"/>
      <c r="JS398" s="263"/>
      <c r="JT398" s="263"/>
      <c r="JU398" s="263"/>
      <c r="JV398" s="263"/>
      <c r="JW398" s="263"/>
      <c r="JX398" s="263"/>
      <c r="JY398" s="263"/>
      <c r="JZ398" s="263"/>
      <c r="KA398" s="263"/>
      <c r="KB398" s="263"/>
      <c r="KC398" s="263"/>
      <c r="KD398" s="263"/>
      <c r="KE398" s="263"/>
      <c r="KF398" s="263"/>
      <c r="KG398" s="263"/>
      <c r="KH398" s="263"/>
      <c r="KI398" s="263"/>
      <c r="KJ398" s="263"/>
      <c r="KK398" s="263"/>
      <c r="KL398" s="263"/>
      <c r="KM398" s="263"/>
      <c r="KN398" s="263"/>
      <c r="KO398" s="263"/>
      <c r="KP398" s="263"/>
      <c r="KQ398" s="263"/>
      <c r="KR398" s="263"/>
      <c r="KS398" s="263"/>
      <c r="KT398" s="263"/>
      <c r="KU398" s="263"/>
      <c r="KV398" s="263"/>
      <c r="KW398" s="263"/>
      <c r="KX398" s="263"/>
      <c r="KY398" s="263"/>
      <c r="KZ398" s="263"/>
      <c r="LA398" s="263"/>
      <c r="LB398" s="263"/>
      <c r="LC398" s="263"/>
      <c r="LD398" s="263"/>
      <c r="LE398" s="263"/>
      <c r="LF398" s="263"/>
      <c r="LG398" s="263"/>
      <c r="LH398" s="263"/>
      <c r="LI398" s="263"/>
      <c r="LJ398" s="263"/>
      <c r="LK398" s="263"/>
      <c r="LL398" s="263"/>
      <c r="LM398" s="263"/>
      <c r="LN398" s="263"/>
      <c r="LO398" s="263"/>
      <c r="LP398" s="263"/>
      <c r="LQ398" s="263"/>
      <c r="LR398" s="263"/>
      <c r="LS398" s="263"/>
      <c r="LT398" s="263"/>
      <c r="LU398" s="263"/>
      <c r="LV398" s="263"/>
      <c r="LW398" s="263"/>
      <c r="LX398" s="263"/>
      <c r="LY398" s="263"/>
      <c r="LZ398" s="263"/>
      <c r="MA398" s="263"/>
      <c r="MB398" s="263"/>
      <c r="MC398" s="263"/>
      <c r="MD398" s="263"/>
      <c r="ME398" s="263"/>
      <c r="MF398" s="263"/>
      <c r="MG398" s="263"/>
      <c r="MH398" s="263"/>
      <c r="MI398" s="263"/>
      <c r="MJ398" s="263"/>
      <c r="MK398" s="263"/>
      <c r="ML398" s="263"/>
      <c r="MM398" s="263"/>
      <c r="MN398" s="263"/>
      <c r="MO398" s="263"/>
      <c r="MP398" s="263"/>
      <c r="MQ398" s="263"/>
      <c r="MR398" s="263"/>
      <c r="MS398" s="263"/>
      <c r="MT398" s="263"/>
      <c r="MU398" s="263"/>
      <c r="MV398" s="263"/>
      <c r="MW398" s="263"/>
      <c r="MX398" s="263"/>
      <c r="MY398" s="263"/>
      <c r="MZ398" s="263"/>
      <c r="NA398" s="263"/>
      <c r="NB398" s="263"/>
      <c r="NC398" s="263"/>
      <c r="ND398" s="263"/>
      <c r="NE398" s="263"/>
      <c r="NF398" s="263"/>
      <c r="NG398" s="263"/>
      <c r="NH398" s="263"/>
      <c r="NI398" s="263"/>
      <c r="NJ398" s="263"/>
      <c r="NK398" s="263"/>
      <c r="NL398" s="263"/>
      <c r="NM398" s="263"/>
      <c r="NN398" s="263"/>
      <c r="NO398" s="263"/>
      <c r="NP398" s="263"/>
      <c r="NQ398" s="263"/>
      <c r="NR398" s="263"/>
      <c r="NS398" s="263"/>
      <c r="NT398" s="263"/>
      <c r="NU398" s="263"/>
      <c r="NV398" s="263"/>
      <c r="NW398" s="263"/>
      <c r="NX398" s="263"/>
      <c r="NY398" s="263"/>
      <c r="NZ398" s="263"/>
      <c r="OA398" s="263"/>
      <c r="OB398" s="263"/>
      <c r="OC398" s="263"/>
      <c r="OD398" s="263"/>
      <c r="OE398" s="263"/>
      <c r="OF398" s="263"/>
      <c r="OG398" s="263"/>
      <c r="OH398" s="263"/>
      <c r="OI398" s="263"/>
      <c r="OJ398" s="263"/>
      <c r="OK398" s="263"/>
      <c r="OL398" s="263"/>
      <c r="OM398" s="263"/>
      <c r="ON398" s="263"/>
      <c r="OO398" s="263"/>
      <c r="OP398" s="263"/>
      <c r="OQ398" s="263"/>
      <c r="OR398" s="263"/>
      <c r="OS398" s="263"/>
      <c r="OT398" s="263"/>
      <c r="OU398" s="263"/>
      <c r="OV398" s="263"/>
      <c r="OW398" s="263"/>
      <c r="OX398" s="263"/>
      <c r="OY398" s="263"/>
      <c r="OZ398" s="263"/>
      <c r="PA398" s="263"/>
      <c r="PB398" s="263"/>
      <c r="PC398" s="263"/>
      <c r="PD398" s="263"/>
      <c r="PE398" s="263"/>
      <c r="PF398" s="263"/>
      <c r="PG398" s="263"/>
      <c r="PH398" s="263"/>
      <c r="PI398" s="263"/>
      <c r="PJ398" s="263"/>
      <c r="PK398" s="263"/>
      <c r="PL398" s="263"/>
      <c r="PM398" s="263"/>
      <c r="PN398" s="263"/>
      <c r="PO398" s="263"/>
      <c r="PP398" s="263"/>
      <c r="PQ398" s="263"/>
      <c r="PR398" s="263"/>
      <c r="PS398" s="263"/>
      <c r="PT398" s="263"/>
      <c r="PU398" s="263"/>
      <c r="PV398" s="263"/>
      <c r="PW398" s="263"/>
      <c r="PX398" s="263"/>
      <c r="PY398" s="263"/>
      <c r="PZ398" s="263"/>
      <c r="QA398" s="263"/>
      <c r="QB398" s="263"/>
      <c r="QC398" s="263"/>
      <c r="QD398" s="263"/>
      <c r="QE398" s="263"/>
      <c r="QF398" s="263"/>
      <c r="QG398" s="263"/>
      <c r="QH398" s="263"/>
      <c r="QI398" s="263"/>
      <c r="QJ398" s="263"/>
      <c r="QK398" s="263"/>
      <c r="QL398" s="263"/>
      <c r="QM398" s="263"/>
      <c r="QN398" s="263"/>
      <c r="QO398" s="263"/>
      <c r="QP398" s="263"/>
      <c r="QQ398" s="263"/>
      <c r="QR398" s="263"/>
      <c r="QS398" s="263"/>
      <c r="QT398" s="263"/>
      <c r="QU398" s="263"/>
      <c r="QV398" s="263"/>
      <c r="QW398" s="263"/>
      <c r="QX398" s="263"/>
      <c r="QY398" s="263"/>
      <c r="QZ398" s="263"/>
      <c r="RA398" s="263"/>
      <c r="RB398" s="263"/>
      <c r="RC398" s="263"/>
      <c r="RD398" s="263"/>
      <c r="RE398" s="263"/>
      <c r="RF398" s="263"/>
      <c r="RG398" s="263"/>
      <c r="RH398" s="263"/>
      <c r="RI398" s="263"/>
      <c r="RJ398" s="263"/>
      <c r="RK398" s="263"/>
      <c r="RL398" s="263"/>
      <c r="RM398" s="263"/>
      <c r="RN398" s="263"/>
      <c r="RO398" s="263"/>
      <c r="RP398" s="263"/>
      <c r="RQ398" s="263"/>
      <c r="RR398" s="263"/>
      <c r="RS398" s="263"/>
      <c r="RT398" s="263"/>
      <c r="RU398" s="263"/>
      <c r="RV398" s="263"/>
      <c r="RW398" s="263"/>
      <c r="RX398" s="263"/>
      <c r="RY398" s="263"/>
      <c r="RZ398" s="263"/>
      <c r="SA398" s="263"/>
      <c r="SB398" s="263"/>
      <c r="SC398" s="263"/>
      <c r="SD398" s="263"/>
      <c r="SE398" s="263"/>
      <c r="SF398" s="263"/>
      <c r="SG398" s="263"/>
      <c r="SH398" s="263"/>
      <c r="SI398" s="263"/>
      <c r="SJ398" s="263"/>
      <c r="SK398" s="263"/>
      <c r="SL398" s="263"/>
      <c r="SM398" s="263"/>
      <c r="SN398" s="263"/>
      <c r="SO398" s="263"/>
      <c r="SP398" s="263"/>
      <c r="SQ398" s="263"/>
      <c r="SR398" s="263"/>
      <c r="SS398" s="263"/>
      <c r="ST398" s="263"/>
      <c r="SU398" s="263"/>
      <c r="SV398" s="263"/>
      <c r="SW398" s="263"/>
      <c r="SX398" s="263"/>
      <c r="SY398" s="263"/>
      <c r="SZ398" s="263"/>
      <c r="TA398" s="263"/>
      <c r="TB398" s="263"/>
      <c r="TC398" s="263"/>
      <c r="TD398" s="263"/>
      <c r="TE398" s="263"/>
      <c r="TF398" s="263"/>
      <c r="TG398" s="263"/>
      <c r="TH398" s="263"/>
      <c r="TI398" s="263"/>
      <c r="TJ398" s="263"/>
      <c r="TK398" s="263"/>
      <c r="TL398" s="263"/>
      <c r="TM398" s="263"/>
      <c r="TN398" s="263"/>
      <c r="TO398" s="263"/>
      <c r="TP398" s="263"/>
      <c r="TQ398" s="263"/>
      <c r="TR398" s="263"/>
      <c r="TS398" s="263"/>
      <c r="TT398" s="263"/>
      <c r="TU398" s="263"/>
      <c r="TV398" s="263"/>
      <c r="TW398" s="263"/>
      <c r="TX398" s="263"/>
      <c r="TY398" s="263"/>
      <c r="TZ398" s="263"/>
      <c r="UA398" s="263"/>
      <c r="UB398" s="263"/>
      <c r="UC398" s="263"/>
      <c r="UD398" s="263"/>
      <c r="UE398" s="263"/>
      <c r="UF398" s="263"/>
      <c r="UG398" s="263"/>
      <c r="UH398" s="263"/>
      <c r="UI398" s="263"/>
      <c r="UJ398" s="263"/>
      <c r="UK398" s="263"/>
      <c r="UL398" s="263"/>
      <c r="UM398" s="263"/>
      <c r="UN398" s="263"/>
      <c r="UO398" s="263"/>
      <c r="UP398" s="263"/>
      <c r="UQ398" s="263"/>
      <c r="UR398" s="263"/>
      <c r="US398" s="263"/>
      <c r="UT398" s="263"/>
      <c r="UU398" s="263"/>
      <c r="UV398" s="263"/>
      <c r="UW398" s="263"/>
      <c r="UX398" s="263"/>
      <c r="UY398" s="263"/>
      <c r="UZ398" s="263"/>
      <c r="VA398" s="263"/>
      <c r="VB398" s="263"/>
      <c r="VC398" s="263"/>
      <c r="VD398" s="263"/>
      <c r="VE398" s="263"/>
      <c r="VF398" s="263"/>
      <c r="VG398" s="263"/>
      <c r="VH398" s="263"/>
      <c r="VI398" s="263"/>
      <c r="VJ398" s="263"/>
      <c r="VK398" s="263"/>
      <c r="VL398" s="263"/>
      <c r="VM398" s="263"/>
      <c r="VN398" s="263"/>
      <c r="VO398" s="263"/>
      <c r="VP398" s="263"/>
      <c r="VQ398" s="263"/>
      <c r="VR398" s="263"/>
      <c r="VS398" s="263"/>
      <c r="VT398" s="263"/>
      <c r="VU398" s="263"/>
      <c r="VV398" s="263"/>
      <c r="VW398" s="263"/>
      <c r="VX398" s="263"/>
      <c r="VY398" s="263"/>
      <c r="VZ398" s="263"/>
      <c r="WA398" s="263"/>
      <c r="WB398" s="263"/>
      <c r="WC398" s="263"/>
      <c r="WD398" s="263"/>
      <c r="WE398" s="263"/>
      <c r="WF398" s="263"/>
      <c r="WG398" s="263"/>
      <c r="WH398" s="263"/>
      <c r="WI398" s="263"/>
      <c r="WJ398" s="263"/>
      <c r="WK398" s="263"/>
      <c r="WL398" s="263"/>
      <c r="WM398" s="263"/>
      <c r="WN398" s="263"/>
      <c r="WO398" s="263"/>
      <c r="WP398" s="263"/>
      <c r="WQ398" s="263"/>
      <c r="WR398" s="263"/>
      <c r="WS398" s="263"/>
      <c r="WT398" s="263"/>
      <c r="WU398" s="263"/>
      <c r="WV398" s="263"/>
      <c r="WW398" s="263"/>
      <c r="WX398" s="263"/>
      <c r="WY398" s="263"/>
      <c r="WZ398" s="263"/>
      <c r="XA398" s="263"/>
      <c r="XB398" s="263"/>
      <c r="XC398" s="263"/>
      <c r="XD398" s="263"/>
      <c r="XE398" s="263"/>
      <c r="XF398" s="263"/>
      <c r="XG398" s="263"/>
      <c r="XH398" s="263"/>
      <c r="XI398" s="263"/>
      <c r="XJ398" s="263"/>
      <c r="XK398" s="263"/>
      <c r="XL398" s="263"/>
      <c r="XM398" s="263"/>
      <c r="XN398" s="263"/>
      <c r="XO398" s="263"/>
      <c r="XP398" s="263"/>
      <c r="XQ398" s="263"/>
      <c r="XR398" s="263"/>
      <c r="XS398" s="263"/>
      <c r="XT398" s="263"/>
      <c r="XU398" s="263"/>
      <c r="XV398" s="263"/>
      <c r="XW398" s="263"/>
      <c r="XX398" s="263"/>
      <c r="XY398" s="263"/>
      <c r="XZ398" s="263"/>
      <c r="YA398" s="263"/>
      <c r="YB398" s="263"/>
      <c r="YC398" s="263"/>
      <c r="YD398" s="263"/>
      <c r="YE398" s="263"/>
      <c r="YF398" s="263"/>
      <c r="YG398" s="263"/>
      <c r="YH398" s="263"/>
      <c r="YI398" s="263"/>
      <c r="YJ398" s="263"/>
      <c r="YK398" s="263"/>
      <c r="YL398" s="263"/>
      <c r="YM398" s="263"/>
      <c r="YN398" s="263"/>
      <c r="YO398" s="263"/>
      <c r="YP398" s="263"/>
      <c r="YQ398" s="263"/>
      <c r="YR398" s="263"/>
      <c r="YS398" s="263"/>
      <c r="YT398" s="263"/>
      <c r="YU398" s="263"/>
      <c r="YV398" s="263"/>
      <c r="YW398" s="263"/>
      <c r="YX398" s="263"/>
      <c r="YY398" s="263"/>
      <c r="YZ398" s="263"/>
      <c r="ZA398" s="263"/>
      <c r="ZB398" s="263"/>
      <c r="ZC398" s="263"/>
      <c r="ZD398" s="263"/>
      <c r="ZE398" s="263"/>
      <c r="ZF398" s="263"/>
      <c r="ZG398" s="263"/>
      <c r="ZH398" s="263"/>
      <c r="ZI398" s="263"/>
      <c r="ZJ398" s="263"/>
      <c r="ZK398" s="263"/>
      <c r="ZL398" s="263"/>
      <c r="ZM398" s="263"/>
      <c r="ZN398" s="263"/>
      <c r="ZO398" s="263"/>
      <c r="ZP398" s="263"/>
      <c r="ZQ398" s="263"/>
      <c r="ZR398" s="263"/>
      <c r="ZS398" s="263"/>
      <c r="ZT398" s="263"/>
      <c r="ZU398" s="263"/>
      <c r="ZV398" s="263"/>
      <c r="ZW398" s="263"/>
      <c r="ZX398" s="263"/>
      <c r="ZY398" s="263"/>
      <c r="ZZ398" s="263"/>
      <c r="AAA398" s="263"/>
      <c r="AAB398" s="263"/>
      <c r="AAC398" s="263"/>
      <c r="AAD398" s="263"/>
      <c r="AAE398" s="263"/>
      <c r="AAF398" s="263"/>
      <c r="AAG398" s="263"/>
      <c r="AAH398" s="263"/>
      <c r="AAI398" s="263"/>
      <c r="AAJ398" s="263"/>
      <c r="AAK398" s="263"/>
      <c r="AAL398" s="263"/>
      <c r="AAM398" s="263"/>
      <c r="AAN398" s="263"/>
      <c r="AAO398" s="263"/>
      <c r="AAP398" s="263"/>
      <c r="AAQ398" s="263"/>
      <c r="AAR398" s="263"/>
      <c r="AAS398" s="263"/>
      <c r="AAT398" s="263"/>
      <c r="AAU398" s="263"/>
      <c r="AAV398" s="263"/>
      <c r="AAW398" s="263"/>
      <c r="AAX398" s="263"/>
      <c r="AAY398" s="263"/>
      <c r="AAZ398" s="263"/>
      <c r="ABA398" s="263"/>
      <c r="ABB398" s="263"/>
      <c r="ABC398" s="263"/>
      <c r="ABD398" s="263"/>
      <c r="ABE398" s="263"/>
      <c r="ABF398" s="263"/>
      <c r="ABG398" s="263"/>
      <c r="ABH398" s="263"/>
      <c r="ABI398" s="263"/>
      <c r="ABJ398" s="263"/>
      <c r="ABK398" s="263"/>
      <c r="ABL398" s="263"/>
      <c r="ABM398" s="263"/>
      <c r="ABN398" s="263"/>
      <c r="ABO398" s="263"/>
      <c r="ABP398" s="263"/>
      <c r="ABQ398" s="263"/>
      <c r="ABR398" s="263"/>
      <c r="ABS398" s="263"/>
      <c r="ABT398" s="263"/>
      <c r="ABU398" s="263"/>
      <c r="ABV398" s="263"/>
      <c r="ABW398" s="263"/>
      <c r="ABX398" s="263"/>
      <c r="ABY398" s="263"/>
      <c r="ABZ398" s="263"/>
      <c r="ACA398" s="263"/>
      <c r="ACB398" s="263"/>
      <c r="ACC398" s="263"/>
      <c r="ACD398" s="263"/>
      <c r="ACE398" s="263"/>
      <c r="ACF398" s="263"/>
      <c r="ACG398" s="263"/>
      <c r="ACH398" s="263"/>
      <c r="ACI398" s="263"/>
      <c r="ACJ398" s="263"/>
      <c r="ACK398" s="263"/>
      <c r="ACL398" s="263"/>
      <c r="ACM398" s="263"/>
      <c r="ACN398" s="263"/>
      <c r="ACO398" s="263"/>
      <c r="ACP398" s="263"/>
      <c r="ACQ398" s="263"/>
      <c r="ACR398" s="263"/>
      <c r="ACS398" s="263"/>
      <c r="ACT398" s="263"/>
      <c r="ACU398" s="263"/>
      <c r="ACV398" s="263"/>
      <c r="ACW398" s="263"/>
      <c r="ACX398" s="263"/>
      <c r="ACY398" s="263"/>
      <c r="ACZ398" s="263"/>
      <c r="ADA398" s="263"/>
      <c r="ADB398" s="263"/>
      <c r="ADC398" s="263"/>
      <c r="ADD398" s="263"/>
      <c r="ADE398" s="263"/>
      <c r="ADF398" s="263"/>
      <c r="ADG398" s="263"/>
      <c r="ADH398" s="263"/>
      <c r="ADI398" s="263"/>
      <c r="ADJ398" s="263"/>
      <c r="ADK398" s="263"/>
      <c r="ADL398" s="263"/>
      <c r="ADM398" s="263"/>
      <c r="ADN398" s="263"/>
      <c r="ADO398" s="263"/>
      <c r="ADP398" s="263"/>
      <c r="ADQ398" s="263"/>
      <c r="ADR398" s="263"/>
      <c r="ADS398" s="263"/>
      <c r="ADT398" s="263"/>
      <c r="ADU398" s="263"/>
      <c r="ADV398" s="263"/>
      <c r="ADW398" s="263"/>
      <c r="ADX398" s="263"/>
      <c r="ADY398" s="263"/>
      <c r="ADZ398" s="263"/>
      <c r="AEA398" s="263"/>
      <c r="AEB398" s="263"/>
      <c r="AEC398" s="263"/>
      <c r="AED398" s="263"/>
      <c r="AEE398" s="263"/>
      <c r="AEF398" s="263"/>
      <c r="AEG398" s="263"/>
      <c r="AEH398" s="263"/>
      <c r="AEI398" s="263"/>
      <c r="AEJ398" s="263"/>
      <c r="AEK398" s="263"/>
      <c r="AEL398" s="263"/>
      <c r="AEM398" s="263"/>
      <c r="AEN398" s="263"/>
      <c r="AEO398" s="263"/>
      <c r="AEP398" s="263"/>
      <c r="AEQ398" s="263"/>
      <c r="AER398" s="263"/>
      <c r="AES398" s="263"/>
      <c r="AET398" s="263"/>
      <c r="AEU398" s="263"/>
      <c r="AEV398" s="263"/>
      <c r="AEW398" s="263"/>
      <c r="AEX398" s="263"/>
      <c r="AEY398" s="263"/>
      <c r="AEZ398" s="263"/>
      <c r="AFA398" s="263"/>
      <c r="AFB398" s="263"/>
      <c r="AFC398" s="263"/>
      <c r="AFD398" s="263"/>
      <c r="AFE398" s="263"/>
      <c r="AFF398" s="263"/>
      <c r="AFG398" s="263"/>
      <c r="AFH398" s="263"/>
      <c r="AFI398" s="263"/>
      <c r="AFJ398" s="263"/>
      <c r="AFK398" s="263"/>
      <c r="AFL398" s="263"/>
      <c r="AFM398" s="263"/>
      <c r="AFN398" s="263"/>
      <c r="AFO398" s="263"/>
      <c r="AFP398" s="263"/>
      <c r="AFQ398" s="263"/>
      <c r="AFR398" s="263"/>
      <c r="AFS398" s="263"/>
      <c r="AFT398" s="263"/>
      <c r="AFU398" s="263"/>
      <c r="AFV398" s="263"/>
      <c r="AFW398" s="263"/>
      <c r="AFX398" s="263"/>
      <c r="AFY398" s="263"/>
      <c r="AFZ398" s="263"/>
      <c r="AGA398" s="263"/>
      <c r="AGB398" s="263"/>
      <c r="AGC398" s="263"/>
      <c r="AGD398" s="263"/>
      <c r="AGE398" s="263"/>
      <c r="AGF398" s="263"/>
      <c r="AGG398" s="263"/>
      <c r="AGH398" s="263"/>
      <c r="AGI398" s="263"/>
      <c r="AGJ398" s="263"/>
      <c r="AGK398" s="263"/>
      <c r="AGL398" s="263"/>
      <c r="AGM398" s="263"/>
      <c r="AGN398" s="263"/>
      <c r="AGO398" s="263"/>
      <c r="AGP398" s="263"/>
      <c r="AGQ398" s="263"/>
      <c r="AGR398" s="263"/>
      <c r="AGS398" s="263"/>
      <c r="AGT398" s="263"/>
      <c r="AGU398" s="263"/>
      <c r="AGV398" s="263"/>
      <c r="AGW398" s="263"/>
      <c r="AGX398" s="263"/>
      <c r="AGY398" s="263"/>
      <c r="AGZ398" s="263"/>
      <c r="AHA398" s="263"/>
      <c r="AHB398" s="263"/>
      <c r="AHC398" s="263"/>
      <c r="AHD398" s="263"/>
      <c r="AHE398" s="263"/>
      <c r="AHF398" s="263"/>
      <c r="AHG398" s="263"/>
      <c r="AHH398" s="263"/>
      <c r="AHI398" s="263"/>
      <c r="AHJ398" s="263"/>
      <c r="AHK398" s="263"/>
      <c r="AHL398" s="263"/>
      <c r="AHM398" s="263"/>
      <c r="AHN398" s="263"/>
      <c r="AHO398" s="263"/>
      <c r="AHP398" s="263"/>
      <c r="AHQ398" s="263"/>
      <c r="AHR398" s="263"/>
      <c r="AHS398" s="263"/>
      <c r="AHT398" s="263"/>
      <c r="AHU398" s="263"/>
      <c r="AHV398" s="263"/>
      <c r="AHW398" s="263"/>
      <c r="AHX398" s="263"/>
      <c r="AHY398" s="263"/>
      <c r="AHZ398" s="263"/>
      <c r="AIA398" s="263"/>
      <c r="AIB398" s="263"/>
      <c r="AIC398" s="263"/>
      <c r="AID398" s="263"/>
      <c r="AIE398" s="263"/>
      <c r="AIF398" s="263"/>
      <c r="AIG398" s="263"/>
      <c r="AIH398" s="263"/>
      <c r="AII398" s="263"/>
      <c r="AIJ398" s="263"/>
      <c r="AIK398" s="263"/>
      <c r="AIL398" s="263"/>
      <c r="AIM398" s="263"/>
      <c r="AIN398" s="263"/>
      <c r="AIO398" s="263"/>
      <c r="AIP398" s="263"/>
      <c r="AIQ398" s="263"/>
      <c r="AIR398" s="263"/>
      <c r="AIS398" s="263"/>
      <c r="AIT398" s="263"/>
      <c r="AIU398" s="263"/>
      <c r="AIV398" s="263"/>
      <c r="AIW398" s="263"/>
      <c r="AIX398" s="263"/>
      <c r="AIY398" s="263"/>
      <c r="AIZ398" s="263"/>
      <c r="AJA398" s="263"/>
      <c r="AJB398" s="263"/>
      <c r="AJC398" s="263"/>
      <c r="AJD398" s="263"/>
      <c r="AJE398" s="263"/>
      <c r="AJF398" s="263"/>
      <c r="AJG398" s="263"/>
      <c r="AJH398" s="263"/>
      <c r="AJI398" s="263"/>
      <c r="AJJ398" s="263"/>
      <c r="AJK398" s="263"/>
      <c r="AJL398" s="263"/>
      <c r="AJM398" s="263"/>
      <c r="AJN398" s="263"/>
      <c r="AJO398" s="263"/>
      <c r="AJP398" s="263"/>
      <c r="AJQ398" s="263"/>
      <c r="AJR398" s="263"/>
      <c r="AJS398" s="263"/>
      <c r="AJT398" s="263"/>
      <c r="AJU398" s="263"/>
      <c r="AJV398" s="263"/>
      <c r="AJW398" s="263"/>
      <c r="AJX398" s="263"/>
      <c r="AJY398" s="263"/>
      <c r="AJZ398" s="263"/>
      <c r="AKA398" s="263"/>
      <c r="AKB398" s="263"/>
      <c r="AKC398" s="263"/>
      <c r="AKD398" s="263"/>
      <c r="AKE398" s="263"/>
      <c r="AKF398" s="263"/>
      <c r="AKG398" s="263"/>
      <c r="AKH398" s="263"/>
      <c r="AKI398" s="263"/>
      <c r="AKJ398" s="263"/>
      <c r="AKK398" s="263"/>
      <c r="AKL398" s="263"/>
      <c r="AKM398" s="263"/>
      <c r="AKN398" s="263"/>
      <c r="AKO398" s="263"/>
      <c r="AKP398" s="263"/>
      <c r="AKQ398" s="263"/>
      <c r="AKR398" s="263"/>
      <c r="AKS398" s="263"/>
      <c r="AKT398" s="263"/>
      <c r="AKU398" s="263"/>
      <c r="AKV398" s="263"/>
      <c r="AKW398" s="263"/>
      <c r="AKX398" s="263"/>
      <c r="AKY398" s="263"/>
      <c r="AKZ398" s="263"/>
      <c r="ALA398" s="263"/>
      <c r="ALB398" s="263"/>
      <c r="ALC398" s="263"/>
      <c r="ALD398" s="263"/>
      <c r="ALE398" s="263"/>
      <c r="ALF398" s="263"/>
      <c r="ALG398" s="263"/>
      <c r="ALH398" s="263"/>
      <c r="ALI398" s="263"/>
      <c r="ALJ398" s="263"/>
      <c r="ALK398" s="263"/>
      <c r="ALL398" s="263"/>
      <c r="ALM398" s="263"/>
      <c r="ALN398" s="263"/>
      <c r="ALO398" s="263"/>
      <c r="ALP398" s="263"/>
      <c r="ALQ398" s="263"/>
      <c r="ALR398" s="263"/>
      <c r="ALS398" s="263"/>
      <c r="ALT398" s="263"/>
      <c r="ALU398" s="263"/>
      <c r="ALV398" s="263"/>
      <c r="ALW398" s="263"/>
      <c r="ALX398" s="263"/>
      <c r="ALY398" s="263"/>
      <c r="ALZ398" s="263"/>
      <c r="AMA398" s="263"/>
      <c r="AMB398" s="263"/>
      <c r="AMC398" s="263"/>
      <c r="AMD398" s="263"/>
      <c r="AME398" s="263"/>
      <c r="AMF398" s="263"/>
      <c r="AMG398" s="263"/>
      <c r="AMH398" s="263"/>
      <c r="AMI398" s="263"/>
      <c r="AMJ398" s="263"/>
      <c r="AMK398" s="263"/>
      <c r="AML398" s="263"/>
      <c r="AMM398" s="263"/>
      <c r="AMN398" s="263"/>
      <c r="AMO398" s="263"/>
      <c r="AMP398" s="263"/>
      <c r="AMQ398" s="263"/>
      <c r="AMR398" s="263"/>
      <c r="AMS398" s="263"/>
      <c r="AMT398" s="263"/>
      <c r="AMU398" s="263"/>
      <c r="AMV398" s="263"/>
      <c r="AMW398" s="263"/>
      <c r="AMX398" s="263"/>
      <c r="AMY398" s="263"/>
      <c r="AMZ398" s="263"/>
      <c r="ANA398" s="263"/>
      <c r="ANB398" s="263"/>
      <c r="ANC398" s="263"/>
      <c r="AND398" s="263"/>
      <c r="ANE398" s="263"/>
      <c r="ANF398" s="263"/>
      <c r="ANG398" s="263"/>
      <c r="ANH398" s="263"/>
      <c r="ANI398" s="263"/>
      <c r="ANJ398" s="263"/>
      <c r="ANK398" s="263"/>
      <c r="ANL398" s="263"/>
      <c r="ANM398" s="263"/>
      <c r="ANN398" s="263"/>
      <c r="ANO398" s="263"/>
      <c r="ANP398" s="263"/>
      <c r="ANQ398" s="263"/>
      <c r="ANR398" s="263"/>
      <c r="ANS398" s="263"/>
      <c r="ANT398" s="263"/>
      <c r="ANU398" s="263"/>
      <c r="ANV398" s="263"/>
      <c r="ANW398" s="263"/>
      <c r="ANX398" s="263"/>
      <c r="ANY398" s="263"/>
      <c r="ANZ398" s="263"/>
      <c r="AOA398" s="263"/>
      <c r="AOB398" s="263"/>
      <c r="AOC398" s="263"/>
      <c r="AOD398" s="263"/>
      <c r="AOE398" s="263"/>
      <c r="AOF398" s="263"/>
      <c r="AOG398" s="263"/>
      <c r="AOH398" s="263"/>
      <c r="AOI398" s="263"/>
      <c r="AOJ398" s="263"/>
      <c r="AOK398" s="263"/>
      <c r="AOL398" s="263"/>
      <c r="AOM398" s="263"/>
      <c r="AON398" s="263"/>
      <c r="AOO398" s="263"/>
      <c r="AOP398" s="263"/>
      <c r="AOQ398" s="263"/>
      <c r="AOR398" s="263"/>
      <c r="AOS398" s="263"/>
      <c r="AOT398" s="263"/>
      <c r="AOU398" s="263"/>
      <c r="AOV398" s="263"/>
      <c r="AOW398" s="263"/>
      <c r="AOX398" s="263"/>
      <c r="AOY398" s="263"/>
      <c r="AOZ398" s="263"/>
      <c r="APA398" s="263"/>
      <c r="APB398" s="263"/>
      <c r="APC398" s="263"/>
      <c r="APD398" s="263"/>
      <c r="APE398" s="263"/>
      <c r="APF398" s="263"/>
      <c r="APG398" s="263"/>
      <c r="APH398" s="263"/>
      <c r="API398" s="263"/>
      <c r="APJ398" s="263"/>
      <c r="APK398" s="263"/>
      <c r="APL398" s="263"/>
      <c r="APM398" s="263"/>
      <c r="APN398" s="263"/>
      <c r="APO398" s="263"/>
      <c r="APP398" s="263"/>
      <c r="APQ398" s="263"/>
      <c r="APR398" s="263"/>
      <c r="APS398" s="263"/>
      <c r="APT398" s="263"/>
      <c r="APU398" s="263"/>
      <c r="APV398" s="263"/>
      <c r="APW398" s="263"/>
      <c r="APX398" s="263"/>
      <c r="APY398" s="263"/>
      <c r="APZ398" s="263"/>
      <c r="AQA398" s="263"/>
      <c r="AQB398" s="263"/>
      <c r="AQC398" s="263"/>
      <c r="AQD398" s="263"/>
      <c r="AQE398" s="263"/>
      <c r="AQF398" s="263"/>
      <c r="AQG398" s="263"/>
      <c r="AQH398" s="263"/>
      <c r="AQI398" s="263"/>
      <c r="AQJ398" s="263"/>
      <c r="AQK398" s="263"/>
      <c r="AQL398" s="263"/>
      <c r="AQM398" s="263"/>
      <c r="AQN398" s="263"/>
      <c r="AQO398" s="263"/>
      <c r="AQP398" s="263"/>
      <c r="AQQ398" s="263"/>
      <c r="AQR398" s="263"/>
      <c r="AQS398" s="263"/>
      <c r="AQT398" s="263"/>
      <c r="AQU398" s="263"/>
      <c r="AQV398" s="263"/>
      <c r="AQW398" s="263"/>
      <c r="AQX398" s="263"/>
      <c r="AQY398" s="263"/>
      <c r="AQZ398" s="263"/>
      <c r="ARA398" s="263"/>
      <c r="ARB398" s="263"/>
      <c r="ARC398" s="263"/>
      <c r="ARD398" s="263"/>
      <c r="ARE398" s="263"/>
      <c r="ARF398" s="263"/>
      <c r="ARG398" s="263"/>
      <c r="ARH398" s="263"/>
      <c r="ARI398" s="263"/>
      <c r="ARJ398" s="263"/>
      <c r="ARK398" s="263"/>
      <c r="ARL398" s="263"/>
      <c r="ARM398" s="263"/>
      <c r="ARN398" s="263"/>
      <c r="ARO398" s="263"/>
      <c r="ARP398" s="263"/>
      <c r="ARQ398" s="263"/>
      <c r="ARR398" s="263"/>
      <c r="ARS398" s="263"/>
      <c r="ART398" s="263"/>
      <c r="ARU398" s="263"/>
      <c r="ARV398" s="263"/>
      <c r="ARW398" s="263"/>
      <c r="ARX398" s="263"/>
      <c r="ARY398" s="263"/>
      <c r="ARZ398" s="263"/>
      <c r="ASA398" s="263"/>
      <c r="ASB398" s="263"/>
      <c r="ASC398" s="263"/>
      <c r="ASD398" s="263"/>
      <c r="ASE398" s="263"/>
      <c r="ASF398" s="263"/>
      <c r="ASG398" s="263"/>
      <c r="ASH398" s="263"/>
      <c r="ASI398" s="263"/>
      <c r="ASJ398" s="263"/>
      <c r="ASK398" s="263"/>
      <c r="ASL398" s="263"/>
      <c r="ASM398" s="263"/>
      <c r="ASN398" s="263"/>
      <c r="ASO398" s="263"/>
      <c r="ASP398" s="263"/>
      <c r="ASQ398" s="263"/>
      <c r="ASR398" s="263"/>
      <c r="ASS398" s="263"/>
      <c r="AST398" s="263"/>
      <c r="ASU398" s="263"/>
      <c r="ASV398" s="263"/>
      <c r="ASW398" s="263"/>
      <c r="ASX398" s="263"/>
      <c r="ASY398" s="263"/>
      <c r="ASZ398" s="263"/>
      <c r="ATA398" s="263"/>
      <c r="ATB398" s="263"/>
      <c r="ATC398" s="263"/>
      <c r="ATD398" s="263"/>
      <c r="ATE398" s="263"/>
      <c r="ATF398" s="263"/>
      <c r="ATG398" s="263"/>
      <c r="ATH398" s="263"/>
      <c r="ATI398" s="263"/>
      <c r="ATJ398" s="263"/>
      <c r="ATK398" s="263"/>
      <c r="ATL398" s="263"/>
      <c r="ATM398" s="263"/>
      <c r="ATN398" s="263"/>
      <c r="ATO398" s="263"/>
      <c r="ATP398" s="263"/>
      <c r="ATQ398" s="263"/>
      <c r="ATR398" s="263"/>
      <c r="ATS398" s="263"/>
      <c r="ATT398" s="263"/>
      <c r="ATU398" s="263"/>
      <c r="ATV398" s="263"/>
      <c r="ATW398" s="263"/>
      <c r="ATX398" s="263"/>
      <c r="ATY398" s="263"/>
      <c r="ATZ398" s="263"/>
      <c r="AUA398" s="263"/>
      <c r="AUB398" s="263"/>
      <c r="AUC398" s="263"/>
      <c r="AUD398" s="263"/>
      <c r="AUE398" s="263"/>
      <c r="AUF398" s="263"/>
      <c r="AUG398" s="263"/>
      <c r="AUH398" s="263"/>
      <c r="AUI398" s="263"/>
      <c r="AUJ398" s="263"/>
      <c r="AUK398" s="263"/>
      <c r="AUL398" s="263"/>
      <c r="AUM398" s="263"/>
      <c r="AUN398" s="263"/>
      <c r="AUO398" s="263"/>
      <c r="AUP398" s="263"/>
      <c r="AUQ398" s="263"/>
      <c r="AUR398" s="263"/>
      <c r="AUS398" s="263"/>
      <c r="AUT398" s="263"/>
      <c r="AUU398" s="263"/>
      <c r="AUV398" s="263"/>
      <c r="AUW398" s="263"/>
      <c r="AUX398" s="263"/>
      <c r="AUY398" s="263"/>
      <c r="AUZ398" s="263"/>
      <c r="AVA398" s="263"/>
      <c r="AVB398" s="263"/>
      <c r="AVC398" s="263"/>
      <c r="AVD398" s="263"/>
      <c r="AVE398" s="263"/>
      <c r="AVF398" s="263"/>
      <c r="AVG398" s="263"/>
      <c r="AVH398" s="263"/>
      <c r="AVI398" s="263"/>
      <c r="AVJ398" s="263"/>
      <c r="AVK398" s="263"/>
      <c r="AVL398" s="263"/>
      <c r="AVM398" s="263"/>
      <c r="AVN398" s="263"/>
      <c r="AVO398" s="263"/>
      <c r="AVP398" s="263"/>
      <c r="AVQ398" s="263"/>
      <c r="AVR398" s="263"/>
      <c r="AVS398" s="263"/>
      <c r="AVT398" s="263"/>
      <c r="AVU398" s="263"/>
      <c r="AVV398" s="263"/>
      <c r="AVW398" s="263"/>
      <c r="AVX398" s="263"/>
      <c r="AVY398" s="263"/>
      <c r="AVZ398" s="263"/>
      <c r="AWA398" s="263"/>
      <c r="AWB398" s="263"/>
      <c r="AWC398" s="263"/>
      <c r="AWD398" s="263"/>
      <c r="AWE398" s="263"/>
      <c r="AWF398" s="263"/>
      <c r="AWG398" s="263"/>
      <c r="AWH398" s="263"/>
      <c r="AWI398" s="263"/>
      <c r="AWJ398" s="263"/>
      <c r="AWK398" s="263"/>
      <c r="AWL398" s="263"/>
      <c r="AWM398" s="263"/>
      <c r="AWN398" s="263"/>
      <c r="AWO398" s="263"/>
      <c r="AWP398" s="263"/>
      <c r="AWQ398" s="263"/>
      <c r="AWR398" s="263"/>
      <c r="AWS398" s="263"/>
      <c r="AWT398" s="263"/>
      <c r="AWU398" s="263"/>
      <c r="AWV398" s="263"/>
      <c r="AWW398" s="263"/>
      <c r="AWX398" s="263"/>
      <c r="AWY398" s="263"/>
      <c r="AWZ398" s="263"/>
      <c r="AXA398" s="263"/>
      <c r="AXB398" s="263"/>
      <c r="AXC398" s="263"/>
      <c r="AXD398" s="263"/>
      <c r="AXE398" s="263"/>
      <c r="AXF398" s="263"/>
      <c r="AXG398" s="263"/>
      <c r="AXH398" s="263"/>
      <c r="AXI398" s="263"/>
      <c r="AXJ398" s="263"/>
      <c r="AXK398" s="263"/>
      <c r="AXL398" s="263"/>
      <c r="AXM398" s="263"/>
      <c r="AXN398" s="263"/>
      <c r="AXO398" s="263"/>
      <c r="AXP398" s="263"/>
      <c r="AXQ398" s="263"/>
      <c r="AXR398" s="263"/>
      <c r="AXS398" s="263"/>
      <c r="AXT398" s="263"/>
      <c r="AXU398" s="263"/>
      <c r="AXV398" s="263"/>
      <c r="AXW398" s="263"/>
      <c r="AXX398" s="263"/>
      <c r="AXY398" s="263"/>
      <c r="AXZ398" s="263"/>
      <c r="AYA398" s="263"/>
      <c r="AYB398" s="263"/>
      <c r="AYC398" s="263"/>
      <c r="AYD398" s="263"/>
      <c r="AYE398" s="263"/>
      <c r="AYF398" s="263"/>
      <c r="AYG398" s="263"/>
      <c r="AYH398" s="263"/>
      <c r="AYI398" s="263"/>
      <c r="AYJ398" s="263"/>
      <c r="AYK398" s="263"/>
      <c r="AYL398" s="263"/>
      <c r="AYM398" s="263"/>
      <c r="AYN398" s="263"/>
      <c r="AYO398" s="263"/>
      <c r="AYP398" s="263"/>
      <c r="AYQ398" s="263"/>
      <c r="AYR398" s="263"/>
      <c r="AYS398" s="263"/>
      <c r="AYT398" s="263"/>
      <c r="AYU398" s="263"/>
      <c r="AYV398" s="263"/>
      <c r="AYW398" s="263"/>
      <c r="AYX398" s="263"/>
      <c r="AYY398" s="263"/>
      <c r="AYZ398" s="263"/>
      <c r="AZA398" s="263"/>
      <c r="AZB398" s="263"/>
      <c r="AZC398" s="263"/>
      <c r="AZD398" s="263"/>
      <c r="AZE398" s="263"/>
      <c r="AZF398" s="263"/>
      <c r="AZG398" s="263"/>
      <c r="AZH398" s="263"/>
      <c r="AZI398" s="263"/>
      <c r="AZJ398" s="263"/>
      <c r="AZK398" s="263"/>
      <c r="AZL398" s="263"/>
      <c r="AZM398" s="263"/>
      <c r="AZN398" s="263"/>
      <c r="AZO398" s="263"/>
      <c r="AZP398" s="263"/>
      <c r="AZQ398" s="263"/>
      <c r="AZR398" s="263"/>
      <c r="AZS398" s="263"/>
      <c r="AZT398" s="263"/>
      <c r="AZU398" s="263"/>
      <c r="AZV398" s="263"/>
      <c r="AZW398" s="263"/>
      <c r="AZX398" s="263"/>
      <c r="AZY398" s="263"/>
      <c r="AZZ398" s="263"/>
      <c r="BAA398" s="263"/>
      <c r="BAB398" s="263"/>
      <c r="BAC398" s="263"/>
      <c r="BAD398" s="263"/>
      <c r="BAE398" s="263"/>
      <c r="BAF398" s="263"/>
      <c r="BAG398" s="263"/>
      <c r="BAH398" s="263"/>
      <c r="BAI398" s="263"/>
      <c r="BAJ398" s="263"/>
      <c r="BAK398" s="263"/>
      <c r="BAL398" s="263"/>
      <c r="BAM398" s="263"/>
      <c r="BAN398" s="263"/>
      <c r="BAO398" s="263"/>
      <c r="BAP398" s="263"/>
      <c r="BAQ398" s="263"/>
      <c r="BAR398" s="263"/>
      <c r="BAS398" s="263"/>
      <c r="BAT398" s="263"/>
      <c r="BAU398" s="263"/>
      <c r="BAV398" s="263"/>
      <c r="BAW398" s="263"/>
      <c r="BAX398" s="263"/>
      <c r="BAY398" s="263"/>
      <c r="BAZ398" s="263"/>
      <c r="BBA398" s="263"/>
      <c r="BBB398" s="263"/>
      <c r="BBC398" s="263"/>
      <c r="BBD398" s="263"/>
      <c r="BBE398" s="263"/>
      <c r="BBF398" s="263"/>
      <c r="BBG398" s="263"/>
      <c r="BBH398" s="263"/>
      <c r="BBI398" s="263"/>
      <c r="BBJ398" s="263"/>
      <c r="BBK398" s="263"/>
      <c r="BBL398" s="263"/>
      <c r="BBM398" s="263"/>
      <c r="BBN398" s="263"/>
      <c r="BBO398" s="263"/>
      <c r="BBP398" s="263"/>
      <c r="BBQ398" s="263"/>
      <c r="BBR398" s="263"/>
      <c r="BBS398" s="263"/>
      <c r="BBT398" s="263"/>
      <c r="BBU398" s="263"/>
      <c r="BBV398" s="263"/>
      <c r="BBW398" s="263"/>
      <c r="BBX398" s="263"/>
      <c r="BBY398" s="263"/>
      <c r="BBZ398" s="263"/>
      <c r="BCA398" s="263"/>
      <c r="BCB398" s="263"/>
      <c r="BCC398" s="263"/>
      <c r="BCD398" s="263"/>
      <c r="BCE398" s="263"/>
      <c r="BCF398" s="263"/>
      <c r="BCG398" s="263"/>
      <c r="BCH398" s="263"/>
      <c r="BCI398" s="263"/>
      <c r="BCJ398" s="263"/>
      <c r="BCK398" s="263"/>
      <c r="BCL398" s="263"/>
      <c r="BCM398" s="263"/>
      <c r="BCN398" s="263"/>
      <c r="BCO398" s="263"/>
      <c r="BCP398" s="263"/>
      <c r="BCQ398" s="263"/>
      <c r="BCR398" s="263"/>
      <c r="BCS398" s="263"/>
      <c r="BCT398" s="263"/>
      <c r="BCU398" s="263"/>
      <c r="BCV398" s="263"/>
      <c r="BCW398" s="263"/>
      <c r="BCX398" s="263"/>
      <c r="BCY398" s="263"/>
      <c r="BCZ398" s="263"/>
      <c r="BDA398" s="263"/>
      <c r="BDB398" s="263"/>
      <c r="BDC398" s="263"/>
      <c r="BDD398" s="263"/>
      <c r="BDE398" s="263"/>
      <c r="BDF398" s="263"/>
      <c r="BDG398" s="263"/>
      <c r="BDH398" s="263"/>
      <c r="BDI398" s="263"/>
      <c r="BDJ398" s="263"/>
      <c r="BDK398" s="263"/>
      <c r="BDL398" s="263"/>
      <c r="BDM398" s="263"/>
      <c r="BDN398" s="263"/>
      <c r="BDO398" s="263"/>
      <c r="BDP398" s="263"/>
      <c r="BDQ398" s="263"/>
      <c r="BDR398" s="263"/>
      <c r="BDS398" s="263"/>
      <c r="BDT398" s="263"/>
      <c r="BDU398" s="263"/>
      <c r="BDV398" s="263"/>
      <c r="BDW398" s="263"/>
      <c r="BDX398" s="263"/>
      <c r="BDY398" s="263"/>
      <c r="BDZ398" s="263"/>
      <c r="BEA398" s="263"/>
      <c r="BEB398" s="263"/>
      <c r="BEC398" s="263"/>
      <c r="BED398" s="263"/>
      <c r="BEE398" s="263"/>
      <c r="BEF398" s="263"/>
      <c r="BEG398" s="263"/>
      <c r="BEH398" s="263"/>
      <c r="BEI398" s="263"/>
      <c r="BEJ398" s="263"/>
      <c r="BEK398" s="263"/>
      <c r="BEL398" s="263"/>
      <c r="BEM398" s="263"/>
      <c r="BEN398" s="263"/>
      <c r="BEO398" s="263"/>
      <c r="BEP398" s="263"/>
      <c r="BEQ398" s="263"/>
      <c r="BER398" s="263"/>
      <c r="BES398" s="263"/>
      <c r="BET398" s="263"/>
      <c r="BEU398" s="263"/>
      <c r="BEV398" s="263"/>
      <c r="BEW398" s="263"/>
      <c r="BEX398" s="263"/>
      <c r="BEY398" s="263"/>
      <c r="BEZ398" s="263"/>
      <c r="BFA398" s="263"/>
      <c r="BFB398" s="263"/>
      <c r="BFC398" s="263"/>
      <c r="BFD398" s="263"/>
      <c r="BFE398" s="263"/>
      <c r="BFF398" s="263"/>
      <c r="BFG398" s="263"/>
      <c r="BFH398" s="263"/>
      <c r="BFI398" s="263"/>
      <c r="BFJ398" s="263"/>
      <c r="BFK398" s="263"/>
      <c r="BFL398" s="263"/>
      <c r="BFM398" s="263"/>
      <c r="BFN398" s="263"/>
      <c r="BFO398" s="263"/>
      <c r="BFP398" s="263"/>
      <c r="BFQ398" s="263"/>
      <c r="BFR398" s="263"/>
      <c r="BFS398" s="263"/>
      <c r="BFT398" s="263"/>
      <c r="BFU398" s="263"/>
      <c r="BFV398" s="263"/>
      <c r="BFW398" s="263"/>
      <c r="BFX398" s="263"/>
      <c r="BFY398" s="263"/>
      <c r="BFZ398" s="263"/>
      <c r="BGA398" s="263"/>
      <c r="BGB398" s="263"/>
      <c r="BGC398" s="263"/>
      <c r="BGD398" s="263"/>
      <c r="BGE398" s="263"/>
      <c r="BGF398" s="263"/>
      <c r="BGG398" s="263"/>
      <c r="BGH398" s="263"/>
      <c r="BGI398" s="263"/>
      <c r="BGJ398" s="263"/>
      <c r="BGK398" s="263"/>
      <c r="BGL398" s="263"/>
      <c r="BGM398" s="263"/>
      <c r="BGN398" s="263"/>
      <c r="BGO398" s="263"/>
      <c r="BGP398" s="263"/>
      <c r="BGQ398" s="263"/>
      <c r="BGR398" s="263"/>
      <c r="BGS398" s="263"/>
      <c r="BGT398" s="263"/>
      <c r="BGU398" s="263"/>
      <c r="BGV398" s="263"/>
      <c r="BGW398" s="263"/>
      <c r="BGX398" s="263"/>
      <c r="BGY398" s="263"/>
      <c r="BGZ398" s="263"/>
      <c r="BHA398" s="263"/>
      <c r="BHB398" s="263"/>
      <c r="BHC398" s="263"/>
      <c r="BHD398" s="263"/>
      <c r="BHE398" s="263"/>
      <c r="BHF398" s="263"/>
      <c r="BHG398" s="263"/>
      <c r="BHH398" s="263"/>
      <c r="BHI398" s="263"/>
      <c r="BHJ398" s="263"/>
      <c r="BHK398" s="263"/>
      <c r="BHL398" s="263"/>
      <c r="BHM398" s="263"/>
      <c r="BHN398" s="263"/>
      <c r="BHO398" s="263"/>
      <c r="BHP398" s="263"/>
      <c r="BHQ398" s="263"/>
      <c r="BHR398" s="263"/>
      <c r="BHS398" s="263"/>
      <c r="BHT398" s="263"/>
      <c r="BHU398" s="263"/>
      <c r="BHV398" s="263"/>
      <c r="BHW398" s="263"/>
      <c r="BHX398" s="263"/>
      <c r="BHY398" s="263"/>
      <c r="BHZ398" s="263"/>
      <c r="BIA398" s="263"/>
      <c r="BIB398" s="263"/>
      <c r="BIC398" s="263"/>
      <c r="BID398" s="263"/>
      <c r="BIE398" s="263"/>
      <c r="BIF398" s="263"/>
      <c r="BIG398" s="263"/>
      <c r="BIH398" s="263"/>
      <c r="BII398" s="263"/>
      <c r="BIJ398" s="263"/>
      <c r="BIK398" s="263"/>
      <c r="BIL398" s="263"/>
      <c r="BIM398" s="263"/>
      <c r="BIN398" s="263"/>
      <c r="BIO398" s="263"/>
      <c r="BIP398" s="263"/>
      <c r="BIQ398" s="263"/>
      <c r="BIR398" s="263"/>
      <c r="BIS398" s="263"/>
      <c r="BIT398" s="263"/>
      <c r="BIU398" s="263"/>
      <c r="BIV398" s="263"/>
      <c r="BIW398" s="263"/>
      <c r="BIX398" s="263"/>
      <c r="BIY398" s="263"/>
      <c r="BIZ398" s="263"/>
      <c r="BJA398" s="263"/>
      <c r="BJB398" s="263"/>
      <c r="BJC398" s="263"/>
      <c r="BJD398" s="263"/>
      <c r="BJE398" s="263"/>
      <c r="BJF398" s="263"/>
      <c r="BJG398" s="263"/>
      <c r="BJH398" s="263"/>
      <c r="BJI398" s="263"/>
      <c r="BJJ398" s="263"/>
      <c r="BJK398" s="263"/>
      <c r="BJL398" s="263"/>
      <c r="BJM398" s="263"/>
      <c r="BJN398" s="263"/>
      <c r="BJO398" s="263"/>
      <c r="BJP398" s="263"/>
      <c r="BJQ398" s="263"/>
      <c r="BJR398" s="263"/>
      <c r="BJS398" s="263"/>
      <c r="BJT398" s="263"/>
      <c r="BJU398" s="263"/>
      <c r="BJV398" s="263"/>
      <c r="BJW398" s="263"/>
      <c r="BJX398" s="263"/>
      <c r="BJY398" s="263"/>
      <c r="BJZ398" s="263"/>
      <c r="BKA398" s="263"/>
      <c r="BKB398" s="263"/>
      <c r="BKC398" s="263"/>
      <c r="BKD398" s="263"/>
      <c r="BKE398" s="263"/>
      <c r="BKF398" s="263"/>
      <c r="BKG398" s="263"/>
      <c r="BKH398" s="263"/>
      <c r="BKI398" s="263"/>
      <c r="BKJ398" s="263"/>
      <c r="BKK398" s="263"/>
      <c r="BKL398" s="263"/>
      <c r="BKM398" s="263"/>
      <c r="BKN398" s="263"/>
      <c r="BKO398" s="263"/>
      <c r="BKP398" s="263"/>
      <c r="BKQ398" s="263"/>
      <c r="BKR398" s="263"/>
      <c r="BKS398" s="263"/>
      <c r="BKT398" s="263"/>
      <c r="BKU398" s="263"/>
      <c r="BKV398" s="263"/>
      <c r="BKW398" s="263"/>
      <c r="BKX398" s="263"/>
      <c r="BKY398" s="263"/>
      <c r="BKZ398" s="263"/>
      <c r="BLA398" s="263"/>
      <c r="BLB398" s="263"/>
      <c r="BLC398" s="263"/>
      <c r="BLD398" s="263"/>
      <c r="BLE398" s="263"/>
      <c r="BLF398" s="263"/>
      <c r="BLG398" s="263"/>
      <c r="BLH398" s="263"/>
      <c r="BLI398" s="263"/>
      <c r="BLJ398" s="263"/>
      <c r="BLK398" s="263"/>
      <c r="BLL398" s="263"/>
      <c r="BLM398" s="263"/>
      <c r="BLN398" s="263"/>
      <c r="BLO398" s="263"/>
      <c r="BLP398" s="263"/>
      <c r="BLQ398" s="263"/>
      <c r="BLR398" s="263"/>
      <c r="BLS398" s="263"/>
      <c r="BLT398" s="263"/>
      <c r="BLU398" s="263"/>
      <c r="BLV398" s="263"/>
      <c r="BLW398" s="263"/>
      <c r="BLX398" s="263"/>
      <c r="BLY398" s="263"/>
      <c r="BLZ398" s="263"/>
      <c r="BMA398" s="263"/>
      <c r="BMB398" s="263"/>
      <c r="BMC398" s="263"/>
      <c r="BMD398" s="263"/>
      <c r="BME398" s="263"/>
      <c r="BMF398" s="263"/>
      <c r="BMG398" s="263"/>
      <c r="BMH398" s="263"/>
      <c r="BMI398" s="263"/>
      <c r="BMJ398" s="263"/>
      <c r="BMK398" s="263"/>
      <c r="BML398" s="263"/>
      <c r="BMM398" s="263"/>
      <c r="BMN398" s="263"/>
      <c r="BMO398" s="263"/>
      <c r="BMP398" s="263"/>
      <c r="BMQ398" s="263"/>
      <c r="BMR398" s="263"/>
      <c r="BMS398" s="263"/>
      <c r="BMT398" s="263"/>
      <c r="BMU398" s="263"/>
      <c r="BMV398" s="263"/>
      <c r="BMW398" s="263"/>
      <c r="BMX398" s="263"/>
      <c r="BMY398" s="263"/>
      <c r="BMZ398" s="263"/>
      <c r="BNA398" s="263"/>
      <c r="BNB398" s="263"/>
      <c r="BNC398" s="263"/>
      <c r="BND398" s="263"/>
      <c r="BNE398" s="263"/>
      <c r="BNF398" s="263"/>
      <c r="BNG398" s="263"/>
      <c r="BNH398" s="263"/>
      <c r="BNI398" s="263"/>
      <c r="BNJ398" s="263"/>
      <c r="BNK398" s="263"/>
      <c r="BNL398" s="263"/>
      <c r="BNM398" s="263"/>
      <c r="BNN398" s="263"/>
      <c r="BNO398" s="263"/>
      <c r="BNP398" s="263"/>
      <c r="BNQ398" s="263"/>
      <c r="BNR398" s="263"/>
      <c r="BNS398" s="263"/>
      <c r="BNT398" s="263"/>
      <c r="BNU398" s="263"/>
      <c r="BNV398" s="263"/>
      <c r="BNW398" s="263"/>
      <c r="BNX398" s="263"/>
      <c r="BNY398" s="263"/>
      <c r="BNZ398" s="263"/>
      <c r="BOA398" s="263"/>
      <c r="BOB398" s="263"/>
      <c r="BOC398" s="263"/>
      <c r="BOD398" s="263"/>
      <c r="BOE398" s="263"/>
      <c r="BOF398" s="263"/>
      <c r="BOG398" s="263"/>
      <c r="BOH398" s="263"/>
      <c r="BOI398" s="263"/>
      <c r="BOJ398" s="263"/>
      <c r="BOK398" s="263"/>
      <c r="BOL398" s="263"/>
      <c r="BOM398" s="263"/>
      <c r="BON398" s="263"/>
      <c r="BOO398" s="263"/>
      <c r="BOP398" s="263"/>
      <c r="BOQ398" s="263"/>
      <c r="BOR398" s="263"/>
      <c r="BOS398" s="263"/>
      <c r="BOT398" s="263"/>
      <c r="BOU398" s="263"/>
      <c r="BOV398" s="263"/>
      <c r="BOW398" s="263"/>
      <c r="BOX398" s="263"/>
      <c r="BOY398" s="263"/>
      <c r="BOZ398" s="263"/>
      <c r="BPA398" s="263"/>
      <c r="BPB398" s="263"/>
      <c r="BPC398" s="263"/>
      <c r="BPD398" s="263"/>
      <c r="BPE398" s="263"/>
      <c r="BPF398" s="263"/>
      <c r="BPG398" s="263"/>
      <c r="BPH398" s="263"/>
      <c r="BPI398" s="263"/>
      <c r="BPJ398" s="263"/>
      <c r="BPK398" s="263"/>
      <c r="BPL398" s="263"/>
      <c r="BPM398" s="263"/>
      <c r="BPN398" s="263"/>
      <c r="BPO398" s="263"/>
      <c r="BPP398" s="263"/>
      <c r="BPQ398" s="263"/>
      <c r="BPR398" s="263"/>
      <c r="BPS398" s="263"/>
      <c r="BPT398" s="263"/>
      <c r="BPU398" s="263"/>
      <c r="BPV398" s="263"/>
      <c r="BPW398" s="263"/>
      <c r="BPX398" s="263"/>
      <c r="BPY398" s="263"/>
      <c r="BPZ398" s="263"/>
      <c r="BQA398" s="263"/>
      <c r="BQB398" s="263"/>
      <c r="BQC398" s="263"/>
      <c r="BQD398" s="263"/>
      <c r="BQE398" s="263"/>
      <c r="BQF398" s="263"/>
      <c r="BQG398" s="263"/>
      <c r="BQH398" s="263"/>
      <c r="BQI398" s="263"/>
      <c r="BQJ398" s="263"/>
      <c r="BQK398" s="263"/>
      <c r="BQL398" s="263"/>
      <c r="BQM398" s="263"/>
      <c r="BQN398" s="263"/>
      <c r="BQO398" s="263"/>
      <c r="BQP398" s="263"/>
      <c r="BQQ398" s="263"/>
      <c r="BQR398" s="263"/>
      <c r="BQS398" s="263"/>
      <c r="BQT398" s="263"/>
      <c r="BQU398" s="263"/>
      <c r="BQV398" s="263"/>
      <c r="BQW398" s="263"/>
      <c r="BQX398" s="263"/>
      <c r="BQY398" s="263"/>
      <c r="BQZ398" s="263"/>
      <c r="BRA398" s="263"/>
      <c r="BRB398" s="263"/>
      <c r="BRC398" s="263"/>
      <c r="BRD398" s="263"/>
      <c r="BRE398" s="263"/>
      <c r="BRF398" s="263"/>
      <c r="BRG398" s="263"/>
      <c r="BRH398" s="263"/>
      <c r="BRI398" s="263"/>
      <c r="BRJ398" s="263"/>
      <c r="BRK398" s="263"/>
      <c r="BRL398" s="263"/>
      <c r="BRM398" s="263"/>
      <c r="BRN398" s="263"/>
      <c r="BRO398" s="263"/>
      <c r="BRP398" s="263"/>
      <c r="BRQ398" s="263"/>
      <c r="BRR398" s="263"/>
      <c r="BRS398" s="263"/>
      <c r="BRT398" s="263"/>
      <c r="BRU398" s="263"/>
      <c r="BRV398" s="263"/>
      <c r="BRW398" s="263"/>
      <c r="BRX398" s="263"/>
      <c r="BRY398" s="263"/>
      <c r="BRZ398" s="263"/>
      <c r="BSA398" s="263"/>
      <c r="BSB398" s="263"/>
      <c r="BSC398" s="263"/>
      <c r="BSD398" s="263"/>
      <c r="BSE398" s="263"/>
      <c r="BSF398" s="263"/>
      <c r="BSG398" s="263"/>
      <c r="BSH398" s="263"/>
      <c r="BSI398" s="263"/>
      <c r="BSJ398" s="263"/>
      <c r="BSK398" s="263"/>
      <c r="BSL398" s="263"/>
      <c r="BSM398" s="263"/>
      <c r="BSN398" s="263"/>
      <c r="BSO398" s="263"/>
      <c r="BSP398" s="263"/>
      <c r="BSQ398" s="263"/>
      <c r="BSR398" s="263"/>
      <c r="BSS398" s="263"/>
      <c r="BST398" s="263"/>
      <c r="BSU398" s="263"/>
      <c r="BSV398" s="263"/>
      <c r="BSW398" s="263"/>
      <c r="BSX398" s="263"/>
      <c r="BSY398" s="263"/>
      <c r="BSZ398" s="263"/>
      <c r="BTA398" s="263"/>
      <c r="BTB398" s="263"/>
      <c r="BTC398" s="263"/>
      <c r="BTD398" s="263"/>
      <c r="BTE398" s="263"/>
      <c r="BTF398" s="263"/>
      <c r="BTG398" s="263"/>
      <c r="BTH398" s="263"/>
      <c r="BTI398" s="263"/>
      <c r="BTJ398" s="263"/>
      <c r="BTK398" s="263"/>
      <c r="BTL398" s="263"/>
      <c r="BTM398" s="263"/>
      <c r="BTN398" s="263"/>
      <c r="BTO398" s="263"/>
      <c r="BTP398" s="263"/>
      <c r="BTQ398" s="263"/>
      <c r="BTR398" s="263"/>
      <c r="BTS398" s="263"/>
      <c r="BTT398" s="263"/>
      <c r="BTU398" s="263"/>
      <c r="BTV398" s="263"/>
      <c r="BTW398" s="263"/>
      <c r="BTX398" s="263"/>
      <c r="BTY398" s="263"/>
      <c r="BTZ398" s="263"/>
      <c r="BUA398" s="263"/>
      <c r="BUB398" s="263"/>
      <c r="BUC398" s="263"/>
      <c r="BUD398" s="263"/>
      <c r="BUE398" s="263"/>
      <c r="BUF398" s="263"/>
      <c r="BUG398" s="263"/>
      <c r="BUH398" s="263"/>
      <c r="BUI398" s="263"/>
      <c r="BUJ398" s="263"/>
      <c r="BUK398" s="263"/>
      <c r="BUL398" s="263"/>
      <c r="BUM398" s="263"/>
      <c r="BUN398" s="263"/>
      <c r="BUO398" s="263"/>
      <c r="BUP398" s="263"/>
      <c r="BUQ398" s="263"/>
      <c r="BUR398" s="263"/>
      <c r="BUS398" s="263"/>
      <c r="BUT398" s="263"/>
      <c r="BUU398" s="263"/>
      <c r="BUV398" s="263"/>
      <c r="BUW398" s="263"/>
      <c r="BUX398" s="263"/>
      <c r="BUY398" s="263"/>
      <c r="BUZ398" s="263"/>
      <c r="BVA398" s="263"/>
      <c r="BVB398" s="263"/>
      <c r="BVC398" s="263"/>
      <c r="BVD398" s="263"/>
      <c r="BVE398" s="263"/>
      <c r="BVF398" s="263"/>
      <c r="BVG398" s="263"/>
      <c r="BVH398" s="263"/>
      <c r="BVI398" s="263"/>
      <c r="BVJ398" s="263"/>
      <c r="BVK398" s="263"/>
      <c r="BVL398" s="263"/>
      <c r="BVM398" s="263"/>
      <c r="BVN398" s="263"/>
      <c r="BVO398" s="263"/>
      <c r="BVP398" s="263"/>
      <c r="BVQ398" s="263"/>
      <c r="BVR398" s="263"/>
      <c r="BVS398" s="263"/>
      <c r="BVT398" s="263"/>
      <c r="BVU398" s="263"/>
      <c r="BVV398" s="263"/>
      <c r="BVW398" s="263"/>
      <c r="BVX398" s="263"/>
      <c r="BVY398" s="263"/>
      <c r="BVZ398" s="263"/>
      <c r="BWA398" s="263"/>
      <c r="BWB398" s="263"/>
      <c r="BWC398" s="263"/>
      <c r="BWD398" s="263"/>
      <c r="BWE398" s="263"/>
      <c r="BWF398" s="263"/>
      <c r="BWG398" s="263"/>
      <c r="BWH398" s="263"/>
      <c r="BWI398" s="263"/>
      <c r="BWJ398" s="263"/>
      <c r="BWK398" s="263"/>
      <c r="BWL398" s="263"/>
      <c r="BWM398" s="263"/>
      <c r="BWN398" s="263"/>
      <c r="BWO398" s="263"/>
      <c r="BWP398" s="263"/>
      <c r="BWQ398" s="263"/>
      <c r="BWR398" s="263"/>
      <c r="BWS398" s="263"/>
      <c r="BWT398" s="263"/>
      <c r="BWU398" s="263"/>
      <c r="BWV398" s="263"/>
      <c r="BWW398" s="263"/>
      <c r="BWX398" s="263"/>
      <c r="BWY398" s="263"/>
      <c r="BWZ398" s="263"/>
      <c r="BXA398" s="263"/>
      <c r="BXB398" s="263"/>
      <c r="BXC398" s="263"/>
      <c r="BXD398" s="263"/>
      <c r="BXE398" s="263"/>
      <c r="BXF398" s="263"/>
      <c r="BXG398" s="263"/>
      <c r="BXH398" s="263"/>
      <c r="BXI398" s="263"/>
      <c r="BXJ398" s="263"/>
      <c r="BXK398" s="263"/>
      <c r="BXL398" s="263"/>
      <c r="BXM398" s="263"/>
      <c r="BXN398" s="263"/>
      <c r="BXO398" s="263"/>
      <c r="BXP398" s="263"/>
      <c r="BXQ398" s="263"/>
      <c r="BXR398" s="263"/>
      <c r="BXS398" s="263"/>
      <c r="BXT398" s="263"/>
      <c r="BXU398" s="263"/>
      <c r="BXV398" s="263"/>
      <c r="BXW398" s="263"/>
      <c r="BXX398" s="263"/>
      <c r="BXY398" s="263"/>
      <c r="BXZ398" s="263"/>
      <c r="BYA398" s="263"/>
      <c r="BYB398" s="263"/>
      <c r="BYC398" s="263"/>
      <c r="BYD398" s="263"/>
      <c r="BYE398" s="263"/>
      <c r="BYF398" s="263"/>
      <c r="BYG398" s="263"/>
      <c r="BYH398" s="263"/>
      <c r="BYI398" s="263"/>
      <c r="BYJ398" s="263"/>
      <c r="BYK398" s="263"/>
      <c r="BYL398" s="263"/>
      <c r="BYM398" s="263"/>
      <c r="BYN398" s="263"/>
      <c r="BYO398" s="263"/>
      <c r="BYP398" s="263"/>
      <c r="BYQ398" s="263"/>
      <c r="BYR398" s="263"/>
      <c r="BYS398" s="263"/>
      <c r="BYT398" s="263"/>
      <c r="BYU398" s="263"/>
      <c r="BYV398" s="263"/>
      <c r="BYW398" s="263"/>
      <c r="BYX398" s="263"/>
      <c r="BYY398" s="263"/>
      <c r="BYZ398" s="263"/>
      <c r="BZA398" s="263"/>
      <c r="BZB398" s="263"/>
      <c r="BZC398" s="263"/>
      <c r="BZD398" s="263"/>
      <c r="BZE398" s="263"/>
      <c r="BZF398" s="263"/>
      <c r="BZG398" s="263"/>
      <c r="BZH398" s="263"/>
      <c r="BZI398" s="263"/>
      <c r="BZJ398" s="263"/>
      <c r="BZK398" s="263"/>
      <c r="BZL398" s="263"/>
      <c r="BZM398" s="263"/>
      <c r="BZN398" s="263"/>
      <c r="BZO398" s="263"/>
      <c r="BZP398" s="263"/>
      <c r="BZQ398" s="263"/>
      <c r="BZR398" s="263"/>
      <c r="BZS398" s="263"/>
      <c r="BZT398" s="263"/>
      <c r="BZU398" s="263"/>
      <c r="BZV398" s="263"/>
      <c r="BZW398" s="263"/>
      <c r="BZX398" s="263"/>
      <c r="BZY398" s="263"/>
      <c r="BZZ398" s="263"/>
      <c r="CAA398" s="263"/>
      <c r="CAB398" s="263"/>
      <c r="CAC398" s="263"/>
      <c r="CAD398" s="263"/>
      <c r="CAE398" s="263"/>
      <c r="CAF398" s="263"/>
      <c r="CAG398" s="263"/>
      <c r="CAH398" s="263"/>
      <c r="CAI398" s="263"/>
      <c r="CAJ398" s="263"/>
      <c r="CAK398" s="263"/>
      <c r="CAL398" s="263"/>
      <c r="CAM398" s="263"/>
      <c r="CAN398" s="263"/>
      <c r="CAO398" s="263"/>
      <c r="CAP398" s="263"/>
      <c r="CAQ398" s="263"/>
      <c r="CAR398" s="263"/>
      <c r="CAS398" s="263"/>
      <c r="CAT398" s="263"/>
      <c r="CAU398" s="263"/>
      <c r="CAV398" s="263"/>
    </row>
    <row r="399" spans="1:2076" x14ac:dyDescent="0.35">
      <c r="A399" s="263"/>
      <c r="B399" s="263"/>
      <c r="C399" s="263"/>
      <c r="D399" s="263"/>
      <c r="E399" s="263"/>
      <c r="F399" s="263"/>
      <c r="G399" s="263"/>
      <c r="H399" s="263"/>
      <c r="I399" s="263"/>
      <c r="J399" s="263"/>
      <c r="K399" s="263"/>
      <c r="L399" s="263"/>
      <c r="M399" s="263"/>
      <c r="N399" s="263"/>
      <c r="O399" s="263"/>
      <c r="P399" s="263"/>
      <c r="Q399" s="263"/>
      <c r="R399" s="263"/>
      <c r="S399" s="263"/>
      <c r="T399" s="263"/>
      <c r="U399" s="263"/>
      <c r="V399" s="263"/>
      <c r="W399" s="263"/>
      <c r="X399" s="263"/>
      <c r="Y399" s="263"/>
      <c r="Z399" s="263"/>
      <c r="AA399" s="263"/>
      <c r="AB399" s="263"/>
      <c r="AC399" s="263"/>
      <c r="AD399" s="263"/>
      <c r="AE399" s="263"/>
      <c r="AF399" s="263"/>
      <c r="AG399" s="263"/>
      <c r="AH399" s="263"/>
      <c r="AI399" s="263"/>
      <c r="AJ399" s="263"/>
      <c r="AK399" s="263"/>
      <c r="AL399" s="263"/>
      <c r="AM399" s="263"/>
      <c r="AN399" s="263"/>
      <c r="AO399" s="263"/>
      <c r="AP399" s="263"/>
      <c r="AQ399" s="263"/>
      <c r="AR399" s="263"/>
      <c r="AS399" s="263"/>
      <c r="AT399" s="263"/>
      <c r="AU399" s="263"/>
      <c r="AV399" s="263"/>
      <c r="AW399" s="263"/>
      <c r="AX399" s="263"/>
      <c r="AY399" s="263"/>
      <c r="AZ399" s="263"/>
      <c r="BA399" s="263"/>
      <c r="BB399" s="263"/>
      <c r="BC399" s="263"/>
      <c r="BD399" s="263"/>
      <c r="BE399" s="263"/>
      <c r="BF399" s="263"/>
      <c r="BG399" s="263"/>
      <c r="BH399" s="263"/>
      <c r="BI399" s="263"/>
      <c r="BJ399" s="263"/>
      <c r="BK399" s="263"/>
      <c r="BL399" s="263"/>
      <c r="BM399" s="263"/>
      <c r="BN399" s="263"/>
      <c r="BO399" s="263"/>
      <c r="BP399" s="263"/>
      <c r="BQ399" s="263"/>
      <c r="BR399" s="263"/>
      <c r="BS399" s="263"/>
      <c r="BT399" s="263"/>
      <c r="BU399" s="263"/>
      <c r="BV399" s="263"/>
      <c r="BW399" s="263"/>
      <c r="BX399" s="263"/>
      <c r="BY399" s="263"/>
      <c r="BZ399" s="263"/>
      <c r="CA399" s="263"/>
      <c r="CB399" s="263"/>
      <c r="CC399" s="263"/>
      <c r="CD399" s="263"/>
      <c r="CE399" s="263"/>
      <c r="CF399" s="263"/>
      <c r="CG399" s="263"/>
      <c r="CH399" s="263"/>
      <c r="CI399" s="263"/>
      <c r="CJ399" s="263"/>
      <c r="CK399" s="263"/>
      <c r="CL399" s="263"/>
      <c r="CM399" s="263"/>
      <c r="CN399" s="263"/>
      <c r="CO399" s="263"/>
      <c r="CP399" s="263"/>
      <c r="CQ399" s="263"/>
      <c r="CR399" s="263"/>
      <c r="CS399" s="263"/>
      <c r="CT399" s="263"/>
      <c r="CU399" s="263"/>
      <c r="CV399" s="263"/>
      <c r="CW399" s="263"/>
      <c r="CX399" s="263"/>
      <c r="CY399" s="263"/>
      <c r="CZ399" s="263"/>
      <c r="DA399" s="263"/>
      <c r="DB399" s="263"/>
      <c r="DC399" s="263"/>
      <c r="DD399" s="263"/>
      <c r="DE399" s="263"/>
      <c r="DF399" s="263"/>
      <c r="DG399" s="263"/>
      <c r="DH399" s="263"/>
      <c r="DI399" s="263"/>
      <c r="DJ399" s="263"/>
      <c r="DK399" s="263"/>
      <c r="DL399" s="263"/>
      <c r="DM399" s="263"/>
      <c r="DN399" s="263"/>
      <c r="DO399" s="263"/>
      <c r="DP399" s="263"/>
      <c r="DQ399" s="263"/>
      <c r="DR399" s="263"/>
      <c r="DS399" s="263"/>
      <c r="DT399" s="263"/>
      <c r="DU399" s="263"/>
      <c r="DV399" s="263"/>
      <c r="DW399" s="263"/>
      <c r="DX399" s="263"/>
      <c r="DY399" s="263"/>
      <c r="DZ399" s="263"/>
      <c r="EA399" s="263"/>
      <c r="EB399" s="263"/>
      <c r="EC399" s="263"/>
      <c r="ED399" s="263"/>
      <c r="EE399" s="263"/>
      <c r="EF399" s="263"/>
      <c r="EG399" s="263"/>
      <c r="EH399" s="263"/>
      <c r="EI399" s="263"/>
      <c r="EJ399" s="263"/>
      <c r="EK399" s="263"/>
      <c r="EL399" s="263"/>
      <c r="EM399" s="263"/>
      <c r="EN399" s="263"/>
      <c r="EO399" s="263"/>
      <c r="EP399" s="263"/>
      <c r="EQ399" s="263"/>
      <c r="ER399" s="263"/>
      <c r="ES399" s="263"/>
      <c r="ET399" s="263"/>
      <c r="EU399" s="263"/>
      <c r="EV399" s="263"/>
      <c r="EW399" s="263"/>
      <c r="EX399" s="263"/>
      <c r="EY399" s="263"/>
      <c r="EZ399" s="263"/>
      <c r="FA399" s="263"/>
      <c r="FB399" s="263"/>
      <c r="FC399" s="263"/>
      <c r="FD399" s="263"/>
      <c r="FE399" s="263"/>
      <c r="FF399" s="263"/>
      <c r="FG399" s="263"/>
      <c r="FH399" s="263"/>
      <c r="FI399" s="263"/>
      <c r="FJ399" s="263"/>
      <c r="FK399" s="263"/>
      <c r="FL399" s="263"/>
      <c r="FM399" s="263"/>
      <c r="FN399" s="263"/>
      <c r="FO399" s="263"/>
      <c r="FP399" s="263"/>
      <c r="FQ399" s="263"/>
      <c r="FR399" s="263"/>
      <c r="FS399" s="263"/>
      <c r="FT399" s="263"/>
      <c r="FU399" s="263"/>
      <c r="FV399" s="263"/>
      <c r="FW399" s="263"/>
      <c r="FX399" s="263"/>
      <c r="FY399" s="263"/>
      <c r="FZ399" s="263"/>
      <c r="GA399" s="263"/>
      <c r="GB399" s="263"/>
      <c r="GC399" s="263"/>
      <c r="GD399" s="263"/>
      <c r="GE399" s="263"/>
      <c r="GF399" s="263"/>
      <c r="GG399" s="263"/>
      <c r="GH399" s="263"/>
      <c r="GI399" s="263"/>
      <c r="GJ399" s="263"/>
      <c r="GK399" s="263"/>
      <c r="GL399" s="263"/>
      <c r="GM399" s="263"/>
      <c r="GN399" s="263"/>
      <c r="GO399" s="263"/>
      <c r="GP399" s="263"/>
      <c r="GQ399" s="263"/>
      <c r="GR399" s="263"/>
      <c r="GS399" s="263"/>
      <c r="GT399" s="263"/>
      <c r="GU399" s="263"/>
      <c r="GV399" s="263"/>
      <c r="GW399" s="263"/>
      <c r="GX399" s="263"/>
      <c r="GY399" s="263"/>
      <c r="GZ399" s="263"/>
      <c r="HA399" s="263"/>
      <c r="HB399" s="263"/>
      <c r="HC399" s="263"/>
      <c r="HD399" s="263"/>
      <c r="HE399" s="263"/>
      <c r="HF399" s="263"/>
      <c r="HG399" s="263"/>
      <c r="HH399" s="263"/>
      <c r="HI399" s="263"/>
      <c r="HJ399" s="263"/>
      <c r="HK399" s="263"/>
      <c r="HL399" s="263"/>
      <c r="HM399" s="263"/>
      <c r="HN399" s="263"/>
      <c r="HO399" s="263"/>
      <c r="HP399" s="263"/>
      <c r="HQ399" s="263"/>
      <c r="HR399" s="263"/>
      <c r="HS399" s="263"/>
      <c r="HT399" s="263"/>
      <c r="HU399" s="263"/>
      <c r="HV399" s="263"/>
      <c r="HW399" s="263"/>
      <c r="HX399" s="263"/>
      <c r="HY399" s="263"/>
      <c r="HZ399" s="263"/>
      <c r="IA399" s="263"/>
      <c r="IB399" s="263"/>
      <c r="IC399" s="263"/>
      <c r="ID399" s="263"/>
      <c r="IE399" s="263"/>
      <c r="IF399" s="263"/>
      <c r="IG399" s="263"/>
      <c r="IH399" s="263"/>
      <c r="II399" s="263"/>
      <c r="IJ399" s="263"/>
      <c r="IK399" s="263"/>
      <c r="IL399" s="263"/>
      <c r="IM399" s="263"/>
      <c r="IN399" s="263"/>
      <c r="IO399" s="263"/>
      <c r="IP399" s="263"/>
      <c r="IQ399" s="263"/>
      <c r="IR399" s="263"/>
      <c r="IS399" s="263"/>
      <c r="IT399" s="263"/>
      <c r="IU399" s="263"/>
      <c r="IV399" s="263"/>
      <c r="IW399" s="263"/>
      <c r="IX399" s="263"/>
      <c r="IY399" s="263"/>
      <c r="IZ399" s="263"/>
      <c r="JA399" s="263"/>
      <c r="JB399" s="263"/>
      <c r="JC399" s="263"/>
      <c r="JD399" s="263"/>
      <c r="JE399" s="263"/>
      <c r="JF399" s="263"/>
      <c r="JG399" s="263"/>
      <c r="JH399" s="263"/>
      <c r="JI399" s="263"/>
      <c r="JJ399" s="263"/>
      <c r="JK399" s="263"/>
      <c r="JL399" s="263"/>
      <c r="JM399" s="263"/>
      <c r="JN399" s="263"/>
      <c r="JO399" s="263"/>
      <c r="JP399" s="263"/>
      <c r="JQ399" s="263"/>
      <c r="JR399" s="263"/>
      <c r="JS399" s="263"/>
      <c r="JT399" s="263"/>
      <c r="JU399" s="263"/>
      <c r="JV399" s="263"/>
      <c r="JW399" s="263"/>
      <c r="JX399" s="263"/>
      <c r="JY399" s="263"/>
      <c r="JZ399" s="263"/>
      <c r="KA399" s="263"/>
      <c r="KB399" s="263"/>
      <c r="KC399" s="263"/>
      <c r="KD399" s="263"/>
      <c r="KE399" s="263"/>
      <c r="KF399" s="263"/>
      <c r="KG399" s="263"/>
      <c r="KH399" s="263"/>
      <c r="KI399" s="263"/>
      <c r="KJ399" s="263"/>
      <c r="KK399" s="263"/>
      <c r="KL399" s="263"/>
      <c r="KM399" s="263"/>
      <c r="KN399" s="263"/>
      <c r="KO399" s="263"/>
      <c r="KP399" s="263"/>
      <c r="KQ399" s="263"/>
      <c r="KR399" s="263"/>
      <c r="KS399" s="263"/>
      <c r="KT399" s="263"/>
      <c r="KU399" s="263"/>
      <c r="KV399" s="263"/>
      <c r="KW399" s="263"/>
      <c r="KX399" s="263"/>
      <c r="KY399" s="263"/>
      <c r="KZ399" s="263"/>
      <c r="LA399" s="263"/>
      <c r="LB399" s="263"/>
      <c r="LC399" s="263"/>
      <c r="LD399" s="263"/>
      <c r="LE399" s="263"/>
      <c r="LF399" s="263"/>
      <c r="LG399" s="263"/>
      <c r="LH399" s="263"/>
      <c r="LI399" s="263"/>
      <c r="LJ399" s="263"/>
      <c r="LK399" s="263"/>
      <c r="LL399" s="263"/>
      <c r="LM399" s="263"/>
      <c r="LN399" s="263"/>
      <c r="LO399" s="263"/>
      <c r="LP399" s="263"/>
      <c r="LQ399" s="263"/>
      <c r="LR399" s="263"/>
      <c r="LS399" s="263"/>
      <c r="LT399" s="263"/>
      <c r="LU399" s="263"/>
      <c r="LV399" s="263"/>
      <c r="LW399" s="263"/>
      <c r="LX399" s="263"/>
      <c r="LY399" s="263"/>
      <c r="LZ399" s="263"/>
      <c r="MA399" s="263"/>
      <c r="MB399" s="263"/>
      <c r="MC399" s="263"/>
      <c r="MD399" s="263"/>
      <c r="ME399" s="263"/>
      <c r="MF399" s="263"/>
      <c r="MG399" s="263"/>
      <c r="MH399" s="263"/>
      <c r="MI399" s="263"/>
      <c r="MJ399" s="263"/>
      <c r="MK399" s="263"/>
      <c r="ML399" s="263"/>
      <c r="MM399" s="263"/>
      <c r="MN399" s="263"/>
      <c r="MO399" s="263"/>
      <c r="MP399" s="263"/>
      <c r="MQ399" s="263"/>
      <c r="MR399" s="263"/>
      <c r="MS399" s="263"/>
      <c r="MT399" s="263"/>
      <c r="MU399" s="263"/>
      <c r="MV399" s="263"/>
      <c r="MW399" s="263"/>
      <c r="MX399" s="263"/>
      <c r="MY399" s="263"/>
      <c r="MZ399" s="263"/>
      <c r="NA399" s="263"/>
      <c r="NB399" s="263"/>
      <c r="NC399" s="263"/>
      <c r="ND399" s="263"/>
      <c r="NE399" s="263"/>
      <c r="NF399" s="263"/>
      <c r="NG399" s="263"/>
      <c r="NH399" s="263"/>
      <c r="NI399" s="263"/>
      <c r="NJ399" s="263"/>
      <c r="NK399" s="263"/>
      <c r="NL399" s="263"/>
      <c r="NM399" s="263"/>
      <c r="NN399" s="263"/>
      <c r="NO399" s="263"/>
      <c r="NP399" s="263"/>
      <c r="NQ399" s="263"/>
      <c r="NR399" s="263"/>
      <c r="NS399" s="263"/>
      <c r="NT399" s="263"/>
      <c r="NU399" s="263"/>
      <c r="NV399" s="263"/>
      <c r="NW399" s="263"/>
      <c r="NX399" s="263"/>
      <c r="NY399" s="263"/>
      <c r="NZ399" s="263"/>
      <c r="OA399" s="263"/>
      <c r="OB399" s="263"/>
      <c r="OC399" s="263"/>
      <c r="OD399" s="263"/>
      <c r="OE399" s="263"/>
      <c r="OF399" s="263"/>
      <c r="OG399" s="263"/>
      <c r="OH399" s="263"/>
      <c r="OI399" s="263"/>
      <c r="OJ399" s="263"/>
      <c r="OK399" s="263"/>
      <c r="OL399" s="263"/>
      <c r="OM399" s="263"/>
      <c r="ON399" s="263"/>
      <c r="OO399" s="263"/>
      <c r="OP399" s="263"/>
      <c r="OQ399" s="263"/>
      <c r="OR399" s="263"/>
      <c r="OS399" s="263"/>
      <c r="OT399" s="263"/>
      <c r="OU399" s="263"/>
      <c r="OV399" s="263"/>
      <c r="OW399" s="263"/>
      <c r="OX399" s="263"/>
      <c r="OY399" s="263"/>
      <c r="OZ399" s="263"/>
      <c r="PA399" s="263"/>
      <c r="PB399" s="263"/>
      <c r="PC399" s="263"/>
      <c r="PD399" s="263"/>
      <c r="PE399" s="263"/>
      <c r="PF399" s="263"/>
      <c r="PG399" s="263"/>
      <c r="PH399" s="263"/>
      <c r="PI399" s="263"/>
      <c r="PJ399" s="263"/>
      <c r="PK399" s="263"/>
      <c r="PL399" s="263"/>
      <c r="PM399" s="263"/>
      <c r="PN399" s="263"/>
      <c r="PO399" s="263"/>
      <c r="PP399" s="263"/>
      <c r="PQ399" s="263"/>
      <c r="PR399" s="263"/>
      <c r="PS399" s="263"/>
      <c r="PT399" s="263"/>
      <c r="PU399" s="263"/>
      <c r="PV399" s="263"/>
      <c r="PW399" s="263"/>
      <c r="PX399" s="263"/>
      <c r="PY399" s="263"/>
      <c r="PZ399" s="263"/>
      <c r="QA399" s="263"/>
      <c r="QB399" s="263"/>
      <c r="QC399" s="263"/>
      <c r="QD399" s="263"/>
      <c r="QE399" s="263"/>
      <c r="QF399" s="263"/>
      <c r="QG399" s="263"/>
      <c r="QH399" s="263"/>
      <c r="QI399" s="263"/>
      <c r="QJ399" s="263"/>
      <c r="QK399" s="263"/>
      <c r="QL399" s="263"/>
      <c r="QM399" s="263"/>
      <c r="QN399" s="263"/>
      <c r="QO399" s="263"/>
      <c r="QP399" s="263"/>
      <c r="QQ399" s="263"/>
      <c r="QR399" s="263"/>
      <c r="QS399" s="263"/>
      <c r="QT399" s="263"/>
      <c r="QU399" s="263"/>
      <c r="QV399" s="263"/>
      <c r="QW399" s="263"/>
      <c r="QX399" s="263"/>
      <c r="QY399" s="263"/>
      <c r="QZ399" s="263"/>
      <c r="RA399" s="263"/>
      <c r="RB399" s="263"/>
      <c r="RC399" s="263"/>
      <c r="RD399" s="263"/>
      <c r="RE399" s="263"/>
      <c r="RF399" s="263"/>
      <c r="RG399" s="263"/>
      <c r="RH399" s="263"/>
      <c r="RI399" s="263"/>
      <c r="RJ399" s="263"/>
      <c r="RK399" s="263"/>
      <c r="RL399" s="263"/>
      <c r="RM399" s="263"/>
      <c r="RN399" s="263"/>
      <c r="RO399" s="263"/>
      <c r="RP399" s="263"/>
      <c r="RQ399" s="263"/>
      <c r="RR399" s="263"/>
      <c r="RS399" s="263"/>
      <c r="RT399" s="263"/>
      <c r="RU399" s="263"/>
      <c r="RV399" s="263"/>
      <c r="RW399" s="263"/>
      <c r="RX399" s="263"/>
      <c r="RY399" s="263"/>
      <c r="RZ399" s="263"/>
      <c r="SA399" s="263"/>
      <c r="SB399" s="263"/>
      <c r="SC399" s="263"/>
      <c r="SD399" s="263"/>
      <c r="SE399" s="263"/>
      <c r="SF399" s="263"/>
      <c r="SG399" s="263"/>
      <c r="SH399" s="263"/>
      <c r="SI399" s="263"/>
      <c r="SJ399" s="263"/>
      <c r="SK399" s="263"/>
      <c r="SL399" s="263"/>
      <c r="SM399" s="263"/>
      <c r="SN399" s="263"/>
      <c r="SO399" s="263"/>
      <c r="SP399" s="263"/>
      <c r="SQ399" s="263"/>
      <c r="SR399" s="263"/>
      <c r="SS399" s="263"/>
      <c r="ST399" s="263"/>
      <c r="SU399" s="263"/>
      <c r="SV399" s="263"/>
      <c r="SW399" s="263"/>
      <c r="SX399" s="263"/>
      <c r="SY399" s="263"/>
      <c r="SZ399" s="263"/>
      <c r="TA399" s="263"/>
      <c r="TB399" s="263"/>
      <c r="TC399" s="263"/>
      <c r="TD399" s="263"/>
      <c r="TE399" s="263"/>
      <c r="TF399" s="263"/>
      <c r="TG399" s="263"/>
      <c r="TH399" s="263"/>
      <c r="TI399" s="263"/>
      <c r="TJ399" s="263"/>
      <c r="TK399" s="263"/>
      <c r="TL399" s="263"/>
      <c r="TM399" s="263"/>
      <c r="TN399" s="263"/>
      <c r="TO399" s="263"/>
      <c r="TP399" s="263"/>
      <c r="TQ399" s="263"/>
      <c r="TR399" s="263"/>
      <c r="TS399" s="263"/>
      <c r="TT399" s="263"/>
      <c r="TU399" s="263"/>
      <c r="TV399" s="263"/>
      <c r="TW399" s="263"/>
      <c r="TX399" s="263"/>
      <c r="TY399" s="263"/>
      <c r="TZ399" s="263"/>
      <c r="UA399" s="263"/>
      <c r="UB399" s="263"/>
      <c r="UC399" s="263"/>
      <c r="UD399" s="263"/>
      <c r="UE399" s="263"/>
      <c r="UF399" s="263"/>
      <c r="UG399" s="263"/>
      <c r="UH399" s="263"/>
      <c r="UI399" s="263"/>
      <c r="UJ399" s="263"/>
      <c r="UK399" s="263"/>
      <c r="UL399" s="263"/>
      <c r="UM399" s="263"/>
      <c r="UN399" s="263"/>
      <c r="UO399" s="263"/>
      <c r="UP399" s="263"/>
      <c r="UQ399" s="263"/>
      <c r="UR399" s="263"/>
      <c r="US399" s="263"/>
      <c r="UT399" s="263"/>
      <c r="UU399" s="263"/>
      <c r="UV399" s="263"/>
      <c r="UW399" s="263"/>
      <c r="UX399" s="263"/>
      <c r="UY399" s="263"/>
      <c r="UZ399" s="263"/>
      <c r="VA399" s="263"/>
      <c r="VB399" s="263"/>
      <c r="VC399" s="263"/>
      <c r="VD399" s="263"/>
      <c r="VE399" s="263"/>
      <c r="VF399" s="263"/>
      <c r="VG399" s="263"/>
      <c r="VH399" s="263"/>
      <c r="VI399" s="263"/>
      <c r="VJ399" s="263"/>
      <c r="VK399" s="263"/>
      <c r="VL399" s="263"/>
      <c r="VM399" s="263"/>
      <c r="VN399" s="263"/>
      <c r="VO399" s="263"/>
      <c r="VP399" s="263"/>
      <c r="VQ399" s="263"/>
      <c r="VR399" s="263"/>
      <c r="VS399" s="263"/>
      <c r="VT399" s="263"/>
      <c r="VU399" s="263"/>
      <c r="VV399" s="263"/>
      <c r="VW399" s="263"/>
      <c r="VX399" s="263"/>
      <c r="VY399" s="263"/>
      <c r="VZ399" s="263"/>
      <c r="WA399" s="263"/>
      <c r="WB399" s="263"/>
      <c r="WC399" s="263"/>
      <c r="WD399" s="263"/>
      <c r="WE399" s="263"/>
      <c r="WF399" s="263"/>
      <c r="WG399" s="263"/>
      <c r="WH399" s="263"/>
      <c r="WI399" s="263"/>
      <c r="WJ399" s="263"/>
      <c r="WK399" s="263"/>
      <c r="WL399" s="263"/>
      <c r="WM399" s="263"/>
      <c r="WN399" s="263"/>
      <c r="WO399" s="263"/>
      <c r="WP399" s="263"/>
      <c r="WQ399" s="263"/>
      <c r="WR399" s="263"/>
      <c r="WS399" s="263"/>
      <c r="WT399" s="263"/>
      <c r="WU399" s="263"/>
      <c r="WV399" s="263"/>
      <c r="WW399" s="263"/>
      <c r="WX399" s="263"/>
      <c r="WY399" s="263"/>
      <c r="WZ399" s="263"/>
      <c r="XA399" s="263"/>
      <c r="XB399" s="263"/>
      <c r="XC399" s="263"/>
      <c r="XD399" s="263"/>
      <c r="XE399" s="263"/>
      <c r="XF399" s="263"/>
      <c r="XG399" s="263"/>
      <c r="XH399" s="263"/>
      <c r="XI399" s="263"/>
      <c r="XJ399" s="263"/>
      <c r="XK399" s="263"/>
      <c r="XL399" s="263"/>
      <c r="XM399" s="263"/>
      <c r="XN399" s="263"/>
      <c r="XO399" s="263"/>
      <c r="XP399" s="263"/>
      <c r="XQ399" s="263"/>
      <c r="XR399" s="263"/>
      <c r="XS399" s="263"/>
      <c r="XT399" s="263"/>
      <c r="XU399" s="263"/>
      <c r="XV399" s="263"/>
      <c r="XW399" s="263"/>
      <c r="XX399" s="263"/>
      <c r="XY399" s="263"/>
      <c r="XZ399" s="263"/>
      <c r="YA399" s="263"/>
      <c r="YB399" s="263"/>
      <c r="YC399" s="263"/>
      <c r="YD399" s="263"/>
      <c r="YE399" s="263"/>
      <c r="YF399" s="263"/>
      <c r="YG399" s="263"/>
      <c r="YH399" s="263"/>
      <c r="YI399" s="263"/>
      <c r="YJ399" s="263"/>
      <c r="YK399" s="263"/>
      <c r="YL399" s="263"/>
      <c r="YM399" s="263"/>
      <c r="YN399" s="263"/>
      <c r="YO399" s="263"/>
      <c r="YP399" s="263"/>
      <c r="YQ399" s="263"/>
      <c r="YR399" s="263"/>
      <c r="YS399" s="263"/>
      <c r="YT399" s="263"/>
      <c r="YU399" s="263"/>
      <c r="YV399" s="263"/>
      <c r="YW399" s="263"/>
      <c r="YX399" s="263"/>
      <c r="YY399" s="263"/>
      <c r="YZ399" s="263"/>
      <c r="ZA399" s="263"/>
      <c r="ZB399" s="263"/>
      <c r="ZC399" s="263"/>
      <c r="ZD399" s="263"/>
      <c r="ZE399" s="263"/>
      <c r="ZF399" s="263"/>
      <c r="ZG399" s="263"/>
      <c r="ZH399" s="263"/>
      <c r="ZI399" s="263"/>
      <c r="ZJ399" s="263"/>
      <c r="ZK399" s="263"/>
      <c r="ZL399" s="263"/>
      <c r="ZM399" s="263"/>
      <c r="ZN399" s="263"/>
      <c r="ZO399" s="263"/>
      <c r="ZP399" s="263"/>
      <c r="ZQ399" s="263"/>
      <c r="ZR399" s="263"/>
      <c r="ZS399" s="263"/>
      <c r="ZT399" s="263"/>
      <c r="ZU399" s="263"/>
      <c r="ZV399" s="263"/>
      <c r="ZW399" s="263"/>
      <c r="ZX399" s="263"/>
      <c r="ZY399" s="263"/>
      <c r="ZZ399" s="263"/>
      <c r="AAA399" s="263"/>
      <c r="AAB399" s="263"/>
      <c r="AAC399" s="263"/>
      <c r="AAD399" s="263"/>
      <c r="AAE399" s="263"/>
      <c r="AAF399" s="263"/>
      <c r="AAG399" s="263"/>
      <c r="AAH399" s="263"/>
      <c r="AAI399" s="263"/>
      <c r="AAJ399" s="263"/>
      <c r="AAK399" s="263"/>
      <c r="AAL399" s="263"/>
      <c r="AAM399" s="263"/>
      <c r="AAN399" s="263"/>
      <c r="AAO399" s="263"/>
      <c r="AAP399" s="263"/>
      <c r="AAQ399" s="263"/>
      <c r="AAR399" s="263"/>
      <c r="AAS399" s="263"/>
      <c r="AAT399" s="263"/>
      <c r="AAU399" s="263"/>
      <c r="AAV399" s="263"/>
      <c r="AAW399" s="263"/>
      <c r="AAX399" s="263"/>
      <c r="AAY399" s="263"/>
      <c r="AAZ399" s="263"/>
      <c r="ABA399" s="263"/>
      <c r="ABB399" s="263"/>
      <c r="ABC399" s="263"/>
      <c r="ABD399" s="263"/>
      <c r="ABE399" s="263"/>
      <c r="ABF399" s="263"/>
      <c r="ABG399" s="263"/>
      <c r="ABH399" s="263"/>
      <c r="ABI399" s="263"/>
      <c r="ABJ399" s="263"/>
      <c r="ABK399" s="263"/>
      <c r="ABL399" s="263"/>
      <c r="ABM399" s="263"/>
      <c r="ABN399" s="263"/>
      <c r="ABO399" s="263"/>
      <c r="ABP399" s="263"/>
      <c r="ABQ399" s="263"/>
      <c r="ABR399" s="263"/>
      <c r="ABS399" s="263"/>
      <c r="ABT399" s="263"/>
      <c r="ABU399" s="263"/>
      <c r="ABV399" s="263"/>
      <c r="ABW399" s="263"/>
      <c r="ABX399" s="263"/>
      <c r="ABY399" s="263"/>
      <c r="ABZ399" s="263"/>
      <c r="ACA399" s="263"/>
      <c r="ACB399" s="263"/>
      <c r="ACC399" s="263"/>
      <c r="ACD399" s="263"/>
      <c r="ACE399" s="263"/>
      <c r="ACF399" s="263"/>
      <c r="ACG399" s="263"/>
      <c r="ACH399" s="263"/>
      <c r="ACI399" s="263"/>
      <c r="ACJ399" s="263"/>
      <c r="ACK399" s="263"/>
      <c r="ACL399" s="263"/>
      <c r="ACM399" s="263"/>
      <c r="ACN399" s="263"/>
      <c r="ACO399" s="263"/>
      <c r="ACP399" s="263"/>
      <c r="ACQ399" s="263"/>
      <c r="ACR399" s="263"/>
      <c r="ACS399" s="263"/>
      <c r="ACT399" s="263"/>
      <c r="ACU399" s="263"/>
      <c r="ACV399" s="263"/>
      <c r="ACW399" s="263"/>
      <c r="ACX399" s="263"/>
      <c r="ACY399" s="263"/>
      <c r="ACZ399" s="263"/>
      <c r="ADA399" s="263"/>
      <c r="ADB399" s="263"/>
      <c r="ADC399" s="263"/>
      <c r="ADD399" s="263"/>
      <c r="ADE399" s="263"/>
      <c r="ADF399" s="263"/>
      <c r="ADG399" s="263"/>
      <c r="ADH399" s="263"/>
      <c r="ADI399" s="263"/>
      <c r="ADJ399" s="263"/>
      <c r="ADK399" s="263"/>
      <c r="ADL399" s="263"/>
      <c r="ADM399" s="263"/>
      <c r="ADN399" s="263"/>
      <c r="ADO399" s="263"/>
      <c r="ADP399" s="263"/>
      <c r="ADQ399" s="263"/>
      <c r="ADR399" s="263"/>
      <c r="ADS399" s="263"/>
      <c r="ADT399" s="263"/>
      <c r="ADU399" s="263"/>
      <c r="ADV399" s="263"/>
      <c r="ADW399" s="263"/>
      <c r="ADX399" s="263"/>
      <c r="ADY399" s="263"/>
      <c r="ADZ399" s="263"/>
      <c r="AEA399" s="263"/>
      <c r="AEB399" s="263"/>
      <c r="AEC399" s="263"/>
      <c r="AED399" s="263"/>
      <c r="AEE399" s="263"/>
      <c r="AEF399" s="263"/>
      <c r="AEG399" s="263"/>
      <c r="AEH399" s="263"/>
      <c r="AEI399" s="263"/>
      <c r="AEJ399" s="263"/>
      <c r="AEK399" s="263"/>
      <c r="AEL399" s="263"/>
      <c r="AEM399" s="263"/>
      <c r="AEN399" s="263"/>
      <c r="AEO399" s="263"/>
      <c r="AEP399" s="263"/>
      <c r="AEQ399" s="263"/>
      <c r="AER399" s="263"/>
      <c r="AES399" s="263"/>
      <c r="AET399" s="263"/>
      <c r="AEU399" s="263"/>
      <c r="AEV399" s="263"/>
      <c r="AEW399" s="263"/>
      <c r="AEX399" s="263"/>
      <c r="AEY399" s="263"/>
      <c r="AEZ399" s="263"/>
      <c r="AFA399" s="263"/>
      <c r="AFB399" s="263"/>
      <c r="AFC399" s="263"/>
      <c r="AFD399" s="263"/>
      <c r="AFE399" s="263"/>
      <c r="AFF399" s="263"/>
      <c r="AFG399" s="263"/>
      <c r="AFH399" s="263"/>
      <c r="AFI399" s="263"/>
      <c r="AFJ399" s="263"/>
      <c r="AFK399" s="263"/>
      <c r="AFL399" s="263"/>
      <c r="AFM399" s="263"/>
      <c r="AFN399" s="263"/>
      <c r="AFO399" s="263"/>
      <c r="AFP399" s="263"/>
      <c r="AFQ399" s="263"/>
      <c r="AFR399" s="263"/>
      <c r="AFS399" s="263"/>
      <c r="AFT399" s="263"/>
      <c r="AFU399" s="263"/>
      <c r="AFV399" s="263"/>
      <c r="AFW399" s="263"/>
      <c r="AFX399" s="263"/>
      <c r="AFY399" s="263"/>
      <c r="AFZ399" s="263"/>
      <c r="AGA399" s="263"/>
      <c r="AGB399" s="263"/>
      <c r="AGC399" s="263"/>
      <c r="AGD399" s="263"/>
      <c r="AGE399" s="263"/>
      <c r="AGF399" s="263"/>
      <c r="AGG399" s="263"/>
      <c r="AGH399" s="263"/>
      <c r="AGI399" s="263"/>
      <c r="AGJ399" s="263"/>
      <c r="AGK399" s="263"/>
      <c r="AGL399" s="263"/>
      <c r="AGM399" s="263"/>
      <c r="AGN399" s="263"/>
      <c r="AGO399" s="263"/>
      <c r="AGP399" s="263"/>
      <c r="AGQ399" s="263"/>
      <c r="AGR399" s="263"/>
      <c r="AGS399" s="263"/>
      <c r="AGT399" s="263"/>
      <c r="AGU399" s="263"/>
      <c r="AGV399" s="263"/>
      <c r="AGW399" s="263"/>
      <c r="AGX399" s="263"/>
      <c r="AGY399" s="263"/>
      <c r="AGZ399" s="263"/>
      <c r="AHA399" s="263"/>
      <c r="AHB399" s="263"/>
      <c r="AHC399" s="263"/>
      <c r="AHD399" s="263"/>
      <c r="AHE399" s="263"/>
      <c r="AHF399" s="263"/>
      <c r="AHG399" s="263"/>
      <c r="AHH399" s="263"/>
      <c r="AHI399" s="263"/>
      <c r="AHJ399" s="263"/>
      <c r="AHK399" s="263"/>
      <c r="AHL399" s="263"/>
      <c r="AHM399" s="263"/>
      <c r="AHN399" s="263"/>
      <c r="AHO399" s="263"/>
      <c r="AHP399" s="263"/>
      <c r="AHQ399" s="263"/>
      <c r="AHR399" s="263"/>
      <c r="AHS399" s="263"/>
      <c r="AHT399" s="263"/>
      <c r="AHU399" s="263"/>
      <c r="AHV399" s="263"/>
      <c r="AHW399" s="263"/>
      <c r="AHX399" s="263"/>
      <c r="AHY399" s="263"/>
      <c r="AHZ399" s="263"/>
      <c r="AIA399" s="263"/>
      <c r="AIB399" s="263"/>
      <c r="AIC399" s="263"/>
      <c r="AID399" s="263"/>
      <c r="AIE399" s="263"/>
      <c r="AIF399" s="263"/>
      <c r="AIG399" s="263"/>
      <c r="AIH399" s="263"/>
      <c r="AII399" s="263"/>
      <c r="AIJ399" s="263"/>
      <c r="AIK399" s="263"/>
      <c r="AIL399" s="263"/>
      <c r="AIM399" s="263"/>
      <c r="AIN399" s="263"/>
      <c r="AIO399" s="263"/>
      <c r="AIP399" s="263"/>
      <c r="AIQ399" s="263"/>
      <c r="AIR399" s="263"/>
      <c r="AIS399" s="263"/>
      <c r="AIT399" s="263"/>
      <c r="AIU399" s="263"/>
      <c r="AIV399" s="263"/>
      <c r="AIW399" s="263"/>
      <c r="AIX399" s="263"/>
      <c r="AIY399" s="263"/>
      <c r="AIZ399" s="263"/>
      <c r="AJA399" s="263"/>
      <c r="AJB399" s="263"/>
      <c r="AJC399" s="263"/>
      <c r="AJD399" s="263"/>
      <c r="AJE399" s="263"/>
      <c r="AJF399" s="263"/>
      <c r="AJG399" s="263"/>
      <c r="AJH399" s="263"/>
      <c r="AJI399" s="263"/>
      <c r="AJJ399" s="263"/>
      <c r="AJK399" s="263"/>
      <c r="AJL399" s="263"/>
      <c r="AJM399" s="263"/>
      <c r="AJN399" s="263"/>
      <c r="AJO399" s="263"/>
      <c r="AJP399" s="263"/>
      <c r="AJQ399" s="263"/>
      <c r="AJR399" s="263"/>
      <c r="AJS399" s="263"/>
      <c r="AJT399" s="263"/>
      <c r="AJU399" s="263"/>
      <c r="AJV399" s="263"/>
      <c r="AJW399" s="263"/>
      <c r="AJX399" s="263"/>
      <c r="AJY399" s="263"/>
      <c r="AJZ399" s="263"/>
      <c r="AKA399" s="263"/>
      <c r="AKB399" s="263"/>
      <c r="AKC399" s="263"/>
      <c r="AKD399" s="263"/>
      <c r="AKE399" s="263"/>
      <c r="AKF399" s="263"/>
      <c r="AKG399" s="263"/>
      <c r="AKH399" s="263"/>
      <c r="AKI399" s="263"/>
      <c r="AKJ399" s="263"/>
      <c r="AKK399" s="263"/>
      <c r="AKL399" s="263"/>
      <c r="AKM399" s="263"/>
      <c r="AKN399" s="263"/>
      <c r="AKO399" s="263"/>
      <c r="AKP399" s="263"/>
      <c r="AKQ399" s="263"/>
      <c r="AKR399" s="263"/>
      <c r="AKS399" s="263"/>
      <c r="AKT399" s="263"/>
      <c r="AKU399" s="263"/>
      <c r="AKV399" s="263"/>
      <c r="AKW399" s="263"/>
      <c r="AKX399" s="263"/>
      <c r="AKY399" s="263"/>
      <c r="AKZ399" s="263"/>
      <c r="ALA399" s="263"/>
      <c r="ALB399" s="263"/>
      <c r="ALC399" s="263"/>
      <c r="ALD399" s="263"/>
      <c r="ALE399" s="263"/>
      <c r="ALF399" s="263"/>
      <c r="ALG399" s="263"/>
      <c r="ALH399" s="263"/>
      <c r="ALI399" s="263"/>
      <c r="ALJ399" s="263"/>
      <c r="ALK399" s="263"/>
      <c r="ALL399" s="263"/>
      <c r="ALM399" s="263"/>
      <c r="ALN399" s="263"/>
      <c r="ALO399" s="263"/>
      <c r="ALP399" s="263"/>
      <c r="ALQ399" s="263"/>
      <c r="ALR399" s="263"/>
      <c r="ALS399" s="263"/>
      <c r="ALT399" s="263"/>
      <c r="ALU399" s="263"/>
      <c r="ALV399" s="263"/>
      <c r="ALW399" s="263"/>
      <c r="ALX399" s="263"/>
      <c r="ALY399" s="263"/>
      <c r="ALZ399" s="263"/>
      <c r="AMA399" s="263"/>
      <c r="AMB399" s="263"/>
      <c r="AMC399" s="263"/>
      <c r="AMD399" s="263"/>
      <c r="AME399" s="263"/>
      <c r="AMF399" s="263"/>
      <c r="AMG399" s="263"/>
      <c r="AMH399" s="263"/>
      <c r="AMI399" s="263"/>
      <c r="AMJ399" s="263"/>
      <c r="AMK399" s="263"/>
      <c r="AML399" s="263"/>
      <c r="AMM399" s="263"/>
      <c r="AMN399" s="263"/>
      <c r="AMO399" s="263"/>
      <c r="AMP399" s="263"/>
      <c r="AMQ399" s="263"/>
      <c r="AMR399" s="263"/>
      <c r="AMS399" s="263"/>
      <c r="AMT399" s="263"/>
      <c r="AMU399" s="263"/>
      <c r="AMV399" s="263"/>
      <c r="AMW399" s="263"/>
      <c r="AMX399" s="263"/>
      <c r="AMY399" s="263"/>
      <c r="AMZ399" s="263"/>
      <c r="ANA399" s="263"/>
      <c r="ANB399" s="263"/>
      <c r="ANC399" s="263"/>
      <c r="AND399" s="263"/>
      <c r="ANE399" s="263"/>
      <c r="ANF399" s="263"/>
      <c r="ANG399" s="263"/>
      <c r="ANH399" s="263"/>
      <c r="ANI399" s="263"/>
      <c r="ANJ399" s="263"/>
      <c r="ANK399" s="263"/>
      <c r="ANL399" s="263"/>
      <c r="ANM399" s="263"/>
      <c r="ANN399" s="263"/>
      <c r="ANO399" s="263"/>
      <c r="ANP399" s="263"/>
      <c r="ANQ399" s="263"/>
      <c r="ANR399" s="263"/>
      <c r="ANS399" s="263"/>
      <c r="ANT399" s="263"/>
      <c r="ANU399" s="263"/>
      <c r="ANV399" s="263"/>
      <c r="ANW399" s="263"/>
      <c r="ANX399" s="263"/>
      <c r="ANY399" s="263"/>
      <c r="ANZ399" s="263"/>
      <c r="AOA399" s="263"/>
      <c r="AOB399" s="263"/>
      <c r="AOC399" s="263"/>
      <c r="AOD399" s="263"/>
      <c r="AOE399" s="263"/>
      <c r="AOF399" s="263"/>
      <c r="AOG399" s="263"/>
      <c r="AOH399" s="263"/>
      <c r="AOI399" s="263"/>
      <c r="AOJ399" s="263"/>
      <c r="AOK399" s="263"/>
      <c r="AOL399" s="263"/>
      <c r="AOM399" s="263"/>
      <c r="AON399" s="263"/>
      <c r="AOO399" s="263"/>
      <c r="AOP399" s="263"/>
      <c r="AOQ399" s="263"/>
      <c r="AOR399" s="263"/>
      <c r="AOS399" s="263"/>
      <c r="AOT399" s="263"/>
      <c r="AOU399" s="263"/>
      <c r="AOV399" s="263"/>
      <c r="AOW399" s="263"/>
      <c r="AOX399" s="263"/>
      <c r="AOY399" s="263"/>
      <c r="AOZ399" s="263"/>
      <c r="APA399" s="263"/>
      <c r="APB399" s="263"/>
      <c r="APC399" s="263"/>
      <c r="APD399" s="263"/>
      <c r="APE399" s="263"/>
      <c r="APF399" s="263"/>
      <c r="APG399" s="263"/>
      <c r="APH399" s="263"/>
      <c r="API399" s="263"/>
      <c r="APJ399" s="263"/>
      <c r="APK399" s="263"/>
      <c r="APL399" s="263"/>
      <c r="APM399" s="263"/>
      <c r="APN399" s="263"/>
      <c r="APO399" s="263"/>
      <c r="APP399" s="263"/>
      <c r="APQ399" s="263"/>
      <c r="APR399" s="263"/>
      <c r="APS399" s="263"/>
      <c r="APT399" s="263"/>
      <c r="APU399" s="263"/>
      <c r="APV399" s="263"/>
      <c r="APW399" s="263"/>
      <c r="APX399" s="263"/>
      <c r="APY399" s="263"/>
      <c r="APZ399" s="263"/>
      <c r="AQA399" s="263"/>
      <c r="AQB399" s="263"/>
      <c r="AQC399" s="263"/>
      <c r="AQD399" s="263"/>
      <c r="AQE399" s="263"/>
      <c r="AQF399" s="263"/>
      <c r="AQG399" s="263"/>
      <c r="AQH399" s="263"/>
      <c r="AQI399" s="263"/>
      <c r="AQJ399" s="263"/>
      <c r="AQK399" s="263"/>
      <c r="AQL399" s="263"/>
      <c r="AQM399" s="263"/>
      <c r="AQN399" s="263"/>
      <c r="AQO399" s="263"/>
      <c r="AQP399" s="263"/>
      <c r="AQQ399" s="263"/>
      <c r="AQR399" s="263"/>
      <c r="AQS399" s="263"/>
      <c r="AQT399" s="263"/>
      <c r="AQU399" s="263"/>
      <c r="AQV399" s="263"/>
      <c r="AQW399" s="263"/>
      <c r="AQX399" s="263"/>
      <c r="AQY399" s="263"/>
      <c r="AQZ399" s="263"/>
      <c r="ARA399" s="263"/>
      <c r="ARB399" s="263"/>
      <c r="ARC399" s="263"/>
      <c r="ARD399" s="263"/>
      <c r="ARE399" s="263"/>
      <c r="ARF399" s="263"/>
      <c r="ARG399" s="263"/>
      <c r="ARH399" s="263"/>
      <c r="ARI399" s="263"/>
      <c r="ARJ399" s="263"/>
      <c r="ARK399" s="263"/>
      <c r="ARL399" s="263"/>
      <c r="ARM399" s="263"/>
      <c r="ARN399" s="263"/>
      <c r="ARO399" s="263"/>
      <c r="ARP399" s="263"/>
      <c r="ARQ399" s="263"/>
      <c r="ARR399" s="263"/>
      <c r="ARS399" s="263"/>
      <c r="ART399" s="263"/>
      <c r="ARU399" s="263"/>
      <c r="ARV399" s="263"/>
      <c r="ARW399" s="263"/>
      <c r="ARX399" s="263"/>
      <c r="ARY399" s="263"/>
      <c r="ARZ399" s="263"/>
      <c r="ASA399" s="263"/>
      <c r="ASB399" s="263"/>
      <c r="ASC399" s="263"/>
      <c r="ASD399" s="263"/>
      <c r="ASE399" s="263"/>
      <c r="ASF399" s="263"/>
      <c r="ASG399" s="263"/>
      <c r="ASH399" s="263"/>
      <c r="ASI399" s="263"/>
      <c r="ASJ399" s="263"/>
      <c r="ASK399" s="263"/>
      <c r="ASL399" s="263"/>
      <c r="ASM399" s="263"/>
      <c r="ASN399" s="263"/>
      <c r="ASO399" s="263"/>
      <c r="ASP399" s="263"/>
      <c r="ASQ399" s="263"/>
      <c r="ASR399" s="263"/>
      <c r="ASS399" s="263"/>
      <c r="AST399" s="263"/>
      <c r="ASU399" s="263"/>
      <c r="ASV399" s="263"/>
      <c r="ASW399" s="263"/>
      <c r="ASX399" s="263"/>
      <c r="ASY399" s="263"/>
      <c r="ASZ399" s="263"/>
      <c r="ATA399" s="263"/>
      <c r="ATB399" s="263"/>
      <c r="ATC399" s="263"/>
      <c r="ATD399" s="263"/>
      <c r="ATE399" s="263"/>
      <c r="ATF399" s="263"/>
      <c r="ATG399" s="263"/>
      <c r="ATH399" s="263"/>
      <c r="ATI399" s="263"/>
      <c r="ATJ399" s="263"/>
      <c r="ATK399" s="263"/>
      <c r="ATL399" s="263"/>
      <c r="ATM399" s="263"/>
      <c r="ATN399" s="263"/>
      <c r="ATO399" s="263"/>
      <c r="ATP399" s="263"/>
      <c r="ATQ399" s="263"/>
      <c r="ATR399" s="263"/>
      <c r="ATS399" s="263"/>
      <c r="ATT399" s="263"/>
      <c r="ATU399" s="263"/>
      <c r="ATV399" s="263"/>
      <c r="ATW399" s="263"/>
      <c r="ATX399" s="263"/>
      <c r="ATY399" s="263"/>
      <c r="ATZ399" s="263"/>
      <c r="AUA399" s="263"/>
      <c r="AUB399" s="263"/>
      <c r="AUC399" s="263"/>
      <c r="AUD399" s="263"/>
      <c r="AUE399" s="263"/>
      <c r="AUF399" s="263"/>
      <c r="AUG399" s="263"/>
      <c r="AUH399" s="263"/>
      <c r="AUI399" s="263"/>
      <c r="AUJ399" s="263"/>
      <c r="AUK399" s="263"/>
      <c r="AUL399" s="263"/>
      <c r="AUM399" s="263"/>
      <c r="AUN399" s="263"/>
      <c r="AUO399" s="263"/>
      <c r="AUP399" s="263"/>
      <c r="AUQ399" s="263"/>
      <c r="AUR399" s="263"/>
      <c r="AUS399" s="263"/>
      <c r="AUT399" s="263"/>
      <c r="AUU399" s="263"/>
      <c r="AUV399" s="263"/>
      <c r="AUW399" s="263"/>
      <c r="AUX399" s="263"/>
      <c r="AUY399" s="263"/>
      <c r="AUZ399" s="263"/>
      <c r="AVA399" s="263"/>
      <c r="AVB399" s="263"/>
      <c r="AVC399" s="263"/>
      <c r="AVD399" s="263"/>
      <c r="AVE399" s="263"/>
      <c r="AVF399" s="263"/>
      <c r="AVG399" s="263"/>
      <c r="AVH399" s="263"/>
      <c r="AVI399" s="263"/>
      <c r="AVJ399" s="263"/>
      <c r="AVK399" s="263"/>
      <c r="AVL399" s="263"/>
      <c r="AVM399" s="263"/>
      <c r="AVN399" s="263"/>
      <c r="AVO399" s="263"/>
      <c r="AVP399" s="263"/>
      <c r="AVQ399" s="263"/>
      <c r="AVR399" s="263"/>
      <c r="AVS399" s="263"/>
      <c r="AVT399" s="263"/>
      <c r="AVU399" s="263"/>
      <c r="AVV399" s="263"/>
      <c r="AVW399" s="263"/>
      <c r="AVX399" s="263"/>
      <c r="AVY399" s="263"/>
      <c r="AVZ399" s="263"/>
      <c r="AWA399" s="263"/>
      <c r="AWB399" s="263"/>
      <c r="AWC399" s="263"/>
      <c r="AWD399" s="263"/>
      <c r="AWE399" s="263"/>
      <c r="AWF399" s="263"/>
      <c r="AWG399" s="263"/>
      <c r="AWH399" s="263"/>
      <c r="AWI399" s="263"/>
      <c r="AWJ399" s="263"/>
      <c r="AWK399" s="263"/>
      <c r="AWL399" s="263"/>
      <c r="AWM399" s="263"/>
      <c r="AWN399" s="263"/>
      <c r="AWO399" s="263"/>
      <c r="AWP399" s="263"/>
      <c r="AWQ399" s="263"/>
      <c r="AWR399" s="263"/>
      <c r="AWS399" s="263"/>
      <c r="AWT399" s="263"/>
      <c r="AWU399" s="263"/>
      <c r="AWV399" s="263"/>
      <c r="AWW399" s="263"/>
      <c r="AWX399" s="263"/>
      <c r="AWY399" s="263"/>
      <c r="AWZ399" s="263"/>
      <c r="AXA399" s="263"/>
      <c r="AXB399" s="263"/>
      <c r="AXC399" s="263"/>
      <c r="AXD399" s="263"/>
      <c r="AXE399" s="263"/>
      <c r="AXF399" s="263"/>
      <c r="AXG399" s="263"/>
      <c r="AXH399" s="263"/>
      <c r="AXI399" s="263"/>
      <c r="AXJ399" s="263"/>
      <c r="AXK399" s="263"/>
      <c r="AXL399" s="263"/>
      <c r="AXM399" s="263"/>
      <c r="AXN399" s="263"/>
      <c r="AXO399" s="263"/>
      <c r="AXP399" s="263"/>
      <c r="AXQ399" s="263"/>
      <c r="AXR399" s="263"/>
      <c r="AXS399" s="263"/>
      <c r="AXT399" s="263"/>
      <c r="AXU399" s="263"/>
      <c r="AXV399" s="263"/>
      <c r="AXW399" s="263"/>
      <c r="AXX399" s="263"/>
      <c r="AXY399" s="263"/>
      <c r="AXZ399" s="263"/>
      <c r="AYA399" s="263"/>
      <c r="AYB399" s="263"/>
      <c r="AYC399" s="263"/>
      <c r="AYD399" s="263"/>
      <c r="AYE399" s="263"/>
      <c r="AYF399" s="263"/>
      <c r="AYG399" s="263"/>
      <c r="AYH399" s="263"/>
      <c r="AYI399" s="263"/>
      <c r="AYJ399" s="263"/>
      <c r="AYK399" s="263"/>
      <c r="AYL399" s="263"/>
      <c r="AYM399" s="263"/>
      <c r="AYN399" s="263"/>
      <c r="AYO399" s="263"/>
      <c r="AYP399" s="263"/>
      <c r="AYQ399" s="263"/>
      <c r="AYR399" s="263"/>
      <c r="AYS399" s="263"/>
      <c r="AYT399" s="263"/>
      <c r="AYU399" s="263"/>
      <c r="AYV399" s="263"/>
      <c r="AYW399" s="263"/>
      <c r="AYX399" s="263"/>
      <c r="AYY399" s="263"/>
      <c r="AYZ399" s="263"/>
      <c r="AZA399" s="263"/>
      <c r="AZB399" s="263"/>
      <c r="AZC399" s="263"/>
      <c r="AZD399" s="263"/>
      <c r="AZE399" s="263"/>
      <c r="AZF399" s="263"/>
      <c r="AZG399" s="263"/>
      <c r="AZH399" s="263"/>
      <c r="AZI399" s="263"/>
      <c r="AZJ399" s="263"/>
      <c r="AZK399" s="263"/>
      <c r="AZL399" s="263"/>
      <c r="AZM399" s="263"/>
      <c r="AZN399" s="263"/>
      <c r="AZO399" s="263"/>
      <c r="AZP399" s="263"/>
      <c r="AZQ399" s="263"/>
      <c r="AZR399" s="263"/>
      <c r="AZS399" s="263"/>
      <c r="AZT399" s="263"/>
      <c r="AZU399" s="263"/>
      <c r="AZV399" s="263"/>
      <c r="AZW399" s="263"/>
      <c r="AZX399" s="263"/>
      <c r="AZY399" s="263"/>
      <c r="AZZ399" s="263"/>
      <c r="BAA399" s="263"/>
      <c r="BAB399" s="263"/>
      <c r="BAC399" s="263"/>
      <c r="BAD399" s="263"/>
      <c r="BAE399" s="263"/>
      <c r="BAF399" s="263"/>
      <c r="BAG399" s="263"/>
      <c r="BAH399" s="263"/>
      <c r="BAI399" s="263"/>
      <c r="BAJ399" s="263"/>
      <c r="BAK399" s="263"/>
      <c r="BAL399" s="263"/>
      <c r="BAM399" s="263"/>
      <c r="BAN399" s="263"/>
      <c r="BAO399" s="263"/>
      <c r="BAP399" s="263"/>
      <c r="BAQ399" s="263"/>
      <c r="BAR399" s="263"/>
      <c r="BAS399" s="263"/>
      <c r="BAT399" s="263"/>
      <c r="BAU399" s="263"/>
      <c r="BAV399" s="263"/>
      <c r="BAW399" s="263"/>
      <c r="BAX399" s="263"/>
      <c r="BAY399" s="263"/>
      <c r="BAZ399" s="263"/>
      <c r="BBA399" s="263"/>
      <c r="BBB399" s="263"/>
      <c r="BBC399" s="263"/>
      <c r="BBD399" s="263"/>
      <c r="BBE399" s="263"/>
      <c r="BBF399" s="263"/>
      <c r="BBG399" s="263"/>
      <c r="BBH399" s="263"/>
      <c r="BBI399" s="263"/>
      <c r="BBJ399" s="263"/>
      <c r="BBK399" s="263"/>
      <c r="BBL399" s="263"/>
      <c r="BBM399" s="263"/>
      <c r="BBN399" s="263"/>
      <c r="BBO399" s="263"/>
      <c r="BBP399" s="263"/>
      <c r="BBQ399" s="263"/>
      <c r="BBR399" s="263"/>
      <c r="BBS399" s="263"/>
      <c r="BBT399" s="263"/>
      <c r="BBU399" s="263"/>
      <c r="BBV399" s="263"/>
      <c r="BBW399" s="263"/>
      <c r="BBX399" s="263"/>
      <c r="BBY399" s="263"/>
      <c r="BBZ399" s="263"/>
      <c r="BCA399" s="263"/>
      <c r="BCB399" s="263"/>
      <c r="BCC399" s="263"/>
      <c r="BCD399" s="263"/>
      <c r="BCE399" s="263"/>
      <c r="BCF399" s="263"/>
      <c r="BCG399" s="263"/>
      <c r="BCH399" s="263"/>
      <c r="BCI399" s="263"/>
      <c r="BCJ399" s="263"/>
      <c r="BCK399" s="263"/>
      <c r="BCL399" s="263"/>
      <c r="BCM399" s="263"/>
      <c r="BCN399" s="263"/>
      <c r="BCO399" s="263"/>
      <c r="BCP399" s="263"/>
      <c r="BCQ399" s="263"/>
      <c r="BCR399" s="263"/>
      <c r="BCS399" s="263"/>
      <c r="BCT399" s="263"/>
      <c r="BCU399" s="263"/>
      <c r="BCV399" s="263"/>
      <c r="BCW399" s="263"/>
      <c r="BCX399" s="263"/>
      <c r="BCY399" s="263"/>
      <c r="BCZ399" s="263"/>
      <c r="BDA399" s="263"/>
      <c r="BDB399" s="263"/>
      <c r="BDC399" s="263"/>
      <c r="BDD399" s="263"/>
      <c r="BDE399" s="263"/>
      <c r="BDF399" s="263"/>
      <c r="BDG399" s="263"/>
      <c r="BDH399" s="263"/>
      <c r="BDI399" s="263"/>
      <c r="BDJ399" s="263"/>
      <c r="BDK399" s="263"/>
      <c r="BDL399" s="263"/>
      <c r="BDM399" s="263"/>
      <c r="BDN399" s="263"/>
      <c r="BDO399" s="263"/>
      <c r="BDP399" s="263"/>
      <c r="BDQ399" s="263"/>
      <c r="BDR399" s="263"/>
      <c r="BDS399" s="263"/>
      <c r="BDT399" s="263"/>
      <c r="BDU399" s="263"/>
      <c r="BDV399" s="263"/>
      <c r="BDW399" s="263"/>
      <c r="BDX399" s="263"/>
      <c r="BDY399" s="263"/>
      <c r="BDZ399" s="263"/>
      <c r="BEA399" s="263"/>
      <c r="BEB399" s="263"/>
      <c r="BEC399" s="263"/>
      <c r="BED399" s="263"/>
      <c r="BEE399" s="263"/>
      <c r="BEF399" s="263"/>
      <c r="BEG399" s="263"/>
      <c r="BEH399" s="263"/>
      <c r="BEI399" s="263"/>
      <c r="BEJ399" s="263"/>
      <c r="BEK399" s="263"/>
      <c r="BEL399" s="263"/>
      <c r="BEM399" s="263"/>
      <c r="BEN399" s="263"/>
      <c r="BEO399" s="263"/>
      <c r="BEP399" s="263"/>
      <c r="BEQ399" s="263"/>
      <c r="BER399" s="263"/>
      <c r="BES399" s="263"/>
      <c r="BET399" s="263"/>
      <c r="BEU399" s="263"/>
      <c r="BEV399" s="263"/>
      <c r="BEW399" s="263"/>
      <c r="BEX399" s="263"/>
      <c r="BEY399" s="263"/>
      <c r="BEZ399" s="263"/>
      <c r="BFA399" s="263"/>
      <c r="BFB399" s="263"/>
      <c r="BFC399" s="263"/>
      <c r="BFD399" s="263"/>
      <c r="BFE399" s="263"/>
      <c r="BFF399" s="263"/>
      <c r="BFG399" s="263"/>
      <c r="BFH399" s="263"/>
      <c r="BFI399" s="263"/>
      <c r="BFJ399" s="263"/>
      <c r="BFK399" s="263"/>
      <c r="BFL399" s="263"/>
      <c r="BFM399" s="263"/>
      <c r="BFN399" s="263"/>
      <c r="BFO399" s="263"/>
      <c r="BFP399" s="263"/>
      <c r="BFQ399" s="263"/>
      <c r="BFR399" s="263"/>
      <c r="BFS399" s="263"/>
      <c r="BFT399" s="263"/>
      <c r="BFU399" s="263"/>
      <c r="BFV399" s="263"/>
      <c r="BFW399" s="263"/>
      <c r="BFX399" s="263"/>
      <c r="BFY399" s="263"/>
      <c r="BFZ399" s="263"/>
      <c r="BGA399" s="263"/>
      <c r="BGB399" s="263"/>
      <c r="BGC399" s="263"/>
      <c r="BGD399" s="263"/>
      <c r="BGE399" s="263"/>
      <c r="BGF399" s="263"/>
      <c r="BGG399" s="263"/>
      <c r="BGH399" s="263"/>
      <c r="BGI399" s="263"/>
      <c r="BGJ399" s="263"/>
      <c r="BGK399" s="263"/>
      <c r="BGL399" s="263"/>
      <c r="BGM399" s="263"/>
      <c r="BGN399" s="263"/>
      <c r="BGO399" s="263"/>
      <c r="BGP399" s="263"/>
      <c r="BGQ399" s="263"/>
      <c r="BGR399" s="263"/>
      <c r="BGS399" s="263"/>
      <c r="BGT399" s="263"/>
      <c r="BGU399" s="263"/>
      <c r="BGV399" s="263"/>
      <c r="BGW399" s="263"/>
      <c r="BGX399" s="263"/>
      <c r="BGY399" s="263"/>
      <c r="BGZ399" s="263"/>
      <c r="BHA399" s="263"/>
      <c r="BHB399" s="263"/>
      <c r="BHC399" s="263"/>
      <c r="BHD399" s="263"/>
      <c r="BHE399" s="263"/>
      <c r="BHF399" s="263"/>
      <c r="BHG399" s="263"/>
      <c r="BHH399" s="263"/>
      <c r="BHI399" s="263"/>
      <c r="BHJ399" s="263"/>
      <c r="BHK399" s="263"/>
      <c r="BHL399" s="263"/>
      <c r="BHM399" s="263"/>
      <c r="BHN399" s="263"/>
      <c r="BHO399" s="263"/>
      <c r="BHP399" s="263"/>
      <c r="BHQ399" s="263"/>
      <c r="BHR399" s="263"/>
      <c r="BHS399" s="263"/>
      <c r="BHT399" s="263"/>
      <c r="BHU399" s="263"/>
      <c r="BHV399" s="263"/>
      <c r="BHW399" s="263"/>
      <c r="BHX399" s="263"/>
      <c r="BHY399" s="263"/>
      <c r="BHZ399" s="263"/>
      <c r="BIA399" s="263"/>
      <c r="BIB399" s="263"/>
      <c r="BIC399" s="263"/>
      <c r="BID399" s="263"/>
      <c r="BIE399" s="263"/>
      <c r="BIF399" s="263"/>
      <c r="BIG399" s="263"/>
      <c r="BIH399" s="263"/>
      <c r="BII399" s="263"/>
      <c r="BIJ399" s="263"/>
      <c r="BIK399" s="263"/>
      <c r="BIL399" s="263"/>
      <c r="BIM399" s="263"/>
      <c r="BIN399" s="263"/>
      <c r="BIO399" s="263"/>
      <c r="BIP399" s="263"/>
      <c r="BIQ399" s="263"/>
      <c r="BIR399" s="263"/>
      <c r="BIS399" s="263"/>
      <c r="BIT399" s="263"/>
      <c r="BIU399" s="263"/>
      <c r="BIV399" s="263"/>
      <c r="BIW399" s="263"/>
      <c r="BIX399" s="263"/>
      <c r="BIY399" s="263"/>
      <c r="BIZ399" s="263"/>
      <c r="BJA399" s="263"/>
      <c r="BJB399" s="263"/>
      <c r="BJC399" s="263"/>
      <c r="BJD399" s="263"/>
      <c r="BJE399" s="263"/>
      <c r="BJF399" s="263"/>
      <c r="BJG399" s="263"/>
      <c r="BJH399" s="263"/>
      <c r="BJI399" s="263"/>
      <c r="BJJ399" s="263"/>
      <c r="BJK399" s="263"/>
      <c r="BJL399" s="263"/>
      <c r="BJM399" s="263"/>
      <c r="BJN399" s="263"/>
      <c r="BJO399" s="263"/>
      <c r="BJP399" s="263"/>
      <c r="BJQ399" s="263"/>
      <c r="BJR399" s="263"/>
      <c r="BJS399" s="263"/>
      <c r="BJT399" s="263"/>
      <c r="BJU399" s="263"/>
      <c r="BJV399" s="263"/>
      <c r="BJW399" s="263"/>
      <c r="BJX399" s="263"/>
      <c r="BJY399" s="263"/>
      <c r="BJZ399" s="263"/>
      <c r="BKA399" s="263"/>
      <c r="BKB399" s="263"/>
      <c r="BKC399" s="263"/>
      <c r="BKD399" s="263"/>
      <c r="BKE399" s="263"/>
      <c r="BKF399" s="263"/>
      <c r="BKG399" s="263"/>
      <c r="BKH399" s="263"/>
      <c r="BKI399" s="263"/>
      <c r="BKJ399" s="263"/>
      <c r="BKK399" s="263"/>
      <c r="BKL399" s="263"/>
      <c r="BKM399" s="263"/>
      <c r="BKN399" s="263"/>
      <c r="BKO399" s="263"/>
      <c r="BKP399" s="263"/>
      <c r="BKQ399" s="263"/>
      <c r="BKR399" s="263"/>
      <c r="BKS399" s="263"/>
      <c r="BKT399" s="263"/>
      <c r="BKU399" s="263"/>
      <c r="BKV399" s="263"/>
      <c r="BKW399" s="263"/>
      <c r="BKX399" s="263"/>
      <c r="BKY399" s="263"/>
      <c r="BKZ399" s="263"/>
      <c r="BLA399" s="263"/>
      <c r="BLB399" s="263"/>
      <c r="BLC399" s="263"/>
      <c r="BLD399" s="263"/>
      <c r="BLE399" s="263"/>
      <c r="BLF399" s="263"/>
      <c r="BLG399" s="263"/>
      <c r="BLH399" s="263"/>
      <c r="BLI399" s="263"/>
      <c r="BLJ399" s="263"/>
      <c r="BLK399" s="263"/>
      <c r="BLL399" s="263"/>
      <c r="BLM399" s="263"/>
      <c r="BLN399" s="263"/>
      <c r="BLO399" s="263"/>
      <c r="BLP399" s="263"/>
      <c r="BLQ399" s="263"/>
      <c r="BLR399" s="263"/>
      <c r="BLS399" s="263"/>
      <c r="BLT399" s="263"/>
      <c r="BLU399" s="263"/>
      <c r="BLV399" s="263"/>
      <c r="BLW399" s="263"/>
      <c r="BLX399" s="263"/>
      <c r="BLY399" s="263"/>
      <c r="BLZ399" s="263"/>
      <c r="BMA399" s="263"/>
      <c r="BMB399" s="263"/>
      <c r="BMC399" s="263"/>
      <c r="BMD399" s="263"/>
      <c r="BME399" s="263"/>
      <c r="BMF399" s="263"/>
      <c r="BMG399" s="263"/>
      <c r="BMH399" s="263"/>
      <c r="BMI399" s="263"/>
      <c r="BMJ399" s="263"/>
      <c r="BMK399" s="263"/>
      <c r="BML399" s="263"/>
      <c r="BMM399" s="263"/>
      <c r="BMN399" s="263"/>
      <c r="BMO399" s="263"/>
      <c r="BMP399" s="263"/>
      <c r="BMQ399" s="263"/>
      <c r="BMR399" s="263"/>
      <c r="BMS399" s="263"/>
      <c r="BMT399" s="263"/>
      <c r="BMU399" s="263"/>
      <c r="BMV399" s="263"/>
      <c r="BMW399" s="263"/>
      <c r="BMX399" s="263"/>
      <c r="BMY399" s="263"/>
      <c r="BMZ399" s="263"/>
      <c r="BNA399" s="263"/>
      <c r="BNB399" s="263"/>
      <c r="BNC399" s="263"/>
      <c r="BND399" s="263"/>
      <c r="BNE399" s="263"/>
      <c r="BNF399" s="263"/>
      <c r="BNG399" s="263"/>
      <c r="BNH399" s="263"/>
      <c r="BNI399" s="263"/>
      <c r="BNJ399" s="263"/>
      <c r="BNK399" s="263"/>
      <c r="BNL399" s="263"/>
      <c r="BNM399" s="263"/>
      <c r="BNN399" s="263"/>
      <c r="BNO399" s="263"/>
      <c r="BNP399" s="263"/>
      <c r="BNQ399" s="263"/>
      <c r="BNR399" s="263"/>
      <c r="BNS399" s="263"/>
      <c r="BNT399" s="263"/>
      <c r="BNU399" s="263"/>
      <c r="BNV399" s="263"/>
      <c r="BNW399" s="263"/>
      <c r="BNX399" s="263"/>
      <c r="BNY399" s="263"/>
      <c r="BNZ399" s="263"/>
      <c r="BOA399" s="263"/>
      <c r="BOB399" s="263"/>
      <c r="BOC399" s="263"/>
      <c r="BOD399" s="263"/>
      <c r="BOE399" s="263"/>
      <c r="BOF399" s="263"/>
      <c r="BOG399" s="263"/>
      <c r="BOH399" s="263"/>
      <c r="BOI399" s="263"/>
      <c r="BOJ399" s="263"/>
      <c r="BOK399" s="263"/>
      <c r="BOL399" s="263"/>
      <c r="BOM399" s="263"/>
      <c r="BON399" s="263"/>
      <c r="BOO399" s="263"/>
      <c r="BOP399" s="263"/>
      <c r="BOQ399" s="263"/>
      <c r="BOR399" s="263"/>
      <c r="BOS399" s="263"/>
      <c r="BOT399" s="263"/>
      <c r="BOU399" s="263"/>
      <c r="BOV399" s="263"/>
      <c r="BOW399" s="263"/>
      <c r="BOX399" s="263"/>
      <c r="BOY399" s="263"/>
      <c r="BOZ399" s="263"/>
      <c r="BPA399" s="263"/>
      <c r="BPB399" s="263"/>
      <c r="BPC399" s="263"/>
      <c r="BPD399" s="263"/>
      <c r="BPE399" s="263"/>
      <c r="BPF399" s="263"/>
      <c r="BPG399" s="263"/>
      <c r="BPH399" s="263"/>
      <c r="BPI399" s="263"/>
      <c r="BPJ399" s="263"/>
      <c r="BPK399" s="263"/>
      <c r="BPL399" s="263"/>
      <c r="BPM399" s="263"/>
      <c r="BPN399" s="263"/>
      <c r="BPO399" s="263"/>
      <c r="BPP399" s="263"/>
      <c r="BPQ399" s="263"/>
      <c r="BPR399" s="263"/>
      <c r="BPS399" s="263"/>
      <c r="BPT399" s="263"/>
      <c r="BPU399" s="263"/>
      <c r="BPV399" s="263"/>
      <c r="BPW399" s="263"/>
      <c r="BPX399" s="263"/>
      <c r="BPY399" s="263"/>
      <c r="BPZ399" s="263"/>
      <c r="BQA399" s="263"/>
      <c r="BQB399" s="263"/>
      <c r="BQC399" s="263"/>
      <c r="BQD399" s="263"/>
      <c r="BQE399" s="263"/>
      <c r="BQF399" s="263"/>
      <c r="BQG399" s="263"/>
      <c r="BQH399" s="263"/>
      <c r="BQI399" s="263"/>
      <c r="BQJ399" s="263"/>
      <c r="BQK399" s="263"/>
      <c r="BQL399" s="263"/>
      <c r="BQM399" s="263"/>
      <c r="BQN399" s="263"/>
      <c r="BQO399" s="263"/>
      <c r="BQP399" s="263"/>
      <c r="BQQ399" s="263"/>
      <c r="BQR399" s="263"/>
      <c r="BQS399" s="263"/>
      <c r="BQT399" s="263"/>
      <c r="BQU399" s="263"/>
      <c r="BQV399" s="263"/>
      <c r="BQW399" s="263"/>
      <c r="BQX399" s="263"/>
      <c r="BQY399" s="263"/>
      <c r="BQZ399" s="263"/>
      <c r="BRA399" s="263"/>
      <c r="BRB399" s="263"/>
      <c r="BRC399" s="263"/>
      <c r="BRD399" s="263"/>
      <c r="BRE399" s="263"/>
      <c r="BRF399" s="263"/>
      <c r="BRG399" s="263"/>
      <c r="BRH399" s="263"/>
      <c r="BRI399" s="263"/>
      <c r="BRJ399" s="263"/>
      <c r="BRK399" s="263"/>
      <c r="BRL399" s="263"/>
      <c r="BRM399" s="263"/>
      <c r="BRN399" s="263"/>
      <c r="BRO399" s="263"/>
      <c r="BRP399" s="263"/>
      <c r="BRQ399" s="263"/>
      <c r="BRR399" s="263"/>
      <c r="BRS399" s="263"/>
      <c r="BRT399" s="263"/>
      <c r="BRU399" s="263"/>
      <c r="BRV399" s="263"/>
      <c r="BRW399" s="263"/>
      <c r="BRX399" s="263"/>
      <c r="BRY399" s="263"/>
      <c r="BRZ399" s="263"/>
      <c r="BSA399" s="263"/>
      <c r="BSB399" s="263"/>
      <c r="BSC399" s="263"/>
      <c r="BSD399" s="263"/>
      <c r="BSE399" s="263"/>
      <c r="BSF399" s="263"/>
      <c r="BSG399" s="263"/>
      <c r="BSH399" s="263"/>
      <c r="BSI399" s="263"/>
      <c r="BSJ399" s="263"/>
      <c r="BSK399" s="263"/>
      <c r="BSL399" s="263"/>
      <c r="BSM399" s="263"/>
      <c r="BSN399" s="263"/>
      <c r="BSO399" s="263"/>
      <c r="BSP399" s="263"/>
      <c r="BSQ399" s="263"/>
      <c r="BSR399" s="263"/>
      <c r="BSS399" s="263"/>
      <c r="BST399" s="263"/>
      <c r="BSU399" s="263"/>
      <c r="BSV399" s="263"/>
      <c r="BSW399" s="263"/>
      <c r="BSX399" s="263"/>
      <c r="BSY399" s="263"/>
      <c r="BSZ399" s="263"/>
      <c r="BTA399" s="263"/>
      <c r="BTB399" s="263"/>
      <c r="BTC399" s="263"/>
      <c r="BTD399" s="263"/>
      <c r="BTE399" s="263"/>
      <c r="BTF399" s="263"/>
      <c r="BTG399" s="263"/>
      <c r="BTH399" s="263"/>
      <c r="BTI399" s="263"/>
      <c r="BTJ399" s="263"/>
      <c r="BTK399" s="263"/>
      <c r="BTL399" s="263"/>
      <c r="BTM399" s="263"/>
      <c r="BTN399" s="263"/>
      <c r="BTO399" s="263"/>
      <c r="BTP399" s="263"/>
      <c r="BTQ399" s="263"/>
      <c r="BTR399" s="263"/>
      <c r="BTS399" s="263"/>
      <c r="BTT399" s="263"/>
      <c r="BTU399" s="263"/>
      <c r="BTV399" s="263"/>
      <c r="BTW399" s="263"/>
      <c r="BTX399" s="263"/>
      <c r="BTY399" s="263"/>
      <c r="BTZ399" s="263"/>
      <c r="BUA399" s="263"/>
      <c r="BUB399" s="263"/>
      <c r="BUC399" s="263"/>
      <c r="BUD399" s="263"/>
      <c r="BUE399" s="263"/>
      <c r="BUF399" s="263"/>
      <c r="BUG399" s="263"/>
      <c r="BUH399" s="263"/>
      <c r="BUI399" s="263"/>
      <c r="BUJ399" s="263"/>
      <c r="BUK399" s="263"/>
      <c r="BUL399" s="263"/>
      <c r="BUM399" s="263"/>
      <c r="BUN399" s="263"/>
      <c r="BUO399" s="263"/>
      <c r="BUP399" s="263"/>
      <c r="BUQ399" s="263"/>
      <c r="BUR399" s="263"/>
      <c r="BUS399" s="263"/>
      <c r="BUT399" s="263"/>
      <c r="BUU399" s="263"/>
      <c r="BUV399" s="263"/>
      <c r="BUW399" s="263"/>
      <c r="BUX399" s="263"/>
      <c r="BUY399" s="263"/>
      <c r="BUZ399" s="263"/>
      <c r="BVA399" s="263"/>
      <c r="BVB399" s="263"/>
      <c r="BVC399" s="263"/>
      <c r="BVD399" s="263"/>
      <c r="BVE399" s="263"/>
      <c r="BVF399" s="263"/>
      <c r="BVG399" s="263"/>
      <c r="BVH399" s="263"/>
      <c r="BVI399" s="263"/>
      <c r="BVJ399" s="263"/>
      <c r="BVK399" s="263"/>
      <c r="BVL399" s="263"/>
      <c r="BVM399" s="263"/>
      <c r="BVN399" s="263"/>
      <c r="BVO399" s="263"/>
      <c r="BVP399" s="263"/>
      <c r="BVQ399" s="263"/>
      <c r="BVR399" s="263"/>
      <c r="BVS399" s="263"/>
      <c r="BVT399" s="263"/>
      <c r="BVU399" s="263"/>
      <c r="BVV399" s="263"/>
      <c r="BVW399" s="263"/>
      <c r="BVX399" s="263"/>
      <c r="BVY399" s="263"/>
      <c r="BVZ399" s="263"/>
      <c r="BWA399" s="263"/>
      <c r="BWB399" s="263"/>
      <c r="BWC399" s="263"/>
      <c r="BWD399" s="263"/>
      <c r="BWE399" s="263"/>
      <c r="BWF399" s="263"/>
      <c r="BWG399" s="263"/>
      <c r="BWH399" s="263"/>
      <c r="BWI399" s="263"/>
      <c r="BWJ399" s="263"/>
      <c r="BWK399" s="263"/>
      <c r="BWL399" s="263"/>
      <c r="BWM399" s="263"/>
      <c r="BWN399" s="263"/>
      <c r="BWO399" s="263"/>
      <c r="BWP399" s="263"/>
      <c r="BWQ399" s="263"/>
      <c r="BWR399" s="263"/>
      <c r="BWS399" s="263"/>
      <c r="BWT399" s="263"/>
      <c r="BWU399" s="263"/>
      <c r="BWV399" s="263"/>
      <c r="BWW399" s="263"/>
      <c r="BWX399" s="263"/>
      <c r="BWY399" s="263"/>
      <c r="BWZ399" s="263"/>
      <c r="BXA399" s="263"/>
      <c r="BXB399" s="263"/>
      <c r="BXC399" s="263"/>
      <c r="BXD399" s="263"/>
      <c r="BXE399" s="263"/>
      <c r="BXF399" s="263"/>
      <c r="BXG399" s="263"/>
      <c r="BXH399" s="263"/>
      <c r="BXI399" s="263"/>
      <c r="BXJ399" s="263"/>
      <c r="BXK399" s="263"/>
      <c r="BXL399" s="263"/>
      <c r="BXM399" s="263"/>
      <c r="BXN399" s="263"/>
      <c r="BXO399" s="263"/>
      <c r="BXP399" s="263"/>
      <c r="BXQ399" s="263"/>
      <c r="BXR399" s="263"/>
      <c r="BXS399" s="263"/>
      <c r="BXT399" s="263"/>
      <c r="BXU399" s="263"/>
      <c r="BXV399" s="263"/>
      <c r="BXW399" s="263"/>
      <c r="BXX399" s="263"/>
      <c r="BXY399" s="263"/>
      <c r="BXZ399" s="263"/>
      <c r="BYA399" s="263"/>
      <c r="BYB399" s="263"/>
      <c r="BYC399" s="263"/>
      <c r="BYD399" s="263"/>
      <c r="BYE399" s="263"/>
      <c r="BYF399" s="263"/>
      <c r="BYG399" s="263"/>
      <c r="BYH399" s="263"/>
      <c r="BYI399" s="263"/>
      <c r="BYJ399" s="263"/>
      <c r="BYK399" s="263"/>
      <c r="BYL399" s="263"/>
      <c r="BYM399" s="263"/>
      <c r="BYN399" s="263"/>
      <c r="BYO399" s="263"/>
      <c r="BYP399" s="263"/>
      <c r="BYQ399" s="263"/>
      <c r="BYR399" s="263"/>
      <c r="BYS399" s="263"/>
      <c r="BYT399" s="263"/>
      <c r="BYU399" s="263"/>
      <c r="BYV399" s="263"/>
      <c r="BYW399" s="263"/>
      <c r="BYX399" s="263"/>
      <c r="BYY399" s="263"/>
      <c r="BYZ399" s="263"/>
      <c r="BZA399" s="263"/>
      <c r="BZB399" s="263"/>
      <c r="BZC399" s="263"/>
      <c r="BZD399" s="263"/>
      <c r="BZE399" s="263"/>
      <c r="BZF399" s="263"/>
      <c r="BZG399" s="263"/>
      <c r="BZH399" s="263"/>
      <c r="BZI399" s="263"/>
      <c r="BZJ399" s="263"/>
      <c r="BZK399" s="263"/>
      <c r="BZL399" s="263"/>
      <c r="BZM399" s="263"/>
      <c r="BZN399" s="263"/>
      <c r="BZO399" s="263"/>
      <c r="BZP399" s="263"/>
      <c r="BZQ399" s="263"/>
      <c r="BZR399" s="263"/>
      <c r="BZS399" s="263"/>
      <c r="BZT399" s="263"/>
      <c r="BZU399" s="263"/>
      <c r="BZV399" s="263"/>
      <c r="BZW399" s="263"/>
      <c r="BZX399" s="263"/>
      <c r="BZY399" s="263"/>
      <c r="BZZ399" s="263"/>
      <c r="CAA399" s="263"/>
      <c r="CAB399" s="263"/>
      <c r="CAC399" s="263"/>
      <c r="CAD399" s="263"/>
      <c r="CAE399" s="263"/>
      <c r="CAF399" s="263"/>
      <c r="CAG399" s="263"/>
      <c r="CAH399" s="263"/>
      <c r="CAI399" s="263"/>
      <c r="CAJ399" s="263"/>
      <c r="CAK399" s="263"/>
      <c r="CAL399" s="263"/>
      <c r="CAM399" s="263"/>
      <c r="CAN399" s="263"/>
      <c r="CAO399" s="263"/>
      <c r="CAP399" s="263"/>
      <c r="CAQ399" s="263"/>
      <c r="CAR399" s="263"/>
      <c r="CAS399" s="263"/>
      <c r="CAT399" s="263"/>
      <c r="CAU399" s="263"/>
      <c r="CAV399" s="263"/>
    </row>
    <row r="400" spans="1:2076" x14ac:dyDescent="0.35">
      <c r="A400" s="263"/>
      <c r="B400" s="263"/>
      <c r="C400" s="263"/>
      <c r="D400" s="263"/>
      <c r="E400" s="263"/>
      <c r="F400" s="263"/>
      <c r="G400" s="263"/>
      <c r="H400" s="263"/>
      <c r="I400" s="263"/>
      <c r="J400" s="263"/>
      <c r="K400" s="263"/>
      <c r="L400" s="263"/>
      <c r="M400" s="263"/>
      <c r="N400" s="263"/>
      <c r="O400" s="263"/>
      <c r="P400" s="263"/>
      <c r="Q400" s="263"/>
      <c r="R400" s="263"/>
      <c r="S400" s="263"/>
      <c r="T400" s="263"/>
      <c r="U400" s="263"/>
      <c r="V400" s="263"/>
      <c r="W400" s="263"/>
      <c r="X400" s="263"/>
      <c r="Y400" s="263"/>
      <c r="Z400" s="263"/>
      <c r="AA400" s="263"/>
      <c r="AB400" s="263"/>
      <c r="AC400" s="263"/>
      <c r="AD400" s="263"/>
      <c r="AE400" s="263"/>
      <c r="AF400" s="263"/>
      <c r="AG400" s="263"/>
      <c r="AH400" s="263"/>
      <c r="AI400" s="263"/>
      <c r="AJ400" s="263"/>
      <c r="AK400" s="263"/>
      <c r="AL400" s="263"/>
      <c r="AM400" s="263"/>
      <c r="AN400" s="263"/>
      <c r="AO400" s="263"/>
      <c r="AP400" s="263"/>
      <c r="AQ400" s="263"/>
      <c r="AR400" s="263"/>
      <c r="AS400" s="263"/>
      <c r="AT400" s="263"/>
      <c r="AU400" s="263"/>
      <c r="AV400" s="263"/>
      <c r="AW400" s="263"/>
      <c r="AX400" s="263"/>
      <c r="AY400" s="263"/>
      <c r="AZ400" s="263"/>
      <c r="BA400" s="263"/>
      <c r="BB400" s="263"/>
      <c r="BC400" s="263"/>
      <c r="BD400" s="263"/>
      <c r="BE400" s="263"/>
      <c r="BF400" s="263"/>
      <c r="BG400" s="263"/>
      <c r="BH400" s="263"/>
      <c r="BI400" s="263"/>
      <c r="BJ400" s="263"/>
      <c r="BK400" s="263"/>
      <c r="BL400" s="263"/>
      <c r="BM400" s="263"/>
      <c r="BN400" s="263"/>
      <c r="BO400" s="263"/>
      <c r="BP400" s="263"/>
      <c r="BQ400" s="263"/>
      <c r="BR400" s="263"/>
      <c r="BS400" s="263"/>
      <c r="BT400" s="263"/>
      <c r="BU400" s="263"/>
      <c r="BV400" s="263"/>
      <c r="BW400" s="263"/>
      <c r="BX400" s="263"/>
      <c r="BY400" s="263"/>
      <c r="BZ400" s="263"/>
      <c r="CA400" s="263"/>
      <c r="CB400" s="263"/>
      <c r="CC400" s="263"/>
      <c r="CD400" s="263"/>
      <c r="CE400" s="263"/>
      <c r="CF400" s="263"/>
      <c r="CG400" s="263"/>
      <c r="CH400" s="263"/>
      <c r="CI400" s="263"/>
      <c r="CJ400" s="263"/>
      <c r="CK400" s="263"/>
      <c r="CL400" s="263"/>
      <c r="CM400" s="263"/>
      <c r="CN400" s="263"/>
      <c r="CO400" s="263"/>
      <c r="CP400" s="263"/>
      <c r="CQ400" s="263"/>
      <c r="CR400" s="263"/>
      <c r="CS400" s="263"/>
      <c r="CT400" s="263"/>
      <c r="CU400" s="263"/>
      <c r="CV400" s="263"/>
      <c r="CW400" s="263"/>
      <c r="CX400" s="263"/>
      <c r="CY400" s="263"/>
      <c r="CZ400" s="263"/>
      <c r="DA400" s="263"/>
      <c r="DB400" s="263"/>
      <c r="DC400" s="263"/>
      <c r="DD400" s="263"/>
      <c r="DE400" s="263"/>
      <c r="DF400" s="263"/>
      <c r="DG400" s="263"/>
      <c r="DH400" s="263"/>
      <c r="DI400" s="263"/>
      <c r="DJ400" s="263"/>
      <c r="DK400" s="263"/>
      <c r="DL400" s="263"/>
      <c r="DM400" s="263"/>
      <c r="DN400" s="263"/>
      <c r="DO400" s="263"/>
      <c r="DP400" s="263"/>
      <c r="DQ400" s="263"/>
      <c r="DR400" s="263"/>
      <c r="DS400" s="263"/>
      <c r="DT400" s="263"/>
      <c r="DU400" s="263"/>
      <c r="DV400" s="263"/>
      <c r="DW400" s="263"/>
      <c r="DX400" s="263"/>
      <c r="DY400" s="263"/>
      <c r="DZ400" s="263"/>
      <c r="EA400" s="263"/>
      <c r="EB400" s="263"/>
      <c r="EC400" s="263"/>
      <c r="ED400" s="263"/>
      <c r="EE400" s="263"/>
      <c r="EF400" s="263"/>
      <c r="EG400" s="263"/>
      <c r="EH400" s="263"/>
      <c r="EI400" s="263"/>
      <c r="EJ400" s="263"/>
      <c r="EK400" s="263"/>
      <c r="EL400" s="263"/>
      <c r="EM400" s="263"/>
      <c r="EN400" s="263"/>
      <c r="EO400" s="263"/>
      <c r="EP400" s="263"/>
      <c r="EQ400" s="263"/>
      <c r="ER400" s="263"/>
      <c r="ES400" s="263"/>
      <c r="ET400" s="263"/>
      <c r="EU400" s="263"/>
      <c r="EV400" s="263"/>
      <c r="EW400" s="263"/>
      <c r="EX400" s="263"/>
      <c r="EY400" s="263"/>
      <c r="EZ400" s="263"/>
      <c r="FA400" s="263"/>
      <c r="FB400" s="263"/>
      <c r="FC400" s="263"/>
      <c r="FD400" s="263"/>
      <c r="FE400" s="263"/>
      <c r="FF400" s="263"/>
      <c r="FG400" s="263"/>
      <c r="FH400" s="263"/>
      <c r="FI400" s="263"/>
      <c r="FJ400" s="263"/>
      <c r="FK400" s="263"/>
      <c r="FL400" s="263"/>
      <c r="FM400" s="263"/>
      <c r="FN400" s="263"/>
      <c r="FO400" s="263"/>
      <c r="FP400" s="263"/>
      <c r="FQ400" s="263"/>
      <c r="FR400" s="263"/>
      <c r="FS400" s="263"/>
      <c r="FT400" s="263"/>
      <c r="FU400" s="263"/>
      <c r="FV400" s="263"/>
      <c r="FW400" s="263"/>
      <c r="FX400" s="263"/>
      <c r="FY400" s="263"/>
      <c r="FZ400" s="263"/>
      <c r="GA400" s="263"/>
      <c r="GB400" s="263"/>
      <c r="GC400" s="263"/>
      <c r="GD400" s="263"/>
      <c r="GE400" s="263"/>
      <c r="GF400" s="263"/>
      <c r="GG400" s="263"/>
      <c r="GH400" s="263"/>
      <c r="GI400" s="263"/>
      <c r="GJ400" s="263"/>
      <c r="GK400" s="263"/>
      <c r="GL400" s="263"/>
      <c r="GM400" s="263"/>
      <c r="GN400" s="263"/>
      <c r="GO400" s="263"/>
      <c r="GP400" s="263"/>
      <c r="GQ400" s="263"/>
      <c r="GR400" s="263"/>
      <c r="GS400" s="263"/>
      <c r="GT400" s="263"/>
      <c r="GU400" s="263"/>
      <c r="GV400" s="263"/>
      <c r="GW400" s="263"/>
      <c r="GX400" s="263"/>
      <c r="GY400" s="263"/>
      <c r="GZ400" s="263"/>
      <c r="HA400" s="263"/>
      <c r="HB400" s="263"/>
      <c r="HC400" s="263"/>
      <c r="HD400" s="263"/>
      <c r="HE400" s="263"/>
      <c r="HF400" s="263"/>
      <c r="HG400" s="263"/>
      <c r="HH400" s="263"/>
      <c r="HI400" s="263"/>
      <c r="HJ400" s="263"/>
      <c r="HK400" s="263"/>
      <c r="HL400" s="263"/>
      <c r="HM400" s="263"/>
      <c r="HN400" s="263"/>
      <c r="HO400" s="263"/>
      <c r="HP400" s="263"/>
      <c r="HQ400" s="263"/>
      <c r="HR400" s="263"/>
      <c r="HS400" s="263"/>
      <c r="HT400" s="263"/>
      <c r="HU400" s="263"/>
      <c r="HV400" s="263"/>
      <c r="HW400" s="263"/>
      <c r="HX400" s="263"/>
      <c r="HY400" s="263"/>
      <c r="HZ400" s="263"/>
      <c r="IA400" s="263"/>
      <c r="IB400" s="263"/>
      <c r="IC400" s="263"/>
      <c r="ID400" s="263"/>
      <c r="IE400" s="263"/>
      <c r="IF400" s="263"/>
      <c r="IG400" s="263"/>
      <c r="IH400" s="263"/>
      <c r="II400" s="263"/>
      <c r="IJ400" s="263"/>
      <c r="IK400" s="263"/>
      <c r="IL400" s="263"/>
      <c r="IM400" s="263"/>
      <c r="IN400" s="263"/>
      <c r="IO400" s="263"/>
      <c r="IP400" s="263"/>
      <c r="IQ400" s="263"/>
      <c r="IR400" s="263"/>
      <c r="IS400" s="263"/>
      <c r="IT400" s="263"/>
      <c r="IU400" s="263"/>
      <c r="IV400" s="263"/>
      <c r="IW400" s="263"/>
      <c r="IX400" s="263"/>
      <c r="IY400" s="263"/>
      <c r="IZ400" s="263"/>
      <c r="JA400" s="263"/>
      <c r="JB400" s="263"/>
      <c r="JC400" s="263"/>
      <c r="JD400" s="263"/>
      <c r="JE400" s="263"/>
      <c r="JF400" s="263"/>
      <c r="JG400" s="263"/>
      <c r="JH400" s="263"/>
      <c r="JI400" s="263"/>
      <c r="JJ400" s="263"/>
      <c r="JK400" s="263"/>
      <c r="JL400" s="263"/>
      <c r="JM400" s="263"/>
      <c r="JN400" s="263"/>
      <c r="JO400" s="263"/>
      <c r="JP400" s="263"/>
      <c r="JQ400" s="263"/>
      <c r="JR400" s="263"/>
      <c r="JS400" s="263"/>
      <c r="JT400" s="263"/>
      <c r="JU400" s="263"/>
      <c r="JV400" s="263"/>
      <c r="JW400" s="263"/>
      <c r="JX400" s="263"/>
      <c r="JY400" s="263"/>
      <c r="JZ400" s="263"/>
      <c r="KA400" s="263"/>
      <c r="KB400" s="263"/>
      <c r="KC400" s="263"/>
      <c r="KD400" s="263"/>
      <c r="KE400" s="263"/>
      <c r="KF400" s="263"/>
      <c r="KG400" s="263"/>
      <c r="KH400" s="263"/>
      <c r="KI400" s="263"/>
      <c r="KJ400" s="263"/>
      <c r="KK400" s="263"/>
      <c r="KL400" s="263"/>
      <c r="KM400" s="263"/>
      <c r="KN400" s="263"/>
      <c r="KO400" s="263"/>
      <c r="KP400" s="263"/>
      <c r="KQ400" s="263"/>
      <c r="KR400" s="263"/>
      <c r="KS400" s="263"/>
      <c r="KT400" s="263"/>
      <c r="KU400" s="263"/>
      <c r="KV400" s="263"/>
      <c r="KW400" s="263"/>
      <c r="KX400" s="263"/>
      <c r="KY400" s="263"/>
      <c r="KZ400" s="263"/>
      <c r="LA400" s="263"/>
      <c r="LB400" s="263"/>
      <c r="LC400" s="263"/>
      <c r="LD400" s="263"/>
      <c r="LE400" s="263"/>
      <c r="LF400" s="263"/>
      <c r="LG400" s="263"/>
      <c r="LH400" s="263"/>
      <c r="LI400" s="263"/>
      <c r="LJ400" s="263"/>
      <c r="LK400" s="263"/>
      <c r="LL400" s="263"/>
      <c r="LM400" s="263"/>
      <c r="LN400" s="263"/>
      <c r="LO400" s="263"/>
      <c r="LP400" s="263"/>
      <c r="LQ400" s="263"/>
      <c r="LR400" s="263"/>
      <c r="LS400" s="263"/>
      <c r="LT400" s="263"/>
      <c r="LU400" s="263"/>
      <c r="LV400" s="263"/>
      <c r="LW400" s="263"/>
      <c r="LX400" s="263"/>
      <c r="LY400" s="263"/>
      <c r="LZ400" s="263"/>
      <c r="MA400" s="263"/>
      <c r="MB400" s="263"/>
      <c r="MC400" s="263"/>
      <c r="MD400" s="263"/>
      <c r="ME400" s="263"/>
      <c r="MF400" s="263"/>
      <c r="MG400" s="263"/>
      <c r="MH400" s="263"/>
      <c r="MI400" s="263"/>
      <c r="MJ400" s="263"/>
      <c r="MK400" s="263"/>
      <c r="ML400" s="263"/>
      <c r="MM400" s="263"/>
      <c r="MN400" s="263"/>
      <c r="MO400" s="263"/>
      <c r="MP400" s="263"/>
      <c r="MQ400" s="263"/>
      <c r="MR400" s="263"/>
      <c r="MS400" s="263"/>
      <c r="MT400" s="263"/>
      <c r="MU400" s="263"/>
      <c r="MV400" s="263"/>
      <c r="MW400" s="263"/>
      <c r="MX400" s="263"/>
      <c r="MY400" s="263"/>
      <c r="MZ400" s="263"/>
      <c r="NA400" s="263"/>
      <c r="NB400" s="263"/>
      <c r="NC400" s="263"/>
      <c r="ND400" s="263"/>
      <c r="NE400" s="263"/>
      <c r="NF400" s="263"/>
      <c r="NG400" s="263"/>
      <c r="NH400" s="263"/>
      <c r="NI400" s="263"/>
      <c r="NJ400" s="263"/>
      <c r="NK400" s="263"/>
      <c r="NL400" s="263"/>
      <c r="NM400" s="263"/>
      <c r="NN400" s="263"/>
      <c r="NO400" s="263"/>
      <c r="NP400" s="263"/>
      <c r="NQ400" s="263"/>
      <c r="NR400" s="263"/>
      <c r="NS400" s="263"/>
      <c r="NT400" s="263"/>
      <c r="NU400" s="263"/>
      <c r="NV400" s="263"/>
      <c r="NW400" s="263"/>
      <c r="NX400" s="263"/>
      <c r="NY400" s="263"/>
      <c r="NZ400" s="263"/>
      <c r="OA400" s="263"/>
      <c r="OB400" s="263"/>
      <c r="OC400" s="263"/>
      <c r="OD400" s="263"/>
      <c r="OE400" s="263"/>
      <c r="OF400" s="263"/>
      <c r="OG400" s="263"/>
      <c r="OH400" s="263"/>
      <c r="OI400" s="263"/>
      <c r="OJ400" s="263"/>
      <c r="OK400" s="263"/>
      <c r="OL400" s="263"/>
      <c r="OM400" s="263"/>
      <c r="ON400" s="263"/>
      <c r="OO400" s="263"/>
      <c r="OP400" s="263"/>
      <c r="OQ400" s="263"/>
      <c r="OR400" s="263"/>
      <c r="OS400" s="263"/>
      <c r="OT400" s="263"/>
      <c r="OU400" s="263"/>
      <c r="OV400" s="263"/>
      <c r="OW400" s="263"/>
      <c r="OX400" s="263"/>
      <c r="OY400" s="263"/>
      <c r="OZ400" s="263"/>
      <c r="PA400" s="263"/>
      <c r="PB400" s="263"/>
      <c r="PC400" s="263"/>
      <c r="PD400" s="263"/>
      <c r="PE400" s="263"/>
      <c r="PF400" s="263"/>
      <c r="PG400" s="263"/>
      <c r="PH400" s="263"/>
      <c r="PI400" s="263"/>
      <c r="PJ400" s="263"/>
      <c r="PK400" s="263"/>
      <c r="PL400" s="263"/>
      <c r="PM400" s="263"/>
      <c r="PN400" s="263"/>
      <c r="PO400" s="263"/>
      <c r="PP400" s="263"/>
      <c r="PQ400" s="263"/>
      <c r="PR400" s="263"/>
      <c r="PS400" s="263"/>
      <c r="PT400" s="263"/>
      <c r="PU400" s="263"/>
      <c r="PV400" s="263"/>
      <c r="PW400" s="263"/>
      <c r="PX400" s="263"/>
      <c r="PY400" s="263"/>
      <c r="PZ400" s="263"/>
      <c r="QA400" s="263"/>
      <c r="QB400" s="263"/>
      <c r="QC400" s="263"/>
      <c r="QD400" s="263"/>
      <c r="QE400" s="263"/>
      <c r="QF400" s="263"/>
      <c r="QG400" s="263"/>
      <c r="QH400" s="263"/>
      <c r="QI400" s="263"/>
      <c r="QJ400" s="263"/>
      <c r="QK400" s="263"/>
      <c r="QL400" s="263"/>
      <c r="QM400" s="263"/>
      <c r="QN400" s="263"/>
      <c r="QO400" s="263"/>
      <c r="QP400" s="263"/>
      <c r="QQ400" s="263"/>
      <c r="QR400" s="263"/>
      <c r="QS400" s="263"/>
      <c r="QT400" s="263"/>
      <c r="QU400" s="263"/>
      <c r="QV400" s="263"/>
      <c r="QW400" s="263"/>
      <c r="QX400" s="263"/>
      <c r="QY400" s="263"/>
      <c r="QZ400" s="263"/>
      <c r="RA400" s="263"/>
      <c r="RB400" s="263"/>
      <c r="RC400" s="263"/>
      <c r="RD400" s="263"/>
      <c r="RE400" s="263"/>
      <c r="RF400" s="263"/>
      <c r="RG400" s="263"/>
      <c r="RH400" s="263"/>
      <c r="RI400" s="263"/>
      <c r="RJ400" s="263"/>
      <c r="RK400" s="263"/>
      <c r="RL400" s="263"/>
      <c r="RM400" s="263"/>
      <c r="RN400" s="263"/>
      <c r="RO400" s="263"/>
      <c r="RP400" s="263"/>
      <c r="RQ400" s="263"/>
      <c r="RR400" s="263"/>
      <c r="RS400" s="263"/>
      <c r="RT400" s="263"/>
      <c r="RU400" s="263"/>
      <c r="RV400" s="263"/>
      <c r="RW400" s="263"/>
      <c r="RX400" s="263"/>
      <c r="RY400" s="263"/>
      <c r="RZ400" s="263"/>
      <c r="SA400" s="263"/>
      <c r="SB400" s="263"/>
      <c r="SC400" s="263"/>
      <c r="SD400" s="263"/>
      <c r="SE400" s="263"/>
      <c r="SF400" s="263"/>
      <c r="SG400" s="263"/>
      <c r="SH400" s="263"/>
      <c r="SI400" s="263"/>
      <c r="SJ400" s="263"/>
      <c r="SK400" s="263"/>
      <c r="SL400" s="263"/>
      <c r="SM400" s="263"/>
      <c r="SN400" s="263"/>
      <c r="SO400" s="263"/>
      <c r="SP400" s="263"/>
      <c r="SQ400" s="263"/>
      <c r="SR400" s="263"/>
      <c r="SS400" s="263"/>
      <c r="ST400" s="263"/>
      <c r="SU400" s="263"/>
      <c r="SV400" s="263"/>
      <c r="SW400" s="263"/>
      <c r="SX400" s="263"/>
      <c r="SY400" s="263"/>
      <c r="SZ400" s="263"/>
      <c r="TA400" s="263"/>
      <c r="TB400" s="263"/>
      <c r="TC400" s="263"/>
      <c r="TD400" s="263"/>
      <c r="TE400" s="263"/>
      <c r="TF400" s="263"/>
      <c r="TG400" s="263"/>
      <c r="TH400" s="263"/>
      <c r="TI400" s="263"/>
      <c r="TJ400" s="263"/>
      <c r="TK400" s="263"/>
      <c r="TL400" s="263"/>
      <c r="TM400" s="263"/>
      <c r="TN400" s="263"/>
      <c r="TO400" s="263"/>
      <c r="TP400" s="263"/>
      <c r="TQ400" s="263"/>
      <c r="TR400" s="263"/>
      <c r="TS400" s="263"/>
      <c r="TT400" s="263"/>
      <c r="TU400" s="263"/>
      <c r="TV400" s="263"/>
      <c r="TW400" s="263"/>
      <c r="TX400" s="263"/>
      <c r="TY400" s="263"/>
      <c r="TZ400" s="263"/>
      <c r="UA400" s="263"/>
      <c r="UB400" s="263"/>
      <c r="UC400" s="263"/>
      <c r="UD400" s="263"/>
      <c r="UE400" s="263"/>
      <c r="UF400" s="263"/>
      <c r="UG400" s="263"/>
      <c r="UH400" s="263"/>
      <c r="UI400" s="263"/>
      <c r="UJ400" s="263"/>
      <c r="UK400" s="263"/>
      <c r="UL400" s="263"/>
      <c r="UM400" s="263"/>
      <c r="UN400" s="263"/>
      <c r="UO400" s="263"/>
      <c r="UP400" s="263"/>
      <c r="UQ400" s="263"/>
      <c r="UR400" s="263"/>
      <c r="US400" s="263"/>
      <c r="UT400" s="263"/>
      <c r="UU400" s="263"/>
      <c r="UV400" s="263"/>
      <c r="UW400" s="263"/>
      <c r="UX400" s="263"/>
      <c r="UY400" s="263"/>
      <c r="UZ400" s="263"/>
      <c r="VA400" s="263"/>
      <c r="VB400" s="263"/>
      <c r="VC400" s="263"/>
      <c r="VD400" s="263"/>
      <c r="VE400" s="263"/>
      <c r="VF400" s="263"/>
      <c r="VG400" s="263"/>
      <c r="VH400" s="263"/>
      <c r="VI400" s="263"/>
      <c r="VJ400" s="263"/>
      <c r="VK400" s="263"/>
      <c r="VL400" s="263"/>
      <c r="VM400" s="263"/>
      <c r="VN400" s="263"/>
      <c r="VO400" s="263"/>
      <c r="VP400" s="263"/>
      <c r="VQ400" s="263"/>
      <c r="VR400" s="263"/>
      <c r="VS400" s="263"/>
      <c r="VT400" s="263"/>
      <c r="VU400" s="263"/>
      <c r="VV400" s="263"/>
      <c r="VW400" s="263"/>
      <c r="VX400" s="263"/>
      <c r="VY400" s="263"/>
      <c r="VZ400" s="263"/>
      <c r="WA400" s="263"/>
      <c r="WB400" s="263"/>
      <c r="WC400" s="263"/>
      <c r="WD400" s="263"/>
      <c r="WE400" s="263"/>
      <c r="WF400" s="263"/>
      <c r="WG400" s="263"/>
      <c r="WH400" s="263"/>
      <c r="WI400" s="263"/>
      <c r="WJ400" s="263"/>
      <c r="WK400" s="263"/>
      <c r="WL400" s="263"/>
      <c r="WM400" s="263"/>
      <c r="WN400" s="263"/>
      <c r="WO400" s="263"/>
      <c r="WP400" s="263"/>
      <c r="WQ400" s="263"/>
      <c r="WR400" s="263"/>
      <c r="WS400" s="263"/>
      <c r="WT400" s="263"/>
      <c r="WU400" s="263"/>
      <c r="WV400" s="263"/>
      <c r="WW400" s="263"/>
      <c r="WX400" s="263"/>
      <c r="WY400" s="263"/>
      <c r="WZ400" s="263"/>
      <c r="XA400" s="263"/>
      <c r="XB400" s="263"/>
      <c r="XC400" s="263"/>
      <c r="XD400" s="263"/>
      <c r="XE400" s="263"/>
      <c r="XF400" s="263"/>
      <c r="XG400" s="263"/>
      <c r="XH400" s="263"/>
      <c r="XI400" s="263"/>
      <c r="XJ400" s="263"/>
      <c r="XK400" s="263"/>
      <c r="XL400" s="263"/>
      <c r="XM400" s="263"/>
      <c r="XN400" s="263"/>
      <c r="XO400" s="263"/>
      <c r="XP400" s="263"/>
      <c r="XQ400" s="263"/>
      <c r="XR400" s="263"/>
      <c r="XS400" s="263"/>
      <c r="XT400" s="263"/>
      <c r="XU400" s="263"/>
      <c r="XV400" s="263"/>
      <c r="XW400" s="263"/>
      <c r="XX400" s="263"/>
      <c r="XY400" s="263"/>
      <c r="XZ400" s="263"/>
      <c r="YA400" s="263"/>
      <c r="YB400" s="263"/>
      <c r="YC400" s="263"/>
      <c r="YD400" s="263"/>
      <c r="YE400" s="263"/>
      <c r="YF400" s="263"/>
      <c r="YG400" s="263"/>
      <c r="YH400" s="263"/>
      <c r="YI400" s="263"/>
      <c r="YJ400" s="263"/>
      <c r="YK400" s="263"/>
      <c r="YL400" s="263"/>
      <c r="YM400" s="263"/>
      <c r="YN400" s="263"/>
      <c r="YO400" s="263"/>
      <c r="YP400" s="263"/>
      <c r="YQ400" s="263"/>
      <c r="YR400" s="263"/>
      <c r="YS400" s="263"/>
      <c r="YT400" s="263"/>
      <c r="YU400" s="263"/>
      <c r="YV400" s="263"/>
      <c r="YW400" s="263"/>
      <c r="YX400" s="263"/>
      <c r="YY400" s="263"/>
      <c r="YZ400" s="263"/>
      <c r="ZA400" s="263"/>
      <c r="ZB400" s="263"/>
      <c r="ZC400" s="263"/>
      <c r="ZD400" s="263"/>
      <c r="ZE400" s="263"/>
      <c r="ZF400" s="263"/>
      <c r="ZG400" s="263"/>
      <c r="ZH400" s="263"/>
      <c r="ZI400" s="263"/>
      <c r="ZJ400" s="263"/>
      <c r="ZK400" s="263"/>
      <c r="ZL400" s="263"/>
      <c r="ZM400" s="263"/>
      <c r="ZN400" s="263"/>
      <c r="ZO400" s="263"/>
      <c r="ZP400" s="263"/>
      <c r="ZQ400" s="263"/>
      <c r="ZR400" s="263"/>
      <c r="ZS400" s="263"/>
      <c r="ZT400" s="263"/>
      <c r="ZU400" s="263"/>
      <c r="ZV400" s="263"/>
      <c r="ZW400" s="263"/>
      <c r="ZX400" s="263"/>
      <c r="ZY400" s="263"/>
      <c r="ZZ400" s="263"/>
      <c r="AAA400" s="263"/>
      <c r="AAB400" s="263"/>
      <c r="AAC400" s="263"/>
      <c r="AAD400" s="263"/>
      <c r="AAE400" s="263"/>
      <c r="AAF400" s="263"/>
      <c r="AAG400" s="263"/>
      <c r="AAH400" s="263"/>
      <c r="AAI400" s="263"/>
      <c r="AAJ400" s="263"/>
      <c r="AAK400" s="263"/>
      <c r="AAL400" s="263"/>
      <c r="AAM400" s="263"/>
      <c r="AAN400" s="263"/>
      <c r="AAO400" s="263"/>
      <c r="AAP400" s="263"/>
      <c r="AAQ400" s="263"/>
      <c r="AAR400" s="263"/>
      <c r="AAS400" s="263"/>
      <c r="AAT400" s="263"/>
      <c r="AAU400" s="263"/>
      <c r="AAV400" s="263"/>
      <c r="AAW400" s="263"/>
      <c r="AAX400" s="263"/>
      <c r="AAY400" s="263"/>
      <c r="AAZ400" s="263"/>
      <c r="ABA400" s="263"/>
      <c r="ABB400" s="263"/>
      <c r="ABC400" s="263"/>
      <c r="ABD400" s="263"/>
      <c r="ABE400" s="263"/>
      <c r="ABF400" s="263"/>
      <c r="ABG400" s="263"/>
      <c r="ABH400" s="263"/>
      <c r="ABI400" s="263"/>
      <c r="ABJ400" s="263"/>
      <c r="ABK400" s="263"/>
      <c r="ABL400" s="263"/>
      <c r="ABM400" s="263"/>
      <c r="ABN400" s="263"/>
      <c r="ABO400" s="263"/>
      <c r="ABP400" s="263"/>
      <c r="ABQ400" s="263"/>
      <c r="ABR400" s="263"/>
      <c r="ABS400" s="263"/>
      <c r="ABT400" s="263"/>
      <c r="ABU400" s="263"/>
      <c r="ABV400" s="263"/>
      <c r="ABW400" s="263"/>
      <c r="ABX400" s="263"/>
      <c r="ABY400" s="263"/>
      <c r="ABZ400" s="263"/>
      <c r="ACA400" s="263"/>
      <c r="ACB400" s="263"/>
      <c r="ACC400" s="263"/>
      <c r="ACD400" s="263"/>
      <c r="ACE400" s="263"/>
      <c r="ACF400" s="263"/>
      <c r="ACG400" s="263"/>
      <c r="ACH400" s="263"/>
      <c r="ACI400" s="263"/>
      <c r="ACJ400" s="263"/>
      <c r="ACK400" s="263"/>
      <c r="ACL400" s="263"/>
      <c r="ACM400" s="263"/>
      <c r="ACN400" s="263"/>
      <c r="ACO400" s="263"/>
      <c r="ACP400" s="263"/>
      <c r="ACQ400" s="263"/>
      <c r="ACR400" s="263"/>
      <c r="ACS400" s="263"/>
      <c r="ACT400" s="263"/>
      <c r="ACU400" s="263"/>
      <c r="ACV400" s="263"/>
      <c r="ACW400" s="263"/>
      <c r="ACX400" s="263"/>
      <c r="ACY400" s="263"/>
      <c r="ACZ400" s="263"/>
      <c r="ADA400" s="263"/>
      <c r="ADB400" s="263"/>
      <c r="ADC400" s="263"/>
      <c r="ADD400" s="263"/>
      <c r="ADE400" s="263"/>
      <c r="ADF400" s="263"/>
      <c r="ADG400" s="263"/>
      <c r="ADH400" s="263"/>
      <c r="ADI400" s="263"/>
      <c r="ADJ400" s="263"/>
      <c r="ADK400" s="263"/>
      <c r="ADL400" s="263"/>
      <c r="ADM400" s="263"/>
      <c r="ADN400" s="263"/>
      <c r="ADO400" s="263"/>
      <c r="ADP400" s="263"/>
      <c r="ADQ400" s="263"/>
      <c r="ADR400" s="263"/>
      <c r="ADS400" s="263"/>
      <c r="ADT400" s="263"/>
      <c r="ADU400" s="263"/>
      <c r="ADV400" s="263"/>
      <c r="ADW400" s="263"/>
      <c r="ADX400" s="263"/>
      <c r="ADY400" s="263"/>
      <c r="ADZ400" s="263"/>
      <c r="AEA400" s="263"/>
      <c r="AEB400" s="263"/>
      <c r="AEC400" s="263"/>
      <c r="AED400" s="263"/>
      <c r="AEE400" s="263"/>
      <c r="AEF400" s="263"/>
      <c r="AEG400" s="263"/>
      <c r="AEH400" s="263"/>
      <c r="AEI400" s="263"/>
      <c r="AEJ400" s="263"/>
      <c r="AEK400" s="263"/>
      <c r="AEL400" s="263"/>
      <c r="AEM400" s="263"/>
      <c r="AEN400" s="263"/>
      <c r="AEO400" s="263"/>
      <c r="AEP400" s="263"/>
      <c r="AEQ400" s="263"/>
      <c r="AER400" s="263"/>
      <c r="AES400" s="263"/>
      <c r="AET400" s="263"/>
      <c r="AEU400" s="263"/>
      <c r="AEV400" s="263"/>
      <c r="AEW400" s="263"/>
      <c r="AEX400" s="263"/>
      <c r="AEY400" s="263"/>
      <c r="AEZ400" s="263"/>
      <c r="AFA400" s="263"/>
      <c r="AFB400" s="263"/>
      <c r="AFC400" s="263"/>
      <c r="AFD400" s="263"/>
      <c r="AFE400" s="263"/>
      <c r="AFF400" s="263"/>
      <c r="AFG400" s="263"/>
      <c r="AFH400" s="263"/>
      <c r="AFI400" s="263"/>
      <c r="AFJ400" s="263"/>
      <c r="AFK400" s="263"/>
      <c r="AFL400" s="263"/>
      <c r="AFM400" s="263"/>
      <c r="AFN400" s="263"/>
      <c r="AFO400" s="263"/>
      <c r="AFP400" s="263"/>
      <c r="AFQ400" s="263"/>
      <c r="AFR400" s="263"/>
      <c r="AFS400" s="263"/>
      <c r="AFT400" s="263"/>
      <c r="AFU400" s="263"/>
      <c r="AFV400" s="263"/>
      <c r="AFW400" s="263"/>
      <c r="AFX400" s="263"/>
      <c r="AFY400" s="263"/>
      <c r="AFZ400" s="263"/>
      <c r="AGA400" s="263"/>
      <c r="AGB400" s="263"/>
      <c r="AGC400" s="263"/>
      <c r="AGD400" s="263"/>
      <c r="AGE400" s="263"/>
      <c r="AGF400" s="263"/>
      <c r="AGG400" s="263"/>
      <c r="AGH400" s="263"/>
      <c r="AGI400" s="263"/>
      <c r="AGJ400" s="263"/>
      <c r="AGK400" s="263"/>
      <c r="AGL400" s="263"/>
      <c r="AGM400" s="263"/>
      <c r="AGN400" s="263"/>
      <c r="AGO400" s="263"/>
      <c r="AGP400" s="263"/>
      <c r="AGQ400" s="263"/>
      <c r="AGR400" s="263"/>
      <c r="AGS400" s="263"/>
      <c r="AGT400" s="263"/>
      <c r="AGU400" s="263"/>
      <c r="AGV400" s="263"/>
      <c r="AGW400" s="263"/>
      <c r="AGX400" s="263"/>
      <c r="AGY400" s="263"/>
      <c r="AGZ400" s="263"/>
      <c r="AHA400" s="263"/>
      <c r="AHB400" s="263"/>
      <c r="AHC400" s="263"/>
      <c r="AHD400" s="263"/>
      <c r="AHE400" s="263"/>
      <c r="AHF400" s="263"/>
      <c r="AHG400" s="263"/>
      <c r="AHH400" s="263"/>
      <c r="AHI400" s="263"/>
      <c r="AHJ400" s="263"/>
      <c r="AHK400" s="263"/>
      <c r="AHL400" s="263"/>
      <c r="AHM400" s="263"/>
      <c r="AHN400" s="263"/>
      <c r="AHO400" s="263"/>
      <c r="AHP400" s="263"/>
      <c r="AHQ400" s="263"/>
      <c r="AHR400" s="263"/>
      <c r="AHS400" s="263"/>
      <c r="AHT400" s="263"/>
      <c r="AHU400" s="263"/>
      <c r="AHV400" s="263"/>
      <c r="AHW400" s="263"/>
      <c r="AHX400" s="263"/>
      <c r="AHY400" s="263"/>
      <c r="AHZ400" s="263"/>
      <c r="AIA400" s="263"/>
      <c r="AIB400" s="263"/>
      <c r="AIC400" s="263"/>
      <c r="AID400" s="263"/>
      <c r="AIE400" s="263"/>
      <c r="AIF400" s="263"/>
      <c r="AIG400" s="263"/>
      <c r="AIH400" s="263"/>
      <c r="AII400" s="263"/>
      <c r="AIJ400" s="263"/>
      <c r="AIK400" s="263"/>
      <c r="AIL400" s="263"/>
      <c r="AIM400" s="263"/>
      <c r="AIN400" s="263"/>
      <c r="AIO400" s="263"/>
      <c r="AIP400" s="263"/>
      <c r="AIQ400" s="263"/>
      <c r="AIR400" s="263"/>
      <c r="AIS400" s="263"/>
      <c r="AIT400" s="263"/>
      <c r="AIU400" s="263"/>
      <c r="AIV400" s="263"/>
      <c r="AIW400" s="263"/>
      <c r="AIX400" s="263"/>
      <c r="AIY400" s="263"/>
      <c r="AIZ400" s="263"/>
      <c r="AJA400" s="263"/>
      <c r="AJB400" s="263"/>
      <c r="AJC400" s="263"/>
      <c r="AJD400" s="263"/>
      <c r="AJE400" s="263"/>
      <c r="AJF400" s="263"/>
      <c r="AJG400" s="263"/>
      <c r="AJH400" s="263"/>
      <c r="AJI400" s="263"/>
      <c r="AJJ400" s="263"/>
      <c r="AJK400" s="263"/>
      <c r="AJL400" s="263"/>
      <c r="AJM400" s="263"/>
      <c r="AJN400" s="263"/>
      <c r="AJO400" s="263"/>
      <c r="AJP400" s="263"/>
      <c r="AJQ400" s="263"/>
      <c r="AJR400" s="263"/>
      <c r="AJS400" s="263"/>
      <c r="AJT400" s="263"/>
      <c r="AJU400" s="263"/>
      <c r="AJV400" s="263"/>
      <c r="AJW400" s="263"/>
      <c r="AJX400" s="263"/>
      <c r="AJY400" s="263"/>
      <c r="AJZ400" s="263"/>
      <c r="AKA400" s="263"/>
      <c r="AKB400" s="263"/>
      <c r="AKC400" s="263"/>
      <c r="AKD400" s="263"/>
      <c r="AKE400" s="263"/>
      <c r="AKF400" s="263"/>
      <c r="AKG400" s="263"/>
      <c r="AKH400" s="263"/>
      <c r="AKI400" s="263"/>
      <c r="AKJ400" s="263"/>
      <c r="AKK400" s="263"/>
      <c r="AKL400" s="263"/>
      <c r="AKM400" s="263"/>
      <c r="AKN400" s="263"/>
      <c r="AKO400" s="263"/>
      <c r="AKP400" s="263"/>
      <c r="AKQ400" s="263"/>
      <c r="AKR400" s="263"/>
      <c r="AKS400" s="263"/>
      <c r="AKT400" s="263"/>
      <c r="AKU400" s="263"/>
      <c r="AKV400" s="263"/>
      <c r="AKW400" s="263"/>
      <c r="AKX400" s="263"/>
      <c r="AKY400" s="263"/>
      <c r="AKZ400" s="263"/>
      <c r="ALA400" s="263"/>
      <c r="ALB400" s="263"/>
      <c r="ALC400" s="263"/>
      <c r="ALD400" s="263"/>
      <c r="ALE400" s="263"/>
      <c r="ALF400" s="263"/>
      <c r="ALG400" s="263"/>
      <c r="ALH400" s="263"/>
      <c r="ALI400" s="263"/>
      <c r="ALJ400" s="263"/>
      <c r="ALK400" s="263"/>
      <c r="ALL400" s="263"/>
      <c r="ALM400" s="263"/>
      <c r="ALN400" s="263"/>
      <c r="ALO400" s="263"/>
      <c r="ALP400" s="263"/>
      <c r="ALQ400" s="263"/>
      <c r="ALR400" s="263"/>
      <c r="ALS400" s="263"/>
      <c r="ALT400" s="263"/>
      <c r="ALU400" s="263"/>
      <c r="ALV400" s="263"/>
      <c r="ALW400" s="263"/>
      <c r="ALX400" s="263"/>
      <c r="ALY400" s="263"/>
      <c r="ALZ400" s="263"/>
      <c r="AMA400" s="263"/>
      <c r="AMB400" s="263"/>
      <c r="AMC400" s="263"/>
      <c r="AMD400" s="263"/>
      <c r="AME400" s="263"/>
      <c r="AMF400" s="263"/>
      <c r="AMG400" s="263"/>
      <c r="AMH400" s="263"/>
      <c r="AMI400" s="263"/>
      <c r="AMJ400" s="263"/>
      <c r="AMK400" s="263"/>
      <c r="AML400" s="263"/>
      <c r="AMM400" s="263"/>
      <c r="AMN400" s="263"/>
      <c r="AMO400" s="263"/>
      <c r="AMP400" s="263"/>
      <c r="AMQ400" s="263"/>
      <c r="AMR400" s="263"/>
      <c r="AMS400" s="263"/>
      <c r="AMT400" s="263"/>
      <c r="AMU400" s="263"/>
      <c r="AMV400" s="263"/>
      <c r="AMW400" s="263"/>
      <c r="AMX400" s="263"/>
      <c r="AMY400" s="263"/>
      <c r="AMZ400" s="263"/>
      <c r="ANA400" s="263"/>
      <c r="ANB400" s="263"/>
      <c r="ANC400" s="263"/>
      <c r="AND400" s="263"/>
      <c r="ANE400" s="263"/>
      <c r="ANF400" s="263"/>
      <c r="ANG400" s="263"/>
      <c r="ANH400" s="263"/>
      <c r="ANI400" s="263"/>
      <c r="ANJ400" s="263"/>
      <c r="ANK400" s="263"/>
      <c r="ANL400" s="263"/>
      <c r="ANM400" s="263"/>
      <c r="ANN400" s="263"/>
      <c r="ANO400" s="263"/>
      <c r="ANP400" s="263"/>
      <c r="ANQ400" s="263"/>
      <c r="ANR400" s="263"/>
      <c r="ANS400" s="263"/>
      <c r="ANT400" s="263"/>
      <c r="ANU400" s="263"/>
      <c r="ANV400" s="263"/>
      <c r="ANW400" s="263"/>
      <c r="ANX400" s="263"/>
      <c r="ANY400" s="263"/>
      <c r="ANZ400" s="263"/>
      <c r="AOA400" s="263"/>
      <c r="AOB400" s="263"/>
      <c r="AOC400" s="263"/>
      <c r="AOD400" s="263"/>
      <c r="AOE400" s="263"/>
      <c r="AOF400" s="263"/>
      <c r="AOG400" s="263"/>
      <c r="AOH400" s="263"/>
      <c r="AOI400" s="263"/>
      <c r="AOJ400" s="263"/>
      <c r="AOK400" s="263"/>
      <c r="AOL400" s="263"/>
      <c r="AOM400" s="263"/>
      <c r="AON400" s="263"/>
      <c r="AOO400" s="263"/>
      <c r="AOP400" s="263"/>
      <c r="AOQ400" s="263"/>
      <c r="AOR400" s="263"/>
      <c r="AOS400" s="263"/>
      <c r="AOT400" s="263"/>
      <c r="AOU400" s="263"/>
      <c r="AOV400" s="263"/>
      <c r="AOW400" s="263"/>
      <c r="AOX400" s="263"/>
      <c r="AOY400" s="263"/>
      <c r="AOZ400" s="263"/>
      <c r="APA400" s="263"/>
      <c r="APB400" s="263"/>
      <c r="APC400" s="263"/>
      <c r="APD400" s="263"/>
      <c r="APE400" s="263"/>
      <c r="APF400" s="263"/>
      <c r="APG400" s="263"/>
      <c r="APH400" s="263"/>
      <c r="API400" s="263"/>
      <c r="APJ400" s="263"/>
      <c r="APK400" s="263"/>
      <c r="APL400" s="263"/>
      <c r="APM400" s="263"/>
      <c r="APN400" s="263"/>
      <c r="APO400" s="263"/>
      <c r="APP400" s="263"/>
      <c r="APQ400" s="263"/>
      <c r="APR400" s="263"/>
      <c r="APS400" s="263"/>
      <c r="APT400" s="263"/>
      <c r="APU400" s="263"/>
      <c r="APV400" s="263"/>
      <c r="APW400" s="263"/>
      <c r="APX400" s="263"/>
      <c r="APY400" s="263"/>
      <c r="APZ400" s="263"/>
      <c r="AQA400" s="263"/>
      <c r="AQB400" s="263"/>
      <c r="AQC400" s="263"/>
      <c r="AQD400" s="263"/>
      <c r="AQE400" s="263"/>
      <c r="AQF400" s="263"/>
      <c r="AQG400" s="263"/>
      <c r="AQH400" s="263"/>
      <c r="AQI400" s="263"/>
      <c r="AQJ400" s="263"/>
      <c r="AQK400" s="263"/>
      <c r="AQL400" s="263"/>
      <c r="AQM400" s="263"/>
      <c r="AQN400" s="263"/>
      <c r="AQO400" s="263"/>
      <c r="AQP400" s="263"/>
      <c r="AQQ400" s="263"/>
      <c r="AQR400" s="263"/>
      <c r="AQS400" s="263"/>
      <c r="AQT400" s="263"/>
      <c r="AQU400" s="263"/>
      <c r="AQV400" s="263"/>
      <c r="AQW400" s="263"/>
      <c r="AQX400" s="263"/>
      <c r="AQY400" s="263"/>
      <c r="AQZ400" s="263"/>
      <c r="ARA400" s="263"/>
      <c r="ARB400" s="263"/>
      <c r="ARC400" s="263"/>
      <c r="ARD400" s="263"/>
      <c r="ARE400" s="263"/>
      <c r="ARF400" s="263"/>
      <c r="ARG400" s="263"/>
      <c r="ARH400" s="263"/>
      <c r="ARI400" s="263"/>
      <c r="ARJ400" s="263"/>
      <c r="ARK400" s="263"/>
      <c r="ARL400" s="263"/>
      <c r="ARM400" s="263"/>
      <c r="ARN400" s="263"/>
      <c r="ARO400" s="263"/>
      <c r="ARP400" s="263"/>
      <c r="ARQ400" s="263"/>
      <c r="ARR400" s="263"/>
      <c r="ARS400" s="263"/>
      <c r="ART400" s="263"/>
      <c r="ARU400" s="263"/>
      <c r="ARV400" s="263"/>
      <c r="ARW400" s="263"/>
      <c r="ARX400" s="263"/>
      <c r="ARY400" s="263"/>
      <c r="ARZ400" s="263"/>
      <c r="ASA400" s="263"/>
      <c r="ASB400" s="263"/>
      <c r="ASC400" s="263"/>
      <c r="ASD400" s="263"/>
      <c r="ASE400" s="263"/>
      <c r="ASF400" s="263"/>
      <c r="ASG400" s="263"/>
      <c r="ASH400" s="263"/>
      <c r="ASI400" s="263"/>
      <c r="ASJ400" s="263"/>
      <c r="ASK400" s="263"/>
      <c r="ASL400" s="263"/>
      <c r="ASM400" s="263"/>
      <c r="ASN400" s="263"/>
      <c r="ASO400" s="263"/>
      <c r="ASP400" s="263"/>
      <c r="ASQ400" s="263"/>
      <c r="ASR400" s="263"/>
      <c r="ASS400" s="263"/>
      <c r="AST400" s="263"/>
      <c r="ASU400" s="263"/>
      <c r="ASV400" s="263"/>
      <c r="ASW400" s="263"/>
      <c r="ASX400" s="263"/>
      <c r="ASY400" s="263"/>
      <c r="ASZ400" s="263"/>
      <c r="ATA400" s="263"/>
      <c r="ATB400" s="263"/>
      <c r="ATC400" s="263"/>
      <c r="ATD400" s="263"/>
      <c r="ATE400" s="263"/>
      <c r="ATF400" s="263"/>
      <c r="ATG400" s="263"/>
      <c r="ATH400" s="263"/>
      <c r="ATI400" s="263"/>
      <c r="ATJ400" s="263"/>
      <c r="ATK400" s="263"/>
      <c r="ATL400" s="263"/>
      <c r="ATM400" s="263"/>
      <c r="ATN400" s="263"/>
      <c r="ATO400" s="263"/>
      <c r="ATP400" s="263"/>
      <c r="ATQ400" s="263"/>
      <c r="ATR400" s="263"/>
      <c r="ATS400" s="263"/>
      <c r="ATT400" s="263"/>
      <c r="ATU400" s="263"/>
      <c r="ATV400" s="263"/>
      <c r="ATW400" s="263"/>
      <c r="ATX400" s="263"/>
      <c r="ATY400" s="263"/>
      <c r="ATZ400" s="263"/>
      <c r="AUA400" s="263"/>
      <c r="AUB400" s="263"/>
      <c r="AUC400" s="263"/>
      <c r="AUD400" s="263"/>
      <c r="AUE400" s="263"/>
      <c r="AUF400" s="263"/>
      <c r="AUG400" s="263"/>
      <c r="AUH400" s="263"/>
      <c r="AUI400" s="263"/>
      <c r="AUJ400" s="263"/>
      <c r="AUK400" s="263"/>
      <c r="AUL400" s="263"/>
      <c r="AUM400" s="263"/>
      <c r="AUN400" s="263"/>
      <c r="AUO400" s="263"/>
      <c r="AUP400" s="263"/>
      <c r="AUQ400" s="263"/>
      <c r="AUR400" s="263"/>
      <c r="AUS400" s="263"/>
      <c r="AUT400" s="263"/>
      <c r="AUU400" s="263"/>
      <c r="AUV400" s="263"/>
      <c r="AUW400" s="263"/>
      <c r="AUX400" s="263"/>
      <c r="AUY400" s="263"/>
      <c r="AUZ400" s="263"/>
      <c r="AVA400" s="263"/>
      <c r="AVB400" s="263"/>
      <c r="AVC400" s="263"/>
      <c r="AVD400" s="263"/>
      <c r="AVE400" s="263"/>
      <c r="AVF400" s="263"/>
      <c r="AVG400" s="263"/>
      <c r="AVH400" s="263"/>
      <c r="AVI400" s="263"/>
      <c r="AVJ400" s="263"/>
      <c r="AVK400" s="263"/>
      <c r="AVL400" s="263"/>
      <c r="AVM400" s="263"/>
      <c r="AVN400" s="263"/>
      <c r="AVO400" s="263"/>
      <c r="AVP400" s="263"/>
      <c r="AVQ400" s="263"/>
      <c r="AVR400" s="263"/>
      <c r="AVS400" s="263"/>
      <c r="AVT400" s="263"/>
      <c r="AVU400" s="263"/>
      <c r="AVV400" s="263"/>
      <c r="AVW400" s="263"/>
      <c r="AVX400" s="263"/>
      <c r="AVY400" s="263"/>
      <c r="AVZ400" s="263"/>
      <c r="AWA400" s="263"/>
      <c r="AWB400" s="263"/>
      <c r="AWC400" s="263"/>
      <c r="AWD400" s="263"/>
      <c r="AWE400" s="263"/>
      <c r="AWF400" s="263"/>
      <c r="AWG400" s="263"/>
      <c r="AWH400" s="263"/>
      <c r="AWI400" s="263"/>
      <c r="AWJ400" s="263"/>
      <c r="AWK400" s="263"/>
      <c r="AWL400" s="263"/>
      <c r="AWM400" s="263"/>
      <c r="AWN400" s="263"/>
      <c r="AWO400" s="263"/>
      <c r="AWP400" s="263"/>
      <c r="AWQ400" s="263"/>
      <c r="AWR400" s="263"/>
      <c r="AWS400" s="263"/>
      <c r="AWT400" s="263"/>
      <c r="AWU400" s="263"/>
      <c r="AWV400" s="263"/>
      <c r="AWW400" s="263"/>
      <c r="AWX400" s="263"/>
      <c r="AWY400" s="263"/>
      <c r="AWZ400" s="263"/>
      <c r="AXA400" s="263"/>
      <c r="AXB400" s="263"/>
      <c r="AXC400" s="263"/>
      <c r="AXD400" s="263"/>
      <c r="AXE400" s="263"/>
      <c r="AXF400" s="263"/>
      <c r="AXG400" s="263"/>
      <c r="AXH400" s="263"/>
      <c r="AXI400" s="263"/>
      <c r="AXJ400" s="263"/>
      <c r="AXK400" s="263"/>
      <c r="AXL400" s="263"/>
      <c r="AXM400" s="263"/>
      <c r="AXN400" s="263"/>
      <c r="AXO400" s="263"/>
      <c r="AXP400" s="263"/>
      <c r="AXQ400" s="263"/>
      <c r="AXR400" s="263"/>
      <c r="AXS400" s="263"/>
      <c r="AXT400" s="263"/>
      <c r="AXU400" s="263"/>
      <c r="AXV400" s="263"/>
      <c r="AXW400" s="263"/>
      <c r="AXX400" s="263"/>
      <c r="AXY400" s="263"/>
      <c r="AXZ400" s="263"/>
      <c r="AYA400" s="263"/>
      <c r="AYB400" s="263"/>
      <c r="AYC400" s="263"/>
      <c r="AYD400" s="263"/>
      <c r="AYE400" s="263"/>
      <c r="AYF400" s="263"/>
      <c r="AYG400" s="263"/>
      <c r="AYH400" s="263"/>
      <c r="AYI400" s="263"/>
      <c r="AYJ400" s="263"/>
      <c r="AYK400" s="263"/>
      <c r="AYL400" s="263"/>
      <c r="AYM400" s="263"/>
      <c r="AYN400" s="263"/>
      <c r="AYO400" s="263"/>
      <c r="AYP400" s="263"/>
      <c r="AYQ400" s="263"/>
      <c r="AYR400" s="263"/>
      <c r="AYS400" s="263"/>
      <c r="AYT400" s="263"/>
      <c r="AYU400" s="263"/>
      <c r="AYV400" s="263"/>
      <c r="AYW400" s="263"/>
      <c r="AYX400" s="263"/>
      <c r="AYY400" s="263"/>
      <c r="AYZ400" s="263"/>
      <c r="AZA400" s="263"/>
      <c r="AZB400" s="263"/>
      <c r="AZC400" s="263"/>
      <c r="AZD400" s="263"/>
      <c r="AZE400" s="263"/>
      <c r="AZF400" s="263"/>
      <c r="AZG400" s="263"/>
      <c r="AZH400" s="263"/>
      <c r="AZI400" s="263"/>
      <c r="AZJ400" s="263"/>
      <c r="AZK400" s="263"/>
      <c r="AZL400" s="263"/>
      <c r="AZM400" s="263"/>
      <c r="AZN400" s="263"/>
      <c r="AZO400" s="263"/>
      <c r="AZP400" s="263"/>
      <c r="AZQ400" s="263"/>
      <c r="AZR400" s="263"/>
      <c r="AZS400" s="263"/>
      <c r="AZT400" s="263"/>
      <c r="AZU400" s="263"/>
      <c r="AZV400" s="263"/>
      <c r="AZW400" s="263"/>
      <c r="AZX400" s="263"/>
      <c r="AZY400" s="263"/>
      <c r="AZZ400" s="263"/>
      <c r="BAA400" s="263"/>
      <c r="BAB400" s="263"/>
      <c r="BAC400" s="263"/>
      <c r="BAD400" s="263"/>
      <c r="BAE400" s="263"/>
      <c r="BAF400" s="263"/>
      <c r="BAG400" s="263"/>
      <c r="BAH400" s="263"/>
      <c r="BAI400" s="263"/>
      <c r="BAJ400" s="263"/>
      <c r="BAK400" s="263"/>
      <c r="BAL400" s="263"/>
      <c r="BAM400" s="263"/>
      <c r="BAN400" s="263"/>
      <c r="BAO400" s="263"/>
      <c r="BAP400" s="263"/>
      <c r="BAQ400" s="263"/>
      <c r="BAR400" s="263"/>
      <c r="BAS400" s="263"/>
      <c r="BAT400" s="263"/>
      <c r="BAU400" s="263"/>
      <c r="BAV400" s="263"/>
      <c r="BAW400" s="263"/>
      <c r="BAX400" s="263"/>
      <c r="BAY400" s="263"/>
      <c r="BAZ400" s="263"/>
      <c r="BBA400" s="263"/>
      <c r="BBB400" s="263"/>
      <c r="BBC400" s="263"/>
      <c r="BBD400" s="263"/>
      <c r="BBE400" s="263"/>
      <c r="BBF400" s="263"/>
      <c r="BBG400" s="263"/>
      <c r="BBH400" s="263"/>
      <c r="BBI400" s="263"/>
      <c r="BBJ400" s="263"/>
      <c r="BBK400" s="263"/>
      <c r="BBL400" s="263"/>
      <c r="BBM400" s="263"/>
      <c r="BBN400" s="263"/>
      <c r="BBO400" s="263"/>
      <c r="BBP400" s="263"/>
      <c r="BBQ400" s="263"/>
      <c r="BBR400" s="263"/>
      <c r="BBS400" s="263"/>
      <c r="BBT400" s="263"/>
      <c r="BBU400" s="263"/>
      <c r="BBV400" s="263"/>
      <c r="BBW400" s="263"/>
      <c r="BBX400" s="263"/>
      <c r="BBY400" s="263"/>
      <c r="BBZ400" s="263"/>
      <c r="BCA400" s="263"/>
      <c r="BCB400" s="263"/>
      <c r="BCC400" s="263"/>
      <c r="BCD400" s="263"/>
      <c r="BCE400" s="263"/>
      <c r="BCF400" s="263"/>
      <c r="BCG400" s="263"/>
      <c r="BCH400" s="263"/>
      <c r="BCI400" s="263"/>
      <c r="BCJ400" s="263"/>
      <c r="BCK400" s="263"/>
      <c r="BCL400" s="263"/>
      <c r="BCM400" s="263"/>
      <c r="BCN400" s="263"/>
      <c r="BCO400" s="263"/>
      <c r="BCP400" s="263"/>
      <c r="BCQ400" s="263"/>
      <c r="BCR400" s="263"/>
      <c r="BCS400" s="263"/>
      <c r="BCT400" s="263"/>
      <c r="BCU400" s="263"/>
      <c r="BCV400" s="263"/>
      <c r="BCW400" s="263"/>
      <c r="BCX400" s="263"/>
      <c r="BCY400" s="263"/>
      <c r="BCZ400" s="263"/>
      <c r="BDA400" s="263"/>
      <c r="BDB400" s="263"/>
      <c r="BDC400" s="263"/>
      <c r="BDD400" s="263"/>
      <c r="BDE400" s="263"/>
      <c r="BDF400" s="263"/>
      <c r="BDG400" s="263"/>
      <c r="BDH400" s="263"/>
      <c r="BDI400" s="263"/>
      <c r="BDJ400" s="263"/>
      <c r="BDK400" s="263"/>
      <c r="BDL400" s="263"/>
      <c r="BDM400" s="263"/>
      <c r="BDN400" s="263"/>
      <c r="BDO400" s="263"/>
      <c r="BDP400" s="263"/>
      <c r="BDQ400" s="263"/>
      <c r="BDR400" s="263"/>
      <c r="BDS400" s="263"/>
      <c r="BDT400" s="263"/>
      <c r="BDU400" s="263"/>
      <c r="BDV400" s="263"/>
      <c r="BDW400" s="263"/>
      <c r="BDX400" s="263"/>
      <c r="BDY400" s="263"/>
      <c r="BDZ400" s="263"/>
      <c r="BEA400" s="263"/>
      <c r="BEB400" s="263"/>
      <c r="BEC400" s="263"/>
      <c r="BED400" s="263"/>
      <c r="BEE400" s="263"/>
      <c r="BEF400" s="263"/>
      <c r="BEG400" s="263"/>
      <c r="BEH400" s="263"/>
      <c r="BEI400" s="263"/>
      <c r="BEJ400" s="263"/>
      <c r="BEK400" s="263"/>
      <c r="BEL400" s="263"/>
      <c r="BEM400" s="263"/>
      <c r="BEN400" s="263"/>
      <c r="BEO400" s="263"/>
      <c r="BEP400" s="263"/>
      <c r="BEQ400" s="263"/>
      <c r="BER400" s="263"/>
      <c r="BES400" s="263"/>
      <c r="BET400" s="263"/>
      <c r="BEU400" s="263"/>
      <c r="BEV400" s="263"/>
      <c r="BEW400" s="263"/>
      <c r="BEX400" s="263"/>
      <c r="BEY400" s="263"/>
      <c r="BEZ400" s="263"/>
      <c r="BFA400" s="263"/>
      <c r="BFB400" s="263"/>
      <c r="BFC400" s="263"/>
      <c r="BFD400" s="263"/>
      <c r="BFE400" s="263"/>
      <c r="BFF400" s="263"/>
      <c r="BFG400" s="263"/>
      <c r="BFH400" s="263"/>
      <c r="BFI400" s="263"/>
      <c r="BFJ400" s="263"/>
      <c r="BFK400" s="263"/>
      <c r="BFL400" s="263"/>
      <c r="BFM400" s="263"/>
      <c r="BFN400" s="263"/>
      <c r="BFO400" s="263"/>
      <c r="BFP400" s="263"/>
      <c r="BFQ400" s="263"/>
      <c r="BFR400" s="263"/>
      <c r="BFS400" s="263"/>
      <c r="BFT400" s="263"/>
      <c r="BFU400" s="263"/>
      <c r="BFV400" s="263"/>
      <c r="BFW400" s="263"/>
      <c r="BFX400" s="263"/>
      <c r="BFY400" s="263"/>
      <c r="BFZ400" s="263"/>
      <c r="BGA400" s="263"/>
      <c r="BGB400" s="263"/>
      <c r="BGC400" s="263"/>
      <c r="BGD400" s="263"/>
      <c r="BGE400" s="263"/>
      <c r="BGF400" s="263"/>
      <c r="BGG400" s="263"/>
      <c r="BGH400" s="263"/>
      <c r="BGI400" s="263"/>
      <c r="BGJ400" s="263"/>
      <c r="BGK400" s="263"/>
      <c r="BGL400" s="263"/>
      <c r="BGM400" s="263"/>
      <c r="BGN400" s="263"/>
      <c r="BGO400" s="263"/>
      <c r="BGP400" s="263"/>
      <c r="BGQ400" s="263"/>
      <c r="BGR400" s="263"/>
      <c r="BGS400" s="263"/>
      <c r="BGT400" s="263"/>
      <c r="BGU400" s="263"/>
      <c r="BGV400" s="263"/>
      <c r="BGW400" s="263"/>
      <c r="BGX400" s="263"/>
      <c r="BGY400" s="263"/>
      <c r="BGZ400" s="263"/>
      <c r="BHA400" s="263"/>
      <c r="BHB400" s="263"/>
      <c r="BHC400" s="263"/>
      <c r="BHD400" s="263"/>
      <c r="BHE400" s="263"/>
      <c r="BHF400" s="263"/>
      <c r="BHG400" s="263"/>
      <c r="BHH400" s="263"/>
      <c r="BHI400" s="263"/>
      <c r="BHJ400" s="263"/>
      <c r="BHK400" s="263"/>
      <c r="BHL400" s="263"/>
      <c r="BHM400" s="263"/>
      <c r="BHN400" s="263"/>
      <c r="BHO400" s="263"/>
      <c r="BHP400" s="263"/>
      <c r="BHQ400" s="263"/>
      <c r="BHR400" s="263"/>
      <c r="BHS400" s="263"/>
      <c r="BHT400" s="263"/>
      <c r="BHU400" s="263"/>
      <c r="BHV400" s="263"/>
      <c r="BHW400" s="263"/>
      <c r="BHX400" s="263"/>
      <c r="BHY400" s="263"/>
      <c r="BHZ400" s="263"/>
      <c r="BIA400" s="263"/>
      <c r="BIB400" s="263"/>
      <c r="BIC400" s="263"/>
      <c r="BID400" s="263"/>
      <c r="BIE400" s="263"/>
      <c r="BIF400" s="263"/>
      <c r="BIG400" s="263"/>
      <c r="BIH400" s="263"/>
      <c r="BII400" s="263"/>
      <c r="BIJ400" s="263"/>
      <c r="BIK400" s="263"/>
      <c r="BIL400" s="263"/>
      <c r="BIM400" s="263"/>
      <c r="BIN400" s="263"/>
      <c r="BIO400" s="263"/>
      <c r="BIP400" s="263"/>
      <c r="BIQ400" s="263"/>
      <c r="BIR400" s="263"/>
      <c r="BIS400" s="263"/>
      <c r="BIT400" s="263"/>
      <c r="BIU400" s="263"/>
      <c r="BIV400" s="263"/>
      <c r="BIW400" s="263"/>
      <c r="BIX400" s="263"/>
      <c r="BIY400" s="263"/>
      <c r="BIZ400" s="263"/>
      <c r="BJA400" s="263"/>
      <c r="BJB400" s="263"/>
      <c r="BJC400" s="263"/>
      <c r="BJD400" s="263"/>
      <c r="BJE400" s="263"/>
      <c r="BJF400" s="263"/>
      <c r="BJG400" s="263"/>
      <c r="BJH400" s="263"/>
      <c r="BJI400" s="263"/>
      <c r="BJJ400" s="263"/>
      <c r="BJK400" s="263"/>
      <c r="BJL400" s="263"/>
      <c r="BJM400" s="263"/>
      <c r="BJN400" s="263"/>
      <c r="BJO400" s="263"/>
      <c r="BJP400" s="263"/>
      <c r="BJQ400" s="263"/>
      <c r="BJR400" s="263"/>
      <c r="BJS400" s="263"/>
      <c r="BJT400" s="263"/>
      <c r="BJU400" s="263"/>
      <c r="BJV400" s="263"/>
      <c r="BJW400" s="263"/>
      <c r="BJX400" s="263"/>
      <c r="BJY400" s="263"/>
      <c r="BJZ400" s="263"/>
      <c r="BKA400" s="263"/>
      <c r="BKB400" s="263"/>
      <c r="BKC400" s="263"/>
      <c r="BKD400" s="263"/>
      <c r="BKE400" s="263"/>
      <c r="BKF400" s="263"/>
      <c r="BKG400" s="263"/>
      <c r="BKH400" s="263"/>
      <c r="BKI400" s="263"/>
      <c r="BKJ400" s="263"/>
      <c r="BKK400" s="263"/>
      <c r="BKL400" s="263"/>
      <c r="BKM400" s="263"/>
      <c r="BKN400" s="263"/>
      <c r="BKO400" s="263"/>
      <c r="BKP400" s="263"/>
      <c r="BKQ400" s="263"/>
      <c r="BKR400" s="263"/>
      <c r="BKS400" s="263"/>
      <c r="BKT400" s="263"/>
      <c r="BKU400" s="263"/>
      <c r="BKV400" s="263"/>
      <c r="BKW400" s="263"/>
      <c r="BKX400" s="263"/>
      <c r="BKY400" s="263"/>
      <c r="BKZ400" s="263"/>
      <c r="BLA400" s="263"/>
      <c r="BLB400" s="263"/>
      <c r="BLC400" s="263"/>
      <c r="BLD400" s="263"/>
      <c r="BLE400" s="263"/>
      <c r="BLF400" s="263"/>
      <c r="BLG400" s="263"/>
      <c r="BLH400" s="263"/>
      <c r="BLI400" s="263"/>
      <c r="BLJ400" s="263"/>
      <c r="BLK400" s="263"/>
      <c r="BLL400" s="263"/>
      <c r="BLM400" s="263"/>
      <c r="BLN400" s="263"/>
      <c r="BLO400" s="263"/>
      <c r="BLP400" s="263"/>
      <c r="BLQ400" s="263"/>
      <c r="BLR400" s="263"/>
      <c r="BLS400" s="263"/>
      <c r="BLT400" s="263"/>
      <c r="BLU400" s="263"/>
      <c r="BLV400" s="263"/>
      <c r="BLW400" s="263"/>
      <c r="BLX400" s="263"/>
      <c r="BLY400" s="263"/>
      <c r="BLZ400" s="263"/>
      <c r="BMA400" s="263"/>
      <c r="BMB400" s="263"/>
      <c r="BMC400" s="263"/>
      <c r="BMD400" s="263"/>
      <c r="BME400" s="263"/>
      <c r="BMF400" s="263"/>
      <c r="BMG400" s="263"/>
      <c r="BMH400" s="263"/>
      <c r="BMI400" s="263"/>
      <c r="BMJ400" s="263"/>
      <c r="BMK400" s="263"/>
      <c r="BML400" s="263"/>
      <c r="BMM400" s="263"/>
      <c r="BMN400" s="263"/>
      <c r="BMO400" s="263"/>
      <c r="BMP400" s="263"/>
      <c r="BMQ400" s="263"/>
      <c r="BMR400" s="263"/>
      <c r="BMS400" s="263"/>
      <c r="BMT400" s="263"/>
      <c r="BMU400" s="263"/>
      <c r="BMV400" s="263"/>
      <c r="BMW400" s="263"/>
      <c r="BMX400" s="263"/>
      <c r="BMY400" s="263"/>
      <c r="BMZ400" s="263"/>
      <c r="BNA400" s="263"/>
      <c r="BNB400" s="263"/>
      <c r="BNC400" s="263"/>
      <c r="BND400" s="263"/>
      <c r="BNE400" s="263"/>
      <c r="BNF400" s="263"/>
      <c r="BNG400" s="263"/>
      <c r="BNH400" s="263"/>
      <c r="BNI400" s="263"/>
      <c r="BNJ400" s="263"/>
      <c r="BNK400" s="263"/>
      <c r="BNL400" s="263"/>
      <c r="BNM400" s="263"/>
      <c r="BNN400" s="263"/>
      <c r="BNO400" s="263"/>
      <c r="BNP400" s="263"/>
      <c r="BNQ400" s="263"/>
      <c r="BNR400" s="263"/>
      <c r="BNS400" s="263"/>
      <c r="BNT400" s="263"/>
      <c r="BNU400" s="263"/>
      <c r="BNV400" s="263"/>
      <c r="BNW400" s="263"/>
      <c r="BNX400" s="263"/>
      <c r="BNY400" s="263"/>
      <c r="BNZ400" s="263"/>
      <c r="BOA400" s="263"/>
      <c r="BOB400" s="263"/>
      <c r="BOC400" s="263"/>
      <c r="BOD400" s="263"/>
      <c r="BOE400" s="263"/>
      <c r="BOF400" s="263"/>
      <c r="BOG400" s="263"/>
      <c r="BOH400" s="263"/>
      <c r="BOI400" s="263"/>
      <c r="BOJ400" s="263"/>
      <c r="BOK400" s="263"/>
      <c r="BOL400" s="263"/>
      <c r="BOM400" s="263"/>
      <c r="BON400" s="263"/>
      <c r="BOO400" s="263"/>
      <c r="BOP400" s="263"/>
      <c r="BOQ400" s="263"/>
      <c r="BOR400" s="263"/>
      <c r="BOS400" s="263"/>
      <c r="BOT400" s="263"/>
      <c r="BOU400" s="263"/>
      <c r="BOV400" s="263"/>
      <c r="BOW400" s="263"/>
      <c r="BOX400" s="263"/>
      <c r="BOY400" s="263"/>
      <c r="BOZ400" s="263"/>
      <c r="BPA400" s="263"/>
      <c r="BPB400" s="263"/>
      <c r="BPC400" s="263"/>
      <c r="BPD400" s="263"/>
      <c r="BPE400" s="263"/>
      <c r="BPF400" s="263"/>
      <c r="BPG400" s="263"/>
      <c r="BPH400" s="263"/>
      <c r="BPI400" s="263"/>
      <c r="BPJ400" s="263"/>
      <c r="BPK400" s="263"/>
      <c r="BPL400" s="263"/>
      <c r="BPM400" s="263"/>
      <c r="BPN400" s="263"/>
      <c r="BPO400" s="263"/>
      <c r="BPP400" s="263"/>
      <c r="BPQ400" s="263"/>
      <c r="BPR400" s="263"/>
      <c r="BPS400" s="263"/>
      <c r="BPT400" s="263"/>
      <c r="BPU400" s="263"/>
      <c r="BPV400" s="263"/>
      <c r="BPW400" s="263"/>
      <c r="BPX400" s="263"/>
      <c r="BPY400" s="263"/>
      <c r="BPZ400" s="263"/>
      <c r="BQA400" s="263"/>
      <c r="BQB400" s="263"/>
      <c r="BQC400" s="263"/>
      <c r="BQD400" s="263"/>
      <c r="BQE400" s="263"/>
      <c r="BQF400" s="263"/>
      <c r="BQG400" s="263"/>
      <c r="BQH400" s="263"/>
      <c r="BQI400" s="263"/>
      <c r="BQJ400" s="263"/>
      <c r="BQK400" s="263"/>
      <c r="BQL400" s="263"/>
      <c r="BQM400" s="263"/>
      <c r="BQN400" s="263"/>
      <c r="BQO400" s="263"/>
      <c r="BQP400" s="263"/>
      <c r="BQQ400" s="263"/>
      <c r="BQR400" s="263"/>
      <c r="BQS400" s="263"/>
      <c r="BQT400" s="263"/>
      <c r="BQU400" s="263"/>
      <c r="BQV400" s="263"/>
      <c r="BQW400" s="263"/>
      <c r="BQX400" s="263"/>
      <c r="BQY400" s="263"/>
      <c r="BQZ400" s="263"/>
      <c r="BRA400" s="263"/>
      <c r="BRB400" s="263"/>
      <c r="BRC400" s="263"/>
      <c r="BRD400" s="263"/>
      <c r="BRE400" s="263"/>
      <c r="BRF400" s="263"/>
      <c r="BRG400" s="263"/>
      <c r="BRH400" s="263"/>
      <c r="BRI400" s="263"/>
      <c r="BRJ400" s="263"/>
      <c r="BRK400" s="263"/>
      <c r="BRL400" s="263"/>
      <c r="BRM400" s="263"/>
      <c r="BRN400" s="263"/>
      <c r="BRO400" s="263"/>
      <c r="BRP400" s="263"/>
      <c r="BRQ400" s="263"/>
      <c r="BRR400" s="263"/>
      <c r="BRS400" s="263"/>
      <c r="BRT400" s="263"/>
      <c r="BRU400" s="263"/>
      <c r="BRV400" s="263"/>
      <c r="BRW400" s="263"/>
      <c r="BRX400" s="263"/>
      <c r="BRY400" s="263"/>
      <c r="BRZ400" s="263"/>
      <c r="BSA400" s="263"/>
      <c r="BSB400" s="263"/>
      <c r="BSC400" s="263"/>
      <c r="BSD400" s="263"/>
      <c r="BSE400" s="263"/>
      <c r="BSF400" s="263"/>
      <c r="BSG400" s="263"/>
      <c r="BSH400" s="263"/>
      <c r="BSI400" s="263"/>
      <c r="BSJ400" s="263"/>
      <c r="BSK400" s="263"/>
      <c r="BSL400" s="263"/>
      <c r="BSM400" s="263"/>
      <c r="BSN400" s="263"/>
      <c r="BSO400" s="263"/>
      <c r="BSP400" s="263"/>
      <c r="BSQ400" s="263"/>
      <c r="BSR400" s="263"/>
      <c r="BSS400" s="263"/>
      <c r="BST400" s="263"/>
      <c r="BSU400" s="263"/>
      <c r="BSV400" s="263"/>
      <c r="BSW400" s="263"/>
      <c r="BSX400" s="263"/>
      <c r="BSY400" s="263"/>
      <c r="BSZ400" s="263"/>
      <c r="BTA400" s="263"/>
      <c r="BTB400" s="263"/>
      <c r="BTC400" s="263"/>
      <c r="BTD400" s="263"/>
      <c r="BTE400" s="263"/>
      <c r="BTF400" s="263"/>
      <c r="BTG400" s="263"/>
      <c r="BTH400" s="263"/>
      <c r="BTI400" s="263"/>
      <c r="BTJ400" s="263"/>
      <c r="BTK400" s="263"/>
      <c r="BTL400" s="263"/>
      <c r="BTM400" s="263"/>
      <c r="BTN400" s="263"/>
      <c r="BTO400" s="263"/>
      <c r="BTP400" s="263"/>
      <c r="BTQ400" s="263"/>
      <c r="BTR400" s="263"/>
      <c r="BTS400" s="263"/>
      <c r="BTT400" s="263"/>
      <c r="BTU400" s="263"/>
      <c r="BTV400" s="263"/>
      <c r="BTW400" s="263"/>
      <c r="BTX400" s="263"/>
      <c r="BTY400" s="263"/>
      <c r="BTZ400" s="263"/>
      <c r="BUA400" s="263"/>
      <c r="BUB400" s="263"/>
      <c r="BUC400" s="263"/>
      <c r="BUD400" s="263"/>
      <c r="BUE400" s="263"/>
      <c r="BUF400" s="263"/>
      <c r="BUG400" s="263"/>
      <c r="BUH400" s="263"/>
      <c r="BUI400" s="263"/>
      <c r="BUJ400" s="263"/>
      <c r="BUK400" s="263"/>
      <c r="BUL400" s="263"/>
      <c r="BUM400" s="263"/>
      <c r="BUN400" s="263"/>
      <c r="BUO400" s="263"/>
      <c r="BUP400" s="263"/>
      <c r="BUQ400" s="263"/>
      <c r="BUR400" s="263"/>
      <c r="BUS400" s="263"/>
      <c r="BUT400" s="263"/>
      <c r="BUU400" s="263"/>
      <c r="BUV400" s="263"/>
      <c r="BUW400" s="263"/>
      <c r="BUX400" s="263"/>
      <c r="BUY400" s="263"/>
      <c r="BUZ400" s="263"/>
      <c r="BVA400" s="263"/>
      <c r="BVB400" s="263"/>
      <c r="BVC400" s="263"/>
      <c r="BVD400" s="263"/>
      <c r="BVE400" s="263"/>
      <c r="BVF400" s="263"/>
      <c r="BVG400" s="263"/>
      <c r="BVH400" s="263"/>
      <c r="BVI400" s="263"/>
      <c r="BVJ400" s="263"/>
      <c r="BVK400" s="263"/>
      <c r="BVL400" s="263"/>
      <c r="BVM400" s="263"/>
      <c r="BVN400" s="263"/>
      <c r="BVO400" s="263"/>
      <c r="BVP400" s="263"/>
      <c r="BVQ400" s="263"/>
      <c r="BVR400" s="263"/>
      <c r="BVS400" s="263"/>
      <c r="BVT400" s="263"/>
      <c r="BVU400" s="263"/>
      <c r="BVV400" s="263"/>
      <c r="BVW400" s="263"/>
      <c r="BVX400" s="263"/>
      <c r="BVY400" s="263"/>
      <c r="BVZ400" s="263"/>
      <c r="BWA400" s="263"/>
      <c r="BWB400" s="263"/>
      <c r="BWC400" s="263"/>
      <c r="BWD400" s="263"/>
      <c r="BWE400" s="263"/>
      <c r="BWF400" s="263"/>
      <c r="BWG400" s="263"/>
      <c r="BWH400" s="263"/>
      <c r="BWI400" s="263"/>
      <c r="BWJ400" s="263"/>
      <c r="BWK400" s="263"/>
      <c r="BWL400" s="263"/>
      <c r="BWM400" s="263"/>
      <c r="BWN400" s="263"/>
      <c r="BWO400" s="263"/>
      <c r="BWP400" s="263"/>
      <c r="BWQ400" s="263"/>
      <c r="BWR400" s="263"/>
      <c r="BWS400" s="263"/>
      <c r="BWT400" s="263"/>
      <c r="BWU400" s="263"/>
      <c r="BWV400" s="263"/>
      <c r="BWW400" s="263"/>
      <c r="BWX400" s="263"/>
      <c r="BWY400" s="263"/>
      <c r="BWZ400" s="263"/>
      <c r="BXA400" s="263"/>
      <c r="BXB400" s="263"/>
      <c r="BXC400" s="263"/>
      <c r="BXD400" s="263"/>
      <c r="BXE400" s="263"/>
      <c r="BXF400" s="263"/>
      <c r="BXG400" s="263"/>
      <c r="BXH400" s="263"/>
      <c r="BXI400" s="263"/>
      <c r="BXJ400" s="263"/>
      <c r="BXK400" s="263"/>
      <c r="BXL400" s="263"/>
      <c r="BXM400" s="263"/>
      <c r="BXN400" s="263"/>
      <c r="BXO400" s="263"/>
      <c r="BXP400" s="263"/>
      <c r="BXQ400" s="263"/>
      <c r="BXR400" s="263"/>
      <c r="BXS400" s="263"/>
      <c r="BXT400" s="263"/>
      <c r="BXU400" s="263"/>
      <c r="BXV400" s="263"/>
      <c r="BXW400" s="263"/>
      <c r="BXX400" s="263"/>
      <c r="BXY400" s="263"/>
      <c r="BXZ400" s="263"/>
      <c r="BYA400" s="263"/>
      <c r="BYB400" s="263"/>
      <c r="BYC400" s="263"/>
      <c r="BYD400" s="263"/>
      <c r="BYE400" s="263"/>
      <c r="BYF400" s="263"/>
      <c r="BYG400" s="263"/>
      <c r="BYH400" s="263"/>
      <c r="BYI400" s="263"/>
      <c r="BYJ400" s="263"/>
      <c r="BYK400" s="263"/>
      <c r="BYL400" s="263"/>
      <c r="BYM400" s="263"/>
      <c r="BYN400" s="263"/>
      <c r="BYO400" s="263"/>
      <c r="BYP400" s="263"/>
      <c r="BYQ400" s="263"/>
      <c r="BYR400" s="263"/>
      <c r="BYS400" s="263"/>
      <c r="BYT400" s="263"/>
      <c r="BYU400" s="263"/>
      <c r="BYV400" s="263"/>
      <c r="BYW400" s="263"/>
      <c r="BYX400" s="263"/>
      <c r="BYY400" s="263"/>
      <c r="BYZ400" s="263"/>
      <c r="BZA400" s="263"/>
      <c r="BZB400" s="263"/>
      <c r="BZC400" s="263"/>
      <c r="BZD400" s="263"/>
      <c r="BZE400" s="263"/>
      <c r="BZF400" s="263"/>
      <c r="BZG400" s="263"/>
      <c r="BZH400" s="263"/>
      <c r="BZI400" s="263"/>
      <c r="BZJ400" s="263"/>
      <c r="BZK400" s="263"/>
      <c r="BZL400" s="263"/>
      <c r="BZM400" s="263"/>
      <c r="BZN400" s="263"/>
      <c r="BZO400" s="263"/>
      <c r="BZP400" s="263"/>
      <c r="BZQ400" s="263"/>
      <c r="BZR400" s="263"/>
      <c r="BZS400" s="263"/>
      <c r="BZT400" s="263"/>
      <c r="BZU400" s="263"/>
      <c r="BZV400" s="263"/>
      <c r="BZW400" s="263"/>
      <c r="BZX400" s="263"/>
      <c r="BZY400" s="263"/>
      <c r="BZZ400" s="263"/>
      <c r="CAA400" s="263"/>
      <c r="CAB400" s="263"/>
      <c r="CAC400" s="263"/>
      <c r="CAD400" s="263"/>
      <c r="CAE400" s="263"/>
      <c r="CAF400" s="263"/>
      <c r="CAG400" s="263"/>
      <c r="CAH400" s="263"/>
      <c r="CAI400" s="263"/>
      <c r="CAJ400" s="263"/>
      <c r="CAK400" s="263"/>
      <c r="CAL400" s="263"/>
      <c r="CAM400" s="263"/>
      <c r="CAN400" s="263"/>
      <c r="CAO400" s="263"/>
      <c r="CAP400" s="263"/>
      <c r="CAQ400" s="263"/>
      <c r="CAR400" s="263"/>
      <c r="CAS400" s="263"/>
      <c r="CAT400" s="263"/>
      <c r="CAU400" s="263"/>
      <c r="CAV400" s="263"/>
    </row>
    <row r="401" spans="1:2076" x14ac:dyDescent="0.35">
      <c r="A401" s="263"/>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263"/>
      <c r="AE401" s="263"/>
      <c r="AF401" s="263"/>
      <c r="AG401" s="263"/>
      <c r="AH401" s="263"/>
      <c r="AI401" s="263"/>
      <c r="AJ401" s="263"/>
      <c r="AK401" s="263"/>
      <c r="AL401" s="263"/>
      <c r="AM401" s="263"/>
      <c r="AN401" s="263"/>
      <c r="AO401" s="263"/>
      <c r="AP401" s="263"/>
      <c r="AQ401" s="263"/>
      <c r="AR401" s="263"/>
      <c r="AS401" s="263"/>
      <c r="AT401" s="263"/>
      <c r="AU401" s="263"/>
      <c r="AV401" s="263"/>
      <c r="AW401" s="263"/>
      <c r="AX401" s="263"/>
      <c r="AY401" s="263"/>
      <c r="AZ401" s="263"/>
      <c r="BA401" s="263"/>
      <c r="BB401" s="263"/>
      <c r="BC401" s="263"/>
      <c r="BD401" s="263"/>
      <c r="BE401" s="263"/>
      <c r="BF401" s="263"/>
      <c r="BG401" s="263"/>
      <c r="BH401" s="263"/>
      <c r="BI401" s="263"/>
      <c r="BJ401" s="263"/>
      <c r="BK401" s="263"/>
      <c r="BL401" s="263"/>
      <c r="BM401" s="263"/>
      <c r="BN401" s="263"/>
      <c r="BO401" s="263"/>
      <c r="BP401" s="263"/>
      <c r="BQ401" s="263"/>
      <c r="BR401" s="263"/>
      <c r="BS401" s="263"/>
      <c r="BT401" s="263"/>
      <c r="BU401" s="263"/>
      <c r="BV401" s="263"/>
      <c r="BW401" s="263"/>
      <c r="BX401" s="263"/>
      <c r="BY401" s="263"/>
      <c r="BZ401" s="263"/>
      <c r="CA401" s="263"/>
      <c r="CB401" s="263"/>
      <c r="CC401" s="263"/>
      <c r="CD401" s="263"/>
      <c r="CE401" s="263"/>
      <c r="CF401" s="263"/>
      <c r="CG401" s="263"/>
      <c r="CH401" s="263"/>
      <c r="CI401" s="263"/>
      <c r="CJ401" s="263"/>
      <c r="CK401" s="263"/>
      <c r="CL401" s="263"/>
      <c r="CM401" s="263"/>
      <c r="CN401" s="263"/>
      <c r="CO401" s="263"/>
      <c r="CP401" s="263"/>
      <c r="CQ401" s="263"/>
      <c r="CR401" s="263"/>
      <c r="CS401" s="263"/>
      <c r="CT401" s="263"/>
      <c r="CU401" s="263"/>
      <c r="CV401" s="263"/>
      <c r="CW401" s="263"/>
      <c r="CX401" s="263"/>
      <c r="CY401" s="263"/>
      <c r="CZ401" s="263"/>
      <c r="DA401" s="263"/>
      <c r="DB401" s="263"/>
      <c r="DC401" s="263"/>
      <c r="DD401" s="263"/>
      <c r="DE401" s="263"/>
      <c r="DF401" s="263"/>
      <c r="DG401" s="263"/>
      <c r="DH401" s="263"/>
      <c r="DI401" s="263"/>
      <c r="DJ401" s="263"/>
      <c r="DK401" s="263"/>
      <c r="DL401" s="263"/>
      <c r="DM401" s="263"/>
      <c r="DN401" s="263"/>
      <c r="DO401" s="263"/>
      <c r="DP401" s="263"/>
      <c r="DQ401" s="263"/>
      <c r="DR401" s="263"/>
      <c r="DS401" s="263"/>
      <c r="DT401" s="263"/>
      <c r="DU401" s="263"/>
      <c r="DV401" s="263"/>
      <c r="DW401" s="263"/>
      <c r="DX401" s="263"/>
      <c r="DY401" s="263"/>
      <c r="DZ401" s="263"/>
      <c r="EA401" s="263"/>
      <c r="EB401" s="263"/>
      <c r="EC401" s="263"/>
      <c r="ED401" s="263"/>
      <c r="EE401" s="263"/>
      <c r="EF401" s="263"/>
      <c r="EG401" s="263"/>
      <c r="EH401" s="263"/>
      <c r="EI401" s="263"/>
      <c r="EJ401" s="263"/>
      <c r="EK401" s="263"/>
      <c r="EL401" s="263"/>
      <c r="EM401" s="263"/>
      <c r="EN401" s="263"/>
      <c r="EO401" s="263"/>
      <c r="EP401" s="263"/>
      <c r="EQ401" s="263"/>
      <c r="ER401" s="263"/>
      <c r="ES401" s="263"/>
      <c r="ET401" s="263"/>
      <c r="EU401" s="263"/>
      <c r="EV401" s="263"/>
      <c r="EW401" s="263"/>
      <c r="EX401" s="263"/>
      <c r="EY401" s="263"/>
      <c r="EZ401" s="263"/>
      <c r="FA401" s="263"/>
      <c r="FB401" s="263"/>
      <c r="FC401" s="263"/>
      <c r="FD401" s="263"/>
      <c r="FE401" s="263"/>
      <c r="FF401" s="263"/>
      <c r="FG401" s="263"/>
      <c r="FH401" s="263"/>
      <c r="FI401" s="263"/>
      <c r="FJ401" s="263"/>
      <c r="FK401" s="263"/>
      <c r="FL401" s="263"/>
      <c r="FM401" s="263"/>
      <c r="FN401" s="263"/>
      <c r="FO401" s="263"/>
      <c r="FP401" s="263"/>
      <c r="FQ401" s="263"/>
      <c r="FR401" s="263"/>
      <c r="FS401" s="263"/>
      <c r="FT401" s="263"/>
      <c r="FU401" s="263"/>
      <c r="FV401" s="263"/>
      <c r="FW401" s="263"/>
      <c r="FX401" s="263"/>
      <c r="FY401" s="263"/>
      <c r="FZ401" s="263"/>
      <c r="GA401" s="263"/>
      <c r="GB401" s="263"/>
      <c r="GC401" s="263"/>
      <c r="GD401" s="263"/>
      <c r="GE401" s="263"/>
      <c r="GF401" s="263"/>
      <c r="GG401" s="263"/>
      <c r="GH401" s="263"/>
      <c r="GI401" s="263"/>
      <c r="GJ401" s="263"/>
      <c r="GK401" s="263"/>
      <c r="GL401" s="263"/>
      <c r="GM401" s="263"/>
      <c r="GN401" s="263"/>
      <c r="GO401" s="263"/>
      <c r="GP401" s="263"/>
      <c r="GQ401" s="263"/>
      <c r="GR401" s="263"/>
      <c r="GS401" s="263"/>
      <c r="GT401" s="263"/>
      <c r="GU401" s="263"/>
      <c r="GV401" s="263"/>
      <c r="GW401" s="263"/>
      <c r="GX401" s="263"/>
      <c r="GY401" s="263"/>
      <c r="GZ401" s="263"/>
      <c r="HA401" s="263"/>
      <c r="HB401" s="263"/>
      <c r="HC401" s="263"/>
      <c r="HD401" s="263"/>
      <c r="HE401" s="263"/>
      <c r="HF401" s="263"/>
      <c r="HG401" s="263"/>
      <c r="HH401" s="263"/>
      <c r="HI401" s="263"/>
      <c r="HJ401" s="263"/>
      <c r="HK401" s="263"/>
      <c r="HL401" s="263"/>
      <c r="HM401" s="263"/>
      <c r="HN401" s="263"/>
      <c r="HO401" s="263"/>
      <c r="HP401" s="263"/>
      <c r="HQ401" s="263"/>
      <c r="HR401" s="263"/>
      <c r="HS401" s="263"/>
      <c r="HT401" s="263"/>
      <c r="HU401" s="263"/>
      <c r="HV401" s="263"/>
      <c r="HW401" s="263"/>
      <c r="HX401" s="263"/>
      <c r="HY401" s="263"/>
      <c r="HZ401" s="263"/>
      <c r="IA401" s="263"/>
      <c r="IB401" s="263"/>
      <c r="IC401" s="263"/>
      <c r="ID401" s="263"/>
      <c r="IE401" s="263"/>
      <c r="IF401" s="263"/>
      <c r="IG401" s="263"/>
      <c r="IH401" s="263"/>
      <c r="II401" s="263"/>
      <c r="IJ401" s="263"/>
      <c r="IK401" s="263"/>
      <c r="IL401" s="263"/>
      <c r="IM401" s="263"/>
      <c r="IN401" s="263"/>
      <c r="IO401" s="263"/>
      <c r="IP401" s="263"/>
      <c r="IQ401" s="263"/>
      <c r="IR401" s="263"/>
      <c r="IS401" s="263"/>
      <c r="IT401" s="263"/>
      <c r="IU401" s="263"/>
      <c r="IV401" s="263"/>
      <c r="IW401" s="263"/>
      <c r="IX401" s="263"/>
      <c r="IY401" s="263"/>
      <c r="IZ401" s="263"/>
      <c r="JA401" s="263"/>
      <c r="JB401" s="263"/>
      <c r="JC401" s="263"/>
      <c r="JD401" s="263"/>
      <c r="JE401" s="263"/>
      <c r="JF401" s="263"/>
      <c r="JG401" s="263"/>
      <c r="JH401" s="263"/>
      <c r="JI401" s="263"/>
      <c r="JJ401" s="263"/>
      <c r="JK401" s="263"/>
      <c r="JL401" s="263"/>
      <c r="JM401" s="263"/>
      <c r="JN401" s="263"/>
      <c r="JO401" s="263"/>
      <c r="JP401" s="263"/>
      <c r="JQ401" s="263"/>
      <c r="JR401" s="263"/>
      <c r="JS401" s="263"/>
      <c r="JT401" s="263"/>
      <c r="JU401" s="263"/>
      <c r="JV401" s="263"/>
      <c r="JW401" s="263"/>
      <c r="JX401" s="263"/>
      <c r="JY401" s="263"/>
      <c r="JZ401" s="263"/>
      <c r="KA401" s="263"/>
      <c r="KB401" s="263"/>
      <c r="KC401" s="263"/>
      <c r="KD401" s="263"/>
      <c r="KE401" s="263"/>
      <c r="KF401" s="263"/>
      <c r="KG401" s="263"/>
      <c r="KH401" s="263"/>
      <c r="KI401" s="263"/>
      <c r="KJ401" s="263"/>
      <c r="KK401" s="263"/>
      <c r="KL401" s="263"/>
      <c r="KM401" s="263"/>
      <c r="KN401" s="263"/>
      <c r="KO401" s="263"/>
      <c r="KP401" s="263"/>
      <c r="KQ401" s="263"/>
      <c r="KR401" s="263"/>
      <c r="KS401" s="263"/>
      <c r="KT401" s="263"/>
      <c r="KU401" s="263"/>
      <c r="KV401" s="263"/>
      <c r="KW401" s="263"/>
      <c r="KX401" s="263"/>
      <c r="KY401" s="263"/>
      <c r="KZ401" s="263"/>
      <c r="LA401" s="263"/>
      <c r="LB401" s="263"/>
      <c r="LC401" s="263"/>
      <c r="LD401" s="263"/>
      <c r="LE401" s="263"/>
      <c r="LF401" s="263"/>
      <c r="LG401" s="263"/>
      <c r="LH401" s="263"/>
      <c r="LI401" s="263"/>
      <c r="LJ401" s="263"/>
      <c r="LK401" s="263"/>
      <c r="LL401" s="263"/>
      <c r="LM401" s="263"/>
      <c r="LN401" s="263"/>
      <c r="LO401" s="263"/>
      <c r="LP401" s="263"/>
      <c r="LQ401" s="263"/>
      <c r="LR401" s="263"/>
      <c r="LS401" s="263"/>
      <c r="LT401" s="263"/>
      <c r="LU401" s="263"/>
      <c r="LV401" s="263"/>
      <c r="LW401" s="263"/>
      <c r="LX401" s="263"/>
      <c r="LY401" s="263"/>
      <c r="LZ401" s="263"/>
      <c r="MA401" s="263"/>
      <c r="MB401" s="263"/>
      <c r="MC401" s="263"/>
      <c r="MD401" s="263"/>
      <c r="ME401" s="263"/>
      <c r="MF401" s="263"/>
      <c r="MG401" s="263"/>
      <c r="MH401" s="263"/>
      <c r="MI401" s="263"/>
      <c r="MJ401" s="263"/>
      <c r="MK401" s="263"/>
      <c r="ML401" s="263"/>
      <c r="MM401" s="263"/>
      <c r="MN401" s="263"/>
      <c r="MO401" s="263"/>
      <c r="MP401" s="263"/>
      <c r="MQ401" s="263"/>
      <c r="MR401" s="263"/>
      <c r="MS401" s="263"/>
      <c r="MT401" s="263"/>
      <c r="MU401" s="263"/>
      <c r="MV401" s="263"/>
      <c r="MW401" s="263"/>
      <c r="MX401" s="263"/>
      <c r="MY401" s="263"/>
      <c r="MZ401" s="263"/>
      <c r="NA401" s="263"/>
      <c r="NB401" s="263"/>
      <c r="NC401" s="263"/>
      <c r="ND401" s="263"/>
      <c r="NE401" s="263"/>
      <c r="NF401" s="263"/>
      <c r="NG401" s="263"/>
      <c r="NH401" s="263"/>
      <c r="NI401" s="263"/>
      <c r="NJ401" s="263"/>
      <c r="NK401" s="263"/>
      <c r="NL401" s="263"/>
      <c r="NM401" s="263"/>
      <c r="NN401" s="263"/>
      <c r="NO401" s="263"/>
      <c r="NP401" s="263"/>
      <c r="NQ401" s="263"/>
      <c r="NR401" s="263"/>
      <c r="NS401" s="263"/>
      <c r="NT401" s="263"/>
      <c r="NU401" s="263"/>
      <c r="NV401" s="263"/>
      <c r="NW401" s="263"/>
      <c r="NX401" s="263"/>
      <c r="NY401" s="263"/>
      <c r="NZ401" s="263"/>
      <c r="OA401" s="263"/>
      <c r="OB401" s="263"/>
      <c r="OC401" s="263"/>
      <c r="OD401" s="263"/>
      <c r="OE401" s="263"/>
      <c r="OF401" s="263"/>
      <c r="OG401" s="263"/>
      <c r="OH401" s="263"/>
      <c r="OI401" s="263"/>
      <c r="OJ401" s="263"/>
      <c r="OK401" s="263"/>
      <c r="OL401" s="263"/>
      <c r="OM401" s="263"/>
      <c r="ON401" s="263"/>
      <c r="OO401" s="263"/>
      <c r="OP401" s="263"/>
      <c r="OQ401" s="263"/>
      <c r="OR401" s="263"/>
      <c r="OS401" s="263"/>
      <c r="OT401" s="263"/>
      <c r="OU401" s="263"/>
      <c r="OV401" s="263"/>
      <c r="OW401" s="263"/>
      <c r="OX401" s="263"/>
      <c r="OY401" s="263"/>
      <c r="OZ401" s="263"/>
      <c r="PA401" s="263"/>
      <c r="PB401" s="263"/>
      <c r="PC401" s="263"/>
      <c r="PD401" s="263"/>
      <c r="PE401" s="263"/>
      <c r="PF401" s="263"/>
      <c r="PG401" s="263"/>
      <c r="PH401" s="263"/>
      <c r="PI401" s="263"/>
      <c r="PJ401" s="263"/>
      <c r="PK401" s="263"/>
      <c r="PL401" s="263"/>
      <c r="PM401" s="263"/>
      <c r="PN401" s="263"/>
      <c r="PO401" s="263"/>
      <c r="PP401" s="263"/>
      <c r="PQ401" s="263"/>
      <c r="PR401" s="263"/>
      <c r="PS401" s="263"/>
      <c r="PT401" s="263"/>
      <c r="PU401" s="263"/>
      <c r="PV401" s="263"/>
      <c r="PW401" s="263"/>
      <c r="PX401" s="263"/>
      <c r="PY401" s="263"/>
      <c r="PZ401" s="263"/>
      <c r="QA401" s="263"/>
      <c r="QB401" s="263"/>
      <c r="QC401" s="263"/>
      <c r="QD401" s="263"/>
      <c r="QE401" s="263"/>
      <c r="QF401" s="263"/>
      <c r="QG401" s="263"/>
      <c r="QH401" s="263"/>
      <c r="QI401" s="263"/>
      <c r="QJ401" s="263"/>
      <c r="QK401" s="263"/>
      <c r="QL401" s="263"/>
      <c r="QM401" s="263"/>
      <c r="QN401" s="263"/>
      <c r="QO401" s="263"/>
      <c r="QP401" s="263"/>
      <c r="QQ401" s="263"/>
      <c r="QR401" s="263"/>
      <c r="QS401" s="263"/>
      <c r="QT401" s="263"/>
      <c r="QU401" s="263"/>
      <c r="QV401" s="263"/>
      <c r="QW401" s="263"/>
      <c r="QX401" s="263"/>
      <c r="QY401" s="263"/>
      <c r="QZ401" s="263"/>
      <c r="RA401" s="263"/>
      <c r="RB401" s="263"/>
      <c r="RC401" s="263"/>
      <c r="RD401" s="263"/>
      <c r="RE401" s="263"/>
      <c r="RF401" s="263"/>
      <c r="RG401" s="263"/>
      <c r="RH401" s="263"/>
      <c r="RI401" s="263"/>
      <c r="RJ401" s="263"/>
      <c r="RK401" s="263"/>
      <c r="RL401" s="263"/>
      <c r="RM401" s="263"/>
      <c r="RN401" s="263"/>
      <c r="RO401" s="263"/>
      <c r="RP401" s="263"/>
      <c r="RQ401" s="263"/>
      <c r="RR401" s="263"/>
      <c r="RS401" s="263"/>
      <c r="RT401" s="263"/>
      <c r="RU401" s="263"/>
      <c r="RV401" s="263"/>
      <c r="RW401" s="263"/>
      <c r="RX401" s="263"/>
      <c r="RY401" s="263"/>
      <c r="RZ401" s="263"/>
      <c r="SA401" s="263"/>
      <c r="SB401" s="263"/>
      <c r="SC401" s="263"/>
      <c r="SD401" s="263"/>
      <c r="SE401" s="263"/>
      <c r="SF401" s="263"/>
      <c r="SG401" s="263"/>
      <c r="SH401" s="263"/>
      <c r="SI401" s="263"/>
      <c r="SJ401" s="263"/>
      <c r="SK401" s="263"/>
      <c r="SL401" s="263"/>
      <c r="SM401" s="263"/>
      <c r="SN401" s="263"/>
      <c r="SO401" s="263"/>
      <c r="SP401" s="263"/>
      <c r="SQ401" s="263"/>
      <c r="SR401" s="263"/>
      <c r="SS401" s="263"/>
      <c r="ST401" s="263"/>
      <c r="SU401" s="263"/>
      <c r="SV401" s="263"/>
      <c r="SW401" s="263"/>
      <c r="SX401" s="263"/>
      <c r="SY401" s="263"/>
      <c r="SZ401" s="263"/>
      <c r="TA401" s="263"/>
      <c r="TB401" s="263"/>
      <c r="TC401" s="263"/>
      <c r="TD401" s="263"/>
      <c r="TE401" s="263"/>
      <c r="TF401" s="263"/>
      <c r="TG401" s="263"/>
      <c r="TH401" s="263"/>
      <c r="TI401" s="263"/>
      <c r="TJ401" s="263"/>
      <c r="TK401" s="263"/>
      <c r="TL401" s="263"/>
      <c r="TM401" s="263"/>
      <c r="TN401" s="263"/>
      <c r="TO401" s="263"/>
      <c r="TP401" s="263"/>
      <c r="TQ401" s="263"/>
      <c r="TR401" s="263"/>
      <c r="TS401" s="263"/>
      <c r="TT401" s="263"/>
      <c r="TU401" s="263"/>
      <c r="TV401" s="263"/>
      <c r="TW401" s="263"/>
      <c r="TX401" s="263"/>
      <c r="TY401" s="263"/>
      <c r="TZ401" s="263"/>
      <c r="UA401" s="263"/>
      <c r="UB401" s="263"/>
      <c r="UC401" s="263"/>
      <c r="UD401" s="263"/>
      <c r="UE401" s="263"/>
      <c r="UF401" s="263"/>
      <c r="UG401" s="263"/>
      <c r="UH401" s="263"/>
      <c r="UI401" s="263"/>
      <c r="UJ401" s="263"/>
      <c r="UK401" s="263"/>
      <c r="UL401" s="263"/>
      <c r="UM401" s="263"/>
      <c r="UN401" s="263"/>
      <c r="UO401" s="263"/>
      <c r="UP401" s="263"/>
      <c r="UQ401" s="263"/>
      <c r="UR401" s="263"/>
      <c r="US401" s="263"/>
      <c r="UT401" s="263"/>
      <c r="UU401" s="263"/>
      <c r="UV401" s="263"/>
      <c r="UW401" s="263"/>
      <c r="UX401" s="263"/>
      <c r="UY401" s="263"/>
      <c r="UZ401" s="263"/>
      <c r="VA401" s="263"/>
      <c r="VB401" s="263"/>
      <c r="VC401" s="263"/>
      <c r="VD401" s="263"/>
      <c r="VE401" s="263"/>
      <c r="VF401" s="263"/>
      <c r="VG401" s="263"/>
      <c r="VH401" s="263"/>
      <c r="VI401" s="263"/>
      <c r="VJ401" s="263"/>
      <c r="VK401" s="263"/>
      <c r="VL401" s="263"/>
      <c r="VM401" s="263"/>
      <c r="VN401" s="263"/>
      <c r="VO401" s="263"/>
      <c r="VP401" s="263"/>
      <c r="VQ401" s="263"/>
      <c r="VR401" s="263"/>
      <c r="VS401" s="263"/>
      <c r="VT401" s="263"/>
      <c r="VU401" s="263"/>
      <c r="VV401" s="263"/>
      <c r="VW401" s="263"/>
      <c r="VX401" s="263"/>
      <c r="VY401" s="263"/>
      <c r="VZ401" s="263"/>
      <c r="WA401" s="263"/>
      <c r="WB401" s="263"/>
      <c r="WC401" s="263"/>
      <c r="WD401" s="263"/>
      <c r="WE401" s="263"/>
      <c r="WF401" s="263"/>
      <c r="WG401" s="263"/>
      <c r="WH401" s="263"/>
      <c r="WI401" s="263"/>
      <c r="WJ401" s="263"/>
      <c r="WK401" s="263"/>
      <c r="WL401" s="263"/>
      <c r="WM401" s="263"/>
      <c r="WN401" s="263"/>
      <c r="WO401" s="263"/>
      <c r="WP401" s="263"/>
      <c r="WQ401" s="263"/>
      <c r="WR401" s="263"/>
      <c r="WS401" s="263"/>
      <c r="WT401" s="263"/>
      <c r="WU401" s="263"/>
      <c r="WV401" s="263"/>
      <c r="WW401" s="263"/>
      <c r="WX401" s="263"/>
      <c r="WY401" s="263"/>
      <c r="WZ401" s="263"/>
      <c r="XA401" s="263"/>
      <c r="XB401" s="263"/>
      <c r="XC401" s="263"/>
      <c r="XD401" s="263"/>
      <c r="XE401" s="263"/>
      <c r="XF401" s="263"/>
      <c r="XG401" s="263"/>
      <c r="XH401" s="263"/>
      <c r="XI401" s="263"/>
      <c r="XJ401" s="263"/>
      <c r="XK401" s="263"/>
      <c r="XL401" s="263"/>
      <c r="XM401" s="263"/>
      <c r="XN401" s="263"/>
      <c r="XO401" s="263"/>
      <c r="XP401" s="263"/>
      <c r="XQ401" s="263"/>
      <c r="XR401" s="263"/>
      <c r="XS401" s="263"/>
      <c r="XT401" s="263"/>
      <c r="XU401" s="263"/>
      <c r="XV401" s="263"/>
      <c r="XW401" s="263"/>
      <c r="XX401" s="263"/>
      <c r="XY401" s="263"/>
      <c r="XZ401" s="263"/>
      <c r="YA401" s="263"/>
      <c r="YB401" s="263"/>
      <c r="YC401" s="263"/>
      <c r="YD401" s="263"/>
      <c r="YE401" s="263"/>
      <c r="YF401" s="263"/>
      <c r="YG401" s="263"/>
      <c r="YH401" s="263"/>
      <c r="YI401" s="263"/>
      <c r="YJ401" s="263"/>
      <c r="YK401" s="263"/>
      <c r="YL401" s="263"/>
      <c r="YM401" s="263"/>
      <c r="YN401" s="263"/>
      <c r="YO401" s="263"/>
      <c r="YP401" s="263"/>
      <c r="YQ401" s="263"/>
      <c r="YR401" s="263"/>
      <c r="YS401" s="263"/>
      <c r="YT401" s="263"/>
      <c r="YU401" s="263"/>
      <c r="YV401" s="263"/>
      <c r="YW401" s="263"/>
      <c r="YX401" s="263"/>
      <c r="YY401" s="263"/>
      <c r="YZ401" s="263"/>
      <c r="ZA401" s="263"/>
      <c r="ZB401" s="263"/>
      <c r="ZC401" s="263"/>
      <c r="ZD401" s="263"/>
      <c r="ZE401" s="263"/>
      <c r="ZF401" s="263"/>
      <c r="ZG401" s="263"/>
      <c r="ZH401" s="263"/>
      <c r="ZI401" s="263"/>
      <c r="ZJ401" s="263"/>
      <c r="ZK401" s="263"/>
      <c r="ZL401" s="263"/>
      <c r="ZM401" s="263"/>
      <c r="ZN401" s="263"/>
      <c r="ZO401" s="263"/>
      <c r="ZP401" s="263"/>
      <c r="ZQ401" s="263"/>
      <c r="ZR401" s="263"/>
      <c r="ZS401" s="263"/>
      <c r="ZT401" s="263"/>
      <c r="ZU401" s="263"/>
      <c r="ZV401" s="263"/>
      <c r="ZW401" s="263"/>
      <c r="ZX401" s="263"/>
      <c r="ZY401" s="263"/>
      <c r="ZZ401" s="263"/>
      <c r="AAA401" s="263"/>
      <c r="AAB401" s="263"/>
      <c r="AAC401" s="263"/>
      <c r="AAD401" s="263"/>
      <c r="AAE401" s="263"/>
      <c r="AAF401" s="263"/>
      <c r="AAG401" s="263"/>
      <c r="AAH401" s="263"/>
      <c r="AAI401" s="263"/>
      <c r="AAJ401" s="263"/>
      <c r="AAK401" s="263"/>
      <c r="AAL401" s="263"/>
      <c r="AAM401" s="263"/>
      <c r="AAN401" s="263"/>
      <c r="AAO401" s="263"/>
      <c r="AAP401" s="263"/>
      <c r="AAQ401" s="263"/>
      <c r="AAR401" s="263"/>
      <c r="AAS401" s="263"/>
      <c r="AAT401" s="263"/>
      <c r="AAU401" s="263"/>
      <c r="AAV401" s="263"/>
      <c r="AAW401" s="263"/>
      <c r="AAX401" s="263"/>
      <c r="AAY401" s="263"/>
      <c r="AAZ401" s="263"/>
      <c r="ABA401" s="263"/>
      <c r="ABB401" s="263"/>
      <c r="ABC401" s="263"/>
      <c r="ABD401" s="263"/>
      <c r="ABE401" s="263"/>
      <c r="ABF401" s="263"/>
      <c r="ABG401" s="263"/>
      <c r="ABH401" s="263"/>
      <c r="ABI401" s="263"/>
      <c r="ABJ401" s="263"/>
      <c r="ABK401" s="263"/>
      <c r="ABL401" s="263"/>
      <c r="ABM401" s="263"/>
      <c r="ABN401" s="263"/>
      <c r="ABO401" s="263"/>
      <c r="ABP401" s="263"/>
      <c r="ABQ401" s="263"/>
      <c r="ABR401" s="263"/>
      <c r="ABS401" s="263"/>
      <c r="ABT401" s="263"/>
      <c r="ABU401" s="263"/>
      <c r="ABV401" s="263"/>
      <c r="ABW401" s="263"/>
      <c r="ABX401" s="263"/>
      <c r="ABY401" s="263"/>
      <c r="ABZ401" s="263"/>
      <c r="ACA401" s="263"/>
      <c r="ACB401" s="263"/>
      <c r="ACC401" s="263"/>
      <c r="ACD401" s="263"/>
      <c r="ACE401" s="263"/>
      <c r="ACF401" s="263"/>
      <c r="ACG401" s="263"/>
      <c r="ACH401" s="263"/>
      <c r="ACI401" s="263"/>
      <c r="ACJ401" s="263"/>
      <c r="ACK401" s="263"/>
      <c r="ACL401" s="263"/>
      <c r="ACM401" s="263"/>
      <c r="ACN401" s="263"/>
      <c r="ACO401" s="263"/>
      <c r="ACP401" s="263"/>
      <c r="ACQ401" s="263"/>
      <c r="ACR401" s="263"/>
      <c r="ACS401" s="263"/>
      <c r="ACT401" s="263"/>
      <c r="ACU401" s="263"/>
      <c r="ACV401" s="263"/>
      <c r="ACW401" s="263"/>
      <c r="ACX401" s="263"/>
      <c r="ACY401" s="263"/>
      <c r="ACZ401" s="263"/>
      <c r="ADA401" s="263"/>
      <c r="ADB401" s="263"/>
      <c r="ADC401" s="263"/>
      <c r="ADD401" s="263"/>
      <c r="ADE401" s="263"/>
      <c r="ADF401" s="263"/>
      <c r="ADG401" s="263"/>
      <c r="ADH401" s="263"/>
      <c r="ADI401" s="263"/>
      <c r="ADJ401" s="263"/>
      <c r="ADK401" s="263"/>
      <c r="ADL401" s="263"/>
      <c r="ADM401" s="263"/>
      <c r="ADN401" s="263"/>
      <c r="ADO401" s="263"/>
      <c r="ADP401" s="263"/>
      <c r="ADQ401" s="263"/>
      <c r="ADR401" s="263"/>
      <c r="ADS401" s="263"/>
      <c r="ADT401" s="263"/>
      <c r="ADU401" s="263"/>
      <c r="ADV401" s="263"/>
      <c r="ADW401" s="263"/>
      <c r="ADX401" s="263"/>
      <c r="ADY401" s="263"/>
      <c r="ADZ401" s="263"/>
      <c r="AEA401" s="263"/>
      <c r="AEB401" s="263"/>
      <c r="AEC401" s="263"/>
      <c r="AED401" s="263"/>
      <c r="AEE401" s="263"/>
      <c r="AEF401" s="263"/>
      <c r="AEG401" s="263"/>
      <c r="AEH401" s="263"/>
      <c r="AEI401" s="263"/>
      <c r="AEJ401" s="263"/>
      <c r="AEK401" s="263"/>
      <c r="AEL401" s="263"/>
      <c r="AEM401" s="263"/>
      <c r="AEN401" s="263"/>
      <c r="AEO401" s="263"/>
      <c r="AEP401" s="263"/>
      <c r="AEQ401" s="263"/>
      <c r="AER401" s="263"/>
      <c r="AES401" s="263"/>
      <c r="AET401" s="263"/>
      <c r="AEU401" s="263"/>
      <c r="AEV401" s="263"/>
      <c r="AEW401" s="263"/>
      <c r="AEX401" s="263"/>
      <c r="AEY401" s="263"/>
      <c r="AEZ401" s="263"/>
      <c r="AFA401" s="263"/>
      <c r="AFB401" s="263"/>
      <c r="AFC401" s="263"/>
      <c r="AFD401" s="263"/>
      <c r="AFE401" s="263"/>
      <c r="AFF401" s="263"/>
      <c r="AFG401" s="263"/>
      <c r="AFH401" s="263"/>
      <c r="AFI401" s="263"/>
      <c r="AFJ401" s="263"/>
      <c r="AFK401" s="263"/>
      <c r="AFL401" s="263"/>
      <c r="AFM401" s="263"/>
      <c r="AFN401" s="263"/>
      <c r="AFO401" s="263"/>
      <c r="AFP401" s="263"/>
      <c r="AFQ401" s="263"/>
      <c r="AFR401" s="263"/>
      <c r="AFS401" s="263"/>
      <c r="AFT401" s="263"/>
      <c r="AFU401" s="263"/>
      <c r="AFV401" s="263"/>
      <c r="AFW401" s="263"/>
      <c r="AFX401" s="263"/>
      <c r="AFY401" s="263"/>
      <c r="AFZ401" s="263"/>
      <c r="AGA401" s="263"/>
      <c r="AGB401" s="263"/>
      <c r="AGC401" s="263"/>
      <c r="AGD401" s="263"/>
      <c r="AGE401" s="263"/>
      <c r="AGF401" s="263"/>
      <c r="AGG401" s="263"/>
      <c r="AGH401" s="263"/>
      <c r="AGI401" s="263"/>
      <c r="AGJ401" s="263"/>
      <c r="AGK401" s="263"/>
      <c r="AGL401" s="263"/>
      <c r="AGM401" s="263"/>
      <c r="AGN401" s="263"/>
      <c r="AGO401" s="263"/>
      <c r="AGP401" s="263"/>
      <c r="AGQ401" s="263"/>
      <c r="AGR401" s="263"/>
      <c r="AGS401" s="263"/>
      <c r="AGT401" s="263"/>
      <c r="AGU401" s="263"/>
      <c r="AGV401" s="263"/>
      <c r="AGW401" s="263"/>
      <c r="AGX401" s="263"/>
      <c r="AGY401" s="263"/>
      <c r="AGZ401" s="263"/>
      <c r="AHA401" s="263"/>
      <c r="AHB401" s="263"/>
      <c r="AHC401" s="263"/>
      <c r="AHD401" s="263"/>
      <c r="AHE401" s="263"/>
      <c r="AHF401" s="263"/>
      <c r="AHG401" s="263"/>
      <c r="AHH401" s="263"/>
      <c r="AHI401" s="263"/>
      <c r="AHJ401" s="263"/>
      <c r="AHK401" s="263"/>
      <c r="AHL401" s="263"/>
      <c r="AHM401" s="263"/>
      <c r="AHN401" s="263"/>
      <c r="AHO401" s="263"/>
      <c r="AHP401" s="263"/>
      <c r="AHQ401" s="263"/>
      <c r="AHR401" s="263"/>
      <c r="AHS401" s="263"/>
      <c r="AHT401" s="263"/>
      <c r="AHU401" s="263"/>
      <c r="AHV401" s="263"/>
      <c r="AHW401" s="263"/>
      <c r="AHX401" s="263"/>
      <c r="AHY401" s="263"/>
      <c r="AHZ401" s="263"/>
      <c r="AIA401" s="263"/>
      <c r="AIB401" s="263"/>
      <c r="AIC401" s="263"/>
      <c r="AID401" s="263"/>
      <c r="AIE401" s="263"/>
      <c r="AIF401" s="263"/>
      <c r="AIG401" s="263"/>
      <c r="AIH401" s="263"/>
      <c r="AII401" s="263"/>
      <c r="AIJ401" s="263"/>
      <c r="AIK401" s="263"/>
      <c r="AIL401" s="263"/>
      <c r="AIM401" s="263"/>
      <c r="AIN401" s="263"/>
      <c r="AIO401" s="263"/>
      <c r="AIP401" s="263"/>
      <c r="AIQ401" s="263"/>
      <c r="AIR401" s="263"/>
      <c r="AIS401" s="263"/>
      <c r="AIT401" s="263"/>
      <c r="AIU401" s="263"/>
      <c r="AIV401" s="263"/>
      <c r="AIW401" s="263"/>
      <c r="AIX401" s="263"/>
      <c r="AIY401" s="263"/>
      <c r="AIZ401" s="263"/>
      <c r="AJA401" s="263"/>
      <c r="AJB401" s="263"/>
      <c r="AJC401" s="263"/>
      <c r="AJD401" s="263"/>
      <c r="AJE401" s="263"/>
      <c r="AJF401" s="263"/>
      <c r="AJG401" s="263"/>
      <c r="AJH401" s="263"/>
      <c r="AJI401" s="263"/>
      <c r="AJJ401" s="263"/>
      <c r="AJK401" s="263"/>
      <c r="AJL401" s="263"/>
      <c r="AJM401" s="263"/>
      <c r="AJN401" s="263"/>
      <c r="AJO401" s="263"/>
      <c r="AJP401" s="263"/>
      <c r="AJQ401" s="263"/>
      <c r="AJR401" s="263"/>
      <c r="AJS401" s="263"/>
      <c r="AJT401" s="263"/>
      <c r="AJU401" s="263"/>
      <c r="AJV401" s="263"/>
      <c r="AJW401" s="263"/>
      <c r="AJX401" s="263"/>
      <c r="AJY401" s="263"/>
      <c r="AJZ401" s="263"/>
      <c r="AKA401" s="263"/>
      <c r="AKB401" s="263"/>
      <c r="AKC401" s="263"/>
      <c r="AKD401" s="263"/>
      <c r="AKE401" s="263"/>
      <c r="AKF401" s="263"/>
      <c r="AKG401" s="263"/>
      <c r="AKH401" s="263"/>
      <c r="AKI401" s="263"/>
      <c r="AKJ401" s="263"/>
      <c r="AKK401" s="263"/>
      <c r="AKL401" s="263"/>
      <c r="AKM401" s="263"/>
      <c r="AKN401" s="263"/>
      <c r="AKO401" s="263"/>
      <c r="AKP401" s="263"/>
      <c r="AKQ401" s="263"/>
      <c r="AKR401" s="263"/>
      <c r="AKS401" s="263"/>
      <c r="AKT401" s="263"/>
      <c r="AKU401" s="263"/>
      <c r="AKV401" s="263"/>
      <c r="AKW401" s="263"/>
      <c r="AKX401" s="263"/>
      <c r="AKY401" s="263"/>
      <c r="AKZ401" s="263"/>
      <c r="ALA401" s="263"/>
      <c r="ALB401" s="263"/>
      <c r="ALC401" s="263"/>
      <c r="ALD401" s="263"/>
      <c r="ALE401" s="263"/>
      <c r="ALF401" s="263"/>
      <c r="ALG401" s="263"/>
      <c r="ALH401" s="263"/>
      <c r="ALI401" s="263"/>
      <c r="ALJ401" s="263"/>
      <c r="ALK401" s="263"/>
      <c r="ALL401" s="263"/>
      <c r="ALM401" s="263"/>
      <c r="ALN401" s="263"/>
      <c r="ALO401" s="263"/>
      <c r="ALP401" s="263"/>
      <c r="ALQ401" s="263"/>
      <c r="ALR401" s="263"/>
      <c r="ALS401" s="263"/>
      <c r="ALT401" s="263"/>
      <c r="ALU401" s="263"/>
      <c r="ALV401" s="263"/>
      <c r="ALW401" s="263"/>
      <c r="ALX401" s="263"/>
      <c r="ALY401" s="263"/>
      <c r="ALZ401" s="263"/>
      <c r="AMA401" s="263"/>
      <c r="AMB401" s="263"/>
      <c r="AMC401" s="263"/>
      <c r="AMD401" s="263"/>
      <c r="AME401" s="263"/>
      <c r="AMF401" s="263"/>
      <c r="AMG401" s="263"/>
      <c r="AMH401" s="263"/>
      <c r="AMI401" s="263"/>
      <c r="AMJ401" s="263"/>
      <c r="AMK401" s="263"/>
      <c r="AML401" s="263"/>
      <c r="AMM401" s="263"/>
      <c r="AMN401" s="263"/>
      <c r="AMO401" s="263"/>
      <c r="AMP401" s="263"/>
      <c r="AMQ401" s="263"/>
      <c r="AMR401" s="263"/>
      <c r="AMS401" s="263"/>
      <c r="AMT401" s="263"/>
      <c r="AMU401" s="263"/>
      <c r="AMV401" s="263"/>
      <c r="AMW401" s="263"/>
      <c r="AMX401" s="263"/>
      <c r="AMY401" s="263"/>
      <c r="AMZ401" s="263"/>
      <c r="ANA401" s="263"/>
      <c r="ANB401" s="263"/>
      <c r="ANC401" s="263"/>
      <c r="AND401" s="263"/>
      <c r="ANE401" s="263"/>
      <c r="ANF401" s="263"/>
      <c r="ANG401" s="263"/>
      <c r="ANH401" s="263"/>
      <c r="ANI401" s="263"/>
      <c r="ANJ401" s="263"/>
      <c r="ANK401" s="263"/>
      <c r="ANL401" s="263"/>
      <c r="ANM401" s="263"/>
      <c r="ANN401" s="263"/>
      <c r="ANO401" s="263"/>
      <c r="ANP401" s="263"/>
      <c r="ANQ401" s="263"/>
      <c r="ANR401" s="263"/>
      <c r="ANS401" s="263"/>
      <c r="ANT401" s="263"/>
      <c r="ANU401" s="263"/>
      <c r="ANV401" s="263"/>
      <c r="ANW401" s="263"/>
      <c r="ANX401" s="263"/>
      <c r="ANY401" s="263"/>
      <c r="ANZ401" s="263"/>
      <c r="AOA401" s="263"/>
      <c r="AOB401" s="263"/>
      <c r="AOC401" s="263"/>
      <c r="AOD401" s="263"/>
      <c r="AOE401" s="263"/>
      <c r="AOF401" s="263"/>
      <c r="AOG401" s="263"/>
      <c r="AOH401" s="263"/>
      <c r="AOI401" s="263"/>
      <c r="AOJ401" s="263"/>
      <c r="AOK401" s="263"/>
      <c r="AOL401" s="263"/>
      <c r="AOM401" s="263"/>
      <c r="AON401" s="263"/>
      <c r="AOO401" s="263"/>
      <c r="AOP401" s="263"/>
      <c r="AOQ401" s="263"/>
      <c r="AOR401" s="263"/>
      <c r="AOS401" s="263"/>
      <c r="AOT401" s="263"/>
      <c r="AOU401" s="263"/>
      <c r="AOV401" s="263"/>
      <c r="AOW401" s="263"/>
      <c r="AOX401" s="263"/>
      <c r="AOY401" s="263"/>
      <c r="AOZ401" s="263"/>
      <c r="APA401" s="263"/>
      <c r="APB401" s="263"/>
      <c r="APC401" s="263"/>
      <c r="APD401" s="263"/>
      <c r="APE401" s="263"/>
      <c r="APF401" s="263"/>
      <c r="APG401" s="263"/>
      <c r="APH401" s="263"/>
      <c r="API401" s="263"/>
      <c r="APJ401" s="263"/>
      <c r="APK401" s="263"/>
      <c r="APL401" s="263"/>
      <c r="APM401" s="263"/>
      <c r="APN401" s="263"/>
      <c r="APO401" s="263"/>
      <c r="APP401" s="263"/>
      <c r="APQ401" s="263"/>
      <c r="APR401" s="263"/>
      <c r="APS401" s="263"/>
      <c r="APT401" s="263"/>
      <c r="APU401" s="263"/>
      <c r="APV401" s="263"/>
      <c r="APW401" s="263"/>
      <c r="APX401" s="263"/>
      <c r="APY401" s="263"/>
      <c r="APZ401" s="263"/>
      <c r="AQA401" s="263"/>
      <c r="AQB401" s="263"/>
      <c r="AQC401" s="263"/>
      <c r="AQD401" s="263"/>
      <c r="AQE401" s="263"/>
      <c r="AQF401" s="263"/>
      <c r="AQG401" s="263"/>
      <c r="AQH401" s="263"/>
      <c r="AQI401" s="263"/>
      <c r="AQJ401" s="263"/>
      <c r="AQK401" s="263"/>
      <c r="AQL401" s="263"/>
      <c r="AQM401" s="263"/>
      <c r="AQN401" s="263"/>
      <c r="AQO401" s="263"/>
      <c r="AQP401" s="263"/>
      <c r="AQQ401" s="263"/>
      <c r="AQR401" s="263"/>
      <c r="AQS401" s="263"/>
      <c r="AQT401" s="263"/>
      <c r="AQU401" s="263"/>
      <c r="AQV401" s="263"/>
      <c r="AQW401" s="263"/>
      <c r="AQX401" s="263"/>
      <c r="AQY401" s="263"/>
      <c r="AQZ401" s="263"/>
      <c r="ARA401" s="263"/>
      <c r="ARB401" s="263"/>
      <c r="ARC401" s="263"/>
      <c r="ARD401" s="263"/>
      <c r="ARE401" s="263"/>
      <c r="ARF401" s="263"/>
      <c r="ARG401" s="263"/>
      <c r="ARH401" s="263"/>
      <c r="ARI401" s="263"/>
      <c r="ARJ401" s="263"/>
      <c r="ARK401" s="263"/>
      <c r="ARL401" s="263"/>
      <c r="ARM401" s="263"/>
      <c r="ARN401" s="263"/>
      <c r="ARO401" s="263"/>
      <c r="ARP401" s="263"/>
      <c r="ARQ401" s="263"/>
      <c r="ARR401" s="263"/>
      <c r="ARS401" s="263"/>
      <c r="ART401" s="263"/>
      <c r="ARU401" s="263"/>
      <c r="ARV401" s="263"/>
      <c r="ARW401" s="263"/>
      <c r="ARX401" s="263"/>
      <c r="ARY401" s="263"/>
      <c r="ARZ401" s="263"/>
      <c r="ASA401" s="263"/>
      <c r="ASB401" s="263"/>
      <c r="ASC401" s="263"/>
      <c r="ASD401" s="263"/>
      <c r="ASE401" s="263"/>
      <c r="ASF401" s="263"/>
      <c r="ASG401" s="263"/>
      <c r="ASH401" s="263"/>
      <c r="ASI401" s="263"/>
      <c r="ASJ401" s="263"/>
      <c r="ASK401" s="263"/>
      <c r="ASL401" s="263"/>
      <c r="ASM401" s="263"/>
      <c r="ASN401" s="263"/>
      <c r="ASO401" s="263"/>
      <c r="ASP401" s="263"/>
      <c r="ASQ401" s="263"/>
      <c r="ASR401" s="263"/>
      <c r="ASS401" s="263"/>
      <c r="AST401" s="263"/>
      <c r="ASU401" s="263"/>
      <c r="ASV401" s="263"/>
      <c r="ASW401" s="263"/>
      <c r="ASX401" s="263"/>
      <c r="ASY401" s="263"/>
      <c r="ASZ401" s="263"/>
      <c r="ATA401" s="263"/>
      <c r="ATB401" s="263"/>
      <c r="ATC401" s="263"/>
      <c r="ATD401" s="263"/>
      <c r="ATE401" s="263"/>
      <c r="ATF401" s="263"/>
      <c r="ATG401" s="263"/>
      <c r="ATH401" s="263"/>
      <c r="ATI401" s="263"/>
      <c r="ATJ401" s="263"/>
      <c r="ATK401" s="263"/>
      <c r="ATL401" s="263"/>
      <c r="ATM401" s="263"/>
      <c r="ATN401" s="263"/>
      <c r="ATO401" s="263"/>
      <c r="ATP401" s="263"/>
      <c r="ATQ401" s="263"/>
      <c r="ATR401" s="263"/>
      <c r="ATS401" s="263"/>
      <c r="ATT401" s="263"/>
      <c r="ATU401" s="263"/>
      <c r="ATV401" s="263"/>
      <c r="ATW401" s="263"/>
      <c r="ATX401" s="263"/>
      <c r="ATY401" s="263"/>
      <c r="ATZ401" s="263"/>
      <c r="AUA401" s="263"/>
      <c r="AUB401" s="263"/>
      <c r="AUC401" s="263"/>
      <c r="AUD401" s="263"/>
      <c r="AUE401" s="263"/>
      <c r="AUF401" s="263"/>
      <c r="AUG401" s="263"/>
      <c r="AUH401" s="263"/>
      <c r="AUI401" s="263"/>
      <c r="AUJ401" s="263"/>
      <c r="AUK401" s="263"/>
      <c r="AUL401" s="263"/>
      <c r="AUM401" s="263"/>
      <c r="AUN401" s="263"/>
      <c r="AUO401" s="263"/>
      <c r="AUP401" s="263"/>
      <c r="AUQ401" s="263"/>
      <c r="AUR401" s="263"/>
      <c r="AUS401" s="263"/>
      <c r="AUT401" s="263"/>
      <c r="AUU401" s="263"/>
      <c r="AUV401" s="263"/>
      <c r="AUW401" s="263"/>
      <c r="AUX401" s="263"/>
      <c r="AUY401" s="263"/>
      <c r="AUZ401" s="263"/>
      <c r="AVA401" s="263"/>
      <c r="AVB401" s="263"/>
      <c r="AVC401" s="263"/>
      <c r="AVD401" s="263"/>
      <c r="AVE401" s="263"/>
      <c r="AVF401" s="263"/>
      <c r="AVG401" s="263"/>
      <c r="AVH401" s="263"/>
      <c r="AVI401" s="263"/>
      <c r="AVJ401" s="263"/>
      <c r="AVK401" s="263"/>
      <c r="AVL401" s="263"/>
      <c r="AVM401" s="263"/>
      <c r="AVN401" s="263"/>
      <c r="AVO401" s="263"/>
      <c r="AVP401" s="263"/>
      <c r="AVQ401" s="263"/>
      <c r="AVR401" s="263"/>
      <c r="AVS401" s="263"/>
      <c r="AVT401" s="263"/>
      <c r="AVU401" s="263"/>
      <c r="AVV401" s="263"/>
      <c r="AVW401" s="263"/>
      <c r="AVX401" s="263"/>
      <c r="AVY401" s="263"/>
      <c r="AVZ401" s="263"/>
      <c r="AWA401" s="263"/>
      <c r="AWB401" s="263"/>
      <c r="AWC401" s="263"/>
      <c r="AWD401" s="263"/>
      <c r="AWE401" s="263"/>
      <c r="AWF401" s="263"/>
      <c r="AWG401" s="263"/>
      <c r="AWH401" s="263"/>
      <c r="AWI401" s="263"/>
      <c r="AWJ401" s="263"/>
      <c r="AWK401" s="263"/>
      <c r="AWL401" s="263"/>
      <c r="AWM401" s="263"/>
      <c r="AWN401" s="263"/>
      <c r="AWO401" s="263"/>
      <c r="AWP401" s="263"/>
      <c r="AWQ401" s="263"/>
      <c r="AWR401" s="263"/>
      <c r="AWS401" s="263"/>
      <c r="AWT401" s="263"/>
      <c r="AWU401" s="263"/>
      <c r="AWV401" s="263"/>
      <c r="AWW401" s="263"/>
      <c r="AWX401" s="263"/>
      <c r="AWY401" s="263"/>
      <c r="AWZ401" s="263"/>
      <c r="AXA401" s="263"/>
      <c r="AXB401" s="263"/>
      <c r="AXC401" s="263"/>
      <c r="AXD401" s="263"/>
      <c r="AXE401" s="263"/>
      <c r="AXF401" s="263"/>
      <c r="AXG401" s="263"/>
      <c r="AXH401" s="263"/>
      <c r="AXI401" s="263"/>
      <c r="AXJ401" s="263"/>
      <c r="AXK401" s="263"/>
      <c r="AXL401" s="263"/>
      <c r="AXM401" s="263"/>
      <c r="AXN401" s="263"/>
      <c r="AXO401" s="263"/>
      <c r="AXP401" s="263"/>
      <c r="AXQ401" s="263"/>
      <c r="AXR401" s="263"/>
      <c r="AXS401" s="263"/>
      <c r="AXT401" s="263"/>
      <c r="AXU401" s="263"/>
      <c r="AXV401" s="263"/>
      <c r="AXW401" s="263"/>
      <c r="AXX401" s="263"/>
      <c r="AXY401" s="263"/>
      <c r="AXZ401" s="263"/>
      <c r="AYA401" s="263"/>
      <c r="AYB401" s="263"/>
      <c r="AYC401" s="263"/>
      <c r="AYD401" s="263"/>
      <c r="AYE401" s="263"/>
      <c r="AYF401" s="263"/>
      <c r="AYG401" s="263"/>
      <c r="AYH401" s="263"/>
      <c r="AYI401" s="263"/>
      <c r="AYJ401" s="263"/>
      <c r="AYK401" s="263"/>
      <c r="AYL401" s="263"/>
      <c r="AYM401" s="263"/>
      <c r="AYN401" s="263"/>
      <c r="AYO401" s="263"/>
      <c r="AYP401" s="263"/>
      <c r="AYQ401" s="263"/>
      <c r="AYR401" s="263"/>
      <c r="AYS401" s="263"/>
      <c r="AYT401" s="263"/>
      <c r="AYU401" s="263"/>
      <c r="AYV401" s="263"/>
      <c r="AYW401" s="263"/>
      <c r="AYX401" s="263"/>
      <c r="AYY401" s="263"/>
      <c r="AYZ401" s="263"/>
      <c r="AZA401" s="263"/>
      <c r="AZB401" s="263"/>
      <c r="AZC401" s="263"/>
      <c r="AZD401" s="263"/>
      <c r="AZE401" s="263"/>
      <c r="AZF401" s="263"/>
      <c r="AZG401" s="263"/>
      <c r="AZH401" s="263"/>
      <c r="AZI401" s="263"/>
      <c r="AZJ401" s="263"/>
      <c r="AZK401" s="263"/>
      <c r="AZL401" s="263"/>
      <c r="AZM401" s="263"/>
      <c r="AZN401" s="263"/>
      <c r="AZO401" s="263"/>
      <c r="AZP401" s="263"/>
      <c r="AZQ401" s="263"/>
      <c r="AZR401" s="263"/>
      <c r="AZS401" s="263"/>
      <c r="AZT401" s="263"/>
      <c r="AZU401" s="263"/>
      <c r="AZV401" s="263"/>
      <c r="AZW401" s="263"/>
      <c r="AZX401" s="263"/>
      <c r="AZY401" s="263"/>
      <c r="AZZ401" s="263"/>
      <c r="BAA401" s="263"/>
      <c r="BAB401" s="263"/>
      <c r="BAC401" s="263"/>
      <c r="BAD401" s="263"/>
      <c r="BAE401" s="263"/>
      <c r="BAF401" s="263"/>
      <c r="BAG401" s="263"/>
      <c r="BAH401" s="263"/>
      <c r="BAI401" s="263"/>
      <c r="BAJ401" s="263"/>
      <c r="BAK401" s="263"/>
      <c r="BAL401" s="263"/>
      <c r="BAM401" s="263"/>
      <c r="BAN401" s="263"/>
      <c r="BAO401" s="263"/>
      <c r="BAP401" s="263"/>
      <c r="BAQ401" s="263"/>
      <c r="BAR401" s="263"/>
      <c r="BAS401" s="263"/>
      <c r="BAT401" s="263"/>
      <c r="BAU401" s="263"/>
      <c r="BAV401" s="263"/>
      <c r="BAW401" s="263"/>
      <c r="BAX401" s="263"/>
      <c r="BAY401" s="263"/>
      <c r="BAZ401" s="263"/>
      <c r="BBA401" s="263"/>
      <c r="BBB401" s="263"/>
      <c r="BBC401" s="263"/>
      <c r="BBD401" s="263"/>
      <c r="BBE401" s="263"/>
      <c r="BBF401" s="263"/>
      <c r="BBG401" s="263"/>
      <c r="BBH401" s="263"/>
      <c r="BBI401" s="263"/>
      <c r="BBJ401" s="263"/>
      <c r="BBK401" s="263"/>
      <c r="BBL401" s="263"/>
      <c r="BBM401" s="263"/>
      <c r="BBN401" s="263"/>
      <c r="BBO401" s="263"/>
      <c r="BBP401" s="263"/>
      <c r="BBQ401" s="263"/>
      <c r="BBR401" s="263"/>
      <c r="BBS401" s="263"/>
      <c r="BBT401" s="263"/>
      <c r="BBU401" s="263"/>
      <c r="BBV401" s="263"/>
      <c r="BBW401" s="263"/>
      <c r="BBX401" s="263"/>
      <c r="BBY401" s="263"/>
      <c r="BBZ401" s="263"/>
      <c r="BCA401" s="263"/>
      <c r="BCB401" s="263"/>
      <c r="BCC401" s="263"/>
      <c r="BCD401" s="263"/>
      <c r="BCE401" s="263"/>
      <c r="BCF401" s="263"/>
      <c r="BCG401" s="263"/>
      <c r="BCH401" s="263"/>
      <c r="BCI401" s="263"/>
      <c r="BCJ401" s="263"/>
      <c r="BCK401" s="263"/>
      <c r="BCL401" s="263"/>
      <c r="BCM401" s="263"/>
      <c r="BCN401" s="263"/>
      <c r="BCO401" s="263"/>
      <c r="BCP401" s="263"/>
      <c r="BCQ401" s="263"/>
      <c r="BCR401" s="263"/>
      <c r="BCS401" s="263"/>
      <c r="BCT401" s="263"/>
      <c r="BCU401" s="263"/>
      <c r="BCV401" s="263"/>
      <c r="BCW401" s="263"/>
      <c r="BCX401" s="263"/>
      <c r="BCY401" s="263"/>
      <c r="BCZ401" s="263"/>
      <c r="BDA401" s="263"/>
      <c r="BDB401" s="263"/>
      <c r="BDC401" s="263"/>
      <c r="BDD401" s="263"/>
      <c r="BDE401" s="263"/>
      <c r="BDF401" s="263"/>
      <c r="BDG401" s="263"/>
      <c r="BDH401" s="263"/>
      <c r="BDI401" s="263"/>
      <c r="BDJ401" s="263"/>
      <c r="BDK401" s="263"/>
      <c r="BDL401" s="263"/>
      <c r="BDM401" s="263"/>
      <c r="BDN401" s="263"/>
      <c r="BDO401" s="263"/>
      <c r="BDP401" s="263"/>
      <c r="BDQ401" s="263"/>
      <c r="BDR401" s="263"/>
      <c r="BDS401" s="263"/>
      <c r="BDT401" s="263"/>
      <c r="BDU401" s="263"/>
      <c r="BDV401" s="263"/>
      <c r="BDW401" s="263"/>
      <c r="BDX401" s="263"/>
      <c r="BDY401" s="263"/>
      <c r="BDZ401" s="263"/>
      <c r="BEA401" s="263"/>
      <c r="BEB401" s="263"/>
      <c r="BEC401" s="263"/>
      <c r="BED401" s="263"/>
      <c r="BEE401" s="263"/>
      <c r="BEF401" s="263"/>
      <c r="BEG401" s="263"/>
      <c r="BEH401" s="263"/>
      <c r="BEI401" s="263"/>
      <c r="BEJ401" s="263"/>
      <c r="BEK401" s="263"/>
      <c r="BEL401" s="263"/>
      <c r="BEM401" s="263"/>
      <c r="BEN401" s="263"/>
      <c r="BEO401" s="263"/>
      <c r="BEP401" s="263"/>
      <c r="BEQ401" s="263"/>
      <c r="BER401" s="263"/>
      <c r="BES401" s="263"/>
      <c r="BET401" s="263"/>
      <c r="BEU401" s="263"/>
      <c r="BEV401" s="263"/>
      <c r="BEW401" s="263"/>
      <c r="BEX401" s="263"/>
      <c r="BEY401" s="263"/>
      <c r="BEZ401" s="263"/>
      <c r="BFA401" s="263"/>
      <c r="BFB401" s="263"/>
      <c r="BFC401" s="263"/>
      <c r="BFD401" s="263"/>
      <c r="BFE401" s="263"/>
      <c r="BFF401" s="263"/>
      <c r="BFG401" s="263"/>
      <c r="BFH401" s="263"/>
      <c r="BFI401" s="263"/>
      <c r="BFJ401" s="263"/>
      <c r="BFK401" s="263"/>
      <c r="BFL401" s="263"/>
      <c r="BFM401" s="263"/>
      <c r="BFN401" s="263"/>
      <c r="BFO401" s="263"/>
      <c r="BFP401" s="263"/>
      <c r="BFQ401" s="263"/>
      <c r="BFR401" s="263"/>
      <c r="BFS401" s="263"/>
      <c r="BFT401" s="263"/>
      <c r="BFU401" s="263"/>
      <c r="BFV401" s="263"/>
      <c r="BFW401" s="263"/>
      <c r="BFX401" s="263"/>
      <c r="BFY401" s="263"/>
      <c r="BFZ401" s="263"/>
      <c r="BGA401" s="263"/>
      <c r="BGB401" s="263"/>
      <c r="BGC401" s="263"/>
      <c r="BGD401" s="263"/>
      <c r="BGE401" s="263"/>
      <c r="BGF401" s="263"/>
      <c r="BGG401" s="263"/>
      <c r="BGH401" s="263"/>
      <c r="BGI401" s="263"/>
      <c r="BGJ401" s="263"/>
      <c r="BGK401" s="263"/>
      <c r="BGL401" s="263"/>
      <c r="BGM401" s="263"/>
      <c r="BGN401" s="263"/>
      <c r="BGO401" s="263"/>
      <c r="BGP401" s="263"/>
      <c r="BGQ401" s="263"/>
      <c r="BGR401" s="263"/>
      <c r="BGS401" s="263"/>
      <c r="BGT401" s="263"/>
      <c r="BGU401" s="263"/>
      <c r="BGV401" s="263"/>
      <c r="BGW401" s="263"/>
      <c r="BGX401" s="263"/>
      <c r="BGY401" s="263"/>
      <c r="BGZ401" s="263"/>
      <c r="BHA401" s="263"/>
      <c r="BHB401" s="263"/>
      <c r="BHC401" s="263"/>
      <c r="BHD401" s="263"/>
      <c r="BHE401" s="263"/>
      <c r="BHF401" s="263"/>
      <c r="BHG401" s="263"/>
      <c r="BHH401" s="263"/>
      <c r="BHI401" s="263"/>
      <c r="BHJ401" s="263"/>
      <c r="BHK401" s="263"/>
      <c r="BHL401" s="263"/>
      <c r="BHM401" s="263"/>
      <c r="BHN401" s="263"/>
      <c r="BHO401" s="263"/>
      <c r="BHP401" s="263"/>
      <c r="BHQ401" s="263"/>
      <c r="BHR401" s="263"/>
      <c r="BHS401" s="263"/>
      <c r="BHT401" s="263"/>
      <c r="BHU401" s="263"/>
      <c r="BHV401" s="263"/>
      <c r="BHW401" s="263"/>
      <c r="BHX401" s="263"/>
      <c r="BHY401" s="263"/>
      <c r="BHZ401" s="263"/>
      <c r="BIA401" s="263"/>
      <c r="BIB401" s="263"/>
      <c r="BIC401" s="263"/>
      <c r="BID401" s="263"/>
      <c r="BIE401" s="263"/>
      <c r="BIF401" s="263"/>
      <c r="BIG401" s="263"/>
      <c r="BIH401" s="263"/>
      <c r="BII401" s="263"/>
      <c r="BIJ401" s="263"/>
      <c r="BIK401" s="263"/>
      <c r="BIL401" s="263"/>
      <c r="BIM401" s="263"/>
      <c r="BIN401" s="263"/>
      <c r="BIO401" s="263"/>
      <c r="BIP401" s="263"/>
      <c r="BIQ401" s="263"/>
      <c r="BIR401" s="263"/>
      <c r="BIS401" s="263"/>
      <c r="BIT401" s="263"/>
      <c r="BIU401" s="263"/>
      <c r="BIV401" s="263"/>
      <c r="BIW401" s="263"/>
      <c r="BIX401" s="263"/>
      <c r="BIY401" s="263"/>
      <c r="BIZ401" s="263"/>
      <c r="BJA401" s="263"/>
      <c r="BJB401" s="263"/>
      <c r="BJC401" s="263"/>
      <c r="BJD401" s="263"/>
      <c r="BJE401" s="263"/>
      <c r="BJF401" s="263"/>
      <c r="BJG401" s="263"/>
      <c r="BJH401" s="263"/>
      <c r="BJI401" s="263"/>
      <c r="BJJ401" s="263"/>
      <c r="BJK401" s="263"/>
      <c r="BJL401" s="263"/>
      <c r="BJM401" s="263"/>
      <c r="BJN401" s="263"/>
      <c r="BJO401" s="263"/>
      <c r="BJP401" s="263"/>
      <c r="BJQ401" s="263"/>
      <c r="BJR401" s="263"/>
      <c r="BJS401" s="263"/>
      <c r="BJT401" s="263"/>
      <c r="BJU401" s="263"/>
      <c r="BJV401" s="263"/>
      <c r="BJW401" s="263"/>
      <c r="BJX401" s="263"/>
      <c r="BJY401" s="263"/>
      <c r="BJZ401" s="263"/>
      <c r="BKA401" s="263"/>
      <c r="BKB401" s="263"/>
      <c r="BKC401" s="263"/>
      <c r="BKD401" s="263"/>
      <c r="BKE401" s="263"/>
      <c r="BKF401" s="263"/>
      <c r="BKG401" s="263"/>
      <c r="BKH401" s="263"/>
      <c r="BKI401" s="263"/>
      <c r="BKJ401" s="263"/>
      <c r="BKK401" s="263"/>
      <c r="BKL401" s="263"/>
      <c r="BKM401" s="263"/>
      <c r="BKN401" s="263"/>
      <c r="BKO401" s="263"/>
      <c r="BKP401" s="263"/>
      <c r="BKQ401" s="263"/>
      <c r="BKR401" s="263"/>
      <c r="BKS401" s="263"/>
      <c r="BKT401" s="263"/>
      <c r="BKU401" s="263"/>
      <c r="BKV401" s="263"/>
      <c r="BKW401" s="263"/>
      <c r="BKX401" s="263"/>
      <c r="BKY401" s="263"/>
      <c r="BKZ401" s="263"/>
      <c r="BLA401" s="263"/>
      <c r="BLB401" s="263"/>
      <c r="BLC401" s="263"/>
      <c r="BLD401" s="263"/>
      <c r="BLE401" s="263"/>
      <c r="BLF401" s="263"/>
      <c r="BLG401" s="263"/>
      <c r="BLH401" s="263"/>
      <c r="BLI401" s="263"/>
      <c r="BLJ401" s="263"/>
      <c r="BLK401" s="263"/>
      <c r="BLL401" s="263"/>
      <c r="BLM401" s="263"/>
      <c r="BLN401" s="263"/>
      <c r="BLO401" s="263"/>
      <c r="BLP401" s="263"/>
      <c r="BLQ401" s="263"/>
      <c r="BLR401" s="263"/>
      <c r="BLS401" s="263"/>
      <c r="BLT401" s="263"/>
      <c r="BLU401" s="263"/>
      <c r="BLV401" s="263"/>
      <c r="BLW401" s="263"/>
      <c r="BLX401" s="263"/>
      <c r="BLY401" s="263"/>
      <c r="BLZ401" s="263"/>
      <c r="BMA401" s="263"/>
      <c r="BMB401" s="263"/>
      <c r="BMC401" s="263"/>
      <c r="BMD401" s="263"/>
      <c r="BME401" s="263"/>
      <c r="BMF401" s="263"/>
      <c r="BMG401" s="263"/>
      <c r="BMH401" s="263"/>
      <c r="BMI401" s="263"/>
      <c r="BMJ401" s="263"/>
      <c r="BMK401" s="263"/>
      <c r="BML401" s="263"/>
      <c r="BMM401" s="263"/>
      <c r="BMN401" s="263"/>
      <c r="BMO401" s="263"/>
      <c r="BMP401" s="263"/>
      <c r="BMQ401" s="263"/>
      <c r="BMR401" s="263"/>
      <c r="BMS401" s="263"/>
      <c r="BMT401" s="263"/>
      <c r="BMU401" s="263"/>
      <c r="BMV401" s="263"/>
      <c r="BMW401" s="263"/>
      <c r="BMX401" s="263"/>
      <c r="BMY401" s="263"/>
      <c r="BMZ401" s="263"/>
      <c r="BNA401" s="263"/>
      <c r="BNB401" s="263"/>
      <c r="BNC401" s="263"/>
      <c r="BND401" s="263"/>
      <c r="BNE401" s="263"/>
      <c r="BNF401" s="263"/>
      <c r="BNG401" s="263"/>
      <c r="BNH401" s="263"/>
      <c r="BNI401" s="263"/>
      <c r="BNJ401" s="263"/>
      <c r="BNK401" s="263"/>
      <c r="BNL401" s="263"/>
      <c r="BNM401" s="263"/>
      <c r="BNN401" s="263"/>
      <c r="BNO401" s="263"/>
      <c r="BNP401" s="263"/>
      <c r="BNQ401" s="263"/>
      <c r="BNR401" s="263"/>
      <c r="BNS401" s="263"/>
      <c r="BNT401" s="263"/>
      <c r="BNU401" s="263"/>
      <c r="BNV401" s="263"/>
      <c r="BNW401" s="263"/>
      <c r="BNX401" s="263"/>
      <c r="BNY401" s="263"/>
      <c r="BNZ401" s="263"/>
      <c r="BOA401" s="263"/>
      <c r="BOB401" s="263"/>
      <c r="BOC401" s="263"/>
      <c r="BOD401" s="263"/>
      <c r="BOE401" s="263"/>
      <c r="BOF401" s="263"/>
      <c r="BOG401" s="263"/>
      <c r="BOH401" s="263"/>
      <c r="BOI401" s="263"/>
      <c r="BOJ401" s="263"/>
      <c r="BOK401" s="263"/>
      <c r="BOL401" s="263"/>
      <c r="BOM401" s="263"/>
      <c r="BON401" s="263"/>
      <c r="BOO401" s="263"/>
      <c r="BOP401" s="263"/>
      <c r="BOQ401" s="263"/>
      <c r="BOR401" s="263"/>
      <c r="BOS401" s="263"/>
      <c r="BOT401" s="263"/>
      <c r="BOU401" s="263"/>
      <c r="BOV401" s="263"/>
      <c r="BOW401" s="263"/>
      <c r="BOX401" s="263"/>
      <c r="BOY401" s="263"/>
      <c r="BOZ401" s="263"/>
      <c r="BPA401" s="263"/>
      <c r="BPB401" s="263"/>
      <c r="BPC401" s="263"/>
      <c r="BPD401" s="263"/>
      <c r="BPE401" s="263"/>
      <c r="BPF401" s="263"/>
      <c r="BPG401" s="263"/>
      <c r="BPH401" s="263"/>
      <c r="BPI401" s="263"/>
      <c r="BPJ401" s="263"/>
      <c r="BPK401" s="263"/>
      <c r="BPL401" s="263"/>
      <c r="BPM401" s="263"/>
      <c r="BPN401" s="263"/>
      <c r="BPO401" s="263"/>
      <c r="BPP401" s="263"/>
      <c r="BPQ401" s="263"/>
      <c r="BPR401" s="263"/>
      <c r="BPS401" s="263"/>
      <c r="BPT401" s="263"/>
      <c r="BPU401" s="263"/>
      <c r="BPV401" s="263"/>
      <c r="BPW401" s="263"/>
      <c r="BPX401" s="263"/>
      <c r="BPY401" s="263"/>
      <c r="BPZ401" s="263"/>
      <c r="BQA401" s="263"/>
      <c r="BQB401" s="263"/>
      <c r="BQC401" s="263"/>
      <c r="BQD401" s="263"/>
      <c r="BQE401" s="263"/>
      <c r="BQF401" s="263"/>
      <c r="BQG401" s="263"/>
      <c r="BQH401" s="263"/>
      <c r="BQI401" s="263"/>
      <c r="BQJ401" s="263"/>
      <c r="BQK401" s="263"/>
      <c r="BQL401" s="263"/>
      <c r="BQM401" s="263"/>
      <c r="BQN401" s="263"/>
      <c r="BQO401" s="263"/>
      <c r="BQP401" s="263"/>
      <c r="BQQ401" s="263"/>
      <c r="BQR401" s="263"/>
      <c r="BQS401" s="263"/>
      <c r="BQT401" s="263"/>
      <c r="BQU401" s="263"/>
      <c r="BQV401" s="263"/>
      <c r="BQW401" s="263"/>
      <c r="BQX401" s="263"/>
      <c r="BQY401" s="263"/>
      <c r="BQZ401" s="263"/>
      <c r="BRA401" s="263"/>
      <c r="BRB401" s="263"/>
      <c r="BRC401" s="263"/>
      <c r="BRD401" s="263"/>
      <c r="BRE401" s="263"/>
      <c r="BRF401" s="263"/>
      <c r="BRG401" s="263"/>
      <c r="BRH401" s="263"/>
      <c r="BRI401" s="263"/>
      <c r="BRJ401" s="263"/>
      <c r="BRK401" s="263"/>
      <c r="BRL401" s="263"/>
      <c r="BRM401" s="263"/>
      <c r="BRN401" s="263"/>
      <c r="BRO401" s="263"/>
      <c r="BRP401" s="263"/>
      <c r="BRQ401" s="263"/>
      <c r="BRR401" s="263"/>
      <c r="BRS401" s="263"/>
      <c r="BRT401" s="263"/>
      <c r="BRU401" s="263"/>
      <c r="BRV401" s="263"/>
      <c r="BRW401" s="263"/>
      <c r="BRX401" s="263"/>
      <c r="BRY401" s="263"/>
      <c r="BRZ401" s="263"/>
      <c r="BSA401" s="263"/>
      <c r="BSB401" s="263"/>
      <c r="BSC401" s="263"/>
      <c r="BSD401" s="263"/>
      <c r="BSE401" s="263"/>
      <c r="BSF401" s="263"/>
      <c r="BSG401" s="263"/>
      <c r="BSH401" s="263"/>
      <c r="BSI401" s="263"/>
      <c r="BSJ401" s="263"/>
      <c r="BSK401" s="263"/>
      <c r="BSL401" s="263"/>
      <c r="BSM401" s="263"/>
      <c r="BSN401" s="263"/>
      <c r="BSO401" s="263"/>
      <c r="BSP401" s="263"/>
      <c r="BSQ401" s="263"/>
      <c r="BSR401" s="263"/>
      <c r="BSS401" s="263"/>
      <c r="BST401" s="263"/>
      <c r="BSU401" s="263"/>
      <c r="BSV401" s="263"/>
      <c r="BSW401" s="263"/>
      <c r="BSX401" s="263"/>
      <c r="BSY401" s="263"/>
      <c r="BSZ401" s="263"/>
      <c r="BTA401" s="263"/>
      <c r="BTB401" s="263"/>
      <c r="BTC401" s="263"/>
      <c r="BTD401" s="263"/>
      <c r="BTE401" s="263"/>
      <c r="BTF401" s="263"/>
      <c r="BTG401" s="263"/>
      <c r="BTH401" s="263"/>
      <c r="BTI401" s="263"/>
      <c r="BTJ401" s="263"/>
      <c r="BTK401" s="263"/>
      <c r="BTL401" s="263"/>
      <c r="BTM401" s="263"/>
      <c r="BTN401" s="263"/>
      <c r="BTO401" s="263"/>
      <c r="BTP401" s="263"/>
      <c r="BTQ401" s="263"/>
      <c r="BTR401" s="263"/>
      <c r="BTS401" s="263"/>
      <c r="BTT401" s="263"/>
      <c r="BTU401" s="263"/>
      <c r="BTV401" s="263"/>
      <c r="BTW401" s="263"/>
      <c r="BTX401" s="263"/>
      <c r="BTY401" s="263"/>
      <c r="BTZ401" s="263"/>
      <c r="BUA401" s="263"/>
      <c r="BUB401" s="263"/>
      <c r="BUC401" s="263"/>
      <c r="BUD401" s="263"/>
      <c r="BUE401" s="263"/>
      <c r="BUF401" s="263"/>
      <c r="BUG401" s="263"/>
      <c r="BUH401" s="263"/>
      <c r="BUI401" s="263"/>
      <c r="BUJ401" s="263"/>
      <c r="BUK401" s="263"/>
      <c r="BUL401" s="263"/>
      <c r="BUM401" s="263"/>
      <c r="BUN401" s="263"/>
      <c r="BUO401" s="263"/>
      <c r="BUP401" s="263"/>
      <c r="BUQ401" s="263"/>
      <c r="BUR401" s="263"/>
      <c r="BUS401" s="263"/>
      <c r="BUT401" s="263"/>
      <c r="BUU401" s="263"/>
      <c r="BUV401" s="263"/>
      <c r="BUW401" s="263"/>
      <c r="BUX401" s="263"/>
      <c r="BUY401" s="263"/>
      <c r="BUZ401" s="263"/>
      <c r="BVA401" s="263"/>
      <c r="BVB401" s="263"/>
      <c r="BVC401" s="263"/>
      <c r="BVD401" s="263"/>
      <c r="BVE401" s="263"/>
      <c r="BVF401" s="263"/>
      <c r="BVG401" s="263"/>
      <c r="BVH401" s="263"/>
      <c r="BVI401" s="263"/>
      <c r="BVJ401" s="263"/>
      <c r="BVK401" s="263"/>
      <c r="BVL401" s="263"/>
      <c r="BVM401" s="263"/>
      <c r="BVN401" s="263"/>
      <c r="BVO401" s="263"/>
      <c r="BVP401" s="263"/>
      <c r="BVQ401" s="263"/>
      <c r="BVR401" s="263"/>
      <c r="BVS401" s="263"/>
      <c r="BVT401" s="263"/>
      <c r="BVU401" s="263"/>
      <c r="BVV401" s="263"/>
      <c r="BVW401" s="263"/>
      <c r="BVX401" s="263"/>
      <c r="BVY401" s="263"/>
      <c r="BVZ401" s="263"/>
      <c r="BWA401" s="263"/>
      <c r="BWB401" s="263"/>
      <c r="BWC401" s="263"/>
      <c r="BWD401" s="263"/>
      <c r="BWE401" s="263"/>
      <c r="BWF401" s="263"/>
      <c r="BWG401" s="263"/>
      <c r="BWH401" s="263"/>
      <c r="BWI401" s="263"/>
      <c r="BWJ401" s="263"/>
      <c r="BWK401" s="263"/>
      <c r="BWL401" s="263"/>
      <c r="BWM401" s="263"/>
      <c r="BWN401" s="263"/>
      <c r="BWO401" s="263"/>
      <c r="BWP401" s="263"/>
      <c r="BWQ401" s="263"/>
      <c r="BWR401" s="263"/>
      <c r="BWS401" s="263"/>
      <c r="BWT401" s="263"/>
      <c r="BWU401" s="263"/>
      <c r="BWV401" s="263"/>
      <c r="BWW401" s="263"/>
      <c r="BWX401" s="263"/>
      <c r="BWY401" s="263"/>
      <c r="BWZ401" s="263"/>
      <c r="BXA401" s="263"/>
      <c r="BXB401" s="263"/>
      <c r="BXC401" s="263"/>
      <c r="BXD401" s="263"/>
      <c r="BXE401" s="263"/>
      <c r="BXF401" s="263"/>
      <c r="BXG401" s="263"/>
      <c r="BXH401" s="263"/>
      <c r="BXI401" s="263"/>
      <c r="BXJ401" s="263"/>
      <c r="BXK401" s="263"/>
      <c r="BXL401" s="263"/>
      <c r="BXM401" s="263"/>
      <c r="BXN401" s="263"/>
      <c r="BXO401" s="263"/>
      <c r="BXP401" s="263"/>
      <c r="BXQ401" s="263"/>
      <c r="BXR401" s="263"/>
      <c r="BXS401" s="263"/>
      <c r="BXT401" s="263"/>
      <c r="BXU401" s="263"/>
      <c r="BXV401" s="263"/>
      <c r="BXW401" s="263"/>
      <c r="BXX401" s="263"/>
      <c r="BXY401" s="263"/>
      <c r="BXZ401" s="263"/>
      <c r="BYA401" s="263"/>
      <c r="BYB401" s="263"/>
      <c r="BYC401" s="263"/>
      <c r="BYD401" s="263"/>
      <c r="BYE401" s="263"/>
      <c r="BYF401" s="263"/>
      <c r="BYG401" s="263"/>
      <c r="BYH401" s="263"/>
      <c r="BYI401" s="263"/>
      <c r="BYJ401" s="263"/>
      <c r="BYK401" s="263"/>
      <c r="BYL401" s="263"/>
      <c r="BYM401" s="263"/>
      <c r="BYN401" s="263"/>
      <c r="BYO401" s="263"/>
      <c r="BYP401" s="263"/>
      <c r="BYQ401" s="263"/>
      <c r="BYR401" s="263"/>
      <c r="BYS401" s="263"/>
      <c r="BYT401" s="263"/>
      <c r="BYU401" s="263"/>
      <c r="BYV401" s="263"/>
      <c r="BYW401" s="263"/>
      <c r="BYX401" s="263"/>
      <c r="BYY401" s="263"/>
      <c r="BYZ401" s="263"/>
      <c r="BZA401" s="263"/>
      <c r="BZB401" s="263"/>
      <c r="BZC401" s="263"/>
      <c r="BZD401" s="263"/>
      <c r="BZE401" s="263"/>
      <c r="BZF401" s="263"/>
      <c r="BZG401" s="263"/>
      <c r="BZH401" s="263"/>
      <c r="BZI401" s="263"/>
      <c r="BZJ401" s="263"/>
      <c r="BZK401" s="263"/>
      <c r="BZL401" s="263"/>
      <c r="BZM401" s="263"/>
      <c r="BZN401" s="263"/>
      <c r="BZO401" s="263"/>
      <c r="BZP401" s="263"/>
      <c r="BZQ401" s="263"/>
      <c r="BZR401" s="263"/>
      <c r="BZS401" s="263"/>
      <c r="BZT401" s="263"/>
      <c r="BZU401" s="263"/>
      <c r="BZV401" s="263"/>
      <c r="BZW401" s="263"/>
      <c r="BZX401" s="263"/>
      <c r="BZY401" s="263"/>
      <c r="BZZ401" s="263"/>
      <c r="CAA401" s="263"/>
      <c r="CAB401" s="263"/>
      <c r="CAC401" s="263"/>
      <c r="CAD401" s="263"/>
      <c r="CAE401" s="263"/>
      <c r="CAF401" s="263"/>
      <c r="CAG401" s="263"/>
      <c r="CAH401" s="263"/>
      <c r="CAI401" s="263"/>
      <c r="CAJ401" s="263"/>
      <c r="CAK401" s="263"/>
      <c r="CAL401" s="263"/>
      <c r="CAM401" s="263"/>
      <c r="CAN401" s="263"/>
      <c r="CAO401" s="263"/>
      <c r="CAP401" s="263"/>
      <c r="CAQ401" s="263"/>
      <c r="CAR401" s="263"/>
      <c r="CAS401" s="263"/>
      <c r="CAT401" s="263"/>
      <c r="CAU401" s="263"/>
      <c r="CAV401" s="263"/>
    </row>
    <row r="402" spans="1:2076" x14ac:dyDescent="0.35">
      <c r="A402" s="263"/>
      <c r="B402" s="263"/>
      <c r="C402" s="263"/>
      <c r="D402" s="263"/>
      <c r="E402" s="263"/>
      <c r="F402" s="263"/>
      <c r="G402" s="263"/>
      <c r="H402" s="263"/>
      <c r="I402" s="263"/>
      <c r="J402" s="263"/>
      <c r="K402" s="263"/>
      <c r="L402" s="263"/>
      <c r="M402" s="263"/>
      <c r="N402" s="263"/>
      <c r="O402" s="263"/>
      <c r="P402" s="263"/>
      <c r="Q402" s="263"/>
      <c r="R402" s="263"/>
      <c r="S402" s="263"/>
      <c r="T402" s="263"/>
      <c r="U402" s="263"/>
      <c r="V402" s="263"/>
      <c r="W402" s="263"/>
      <c r="X402" s="263"/>
      <c r="Y402" s="263"/>
      <c r="Z402" s="263"/>
      <c r="AA402" s="263"/>
      <c r="AB402" s="263"/>
      <c r="AC402" s="263"/>
      <c r="AD402" s="263"/>
      <c r="AE402" s="263"/>
      <c r="AF402" s="263"/>
      <c r="AG402" s="263"/>
      <c r="AH402" s="263"/>
      <c r="AI402" s="263"/>
      <c r="AJ402" s="263"/>
      <c r="AK402" s="263"/>
      <c r="AL402" s="263"/>
      <c r="AM402" s="263"/>
      <c r="AN402" s="263"/>
      <c r="AO402" s="263"/>
      <c r="AP402" s="263"/>
      <c r="AQ402" s="263"/>
      <c r="AR402" s="263"/>
      <c r="AS402" s="263"/>
      <c r="AT402" s="263"/>
      <c r="AU402" s="263"/>
      <c r="AV402" s="263"/>
      <c r="AW402" s="263"/>
      <c r="AX402" s="263"/>
      <c r="AY402" s="263"/>
      <c r="AZ402" s="263"/>
      <c r="BA402" s="263"/>
      <c r="BB402" s="263"/>
      <c r="BC402" s="263"/>
      <c r="BD402" s="263"/>
      <c r="BE402" s="263"/>
      <c r="BF402" s="263"/>
      <c r="BG402" s="263"/>
      <c r="BH402" s="263"/>
      <c r="BI402" s="263"/>
      <c r="BJ402" s="263"/>
      <c r="BK402" s="263"/>
      <c r="BL402" s="263"/>
      <c r="BM402" s="263"/>
      <c r="BN402" s="263"/>
      <c r="BO402" s="263"/>
      <c r="BP402" s="263"/>
      <c r="BQ402" s="263"/>
      <c r="BR402" s="263"/>
      <c r="BS402" s="263"/>
      <c r="BT402" s="263"/>
      <c r="BU402" s="263"/>
      <c r="BV402" s="263"/>
      <c r="BW402" s="263"/>
      <c r="BX402" s="263"/>
      <c r="BY402" s="263"/>
      <c r="BZ402" s="263"/>
      <c r="CA402" s="263"/>
      <c r="CB402" s="263"/>
      <c r="CC402" s="263"/>
      <c r="CD402" s="263"/>
      <c r="CE402" s="263"/>
      <c r="CF402" s="263"/>
      <c r="CG402" s="263"/>
      <c r="CH402" s="263"/>
      <c r="CI402" s="263"/>
      <c r="CJ402" s="263"/>
      <c r="CK402" s="263"/>
      <c r="CL402" s="263"/>
      <c r="CM402" s="263"/>
      <c r="CN402" s="263"/>
      <c r="CO402" s="263"/>
      <c r="CP402" s="263"/>
      <c r="CQ402" s="263"/>
      <c r="CR402" s="263"/>
      <c r="CS402" s="263"/>
      <c r="CT402" s="263"/>
      <c r="CU402" s="263"/>
      <c r="CV402" s="263"/>
      <c r="CW402" s="263"/>
      <c r="CX402" s="263"/>
      <c r="CY402" s="263"/>
      <c r="CZ402" s="263"/>
      <c r="DA402" s="263"/>
      <c r="DB402" s="263"/>
      <c r="DC402" s="263"/>
      <c r="DD402" s="263"/>
      <c r="DE402" s="263"/>
      <c r="DF402" s="263"/>
      <c r="DG402" s="263"/>
      <c r="DH402" s="263"/>
      <c r="DI402" s="263"/>
      <c r="DJ402" s="263"/>
      <c r="DK402" s="263"/>
      <c r="DL402" s="263"/>
      <c r="DM402" s="263"/>
      <c r="DN402" s="263"/>
      <c r="DO402" s="263"/>
      <c r="DP402" s="263"/>
      <c r="DQ402" s="263"/>
      <c r="DR402" s="263"/>
      <c r="DS402" s="263"/>
      <c r="DT402" s="263"/>
      <c r="DU402" s="263"/>
      <c r="DV402" s="263"/>
      <c r="DW402" s="263"/>
      <c r="DX402" s="263"/>
      <c r="DY402" s="263"/>
      <c r="DZ402" s="263"/>
      <c r="EA402" s="263"/>
      <c r="EB402" s="263"/>
      <c r="EC402" s="263"/>
      <c r="ED402" s="263"/>
      <c r="EE402" s="263"/>
      <c r="EF402" s="263"/>
      <c r="EG402" s="263"/>
      <c r="EH402" s="263"/>
      <c r="EI402" s="263"/>
      <c r="EJ402" s="263"/>
      <c r="EK402" s="263"/>
      <c r="EL402" s="263"/>
      <c r="EM402" s="263"/>
      <c r="EN402" s="263"/>
      <c r="EO402" s="263"/>
      <c r="EP402" s="263"/>
      <c r="EQ402" s="263"/>
      <c r="ER402" s="263"/>
      <c r="ES402" s="263"/>
      <c r="ET402" s="263"/>
      <c r="EU402" s="263"/>
      <c r="EV402" s="263"/>
      <c r="EW402" s="263"/>
      <c r="EX402" s="263"/>
      <c r="EY402" s="263"/>
      <c r="EZ402" s="263"/>
      <c r="FA402" s="263"/>
      <c r="FB402" s="263"/>
      <c r="FC402" s="263"/>
      <c r="FD402" s="263"/>
      <c r="FE402" s="263"/>
      <c r="FF402" s="263"/>
      <c r="FG402" s="263"/>
      <c r="FH402" s="263"/>
      <c r="FI402" s="263"/>
      <c r="FJ402" s="263"/>
      <c r="FK402" s="263"/>
      <c r="FL402" s="263"/>
      <c r="FM402" s="263"/>
      <c r="FN402" s="263"/>
      <c r="FO402" s="263"/>
      <c r="FP402" s="263"/>
      <c r="FQ402" s="263"/>
      <c r="FR402" s="263"/>
      <c r="FS402" s="263"/>
      <c r="FT402" s="263"/>
      <c r="FU402" s="263"/>
      <c r="FV402" s="263"/>
      <c r="FW402" s="263"/>
      <c r="FX402" s="263"/>
      <c r="FY402" s="263"/>
      <c r="FZ402" s="263"/>
      <c r="GA402" s="263"/>
      <c r="GB402" s="263"/>
      <c r="GC402" s="263"/>
      <c r="GD402" s="263"/>
      <c r="GE402" s="263"/>
      <c r="GF402" s="263"/>
      <c r="GG402" s="263"/>
      <c r="GH402" s="263"/>
      <c r="GI402" s="263"/>
      <c r="GJ402" s="263"/>
      <c r="GK402" s="263"/>
      <c r="GL402" s="263"/>
      <c r="GM402" s="263"/>
      <c r="GN402" s="263"/>
      <c r="GO402" s="263"/>
      <c r="GP402" s="263"/>
      <c r="GQ402" s="263"/>
      <c r="GR402" s="263"/>
      <c r="GS402" s="263"/>
      <c r="GT402" s="263"/>
      <c r="GU402" s="263"/>
      <c r="GV402" s="263"/>
      <c r="GW402" s="263"/>
      <c r="GX402" s="263"/>
      <c r="GY402" s="263"/>
      <c r="GZ402" s="263"/>
      <c r="HA402" s="263"/>
      <c r="HB402" s="263"/>
      <c r="HC402" s="263"/>
      <c r="HD402" s="263"/>
      <c r="HE402" s="263"/>
      <c r="HF402" s="263"/>
      <c r="HG402" s="263"/>
      <c r="HH402" s="263"/>
      <c r="HI402" s="263"/>
      <c r="HJ402" s="263"/>
      <c r="HK402" s="263"/>
      <c r="HL402" s="263"/>
      <c r="HM402" s="263"/>
      <c r="HN402" s="263"/>
      <c r="HO402" s="263"/>
      <c r="HP402" s="263"/>
      <c r="HQ402" s="263"/>
      <c r="HR402" s="263"/>
      <c r="HS402" s="263"/>
      <c r="HT402" s="263"/>
      <c r="HU402" s="263"/>
      <c r="HV402" s="263"/>
      <c r="HW402" s="263"/>
      <c r="HX402" s="263"/>
      <c r="HY402" s="263"/>
      <c r="HZ402" s="263"/>
      <c r="IA402" s="263"/>
      <c r="IB402" s="263"/>
      <c r="IC402" s="263"/>
      <c r="ID402" s="263"/>
      <c r="IE402" s="263"/>
      <c r="IF402" s="263"/>
      <c r="IG402" s="263"/>
      <c r="IH402" s="263"/>
      <c r="II402" s="263"/>
      <c r="IJ402" s="263"/>
      <c r="IK402" s="263"/>
      <c r="IL402" s="263"/>
      <c r="IM402" s="263"/>
      <c r="IN402" s="263"/>
      <c r="IO402" s="263"/>
      <c r="IP402" s="263"/>
      <c r="IQ402" s="263"/>
      <c r="IR402" s="263"/>
      <c r="IS402" s="263"/>
      <c r="IT402" s="263"/>
      <c r="IU402" s="263"/>
      <c r="IV402" s="263"/>
      <c r="IW402" s="263"/>
      <c r="IX402" s="263"/>
      <c r="IY402" s="263"/>
      <c r="IZ402" s="263"/>
      <c r="JA402" s="263"/>
      <c r="JB402" s="263"/>
      <c r="JC402" s="263"/>
      <c r="JD402" s="263"/>
      <c r="JE402" s="263"/>
      <c r="JF402" s="263"/>
      <c r="JG402" s="263"/>
      <c r="JH402" s="263"/>
      <c r="JI402" s="263"/>
      <c r="JJ402" s="263"/>
      <c r="JK402" s="263"/>
      <c r="JL402" s="263"/>
      <c r="JM402" s="263"/>
      <c r="JN402" s="263"/>
      <c r="JO402" s="263"/>
      <c r="JP402" s="263"/>
      <c r="JQ402" s="263"/>
      <c r="JR402" s="263"/>
      <c r="JS402" s="263"/>
      <c r="JT402" s="263"/>
      <c r="JU402" s="263"/>
      <c r="JV402" s="263"/>
      <c r="JW402" s="263"/>
      <c r="JX402" s="263"/>
      <c r="JY402" s="263"/>
      <c r="JZ402" s="263"/>
      <c r="KA402" s="263"/>
      <c r="KB402" s="263"/>
      <c r="KC402" s="263"/>
      <c r="KD402" s="263"/>
      <c r="KE402" s="263"/>
      <c r="KF402" s="263"/>
      <c r="KG402" s="263"/>
      <c r="KH402" s="263"/>
      <c r="KI402" s="263"/>
      <c r="KJ402" s="263"/>
      <c r="KK402" s="263"/>
      <c r="KL402" s="263"/>
      <c r="KM402" s="263"/>
      <c r="KN402" s="263"/>
      <c r="KO402" s="263"/>
      <c r="KP402" s="263"/>
      <c r="KQ402" s="263"/>
      <c r="KR402" s="263"/>
      <c r="KS402" s="263"/>
      <c r="KT402" s="263"/>
      <c r="KU402" s="263"/>
      <c r="KV402" s="263"/>
      <c r="KW402" s="263"/>
      <c r="KX402" s="263"/>
      <c r="KY402" s="263"/>
      <c r="KZ402" s="263"/>
      <c r="LA402" s="263"/>
      <c r="LB402" s="263"/>
      <c r="LC402" s="263"/>
      <c r="LD402" s="263"/>
      <c r="LE402" s="263"/>
      <c r="LF402" s="263"/>
      <c r="LG402" s="263"/>
      <c r="LH402" s="263"/>
      <c r="LI402" s="263"/>
      <c r="LJ402" s="263"/>
      <c r="LK402" s="263"/>
      <c r="LL402" s="263"/>
      <c r="LM402" s="263"/>
      <c r="LN402" s="263"/>
      <c r="LO402" s="263"/>
      <c r="LP402" s="263"/>
      <c r="LQ402" s="263"/>
      <c r="LR402" s="263"/>
      <c r="LS402" s="263"/>
      <c r="LT402" s="263"/>
      <c r="LU402" s="263"/>
      <c r="LV402" s="263"/>
      <c r="LW402" s="263"/>
      <c r="LX402" s="263"/>
      <c r="LY402" s="263"/>
      <c r="LZ402" s="263"/>
      <c r="MA402" s="263"/>
      <c r="MB402" s="263"/>
      <c r="MC402" s="263"/>
      <c r="MD402" s="263"/>
      <c r="ME402" s="263"/>
      <c r="MF402" s="263"/>
      <c r="MG402" s="263"/>
      <c r="MH402" s="263"/>
      <c r="MI402" s="263"/>
      <c r="MJ402" s="263"/>
      <c r="MK402" s="263"/>
      <c r="ML402" s="263"/>
      <c r="MM402" s="263"/>
      <c r="MN402" s="263"/>
      <c r="MO402" s="263"/>
      <c r="MP402" s="263"/>
      <c r="MQ402" s="263"/>
      <c r="MR402" s="263"/>
      <c r="MS402" s="263"/>
      <c r="MT402" s="263"/>
      <c r="MU402" s="263"/>
      <c r="MV402" s="263"/>
      <c r="MW402" s="263"/>
      <c r="MX402" s="263"/>
      <c r="MY402" s="263"/>
      <c r="MZ402" s="263"/>
      <c r="NA402" s="263"/>
      <c r="NB402" s="263"/>
      <c r="NC402" s="263"/>
      <c r="ND402" s="263"/>
      <c r="NE402" s="263"/>
      <c r="NF402" s="263"/>
      <c r="NG402" s="263"/>
      <c r="NH402" s="263"/>
      <c r="NI402" s="263"/>
      <c r="NJ402" s="263"/>
      <c r="NK402" s="263"/>
      <c r="NL402" s="263"/>
      <c r="NM402" s="263"/>
      <c r="NN402" s="263"/>
      <c r="NO402" s="263"/>
      <c r="NP402" s="263"/>
      <c r="NQ402" s="263"/>
      <c r="NR402" s="263"/>
      <c r="NS402" s="263"/>
      <c r="NT402" s="263"/>
      <c r="NU402" s="263"/>
      <c r="NV402" s="263"/>
      <c r="NW402" s="263"/>
      <c r="NX402" s="263"/>
      <c r="NY402" s="263"/>
      <c r="NZ402" s="263"/>
      <c r="OA402" s="263"/>
      <c r="OB402" s="263"/>
      <c r="OC402" s="263"/>
      <c r="OD402" s="263"/>
      <c r="OE402" s="263"/>
      <c r="OF402" s="263"/>
      <c r="OG402" s="263"/>
      <c r="OH402" s="263"/>
      <c r="OI402" s="263"/>
      <c r="OJ402" s="263"/>
      <c r="OK402" s="263"/>
      <c r="OL402" s="263"/>
      <c r="OM402" s="263"/>
      <c r="ON402" s="263"/>
      <c r="OO402" s="263"/>
      <c r="OP402" s="263"/>
      <c r="OQ402" s="263"/>
      <c r="OR402" s="263"/>
      <c r="OS402" s="263"/>
      <c r="OT402" s="263"/>
      <c r="OU402" s="263"/>
      <c r="OV402" s="263"/>
      <c r="OW402" s="263"/>
      <c r="OX402" s="263"/>
      <c r="OY402" s="263"/>
      <c r="OZ402" s="263"/>
      <c r="PA402" s="263"/>
      <c r="PB402" s="263"/>
      <c r="PC402" s="263"/>
      <c r="PD402" s="263"/>
      <c r="PE402" s="263"/>
      <c r="PF402" s="263"/>
      <c r="PG402" s="263"/>
      <c r="PH402" s="263"/>
      <c r="PI402" s="263"/>
      <c r="PJ402" s="263"/>
      <c r="PK402" s="263"/>
      <c r="PL402" s="263"/>
      <c r="PM402" s="263"/>
      <c r="PN402" s="263"/>
      <c r="PO402" s="263"/>
      <c r="PP402" s="263"/>
      <c r="PQ402" s="263"/>
      <c r="PR402" s="263"/>
      <c r="PS402" s="263"/>
      <c r="PT402" s="263"/>
      <c r="PU402" s="263"/>
      <c r="PV402" s="263"/>
      <c r="PW402" s="263"/>
      <c r="PX402" s="263"/>
      <c r="PY402" s="263"/>
      <c r="PZ402" s="263"/>
      <c r="QA402" s="263"/>
      <c r="QB402" s="263"/>
      <c r="QC402" s="263"/>
      <c r="QD402" s="263"/>
      <c r="QE402" s="263"/>
      <c r="QF402" s="263"/>
      <c r="QG402" s="263"/>
      <c r="QH402" s="263"/>
      <c r="QI402" s="263"/>
      <c r="QJ402" s="263"/>
      <c r="QK402" s="263"/>
      <c r="QL402" s="263"/>
      <c r="QM402" s="263"/>
      <c r="QN402" s="263"/>
      <c r="QO402" s="263"/>
      <c r="QP402" s="263"/>
      <c r="QQ402" s="263"/>
      <c r="QR402" s="263"/>
      <c r="QS402" s="263"/>
      <c r="QT402" s="263"/>
      <c r="QU402" s="263"/>
      <c r="QV402" s="263"/>
      <c r="QW402" s="263"/>
      <c r="QX402" s="263"/>
      <c r="QY402" s="263"/>
      <c r="QZ402" s="263"/>
      <c r="RA402" s="263"/>
      <c r="RB402" s="263"/>
      <c r="RC402" s="263"/>
      <c r="RD402" s="263"/>
      <c r="RE402" s="263"/>
      <c r="RF402" s="263"/>
      <c r="RG402" s="263"/>
      <c r="RH402" s="263"/>
      <c r="RI402" s="263"/>
      <c r="RJ402" s="263"/>
      <c r="RK402" s="263"/>
      <c r="RL402" s="263"/>
      <c r="RM402" s="263"/>
      <c r="RN402" s="263"/>
      <c r="RO402" s="263"/>
      <c r="RP402" s="263"/>
      <c r="RQ402" s="263"/>
      <c r="RR402" s="263"/>
      <c r="RS402" s="263"/>
      <c r="RT402" s="263"/>
      <c r="RU402" s="263"/>
      <c r="RV402" s="263"/>
      <c r="RW402" s="263"/>
      <c r="RX402" s="263"/>
      <c r="RY402" s="263"/>
      <c r="RZ402" s="263"/>
      <c r="SA402" s="263"/>
      <c r="SB402" s="263"/>
      <c r="SC402" s="263"/>
      <c r="SD402" s="263"/>
      <c r="SE402" s="263"/>
      <c r="SF402" s="263"/>
      <c r="SG402" s="263"/>
      <c r="SH402" s="263"/>
      <c r="SI402" s="263"/>
      <c r="SJ402" s="263"/>
      <c r="SK402" s="263"/>
      <c r="SL402" s="263"/>
      <c r="SM402" s="263"/>
      <c r="SN402" s="263"/>
      <c r="SO402" s="263"/>
      <c r="SP402" s="263"/>
      <c r="SQ402" s="263"/>
      <c r="SR402" s="263"/>
      <c r="SS402" s="263"/>
      <c r="ST402" s="263"/>
      <c r="SU402" s="263"/>
      <c r="SV402" s="263"/>
      <c r="SW402" s="263"/>
      <c r="SX402" s="263"/>
      <c r="SY402" s="263"/>
      <c r="SZ402" s="263"/>
      <c r="TA402" s="263"/>
      <c r="TB402" s="263"/>
      <c r="TC402" s="263"/>
      <c r="TD402" s="263"/>
      <c r="TE402" s="263"/>
      <c r="TF402" s="263"/>
      <c r="TG402" s="263"/>
      <c r="TH402" s="263"/>
      <c r="TI402" s="263"/>
      <c r="TJ402" s="263"/>
      <c r="TK402" s="263"/>
      <c r="TL402" s="263"/>
      <c r="TM402" s="263"/>
      <c r="TN402" s="263"/>
      <c r="TO402" s="263"/>
      <c r="TP402" s="263"/>
      <c r="TQ402" s="263"/>
      <c r="TR402" s="263"/>
      <c r="TS402" s="263"/>
      <c r="TT402" s="263"/>
      <c r="TU402" s="263"/>
      <c r="TV402" s="263"/>
      <c r="TW402" s="263"/>
      <c r="TX402" s="263"/>
      <c r="TY402" s="263"/>
      <c r="TZ402" s="263"/>
      <c r="UA402" s="263"/>
      <c r="UB402" s="263"/>
      <c r="UC402" s="263"/>
      <c r="UD402" s="263"/>
      <c r="UE402" s="263"/>
      <c r="UF402" s="263"/>
      <c r="UG402" s="263"/>
      <c r="UH402" s="263"/>
      <c r="UI402" s="263"/>
      <c r="UJ402" s="263"/>
      <c r="UK402" s="263"/>
      <c r="UL402" s="263"/>
      <c r="UM402" s="263"/>
      <c r="UN402" s="263"/>
      <c r="UO402" s="263"/>
      <c r="UP402" s="263"/>
      <c r="UQ402" s="263"/>
      <c r="UR402" s="263"/>
      <c r="US402" s="263"/>
      <c r="UT402" s="263"/>
      <c r="UU402" s="263"/>
      <c r="UV402" s="263"/>
      <c r="UW402" s="263"/>
      <c r="UX402" s="263"/>
      <c r="UY402" s="263"/>
      <c r="UZ402" s="263"/>
      <c r="VA402" s="263"/>
      <c r="VB402" s="263"/>
      <c r="VC402" s="263"/>
      <c r="VD402" s="263"/>
      <c r="VE402" s="263"/>
      <c r="VF402" s="263"/>
      <c r="VG402" s="263"/>
      <c r="VH402" s="263"/>
      <c r="VI402" s="263"/>
      <c r="VJ402" s="263"/>
      <c r="VK402" s="263"/>
      <c r="VL402" s="263"/>
      <c r="VM402" s="263"/>
      <c r="VN402" s="263"/>
      <c r="VO402" s="263"/>
      <c r="VP402" s="263"/>
      <c r="VQ402" s="263"/>
      <c r="VR402" s="263"/>
      <c r="VS402" s="263"/>
      <c r="VT402" s="263"/>
      <c r="VU402" s="263"/>
      <c r="VV402" s="263"/>
      <c r="VW402" s="263"/>
      <c r="VX402" s="263"/>
      <c r="VY402" s="263"/>
      <c r="VZ402" s="263"/>
      <c r="WA402" s="263"/>
      <c r="WB402" s="263"/>
      <c r="WC402" s="263"/>
      <c r="WD402" s="263"/>
      <c r="WE402" s="263"/>
      <c r="WF402" s="263"/>
      <c r="WG402" s="263"/>
      <c r="WH402" s="263"/>
      <c r="WI402" s="263"/>
      <c r="WJ402" s="263"/>
      <c r="WK402" s="263"/>
      <c r="WL402" s="263"/>
      <c r="WM402" s="263"/>
      <c r="WN402" s="263"/>
      <c r="WO402" s="263"/>
      <c r="WP402" s="263"/>
      <c r="WQ402" s="263"/>
      <c r="WR402" s="263"/>
      <c r="WS402" s="263"/>
      <c r="WT402" s="263"/>
      <c r="WU402" s="263"/>
      <c r="WV402" s="263"/>
      <c r="WW402" s="263"/>
      <c r="WX402" s="263"/>
      <c r="WY402" s="263"/>
      <c r="WZ402" s="263"/>
      <c r="XA402" s="263"/>
      <c r="XB402" s="263"/>
      <c r="XC402" s="263"/>
      <c r="XD402" s="263"/>
      <c r="XE402" s="263"/>
      <c r="XF402" s="263"/>
      <c r="XG402" s="263"/>
      <c r="XH402" s="263"/>
      <c r="XI402" s="263"/>
      <c r="XJ402" s="263"/>
      <c r="XK402" s="263"/>
      <c r="XL402" s="263"/>
      <c r="XM402" s="263"/>
      <c r="XN402" s="263"/>
      <c r="XO402" s="263"/>
      <c r="XP402" s="263"/>
      <c r="XQ402" s="263"/>
      <c r="XR402" s="263"/>
      <c r="XS402" s="263"/>
      <c r="XT402" s="263"/>
      <c r="XU402" s="263"/>
      <c r="XV402" s="263"/>
      <c r="XW402" s="263"/>
      <c r="XX402" s="263"/>
      <c r="XY402" s="263"/>
      <c r="XZ402" s="263"/>
      <c r="YA402" s="263"/>
      <c r="YB402" s="263"/>
      <c r="YC402" s="263"/>
      <c r="YD402" s="263"/>
      <c r="YE402" s="263"/>
      <c r="YF402" s="263"/>
      <c r="YG402" s="263"/>
      <c r="YH402" s="263"/>
      <c r="YI402" s="263"/>
      <c r="YJ402" s="263"/>
      <c r="YK402" s="263"/>
      <c r="YL402" s="263"/>
      <c r="YM402" s="263"/>
      <c r="YN402" s="263"/>
      <c r="YO402" s="263"/>
      <c r="YP402" s="263"/>
      <c r="YQ402" s="263"/>
      <c r="YR402" s="263"/>
      <c r="YS402" s="263"/>
      <c r="YT402" s="263"/>
      <c r="YU402" s="263"/>
      <c r="YV402" s="263"/>
      <c r="YW402" s="263"/>
      <c r="YX402" s="263"/>
      <c r="YY402" s="263"/>
      <c r="YZ402" s="263"/>
      <c r="ZA402" s="263"/>
      <c r="ZB402" s="263"/>
      <c r="ZC402" s="263"/>
      <c r="ZD402" s="263"/>
      <c r="ZE402" s="263"/>
      <c r="ZF402" s="263"/>
      <c r="ZG402" s="263"/>
      <c r="ZH402" s="263"/>
      <c r="ZI402" s="263"/>
      <c r="ZJ402" s="263"/>
      <c r="ZK402" s="263"/>
      <c r="ZL402" s="263"/>
      <c r="ZM402" s="263"/>
      <c r="ZN402" s="263"/>
      <c r="ZO402" s="263"/>
      <c r="ZP402" s="263"/>
      <c r="ZQ402" s="263"/>
      <c r="ZR402" s="263"/>
      <c r="ZS402" s="263"/>
      <c r="ZT402" s="263"/>
      <c r="ZU402" s="263"/>
      <c r="ZV402" s="263"/>
      <c r="ZW402" s="263"/>
      <c r="ZX402" s="263"/>
      <c r="ZY402" s="263"/>
      <c r="ZZ402" s="263"/>
      <c r="AAA402" s="263"/>
      <c r="AAB402" s="263"/>
      <c r="AAC402" s="263"/>
      <c r="AAD402" s="263"/>
      <c r="AAE402" s="263"/>
      <c r="AAF402" s="263"/>
      <c r="AAG402" s="263"/>
      <c r="AAH402" s="263"/>
      <c r="AAI402" s="263"/>
      <c r="AAJ402" s="263"/>
      <c r="AAK402" s="263"/>
      <c r="AAL402" s="263"/>
      <c r="AAM402" s="263"/>
      <c r="AAN402" s="263"/>
      <c r="AAO402" s="263"/>
      <c r="AAP402" s="263"/>
      <c r="AAQ402" s="263"/>
      <c r="AAR402" s="263"/>
      <c r="AAS402" s="263"/>
      <c r="AAT402" s="263"/>
      <c r="AAU402" s="263"/>
      <c r="AAV402" s="263"/>
      <c r="AAW402" s="263"/>
      <c r="AAX402" s="263"/>
      <c r="AAY402" s="263"/>
      <c r="AAZ402" s="263"/>
      <c r="ABA402" s="263"/>
      <c r="ABB402" s="263"/>
      <c r="ABC402" s="263"/>
      <c r="ABD402" s="263"/>
      <c r="ABE402" s="263"/>
      <c r="ABF402" s="263"/>
      <c r="ABG402" s="263"/>
      <c r="ABH402" s="263"/>
      <c r="ABI402" s="263"/>
      <c r="ABJ402" s="263"/>
      <c r="ABK402" s="263"/>
      <c r="ABL402" s="263"/>
      <c r="ABM402" s="263"/>
      <c r="ABN402" s="263"/>
      <c r="ABO402" s="263"/>
      <c r="ABP402" s="263"/>
      <c r="ABQ402" s="263"/>
      <c r="ABR402" s="263"/>
      <c r="ABS402" s="263"/>
      <c r="ABT402" s="263"/>
      <c r="ABU402" s="263"/>
      <c r="ABV402" s="263"/>
      <c r="ABW402" s="263"/>
      <c r="ABX402" s="263"/>
      <c r="ABY402" s="263"/>
      <c r="ABZ402" s="263"/>
      <c r="ACA402" s="263"/>
      <c r="ACB402" s="263"/>
      <c r="ACC402" s="263"/>
      <c r="ACD402" s="263"/>
      <c r="ACE402" s="263"/>
      <c r="ACF402" s="263"/>
      <c r="ACG402" s="263"/>
      <c r="ACH402" s="263"/>
      <c r="ACI402" s="263"/>
      <c r="ACJ402" s="263"/>
      <c r="ACK402" s="263"/>
      <c r="ACL402" s="263"/>
      <c r="ACM402" s="263"/>
      <c r="ACN402" s="263"/>
      <c r="ACO402" s="263"/>
      <c r="ACP402" s="263"/>
      <c r="ACQ402" s="263"/>
      <c r="ACR402" s="263"/>
      <c r="ACS402" s="263"/>
      <c r="ACT402" s="263"/>
      <c r="ACU402" s="263"/>
      <c r="ACV402" s="263"/>
      <c r="ACW402" s="263"/>
      <c r="ACX402" s="263"/>
      <c r="ACY402" s="263"/>
      <c r="ACZ402" s="263"/>
      <c r="ADA402" s="263"/>
      <c r="ADB402" s="263"/>
      <c r="ADC402" s="263"/>
      <c r="ADD402" s="263"/>
      <c r="ADE402" s="263"/>
      <c r="ADF402" s="263"/>
      <c r="ADG402" s="263"/>
      <c r="ADH402" s="263"/>
      <c r="ADI402" s="263"/>
      <c r="ADJ402" s="263"/>
      <c r="ADK402" s="263"/>
      <c r="ADL402" s="263"/>
      <c r="ADM402" s="263"/>
      <c r="ADN402" s="263"/>
      <c r="ADO402" s="263"/>
      <c r="ADP402" s="263"/>
      <c r="ADQ402" s="263"/>
      <c r="ADR402" s="263"/>
      <c r="ADS402" s="263"/>
      <c r="ADT402" s="263"/>
      <c r="ADU402" s="263"/>
      <c r="ADV402" s="263"/>
      <c r="ADW402" s="263"/>
      <c r="ADX402" s="263"/>
      <c r="ADY402" s="263"/>
      <c r="ADZ402" s="263"/>
      <c r="AEA402" s="263"/>
      <c r="AEB402" s="263"/>
      <c r="AEC402" s="263"/>
      <c r="AED402" s="263"/>
      <c r="AEE402" s="263"/>
      <c r="AEF402" s="263"/>
      <c r="AEG402" s="263"/>
      <c r="AEH402" s="263"/>
      <c r="AEI402" s="263"/>
      <c r="AEJ402" s="263"/>
      <c r="AEK402" s="263"/>
      <c r="AEL402" s="263"/>
      <c r="AEM402" s="263"/>
      <c r="AEN402" s="263"/>
      <c r="AEO402" s="263"/>
      <c r="AEP402" s="263"/>
      <c r="AEQ402" s="263"/>
      <c r="AER402" s="263"/>
      <c r="AES402" s="263"/>
      <c r="AET402" s="263"/>
      <c r="AEU402" s="263"/>
      <c r="AEV402" s="263"/>
      <c r="AEW402" s="263"/>
      <c r="AEX402" s="263"/>
      <c r="AEY402" s="263"/>
      <c r="AEZ402" s="263"/>
      <c r="AFA402" s="263"/>
      <c r="AFB402" s="263"/>
      <c r="AFC402" s="263"/>
      <c r="AFD402" s="263"/>
      <c r="AFE402" s="263"/>
      <c r="AFF402" s="263"/>
      <c r="AFG402" s="263"/>
      <c r="AFH402" s="263"/>
      <c r="AFI402" s="263"/>
      <c r="AFJ402" s="263"/>
      <c r="AFK402" s="263"/>
      <c r="AFL402" s="263"/>
      <c r="AFM402" s="263"/>
      <c r="AFN402" s="263"/>
      <c r="AFO402" s="263"/>
      <c r="AFP402" s="263"/>
      <c r="AFQ402" s="263"/>
      <c r="AFR402" s="263"/>
      <c r="AFS402" s="263"/>
      <c r="AFT402" s="263"/>
      <c r="AFU402" s="263"/>
      <c r="AFV402" s="263"/>
      <c r="AFW402" s="263"/>
      <c r="AFX402" s="263"/>
      <c r="AFY402" s="263"/>
      <c r="AFZ402" s="263"/>
      <c r="AGA402" s="263"/>
      <c r="AGB402" s="263"/>
      <c r="AGC402" s="263"/>
      <c r="AGD402" s="263"/>
      <c r="AGE402" s="263"/>
      <c r="AGF402" s="263"/>
      <c r="AGG402" s="263"/>
      <c r="AGH402" s="263"/>
      <c r="AGI402" s="263"/>
      <c r="AGJ402" s="263"/>
      <c r="AGK402" s="263"/>
      <c r="AGL402" s="263"/>
      <c r="AGM402" s="263"/>
      <c r="AGN402" s="263"/>
      <c r="AGO402" s="263"/>
      <c r="AGP402" s="263"/>
      <c r="AGQ402" s="263"/>
      <c r="AGR402" s="263"/>
      <c r="AGS402" s="263"/>
      <c r="AGT402" s="263"/>
      <c r="AGU402" s="263"/>
      <c r="AGV402" s="263"/>
      <c r="AGW402" s="263"/>
      <c r="AGX402" s="263"/>
      <c r="AGY402" s="263"/>
      <c r="AGZ402" s="263"/>
      <c r="AHA402" s="263"/>
      <c r="AHB402" s="263"/>
      <c r="AHC402" s="263"/>
      <c r="AHD402" s="263"/>
      <c r="AHE402" s="263"/>
      <c r="AHF402" s="263"/>
      <c r="AHG402" s="263"/>
      <c r="AHH402" s="263"/>
      <c r="AHI402" s="263"/>
      <c r="AHJ402" s="263"/>
      <c r="AHK402" s="263"/>
      <c r="AHL402" s="263"/>
      <c r="AHM402" s="263"/>
      <c r="AHN402" s="263"/>
      <c r="AHO402" s="263"/>
      <c r="AHP402" s="263"/>
      <c r="AHQ402" s="263"/>
      <c r="AHR402" s="263"/>
      <c r="AHS402" s="263"/>
      <c r="AHT402" s="263"/>
      <c r="AHU402" s="263"/>
      <c r="AHV402" s="263"/>
      <c r="AHW402" s="263"/>
      <c r="AHX402" s="263"/>
      <c r="AHY402" s="263"/>
      <c r="AHZ402" s="263"/>
      <c r="AIA402" s="263"/>
      <c r="AIB402" s="263"/>
      <c r="AIC402" s="263"/>
      <c r="AID402" s="263"/>
      <c r="AIE402" s="263"/>
      <c r="AIF402" s="263"/>
      <c r="AIG402" s="263"/>
      <c r="AIH402" s="263"/>
      <c r="AII402" s="263"/>
      <c r="AIJ402" s="263"/>
      <c r="AIK402" s="263"/>
      <c r="AIL402" s="263"/>
      <c r="AIM402" s="263"/>
      <c r="AIN402" s="263"/>
      <c r="AIO402" s="263"/>
      <c r="AIP402" s="263"/>
      <c r="AIQ402" s="263"/>
      <c r="AIR402" s="263"/>
      <c r="AIS402" s="263"/>
      <c r="AIT402" s="263"/>
      <c r="AIU402" s="263"/>
      <c r="AIV402" s="263"/>
      <c r="AIW402" s="263"/>
      <c r="AIX402" s="263"/>
      <c r="AIY402" s="263"/>
      <c r="AIZ402" s="263"/>
      <c r="AJA402" s="263"/>
      <c r="AJB402" s="263"/>
      <c r="AJC402" s="263"/>
      <c r="AJD402" s="263"/>
      <c r="AJE402" s="263"/>
      <c r="AJF402" s="263"/>
      <c r="AJG402" s="263"/>
      <c r="AJH402" s="263"/>
      <c r="AJI402" s="263"/>
      <c r="AJJ402" s="263"/>
      <c r="AJK402" s="263"/>
      <c r="AJL402" s="263"/>
      <c r="AJM402" s="263"/>
      <c r="AJN402" s="263"/>
      <c r="AJO402" s="263"/>
      <c r="AJP402" s="263"/>
      <c r="AJQ402" s="263"/>
      <c r="AJR402" s="263"/>
      <c r="AJS402" s="263"/>
      <c r="AJT402" s="263"/>
      <c r="AJU402" s="263"/>
      <c r="AJV402" s="263"/>
      <c r="AJW402" s="263"/>
      <c r="AJX402" s="263"/>
      <c r="AJY402" s="263"/>
      <c r="AJZ402" s="263"/>
      <c r="AKA402" s="263"/>
      <c r="AKB402" s="263"/>
      <c r="AKC402" s="263"/>
      <c r="AKD402" s="263"/>
      <c r="AKE402" s="263"/>
      <c r="AKF402" s="263"/>
      <c r="AKG402" s="263"/>
      <c r="AKH402" s="263"/>
      <c r="AKI402" s="263"/>
      <c r="AKJ402" s="263"/>
      <c r="AKK402" s="263"/>
      <c r="AKL402" s="263"/>
      <c r="AKM402" s="263"/>
      <c r="AKN402" s="263"/>
      <c r="AKO402" s="263"/>
      <c r="AKP402" s="263"/>
      <c r="AKQ402" s="263"/>
      <c r="AKR402" s="263"/>
      <c r="AKS402" s="263"/>
      <c r="AKT402" s="263"/>
      <c r="AKU402" s="263"/>
      <c r="AKV402" s="263"/>
      <c r="AKW402" s="263"/>
      <c r="AKX402" s="263"/>
      <c r="AKY402" s="263"/>
      <c r="AKZ402" s="263"/>
      <c r="ALA402" s="263"/>
      <c r="ALB402" s="263"/>
      <c r="ALC402" s="263"/>
      <c r="ALD402" s="263"/>
      <c r="ALE402" s="263"/>
      <c r="ALF402" s="263"/>
      <c r="ALG402" s="263"/>
      <c r="ALH402" s="263"/>
      <c r="ALI402" s="263"/>
      <c r="ALJ402" s="263"/>
      <c r="ALK402" s="263"/>
      <c r="ALL402" s="263"/>
      <c r="ALM402" s="263"/>
      <c r="ALN402" s="263"/>
      <c r="ALO402" s="263"/>
      <c r="ALP402" s="263"/>
      <c r="ALQ402" s="263"/>
      <c r="ALR402" s="263"/>
      <c r="ALS402" s="263"/>
      <c r="ALT402" s="263"/>
      <c r="ALU402" s="263"/>
      <c r="ALV402" s="263"/>
      <c r="ALW402" s="263"/>
      <c r="ALX402" s="263"/>
      <c r="ALY402" s="263"/>
      <c r="ALZ402" s="263"/>
      <c r="AMA402" s="263"/>
      <c r="AMB402" s="263"/>
      <c r="AMC402" s="263"/>
      <c r="AMD402" s="263"/>
      <c r="AME402" s="263"/>
      <c r="AMF402" s="263"/>
      <c r="AMG402" s="263"/>
      <c r="AMH402" s="263"/>
      <c r="AMI402" s="263"/>
      <c r="AMJ402" s="263"/>
      <c r="AMK402" s="263"/>
      <c r="AML402" s="263"/>
      <c r="AMM402" s="263"/>
      <c r="AMN402" s="263"/>
      <c r="AMO402" s="263"/>
      <c r="AMP402" s="263"/>
      <c r="AMQ402" s="263"/>
      <c r="AMR402" s="263"/>
      <c r="AMS402" s="263"/>
      <c r="AMT402" s="263"/>
      <c r="AMU402" s="263"/>
      <c r="AMV402" s="263"/>
      <c r="AMW402" s="263"/>
      <c r="AMX402" s="263"/>
      <c r="AMY402" s="263"/>
      <c r="AMZ402" s="263"/>
      <c r="ANA402" s="263"/>
      <c r="ANB402" s="263"/>
      <c r="ANC402" s="263"/>
      <c r="AND402" s="263"/>
      <c r="ANE402" s="263"/>
      <c r="ANF402" s="263"/>
      <c r="ANG402" s="263"/>
      <c r="ANH402" s="263"/>
      <c r="ANI402" s="263"/>
      <c r="ANJ402" s="263"/>
      <c r="ANK402" s="263"/>
      <c r="ANL402" s="263"/>
      <c r="ANM402" s="263"/>
      <c r="ANN402" s="263"/>
      <c r="ANO402" s="263"/>
      <c r="ANP402" s="263"/>
      <c r="ANQ402" s="263"/>
      <c r="ANR402" s="263"/>
      <c r="ANS402" s="263"/>
      <c r="ANT402" s="263"/>
      <c r="ANU402" s="263"/>
      <c r="ANV402" s="263"/>
      <c r="ANW402" s="263"/>
      <c r="ANX402" s="263"/>
      <c r="ANY402" s="263"/>
      <c r="ANZ402" s="263"/>
      <c r="AOA402" s="263"/>
      <c r="AOB402" s="263"/>
      <c r="AOC402" s="263"/>
      <c r="AOD402" s="263"/>
      <c r="AOE402" s="263"/>
      <c r="AOF402" s="263"/>
      <c r="AOG402" s="263"/>
      <c r="AOH402" s="263"/>
      <c r="AOI402" s="263"/>
      <c r="AOJ402" s="263"/>
      <c r="AOK402" s="263"/>
      <c r="AOL402" s="263"/>
      <c r="AOM402" s="263"/>
      <c r="AON402" s="263"/>
      <c r="AOO402" s="263"/>
      <c r="AOP402" s="263"/>
      <c r="AOQ402" s="263"/>
      <c r="AOR402" s="263"/>
      <c r="AOS402" s="263"/>
      <c r="AOT402" s="263"/>
      <c r="AOU402" s="263"/>
      <c r="AOV402" s="263"/>
      <c r="AOW402" s="263"/>
      <c r="AOX402" s="263"/>
      <c r="AOY402" s="263"/>
      <c r="AOZ402" s="263"/>
      <c r="APA402" s="263"/>
      <c r="APB402" s="263"/>
      <c r="APC402" s="263"/>
      <c r="APD402" s="263"/>
      <c r="APE402" s="263"/>
      <c r="APF402" s="263"/>
      <c r="APG402" s="263"/>
      <c r="APH402" s="263"/>
      <c r="API402" s="263"/>
      <c r="APJ402" s="263"/>
      <c r="APK402" s="263"/>
      <c r="APL402" s="263"/>
      <c r="APM402" s="263"/>
      <c r="APN402" s="263"/>
      <c r="APO402" s="263"/>
      <c r="APP402" s="263"/>
      <c r="APQ402" s="263"/>
      <c r="APR402" s="263"/>
      <c r="APS402" s="263"/>
      <c r="APT402" s="263"/>
      <c r="APU402" s="263"/>
      <c r="APV402" s="263"/>
      <c r="APW402" s="263"/>
      <c r="APX402" s="263"/>
      <c r="APY402" s="263"/>
      <c r="APZ402" s="263"/>
      <c r="AQA402" s="263"/>
      <c r="AQB402" s="263"/>
      <c r="AQC402" s="263"/>
      <c r="AQD402" s="263"/>
      <c r="AQE402" s="263"/>
      <c r="AQF402" s="263"/>
      <c r="AQG402" s="263"/>
      <c r="AQH402" s="263"/>
      <c r="AQI402" s="263"/>
      <c r="AQJ402" s="263"/>
      <c r="AQK402" s="263"/>
      <c r="AQL402" s="263"/>
      <c r="AQM402" s="263"/>
      <c r="AQN402" s="263"/>
      <c r="AQO402" s="263"/>
      <c r="AQP402" s="263"/>
      <c r="AQQ402" s="263"/>
      <c r="AQR402" s="263"/>
      <c r="AQS402" s="263"/>
      <c r="AQT402" s="263"/>
      <c r="AQU402" s="263"/>
      <c r="AQV402" s="263"/>
      <c r="AQW402" s="263"/>
      <c r="AQX402" s="263"/>
      <c r="AQY402" s="263"/>
      <c r="AQZ402" s="263"/>
      <c r="ARA402" s="263"/>
      <c r="ARB402" s="263"/>
      <c r="ARC402" s="263"/>
      <c r="ARD402" s="263"/>
      <c r="ARE402" s="263"/>
      <c r="ARF402" s="263"/>
      <c r="ARG402" s="263"/>
      <c r="ARH402" s="263"/>
      <c r="ARI402" s="263"/>
      <c r="ARJ402" s="263"/>
      <c r="ARK402" s="263"/>
      <c r="ARL402" s="263"/>
      <c r="ARM402" s="263"/>
      <c r="ARN402" s="263"/>
      <c r="ARO402" s="263"/>
      <c r="ARP402" s="263"/>
      <c r="ARQ402" s="263"/>
      <c r="ARR402" s="263"/>
      <c r="ARS402" s="263"/>
      <c r="ART402" s="263"/>
      <c r="ARU402" s="263"/>
      <c r="ARV402" s="263"/>
      <c r="ARW402" s="263"/>
      <c r="ARX402" s="263"/>
      <c r="ARY402" s="263"/>
      <c r="ARZ402" s="263"/>
      <c r="ASA402" s="263"/>
      <c r="ASB402" s="263"/>
      <c r="ASC402" s="263"/>
      <c r="ASD402" s="263"/>
      <c r="ASE402" s="263"/>
      <c r="ASF402" s="263"/>
      <c r="ASG402" s="263"/>
      <c r="ASH402" s="263"/>
      <c r="ASI402" s="263"/>
      <c r="ASJ402" s="263"/>
      <c r="ASK402" s="263"/>
      <c r="ASL402" s="263"/>
      <c r="ASM402" s="263"/>
      <c r="ASN402" s="263"/>
      <c r="ASO402" s="263"/>
      <c r="ASP402" s="263"/>
      <c r="ASQ402" s="263"/>
      <c r="ASR402" s="263"/>
      <c r="ASS402" s="263"/>
      <c r="AST402" s="263"/>
      <c r="ASU402" s="263"/>
      <c r="ASV402" s="263"/>
      <c r="ASW402" s="263"/>
      <c r="ASX402" s="263"/>
      <c r="ASY402" s="263"/>
      <c r="ASZ402" s="263"/>
      <c r="ATA402" s="263"/>
      <c r="ATB402" s="263"/>
      <c r="ATC402" s="263"/>
      <c r="ATD402" s="263"/>
      <c r="ATE402" s="263"/>
      <c r="ATF402" s="263"/>
      <c r="ATG402" s="263"/>
      <c r="ATH402" s="263"/>
      <c r="ATI402" s="263"/>
      <c r="ATJ402" s="263"/>
      <c r="ATK402" s="263"/>
      <c r="ATL402" s="263"/>
      <c r="ATM402" s="263"/>
      <c r="ATN402" s="263"/>
      <c r="ATO402" s="263"/>
      <c r="ATP402" s="263"/>
      <c r="ATQ402" s="263"/>
      <c r="ATR402" s="263"/>
      <c r="ATS402" s="263"/>
      <c r="ATT402" s="263"/>
      <c r="ATU402" s="263"/>
      <c r="ATV402" s="263"/>
      <c r="ATW402" s="263"/>
      <c r="ATX402" s="263"/>
      <c r="ATY402" s="263"/>
      <c r="ATZ402" s="263"/>
      <c r="AUA402" s="263"/>
      <c r="AUB402" s="263"/>
      <c r="AUC402" s="263"/>
      <c r="AUD402" s="263"/>
      <c r="AUE402" s="263"/>
      <c r="AUF402" s="263"/>
      <c r="AUG402" s="263"/>
      <c r="AUH402" s="263"/>
      <c r="AUI402" s="263"/>
      <c r="AUJ402" s="263"/>
      <c r="AUK402" s="263"/>
      <c r="AUL402" s="263"/>
      <c r="AUM402" s="263"/>
      <c r="AUN402" s="263"/>
      <c r="AUO402" s="263"/>
      <c r="AUP402" s="263"/>
      <c r="AUQ402" s="263"/>
      <c r="AUR402" s="263"/>
      <c r="AUS402" s="263"/>
      <c r="AUT402" s="263"/>
      <c r="AUU402" s="263"/>
      <c r="AUV402" s="263"/>
      <c r="AUW402" s="263"/>
      <c r="AUX402" s="263"/>
      <c r="AUY402" s="263"/>
      <c r="AUZ402" s="263"/>
      <c r="AVA402" s="263"/>
      <c r="AVB402" s="263"/>
      <c r="AVC402" s="263"/>
      <c r="AVD402" s="263"/>
      <c r="AVE402" s="263"/>
      <c r="AVF402" s="263"/>
      <c r="AVG402" s="263"/>
      <c r="AVH402" s="263"/>
      <c r="AVI402" s="263"/>
      <c r="AVJ402" s="263"/>
      <c r="AVK402" s="263"/>
      <c r="AVL402" s="263"/>
      <c r="AVM402" s="263"/>
      <c r="AVN402" s="263"/>
      <c r="AVO402" s="263"/>
      <c r="AVP402" s="263"/>
      <c r="AVQ402" s="263"/>
      <c r="AVR402" s="263"/>
      <c r="AVS402" s="263"/>
      <c r="AVT402" s="263"/>
      <c r="AVU402" s="263"/>
      <c r="AVV402" s="263"/>
      <c r="AVW402" s="263"/>
      <c r="AVX402" s="263"/>
      <c r="AVY402" s="263"/>
      <c r="AVZ402" s="263"/>
      <c r="AWA402" s="263"/>
      <c r="AWB402" s="263"/>
      <c r="AWC402" s="263"/>
      <c r="AWD402" s="263"/>
      <c r="AWE402" s="263"/>
      <c r="AWF402" s="263"/>
      <c r="AWG402" s="263"/>
      <c r="AWH402" s="263"/>
      <c r="AWI402" s="263"/>
      <c r="AWJ402" s="263"/>
      <c r="AWK402" s="263"/>
      <c r="AWL402" s="263"/>
      <c r="AWM402" s="263"/>
      <c r="AWN402" s="263"/>
      <c r="AWO402" s="263"/>
      <c r="AWP402" s="263"/>
      <c r="AWQ402" s="263"/>
      <c r="AWR402" s="263"/>
      <c r="AWS402" s="263"/>
      <c r="AWT402" s="263"/>
      <c r="AWU402" s="263"/>
      <c r="AWV402" s="263"/>
      <c r="AWW402" s="263"/>
      <c r="AWX402" s="263"/>
      <c r="AWY402" s="263"/>
      <c r="AWZ402" s="263"/>
      <c r="AXA402" s="263"/>
      <c r="AXB402" s="263"/>
      <c r="AXC402" s="263"/>
      <c r="AXD402" s="263"/>
      <c r="AXE402" s="263"/>
      <c r="AXF402" s="263"/>
      <c r="AXG402" s="263"/>
      <c r="AXH402" s="263"/>
      <c r="AXI402" s="263"/>
      <c r="AXJ402" s="263"/>
      <c r="AXK402" s="263"/>
      <c r="AXL402" s="263"/>
      <c r="AXM402" s="263"/>
      <c r="AXN402" s="263"/>
      <c r="AXO402" s="263"/>
      <c r="AXP402" s="263"/>
      <c r="AXQ402" s="263"/>
      <c r="AXR402" s="263"/>
      <c r="AXS402" s="263"/>
      <c r="AXT402" s="263"/>
      <c r="AXU402" s="263"/>
      <c r="AXV402" s="263"/>
      <c r="AXW402" s="263"/>
      <c r="AXX402" s="263"/>
      <c r="AXY402" s="263"/>
      <c r="AXZ402" s="263"/>
      <c r="AYA402" s="263"/>
      <c r="AYB402" s="263"/>
      <c r="AYC402" s="263"/>
      <c r="AYD402" s="263"/>
      <c r="AYE402" s="263"/>
      <c r="AYF402" s="263"/>
      <c r="AYG402" s="263"/>
      <c r="AYH402" s="263"/>
      <c r="AYI402" s="263"/>
      <c r="AYJ402" s="263"/>
      <c r="AYK402" s="263"/>
      <c r="AYL402" s="263"/>
      <c r="AYM402" s="263"/>
      <c r="AYN402" s="263"/>
      <c r="AYO402" s="263"/>
      <c r="AYP402" s="263"/>
      <c r="AYQ402" s="263"/>
      <c r="AYR402" s="263"/>
      <c r="AYS402" s="263"/>
      <c r="AYT402" s="263"/>
      <c r="AYU402" s="263"/>
      <c r="AYV402" s="263"/>
      <c r="AYW402" s="263"/>
      <c r="AYX402" s="263"/>
      <c r="AYY402" s="263"/>
      <c r="AYZ402" s="263"/>
      <c r="AZA402" s="263"/>
      <c r="AZB402" s="263"/>
      <c r="AZC402" s="263"/>
      <c r="AZD402" s="263"/>
      <c r="AZE402" s="263"/>
      <c r="AZF402" s="263"/>
      <c r="AZG402" s="263"/>
      <c r="AZH402" s="263"/>
      <c r="AZI402" s="263"/>
      <c r="AZJ402" s="263"/>
      <c r="AZK402" s="263"/>
      <c r="AZL402" s="263"/>
      <c r="AZM402" s="263"/>
      <c r="AZN402" s="263"/>
      <c r="AZO402" s="263"/>
      <c r="AZP402" s="263"/>
      <c r="AZQ402" s="263"/>
      <c r="AZR402" s="263"/>
      <c r="AZS402" s="263"/>
      <c r="AZT402" s="263"/>
      <c r="AZU402" s="263"/>
      <c r="AZV402" s="263"/>
      <c r="AZW402" s="263"/>
      <c r="AZX402" s="263"/>
      <c r="AZY402" s="263"/>
      <c r="AZZ402" s="263"/>
      <c r="BAA402" s="263"/>
      <c r="BAB402" s="263"/>
      <c r="BAC402" s="263"/>
      <c r="BAD402" s="263"/>
      <c r="BAE402" s="263"/>
      <c r="BAF402" s="263"/>
      <c r="BAG402" s="263"/>
      <c r="BAH402" s="263"/>
      <c r="BAI402" s="263"/>
      <c r="BAJ402" s="263"/>
      <c r="BAK402" s="263"/>
      <c r="BAL402" s="263"/>
      <c r="BAM402" s="263"/>
      <c r="BAN402" s="263"/>
      <c r="BAO402" s="263"/>
      <c r="BAP402" s="263"/>
      <c r="BAQ402" s="263"/>
      <c r="BAR402" s="263"/>
      <c r="BAS402" s="263"/>
      <c r="BAT402" s="263"/>
      <c r="BAU402" s="263"/>
      <c r="BAV402" s="263"/>
      <c r="BAW402" s="263"/>
      <c r="BAX402" s="263"/>
      <c r="BAY402" s="263"/>
      <c r="BAZ402" s="263"/>
      <c r="BBA402" s="263"/>
      <c r="BBB402" s="263"/>
      <c r="BBC402" s="263"/>
      <c r="BBD402" s="263"/>
      <c r="BBE402" s="263"/>
      <c r="BBF402" s="263"/>
      <c r="BBG402" s="263"/>
      <c r="BBH402" s="263"/>
      <c r="BBI402" s="263"/>
      <c r="BBJ402" s="263"/>
      <c r="BBK402" s="263"/>
      <c r="BBL402" s="263"/>
      <c r="BBM402" s="263"/>
      <c r="BBN402" s="263"/>
      <c r="BBO402" s="263"/>
      <c r="BBP402" s="263"/>
      <c r="BBQ402" s="263"/>
      <c r="BBR402" s="263"/>
      <c r="BBS402" s="263"/>
      <c r="BBT402" s="263"/>
      <c r="BBU402" s="263"/>
      <c r="BBV402" s="263"/>
      <c r="BBW402" s="263"/>
      <c r="BBX402" s="263"/>
      <c r="BBY402" s="263"/>
      <c r="BBZ402" s="263"/>
      <c r="BCA402" s="263"/>
      <c r="BCB402" s="263"/>
      <c r="BCC402" s="263"/>
      <c r="BCD402" s="263"/>
      <c r="BCE402" s="263"/>
      <c r="BCF402" s="263"/>
      <c r="BCG402" s="263"/>
      <c r="BCH402" s="263"/>
      <c r="BCI402" s="263"/>
      <c r="BCJ402" s="263"/>
      <c r="BCK402" s="263"/>
      <c r="BCL402" s="263"/>
      <c r="BCM402" s="263"/>
      <c r="BCN402" s="263"/>
      <c r="BCO402" s="263"/>
      <c r="BCP402" s="263"/>
      <c r="BCQ402" s="263"/>
      <c r="BCR402" s="263"/>
      <c r="BCS402" s="263"/>
      <c r="BCT402" s="263"/>
      <c r="BCU402" s="263"/>
      <c r="BCV402" s="263"/>
      <c r="BCW402" s="263"/>
      <c r="BCX402" s="263"/>
      <c r="BCY402" s="263"/>
      <c r="BCZ402" s="263"/>
      <c r="BDA402" s="263"/>
      <c r="BDB402" s="263"/>
      <c r="BDC402" s="263"/>
      <c r="BDD402" s="263"/>
      <c r="BDE402" s="263"/>
      <c r="BDF402" s="263"/>
      <c r="BDG402" s="263"/>
      <c r="BDH402" s="263"/>
      <c r="BDI402" s="263"/>
      <c r="BDJ402" s="263"/>
      <c r="BDK402" s="263"/>
      <c r="BDL402" s="263"/>
      <c r="BDM402" s="263"/>
      <c r="BDN402" s="263"/>
      <c r="BDO402" s="263"/>
      <c r="BDP402" s="263"/>
      <c r="BDQ402" s="263"/>
      <c r="BDR402" s="263"/>
      <c r="BDS402" s="263"/>
      <c r="BDT402" s="263"/>
      <c r="BDU402" s="263"/>
      <c r="BDV402" s="263"/>
      <c r="BDW402" s="263"/>
      <c r="BDX402" s="263"/>
      <c r="BDY402" s="263"/>
      <c r="BDZ402" s="263"/>
      <c r="BEA402" s="263"/>
      <c r="BEB402" s="263"/>
      <c r="BEC402" s="263"/>
      <c r="BED402" s="263"/>
      <c r="BEE402" s="263"/>
      <c r="BEF402" s="263"/>
      <c r="BEG402" s="263"/>
      <c r="BEH402" s="263"/>
      <c r="BEI402" s="263"/>
      <c r="BEJ402" s="263"/>
      <c r="BEK402" s="263"/>
      <c r="BEL402" s="263"/>
      <c r="BEM402" s="263"/>
      <c r="BEN402" s="263"/>
      <c r="BEO402" s="263"/>
      <c r="BEP402" s="263"/>
      <c r="BEQ402" s="263"/>
      <c r="BER402" s="263"/>
      <c r="BES402" s="263"/>
      <c r="BET402" s="263"/>
      <c r="BEU402" s="263"/>
      <c r="BEV402" s="263"/>
      <c r="BEW402" s="263"/>
      <c r="BEX402" s="263"/>
      <c r="BEY402" s="263"/>
      <c r="BEZ402" s="263"/>
      <c r="BFA402" s="263"/>
      <c r="BFB402" s="263"/>
      <c r="BFC402" s="263"/>
      <c r="BFD402" s="263"/>
      <c r="BFE402" s="263"/>
      <c r="BFF402" s="263"/>
      <c r="BFG402" s="263"/>
      <c r="BFH402" s="263"/>
      <c r="BFI402" s="263"/>
      <c r="BFJ402" s="263"/>
      <c r="BFK402" s="263"/>
      <c r="BFL402" s="263"/>
      <c r="BFM402" s="263"/>
      <c r="BFN402" s="263"/>
      <c r="BFO402" s="263"/>
      <c r="BFP402" s="263"/>
      <c r="BFQ402" s="263"/>
      <c r="BFR402" s="263"/>
      <c r="BFS402" s="263"/>
      <c r="BFT402" s="263"/>
      <c r="BFU402" s="263"/>
      <c r="BFV402" s="263"/>
      <c r="BFW402" s="263"/>
      <c r="BFX402" s="263"/>
      <c r="BFY402" s="263"/>
      <c r="BFZ402" s="263"/>
      <c r="BGA402" s="263"/>
      <c r="BGB402" s="263"/>
      <c r="BGC402" s="263"/>
      <c r="BGD402" s="263"/>
      <c r="BGE402" s="263"/>
      <c r="BGF402" s="263"/>
      <c r="BGG402" s="263"/>
      <c r="BGH402" s="263"/>
      <c r="BGI402" s="263"/>
      <c r="BGJ402" s="263"/>
      <c r="BGK402" s="263"/>
      <c r="BGL402" s="263"/>
      <c r="BGM402" s="263"/>
      <c r="BGN402" s="263"/>
      <c r="BGO402" s="263"/>
      <c r="BGP402" s="263"/>
      <c r="BGQ402" s="263"/>
      <c r="BGR402" s="263"/>
      <c r="BGS402" s="263"/>
      <c r="BGT402" s="263"/>
      <c r="BGU402" s="263"/>
      <c r="BGV402" s="263"/>
      <c r="BGW402" s="263"/>
      <c r="BGX402" s="263"/>
      <c r="BGY402" s="263"/>
      <c r="BGZ402" s="263"/>
      <c r="BHA402" s="263"/>
      <c r="BHB402" s="263"/>
      <c r="BHC402" s="263"/>
      <c r="BHD402" s="263"/>
      <c r="BHE402" s="263"/>
      <c r="BHF402" s="263"/>
      <c r="BHG402" s="263"/>
      <c r="BHH402" s="263"/>
      <c r="BHI402" s="263"/>
      <c r="BHJ402" s="263"/>
      <c r="BHK402" s="263"/>
      <c r="BHL402" s="263"/>
      <c r="BHM402" s="263"/>
      <c r="BHN402" s="263"/>
      <c r="BHO402" s="263"/>
      <c r="BHP402" s="263"/>
      <c r="BHQ402" s="263"/>
      <c r="BHR402" s="263"/>
      <c r="BHS402" s="263"/>
      <c r="BHT402" s="263"/>
      <c r="BHU402" s="263"/>
      <c r="BHV402" s="263"/>
      <c r="BHW402" s="263"/>
      <c r="BHX402" s="263"/>
      <c r="BHY402" s="263"/>
      <c r="BHZ402" s="263"/>
      <c r="BIA402" s="263"/>
      <c r="BIB402" s="263"/>
      <c r="BIC402" s="263"/>
      <c r="BID402" s="263"/>
      <c r="BIE402" s="263"/>
      <c r="BIF402" s="263"/>
      <c r="BIG402" s="263"/>
      <c r="BIH402" s="263"/>
      <c r="BII402" s="263"/>
      <c r="BIJ402" s="263"/>
      <c r="BIK402" s="263"/>
      <c r="BIL402" s="263"/>
      <c r="BIM402" s="263"/>
      <c r="BIN402" s="263"/>
      <c r="BIO402" s="263"/>
      <c r="BIP402" s="263"/>
      <c r="BIQ402" s="263"/>
      <c r="BIR402" s="263"/>
      <c r="BIS402" s="263"/>
      <c r="BIT402" s="263"/>
      <c r="BIU402" s="263"/>
      <c r="BIV402" s="263"/>
      <c r="BIW402" s="263"/>
      <c r="BIX402" s="263"/>
      <c r="BIY402" s="263"/>
      <c r="BIZ402" s="263"/>
      <c r="BJA402" s="263"/>
      <c r="BJB402" s="263"/>
      <c r="BJC402" s="263"/>
      <c r="BJD402" s="263"/>
      <c r="BJE402" s="263"/>
      <c r="BJF402" s="263"/>
      <c r="BJG402" s="263"/>
      <c r="BJH402" s="263"/>
      <c r="BJI402" s="263"/>
      <c r="BJJ402" s="263"/>
      <c r="BJK402" s="263"/>
      <c r="BJL402" s="263"/>
      <c r="BJM402" s="263"/>
      <c r="BJN402" s="263"/>
      <c r="BJO402" s="263"/>
      <c r="BJP402" s="263"/>
      <c r="BJQ402" s="263"/>
      <c r="BJR402" s="263"/>
      <c r="BJS402" s="263"/>
      <c r="BJT402" s="263"/>
      <c r="BJU402" s="263"/>
      <c r="BJV402" s="263"/>
      <c r="BJW402" s="263"/>
      <c r="BJX402" s="263"/>
      <c r="BJY402" s="263"/>
      <c r="BJZ402" s="263"/>
      <c r="BKA402" s="263"/>
      <c r="BKB402" s="263"/>
      <c r="BKC402" s="263"/>
      <c r="BKD402" s="263"/>
      <c r="BKE402" s="263"/>
      <c r="BKF402" s="263"/>
      <c r="BKG402" s="263"/>
      <c r="BKH402" s="263"/>
      <c r="BKI402" s="263"/>
      <c r="BKJ402" s="263"/>
      <c r="BKK402" s="263"/>
      <c r="BKL402" s="263"/>
      <c r="BKM402" s="263"/>
      <c r="BKN402" s="263"/>
      <c r="BKO402" s="263"/>
      <c r="BKP402" s="263"/>
      <c r="BKQ402" s="263"/>
      <c r="BKR402" s="263"/>
      <c r="BKS402" s="263"/>
      <c r="BKT402" s="263"/>
      <c r="BKU402" s="263"/>
      <c r="BKV402" s="263"/>
      <c r="BKW402" s="263"/>
      <c r="BKX402" s="263"/>
      <c r="BKY402" s="263"/>
      <c r="BKZ402" s="263"/>
      <c r="BLA402" s="263"/>
      <c r="BLB402" s="263"/>
      <c r="BLC402" s="263"/>
      <c r="BLD402" s="263"/>
      <c r="BLE402" s="263"/>
      <c r="BLF402" s="263"/>
      <c r="BLG402" s="263"/>
      <c r="BLH402" s="263"/>
      <c r="BLI402" s="263"/>
      <c r="BLJ402" s="263"/>
      <c r="BLK402" s="263"/>
      <c r="BLL402" s="263"/>
      <c r="BLM402" s="263"/>
      <c r="BLN402" s="263"/>
      <c r="BLO402" s="263"/>
      <c r="BLP402" s="263"/>
      <c r="BLQ402" s="263"/>
      <c r="BLR402" s="263"/>
      <c r="BLS402" s="263"/>
      <c r="BLT402" s="263"/>
      <c r="BLU402" s="263"/>
      <c r="BLV402" s="263"/>
      <c r="BLW402" s="263"/>
      <c r="BLX402" s="263"/>
      <c r="BLY402" s="263"/>
      <c r="BLZ402" s="263"/>
      <c r="BMA402" s="263"/>
      <c r="BMB402" s="263"/>
      <c r="BMC402" s="263"/>
      <c r="BMD402" s="263"/>
      <c r="BME402" s="263"/>
      <c r="BMF402" s="263"/>
      <c r="BMG402" s="263"/>
      <c r="BMH402" s="263"/>
      <c r="BMI402" s="263"/>
      <c r="BMJ402" s="263"/>
      <c r="BMK402" s="263"/>
      <c r="BML402" s="263"/>
      <c r="BMM402" s="263"/>
      <c r="BMN402" s="263"/>
      <c r="BMO402" s="263"/>
      <c r="BMP402" s="263"/>
      <c r="BMQ402" s="263"/>
      <c r="BMR402" s="263"/>
      <c r="BMS402" s="263"/>
      <c r="BMT402" s="263"/>
      <c r="BMU402" s="263"/>
      <c r="BMV402" s="263"/>
      <c r="BMW402" s="263"/>
      <c r="BMX402" s="263"/>
      <c r="BMY402" s="263"/>
      <c r="BMZ402" s="263"/>
      <c r="BNA402" s="263"/>
      <c r="BNB402" s="263"/>
      <c r="BNC402" s="263"/>
      <c r="BND402" s="263"/>
      <c r="BNE402" s="263"/>
      <c r="BNF402" s="263"/>
      <c r="BNG402" s="263"/>
      <c r="BNH402" s="263"/>
      <c r="BNI402" s="263"/>
      <c r="BNJ402" s="263"/>
      <c r="BNK402" s="263"/>
      <c r="BNL402" s="263"/>
      <c r="BNM402" s="263"/>
      <c r="BNN402" s="263"/>
      <c r="BNO402" s="263"/>
      <c r="BNP402" s="263"/>
      <c r="BNQ402" s="263"/>
      <c r="BNR402" s="263"/>
      <c r="BNS402" s="263"/>
      <c r="BNT402" s="263"/>
      <c r="BNU402" s="263"/>
      <c r="BNV402" s="263"/>
      <c r="BNW402" s="263"/>
      <c r="BNX402" s="263"/>
      <c r="BNY402" s="263"/>
      <c r="BNZ402" s="263"/>
      <c r="BOA402" s="263"/>
      <c r="BOB402" s="263"/>
      <c r="BOC402" s="263"/>
      <c r="BOD402" s="263"/>
      <c r="BOE402" s="263"/>
      <c r="BOF402" s="263"/>
      <c r="BOG402" s="263"/>
      <c r="BOH402" s="263"/>
      <c r="BOI402" s="263"/>
      <c r="BOJ402" s="263"/>
      <c r="BOK402" s="263"/>
      <c r="BOL402" s="263"/>
      <c r="BOM402" s="263"/>
      <c r="BON402" s="263"/>
      <c r="BOO402" s="263"/>
      <c r="BOP402" s="263"/>
      <c r="BOQ402" s="263"/>
      <c r="BOR402" s="263"/>
      <c r="BOS402" s="263"/>
      <c r="BOT402" s="263"/>
      <c r="BOU402" s="263"/>
      <c r="BOV402" s="263"/>
      <c r="BOW402" s="263"/>
      <c r="BOX402" s="263"/>
      <c r="BOY402" s="263"/>
      <c r="BOZ402" s="263"/>
      <c r="BPA402" s="263"/>
      <c r="BPB402" s="263"/>
      <c r="BPC402" s="263"/>
      <c r="BPD402" s="263"/>
      <c r="BPE402" s="263"/>
      <c r="BPF402" s="263"/>
      <c r="BPG402" s="263"/>
      <c r="BPH402" s="263"/>
      <c r="BPI402" s="263"/>
      <c r="BPJ402" s="263"/>
      <c r="BPK402" s="263"/>
      <c r="BPL402" s="263"/>
      <c r="BPM402" s="263"/>
      <c r="BPN402" s="263"/>
      <c r="BPO402" s="263"/>
      <c r="BPP402" s="263"/>
      <c r="BPQ402" s="263"/>
      <c r="BPR402" s="263"/>
      <c r="BPS402" s="263"/>
      <c r="BPT402" s="263"/>
      <c r="BPU402" s="263"/>
      <c r="BPV402" s="263"/>
      <c r="BPW402" s="263"/>
      <c r="BPX402" s="263"/>
      <c r="BPY402" s="263"/>
      <c r="BPZ402" s="263"/>
      <c r="BQA402" s="263"/>
      <c r="BQB402" s="263"/>
      <c r="BQC402" s="263"/>
      <c r="BQD402" s="263"/>
      <c r="BQE402" s="263"/>
      <c r="BQF402" s="263"/>
      <c r="BQG402" s="263"/>
      <c r="BQH402" s="263"/>
      <c r="BQI402" s="263"/>
      <c r="BQJ402" s="263"/>
      <c r="BQK402" s="263"/>
      <c r="BQL402" s="263"/>
      <c r="BQM402" s="263"/>
      <c r="BQN402" s="263"/>
      <c r="BQO402" s="263"/>
      <c r="BQP402" s="263"/>
      <c r="BQQ402" s="263"/>
      <c r="BQR402" s="263"/>
      <c r="BQS402" s="263"/>
      <c r="BQT402" s="263"/>
      <c r="BQU402" s="263"/>
      <c r="BQV402" s="263"/>
      <c r="BQW402" s="263"/>
      <c r="BQX402" s="263"/>
      <c r="BQY402" s="263"/>
      <c r="BQZ402" s="263"/>
      <c r="BRA402" s="263"/>
      <c r="BRB402" s="263"/>
      <c r="BRC402" s="263"/>
      <c r="BRD402" s="263"/>
      <c r="BRE402" s="263"/>
      <c r="BRF402" s="263"/>
      <c r="BRG402" s="263"/>
      <c r="BRH402" s="263"/>
      <c r="BRI402" s="263"/>
      <c r="BRJ402" s="263"/>
      <c r="BRK402" s="263"/>
      <c r="BRL402" s="263"/>
      <c r="BRM402" s="263"/>
      <c r="BRN402" s="263"/>
      <c r="BRO402" s="263"/>
      <c r="BRP402" s="263"/>
      <c r="BRQ402" s="263"/>
      <c r="BRR402" s="263"/>
      <c r="BRS402" s="263"/>
      <c r="BRT402" s="263"/>
      <c r="BRU402" s="263"/>
      <c r="BRV402" s="263"/>
      <c r="BRW402" s="263"/>
      <c r="BRX402" s="263"/>
      <c r="BRY402" s="263"/>
      <c r="BRZ402" s="263"/>
      <c r="BSA402" s="263"/>
      <c r="BSB402" s="263"/>
      <c r="BSC402" s="263"/>
      <c r="BSD402" s="263"/>
      <c r="BSE402" s="263"/>
      <c r="BSF402" s="263"/>
      <c r="BSG402" s="263"/>
      <c r="BSH402" s="263"/>
      <c r="BSI402" s="263"/>
      <c r="BSJ402" s="263"/>
      <c r="BSK402" s="263"/>
      <c r="BSL402" s="263"/>
      <c r="BSM402" s="263"/>
      <c r="BSN402" s="263"/>
      <c r="BSO402" s="263"/>
      <c r="BSP402" s="263"/>
      <c r="BSQ402" s="263"/>
      <c r="BSR402" s="263"/>
      <c r="BSS402" s="263"/>
      <c r="BST402" s="263"/>
      <c r="BSU402" s="263"/>
      <c r="BSV402" s="263"/>
      <c r="BSW402" s="263"/>
      <c r="BSX402" s="263"/>
      <c r="BSY402" s="263"/>
      <c r="BSZ402" s="263"/>
      <c r="BTA402" s="263"/>
      <c r="BTB402" s="263"/>
      <c r="BTC402" s="263"/>
      <c r="BTD402" s="263"/>
      <c r="BTE402" s="263"/>
      <c r="BTF402" s="263"/>
      <c r="BTG402" s="263"/>
      <c r="BTH402" s="263"/>
      <c r="BTI402" s="263"/>
      <c r="BTJ402" s="263"/>
      <c r="BTK402" s="263"/>
      <c r="BTL402" s="263"/>
      <c r="BTM402" s="263"/>
      <c r="BTN402" s="263"/>
      <c r="BTO402" s="263"/>
      <c r="BTP402" s="263"/>
      <c r="BTQ402" s="263"/>
      <c r="BTR402" s="263"/>
      <c r="BTS402" s="263"/>
      <c r="BTT402" s="263"/>
      <c r="BTU402" s="263"/>
      <c r="BTV402" s="263"/>
      <c r="BTW402" s="263"/>
      <c r="BTX402" s="263"/>
      <c r="BTY402" s="263"/>
      <c r="BTZ402" s="263"/>
      <c r="BUA402" s="263"/>
      <c r="BUB402" s="263"/>
      <c r="BUC402" s="263"/>
      <c r="BUD402" s="263"/>
      <c r="BUE402" s="263"/>
      <c r="BUF402" s="263"/>
      <c r="BUG402" s="263"/>
      <c r="BUH402" s="263"/>
      <c r="BUI402" s="263"/>
      <c r="BUJ402" s="263"/>
      <c r="BUK402" s="263"/>
      <c r="BUL402" s="263"/>
      <c r="BUM402" s="263"/>
      <c r="BUN402" s="263"/>
      <c r="BUO402" s="263"/>
      <c r="BUP402" s="263"/>
      <c r="BUQ402" s="263"/>
      <c r="BUR402" s="263"/>
      <c r="BUS402" s="263"/>
      <c r="BUT402" s="263"/>
      <c r="BUU402" s="263"/>
      <c r="BUV402" s="263"/>
      <c r="BUW402" s="263"/>
      <c r="BUX402" s="263"/>
      <c r="BUY402" s="263"/>
      <c r="BUZ402" s="263"/>
      <c r="BVA402" s="263"/>
      <c r="BVB402" s="263"/>
      <c r="BVC402" s="263"/>
      <c r="BVD402" s="263"/>
      <c r="BVE402" s="263"/>
      <c r="BVF402" s="263"/>
      <c r="BVG402" s="263"/>
      <c r="BVH402" s="263"/>
      <c r="BVI402" s="263"/>
      <c r="BVJ402" s="263"/>
      <c r="BVK402" s="263"/>
      <c r="BVL402" s="263"/>
      <c r="BVM402" s="263"/>
      <c r="BVN402" s="263"/>
      <c r="BVO402" s="263"/>
      <c r="BVP402" s="263"/>
      <c r="BVQ402" s="263"/>
      <c r="BVR402" s="263"/>
      <c r="BVS402" s="263"/>
      <c r="BVT402" s="263"/>
      <c r="BVU402" s="263"/>
      <c r="BVV402" s="263"/>
      <c r="BVW402" s="263"/>
      <c r="BVX402" s="263"/>
      <c r="BVY402" s="263"/>
      <c r="BVZ402" s="263"/>
      <c r="BWA402" s="263"/>
      <c r="BWB402" s="263"/>
      <c r="BWC402" s="263"/>
      <c r="BWD402" s="263"/>
      <c r="BWE402" s="263"/>
      <c r="BWF402" s="263"/>
      <c r="BWG402" s="263"/>
      <c r="BWH402" s="263"/>
      <c r="BWI402" s="263"/>
      <c r="BWJ402" s="263"/>
      <c r="BWK402" s="263"/>
      <c r="BWL402" s="263"/>
      <c r="BWM402" s="263"/>
      <c r="BWN402" s="263"/>
      <c r="BWO402" s="263"/>
      <c r="BWP402" s="263"/>
      <c r="BWQ402" s="263"/>
      <c r="BWR402" s="263"/>
      <c r="BWS402" s="263"/>
      <c r="BWT402" s="263"/>
      <c r="BWU402" s="263"/>
      <c r="BWV402" s="263"/>
      <c r="BWW402" s="263"/>
      <c r="BWX402" s="263"/>
      <c r="BWY402" s="263"/>
      <c r="BWZ402" s="263"/>
      <c r="BXA402" s="263"/>
      <c r="BXB402" s="263"/>
      <c r="BXC402" s="263"/>
      <c r="BXD402" s="263"/>
      <c r="BXE402" s="263"/>
      <c r="BXF402" s="263"/>
      <c r="BXG402" s="263"/>
      <c r="BXH402" s="263"/>
      <c r="BXI402" s="263"/>
      <c r="BXJ402" s="263"/>
      <c r="BXK402" s="263"/>
      <c r="BXL402" s="263"/>
      <c r="BXM402" s="263"/>
      <c r="BXN402" s="263"/>
      <c r="BXO402" s="263"/>
      <c r="BXP402" s="263"/>
      <c r="BXQ402" s="263"/>
      <c r="BXR402" s="263"/>
      <c r="BXS402" s="263"/>
      <c r="BXT402" s="263"/>
      <c r="BXU402" s="263"/>
      <c r="BXV402" s="263"/>
      <c r="BXW402" s="263"/>
      <c r="BXX402" s="263"/>
      <c r="BXY402" s="263"/>
      <c r="BXZ402" s="263"/>
      <c r="BYA402" s="263"/>
      <c r="BYB402" s="263"/>
      <c r="BYC402" s="263"/>
      <c r="BYD402" s="263"/>
      <c r="BYE402" s="263"/>
      <c r="BYF402" s="263"/>
      <c r="BYG402" s="263"/>
      <c r="BYH402" s="263"/>
      <c r="BYI402" s="263"/>
      <c r="BYJ402" s="263"/>
      <c r="BYK402" s="263"/>
      <c r="BYL402" s="263"/>
      <c r="BYM402" s="263"/>
      <c r="BYN402" s="263"/>
      <c r="BYO402" s="263"/>
      <c r="BYP402" s="263"/>
      <c r="BYQ402" s="263"/>
      <c r="BYR402" s="263"/>
      <c r="BYS402" s="263"/>
      <c r="BYT402" s="263"/>
      <c r="BYU402" s="263"/>
      <c r="BYV402" s="263"/>
      <c r="BYW402" s="263"/>
      <c r="BYX402" s="263"/>
      <c r="BYY402" s="263"/>
      <c r="BYZ402" s="263"/>
      <c r="BZA402" s="263"/>
      <c r="BZB402" s="263"/>
      <c r="BZC402" s="263"/>
      <c r="BZD402" s="263"/>
      <c r="BZE402" s="263"/>
      <c r="BZF402" s="263"/>
      <c r="BZG402" s="263"/>
      <c r="BZH402" s="263"/>
      <c r="BZI402" s="263"/>
      <c r="BZJ402" s="263"/>
      <c r="BZK402" s="263"/>
      <c r="BZL402" s="263"/>
      <c r="BZM402" s="263"/>
      <c r="BZN402" s="263"/>
      <c r="BZO402" s="263"/>
      <c r="BZP402" s="263"/>
      <c r="BZQ402" s="263"/>
      <c r="BZR402" s="263"/>
      <c r="BZS402" s="263"/>
      <c r="BZT402" s="263"/>
      <c r="BZU402" s="263"/>
      <c r="BZV402" s="263"/>
      <c r="BZW402" s="263"/>
      <c r="BZX402" s="263"/>
      <c r="BZY402" s="263"/>
      <c r="BZZ402" s="263"/>
      <c r="CAA402" s="263"/>
      <c r="CAB402" s="263"/>
      <c r="CAC402" s="263"/>
      <c r="CAD402" s="263"/>
      <c r="CAE402" s="263"/>
      <c r="CAF402" s="263"/>
      <c r="CAG402" s="263"/>
      <c r="CAH402" s="263"/>
      <c r="CAI402" s="263"/>
      <c r="CAJ402" s="263"/>
      <c r="CAK402" s="263"/>
      <c r="CAL402" s="263"/>
      <c r="CAM402" s="263"/>
      <c r="CAN402" s="263"/>
      <c r="CAO402" s="263"/>
      <c r="CAP402" s="263"/>
      <c r="CAQ402" s="263"/>
      <c r="CAR402" s="263"/>
      <c r="CAS402" s="263"/>
      <c r="CAT402" s="263"/>
      <c r="CAU402" s="263"/>
      <c r="CAV402" s="263"/>
    </row>
    <row r="403" spans="1:2076" x14ac:dyDescent="0.35">
      <c r="A403" s="263"/>
      <c r="B403" s="263"/>
      <c r="C403" s="263"/>
      <c r="D403" s="263"/>
      <c r="E403" s="263"/>
      <c r="F403" s="263"/>
      <c r="G403" s="263"/>
      <c r="H403" s="263"/>
      <c r="I403" s="263"/>
      <c r="J403" s="263"/>
      <c r="K403" s="263"/>
      <c r="L403" s="263"/>
      <c r="M403" s="263"/>
      <c r="N403" s="263"/>
      <c r="O403" s="263"/>
      <c r="P403" s="263"/>
      <c r="Q403" s="263"/>
      <c r="R403" s="263"/>
      <c r="S403" s="263"/>
      <c r="T403" s="263"/>
      <c r="U403" s="263"/>
      <c r="V403" s="263"/>
      <c r="W403" s="263"/>
      <c r="X403" s="263"/>
      <c r="Y403" s="263"/>
      <c r="Z403" s="263"/>
      <c r="AA403" s="263"/>
      <c r="AB403" s="263"/>
      <c r="AC403" s="263"/>
      <c r="AD403" s="263"/>
      <c r="AE403" s="263"/>
      <c r="AF403" s="263"/>
      <c r="AG403" s="263"/>
      <c r="AH403" s="263"/>
      <c r="AI403" s="263"/>
      <c r="AJ403" s="263"/>
      <c r="AK403" s="263"/>
      <c r="AL403" s="263"/>
      <c r="AM403" s="263"/>
      <c r="AN403" s="263"/>
      <c r="AO403" s="263"/>
      <c r="AP403" s="263"/>
      <c r="AQ403" s="263"/>
      <c r="AR403" s="263"/>
      <c r="AS403" s="263"/>
      <c r="AT403" s="263"/>
      <c r="AU403" s="263"/>
      <c r="AV403" s="263"/>
      <c r="AW403" s="263"/>
      <c r="AX403" s="263"/>
      <c r="AY403" s="263"/>
      <c r="AZ403" s="263"/>
      <c r="BA403" s="263"/>
      <c r="BB403" s="263"/>
      <c r="BC403" s="263"/>
      <c r="BD403" s="263"/>
      <c r="BE403" s="263"/>
      <c r="BF403" s="263"/>
      <c r="BG403" s="263"/>
      <c r="BH403" s="263"/>
      <c r="BI403" s="263"/>
      <c r="BJ403" s="263"/>
      <c r="BK403" s="263"/>
      <c r="BL403" s="263"/>
      <c r="BM403" s="263"/>
      <c r="BN403" s="263"/>
      <c r="BO403" s="263"/>
      <c r="BP403" s="263"/>
      <c r="BQ403" s="263"/>
      <c r="BR403" s="263"/>
      <c r="BS403" s="263"/>
      <c r="BT403" s="263"/>
      <c r="BU403" s="263"/>
      <c r="BV403" s="263"/>
      <c r="BW403" s="263"/>
      <c r="BX403" s="263"/>
      <c r="BY403" s="263"/>
      <c r="BZ403" s="263"/>
      <c r="CA403" s="263"/>
      <c r="CB403" s="263"/>
      <c r="CC403" s="263"/>
      <c r="CD403" s="263"/>
      <c r="CE403" s="263"/>
      <c r="CF403" s="263"/>
      <c r="CG403" s="263"/>
      <c r="CH403" s="263"/>
      <c r="CI403" s="263"/>
      <c r="CJ403" s="263"/>
      <c r="CK403" s="263"/>
      <c r="CL403" s="263"/>
      <c r="CM403" s="263"/>
      <c r="CN403" s="263"/>
      <c r="CO403" s="263"/>
      <c r="CP403" s="263"/>
      <c r="CQ403" s="263"/>
      <c r="CR403" s="263"/>
      <c r="CS403" s="263"/>
      <c r="CT403" s="263"/>
      <c r="CU403" s="263"/>
      <c r="CV403" s="263"/>
      <c r="CW403" s="263"/>
      <c r="CX403" s="263"/>
      <c r="CY403" s="263"/>
      <c r="CZ403" s="263"/>
      <c r="DA403" s="263"/>
      <c r="DB403" s="263"/>
      <c r="DC403" s="263"/>
      <c r="DD403" s="263"/>
      <c r="DE403" s="263"/>
      <c r="DF403" s="263"/>
      <c r="DG403" s="263"/>
      <c r="DH403" s="263"/>
      <c r="DI403" s="263"/>
      <c r="DJ403" s="263"/>
      <c r="DK403" s="263"/>
      <c r="DL403" s="263"/>
      <c r="DM403" s="263"/>
      <c r="DN403" s="263"/>
      <c r="DO403" s="263"/>
      <c r="DP403" s="263"/>
      <c r="DQ403" s="263"/>
      <c r="DR403" s="263"/>
      <c r="DS403" s="263"/>
      <c r="DT403" s="263"/>
      <c r="DU403" s="263"/>
      <c r="DV403" s="263"/>
      <c r="DW403" s="263"/>
      <c r="DX403" s="263"/>
      <c r="DY403" s="263"/>
      <c r="DZ403" s="263"/>
      <c r="EA403" s="263"/>
      <c r="EB403" s="263"/>
      <c r="EC403" s="263"/>
      <c r="ED403" s="263"/>
      <c r="EE403" s="263"/>
      <c r="EF403" s="263"/>
      <c r="EG403" s="263"/>
      <c r="EH403" s="263"/>
      <c r="EI403" s="263"/>
      <c r="EJ403" s="263"/>
      <c r="EK403" s="263"/>
      <c r="EL403" s="263"/>
      <c r="EM403" s="263"/>
      <c r="EN403" s="263"/>
      <c r="EO403" s="263"/>
      <c r="EP403" s="263"/>
      <c r="EQ403" s="263"/>
      <c r="ER403" s="263"/>
      <c r="ES403" s="263"/>
      <c r="ET403" s="263"/>
      <c r="EU403" s="263"/>
      <c r="EV403" s="263"/>
      <c r="EW403" s="263"/>
      <c r="EX403" s="263"/>
      <c r="EY403" s="263"/>
      <c r="EZ403" s="263"/>
      <c r="FA403" s="263"/>
      <c r="FB403" s="263"/>
      <c r="FC403" s="263"/>
      <c r="FD403" s="263"/>
      <c r="FE403" s="263"/>
      <c r="FF403" s="263"/>
      <c r="FG403" s="263"/>
      <c r="FH403" s="263"/>
      <c r="FI403" s="263"/>
      <c r="FJ403" s="263"/>
      <c r="FK403" s="263"/>
      <c r="FL403" s="263"/>
      <c r="FM403" s="263"/>
      <c r="FN403" s="263"/>
      <c r="FO403" s="263"/>
      <c r="FP403" s="263"/>
      <c r="FQ403" s="263"/>
      <c r="FR403" s="263"/>
      <c r="FS403" s="263"/>
      <c r="FT403" s="263"/>
      <c r="FU403" s="263"/>
      <c r="FV403" s="263"/>
      <c r="FW403" s="263"/>
      <c r="FX403" s="263"/>
      <c r="FY403" s="263"/>
      <c r="FZ403" s="263"/>
      <c r="GA403" s="263"/>
      <c r="GB403" s="263"/>
      <c r="GC403" s="263"/>
      <c r="GD403" s="263"/>
      <c r="GE403" s="263"/>
      <c r="GF403" s="263"/>
      <c r="GG403" s="263"/>
      <c r="GH403" s="263"/>
      <c r="GI403" s="263"/>
      <c r="GJ403" s="263"/>
      <c r="GK403" s="263"/>
      <c r="GL403" s="263"/>
      <c r="GM403" s="263"/>
      <c r="GN403" s="263"/>
      <c r="GO403" s="263"/>
      <c r="GP403" s="263"/>
      <c r="GQ403" s="263"/>
      <c r="GR403" s="263"/>
      <c r="GS403" s="263"/>
      <c r="GT403" s="263"/>
      <c r="GU403" s="263"/>
      <c r="GV403" s="263"/>
      <c r="GW403" s="263"/>
      <c r="GX403" s="263"/>
      <c r="GY403" s="263"/>
      <c r="GZ403" s="263"/>
      <c r="HA403" s="263"/>
      <c r="HB403" s="263"/>
      <c r="HC403" s="263"/>
      <c r="HD403" s="263"/>
      <c r="HE403" s="263"/>
      <c r="HF403" s="263"/>
      <c r="HG403" s="263"/>
      <c r="HH403" s="263"/>
      <c r="HI403" s="263"/>
      <c r="HJ403" s="263"/>
      <c r="HK403" s="263"/>
      <c r="HL403" s="263"/>
      <c r="HM403" s="263"/>
      <c r="HN403" s="263"/>
      <c r="HO403" s="263"/>
      <c r="HP403" s="263"/>
      <c r="HQ403" s="263"/>
      <c r="HR403" s="263"/>
      <c r="HS403" s="263"/>
      <c r="HT403" s="263"/>
      <c r="HU403" s="263"/>
      <c r="HV403" s="263"/>
      <c r="HW403" s="263"/>
      <c r="HX403" s="263"/>
      <c r="HY403" s="263"/>
      <c r="HZ403" s="263"/>
      <c r="IA403" s="263"/>
      <c r="IB403" s="263"/>
      <c r="IC403" s="263"/>
      <c r="ID403" s="263"/>
      <c r="IE403" s="263"/>
      <c r="IF403" s="263"/>
      <c r="IG403" s="263"/>
      <c r="IH403" s="263"/>
      <c r="II403" s="263"/>
      <c r="IJ403" s="263"/>
      <c r="IK403" s="263"/>
      <c r="IL403" s="263"/>
      <c r="IM403" s="263"/>
      <c r="IN403" s="263"/>
      <c r="IO403" s="263"/>
      <c r="IP403" s="263"/>
      <c r="IQ403" s="263"/>
      <c r="IR403" s="263"/>
      <c r="IS403" s="263"/>
      <c r="IT403" s="263"/>
      <c r="IU403" s="263"/>
      <c r="IV403" s="263"/>
      <c r="IW403" s="263"/>
      <c r="IX403" s="263"/>
      <c r="IY403" s="263"/>
      <c r="IZ403" s="263"/>
      <c r="JA403" s="263"/>
      <c r="JB403" s="263"/>
      <c r="JC403" s="263"/>
      <c r="JD403" s="263"/>
      <c r="JE403" s="263"/>
      <c r="JF403" s="263"/>
      <c r="JG403" s="263"/>
      <c r="JH403" s="263"/>
      <c r="JI403" s="263"/>
      <c r="JJ403" s="263"/>
      <c r="JK403" s="263"/>
      <c r="JL403" s="263"/>
      <c r="JM403" s="263"/>
      <c r="JN403" s="263"/>
      <c r="JO403" s="263"/>
      <c r="JP403" s="263"/>
      <c r="JQ403" s="263"/>
      <c r="JR403" s="263"/>
      <c r="JS403" s="263"/>
      <c r="JT403" s="263"/>
      <c r="JU403" s="263"/>
      <c r="JV403" s="263"/>
      <c r="JW403" s="263"/>
      <c r="JX403" s="263"/>
      <c r="JY403" s="263"/>
      <c r="JZ403" s="263"/>
      <c r="KA403" s="263"/>
      <c r="KB403" s="263"/>
      <c r="KC403" s="263"/>
      <c r="KD403" s="263"/>
      <c r="KE403" s="263"/>
      <c r="KF403" s="263"/>
      <c r="KG403" s="263"/>
      <c r="KH403" s="263"/>
      <c r="KI403" s="263"/>
      <c r="KJ403" s="263"/>
      <c r="KK403" s="263"/>
      <c r="KL403" s="263"/>
      <c r="KM403" s="263"/>
      <c r="KN403" s="263"/>
      <c r="KO403" s="263"/>
      <c r="KP403" s="263"/>
      <c r="KQ403" s="263"/>
      <c r="KR403" s="263"/>
      <c r="KS403" s="263"/>
      <c r="KT403" s="263"/>
      <c r="KU403" s="263"/>
      <c r="KV403" s="263"/>
      <c r="KW403" s="263"/>
      <c r="KX403" s="263"/>
      <c r="KY403" s="263"/>
      <c r="KZ403" s="263"/>
      <c r="LA403" s="263"/>
      <c r="LB403" s="263"/>
      <c r="LC403" s="263"/>
      <c r="LD403" s="263"/>
      <c r="LE403" s="263"/>
      <c r="LF403" s="263"/>
      <c r="LG403" s="263"/>
      <c r="LH403" s="263"/>
      <c r="LI403" s="263"/>
      <c r="LJ403" s="263"/>
      <c r="LK403" s="263"/>
      <c r="LL403" s="263"/>
      <c r="LM403" s="263"/>
      <c r="LN403" s="263"/>
      <c r="LO403" s="263"/>
      <c r="LP403" s="263"/>
      <c r="LQ403" s="263"/>
      <c r="LR403" s="263"/>
      <c r="LS403" s="263"/>
      <c r="LT403" s="263"/>
      <c r="LU403" s="263"/>
      <c r="LV403" s="263"/>
      <c r="LW403" s="263"/>
      <c r="LX403" s="263"/>
      <c r="LY403" s="263"/>
      <c r="LZ403" s="263"/>
      <c r="MA403" s="263"/>
      <c r="MB403" s="263"/>
      <c r="MC403" s="263"/>
      <c r="MD403" s="263"/>
      <c r="ME403" s="263"/>
      <c r="MF403" s="263"/>
      <c r="MG403" s="263"/>
      <c r="MH403" s="263"/>
      <c r="MI403" s="263"/>
      <c r="MJ403" s="263"/>
      <c r="MK403" s="263"/>
      <c r="ML403" s="263"/>
      <c r="MM403" s="263"/>
      <c r="MN403" s="263"/>
      <c r="MO403" s="263"/>
      <c r="MP403" s="263"/>
      <c r="MQ403" s="263"/>
      <c r="MR403" s="263"/>
      <c r="MS403" s="263"/>
      <c r="MT403" s="263"/>
      <c r="MU403" s="263"/>
      <c r="MV403" s="263"/>
      <c r="MW403" s="263"/>
      <c r="MX403" s="263"/>
      <c r="MY403" s="263"/>
      <c r="MZ403" s="263"/>
      <c r="NA403" s="263"/>
      <c r="NB403" s="263"/>
      <c r="NC403" s="263"/>
      <c r="ND403" s="263"/>
      <c r="NE403" s="263"/>
      <c r="NF403" s="263"/>
      <c r="NG403" s="263"/>
      <c r="NH403" s="263"/>
      <c r="NI403" s="263"/>
      <c r="NJ403" s="263"/>
      <c r="NK403" s="263"/>
      <c r="NL403" s="263"/>
      <c r="NM403" s="263"/>
      <c r="NN403" s="263"/>
      <c r="NO403" s="263"/>
      <c r="NP403" s="263"/>
      <c r="NQ403" s="263"/>
      <c r="NR403" s="263"/>
      <c r="NS403" s="263"/>
      <c r="NT403" s="263"/>
      <c r="NU403" s="263"/>
      <c r="NV403" s="263"/>
      <c r="NW403" s="263"/>
      <c r="NX403" s="263"/>
      <c r="NY403" s="263"/>
      <c r="NZ403" s="263"/>
      <c r="OA403" s="263"/>
      <c r="OB403" s="263"/>
      <c r="OC403" s="263"/>
      <c r="OD403" s="263"/>
      <c r="OE403" s="263"/>
      <c r="OF403" s="263"/>
      <c r="OG403" s="263"/>
      <c r="OH403" s="263"/>
      <c r="OI403" s="263"/>
      <c r="OJ403" s="263"/>
      <c r="OK403" s="263"/>
      <c r="OL403" s="263"/>
      <c r="OM403" s="263"/>
      <c r="ON403" s="263"/>
      <c r="OO403" s="263"/>
      <c r="OP403" s="263"/>
      <c r="OQ403" s="263"/>
      <c r="OR403" s="263"/>
      <c r="OS403" s="263"/>
      <c r="OT403" s="263"/>
      <c r="OU403" s="263"/>
      <c r="OV403" s="263"/>
      <c r="OW403" s="263"/>
      <c r="OX403" s="263"/>
      <c r="OY403" s="263"/>
      <c r="OZ403" s="263"/>
      <c r="PA403" s="263"/>
      <c r="PB403" s="263"/>
      <c r="PC403" s="263"/>
      <c r="PD403" s="263"/>
      <c r="PE403" s="263"/>
      <c r="PF403" s="263"/>
      <c r="PG403" s="263"/>
      <c r="PH403" s="263"/>
      <c r="PI403" s="263"/>
      <c r="PJ403" s="263"/>
      <c r="PK403" s="263"/>
      <c r="PL403" s="263"/>
      <c r="PM403" s="263"/>
      <c r="PN403" s="263"/>
      <c r="PO403" s="263"/>
      <c r="PP403" s="263"/>
      <c r="PQ403" s="263"/>
      <c r="PR403" s="263"/>
      <c r="PS403" s="263"/>
      <c r="PT403" s="263"/>
      <c r="PU403" s="263"/>
      <c r="PV403" s="263"/>
      <c r="PW403" s="263"/>
      <c r="PX403" s="263"/>
      <c r="PY403" s="263"/>
      <c r="PZ403" s="263"/>
      <c r="QA403" s="263"/>
      <c r="QB403" s="263"/>
      <c r="QC403" s="263"/>
      <c r="QD403" s="263"/>
      <c r="QE403" s="263"/>
      <c r="QF403" s="263"/>
      <c r="QG403" s="263"/>
      <c r="QH403" s="263"/>
      <c r="QI403" s="263"/>
      <c r="QJ403" s="263"/>
      <c r="QK403" s="263"/>
      <c r="QL403" s="263"/>
      <c r="QM403" s="263"/>
      <c r="QN403" s="263"/>
      <c r="QO403" s="263"/>
      <c r="QP403" s="263"/>
      <c r="QQ403" s="263"/>
      <c r="QR403" s="263"/>
      <c r="QS403" s="263"/>
      <c r="QT403" s="263"/>
      <c r="QU403" s="263"/>
      <c r="QV403" s="263"/>
      <c r="QW403" s="263"/>
      <c r="QX403" s="263"/>
      <c r="QY403" s="263"/>
      <c r="QZ403" s="263"/>
      <c r="RA403" s="263"/>
      <c r="RB403" s="263"/>
      <c r="RC403" s="263"/>
      <c r="RD403" s="263"/>
      <c r="RE403" s="263"/>
      <c r="RF403" s="263"/>
      <c r="RG403" s="263"/>
      <c r="RH403" s="263"/>
      <c r="RI403" s="263"/>
      <c r="RJ403" s="263"/>
      <c r="RK403" s="263"/>
      <c r="RL403" s="263"/>
      <c r="RM403" s="263"/>
      <c r="RN403" s="263"/>
      <c r="RO403" s="263"/>
      <c r="RP403" s="263"/>
      <c r="RQ403" s="263"/>
      <c r="RR403" s="263"/>
      <c r="RS403" s="263"/>
      <c r="RT403" s="263"/>
      <c r="RU403" s="263"/>
      <c r="RV403" s="263"/>
      <c r="RW403" s="263"/>
      <c r="RX403" s="263"/>
      <c r="RY403" s="263"/>
      <c r="RZ403" s="263"/>
      <c r="SA403" s="263"/>
      <c r="SB403" s="263"/>
      <c r="SC403" s="263"/>
      <c r="SD403" s="263"/>
      <c r="SE403" s="263"/>
      <c r="SF403" s="263"/>
      <c r="SG403" s="263"/>
      <c r="SH403" s="263"/>
      <c r="SI403" s="263"/>
      <c r="SJ403" s="263"/>
      <c r="SK403" s="263"/>
      <c r="SL403" s="263"/>
      <c r="SM403" s="263"/>
      <c r="SN403" s="263"/>
      <c r="SO403" s="263"/>
      <c r="SP403" s="263"/>
      <c r="SQ403" s="263"/>
      <c r="SR403" s="263"/>
      <c r="SS403" s="263"/>
      <c r="ST403" s="263"/>
      <c r="SU403" s="263"/>
      <c r="SV403" s="263"/>
      <c r="SW403" s="263"/>
      <c r="SX403" s="263"/>
      <c r="SY403" s="263"/>
      <c r="SZ403" s="263"/>
      <c r="TA403" s="263"/>
      <c r="TB403" s="263"/>
      <c r="TC403" s="263"/>
      <c r="TD403" s="263"/>
      <c r="TE403" s="263"/>
      <c r="TF403" s="263"/>
      <c r="TG403" s="263"/>
      <c r="TH403" s="263"/>
      <c r="TI403" s="263"/>
      <c r="TJ403" s="263"/>
      <c r="TK403" s="263"/>
      <c r="TL403" s="263"/>
      <c r="TM403" s="263"/>
      <c r="TN403" s="263"/>
      <c r="TO403" s="263"/>
      <c r="TP403" s="263"/>
      <c r="TQ403" s="263"/>
      <c r="TR403" s="263"/>
      <c r="TS403" s="263"/>
      <c r="TT403" s="263"/>
      <c r="TU403" s="263"/>
      <c r="TV403" s="263"/>
      <c r="TW403" s="263"/>
      <c r="TX403" s="263"/>
      <c r="TY403" s="263"/>
      <c r="TZ403" s="263"/>
      <c r="UA403" s="263"/>
      <c r="UB403" s="263"/>
      <c r="UC403" s="263"/>
      <c r="UD403" s="263"/>
      <c r="UE403" s="263"/>
      <c r="UF403" s="263"/>
      <c r="UG403" s="263"/>
      <c r="UH403" s="263"/>
      <c r="UI403" s="263"/>
      <c r="UJ403" s="263"/>
      <c r="UK403" s="263"/>
      <c r="UL403" s="263"/>
      <c r="UM403" s="263"/>
      <c r="UN403" s="263"/>
      <c r="UO403" s="263"/>
      <c r="UP403" s="263"/>
      <c r="UQ403" s="263"/>
      <c r="UR403" s="263"/>
      <c r="US403" s="263"/>
      <c r="UT403" s="263"/>
      <c r="UU403" s="263"/>
      <c r="UV403" s="263"/>
      <c r="UW403" s="263"/>
      <c r="UX403" s="263"/>
      <c r="UY403" s="263"/>
      <c r="UZ403" s="263"/>
      <c r="VA403" s="263"/>
      <c r="VB403" s="263"/>
      <c r="VC403" s="263"/>
      <c r="VD403" s="263"/>
      <c r="VE403" s="263"/>
      <c r="VF403" s="263"/>
      <c r="VG403" s="263"/>
      <c r="VH403" s="263"/>
      <c r="VI403" s="263"/>
      <c r="VJ403" s="263"/>
      <c r="VK403" s="263"/>
      <c r="VL403" s="263"/>
      <c r="VM403" s="263"/>
      <c r="VN403" s="263"/>
      <c r="VO403" s="263"/>
      <c r="VP403" s="263"/>
      <c r="VQ403" s="263"/>
      <c r="VR403" s="263"/>
      <c r="VS403" s="263"/>
      <c r="VT403" s="263"/>
      <c r="VU403" s="263"/>
      <c r="VV403" s="263"/>
      <c r="VW403" s="263"/>
      <c r="VX403" s="263"/>
      <c r="VY403" s="263"/>
      <c r="VZ403" s="263"/>
      <c r="WA403" s="263"/>
      <c r="WB403" s="263"/>
      <c r="WC403" s="263"/>
      <c r="WD403" s="263"/>
      <c r="WE403" s="263"/>
      <c r="WF403" s="263"/>
      <c r="WG403" s="263"/>
      <c r="WH403" s="263"/>
      <c r="WI403" s="263"/>
      <c r="WJ403" s="263"/>
      <c r="WK403" s="263"/>
      <c r="WL403" s="263"/>
      <c r="WM403" s="263"/>
      <c r="WN403" s="263"/>
      <c r="WO403" s="263"/>
      <c r="WP403" s="263"/>
      <c r="WQ403" s="263"/>
      <c r="WR403" s="263"/>
      <c r="WS403" s="263"/>
      <c r="WT403" s="263"/>
      <c r="WU403" s="263"/>
      <c r="WV403" s="263"/>
      <c r="WW403" s="263"/>
      <c r="WX403" s="263"/>
      <c r="WY403" s="263"/>
      <c r="WZ403" s="263"/>
      <c r="XA403" s="263"/>
      <c r="XB403" s="263"/>
      <c r="XC403" s="263"/>
      <c r="XD403" s="263"/>
      <c r="XE403" s="263"/>
      <c r="XF403" s="263"/>
      <c r="XG403" s="263"/>
      <c r="XH403" s="263"/>
      <c r="XI403" s="263"/>
      <c r="XJ403" s="263"/>
      <c r="XK403" s="263"/>
      <c r="XL403" s="263"/>
      <c r="XM403" s="263"/>
      <c r="XN403" s="263"/>
      <c r="XO403" s="263"/>
      <c r="XP403" s="263"/>
      <c r="XQ403" s="263"/>
      <c r="XR403" s="263"/>
      <c r="XS403" s="263"/>
      <c r="XT403" s="263"/>
      <c r="XU403" s="263"/>
      <c r="XV403" s="263"/>
      <c r="XW403" s="263"/>
      <c r="XX403" s="263"/>
      <c r="XY403" s="263"/>
      <c r="XZ403" s="263"/>
      <c r="YA403" s="263"/>
      <c r="YB403" s="263"/>
      <c r="YC403" s="263"/>
      <c r="YD403" s="263"/>
      <c r="YE403" s="263"/>
      <c r="YF403" s="263"/>
      <c r="YG403" s="263"/>
      <c r="YH403" s="263"/>
      <c r="YI403" s="263"/>
      <c r="YJ403" s="263"/>
      <c r="YK403" s="263"/>
      <c r="YL403" s="263"/>
      <c r="YM403" s="263"/>
      <c r="YN403" s="263"/>
      <c r="YO403" s="263"/>
      <c r="YP403" s="263"/>
      <c r="YQ403" s="263"/>
      <c r="YR403" s="263"/>
      <c r="YS403" s="263"/>
      <c r="YT403" s="263"/>
      <c r="YU403" s="263"/>
      <c r="YV403" s="263"/>
      <c r="YW403" s="263"/>
      <c r="YX403" s="263"/>
      <c r="YY403" s="263"/>
      <c r="YZ403" s="263"/>
      <c r="ZA403" s="263"/>
      <c r="ZB403" s="263"/>
      <c r="ZC403" s="263"/>
      <c r="ZD403" s="263"/>
      <c r="ZE403" s="263"/>
      <c r="ZF403" s="263"/>
      <c r="ZG403" s="263"/>
      <c r="ZH403" s="263"/>
      <c r="ZI403" s="263"/>
      <c r="ZJ403" s="263"/>
      <c r="ZK403" s="263"/>
      <c r="ZL403" s="263"/>
      <c r="ZM403" s="263"/>
      <c r="ZN403" s="263"/>
      <c r="ZO403" s="263"/>
      <c r="ZP403" s="263"/>
      <c r="ZQ403" s="263"/>
      <c r="ZR403" s="263"/>
      <c r="ZS403" s="263"/>
      <c r="ZT403" s="263"/>
      <c r="ZU403" s="263"/>
      <c r="ZV403" s="263"/>
      <c r="ZW403" s="263"/>
      <c r="ZX403" s="263"/>
      <c r="ZY403" s="263"/>
      <c r="ZZ403" s="263"/>
      <c r="AAA403" s="263"/>
      <c r="AAB403" s="263"/>
      <c r="AAC403" s="263"/>
      <c r="AAD403" s="263"/>
      <c r="AAE403" s="263"/>
      <c r="AAF403" s="263"/>
      <c r="AAG403" s="263"/>
      <c r="AAH403" s="263"/>
      <c r="AAI403" s="263"/>
      <c r="AAJ403" s="263"/>
      <c r="AAK403" s="263"/>
      <c r="AAL403" s="263"/>
      <c r="AAM403" s="263"/>
      <c r="AAN403" s="263"/>
      <c r="AAO403" s="263"/>
      <c r="AAP403" s="263"/>
      <c r="AAQ403" s="263"/>
      <c r="AAR403" s="263"/>
      <c r="AAS403" s="263"/>
      <c r="AAT403" s="263"/>
      <c r="AAU403" s="263"/>
      <c r="AAV403" s="263"/>
      <c r="AAW403" s="263"/>
      <c r="AAX403" s="263"/>
      <c r="AAY403" s="263"/>
      <c r="AAZ403" s="263"/>
      <c r="ABA403" s="263"/>
      <c r="ABB403" s="263"/>
      <c r="ABC403" s="263"/>
      <c r="ABD403" s="263"/>
      <c r="ABE403" s="263"/>
      <c r="ABF403" s="263"/>
      <c r="ABG403" s="263"/>
      <c r="ABH403" s="263"/>
      <c r="ABI403" s="263"/>
      <c r="ABJ403" s="263"/>
      <c r="ABK403" s="263"/>
      <c r="ABL403" s="263"/>
      <c r="ABM403" s="263"/>
      <c r="ABN403" s="263"/>
      <c r="ABO403" s="263"/>
      <c r="ABP403" s="263"/>
      <c r="ABQ403" s="263"/>
      <c r="ABR403" s="263"/>
      <c r="ABS403" s="263"/>
      <c r="ABT403" s="263"/>
      <c r="ABU403" s="263"/>
      <c r="ABV403" s="263"/>
      <c r="ABW403" s="263"/>
      <c r="ABX403" s="263"/>
      <c r="ABY403" s="263"/>
      <c r="ABZ403" s="263"/>
      <c r="ACA403" s="263"/>
      <c r="ACB403" s="263"/>
      <c r="ACC403" s="263"/>
      <c r="ACD403" s="263"/>
      <c r="ACE403" s="263"/>
      <c r="ACF403" s="263"/>
      <c r="ACG403" s="263"/>
      <c r="ACH403" s="263"/>
      <c r="ACI403" s="263"/>
      <c r="ACJ403" s="263"/>
      <c r="ACK403" s="263"/>
      <c r="ACL403" s="263"/>
      <c r="ACM403" s="263"/>
      <c r="ACN403" s="263"/>
      <c r="ACO403" s="263"/>
      <c r="ACP403" s="263"/>
      <c r="ACQ403" s="263"/>
      <c r="ACR403" s="263"/>
      <c r="ACS403" s="263"/>
      <c r="ACT403" s="263"/>
      <c r="ACU403" s="263"/>
      <c r="ACV403" s="263"/>
      <c r="ACW403" s="263"/>
      <c r="ACX403" s="263"/>
      <c r="ACY403" s="263"/>
      <c r="ACZ403" s="263"/>
      <c r="ADA403" s="263"/>
      <c r="ADB403" s="263"/>
      <c r="ADC403" s="263"/>
      <c r="ADD403" s="263"/>
      <c r="ADE403" s="263"/>
      <c r="ADF403" s="263"/>
      <c r="ADG403" s="263"/>
      <c r="ADH403" s="263"/>
      <c r="ADI403" s="263"/>
      <c r="ADJ403" s="263"/>
      <c r="ADK403" s="263"/>
      <c r="ADL403" s="263"/>
      <c r="ADM403" s="263"/>
      <c r="ADN403" s="263"/>
      <c r="ADO403" s="263"/>
      <c r="ADP403" s="263"/>
      <c r="ADQ403" s="263"/>
      <c r="ADR403" s="263"/>
      <c r="ADS403" s="263"/>
      <c r="ADT403" s="263"/>
      <c r="ADU403" s="263"/>
      <c r="ADV403" s="263"/>
      <c r="ADW403" s="263"/>
      <c r="ADX403" s="263"/>
      <c r="ADY403" s="263"/>
      <c r="ADZ403" s="263"/>
      <c r="AEA403" s="263"/>
      <c r="AEB403" s="263"/>
      <c r="AEC403" s="263"/>
      <c r="AED403" s="263"/>
      <c r="AEE403" s="263"/>
      <c r="AEF403" s="263"/>
      <c r="AEG403" s="263"/>
      <c r="AEH403" s="263"/>
      <c r="AEI403" s="263"/>
      <c r="AEJ403" s="263"/>
      <c r="AEK403" s="263"/>
      <c r="AEL403" s="263"/>
      <c r="AEM403" s="263"/>
      <c r="AEN403" s="263"/>
      <c r="AEO403" s="263"/>
      <c r="AEP403" s="263"/>
      <c r="AEQ403" s="263"/>
      <c r="AER403" s="263"/>
      <c r="AES403" s="263"/>
      <c r="AET403" s="263"/>
      <c r="AEU403" s="263"/>
      <c r="AEV403" s="263"/>
      <c r="AEW403" s="263"/>
      <c r="AEX403" s="263"/>
      <c r="AEY403" s="263"/>
      <c r="AEZ403" s="263"/>
      <c r="AFA403" s="263"/>
      <c r="AFB403" s="263"/>
      <c r="AFC403" s="263"/>
      <c r="AFD403" s="263"/>
      <c r="AFE403" s="263"/>
      <c r="AFF403" s="263"/>
      <c r="AFG403" s="263"/>
      <c r="AFH403" s="263"/>
      <c r="AFI403" s="263"/>
      <c r="AFJ403" s="263"/>
      <c r="AFK403" s="263"/>
      <c r="AFL403" s="263"/>
      <c r="AFM403" s="263"/>
      <c r="AFN403" s="263"/>
      <c r="AFO403" s="263"/>
      <c r="AFP403" s="263"/>
      <c r="AFQ403" s="263"/>
      <c r="AFR403" s="263"/>
      <c r="AFS403" s="263"/>
      <c r="AFT403" s="263"/>
      <c r="AFU403" s="263"/>
      <c r="AFV403" s="263"/>
      <c r="AFW403" s="263"/>
      <c r="AFX403" s="263"/>
      <c r="AFY403" s="263"/>
      <c r="AFZ403" s="263"/>
      <c r="AGA403" s="263"/>
      <c r="AGB403" s="263"/>
      <c r="AGC403" s="263"/>
      <c r="AGD403" s="263"/>
      <c r="AGE403" s="263"/>
      <c r="AGF403" s="263"/>
      <c r="AGG403" s="263"/>
      <c r="AGH403" s="263"/>
      <c r="AGI403" s="263"/>
      <c r="AGJ403" s="263"/>
      <c r="AGK403" s="263"/>
      <c r="AGL403" s="263"/>
      <c r="AGM403" s="263"/>
      <c r="AGN403" s="263"/>
      <c r="AGO403" s="263"/>
      <c r="AGP403" s="263"/>
      <c r="AGQ403" s="263"/>
      <c r="AGR403" s="263"/>
      <c r="AGS403" s="263"/>
      <c r="AGT403" s="263"/>
      <c r="AGU403" s="263"/>
      <c r="AGV403" s="263"/>
      <c r="AGW403" s="263"/>
      <c r="AGX403" s="263"/>
      <c r="AGY403" s="263"/>
      <c r="AGZ403" s="263"/>
      <c r="AHA403" s="263"/>
      <c r="AHB403" s="263"/>
      <c r="AHC403" s="263"/>
      <c r="AHD403" s="263"/>
      <c r="AHE403" s="263"/>
      <c r="AHF403" s="263"/>
      <c r="AHG403" s="263"/>
      <c r="AHH403" s="263"/>
      <c r="AHI403" s="263"/>
      <c r="AHJ403" s="263"/>
      <c r="AHK403" s="263"/>
      <c r="AHL403" s="263"/>
      <c r="AHM403" s="263"/>
      <c r="AHN403" s="263"/>
      <c r="AHO403" s="263"/>
      <c r="AHP403" s="263"/>
      <c r="AHQ403" s="263"/>
      <c r="AHR403" s="263"/>
      <c r="AHS403" s="263"/>
      <c r="AHT403" s="263"/>
      <c r="AHU403" s="263"/>
      <c r="AHV403" s="263"/>
      <c r="AHW403" s="263"/>
      <c r="AHX403" s="263"/>
      <c r="AHY403" s="263"/>
      <c r="AHZ403" s="263"/>
      <c r="AIA403" s="263"/>
      <c r="AIB403" s="263"/>
      <c r="AIC403" s="263"/>
      <c r="AID403" s="263"/>
      <c r="AIE403" s="263"/>
      <c r="AIF403" s="263"/>
      <c r="AIG403" s="263"/>
      <c r="AIH403" s="263"/>
      <c r="AII403" s="263"/>
      <c r="AIJ403" s="263"/>
      <c r="AIK403" s="263"/>
      <c r="AIL403" s="263"/>
      <c r="AIM403" s="263"/>
      <c r="AIN403" s="263"/>
      <c r="AIO403" s="263"/>
      <c r="AIP403" s="263"/>
      <c r="AIQ403" s="263"/>
      <c r="AIR403" s="263"/>
      <c r="AIS403" s="263"/>
      <c r="AIT403" s="263"/>
      <c r="AIU403" s="263"/>
      <c r="AIV403" s="263"/>
      <c r="AIW403" s="263"/>
      <c r="AIX403" s="263"/>
      <c r="AIY403" s="263"/>
      <c r="AIZ403" s="263"/>
      <c r="AJA403" s="263"/>
      <c r="AJB403" s="263"/>
      <c r="AJC403" s="263"/>
      <c r="AJD403" s="263"/>
      <c r="AJE403" s="263"/>
      <c r="AJF403" s="263"/>
      <c r="AJG403" s="263"/>
      <c r="AJH403" s="263"/>
      <c r="AJI403" s="263"/>
      <c r="AJJ403" s="263"/>
      <c r="AJK403" s="263"/>
      <c r="AJL403" s="263"/>
      <c r="AJM403" s="263"/>
      <c r="AJN403" s="263"/>
      <c r="AJO403" s="263"/>
      <c r="AJP403" s="263"/>
      <c r="AJQ403" s="263"/>
      <c r="AJR403" s="263"/>
      <c r="AJS403" s="263"/>
      <c r="AJT403" s="263"/>
      <c r="AJU403" s="263"/>
      <c r="AJV403" s="263"/>
      <c r="AJW403" s="263"/>
      <c r="AJX403" s="263"/>
      <c r="AJY403" s="263"/>
      <c r="AJZ403" s="263"/>
      <c r="AKA403" s="263"/>
      <c r="AKB403" s="263"/>
      <c r="AKC403" s="263"/>
      <c r="AKD403" s="263"/>
      <c r="AKE403" s="263"/>
      <c r="AKF403" s="263"/>
      <c r="AKG403" s="263"/>
      <c r="AKH403" s="263"/>
      <c r="AKI403" s="263"/>
      <c r="AKJ403" s="263"/>
      <c r="AKK403" s="263"/>
      <c r="AKL403" s="263"/>
      <c r="AKM403" s="263"/>
      <c r="AKN403" s="263"/>
      <c r="AKO403" s="263"/>
      <c r="AKP403" s="263"/>
      <c r="AKQ403" s="263"/>
      <c r="AKR403" s="263"/>
      <c r="AKS403" s="263"/>
      <c r="AKT403" s="263"/>
      <c r="AKU403" s="263"/>
      <c r="AKV403" s="263"/>
      <c r="AKW403" s="263"/>
      <c r="AKX403" s="263"/>
      <c r="AKY403" s="263"/>
      <c r="AKZ403" s="263"/>
      <c r="ALA403" s="263"/>
      <c r="ALB403" s="263"/>
      <c r="ALC403" s="263"/>
      <c r="ALD403" s="263"/>
      <c r="ALE403" s="263"/>
      <c r="ALF403" s="263"/>
      <c r="ALG403" s="263"/>
      <c r="ALH403" s="263"/>
      <c r="ALI403" s="263"/>
      <c r="ALJ403" s="263"/>
      <c r="ALK403" s="263"/>
      <c r="ALL403" s="263"/>
      <c r="ALM403" s="263"/>
      <c r="ALN403" s="263"/>
      <c r="ALO403" s="263"/>
      <c r="ALP403" s="263"/>
      <c r="ALQ403" s="263"/>
      <c r="ALR403" s="263"/>
      <c r="ALS403" s="263"/>
      <c r="ALT403" s="263"/>
      <c r="ALU403" s="263"/>
      <c r="ALV403" s="263"/>
      <c r="ALW403" s="263"/>
      <c r="ALX403" s="263"/>
      <c r="ALY403" s="263"/>
      <c r="ALZ403" s="263"/>
      <c r="AMA403" s="263"/>
      <c r="AMB403" s="263"/>
      <c r="AMC403" s="263"/>
      <c r="AMD403" s="263"/>
      <c r="AME403" s="263"/>
      <c r="AMF403" s="263"/>
      <c r="AMG403" s="263"/>
      <c r="AMH403" s="263"/>
      <c r="AMI403" s="263"/>
      <c r="AMJ403" s="263"/>
      <c r="AMK403" s="263"/>
      <c r="AML403" s="263"/>
      <c r="AMM403" s="263"/>
      <c r="AMN403" s="263"/>
      <c r="AMO403" s="263"/>
      <c r="AMP403" s="263"/>
      <c r="AMQ403" s="263"/>
      <c r="AMR403" s="263"/>
      <c r="AMS403" s="263"/>
      <c r="AMT403" s="263"/>
      <c r="AMU403" s="263"/>
      <c r="AMV403" s="263"/>
      <c r="AMW403" s="263"/>
      <c r="AMX403" s="263"/>
      <c r="AMY403" s="263"/>
      <c r="AMZ403" s="263"/>
      <c r="ANA403" s="263"/>
      <c r="ANB403" s="263"/>
      <c r="ANC403" s="263"/>
      <c r="AND403" s="263"/>
      <c r="ANE403" s="263"/>
      <c r="ANF403" s="263"/>
      <c r="ANG403" s="263"/>
      <c r="ANH403" s="263"/>
      <c r="ANI403" s="263"/>
      <c r="ANJ403" s="263"/>
      <c r="ANK403" s="263"/>
      <c r="ANL403" s="263"/>
      <c r="ANM403" s="263"/>
      <c r="ANN403" s="263"/>
      <c r="ANO403" s="263"/>
      <c r="ANP403" s="263"/>
      <c r="ANQ403" s="263"/>
      <c r="ANR403" s="263"/>
      <c r="ANS403" s="263"/>
      <c r="ANT403" s="263"/>
      <c r="ANU403" s="263"/>
      <c r="ANV403" s="263"/>
      <c r="ANW403" s="263"/>
      <c r="ANX403" s="263"/>
      <c r="ANY403" s="263"/>
      <c r="ANZ403" s="263"/>
      <c r="AOA403" s="263"/>
      <c r="AOB403" s="263"/>
      <c r="AOC403" s="263"/>
      <c r="AOD403" s="263"/>
      <c r="AOE403" s="263"/>
      <c r="AOF403" s="263"/>
      <c r="AOG403" s="263"/>
      <c r="AOH403" s="263"/>
      <c r="AOI403" s="263"/>
      <c r="AOJ403" s="263"/>
      <c r="AOK403" s="263"/>
      <c r="AOL403" s="263"/>
      <c r="AOM403" s="263"/>
      <c r="AON403" s="263"/>
      <c r="AOO403" s="263"/>
      <c r="AOP403" s="263"/>
      <c r="AOQ403" s="263"/>
      <c r="AOR403" s="263"/>
      <c r="AOS403" s="263"/>
      <c r="AOT403" s="263"/>
      <c r="AOU403" s="263"/>
      <c r="AOV403" s="263"/>
      <c r="AOW403" s="263"/>
      <c r="AOX403" s="263"/>
      <c r="AOY403" s="263"/>
      <c r="AOZ403" s="263"/>
      <c r="APA403" s="263"/>
      <c r="APB403" s="263"/>
      <c r="APC403" s="263"/>
      <c r="APD403" s="263"/>
      <c r="APE403" s="263"/>
      <c r="APF403" s="263"/>
      <c r="APG403" s="263"/>
      <c r="APH403" s="263"/>
      <c r="API403" s="263"/>
      <c r="APJ403" s="263"/>
      <c r="APK403" s="263"/>
      <c r="APL403" s="263"/>
      <c r="APM403" s="263"/>
      <c r="APN403" s="263"/>
      <c r="APO403" s="263"/>
      <c r="APP403" s="263"/>
      <c r="APQ403" s="263"/>
      <c r="APR403" s="263"/>
      <c r="APS403" s="263"/>
      <c r="APT403" s="263"/>
      <c r="APU403" s="263"/>
      <c r="APV403" s="263"/>
      <c r="APW403" s="263"/>
      <c r="APX403" s="263"/>
      <c r="APY403" s="263"/>
      <c r="APZ403" s="263"/>
      <c r="AQA403" s="263"/>
      <c r="AQB403" s="263"/>
      <c r="AQC403" s="263"/>
      <c r="AQD403" s="263"/>
      <c r="AQE403" s="263"/>
      <c r="AQF403" s="263"/>
      <c r="AQG403" s="263"/>
      <c r="AQH403" s="263"/>
      <c r="AQI403" s="263"/>
      <c r="AQJ403" s="263"/>
      <c r="AQK403" s="263"/>
      <c r="AQL403" s="263"/>
      <c r="AQM403" s="263"/>
      <c r="AQN403" s="263"/>
      <c r="AQO403" s="263"/>
      <c r="AQP403" s="263"/>
      <c r="AQQ403" s="263"/>
      <c r="AQR403" s="263"/>
      <c r="AQS403" s="263"/>
      <c r="AQT403" s="263"/>
      <c r="AQU403" s="263"/>
      <c r="AQV403" s="263"/>
      <c r="AQW403" s="263"/>
      <c r="AQX403" s="263"/>
      <c r="AQY403" s="263"/>
      <c r="AQZ403" s="263"/>
      <c r="ARA403" s="263"/>
      <c r="ARB403" s="263"/>
      <c r="ARC403" s="263"/>
      <c r="ARD403" s="263"/>
      <c r="ARE403" s="263"/>
      <c r="ARF403" s="263"/>
      <c r="ARG403" s="263"/>
      <c r="ARH403" s="263"/>
      <c r="ARI403" s="263"/>
      <c r="ARJ403" s="263"/>
      <c r="ARK403" s="263"/>
      <c r="ARL403" s="263"/>
      <c r="ARM403" s="263"/>
      <c r="ARN403" s="263"/>
      <c r="ARO403" s="263"/>
      <c r="ARP403" s="263"/>
      <c r="ARQ403" s="263"/>
      <c r="ARR403" s="263"/>
      <c r="ARS403" s="263"/>
      <c r="ART403" s="263"/>
      <c r="ARU403" s="263"/>
      <c r="ARV403" s="263"/>
      <c r="ARW403" s="263"/>
      <c r="ARX403" s="263"/>
      <c r="ARY403" s="263"/>
      <c r="ARZ403" s="263"/>
      <c r="ASA403" s="263"/>
      <c r="ASB403" s="263"/>
      <c r="ASC403" s="263"/>
      <c r="ASD403" s="263"/>
      <c r="ASE403" s="263"/>
      <c r="ASF403" s="263"/>
      <c r="ASG403" s="263"/>
      <c r="ASH403" s="263"/>
      <c r="ASI403" s="263"/>
      <c r="ASJ403" s="263"/>
      <c r="ASK403" s="263"/>
      <c r="ASL403" s="263"/>
      <c r="ASM403" s="263"/>
      <c r="ASN403" s="263"/>
      <c r="ASO403" s="263"/>
      <c r="ASP403" s="263"/>
      <c r="ASQ403" s="263"/>
      <c r="ASR403" s="263"/>
      <c r="ASS403" s="263"/>
      <c r="AST403" s="263"/>
      <c r="ASU403" s="263"/>
      <c r="ASV403" s="263"/>
      <c r="ASW403" s="263"/>
      <c r="ASX403" s="263"/>
      <c r="ASY403" s="263"/>
      <c r="ASZ403" s="263"/>
      <c r="ATA403" s="263"/>
      <c r="ATB403" s="263"/>
      <c r="ATC403" s="263"/>
      <c r="ATD403" s="263"/>
      <c r="ATE403" s="263"/>
      <c r="ATF403" s="263"/>
      <c r="ATG403" s="263"/>
      <c r="ATH403" s="263"/>
      <c r="ATI403" s="263"/>
      <c r="ATJ403" s="263"/>
      <c r="ATK403" s="263"/>
      <c r="ATL403" s="263"/>
      <c r="ATM403" s="263"/>
      <c r="ATN403" s="263"/>
      <c r="ATO403" s="263"/>
      <c r="ATP403" s="263"/>
      <c r="ATQ403" s="263"/>
      <c r="ATR403" s="263"/>
      <c r="ATS403" s="263"/>
      <c r="ATT403" s="263"/>
      <c r="ATU403" s="263"/>
      <c r="ATV403" s="263"/>
      <c r="ATW403" s="263"/>
      <c r="ATX403" s="263"/>
      <c r="ATY403" s="263"/>
      <c r="ATZ403" s="263"/>
      <c r="AUA403" s="263"/>
      <c r="AUB403" s="263"/>
      <c r="AUC403" s="263"/>
      <c r="AUD403" s="263"/>
      <c r="AUE403" s="263"/>
      <c r="AUF403" s="263"/>
      <c r="AUG403" s="263"/>
      <c r="AUH403" s="263"/>
      <c r="AUI403" s="263"/>
      <c r="AUJ403" s="263"/>
      <c r="AUK403" s="263"/>
      <c r="AUL403" s="263"/>
      <c r="AUM403" s="263"/>
      <c r="AUN403" s="263"/>
      <c r="AUO403" s="263"/>
      <c r="AUP403" s="263"/>
      <c r="AUQ403" s="263"/>
      <c r="AUR403" s="263"/>
      <c r="AUS403" s="263"/>
      <c r="AUT403" s="263"/>
      <c r="AUU403" s="263"/>
      <c r="AUV403" s="263"/>
      <c r="AUW403" s="263"/>
      <c r="AUX403" s="263"/>
      <c r="AUY403" s="263"/>
      <c r="AUZ403" s="263"/>
      <c r="AVA403" s="263"/>
      <c r="AVB403" s="263"/>
      <c r="AVC403" s="263"/>
      <c r="AVD403" s="263"/>
      <c r="AVE403" s="263"/>
      <c r="AVF403" s="263"/>
      <c r="AVG403" s="263"/>
      <c r="AVH403" s="263"/>
      <c r="AVI403" s="263"/>
      <c r="AVJ403" s="263"/>
      <c r="AVK403" s="263"/>
      <c r="AVL403" s="263"/>
      <c r="AVM403" s="263"/>
      <c r="AVN403" s="263"/>
      <c r="AVO403" s="263"/>
      <c r="AVP403" s="263"/>
      <c r="AVQ403" s="263"/>
      <c r="AVR403" s="263"/>
      <c r="AVS403" s="263"/>
      <c r="AVT403" s="263"/>
      <c r="AVU403" s="263"/>
      <c r="AVV403" s="263"/>
      <c r="AVW403" s="263"/>
      <c r="AVX403" s="263"/>
      <c r="AVY403" s="263"/>
      <c r="AVZ403" s="263"/>
      <c r="AWA403" s="263"/>
      <c r="AWB403" s="263"/>
      <c r="AWC403" s="263"/>
      <c r="AWD403" s="263"/>
      <c r="AWE403" s="263"/>
      <c r="AWF403" s="263"/>
      <c r="AWG403" s="263"/>
      <c r="AWH403" s="263"/>
      <c r="AWI403" s="263"/>
      <c r="AWJ403" s="263"/>
      <c r="AWK403" s="263"/>
      <c r="AWL403" s="263"/>
      <c r="AWM403" s="263"/>
      <c r="AWN403" s="263"/>
      <c r="AWO403" s="263"/>
      <c r="AWP403" s="263"/>
      <c r="AWQ403" s="263"/>
      <c r="AWR403" s="263"/>
      <c r="AWS403" s="263"/>
      <c r="AWT403" s="263"/>
      <c r="AWU403" s="263"/>
      <c r="AWV403" s="263"/>
      <c r="AWW403" s="263"/>
      <c r="AWX403" s="263"/>
      <c r="AWY403" s="263"/>
      <c r="AWZ403" s="263"/>
      <c r="AXA403" s="263"/>
      <c r="AXB403" s="263"/>
      <c r="AXC403" s="263"/>
      <c r="AXD403" s="263"/>
      <c r="AXE403" s="263"/>
      <c r="AXF403" s="263"/>
      <c r="AXG403" s="263"/>
      <c r="AXH403" s="263"/>
      <c r="AXI403" s="263"/>
      <c r="AXJ403" s="263"/>
      <c r="AXK403" s="263"/>
      <c r="AXL403" s="263"/>
      <c r="AXM403" s="263"/>
      <c r="AXN403" s="263"/>
      <c r="AXO403" s="263"/>
      <c r="AXP403" s="263"/>
      <c r="AXQ403" s="263"/>
      <c r="AXR403" s="263"/>
      <c r="AXS403" s="263"/>
      <c r="AXT403" s="263"/>
      <c r="AXU403" s="263"/>
      <c r="AXV403" s="263"/>
      <c r="AXW403" s="263"/>
      <c r="AXX403" s="263"/>
      <c r="AXY403" s="263"/>
      <c r="AXZ403" s="263"/>
      <c r="AYA403" s="263"/>
      <c r="AYB403" s="263"/>
      <c r="AYC403" s="263"/>
      <c r="AYD403" s="263"/>
      <c r="AYE403" s="263"/>
      <c r="AYF403" s="263"/>
      <c r="AYG403" s="263"/>
      <c r="AYH403" s="263"/>
      <c r="AYI403" s="263"/>
      <c r="AYJ403" s="263"/>
      <c r="AYK403" s="263"/>
      <c r="AYL403" s="263"/>
      <c r="AYM403" s="263"/>
      <c r="AYN403" s="263"/>
      <c r="AYO403" s="263"/>
      <c r="AYP403" s="263"/>
      <c r="AYQ403" s="263"/>
      <c r="AYR403" s="263"/>
      <c r="AYS403" s="263"/>
      <c r="AYT403" s="263"/>
      <c r="AYU403" s="263"/>
      <c r="AYV403" s="263"/>
      <c r="AYW403" s="263"/>
      <c r="AYX403" s="263"/>
      <c r="AYY403" s="263"/>
      <c r="AYZ403" s="263"/>
      <c r="AZA403" s="263"/>
      <c r="AZB403" s="263"/>
      <c r="AZC403" s="263"/>
      <c r="AZD403" s="263"/>
      <c r="AZE403" s="263"/>
      <c r="AZF403" s="263"/>
      <c r="AZG403" s="263"/>
      <c r="AZH403" s="263"/>
      <c r="AZI403" s="263"/>
      <c r="AZJ403" s="263"/>
      <c r="AZK403" s="263"/>
      <c r="AZL403" s="263"/>
      <c r="AZM403" s="263"/>
      <c r="AZN403" s="263"/>
      <c r="AZO403" s="263"/>
      <c r="AZP403" s="263"/>
      <c r="AZQ403" s="263"/>
      <c r="AZR403" s="263"/>
      <c r="AZS403" s="263"/>
      <c r="AZT403" s="263"/>
      <c r="AZU403" s="263"/>
      <c r="AZV403" s="263"/>
      <c r="AZW403" s="263"/>
      <c r="AZX403" s="263"/>
      <c r="AZY403" s="263"/>
      <c r="AZZ403" s="263"/>
      <c r="BAA403" s="263"/>
      <c r="BAB403" s="263"/>
      <c r="BAC403" s="263"/>
      <c r="BAD403" s="263"/>
      <c r="BAE403" s="263"/>
      <c r="BAF403" s="263"/>
      <c r="BAG403" s="263"/>
      <c r="BAH403" s="263"/>
      <c r="BAI403" s="263"/>
      <c r="BAJ403" s="263"/>
      <c r="BAK403" s="263"/>
      <c r="BAL403" s="263"/>
      <c r="BAM403" s="263"/>
      <c r="BAN403" s="263"/>
      <c r="BAO403" s="263"/>
      <c r="BAP403" s="263"/>
      <c r="BAQ403" s="263"/>
      <c r="BAR403" s="263"/>
      <c r="BAS403" s="263"/>
      <c r="BAT403" s="263"/>
      <c r="BAU403" s="263"/>
      <c r="BAV403" s="263"/>
      <c r="BAW403" s="263"/>
      <c r="BAX403" s="263"/>
      <c r="BAY403" s="263"/>
      <c r="BAZ403" s="263"/>
      <c r="BBA403" s="263"/>
      <c r="BBB403" s="263"/>
      <c r="BBC403" s="263"/>
      <c r="BBD403" s="263"/>
      <c r="BBE403" s="263"/>
      <c r="BBF403" s="263"/>
      <c r="BBG403" s="263"/>
      <c r="BBH403" s="263"/>
      <c r="BBI403" s="263"/>
      <c r="BBJ403" s="263"/>
      <c r="BBK403" s="263"/>
      <c r="BBL403" s="263"/>
      <c r="BBM403" s="263"/>
      <c r="BBN403" s="263"/>
      <c r="BBO403" s="263"/>
      <c r="BBP403" s="263"/>
      <c r="BBQ403" s="263"/>
      <c r="BBR403" s="263"/>
      <c r="BBS403" s="263"/>
      <c r="BBT403" s="263"/>
      <c r="BBU403" s="263"/>
      <c r="BBV403" s="263"/>
      <c r="BBW403" s="263"/>
      <c r="BBX403" s="263"/>
      <c r="BBY403" s="263"/>
      <c r="BBZ403" s="263"/>
      <c r="BCA403" s="263"/>
      <c r="BCB403" s="263"/>
      <c r="BCC403" s="263"/>
      <c r="BCD403" s="263"/>
      <c r="BCE403" s="263"/>
      <c r="BCF403" s="263"/>
      <c r="BCG403" s="263"/>
      <c r="BCH403" s="263"/>
      <c r="BCI403" s="263"/>
      <c r="BCJ403" s="263"/>
      <c r="BCK403" s="263"/>
      <c r="BCL403" s="263"/>
      <c r="BCM403" s="263"/>
      <c r="BCN403" s="263"/>
      <c r="BCO403" s="263"/>
      <c r="BCP403" s="263"/>
      <c r="BCQ403" s="263"/>
      <c r="BCR403" s="263"/>
      <c r="BCS403" s="263"/>
      <c r="BCT403" s="263"/>
      <c r="BCU403" s="263"/>
      <c r="BCV403" s="263"/>
      <c r="BCW403" s="263"/>
      <c r="BCX403" s="263"/>
      <c r="BCY403" s="263"/>
      <c r="BCZ403" s="263"/>
      <c r="BDA403" s="263"/>
      <c r="BDB403" s="263"/>
      <c r="BDC403" s="263"/>
      <c r="BDD403" s="263"/>
      <c r="BDE403" s="263"/>
      <c r="BDF403" s="263"/>
      <c r="BDG403" s="263"/>
      <c r="BDH403" s="263"/>
      <c r="BDI403" s="263"/>
      <c r="BDJ403" s="263"/>
      <c r="BDK403" s="263"/>
      <c r="BDL403" s="263"/>
      <c r="BDM403" s="263"/>
      <c r="BDN403" s="263"/>
      <c r="BDO403" s="263"/>
      <c r="BDP403" s="263"/>
      <c r="BDQ403" s="263"/>
      <c r="BDR403" s="263"/>
      <c r="BDS403" s="263"/>
      <c r="BDT403" s="263"/>
      <c r="BDU403" s="263"/>
      <c r="BDV403" s="263"/>
      <c r="BDW403" s="263"/>
      <c r="BDX403" s="263"/>
      <c r="BDY403" s="263"/>
      <c r="BDZ403" s="263"/>
      <c r="BEA403" s="263"/>
      <c r="BEB403" s="263"/>
      <c r="BEC403" s="263"/>
      <c r="BED403" s="263"/>
      <c r="BEE403" s="263"/>
      <c r="BEF403" s="263"/>
      <c r="BEG403" s="263"/>
      <c r="BEH403" s="263"/>
      <c r="BEI403" s="263"/>
      <c r="BEJ403" s="263"/>
      <c r="BEK403" s="263"/>
      <c r="BEL403" s="263"/>
      <c r="BEM403" s="263"/>
      <c r="BEN403" s="263"/>
      <c r="BEO403" s="263"/>
      <c r="BEP403" s="263"/>
      <c r="BEQ403" s="263"/>
      <c r="BER403" s="263"/>
      <c r="BES403" s="263"/>
      <c r="BET403" s="263"/>
      <c r="BEU403" s="263"/>
      <c r="BEV403" s="263"/>
      <c r="BEW403" s="263"/>
      <c r="BEX403" s="263"/>
      <c r="BEY403" s="263"/>
      <c r="BEZ403" s="263"/>
      <c r="BFA403" s="263"/>
      <c r="BFB403" s="263"/>
      <c r="BFC403" s="263"/>
      <c r="BFD403" s="263"/>
      <c r="BFE403" s="263"/>
      <c r="BFF403" s="263"/>
      <c r="BFG403" s="263"/>
      <c r="BFH403" s="263"/>
      <c r="BFI403" s="263"/>
      <c r="BFJ403" s="263"/>
      <c r="BFK403" s="263"/>
      <c r="BFL403" s="263"/>
      <c r="BFM403" s="263"/>
      <c r="BFN403" s="263"/>
      <c r="BFO403" s="263"/>
      <c r="BFP403" s="263"/>
      <c r="BFQ403" s="263"/>
      <c r="BFR403" s="263"/>
      <c r="BFS403" s="263"/>
      <c r="BFT403" s="263"/>
      <c r="BFU403" s="263"/>
      <c r="BFV403" s="263"/>
      <c r="BFW403" s="263"/>
      <c r="BFX403" s="263"/>
      <c r="BFY403" s="263"/>
      <c r="BFZ403" s="263"/>
      <c r="BGA403" s="263"/>
      <c r="BGB403" s="263"/>
      <c r="BGC403" s="263"/>
      <c r="BGD403" s="263"/>
      <c r="BGE403" s="263"/>
      <c r="BGF403" s="263"/>
      <c r="BGG403" s="263"/>
      <c r="BGH403" s="263"/>
      <c r="BGI403" s="263"/>
      <c r="BGJ403" s="263"/>
      <c r="BGK403" s="263"/>
      <c r="BGL403" s="263"/>
      <c r="BGM403" s="263"/>
      <c r="BGN403" s="263"/>
      <c r="BGO403" s="263"/>
      <c r="BGP403" s="263"/>
      <c r="BGQ403" s="263"/>
      <c r="BGR403" s="263"/>
      <c r="BGS403" s="263"/>
      <c r="BGT403" s="263"/>
      <c r="BGU403" s="263"/>
      <c r="BGV403" s="263"/>
      <c r="BGW403" s="263"/>
      <c r="BGX403" s="263"/>
      <c r="BGY403" s="263"/>
      <c r="BGZ403" s="263"/>
      <c r="BHA403" s="263"/>
      <c r="BHB403" s="263"/>
      <c r="BHC403" s="263"/>
      <c r="BHD403" s="263"/>
      <c r="BHE403" s="263"/>
      <c r="BHF403" s="263"/>
      <c r="BHG403" s="263"/>
      <c r="BHH403" s="263"/>
      <c r="BHI403" s="263"/>
      <c r="BHJ403" s="263"/>
      <c r="BHK403" s="263"/>
      <c r="BHL403" s="263"/>
      <c r="BHM403" s="263"/>
      <c r="BHN403" s="263"/>
      <c r="BHO403" s="263"/>
      <c r="BHP403" s="263"/>
      <c r="BHQ403" s="263"/>
      <c r="BHR403" s="263"/>
      <c r="BHS403" s="263"/>
      <c r="BHT403" s="263"/>
      <c r="BHU403" s="263"/>
      <c r="BHV403" s="263"/>
      <c r="BHW403" s="263"/>
      <c r="BHX403" s="263"/>
      <c r="BHY403" s="263"/>
      <c r="BHZ403" s="263"/>
      <c r="BIA403" s="263"/>
      <c r="BIB403" s="263"/>
      <c r="BIC403" s="263"/>
      <c r="BID403" s="263"/>
      <c r="BIE403" s="263"/>
      <c r="BIF403" s="263"/>
      <c r="BIG403" s="263"/>
      <c r="BIH403" s="263"/>
      <c r="BII403" s="263"/>
      <c r="BIJ403" s="263"/>
      <c r="BIK403" s="263"/>
      <c r="BIL403" s="263"/>
      <c r="BIM403" s="263"/>
      <c r="BIN403" s="263"/>
      <c r="BIO403" s="263"/>
      <c r="BIP403" s="263"/>
      <c r="BIQ403" s="263"/>
      <c r="BIR403" s="263"/>
      <c r="BIS403" s="263"/>
      <c r="BIT403" s="263"/>
      <c r="BIU403" s="263"/>
      <c r="BIV403" s="263"/>
      <c r="BIW403" s="263"/>
      <c r="BIX403" s="263"/>
      <c r="BIY403" s="263"/>
      <c r="BIZ403" s="263"/>
      <c r="BJA403" s="263"/>
      <c r="BJB403" s="263"/>
      <c r="BJC403" s="263"/>
      <c r="BJD403" s="263"/>
      <c r="BJE403" s="263"/>
      <c r="BJF403" s="263"/>
      <c r="BJG403" s="263"/>
      <c r="BJH403" s="263"/>
      <c r="BJI403" s="263"/>
      <c r="BJJ403" s="263"/>
      <c r="BJK403" s="263"/>
      <c r="BJL403" s="263"/>
      <c r="BJM403" s="263"/>
      <c r="BJN403" s="263"/>
      <c r="BJO403" s="263"/>
      <c r="BJP403" s="263"/>
      <c r="BJQ403" s="263"/>
      <c r="BJR403" s="263"/>
      <c r="BJS403" s="263"/>
      <c r="BJT403" s="263"/>
      <c r="BJU403" s="263"/>
      <c r="BJV403" s="263"/>
      <c r="BJW403" s="263"/>
      <c r="BJX403" s="263"/>
      <c r="BJY403" s="263"/>
      <c r="BJZ403" s="263"/>
      <c r="BKA403" s="263"/>
      <c r="BKB403" s="263"/>
      <c r="BKC403" s="263"/>
      <c r="BKD403" s="263"/>
      <c r="BKE403" s="263"/>
      <c r="BKF403" s="263"/>
      <c r="BKG403" s="263"/>
      <c r="BKH403" s="263"/>
      <c r="BKI403" s="263"/>
      <c r="BKJ403" s="263"/>
      <c r="BKK403" s="263"/>
      <c r="BKL403" s="263"/>
      <c r="BKM403" s="263"/>
      <c r="BKN403" s="263"/>
      <c r="BKO403" s="263"/>
      <c r="BKP403" s="263"/>
      <c r="BKQ403" s="263"/>
      <c r="BKR403" s="263"/>
      <c r="BKS403" s="263"/>
      <c r="BKT403" s="263"/>
      <c r="BKU403" s="263"/>
      <c r="BKV403" s="263"/>
      <c r="BKW403" s="263"/>
      <c r="BKX403" s="263"/>
      <c r="BKY403" s="263"/>
      <c r="BKZ403" s="263"/>
      <c r="BLA403" s="263"/>
      <c r="BLB403" s="263"/>
      <c r="BLC403" s="263"/>
      <c r="BLD403" s="263"/>
      <c r="BLE403" s="263"/>
      <c r="BLF403" s="263"/>
      <c r="BLG403" s="263"/>
      <c r="BLH403" s="263"/>
      <c r="BLI403" s="263"/>
      <c r="BLJ403" s="263"/>
      <c r="BLK403" s="263"/>
      <c r="BLL403" s="263"/>
      <c r="BLM403" s="263"/>
      <c r="BLN403" s="263"/>
      <c r="BLO403" s="263"/>
      <c r="BLP403" s="263"/>
      <c r="BLQ403" s="263"/>
      <c r="BLR403" s="263"/>
      <c r="BLS403" s="263"/>
      <c r="BLT403" s="263"/>
      <c r="BLU403" s="263"/>
      <c r="BLV403" s="263"/>
      <c r="BLW403" s="263"/>
      <c r="BLX403" s="263"/>
      <c r="BLY403" s="263"/>
      <c r="BLZ403" s="263"/>
      <c r="BMA403" s="263"/>
      <c r="BMB403" s="263"/>
      <c r="BMC403" s="263"/>
      <c r="BMD403" s="263"/>
      <c r="BME403" s="263"/>
      <c r="BMF403" s="263"/>
      <c r="BMG403" s="263"/>
      <c r="BMH403" s="263"/>
      <c r="BMI403" s="263"/>
      <c r="BMJ403" s="263"/>
      <c r="BMK403" s="263"/>
      <c r="BML403" s="263"/>
      <c r="BMM403" s="263"/>
      <c r="BMN403" s="263"/>
      <c r="BMO403" s="263"/>
      <c r="BMP403" s="263"/>
      <c r="BMQ403" s="263"/>
      <c r="BMR403" s="263"/>
      <c r="BMS403" s="263"/>
      <c r="BMT403" s="263"/>
      <c r="BMU403" s="263"/>
      <c r="BMV403" s="263"/>
      <c r="BMW403" s="263"/>
      <c r="BMX403" s="263"/>
      <c r="BMY403" s="263"/>
      <c r="BMZ403" s="263"/>
      <c r="BNA403" s="263"/>
      <c r="BNB403" s="263"/>
      <c r="BNC403" s="263"/>
      <c r="BND403" s="263"/>
      <c r="BNE403" s="263"/>
      <c r="BNF403" s="263"/>
      <c r="BNG403" s="263"/>
      <c r="BNH403" s="263"/>
      <c r="BNI403" s="263"/>
      <c r="BNJ403" s="263"/>
      <c r="BNK403" s="263"/>
      <c r="BNL403" s="263"/>
      <c r="BNM403" s="263"/>
      <c r="BNN403" s="263"/>
      <c r="BNO403" s="263"/>
      <c r="BNP403" s="263"/>
      <c r="BNQ403" s="263"/>
      <c r="BNR403" s="263"/>
      <c r="BNS403" s="263"/>
      <c r="BNT403" s="263"/>
      <c r="BNU403" s="263"/>
      <c r="BNV403" s="263"/>
      <c r="BNW403" s="263"/>
      <c r="BNX403" s="263"/>
      <c r="BNY403" s="263"/>
      <c r="BNZ403" s="263"/>
      <c r="BOA403" s="263"/>
      <c r="BOB403" s="263"/>
      <c r="BOC403" s="263"/>
      <c r="BOD403" s="263"/>
      <c r="BOE403" s="263"/>
      <c r="BOF403" s="263"/>
      <c r="BOG403" s="263"/>
      <c r="BOH403" s="263"/>
      <c r="BOI403" s="263"/>
      <c r="BOJ403" s="263"/>
      <c r="BOK403" s="263"/>
      <c r="BOL403" s="263"/>
      <c r="BOM403" s="263"/>
      <c r="BON403" s="263"/>
      <c r="BOO403" s="263"/>
      <c r="BOP403" s="263"/>
      <c r="BOQ403" s="263"/>
      <c r="BOR403" s="263"/>
      <c r="BOS403" s="263"/>
      <c r="BOT403" s="263"/>
      <c r="BOU403" s="263"/>
      <c r="BOV403" s="263"/>
      <c r="BOW403" s="263"/>
      <c r="BOX403" s="263"/>
      <c r="BOY403" s="263"/>
      <c r="BOZ403" s="263"/>
      <c r="BPA403" s="263"/>
      <c r="BPB403" s="263"/>
      <c r="BPC403" s="263"/>
      <c r="BPD403" s="263"/>
      <c r="BPE403" s="263"/>
      <c r="BPF403" s="263"/>
      <c r="BPG403" s="263"/>
      <c r="BPH403" s="263"/>
      <c r="BPI403" s="263"/>
      <c r="BPJ403" s="263"/>
      <c r="BPK403" s="263"/>
      <c r="BPL403" s="263"/>
      <c r="BPM403" s="263"/>
      <c r="BPN403" s="263"/>
      <c r="BPO403" s="263"/>
      <c r="BPP403" s="263"/>
      <c r="BPQ403" s="263"/>
      <c r="BPR403" s="263"/>
      <c r="BPS403" s="263"/>
      <c r="BPT403" s="263"/>
      <c r="BPU403" s="263"/>
      <c r="BPV403" s="263"/>
      <c r="BPW403" s="263"/>
      <c r="BPX403" s="263"/>
      <c r="BPY403" s="263"/>
      <c r="BPZ403" s="263"/>
      <c r="BQA403" s="263"/>
      <c r="BQB403" s="263"/>
      <c r="BQC403" s="263"/>
      <c r="BQD403" s="263"/>
      <c r="BQE403" s="263"/>
      <c r="BQF403" s="263"/>
      <c r="BQG403" s="263"/>
      <c r="BQH403" s="263"/>
      <c r="BQI403" s="263"/>
      <c r="BQJ403" s="263"/>
      <c r="BQK403" s="263"/>
      <c r="BQL403" s="263"/>
      <c r="BQM403" s="263"/>
      <c r="BQN403" s="263"/>
      <c r="BQO403" s="263"/>
      <c r="BQP403" s="263"/>
      <c r="BQQ403" s="263"/>
      <c r="BQR403" s="263"/>
      <c r="BQS403" s="263"/>
      <c r="BQT403" s="263"/>
      <c r="BQU403" s="263"/>
      <c r="BQV403" s="263"/>
      <c r="BQW403" s="263"/>
      <c r="BQX403" s="263"/>
      <c r="BQY403" s="263"/>
      <c r="BQZ403" s="263"/>
      <c r="BRA403" s="263"/>
      <c r="BRB403" s="263"/>
      <c r="BRC403" s="263"/>
      <c r="BRD403" s="263"/>
      <c r="BRE403" s="263"/>
      <c r="BRF403" s="263"/>
      <c r="BRG403" s="263"/>
      <c r="BRH403" s="263"/>
      <c r="BRI403" s="263"/>
      <c r="BRJ403" s="263"/>
      <c r="BRK403" s="263"/>
      <c r="BRL403" s="263"/>
      <c r="BRM403" s="263"/>
      <c r="BRN403" s="263"/>
      <c r="BRO403" s="263"/>
      <c r="BRP403" s="263"/>
      <c r="BRQ403" s="263"/>
      <c r="BRR403" s="263"/>
      <c r="BRS403" s="263"/>
      <c r="BRT403" s="263"/>
      <c r="BRU403" s="263"/>
      <c r="BRV403" s="263"/>
      <c r="BRW403" s="263"/>
      <c r="BRX403" s="263"/>
      <c r="BRY403" s="263"/>
      <c r="BRZ403" s="263"/>
      <c r="BSA403" s="263"/>
      <c r="BSB403" s="263"/>
      <c r="BSC403" s="263"/>
      <c r="BSD403" s="263"/>
      <c r="BSE403" s="263"/>
      <c r="BSF403" s="263"/>
      <c r="BSG403" s="263"/>
      <c r="BSH403" s="263"/>
      <c r="BSI403" s="263"/>
      <c r="BSJ403" s="263"/>
      <c r="BSK403" s="263"/>
      <c r="BSL403" s="263"/>
      <c r="BSM403" s="263"/>
      <c r="BSN403" s="263"/>
      <c r="BSO403" s="263"/>
      <c r="BSP403" s="263"/>
      <c r="BSQ403" s="263"/>
      <c r="BSR403" s="263"/>
      <c r="BSS403" s="263"/>
      <c r="BST403" s="263"/>
      <c r="BSU403" s="263"/>
      <c r="BSV403" s="263"/>
      <c r="BSW403" s="263"/>
      <c r="BSX403" s="263"/>
      <c r="BSY403" s="263"/>
      <c r="BSZ403" s="263"/>
      <c r="BTA403" s="263"/>
      <c r="BTB403" s="263"/>
      <c r="BTC403" s="263"/>
      <c r="BTD403" s="263"/>
      <c r="BTE403" s="263"/>
      <c r="BTF403" s="263"/>
      <c r="BTG403" s="263"/>
      <c r="BTH403" s="263"/>
      <c r="BTI403" s="263"/>
      <c r="BTJ403" s="263"/>
      <c r="BTK403" s="263"/>
      <c r="BTL403" s="263"/>
      <c r="BTM403" s="263"/>
      <c r="BTN403" s="263"/>
      <c r="BTO403" s="263"/>
      <c r="BTP403" s="263"/>
      <c r="BTQ403" s="263"/>
      <c r="BTR403" s="263"/>
      <c r="BTS403" s="263"/>
      <c r="BTT403" s="263"/>
      <c r="BTU403" s="263"/>
      <c r="BTV403" s="263"/>
      <c r="BTW403" s="263"/>
      <c r="BTX403" s="263"/>
      <c r="BTY403" s="263"/>
      <c r="BTZ403" s="263"/>
      <c r="BUA403" s="263"/>
      <c r="BUB403" s="263"/>
      <c r="BUC403" s="263"/>
      <c r="BUD403" s="263"/>
      <c r="BUE403" s="263"/>
      <c r="BUF403" s="263"/>
      <c r="BUG403" s="263"/>
      <c r="BUH403" s="263"/>
      <c r="BUI403" s="263"/>
      <c r="BUJ403" s="263"/>
      <c r="BUK403" s="263"/>
      <c r="BUL403" s="263"/>
      <c r="BUM403" s="263"/>
      <c r="BUN403" s="263"/>
      <c r="BUO403" s="263"/>
      <c r="BUP403" s="263"/>
      <c r="BUQ403" s="263"/>
      <c r="BUR403" s="263"/>
      <c r="BUS403" s="263"/>
      <c r="BUT403" s="263"/>
      <c r="BUU403" s="263"/>
      <c r="BUV403" s="263"/>
      <c r="BUW403" s="263"/>
      <c r="BUX403" s="263"/>
      <c r="BUY403" s="263"/>
      <c r="BUZ403" s="263"/>
      <c r="BVA403" s="263"/>
      <c r="BVB403" s="263"/>
      <c r="BVC403" s="263"/>
      <c r="BVD403" s="263"/>
      <c r="BVE403" s="263"/>
      <c r="BVF403" s="263"/>
      <c r="BVG403" s="263"/>
      <c r="BVH403" s="263"/>
      <c r="BVI403" s="263"/>
      <c r="BVJ403" s="263"/>
      <c r="BVK403" s="263"/>
      <c r="BVL403" s="263"/>
      <c r="BVM403" s="263"/>
      <c r="BVN403" s="263"/>
      <c r="BVO403" s="263"/>
      <c r="BVP403" s="263"/>
      <c r="BVQ403" s="263"/>
      <c r="BVR403" s="263"/>
      <c r="BVS403" s="263"/>
      <c r="BVT403" s="263"/>
      <c r="BVU403" s="263"/>
      <c r="BVV403" s="263"/>
      <c r="BVW403" s="263"/>
      <c r="BVX403" s="263"/>
      <c r="BVY403" s="263"/>
      <c r="BVZ403" s="263"/>
      <c r="BWA403" s="263"/>
      <c r="BWB403" s="263"/>
      <c r="BWC403" s="263"/>
      <c r="BWD403" s="263"/>
      <c r="BWE403" s="263"/>
      <c r="BWF403" s="263"/>
      <c r="BWG403" s="263"/>
      <c r="BWH403" s="263"/>
      <c r="BWI403" s="263"/>
      <c r="BWJ403" s="263"/>
      <c r="BWK403" s="263"/>
      <c r="BWL403" s="263"/>
      <c r="BWM403" s="263"/>
      <c r="BWN403" s="263"/>
      <c r="BWO403" s="263"/>
      <c r="BWP403" s="263"/>
      <c r="BWQ403" s="263"/>
      <c r="BWR403" s="263"/>
      <c r="BWS403" s="263"/>
      <c r="BWT403" s="263"/>
      <c r="BWU403" s="263"/>
      <c r="BWV403" s="263"/>
      <c r="BWW403" s="263"/>
      <c r="BWX403" s="263"/>
      <c r="BWY403" s="263"/>
      <c r="BWZ403" s="263"/>
      <c r="BXA403" s="263"/>
      <c r="BXB403" s="263"/>
      <c r="BXC403" s="263"/>
      <c r="BXD403" s="263"/>
      <c r="BXE403" s="263"/>
      <c r="BXF403" s="263"/>
      <c r="BXG403" s="263"/>
      <c r="BXH403" s="263"/>
      <c r="BXI403" s="263"/>
      <c r="BXJ403" s="263"/>
      <c r="BXK403" s="263"/>
      <c r="BXL403" s="263"/>
      <c r="BXM403" s="263"/>
      <c r="BXN403" s="263"/>
      <c r="BXO403" s="263"/>
      <c r="BXP403" s="263"/>
      <c r="BXQ403" s="263"/>
      <c r="BXR403" s="263"/>
      <c r="BXS403" s="263"/>
      <c r="BXT403" s="263"/>
      <c r="BXU403" s="263"/>
      <c r="BXV403" s="263"/>
      <c r="BXW403" s="263"/>
      <c r="BXX403" s="263"/>
      <c r="BXY403" s="263"/>
      <c r="BXZ403" s="263"/>
      <c r="BYA403" s="263"/>
      <c r="BYB403" s="263"/>
      <c r="BYC403" s="263"/>
      <c r="BYD403" s="263"/>
      <c r="BYE403" s="263"/>
      <c r="BYF403" s="263"/>
      <c r="BYG403" s="263"/>
      <c r="BYH403" s="263"/>
      <c r="BYI403" s="263"/>
      <c r="BYJ403" s="263"/>
      <c r="BYK403" s="263"/>
      <c r="BYL403" s="263"/>
      <c r="BYM403" s="263"/>
      <c r="BYN403" s="263"/>
      <c r="BYO403" s="263"/>
      <c r="BYP403" s="263"/>
      <c r="BYQ403" s="263"/>
      <c r="BYR403" s="263"/>
      <c r="BYS403" s="263"/>
      <c r="BYT403" s="263"/>
      <c r="BYU403" s="263"/>
      <c r="BYV403" s="263"/>
      <c r="BYW403" s="263"/>
      <c r="BYX403" s="263"/>
      <c r="BYY403" s="263"/>
      <c r="BYZ403" s="263"/>
      <c r="BZA403" s="263"/>
      <c r="BZB403" s="263"/>
      <c r="BZC403" s="263"/>
      <c r="BZD403" s="263"/>
      <c r="BZE403" s="263"/>
      <c r="BZF403" s="263"/>
      <c r="BZG403" s="263"/>
      <c r="BZH403" s="263"/>
      <c r="BZI403" s="263"/>
      <c r="BZJ403" s="263"/>
      <c r="BZK403" s="263"/>
      <c r="BZL403" s="263"/>
      <c r="BZM403" s="263"/>
      <c r="BZN403" s="263"/>
      <c r="BZO403" s="263"/>
      <c r="BZP403" s="263"/>
      <c r="BZQ403" s="263"/>
      <c r="BZR403" s="263"/>
      <c r="BZS403" s="263"/>
      <c r="BZT403" s="263"/>
      <c r="BZU403" s="263"/>
      <c r="BZV403" s="263"/>
      <c r="BZW403" s="263"/>
      <c r="BZX403" s="263"/>
      <c r="BZY403" s="263"/>
      <c r="BZZ403" s="263"/>
      <c r="CAA403" s="263"/>
      <c r="CAB403" s="263"/>
      <c r="CAC403" s="263"/>
      <c r="CAD403" s="263"/>
      <c r="CAE403" s="263"/>
      <c r="CAF403" s="263"/>
      <c r="CAG403" s="263"/>
      <c r="CAH403" s="263"/>
      <c r="CAI403" s="263"/>
      <c r="CAJ403" s="263"/>
      <c r="CAK403" s="263"/>
      <c r="CAL403" s="263"/>
      <c r="CAM403" s="263"/>
      <c r="CAN403" s="263"/>
      <c r="CAO403" s="263"/>
      <c r="CAP403" s="263"/>
      <c r="CAQ403" s="263"/>
      <c r="CAR403" s="263"/>
      <c r="CAS403" s="263"/>
      <c r="CAT403" s="263"/>
      <c r="CAU403" s="263"/>
      <c r="CAV403" s="263"/>
    </row>
    <row r="404" spans="1:2076" x14ac:dyDescent="0.35">
      <c r="A404" s="263"/>
      <c r="B404" s="263"/>
      <c r="C404" s="263"/>
      <c r="D404" s="263"/>
      <c r="E404" s="263"/>
      <c r="F404" s="263"/>
      <c r="G404" s="263"/>
      <c r="H404" s="263"/>
      <c r="I404" s="263"/>
      <c r="J404" s="263"/>
      <c r="K404" s="263"/>
      <c r="L404" s="263"/>
      <c r="M404" s="263"/>
      <c r="N404" s="263"/>
      <c r="O404" s="263"/>
      <c r="P404" s="263"/>
      <c r="Q404" s="263"/>
      <c r="R404" s="263"/>
      <c r="S404" s="263"/>
      <c r="T404" s="263"/>
      <c r="U404" s="263"/>
      <c r="V404" s="263"/>
      <c r="W404" s="263"/>
      <c r="X404" s="263"/>
      <c r="Y404" s="263"/>
      <c r="Z404" s="263"/>
      <c r="AA404" s="263"/>
      <c r="AB404" s="263"/>
      <c r="AC404" s="263"/>
      <c r="AD404" s="263"/>
      <c r="AE404" s="263"/>
      <c r="AF404" s="263"/>
      <c r="AG404" s="263"/>
      <c r="AH404" s="263"/>
      <c r="AI404" s="263"/>
      <c r="AJ404" s="263"/>
      <c r="AK404" s="263"/>
      <c r="AL404" s="263"/>
      <c r="AM404" s="263"/>
      <c r="AN404" s="263"/>
      <c r="AO404" s="263"/>
      <c r="AP404" s="263"/>
      <c r="AQ404" s="263"/>
      <c r="AR404" s="263"/>
      <c r="AS404" s="263"/>
      <c r="AT404" s="263"/>
      <c r="AU404" s="263"/>
      <c r="AV404" s="263"/>
      <c r="AW404" s="263"/>
      <c r="AX404" s="263"/>
      <c r="AY404" s="263"/>
      <c r="AZ404" s="263"/>
      <c r="BA404" s="263"/>
      <c r="BB404" s="263"/>
      <c r="BC404" s="263"/>
      <c r="BD404" s="263"/>
      <c r="BE404" s="263"/>
      <c r="BF404" s="263"/>
      <c r="BG404" s="263"/>
      <c r="BH404" s="263"/>
      <c r="BI404" s="263"/>
      <c r="BJ404" s="263"/>
      <c r="BK404" s="263"/>
      <c r="BL404" s="263"/>
      <c r="BM404" s="263"/>
      <c r="BN404" s="263"/>
      <c r="BO404" s="263"/>
      <c r="BP404" s="263"/>
      <c r="BQ404" s="263"/>
      <c r="BR404" s="263"/>
      <c r="BS404" s="263"/>
      <c r="BT404" s="263"/>
      <c r="BU404" s="263"/>
      <c r="BV404" s="263"/>
      <c r="BW404" s="263"/>
      <c r="BX404" s="263"/>
      <c r="BY404" s="263"/>
      <c r="BZ404" s="263"/>
      <c r="CA404" s="263"/>
      <c r="CB404" s="263"/>
      <c r="CC404" s="263"/>
      <c r="CD404" s="263"/>
      <c r="CE404" s="263"/>
      <c r="CF404" s="263"/>
      <c r="CG404" s="263"/>
      <c r="CH404" s="263"/>
      <c r="CI404" s="263"/>
      <c r="CJ404" s="263"/>
      <c r="CK404" s="263"/>
      <c r="CL404" s="263"/>
      <c r="CM404" s="263"/>
      <c r="CN404" s="263"/>
      <c r="CO404" s="263"/>
      <c r="CP404" s="263"/>
      <c r="CQ404" s="263"/>
      <c r="CR404" s="263"/>
      <c r="CS404" s="263"/>
      <c r="CT404" s="263"/>
      <c r="CU404" s="263"/>
      <c r="CV404" s="263"/>
      <c r="CW404" s="263"/>
      <c r="CX404" s="263"/>
      <c r="CY404" s="263"/>
      <c r="CZ404" s="263"/>
      <c r="DA404" s="263"/>
      <c r="DB404" s="263"/>
      <c r="DC404" s="263"/>
      <c r="DD404" s="263"/>
      <c r="DE404" s="263"/>
      <c r="DF404" s="263"/>
      <c r="DG404" s="263"/>
      <c r="DH404" s="263"/>
      <c r="DI404" s="263"/>
      <c r="DJ404" s="263"/>
      <c r="DK404" s="263"/>
      <c r="DL404" s="263"/>
      <c r="DM404" s="263"/>
      <c r="DN404" s="263"/>
      <c r="DO404" s="263"/>
      <c r="DP404" s="263"/>
      <c r="DQ404" s="263"/>
      <c r="DR404" s="263"/>
      <c r="DS404" s="263"/>
      <c r="DT404" s="263"/>
      <c r="DU404" s="263"/>
      <c r="DV404" s="263"/>
      <c r="DW404" s="263"/>
      <c r="DX404" s="263"/>
      <c r="DY404" s="263"/>
      <c r="DZ404" s="263"/>
      <c r="EA404" s="263"/>
      <c r="EB404" s="263"/>
      <c r="EC404" s="263"/>
      <c r="ED404" s="263"/>
      <c r="EE404" s="263"/>
      <c r="EF404" s="263"/>
      <c r="EG404" s="263"/>
      <c r="EH404" s="263"/>
      <c r="EI404" s="263"/>
      <c r="EJ404" s="263"/>
      <c r="EK404" s="263"/>
      <c r="EL404" s="263"/>
      <c r="EM404" s="263"/>
      <c r="EN404" s="263"/>
      <c r="EO404" s="263"/>
      <c r="EP404" s="263"/>
      <c r="EQ404" s="263"/>
      <c r="ER404" s="263"/>
      <c r="ES404" s="263"/>
      <c r="ET404" s="263"/>
      <c r="EU404" s="263"/>
      <c r="EV404" s="263"/>
      <c r="EW404" s="263"/>
      <c r="EX404" s="263"/>
      <c r="EY404" s="263"/>
      <c r="EZ404" s="263"/>
      <c r="FA404" s="263"/>
      <c r="FB404" s="263"/>
      <c r="FC404" s="263"/>
      <c r="FD404" s="263"/>
      <c r="FE404" s="263"/>
      <c r="FF404" s="263"/>
      <c r="FG404" s="263"/>
      <c r="FH404" s="263"/>
      <c r="FI404" s="263"/>
      <c r="FJ404" s="263"/>
      <c r="FK404" s="263"/>
      <c r="FL404" s="263"/>
      <c r="FM404" s="263"/>
      <c r="FN404" s="263"/>
      <c r="FO404" s="263"/>
      <c r="FP404" s="263"/>
      <c r="FQ404" s="263"/>
      <c r="FR404" s="263"/>
      <c r="FS404" s="263"/>
      <c r="FT404" s="263"/>
      <c r="FU404" s="263"/>
      <c r="FV404" s="263"/>
      <c r="FW404" s="263"/>
      <c r="FX404" s="263"/>
      <c r="FY404" s="263"/>
      <c r="FZ404" s="263"/>
      <c r="GA404" s="263"/>
      <c r="GB404" s="263"/>
      <c r="GC404" s="263"/>
      <c r="GD404" s="263"/>
      <c r="GE404" s="263"/>
      <c r="GF404" s="263"/>
      <c r="GG404" s="263"/>
      <c r="GH404" s="263"/>
      <c r="GI404" s="263"/>
      <c r="GJ404" s="263"/>
      <c r="GK404" s="263"/>
      <c r="GL404" s="263"/>
      <c r="GM404" s="263"/>
      <c r="GN404" s="263"/>
      <c r="GO404" s="263"/>
      <c r="GP404" s="263"/>
      <c r="GQ404" s="263"/>
      <c r="GR404" s="263"/>
      <c r="GS404" s="263"/>
      <c r="GT404" s="263"/>
      <c r="GU404" s="263"/>
      <c r="GV404" s="263"/>
      <c r="GW404" s="263"/>
      <c r="GX404" s="263"/>
      <c r="GY404" s="263"/>
      <c r="GZ404" s="263"/>
      <c r="HA404" s="263"/>
      <c r="HB404" s="263"/>
      <c r="HC404" s="263"/>
      <c r="HD404" s="263"/>
      <c r="HE404" s="263"/>
      <c r="HF404" s="263"/>
      <c r="HG404" s="263"/>
      <c r="HH404" s="263"/>
      <c r="HI404" s="263"/>
      <c r="HJ404" s="263"/>
      <c r="HK404" s="263"/>
      <c r="HL404" s="263"/>
      <c r="HM404" s="263"/>
      <c r="HN404" s="263"/>
      <c r="HO404" s="263"/>
      <c r="HP404" s="263"/>
      <c r="HQ404" s="263"/>
      <c r="HR404" s="263"/>
      <c r="HS404" s="263"/>
      <c r="HT404" s="263"/>
      <c r="HU404" s="263"/>
      <c r="HV404" s="263"/>
      <c r="HW404" s="263"/>
      <c r="HX404" s="263"/>
      <c r="HY404" s="263"/>
      <c r="HZ404" s="263"/>
      <c r="IA404" s="263"/>
      <c r="IB404" s="263"/>
      <c r="IC404" s="263"/>
      <c r="ID404" s="263"/>
      <c r="IE404" s="263"/>
      <c r="IF404" s="263"/>
      <c r="IG404" s="263"/>
      <c r="IH404" s="263"/>
      <c r="II404" s="263"/>
      <c r="IJ404" s="263"/>
      <c r="IK404" s="263"/>
      <c r="IL404" s="263"/>
      <c r="IM404" s="263"/>
      <c r="IN404" s="263"/>
      <c r="IO404" s="263"/>
      <c r="IP404" s="263"/>
      <c r="IQ404" s="263"/>
      <c r="IR404" s="263"/>
      <c r="IS404" s="263"/>
      <c r="IT404" s="263"/>
      <c r="IU404" s="263"/>
      <c r="IV404" s="263"/>
      <c r="IW404" s="263"/>
      <c r="IX404" s="263"/>
      <c r="IY404" s="263"/>
      <c r="IZ404" s="263"/>
      <c r="JA404" s="263"/>
      <c r="JB404" s="263"/>
      <c r="JC404" s="263"/>
      <c r="JD404" s="263"/>
      <c r="JE404" s="263"/>
      <c r="JF404" s="263"/>
      <c r="JG404" s="263"/>
      <c r="JH404" s="263"/>
      <c r="JI404" s="263"/>
      <c r="JJ404" s="263"/>
      <c r="JK404" s="263"/>
      <c r="JL404" s="263"/>
      <c r="JM404" s="263"/>
      <c r="JN404" s="263"/>
      <c r="JO404" s="263"/>
      <c r="JP404" s="263"/>
      <c r="JQ404" s="263"/>
      <c r="JR404" s="263"/>
      <c r="JS404" s="263"/>
      <c r="JT404" s="263"/>
      <c r="JU404" s="263"/>
      <c r="JV404" s="263"/>
      <c r="JW404" s="263"/>
      <c r="JX404" s="263"/>
      <c r="JY404" s="263"/>
      <c r="JZ404" s="263"/>
      <c r="KA404" s="263"/>
      <c r="KB404" s="263"/>
      <c r="KC404" s="263"/>
      <c r="KD404" s="263"/>
      <c r="KE404" s="263"/>
      <c r="KF404" s="263"/>
      <c r="KG404" s="263"/>
      <c r="KH404" s="263"/>
      <c r="KI404" s="263"/>
      <c r="KJ404" s="263"/>
      <c r="KK404" s="263"/>
      <c r="KL404" s="263"/>
      <c r="KM404" s="263"/>
      <c r="KN404" s="263"/>
      <c r="KO404" s="263"/>
      <c r="KP404" s="263"/>
      <c r="KQ404" s="263"/>
      <c r="KR404" s="263"/>
      <c r="KS404" s="263"/>
      <c r="KT404" s="263"/>
      <c r="KU404" s="263"/>
      <c r="KV404" s="263"/>
      <c r="KW404" s="263"/>
      <c r="KX404" s="263"/>
      <c r="KY404" s="263"/>
      <c r="KZ404" s="263"/>
      <c r="LA404" s="263"/>
      <c r="LB404" s="263"/>
      <c r="LC404" s="263"/>
      <c r="LD404" s="263"/>
      <c r="LE404" s="263"/>
      <c r="LF404" s="263"/>
      <c r="LG404" s="263"/>
      <c r="LH404" s="263"/>
      <c r="LI404" s="263"/>
      <c r="LJ404" s="263"/>
      <c r="LK404" s="263"/>
      <c r="LL404" s="263"/>
      <c r="LM404" s="263"/>
      <c r="LN404" s="263"/>
      <c r="LO404" s="263"/>
      <c r="LP404" s="263"/>
      <c r="LQ404" s="263"/>
      <c r="LR404" s="263"/>
      <c r="LS404" s="263"/>
      <c r="LT404" s="263"/>
      <c r="LU404" s="263"/>
      <c r="LV404" s="263"/>
      <c r="LW404" s="263"/>
      <c r="LX404" s="263"/>
      <c r="LY404" s="263"/>
      <c r="LZ404" s="263"/>
      <c r="MA404" s="263"/>
      <c r="MB404" s="263"/>
      <c r="MC404" s="263"/>
      <c r="MD404" s="263"/>
      <c r="ME404" s="263"/>
      <c r="MF404" s="263"/>
      <c r="MG404" s="263"/>
      <c r="MH404" s="263"/>
      <c r="MI404" s="263"/>
      <c r="MJ404" s="263"/>
      <c r="MK404" s="263"/>
      <c r="ML404" s="263"/>
      <c r="MM404" s="263"/>
      <c r="MN404" s="263"/>
      <c r="MO404" s="263"/>
      <c r="MP404" s="263"/>
      <c r="MQ404" s="263"/>
      <c r="MR404" s="263"/>
      <c r="MS404" s="263"/>
      <c r="MT404" s="263"/>
      <c r="MU404" s="263"/>
      <c r="MV404" s="263"/>
      <c r="MW404" s="263"/>
      <c r="MX404" s="263"/>
      <c r="MY404" s="263"/>
      <c r="MZ404" s="263"/>
      <c r="NA404" s="263"/>
      <c r="NB404" s="263"/>
      <c r="NC404" s="263"/>
      <c r="ND404" s="263"/>
      <c r="NE404" s="263"/>
      <c r="NF404" s="263"/>
      <c r="NG404" s="263"/>
      <c r="NH404" s="263"/>
      <c r="NI404" s="263"/>
      <c r="NJ404" s="263"/>
      <c r="NK404" s="263"/>
      <c r="NL404" s="263"/>
      <c r="NM404" s="263"/>
      <c r="NN404" s="263"/>
      <c r="NO404" s="263"/>
      <c r="NP404" s="263"/>
      <c r="NQ404" s="263"/>
      <c r="NR404" s="263"/>
      <c r="NS404" s="263"/>
      <c r="NT404" s="263"/>
      <c r="NU404" s="263"/>
      <c r="NV404" s="263"/>
      <c r="NW404" s="263"/>
      <c r="NX404" s="263"/>
      <c r="NY404" s="263"/>
      <c r="NZ404" s="263"/>
      <c r="OA404" s="263"/>
      <c r="OB404" s="263"/>
      <c r="OC404" s="263"/>
      <c r="OD404" s="263"/>
      <c r="OE404" s="263"/>
      <c r="OF404" s="263"/>
      <c r="OG404" s="263"/>
      <c r="OH404" s="263"/>
      <c r="OI404" s="263"/>
      <c r="OJ404" s="263"/>
      <c r="OK404" s="263"/>
      <c r="OL404" s="263"/>
      <c r="OM404" s="263"/>
      <c r="ON404" s="263"/>
      <c r="OO404" s="263"/>
      <c r="OP404" s="263"/>
      <c r="OQ404" s="263"/>
      <c r="OR404" s="263"/>
      <c r="OS404" s="263"/>
      <c r="OT404" s="263"/>
      <c r="OU404" s="263"/>
      <c r="OV404" s="263"/>
      <c r="OW404" s="263"/>
      <c r="OX404" s="263"/>
      <c r="OY404" s="263"/>
      <c r="OZ404" s="263"/>
      <c r="PA404" s="263"/>
      <c r="PB404" s="263"/>
      <c r="PC404" s="263"/>
      <c r="PD404" s="263"/>
      <c r="PE404" s="263"/>
      <c r="PF404" s="263"/>
      <c r="PG404" s="263"/>
      <c r="PH404" s="263"/>
      <c r="PI404" s="263"/>
      <c r="PJ404" s="263"/>
      <c r="PK404" s="263"/>
      <c r="PL404" s="263"/>
      <c r="PM404" s="263"/>
      <c r="PN404" s="263"/>
      <c r="PO404" s="263"/>
      <c r="PP404" s="263"/>
      <c r="PQ404" s="263"/>
      <c r="PR404" s="263"/>
      <c r="PS404" s="263"/>
      <c r="PT404" s="263"/>
      <c r="PU404" s="263"/>
      <c r="PV404" s="263"/>
      <c r="PW404" s="263"/>
      <c r="PX404" s="263"/>
      <c r="PY404" s="263"/>
      <c r="PZ404" s="263"/>
      <c r="QA404" s="263"/>
      <c r="QB404" s="263"/>
      <c r="QC404" s="263"/>
      <c r="QD404" s="263"/>
      <c r="QE404" s="263"/>
      <c r="QF404" s="263"/>
      <c r="QG404" s="263"/>
      <c r="QH404" s="263"/>
      <c r="QI404" s="263"/>
      <c r="QJ404" s="263"/>
      <c r="QK404" s="263"/>
      <c r="QL404" s="263"/>
      <c r="QM404" s="263"/>
      <c r="QN404" s="263"/>
      <c r="QO404" s="263"/>
      <c r="QP404" s="263"/>
      <c r="QQ404" s="263"/>
      <c r="QR404" s="263"/>
      <c r="QS404" s="263"/>
      <c r="QT404" s="263"/>
      <c r="QU404" s="263"/>
      <c r="QV404" s="263"/>
      <c r="QW404" s="263"/>
      <c r="QX404" s="263"/>
      <c r="QY404" s="263"/>
      <c r="QZ404" s="263"/>
      <c r="RA404" s="263"/>
      <c r="RB404" s="263"/>
      <c r="RC404" s="263"/>
      <c r="RD404" s="263"/>
      <c r="RE404" s="263"/>
      <c r="RF404" s="263"/>
      <c r="RG404" s="263"/>
      <c r="RH404" s="263"/>
      <c r="RI404" s="263"/>
      <c r="RJ404" s="263"/>
      <c r="RK404" s="263"/>
      <c r="RL404" s="263"/>
      <c r="RM404" s="263"/>
      <c r="RN404" s="263"/>
      <c r="RO404" s="263"/>
      <c r="RP404" s="263"/>
      <c r="RQ404" s="263"/>
      <c r="RR404" s="263"/>
      <c r="RS404" s="263"/>
      <c r="RT404" s="263"/>
      <c r="RU404" s="263"/>
      <c r="RV404" s="263"/>
      <c r="RW404" s="263"/>
      <c r="RX404" s="263"/>
      <c r="RY404" s="263"/>
      <c r="RZ404" s="263"/>
      <c r="SA404" s="263"/>
      <c r="SB404" s="263"/>
      <c r="SC404" s="263"/>
      <c r="SD404" s="263"/>
      <c r="SE404" s="263"/>
      <c r="SF404" s="263"/>
      <c r="SG404" s="263"/>
      <c r="SH404" s="263"/>
      <c r="SI404" s="263"/>
      <c r="SJ404" s="263"/>
      <c r="SK404" s="263"/>
      <c r="SL404" s="263"/>
      <c r="SM404" s="263"/>
      <c r="SN404" s="263"/>
      <c r="SO404" s="263"/>
      <c r="SP404" s="263"/>
      <c r="SQ404" s="263"/>
      <c r="SR404" s="263"/>
      <c r="SS404" s="263"/>
      <c r="ST404" s="263"/>
      <c r="SU404" s="263"/>
      <c r="SV404" s="263"/>
      <c r="SW404" s="263"/>
      <c r="SX404" s="263"/>
      <c r="SY404" s="263"/>
      <c r="SZ404" s="263"/>
      <c r="TA404" s="263"/>
      <c r="TB404" s="263"/>
      <c r="TC404" s="263"/>
      <c r="TD404" s="263"/>
      <c r="TE404" s="263"/>
      <c r="TF404" s="263"/>
      <c r="TG404" s="263"/>
      <c r="TH404" s="263"/>
      <c r="TI404" s="263"/>
      <c r="TJ404" s="263"/>
      <c r="TK404" s="263"/>
      <c r="TL404" s="263"/>
      <c r="TM404" s="263"/>
      <c r="TN404" s="263"/>
      <c r="TO404" s="263"/>
      <c r="TP404" s="263"/>
      <c r="TQ404" s="263"/>
      <c r="TR404" s="263"/>
      <c r="TS404" s="263"/>
      <c r="TT404" s="263"/>
      <c r="TU404" s="263"/>
      <c r="TV404" s="263"/>
      <c r="TW404" s="263"/>
      <c r="TX404" s="263"/>
      <c r="TY404" s="263"/>
      <c r="TZ404" s="263"/>
      <c r="UA404" s="263"/>
      <c r="UB404" s="263"/>
      <c r="UC404" s="263"/>
      <c r="UD404" s="263"/>
      <c r="UE404" s="263"/>
      <c r="UF404" s="263"/>
      <c r="UG404" s="263"/>
      <c r="UH404" s="263"/>
      <c r="UI404" s="263"/>
      <c r="UJ404" s="263"/>
      <c r="UK404" s="263"/>
      <c r="UL404" s="263"/>
      <c r="UM404" s="263"/>
      <c r="UN404" s="263"/>
      <c r="UO404" s="263"/>
      <c r="UP404" s="263"/>
      <c r="UQ404" s="263"/>
      <c r="UR404" s="263"/>
      <c r="US404" s="263"/>
      <c r="UT404" s="263"/>
      <c r="UU404" s="263"/>
      <c r="UV404" s="263"/>
      <c r="UW404" s="263"/>
      <c r="UX404" s="263"/>
      <c r="UY404" s="263"/>
      <c r="UZ404" s="263"/>
      <c r="VA404" s="263"/>
      <c r="VB404" s="263"/>
      <c r="VC404" s="263"/>
      <c r="VD404" s="263"/>
      <c r="VE404" s="263"/>
      <c r="VF404" s="263"/>
      <c r="VG404" s="263"/>
      <c r="VH404" s="263"/>
      <c r="VI404" s="263"/>
      <c r="VJ404" s="263"/>
      <c r="VK404" s="263"/>
      <c r="VL404" s="263"/>
      <c r="VM404" s="263"/>
      <c r="VN404" s="263"/>
      <c r="VO404" s="263"/>
      <c r="VP404" s="263"/>
      <c r="VQ404" s="263"/>
      <c r="VR404" s="263"/>
      <c r="VS404" s="263"/>
      <c r="VT404" s="263"/>
      <c r="VU404" s="263"/>
      <c r="VV404" s="263"/>
      <c r="VW404" s="263"/>
      <c r="VX404" s="263"/>
      <c r="VY404" s="263"/>
      <c r="VZ404" s="263"/>
      <c r="WA404" s="263"/>
      <c r="WB404" s="263"/>
      <c r="WC404" s="263"/>
      <c r="WD404" s="263"/>
      <c r="WE404" s="263"/>
      <c r="WF404" s="263"/>
      <c r="WG404" s="263"/>
      <c r="WH404" s="263"/>
      <c r="WI404" s="263"/>
      <c r="WJ404" s="263"/>
      <c r="WK404" s="263"/>
      <c r="WL404" s="263"/>
      <c r="WM404" s="263"/>
      <c r="WN404" s="263"/>
      <c r="WO404" s="263"/>
      <c r="WP404" s="263"/>
      <c r="WQ404" s="263"/>
      <c r="WR404" s="263"/>
      <c r="WS404" s="263"/>
      <c r="WT404" s="263"/>
      <c r="WU404" s="263"/>
      <c r="WV404" s="263"/>
      <c r="WW404" s="263"/>
      <c r="WX404" s="263"/>
      <c r="WY404" s="263"/>
      <c r="WZ404" s="263"/>
      <c r="XA404" s="263"/>
      <c r="XB404" s="263"/>
      <c r="XC404" s="263"/>
      <c r="XD404" s="263"/>
      <c r="XE404" s="263"/>
      <c r="XF404" s="263"/>
      <c r="XG404" s="263"/>
      <c r="XH404" s="263"/>
      <c r="XI404" s="263"/>
      <c r="XJ404" s="263"/>
      <c r="XK404" s="263"/>
      <c r="XL404" s="263"/>
      <c r="XM404" s="263"/>
      <c r="XN404" s="263"/>
      <c r="XO404" s="263"/>
      <c r="XP404" s="263"/>
      <c r="XQ404" s="263"/>
      <c r="XR404" s="263"/>
      <c r="XS404" s="263"/>
      <c r="XT404" s="263"/>
      <c r="XU404" s="263"/>
      <c r="XV404" s="263"/>
      <c r="XW404" s="263"/>
      <c r="XX404" s="263"/>
      <c r="XY404" s="263"/>
      <c r="XZ404" s="263"/>
      <c r="YA404" s="263"/>
      <c r="YB404" s="263"/>
      <c r="YC404" s="263"/>
      <c r="YD404" s="263"/>
      <c r="YE404" s="263"/>
      <c r="YF404" s="263"/>
      <c r="YG404" s="263"/>
      <c r="YH404" s="263"/>
      <c r="YI404" s="263"/>
      <c r="YJ404" s="263"/>
      <c r="YK404" s="263"/>
      <c r="YL404" s="263"/>
      <c r="YM404" s="263"/>
      <c r="YN404" s="263"/>
      <c r="YO404" s="263"/>
      <c r="YP404" s="263"/>
      <c r="YQ404" s="263"/>
      <c r="YR404" s="263"/>
      <c r="YS404" s="263"/>
      <c r="YT404" s="263"/>
      <c r="YU404" s="263"/>
      <c r="YV404" s="263"/>
      <c r="YW404" s="263"/>
      <c r="YX404" s="263"/>
      <c r="YY404" s="263"/>
      <c r="YZ404" s="263"/>
      <c r="ZA404" s="263"/>
      <c r="ZB404" s="263"/>
      <c r="ZC404" s="263"/>
      <c r="ZD404" s="263"/>
      <c r="ZE404" s="263"/>
      <c r="ZF404" s="263"/>
      <c r="ZG404" s="263"/>
      <c r="ZH404" s="263"/>
      <c r="ZI404" s="263"/>
      <c r="ZJ404" s="263"/>
      <c r="ZK404" s="263"/>
      <c r="ZL404" s="263"/>
      <c r="ZM404" s="263"/>
      <c r="ZN404" s="263"/>
      <c r="ZO404" s="263"/>
      <c r="ZP404" s="263"/>
      <c r="ZQ404" s="263"/>
      <c r="ZR404" s="263"/>
      <c r="ZS404" s="263"/>
      <c r="ZT404" s="263"/>
      <c r="ZU404" s="263"/>
      <c r="ZV404" s="263"/>
      <c r="ZW404" s="263"/>
      <c r="ZX404" s="263"/>
      <c r="ZY404" s="263"/>
      <c r="ZZ404" s="263"/>
      <c r="AAA404" s="263"/>
      <c r="AAB404" s="263"/>
      <c r="AAC404" s="263"/>
      <c r="AAD404" s="263"/>
      <c r="AAE404" s="263"/>
      <c r="AAF404" s="263"/>
      <c r="AAG404" s="263"/>
      <c r="AAH404" s="263"/>
      <c r="AAI404" s="263"/>
      <c r="AAJ404" s="263"/>
      <c r="AAK404" s="263"/>
      <c r="AAL404" s="263"/>
      <c r="AAM404" s="263"/>
      <c r="AAN404" s="263"/>
      <c r="AAO404" s="263"/>
      <c r="AAP404" s="263"/>
      <c r="AAQ404" s="263"/>
      <c r="AAR404" s="263"/>
      <c r="AAS404" s="263"/>
      <c r="AAT404" s="263"/>
      <c r="AAU404" s="263"/>
      <c r="AAV404" s="263"/>
      <c r="AAW404" s="263"/>
      <c r="AAX404" s="263"/>
      <c r="AAY404" s="263"/>
      <c r="AAZ404" s="263"/>
      <c r="ABA404" s="263"/>
      <c r="ABB404" s="263"/>
      <c r="ABC404" s="263"/>
      <c r="ABD404" s="263"/>
      <c r="ABE404" s="263"/>
      <c r="ABF404" s="263"/>
      <c r="ABG404" s="263"/>
      <c r="ABH404" s="263"/>
      <c r="ABI404" s="263"/>
      <c r="ABJ404" s="263"/>
      <c r="ABK404" s="263"/>
      <c r="ABL404" s="263"/>
      <c r="ABM404" s="263"/>
      <c r="ABN404" s="263"/>
      <c r="ABO404" s="263"/>
      <c r="ABP404" s="263"/>
      <c r="ABQ404" s="263"/>
      <c r="ABR404" s="263"/>
      <c r="ABS404" s="263"/>
      <c r="ABT404" s="263"/>
      <c r="ABU404" s="263"/>
      <c r="ABV404" s="263"/>
      <c r="ABW404" s="263"/>
      <c r="ABX404" s="263"/>
      <c r="ABY404" s="263"/>
      <c r="ABZ404" s="263"/>
      <c r="ACA404" s="263"/>
      <c r="ACB404" s="263"/>
      <c r="ACC404" s="263"/>
      <c r="ACD404" s="263"/>
      <c r="ACE404" s="263"/>
      <c r="ACF404" s="263"/>
      <c r="ACG404" s="263"/>
      <c r="ACH404" s="263"/>
      <c r="ACI404" s="263"/>
      <c r="ACJ404" s="263"/>
      <c r="ACK404" s="263"/>
      <c r="ACL404" s="263"/>
      <c r="ACM404" s="263"/>
      <c r="ACN404" s="263"/>
      <c r="ACO404" s="263"/>
      <c r="ACP404" s="263"/>
      <c r="ACQ404" s="263"/>
      <c r="ACR404" s="263"/>
      <c r="ACS404" s="263"/>
      <c r="ACT404" s="263"/>
      <c r="ACU404" s="263"/>
      <c r="ACV404" s="263"/>
      <c r="ACW404" s="263"/>
      <c r="ACX404" s="263"/>
      <c r="ACY404" s="263"/>
      <c r="ACZ404" s="263"/>
      <c r="ADA404" s="263"/>
      <c r="ADB404" s="263"/>
      <c r="ADC404" s="263"/>
      <c r="ADD404" s="263"/>
      <c r="ADE404" s="263"/>
      <c r="ADF404" s="263"/>
      <c r="ADG404" s="263"/>
      <c r="ADH404" s="263"/>
      <c r="ADI404" s="263"/>
      <c r="ADJ404" s="263"/>
      <c r="ADK404" s="263"/>
      <c r="ADL404" s="263"/>
      <c r="ADM404" s="263"/>
      <c r="ADN404" s="263"/>
      <c r="ADO404" s="263"/>
      <c r="ADP404" s="263"/>
      <c r="ADQ404" s="263"/>
      <c r="ADR404" s="263"/>
      <c r="ADS404" s="263"/>
      <c r="ADT404" s="263"/>
      <c r="ADU404" s="263"/>
      <c r="ADV404" s="263"/>
      <c r="ADW404" s="263"/>
      <c r="ADX404" s="263"/>
      <c r="ADY404" s="263"/>
      <c r="ADZ404" s="263"/>
      <c r="AEA404" s="263"/>
      <c r="AEB404" s="263"/>
      <c r="AEC404" s="263"/>
      <c r="AED404" s="263"/>
      <c r="AEE404" s="263"/>
      <c r="AEF404" s="263"/>
      <c r="AEG404" s="263"/>
      <c r="AEH404" s="263"/>
      <c r="AEI404" s="263"/>
      <c r="AEJ404" s="263"/>
      <c r="AEK404" s="263"/>
      <c r="AEL404" s="263"/>
      <c r="AEM404" s="263"/>
      <c r="AEN404" s="263"/>
      <c r="AEO404" s="263"/>
      <c r="AEP404" s="263"/>
      <c r="AEQ404" s="263"/>
      <c r="AER404" s="263"/>
      <c r="AES404" s="263"/>
      <c r="AET404" s="263"/>
      <c r="AEU404" s="263"/>
      <c r="AEV404" s="263"/>
      <c r="AEW404" s="263"/>
      <c r="AEX404" s="263"/>
      <c r="AEY404" s="263"/>
      <c r="AEZ404" s="263"/>
      <c r="AFA404" s="263"/>
      <c r="AFB404" s="263"/>
      <c r="AFC404" s="263"/>
      <c r="AFD404" s="263"/>
      <c r="AFE404" s="263"/>
      <c r="AFF404" s="263"/>
      <c r="AFG404" s="263"/>
      <c r="AFH404" s="263"/>
      <c r="AFI404" s="263"/>
      <c r="AFJ404" s="263"/>
      <c r="AFK404" s="263"/>
      <c r="AFL404" s="263"/>
      <c r="AFM404" s="263"/>
      <c r="AFN404" s="263"/>
      <c r="AFO404" s="263"/>
      <c r="AFP404" s="263"/>
      <c r="AFQ404" s="263"/>
      <c r="AFR404" s="263"/>
      <c r="AFS404" s="263"/>
      <c r="AFT404" s="263"/>
      <c r="AFU404" s="263"/>
      <c r="AFV404" s="263"/>
      <c r="AFW404" s="263"/>
      <c r="AFX404" s="263"/>
      <c r="AFY404" s="263"/>
      <c r="AFZ404" s="263"/>
      <c r="AGA404" s="263"/>
      <c r="AGB404" s="263"/>
      <c r="AGC404" s="263"/>
      <c r="AGD404" s="263"/>
      <c r="AGE404" s="263"/>
      <c r="AGF404" s="263"/>
      <c r="AGG404" s="263"/>
      <c r="AGH404" s="263"/>
      <c r="AGI404" s="263"/>
      <c r="AGJ404" s="263"/>
      <c r="AGK404" s="263"/>
      <c r="AGL404" s="263"/>
      <c r="AGM404" s="263"/>
      <c r="AGN404" s="263"/>
      <c r="AGO404" s="263"/>
      <c r="AGP404" s="263"/>
      <c r="AGQ404" s="263"/>
      <c r="AGR404" s="263"/>
      <c r="AGS404" s="263"/>
      <c r="AGT404" s="263"/>
      <c r="AGU404" s="263"/>
      <c r="AGV404" s="263"/>
      <c r="AGW404" s="263"/>
      <c r="AGX404" s="263"/>
      <c r="AGY404" s="263"/>
      <c r="AGZ404" s="263"/>
      <c r="AHA404" s="263"/>
      <c r="AHB404" s="263"/>
      <c r="AHC404" s="263"/>
      <c r="AHD404" s="263"/>
      <c r="AHE404" s="263"/>
      <c r="AHF404" s="263"/>
      <c r="AHG404" s="263"/>
      <c r="AHH404" s="263"/>
      <c r="AHI404" s="263"/>
      <c r="AHJ404" s="263"/>
      <c r="AHK404" s="263"/>
      <c r="AHL404" s="263"/>
      <c r="AHM404" s="263"/>
      <c r="AHN404" s="263"/>
      <c r="AHO404" s="263"/>
      <c r="AHP404" s="263"/>
      <c r="AHQ404" s="263"/>
      <c r="AHR404" s="263"/>
      <c r="AHS404" s="263"/>
      <c r="AHT404" s="263"/>
      <c r="AHU404" s="263"/>
      <c r="AHV404" s="263"/>
      <c r="AHW404" s="263"/>
      <c r="AHX404" s="263"/>
      <c r="AHY404" s="263"/>
      <c r="AHZ404" s="263"/>
      <c r="AIA404" s="263"/>
      <c r="AIB404" s="263"/>
      <c r="AIC404" s="263"/>
      <c r="AID404" s="263"/>
      <c r="AIE404" s="263"/>
      <c r="AIF404" s="263"/>
      <c r="AIG404" s="263"/>
      <c r="AIH404" s="263"/>
      <c r="AII404" s="263"/>
      <c r="AIJ404" s="263"/>
      <c r="AIK404" s="263"/>
      <c r="AIL404" s="263"/>
      <c r="AIM404" s="263"/>
      <c r="AIN404" s="263"/>
      <c r="AIO404" s="263"/>
      <c r="AIP404" s="263"/>
      <c r="AIQ404" s="263"/>
      <c r="AIR404" s="263"/>
      <c r="AIS404" s="263"/>
      <c r="AIT404" s="263"/>
      <c r="AIU404" s="263"/>
      <c r="AIV404" s="263"/>
      <c r="AIW404" s="263"/>
      <c r="AIX404" s="263"/>
      <c r="AIY404" s="263"/>
      <c r="AIZ404" s="263"/>
      <c r="AJA404" s="263"/>
      <c r="AJB404" s="263"/>
      <c r="AJC404" s="263"/>
      <c r="AJD404" s="263"/>
      <c r="AJE404" s="263"/>
      <c r="AJF404" s="263"/>
      <c r="AJG404" s="263"/>
      <c r="AJH404" s="263"/>
      <c r="AJI404" s="263"/>
      <c r="AJJ404" s="263"/>
      <c r="AJK404" s="263"/>
      <c r="AJL404" s="263"/>
      <c r="AJM404" s="263"/>
      <c r="AJN404" s="263"/>
      <c r="AJO404" s="263"/>
      <c r="AJP404" s="263"/>
      <c r="AJQ404" s="263"/>
      <c r="AJR404" s="263"/>
      <c r="AJS404" s="263"/>
      <c r="AJT404" s="263"/>
      <c r="AJU404" s="263"/>
      <c r="AJV404" s="263"/>
      <c r="AJW404" s="263"/>
      <c r="AJX404" s="263"/>
      <c r="AJY404" s="263"/>
      <c r="AJZ404" s="263"/>
      <c r="AKA404" s="263"/>
      <c r="AKB404" s="263"/>
      <c r="AKC404" s="263"/>
      <c r="AKD404" s="263"/>
      <c r="AKE404" s="263"/>
      <c r="AKF404" s="263"/>
      <c r="AKG404" s="263"/>
      <c r="AKH404" s="263"/>
      <c r="AKI404" s="263"/>
      <c r="AKJ404" s="263"/>
      <c r="AKK404" s="263"/>
      <c r="AKL404" s="263"/>
      <c r="AKM404" s="263"/>
      <c r="AKN404" s="263"/>
      <c r="AKO404" s="263"/>
      <c r="AKP404" s="263"/>
      <c r="AKQ404" s="263"/>
      <c r="AKR404" s="263"/>
      <c r="AKS404" s="263"/>
      <c r="AKT404" s="263"/>
      <c r="AKU404" s="263"/>
      <c r="AKV404" s="263"/>
      <c r="AKW404" s="263"/>
      <c r="AKX404" s="263"/>
      <c r="AKY404" s="263"/>
      <c r="AKZ404" s="263"/>
      <c r="ALA404" s="263"/>
      <c r="ALB404" s="263"/>
      <c r="ALC404" s="263"/>
      <c r="ALD404" s="263"/>
      <c r="ALE404" s="263"/>
      <c r="ALF404" s="263"/>
      <c r="ALG404" s="263"/>
      <c r="ALH404" s="263"/>
      <c r="ALI404" s="263"/>
      <c r="ALJ404" s="263"/>
      <c r="ALK404" s="263"/>
      <c r="ALL404" s="263"/>
      <c r="ALM404" s="263"/>
      <c r="ALN404" s="263"/>
      <c r="ALO404" s="263"/>
      <c r="ALP404" s="263"/>
      <c r="ALQ404" s="263"/>
      <c r="ALR404" s="263"/>
      <c r="ALS404" s="263"/>
      <c r="ALT404" s="263"/>
      <c r="ALU404" s="263"/>
      <c r="ALV404" s="263"/>
      <c r="ALW404" s="263"/>
      <c r="ALX404" s="263"/>
      <c r="ALY404" s="263"/>
      <c r="ALZ404" s="263"/>
      <c r="AMA404" s="263"/>
      <c r="AMB404" s="263"/>
      <c r="AMC404" s="263"/>
      <c r="AMD404" s="263"/>
      <c r="AME404" s="263"/>
      <c r="AMF404" s="263"/>
      <c r="AMG404" s="263"/>
      <c r="AMH404" s="263"/>
      <c r="AMI404" s="263"/>
      <c r="AMJ404" s="263"/>
      <c r="AMK404" s="263"/>
      <c r="AML404" s="263"/>
      <c r="AMM404" s="263"/>
      <c r="AMN404" s="263"/>
      <c r="AMO404" s="263"/>
      <c r="AMP404" s="263"/>
      <c r="AMQ404" s="263"/>
      <c r="AMR404" s="263"/>
      <c r="AMS404" s="263"/>
      <c r="AMT404" s="263"/>
      <c r="AMU404" s="263"/>
      <c r="AMV404" s="263"/>
      <c r="AMW404" s="263"/>
      <c r="AMX404" s="263"/>
      <c r="AMY404" s="263"/>
      <c r="AMZ404" s="263"/>
      <c r="ANA404" s="263"/>
      <c r="ANB404" s="263"/>
      <c r="ANC404" s="263"/>
      <c r="AND404" s="263"/>
      <c r="ANE404" s="263"/>
      <c r="ANF404" s="263"/>
      <c r="ANG404" s="263"/>
      <c r="ANH404" s="263"/>
      <c r="ANI404" s="263"/>
      <c r="ANJ404" s="263"/>
      <c r="ANK404" s="263"/>
      <c r="ANL404" s="263"/>
      <c r="ANM404" s="263"/>
      <c r="ANN404" s="263"/>
      <c r="ANO404" s="263"/>
      <c r="ANP404" s="263"/>
      <c r="ANQ404" s="263"/>
      <c r="ANR404" s="263"/>
      <c r="ANS404" s="263"/>
      <c r="ANT404" s="263"/>
      <c r="ANU404" s="263"/>
      <c r="ANV404" s="263"/>
      <c r="ANW404" s="263"/>
      <c r="ANX404" s="263"/>
      <c r="ANY404" s="263"/>
      <c r="ANZ404" s="263"/>
      <c r="AOA404" s="263"/>
      <c r="AOB404" s="263"/>
      <c r="AOC404" s="263"/>
      <c r="AOD404" s="263"/>
      <c r="AOE404" s="263"/>
      <c r="AOF404" s="263"/>
      <c r="AOG404" s="263"/>
      <c r="AOH404" s="263"/>
      <c r="AOI404" s="263"/>
      <c r="AOJ404" s="263"/>
      <c r="AOK404" s="263"/>
      <c r="AOL404" s="263"/>
      <c r="AOM404" s="263"/>
      <c r="AON404" s="263"/>
      <c r="AOO404" s="263"/>
      <c r="AOP404" s="263"/>
      <c r="AOQ404" s="263"/>
      <c r="AOR404" s="263"/>
      <c r="AOS404" s="263"/>
      <c r="AOT404" s="263"/>
      <c r="AOU404" s="263"/>
      <c r="AOV404" s="263"/>
      <c r="AOW404" s="263"/>
      <c r="AOX404" s="263"/>
      <c r="AOY404" s="263"/>
      <c r="AOZ404" s="263"/>
      <c r="APA404" s="263"/>
      <c r="APB404" s="263"/>
      <c r="APC404" s="263"/>
      <c r="APD404" s="263"/>
      <c r="APE404" s="263"/>
      <c r="APF404" s="263"/>
      <c r="APG404" s="263"/>
      <c r="APH404" s="263"/>
      <c r="API404" s="263"/>
      <c r="APJ404" s="263"/>
      <c r="APK404" s="263"/>
      <c r="APL404" s="263"/>
      <c r="APM404" s="263"/>
      <c r="APN404" s="263"/>
      <c r="APO404" s="263"/>
      <c r="APP404" s="263"/>
      <c r="APQ404" s="263"/>
      <c r="APR404" s="263"/>
      <c r="APS404" s="263"/>
      <c r="APT404" s="263"/>
      <c r="APU404" s="263"/>
      <c r="APV404" s="263"/>
      <c r="APW404" s="263"/>
      <c r="APX404" s="263"/>
      <c r="APY404" s="263"/>
      <c r="APZ404" s="263"/>
      <c r="AQA404" s="263"/>
      <c r="AQB404" s="263"/>
      <c r="AQC404" s="263"/>
      <c r="AQD404" s="263"/>
      <c r="AQE404" s="263"/>
      <c r="AQF404" s="263"/>
      <c r="AQG404" s="263"/>
      <c r="AQH404" s="263"/>
      <c r="AQI404" s="263"/>
      <c r="AQJ404" s="263"/>
      <c r="AQK404" s="263"/>
      <c r="AQL404" s="263"/>
      <c r="AQM404" s="263"/>
      <c r="AQN404" s="263"/>
      <c r="AQO404" s="263"/>
      <c r="AQP404" s="263"/>
      <c r="AQQ404" s="263"/>
      <c r="AQR404" s="263"/>
      <c r="AQS404" s="263"/>
      <c r="AQT404" s="263"/>
      <c r="AQU404" s="263"/>
      <c r="AQV404" s="263"/>
      <c r="AQW404" s="263"/>
      <c r="AQX404" s="263"/>
      <c r="AQY404" s="263"/>
      <c r="AQZ404" s="263"/>
      <c r="ARA404" s="263"/>
      <c r="ARB404" s="263"/>
      <c r="ARC404" s="263"/>
      <c r="ARD404" s="263"/>
      <c r="ARE404" s="263"/>
      <c r="ARF404" s="263"/>
      <c r="ARG404" s="263"/>
      <c r="ARH404" s="263"/>
      <c r="ARI404" s="263"/>
      <c r="ARJ404" s="263"/>
      <c r="ARK404" s="263"/>
      <c r="ARL404" s="263"/>
      <c r="ARM404" s="263"/>
      <c r="ARN404" s="263"/>
      <c r="ARO404" s="263"/>
      <c r="ARP404" s="263"/>
      <c r="ARQ404" s="263"/>
      <c r="ARR404" s="263"/>
      <c r="ARS404" s="263"/>
      <c r="ART404" s="263"/>
      <c r="ARU404" s="263"/>
      <c r="ARV404" s="263"/>
      <c r="ARW404" s="263"/>
      <c r="ARX404" s="263"/>
      <c r="ARY404" s="263"/>
      <c r="ARZ404" s="263"/>
      <c r="ASA404" s="263"/>
      <c r="ASB404" s="263"/>
      <c r="ASC404" s="263"/>
      <c r="ASD404" s="263"/>
      <c r="ASE404" s="263"/>
      <c r="ASF404" s="263"/>
      <c r="ASG404" s="263"/>
      <c r="ASH404" s="263"/>
      <c r="ASI404" s="263"/>
      <c r="ASJ404" s="263"/>
      <c r="ASK404" s="263"/>
      <c r="ASL404" s="263"/>
      <c r="ASM404" s="263"/>
      <c r="ASN404" s="263"/>
      <c r="ASO404" s="263"/>
      <c r="ASP404" s="263"/>
      <c r="ASQ404" s="263"/>
      <c r="ASR404" s="263"/>
      <c r="ASS404" s="263"/>
      <c r="AST404" s="263"/>
      <c r="ASU404" s="263"/>
      <c r="ASV404" s="263"/>
      <c r="ASW404" s="263"/>
      <c r="ASX404" s="263"/>
      <c r="ASY404" s="263"/>
      <c r="ASZ404" s="263"/>
      <c r="ATA404" s="263"/>
      <c r="ATB404" s="263"/>
      <c r="ATC404" s="263"/>
      <c r="ATD404" s="263"/>
      <c r="ATE404" s="263"/>
      <c r="ATF404" s="263"/>
      <c r="ATG404" s="263"/>
      <c r="ATH404" s="263"/>
      <c r="ATI404" s="263"/>
      <c r="ATJ404" s="263"/>
      <c r="ATK404" s="263"/>
      <c r="ATL404" s="263"/>
      <c r="ATM404" s="263"/>
      <c r="ATN404" s="263"/>
      <c r="ATO404" s="263"/>
      <c r="ATP404" s="263"/>
      <c r="ATQ404" s="263"/>
      <c r="ATR404" s="263"/>
      <c r="ATS404" s="263"/>
      <c r="ATT404" s="263"/>
      <c r="ATU404" s="263"/>
      <c r="ATV404" s="263"/>
      <c r="ATW404" s="263"/>
      <c r="ATX404" s="263"/>
      <c r="ATY404" s="263"/>
      <c r="ATZ404" s="263"/>
      <c r="AUA404" s="263"/>
      <c r="AUB404" s="263"/>
      <c r="AUC404" s="263"/>
      <c r="AUD404" s="263"/>
      <c r="AUE404" s="263"/>
      <c r="AUF404" s="263"/>
      <c r="AUG404" s="263"/>
      <c r="AUH404" s="263"/>
      <c r="AUI404" s="263"/>
      <c r="AUJ404" s="263"/>
      <c r="AUK404" s="263"/>
      <c r="AUL404" s="263"/>
      <c r="AUM404" s="263"/>
      <c r="AUN404" s="263"/>
      <c r="AUO404" s="263"/>
      <c r="AUP404" s="263"/>
      <c r="AUQ404" s="263"/>
      <c r="AUR404" s="263"/>
      <c r="AUS404" s="263"/>
      <c r="AUT404" s="263"/>
      <c r="AUU404" s="263"/>
      <c r="AUV404" s="263"/>
      <c r="AUW404" s="263"/>
      <c r="AUX404" s="263"/>
      <c r="AUY404" s="263"/>
      <c r="AUZ404" s="263"/>
      <c r="AVA404" s="263"/>
      <c r="AVB404" s="263"/>
      <c r="AVC404" s="263"/>
      <c r="AVD404" s="263"/>
      <c r="AVE404" s="263"/>
      <c r="AVF404" s="263"/>
      <c r="AVG404" s="263"/>
      <c r="AVH404" s="263"/>
      <c r="AVI404" s="263"/>
      <c r="AVJ404" s="263"/>
      <c r="AVK404" s="263"/>
      <c r="AVL404" s="263"/>
      <c r="AVM404" s="263"/>
      <c r="AVN404" s="263"/>
      <c r="AVO404" s="263"/>
      <c r="AVP404" s="263"/>
      <c r="AVQ404" s="263"/>
      <c r="AVR404" s="263"/>
      <c r="AVS404" s="263"/>
      <c r="AVT404" s="263"/>
      <c r="AVU404" s="263"/>
      <c r="AVV404" s="263"/>
      <c r="AVW404" s="263"/>
      <c r="AVX404" s="263"/>
      <c r="AVY404" s="263"/>
      <c r="AVZ404" s="263"/>
      <c r="AWA404" s="263"/>
      <c r="AWB404" s="263"/>
      <c r="AWC404" s="263"/>
      <c r="AWD404" s="263"/>
      <c r="AWE404" s="263"/>
      <c r="AWF404" s="263"/>
      <c r="AWG404" s="263"/>
      <c r="AWH404" s="263"/>
      <c r="AWI404" s="263"/>
      <c r="AWJ404" s="263"/>
      <c r="AWK404" s="263"/>
      <c r="AWL404" s="263"/>
      <c r="AWM404" s="263"/>
      <c r="AWN404" s="263"/>
      <c r="AWO404" s="263"/>
      <c r="AWP404" s="263"/>
      <c r="AWQ404" s="263"/>
      <c r="AWR404" s="263"/>
      <c r="AWS404" s="263"/>
      <c r="AWT404" s="263"/>
      <c r="AWU404" s="263"/>
      <c r="AWV404" s="263"/>
      <c r="AWW404" s="263"/>
      <c r="AWX404" s="263"/>
      <c r="AWY404" s="263"/>
      <c r="AWZ404" s="263"/>
      <c r="AXA404" s="263"/>
      <c r="AXB404" s="263"/>
      <c r="AXC404" s="263"/>
      <c r="AXD404" s="263"/>
      <c r="AXE404" s="263"/>
      <c r="AXF404" s="263"/>
      <c r="AXG404" s="263"/>
      <c r="AXH404" s="263"/>
      <c r="AXI404" s="263"/>
      <c r="AXJ404" s="263"/>
      <c r="AXK404" s="263"/>
      <c r="AXL404" s="263"/>
      <c r="AXM404" s="263"/>
      <c r="AXN404" s="263"/>
      <c r="AXO404" s="263"/>
      <c r="AXP404" s="263"/>
      <c r="AXQ404" s="263"/>
      <c r="AXR404" s="263"/>
      <c r="AXS404" s="263"/>
      <c r="AXT404" s="263"/>
      <c r="AXU404" s="263"/>
      <c r="AXV404" s="263"/>
      <c r="AXW404" s="263"/>
      <c r="AXX404" s="263"/>
      <c r="AXY404" s="263"/>
      <c r="AXZ404" s="263"/>
      <c r="AYA404" s="263"/>
      <c r="AYB404" s="263"/>
      <c r="AYC404" s="263"/>
      <c r="AYD404" s="263"/>
      <c r="AYE404" s="263"/>
      <c r="AYF404" s="263"/>
      <c r="AYG404" s="263"/>
      <c r="AYH404" s="263"/>
      <c r="AYI404" s="263"/>
      <c r="AYJ404" s="263"/>
      <c r="AYK404" s="263"/>
      <c r="AYL404" s="263"/>
      <c r="AYM404" s="263"/>
      <c r="AYN404" s="263"/>
      <c r="AYO404" s="263"/>
      <c r="AYP404" s="263"/>
      <c r="AYQ404" s="263"/>
      <c r="AYR404" s="263"/>
      <c r="AYS404" s="263"/>
      <c r="AYT404" s="263"/>
      <c r="AYU404" s="263"/>
      <c r="AYV404" s="263"/>
      <c r="AYW404" s="263"/>
      <c r="AYX404" s="263"/>
      <c r="AYY404" s="263"/>
      <c r="AYZ404" s="263"/>
      <c r="AZA404" s="263"/>
      <c r="AZB404" s="263"/>
      <c r="AZC404" s="263"/>
      <c r="AZD404" s="263"/>
      <c r="AZE404" s="263"/>
      <c r="AZF404" s="263"/>
      <c r="AZG404" s="263"/>
      <c r="AZH404" s="263"/>
      <c r="AZI404" s="263"/>
      <c r="AZJ404" s="263"/>
      <c r="AZK404" s="263"/>
      <c r="AZL404" s="263"/>
      <c r="AZM404" s="263"/>
      <c r="AZN404" s="263"/>
      <c r="AZO404" s="263"/>
      <c r="AZP404" s="263"/>
      <c r="AZQ404" s="263"/>
      <c r="AZR404" s="263"/>
      <c r="AZS404" s="263"/>
      <c r="AZT404" s="263"/>
      <c r="AZU404" s="263"/>
      <c r="AZV404" s="263"/>
      <c r="AZW404" s="263"/>
      <c r="AZX404" s="263"/>
      <c r="AZY404" s="263"/>
      <c r="AZZ404" s="263"/>
      <c r="BAA404" s="263"/>
      <c r="BAB404" s="263"/>
      <c r="BAC404" s="263"/>
      <c r="BAD404" s="263"/>
      <c r="BAE404" s="263"/>
      <c r="BAF404" s="263"/>
      <c r="BAG404" s="263"/>
      <c r="BAH404" s="263"/>
      <c r="BAI404" s="263"/>
      <c r="BAJ404" s="263"/>
      <c r="BAK404" s="263"/>
      <c r="BAL404" s="263"/>
      <c r="BAM404" s="263"/>
      <c r="BAN404" s="263"/>
      <c r="BAO404" s="263"/>
      <c r="BAP404" s="263"/>
      <c r="BAQ404" s="263"/>
      <c r="BAR404" s="263"/>
      <c r="BAS404" s="263"/>
      <c r="BAT404" s="263"/>
      <c r="BAU404" s="263"/>
      <c r="BAV404" s="263"/>
      <c r="BAW404" s="263"/>
      <c r="BAX404" s="263"/>
      <c r="BAY404" s="263"/>
      <c r="BAZ404" s="263"/>
      <c r="BBA404" s="263"/>
      <c r="BBB404" s="263"/>
      <c r="BBC404" s="263"/>
      <c r="BBD404" s="263"/>
      <c r="BBE404" s="263"/>
      <c r="BBF404" s="263"/>
      <c r="BBG404" s="263"/>
      <c r="BBH404" s="263"/>
      <c r="BBI404" s="263"/>
      <c r="BBJ404" s="263"/>
      <c r="BBK404" s="263"/>
      <c r="BBL404" s="263"/>
      <c r="BBM404" s="263"/>
      <c r="BBN404" s="263"/>
      <c r="BBO404" s="263"/>
      <c r="BBP404" s="263"/>
      <c r="BBQ404" s="263"/>
      <c r="BBR404" s="263"/>
      <c r="BBS404" s="263"/>
      <c r="BBT404" s="263"/>
      <c r="BBU404" s="263"/>
      <c r="BBV404" s="263"/>
      <c r="BBW404" s="263"/>
      <c r="BBX404" s="263"/>
      <c r="BBY404" s="263"/>
      <c r="BBZ404" s="263"/>
      <c r="BCA404" s="263"/>
      <c r="BCB404" s="263"/>
      <c r="BCC404" s="263"/>
      <c r="BCD404" s="263"/>
      <c r="BCE404" s="263"/>
      <c r="BCF404" s="263"/>
      <c r="BCG404" s="263"/>
      <c r="BCH404" s="263"/>
      <c r="BCI404" s="263"/>
      <c r="BCJ404" s="263"/>
      <c r="BCK404" s="263"/>
      <c r="BCL404" s="263"/>
      <c r="BCM404" s="263"/>
      <c r="BCN404" s="263"/>
      <c r="BCO404" s="263"/>
      <c r="BCP404" s="263"/>
      <c r="BCQ404" s="263"/>
      <c r="BCR404" s="263"/>
      <c r="BCS404" s="263"/>
      <c r="BCT404" s="263"/>
      <c r="BCU404" s="263"/>
      <c r="BCV404" s="263"/>
      <c r="BCW404" s="263"/>
      <c r="BCX404" s="263"/>
      <c r="BCY404" s="263"/>
      <c r="BCZ404" s="263"/>
      <c r="BDA404" s="263"/>
      <c r="BDB404" s="263"/>
      <c r="BDC404" s="263"/>
      <c r="BDD404" s="263"/>
      <c r="BDE404" s="263"/>
      <c r="BDF404" s="263"/>
      <c r="BDG404" s="263"/>
      <c r="BDH404" s="263"/>
      <c r="BDI404" s="263"/>
      <c r="BDJ404" s="263"/>
      <c r="BDK404" s="263"/>
      <c r="BDL404" s="263"/>
      <c r="BDM404" s="263"/>
      <c r="BDN404" s="263"/>
      <c r="BDO404" s="263"/>
      <c r="BDP404" s="263"/>
      <c r="BDQ404" s="263"/>
      <c r="BDR404" s="263"/>
      <c r="BDS404" s="263"/>
      <c r="BDT404" s="263"/>
      <c r="BDU404" s="263"/>
      <c r="BDV404" s="263"/>
      <c r="BDW404" s="263"/>
      <c r="BDX404" s="263"/>
      <c r="BDY404" s="263"/>
      <c r="BDZ404" s="263"/>
      <c r="BEA404" s="263"/>
      <c r="BEB404" s="263"/>
      <c r="BEC404" s="263"/>
      <c r="BED404" s="263"/>
      <c r="BEE404" s="263"/>
      <c r="BEF404" s="263"/>
      <c r="BEG404" s="263"/>
      <c r="BEH404" s="263"/>
      <c r="BEI404" s="263"/>
      <c r="BEJ404" s="263"/>
      <c r="BEK404" s="263"/>
      <c r="BEL404" s="263"/>
      <c r="BEM404" s="263"/>
      <c r="BEN404" s="263"/>
      <c r="BEO404" s="263"/>
      <c r="BEP404" s="263"/>
      <c r="BEQ404" s="263"/>
      <c r="BER404" s="263"/>
      <c r="BES404" s="263"/>
      <c r="BET404" s="263"/>
      <c r="BEU404" s="263"/>
      <c r="BEV404" s="263"/>
      <c r="BEW404" s="263"/>
      <c r="BEX404" s="263"/>
      <c r="BEY404" s="263"/>
      <c r="BEZ404" s="263"/>
      <c r="BFA404" s="263"/>
      <c r="BFB404" s="263"/>
      <c r="BFC404" s="263"/>
      <c r="BFD404" s="263"/>
      <c r="BFE404" s="263"/>
      <c r="BFF404" s="263"/>
      <c r="BFG404" s="263"/>
      <c r="BFH404" s="263"/>
      <c r="BFI404" s="263"/>
      <c r="BFJ404" s="263"/>
      <c r="BFK404" s="263"/>
      <c r="BFL404" s="263"/>
      <c r="BFM404" s="263"/>
      <c r="BFN404" s="263"/>
      <c r="BFO404" s="263"/>
      <c r="BFP404" s="263"/>
      <c r="BFQ404" s="263"/>
      <c r="BFR404" s="263"/>
      <c r="BFS404" s="263"/>
      <c r="BFT404" s="263"/>
      <c r="BFU404" s="263"/>
      <c r="BFV404" s="263"/>
      <c r="BFW404" s="263"/>
      <c r="BFX404" s="263"/>
      <c r="BFY404" s="263"/>
      <c r="BFZ404" s="263"/>
      <c r="BGA404" s="263"/>
      <c r="BGB404" s="263"/>
      <c r="BGC404" s="263"/>
      <c r="BGD404" s="263"/>
      <c r="BGE404" s="263"/>
      <c r="BGF404" s="263"/>
      <c r="BGG404" s="263"/>
      <c r="BGH404" s="263"/>
      <c r="BGI404" s="263"/>
      <c r="BGJ404" s="263"/>
      <c r="BGK404" s="263"/>
      <c r="BGL404" s="263"/>
      <c r="BGM404" s="263"/>
      <c r="BGN404" s="263"/>
      <c r="BGO404" s="263"/>
      <c r="BGP404" s="263"/>
      <c r="BGQ404" s="263"/>
      <c r="BGR404" s="263"/>
      <c r="BGS404" s="263"/>
      <c r="BGT404" s="263"/>
      <c r="BGU404" s="263"/>
      <c r="BGV404" s="263"/>
      <c r="BGW404" s="263"/>
      <c r="BGX404" s="263"/>
      <c r="BGY404" s="263"/>
      <c r="BGZ404" s="263"/>
      <c r="BHA404" s="263"/>
      <c r="BHB404" s="263"/>
      <c r="BHC404" s="263"/>
      <c r="BHD404" s="263"/>
      <c r="BHE404" s="263"/>
      <c r="BHF404" s="263"/>
      <c r="BHG404" s="263"/>
      <c r="BHH404" s="263"/>
      <c r="BHI404" s="263"/>
      <c r="BHJ404" s="263"/>
      <c r="BHK404" s="263"/>
      <c r="BHL404" s="263"/>
      <c r="BHM404" s="263"/>
      <c r="BHN404" s="263"/>
      <c r="BHO404" s="263"/>
      <c r="BHP404" s="263"/>
      <c r="BHQ404" s="263"/>
      <c r="BHR404" s="263"/>
      <c r="BHS404" s="263"/>
      <c r="BHT404" s="263"/>
      <c r="BHU404" s="263"/>
      <c r="BHV404" s="263"/>
      <c r="BHW404" s="263"/>
      <c r="BHX404" s="263"/>
      <c r="BHY404" s="263"/>
      <c r="BHZ404" s="263"/>
      <c r="BIA404" s="263"/>
      <c r="BIB404" s="263"/>
      <c r="BIC404" s="263"/>
      <c r="BID404" s="263"/>
      <c r="BIE404" s="263"/>
      <c r="BIF404" s="263"/>
      <c r="BIG404" s="263"/>
      <c r="BIH404" s="263"/>
      <c r="BII404" s="263"/>
      <c r="BIJ404" s="263"/>
      <c r="BIK404" s="263"/>
      <c r="BIL404" s="263"/>
      <c r="BIM404" s="263"/>
      <c r="BIN404" s="263"/>
      <c r="BIO404" s="263"/>
      <c r="BIP404" s="263"/>
      <c r="BIQ404" s="263"/>
      <c r="BIR404" s="263"/>
      <c r="BIS404" s="263"/>
      <c r="BIT404" s="263"/>
      <c r="BIU404" s="263"/>
      <c r="BIV404" s="263"/>
      <c r="BIW404" s="263"/>
      <c r="BIX404" s="263"/>
      <c r="BIY404" s="263"/>
      <c r="BIZ404" s="263"/>
      <c r="BJA404" s="263"/>
      <c r="BJB404" s="263"/>
      <c r="BJC404" s="263"/>
      <c r="BJD404" s="263"/>
      <c r="BJE404" s="263"/>
      <c r="BJF404" s="263"/>
      <c r="BJG404" s="263"/>
      <c r="BJH404" s="263"/>
      <c r="BJI404" s="263"/>
      <c r="BJJ404" s="263"/>
      <c r="BJK404" s="263"/>
      <c r="BJL404" s="263"/>
      <c r="BJM404" s="263"/>
      <c r="BJN404" s="263"/>
      <c r="BJO404" s="263"/>
      <c r="BJP404" s="263"/>
      <c r="BJQ404" s="263"/>
      <c r="BJR404" s="263"/>
      <c r="BJS404" s="263"/>
      <c r="BJT404" s="263"/>
      <c r="BJU404" s="263"/>
      <c r="BJV404" s="263"/>
      <c r="BJW404" s="263"/>
      <c r="BJX404" s="263"/>
      <c r="BJY404" s="263"/>
      <c r="BJZ404" s="263"/>
      <c r="BKA404" s="263"/>
      <c r="BKB404" s="263"/>
      <c r="BKC404" s="263"/>
      <c r="BKD404" s="263"/>
      <c r="BKE404" s="263"/>
      <c r="BKF404" s="263"/>
      <c r="BKG404" s="263"/>
      <c r="BKH404" s="263"/>
      <c r="BKI404" s="263"/>
      <c r="BKJ404" s="263"/>
      <c r="BKK404" s="263"/>
      <c r="BKL404" s="263"/>
      <c r="BKM404" s="263"/>
      <c r="BKN404" s="263"/>
      <c r="BKO404" s="263"/>
      <c r="BKP404" s="263"/>
      <c r="BKQ404" s="263"/>
      <c r="BKR404" s="263"/>
      <c r="BKS404" s="263"/>
      <c r="BKT404" s="263"/>
      <c r="BKU404" s="263"/>
      <c r="BKV404" s="263"/>
      <c r="BKW404" s="263"/>
      <c r="BKX404" s="263"/>
      <c r="BKY404" s="263"/>
      <c r="BKZ404" s="263"/>
      <c r="BLA404" s="263"/>
      <c r="BLB404" s="263"/>
      <c r="BLC404" s="263"/>
      <c r="BLD404" s="263"/>
      <c r="BLE404" s="263"/>
      <c r="BLF404" s="263"/>
      <c r="BLG404" s="263"/>
      <c r="BLH404" s="263"/>
      <c r="BLI404" s="263"/>
      <c r="BLJ404" s="263"/>
      <c r="BLK404" s="263"/>
      <c r="BLL404" s="263"/>
      <c r="BLM404" s="263"/>
      <c r="BLN404" s="263"/>
      <c r="BLO404" s="263"/>
      <c r="BLP404" s="263"/>
      <c r="BLQ404" s="263"/>
      <c r="BLR404" s="263"/>
      <c r="BLS404" s="263"/>
      <c r="BLT404" s="263"/>
      <c r="BLU404" s="263"/>
      <c r="BLV404" s="263"/>
      <c r="BLW404" s="263"/>
      <c r="BLX404" s="263"/>
      <c r="BLY404" s="263"/>
      <c r="BLZ404" s="263"/>
      <c r="BMA404" s="263"/>
      <c r="BMB404" s="263"/>
      <c r="BMC404" s="263"/>
      <c r="BMD404" s="263"/>
      <c r="BME404" s="263"/>
      <c r="BMF404" s="263"/>
      <c r="BMG404" s="263"/>
      <c r="BMH404" s="263"/>
      <c r="BMI404" s="263"/>
      <c r="BMJ404" s="263"/>
      <c r="BMK404" s="263"/>
      <c r="BML404" s="263"/>
      <c r="BMM404" s="263"/>
      <c r="BMN404" s="263"/>
      <c r="BMO404" s="263"/>
      <c r="BMP404" s="263"/>
      <c r="BMQ404" s="263"/>
      <c r="BMR404" s="263"/>
      <c r="BMS404" s="263"/>
      <c r="BMT404" s="263"/>
      <c r="BMU404" s="263"/>
      <c r="BMV404" s="263"/>
      <c r="BMW404" s="263"/>
      <c r="BMX404" s="263"/>
      <c r="BMY404" s="263"/>
      <c r="BMZ404" s="263"/>
      <c r="BNA404" s="263"/>
      <c r="BNB404" s="263"/>
      <c r="BNC404" s="263"/>
      <c r="BND404" s="263"/>
      <c r="BNE404" s="263"/>
      <c r="BNF404" s="263"/>
      <c r="BNG404" s="263"/>
      <c r="BNH404" s="263"/>
      <c r="BNI404" s="263"/>
      <c r="BNJ404" s="263"/>
      <c r="BNK404" s="263"/>
      <c r="BNL404" s="263"/>
      <c r="BNM404" s="263"/>
      <c r="BNN404" s="263"/>
      <c r="BNO404" s="263"/>
      <c r="BNP404" s="263"/>
      <c r="BNQ404" s="263"/>
      <c r="BNR404" s="263"/>
      <c r="BNS404" s="263"/>
      <c r="BNT404" s="263"/>
      <c r="BNU404" s="263"/>
      <c r="BNV404" s="263"/>
      <c r="BNW404" s="263"/>
      <c r="BNX404" s="263"/>
      <c r="BNY404" s="263"/>
      <c r="BNZ404" s="263"/>
      <c r="BOA404" s="263"/>
      <c r="BOB404" s="263"/>
      <c r="BOC404" s="263"/>
      <c r="BOD404" s="263"/>
      <c r="BOE404" s="263"/>
      <c r="BOF404" s="263"/>
      <c r="BOG404" s="263"/>
      <c r="BOH404" s="263"/>
      <c r="BOI404" s="263"/>
      <c r="BOJ404" s="263"/>
      <c r="BOK404" s="263"/>
      <c r="BOL404" s="263"/>
      <c r="BOM404" s="263"/>
      <c r="BON404" s="263"/>
      <c r="BOO404" s="263"/>
      <c r="BOP404" s="263"/>
      <c r="BOQ404" s="263"/>
      <c r="BOR404" s="263"/>
      <c r="BOS404" s="263"/>
      <c r="BOT404" s="263"/>
      <c r="BOU404" s="263"/>
      <c r="BOV404" s="263"/>
      <c r="BOW404" s="263"/>
      <c r="BOX404" s="263"/>
      <c r="BOY404" s="263"/>
      <c r="BOZ404" s="263"/>
      <c r="BPA404" s="263"/>
      <c r="BPB404" s="263"/>
      <c r="BPC404" s="263"/>
      <c r="BPD404" s="263"/>
      <c r="BPE404" s="263"/>
      <c r="BPF404" s="263"/>
      <c r="BPG404" s="263"/>
      <c r="BPH404" s="263"/>
      <c r="BPI404" s="263"/>
      <c r="BPJ404" s="263"/>
      <c r="BPK404" s="263"/>
      <c r="BPL404" s="263"/>
      <c r="BPM404" s="263"/>
      <c r="BPN404" s="263"/>
      <c r="BPO404" s="263"/>
      <c r="BPP404" s="263"/>
      <c r="BPQ404" s="263"/>
      <c r="BPR404" s="263"/>
      <c r="BPS404" s="263"/>
      <c r="BPT404" s="263"/>
      <c r="BPU404" s="263"/>
      <c r="BPV404" s="263"/>
      <c r="BPW404" s="263"/>
      <c r="BPX404" s="263"/>
      <c r="BPY404" s="263"/>
      <c r="BPZ404" s="263"/>
      <c r="BQA404" s="263"/>
      <c r="BQB404" s="263"/>
      <c r="BQC404" s="263"/>
      <c r="BQD404" s="263"/>
      <c r="BQE404" s="263"/>
      <c r="BQF404" s="263"/>
      <c r="BQG404" s="263"/>
      <c r="BQH404" s="263"/>
      <c r="BQI404" s="263"/>
      <c r="BQJ404" s="263"/>
      <c r="BQK404" s="263"/>
      <c r="BQL404" s="263"/>
      <c r="BQM404" s="263"/>
      <c r="BQN404" s="263"/>
      <c r="BQO404" s="263"/>
      <c r="BQP404" s="263"/>
      <c r="BQQ404" s="263"/>
      <c r="BQR404" s="263"/>
      <c r="BQS404" s="263"/>
      <c r="BQT404" s="263"/>
      <c r="BQU404" s="263"/>
      <c r="BQV404" s="263"/>
      <c r="BQW404" s="263"/>
      <c r="BQX404" s="263"/>
      <c r="BQY404" s="263"/>
      <c r="BQZ404" s="263"/>
      <c r="BRA404" s="263"/>
      <c r="BRB404" s="263"/>
      <c r="BRC404" s="263"/>
      <c r="BRD404" s="263"/>
      <c r="BRE404" s="263"/>
      <c r="BRF404" s="263"/>
      <c r="BRG404" s="263"/>
      <c r="BRH404" s="263"/>
      <c r="BRI404" s="263"/>
      <c r="BRJ404" s="263"/>
      <c r="BRK404" s="263"/>
      <c r="BRL404" s="263"/>
      <c r="BRM404" s="263"/>
      <c r="BRN404" s="263"/>
      <c r="BRO404" s="263"/>
      <c r="BRP404" s="263"/>
      <c r="BRQ404" s="263"/>
      <c r="BRR404" s="263"/>
      <c r="BRS404" s="263"/>
      <c r="BRT404" s="263"/>
      <c r="BRU404" s="263"/>
      <c r="BRV404" s="263"/>
      <c r="BRW404" s="263"/>
      <c r="BRX404" s="263"/>
      <c r="BRY404" s="263"/>
      <c r="BRZ404" s="263"/>
      <c r="BSA404" s="263"/>
      <c r="BSB404" s="263"/>
      <c r="BSC404" s="263"/>
      <c r="BSD404" s="263"/>
      <c r="BSE404" s="263"/>
      <c r="BSF404" s="263"/>
      <c r="BSG404" s="263"/>
      <c r="BSH404" s="263"/>
      <c r="BSI404" s="263"/>
      <c r="BSJ404" s="263"/>
      <c r="BSK404" s="263"/>
      <c r="BSL404" s="263"/>
      <c r="BSM404" s="263"/>
      <c r="BSN404" s="263"/>
      <c r="BSO404" s="263"/>
      <c r="BSP404" s="263"/>
      <c r="BSQ404" s="263"/>
      <c r="BSR404" s="263"/>
      <c r="BSS404" s="263"/>
      <c r="BST404" s="263"/>
      <c r="BSU404" s="263"/>
      <c r="BSV404" s="263"/>
      <c r="BSW404" s="263"/>
      <c r="BSX404" s="263"/>
      <c r="BSY404" s="263"/>
      <c r="BSZ404" s="263"/>
      <c r="BTA404" s="263"/>
      <c r="BTB404" s="263"/>
      <c r="BTC404" s="263"/>
      <c r="BTD404" s="263"/>
      <c r="BTE404" s="263"/>
      <c r="BTF404" s="263"/>
      <c r="BTG404" s="263"/>
      <c r="BTH404" s="263"/>
      <c r="BTI404" s="263"/>
      <c r="BTJ404" s="263"/>
      <c r="BTK404" s="263"/>
      <c r="BTL404" s="263"/>
      <c r="BTM404" s="263"/>
      <c r="BTN404" s="263"/>
      <c r="BTO404" s="263"/>
      <c r="BTP404" s="263"/>
      <c r="BTQ404" s="263"/>
      <c r="BTR404" s="263"/>
      <c r="BTS404" s="263"/>
      <c r="BTT404" s="263"/>
      <c r="BTU404" s="263"/>
      <c r="BTV404" s="263"/>
      <c r="BTW404" s="263"/>
      <c r="BTX404" s="263"/>
      <c r="BTY404" s="263"/>
      <c r="BTZ404" s="263"/>
      <c r="BUA404" s="263"/>
      <c r="BUB404" s="263"/>
      <c r="BUC404" s="263"/>
      <c r="BUD404" s="263"/>
      <c r="BUE404" s="263"/>
      <c r="BUF404" s="263"/>
      <c r="BUG404" s="263"/>
      <c r="BUH404" s="263"/>
      <c r="BUI404" s="263"/>
      <c r="BUJ404" s="263"/>
      <c r="BUK404" s="263"/>
      <c r="BUL404" s="263"/>
      <c r="BUM404" s="263"/>
      <c r="BUN404" s="263"/>
      <c r="BUO404" s="263"/>
      <c r="BUP404" s="263"/>
      <c r="BUQ404" s="263"/>
      <c r="BUR404" s="263"/>
      <c r="BUS404" s="263"/>
      <c r="BUT404" s="263"/>
      <c r="BUU404" s="263"/>
      <c r="BUV404" s="263"/>
      <c r="BUW404" s="263"/>
      <c r="BUX404" s="263"/>
      <c r="BUY404" s="263"/>
      <c r="BUZ404" s="263"/>
      <c r="BVA404" s="263"/>
      <c r="BVB404" s="263"/>
      <c r="BVC404" s="263"/>
      <c r="BVD404" s="263"/>
      <c r="BVE404" s="263"/>
      <c r="BVF404" s="263"/>
      <c r="BVG404" s="263"/>
      <c r="BVH404" s="263"/>
      <c r="BVI404" s="263"/>
      <c r="BVJ404" s="263"/>
      <c r="BVK404" s="263"/>
      <c r="BVL404" s="263"/>
      <c r="BVM404" s="263"/>
      <c r="BVN404" s="263"/>
      <c r="BVO404" s="263"/>
      <c r="BVP404" s="263"/>
      <c r="BVQ404" s="263"/>
      <c r="BVR404" s="263"/>
      <c r="BVS404" s="263"/>
      <c r="BVT404" s="263"/>
      <c r="BVU404" s="263"/>
      <c r="BVV404" s="263"/>
      <c r="BVW404" s="263"/>
      <c r="BVX404" s="263"/>
      <c r="BVY404" s="263"/>
      <c r="BVZ404" s="263"/>
      <c r="BWA404" s="263"/>
      <c r="BWB404" s="263"/>
      <c r="BWC404" s="263"/>
      <c r="BWD404" s="263"/>
      <c r="BWE404" s="263"/>
      <c r="BWF404" s="263"/>
      <c r="BWG404" s="263"/>
      <c r="BWH404" s="263"/>
      <c r="BWI404" s="263"/>
      <c r="BWJ404" s="263"/>
      <c r="BWK404" s="263"/>
      <c r="BWL404" s="263"/>
      <c r="BWM404" s="263"/>
      <c r="BWN404" s="263"/>
      <c r="BWO404" s="263"/>
      <c r="BWP404" s="263"/>
      <c r="BWQ404" s="263"/>
      <c r="BWR404" s="263"/>
      <c r="BWS404" s="263"/>
      <c r="BWT404" s="263"/>
      <c r="BWU404" s="263"/>
      <c r="BWV404" s="263"/>
      <c r="BWW404" s="263"/>
      <c r="BWX404" s="263"/>
      <c r="BWY404" s="263"/>
      <c r="BWZ404" s="263"/>
      <c r="BXA404" s="263"/>
      <c r="BXB404" s="263"/>
      <c r="BXC404" s="263"/>
      <c r="BXD404" s="263"/>
      <c r="BXE404" s="263"/>
      <c r="BXF404" s="263"/>
      <c r="BXG404" s="263"/>
      <c r="BXH404" s="263"/>
      <c r="BXI404" s="263"/>
      <c r="BXJ404" s="263"/>
      <c r="BXK404" s="263"/>
      <c r="BXL404" s="263"/>
      <c r="BXM404" s="263"/>
      <c r="BXN404" s="263"/>
      <c r="BXO404" s="263"/>
      <c r="BXP404" s="263"/>
      <c r="BXQ404" s="263"/>
      <c r="BXR404" s="263"/>
      <c r="BXS404" s="263"/>
      <c r="BXT404" s="263"/>
      <c r="BXU404" s="263"/>
      <c r="BXV404" s="263"/>
      <c r="BXW404" s="263"/>
      <c r="BXX404" s="263"/>
      <c r="BXY404" s="263"/>
      <c r="BXZ404" s="263"/>
      <c r="BYA404" s="263"/>
      <c r="BYB404" s="263"/>
      <c r="BYC404" s="263"/>
      <c r="BYD404" s="263"/>
      <c r="BYE404" s="263"/>
      <c r="BYF404" s="263"/>
      <c r="BYG404" s="263"/>
      <c r="BYH404" s="263"/>
      <c r="BYI404" s="263"/>
      <c r="BYJ404" s="263"/>
      <c r="BYK404" s="263"/>
      <c r="BYL404" s="263"/>
      <c r="BYM404" s="263"/>
      <c r="BYN404" s="263"/>
      <c r="BYO404" s="263"/>
      <c r="BYP404" s="263"/>
      <c r="BYQ404" s="263"/>
      <c r="BYR404" s="263"/>
      <c r="BYS404" s="263"/>
      <c r="BYT404" s="263"/>
      <c r="BYU404" s="263"/>
      <c r="BYV404" s="263"/>
      <c r="BYW404" s="263"/>
      <c r="BYX404" s="263"/>
      <c r="BYY404" s="263"/>
      <c r="BYZ404" s="263"/>
      <c r="BZA404" s="263"/>
      <c r="BZB404" s="263"/>
      <c r="BZC404" s="263"/>
      <c r="BZD404" s="263"/>
      <c r="BZE404" s="263"/>
      <c r="BZF404" s="263"/>
      <c r="BZG404" s="263"/>
      <c r="BZH404" s="263"/>
      <c r="BZI404" s="263"/>
      <c r="BZJ404" s="263"/>
      <c r="BZK404" s="263"/>
      <c r="BZL404" s="263"/>
      <c r="BZM404" s="263"/>
      <c r="BZN404" s="263"/>
      <c r="BZO404" s="263"/>
      <c r="BZP404" s="263"/>
      <c r="BZQ404" s="263"/>
      <c r="BZR404" s="263"/>
      <c r="BZS404" s="263"/>
      <c r="BZT404" s="263"/>
      <c r="BZU404" s="263"/>
      <c r="BZV404" s="263"/>
      <c r="BZW404" s="263"/>
      <c r="BZX404" s="263"/>
      <c r="BZY404" s="263"/>
      <c r="BZZ404" s="263"/>
      <c r="CAA404" s="263"/>
      <c r="CAB404" s="263"/>
      <c r="CAC404" s="263"/>
      <c r="CAD404" s="263"/>
      <c r="CAE404" s="263"/>
      <c r="CAF404" s="263"/>
      <c r="CAG404" s="263"/>
      <c r="CAH404" s="263"/>
      <c r="CAI404" s="263"/>
      <c r="CAJ404" s="263"/>
      <c r="CAK404" s="263"/>
      <c r="CAL404" s="263"/>
      <c r="CAM404" s="263"/>
      <c r="CAN404" s="263"/>
      <c r="CAO404" s="263"/>
      <c r="CAP404" s="263"/>
      <c r="CAQ404" s="263"/>
      <c r="CAR404" s="263"/>
      <c r="CAS404" s="263"/>
      <c r="CAT404" s="263"/>
      <c r="CAU404" s="263"/>
      <c r="CAV404" s="263"/>
    </row>
    <row r="405" spans="1:2076" x14ac:dyDescent="0.35">
      <c r="A405" s="263"/>
      <c r="B405" s="263"/>
      <c r="C405" s="263"/>
      <c r="D405" s="263"/>
      <c r="E405" s="263"/>
      <c r="F405" s="263"/>
      <c r="G405" s="263"/>
      <c r="H405" s="263"/>
      <c r="I405" s="263"/>
      <c r="J405" s="263"/>
      <c r="K405" s="263"/>
      <c r="L405" s="263"/>
      <c r="M405" s="263"/>
      <c r="N405" s="263"/>
      <c r="O405" s="263"/>
      <c r="P405" s="263"/>
      <c r="Q405" s="263"/>
      <c r="R405" s="263"/>
      <c r="S405" s="263"/>
      <c r="T405" s="263"/>
      <c r="U405" s="263"/>
      <c r="V405" s="263"/>
      <c r="W405" s="263"/>
      <c r="X405" s="263"/>
      <c r="Y405" s="263"/>
      <c r="Z405" s="263"/>
      <c r="AA405" s="263"/>
      <c r="AB405" s="263"/>
      <c r="AC405" s="263"/>
      <c r="AD405" s="263"/>
      <c r="AE405" s="263"/>
      <c r="AF405" s="263"/>
      <c r="AG405" s="263"/>
      <c r="AH405" s="263"/>
      <c r="AI405" s="263"/>
      <c r="AJ405" s="263"/>
      <c r="AK405" s="263"/>
      <c r="AL405" s="263"/>
      <c r="AM405" s="263"/>
      <c r="AN405" s="263"/>
      <c r="AO405" s="263"/>
      <c r="AP405" s="263"/>
      <c r="AQ405" s="263"/>
      <c r="AR405" s="263"/>
      <c r="AS405" s="263"/>
      <c r="AT405" s="263"/>
      <c r="AU405" s="263"/>
      <c r="AV405" s="263"/>
      <c r="AW405" s="263"/>
      <c r="AX405" s="263"/>
      <c r="AY405" s="263"/>
      <c r="AZ405" s="263"/>
      <c r="BA405" s="263"/>
      <c r="BB405" s="263"/>
      <c r="BC405" s="263"/>
      <c r="BD405" s="263"/>
      <c r="BE405" s="263"/>
      <c r="BF405" s="263"/>
      <c r="BG405" s="263"/>
      <c r="BH405" s="263"/>
      <c r="BI405" s="263"/>
      <c r="BJ405" s="263"/>
      <c r="BK405" s="263"/>
      <c r="BL405" s="263"/>
      <c r="BM405" s="263"/>
      <c r="BN405" s="263"/>
      <c r="BO405" s="263"/>
      <c r="BP405" s="263"/>
      <c r="BQ405" s="263"/>
      <c r="BR405" s="263"/>
      <c r="BS405" s="263"/>
      <c r="BT405" s="263"/>
      <c r="BU405" s="263"/>
      <c r="BV405" s="263"/>
      <c r="BW405" s="263"/>
      <c r="BX405" s="263"/>
      <c r="BY405" s="263"/>
      <c r="BZ405" s="263"/>
      <c r="CA405" s="263"/>
      <c r="CB405" s="263"/>
      <c r="CC405" s="263"/>
      <c r="CD405" s="263"/>
      <c r="CE405" s="263"/>
      <c r="CF405" s="263"/>
      <c r="CG405" s="263"/>
      <c r="CH405" s="263"/>
      <c r="CI405" s="263"/>
      <c r="CJ405" s="263"/>
      <c r="CK405" s="263"/>
      <c r="CL405" s="263"/>
      <c r="CM405" s="263"/>
      <c r="CN405" s="263"/>
      <c r="CO405" s="263"/>
      <c r="CP405" s="263"/>
      <c r="CQ405" s="263"/>
      <c r="CR405" s="263"/>
      <c r="CS405" s="263"/>
      <c r="CT405" s="263"/>
      <c r="CU405" s="263"/>
      <c r="CV405" s="263"/>
      <c r="CW405" s="263"/>
      <c r="CX405" s="263"/>
      <c r="CY405" s="263"/>
      <c r="CZ405" s="263"/>
      <c r="DA405" s="263"/>
      <c r="DB405" s="263"/>
      <c r="DC405" s="263"/>
      <c r="DD405" s="263"/>
      <c r="DE405" s="263"/>
      <c r="DF405" s="263"/>
      <c r="DG405" s="263"/>
      <c r="DH405" s="263"/>
      <c r="DI405" s="263"/>
      <c r="DJ405" s="263"/>
      <c r="DK405" s="263"/>
      <c r="DL405" s="263"/>
      <c r="DM405" s="263"/>
      <c r="DN405" s="263"/>
      <c r="DO405" s="263"/>
      <c r="DP405" s="263"/>
      <c r="DQ405" s="263"/>
      <c r="DR405" s="263"/>
      <c r="DS405" s="263"/>
      <c r="DT405" s="263"/>
      <c r="DU405" s="263"/>
      <c r="DV405" s="263"/>
      <c r="DW405" s="263"/>
      <c r="DX405" s="263"/>
      <c r="DY405" s="263"/>
      <c r="DZ405" s="263"/>
      <c r="EA405" s="263"/>
      <c r="EB405" s="263"/>
      <c r="EC405" s="263"/>
      <c r="ED405" s="263"/>
      <c r="EE405" s="263"/>
      <c r="EF405" s="263"/>
      <c r="EG405" s="263"/>
      <c r="EH405" s="263"/>
      <c r="EI405" s="263"/>
      <c r="EJ405" s="263"/>
      <c r="EK405" s="263"/>
      <c r="EL405" s="263"/>
      <c r="EM405" s="263"/>
      <c r="EN405" s="263"/>
      <c r="EO405" s="263"/>
      <c r="EP405" s="263"/>
      <c r="EQ405" s="263"/>
      <c r="ER405" s="263"/>
      <c r="ES405" s="263"/>
      <c r="ET405" s="263"/>
      <c r="EU405" s="263"/>
      <c r="EV405" s="263"/>
      <c r="EW405" s="263"/>
      <c r="EX405" s="263"/>
      <c r="EY405" s="263"/>
      <c r="EZ405" s="263"/>
      <c r="FA405" s="263"/>
      <c r="FB405" s="263"/>
      <c r="FC405" s="263"/>
      <c r="FD405" s="263"/>
      <c r="FE405" s="263"/>
      <c r="FF405" s="263"/>
      <c r="FG405" s="263"/>
      <c r="FH405" s="263"/>
      <c r="FI405" s="263"/>
      <c r="FJ405" s="263"/>
      <c r="FK405" s="263"/>
      <c r="FL405" s="263"/>
      <c r="FM405" s="263"/>
      <c r="FN405" s="263"/>
      <c r="FO405" s="263"/>
      <c r="FP405" s="263"/>
      <c r="FQ405" s="263"/>
      <c r="FR405" s="263"/>
      <c r="FS405" s="263"/>
      <c r="FT405" s="263"/>
      <c r="FU405" s="263"/>
      <c r="FV405" s="263"/>
      <c r="FW405" s="263"/>
      <c r="FX405" s="263"/>
      <c r="FY405" s="263"/>
      <c r="FZ405" s="263"/>
      <c r="GA405" s="263"/>
      <c r="GB405" s="263"/>
      <c r="GC405" s="263"/>
      <c r="GD405" s="263"/>
      <c r="GE405" s="263"/>
      <c r="GF405" s="263"/>
      <c r="GG405" s="263"/>
      <c r="GH405" s="263"/>
      <c r="GI405" s="263"/>
      <c r="GJ405" s="263"/>
      <c r="GK405" s="263"/>
      <c r="GL405" s="263"/>
      <c r="GM405" s="263"/>
      <c r="GN405" s="263"/>
      <c r="GO405" s="263"/>
      <c r="GP405" s="263"/>
      <c r="GQ405" s="263"/>
      <c r="GR405" s="263"/>
      <c r="GS405" s="263"/>
      <c r="GT405" s="263"/>
      <c r="GU405" s="263"/>
      <c r="GV405" s="263"/>
      <c r="GW405" s="263"/>
      <c r="GX405" s="263"/>
      <c r="GY405" s="263"/>
      <c r="GZ405" s="263"/>
      <c r="HA405" s="263"/>
      <c r="HB405" s="263"/>
      <c r="HC405" s="263"/>
      <c r="HD405" s="263"/>
      <c r="HE405" s="263"/>
      <c r="HF405" s="263"/>
      <c r="HG405" s="263"/>
      <c r="HH405" s="263"/>
      <c r="HI405" s="263"/>
      <c r="HJ405" s="263"/>
      <c r="HK405" s="263"/>
      <c r="HL405" s="263"/>
      <c r="HM405" s="263"/>
      <c r="HN405" s="263"/>
      <c r="HO405" s="263"/>
      <c r="HP405" s="263"/>
      <c r="HQ405" s="263"/>
      <c r="HR405" s="263"/>
      <c r="HS405" s="263"/>
      <c r="HT405" s="263"/>
      <c r="HU405" s="263"/>
      <c r="HV405" s="263"/>
      <c r="HW405" s="263"/>
      <c r="HX405" s="263"/>
      <c r="HY405" s="263"/>
      <c r="HZ405" s="263"/>
      <c r="IA405" s="263"/>
      <c r="IB405" s="263"/>
      <c r="IC405" s="263"/>
      <c r="ID405" s="263"/>
      <c r="IE405" s="263"/>
      <c r="IF405" s="263"/>
      <c r="IG405" s="263"/>
      <c r="IH405" s="263"/>
      <c r="II405" s="263"/>
      <c r="IJ405" s="263"/>
      <c r="IK405" s="263"/>
      <c r="IL405" s="263"/>
      <c r="IM405" s="263"/>
      <c r="IN405" s="263"/>
      <c r="IO405" s="263"/>
      <c r="IP405" s="263"/>
      <c r="IQ405" s="263"/>
      <c r="IR405" s="263"/>
      <c r="IS405" s="263"/>
      <c r="IT405" s="263"/>
      <c r="IU405" s="263"/>
      <c r="IV405" s="263"/>
      <c r="IW405" s="263"/>
      <c r="IX405" s="263"/>
      <c r="IY405" s="263"/>
      <c r="IZ405" s="263"/>
      <c r="JA405" s="263"/>
      <c r="JB405" s="263"/>
      <c r="JC405" s="263"/>
      <c r="JD405" s="263"/>
      <c r="JE405" s="263"/>
      <c r="JF405" s="263"/>
      <c r="JG405" s="263"/>
      <c r="JH405" s="263"/>
      <c r="JI405" s="263"/>
      <c r="JJ405" s="263"/>
      <c r="JK405" s="263"/>
      <c r="JL405" s="263"/>
      <c r="JM405" s="263"/>
      <c r="JN405" s="263"/>
      <c r="JO405" s="263"/>
      <c r="JP405" s="263"/>
      <c r="JQ405" s="263"/>
      <c r="JR405" s="263"/>
      <c r="JS405" s="263"/>
      <c r="JT405" s="263"/>
      <c r="JU405" s="263"/>
      <c r="JV405" s="263"/>
      <c r="JW405" s="263"/>
      <c r="JX405" s="263"/>
      <c r="JY405" s="263"/>
      <c r="JZ405" s="263"/>
      <c r="KA405" s="263"/>
      <c r="KB405" s="263"/>
      <c r="KC405" s="263"/>
      <c r="KD405" s="263"/>
      <c r="KE405" s="263"/>
      <c r="KF405" s="263"/>
      <c r="KG405" s="263"/>
      <c r="KH405" s="263"/>
      <c r="KI405" s="263"/>
      <c r="KJ405" s="263"/>
      <c r="KK405" s="263"/>
      <c r="KL405" s="263"/>
      <c r="KM405" s="263"/>
      <c r="KN405" s="263"/>
      <c r="KO405" s="263"/>
      <c r="KP405" s="263"/>
      <c r="KQ405" s="263"/>
      <c r="KR405" s="263"/>
      <c r="KS405" s="263"/>
      <c r="KT405" s="263"/>
      <c r="KU405" s="263"/>
      <c r="KV405" s="263"/>
      <c r="KW405" s="263"/>
      <c r="KX405" s="263"/>
      <c r="KY405" s="263"/>
      <c r="KZ405" s="263"/>
      <c r="LA405" s="263"/>
      <c r="LB405" s="263"/>
      <c r="LC405" s="263"/>
      <c r="LD405" s="263"/>
      <c r="LE405" s="263"/>
      <c r="LF405" s="263"/>
      <c r="LG405" s="263"/>
      <c r="LH405" s="263"/>
      <c r="LI405" s="263"/>
      <c r="LJ405" s="263"/>
      <c r="LK405" s="263"/>
      <c r="LL405" s="263"/>
      <c r="LM405" s="263"/>
      <c r="LN405" s="263"/>
      <c r="LO405" s="263"/>
      <c r="LP405" s="263"/>
      <c r="LQ405" s="263"/>
      <c r="LR405" s="263"/>
      <c r="LS405" s="263"/>
      <c r="LT405" s="263"/>
      <c r="LU405" s="263"/>
      <c r="LV405" s="263"/>
      <c r="LW405" s="263"/>
      <c r="LX405" s="263"/>
      <c r="LY405" s="263"/>
      <c r="LZ405" s="263"/>
      <c r="MA405" s="263"/>
      <c r="MB405" s="263"/>
      <c r="MC405" s="263"/>
      <c r="MD405" s="263"/>
      <c r="ME405" s="263"/>
      <c r="MF405" s="263"/>
      <c r="MG405" s="263"/>
      <c r="MH405" s="263"/>
      <c r="MI405" s="263"/>
      <c r="MJ405" s="263"/>
      <c r="MK405" s="263"/>
      <c r="ML405" s="263"/>
      <c r="MM405" s="263"/>
      <c r="MN405" s="263"/>
      <c r="MO405" s="263"/>
      <c r="MP405" s="263"/>
      <c r="MQ405" s="263"/>
      <c r="MR405" s="263"/>
      <c r="MS405" s="263"/>
      <c r="MT405" s="263"/>
      <c r="MU405" s="263"/>
      <c r="MV405" s="263"/>
      <c r="MW405" s="263"/>
      <c r="MX405" s="263"/>
      <c r="MY405" s="263"/>
      <c r="MZ405" s="263"/>
      <c r="NA405" s="263"/>
      <c r="NB405" s="263"/>
      <c r="NC405" s="263"/>
      <c r="ND405" s="263"/>
      <c r="NE405" s="263"/>
      <c r="NF405" s="263"/>
      <c r="NG405" s="263"/>
      <c r="NH405" s="263"/>
      <c r="NI405" s="263"/>
      <c r="NJ405" s="263"/>
      <c r="NK405" s="263"/>
      <c r="NL405" s="263"/>
      <c r="NM405" s="263"/>
      <c r="NN405" s="263"/>
      <c r="NO405" s="263"/>
      <c r="NP405" s="263"/>
      <c r="NQ405" s="263"/>
      <c r="NR405" s="263"/>
      <c r="NS405" s="263"/>
      <c r="NT405" s="263"/>
      <c r="NU405" s="263"/>
      <c r="NV405" s="263"/>
      <c r="NW405" s="263"/>
      <c r="NX405" s="263"/>
      <c r="NY405" s="263"/>
      <c r="NZ405" s="263"/>
      <c r="OA405" s="263"/>
      <c r="OB405" s="263"/>
      <c r="OC405" s="263"/>
      <c r="OD405" s="263"/>
      <c r="OE405" s="263"/>
      <c r="OF405" s="263"/>
      <c r="OG405" s="263"/>
      <c r="OH405" s="263"/>
      <c r="OI405" s="263"/>
      <c r="OJ405" s="263"/>
      <c r="OK405" s="263"/>
      <c r="OL405" s="263"/>
      <c r="OM405" s="263"/>
      <c r="ON405" s="263"/>
      <c r="OO405" s="263"/>
      <c r="OP405" s="263"/>
      <c r="OQ405" s="263"/>
      <c r="OR405" s="263"/>
      <c r="OS405" s="263"/>
      <c r="OT405" s="263"/>
      <c r="OU405" s="263"/>
      <c r="OV405" s="263"/>
      <c r="OW405" s="263"/>
      <c r="OX405" s="263"/>
      <c r="OY405" s="263"/>
      <c r="OZ405" s="263"/>
      <c r="PA405" s="263"/>
      <c r="PB405" s="263"/>
      <c r="PC405" s="263"/>
      <c r="PD405" s="263"/>
      <c r="PE405" s="263"/>
      <c r="PF405" s="263"/>
      <c r="PG405" s="263"/>
      <c r="PH405" s="263"/>
      <c r="PI405" s="263"/>
      <c r="PJ405" s="263"/>
      <c r="PK405" s="263"/>
      <c r="PL405" s="263"/>
      <c r="PM405" s="263"/>
      <c r="PN405" s="263"/>
      <c r="PO405" s="263"/>
      <c r="PP405" s="263"/>
      <c r="PQ405" s="263"/>
      <c r="PR405" s="263"/>
      <c r="PS405" s="263"/>
      <c r="PT405" s="263"/>
      <c r="PU405" s="263"/>
      <c r="PV405" s="263"/>
      <c r="PW405" s="263"/>
      <c r="PX405" s="263"/>
      <c r="PY405" s="263"/>
      <c r="PZ405" s="263"/>
      <c r="QA405" s="263"/>
      <c r="QB405" s="263"/>
      <c r="QC405" s="263"/>
      <c r="QD405" s="263"/>
      <c r="QE405" s="263"/>
      <c r="QF405" s="263"/>
      <c r="QG405" s="263"/>
      <c r="QH405" s="263"/>
      <c r="QI405" s="263"/>
      <c r="QJ405" s="263"/>
      <c r="QK405" s="263"/>
      <c r="QL405" s="263"/>
      <c r="QM405" s="263"/>
      <c r="QN405" s="263"/>
      <c r="QO405" s="263"/>
      <c r="QP405" s="263"/>
      <c r="QQ405" s="263"/>
      <c r="QR405" s="263"/>
      <c r="QS405" s="263"/>
      <c r="QT405" s="263"/>
      <c r="QU405" s="263"/>
      <c r="QV405" s="263"/>
      <c r="QW405" s="263"/>
      <c r="QX405" s="263"/>
      <c r="QY405" s="263"/>
      <c r="QZ405" s="263"/>
      <c r="RA405" s="263"/>
      <c r="RB405" s="263"/>
      <c r="RC405" s="263"/>
      <c r="RD405" s="263"/>
      <c r="RE405" s="263"/>
      <c r="RF405" s="263"/>
      <c r="RG405" s="263"/>
      <c r="RH405" s="263"/>
      <c r="RI405" s="263"/>
      <c r="RJ405" s="263"/>
      <c r="RK405" s="263"/>
      <c r="RL405" s="263"/>
      <c r="RM405" s="263"/>
      <c r="RN405" s="263"/>
      <c r="RO405" s="263"/>
      <c r="RP405" s="263"/>
      <c r="RQ405" s="263"/>
      <c r="RR405" s="263"/>
      <c r="RS405" s="263"/>
      <c r="RT405" s="263"/>
      <c r="RU405" s="263"/>
      <c r="RV405" s="263"/>
      <c r="RW405" s="263"/>
      <c r="RX405" s="263"/>
      <c r="RY405" s="263"/>
      <c r="RZ405" s="263"/>
      <c r="SA405" s="263"/>
      <c r="SB405" s="263"/>
      <c r="SC405" s="263"/>
      <c r="SD405" s="263"/>
      <c r="SE405" s="263"/>
      <c r="SF405" s="263"/>
      <c r="SG405" s="263"/>
      <c r="SH405" s="263"/>
      <c r="SI405" s="263"/>
      <c r="SJ405" s="263"/>
      <c r="SK405" s="263"/>
      <c r="SL405" s="263"/>
      <c r="SM405" s="263"/>
      <c r="SN405" s="263"/>
      <c r="SO405" s="263"/>
      <c r="SP405" s="263"/>
      <c r="SQ405" s="263"/>
      <c r="SR405" s="263"/>
      <c r="SS405" s="263"/>
      <c r="ST405" s="263"/>
      <c r="SU405" s="263"/>
      <c r="SV405" s="263"/>
      <c r="SW405" s="263"/>
      <c r="SX405" s="263"/>
      <c r="SY405" s="263"/>
      <c r="SZ405" s="263"/>
      <c r="TA405" s="263"/>
      <c r="TB405" s="263"/>
      <c r="TC405" s="263"/>
      <c r="TD405" s="263"/>
      <c r="TE405" s="263"/>
      <c r="TF405" s="263"/>
      <c r="TG405" s="263"/>
      <c r="TH405" s="263"/>
      <c r="TI405" s="263"/>
      <c r="TJ405" s="263"/>
      <c r="TK405" s="263"/>
      <c r="TL405" s="263"/>
      <c r="TM405" s="263"/>
      <c r="TN405" s="263"/>
      <c r="TO405" s="263"/>
      <c r="TP405" s="263"/>
      <c r="TQ405" s="263"/>
      <c r="TR405" s="263"/>
      <c r="TS405" s="263"/>
      <c r="TT405" s="263"/>
      <c r="TU405" s="263"/>
      <c r="TV405" s="263"/>
      <c r="TW405" s="263"/>
      <c r="TX405" s="263"/>
      <c r="TY405" s="263"/>
      <c r="TZ405" s="263"/>
      <c r="UA405" s="263"/>
      <c r="UB405" s="263"/>
      <c r="UC405" s="263"/>
      <c r="UD405" s="263"/>
      <c r="UE405" s="263"/>
      <c r="UF405" s="263"/>
      <c r="UG405" s="263"/>
      <c r="UH405" s="263"/>
      <c r="UI405" s="263"/>
      <c r="UJ405" s="263"/>
      <c r="UK405" s="263"/>
      <c r="UL405" s="263"/>
      <c r="UM405" s="263"/>
      <c r="UN405" s="263"/>
      <c r="UO405" s="263"/>
      <c r="UP405" s="263"/>
      <c r="UQ405" s="263"/>
      <c r="UR405" s="263"/>
      <c r="US405" s="263"/>
      <c r="UT405" s="263"/>
      <c r="UU405" s="263"/>
      <c r="UV405" s="263"/>
      <c r="UW405" s="263"/>
      <c r="UX405" s="263"/>
      <c r="UY405" s="263"/>
      <c r="UZ405" s="263"/>
      <c r="VA405" s="263"/>
      <c r="VB405" s="263"/>
      <c r="VC405" s="263"/>
      <c r="VD405" s="263"/>
      <c r="VE405" s="263"/>
      <c r="VF405" s="263"/>
      <c r="VG405" s="263"/>
      <c r="VH405" s="263"/>
      <c r="VI405" s="263"/>
      <c r="VJ405" s="263"/>
      <c r="VK405" s="263"/>
      <c r="VL405" s="263"/>
      <c r="VM405" s="263"/>
      <c r="VN405" s="263"/>
      <c r="VO405" s="263"/>
      <c r="VP405" s="263"/>
      <c r="VQ405" s="263"/>
      <c r="VR405" s="263"/>
      <c r="VS405" s="263"/>
      <c r="VT405" s="263"/>
      <c r="VU405" s="263"/>
      <c r="VV405" s="263"/>
      <c r="VW405" s="263"/>
      <c r="VX405" s="263"/>
      <c r="VY405" s="263"/>
      <c r="VZ405" s="263"/>
      <c r="WA405" s="263"/>
      <c r="WB405" s="263"/>
      <c r="WC405" s="263"/>
      <c r="WD405" s="263"/>
      <c r="WE405" s="263"/>
      <c r="WF405" s="263"/>
      <c r="WG405" s="263"/>
      <c r="WH405" s="263"/>
      <c r="WI405" s="263"/>
      <c r="WJ405" s="263"/>
      <c r="WK405" s="263"/>
      <c r="WL405" s="263"/>
      <c r="WM405" s="263"/>
      <c r="WN405" s="263"/>
      <c r="WO405" s="263"/>
      <c r="WP405" s="263"/>
      <c r="WQ405" s="263"/>
      <c r="WR405" s="263"/>
      <c r="WS405" s="263"/>
      <c r="WT405" s="263"/>
      <c r="WU405" s="263"/>
      <c r="WV405" s="263"/>
      <c r="WW405" s="263"/>
      <c r="WX405" s="263"/>
      <c r="WY405" s="263"/>
      <c r="WZ405" s="263"/>
      <c r="XA405" s="263"/>
      <c r="XB405" s="263"/>
      <c r="XC405" s="263"/>
      <c r="XD405" s="263"/>
      <c r="XE405" s="263"/>
      <c r="XF405" s="263"/>
      <c r="XG405" s="263"/>
      <c r="XH405" s="263"/>
      <c r="XI405" s="263"/>
      <c r="XJ405" s="263"/>
      <c r="XK405" s="263"/>
      <c r="XL405" s="263"/>
      <c r="XM405" s="263"/>
      <c r="XN405" s="263"/>
      <c r="XO405" s="263"/>
      <c r="XP405" s="263"/>
      <c r="XQ405" s="263"/>
      <c r="XR405" s="263"/>
      <c r="XS405" s="263"/>
      <c r="XT405" s="263"/>
      <c r="XU405" s="263"/>
      <c r="XV405" s="263"/>
      <c r="XW405" s="263"/>
      <c r="XX405" s="263"/>
      <c r="XY405" s="263"/>
      <c r="XZ405" s="263"/>
      <c r="YA405" s="263"/>
      <c r="YB405" s="263"/>
      <c r="YC405" s="263"/>
      <c r="YD405" s="263"/>
      <c r="YE405" s="263"/>
      <c r="YF405" s="263"/>
      <c r="YG405" s="263"/>
      <c r="YH405" s="263"/>
      <c r="YI405" s="263"/>
      <c r="YJ405" s="263"/>
      <c r="YK405" s="263"/>
      <c r="YL405" s="263"/>
      <c r="YM405" s="263"/>
      <c r="YN405" s="263"/>
      <c r="YO405" s="263"/>
      <c r="YP405" s="263"/>
      <c r="YQ405" s="263"/>
      <c r="YR405" s="263"/>
      <c r="YS405" s="263"/>
      <c r="YT405" s="263"/>
      <c r="YU405" s="263"/>
      <c r="YV405" s="263"/>
      <c r="YW405" s="263"/>
      <c r="YX405" s="263"/>
      <c r="YY405" s="263"/>
      <c r="YZ405" s="263"/>
      <c r="ZA405" s="263"/>
      <c r="ZB405" s="263"/>
      <c r="ZC405" s="263"/>
      <c r="ZD405" s="263"/>
      <c r="ZE405" s="263"/>
      <c r="ZF405" s="263"/>
      <c r="ZG405" s="263"/>
      <c r="ZH405" s="263"/>
      <c r="ZI405" s="263"/>
      <c r="ZJ405" s="263"/>
      <c r="ZK405" s="263"/>
      <c r="ZL405" s="263"/>
      <c r="ZM405" s="263"/>
      <c r="ZN405" s="263"/>
      <c r="ZO405" s="263"/>
      <c r="ZP405" s="263"/>
      <c r="ZQ405" s="263"/>
      <c r="ZR405" s="263"/>
      <c r="ZS405" s="263"/>
      <c r="ZT405" s="263"/>
      <c r="ZU405" s="263"/>
      <c r="ZV405" s="263"/>
      <c r="ZW405" s="263"/>
      <c r="ZX405" s="263"/>
      <c r="ZY405" s="263"/>
      <c r="ZZ405" s="263"/>
      <c r="AAA405" s="263"/>
      <c r="AAB405" s="263"/>
      <c r="AAC405" s="263"/>
      <c r="AAD405" s="263"/>
      <c r="AAE405" s="263"/>
      <c r="AAF405" s="263"/>
      <c r="AAG405" s="263"/>
      <c r="AAH405" s="263"/>
      <c r="AAI405" s="263"/>
      <c r="AAJ405" s="263"/>
      <c r="AAK405" s="263"/>
      <c r="AAL405" s="263"/>
      <c r="AAM405" s="263"/>
      <c r="AAN405" s="263"/>
      <c r="AAO405" s="263"/>
      <c r="AAP405" s="263"/>
      <c r="AAQ405" s="263"/>
      <c r="AAR405" s="263"/>
      <c r="AAS405" s="263"/>
      <c r="AAT405" s="263"/>
      <c r="AAU405" s="263"/>
      <c r="AAV405" s="263"/>
      <c r="AAW405" s="263"/>
      <c r="AAX405" s="263"/>
      <c r="AAY405" s="263"/>
      <c r="AAZ405" s="263"/>
      <c r="ABA405" s="263"/>
      <c r="ABB405" s="263"/>
      <c r="ABC405" s="263"/>
      <c r="ABD405" s="263"/>
      <c r="ABE405" s="263"/>
      <c r="ABF405" s="263"/>
      <c r="ABG405" s="263"/>
      <c r="ABH405" s="263"/>
      <c r="ABI405" s="263"/>
      <c r="ABJ405" s="263"/>
      <c r="ABK405" s="263"/>
      <c r="ABL405" s="263"/>
      <c r="ABM405" s="263"/>
      <c r="ABN405" s="263"/>
      <c r="ABO405" s="263"/>
      <c r="ABP405" s="263"/>
      <c r="ABQ405" s="263"/>
      <c r="ABR405" s="263"/>
      <c r="ABS405" s="263"/>
      <c r="ABT405" s="263"/>
      <c r="ABU405" s="263"/>
      <c r="ABV405" s="263"/>
      <c r="ABW405" s="263"/>
      <c r="ABX405" s="263"/>
      <c r="ABY405" s="263"/>
      <c r="ABZ405" s="263"/>
      <c r="ACA405" s="263"/>
      <c r="ACB405" s="263"/>
      <c r="ACC405" s="263"/>
      <c r="ACD405" s="263"/>
      <c r="ACE405" s="263"/>
      <c r="ACF405" s="263"/>
      <c r="ACG405" s="263"/>
      <c r="ACH405" s="263"/>
      <c r="ACI405" s="263"/>
      <c r="ACJ405" s="263"/>
      <c r="ACK405" s="263"/>
      <c r="ACL405" s="263"/>
      <c r="ACM405" s="263"/>
      <c r="ACN405" s="263"/>
      <c r="ACO405" s="263"/>
      <c r="ACP405" s="263"/>
      <c r="ACQ405" s="263"/>
      <c r="ACR405" s="263"/>
      <c r="ACS405" s="263"/>
      <c r="ACT405" s="263"/>
      <c r="ACU405" s="263"/>
      <c r="ACV405" s="263"/>
      <c r="ACW405" s="263"/>
      <c r="ACX405" s="263"/>
      <c r="ACY405" s="263"/>
      <c r="ACZ405" s="263"/>
      <c r="ADA405" s="263"/>
      <c r="ADB405" s="263"/>
      <c r="ADC405" s="263"/>
      <c r="ADD405" s="263"/>
      <c r="ADE405" s="263"/>
      <c r="ADF405" s="263"/>
      <c r="ADG405" s="263"/>
      <c r="ADH405" s="263"/>
      <c r="ADI405" s="263"/>
      <c r="ADJ405" s="263"/>
      <c r="ADK405" s="263"/>
      <c r="ADL405" s="263"/>
      <c r="ADM405" s="263"/>
      <c r="ADN405" s="263"/>
      <c r="ADO405" s="263"/>
      <c r="ADP405" s="263"/>
      <c r="ADQ405" s="263"/>
      <c r="ADR405" s="263"/>
      <c r="ADS405" s="263"/>
      <c r="ADT405" s="263"/>
      <c r="ADU405" s="263"/>
      <c r="ADV405" s="263"/>
      <c r="ADW405" s="263"/>
      <c r="ADX405" s="263"/>
      <c r="ADY405" s="263"/>
      <c r="ADZ405" s="263"/>
      <c r="AEA405" s="263"/>
      <c r="AEB405" s="263"/>
      <c r="AEC405" s="263"/>
      <c r="AED405" s="263"/>
      <c r="AEE405" s="263"/>
      <c r="AEF405" s="263"/>
      <c r="AEG405" s="263"/>
      <c r="AEH405" s="263"/>
      <c r="AEI405" s="263"/>
      <c r="AEJ405" s="263"/>
      <c r="AEK405" s="263"/>
      <c r="AEL405" s="263"/>
      <c r="AEM405" s="263"/>
      <c r="AEN405" s="263"/>
      <c r="AEO405" s="263"/>
      <c r="AEP405" s="263"/>
      <c r="AEQ405" s="263"/>
      <c r="AER405" s="263"/>
      <c r="AES405" s="263"/>
      <c r="AET405" s="263"/>
      <c r="AEU405" s="263"/>
      <c r="AEV405" s="263"/>
      <c r="AEW405" s="263"/>
      <c r="AEX405" s="263"/>
      <c r="AEY405" s="263"/>
      <c r="AEZ405" s="263"/>
      <c r="AFA405" s="263"/>
      <c r="AFB405" s="263"/>
      <c r="AFC405" s="263"/>
      <c r="AFD405" s="263"/>
      <c r="AFE405" s="263"/>
      <c r="AFF405" s="263"/>
      <c r="AFG405" s="263"/>
      <c r="AFH405" s="263"/>
      <c r="AFI405" s="263"/>
      <c r="AFJ405" s="263"/>
      <c r="AFK405" s="263"/>
      <c r="AFL405" s="263"/>
      <c r="AFM405" s="263"/>
      <c r="AFN405" s="263"/>
      <c r="AFO405" s="263"/>
      <c r="AFP405" s="263"/>
      <c r="AFQ405" s="263"/>
      <c r="AFR405" s="263"/>
      <c r="AFS405" s="263"/>
      <c r="AFT405" s="263"/>
      <c r="AFU405" s="263"/>
      <c r="AFV405" s="263"/>
      <c r="AFW405" s="263"/>
      <c r="AFX405" s="263"/>
      <c r="AFY405" s="263"/>
      <c r="AFZ405" s="263"/>
      <c r="AGA405" s="263"/>
      <c r="AGB405" s="263"/>
      <c r="AGC405" s="263"/>
      <c r="AGD405" s="263"/>
      <c r="AGE405" s="263"/>
      <c r="AGF405" s="263"/>
      <c r="AGG405" s="263"/>
      <c r="AGH405" s="263"/>
      <c r="AGI405" s="263"/>
      <c r="AGJ405" s="263"/>
      <c r="AGK405" s="263"/>
      <c r="AGL405" s="263"/>
      <c r="AGM405" s="263"/>
      <c r="AGN405" s="263"/>
      <c r="AGO405" s="263"/>
      <c r="AGP405" s="263"/>
      <c r="AGQ405" s="263"/>
      <c r="AGR405" s="263"/>
      <c r="AGS405" s="263"/>
      <c r="AGT405" s="263"/>
      <c r="AGU405" s="263"/>
      <c r="AGV405" s="263"/>
      <c r="AGW405" s="263"/>
      <c r="AGX405" s="263"/>
      <c r="AGY405" s="263"/>
      <c r="AGZ405" s="263"/>
      <c r="AHA405" s="263"/>
      <c r="AHB405" s="263"/>
      <c r="AHC405" s="263"/>
      <c r="AHD405" s="263"/>
      <c r="AHE405" s="263"/>
      <c r="AHF405" s="263"/>
      <c r="AHG405" s="263"/>
      <c r="AHH405" s="263"/>
      <c r="AHI405" s="263"/>
      <c r="AHJ405" s="263"/>
      <c r="AHK405" s="263"/>
      <c r="AHL405" s="263"/>
      <c r="AHM405" s="263"/>
      <c r="AHN405" s="263"/>
      <c r="AHO405" s="263"/>
      <c r="AHP405" s="263"/>
      <c r="AHQ405" s="263"/>
      <c r="AHR405" s="263"/>
      <c r="AHS405" s="263"/>
      <c r="AHT405" s="263"/>
      <c r="AHU405" s="263"/>
      <c r="AHV405" s="263"/>
      <c r="AHW405" s="263"/>
      <c r="AHX405" s="263"/>
      <c r="AHY405" s="263"/>
      <c r="AHZ405" s="263"/>
      <c r="AIA405" s="263"/>
      <c r="AIB405" s="263"/>
      <c r="AIC405" s="263"/>
      <c r="AID405" s="263"/>
      <c r="AIE405" s="263"/>
      <c r="AIF405" s="263"/>
      <c r="AIG405" s="263"/>
      <c r="AIH405" s="263"/>
      <c r="AII405" s="263"/>
      <c r="AIJ405" s="263"/>
      <c r="AIK405" s="263"/>
      <c r="AIL405" s="263"/>
      <c r="AIM405" s="263"/>
      <c r="AIN405" s="263"/>
      <c r="AIO405" s="263"/>
      <c r="AIP405" s="263"/>
      <c r="AIQ405" s="263"/>
      <c r="AIR405" s="263"/>
      <c r="AIS405" s="263"/>
      <c r="AIT405" s="263"/>
      <c r="AIU405" s="263"/>
      <c r="AIV405" s="263"/>
      <c r="AIW405" s="263"/>
      <c r="AIX405" s="263"/>
      <c r="AIY405" s="263"/>
      <c r="AIZ405" s="263"/>
      <c r="AJA405" s="263"/>
      <c r="AJB405" s="263"/>
      <c r="AJC405" s="263"/>
      <c r="AJD405" s="263"/>
      <c r="AJE405" s="263"/>
      <c r="AJF405" s="263"/>
      <c r="AJG405" s="263"/>
      <c r="AJH405" s="263"/>
      <c r="AJI405" s="263"/>
      <c r="AJJ405" s="263"/>
      <c r="AJK405" s="263"/>
      <c r="AJL405" s="263"/>
      <c r="AJM405" s="263"/>
      <c r="AJN405" s="263"/>
      <c r="AJO405" s="263"/>
      <c r="AJP405" s="263"/>
      <c r="AJQ405" s="263"/>
      <c r="AJR405" s="263"/>
      <c r="AJS405" s="263"/>
      <c r="AJT405" s="263"/>
      <c r="AJU405" s="263"/>
      <c r="AJV405" s="263"/>
      <c r="AJW405" s="263"/>
      <c r="AJX405" s="263"/>
      <c r="AJY405" s="263"/>
      <c r="AJZ405" s="263"/>
      <c r="AKA405" s="263"/>
      <c r="AKB405" s="263"/>
      <c r="AKC405" s="263"/>
      <c r="AKD405" s="263"/>
      <c r="AKE405" s="263"/>
      <c r="AKF405" s="263"/>
      <c r="AKG405" s="263"/>
      <c r="AKH405" s="263"/>
      <c r="AKI405" s="263"/>
      <c r="AKJ405" s="263"/>
      <c r="AKK405" s="263"/>
      <c r="AKL405" s="263"/>
      <c r="AKM405" s="263"/>
      <c r="AKN405" s="263"/>
      <c r="AKO405" s="263"/>
      <c r="AKP405" s="263"/>
      <c r="AKQ405" s="263"/>
      <c r="AKR405" s="263"/>
      <c r="AKS405" s="263"/>
      <c r="AKT405" s="263"/>
      <c r="AKU405" s="263"/>
      <c r="AKV405" s="263"/>
      <c r="AKW405" s="263"/>
      <c r="AKX405" s="263"/>
      <c r="AKY405" s="263"/>
      <c r="AKZ405" s="263"/>
      <c r="ALA405" s="263"/>
      <c r="ALB405" s="263"/>
      <c r="ALC405" s="263"/>
      <c r="ALD405" s="263"/>
      <c r="ALE405" s="263"/>
      <c r="ALF405" s="263"/>
      <c r="ALG405" s="263"/>
      <c r="ALH405" s="263"/>
      <c r="ALI405" s="263"/>
      <c r="ALJ405" s="263"/>
      <c r="ALK405" s="263"/>
      <c r="ALL405" s="263"/>
      <c r="ALM405" s="263"/>
      <c r="ALN405" s="263"/>
      <c r="ALO405" s="263"/>
      <c r="ALP405" s="263"/>
      <c r="ALQ405" s="263"/>
      <c r="ALR405" s="263"/>
      <c r="ALS405" s="263"/>
      <c r="ALT405" s="263"/>
      <c r="ALU405" s="263"/>
      <c r="ALV405" s="263"/>
      <c r="ALW405" s="263"/>
      <c r="ALX405" s="263"/>
      <c r="ALY405" s="263"/>
      <c r="ALZ405" s="263"/>
      <c r="AMA405" s="263"/>
      <c r="AMB405" s="263"/>
      <c r="AMC405" s="263"/>
      <c r="AMD405" s="263"/>
      <c r="AME405" s="263"/>
      <c r="AMF405" s="263"/>
      <c r="AMG405" s="263"/>
      <c r="AMH405" s="263"/>
      <c r="AMI405" s="263"/>
      <c r="AMJ405" s="263"/>
      <c r="AMK405" s="263"/>
      <c r="AML405" s="263"/>
      <c r="AMM405" s="263"/>
      <c r="AMN405" s="263"/>
      <c r="AMO405" s="263"/>
      <c r="AMP405" s="263"/>
      <c r="AMQ405" s="263"/>
      <c r="AMR405" s="263"/>
      <c r="AMS405" s="263"/>
      <c r="AMT405" s="263"/>
      <c r="AMU405" s="263"/>
      <c r="AMV405" s="263"/>
      <c r="AMW405" s="263"/>
      <c r="AMX405" s="263"/>
      <c r="AMY405" s="263"/>
      <c r="AMZ405" s="263"/>
      <c r="ANA405" s="263"/>
      <c r="ANB405" s="263"/>
      <c r="ANC405" s="263"/>
      <c r="AND405" s="263"/>
      <c r="ANE405" s="263"/>
      <c r="ANF405" s="263"/>
      <c r="ANG405" s="263"/>
      <c r="ANH405" s="263"/>
      <c r="ANI405" s="263"/>
      <c r="ANJ405" s="263"/>
      <c r="ANK405" s="263"/>
      <c r="ANL405" s="263"/>
      <c r="ANM405" s="263"/>
      <c r="ANN405" s="263"/>
      <c r="ANO405" s="263"/>
      <c r="ANP405" s="263"/>
      <c r="ANQ405" s="263"/>
      <c r="ANR405" s="263"/>
      <c r="ANS405" s="263"/>
      <c r="ANT405" s="263"/>
      <c r="ANU405" s="263"/>
      <c r="ANV405" s="263"/>
      <c r="ANW405" s="263"/>
      <c r="ANX405" s="263"/>
      <c r="ANY405" s="263"/>
      <c r="ANZ405" s="263"/>
      <c r="AOA405" s="263"/>
      <c r="AOB405" s="263"/>
      <c r="AOC405" s="263"/>
      <c r="AOD405" s="263"/>
      <c r="AOE405" s="263"/>
      <c r="AOF405" s="263"/>
      <c r="AOG405" s="263"/>
      <c r="AOH405" s="263"/>
      <c r="AOI405" s="263"/>
      <c r="AOJ405" s="263"/>
      <c r="AOK405" s="263"/>
      <c r="AOL405" s="263"/>
      <c r="AOM405" s="263"/>
      <c r="AON405" s="263"/>
      <c r="AOO405" s="263"/>
      <c r="AOP405" s="263"/>
      <c r="AOQ405" s="263"/>
      <c r="AOR405" s="263"/>
      <c r="AOS405" s="263"/>
      <c r="AOT405" s="263"/>
      <c r="AOU405" s="263"/>
      <c r="AOV405" s="263"/>
      <c r="AOW405" s="263"/>
      <c r="AOX405" s="263"/>
      <c r="AOY405" s="263"/>
      <c r="AOZ405" s="263"/>
      <c r="APA405" s="263"/>
      <c r="APB405" s="263"/>
      <c r="APC405" s="263"/>
      <c r="APD405" s="263"/>
      <c r="APE405" s="263"/>
      <c r="APF405" s="263"/>
      <c r="APG405" s="263"/>
      <c r="APH405" s="263"/>
      <c r="API405" s="263"/>
      <c r="APJ405" s="263"/>
      <c r="APK405" s="263"/>
      <c r="APL405" s="263"/>
      <c r="APM405" s="263"/>
      <c r="APN405" s="263"/>
      <c r="APO405" s="263"/>
      <c r="APP405" s="263"/>
      <c r="APQ405" s="263"/>
      <c r="APR405" s="263"/>
      <c r="APS405" s="263"/>
      <c r="APT405" s="263"/>
      <c r="APU405" s="263"/>
      <c r="APV405" s="263"/>
      <c r="APW405" s="263"/>
      <c r="APX405" s="263"/>
      <c r="APY405" s="263"/>
      <c r="APZ405" s="263"/>
      <c r="AQA405" s="263"/>
      <c r="AQB405" s="263"/>
      <c r="AQC405" s="263"/>
      <c r="AQD405" s="263"/>
      <c r="AQE405" s="263"/>
      <c r="AQF405" s="263"/>
      <c r="AQG405" s="263"/>
      <c r="AQH405" s="263"/>
      <c r="AQI405" s="263"/>
      <c r="AQJ405" s="263"/>
      <c r="AQK405" s="263"/>
      <c r="AQL405" s="263"/>
      <c r="AQM405" s="263"/>
      <c r="AQN405" s="263"/>
      <c r="AQO405" s="263"/>
      <c r="AQP405" s="263"/>
      <c r="AQQ405" s="263"/>
      <c r="AQR405" s="263"/>
      <c r="AQS405" s="263"/>
      <c r="AQT405" s="263"/>
      <c r="AQU405" s="263"/>
      <c r="AQV405" s="263"/>
      <c r="AQW405" s="263"/>
      <c r="AQX405" s="263"/>
      <c r="AQY405" s="263"/>
      <c r="AQZ405" s="263"/>
      <c r="ARA405" s="263"/>
      <c r="ARB405" s="263"/>
      <c r="ARC405" s="263"/>
      <c r="ARD405" s="263"/>
      <c r="ARE405" s="263"/>
      <c r="ARF405" s="263"/>
      <c r="ARG405" s="263"/>
      <c r="ARH405" s="263"/>
      <c r="ARI405" s="263"/>
      <c r="ARJ405" s="263"/>
      <c r="ARK405" s="263"/>
      <c r="ARL405" s="263"/>
      <c r="ARM405" s="263"/>
      <c r="ARN405" s="263"/>
      <c r="ARO405" s="263"/>
      <c r="ARP405" s="263"/>
      <c r="ARQ405" s="263"/>
      <c r="ARR405" s="263"/>
      <c r="ARS405" s="263"/>
      <c r="ART405" s="263"/>
      <c r="ARU405" s="263"/>
      <c r="ARV405" s="263"/>
      <c r="ARW405" s="263"/>
      <c r="ARX405" s="263"/>
      <c r="ARY405" s="263"/>
      <c r="ARZ405" s="263"/>
      <c r="ASA405" s="263"/>
      <c r="ASB405" s="263"/>
      <c r="ASC405" s="263"/>
      <c r="ASD405" s="263"/>
      <c r="ASE405" s="263"/>
      <c r="ASF405" s="263"/>
      <c r="ASG405" s="263"/>
      <c r="ASH405" s="263"/>
      <c r="ASI405" s="263"/>
      <c r="ASJ405" s="263"/>
      <c r="ASK405" s="263"/>
      <c r="ASL405" s="263"/>
      <c r="ASM405" s="263"/>
      <c r="ASN405" s="263"/>
      <c r="ASO405" s="263"/>
      <c r="ASP405" s="263"/>
      <c r="ASQ405" s="263"/>
      <c r="ASR405" s="263"/>
      <c r="ASS405" s="263"/>
      <c r="AST405" s="263"/>
      <c r="ASU405" s="263"/>
      <c r="ASV405" s="263"/>
      <c r="ASW405" s="263"/>
      <c r="ASX405" s="263"/>
      <c r="ASY405" s="263"/>
      <c r="ASZ405" s="263"/>
      <c r="ATA405" s="263"/>
      <c r="ATB405" s="263"/>
      <c r="ATC405" s="263"/>
      <c r="ATD405" s="263"/>
      <c r="ATE405" s="263"/>
      <c r="ATF405" s="263"/>
      <c r="ATG405" s="263"/>
      <c r="ATH405" s="263"/>
      <c r="ATI405" s="263"/>
      <c r="ATJ405" s="263"/>
      <c r="ATK405" s="263"/>
      <c r="ATL405" s="263"/>
      <c r="ATM405" s="263"/>
      <c r="ATN405" s="263"/>
      <c r="ATO405" s="263"/>
      <c r="ATP405" s="263"/>
      <c r="ATQ405" s="263"/>
      <c r="ATR405" s="263"/>
      <c r="ATS405" s="263"/>
      <c r="ATT405" s="263"/>
      <c r="ATU405" s="263"/>
      <c r="ATV405" s="263"/>
      <c r="ATW405" s="263"/>
      <c r="ATX405" s="263"/>
      <c r="ATY405" s="263"/>
      <c r="ATZ405" s="263"/>
      <c r="AUA405" s="263"/>
      <c r="AUB405" s="263"/>
      <c r="AUC405" s="263"/>
      <c r="AUD405" s="263"/>
      <c r="AUE405" s="263"/>
      <c r="AUF405" s="263"/>
      <c r="AUG405" s="263"/>
      <c r="AUH405" s="263"/>
      <c r="AUI405" s="263"/>
      <c r="AUJ405" s="263"/>
      <c r="AUK405" s="263"/>
      <c r="AUL405" s="263"/>
      <c r="AUM405" s="263"/>
      <c r="AUN405" s="263"/>
      <c r="AUO405" s="263"/>
      <c r="AUP405" s="263"/>
      <c r="AUQ405" s="263"/>
      <c r="AUR405" s="263"/>
      <c r="AUS405" s="263"/>
      <c r="AUT405" s="263"/>
      <c r="AUU405" s="263"/>
      <c r="AUV405" s="263"/>
      <c r="AUW405" s="263"/>
      <c r="AUX405" s="263"/>
      <c r="AUY405" s="263"/>
      <c r="AUZ405" s="263"/>
      <c r="AVA405" s="263"/>
      <c r="AVB405" s="263"/>
      <c r="AVC405" s="263"/>
      <c r="AVD405" s="263"/>
      <c r="AVE405" s="263"/>
      <c r="AVF405" s="263"/>
      <c r="AVG405" s="263"/>
      <c r="AVH405" s="263"/>
      <c r="AVI405" s="263"/>
      <c r="AVJ405" s="263"/>
      <c r="AVK405" s="263"/>
      <c r="AVL405" s="263"/>
      <c r="AVM405" s="263"/>
      <c r="AVN405" s="263"/>
      <c r="AVO405" s="263"/>
      <c r="AVP405" s="263"/>
      <c r="AVQ405" s="263"/>
      <c r="AVR405" s="263"/>
      <c r="AVS405" s="263"/>
      <c r="AVT405" s="263"/>
      <c r="AVU405" s="263"/>
      <c r="AVV405" s="263"/>
      <c r="AVW405" s="263"/>
      <c r="AVX405" s="263"/>
      <c r="AVY405" s="263"/>
      <c r="AVZ405" s="263"/>
      <c r="AWA405" s="263"/>
      <c r="AWB405" s="263"/>
      <c r="AWC405" s="263"/>
      <c r="AWD405" s="263"/>
      <c r="AWE405" s="263"/>
      <c r="AWF405" s="263"/>
      <c r="AWG405" s="263"/>
      <c r="AWH405" s="263"/>
      <c r="AWI405" s="263"/>
      <c r="AWJ405" s="263"/>
      <c r="AWK405" s="263"/>
      <c r="AWL405" s="263"/>
      <c r="AWM405" s="263"/>
      <c r="AWN405" s="263"/>
      <c r="AWO405" s="263"/>
      <c r="AWP405" s="263"/>
      <c r="AWQ405" s="263"/>
      <c r="AWR405" s="263"/>
      <c r="AWS405" s="263"/>
      <c r="AWT405" s="263"/>
      <c r="AWU405" s="263"/>
      <c r="AWV405" s="263"/>
      <c r="AWW405" s="263"/>
      <c r="AWX405" s="263"/>
      <c r="AWY405" s="263"/>
      <c r="AWZ405" s="263"/>
      <c r="AXA405" s="263"/>
      <c r="AXB405" s="263"/>
      <c r="AXC405" s="263"/>
      <c r="AXD405" s="263"/>
      <c r="AXE405" s="263"/>
      <c r="AXF405" s="263"/>
      <c r="AXG405" s="263"/>
      <c r="AXH405" s="263"/>
      <c r="AXI405" s="263"/>
      <c r="AXJ405" s="263"/>
      <c r="AXK405" s="263"/>
      <c r="AXL405" s="263"/>
      <c r="AXM405" s="263"/>
      <c r="AXN405" s="263"/>
      <c r="AXO405" s="263"/>
      <c r="AXP405" s="263"/>
      <c r="AXQ405" s="263"/>
      <c r="AXR405" s="263"/>
      <c r="AXS405" s="263"/>
      <c r="AXT405" s="263"/>
      <c r="AXU405" s="263"/>
      <c r="AXV405" s="263"/>
      <c r="AXW405" s="263"/>
      <c r="AXX405" s="263"/>
      <c r="AXY405" s="263"/>
      <c r="AXZ405" s="263"/>
      <c r="AYA405" s="263"/>
      <c r="AYB405" s="263"/>
      <c r="AYC405" s="263"/>
      <c r="AYD405" s="263"/>
      <c r="AYE405" s="263"/>
      <c r="AYF405" s="263"/>
      <c r="AYG405" s="263"/>
      <c r="AYH405" s="263"/>
      <c r="AYI405" s="263"/>
      <c r="AYJ405" s="263"/>
      <c r="AYK405" s="263"/>
      <c r="AYL405" s="263"/>
      <c r="AYM405" s="263"/>
      <c r="AYN405" s="263"/>
      <c r="AYO405" s="263"/>
      <c r="AYP405" s="263"/>
      <c r="AYQ405" s="263"/>
      <c r="AYR405" s="263"/>
      <c r="AYS405" s="263"/>
      <c r="AYT405" s="263"/>
      <c r="AYU405" s="263"/>
      <c r="AYV405" s="263"/>
      <c r="AYW405" s="263"/>
      <c r="AYX405" s="263"/>
      <c r="AYY405" s="263"/>
      <c r="AYZ405" s="263"/>
      <c r="AZA405" s="263"/>
      <c r="AZB405" s="263"/>
      <c r="AZC405" s="263"/>
      <c r="AZD405" s="263"/>
      <c r="AZE405" s="263"/>
      <c r="AZF405" s="263"/>
      <c r="AZG405" s="263"/>
      <c r="AZH405" s="263"/>
      <c r="AZI405" s="263"/>
      <c r="AZJ405" s="263"/>
      <c r="AZK405" s="263"/>
      <c r="AZL405" s="263"/>
      <c r="AZM405" s="263"/>
      <c r="AZN405" s="263"/>
      <c r="AZO405" s="263"/>
      <c r="AZP405" s="263"/>
      <c r="AZQ405" s="263"/>
      <c r="AZR405" s="263"/>
      <c r="AZS405" s="263"/>
      <c r="AZT405" s="263"/>
      <c r="AZU405" s="263"/>
      <c r="AZV405" s="263"/>
      <c r="AZW405" s="263"/>
      <c r="AZX405" s="263"/>
      <c r="AZY405" s="263"/>
      <c r="AZZ405" s="263"/>
      <c r="BAA405" s="263"/>
      <c r="BAB405" s="263"/>
      <c r="BAC405" s="263"/>
      <c r="BAD405" s="263"/>
      <c r="BAE405" s="263"/>
      <c r="BAF405" s="263"/>
      <c r="BAG405" s="263"/>
      <c r="BAH405" s="263"/>
      <c r="BAI405" s="263"/>
      <c r="BAJ405" s="263"/>
      <c r="BAK405" s="263"/>
      <c r="BAL405" s="263"/>
      <c r="BAM405" s="263"/>
      <c r="BAN405" s="263"/>
      <c r="BAO405" s="263"/>
      <c r="BAP405" s="263"/>
      <c r="BAQ405" s="263"/>
      <c r="BAR405" s="263"/>
      <c r="BAS405" s="263"/>
      <c r="BAT405" s="263"/>
      <c r="BAU405" s="263"/>
      <c r="BAV405" s="263"/>
      <c r="BAW405" s="263"/>
      <c r="BAX405" s="263"/>
      <c r="BAY405" s="263"/>
      <c r="BAZ405" s="263"/>
      <c r="BBA405" s="263"/>
      <c r="BBB405" s="263"/>
      <c r="BBC405" s="263"/>
      <c r="BBD405" s="263"/>
      <c r="BBE405" s="263"/>
      <c r="BBF405" s="263"/>
      <c r="BBG405" s="263"/>
      <c r="BBH405" s="263"/>
      <c r="BBI405" s="263"/>
      <c r="BBJ405" s="263"/>
      <c r="BBK405" s="263"/>
      <c r="BBL405" s="263"/>
      <c r="BBM405" s="263"/>
      <c r="BBN405" s="263"/>
      <c r="BBO405" s="263"/>
      <c r="BBP405" s="263"/>
      <c r="BBQ405" s="263"/>
      <c r="BBR405" s="263"/>
      <c r="BBS405" s="263"/>
      <c r="BBT405" s="263"/>
      <c r="BBU405" s="263"/>
      <c r="BBV405" s="263"/>
      <c r="BBW405" s="263"/>
      <c r="BBX405" s="263"/>
      <c r="BBY405" s="263"/>
      <c r="BBZ405" s="263"/>
      <c r="BCA405" s="263"/>
      <c r="BCB405" s="263"/>
      <c r="BCC405" s="263"/>
      <c r="BCD405" s="263"/>
      <c r="BCE405" s="263"/>
      <c r="BCF405" s="263"/>
      <c r="BCG405" s="263"/>
      <c r="BCH405" s="263"/>
      <c r="BCI405" s="263"/>
      <c r="BCJ405" s="263"/>
      <c r="BCK405" s="263"/>
      <c r="BCL405" s="263"/>
      <c r="BCM405" s="263"/>
      <c r="BCN405" s="263"/>
      <c r="BCO405" s="263"/>
      <c r="BCP405" s="263"/>
      <c r="BCQ405" s="263"/>
      <c r="BCR405" s="263"/>
      <c r="BCS405" s="263"/>
      <c r="BCT405" s="263"/>
      <c r="BCU405" s="263"/>
      <c r="BCV405" s="263"/>
      <c r="BCW405" s="263"/>
      <c r="BCX405" s="263"/>
      <c r="BCY405" s="263"/>
      <c r="BCZ405" s="263"/>
      <c r="BDA405" s="263"/>
      <c r="BDB405" s="263"/>
      <c r="BDC405" s="263"/>
      <c r="BDD405" s="263"/>
      <c r="BDE405" s="263"/>
      <c r="BDF405" s="263"/>
      <c r="BDG405" s="263"/>
      <c r="BDH405" s="263"/>
      <c r="BDI405" s="263"/>
      <c r="BDJ405" s="263"/>
      <c r="BDK405" s="263"/>
      <c r="BDL405" s="263"/>
      <c r="BDM405" s="263"/>
      <c r="BDN405" s="263"/>
      <c r="BDO405" s="263"/>
      <c r="BDP405" s="263"/>
      <c r="BDQ405" s="263"/>
      <c r="BDR405" s="263"/>
      <c r="BDS405" s="263"/>
      <c r="BDT405" s="263"/>
      <c r="BDU405" s="263"/>
      <c r="BDV405" s="263"/>
      <c r="BDW405" s="263"/>
      <c r="BDX405" s="263"/>
      <c r="BDY405" s="263"/>
      <c r="BDZ405" s="263"/>
      <c r="BEA405" s="263"/>
      <c r="BEB405" s="263"/>
      <c r="BEC405" s="263"/>
      <c r="BED405" s="263"/>
      <c r="BEE405" s="263"/>
      <c r="BEF405" s="263"/>
      <c r="BEG405" s="263"/>
      <c r="BEH405" s="263"/>
      <c r="BEI405" s="263"/>
      <c r="BEJ405" s="263"/>
      <c r="BEK405" s="263"/>
      <c r="BEL405" s="263"/>
      <c r="BEM405" s="263"/>
      <c r="BEN405" s="263"/>
      <c r="BEO405" s="263"/>
      <c r="BEP405" s="263"/>
      <c r="BEQ405" s="263"/>
      <c r="BER405" s="263"/>
      <c r="BES405" s="263"/>
      <c r="BET405" s="263"/>
      <c r="BEU405" s="263"/>
      <c r="BEV405" s="263"/>
      <c r="BEW405" s="263"/>
      <c r="BEX405" s="263"/>
      <c r="BEY405" s="263"/>
      <c r="BEZ405" s="263"/>
      <c r="BFA405" s="263"/>
      <c r="BFB405" s="263"/>
      <c r="BFC405" s="263"/>
      <c r="BFD405" s="263"/>
      <c r="BFE405" s="263"/>
      <c r="BFF405" s="263"/>
      <c r="BFG405" s="263"/>
      <c r="BFH405" s="263"/>
      <c r="BFI405" s="263"/>
      <c r="BFJ405" s="263"/>
      <c r="BFK405" s="263"/>
      <c r="BFL405" s="263"/>
      <c r="BFM405" s="263"/>
      <c r="BFN405" s="263"/>
      <c r="BFO405" s="263"/>
      <c r="BFP405" s="263"/>
      <c r="BFQ405" s="263"/>
      <c r="BFR405" s="263"/>
      <c r="BFS405" s="263"/>
      <c r="BFT405" s="263"/>
      <c r="BFU405" s="263"/>
      <c r="BFV405" s="263"/>
      <c r="BFW405" s="263"/>
      <c r="BFX405" s="263"/>
      <c r="BFY405" s="263"/>
      <c r="BFZ405" s="263"/>
      <c r="BGA405" s="263"/>
      <c r="BGB405" s="263"/>
      <c r="BGC405" s="263"/>
      <c r="BGD405" s="263"/>
      <c r="BGE405" s="263"/>
      <c r="BGF405" s="263"/>
      <c r="BGG405" s="263"/>
      <c r="BGH405" s="263"/>
      <c r="BGI405" s="263"/>
      <c r="BGJ405" s="263"/>
      <c r="BGK405" s="263"/>
      <c r="BGL405" s="263"/>
      <c r="BGM405" s="263"/>
      <c r="BGN405" s="263"/>
      <c r="BGO405" s="263"/>
      <c r="BGP405" s="263"/>
      <c r="BGQ405" s="263"/>
      <c r="BGR405" s="263"/>
      <c r="BGS405" s="263"/>
      <c r="BGT405" s="263"/>
      <c r="BGU405" s="263"/>
      <c r="BGV405" s="263"/>
      <c r="BGW405" s="263"/>
      <c r="BGX405" s="263"/>
      <c r="BGY405" s="263"/>
      <c r="BGZ405" s="263"/>
      <c r="BHA405" s="263"/>
      <c r="BHB405" s="263"/>
      <c r="BHC405" s="263"/>
      <c r="BHD405" s="263"/>
      <c r="BHE405" s="263"/>
      <c r="BHF405" s="263"/>
      <c r="BHG405" s="263"/>
      <c r="BHH405" s="263"/>
      <c r="BHI405" s="263"/>
      <c r="BHJ405" s="263"/>
      <c r="BHK405" s="263"/>
      <c r="BHL405" s="263"/>
      <c r="BHM405" s="263"/>
      <c r="BHN405" s="263"/>
      <c r="BHO405" s="263"/>
      <c r="BHP405" s="263"/>
      <c r="BHQ405" s="263"/>
      <c r="BHR405" s="263"/>
      <c r="BHS405" s="263"/>
      <c r="BHT405" s="263"/>
      <c r="BHU405" s="263"/>
      <c r="BHV405" s="263"/>
      <c r="BHW405" s="263"/>
      <c r="BHX405" s="263"/>
      <c r="BHY405" s="263"/>
      <c r="BHZ405" s="263"/>
      <c r="BIA405" s="263"/>
      <c r="BIB405" s="263"/>
      <c r="BIC405" s="263"/>
      <c r="BID405" s="263"/>
      <c r="BIE405" s="263"/>
      <c r="BIF405" s="263"/>
      <c r="BIG405" s="263"/>
      <c r="BIH405" s="263"/>
      <c r="BII405" s="263"/>
      <c r="BIJ405" s="263"/>
      <c r="BIK405" s="263"/>
      <c r="BIL405" s="263"/>
      <c r="BIM405" s="263"/>
      <c r="BIN405" s="263"/>
      <c r="BIO405" s="263"/>
      <c r="BIP405" s="263"/>
      <c r="BIQ405" s="263"/>
      <c r="BIR405" s="263"/>
      <c r="BIS405" s="263"/>
      <c r="BIT405" s="263"/>
      <c r="BIU405" s="263"/>
      <c r="BIV405" s="263"/>
      <c r="BIW405" s="263"/>
      <c r="BIX405" s="263"/>
      <c r="BIY405" s="263"/>
      <c r="BIZ405" s="263"/>
      <c r="BJA405" s="263"/>
      <c r="BJB405" s="263"/>
      <c r="BJC405" s="263"/>
      <c r="BJD405" s="263"/>
      <c r="BJE405" s="263"/>
      <c r="BJF405" s="263"/>
      <c r="BJG405" s="263"/>
      <c r="BJH405" s="263"/>
      <c r="BJI405" s="263"/>
      <c r="BJJ405" s="263"/>
      <c r="BJK405" s="263"/>
      <c r="BJL405" s="263"/>
      <c r="BJM405" s="263"/>
      <c r="BJN405" s="263"/>
      <c r="BJO405" s="263"/>
      <c r="BJP405" s="263"/>
      <c r="BJQ405" s="263"/>
      <c r="BJR405" s="263"/>
      <c r="BJS405" s="263"/>
      <c r="BJT405" s="263"/>
      <c r="BJU405" s="263"/>
      <c r="BJV405" s="263"/>
      <c r="BJW405" s="263"/>
      <c r="BJX405" s="263"/>
      <c r="BJY405" s="263"/>
      <c r="BJZ405" s="263"/>
      <c r="BKA405" s="263"/>
      <c r="BKB405" s="263"/>
      <c r="BKC405" s="263"/>
      <c r="BKD405" s="263"/>
      <c r="BKE405" s="263"/>
      <c r="BKF405" s="263"/>
      <c r="BKG405" s="263"/>
      <c r="BKH405" s="263"/>
      <c r="BKI405" s="263"/>
      <c r="BKJ405" s="263"/>
      <c r="BKK405" s="263"/>
      <c r="BKL405" s="263"/>
      <c r="BKM405" s="263"/>
      <c r="BKN405" s="263"/>
      <c r="BKO405" s="263"/>
      <c r="BKP405" s="263"/>
      <c r="BKQ405" s="263"/>
      <c r="BKR405" s="263"/>
      <c r="BKS405" s="263"/>
      <c r="BKT405" s="263"/>
      <c r="BKU405" s="263"/>
      <c r="BKV405" s="263"/>
      <c r="BKW405" s="263"/>
      <c r="BKX405" s="263"/>
      <c r="BKY405" s="263"/>
      <c r="BKZ405" s="263"/>
      <c r="BLA405" s="263"/>
      <c r="BLB405" s="263"/>
      <c r="BLC405" s="263"/>
      <c r="BLD405" s="263"/>
      <c r="BLE405" s="263"/>
      <c r="BLF405" s="263"/>
      <c r="BLG405" s="263"/>
      <c r="BLH405" s="263"/>
      <c r="BLI405" s="263"/>
      <c r="BLJ405" s="263"/>
      <c r="BLK405" s="263"/>
      <c r="BLL405" s="263"/>
      <c r="BLM405" s="263"/>
      <c r="BLN405" s="263"/>
      <c r="BLO405" s="263"/>
      <c r="BLP405" s="263"/>
      <c r="BLQ405" s="263"/>
      <c r="BLR405" s="263"/>
      <c r="BLS405" s="263"/>
      <c r="BLT405" s="263"/>
      <c r="BLU405" s="263"/>
      <c r="BLV405" s="263"/>
      <c r="BLW405" s="263"/>
      <c r="BLX405" s="263"/>
      <c r="BLY405" s="263"/>
      <c r="BLZ405" s="263"/>
      <c r="BMA405" s="263"/>
      <c r="BMB405" s="263"/>
      <c r="BMC405" s="263"/>
      <c r="BMD405" s="263"/>
      <c r="BME405" s="263"/>
      <c r="BMF405" s="263"/>
      <c r="BMG405" s="263"/>
      <c r="BMH405" s="263"/>
      <c r="BMI405" s="263"/>
      <c r="BMJ405" s="263"/>
      <c r="BMK405" s="263"/>
      <c r="BML405" s="263"/>
      <c r="BMM405" s="263"/>
      <c r="BMN405" s="263"/>
      <c r="BMO405" s="263"/>
      <c r="BMP405" s="263"/>
      <c r="BMQ405" s="263"/>
      <c r="BMR405" s="263"/>
      <c r="BMS405" s="263"/>
      <c r="BMT405" s="263"/>
      <c r="BMU405" s="263"/>
      <c r="BMV405" s="263"/>
      <c r="BMW405" s="263"/>
      <c r="BMX405" s="263"/>
      <c r="BMY405" s="263"/>
      <c r="BMZ405" s="263"/>
      <c r="BNA405" s="263"/>
      <c r="BNB405" s="263"/>
      <c r="BNC405" s="263"/>
      <c r="BND405" s="263"/>
      <c r="BNE405" s="263"/>
      <c r="BNF405" s="263"/>
      <c r="BNG405" s="263"/>
      <c r="BNH405" s="263"/>
      <c r="BNI405" s="263"/>
      <c r="BNJ405" s="263"/>
      <c r="BNK405" s="263"/>
      <c r="BNL405" s="263"/>
      <c r="BNM405" s="263"/>
      <c r="BNN405" s="263"/>
      <c r="BNO405" s="263"/>
      <c r="BNP405" s="263"/>
      <c r="BNQ405" s="263"/>
      <c r="BNR405" s="263"/>
      <c r="BNS405" s="263"/>
      <c r="BNT405" s="263"/>
      <c r="BNU405" s="263"/>
      <c r="BNV405" s="263"/>
      <c r="BNW405" s="263"/>
      <c r="BNX405" s="263"/>
      <c r="BNY405" s="263"/>
      <c r="BNZ405" s="263"/>
      <c r="BOA405" s="263"/>
      <c r="BOB405" s="263"/>
      <c r="BOC405" s="263"/>
      <c r="BOD405" s="263"/>
      <c r="BOE405" s="263"/>
      <c r="BOF405" s="263"/>
      <c r="BOG405" s="263"/>
      <c r="BOH405" s="263"/>
      <c r="BOI405" s="263"/>
      <c r="BOJ405" s="263"/>
      <c r="BOK405" s="263"/>
      <c r="BOL405" s="263"/>
      <c r="BOM405" s="263"/>
      <c r="BON405" s="263"/>
      <c r="BOO405" s="263"/>
      <c r="BOP405" s="263"/>
      <c r="BOQ405" s="263"/>
      <c r="BOR405" s="263"/>
      <c r="BOS405" s="263"/>
      <c r="BOT405" s="263"/>
      <c r="BOU405" s="263"/>
      <c r="BOV405" s="263"/>
      <c r="BOW405" s="263"/>
      <c r="BOX405" s="263"/>
      <c r="BOY405" s="263"/>
      <c r="BOZ405" s="263"/>
      <c r="BPA405" s="263"/>
      <c r="BPB405" s="263"/>
      <c r="BPC405" s="263"/>
      <c r="BPD405" s="263"/>
      <c r="BPE405" s="263"/>
      <c r="BPF405" s="263"/>
      <c r="BPG405" s="263"/>
      <c r="BPH405" s="263"/>
      <c r="BPI405" s="263"/>
      <c r="BPJ405" s="263"/>
      <c r="BPK405" s="263"/>
      <c r="BPL405" s="263"/>
      <c r="BPM405" s="263"/>
      <c r="BPN405" s="263"/>
      <c r="BPO405" s="263"/>
      <c r="BPP405" s="263"/>
      <c r="BPQ405" s="263"/>
      <c r="BPR405" s="263"/>
      <c r="BPS405" s="263"/>
      <c r="BPT405" s="263"/>
      <c r="BPU405" s="263"/>
      <c r="BPV405" s="263"/>
      <c r="BPW405" s="263"/>
      <c r="BPX405" s="263"/>
      <c r="BPY405" s="263"/>
      <c r="BPZ405" s="263"/>
      <c r="BQA405" s="263"/>
      <c r="BQB405" s="263"/>
      <c r="BQC405" s="263"/>
      <c r="BQD405" s="263"/>
      <c r="BQE405" s="263"/>
      <c r="BQF405" s="263"/>
      <c r="BQG405" s="263"/>
      <c r="BQH405" s="263"/>
      <c r="BQI405" s="263"/>
      <c r="BQJ405" s="263"/>
      <c r="BQK405" s="263"/>
      <c r="BQL405" s="263"/>
      <c r="BQM405" s="263"/>
      <c r="BQN405" s="263"/>
      <c r="BQO405" s="263"/>
      <c r="BQP405" s="263"/>
      <c r="BQQ405" s="263"/>
      <c r="BQR405" s="263"/>
      <c r="BQS405" s="263"/>
      <c r="BQT405" s="263"/>
      <c r="BQU405" s="263"/>
      <c r="BQV405" s="263"/>
      <c r="BQW405" s="263"/>
      <c r="BQX405" s="263"/>
      <c r="BQY405" s="263"/>
      <c r="BQZ405" s="263"/>
      <c r="BRA405" s="263"/>
      <c r="BRB405" s="263"/>
      <c r="BRC405" s="263"/>
      <c r="BRD405" s="263"/>
      <c r="BRE405" s="263"/>
      <c r="BRF405" s="263"/>
      <c r="BRG405" s="263"/>
      <c r="BRH405" s="263"/>
      <c r="BRI405" s="263"/>
      <c r="BRJ405" s="263"/>
      <c r="BRK405" s="263"/>
      <c r="BRL405" s="263"/>
      <c r="BRM405" s="263"/>
      <c r="BRN405" s="263"/>
      <c r="BRO405" s="263"/>
      <c r="BRP405" s="263"/>
      <c r="BRQ405" s="263"/>
      <c r="BRR405" s="263"/>
      <c r="BRS405" s="263"/>
      <c r="BRT405" s="263"/>
      <c r="BRU405" s="263"/>
      <c r="BRV405" s="263"/>
      <c r="BRW405" s="263"/>
      <c r="BRX405" s="263"/>
      <c r="BRY405" s="263"/>
      <c r="BRZ405" s="263"/>
      <c r="BSA405" s="263"/>
      <c r="BSB405" s="263"/>
      <c r="BSC405" s="263"/>
      <c r="BSD405" s="263"/>
      <c r="BSE405" s="263"/>
      <c r="BSF405" s="263"/>
      <c r="BSG405" s="263"/>
      <c r="BSH405" s="263"/>
      <c r="BSI405" s="263"/>
      <c r="BSJ405" s="263"/>
      <c r="BSK405" s="263"/>
      <c r="BSL405" s="263"/>
      <c r="BSM405" s="263"/>
      <c r="BSN405" s="263"/>
      <c r="BSO405" s="263"/>
      <c r="BSP405" s="263"/>
      <c r="BSQ405" s="263"/>
      <c r="BSR405" s="263"/>
      <c r="BSS405" s="263"/>
      <c r="BST405" s="263"/>
      <c r="BSU405" s="263"/>
      <c r="BSV405" s="263"/>
      <c r="BSW405" s="263"/>
      <c r="BSX405" s="263"/>
      <c r="BSY405" s="263"/>
      <c r="BSZ405" s="263"/>
      <c r="BTA405" s="263"/>
      <c r="BTB405" s="263"/>
      <c r="BTC405" s="263"/>
      <c r="BTD405" s="263"/>
      <c r="BTE405" s="263"/>
      <c r="BTF405" s="263"/>
      <c r="BTG405" s="263"/>
      <c r="BTH405" s="263"/>
      <c r="BTI405" s="263"/>
      <c r="BTJ405" s="263"/>
      <c r="BTK405" s="263"/>
      <c r="BTL405" s="263"/>
      <c r="BTM405" s="263"/>
      <c r="BTN405" s="263"/>
      <c r="BTO405" s="263"/>
      <c r="BTP405" s="263"/>
      <c r="BTQ405" s="263"/>
      <c r="BTR405" s="263"/>
      <c r="BTS405" s="263"/>
      <c r="BTT405" s="263"/>
      <c r="BTU405" s="263"/>
      <c r="BTV405" s="263"/>
      <c r="BTW405" s="263"/>
      <c r="BTX405" s="263"/>
      <c r="BTY405" s="263"/>
      <c r="BTZ405" s="263"/>
      <c r="BUA405" s="263"/>
      <c r="BUB405" s="263"/>
      <c r="BUC405" s="263"/>
      <c r="BUD405" s="263"/>
      <c r="BUE405" s="263"/>
      <c r="BUF405" s="263"/>
      <c r="BUG405" s="263"/>
      <c r="BUH405" s="263"/>
      <c r="BUI405" s="263"/>
      <c r="BUJ405" s="263"/>
      <c r="BUK405" s="263"/>
      <c r="BUL405" s="263"/>
      <c r="BUM405" s="263"/>
      <c r="BUN405" s="263"/>
      <c r="BUO405" s="263"/>
      <c r="BUP405" s="263"/>
      <c r="BUQ405" s="263"/>
      <c r="BUR405" s="263"/>
      <c r="BUS405" s="263"/>
      <c r="BUT405" s="263"/>
      <c r="BUU405" s="263"/>
      <c r="BUV405" s="263"/>
      <c r="BUW405" s="263"/>
      <c r="BUX405" s="263"/>
      <c r="BUY405" s="263"/>
      <c r="BUZ405" s="263"/>
      <c r="BVA405" s="263"/>
      <c r="BVB405" s="263"/>
      <c r="BVC405" s="263"/>
      <c r="BVD405" s="263"/>
      <c r="BVE405" s="263"/>
      <c r="BVF405" s="263"/>
      <c r="BVG405" s="263"/>
      <c r="BVH405" s="263"/>
      <c r="BVI405" s="263"/>
      <c r="BVJ405" s="263"/>
      <c r="BVK405" s="263"/>
      <c r="BVL405" s="263"/>
      <c r="BVM405" s="263"/>
      <c r="BVN405" s="263"/>
      <c r="BVO405" s="263"/>
      <c r="BVP405" s="263"/>
      <c r="BVQ405" s="263"/>
      <c r="BVR405" s="263"/>
      <c r="BVS405" s="263"/>
      <c r="BVT405" s="263"/>
      <c r="BVU405" s="263"/>
      <c r="BVV405" s="263"/>
      <c r="BVW405" s="263"/>
      <c r="BVX405" s="263"/>
      <c r="BVY405" s="263"/>
      <c r="BVZ405" s="263"/>
      <c r="BWA405" s="263"/>
      <c r="BWB405" s="263"/>
      <c r="BWC405" s="263"/>
      <c r="BWD405" s="263"/>
      <c r="BWE405" s="263"/>
      <c r="BWF405" s="263"/>
      <c r="BWG405" s="263"/>
      <c r="BWH405" s="263"/>
      <c r="BWI405" s="263"/>
      <c r="BWJ405" s="263"/>
      <c r="BWK405" s="263"/>
      <c r="BWL405" s="263"/>
      <c r="BWM405" s="263"/>
      <c r="BWN405" s="263"/>
      <c r="BWO405" s="263"/>
      <c r="BWP405" s="263"/>
      <c r="BWQ405" s="263"/>
      <c r="BWR405" s="263"/>
      <c r="BWS405" s="263"/>
      <c r="BWT405" s="263"/>
      <c r="BWU405" s="263"/>
      <c r="BWV405" s="263"/>
      <c r="BWW405" s="263"/>
      <c r="BWX405" s="263"/>
      <c r="BWY405" s="263"/>
      <c r="BWZ405" s="263"/>
      <c r="BXA405" s="263"/>
      <c r="BXB405" s="263"/>
      <c r="BXC405" s="263"/>
      <c r="BXD405" s="263"/>
      <c r="BXE405" s="263"/>
      <c r="BXF405" s="263"/>
      <c r="BXG405" s="263"/>
      <c r="BXH405" s="263"/>
      <c r="BXI405" s="263"/>
      <c r="BXJ405" s="263"/>
      <c r="BXK405" s="263"/>
      <c r="BXL405" s="263"/>
      <c r="BXM405" s="263"/>
      <c r="BXN405" s="263"/>
      <c r="BXO405" s="263"/>
      <c r="BXP405" s="263"/>
      <c r="BXQ405" s="263"/>
      <c r="BXR405" s="263"/>
      <c r="BXS405" s="263"/>
      <c r="BXT405" s="263"/>
      <c r="BXU405" s="263"/>
      <c r="BXV405" s="263"/>
      <c r="BXW405" s="263"/>
      <c r="BXX405" s="263"/>
      <c r="BXY405" s="263"/>
      <c r="BXZ405" s="263"/>
      <c r="BYA405" s="263"/>
      <c r="BYB405" s="263"/>
      <c r="BYC405" s="263"/>
      <c r="BYD405" s="263"/>
      <c r="BYE405" s="263"/>
      <c r="BYF405" s="263"/>
      <c r="BYG405" s="263"/>
      <c r="BYH405" s="263"/>
      <c r="BYI405" s="263"/>
      <c r="BYJ405" s="263"/>
      <c r="BYK405" s="263"/>
      <c r="BYL405" s="263"/>
      <c r="BYM405" s="263"/>
      <c r="BYN405" s="263"/>
      <c r="BYO405" s="263"/>
      <c r="BYP405" s="263"/>
      <c r="BYQ405" s="263"/>
      <c r="BYR405" s="263"/>
      <c r="BYS405" s="263"/>
      <c r="BYT405" s="263"/>
      <c r="BYU405" s="263"/>
      <c r="BYV405" s="263"/>
      <c r="BYW405" s="263"/>
      <c r="BYX405" s="263"/>
      <c r="BYY405" s="263"/>
      <c r="BYZ405" s="263"/>
      <c r="BZA405" s="263"/>
      <c r="BZB405" s="263"/>
      <c r="BZC405" s="263"/>
      <c r="BZD405" s="263"/>
      <c r="BZE405" s="263"/>
      <c r="BZF405" s="263"/>
      <c r="BZG405" s="263"/>
      <c r="BZH405" s="263"/>
      <c r="BZI405" s="263"/>
      <c r="BZJ405" s="263"/>
      <c r="BZK405" s="263"/>
      <c r="BZL405" s="263"/>
      <c r="BZM405" s="263"/>
      <c r="BZN405" s="263"/>
      <c r="BZO405" s="263"/>
      <c r="BZP405" s="263"/>
      <c r="BZQ405" s="263"/>
      <c r="BZR405" s="263"/>
      <c r="BZS405" s="263"/>
      <c r="BZT405" s="263"/>
      <c r="BZU405" s="263"/>
      <c r="BZV405" s="263"/>
      <c r="BZW405" s="263"/>
      <c r="BZX405" s="263"/>
      <c r="BZY405" s="263"/>
      <c r="BZZ405" s="263"/>
      <c r="CAA405" s="263"/>
      <c r="CAB405" s="263"/>
      <c r="CAC405" s="263"/>
      <c r="CAD405" s="263"/>
      <c r="CAE405" s="263"/>
      <c r="CAF405" s="263"/>
      <c r="CAG405" s="263"/>
      <c r="CAH405" s="263"/>
      <c r="CAI405" s="263"/>
      <c r="CAJ405" s="263"/>
      <c r="CAK405" s="263"/>
      <c r="CAL405" s="263"/>
      <c r="CAM405" s="263"/>
      <c r="CAN405" s="263"/>
      <c r="CAO405" s="263"/>
      <c r="CAP405" s="263"/>
      <c r="CAQ405" s="263"/>
      <c r="CAR405" s="263"/>
      <c r="CAS405" s="263"/>
      <c r="CAT405" s="263"/>
      <c r="CAU405" s="263"/>
      <c r="CAV405" s="263"/>
    </row>
    <row r="406" spans="1:2076" x14ac:dyDescent="0.35">
      <c r="A406" s="263"/>
      <c r="B406" s="263"/>
      <c r="C406" s="263"/>
      <c r="D406" s="263"/>
      <c r="E406" s="263"/>
      <c r="F406" s="263"/>
      <c r="G406" s="263"/>
      <c r="H406" s="263"/>
      <c r="I406" s="263"/>
      <c r="J406" s="263"/>
      <c r="K406" s="263"/>
      <c r="L406" s="263"/>
      <c r="M406" s="263"/>
      <c r="N406" s="263"/>
      <c r="O406" s="263"/>
      <c r="P406" s="263"/>
      <c r="Q406" s="263"/>
      <c r="R406" s="263"/>
      <c r="S406" s="263"/>
      <c r="T406" s="263"/>
      <c r="U406" s="263"/>
      <c r="V406" s="263"/>
      <c r="W406" s="263"/>
      <c r="X406" s="263"/>
      <c r="Y406" s="263"/>
      <c r="Z406" s="263"/>
      <c r="AA406" s="263"/>
      <c r="AB406" s="263"/>
      <c r="AC406" s="263"/>
      <c r="AD406" s="263"/>
      <c r="AE406" s="263"/>
      <c r="AF406" s="263"/>
      <c r="AG406" s="263"/>
      <c r="AH406" s="263"/>
      <c r="AI406" s="263"/>
      <c r="AJ406" s="263"/>
      <c r="AK406" s="263"/>
      <c r="AL406" s="263"/>
      <c r="AM406" s="263"/>
      <c r="AN406" s="263"/>
      <c r="AO406" s="263"/>
      <c r="AP406" s="263"/>
      <c r="AQ406" s="263"/>
      <c r="AR406" s="263"/>
      <c r="AS406" s="263"/>
      <c r="AT406" s="263"/>
      <c r="AU406" s="263"/>
      <c r="AV406" s="263"/>
      <c r="AW406" s="263"/>
      <c r="AX406" s="263"/>
      <c r="AY406" s="263"/>
      <c r="AZ406" s="263"/>
      <c r="BA406" s="263"/>
      <c r="BB406" s="263"/>
      <c r="BC406" s="263"/>
      <c r="BD406" s="263"/>
      <c r="BE406" s="263"/>
      <c r="BF406" s="263"/>
      <c r="BG406" s="263"/>
      <c r="BH406" s="263"/>
      <c r="BI406" s="263"/>
      <c r="BJ406" s="263"/>
      <c r="BK406" s="263"/>
      <c r="BL406" s="263"/>
      <c r="BM406" s="263"/>
      <c r="BN406" s="263"/>
      <c r="BO406" s="263"/>
      <c r="BP406" s="263"/>
      <c r="BQ406" s="263"/>
      <c r="BR406" s="263"/>
      <c r="BS406" s="263"/>
      <c r="BT406" s="263"/>
      <c r="BU406" s="263"/>
      <c r="BV406" s="263"/>
      <c r="BW406" s="263"/>
      <c r="BX406" s="263"/>
      <c r="BY406" s="263"/>
      <c r="BZ406" s="263"/>
      <c r="CA406" s="263"/>
      <c r="CB406" s="263"/>
      <c r="CC406" s="263"/>
      <c r="CD406" s="263"/>
      <c r="CE406" s="263"/>
      <c r="CF406" s="263"/>
      <c r="CG406" s="263"/>
      <c r="CH406" s="263"/>
      <c r="CI406" s="263"/>
      <c r="CJ406" s="263"/>
      <c r="CK406" s="263"/>
      <c r="CL406" s="263"/>
      <c r="CM406" s="263"/>
      <c r="CN406" s="263"/>
      <c r="CO406" s="263"/>
      <c r="CP406" s="263"/>
      <c r="CQ406" s="263"/>
      <c r="CR406" s="263"/>
      <c r="CS406" s="263"/>
      <c r="CT406" s="263"/>
      <c r="CU406" s="263"/>
      <c r="CV406" s="263"/>
      <c r="CW406" s="263"/>
      <c r="CX406" s="263"/>
      <c r="CY406" s="263"/>
      <c r="CZ406" s="263"/>
      <c r="DA406" s="263"/>
      <c r="DB406" s="263"/>
      <c r="DC406" s="263"/>
      <c r="DD406" s="263"/>
      <c r="DE406" s="263"/>
      <c r="DF406" s="263"/>
      <c r="DG406" s="263"/>
      <c r="DH406" s="263"/>
      <c r="DI406" s="263"/>
      <c r="DJ406" s="263"/>
      <c r="DK406" s="263"/>
      <c r="DL406" s="263"/>
      <c r="DM406" s="263"/>
      <c r="DN406" s="263"/>
      <c r="DO406" s="263"/>
      <c r="DP406" s="263"/>
      <c r="DQ406" s="263"/>
      <c r="DR406" s="263"/>
      <c r="DS406" s="263"/>
      <c r="DT406" s="263"/>
      <c r="DU406" s="263"/>
      <c r="DV406" s="263"/>
      <c r="DW406" s="263"/>
      <c r="DX406" s="263"/>
      <c r="DY406" s="263"/>
      <c r="DZ406" s="263"/>
      <c r="EA406" s="263"/>
      <c r="EB406" s="263"/>
      <c r="EC406" s="263"/>
      <c r="ED406" s="263"/>
      <c r="EE406" s="263"/>
      <c r="EF406" s="263"/>
      <c r="EG406" s="263"/>
      <c r="EH406" s="263"/>
      <c r="EI406" s="263"/>
      <c r="EJ406" s="263"/>
      <c r="EK406" s="263"/>
      <c r="EL406" s="263"/>
      <c r="EM406" s="263"/>
      <c r="EN406" s="263"/>
      <c r="EO406" s="263"/>
      <c r="EP406" s="263"/>
      <c r="EQ406" s="263"/>
      <c r="ER406" s="263"/>
      <c r="ES406" s="263"/>
      <c r="ET406" s="263"/>
      <c r="EU406" s="263"/>
      <c r="EV406" s="263"/>
      <c r="EW406" s="263"/>
      <c r="EX406" s="263"/>
      <c r="EY406" s="263"/>
      <c r="EZ406" s="263"/>
      <c r="FA406" s="263"/>
      <c r="FB406" s="263"/>
      <c r="FC406" s="263"/>
      <c r="FD406" s="263"/>
      <c r="FE406" s="263"/>
      <c r="FF406" s="263"/>
      <c r="FG406" s="263"/>
      <c r="FH406" s="263"/>
      <c r="FI406" s="263"/>
      <c r="FJ406" s="263"/>
      <c r="FK406" s="263"/>
      <c r="FL406" s="263"/>
      <c r="FM406" s="263"/>
      <c r="FN406" s="263"/>
      <c r="FO406" s="263"/>
      <c r="FP406" s="263"/>
      <c r="FQ406" s="263"/>
      <c r="FR406" s="263"/>
      <c r="FS406" s="263"/>
      <c r="FT406" s="263"/>
      <c r="FU406" s="263"/>
      <c r="FV406" s="263"/>
      <c r="FW406" s="263"/>
      <c r="FX406" s="263"/>
      <c r="FY406" s="263"/>
      <c r="FZ406" s="263"/>
      <c r="GA406" s="263"/>
      <c r="GB406" s="263"/>
      <c r="GC406" s="263"/>
      <c r="GD406" s="263"/>
      <c r="GE406" s="263"/>
      <c r="GF406" s="263"/>
      <c r="GG406" s="263"/>
      <c r="GH406" s="263"/>
      <c r="GI406" s="263"/>
      <c r="GJ406" s="263"/>
      <c r="GK406" s="263"/>
      <c r="GL406" s="263"/>
      <c r="GM406" s="263"/>
      <c r="GN406" s="263"/>
      <c r="GO406" s="263"/>
      <c r="GP406" s="263"/>
      <c r="GQ406" s="263"/>
      <c r="GR406" s="263"/>
      <c r="GS406" s="263"/>
      <c r="GT406" s="263"/>
      <c r="GU406" s="263"/>
      <c r="GV406" s="263"/>
      <c r="GW406" s="263"/>
      <c r="GX406" s="263"/>
      <c r="GY406" s="263"/>
      <c r="GZ406" s="263"/>
      <c r="HA406" s="263"/>
      <c r="HB406" s="263"/>
      <c r="HC406" s="263"/>
      <c r="HD406" s="263"/>
      <c r="HE406" s="263"/>
      <c r="HF406" s="263"/>
      <c r="HG406" s="263"/>
      <c r="HH406" s="263"/>
      <c r="HI406" s="263"/>
      <c r="HJ406" s="263"/>
      <c r="HK406" s="263"/>
      <c r="HL406" s="263"/>
      <c r="HM406" s="263"/>
      <c r="HN406" s="263"/>
      <c r="HO406" s="263"/>
      <c r="HP406" s="263"/>
      <c r="HQ406" s="263"/>
      <c r="HR406" s="263"/>
      <c r="HS406" s="263"/>
      <c r="HT406" s="263"/>
      <c r="HU406" s="263"/>
      <c r="HV406" s="263"/>
      <c r="HW406" s="263"/>
      <c r="HX406" s="263"/>
      <c r="HY406" s="263"/>
      <c r="HZ406" s="263"/>
      <c r="IA406" s="263"/>
      <c r="IB406" s="263"/>
      <c r="IC406" s="263"/>
      <c r="ID406" s="263"/>
      <c r="IE406" s="263"/>
      <c r="IF406" s="263"/>
      <c r="IG406" s="263"/>
      <c r="IH406" s="263"/>
      <c r="II406" s="263"/>
      <c r="IJ406" s="263"/>
      <c r="IK406" s="263"/>
      <c r="IL406" s="263"/>
      <c r="IM406" s="263"/>
      <c r="IN406" s="263"/>
      <c r="IO406" s="263"/>
      <c r="IP406" s="263"/>
      <c r="IQ406" s="263"/>
      <c r="IR406" s="263"/>
      <c r="IS406" s="263"/>
      <c r="IT406" s="263"/>
      <c r="IU406" s="263"/>
      <c r="IV406" s="263"/>
      <c r="IW406" s="263"/>
      <c r="IX406" s="263"/>
      <c r="IY406" s="263"/>
      <c r="IZ406" s="263"/>
      <c r="JA406" s="263"/>
      <c r="JB406" s="263"/>
      <c r="JC406" s="263"/>
      <c r="JD406" s="263"/>
      <c r="JE406" s="263"/>
      <c r="JF406" s="263"/>
      <c r="JG406" s="263"/>
      <c r="JH406" s="263"/>
      <c r="JI406" s="263"/>
      <c r="JJ406" s="263"/>
      <c r="JK406" s="263"/>
      <c r="JL406" s="263"/>
      <c r="JM406" s="263"/>
      <c r="JN406" s="263"/>
      <c r="JO406" s="263"/>
      <c r="JP406" s="263"/>
      <c r="JQ406" s="263"/>
      <c r="JR406" s="263"/>
      <c r="JS406" s="263"/>
      <c r="JT406" s="263"/>
      <c r="JU406" s="263"/>
      <c r="JV406" s="263"/>
      <c r="JW406" s="263"/>
      <c r="JX406" s="263"/>
      <c r="JY406" s="263"/>
      <c r="JZ406" s="263"/>
      <c r="KA406" s="263"/>
      <c r="KB406" s="263"/>
      <c r="KC406" s="263"/>
      <c r="KD406" s="263"/>
      <c r="KE406" s="263"/>
      <c r="KF406" s="263"/>
      <c r="KG406" s="263"/>
      <c r="KH406" s="263"/>
      <c r="KI406" s="263"/>
      <c r="KJ406" s="263"/>
      <c r="KK406" s="263"/>
      <c r="KL406" s="263"/>
      <c r="KM406" s="263"/>
      <c r="KN406" s="263"/>
      <c r="KO406" s="263"/>
      <c r="KP406" s="263"/>
      <c r="KQ406" s="263"/>
      <c r="KR406" s="263"/>
      <c r="KS406" s="263"/>
      <c r="KT406" s="263"/>
      <c r="KU406" s="263"/>
      <c r="KV406" s="263"/>
      <c r="KW406" s="263"/>
      <c r="KX406" s="263"/>
      <c r="KY406" s="263"/>
      <c r="KZ406" s="263"/>
      <c r="LA406" s="263"/>
      <c r="LB406" s="263"/>
      <c r="LC406" s="263"/>
      <c r="LD406" s="263"/>
      <c r="LE406" s="263"/>
      <c r="LF406" s="263"/>
      <c r="LG406" s="263"/>
      <c r="LH406" s="263"/>
      <c r="LI406" s="263"/>
      <c r="LJ406" s="263"/>
      <c r="LK406" s="263"/>
      <c r="LL406" s="263"/>
      <c r="LM406" s="263"/>
      <c r="LN406" s="263"/>
      <c r="LO406" s="263"/>
      <c r="LP406" s="263"/>
      <c r="LQ406" s="263"/>
      <c r="LR406" s="263"/>
      <c r="LS406" s="263"/>
      <c r="LT406" s="263"/>
      <c r="LU406" s="263"/>
      <c r="LV406" s="263"/>
      <c r="LW406" s="263"/>
      <c r="LX406" s="263"/>
      <c r="LY406" s="263"/>
      <c r="LZ406" s="263"/>
      <c r="MA406" s="263"/>
      <c r="MB406" s="263"/>
      <c r="MC406" s="263"/>
      <c r="MD406" s="263"/>
      <c r="ME406" s="263"/>
      <c r="MF406" s="263"/>
      <c r="MG406" s="263"/>
      <c r="MH406" s="263"/>
      <c r="MI406" s="263"/>
      <c r="MJ406" s="263"/>
      <c r="MK406" s="263"/>
      <c r="ML406" s="263"/>
      <c r="MM406" s="263"/>
      <c r="MN406" s="263"/>
      <c r="MO406" s="263"/>
      <c r="MP406" s="263"/>
      <c r="MQ406" s="263"/>
      <c r="MR406" s="263"/>
      <c r="MS406" s="263"/>
      <c r="MT406" s="263"/>
      <c r="MU406" s="263"/>
      <c r="MV406" s="263"/>
      <c r="MW406" s="263"/>
      <c r="MX406" s="263"/>
      <c r="MY406" s="263"/>
      <c r="MZ406" s="263"/>
      <c r="NA406" s="263"/>
      <c r="NB406" s="263"/>
      <c r="NC406" s="263"/>
      <c r="ND406" s="263"/>
      <c r="NE406" s="263"/>
      <c r="NF406" s="263"/>
      <c r="NG406" s="263"/>
      <c r="NH406" s="263"/>
      <c r="NI406" s="263"/>
      <c r="NJ406" s="263"/>
      <c r="NK406" s="263"/>
      <c r="NL406" s="263"/>
      <c r="NM406" s="263"/>
      <c r="NN406" s="263"/>
      <c r="NO406" s="263"/>
      <c r="NP406" s="263"/>
      <c r="NQ406" s="263"/>
      <c r="NR406" s="263"/>
      <c r="NS406" s="263"/>
      <c r="NT406" s="263"/>
      <c r="NU406" s="263"/>
      <c r="NV406" s="263"/>
      <c r="NW406" s="263"/>
      <c r="NX406" s="263"/>
      <c r="NY406" s="263"/>
      <c r="NZ406" s="263"/>
      <c r="OA406" s="263"/>
      <c r="OB406" s="263"/>
      <c r="OC406" s="263"/>
      <c r="OD406" s="263"/>
      <c r="OE406" s="263"/>
      <c r="OF406" s="263"/>
      <c r="OG406" s="263"/>
      <c r="OH406" s="263"/>
      <c r="OI406" s="263"/>
      <c r="OJ406" s="263"/>
      <c r="OK406" s="263"/>
      <c r="OL406" s="263"/>
      <c r="OM406" s="263"/>
      <c r="ON406" s="263"/>
      <c r="OO406" s="263"/>
      <c r="OP406" s="263"/>
      <c r="OQ406" s="263"/>
      <c r="OR406" s="263"/>
      <c r="OS406" s="263"/>
      <c r="OT406" s="263"/>
      <c r="OU406" s="263"/>
      <c r="OV406" s="263"/>
      <c r="OW406" s="263"/>
      <c r="OX406" s="263"/>
      <c r="OY406" s="263"/>
      <c r="OZ406" s="263"/>
      <c r="PA406" s="263"/>
      <c r="PB406" s="263"/>
      <c r="PC406" s="263"/>
      <c r="PD406" s="263"/>
      <c r="PE406" s="263"/>
      <c r="PF406" s="263"/>
      <c r="PG406" s="263"/>
      <c r="PH406" s="263"/>
      <c r="PI406" s="263"/>
      <c r="PJ406" s="263"/>
      <c r="PK406" s="263"/>
      <c r="PL406" s="263"/>
      <c r="PM406" s="263"/>
      <c r="PN406" s="263"/>
      <c r="PO406" s="263"/>
      <c r="PP406" s="263"/>
      <c r="PQ406" s="263"/>
      <c r="PR406" s="263"/>
      <c r="PS406" s="263"/>
      <c r="PT406" s="263"/>
      <c r="PU406" s="263"/>
      <c r="PV406" s="263"/>
      <c r="PW406" s="263"/>
      <c r="PX406" s="263"/>
      <c r="PY406" s="263"/>
      <c r="PZ406" s="263"/>
      <c r="QA406" s="263"/>
      <c r="QB406" s="263"/>
      <c r="QC406" s="263"/>
      <c r="QD406" s="263"/>
      <c r="QE406" s="263"/>
      <c r="QF406" s="263"/>
      <c r="QG406" s="263"/>
      <c r="QH406" s="263"/>
      <c r="QI406" s="263"/>
      <c r="QJ406" s="263"/>
      <c r="QK406" s="263"/>
      <c r="QL406" s="263"/>
      <c r="QM406" s="263"/>
      <c r="QN406" s="263"/>
      <c r="QO406" s="263"/>
      <c r="QP406" s="263"/>
      <c r="QQ406" s="263"/>
      <c r="QR406" s="263"/>
      <c r="QS406" s="263"/>
      <c r="QT406" s="263"/>
      <c r="QU406" s="263"/>
      <c r="QV406" s="263"/>
      <c r="QW406" s="263"/>
      <c r="QX406" s="263"/>
      <c r="QY406" s="263"/>
      <c r="QZ406" s="263"/>
      <c r="RA406" s="263"/>
      <c r="RB406" s="263"/>
      <c r="RC406" s="263"/>
      <c r="RD406" s="263"/>
      <c r="RE406" s="263"/>
      <c r="RF406" s="263"/>
      <c r="RG406" s="263"/>
      <c r="RH406" s="263"/>
      <c r="RI406" s="263"/>
      <c r="RJ406" s="263"/>
      <c r="RK406" s="263"/>
      <c r="RL406" s="263"/>
      <c r="RM406" s="263"/>
      <c r="RN406" s="263"/>
      <c r="RO406" s="263"/>
      <c r="RP406" s="263"/>
      <c r="RQ406" s="263"/>
      <c r="RR406" s="263"/>
      <c r="RS406" s="263"/>
      <c r="RT406" s="263"/>
      <c r="RU406" s="263"/>
      <c r="RV406" s="263"/>
      <c r="RW406" s="263"/>
      <c r="RX406" s="263"/>
      <c r="RY406" s="263"/>
      <c r="RZ406" s="263"/>
      <c r="SA406" s="263"/>
      <c r="SB406" s="263"/>
      <c r="SC406" s="263"/>
      <c r="SD406" s="263"/>
      <c r="SE406" s="263"/>
      <c r="SF406" s="263"/>
      <c r="SG406" s="263"/>
      <c r="SH406" s="263"/>
      <c r="SI406" s="263"/>
      <c r="SJ406" s="263"/>
      <c r="SK406" s="263"/>
      <c r="SL406" s="263"/>
      <c r="SM406" s="263"/>
      <c r="SN406" s="263"/>
      <c r="SO406" s="263"/>
      <c r="SP406" s="263"/>
      <c r="SQ406" s="263"/>
      <c r="SR406" s="263"/>
      <c r="SS406" s="263"/>
      <c r="ST406" s="263"/>
      <c r="SU406" s="263"/>
      <c r="SV406" s="263"/>
      <c r="SW406" s="263"/>
      <c r="SX406" s="263"/>
      <c r="SY406" s="263"/>
      <c r="SZ406" s="263"/>
      <c r="TA406" s="263"/>
      <c r="TB406" s="263"/>
      <c r="TC406" s="263"/>
      <c r="TD406" s="263"/>
      <c r="TE406" s="263"/>
      <c r="TF406" s="263"/>
      <c r="TG406" s="263"/>
      <c r="TH406" s="263"/>
      <c r="TI406" s="263"/>
      <c r="TJ406" s="263"/>
      <c r="TK406" s="263"/>
      <c r="TL406" s="263"/>
      <c r="TM406" s="263"/>
      <c r="TN406" s="263"/>
      <c r="TO406" s="263"/>
      <c r="TP406" s="263"/>
      <c r="TQ406" s="263"/>
      <c r="TR406" s="263"/>
      <c r="TS406" s="263"/>
      <c r="TT406" s="263"/>
      <c r="TU406" s="263"/>
      <c r="TV406" s="263"/>
      <c r="TW406" s="263"/>
      <c r="TX406" s="263"/>
      <c r="TY406" s="263"/>
      <c r="TZ406" s="263"/>
      <c r="UA406" s="263"/>
      <c r="UB406" s="263"/>
      <c r="UC406" s="263"/>
      <c r="UD406" s="263"/>
      <c r="UE406" s="263"/>
      <c r="UF406" s="263"/>
      <c r="UG406" s="263"/>
      <c r="UH406" s="263"/>
      <c r="UI406" s="263"/>
      <c r="UJ406" s="263"/>
      <c r="UK406" s="263"/>
      <c r="UL406" s="263"/>
      <c r="UM406" s="263"/>
      <c r="UN406" s="263"/>
      <c r="UO406" s="263"/>
      <c r="UP406" s="263"/>
      <c r="UQ406" s="263"/>
      <c r="UR406" s="263"/>
      <c r="US406" s="263"/>
      <c r="UT406" s="263"/>
      <c r="UU406" s="263"/>
      <c r="UV406" s="263"/>
      <c r="UW406" s="263"/>
      <c r="UX406" s="263"/>
      <c r="UY406" s="263"/>
      <c r="UZ406" s="263"/>
      <c r="VA406" s="263"/>
      <c r="VB406" s="263"/>
      <c r="VC406" s="263"/>
      <c r="VD406" s="263"/>
      <c r="VE406" s="263"/>
      <c r="VF406" s="263"/>
      <c r="VG406" s="263"/>
      <c r="VH406" s="263"/>
      <c r="VI406" s="263"/>
      <c r="VJ406" s="263"/>
      <c r="VK406" s="263"/>
      <c r="VL406" s="263"/>
      <c r="VM406" s="263"/>
      <c r="VN406" s="263"/>
      <c r="VO406" s="263"/>
      <c r="VP406" s="263"/>
      <c r="VQ406" s="263"/>
      <c r="VR406" s="263"/>
      <c r="VS406" s="263"/>
      <c r="VT406" s="263"/>
      <c r="VU406" s="263"/>
      <c r="VV406" s="263"/>
      <c r="VW406" s="263"/>
      <c r="VX406" s="263"/>
      <c r="VY406" s="263"/>
      <c r="VZ406" s="263"/>
      <c r="WA406" s="263"/>
      <c r="WB406" s="263"/>
      <c r="WC406" s="263"/>
      <c r="WD406" s="263"/>
      <c r="WE406" s="263"/>
      <c r="WF406" s="263"/>
      <c r="WG406" s="263"/>
      <c r="WH406" s="263"/>
      <c r="WI406" s="263"/>
      <c r="WJ406" s="263"/>
      <c r="WK406" s="263"/>
      <c r="WL406" s="263"/>
      <c r="WM406" s="263"/>
      <c r="WN406" s="263"/>
      <c r="WO406" s="263"/>
      <c r="WP406" s="263"/>
      <c r="WQ406" s="263"/>
      <c r="WR406" s="263"/>
      <c r="WS406" s="263"/>
      <c r="WT406" s="263"/>
      <c r="WU406" s="263"/>
      <c r="WV406" s="263"/>
      <c r="WW406" s="263"/>
      <c r="WX406" s="263"/>
      <c r="WY406" s="263"/>
      <c r="WZ406" s="263"/>
      <c r="XA406" s="263"/>
      <c r="XB406" s="263"/>
      <c r="XC406" s="263"/>
      <c r="XD406" s="263"/>
      <c r="XE406" s="263"/>
      <c r="XF406" s="263"/>
      <c r="XG406" s="263"/>
      <c r="XH406" s="263"/>
      <c r="XI406" s="263"/>
      <c r="XJ406" s="263"/>
      <c r="XK406" s="263"/>
      <c r="XL406" s="263"/>
      <c r="XM406" s="263"/>
      <c r="XN406" s="263"/>
      <c r="XO406" s="263"/>
      <c r="XP406" s="263"/>
      <c r="XQ406" s="263"/>
      <c r="XR406" s="263"/>
      <c r="XS406" s="263"/>
      <c r="XT406" s="263"/>
      <c r="XU406" s="263"/>
      <c r="XV406" s="263"/>
      <c r="XW406" s="263"/>
      <c r="XX406" s="263"/>
      <c r="XY406" s="263"/>
      <c r="XZ406" s="263"/>
      <c r="YA406" s="263"/>
      <c r="YB406" s="263"/>
      <c r="YC406" s="263"/>
      <c r="YD406" s="263"/>
      <c r="YE406" s="263"/>
      <c r="YF406" s="263"/>
      <c r="YG406" s="263"/>
      <c r="YH406" s="263"/>
      <c r="YI406" s="263"/>
      <c r="YJ406" s="263"/>
      <c r="YK406" s="263"/>
      <c r="YL406" s="263"/>
      <c r="YM406" s="263"/>
      <c r="YN406" s="263"/>
      <c r="YO406" s="263"/>
      <c r="YP406" s="263"/>
      <c r="YQ406" s="263"/>
      <c r="YR406" s="263"/>
      <c r="YS406" s="263"/>
      <c r="YT406" s="263"/>
      <c r="YU406" s="263"/>
      <c r="YV406" s="263"/>
      <c r="YW406" s="263"/>
      <c r="YX406" s="263"/>
      <c r="YY406" s="263"/>
      <c r="YZ406" s="263"/>
      <c r="ZA406" s="263"/>
      <c r="ZB406" s="263"/>
      <c r="ZC406" s="263"/>
      <c r="ZD406" s="263"/>
      <c r="ZE406" s="263"/>
      <c r="ZF406" s="263"/>
      <c r="ZG406" s="263"/>
      <c r="ZH406" s="263"/>
      <c r="ZI406" s="263"/>
      <c r="ZJ406" s="263"/>
      <c r="ZK406" s="263"/>
      <c r="ZL406" s="263"/>
      <c r="ZM406" s="263"/>
      <c r="ZN406" s="263"/>
      <c r="ZO406" s="263"/>
      <c r="ZP406" s="263"/>
      <c r="ZQ406" s="263"/>
      <c r="ZR406" s="263"/>
      <c r="ZS406" s="263"/>
      <c r="ZT406" s="263"/>
      <c r="ZU406" s="263"/>
      <c r="ZV406" s="263"/>
      <c r="ZW406" s="263"/>
      <c r="ZX406" s="263"/>
      <c r="ZY406" s="263"/>
      <c r="ZZ406" s="263"/>
      <c r="AAA406" s="263"/>
      <c r="AAB406" s="263"/>
      <c r="AAC406" s="263"/>
      <c r="AAD406" s="263"/>
      <c r="AAE406" s="263"/>
      <c r="AAF406" s="263"/>
      <c r="AAG406" s="263"/>
      <c r="AAH406" s="263"/>
      <c r="AAI406" s="263"/>
      <c r="AAJ406" s="263"/>
      <c r="AAK406" s="263"/>
      <c r="AAL406" s="263"/>
      <c r="AAM406" s="263"/>
      <c r="AAN406" s="263"/>
      <c r="AAO406" s="263"/>
      <c r="AAP406" s="263"/>
      <c r="AAQ406" s="263"/>
      <c r="AAR406" s="263"/>
      <c r="AAS406" s="263"/>
      <c r="AAT406" s="263"/>
      <c r="AAU406" s="263"/>
      <c r="AAV406" s="263"/>
      <c r="AAW406" s="263"/>
      <c r="AAX406" s="263"/>
      <c r="AAY406" s="263"/>
      <c r="AAZ406" s="263"/>
      <c r="ABA406" s="263"/>
      <c r="ABB406" s="263"/>
      <c r="ABC406" s="263"/>
      <c r="ABD406" s="263"/>
      <c r="ABE406" s="263"/>
      <c r="ABF406" s="263"/>
      <c r="ABG406" s="263"/>
      <c r="ABH406" s="263"/>
      <c r="ABI406" s="263"/>
      <c r="ABJ406" s="263"/>
      <c r="ABK406" s="263"/>
      <c r="ABL406" s="263"/>
      <c r="ABM406" s="263"/>
      <c r="ABN406" s="263"/>
      <c r="ABO406" s="263"/>
      <c r="ABP406" s="263"/>
      <c r="ABQ406" s="263"/>
      <c r="ABR406" s="263"/>
      <c r="ABS406" s="263"/>
      <c r="ABT406" s="263"/>
      <c r="ABU406" s="263"/>
      <c r="ABV406" s="263"/>
      <c r="ABW406" s="263"/>
      <c r="ABX406" s="263"/>
      <c r="ABY406" s="263"/>
      <c r="ABZ406" s="263"/>
      <c r="ACA406" s="263"/>
      <c r="ACB406" s="263"/>
      <c r="ACC406" s="263"/>
      <c r="ACD406" s="263"/>
      <c r="ACE406" s="263"/>
      <c r="ACF406" s="263"/>
      <c r="ACG406" s="263"/>
      <c r="ACH406" s="263"/>
      <c r="ACI406" s="263"/>
      <c r="ACJ406" s="263"/>
      <c r="ACK406" s="263"/>
      <c r="ACL406" s="263"/>
      <c r="ACM406" s="263"/>
      <c r="ACN406" s="263"/>
      <c r="ACO406" s="263"/>
      <c r="ACP406" s="263"/>
      <c r="ACQ406" s="263"/>
      <c r="ACR406" s="263"/>
      <c r="ACS406" s="263"/>
      <c r="ACT406" s="263"/>
      <c r="ACU406" s="263"/>
      <c r="ACV406" s="263"/>
      <c r="ACW406" s="263"/>
      <c r="ACX406" s="263"/>
      <c r="ACY406" s="263"/>
      <c r="ACZ406" s="263"/>
      <c r="ADA406" s="263"/>
      <c r="ADB406" s="263"/>
      <c r="ADC406" s="263"/>
      <c r="ADD406" s="263"/>
      <c r="ADE406" s="263"/>
      <c r="ADF406" s="263"/>
      <c r="ADG406" s="263"/>
      <c r="ADH406" s="263"/>
      <c r="ADI406" s="263"/>
      <c r="ADJ406" s="263"/>
      <c r="ADK406" s="263"/>
      <c r="ADL406" s="263"/>
      <c r="ADM406" s="263"/>
      <c r="ADN406" s="263"/>
      <c r="ADO406" s="263"/>
      <c r="ADP406" s="263"/>
      <c r="ADQ406" s="263"/>
      <c r="ADR406" s="263"/>
      <c r="ADS406" s="263"/>
      <c r="ADT406" s="263"/>
      <c r="ADU406" s="263"/>
      <c r="ADV406" s="263"/>
      <c r="ADW406" s="263"/>
      <c r="ADX406" s="263"/>
      <c r="ADY406" s="263"/>
      <c r="ADZ406" s="263"/>
      <c r="AEA406" s="263"/>
      <c r="AEB406" s="263"/>
      <c r="AEC406" s="263"/>
      <c r="AED406" s="263"/>
      <c r="AEE406" s="263"/>
      <c r="AEF406" s="263"/>
      <c r="AEG406" s="263"/>
      <c r="AEH406" s="263"/>
      <c r="AEI406" s="263"/>
      <c r="AEJ406" s="263"/>
      <c r="AEK406" s="263"/>
      <c r="AEL406" s="263"/>
      <c r="AEM406" s="263"/>
      <c r="AEN406" s="263"/>
      <c r="AEO406" s="263"/>
      <c r="AEP406" s="263"/>
      <c r="AEQ406" s="263"/>
      <c r="AER406" s="263"/>
      <c r="AES406" s="263"/>
      <c r="AET406" s="263"/>
      <c r="AEU406" s="263"/>
      <c r="AEV406" s="263"/>
      <c r="AEW406" s="263"/>
      <c r="AEX406" s="263"/>
      <c r="AEY406" s="263"/>
      <c r="AEZ406" s="263"/>
      <c r="AFA406" s="263"/>
      <c r="AFB406" s="263"/>
      <c r="AFC406" s="263"/>
      <c r="AFD406" s="263"/>
      <c r="AFE406" s="263"/>
      <c r="AFF406" s="263"/>
      <c r="AFG406" s="263"/>
      <c r="AFH406" s="263"/>
      <c r="AFI406" s="263"/>
      <c r="AFJ406" s="263"/>
      <c r="AFK406" s="263"/>
      <c r="AFL406" s="263"/>
      <c r="AFM406" s="263"/>
      <c r="AFN406" s="263"/>
      <c r="AFO406" s="263"/>
      <c r="AFP406" s="263"/>
      <c r="AFQ406" s="263"/>
      <c r="AFR406" s="263"/>
      <c r="AFS406" s="263"/>
      <c r="AFT406" s="263"/>
      <c r="AFU406" s="263"/>
      <c r="AFV406" s="263"/>
      <c r="AFW406" s="263"/>
      <c r="AFX406" s="263"/>
      <c r="AFY406" s="263"/>
      <c r="AFZ406" s="263"/>
      <c r="AGA406" s="263"/>
      <c r="AGB406" s="263"/>
      <c r="AGC406" s="263"/>
      <c r="AGD406" s="263"/>
      <c r="AGE406" s="263"/>
      <c r="AGF406" s="263"/>
      <c r="AGG406" s="263"/>
      <c r="AGH406" s="263"/>
      <c r="AGI406" s="263"/>
      <c r="AGJ406" s="263"/>
      <c r="AGK406" s="263"/>
      <c r="AGL406" s="263"/>
      <c r="AGM406" s="263"/>
      <c r="AGN406" s="263"/>
      <c r="AGO406" s="263"/>
      <c r="AGP406" s="263"/>
      <c r="AGQ406" s="263"/>
      <c r="AGR406" s="263"/>
      <c r="AGS406" s="263"/>
      <c r="AGT406" s="263"/>
      <c r="AGU406" s="263"/>
      <c r="AGV406" s="263"/>
      <c r="AGW406" s="263"/>
      <c r="AGX406" s="263"/>
      <c r="AGY406" s="263"/>
      <c r="AGZ406" s="263"/>
      <c r="AHA406" s="263"/>
      <c r="AHB406" s="263"/>
      <c r="AHC406" s="263"/>
      <c r="AHD406" s="263"/>
      <c r="AHE406" s="263"/>
      <c r="AHF406" s="263"/>
      <c r="AHG406" s="263"/>
      <c r="AHH406" s="263"/>
      <c r="AHI406" s="263"/>
      <c r="AHJ406" s="263"/>
      <c r="AHK406" s="263"/>
      <c r="AHL406" s="263"/>
      <c r="AHM406" s="263"/>
      <c r="AHN406" s="263"/>
      <c r="AHO406" s="263"/>
      <c r="AHP406" s="263"/>
      <c r="AHQ406" s="263"/>
      <c r="AHR406" s="263"/>
      <c r="AHS406" s="263"/>
      <c r="AHT406" s="263"/>
      <c r="AHU406" s="263"/>
      <c r="AHV406" s="263"/>
      <c r="AHW406" s="263"/>
      <c r="AHX406" s="263"/>
      <c r="AHY406" s="263"/>
      <c r="AHZ406" s="263"/>
      <c r="AIA406" s="263"/>
      <c r="AIB406" s="263"/>
      <c r="AIC406" s="263"/>
      <c r="AID406" s="263"/>
      <c r="AIE406" s="263"/>
      <c r="AIF406" s="263"/>
      <c r="AIG406" s="263"/>
      <c r="AIH406" s="263"/>
      <c r="AII406" s="263"/>
      <c r="AIJ406" s="263"/>
      <c r="AIK406" s="263"/>
      <c r="AIL406" s="263"/>
      <c r="AIM406" s="263"/>
      <c r="AIN406" s="263"/>
      <c r="AIO406" s="263"/>
      <c r="AIP406" s="263"/>
      <c r="AIQ406" s="263"/>
      <c r="AIR406" s="263"/>
      <c r="AIS406" s="263"/>
      <c r="AIT406" s="263"/>
      <c r="AIU406" s="263"/>
      <c r="AIV406" s="263"/>
      <c r="AIW406" s="263"/>
      <c r="AIX406" s="263"/>
      <c r="AIY406" s="263"/>
      <c r="AIZ406" s="263"/>
      <c r="AJA406" s="263"/>
      <c r="AJB406" s="263"/>
      <c r="AJC406" s="263"/>
      <c r="AJD406" s="263"/>
      <c r="AJE406" s="263"/>
      <c r="AJF406" s="263"/>
      <c r="AJG406" s="263"/>
      <c r="AJH406" s="263"/>
      <c r="AJI406" s="263"/>
      <c r="AJJ406" s="263"/>
      <c r="AJK406" s="263"/>
      <c r="AJL406" s="263"/>
      <c r="AJM406" s="263"/>
      <c r="AJN406" s="263"/>
      <c r="AJO406" s="263"/>
      <c r="AJP406" s="263"/>
      <c r="AJQ406" s="263"/>
      <c r="AJR406" s="263"/>
      <c r="AJS406" s="263"/>
      <c r="AJT406" s="263"/>
      <c r="AJU406" s="263"/>
      <c r="AJV406" s="263"/>
      <c r="AJW406" s="263"/>
      <c r="AJX406" s="263"/>
      <c r="AJY406" s="263"/>
      <c r="AJZ406" s="263"/>
      <c r="AKA406" s="263"/>
      <c r="AKB406" s="263"/>
      <c r="AKC406" s="263"/>
      <c r="AKD406" s="263"/>
      <c r="AKE406" s="263"/>
      <c r="AKF406" s="263"/>
      <c r="AKG406" s="263"/>
      <c r="AKH406" s="263"/>
      <c r="AKI406" s="263"/>
      <c r="AKJ406" s="263"/>
      <c r="AKK406" s="263"/>
      <c r="AKL406" s="263"/>
      <c r="AKM406" s="263"/>
      <c r="AKN406" s="263"/>
      <c r="AKO406" s="263"/>
      <c r="AKP406" s="263"/>
      <c r="AKQ406" s="263"/>
      <c r="AKR406" s="263"/>
      <c r="AKS406" s="263"/>
      <c r="AKT406" s="263"/>
      <c r="AKU406" s="263"/>
      <c r="AKV406" s="263"/>
      <c r="AKW406" s="263"/>
      <c r="AKX406" s="263"/>
      <c r="AKY406" s="263"/>
      <c r="AKZ406" s="263"/>
      <c r="ALA406" s="263"/>
      <c r="ALB406" s="263"/>
      <c r="ALC406" s="263"/>
      <c r="ALD406" s="263"/>
      <c r="ALE406" s="263"/>
      <c r="ALF406" s="263"/>
      <c r="ALG406" s="263"/>
      <c r="ALH406" s="263"/>
      <c r="ALI406" s="263"/>
      <c r="ALJ406" s="263"/>
      <c r="ALK406" s="263"/>
      <c r="ALL406" s="263"/>
      <c r="ALM406" s="263"/>
      <c r="ALN406" s="263"/>
      <c r="ALO406" s="263"/>
      <c r="ALP406" s="263"/>
      <c r="ALQ406" s="263"/>
      <c r="ALR406" s="263"/>
      <c r="ALS406" s="263"/>
      <c r="ALT406" s="263"/>
      <c r="ALU406" s="263"/>
      <c r="ALV406" s="263"/>
      <c r="ALW406" s="263"/>
      <c r="ALX406" s="263"/>
      <c r="ALY406" s="263"/>
      <c r="ALZ406" s="263"/>
      <c r="AMA406" s="263"/>
      <c r="AMB406" s="263"/>
      <c r="AMC406" s="263"/>
      <c r="AMD406" s="263"/>
      <c r="AME406" s="263"/>
      <c r="AMF406" s="263"/>
      <c r="AMG406" s="263"/>
      <c r="AMH406" s="263"/>
      <c r="AMI406" s="263"/>
      <c r="AMJ406" s="263"/>
      <c r="AMK406" s="263"/>
      <c r="AML406" s="263"/>
      <c r="AMM406" s="263"/>
      <c r="AMN406" s="263"/>
      <c r="AMO406" s="263"/>
      <c r="AMP406" s="263"/>
      <c r="AMQ406" s="263"/>
      <c r="AMR406" s="263"/>
      <c r="AMS406" s="263"/>
      <c r="AMT406" s="263"/>
      <c r="AMU406" s="263"/>
      <c r="AMV406" s="263"/>
      <c r="AMW406" s="263"/>
      <c r="AMX406" s="263"/>
      <c r="AMY406" s="263"/>
      <c r="AMZ406" s="263"/>
      <c r="ANA406" s="263"/>
      <c r="ANB406" s="263"/>
      <c r="ANC406" s="263"/>
      <c r="AND406" s="263"/>
      <c r="ANE406" s="263"/>
      <c r="ANF406" s="263"/>
      <c r="ANG406" s="263"/>
      <c r="ANH406" s="263"/>
      <c r="ANI406" s="263"/>
      <c r="ANJ406" s="263"/>
      <c r="ANK406" s="263"/>
      <c r="ANL406" s="263"/>
      <c r="ANM406" s="263"/>
      <c r="ANN406" s="263"/>
      <c r="ANO406" s="263"/>
      <c r="ANP406" s="263"/>
      <c r="ANQ406" s="263"/>
      <c r="ANR406" s="263"/>
      <c r="ANS406" s="263"/>
      <c r="ANT406" s="263"/>
      <c r="ANU406" s="263"/>
      <c r="ANV406" s="263"/>
      <c r="ANW406" s="263"/>
      <c r="ANX406" s="263"/>
      <c r="ANY406" s="263"/>
      <c r="ANZ406" s="263"/>
      <c r="AOA406" s="263"/>
      <c r="AOB406" s="263"/>
      <c r="AOC406" s="263"/>
      <c r="AOD406" s="263"/>
      <c r="AOE406" s="263"/>
      <c r="AOF406" s="263"/>
      <c r="AOG406" s="263"/>
      <c r="AOH406" s="263"/>
      <c r="AOI406" s="263"/>
      <c r="AOJ406" s="263"/>
      <c r="AOK406" s="263"/>
      <c r="AOL406" s="263"/>
      <c r="AOM406" s="263"/>
      <c r="AON406" s="263"/>
      <c r="AOO406" s="263"/>
      <c r="AOP406" s="263"/>
      <c r="AOQ406" s="263"/>
      <c r="AOR406" s="263"/>
      <c r="AOS406" s="263"/>
      <c r="AOT406" s="263"/>
      <c r="AOU406" s="263"/>
      <c r="AOV406" s="263"/>
      <c r="AOW406" s="263"/>
      <c r="AOX406" s="263"/>
      <c r="AOY406" s="263"/>
      <c r="AOZ406" s="263"/>
      <c r="APA406" s="263"/>
      <c r="APB406" s="263"/>
      <c r="APC406" s="263"/>
      <c r="APD406" s="263"/>
      <c r="APE406" s="263"/>
      <c r="APF406" s="263"/>
      <c r="APG406" s="263"/>
      <c r="APH406" s="263"/>
      <c r="API406" s="263"/>
      <c r="APJ406" s="263"/>
      <c r="APK406" s="263"/>
      <c r="APL406" s="263"/>
      <c r="APM406" s="263"/>
      <c r="APN406" s="263"/>
      <c r="APO406" s="263"/>
      <c r="APP406" s="263"/>
      <c r="APQ406" s="263"/>
      <c r="APR406" s="263"/>
      <c r="APS406" s="263"/>
      <c r="APT406" s="263"/>
      <c r="APU406" s="263"/>
      <c r="APV406" s="263"/>
      <c r="APW406" s="263"/>
      <c r="APX406" s="263"/>
      <c r="APY406" s="263"/>
      <c r="APZ406" s="263"/>
      <c r="AQA406" s="263"/>
      <c r="AQB406" s="263"/>
      <c r="AQC406" s="263"/>
      <c r="AQD406" s="263"/>
      <c r="AQE406" s="263"/>
      <c r="AQF406" s="263"/>
      <c r="AQG406" s="263"/>
      <c r="AQH406" s="263"/>
      <c r="AQI406" s="263"/>
      <c r="AQJ406" s="263"/>
      <c r="AQK406" s="263"/>
      <c r="AQL406" s="263"/>
      <c r="AQM406" s="263"/>
      <c r="AQN406" s="263"/>
      <c r="AQO406" s="263"/>
      <c r="AQP406" s="263"/>
      <c r="AQQ406" s="263"/>
      <c r="AQR406" s="263"/>
      <c r="AQS406" s="263"/>
      <c r="AQT406" s="263"/>
      <c r="AQU406" s="263"/>
      <c r="AQV406" s="263"/>
      <c r="AQW406" s="263"/>
      <c r="AQX406" s="263"/>
      <c r="AQY406" s="263"/>
      <c r="AQZ406" s="263"/>
      <c r="ARA406" s="263"/>
      <c r="ARB406" s="263"/>
      <c r="ARC406" s="263"/>
      <c r="ARD406" s="263"/>
      <c r="ARE406" s="263"/>
      <c r="ARF406" s="263"/>
      <c r="ARG406" s="263"/>
      <c r="ARH406" s="263"/>
      <c r="ARI406" s="263"/>
      <c r="ARJ406" s="263"/>
      <c r="ARK406" s="263"/>
      <c r="ARL406" s="263"/>
      <c r="ARM406" s="263"/>
      <c r="ARN406" s="263"/>
      <c r="ARO406" s="263"/>
      <c r="ARP406" s="263"/>
      <c r="ARQ406" s="263"/>
      <c r="ARR406" s="263"/>
      <c r="ARS406" s="263"/>
      <c r="ART406" s="263"/>
      <c r="ARU406" s="263"/>
      <c r="ARV406" s="263"/>
      <c r="ARW406" s="263"/>
      <c r="ARX406" s="263"/>
      <c r="ARY406" s="263"/>
      <c r="ARZ406" s="263"/>
      <c r="ASA406" s="263"/>
      <c r="ASB406" s="263"/>
      <c r="ASC406" s="263"/>
      <c r="ASD406" s="263"/>
      <c r="ASE406" s="263"/>
      <c r="ASF406" s="263"/>
      <c r="ASG406" s="263"/>
      <c r="ASH406" s="263"/>
      <c r="ASI406" s="263"/>
      <c r="ASJ406" s="263"/>
      <c r="ASK406" s="263"/>
      <c r="ASL406" s="263"/>
      <c r="ASM406" s="263"/>
      <c r="ASN406" s="263"/>
      <c r="ASO406" s="263"/>
      <c r="ASP406" s="263"/>
      <c r="ASQ406" s="263"/>
      <c r="ASR406" s="263"/>
      <c r="ASS406" s="263"/>
      <c r="AST406" s="263"/>
      <c r="ASU406" s="263"/>
      <c r="ASV406" s="263"/>
      <c r="ASW406" s="263"/>
      <c r="ASX406" s="263"/>
      <c r="ASY406" s="263"/>
      <c r="ASZ406" s="263"/>
      <c r="ATA406" s="263"/>
      <c r="ATB406" s="263"/>
      <c r="ATC406" s="263"/>
      <c r="ATD406" s="263"/>
      <c r="ATE406" s="263"/>
      <c r="ATF406" s="263"/>
      <c r="ATG406" s="263"/>
      <c r="ATH406" s="263"/>
      <c r="ATI406" s="263"/>
      <c r="ATJ406" s="263"/>
      <c r="ATK406" s="263"/>
      <c r="ATL406" s="263"/>
      <c r="ATM406" s="263"/>
      <c r="ATN406" s="263"/>
      <c r="ATO406" s="263"/>
      <c r="ATP406" s="263"/>
      <c r="ATQ406" s="263"/>
      <c r="ATR406" s="263"/>
      <c r="ATS406" s="263"/>
      <c r="ATT406" s="263"/>
      <c r="ATU406" s="263"/>
      <c r="ATV406" s="263"/>
      <c r="ATW406" s="263"/>
      <c r="ATX406" s="263"/>
      <c r="ATY406" s="263"/>
      <c r="ATZ406" s="263"/>
      <c r="AUA406" s="263"/>
      <c r="AUB406" s="263"/>
      <c r="AUC406" s="263"/>
      <c r="AUD406" s="263"/>
      <c r="AUE406" s="263"/>
      <c r="AUF406" s="263"/>
      <c r="AUG406" s="263"/>
      <c r="AUH406" s="263"/>
      <c r="AUI406" s="263"/>
      <c r="AUJ406" s="263"/>
      <c r="AUK406" s="263"/>
      <c r="AUL406" s="263"/>
      <c r="AUM406" s="263"/>
      <c r="AUN406" s="263"/>
      <c r="AUO406" s="263"/>
      <c r="AUP406" s="263"/>
      <c r="AUQ406" s="263"/>
      <c r="AUR406" s="263"/>
      <c r="AUS406" s="263"/>
      <c r="AUT406" s="263"/>
      <c r="AUU406" s="263"/>
      <c r="AUV406" s="263"/>
      <c r="AUW406" s="263"/>
      <c r="AUX406" s="263"/>
      <c r="AUY406" s="263"/>
      <c r="AUZ406" s="263"/>
      <c r="AVA406" s="263"/>
      <c r="AVB406" s="263"/>
      <c r="AVC406" s="263"/>
      <c r="AVD406" s="263"/>
      <c r="AVE406" s="263"/>
      <c r="AVF406" s="263"/>
      <c r="AVG406" s="263"/>
      <c r="AVH406" s="263"/>
      <c r="AVI406" s="263"/>
      <c r="AVJ406" s="263"/>
      <c r="AVK406" s="263"/>
      <c r="AVL406" s="263"/>
      <c r="AVM406" s="263"/>
      <c r="AVN406" s="263"/>
      <c r="AVO406" s="263"/>
      <c r="AVP406" s="263"/>
      <c r="AVQ406" s="263"/>
      <c r="AVR406" s="263"/>
      <c r="AVS406" s="263"/>
      <c r="AVT406" s="263"/>
      <c r="AVU406" s="263"/>
      <c r="AVV406" s="263"/>
      <c r="AVW406" s="263"/>
      <c r="AVX406" s="263"/>
      <c r="AVY406" s="263"/>
      <c r="AVZ406" s="263"/>
      <c r="AWA406" s="263"/>
      <c r="AWB406" s="263"/>
      <c r="AWC406" s="263"/>
      <c r="AWD406" s="263"/>
      <c r="AWE406" s="263"/>
      <c r="AWF406" s="263"/>
      <c r="AWG406" s="263"/>
      <c r="AWH406" s="263"/>
      <c r="AWI406" s="263"/>
      <c r="AWJ406" s="263"/>
      <c r="AWK406" s="263"/>
      <c r="AWL406" s="263"/>
      <c r="AWM406" s="263"/>
      <c r="AWN406" s="263"/>
      <c r="AWO406" s="263"/>
      <c r="AWP406" s="263"/>
      <c r="AWQ406" s="263"/>
      <c r="AWR406" s="263"/>
      <c r="AWS406" s="263"/>
      <c r="AWT406" s="263"/>
      <c r="AWU406" s="263"/>
      <c r="AWV406" s="263"/>
      <c r="AWW406" s="263"/>
      <c r="AWX406" s="263"/>
      <c r="AWY406" s="263"/>
      <c r="AWZ406" s="263"/>
      <c r="AXA406" s="263"/>
      <c r="AXB406" s="263"/>
      <c r="AXC406" s="263"/>
      <c r="AXD406" s="263"/>
      <c r="AXE406" s="263"/>
      <c r="AXF406" s="263"/>
      <c r="AXG406" s="263"/>
      <c r="AXH406" s="263"/>
      <c r="AXI406" s="263"/>
      <c r="AXJ406" s="263"/>
      <c r="AXK406" s="263"/>
      <c r="AXL406" s="263"/>
      <c r="AXM406" s="263"/>
      <c r="AXN406" s="263"/>
      <c r="AXO406" s="263"/>
      <c r="AXP406" s="263"/>
      <c r="AXQ406" s="263"/>
      <c r="AXR406" s="263"/>
      <c r="AXS406" s="263"/>
      <c r="AXT406" s="263"/>
      <c r="AXU406" s="263"/>
      <c r="AXV406" s="263"/>
      <c r="AXW406" s="263"/>
      <c r="AXX406" s="263"/>
      <c r="AXY406" s="263"/>
      <c r="AXZ406" s="263"/>
      <c r="AYA406" s="263"/>
      <c r="AYB406" s="263"/>
      <c r="AYC406" s="263"/>
      <c r="AYD406" s="263"/>
      <c r="AYE406" s="263"/>
      <c r="AYF406" s="263"/>
      <c r="AYG406" s="263"/>
      <c r="AYH406" s="263"/>
      <c r="AYI406" s="263"/>
      <c r="AYJ406" s="263"/>
      <c r="AYK406" s="263"/>
      <c r="AYL406" s="263"/>
      <c r="AYM406" s="263"/>
      <c r="AYN406" s="263"/>
      <c r="AYO406" s="263"/>
      <c r="AYP406" s="263"/>
      <c r="AYQ406" s="263"/>
      <c r="AYR406" s="263"/>
      <c r="AYS406" s="263"/>
      <c r="AYT406" s="263"/>
      <c r="AYU406" s="263"/>
      <c r="AYV406" s="263"/>
      <c r="AYW406" s="263"/>
      <c r="AYX406" s="263"/>
      <c r="AYY406" s="263"/>
      <c r="AYZ406" s="263"/>
      <c r="AZA406" s="263"/>
      <c r="AZB406" s="263"/>
      <c r="AZC406" s="263"/>
      <c r="AZD406" s="263"/>
      <c r="AZE406" s="263"/>
      <c r="AZF406" s="263"/>
      <c r="AZG406" s="263"/>
      <c r="AZH406" s="263"/>
      <c r="AZI406" s="263"/>
      <c r="AZJ406" s="263"/>
      <c r="AZK406" s="263"/>
      <c r="AZL406" s="263"/>
      <c r="AZM406" s="263"/>
      <c r="AZN406" s="263"/>
      <c r="AZO406" s="263"/>
      <c r="AZP406" s="263"/>
      <c r="AZQ406" s="263"/>
      <c r="AZR406" s="263"/>
      <c r="AZS406" s="263"/>
      <c r="AZT406" s="263"/>
      <c r="AZU406" s="263"/>
      <c r="AZV406" s="263"/>
      <c r="AZW406" s="263"/>
      <c r="AZX406" s="263"/>
      <c r="AZY406" s="263"/>
      <c r="AZZ406" s="263"/>
      <c r="BAA406" s="263"/>
      <c r="BAB406" s="263"/>
      <c r="BAC406" s="263"/>
      <c r="BAD406" s="263"/>
      <c r="BAE406" s="263"/>
      <c r="BAF406" s="263"/>
      <c r="BAG406" s="263"/>
      <c r="BAH406" s="263"/>
      <c r="BAI406" s="263"/>
      <c r="BAJ406" s="263"/>
      <c r="BAK406" s="263"/>
      <c r="BAL406" s="263"/>
      <c r="BAM406" s="263"/>
      <c r="BAN406" s="263"/>
      <c r="BAO406" s="263"/>
      <c r="BAP406" s="263"/>
      <c r="BAQ406" s="263"/>
      <c r="BAR406" s="263"/>
      <c r="BAS406" s="263"/>
      <c r="BAT406" s="263"/>
      <c r="BAU406" s="263"/>
      <c r="BAV406" s="263"/>
      <c r="BAW406" s="263"/>
      <c r="BAX406" s="263"/>
      <c r="BAY406" s="263"/>
      <c r="BAZ406" s="263"/>
      <c r="BBA406" s="263"/>
      <c r="BBB406" s="263"/>
      <c r="BBC406" s="263"/>
      <c r="BBD406" s="263"/>
      <c r="BBE406" s="263"/>
      <c r="BBF406" s="263"/>
      <c r="BBG406" s="263"/>
      <c r="BBH406" s="263"/>
      <c r="BBI406" s="263"/>
      <c r="BBJ406" s="263"/>
      <c r="BBK406" s="263"/>
      <c r="BBL406" s="263"/>
      <c r="BBM406" s="263"/>
      <c r="BBN406" s="263"/>
      <c r="BBO406" s="263"/>
      <c r="BBP406" s="263"/>
      <c r="BBQ406" s="263"/>
      <c r="BBR406" s="263"/>
      <c r="BBS406" s="263"/>
      <c r="BBT406" s="263"/>
      <c r="BBU406" s="263"/>
      <c r="BBV406" s="263"/>
      <c r="BBW406" s="263"/>
      <c r="BBX406" s="263"/>
      <c r="BBY406" s="263"/>
      <c r="BBZ406" s="263"/>
      <c r="BCA406" s="263"/>
      <c r="BCB406" s="263"/>
      <c r="BCC406" s="263"/>
      <c r="BCD406" s="263"/>
      <c r="BCE406" s="263"/>
      <c r="BCF406" s="263"/>
      <c r="BCG406" s="263"/>
      <c r="BCH406" s="263"/>
      <c r="BCI406" s="263"/>
      <c r="BCJ406" s="263"/>
      <c r="BCK406" s="263"/>
      <c r="BCL406" s="263"/>
      <c r="BCM406" s="263"/>
      <c r="BCN406" s="263"/>
      <c r="BCO406" s="263"/>
      <c r="BCP406" s="263"/>
      <c r="BCQ406" s="263"/>
      <c r="BCR406" s="263"/>
      <c r="BCS406" s="263"/>
      <c r="BCT406" s="263"/>
      <c r="BCU406" s="263"/>
      <c r="BCV406" s="263"/>
      <c r="BCW406" s="263"/>
      <c r="BCX406" s="263"/>
      <c r="BCY406" s="263"/>
      <c r="BCZ406" s="263"/>
      <c r="BDA406" s="263"/>
      <c r="BDB406" s="263"/>
      <c r="BDC406" s="263"/>
      <c r="BDD406" s="263"/>
      <c r="BDE406" s="263"/>
      <c r="BDF406" s="263"/>
      <c r="BDG406" s="263"/>
      <c r="BDH406" s="263"/>
      <c r="BDI406" s="263"/>
      <c r="BDJ406" s="263"/>
      <c r="BDK406" s="263"/>
      <c r="BDL406" s="263"/>
      <c r="BDM406" s="263"/>
      <c r="BDN406" s="263"/>
      <c r="BDO406" s="263"/>
      <c r="BDP406" s="263"/>
      <c r="BDQ406" s="263"/>
      <c r="BDR406" s="263"/>
      <c r="BDS406" s="263"/>
      <c r="BDT406" s="263"/>
      <c r="BDU406" s="263"/>
      <c r="BDV406" s="263"/>
      <c r="BDW406" s="263"/>
      <c r="BDX406" s="263"/>
      <c r="BDY406" s="263"/>
      <c r="BDZ406" s="263"/>
      <c r="BEA406" s="263"/>
      <c r="BEB406" s="263"/>
      <c r="BEC406" s="263"/>
      <c r="BED406" s="263"/>
      <c r="BEE406" s="263"/>
      <c r="BEF406" s="263"/>
      <c r="BEG406" s="263"/>
      <c r="BEH406" s="263"/>
      <c r="BEI406" s="263"/>
      <c r="BEJ406" s="263"/>
      <c r="BEK406" s="263"/>
      <c r="BEL406" s="263"/>
      <c r="BEM406" s="263"/>
      <c r="BEN406" s="263"/>
      <c r="BEO406" s="263"/>
      <c r="BEP406" s="263"/>
      <c r="BEQ406" s="263"/>
      <c r="BER406" s="263"/>
      <c r="BES406" s="263"/>
      <c r="BET406" s="263"/>
      <c r="BEU406" s="263"/>
      <c r="BEV406" s="263"/>
      <c r="BEW406" s="263"/>
      <c r="BEX406" s="263"/>
      <c r="BEY406" s="263"/>
      <c r="BEZ406" s="263"/>
      <c r="BFA406" s="263"/>
      <c r="BFB406" s="263"/>
      <c r="BFC406" s="263"/>
      <c r="BFD406" s="263"/>
      <c r="BFE406" s="263"/>
      <c r="BFF406" s="263"/>
      <c r="BFG406" s="263"/>
      <c r="BFH406" s="263"/>
      <c r="BFI406" s="263"/>
      <c r="BFJ406" s="263"/>
      <c r="BFK406" s="263"/>
      <c r="BFL406" s="263"/>
      <c r="BFM406" s="263"/>
      <c r="BFN406" s="263"/>
      <c r="BFO406" s="263"/>
      <c r="BFP406" s="263"/>
      <c r="BFQ406" s="263"/>
      <c r="BFR406" s="263"/>
      <c r="BFS406" s="263"/>
      <c r="BFT406" s="263"/>
      <c r="BFU406" s="263"/>
      <c r="BFV406" s="263"/>
      <c r="BFW406" s="263"/>
      <c r="BFX406" s="263"/>
      <c r="BFY406" s="263"/>
      <c r="BFZ406" s="263"/>
      <c r="BGA406" s="263"/>
      <c r="BGB406" s="263"/>
      <c r="BGC406" s="263"/>
      <c r="BGD406" s="263"/>
      <c r="BGE406" s="263"/>
      <c r="BGF406" s="263"/>
      <c r="BGG406" s="263"/>
      <c r="BGH406" s="263"/>
      <c r="BGI406" s="263"/>
      <c r="BGJ406" s="263"/>
      <c r="BGK406" s="263"/>
      <c r="BGL406" s="263"/>
      <c r="BGM406" s="263"/>
      <c r="BGN406" s="263"/>
      <c r="BGO406" s="263"/>
      <c r="BGP406" s="263"/>
      <c r="BGQ406" s="263"/>
      <c r="BGR406" s="263"/>
      <c r="BGS406" s="263"/>
      <c r="BGT406" s="263"/>
      <c r="BGU406" s="263"/>
      <c r="BGV406" s="263"/>
      <c r="BGW406" s="263"/>
      <c r="BGX406" s="263"/>
      <c r="BGY406" s="263"/>
      <c r="BGZ406" s="263"/>
      <c r="BHA406" s="263"/>
      <c r="BHB406" s="263"/>
      <c r="BHC406" s="263"/>
      <c r="BHD406" s="263"/>
      <c r="BHE406" s="263"/>
      <c r="BHF406" s="263"/>
      <c r="BHG406" s="263"/>
      <c r="BHH406" s="263"/>
      <c r="BHI406" s="263"/>
      <c r="BHJ406" s="263"/>
      <c r="BHK406" s="263"/>
      <c r="BHL406" s="263"/>
      <c r="BHM406" s="263"/>
      <c r="BHN406" s="263"/>
      <c r="BHO406" s="263"/>
      <c r="BHP406" s="263"/>
      <c r="BHQ406" s="263"/>
      <c r="BHR406" s="263"/>
      <c r="BHS406" s="263"/>
      <c r="BHT406" s="263"/>
      <c r="BHU406" s="263"/>
      <c r="BHV406" s="263"/>
      <c r="BHW406" s="263"/>
      <c r="BHX406" s="263"/>
      <c r="BHY406" s="263"/>
      <c r="BHZ406" s="263"/>
      <c r="BIA406" s="263"/>
      <c r="BIB406" s="263"/>
      <c r="BIC406" s="263"/>
      <c r="BID406" s="263"/>
      <c r="BIE406" s="263"/>
      <c r="BIF406" s="263"/>
      <c r="BIG406" s="263"/>
      <c r="BIH406" s="263"/>
      <c r="BII406" s="263"/>
      <c r="BIJ406" s="263"/>
      <c r="BIK406" s="263"/>
      <c r="BIL406" s="263"/>
      <c r="BIM406" s="263"/>
      <c r="BIN406" s="263"/>
      <c r="BIO406" s="263"/>
      <c r="BIP406" s="263"/>
      <c r="BIQ406" s="263"/>
      <c r="BIR406" s="263"/>
      <c r="BIS406" s="263"/>
      <c r="BIT406" s="263"/>
      <c r="BIU406" s="263"/>
      <c r="BIV406" s="263"/>
      <c r="BIW406" s="263"/>
      <c r="BIX406" s="263"/>
      <c r="BIY406" s="263"/>
      <c r="BIZ406" s="263"/>
      <c r="BJA406" s="263"/>
      <c r="BJB406" s="263"/>
      <c r="BJC406" s="263"/>
      <c r="BJD406" s="263"/>
      <c r="BJE406" s="263"/>
      <c r="BJF406" s="263"/>
      <c r="BJG406" s="263"/>
      <c r="BJH406" s="263"/>
      <c r="BJI406" s="263"/>
      <c r="BJJ406" s="263"/>
      <c r="BJK406" s="263"/>
      <c r="BJL406" s="263"/>
      <c r="BJM406" s="263"/>
      <c r="BJN406" s="263"/>
      <c r="BJO406" s="263"/>
      <c r="BJP406" s="263"/>
      <c r="BJQ406" s="263"/>
      <c r="BJR406" s="263"/>
      <c r="BJS406" s="263"/>
      <c r="BJT406" s="263"/>
      <c r="BJU406" s="263"/>
      <c r="BJV406" s="263"/>
      <c r="BJW406" s="263"/>
      <c r="BJX406" s="263"/>
      <c r="BJY406" s="263"/>
      <c r="BJZ406" s="263"/>
      <c r="BKA406" s="263"/>
      <c r="BKB406" s="263"/>
      <c r="BKC406" s="263"/>
      <c r="BKD406" s="263"/>
      <c r="BKE406" s="263"/>
      <c r="BKF406" s="263"/>
      <c r="BKG406" s="263"/>
      <c r="BKH406" s="263"/>
      <c r="BKI406" s="263"/>
      <c r="BKJ406" s="263"/>
      <c r="BKK406" s="263"/>
      <c r="BKL406" s="263"/>
      <c r="BKM406" s="263"/>
      <c r="BKN406" s="263"/>
      <c r="BKO406" s="263"/>
      <c r="BKP406" s="263"/>
      <c r="BKQ406" s="263"/>
      <c r="BKR406" s="263"/>
      <c r="BKS406" s="263"/>
      <c r="BKT406" s="263"/>
      <c r="BKU406" s="263"/>
      <c r="BKV406" s="263"/>
      <c r="BKW406" s="263"/>
      <c r="BKX406" s="263"/>
      <c r="BKY406" s="263"/>
      <c r="BKZ406" s="263"/>
      <c r="BLA406" s="263"/>
      <c r="BLB406" s="263"/>
      <c r="BLC406" s="263"/>
      <c r="BLD406" s="263"/>
      <c r="BLE406" s="263"/>
      <c r="BLF406" s="263"/>
      <c r="BLG406" s="263"/>
      <c r="BLH406" s="263"/>
      <c r="BLI406" s="263"/>
      <c r="BLJ406" s="263"/>
      <c r="BLK406" s="263"/>
      <c r="BLL406" s="263"/>
      <c r="BLM406" s="263"/>
      <c r="BLN406" s="263"/>
      <c r="BLO406" s="263"/>
      <c r="BLP406" s="263"/>
      <c r="BLQ406" s="263"/>
      <c r="BLR406" s="263"/>
      <c r="BLS406" s="263"/>
      <c r="BLT406" s="263"/>
      <c r="BLU406" s="263"/>
      <c r="BLV406" s="263"/>
      <c r="BLW406" s="263"/>
      <c r="BLX406" s="263"/>
      <c r="BLY406" s="263"/>
      <c r="BLZ406" s="263"/>
      <c r="BMA406" s="263"/>
      <c r="BMB406" s="263"/>
      <c r="BMC406" s="263"/>
      <c r="BMD406" s="263"/>
      <c r="BME406" s="263"/>
      <c r="BMF406" s="263"/>
      <c r="BMG406" s="263"/>
      <c r="BMH406" s="263"/>
      <c r="BMI406" s="263"/>
      <c r="BMJ406" s="263"/>
      <c r="BMK406" s="263"/>
      <c r="BML406" s="263"/>
      <c r="BMM406" s="263"/>
      <c r="BMN406" s="263"/>
      <c r="BMO406" s="263"/>
      <c r="BMP406" s="263"/>
      <c r="BMQ406" s="263"/>
      <c r="BMR406" s="263"/>
      <c r="BMS406" s="263"/>
      <c r="BMT406" s="263"/>
      <c r="BMU406" s="263"/>
      <c r="BMV406" s="263"/>
      <c r="BMW406" s="263"/>
      <c r="BMX406" s="263"/>
      <c r="BMY406" s="263"/>
      <c r="BMZ406" s="263"/>
      <c r="BNA406" s="263"/>
      <c r="BNB406" s="263"/>
      <c r="BNC406" s="263"/>
      <c r="BND406" s="263"/>
      <c r="BNE406" s="263"/>
      <c r="BNF406" s="263"/>
      <c r="BNG406" s="263"/>
      <c r="BNH406" s="263"/>
      <c r="BNI406" s="263"/>
      <c r="BNJ406" s="263"/>
      <c r="BNK406" s="263"/>
      <c r="BNL406" s="263"/>
      <c r="BNM406" s="263"/>
      <c r="BNN406" s="263"/>
      <c r="BNO406" s="263"/>
      <c r="BNP406" s="263"/>
      <c r="BNQ406" s="263"/>
      <c r="BNR406" s="263"/>
      <c r="BNS406" s="263"/>
      <c r="BNT406" s="263"/>
      <c r="BNU406" s="263"/>
      <c r="BNV406" s="263"/>
      <c r="BNW406" s="263"/>
      <c r="BNX406" s="263"/>
      <c r="BNY406" s="263"/>
      <c r="BNZ406" s="263"/>
      <c r="BOA406" s="263"/>
      <c r="BOB406" s="263"/>
      <c r="BOC406" s="263"/>
      <c r="BOD406" s="263"/>
      <c r="BOE406" s="263"/>
      <c r="BOF406" s="263"/>
      <c r="BOG406" s="263"/>
      <c r="BOH406" s="263"/>
      <c r="BOI406" s="263"/>
      <c r="BOJ406" s="263"/>
      <c r="BOK406" s="263"/>
      <c r="BOL406" s="263"/>
      <c r="BOM406" s="263"/>
      <c r="BON406" s="263"/>
      <c r="BOO406" s="263"/>
      <c r="BOP406" s="263"/>
      <c r="BOQ406" s="263"/>
      <c r="BOR406" s="263"/>
      <c r="BOS406" s="263"/>
      <c r="BOT406" s="263"/>
      <c r="BOU406" s="263"/>
      <c r="BOV406" s="263"/>
      <c r="BOW406" s="263"/>
      <c r="BOX406" s="263"/>
      <c r="BOY406" s="263"/>
      <c r="BOZ406" s="263"/>
      <c r="BPA406" s="263"/>
      <c r="BPB406" s="263"/>
      <c r="BPC406" s="263"/>
      <c r="BPD406" s="263"/>
      <c r="BPE406" s="263"/>
      <c r="BPF406" s="263"/>
      <c r="BPG406" s="263"/>
      <c r="BPH406" s="263"/>
      <c r="BPI406" s="263"/>
      <c r="BPJ406" s="263"/>
      <c r="BPK406" s="263"/>
      <c r="BPL406" s="263"/>
      <c r="BPM406" s="263"/>
      <c r="BPN406" s="263"/>
      <c r="BPO406" s="263"/>
      <c r="BPP406" s="263"/>
      <c r="BPQ406" s="263"/>
      <c r="BPR406" s="263"/>
      <c r="BPS406" s="263"/>
      <c r="BPT406" s="263"/>
      <c r="BPU406" s="263"/>
      <c r="BPV406" s="263"/>
      <c r="BPW406" s="263"/>
      <c r="BPX406" s="263"/>
      <c r="BPY406" s="263"/>
      <c r="BPZ406" s="263"/>
      <c r="BQA406" s="263"/>
      <c r="BQB406" s="263"/>
      <c r="BQC406" s="263"/>
      <c r="BQD406" s="263"/>
      <c r="BQE406" s="263"/>
      <c r="BQF406" s="263"/>
      <c r="BQG406" s="263"/>
      <c r="BQH406" s="263"/>
      <c r="BQI406" s="263"/>
      <c r="BQJ406" s="263"/>
      <c r="BQK406" s="263"/>
      <c r="BQL406" s="263"/>
      <c r="BQM406" s="263"/>
      <c r="BQN406" s="263"/>
      <c r="BQO406" s="263"/>
      <c r="BQP406" s="263"/>
      <c r="BQQ406" s="263"/>
      <c r="BQR406" s="263"/>
      <c r="BQS406" s="263"/>
      <c r="BQT406" s="263"/>
      <c r="BQU406" s="263"/>
      <c r="BQV406" s="263"/>
      <c r="BQW406" s="263"/>
      <c r="BQX406" s="263"/>
      <c r="BQY406" s="263"/>
      <c r="BQZ406" s="263"/>
      <c r="BRA406" s="263"/>
      <c r="BRB406" s="263"/>
      <c r="BRC406" s="263"/>
      <c r="BRD406" s="263"/>
      <c r="BRE406" s="263"/>
      <c r="BRF406" s="263"/>
      <c r="BRG406" s="263"/>
      <c r="BRH406" s="263"/>
      <c r="BRI406" s="263"/>
      <c r="BRJ406" s="263"/>
      <c r="BRK406" s="263"/>
      <c r="BRL406" s="263"/>
      <c r="BRM406" s="263"/>
      <c r="BRN406" s="263"/>
      <c r="BRO406" s="263"/>
      <c r="BRP406" s="263"/>
      <c r="BRQ406" s="263"/>
      <c r="BRR406" s="263"/>
      <c r="BRS406" s="263"/>
      <c r="BRT406" s="263"/>
      <c r="BRU406" s="263"/>
      <c r="BRV406" s="263"/>
      <c r="BRW406" s="263"/>
      <c r="BRX406" s="263"/>
      <c r="BRY406" s="263"/>
      <c r="BRZ406" s="263"/>
      <c r="BSA406" s="263"/>
      <c r="BSB406" s="263"/>
      <c r="BSC406" s="263"/>
      <c r="BSD406" s="263"/>
      <c r="BSE406" s="263"/>
      <c r="BSF406" s="263"/>
      <c r="BSG406" s="263"/>
      <c r="BSH406" s="263"/>
      <c r="BSI406" s="263"/>
      <c r="BSJ406" s="263"/>
      <c r="BSK406" s="263"/>
      <c r="BSL406" s="263"/>
      <c r="BSM406" s="263"/>
      <c r="BSN406" s="263"/>
      <c r="BSO406" s="263"/>
      <c r="BSP406" s="263"/>
      <c r="BSQ406" s="263"/>
      <c r="BSR406" s="263"/>
      <c r="BSS406" s="263"/>
      <c r="BST406" s="263"/>
      <c r="BSU406" s="263"/>
      <c r="BSV406" s="263"/>
      <c r="BSW406" s="263"/>
      <c r="BSX406" s="263"/>
      <c r="BSY406" s="263"/>
      <c r="BSZ406" s="263"/>
      <c r="BTA406" s="263"/>
      <c r="BTB406" s="263"/>
      <c r="BTC406" s="263"/>
      <c r="BTD406" s="263"/>
      <c r="BTE406" s="263"/>
      <c r="BTF406" s="263"/>
      <c r="BTG406" s="263"/>
      <c r="BTH406" s="263"/>
      <c r="BTI406" s="263"/>
      <c r="BTJ406" s="263"/>
      <c r="BTK406" s="263"/>
      <c r="BTL406" s="263"/>
      <c r="BTM406" s="263"/>
      <c r="BTN406" s="263"/>
      <c r="BTO406" s="263"/>
      <c r="BTP406" s="263"/>
      <c r="BTQ406" s="263"/>
      <c r="BTR406" s="263"/>
      <c r="BTS406" s="263"/>
      <c r="BTT406" s="263"/>
      <c r="BTU406" s="263"/>
      <c r="BTV406" s="263"/>
      <c r="BTW406" s="263"/>
      <c r="BTX406" s="263"/>
      <c r="BTY406" s="263"/>
      <c r="BTZ406" s="263"/>
      <c r="BUA406" s="263"/>
      <c r="BUB406" s="263"/>
      <c r="BUC406" s="263"/>
      <c r="BUD406" s="263"/>
      <c r="BUE406" s="263"/>
      <c r="BUF406" s="263"/>
      <c r="BUG406" s="263"/>
      <c r="BUH406" s="263"/>
      <c r="BUI406" s="263"/>
      <c r="BUJ406" s="263"/>
      <c r="BUK406" s="263"/>
      <c r="BUL406" s="263"/>
      <c r="BUM406" s="263"/>
      <c r="BUN406" s="263"/>
      <c r="BUO406" s="263"/>
      <c r="BUP406" s="263"/>
      <c r="BUQ406" s="263"/>
      <c r="BUR406" s="263"/>
      <c r="BUS406" s="263"/>
      <c r="BUT406" s="263"/>
      <c r="BUU406" s="263"/>
      <c r="BUV406" s="263"/>
      <c r="BUW406" s="263"/>
      <c r="BUX406" s="263"/>
      <c r="BUY406" s="263"/>
      <c r="BUZ406" s="263"/>
      <c r="BVA406" s="263"/>
      <c r="BVB406" s="263"/>
      <c r="BVC406" s="263"/>
      <c r="BVD406" s="263"/>
      <c r="BVE406" s="263"/>
      <c r="BVF406" s="263"/>
      <c r="BVG406" s="263"/>
      <c r="BVH406" s="263"/>
      <c r="BVI406" s="263"/>
      <c r="BVJ406" s="263"/>
      <c r="BVK406" s="263"/>
      <c r="BVL406" s="263"/>
      <c r="BVM406" s="263"/>
      <c r="BVN406" s="263"/>
      <c r="BVO406" s="263"/>
      <c r="BVP406" s="263"/>
      <c r="BVQ406" s="263"/>
      <c r="BVR406" s="263"/>
      <c r="BVS406" s="263"/>
      <c r="BVT406" s="263"/>
      <c r="BVU406" s="263"/>
      <c r="BVV406" s="263"/>
      <c r="BVW406" s="263"/>
      <c r="BVX406" s="263"/>
      <c r="BVY406" s="263"/>
      <c r="BVZ406" s="263"/>
      <c r="BWA406" s="263"/>
      <c r="BWB406" s="263"/>
      <c r="BWC406" s="263"/>
      <c r="BWD406" s="263"/>
      <c r="BWE406" s="263"/>
      <c r="BWF406" s="263"/>
      <c r="BWG406" s="263"/>
      <c r="BWH406" s="263"/>
      <c r="BWI406" s="263"/>
      <c r="BWJ406" s="263"/>
      <c r="BWK406" s="263"/>
      <c r="BWL406" s="263"/>
      <c r="BWM406" s="263"/>
      <c r="BWN406" s="263"/>
      <c r="BWO406" s="263"/>
      <c r="BWP406" s="263"/>
      <c r="BWQ406" s="263"/>
      <c r="BWR406" s="263"/>
      <c r="BWS406" s="263"/>
      <c r="BWT406" s="263"/>
      <c r="BWU406" s="263"/>
      <c r="BWV406" s="263"/>
      <c r="BWW406" s="263"/>
      <c r="BWX406" s="263"/>
      <c r="BWY406" s="263"/>
      <c r="BWZ406" s="263"/>
      <c r="BXA406" s="263"/>
      <c r="BXB406" s="263"/>
      <c r="BXC406" s="263"/>
      <c r="BXD406" s="263"/>
      <c r="BXE406" s="263"/>
      <c r="BXF406" s="263"/>
      <c r="BXG406" s="263"/>
      <c r="BXH406" s="263"/>
      <c r="BXI406" s="263"/>
      <c r="BXJ406" s="263"/>
      <c r="BXK406" s="263"/>
      <c r="BXL406" s="263"/>
      <c r="BXM406" s="263"/>
      <c r="BXN406" s="263"/>
      <c r="BXO406" s="263"/>
      <c r="BXP406" s="263"/>
      <c r="BXQ406" s="263"/>
      <c r="BXR406" s="263"/>
      <c r="BXS406" s="263"/>
      <c r="BXT406" s="263"/>
      <c r="BXU406" s="263"/>
      <c r="BXV406" s="263"/>
      <c r="BXW406" s="263"/>
      <c r="BXX406" s="263"/>
      <c r="BXY406" s="263"/>
      <c r="BXZ406" s="263"/>
      <c r="BYA406" s="263"/>
      <c r="BYB406" s="263"/>
      <c r="BYC406" s="263"/>
      <c r="BYD406" s="263"/>
      <c r="BYE406" s="263"/>
      <c r="BYF406" s="263"/>
      <c r="BYG406" s="263"/>
      <c r="BYH406" s="263"/>
      <c r="BYI406" s="263"/>
      <c r="BYJ406" s="263"/>
      <c r="BYK406" s="263"/>
      <c r="BYL406" s="263"/>
      <c r="BYM406" s="263"/>
      <c r="BYN406" s="263"/>
      <c r="BYO406" s="263"/>
      <c r="BYP406" s="263"/>
      <c r="BYQ406" s="263"/>
      <c r="BYR406" s="263"/>
      <c r="BYS406" s="263"/>
      <c r="BYT406" s="263"/>
      <c r="BYU406" s="263"/>
      <c r="BYV406" s="263"/>
      <c r="BYW406" s="263"/>
      <c r="BYX406" s="263"/>
      <c r="BYY406" s="263"/>
      <c r="BYZ406" s="263"/>
      <c r="BZA406" s="263"/>
      <c r="BZB406" s="263"/>
      <c r="BZC406" s="263"/>
      <c r="BZD406" s="263"/>
      <c r="BZE406" s="263"/>
      <c r="BZF406" s="263"/>
      <c r="BZG406" s="263"/>
      <c r="BZH406" s="263"/>
      <c r="BZI406" s="263"/>
      <c r="BZJ406" s="263"/>
      <c r="BZK406" s="263"/>
      <c r="BZL406" s="263"/>
      <c r="BZM406" s="263"/>
      <c r="BZN406" s="263"/>
      <c r="BZO406" s="263"/>
      <c r="BZP406" s="263"/>
      <c r="BZQ406" s="263"/>
      <c r="BZR406" s="263"/>
      <c r="BZS406" s="263"/>
      <c r="BZT406" s="263"/>
      <c r="BZU406" s="263"/>
      <c r="BZV406" s="263"/>
      <c r="BZW406" s="263"/>
      <c r="BZX406" s="263"/>
      <c r="BZY406" s="263"/>
      <c r="BZZ406" s="263"/>
      <c r="CAA406" s="263"/>
      <c r="CAB406" s="263"/>
      <c r="CAC406" s="263"/>
      <c r="CAD406" s="263"/>
      <c r="CAE406" s="263"/>
      <c r="CAF406" s="263"/>
      <c r="CAG406" s="263"/>
      <c r="CAH406" s="263"/>
      <c r="CAI406" s="263"/>
      <c r="CAJ406" s="263"/>
      <c r="CAK406" s="263"/>
      <c r="CAL406" s="263"/>
      <c r="CAM406" s="263"/>
      <c r="CAN406" s="263"/>
      <c r="CAO406" s="263"/>
      <c r="CAP406" s="263"/>
      <c r="CAQ406" s="263"/>
      <c r="CAR406" s="263"/>
      <c r="CAS406" s="263"/>
      <c r="CAT406" s="263"/>
      <c r="CAU406" s="263"/>
      <c r="CAV406" s="263"/>
    </row>
    <row r="407" spans="1:2076" x14ac:dyDescent="0.35">
      <c r="A407" s="263"/>
      <c r="B407" s="263"/>
      <c r="C407" s="263"/>
      <c r="D407" s="263"/>
      <c r="E407" s="263"/>
      <c r="F407" s="263"/>
      <c r="G407" s="263"/>
      <c r="H407" s="263"/>
      <c r="I407" s="263"/>
      <c r="J407" s="263"/>
      <c r="K407" s="263"/>
      <c r="L407" s="263"/>
      <c r="M407" s="263"/>
      <c r="N407" s="263"/>
      <c r="O407" s="263"/>
      <c r="P407" s="263"/>
      <c r="Q407" s="263"/>
      <c r="R407" s="263"/>
      <c r="S407" s="263"/>
      <c r="T407" s="263"/>
      <c r="U407" s="263"/>
      <c r="V407" s="263"/>
      <c r="W407" s="263"/>
      <c r="X407" s="263"/>
      <c r="Y407" s="263"/>
      <c r="Z407" s="263"/>
      <c r="AA407" s="263"/>
      <c r="AB407" s="263"/>
      <c r="AC407" s="263"/>
      <c r="AD407" s="263"/>
      <c r="AE407" s="263"/>
      <c r="AF407" s="263"/>
      <c r="AG407" s="263"/>
      <c r="AH407" s="263"/>
      <c r="AI407" s="263"/>
      <c r="AJ407" s="263"/>
      <c r="AK407" s="263"/>
      <c r="AL407" s="263"/>
      <c r="AM407" s="263"/>
      <c r="AN407" s="263"/>
      <c r="AO407" s="263"/>
      <c r="AP407" s="263"/>
      <c r="AQ407" s="263"/>
      <c r="AR407" s="263"/>
      <c r="AS407" s="263"/>
      <c r="AT407" s="263"/>
      <c r="AU407" s="263"/>
      <c r="AV407" s="263"/>
      <c r="AW407" s="263"/>
      <c r="AX407" s="263"/>
      <c r="AY407" s="263"/>
      <c r="AZ407" s="263"/>
      <c r="BA407" s="263"/>
      <c r="BB407" s="263"/>
      <c r="BC407" s="263"/>
      <c r="BD407" s="263"/>
      <c r="BE407" s="263"/>
      <c r="BF407" s="263"/>
      <c r="BG407" s="263"/>
      <c r="BH407" s="263"/>
      <c r="BI407" s="263"/>
      <c r="BJ407" s="263"/>
      <c r="BK407" s="263"/>
      <c r="BL407" s="263"/>
      <c r="BM407" s="263"/>
      <c r="BN407" s="263"/>
      <c r="BO407" s="263"/>
      <c r="BP407" s="263"/>
      <c r="BQ407" s="263"/>
      <c r="BR407" s="263"/>
      <c r="BS407" s="263"/>
      <c r="BT407" s="263"/>
      <c r="BU407" s="263"/>
      <c r="BV407" s="263"/>
      <c r="BW407" s="263"/>
      <c r="BX407" s="263"/>
      <c r="BY407" s="263"/>
      <c r="BZ407" s="263"/>
      <c r="CA407" s="263"/>
      <c r="CB407" s="263"/>
      <c r="CC407" s="263"/>
      <c r="CD407" s="263"/>
      <c r="CE407" s="263"/>
      <c r="CF407" s="263"/>
      <c r="CG407" s="263"/>
      <c r="CH407" s="263"/>
      <c r="CI407" s="263"/>
      <c r="CJ407" s="263"/>
      <c r="CK407" s="263"/>
      <c r="CL407" s="263"/>
      <c r="CM407" s="263"/>
      <c r="CN407" s="263"/>
      <c r="CO407" s="263"/>
      <c r="CP407" s="263"/>
      <c r="CQ407" s="263"/>
      <c r="CR407" s="263"/>
      <c r="CS407" s="263"/>
      <c r="CT407" s="263"/>
      <c r="CU407" s="263"/>
      <c r="CV407" s="263"/>
      <c r="CW407" s="263"/>
      <c r="CX407" s="263"/>
      <c r="CY407" s="263"/>
      <c r="CZ407" s="263"/>
      <c r="DA407" s="263"/>
      <c r="DB407" s="263"/>
      <c r="DC407" s="263"/>
      <c r="DD407" s="263"/>
      <c r="DE407" s="263"/>
      <c r="DF407" s="263"/>
      <c r="DG407" s="263"/>
      <c r="DH407" s="263"/>
      <c r="DI407" s="263"/>
      <c r="DJ407" s="263"/>
      <c r="DK407" s="263"/>
      <c r="DL407" s="263"/>
      <c r="DM407" s="263"/>
      <c r="DN407" s="263"/>
      <c r="DO407" s="263"/>
      <c r="DP407" s="263"/>
      <c r="DQ407" s="263"/>
      <c r="DR407" s="263"/>
      <c r="DS407" s="263"/>
      <c r="DT407" s="263"/>
      <c r="DU407" s="263"/>
      <c r="DV407" s="263"/>
      <c r="DW407" s="263"/>
      <c r="DX407" s="263"/>
      <c r="DY407" s="263"/>
      <c r="DZ407" s="263"/>
      <c r="EA407" s="263"/>
      <c r="EB407" s="263"/>
      <c r="EC407" s="263"/>
      <c r="ED407" s="263"/>
      <c r="EE407" s="263"/>
      <c r="EF407" s="263"/>
      <c r="EG407" s="263"/>
      <c r="EH407" s="263"/>
      <c r="EI407" s="263"/>
      <c r="EJ407" s="263"/>
      <c r="EK407" s="263"/>
      <c r="EL407" s="263"/>
      <c r="EM407" s="263"/>
      <c r="EN407" s="263"/>
      <c r="EO407" s="263"/>
      <c r="EP407" s="263"/>
      <c r="EQ407" s="263"/>
      <c r="ER407" s="263"/>
      <c r="ES407" s="263"/>
      <c r="ET407" s="263"/>
      <c r="EU407" s="263"/>
      <c r="EV407" s="263"/>
      <c r="EW407" s="263"/>
      <c r="EX407" s="263"/>
      <c r="EY407" s="263"/>
      <c r="EZ407" s="263"/>
      <c r="FA407" s="263"/>
      <c r="FB407" s="263"/>
      <c r="FC407" s="263"/>
      <c r="FD407" s="263"/>
      <c r="FE407" s="263"/>
      <c r="FF407" s="263"/>
      <c r="FG407" s="263"/>
      <c r="FH407" s="263"/>
      <c r="FI407" s="263"/>
      <c r="FJ407" s="263"/>
      <c r="FK407" s="263"/>
      <c r="FL407" s="263"/>
      <c r="FM407" s="263"/>
      <c r="FN407" s="263"/>
      <c r="FO407" s="263"/>
      <c r="FP407" s="263"/>
      <c r="FQ407" s="263"/>
      <c r="FR407" s="263"/>
      <c r="FS407" s="263"/>
      <c r="FT407" s="263"/>
      <c r="FU407" s="263"/>
      <c r="FV407" s="263"/>
      <c r="FW407" s="263"/>
      <c r="FX407" s="263"/>
      <c r="FY407" s="263"/>
      <c r="FZ407" s="263"/>
      <c r="GA407" s="263"/>
      <c r="GB407" s="263"/>
      <c r="GC407" s="263"/>
      <c r="GD407" s="263"/>
      <c r="GE407" s="263"/>
      <c r="GF407" s="263"/>
      <c r="GG407" s="263"/>
      <c r="GH407" s="263"/>
      <c r="GI407" s="263"/>
      <c r="GJ407" s="263"/>
      <c r="GK407" s="263"/>
      <c r="GL407" s="263"/>
      <c r="GM407" s="263"/>
      <c r="GN407" s="263"/>
      <c r="GO407" s="263"/>
      <c r="GP407" s="263"/>
      <c r="GQ407" s="263"/>
      <c r="GR407" s="263"/>
      <c r="GS407" s="263"/>
      <c r="GT407" s="263"/>
      <c r="GU407" s="263"/>
      <c r="GV407" s="263"/>
      <c r="GW407" s="263"/>
      <c r="GX407" s="263"/>
      <c r="GY407" s="263"/>
      <c r="GZ407" s="263"/>
      <c r="HA407" s="263"/>
      <c r="HB407" s="263"/>
      <c r="HC407" s="263"/>
      <c r="HD407" s="263"/>
      <c r="HE407" s="263"/>
      <c r="HF407" s="263"/>
      <c r="HG407" s="263"/>
      <c r="HH407" s="263"/>
      <c r="HI407" s="263"/>
      <c r="HJ407" s="263"/>
      <c r="HK407" s="263"/>
      <c r="HL407" s="263"/>
      <c r="HM407" s="263"/>
      <c r="HN407" s="263"/>
      <c r="HO407" s="263"/>
      <c r="HP407" s="263"/>
      <c r="HQ407" s="263"/>
      <c r="HR407" s="263"/>
      <c r="HS407" s="263"/>
      <c r="HT407" s="263"/>
      <c r="HU407" s="263"/>
      <c r="HV407" s="263"/>
      <c r="HW407" s="263"/>
      <c r="HX407" s="263"/>
      <c r="HY407" s="263"/>
      <c r="HZ407" s="263"/>
      <c r="IA407" s="263"/>
      <c r="IB407" s="263"/>
      <c r="IC407" s="263"/>
      <c r="ID407" s="263"/>
      <c r="IE407" s="263"/>
      <c r="IF407" s="263"/>
      <c r="IG407" s="263"/>
      <c r="IH407" s="263"/>
      <c r="II407" s="263"/>
      <c r="IJ407" s="263"/>
      <c r="IK407" s="263"/>
      <c r="IL407" s="263"/>
      <c r="IM407" s="263"/>
      <c r="IN407" s="263"/>
      <c r="IO407" s="263"/>
      <c r="IP407" s="263"/>
      <c r="IQ407" s="263"/>
      <c r="IR407" s="263"/>
      <c r="IS407" s="263"/>
      <c r="IT407" s="263"/>
      <c r="IU407" s="263"/>
      <c r="IV407" s="263"/>
      <c r="IW407" s="263"/>
      <c r="IX407" s="263"/>
      <c r="IY407" s="263"/>
      <c r="IZ407" s="263"/>
      <c r="JA407" s="263"/>
      <c r="JB407" s="263"/>
      <c r="JC407" s="263"/>
      <c r="JD407" s="263"/>
      <c r="JE407" s="263"/>
      <c r="JF407" s="263"/>
      <c r="JG407" s="263"/>
      <c r="JH407" s="263"/>
      <c r="JI407" s="263"/>
      <c r="JJ407" s="263"/>
      <c r="JK407" s="263"/>
      <c r="JL407" s="263"/>
      <c r="JM407" s="263"/>
      <c r="JN407" s="263"/>
      <c r="JO407" s="263"/>
      <c r="JP407" s="263"/>
      <c r="JQ407" s="263"/>
      <c r="JR407" s="263"/>
      <c r="JS407" s="263"/>
      <c r="JT407" s="263"/>
      <c r="JU407" s="263"/>
      <c r="JV407" s="263"/>
      <c r="JW407" s="263"/>
      <c r="JX407" s="263"/>
      <c r="JY407" s="263"/>
      <c r="JZ407" s="263"/>
      <c r="KA407" s="263"/>
      <c r="KB407" s="263"/>
      <c r="KC407" s="263"/>
      <c r="KD407" s="263"/>
      <c r="KE407" s="263"/>
      <c r="KF407" s="263"/>
      <c r="KG407" s="263"/>
      <c r="KH407" s="263"/>
      <c r="KI407" s="263"/>
      <c r="KJ407" s="263"/>
      <c r="KK407" s="263"/>
      <c r="KL407" s="263"/>
      <c r="KM407" s="263"/>
      <c r="KN407" s="263"/>
      <c r="KO407" s="263"/>
      <c r="KP407" s="263"/>
      <c r="KQ407" s="263"/>
      <c r="KR407" s="263"/>
      <c r="KS407" s="263"/>
      <c r="KT407" s="263"/>
      <c r="KU407" s="263"/>
      <c r="KV407" s="263"/>
      <c r="KW407" s="263"/>
      <c r="KX407" s="263"/>
      <c r="KY407" s="263"/>
      <c r="KZ407" s="263"/>
      <c r="LA407" s="263"/>
      <c r="LB407" s="263"/>
      <c r="LC407" s="263"/>
      <c r="LD407" s="263"/>
      <c r="LE407" s="263"/>
      <c r="LF407" s="263"/>
      <c r="LG407" s="263"/>
      <c r="LH407" s="263"/>
      <c r="LI407" s="263"/>
      <c r="LJ407" s="263"/>
      <c r="LK407" s="263"/>
      <c r="LL407" s="263"/>
      <c r="LM407" s="263"/>
      <c r="LN407" s="263"/>
      <c r="LO407" s="263"/>
      <c r="LP407" s="263"/>
      <c r="LQ407" s="263"/>
      <c r="LR407" s="263"/>
      <c r="LS407" s="263"/>
      <c r="LT407" s="263"/>
      <c r="LU407" s="263"/>
      <c r="LV407" s="263"/>
      <c r="LW407" s="263"/>
      <c r="LX407" s="263"/>
      <c r="LY407" s="263"/>
      <c r="LZ407" s="263"/>
      <c r="MA407" s="263"/>
      <c r="MB407" s="263"/>
      <c r="MC407" s="263"/>
      <c r="MD407" s="263"/>
      <c r="ME407" s="263"/>
      <c r="MF407" s="263"/>
      <c r="MG407" s="263"/>
      <c r="MH407" s="263"/>
      <c r="MI407" s="263"/>
      <c r="MJ407" s="263"/>
      <c r="MK407" s="263"/>
      <c r="ML407" s="263"/>
      <c r="MM407" s="263"/>
      <c r="MN407" s="263"/>
      <c r="MO407" s="263"/>
      <c r="MP407" s="263"/>
      <c r="MQ407" s="263"/>
      <c r="MR407" s="263"/>
      <c r="MS407" s="263"/>
      <c r="MT407" s="263"/>
      <c r="MU407" s="263"/>
      <c r="MV407" s="263"/>
      <c r="MW407" s="263"/>
      <c r="MX407" s="263"/>
      <c r="MY407" s="263"/>
      <c r="MZ407" s="263"/>
      <c r="NA407" s="263"/>
      <c r="NB407" s="263"/>
      <c r="NC407" s="263"/>
      <c r="ND407" s="263"/>
      <c r="NE407" s="263"/>
      <c r="NF407" s="263"/>
      <c r="NG407" s="263"/>
      <c r="NH407" s="263"/>
      <c r="NI407" s="263"/>
      <c r="NJ407" s="263"/>
      <c r="NK407" s="263"/>
      <c r="NL407" s="263"/>
      <c r="NM407" s="263"/>
      <c r="NN407" s="263"/>
      <c r="NO407" s="263"/>
      <c r="NP407" s="263"/>
      <c r="NQ407" s="263"/>
      <c r="NR407" s="263"/>
      <c r="NS407" s="263"/>
      <c r="NT407" s="263"/>
      <c r="NU407" s="263"/>
      <c r="NV407" s="263"/>
      <c r="NW407" s="263"/>
      <c r="NX407" s="263"/>
      <c r="NY407" s="263"/>
      <c r="NZ407" s="263"/>
      <c r="OA407" s="263"/>
      <c r="OB407" s="263"/>
      <c r="OC407" s="263"/>
      <c r="OD407" s="263"/>
      <c r="OE407" s="263"/>
      <c r="OF407" s="263"/>
      <c r="OG407" s="263"/>
      <c r="OH407" s="263"/>
      <c r="OI407" s="263"/>
      <c r="OJ407" s="263"/>
      <c r="OK407" s="263"/>
      <c r="OL407" s="263"/>
      <c r="OM407" s="263"/>
      <c r="ON407" s="263"/>
      <c r="OO407" s="263"/>
      <c r="OP407" s="263"/>
      <c r="OQ407" s="263"/>
      <c r="OR407" s="263"/>
      <c r="OS407" s="263"/>
      <c r="OT407" s="263"/>
      <c r="OU407" s="263"/>
      <c r="OV407" s="263"/>
      <c r="OW407" s="263"/>
      <c r="OX407" s="263"/>
      <c r="OY407" s="263"/>
      <c r="OZ407" s="263"/>
      <c r="PA407" s="263"/>
      <c r="PB407" s="263"/>
      <c r="PC407" s="263"/>
      <c r="PD407" s="263"/>
      <c r="PE407" s="263"/>
      <c r="PF407" s="263"/>
      <c r="PG407" s="263"/>
      <c r="PH407" s="263"/>
      <c r="PI407" s="263"/>
      <c r="PJ407" s="263"/>
      <c r="PK407" s="263"/>
      <c r="PL407" s="263"/>
      <c r="PM407" s="263"/>
      <c r="PN407" s="263"/>
      <c r="PO407" s="263"/>
      <c r="PP407" s="263"/>
      <c r="PQ407" s="263"/>
      <c r="PR407" s="263"/>
      <c r="PS407" s="263"/>
      <c r="PT407" s="263"/>
      <c r="PU407" s="263"/>
      <c r="PV407" s="263"/>
      <c r="PW407" s="263"/>
      <c r="PX407" s="263"/>
      <c r="PY407" s="263"/>
      <c r="PZ407" s="263"/>
      <c r="QA407" s="263"/>
      <c r="QB407" s="263"/>
      <c r="QC407" s="263"/>
      <c r="QD407" s="263"/>
      <c r="QE407" s="263"/>
      <c r="QF407" s="263"/>
      <c r="QG407" s="263"/>
      <c r="QH407" s="263"/>
      <c r="QI407" s="263"/>
      <c r="QJ407" s="263"/>
      <c r="QK407" s="263"/>
      <c r="QL407" s="263"/>
      <c r="QM407" s="263"/>
      <c r="QN407" s="263"/>
      <c r="QO407" s="263"/>
      <c r="QP407" s="263"/>
      <c r="QQ407" s="263"/>
      <c r="QR407" s="263"/>
      <c r="QS407" s="263"/>
      <c r="QT407" s="263"/>
      <c r="QU407" s="263"/>
      <c r="QV407" s="263"/>
      <c r="QW407" s="263"/>
      <c r="QX407" s="263"/>
      <c r="QY407" s="263"/>
      <c r="QZ407" s="263"/>
      <c r="RA407" s="263"/>
      <c r="RB407" s="263"/>
      <c r="RC407" s="263"/>
      <c r="RD407" s="263"/>
      <c r="RE407" s="263"/>
      <c r="RF407" s="263"/>
      <c r="RG407" s="263"/>
      <c r="RH407" s="263"/>
      <c r="RI407" s="263"/>
      <c r="RJ407" s="263"/>
      <c r="RK407" s="263"/>
      <c r="RL407" s="263"/>
      <c r="RM407" s="263"/>
      <c r="RN407" s="263"/>
      <c r="RO407" s="263"/>
      <c r="RP407" s="263"/>
      <c r="RQ407" s="263"/>
      <c r="RR407" s="263"/>
      <c r="RS407" s="263"/>
      <c r="RT407" s="263"/>
      <c r="RU407" s="263"/>
      <c r="RV407" s="263"/>
      <c r="RW407" s="263"/>
      <c r="RX407" s="263"/>
      <c r="RY407" s="263"/>
      <c r="RZ407" s="263"/>
      <c r="SA407" s="263"/>
      <c r="SB407" s="263"/>
      <c r="SC407" s="263"/>
      <c r="SD407" s="263"/>
      <c r="SE407" s="263"/>
      <c r="SF407" s="263"/>
      <c r="SG407" s="263"/>
      <c r="SH407" s="263"/>
      <c r="SI407" s="263"/>
      <c r="SJ407" s="263"/>
      <c r="SK407" s="263"/>
      <c r="SL407" s="263"/>
      <c r="SM407" s="263"/>
      <c r="SN407" s="263"/>
      <c r="SO407" s="263"/>
      <c r="SP407" s="263"/>
      <c r="SQ407" s="263"/>
      <c r="SR407" s="263"/>
      <c r="SS407" s="263"/>
      <c r="ST407" s="263"/>
      <c r="SU407" s="263"/>
      <c r="SV407" s="263"/>
      <c r="SW407" s="263"/>
      <c r="SX407" s="263"/>
      <c r="SY407" s="263"/>
      <c r="SZ407" s="263"/>
      <c r="TA407" s="263"/>
      <c r="TB407" s="263"/>
      <c r="TC407" s="263"/>
      <c r="TD407" s="263"/>
      <c r="TE407" s="263"/>
      <c r="TF407" s="263"/>
      <c r="TG407" s="263"/>
      <c r="TH407" s="263"/>
      <c r="TI407" s="263"/>
      <c r="TJ407" s="263"/>
      <c r="TK407" s="263"/>
      <c r="TL407" s="263"/>
      <c r="TM407" s="263"/>
      <c r="TN407" s="263"/>
      <c r="TO407" s="263"/>
      <c r="TP407" s="263"/>
      <c r="TQ407" s="263"/>
      <c r="TR407" s="263"/>
      <c r="TS407" s="263"/>
      <c r="TT407" s="263"/>
      <c r="TU407" s="263"/>
      <c r="TV407" s="263"/>
      <c r="TW407" s="263"/>
      <c r="TX407" s="263"/>
      <c r="TY407" s="263"/>
      <c r="TZ407" s="263"/>
      <c r="UA407" s="263"/>
      <c r="UB407" s="263"/>
      <c r="UC407" s="263"/>
      <c r="UD407" s="263"/>
      <c r="UE407" s="263"/>
      <c r="UF407" s="263"/>
      <c r="UG407" s="263"/>
      <c r="UH407" s="263"/>
      <c r="UI407" s="263"/>
      <c r="UJ407" s="263"/>
      <c r="UK407" s="263"/>
      <c r="UL407" s="263"/>
      <c r="UM407" s="263"/>
      <c r="UN407" s="263"/>
      <c r="UO407" s="263"/>
      <c r="UP407" s="263"/>
      <c r="UQ407" s="263"/>
      <c r="UR407" s="263"/>
      <c r="US407" s="263"/>
      <c r="UT407" s="263"/>
      <c r="UU407" s="263"/>
      <c r="UV407" s="263"/>
      <c r="UW407" s="263"/>
      <c r="UX407" s="263"/>
      <c r="UY407" s="263"/>
      <c r="UZ407" s="263"/>
      <c r="VA407" s="263"/>
      <c r="VB407" s="263"/>
      <c r="VC407" s="263"/>
      <c r="VD407" s="263"/>
      <c r="VE407" s="263"/>
      <c r="VF407" s="263"/>
      <c r="VG407" s="263"/>
      <c r="VH407" s="263"/>
      <c r="VI407" s="263"/>
      <c r="VJ407" s="263"/>
      <c r="VK407" s="263"/>
      <c r="VL407" s="263"/>
      <c r="VM407" s="263"/>
      <c r="VN407" s="263"/>
      <c r="VO407" s="263"/>
      <c r="VP407" s="263"/>
      <c r="VQ407" s="263"/>
      <c r="VR407" s="263"/>
      <c r="VS407" s="263"/>
      <c r="VT407" s="263"/>
      <c r="VU407" s="263"/>
      <c r="VV407" s="263"/>
      <c r="VW407" s="263"/>
      <c r="VX407" s="263"/>
      <c r="VY407" s="263"/>
      <c r="VZ407" s="263"/>
      <c r="WA407" s="263"/>
      <c r="WB407" s="263"/>
      <c r="WC407" s="263"/>
      <c r="WD407" s="263"/>
      <c r="WE407" s="263"/>
      <c r="WF407" s="263"/>
      <c r="WG407" s="263"/>
      <c r="WH407" s="263"/>
      <c r="WI407" s="263"/>
      <c r="WJ407" s="263"/>
      <c r="WK407" s="263"/>
      <c r="WL407" s="263"/>
      <c r="WM407" s="263"/>
      <c r="WN407" s="263"/>
      <c r="WO407" s="263"/>
      <c r="WP407" s="263"/>
      <c r="WQ407" s="263"/>
      <c r="WR407" s="263"/>
      <c r="WS407" s="263"/>
      <c r="WT407" s="263"/>
      <c r="WU407" s="263"/>
      <c r="WV407" s="263"/>
      <c r="WW407" s="263"/>
      <c r="WX407" s="263"/>
      <c r="WY407" s="263"/>
      <c r="WZ407" s="263"/>
      <c r="XA407" s="263"/>
      <c r="XB407" s="263"/>
      <c r="XC407" s="263"/>
      <c r="XD407" s="263"/>
      <c r="XE407" s="263"/>
      <c r="XF407" s="263"/>
      <c r="XG407" s="263"/>
      <c r="XH407" s="263"/>
      <c r="XI407" s="263"/>
      <c r="XJ407" s="263"/>
      <c r="XK407" s="263"/>
      <c r="XL407" s="263"/>
      <c r="XM407" s="263"/>
      <c r="XN407" s="263"/>
      <c r="XO407" s="263"/>
      <c r="XP407" s="263"/>
      <c r="XQ407" s="263"/>
      <c r="XR407" s="263"/>
      <c r="XS407" s="263"/>
      <c r="XT407" s="263"/>
      <c r="XU407" s="263"/>
      <c r="XV407" s="263"/>
      <c r="XW407" s="263"/>
      <c r="XX407" s="263"/>
      <c r="XY407" s="263"/>
      <c r="XZ407" s="263"/>
      <c r="YA407" s="263"/>
      <c r="YB407" s="263"/>
      <c r="YC407" s="263"/>
      <c r="YD407" s="263"/>
      <c r="YE407" s="263"/>
      <c r="YF407" s="263"/>
      <c r="YG407" s="263"/>
      <c r="YH407" s="263"/>
      <c r="YI407" s="263"/>
      <c r="YJ407" s="263"/>
      <c r="YK407" s="263"/>
      <c r="YL407" s="263"/>
      <c r="YM407" s="263"/>
      <c r="YN407" s="263"/>
      <c r="YO407" s="263"/>
      <c r="YP407" s="263"/>
      <c r="YQ407" s="263"/>
      <c r="YR407" s="263"/>
      <c r="YS407" s="263"/>
      <c r="YT407" s="263"/>
      <c r="YU407" s="263"/>
      <c r="YV407" s="263"/>
      <c r="YW407" s="263"/>
      <c r="YX407" s="263"/>
      <c r="YY407" s="263"/>
      <c r="YZ407" s="263"/>
      <c r="ZA407" s="263"/>
      <c r="ZB407" s="263"/>
      <c r="ZC407" s="263"/>
      <c r="ZD407" s="263"/>
      <c r="ZE407" s="263"/>
      <c r="ZF407" s="263"/>
      <c r="ZG407" s="263"/>
      <c r="ZH407" s="263"/>
      <c r="ZI407" s="263"/>
      <c r="ZJ407" s="263"/>
      <c r="ZK407" s="263"/>
      <c r="ZL407" s="263"/>
      <c r="ZM407" s="263"/>
      <c r="ZN407" s="263"/>
      <c r="ZO407" s="263"/>
      <c r="ZP407" s="263"/>
      <c r="ZQ407" s="263"/>
      <c r="ZR407" s="263"/>
      <c r="ZS407" s="263"/>
      <c r="ZT407" s="263"/>
      <c r="ZU407" s="263"/>
      <c r="ZV407" s="263"/>
      <c r="ZW407" s="263"/>
      <c r="ZX407" s="263"/>
      <c r="ZY407" s="263"/>
      <c r="ZZ407" s="263"/>
      <c r="AAA407" s="263"/>
      <c r="AAB407" s="263"/>
      <c r="AAC407" s="263"/>
      <c r="AAD407" s="263"/>
      <c r="AAE407" s="263"/>
      <c r="AAF407" s="263"/>
      <c r="AAG407" s="263"/>
      <c r="AAH407" s="263"/>
      <c r="AAI407" s="263"/>
      <c r="AAJ407" s="263"/>
      <c r="AAK407" s="263"/>
      <c r="AAL407" s="263"/>
      <c r="AAM407" s="263"/>
      <c r="AAN407" s="263"/>
      <c r="AAO407" s="263"/>
      <c r="AAP407" s="263"/>
      <c r="AAQ407" s="263"/>
      <c r="AAR407" s="263"/>
      <c r="AAS407" s="263"/>
      <c r="AAT407" s="263"/>
      <c r="AAU407" s="263"/>
      <c r="AAV407" s="263"/>
      <c r="AAW407" s="263"/>
      <c r="AAX407" s="263"/>
      <c r="AAY407" s="263"/>
      <c r="AAZ407" s="263"/>
      <c r="ABA407" s="263"/>
      <c r="ABB407" s="263"/>
      <c r="ABC407" s="263"/>
      <c r="ABD407" s="263"/>
      <c r="ABE407" s="263"/>
      <c r="ABF407" s="263"/>
      <c r="ABG407" s="263"/>
      <c r="ABH407" s="263"/>
      <c r="ABI407" s="263"/>
      <c r="ABJ407" s="263"/>
      <c r="ABK407" s="263"/>
      <c r="ABL407" s="263"/>
      <c r="ABM407" s="263"/>
      <c r="ABN407" s="263"/>
      <c r="ABO407" s="263"/>
      <c r="ABP407" s="263"/>
      <c r="ABQ407" s="263"/>
      <c r="ABR407" s="263"/>
      <c r="ABS407" s="263"/>
      <c r="ABT407" s="263"/>
      <c r="ABU407" s="263"/>
      <c r="ABV407" s="263"/>
      <c r="ABW407" s="263"/>
      <c r="ABX407" s="263"/>
      <c r="ABY407" s="263"/>
      <c r="ABZ407" s="263"/>
      <c r="ACA407" s="263"/>
      <c r="ACB407" s="263"/>
      <c r="ACC407" s="263"/>
      <c r="ACD407" s="263"/>
      <c r="ACE407" s="263"/>
      <c r="ACF407" s="263"/>
      <c r="ACG407" s="263"/>
      <c r="ACH407" s="263"/>
      <c r="ACI407" s="263"/>
      <c r="ACJ407" s="263"/>
      <c r="ACK407" s="263"/>
      <c r="ACL407" s="263"/>
      <c r="ACM407" s="263"/>
      <c r="ACN407" s="263"/>
      <c r="ACO407" s="263"/>
      <c r="ACP407" s="263"/>
      <c r="ACQ407" s="263"/>
      <c r="ACR407" s="263"/>
      <c r="ACS407" s="263"/>
      <c r="ACT407" s="263"/>
      <c r="ACU407" s="263"/>
      <c r="ACV407" s="263"/>
      <c r="ACW407" s="263"/>
      <c r="ACX407" s="263"/>
      <c r="ACY407" s="263"/>
      <c r="ACZ407" s="263"/>
      <c r="ADA407" s="263"/>
      <c r="ADB407" s="263"/>
      <c r="ADC407" s="263"/>
      <c r="ADD407" s="263"/>
      <c r="ADE407" s="263"/>
      <c r="ADF407" s="263"/>
      <c r="ADG407" s="263"/>
      <c r="ADH407" s="263"/>
      <c r="ADI407" s="263"/>
      <c r="ADJ407" s="263"/>
      <c r="ADK407" s="263"/>
      <c r="ADL407" s="263"/>
      <c r="ADM407" s="263"/>
      <c r="ADN407" s="263"/>
      <c r="ADO407" s="263"/>
      <c r="ADP407" s="263"/>
      <c r="ADQ407" s="263"/>
      <c r="ADR407" s="263"/>
      <c r="ADS407" s="263"/>
      <c r="ADT407" s="263"/>
      <c r="ADU407" s="263"/>
      <c r="ADV407" s="263"/>
      <c r="ADW407" s="263"/>
      <c r="ADX407" s="263"/>
      <c r="ADY407" s="263"/>
      <c r="ADZ407" s="263"/>
      <c r="AEA407" s="263"/>
      <c r="AEB407" s="263"/>
      <c r="AEC407" s="263"/>
      <c r="AED407" s="263"/>
      <c r="AEE407" s="263"/>
      <c r="AEF407" s="263"/>
      <c r="AEG407" s="263"/>
      <c r="AEH407" s="263"/>
      <c r="AEI407" s="263"/>
      <c r="AEJ407" s="263"/>
      <c r="AEK407" s="263"/>
      <c r="AEL407" s="263"/>
      <c r="AEM407" s="263"/>
      <c r="AEN407" s="263"/>
      <c r="AEO407" s="263"/>
      <c r="AEP407" s="263"/>
      <c r="AEQ407" s="263"/>
      <c r="AER407" s="263"/>
      <c r="AES407" s="263"/>
      <c r="AET407" s="263"/>
      <c r="AEU407" s="263"/>
      <c r="AEV407" s="263"/>
      <c r="AEW407" s="263"/>
      <c r="AEX407" s="263"/>
      <c r="AEY407" s="263"/>
      <c r="AEZ407" s="263"/>
      <c r="AFA407" s="263"/>
      <c r="AFB407" s="263"/>
      <c r="AFC407" s="263"/>
      <c r="AFD407" s="263"/>
      <c r="AFE407" s="263"/>
      <c r="AFF407" s="263"/>
      <c r="AFG407" s="263"/>
      <c r="AFH407" s="263"/>
      <c r="AFI407" s="263"/>
      <c r="AFJ407" s="263"/>
      <c r="AFK407" s="263"/>
      <c r="AFL407" s="263"/>
      <c r="AFM407" s="263"/>
      <c r="AFN407" s="263"/>
      <c r="AFO407" s="263"/>
      <c r="AFP407" s="263"/>
      <c r="AFQ407" s="263"/>
      <c r="AFR407" s="263"/>
      <c r="AFS407" s="263"/>
      <c r="AFT407" s="263"/>
      <c r="AFU407" s="263"/>
      <c r="AFV407" s="263"/>
      <c r="AFW407" s="263"/>
      <c r="AFX407" s="263"/>
      <c r="AFY407" s="263"/>
      <c r="AFZ407" s="263"/>
      <c r="AGA407" s="263"/>
      <c r="AGB407" s="263"/>
      <c r="AGC407" s="263"/>
      <c r="AGD407" s="263"/>
      <c r="AGE407" s="263"/>
      <c r="AGF407" s="263"/>
      <c r="AGG407" s="263"/>
      <c r="AGH407" s="263"/>
      <c r="AGI407" s="263"/>
      <c r="AGJ407" s="263"/>
      <c r="AGK407" s="263"/>
      <c r="AGL407" s="263"/>
      <c r="AGM407" s="263"/>
      <c r="AGN407" s="263"/>
      <c r="AGO407" s="263"/>
      <c r="AGP407" s="263"/>
      <c r="AGQ407" s="263"/>
      <c r="AGR407" s="263"/>
      <c r="AGS407" s="263"/>
      <c r="AGT407" s="263"/>
      <c r="AGU407" s="263"/>
      <c r="AGV407" s="263"/>
      <c r="AGW407" s="263"/>
      <c r="AGX407" s="263"/>
      <c r="AGY407" s="263"/>
      <c r="AGZ407" s="263"/>
      <c r="AHA407" s="263"/>
      <c r="AHB407" s="263"/>
      <c r="AHC407" s="263"/>
      <c r="AHD407" s="263"/>
      <c r="AHE407" s="263"/>
      <c r="AHF407" s="263"/>
      <c r="AHG407" s="263"/>
      <c r="AHH407" s="263"/>
      <c r="AHI407" s="263"/>
      <c r="AHJ407" s="263"/>
      <c r="AHK407" s="263"/>
      <c r="AHL407" s="263"/>
      <c r="AHM407" s="263"/>
      <c r="AHN407" s="263"/>
      <c r="AHO407" s="263"/>
      <c r="AHP407" s="263"/>
      <c r="AHQ407" s="263"/>
      <c r="AHR407" s="263"/>
      <c r="AHS407" s="263"/>
      <c r="AHT407" s="263"/>
      <c r="AHU407" s="263"/>
      <c r="AHV407" s="263"/>
      <c r="AHW407" s="263"/>
      <c r="AHX407" s="263"/>
      <c r="AHY407" s="263"/>
      <c r="AHZ407" s="263"/>
      <c r="AIA407" s="263"/>
      <c r="AIB407" s="263"/>
      <c r="AIC407" s="263"/>
      <c r="AID407" s="263"/>
      <c r="AIE407" s="263"/>
      <c r="AIF407" s="263"/>
      <c r="AIG407" s="263"/>
      <c r="AIH407" s="263"/>
      <c r="AII407" s="263"/>
      <c r="AIJ407" s="263"/>
      <c r="AIK407" s="263"/>
      <c r="AIL407" s="263"/>
      <c r="AIM407" s="263"/>
      <c r="AIN407" s="263"/>
      <c r="AIO407" s="263"/>
      <c r="AIP407" s="263"/>
      <c r="AIQ407" s="263"/>
      <c r="AIR407" s="263"/>
      <c r="AIS407" s="263"/>
      <c r="AIT407" s="263"/>
      <c r="AIU407" s="263"/>
      <c r="AIV407" s="263"/>
      <c r="AIW407" s="263"/>
      <c r="AIX407" s="263"/>
      <c r="AIY407" s="263"/>
      <c r="AIZ407" s="263"/>
      <c r="AJA407" s="263"/>
      <c r="AJB407" s="263"/>
      <c r="AJC407" s="263"/>
      <c r="AJD407" s="263"/>
      <c r="AJE407" s="263"/>
      <c r="AJF407" s="263"/>
      <c r="AJG407" s="263"/>
      <c r="AJH407" s="263"/>
      <c r="AJI407" s="263"/>
      <c r="AJJ407" s="263"/>
      <c r="AJK407" s="263"/>
      <c r="AJL407" s="263"/>
      <c r="AJM407" s="263"/>
      <c r="AJN407" s="263"/>
      <c r="AJO407" s="263"/>
      <c r="AJP407" s="263"/>
      <c r="AJQ407" s="263"/>
      <c r="AJR407" s="263"/>
      <c r="AJS407" s="263"/>
      <c r="AJT407" s="263"/>
      <c r="AJU407" s="263"/>
      <c r="AJV407" s="263"/>
      <c r="AJW407" s="263"/>
      <c r="AJX407" s="263"/>
      <c r="AJY407" s="263"/>
      <c r="AJZ407" s="263"/>
      <c r="AKA407" s="263"/>
      <c r="AKB407" s="263"/>
      <c r="AKC407" s="263"/>
      <c r="AKD407" s="263"/>
      <c r="AKE407" s="263"/>
      <c r="AKF407" s="263"/>
      <c r="AKG407" s="263"/>
      <c r="AKH407" s="263"/>
      <c r="AKI407" s="263"/>
      <c r="AKJ407" s="263"/>
      <c r="AKK407" s="263"/>
      <c r="AKL407" s="263"/>
      <c r="AKM407" s="263"/>
      <c r="AKN407" s="263"/>
      <c r="AKO407" s="263"/>
      <c r="AKP407" s="263"/>
      <c r="AKQ407" s="263"/>
      <c r="AKR407" s="263"/>
      <c r="AKS407" s="263"/>
      <c r="AKT407" s="263"/>
      <c r="AKU407" s="263"/>
      <c r="AKV407" s="263"/>
      <c r="AKW407" s="263"/>
      <c r="AKX407" s="263"/>
      <c r="AKY407" s="263"/>
      <c r="AKZ407" s="263"/>
      <c r="ALA407" s="263"/>
      <c r="ALB407" s="263"/>
      <c r="ALC407" s="263"/>
      <c r="ALD407" s="263"/>
      <c r="ALE407" s="263"/>
      <c r="ALF407" s="263"/>
      <c r="ALG407" s="263"/>
      <c r="ALH407" s="263"/>
      <c r="ALI407" s="263"/>
      <c r="ALJ407" s="263"/>
      <c r="ALK407" s="263"/>
      <c r="ALL407" s="263"/>
      <c r="ALM407" s="263"/>
      <c r="ALN407" s="263"/>
      <c r="ALO407" s="263"/>
      <c r="ALP407" s="263"/>
      <c r="ALQ407" s="263"/>
      <c r="ALR407" s="263"/>
      <c r="ALS407" s="263"/>
      <c r="ALT407" s="263"/>
      <c r="ALU407" s="263"/>
      <c r="ALV407" s="263"/>
      <c r="ALW407" s="263"/>
      <c r="ALX407" s="263"/>
      <c r="ALY407" s="263"/>
      <c r="ALZ407" s="263"/>
      <c r="AMA407" s="263"/>
      <c r="AMB407" s="263"/>
      <c r="AMC407" s="263"/>
      <c r="AMD407" s="263"/>
      <c r="AME407" s="263"/>
      <c r="AMF407" s="263"/>
      <c r="AMG407" s="263"/>
      <c r="AMH407" s="263"/>
      <c r="AMI407" s="263"/>
      <c r="AMJ407" s="263"/>
      <c r="AMK407" s="263"/>
      <c r="AML407" s="263"/>
      <c r="AMM407" s="263"/>
      <c r="AMN407" s="263"/>
      <c r="AMO407" s="263"/>
      <c r="AMP407" s="263"/>
      <c r="AMQ407" s="263"/>
      <c r="AMR407" s="263"/>
      <c r="AMS407" s="263"/>
      <c r="AMT407" s="263"/>
      <c r="AMU407" s="263"/>
      <c r="AMV407" s="263"/>
      <c r="AMW407" s="263"/>
      <c r="AMX407" s="263"/>
      <c r="AMY407" s="263"/>
      <c r="AMZ407" s="263"/>
      <c r="ANA407" s="263"/>
      <c r="ANB407" s="263"/>
      <c r="ANC407" s="263"/>
      <c r="AND407" s="263"/>
      <c r="ANE407" s="263"/>
      <c r="ANF407" s="263"/>
      <c r="ANG407" s="263"/>
      <c r="ANH407" s="263"/>
      <c r="ANI407" s="263"/>
      <c r="ANJ407" s="263"/>
      <c r="ANK407" s="263"/>
      <c r="ANL407" s="263"/>
      <c r="ANM407" s="263"/>
      <c r="ANN407" s="263"/>
      <c r="ANO407" s="263"/>
      <c r="ANP407" s="263"/>
      <c r="ANQ407" s="263"/>
      <c r="ANR407" s="263"/>
      <c r="ANS407" s="263"/>
      <c r="ANT407" s="263"/>
      <c r="ANU407" s="263"/>
      <c r="ANV407" s="263"/>
      <c r="ANW407" s="263"/>
      <c r="ANX407" s="263"/>
      <c r="ANY407" s="263"/>
      <c r="ANZ407" s="263"/>
      <c r="AOA407" s="263"/>
      <c r="AOB407" s="263"/>
      <c r="AOC407" s="263"/>
      <c r="AOD407" s="263"/>
      <c r="AOE407" s="263"/>
      <c r="AOF407" s="263"/>
      <c r="AOG407" s="263"/>
      <c r="AOH407" s="263"/>
      <c r="AOI407" s="263"/>
      <c r="AOJ407" s="263"/>
      <c r="AOK407" s="263"/>
      <c r="AOL407" s="263"/>
      <c r="AOM407" s="263"/>
      <c r="AON407" s="263"/>
      <c r="AOO407" s="263"/>
      <c r="AOP407" s="263"/>
      <c r="AOQ407" s="263"/>
      <c r="AOR407" s="263"/>
      <c r="AOS407" s="263"/>
      <c r="AOT407" s="263"/>
      <c r="AOU407" s="263"/>
      <c r="AOV407" s="263"/>
      <c r="AOW407" s="263"/>
      <c r="AOX407" s="263"/>
      <c r="AOY407" s="263"/>
      <c r="AOZ407" s="263"/>
      <c r="APA407" s="263"/>
      <c r="APB407" s="263"/>
      <c r="APC407" s="263"/>
      <c r="APD407" s="263"/>
      <c r="APE407" s="263"/>
      <c r="APF407" s="263"/>
      <c r="APG407" s="263"/>
      <c r="APH407" s="263"/>
      <c r="API407" s="263"/>
      <c r="APJ407" s="263"/>
      <c r="APK407" s="263"/>
      <c r="APL407" s="263"/>
      <c r="APM407" s="263"/>
      <c r="APN407" s="263"/>
      <c r="APO407" s="263"/>
      <c r="APP407" s="263"/>
      <c r="APQ407" s="263"/>
      <c r="APR407" s="263"/>
      <c r="APS407" s="263"/>
      <c r="APT407" s="263"/>
      <c r="APU407" s="263"/>
      <c r="APV407" s="263"/>
      <c r="APW407" s="263"/>
      <c r="APX407" s="263"/>
      <c r="APY407" s="263"/>
      <c r="APZ407" s="263"/>
      <c r="AQA407" s="263"/>
      <c r="AQB407" s="263"/>
      <c r="AQC407" s="263"/>
      <c r="AQD407" s="263"/>
      <c r="AQE407" s="263"/>
      <c r="AQF407" s="263"/>
      <c r="AQG407" s="263"/>
      <c r="AQH407" s="263"/>
      <c r="AQI407" s="263"/>
      <c r="AQJ407" s="263"/>
      <c r="AQK407" s="263"/>
      <c r="AQL407" s="263"/>
      <c r="AQM407" s="263"/>
      <c r="AQN407" s="263"/>
      <c r="AQO407" s="263"/>
      <c r="AQP407" s="263"/>
      <c r="AQQ407" s="263"/>
      <c r="AQR407" s="263"/>
      <c r="AQS407" s="263"/>
      <c r="AQT407" s="263"/>
      <c r="AQU407" s="263"/>
      <c r="AQV407" s="263"/>
      <c r="AQW407" s="263"/>
      <c r="AQX407" s="263"/>
      <c r="AQY407" s="263"/>
      <c r="AQZ407" s="263"/>
      <c r="ARA407" s="263"/>
      <c r="ARB407" s="263"/>
      <c r="ARC407" s="263"/>
      <c r="ARD407" s="263"/>
      <c r="ARE407" s="263"/>
      <c r="ARF407" s="263"/>
      <c r="ARG407" s="263"/>
      <c r="ARH407" s="263"/>
      <c r="ARI407" s="263"/>
      <c r="ARJ407" s="263"/>
      <c r="ARK407" s="263"/>
      <c r="ARL407" s="263"/>
      <c r="ARM407" s="263"/>
      <c r="ARN407" s="263"/>
      <c r="ARO407" s="263"/>
      <c r="ARP407" s="263"/>
      <c r="ARQ407" s="263"/>
      <c r="ARR407" s="263"/>
      <c r="ARS407" s="263"/>
      <c r="ART407" s="263"/>
      <c r="ARU407" s="263"/>
      <c r="ARV407" s="263"/>
      <c r="ARW407" s="263"/>
      <c r="ARX407" s="263"/>
      <c r="ARY407" s="263"/>
      <c r="ARZ407" s="263"/>
      <c r="ASA407" s="263"/>
      <c r="ASB407" s="263"/>
      <c r="ASC407" s="263"/>
      <c r="ASD407" s="263"/>
      <c r="ASE407" s="263"/>
      <c r="ASF407" s="263"/>
      <c r="ASG407" s="263"/>
      <c r="ASH407" s="263"/>
      <c r="ASI407" s="263"/>
      <c r="ASJ407" s="263"/>
      <c r="ASK407" s="263"/>
      <c r="ASL407" s="263"/>
      <c r="ASM407" s="263"/>
      <c r="ASN407" s="263"/>
      <c r="ASO407" s="263"/>
      <c r="ASP407" s="263"/>
      <c r="ASQ407" s="263"/>
      <c r="ASR407" s="263"/>
      <c r="ASS407" s="263"/>
      <c r="AST407" s="263"/>
      <c r="ASU407" s="263"/>
      <c r="ASV407" s="263"/>
      <c r="ASW407" s="263"/>
      <c r="ASX407" s="263"/>
      <c r="ASY407" s="263"/>
      <c r="ASZ407" s="263"/>
      <c r="ATA407" s="263"/>
      <c r="ATB407" s="263"/>
      <c r="ATC407" s="263"/>
      <c r="ATD407" s="263"/>
      <c r="ATE407" s="263"/>
      <c r="ATF407" s="263"/>
      <c r="ATG407" s="263"/>
      <c r="ATH407" s="263"/>
      <c r="ATI407" s="263"/>
      <c r="ATJ407" s="263"/>
      <c r="ATK407" s="263"/>
      <c r="ATL407" s="263"/>
      <c r="ATM407" s="263"/>
      <c r="ATN407" s="263"/>
      <c r="ATO407" s="263"/>
      <c r="ATP407" s="263"/>
      <c r="ATQ407" s="263"/>
      <c r="ATR407" s="263"/>
      <c r="ATS407" s="263"/>
      <c r="ATT407" s="263"/>
      <c r="ATU407" s="263"/>
      <c r="ATV407" s="263"/>
      <c r="ATW407" s="263"/>
      <c r="ATX407" s="263"/>
      <c r="ATY407" s="263"/>
      <c r="ATZ407" s="263"/>
      <c r="AUA407" s="263"/>
      <c r="AUB407" s="263"/>
      <c r="AUC407" s="263"/>
      <c r="AUD407" s="263"/>
      <c r="AUE407" s="263"/>
      <c r="AUF407" s="263"/>
      <c r="AUG407" s="263"/>
      <c r="AUH407" s="263"/>
      <c r="AUI407" s="263"/>
      <c r="AUJ407" s="263"/>
      <c r="AUK407" s="263"/>
      <c r="AUL407" s="263"/>
      <c r="AUM407" s="263"/>
      <c r="AUN407" s="263"/>
      <c r="AUO407" s="263"/>
      <c r="AUP407" s="263"/>
      <c r="AUQ407" s="263"/>
      <c r="AUR407" s="263"/>
      <c r="AUS407" s="263"/>
      <c r="AUT407" s="263"/>
      <c r="AUU407" s="263"/>
      <c r="AUV407" s="263"/>
      <c r="AUW407" s="263"/>
      <c r="AUX407" s="263"/>
      <c r="AUY407" s="263"/>
      <c r="AUZ407" s="263"/>
      <c r="AVA407" s="263"/>
      <c r="AVB407" s="263"/>
      <c r="AVC407" s="263"/>
      <c r="AVD407" s="263"/>
      <c r="AVE407" s="263"/>
      <c r="AVF407" s="263"/>
      <c r="AVG407" s="263"/>
      <c r="AVH407" s="263"/>
      <c r="AVI407" s="263"/>
      <c r="AVJ407" s="263"/>
      <c r="AVK407" s="263"/>
      <c r="AVL407" s="263"/>
      <c r="AVM407" s="263"/>
      <c r="AVN407" s="263"/>
      <c r="AVO407" s="263"/>
      <c r="AVP407" s="263"/>
      <c r="AVQ407" s="263"/>
      <c r="AVR407" s="263"/>
      <c r="AVS407" s="263"/>
      <c r="AVT407" s="263"/>
      <c r="AVU407" s="263"/>
      <c r="AVV407" s="263"/>
      <c r="AVW407" s="263"/>
      <c r="AVX407" s="263"/>
      <c r="AVY407" s="263"/>
      <c r="AVZ407" s="263"/>
      <c r="AWA407" s="263"/>
      <c r="AWB407" s="263"/>
      <c r="AWC407" s="263"/>
      <c r="AWD407" s="263"/>
      <c r="AWE407" s="263"/>
      <c r="AWF407" s="263"/>
      <c r="AWG407" s="263"/>
      <c r="AWH407" s="263"/>
      <c r="AWI407" s="263"/>
      <c r="AWJ407" s="263"/>
      <c r="AWK407" s="263"/>
      <c r="AWL407" s="263"/>
      <c r="AWM407" s="263"/>
      <c r="AWN407" s="263"/>
      <c r="AWO407" s="263"/>
      <c r="AWP407" s="263"/>
      <c r="AWQ407" s="263"/>
      <c r="AWR407" s="263"/>
      <c r="AWS407" s="263"/>
      <c r="AWT407" s="263"/>
      <c r="AWU407" s="263"/>
      <c r="AWV407" s="263"/>
      <c r="AWW407" s="263"/>
      <c r="AWX407" s="263"/>
      <c r="AWY407" s="263"/>
      <c r="AWZ407" s="263"/>
      <c r="AXA407" s="263"/>
      <c r="AXB407" s="263"/>
      <c r="AXC407" s="263"/>
      <c r="AXD407" s="263"/>
      <c r="AXE407" s="263"/>
      <c r="AXF407" s="263"/>
      <c r="AXG407" s="263"/>
      <c r="AXH407" s="263"/>
      <c r="AXI407" s="263"/>
      <c r="AXJ407" s="263"/>
      <c r="AXK407" s="263"/>
      <c r="AXL407" s="263"/>
      <c r="AXM407" s="263"/>
      <c r="AXN407" s="263"/>
      <c r="AXO407" s="263"/>
      <c r="AXP407" s="263"/>
      <c r="AXQ407" s="263"/>
      <c r="AXR407" s="263"/>
      <c r="AXS407" s="263"/>
      <c r="AXT407" s="263"/>
      <c r="AXU407" s="263"/>
      <c r="AXV407" s="263"/>
      <c r="AXW407" s="263"/>
      <c r="AXX407" s="263"/>
      <c r="AXY407" s="263"/>
      <c r="AXZ407" s="263"/>
      <c r="AYA407" s="263"/>
      <c r="AYB407" s="263"/>
      <c r="AYC407" s="263"/>
      <c r="AYD407" s="263"/>
      <c r="AYE407" s="263"/>
      <c r="AYF407" s="263"/>
      <c r="AYG407" s="263"/>
      <c r="AYH407" s="263"/>
      <c r="AYI407" s="263"/>
      <c r="AYJ407" s="263"/>
      <c r="AYK407" s="263"/>
      <c r="AYL407" s="263"/>
      <c r="AYM407" s="263"/>
      <c r="AYN407" s="263"/>
      <c r="AYO407" s="263"/>
      <c r="AYP407" s="263"/>
      <c r="AYQ407" s="263"/>
      <c r="AYR407" s="263"/>
      <c r="AYS407" s="263"/>
      <c r="AYT407" s="263"/>
      <c r="AYU407" s="263"/>
      <c r="AYV407" s="263"/>
      <c r="AYW407" s="263"/>
      <c r="AYX407" s="263"/>
      <c r="AYY407" s="263"/>
      <c r="AYZ407" s="263"/>
      <c r="AZA407" s="263"/>
      <c r="AZB407" s="263"/>
      <c r="AZC407" s="263"/>
      <c r="AZD407" s="263"/>
      <c r="AZE407" s="263"/>
      <c r="AZF407" s="263"/>
      <c r="AZG407" s="263"/>
      <c r="AZH407" s="263"/>
      <c r="AZI407" s="263"/>
      <c r="AZJ407" s="263"/>
      <c r="AZK407" s="263"/>
      <c r="AZL407" s="263"/>
      <c r="AZM407" s="263"/>
      <c r="AZN407" s="263"/>
      <c r="AZO407" s="263"/>
      <c r="AZP407" s="263"/>
      <c r="AZQ407" s="263"/>
      <c r="AZR407" s="263"/>
      <c r="AZS407" s="263"/>
      <c r="AZT407" s="263"/>
      <c r="AZU407" s="263"/>
      <c r="AZV407" s="263"/>
      <c r="AZW407" s="263"/>
      <c r="AZX407" s="263"/>
      <c r="AZY407" s="263"/>
      <c r="AZZ407" s="263"/>
      <c r="BAA407" s="263"/>
      <c r="BAB407" s="263"/>
      <c r="BAC407" s="263"/>
      <c r="BAD407" s="263"/>
      <c r="BAE407" s="263"/>
      <c r="BAF407" s="263"/>
      <c r="BAG407" s="263"/>
      <c r="BAH407" s="263"/>
      <c r="BAI407" s="263"/>
      <c r="BAJ407" s="263"/>
      <c r="BAK407" s="263"/>
      <c r="BAL407" s="263"/>
      <c r="BAM407" s="263"/>
      <c r="BAN407" s="263"/>
      <c r="BAO407" s="263"/>
      <c r="BAP407" s="263"/>
      <c r="BAQ407" s="263"/>
      <c r="BAR407" s="263"/>
      <c r="BAS407" s="263"/>
      <c r="BAT407" s="263"/>
      <c r="BAU407" s="263"/>
      <c r="BAV407" s="263"/>
      <c r="BAW407" s="263"/>
      <c r="BAX407" s="263"/>
      <c r="BAY407" s="263"/>
      <c r="BAZ407" s="263"/>
      <c r="BBA407" s="263"/>
      <c r="BBB407" s="263"/>
      <c r="BBC407" s="263"/>
      <c r="BBD407" s="263"/>
      <c r="BBE407" s="263"/>
      <c r="BBF407" s="263"/>
      <c r="BBG407" s="263"/>
      <c r="BBH407" s="263"/>
      <c r="BBI407" s="263"/>
      <c r="BBJ407" s="263"/>
      <c r="BBK407" s="263"/>
      <c r="BBL407" s="263"/>
      <c r="BBM407" s="263"/>
      <c r="BBN407" s="263"/>
      <c r="BBO407" s="263"/>
      <c r="BBP407" s="263"/>
      <c r="BBQ407" s="263"/>
      <c r="BBR407" s="263"/>
      <c r="BBS407" s="263"/>
      <c r="BBT407" s="263"/>
      <c r="BBU407" s="263"/>
      <c r="BBV407" s="263"/>
      <c r="BBW407" s="263"/>
      <c r="BBX407" s="263"/>
      <c r="BBY407" s="263"/>
      <c r="BBZ407" s="263"/>
      <c r="BCA407" s="263"/>
      <c r="BCB407" s="263"/>
      <c r="BCC407" s="263"/>
      <c r="BCD407" s="263"/>
      <c r="BCE407" s="263"/>
      <c r="BCF407" s="263"/>
      <c r="BCG407" s="263"/>
      <c r="BCH407" s="263"/>
      <c r="BCI407" s="263"/>
      <c r="BCJ407" s="263"/>
      <c r="BCK407" s="263"/>
      <c r="BCL407" s="263"/>
      <c r="BCM407" s="263"/>
      <c r="BCN407" s="263"/>
      <c r="BCO407" s="263"/>
      <c r="BCP407" s="263"/>
      <c r="BCQ407" s="263"/>
      <c r="BCR407" s="263"/>
      <c r="BCS407" s="263"/>
      <c r="BCT407" s="263"/>
      <c r="BCU407" s="263"/>
      <c r="BCV407" s="263"/>
      <c r="BCW407" s="263"/>
      <c r="BCX407" s="263"/>
      <c r="BCY407" s="263"/>
      <c r="BCZ407" s="263"/>
      <c r="BDA407" s="263"/>
      <c r="BDB407" s="263"/>
      <c r="BDC407" s="263"/>
      <c r="BDD407" s="263"/>
      <c r="BDE407" s="263"/>
      <c r="BDF407" s="263"/>
      <c r="BDG407" s="263"/>
      <c r="BDH407" s="263"/>
      <c r="BDI407" s="263"/>
      <c r="BDJ407" s="263"/>
      <c r="BDK407" s="263"/>
      <c r="BDL407" s="263"/>
      <c r="BDM407" s="263"/>
      <c r="BDN407" s="263"/>
      <c r="BDO407" s="263"/>
      <c r="BDP407" s="263"/>
      <c r="BDQ407" s="263"/>
      <c r="BDR407" s="263"/>
      <c r="BDS407" s="263"/>
      <c r="BDT407" s="263"/>
      <c r="BDU407" s="263"/>
      <c r="BDV407" s="263"/>
      <c r="BDW407" s="263"/>
      <c r="BDX407" s="263"/>
      <c r="BDY407" s="263"/>
      <c r="BDZ407" s="263"/>
      <c r="BEA407" s="263"/>
      <c r="BEB407" s="263"/>
      <c r="BEC407" s="263"/>
      <c r="BED407" s="263"/>
      <c r="BEE407" s="263"/>
      <c r="BEF407" s="263"/>
      <c r="BEG407" s="263"/>
      <c r="BEH407" s="263"/>
      <c r="BEI407" s="263"/>
      <c r="BEJ407" s="263"/>
      <c r="BEK407" s="263"/>
      <c r="BEL407" s="263"/>
      <c r="BEM407" s="263"/>
      <c r="BEN407" s="263"/>
      <c r="BEO407" s="263"/>
      <c r="BEP407" s="263"/>
      <c r="BEQ407" s="263"/>
      <c r="BER407" s="263"/>
      <c r="BES407" s="263"/>
      <c r="BET407" s="263"/>
      <c r="BEU407" s="263"/>
      <c r="BEV407" s="263"/>
      <c r="BEW407" s="263"/>
      <c r="BEX407" s="263"/>
      <c r="BEY407" s="263"/>
      <c r="BEZ407" s="263"/>
      <c r="BFA407" s="263"/>
      <c r="BFB407" s="263"/>
      <c r="BFC407" s="263"/>
      <c r="BFD407" s="263"/>
      <c r="BFE407" s="263"/>
      <c r="BFF407" s="263"/>
      <c r="BFG407" s="263"/>
      <c r="BFH407" s="263"/>
      <c r="BFI407" s="263"/>
      <c r="BFJ407" s="263"/>
      <c r="BFK407" s="263"/>
      <c r="BFL407" s="263"/>
      <c r="BFM407" s="263"/>
      <c r="BFN407" s="263"/>
      <c r="BFO407" s="263"/>
      <c r="BFP407" s="263"/>
      <c r="BFQ407" s="263"/>
      <c r="BFR407" s="263"/>
      <c r="BFS407" s="263"/>
      <c r="BFT407" s="263"/>
      <c r="BFU407" s="263"/>
      <c r="BFV407" s="263"/>
      <c r="BFW407" s="263"/>
      <c r="BFX407" s="263"/>
      <c r="BFY407" s="263"/>
      <c r="BFZ407" s="263"/>
      <c r="BGA407" s="263"/>
      <c r="BGB407" s="263"/>
      <c r="BGC407" s="263"/>
      <c r="BGD407" s="263"/>
      <c r="BGE407" s="263"/>
      <c r="BGF407" s="263"/>
      <c r="BGG407" s="263"/>
      <c r="BGH407" s="263"/>
      <c r="BGI407" s="263"/>
      <c r="BGJ407" s="263"/>
      <c r="BGK407" s="263"/>
      <c r="BGL407" s="263"/>
      <c r="BGM407" s="263"/>
      <c r="BGN407" s="263"/>
      <c r="BGO407" s="263"/>
      <c r="BGP407" s="263"/>
      <c r="BGQ407" s="263"/>
      <c r="BGR407" s="263"/>
      <c r="BGS407" s="263"/>
      <c r="BGT407" s="263"/>
      <c r="BGU407" s="263"/>
      <c r="BGV407" s="263"/>
      <c r="BGW407" s="263"/>
      <c r="BGX407" s="263"/>
      <c r="BGY407" s="263"/>
      <c r="BGZ407" s="263"/>
      <c r="BHA407" s="263"/>
      <c r="BHB407" s="263"/>
      <c r="BHC407" s="263"/>
      <c r="BHD407" s="263"/>
      <c r="BHE407" s="263"/>
      <c r="BHF407" s="263"/>
      <c r="BHG407" s="263"/>
      <c r="BHH407" s="263"/>
      <c r="BHI407" s="263"/>
      <c r="BHJ407" s="263"/>
      <c r="BHK407" s="263"/>
      <c r="BHL407" s="263"/>
      <c r="BHM407" s="263"/>
      <c r="BHN407" s="263"/>
      <c r="BHO407" s="263"/>
      <c r="BHP407" s="263"/>
      <c r="BHQ407" s="263"/>
      <c r="BHR407" s="263"/>
      <c r="BHS407" s="263"/>
      <c r="BHT407" s="263"/>
      <c r="BHU407" s="263"/>
      <c r="BHV407" s="263"/>
      <c r="BHW407" s="263"/>
      <c r="BHX407" s="263"/>
      <c r="BHY407" s="263"/>
      <c r="BHZ407" s="263"/>
      <c r="BIA407" s="263"/>
      <c r="BIB407" s="263"/>
      <c r="BIC407" s="263"/>
      <c r="BID407" s="263"/>
      <c r="BIE407" s="263"/>
      <c r="BIF407" s="263"/>
      <c r="BIG407" s="263"/>
      <c r="BIH407" s="263"/>
      <c r="BII407" s="263"/>
      <c r="BIJ407" s="263"/>
      <c r="BIK407" s="263"/>
      <c r="BIL407" s="263"/>
      <c r="BIM407" s="263"/>
      <c r="BIN407" s="263"/>
      <c r="BIO407" s="263"/>
      <c r="BIP407" s="263"/>
      <c r="BIQ407" s="263"/>
      <c r="BIR407" s="263"/>
      <c r="BIS407" s="263"/>
      <c r="BIT407" s="263"/>
      <c r="BIU407" s="263"/>
      <c r="BIV407" s="263"/>
      <c r="BIW407" s="263"/>
      <c r="BIX407" s="263"/>
      <c r="BIY407" s="263"/>
      <c r="BIZ407" s="263"/>
      <c r="BJA407" s="263"/>
      <c r="BJB407" s="263"/>
      <c r="BJC407" s="263"/>
      <c r="BJD407" s="263"/>
      <c r="BJE407" s="263"/>
      <c r="BJF407" s="263"/>
      <c r="BJG407" s="263"/>
      <c r="BJH407" s="263"/>
      <c r="BJI407" s="263"/>
      <c r="BJJ407" s="263"/>
      <c r="BJK407" s="263"/>
      <c r="BJL407" s="263"/>
      <c r="BJM407" s="263"/>
      <c r="BJN407" s="263"/>
      <c r="BJO407" s="263"/>
      <c r="BJP407" s="263"/>
      <c r="BJQ407" s="263"/>
      <c r="BJR407" s="263"/>
      <c r="BJS407" s="263"/>
      <c r="BJT407" s="263"/>
      <c r="BJU407" s="263"/>
      <c r="BJV407" s="263"/>
      <c r="BJW407" s="263"/>
      <c r="BJX407" s="263"/>
      <c r="BJY407" s="263"/>
      <c r="BJZ407" s="263"/>
      <c r="BKA407" s="263"/>
      <c r="BKB407" s="263"/>
      <c r="BKC407" s="263"/>
      <c r="BKD407" s="263"/>
      <c r="BKE407" s="263"/>
      <c r="BKF407" s="263"/>
      <c r="BKG407" s="263"/>
      <c r="BKH407" s="263"/>
      <c r="BKI407" s="263"/>
      <c r="BKJ407" s="263"/>
      <c r="BKK407" s="263"/>
      <c r="BKL407" s="263"/>
      <c r="BKM407" s="263"/>
      <c r="BKN407" s="263"/>
      <c r="BKO407" s="263"/>
      <c r="BKP407" s="263"/>
      <c r="BKQ407" s="263"/>
      <c r="BKR407" s="263"/>
      <c r="BKS407" s="263"/>
      <c r="BKT407" s="263"/>
      <c r="BKU407" s="263"/>
      <c r="BKV407" s="263"/>
      <c r="BKW407" s="263"/>
      <c r="BKX407" s="263"/>
      <c r="BKY407" s="263"/>
      <c r="BKZ407" s="263"/>
      <c r="BLA407" s="263"/>
      <c r="BLB407" s="263"/>
      <c r="BLC407" s="263"/>
      <c r="BLD407" s="263"/>
      <c r="BLE407" s="263"/>
      <c r="BLF407" s="263"/>
      <c r="BLG407" s="263"/>
      <c r="BLH407" s="263"/>
      <c r="BLI407" s="263"/>
      <c r="BLJ407" s="263"/>
      <c r="BLK407" s="263"/>
      <c r="BLL407" s="263"/>
      <c r="BLM407" s="263"/>
      <c r="BLN407" s="263"/>
      <c r="BLO407" s="263"/>
      <c r="BLP407" s="263"/>
      <c r="BLQ407" s="263"/>
      <c r="BLR407" s="263"/>
      <c r="BLS407" s="263"/>
      <c r="BLT407" s="263"/>
      <c r="BLU407" s="263"/>
      <c r="BLV407" s="263"/>
      <c r="BLW407" s="263"/>
      <c r="BLX407" s="263"/>
      <c r="BLY407" s="263"/>
      <c r="BLZ407" s="263"/>
      <c r="BMA407" s="263"/>
      <c r="BMB407" s="263"/>
      <c r="BMC407" s="263"/>
      <c r="BMD407" s="263"/>
      <c r="BME407" s="263"/>
      <c r="BMF407" s="263"/>
      <c r="BMG407" s="263"/>
      <c r="BMH407" s="263"/>
      <c r="BMI407" s="263"/>
      <c r="BMJ407" s="263"/>
      <c r="BMK407" s="263"/>
      <c r="BML407" s="263"/>
      <c r="BMM407" s="263"/>
      <c r="BMN407" s="263"/>
      <c r="BMO407" s="263"/>
      <c r="BMP407" s="263"/>
      <c r="BMQ407" s="263"/>
      <c r="BMR407" s="263"/>
      <c r="BMS407" s="263"/>
      <c r="BMT407" s="263"/>
      <c r="BMU407" s="263"/>
      <c r="BMV407" s="263"/>
      <c r="BMW407" s="263"/>
      <c r="BMX407" s="263"/>
      <c r="BMY407" s="263"/>
      <c r="BMZ407" s="263"/>
      <c r="BNA407" s="263"/>
      <c r="BNB407" s="263"/>
      <c r="BNC407" s="263"/>
      <c r="BND407" s="263"/>
      <c r="BNE407" s="263"/>
      <c r="BNF407" s="263"/>
      <c r="BNG407" s="263"/>
      <c r="BNH407" s="263"/>
      <c r="BNI407" s="263"/>
      <c r="BNJ407" s="263"/>
      <c r="BNK407" s="263"/>
      <c r="BNL407" s="263"/>
      <c r="BNM407" s="263"/>
      <c r="BNN407" s="263"/>
      <c r="BNO407" s="263"/>
      <c r="BNP407" s="263"/>
      <c r="BNQ407" s="263"/>
      <c r="BNR407" s="263"/>
      <c r="BNS407" s="263"/>
      <c r="BNT407" s="263"/>
      <c r="BNU407" s="263"/>
      <c r="BNV407" s="263"/>
      <c r="BNW407" s="263"/>
      <c r="BNX407" s="263"/>
      <c r="BNY407" s="263"/>
      <c r="BNZ407" s="263"/>
      <c r="BOA407" s="263"/>
      <c r="BOB407" s="263"/>
      <c r="BOC407" s="263"/>
      <c r="BOD407" s="263"/>
      <c r="BOE407" s="263"/>
      <c r="BOF407" s="263"/>
      <c r="BOG407" s="263"/>
      <c r="BOH407" s="263"/>
      <c r="BOI407" s="263"/>
      <c r="BOJ407" s="263"/>
      <c r="BOK407" s="263"/>
      <c r="BOL407" s="263"/>
      <c r="BOM407" s="263"/>
      <c r="BON407" s="263"/>
      <c r="BOO407" s="263"/>
      <c r="BOP407" s="263"/>
      <c r="BOQ407" s="263"/>
      <c r="BOR407" s="263"/>
      <c r="BOS407" s="263"/>
      <c r="BOT407" s="263"/>
      <c r="BOU407" s="263"/>
      <c r="BOV407" s="263"/>
      <c r="BOW407" s="263"/>
      <c r="BOX407" s="263"/>
      <c r="BOY407" s="263"/>
      <c r="BOZ407" s="263"/>
      <c r="BPA407" s="263"/>
      <c r="BPB407" s="263"/>
      <c r="BPC407" s="263"/>
      <c r="BPD407" s="263"/>
      <c r="BPE407" s="263"/>
      <c r="BPF407" s="263"/>
      <c r="BPG407" s="263"/>
      <c r="BPH407" s="263"/>
      <c r="BPI407" s="263"/>
      <c r="BPJ407" s="263"/>
      <c r="BPK407" s="263"/>
      <c r="BPL407" s="263"/>
      <c r="BPM407" s="263"/>
      <c r="BPN407" s="263"/>
      <c r="BPO407" s="263"/>
      <c r="BPP407" s="263"/>
      <c r="BPQ407" s="263"/>
      <c r="BPR407" s="263"/>
      <c r="BPS407" s="263"/>
      <c r="BPT407" s="263"/>
      <c r="BPU407" s="263"/>
      <c r="BPV407" s="263"/>
      <c r="BPW407" s="263"/>
      <c r="BPX407" s="263"/>
      <c r="BPY407" s="263"/>
      <c r="BPZ407" s="263"/>
      <c r="BQA407" s="263"/>
      <c r="BQB407" s="263"/>
      <c r="BQC407" s="263"/>
      <c r="BQD407" s="263"/>
      <c r="BQE407" s="263"/>
      <c r="BQF407" s="263"/>
      <c r="BQG407" s="263"/>
      <c r="BQH407" s="263"/>
      <c r="BQI407" s="263"/>
      <c r="BQJ407" s="263"/>
      <c r="BQK407" s="263"/>
      <c r="BQL407" s="263"/>
      <c r="BQM407" s="263"/>
      <c r="BQN407" s="263"/>
      <c r="BQO407" s="263"/>
      <c r="BQP407" s="263"/>
      <c r="BQQ407" s="263"/>
      <c r="BQR407" s="263"/>
      <c r="BQS407" s="263"/>
      <c r="BQT407" s="263"/>
      <c r="BQU407" s="263"/>
      <c r="BQV407" s="263"/>
      <c r="BQW407" s="263"/>
      <c r="BQX407" s="263"/>
      <c r="BQY407" s="263"/>
      <c r="BQZ407" s="263"/>
      <c r="BRA407" s="263"/>
      <c r="BRB407" s="263"/>
      <c r="BRC407" s="263"/>
      <c r="BRD407" s="263"/>
      <c r="BRE407" s="263"/>
      <c r="BRF407" s="263"/>
      <c r="BRG407" s="263"/>
      <c r="BRH407" s="263"/>
      <c r="BRI407" s="263"/>
      <c r="BRJ407" s="263"/>
      <c r="BRK407" s="263"/>
      <c r="BRL407" s="263"/>
      <c r="BRM407" s="263"/>
      <c r="BRN407" s="263"/>
      <c r="BRO407" s="263"/>
      <c r="BRP407" s="263"/>
      <c r="BRQ407" s="263"/>
      <c r="BRR407" s="263"/>
      <c r="BRS407" s="263"/>
      <c r="BRT407" s="263"/>
      <c r="BRU407" s="263"/>
      <c r="BRV407" s="263"/>
      <c r="BRW407" s="263"/>
      <c r="BRX407" s="263"/>
      <c r="BRY407" s="263"/>
      <c r="BRZ407" s="263"/>
      <c r="BSA407" s="263"/>
      <c r="BSB407" s="263"/>
      <c r="BSC407" s="263"/>
      <c r="BSD407" s="263"/>
      <c r="BSE407" s="263"/>
      <c r="BSF407" s="263"/>
      <c r="BSG407" s="263"/>
      <c r="BSH407" s="263"/>
      <c r="BSI407" s="263"/>
      <c r="BSJ407" s="263"/>
      <c r="BSK407" s="263"/>
      <c r="BSL407" s="263"/>
      <c r="BSM407" s="263"/>
      <c r="BSN407" s="263"/>
      <c r="BSO407" s="263"/>
      <c r="BSP407" s="263"/>
      <c r="BSQ407" s="263"/>
      <c r="BSR407" s="263"/>
      <c r="BSS407" s="263"/>
      <c r="BST407" s="263"/>
      <c r="BSU407" s="263"/>
      <c r="BSV407" s="263"/>
      <c r="BSW407" s="263"/>
      <c r="BSX407" s="263"/>
      <c r="BSY407" s="263"/>
      <c r="BSZ407" s="263"/>
      <c r="BTA407" s="263"/>
      <c r="BTB407" s="263"/>
      <c r="BTC407" s="263"/>
      <c r="BTD407" s="263"/>
      <c r="BTE407" s="263"/>
      <c r="BTF407" s="263"/>
      <c r="BTG407" s="263"/>
      <c r="BTH407" s="263"/>
      <c r="BTI407" s="263"/>
      <c r="BTJ407" s="263"/>
      <c r="BTK407" s="263"/>
      <c r="BTL407" s="263"/>
      <c r="BTM407" s="263"/>
      <c r="BTN407" s="263"/>
      <c r="BTO407" s="263"/>
      <c r="BTP407" s="263"/>
      <c r="BTQ407" s="263"/>
      <c r="BTR407" s="263"/>
      <c r="BTS407" s="263"/>
      <c r="BTT407" s="263"/>
      <c r="BTU407" s="263"/>
      <c r="BTV407" s="263"/>
      <c r="BTW407" s="263"/>
      <c r="BTX407" s="263"/>
      <c r="BTY407" s="263"/>
      <c r="BTZ407" s="263"/>
      <c r="BUA407" s="263"/>
      <c r="BUB407" s="263"/>
      <c r="BUC407" s="263"/>
      <c r="BUD407" s="263"/>
      <c r="BUE407" s="263"/>
      <c r="BUF407" s="263"/>
      <c r="BUG407" s="263"/>
      <c r="BUH407" s="263"/>
      <c r="BUI407" s="263"/>
      <c r="BUJ407" s="263"/>
      <c r="BUK407" s="263"/>
      <c r="BUL407" s="263"/>
      <c r="BUM407" s="263"/>
      <c r="BUN407" s="263"/>
      <c r="BUO407" s="263"/>
      <c r="BUP407" s="263"/>
      <c r="BUQ407" s="263"/>
      <c r="BUR407" s="263"/>
      <c r="BUS407" s="263"/>
      <c r="BUT407" s="263"/>
      <c r="BUU407" s="263"/>
      <c r="BUV407" s="263"/>
      <c r="BUW407" s="263"/>
      <c r="BUX407" s="263"/>
      <c r="BUY407" s="263"/>
      <c r="BUZ407" s="263"/>
      <c r="BVA407" s="263"/>
      <c r="BVB407" s="263"/>
      <c r="BVC407" s="263"/>
      <c r="BVD407" s="263"/>
      <c r="BVE407" s="263"/>
      <c r="BVF407" s="263"/>
      <c r="BVG407" s="263"/>
      <c r="BVH407" s="263"/>
      <c r="BVI407" s="263"/>
      <c r="BVJ407" s="263"/>
      <c r="BVK407" s="263"/>
      <c r="BVL407" s="263"/>
      <c r="BVM407" s="263"/>
      <c r="BVN407" s="263"/>
      <c r="BVO407" s="263"/>
      <c r="BVP407" s="263"/>
      <c r="BVQ407" s="263"/>
      <c r="BVR407" s="263"/>
      <c r="BVS407" s="263"/>
      <c r="BVT407" s="263"/>
      <c r="BVU407" s="263"/>
      <c r="BVV407" s="263"/>
      <c r="BVW407" s="263"/>
      <c r="BVX407" s="263"/>
      <c r="BVY407" s="263"/>
      <c r="BVZ407" s="263"/>
      <c r="BWA407" s="263"/>
      <c r="BWB407" s="263"/>
      <c r="BWC407" s="263"/>
      <c r="BWD407" s="263"/>
      <c r="BWE407" s="263"/>
      <c r="BWF407" s="263"/>
      <c r="BWG407" s="263"/>
      <c r="BWH407" s="263"/>
      <c r="BWI407" s="263"/>
      <c r="BWJ407" s="263"/>
      <c r="BWK407" s="263"/>
      <c r="BWL407" s="263"/>
      <c r="BWM407" s="263"/>
      <c r="BWN407" s="263"/>
      <c r="BWO407" s="263"/>
      <c r="BWP407" s="263"/>
      <c r="BWQ407" s="263"/>
      <c r="BWR407" s="263"/>
      <c r="BWS407" s="263"/>
      <c r="BWT407" s="263"/>
      <c r="BWU407" s="263"/>
      <c r="BWV407" s="263"/>
      <c r="BWW407" s="263"/>
      <c r="BWX407" s="263"/>
      <c r="BWY407" s="263"/>
      <c r="BWZ407" s="263"/>
      <c r="BXA407" s="263"/>
      <c r="BXB407" s="263"/>
      <c r="BXC407" s="263"/>
      <c r="BXD407" s="263"/>
      <c r="BXE407" s="263"/>
      <c r="BXF407" s="263"/>
      <c r="BXG407" s="263"/>
      <c r="BXH407" s="263"/>
      <c r="BXI407" s="263"/>
      <c r="BXJ407" s="263"/>
      <c r="BXK407" s="263"/>
      <c r="BXL407" s="263"/>
      <c r="BXM407" s="263"/>
      <c r="BXN407" s="263"/>
      <c r="BXO407" s="263"/>
      <c r="BXP407" s="263"/>
      <c r="BXQ407" s="263"/>
      <c r="BXR407" s="263"/>
      <c r="BXS407" s="263"/>
      <c r="BXT407" s="263"/>
      <c r="BXU407" s="263"/>
      <c r="BXV407" s="263"/>
      <c r="BXW407" s="263"/>
      <c r="BXX407" s="263"/>
      <c r="BXY407" s="263"/>
      <c r="BXZ407" s="263"/>
      <c r="BYA407" s="263"/>
      <c r="BYB407" s="263"/>
      <c r="BYC407" s="263"/>
      <c r="BYD407" s="263"/>
      <c r="BYE407" s="263"/>
      <c r="BYF407" s="263"/>
      <c r="BYG407" s="263"/>
      <c r="BYH407" s="263"/>
      <c r="BYI407" s="263"/>
      <c r="BYJ407" s="263"/>
      <c r="BYK407" s="263"/>
      <c r="BYL407" s="263"/>
      <c r="BYM407" s="263"/>
      <c r="BYN407" s="263"/>
      <c r="BYO407" s="263"/>
      <c r="BYP407" s="263"/>
      <c r="BYQ407" s="263"/>
      <c r="BYR407" s="263"/>
      <c r="BYS407" s="263"/>
      <c r="BYT407" s="263"/>
      <c r="BYU407" s="263"/>
      <c r="BYV407" s="263"/>
      <c r="BYW407" s="263"/>
      <c r="BYX407" s="263"/>
      <c r="BYY407" s="263"/>
      <c r="BYZ407" s="263"/>
      <c r="BZA407" s="263"/>
      <c r="BZB407" s="263"/>
      <c r="BZC407" s="263"/>
      <c r="BZD407" s="263"/>
      <c r="BZE407" s="263"/>
      <c r="BZF407" s="263"/>
      <c r="BZG407" s="263"/>
      <c r="BZH407" s="263"/>
      <c r="BZI407" s="263"/>
      <c r="BZJ407" s="263"/>
      <c r="BZK407" s="263"/>
      <c r="BZL407" s="263"/>
      <c r="BZM407" s="263"/>
      <c r="BZN407" s="263"/>
      <c r="BZO407" s="263"/>
      <c r="BZP407" s="263"/>
      <c r="BZQ407" s="263"/>
      <c r="BZR407" s="263"/>
      <c r="BZS407" s="263"/>
      <c r="BZT407" s="263"/>
      <c r="BZU407" s="263"/>
      <c r="BZV407" s="263"/>
      <c r="BZW407" s="263"/>
      <c r="BZX407" s="263"/>
      <c r="BZY407" s="263"/>
      <c r="BZZ407" s="263"/>
      <c r="CAA407" s="263"/>
      <c r="CAB407" s="263"/>
      <c r="CAC407" s="263"/>
      <c r="CAD407" s="263"/>
      <c r="CAE407" s="263"/>
      <c r="CAF407" s="263"/>
      <c r="CAG407" s="263"/>
      <c r="CAH407" s="263"/>
      <c r="CAI407" s="263"/>
      <c r="CAJ407" s="263"/>
      <c r="CAK407" s="263"/>
      <c r="CAL407" s="263"/>
      <c r="CAM407" s="263"/>
      <c r="CAN407" s="263"/>
      <c r="CAO407" s="263"/>
      <c r="CAP407" s="263"/>
      <c r="CAQ407" s="263"/>
      <c r="CAR407" s="263"/>
      <c r="CAS407" s="263"/>
      <c r="CAT407" s="263"/>
      <c r="CAU407" s="263"/>
      <c r="CAV407" s="263"/>
    </row>
    <row r="408" spans="1:2076" x14ac:dyDescent="0.35">
      <c r="A408" s="263"/>
      <c r="B408" s="263"/>
      <c r="C408" s="263"/>
      <c r="D408" s="263"/>
      <c r="E408" s="263"/>
      <c r="F408" s="263"/>
      <c r="G408" s="263"/>
      <c r="H408" s="263"/>
      <c r="I408" s="263"/>
      <c r="J408" s="263"/>
      <c r="K408" s="263"/>
      <c r="L408" s="263"/>
      <c r="M408" s="263"/>
      <c r="N408" s="263"/>
      <c r="O408" s="263"/>
      <c r="P408" s="263"/>
      <c r="Q408" s="263"/>
      <c r="R408" s="263"/>
      <c r="S408" s="263"/>
      <c r="T408" s="263"/>
      <c r="U408" s="263"/>
      <c r="V408" s="263"/>
      <c r="W408" s="263"/>
      <c r="X408" s="263"/>
      <c r="Y408" s="263"/>
      <c r="Z408" s="263"/>
      <c r="AA408" s="263"/>
      <c r="AB408" s="263"/>
      <c r="AC408" s="263"/>
      <c r="AD408" s="263"/>
      <c r="AE408" s="263"/>
      <c r="AF408" s="263"/>
      <c r="AG408" s="263"/>
      <c r="AH408" s="263"/>
      <c r="AI408" s="263"/>
      <c r="AJ408" s="263"/>
      <c r="AK408" s="263"/>
      <c r="AL408" s="263"/>
      <c r="AM408" s="263"/>
      <c r="AN408" s="263"/>
      <c r="AO408" s="263"/>
      <c r="AP408" s="263"/>
      <c r="AQ408" s="263"/>
      <c r="AR408" s="263"/>
      <c r="AS408" s="263"/>
      <c r="AT408" s="263"/>
      <c r="AU408" s="263"/>
      <c r="AV408" s="263"/>
      <c r="AW408" s="263"/>
      <c r="AX408" s="263"/>
      <c r="AY408" s="263"/>
      <c r="AZ408" s="263"/>
      <c r="BA408" s="263"/>
      <c r="BB408" s="263"/>
      <c r="BC408" s="263"/>
      <c r="BD408" s="263"/>
      <c r="BE408" s="263"/>
      <c r="BF408" s="263"/>
      <c r="BG408" s="263"/>
      <c r="BH408" s="263"/>
      <c r="BI408" s="263"/>
      <c r="BJ408" s="263"/>
      <c r="BK408" s="263"/>
      <c r="BL408" s="263"/>
      <c r="BM408" s="263"/>
      <c r="BN408" s="263"/>
      <c r="BO408" s="263"/>
      <c r="BP408" s="263"/>
      <c r="BQ408" s="263"/>
      <c r="BR408" s="263"/>
      <c r="BS408" s="263"/>
      <c r="BT408" s="263"/>
      <c r="BU408" s="263"/>
      <c r="BV408" s="263"/>
      <c r="BW408" s="263"/>
      <c r="BX408" s="263"/>
      <c r="BY408" s="263"/>
      <c r="BZ408" s="263"/>
      <c r="CA408" s="263"/>
      <c r="CB408" s="263"/>
      <c r="CC408" s="263"/>
      <c r="CD408" s="263"/>
      <c r="CE408" s="263"/>
      <c r="CF408" s="263"/>
      <c r="CG408" s="263"/>
      <c r="CH408" s="263"/>
      <c r="CI408" s="263"/>
      <c r="CJ408" s="263"/>
      <c r="CK408" s="263"/>
      <c r="CL408" s="263"/>
      <c r="CM408" s="263"/>
      <c r="CN408" s="263"/>
      <c r="CO408" s="263"/>
      <c r="CP408" s="263"/>
      <c r="CQ408" s="263"/>
      <c r="CR408" s="263"/>
      <c r="CS408" s="263"/>
      <c r="CT408" s="263"/>
      <c r="CU408" s="263"/>
      <c r="CV408" s="263"/>
      <c r="CW408" s="263"/>
      <c r="CX408" s="263"/>
      <c r="CY408" s="263"/>
      <c r="CZ408" s="263"/>
      <c r="DA408" s="263"/>
      <c r="DB408" s="263"/>
      <c r="DC408" s="263"/>
      <c r="DD408" s="263"/>
      <c r="DE408" s="263"/>
      <c r="DF408" s="263"/>
      <c r="DG408" s="263"/>
      <c r="DH408" s="263"/>
      <c r="DI408" s="263"/>
      <c r="DJ408" s="263"/>
      <c r="DK408" s="263"/>
      <c r="DL408" s="263"/>
      <c r="DM408" s="263"/>
      <c r="DN408" s="263"/>
      <c r="DO408" s="263"/>
      <c r="DP408" s="263"/>
      <c r="DQ408" s="263"/>
      <c r="DR408" s="263"/>
      <c r="DS408" s="263"/>
      <c r="DT408" s="263"/>
      <c r="DU408" s="263"/>
      <c r="DV408" s="263"/>
      <c r="DW408" s="263"/>
      <c r="DX408" s="263"/>
      <c r="DY408" s="263"/>
      <c r="DZ408" s="263"/>
      <c r="EA408" s="263"/>
      <c r="EB408" s="263"/>
      <c r="EC408" s="263"/>
      <c r="ED408" s="263"/>
      <c r="EE408" s="263"/>
      <c r="EF408" s="263"/>
      <c r="EG408" s="263"/>
      <c r="EH408" s="263"/>
      <c r="EI408" s="263"/>
      <c r="EJ408" s="263"/>
      <c r="EK408" s="263"/>
      <c r="EL408" s="263"/>
      <c r="EM408" s="263"/>
      <c r="EN408" s="263"/>
      <c r="EO408" s="263"/>
      <c r="EP408" s="263"/>
      <c r="EQ408" s="263"/>
      <c r="ER408" s="263"/>
      <c r="ES408" s="263"/>
      <c r="ET408" s="263"/>
      <c r="EU408" s="263"/>
      <c r="EV408" s="263"/>
      <c r="EW408" s="263"/>
      <c r="EX408" s="263"/>
      <c r="EY408" s="263"/>
      <c r="EZ408" s="263"/>
      <c r="FA408" s="263"/>
      <c r="FB408" s="263"/>
      <c r="FC408" s="263"/>
      <c r="FD408" s="263"/>
      <c r="FE408" s="263"/>
      <c r="FF408" s="263"/>
      <c r="FG408" s="263"/>
      <c r="FH408" s="263"/>
      <c r="FI408" s="263"/>
      <c r="FJ408" s="263"/>
      <c r="FK408" s="263"/>
      <c r="FL408" s="263"/>
      <c r="FM408" s="263"/>
      <c r="FN408" s="263"/>
      <c r="FO408" s="263"/>
      <c r="FP408" s="263"/>
      <c r="FQ408" s="263"/>
      <c r="FR408" s="263"/>
      <c r="FS408" s="263"/>
      <c r="FT408" s="263"/>
      <c r="FU408" s="263"/>
      <c r="FV408" s="263"/>
      <c r="FW408" s="263"/>
      <c r="FX408" s="263"/>
      <c r="FY408" s="263"/>
      <c r="FZ408" s="263"/>
      <c r="GA408" s="263"/>
      <c r="GB408" s="263"/>
      <c r="GC408" s="263"/>
      <c r="GD408" s="263"/>
      <c r="GE408" s="263"/>
      <c r="GF408" s="263"/>
      <c r="GG408" s="263"/>
      <c r="GH408" s="263"/>
      <c r="GI408" s="263"/>
      <c r="GJ408" s="263"/>
      <c r="GK408" s="263"/>
      <c r="GL408" s="263"/>
      <c r="GM408" s="263"/>
      <c r="GN408" s="263"/>
      <c r="GO408" s="263"/>
      <c r="GP408" s="263"/>
      <c r="GQ408" s="263"/>
      <c r="GR408" s="263"/>
      <c r="GS408" s="263"/>
      <c r="GT408" s="263"/>
      <c r="GU408" s="263"/>
      <c r="GV408" s="263"/>
      <c r="GW408" s="263"/>
      <c r="GX408" s="263"/>
      <c r="GY408" s="263"/>
      <c r="GZ408" s="263"/>
      <c r="HA408" s="263"/>
      <c r="HB408" s="263"/>
      <c r="HC408" s="263"/>
      <c r="HD408" s="263"/>
      <c r="HE408" s="263"/>
      <c r="HF408" s="263"/>
      <c r="HG408" s="263"/>
      <c r="HH408" s="263"/>
      <c r="HI408" s="263"/>
      <c r="HJ408" s="263"/>
      <c r="HK408" s="263"/>
      <c r="HL408" s="263"/>
      <c r="HM408" s="263"/>
      <c r="HN408" s="263"/>
      <c r="HO408" s="263"/>
      <c r="HP408" s="263"/>
      <c r="HQ408" s="263"/>
      <c r="HR408" s="263"/>
      <c r="HS408" s="263"/>
      <c r="HT408" s="263"/>
      <c r="HU408" s="263"/>
      <c r="HV408" s="263"/>
      <c r="HW408" s="263"/>
      <c r="HX408" s="263"/>
      <c r="HY408" s="263"/>
      <c r="HZ408" s="263"/>
      <c r="IA408" s="263"/>
      <c r="IB408" s="263"/>
      <c r="IC408" s="263"/>
      <c r="ID408" s="263"/>
      <c r="IE408" s="263"/>
      <c r="IF408" s="263"/>
      <c r="IG408" s="263"/>
      <c r="IH408" s="263"/>
      <c r="II408" s="263"/>
      <c r="IJ408" s="263"/>
      <c r="IK408" s="263"/>
      <c r="IL408" s="263"/>
      <c r="IM408" s="263"/>
      <c r="IN408" s="263"/>
      <c r="IO408" s="263"/>
      <c r="IP408" s="263"/>
      <c r="IQ408" s="263"/>
      <c r="IR408" s="263"/>
      <c r="IS408" s="263"/>
      <c r="IT408" s="263"/>
      <c r="IU408" s="263"/>
      <c r="IV408" s="263"/>
      <c r="IW408" s="263"/>
      <c r="IX408" s="263"/>
      <c r="IY408" s="263"/>
      <c r="IZ408" s="263"/>
      <c r="JA408" s="263"/>
      <c r="JB408" s="263"/>
      <c r="JC408" s="263"/>
      <c r="JD408" s="263"/>
      <c r="JE408" s="263"/>
      <c r="JF408" s="263"/>
      <c r="JG408" s="263"/>
      <c r="JH408" s="263"/>
      <c r="JI408" s="263"/>
      <c r="JJ408" s="263"/>
      <c r="JK408" s="263"/>
      <c r="JL408" s="263"/>
      <c r="JM408" s="263"/>
      <c r="JN408" s="263"/>
      <c r="JO408" s="263"/>
      <c r="JP408" s="263"/>
      <c r="JQ408" s="263"/>
      <c r="JR408" s="263"/>
      <c r="JS408" s="263"/>
      <c r="JT408" s="263"/>
      <c r="JU408" s="263"/>
      <c r="JV408" s="263"/>
      <c r="JW408" s="263"/>
      <c r="JX408" s="263"/>
      <c r="JY408" s="263"/>
      <c r="JZ408" s="263"/>
      <c r="KA408" s="263"/>
      <c r="KB408" s="263"/>
      <c r="KC408" s="263"/>
      <c r="KD408" s="263"/>
      <c r="KE408" s="263"/>
      <c r="KF408" s="263"/>
      <c r="KG408" s="263"/>
      <c r="KH408" s="263"/>
      <c r="KI408" s="263"/>
      <c r="KJ408" s="263"/>
      <c r="KK408" s="263"/>
      <c r="KL408" s="263"/>
      <c r="KM408" s="263"/>
      <c r="KN408" s="263"/>
      <c r="KO408" s="263"/>
      <c r="KP408" s="263"/>
      <c r="KQ408" s="263"/>
      <c r="KR408" s="263"/>
      <c r="KS408" s="263"/>
      <c r="KT408" s="263"/>
      <c r="KU408" s="263"/>
      <c r="KV408" s="263"/>
      <c r="KW408" s="263"/>
      <c r="KX408" s="263"/>
      <c r="KY408" s="263"/>
      <c r="KZ408" s="263"/>
      <c r="LA408" s="263"/>
      <c r="LB408" s="263"/>
      <c r="LC408" s="263"/>
      <c r="LD408" s="263"/>
      <c r="LE408" s="263"/>
      <c r="LF408" s="263"/>
      <c r="LG408" s="263"/>
      <c r="LH408" s="263"/>
      <c r="LI408" s="263"/>
      <c r="LJ408" s="263"/>
      <c r="LK408" s="263"/>
      <c r="LL408" s="263"/>
      <c r="LM408" s="263"/>
      <c r="LN408" s="263"/>
      <c r="LO408" s="263"/>
      <c r="LP408" s="263"/>
      <c r="LQ408" s="263"/>
      <c r="LR408" s="263"/>
      <c r="LS408" s="263"/>
      <c r="LT408" s="263"/>
      <c r="LU408" s="263"/>
      <c r="LV408" s="263"/>
      <c r="LW408" s="263"/>
      <c r="LX408" s="263"/>
      <c r="LY408" s="263"/>
      <c r="LZ408" s="263"/>
      <c r="MA408" s="263"/>
      <c r="MB408" s="263"/>
      <c r="MC408" s="263"/>
      <c r="MD408" s="263"/>
      <c r="ME408" s="263"/>
      <c r="MF408" s="263"/>
      <c r="MG408" s="263"/>
      <c r="MH408" s="263"/>
      <c r="MI408" s="263"/>
      <c r="MJ408" s="263"/>
      <c r="MK408" s="263"/>
      <c r="ML408" s="263"/>
      <c r="MM408" s="263"/>
      <c r="MN408" s="263"/>
      <c r="MO408" s="263"/>
      <c r="MP408" s="263"/>
      <c r="MQ408" s="263"/>
      <c r="MR408" s="263"/>
      <c r="MS408" s="263"/>
      <c r="MT408" s="263"/>
      <c r="MU408" s="263"/>
      <c r="MV408" s="263"/>
      <c r="MW408" s="263"/>
      <c r="MX408" s="263"/>
      <c r="MY408" s="263"/>
      <c r="MZ408" s="263"/>
      <c r="NA408" s="263"/>
      <c r="NB408" s="263"/>
      <c r="NC408" s="263"/>
      <c r="ND408" s="263"/>
      <c r="NE408" s="263"/>
      <c r="NF408" s="263"/>
      <c r="NG408" s="263"/>
      <c r="NH408" s="263"/>
      <c r="NI408" s="263"/>
      <c r="NJ408" s="263"/>
      <c r="NK408" s="263"/>
      <c r="NL408" s="263"/>
      <c r="NM408" s="263"/>
      <c r="NN408" s="263"/>
      <c r="NO408" s="263"/>
      <c r="NP408" s="263"/>
      <c r="NQ408" s="263"/>
      <c r="NR408" s="263"/>
      <c r="NS408" s="263"/>
      <c r="NT408" s="263"/>
      <c r="NU408" s="263"/>
      <c r="NV408" s="263"/>
      <c r="NW408" s="263"/>
      <c r="NX408" s="263"/>
      <c r="NY408" s="263"/>
      <c r="NZ408" s="263"/>
      <c r="OA408" s="263"/>
      <c r="OB408" s="263"/>
      <c r="OC408" s="263"/>
      <c r="OD408" s="263"/>
      <c r="OE408" s="263"/>
      <c r="OF408" s="263"/>
      <c r="OG408" s="263"/>
      <c r="OH408" s="263"/>
      <c r="OI408" s="263"/>
      <c r="OJ408" s="263"/>
      <c r="OK408" s="263"/>
      <c r="OL408" s="263"/>
      <c r="OM408" s="263"/>
      <c r="ON408" s="263"/>
      <c r="OO408" s="263"/>
      <c r="OP408" s="263"/>
      <c r="OQ408" s="263"/>
      <c r="OR408" s="263"/>
      <c r="OS408" s="263"/>
      <c r="OT408" s="263"/>
      <c r="OU408" s="263"/>
      <c r="OV408" s="263"/>
      <c r="OW408" s="263"/>
      <c r="OX408" s="263"/>
      <c r="OY408" s="263"/>
      <c r="OZ408" s="263"/>
      <c r="PA408" s="263"/>
      <c r="PB408" s="263"/>
      <c r="PC408" s="263"/>
      <c r="PD408" s="263"/>
      <c r="PE408" s="263"/>
      <c r="PF408" s="263"/>
      <c r="PG408" s="263"/>
      <c r="PH408" s="263"/>
      <c r="PI408" s="263"/>
      <c r="PJ408" s="263"/>
      <c r="PK408" s="263"/>
      <c r="PL408" s="263"/>
      <c r="PM408" s="263"/>
      <c r="PN408" s="263"/>
      <c r="PO408" s="263"/>
      <c r="PP408" s="263"/>
      <c r="PQ408" s="263"/>
      <c r="PR408" s="263"/>
      <c r="PS408" s="263"/>
      <c r="PT408" s="263"/>
      <c r="PU408" s="263"/>
      <c r="PV408" s="263"/>
      <c r="PW408" s="263"/>
      <c r="PX408" s="263"/>
      <c r="PY408" s="263"/>
      <c r="PZ408" s="263"/>
      <c r="QA408" s="263"/>
      <c r="QB408" s="263"/>
      <c r="QC408" s="263"/>
      <c r="QD408" s="263"/>
      <c r="QE408" s="263"/>
      <c r="QF408" s="263"/>
      <c r="QG408" s="263"/>
      <c r="QH408" s="263"/>
      <c r="QI408" s="263"/>
      <c r="QJ408" s="263"/>
      <c r="QK408" s="263"/>
      <c r="QL408" s="263"/>
      <c r="QM408" s="263"/>
      <c r="QN408" s="263"/>
      <c r="QO408" s="263"/>
      <c r="QP408" s="263"/>
      <c r="QQ408" s="263"/>
      <c r="QR408" s="263"/>
      <c r="QS408" s="263"/>
      <c r="QT408" s="263"/>
      <c r="QU408" s="263"/>
      <c r="QV408" s="263"/>
      <c r="QW408" s="263"/>
      <c r="QX408" s="263"/>
      <c r="QY408" s="263"/>
      <c r="QZ408" s="263"/>
      <c r="RA408" s="263"/>
      <c r="RB408" s="263"/>
      <c r="RC408" s="263"/>
      <c r="RD408" s="263"/>
      <c r="RE408" s="263"/>
      <c r="RF408" s="263"/>
      <c r="RG408" s="263"/>
      <c r="RH408" s="263"/>
      <c r="RI408" s="263"/>
      <c r="RJ408" s="263"/>
      <c r="RK408" s="263"/>
      <c r="RL408" s="263"/>
      <c r="RM408" s="263"/>
      <c r="RN408" s="263"/>
      <c r="RO408" s="263"/>
      <c r="RP408" s="263"/>
      <c r="RQ408" s="263"/>
      <c r="RR408" s="263"/>
      <c r="RS408" s="263"/>
      <c r="RT408" s="263"/>
      <c r="RU408" s="263"/>
      <c r="RV408" s="263"/>
      <c r="RW408" s="263"/>
      <c r="RX408" s="263"/>
      <c r="RY408" s="263"/>
      <c r="RZ408" s="263"/>
      <c r="SA408" s="263"/>
      <c r="SB408" s="263"/>
      <c r="SC408" s="263"/>
      <c r="SD408" s="263"/>
      <c r="SE408" s="263"/>
      <c r="SF408" s="263"/>
      <c r="SG408" s="263"/>
      <c r="SH408" s="263"/>
      <c r="SI408" s="263"/>
      <c r="SJ408" s="263"/>
      <c r="SK408" s="263"/>
      <c r="SL408" s="263"/>
      <c r="SM408" s="263"/>
      <c r="SN408" s="263"/>
      <c r="SO408" s="263"/>
      <c r="SP408" s="263"/>
      <c r="SQ408" s="263"/>
      <c r="SR408" s="263"/>
      <c r="SS408" s="263"/>
      <c r="ST408" s="263"/>
      <c r="SU408" s="263"/>
      <c r="SV408" s="263"/>
      <c r="SW408" s="263"/>
      <c r="SX408" s="263"/>
      <c r="SY408" s="263"/>
      <c r="SZ408" s="263"/>
      <c r="TA408" s="263"/>
      <c r="TB408" s="263"/>
      <c r="TC408" s="263"/>
      <c r="TD408" s="263"/>
      <c r="TE408" s="263"/>
      <c r="TF408" s="263"/>
      <c r="TG408" s="263"/>
      <c r="TH408" s="263"/>
      <c r="TI408" s="263"/>
      <c r="TJ408" s="263"/>
      <c r="TK408" s="263"/>
      <c r="TL408" s="263"/>
      <c r="TM408" s="263"/>
      <c r="TN408" s="263"/>
      <c r="TO408" s="263"/>
      <c r="TP408" s="263"/>
      <c r="TQ408" s="263"/>
      <c r="TR408" s="263"/>
      <c r="TS408" s="263"/>
      <c r="TT408" s="263"/>
      <c r="TU408" s="263"/>
      <c r="TV408" s="263"/>
      <c r="TW408" s="263"/>
      <c r="TX408" s="263"/>
      <c r="TY408" s="263"/>
      <c r="TZ408" s="263"/>
      <c r="UA408" s="263"/>
      <c r="UB408" s="263"/>
      <c r="UC408" s="263"/>
      <c r="UD408" s="263"/>
      <c r="UE408" s="263"/>
      <c r="UF408" s="263"/>
      <c r="UG408" s="263"/>
      <c r="UH408" s="263"/>
      <c r="UI408" s="263"/>
      <c r="UJ408" s="263"/>
      <c r="UK408" s="263"/>
      <c r="UL408" s="263"/>
      <c r="UM408" s="263"/>
      <c r="UN408" s="263"/>
      <c r="UO408" s="263"/>
      <c r="UP408" s="263"/>
      <c r="UQ408" s="263"/>
      <c r="UR408" s="263"/>
      <c r="US408" s="263"/>
      <c r="UT408" s="263"/>
      <c r="UU408" s="263"/>
      <c r="UV408" s="263"/>
      <c r="UW408" s="263"/>
      <c r="UX408" s="263"/>
      <c r="UY408" s="263"/>
      <c r="UZ408" s="263"/>
      <c r="VA408" s="263"/>
      <c r="VB408" s="263"/>
      <c r="VC408" s="263"/>
      <c r="VD408" s="263"/>
      <c r="VE408" s="263"/>
      <c r="VF408" s="263"/>
      <c r="VG408" s="263"/>
      <c r="VH408" s="263"/>
      <c r="VI408" s="263"/>
      <c r="VJ408" s="263"/>
      <c r="VK408" s="263"/>
      <c r="VL408" s="263"/>
      <c r="VM408" s="263"/>
      <c r="VN408" s="263"/>
      <c r="VO408" s="263"/>
      <c r="VP408" s="263"/>
      <c r="VQ408" s="263"/>
      <c r="VR408" s="263"/>
      <c r="VS408" s="263"/>
      <c r="VT408" s="263"/>
      <c r="VU408" s="263"/>
      <c r="VV408" s="263"/>
      <c r="VW408" s="263"/>
      <c r="VX408" s="263"/>
      <c r="VY408" s="263"/>
      <c r="VZ408" s="263"/>
      <c r="WA408" s="263"/>
      <c r="WB408" s="263"/>
      <c r="WC408" s="263"/>
      <c r="WD408" s="263"/>
      <c r="WE408" s="263"/>
      <c r="WF408" s="263"/>
      <c r="WG408" s="263"/>
      <c r="WH408" s="263"/>
      <c r="WI408" s="263"/>
      <c r="WJ408" s="263"/>
      <c r="WK408" s="263"/>
      <c r="WL408" s="263"/>
      <c r="WM408" s="263"/>
      <c r="WN408" s="263"/>
      <c r="WO408" s="263"/>
      <c r="WP408" s="263"/>
      <c r="WQ408" s="263"/>
      <c r="WR408" s="263"/>
      <c r="WS408" s="263"/>
      <c r="WT408" s="263"/>
      <c r="WU408" s="263"/>
      <c r="WV408" s="263"/>
      <c r="WW408" s="263"/>
      <c r="WX408" s="263"/>
      <c r="WY408" s="263"/>
      <c r="WZ408" s="263"/>
      <c r="XA408" s="263"/>
      <c r="XB408" s="263"/>
      <c r="XC408" s="263"/>
      <c r="XD408" s="263"/>
      <c r="XE408" s="263"/>
      <c r="XF408" s="263"/>
      <c r="XG408" s="263"/>
      <c r="XH408" s="263"/>
      <c r="XI408" s="263"/>
      <c r="XJ408" s="263"/>
      <c r="XK408" s="263"/>
      <c r="XL408" s="263"/>
      <c r="XM408" s="263"/>
      <c r="XN408" s="263"/>
      <c r="XO408" s="263"/>
      <c r="XP408" s="263"/>
      <c r="XQ408" s="263"/>
      <c r="XR408" s="263"/>
      <c r="XS408" s="263"/>
      <c r="XT408" s="263"/>
      <c r="XU408" s="263"/>
      <c r="XV408" s="263"/>
      <c r="XW408" s="263"/>
      <c r="XX408" s="263"/>
      <c r="XY408" s="263"/>
      <c r="XZ408" s="263"/>
      <c r="YA408" s="263"/>
      <c r="YB408" s="263"/>
      <c r="YC408" s="263"/>
      <c r="YD408" s="263"/>
      <c r="YE408" s="263"/>
      <c r="YF408" s="263"/>
      <c r="YG408" s="263"/>
      <c r="YH408" s="263"/>
      <c r="YI408" s="263"/>
      <c r="YJ408" s="263"/>
      <c r="YK408" s="263"/>
      <c r="YL408" s="263"/>
      <c r="YM408" s="263"/>
      <c r="YN408" s="263"/>
      <c r="YO408" s="263"/>
      <c r="YP408" s="263"/>
      <c r="YQ408" s="263"/>
      <c r="YR408" s="263"/>
      <c r="YS408" s="263"/>
      <c r="YT408" s="263"/>
      <c r="YU408" s="263"/>
      <c r="YV408" s="263"/>
      <c r="YW408" s="263"/>
      <c r="YX408" s="263"/>
      <c r="YY408" s="263"/>
      <c r="YZ408" s="263"/>
      <c r="ZA408" s="263"/>
      <c r="ZB408" s="263"/>
      <c r="ZC408" s="263"/>
      <c r="ZD408" s="263"/>
      <c r="ZE408" s="263"/>
      <c r="ZF408" s="263"/>
      <c r="ZG408" s="263"/>
      <c r="ZH408" s="263"/>
      <c r="ZI408" s="263"/>
      <c r="ZJ408" s="263"/>
      <c r="ZK408" s="263"/>
      <c r="ZL408" s="263"/>
      <c r="ZM408" s="263"/>
      <c r="ZN408" s="263"/>
      <c r="ZO408" s="263"/>
      <c r="ZP408" s="263"/>
      <c r="ZQ408" s="263"/>
      <c r="ZR408" s="263"/>
      <c r="ZS408" s="263"/>
      <c r="ZT408" s="263"/>
      <c r="ZU408" s="263"/>
      <c r="ZV408" s="263"/>
      <c r="ZW408" s="263"/>
      <c r="ZX408" s="263"/>
      <c r="ZY408" s="263"/>
      <c r="ZZ408" s="263"/>
      <c r="AAA408" s="263"/>
      <c r="AAB408" s="263"/>
      <c r="AAC408" s="263"/>
      <c r="AAD408" s="263"/>
      <c r="AAE408" s="263"/>
      <c r="AAF408" s="263"/>
      <c r="AAG408" s="263"/>
      <c r="AAH408" s="263"/>
      <c r="AAI408" s="263"/>
      <c r="AAJ408" s="263"/>
      <c r="AAK408" s="263"/>
      <c r="AAL408" s="263"/>
      <c r="AAM408" s="263"/>
      <c r="AAN408" s="263"/>
      <c r="AAO408" s="263"/>
      <c r="AAP408" s="263"/>
      <c r="AAQ408" s="263"/>
      <c r="AAR408" s="263"/>
      <c r="AAS408" s="263"/>
      <c r="AAT408" s="263"/>
      <c r="AAU408" s="263"/>
      <c r="AAV408" s="263"/>
      <c r="AAW408" s="263"/>
      <c r="AAX408" s="263"/>
      <c r="AAY408" s="263"/>
      <c r="AAZ408" s="263"/>
      <c r="ABA408" s="263"/>
      <c r="ABB408" s="263"/>
      <c r="ABC408" s="263"/>
      <c r="ABD408" s="263"/>
      <c r="ABE408" s="263"/>
      <c r="ABF408" s="263"/>
      <c r="ABG408" s="263"/>
      <c r="ABH408" s="263"/>
      <c r="ABI408" s="263"/>
      <c r="ABJ408" s="263"/>
      <c r="ABK408" s="263"/>
      <c r="ABL408" s="263"/>
      <c r="ABM408" s="263"/>
      <c r="ABN408" s="263"/>
      <c r="ABO408" s="263"/>
      <c r="ABP408" s="263"/>
      <c r="ABQ408" s="263"/>
      <c r="ABR408" s="263"/>
      <c r="ABS408" s="263"/>
      <c r="ABT408" s="263"/>
      <c r="ABU408" s="263"/>
      <c r="ABV408" s="263"/>
      <c r="ABW408" s="263"/>
      <c r="ABX408" s="263"/>
      <c r="ABY408" s="263"/>
      <c r="ABZ408" s="263"/>
      <c r="ACA408" s="263"/>
      <c r="ACB408" s="263"/>
      <c r="ACC408" s="263"/>
      <c r="ACD408" s="263"/>
      <c r="ACE408" s="263"/>
      <c r="ACF408" s="263"/>
      <c r="ACG408" s="263"/>
      <c r="ACH408" s="263"/>
      <c r="ACI408" s="263"/>
      <c r="ACJ408" s="263"/>
      <c r="ACK408" s="263"/>
      <c r="ACL408" s="263"/>
      <c r="ACM408" s="263"/>
      <c r="ACN408" s="263"/>
      <c r="ACO408" s="263"/>
      <c r="ACP408" s="263"/>
      <c r="ACQ408" s="263"/>
      <c r="ACR408" s="263"/>
      <c r="ACS408" s="263"/>
      <c r="ACT408" s="263"/>
      <c r="ACU408" s="263"/>
      <c r="ACV408" s="263"/>
      <c r="ACW408" s="263"/>
      <c r="ACX408" s="263"/>
      <c r="ACY408" s="263"/>
      <c r="ACZ408" s="263"/>
      <c r="ADA408" s="263"/>
      <c r="ADB408" s="263"/>
      <c r="ADC408" s="263"/>
      <c r="ADD408" s="263"/>
      <c r="ADE408" s="263"/>
      <c r="ADF408" s="263"/>
      <c r="ADG408" s="263"/>
      <c r="ADH408" s="263"/>
      <c r="ADI408" s="263"/>
      <c r="ADJ408" s="263"/>
      <c r="ADK408" s="263"/>
      <c r="ADL408" s="263"/>
      <c r="ADM408" s="263"/>
      <c r="ADN408" s="263"/>
      <c r="ADO408" s="263"/>
      <c r="ADP408" s="263"/>
      <c r="ADQ408" s="263"/>
      <c r="ADR408" s="263"/>
      <c r="ADS408" s="263"/>
      <c r="ADT408" s="263"/>
      <c r="ADU408" s="263"/>
      <c r="ADV408" s="263"/>
      <c r="ADW408" s="263"/>
      <c r="ADX408" s="263"/>
      <c r="ADY408" s="263"/>
      <c r="ADZ408" s="263"/>
      <c r="AEA408" s="263"/>
      <c r="AEB408" s="263"/>
      <c r="AEC408" s="263"/>
      <c r="AED408" s="263"/>
      <c r="AEE408" s="263"/>
      <c r="AEF408" s="263"/>
      <c r="AEG408" s="263"/>
      <c r="AEH408" s="263"/>
      <c r="AEI408" s="263"/>
      <c r="AEJ408" s="263"/>
      <c r="AEK408" s="263"/>
      <c r="AEL408" s="263"/>
      <c r="AEM408" s="263"/>
      <c r="AEN408" s="263"/>
      <c r="AEO408" s="263"/>
      <c r="AEP408" s="263"/>
      <c r="AEQ408" s="263"/>
      <c r="AER408" s="263"/>
      <c r="AES408" s="263"/>
      <c r="AET408" s="263"/>
      <c r="AEU408" s="263"/>
      <c r="AEV408" s="263"/>
      <c r="AEW408" s="263"/>
      <c r="AEX408" s="263"/>
      <c r="AEY408" s="263"/>
      <c r="AEZ408" s="263"/>
      <c r="AFA408" s="263"/>
      <c r="AFB408" s="263"/>
      <c r="AFC408" s="263"/>
      <c r="AFD408" s="263"/>
      <c r="AFE408" s="263"/>
      <c r="AFF408" s="263"/>
      <c r="AFG408" s="263"/>
      <c r="AFH408" s="263"/>
      <c r="AFI408" s="263"/>
      <c r="AFJ408" s="263"/>
      <c r="AFK408" s="263"/>
      <c r="AFL408" s="263"/>
      <c r="AFM408" s="263"/>
      <c r="AFN408" s="263"/>
      <c r="AFO408" s="263"/>
      <c r="AFP408" s="263"/>
      <c r="AFQ408" s="263"/>
      <c r="AFR408" s="263"/>
      <c r="AFS408" s="263"/>
      <c r="AFT408" s="263"/>
      <c r="AFU408" s="263"/>
      <c r="AFV408" s="263"/>
      <c r="AFW408" s="263"/>
      <c r="AFX408" s="263"/>
      <c r="AFY408" s="263"/>
      <c r="AFZ408" s="263"/>
      <c r="AGA408" s="263"/>
      <c r="AGB408" s="263"/>
      <c r="AGC408" s="263"/>
      <c r="AGD408" s="263"/>
      <c r="AGE408" s="263"/>
      <c r="AGF408" s="263"/>
      <c r="AGG408" s="263"/>
      <c r="AGH408" s="263"/>
      <c r="AGI408" s="263"/>
      <c r="AGJ408" s="263"/>
      <c r="AGK408" s="263"/>
      <c r="AGL408" s="263"/>
      <c r="AGM408" s="263"/>
      <c r="AGN408" s="263"/>
      <c r="AGO408" s="263"/>
      <c r="AGP408" s="263"/>
      <c r="AGQ408" s="263"/>
      <c r="AGR408" s="263"/>
      <c r="AGS408" s="263"/>
      <c r="AGT408" s="263"/>
      <c r="AGU408" s="263"/>
      <c r="AGV408" s="263"/>
      <c r="AGW408" s="263"/>
      <c r="AGX408" s="263"/>
      <c r="AGY408" s="263"/>
      <c r="AGZ408" s="263"/>
      <c r="AHA408" s="263"/>
      <c r="AHB408" s="263"/>
      <c r="AHC408" s="263"/>
      <c r="AHD408" s="263"/>
      <c r="AHE408" s="263"/>
      <c r="AHF408" s="263"/>
      <c r="AHG408" s="263"/>
      <c r="AHH408" s="263"/>
      <c r="AHI408" s="263"/>
      <c r="AHJ408" s="263"/>
      <c r="AHK408" s="263"/>
      <c r="AHL408" s="263"/>
      <c r="AHM408" s="263"/>
      <c r="AHN408" s="263"/>
      <c r="AHO408" s="263"/>
      <c r="AHP408" s="263"/>
      <c r="AHQ408" s="263"/>
      <c r="AHR408" s="263"/>
      <c r="AHS408" s="263"/>
      <c r="AHT408" s="263"/>
      <c r="AHU408" s="263"/>
      <c r="AHV408" s="263"/>
      <c r="AHW408" s="263"/>
      <c r="AHX408" s="263"/>
      <c r="AHY408" s="263"/>
      <c r="AHZ408" s="263"/>
      <c r="AIA408" s="263"/>
      <c r="AIB408" s="263"/>
      <c r="AIC408" s="263"/>
      <c r="AID408" s="263"/>
      <c r="AIE408" s="263"/>
      <c r="AIF408" s="263"/>
      <c r="AIG408" s="263"/>
      <c r="AIH408" s="263"/>
      <c r="AII408" s="263"/>
      <c r="AIJ408" s="263"/>
      <c r="AIK408" s="263"/>
      <c r="AIL408" s="263"/>
      <c r="AIM408" s="263"/>
      <c r="AIN408" s="263"/>
      <c r="AIO408" s="263"/>
      <c r="AIP408" s="263"/>
      <c r="AIQ408" s="263"/>
      <c r="AIR408" s="263"/>
      <c r="AIS408" s="263"/>
      <c r="AIT408" s="263"/>
      <c r="AIU408" s="263"/>
      <c r="AIV408" s="263"/>
      <c r="AIW408" s="263"/>
      <c r="AIX408" s="263"/>
      <c r="AIY408" s="263"/>
      <c r="AIZ408" s="263"/>
      <c r="AJA408" s="263"/>
      <c r="AJB408" s="263"/>
      <c r="AJC408" s="263"/>
      <c r="AJD408" s="263"/>
      <c r="AJE408" s="263"/>
      <c r="AJF408" s="263"/>
      <c r="AJG408" s="263"/>
      <c r="AJH408" s="263"/>
      <c r="AJI408" s="263"/>
      <c r="AJJ408" s="263"/>
      <c r="AJK408" s="263"/>
      <c r="AJL408" s="263"/>
      <c r="AJM408" s="263"/>
      <c r="AJN408" s="263"/>
      <c r="AJO408" s="263"/>
      <c r="AJP408" s="263"/>
      <c r="AJQ408" s="263"/>
      <c r="AJR408" s="263"/>
      <c r="AJS408" s="263"/>
      <c r="AJT408" s="263"/>
      <c r="AJU408" s="263"/>
      <c r="AJV408" s="263"/>
      <c r="AJW408" s="263"/>
      <c r="AJX408" s="263"/>
      <c r="AJY408" s="263"/>
      <c r="AJZ408" s="263"/>
      <c r="AKA408" s="263"/>
      <c r="AKB408" s="263"/>
      <c r="AKC408" s="263"/>
      <c r="AKD408" s="263"/>
      <c r="AKE408" s="263"/>
      <c r="AKF408" s="263"/>
      <c r="AKG408" s="263"/>
      <c r="AKH408" s="263"/>
      <c r="AKI408" s="263"/>
      <c r="AKJ408" s="263"/>
      <c r="AKK408" s="263"/>
      <c r="AKL408" s="263"/>
      <c r="AKM408" s="263"/>
      <c r="AKN408" s="263"/>
      <c r="AKO408" s="263"/>
      <c r="AKP408" s="263"/>
      <c r="AKQ408" s="263"/>
      <c r="AKR408" s="263"/>
      <c r="AKS408" s="263"/>
      <c r="AKT408" s="263"/>
      <c r="AKU408" s="263"/>
      <c r="AKV408" s="263"/>
      <c r="AKW408" s="263"/>
      <c r="AKX408" s="263"/>
      <c r="AKY408" s="263"/>
      <c r="AKZ408" s="263"/>
      <c r="ALA408" s="263"/>
      <c r="ALB408" s="263"/>
      <c r="ALC408" s="263"/>
      <c r="ALD408" s="263"/>
      <c r="ALE408" s="263"/>
      <c r="ALF408" s="263"/>
      <c r="ALG408" s="263"/>
      <c r="ALH408" s="263"/>
      <c r="ALI408" s="263"/>
      <c r="ALJ408" s="263"/>
      <c r="ALK408" s="263"/>
      <c r="ALL408" s="263"/>
      <c r="ALM408" s="263"/>
      <c r="ALN408" s="263"/>
      <c r="ALO408" s="263"/>
      <c r="ALP408" s="263"/>
      <c r="ALQ408" s="263"/>
      <c r="ALR408" s="263"/>
      <c r="ALS408" s="263"/>
      <c r="ALT408" s="263"/>
      <c r="ALU408" s="263"/>
      <c r="ALV408" s="263"/>
      <c r="ALW408" s="263"/>
      <c r="ALX408" s="263"/>
      <c r="ALY408" s="263"/>
      <c r="ALZ408" s="263"/>
      <c r="AMA408" s="263"/>
      <c r="AMB408" s="263"/>
      <c r="AMC408" s="263"/>
      <c r="AMD408" s="263"/>
      <c r="AME408" s="263"/>
      <c r="AMF408" s="263"/>
      <c r="AMG408" s="263"/>
      <c r="AMH408" s="263"/>
      <c r="AMI408" s="263"/>
      <c r="AMJ408" s="263"/>
      <c r="AMK408" s="263"/>
      <c r="AML408" s="263"/>
      <c r="AMM408" s="263"/>
      <c r="AMN408" s="263"/>
      <c r="AMO408" s="263"/>
      <c r="AMP408" s="263"/>
      <c r="AMQ408" s="263"/>
      <c r="AMR408" s="263"/>
      <c r="AMS408" s="263"/>
      <c r="AMT408" s="263"/>
      <c r="AMU408" s="263"/>
      <c r="AMV408" s="263"/>
      <c r="AMW408" s="263"/>
      <c r="AMX408" s="263"/>
      <c r="AMY408" s="263"/>
      <c r="AMZ408" s="263"/>
      <c r="ANA408" s="263"/>
      <c r="ANB408" s="263"/>
      <c r="ANC408" s="263"/>
      <c r="AND408" s="263"/>
      <c r="ANE408" s="263"/>
      <c r="ANF408" s="263"/>
      <c r="ANG408" s="263"/>
      <c r="ANH408" s="263"/>
      <c r="ANI408" s="263"/>
      <c r="ANJ408" s="263"/>
      <c r="ANK408" s="263"/>
      <c r="ANL408" s="263"/>
      <c r="ANM408" s="263"/>
      <c r="ANN408" s="263"/>
      <c r="ANO408" s="263"/>
      <c r="ANP408" s="263"/>
      <c r="ANQ408" s="263"/>
      <c r="ANR408" s="263"/>
      <c r="ANS408" s="263"/>
      <c r="ANT408" s="263"/>
      <c r="ANU408" s="263"/>
      <c r="ANV408" s="263"/>
      <c r="ANW408" s="263"/>
      <c r="ANX408" s="263"/>
      <c r="ANY408" s="263"/>
      <c r="ANZ408" s="263"/>
      <c r="AOA408" s="263"/>
      <c r="AOB408" s="263"/>
      <c r="AOC408" s="263"/>
      <c r="AOD408" s="263"/>
      <c r="AOE408" s="263"/>
      <c r="AOF408" s="263"/>
      <c r="AOG408" s="263"/>
      <c r="AOH408" s="263"/>
      <c r="AOI408" s="263"/>
      <c r="AOJ408" s="263"/>
      <c r="AOK408" s="263"/>
      <c r="AOL408" s="263"/>
      <c r="AOM408" s="263"/>
      <c r="AON408" s="263"/>
      <c r="AOO408" s="263"/>
      <c r="AOP408" s="263"/>
      <c r="AOQ408" s="263"/>
      <c r="AOR408" s="263"/>
      <c r="AOS408" s="263"/>
      <c r="AOT408" s="263"/>
      <c r="AOU408" s="263"/>
      <c r="AOV408" s="263"/>
      <c r="AOW408" s="263"/>
      <c r="AOX408" s="263"/>
      <c r="AOY408" s="263"/>
      <c r="AOZ408" s="263"/>
      <c r="APA408" s="263"/>
      <c r="APB408" s="263"/>
      <c r="APC408" s="263"/>
      <c r="APD408" s="263"/>
      <c r="APE408" s="263"/>
      <c r="APF408" s="263"/>
      <c r="APG408" s="263"/>
      <c r="APH408" s="263"/>
      <c r="API408" s="263"/>
      <c r="APJ408" s="263"/>
      <c r="APK408" s="263"/>
      <c r="APL408" s="263"/>
      <c r="APM408" s="263"/>
      <c r="APN408" s="263"/>
      <c r="APO408" s="263"/>
      <c r="APP408" s="263"/>
      <c r="APQ408" s="263"/>
      <c r="APR408" s="263"/>
      <c r="APS408" s="263"/>
      <c r="APT408" s="263"/>
      <c r="APU408" s="263"/>
      <c r="APV408" s="263"/>
      <c r="APW408" s="263"/>
      <c r="APX408" s="263"/>
      <c r="APY408" s="263"/>
      <c r="APZ408" s="263"/>
      <c r="AQA408" s="263"/>
      <c r="AQB408" s="263"/>
      <c r="AQC408" s="263"/>
      <c r="AQD408" s="263"/>
      <c r="AQE408" s="263"/>
      <c r="AQF408" s="263"/>
      <c r="AQG408" s="263"/>
      <c r="AQH408" s="263"/>
      <c r="AQI408" s="263"/>
      <c r="AQJ408" s="263"/>
      <c r="AQK408" s="263"/>
      <c r="AQL408" s="263"/>
      <c r="AQM408" s="263"/>
      <c r="AQN408" s="263"/>
      <c r="AQO408" s="263"/>
      <c r="AQP408" s="263"/>
      <c r="AQQ408" s="263"/>
      <c r="AQR408" s="263"/>
      <c r="AQS408" s="263"/>
      <c r="AQT408" s="263"/>
      <c r="AQU408" s="263"/>
      <c r="AQV408" s="263"/>
      <c r="AQW408" s="263"/>
      <c r="AQX408" s="263"/>
      <c r="AQY408" s="263"/>
      <c r="AQZ408" s="263"/>
      <c r="ARA408" s="263"/>
      <c r="ARB408" s="263"/>
      <c r="ARC408" s="263"/>
      <c r="ARD408" s="263"/>
      <c r="ARE408" s="263"/>
      <c r="ARF408" s="263"/>
      <c r="ARG408" s="263"/>
      <c r="ARH408" s="263"/>
      <c r="ARI408" s="263"/>
      <c r="ARJ408" s="263"/>
      <c r="ARK408" s="263"/>
      <c r="ARL408" s="263"/>
      <c r="ARM408" s="263"/>
      <c r="ARN408" s="263"/>
      <c r="ARO408" s="263"/>
      <c r="ARP408" s="263"/>
      <c r="ARQ408" s="263"/>
      <c r="ARR408" s="263"/>
      <c r="ARS408" s="263"/>
      <c r="ART408" s="263"/>
      <c r="ARU408" s="263"/>
      <c r="ARV408" s="263"/>
      <c r="ARW408" s="263"/>
      <c r="ARX408" s="263"/>
      <c r="ARY408" s="263"/>
      <c r="ARZ408" s="263"/>
      <c r="ASA408" s="263"/>
      <c r="ASB408" s="263"/>
      <c r="ASC408" s="263"/>
      <c r="ASD408" s="263"/>
      <c r="ASE408" s="263"/>
      <c r="ASF408" s="263"/>
      <c r="ASG408" s="263"/>
      <c r="ASH408" s="263"/>
      <c r="ASI408" s="263"/>
      <c r="ASJ408" s="263"/>
      <c r="ASK408" s="263"/>
      <c r="ASL408" s="263"/>
      <c r="ASM408" s="263"/>
      <c r="ASN408" s="263"/>
      <c r="ASO408" s="263"/>
      <c r="ASP408" s="263"/>
      <c r="ASQ408" s="263"/>
      <c r="ASR408" s="263"/>
      <c r="ASS408" s="263"/>
      <c r="AST408" s="263"/>
      <c r="ASU408" s="263"/>
      <c r="ASV408" s="263"/>
      <c r="ASW408" s="263"/>
      <c r="ASX408" s="263"/>
      <c r="ASY408" s="263"/>
      <c r="ASZ408" s="263"/>
      <c r="ATA408" s="263"/>
      <c r="ATB408" s="263"/>
      <c r="ATC408" s="263"/>
      <c r="ATD408" s="263"/>
      <c r="ATE408" s="263"/>
      <c r="ATF408" s="263"/>
      <c r="ATG408" s="263"/>
      <c r="ATH408" s="263"/>
      <c r="ATI408" s="263"/>
      <c r="ATJ408" s="263"/>
      <c r="ATK408" s="263"/>
      <c r="ATL408" s="263"/>
      <c r="ATM408" s="263"/>
      <c r="ATN408" s="263"/>
      <c r="ATO408" s="263"/>
      <c r="ATP408" s="263"/>
      <c r="ATQ408" s="263"/>
      <c r="ATR408" s="263"/>
      <c r="ATS408" s="263"/>
      <c r="ATT408" s="263"/>
      <c r="ATU408" s="263"/>
      <c r="ATV408" s="263"/>
      <c r="ATW408" s="263"/>
      <c r="ATX408" s="263"/>
      <c r="ATY408" s="263"/>
      <c r="ATZ408" s="263"/>
      <c r="AUA408" s="263"/>
      <c r="AUB408" s="263"/>
      <c r="AUC408" s="263"/>
      <c r="AUD408" s="263"/>
      <c r="AUE408" s="263"/>
      <c r="AUF408" s="263"/>
      <c r="AUG408" s="263"/>
      <c r="AUH408" s="263"/>
      <c r="AUI408" s="263"/>
      <c r="AUJ408" s="263"/>
      <c r="AUK408" s="263"/>
      <c r="AUL408" s="263"/>
      <c r="AUM408" s="263"/>
      <c r="AUN408" s="263"/>
      <c r="AUO408" s="263"/>
      <c r="AUP408" s="263"/>
      <c r="AUQ408" s="263"/>
      <c r="AUR408" s="263"/>
      <c r="AUS408" s="263"/>
      <c r="AUT408" s="263"/>
      <c r="AUU408" s="263"/>
      <c r="AUV408" s="263"/>
      <c r="AUW408" s="263"/>
      <c r="AUX408" s="263"/>
      <c r="AUY408" s="263"/>
      <c r="AUZ408" s="263"/>
      <c r="AVA408" s="263"/>
      <c r="AVB408" s="263"/>
      <c r="AVC408" s="263"/>
      <c r="AVD408" s="263"/>
      <c r="AVE408" s="263"/>
      <c r="AVF408" s="263"/>
      <c r="AVG408" s="263"/>
      <c r="AVH408" s="263"/>
      <c r="AVI408" s="263"/>
      <c r="AVJ408" s="263"/>
      <c r="AVK408" s="263"/>
      <c r="AVL408" s="263"/>
      <c r="AVM408" s="263"/>
      <c r="AVN408" s="263"/>
      <c r="AVO408" s="263"/>
      <c r="AVP408" s="263"/>
      <c r="AVQ408" s="263"/>
      <c r="AVR408" s="263"/>
      <c r="AVS408" s="263"/>
      <c r="AVT408" s="263"/>
      <c r="AVU408" s="263"/>
      <c r="AVV408" s="263"/>
      <c r="AVW408" s="263"/>
      <c r="AVX408" s="263"/>
      <c r="AVY408" s="263"/>
      <c r="AVZ408" s="263"/>
      <c r="AWA408" s="263"/>
      <c r="AWB408" s="263"/>
      <c r="AWC408" s="263"/>
      <c r="AWD408" s="263"/>
      <c r="AWE408" s="263"/>
      <c r="AWF408" s="263"/>
      <c r="AWG408" s="263"/>
      <c r="AWH408" s="263"/>
      <c r="AWI408" s="263"/>
      <c r="AWJ408" s="263"/>
      <c r="AWK408" s="263"/>
      <c r="AWL408" s="263"/>
      <c r="AWM408" s="263"/>
      <c r="AWN408" s="263"/>
      <c r="AWO408" s="263"/>
      <c r="AWP408" s="263"/>
      <c r="AWQ408" s="263"/>
      <c r="AWR408" s="263"/>
      <c r="AWS408" s="263"/>
      <c r="AWT408" s="263"/>
      <c r="AWU408" s="263"/>
      <c r="AWV408" s="263"/>
      <c r="AWW408" s="263"/>
      <c r="AWX408" s="263"/>
      <c r="AWY408" s="263"/>
      <c r="AWZ408" s="263"/>
      <c r="AXA408" s="263"/>
      <c r="AXB408" s="263"/>
      <c r="AXC408" s="263"/>
      <c r="AXD408" s="263"/>
      <c r="AXE408" s="263"/>
      <c r="AXF408" s="263"/>
      <c r="AXG408" s="263"/>
      <c r="AXH408" s="263"/>
      <c r="AXI408" s="263"/>
      <c r="AXJ408" s="263"/>
      <c r="AXK408" s="263"/>
      <c r="AXL408" s="263"/>
      <c r="AXM408" s="263"/>
      <c r="AXN408" s="263"/>
      <c r="AXO408" s="263"/>
      <c r="AXP408" s="263"/>
      <c r="AXQ408" s="263"/>
      <c r="AXR408" s="263"/>
      <c r="AXS408" s="263"/>
      <c r="AXT408" s="263"/>
      <c r="AXU408" s="263"/>
      <c r="AXV408" s="263"/>
      <c r="AXW408" s="263"/>
      <c r="AXX408" s="263"/>
      <c r="AXY408" s="263"/>
      <c r="AXZ408" s="263"/>
      <c r="AYA408" s="263"/>
      <c r="AYB408" s="263"/>
      <c r="AYC408" s="263"/>
      <c r="AYD408" s="263"/>
      <c r="AYE408" s="263"/>
      <c r="AYF408" s="263"/>
      <c r="AYG408" s="263"/>
      <c r="AYH408" s="263"/>
      <c r="AYI408" s="263"/>
      <c r="AYJ408" s="263"/>
      <c r="AYK408" s="263"/>
      <c r="AYL408" s="263"/>
      <c r="AYM408" s="263"/>
      <c r="AYN408" s="263"/>
      <c r="AYO408" s="263"/>
      <c r="AYP408" s="263"/>
      <c r="AYQ408" s="263"/>
      <c r="AYR408" s="263"/>
      <c r="AYS408" s="263"/>
      <c r="AYT408" s="263"/>
      <c r="AYU408" s="263"/>
      <c r="AYV408" s="263"/>
      <c r="AYW408" s="263"/>
      <c r="AYX408" s="263"/>
      <c r="AYY408" s="263"/>
      <c r="AYZ408" s="263"/>
      <c r="AZA408" s="263"/>
      <c r="AZB408" s="263"/>
      <c r="AZC408" s="263"/>
      <c r="AZD408" s="263"/>
      <c r="AZE408" s="263"/>
      <c r="AZF408" s="263"/>
      <c r="AZG408" s="263"/>
      <c r="AZH408" s="263"/>
      <c r="AZI408" s="263"/>
      <c r="AZJ408" s="263"/>
      <c r="AZK408" s="263"/>
      <c r="AZL408" s="263"/>
      <c r="AZM408" s="263"/>
      <c r="AZN408" s="263"/>
      <c r="AZO408" s="263"/>
      <c r="AZP408" s="263"/>
      <c r="AZQ408" s="263"/>
      <c r="AZR408" s="263"/>
      <c r="AZS408" s="263"/>
      <c r="AZT408" s="263"/>
      <c r="AZU408" s="263"/>
      <c r="AZV408" s="263"/>
      <c r="AZW408" s="263"/>
      <c r="AZX408" s="263"/>
      <c r="AZY408" s="263"/>
      <c r="AZZ408" s="263"/>
      <c r="BAA408" s="263"/>
      <c r="BAB408" s="263"/>
      <c r="BAC408" s="263"/>
      <c r="BAD408" s="263"/>
      <c r="BAE408" s="263"/>
      <c r="BAF408" s="263"/>
      <c r="BAG408" s="263"/>
      <c r="BAH408" s="263"/>
      <c r="BAI408" s="263"/>
      <c r="BAJ408" s="263"/>
      <c r="BAK408" s="263"/>
      <c r="BAL408" s="263"/>
      <c r="BAM408" s="263"/>
      <c r="BAN408" s="263"/>
      <c r="BAO408" s="263"/>
      <c r="BAP408" s="263"/>
      <c r="BAQ408" s="263"/>
      <c r="BAR408" s="263"/>
      <c r="BAS408" s="263"/>
      <c r="BAT408" s="263"/>
      <c r="BAU408" s="263"/>
      <c r="BAV408" s="263"/>
      <c r="BAW408" s="263"/>
      <c r="BAX408" s="263"/>
      <c r="BAY408" s="263"/>
      <c r="BAZ408" s="263"/>
      <c r="BBA408" s="263"/>
      <c r="BBB408" s="263"/>
      <c r="BBC408" s="263"/>
      <c r="BBD408" s="263"/>
      <c r="BBE408" s="263"/>
      <c r="BBF408" s="263"/>
      <c r="BBG408" s="263"/>
      <c r="BBH408" s="263"/>
      <c r="BBI408" s="263"/>
      <c r="BBJ408" s="263"/>
      <c r="BBK408" s="263"/>
      <c r="BBL408" s="263"/>
      <c r="BBM408" s="263"/>
      <c r="BBN408" s="263"/>
      <c r="BBO408" s="263"/>
      <c r="BBP408" s="263"/>
      <c r="BBQ408" s="263"/>
      <c r="BBR408" s="263"/>
      <c r="BBS408" s="263"/>
      <c r="BBT408" s="263"/>
      <c r="BBU408" s="263"/>
      <c r="BBV408" s="263"/>
      <c r="BBW408" s="263"/>
      <c r="BBX408" s="263"/>
      <c r="BBY408" s="263"/>
      <c r="BBZ408" s="263"/>
      <c r="BCA408" s="263"/>
      <c r="BCB408" s="263"/>
      <c r="BCC408" s="263"/>
      <c r="BCD408" s="263"/>
      <c r="BCE408" s="263"/>
      <c r="BCF408" s="263"/>
      <c r="BCG408" s="263"/>
      <c r="BCH408" s="263"/>
      <c r="BCI408" s="263"/>
      <c r="BCJ408" s="263"/>
      <c r="BCK408" s="263"/>
      <c r="BCL408" s="263"/>
      <c r="BCM408" s="263"/>
      <c r="BCN408" s="263"/>
      <c r="BCO408" s="263"/>
      <c r="BCP408" s="263"/>
      <c r="BCQ408" s="263"/>
      <c r="BCR408" s="263"/>
      <c r="BCS408" s="263"/>
      <c r="BCT408" s="263"/>
      <c r="BCU408" s="263"/>
      <c r="BCV408" s="263"/>
      <c r="BCW408" s="263"/>
      <c r="BCX408" s="263"/>
      <c r="BCY408" s="263"/>
      <c r="BCZ408" s="263"/>
      <c r="BDA408" s="263"/>
      <c r="BDB408" s="263"/>
      <c r="BDC408" s="263"/>
      <c r="BDD408" s="263"/>
      <c r="BDE408" s="263"/>
      <c r="BDF408" s="263"/>
      <c r="BDG408" s="263"/>
      <c r="BDH408" s="263"/>
      <c r="BDI408" s="263"/>
      <c r="BDJ408" s="263"/>
      <c r="BDK408" s="263"/>
      <c r="BDL408" s="263"/>
      <c r="BDM408" s="263"/>
      <c r="BDN408" s="263"/>
      <c r="BDO408" s="263"/>
      <c r="BDP408" s="263"/>
      <c r="BDQ408" s="263"/>
      <c r="BDR408" s="263"/>
      <c r="BDS408" s="263"/>
      <c r="BDT408" s="263"/>
      <c r="BDU408" s="263"/>
      <c r="BDV408" s="263"/>
      <c r="BDW408" s="263"/>
      <c r="BDX408" s="263"/>
      <c r="BDY408" s="263"/>
      <c r="BDZ408" s="263"/>
      <c r="BEA408" s="263"/>
      <c r="BEB408" s="263"/>
      <c r="BEC408" s="263"/>
      <c r="BED408" s="263"/>
      <c r="BEE408" s="263"/>
      <c r="BEF408" s="263"/>
      <c r="BEG408" s="263"/>
      <c r="BEH408" s="263"/>
      <c r="BEI408" s="263"/>
      <c r="BEJ408" s="263"/>
      <c r="BEK408" s="263"/>
      <c r="BEL408" s="263"/>
      <c r="BEM408" s="263"/>
      <c r="BEN408" s="263"/>
      <c r="BEO408" s="263"/>
      <c r="BEP408" s="263"/>
      <c r="BEQ408" s="263"/>
      <c r="BER408" s="263"/>
      <c r="BES408" s="263"/>
      <c r="BET408" s="263"/>
      <c r="BEU408" s="263"/>
      <c r="BEV408" s="263"/>
      <c r="BEW408" s="263"/>
      <c r="BEX408" s="263"/>
      <c r="BEY408" s="263"/>
      <c r="BEZ408" s="263"/>
      <c r="BFA408" s="263"/>
      <c r="BFB408" s="263"/>
      <c r="BFC408" s="263"/>
      <c r="BFD408" s="263"/>
      <c r="BFE408" s="263"/>
      <c r="BFF408" s="263"/>
      <c r="BFG408" s="263"/>
      <c r="BFH408" s="263"/>
      <c r="BFI408" s="263"/>
      <c r="BFJ408" s="263"/>
      <c r="BFK408" s="263"/>
      <c r="BFL408" s="263"/>
      <c r="BFM408" s="263"/>
      <c r="BFN408" s="263"/>
      <c r="BFO408" s="263"/>
      <c r="BFP408" s="263"/>
      <c r="BFQ408" s="263"/>
      <c r="BFR408" s="263"/>
      <c r="BFS408" s="263"/>
      <c r="BFT408" s="263"/>
      <c r="BFU408" s="263"/>
      <c r="BFV408" s="263"/>
      <c r="BFW408" s="263"/>
      <c r="BFX408" s="263"/>
      <c r="BFY408" s="263"/>
      <c r="BFZ408" s="263"/>
      <c r="BGA408" s="263"/>
      <c r="BGB408" s="263"/>
      <c r="BGC408" s="263"/>
      <c r="BGD408" s="263"/>
      <c r="BGE408" s="263"/>
      <c r="BGF408" s="263"/>
      <c r="BGG408" s="263"/>
      <c r="BGH408" s="263"/>
      <c r="BGI408" s="263"/>
      <c r="BGJ408" s="263"/>
      <c r="BGK408" s="263"/>
      <c r="BGL408" s="263"/>
      <c r="BGM408" s="263"/>
      <c r="BGN408" s="263"/>
      <c r="BGO408" s="263"/>
      <c r="BGP408" s="263"/>
      <c r="BGQ408" s="263"/>
      <c r="BGR408" s="263"/>
      <c r="BGS408" s="263"/>
      <c r="BGT408" s="263"/>
      <c r="BGU408" s="263"/>
      <c r="BGV408" s="263"/>
      <c r="BGW408" s="263"/>
      <c r="BGX408" s="263"/>
      <c r="BGY408" s="263"/>
      <c r="BGZ408" s="263"/>
      <c r="BHA408" s="263"/>
      <c r="BHB408" s="263"/>
      <c r="BHC408" s="263"/>
      <c r="BHD408" s="263"/>
      <c r="BHE408" s="263"/>
      <c r="BHF408" s="263"/>
      <c r="BHG408" s="263"/>
      <c r="BHH408" s="263"/>
      <c r="BHI408" s="263"/>
      <c r="BHJ408" s="263"/>
      <c r="BHK408" s="263"/>
      <c r="BHL408" s="263"/>
      <c r="BHM408" s="263"/>
      <c r="BHN408" s="263"/>
      <c r="BHO408" s="263"/>
      <c r="BHP408" s="263"/>
      <c r="BHQ408" s="263"/>
      <c r="BHR408" s="263"/>
      <c r="BHS408" s="263"/>
      <c r="BHT408" s="263"/>
      <c r="BHU408" s="263"/>
      <c r="BHV408" s="263"/>
      <c r="BHW408" s="263"/>
      <c r="BHX408" s="263"/>
      <c r="BHY408" s="263"/>
      <c r="BHZ408" s="263"/>
      <c r="BIA408" s="263"/>
      <c r="BIB408" s="263"/>
      <c r="BIC408" s="263"/>
      <c r="BID408" s="263"/>
      <c r="BIE408" s="263"/>
      <c r="BIF408" s="263"/>
      <c r="BIG408" s="263"/>
      <c r="BIH408" s="263"/>
      <c r="BII408" s="263"/>
      <c r="BIJ408" s="263"/>
      <c r="BIK408" s="263"/>
      <c r="BIL408" s="263"/>
      <c r="BIM408" s="263"/>
      <c r="BIN408" s="263"/>
      <c r="BIO408" s="263"/>
      <c r="BIP408" s="263"/>
      <c r="BIQ408" s="263"/>
      <c r="BIR408" s="263"/>
      <c r="BIS408" s="263"/>
      <c r="BIT408" s="263"/>
      <c r="BIU408" s="263"/>
      <c r="BIV408" s="263"/>
      <c r="BIW408" s="263"/>
      <c r="BIX408" s="263"/>
      <c r="BIY408" s="263"/>
      <c r="BIZ408" s="263"/>
      <c r="BJA408" s="263"/>
      <c r="BJB408" s="263"/>
      <c r="BJC408" s="263"/>
      <c r="BJD408" s="263"/>
      <c r="BJE408" s="263"/>
      <c r="BJF408" s="263"/>
      <c r="BJG408" s="263"/>
      <c r="BJH408" s="263"/>
      <c r="BJI408" s="263"/>
      <c r="BJJ408" s="263"/>
      <c r="BJK408" s="263"/>
      <c r="BJL408" s="263"/>
      <c r="BJM408" s="263"/>
      <c r="BJN408" s="263"/>
      <c r="BJO408" s="263"/>
      <c r="BJP408" s="263"/>
      <c r="BJQ408" s="263"/>
      <c r="BJR408" s="263"/>
      <c r="BJS408" s="263"/>
      <c r="BJT408" s="263"/>
      <c r="BJU408" s="263"/>
      <c r="BJV408" s="263"/>
      <c r="BJW408" s="263"/>
      <c r="BJX408" s="263"/>
      <c r="BJY408" s="263"/>
      <c r="BJZ408" s="263"/>
      <c r="BKA408" s="263"/>
      <c r="BKB408" s="263"/>
      <c r="BKC408" s="263"/>
      <c r="BKD408" s="263"/>
      <c r="BKE408" s="263"/>
      <c r="BKF408" s="263"/>
      <c r="BKG408" s="263"/>
      <c r="BKH408" s="263"/>
      <c r="BKI408" s="263"/>
      <c r="BKJ408" s="263"/>
      <c r="BKK408" s="263"/>
      <c r="BKL408" s="263"/>
      <c r="BKM408" s="263"/>
      <c r="BKN408" s="263"/>
      <c r="BKO408" s="263"/>
      <c r="BKP408" s="263"/>
      <c r="BKQ408" s="263"/>
      <c r="BKR408" s="263"/>
      <c r="BKS408" s="263"/>
      <c r="BKT408" s="263"/>
      <c r="BKU408" s="263"/>
      <c r="BKV408" s="263"/>
      <c r="BKW408" s="263"/>
      <c r="BKX408" s="263"/>
      <c r="BKY408" s="263"/>
      <c r="BKZ408" s="263"/>
      <c r="BLA408" s="263"/>
      <c r="BLB408" s="263"/>
      <c r="BLC408" s="263"/>
      <c r="BLD408" s="263"/>
      <c r="BLE408" s="263"/>
      <c r="BLF408" s="263"/>
      <c r="BLG408" s="263"/>
      <c r="BLH408" s="263"/>
      <c r="BLI408" s="263"/>
      <c r="BLJ408" s="263"/>
      <c r="BLK408" s="263"/>
      <c r="BLL408" s="263"/>
      <c r="BLM408" s="263"/>
      <c r="BLN408" s="263"/>
      <c r="BLO408" s="263"/>
      <c r="BLP408" s="263"/>
      <c r="BLQ408" s="263"/>
      <c r="BLR408" s="263"/>
      <c r="BLS408" s="263"/>
      <c r="BLT408" s="263"/>
      <c r="BLU408" s="263"/>
      <c r="BLV408" s="263"/>
      <c r="BLW408" s="263"/>
      <c r="BLX408" s="263"/>
      <c r="BLY408" s="263"/>
      <c r="BLZ408" s="263"/>
      <c r="BMA408" s="263"/>
      <c r="BMB408" s="263"/>
      <c r="BMC408" s="263"/>
      <c r="BMD408" s="263"/>
      <c r="BME408" s="263"/>
      <c r="BMF408" s="263"/>
      <c r="BMG408" s="263"/>
      <c r="BMH408" s="263"/>
      <c r="BMI408" s="263"/>
      <c r="BMJ408" s="263"/>
      <c r="BMK408" s="263"/>
      <c r="BML408" s="263"/>
      <c r="BMM408" s="263"/>
      <c r="BMN408" s="263"/>
      <c r="BMO408" s="263"/>
      <c r="BMP408" s="263"/>
      <c r="BMQ408" s="263"/>
      <c r="BMR408" s="263"/>
      <c r="BMS408" s="263"/>
      <c r="BMT408" s="263"/>
      <c r="BMU408" s="263"/>
      <c r="BMV408" s="263"/>
      <c r="BMW408" s="263"/>
      <c r="BMX408" s="263"/>
      <c r="BMY408" s="263"/>
      <c r="BMZ408" s="263"/>
      <c r="BNA408" s="263"/>
      <c r="BNB408" s="263"/>
      <c r="BNC408" s="263"/>
      <c r="BND408" s="263"/>
      <c r="BNE408" s="263"/>
      <c r="BNF408" s="263"/>
      <c r="BNG408" s="263"/>
      <c r="BNH408" s="263"/>
      <c r="BNI408" s="263"/>
      <c r="BNJ408" s="263"/>
      <c r="BNK408" s="263"/>
      <c r="BNL408" s="263"/>
      <c r="BNM408" s="263"/>
      <c r="BNN408" s="263"/>
      <c r="BNO408" s="263"/>
      <c r="BNP408" s="263"/>
      <c r="BNQ408" s="263"/>
      <c r="BNR408" s="263"/>
      <c r="BNS408" s="263"/>
      <c r="BNT408" s="263"/>
      <c r="BNU408" s="263"/>
      <c r="BNV408" s="263"/>
      <c r="BNW408" s="263"/>
      <c r="BNX408" s="263"/>
      <c r="BNY408" s="263"/>
      <c r="BNZ408" s="263"/>
      <c r="BOA408" s="263"/>
      <c r="BOB408" s="263"/>
      <c r="BOC408" s="263"/>
      <c r="BOD408" s="263"/>
      <c r="BOE408" s="263"/>
      <c r="BOF408" s="263"/>
      <c r="BOG408" s="263"/>
      <c r="BOH408" s="263"/>
      <c r="BOI408" s="263"/>
      <c r="BOJ408" s="263"/>
      <c r="BOK408" s="263"/>
      <c r="BOL408" s="263"/>
      <c r="BOM408" s="263"/>
      <c r="BON408" s="263"/>
      <c r="BOO408" s="263"/>
      <c r="BOP408" s="263"/>
      <c r="BOQ408" s="263"/>
      <c r="BOR408" s="263"/>
      <c r="BOS408" s="263"/>
      <c r="BOT408" s="263"/>
      <c r="BOU408" s="263"/>
      <c r="BOV408" s="263"/>
      <c r="BOW408" s="263"/>
      <c r="BOX408" s="263"/>
      <c r="BOY408" s="263"/>
      <c r="BOZ408" s="263"/>
      <c r="BPA408" s="263"/>
      <c r="BPB408" s="263"/>
      <c r="BPC408" s="263"/>
      <c r="BPD408" s="263"/>
      <c r="BPE408" s="263"/>
      <c r="BPF408" s="263"/>
      <c r="BPG408" s="263"/>
      <c r="BPH408" s="263"/>
      <c r="BPI408" s="263"/>
      <c r="BPJ408" s="263"/>
      <c r="BPK408" s="263"/>
      <c r="BPL408" s="263"/>
      <c r="BPM408" s="263"/>
      <c r="BPN408" s="263"/>
      <c r="BPO408" s="263"/>
      <c r="BPP408" s="263"/>
      <c r="BPQ408" s="263"/>
      <c r="BPR408" s="263"/>
      <c r="BPS408" s="263"/>
      <c r="BPT408" s="263"/>
      <c r="BPU408" s="263"/>
      <c r="BPV408" s="263"/>
      <c r="BPW408" s="263"/>
      <c r="BPX408" s="263"/>
      <c r="BPY408" s="263"/>
      <c r="BPZ408" s="263"/>
      <c r="BQA408" s="263"/>
      <c r="BQB408" s="263"/>
      <c r="BQC408" s="263"/>
      <c r="BQD408" s="263"/>
      <c r="BQE408" s="263"/>
      <c r="BQF408" s="263"/>
      <c r="BQG408" s="263"/>
      <c r="BQH408" s="263"/>
      <c r="BQI408" s="263"/>
      <c r="BQJ408" s="263"/>
      <c r="BQK408" s="263"/>
      <c r="BQL408" s="263"/>
      <c r="BQM408" s="263"/>
      <c r="BQN408" s="263"/>
      <c r="BQO408" s="263"/>
      <c r="BQP408" s="263"/>
      <c r="BQQ408" s="263"/>
      <c r="BQR408" s="263"/>
      <c r="BQS408" s="263"/>
      <c r="BQT408" s="263"/>
      <c r="BQU408" s="263"/>
      <c r="BQV408" s="263"/>
      <c r="BQW408" s="263"/>
      <c r="BQX408" s="263"/>
      <c r="BQY408" s="263"/>
      <c r="BQZ408" s="263"/>
      <c r="BRA408" s="263"/>
      <c r="BRB408" s="263"/>
      <c r="BRC408" s="263"/>
      <c r="BRD408" s="263"/>
      <c r="BRE408" s="263"/>
      <c r="BRF408" s="263"/>
      <c r="BRG408" s="263"/>
      <c r="BRH408" s="263"/>
      <c r="BRI408" s="263"/>
      <c r="BRJ408" s="263"/>
      <c r="BRK408" s="263"/>
      <c r="BRL408" s="263"/>
      <c r="BRM408" s="263"/>
      <c r="BRN408" s="263"/>
      <c r="BRO408" s="263"/>
      <c r="BRP408" s="263"/>
      <c r="BRQ408" s="263"/>
      <c r="BRR408" s="263"/>
      <c r="BRS408" s="263"/>
      <c r="BRT408" s="263"/>
      <c r="BRU408" s="263"/>
      <c r="BRV408" s="263"/>
      <c r="BRW408" s="263"/>
      <c r="BRX408" s="263"/>
      <c r="BRY408" s="263"/>
      <c r="BRZ408" s="263"/>
      <c r="BSA408" s="263"/>
      <c r="BSB408" s="263"/>
      <c r="BSC408" s="263"/>
      <c r="BSD408" s="263"/>
      <c r="BSE408" s="263"/>
      <c r="BSF408" s="263"/>
      <c r="BSG408" s="263"/>
      <c r="BSH408" s="263"/>
      <c r="BSI408" s="263"/>
      <c r="BSJ408" s="263"/>
      <c r="BSK408" s="263"/>
      <c r="BSL408" s="263"/>
      <c r="BSM408" s="263"/>
      <c r="BSN408" s="263"/>
      <c r="BSO408" s="263"/>
      <c r="BSP408" s="263"/>
      <c r="BSQ408" s="263"/>
      <c r="BSR408" s="263"/>
      <c r="BSS408" s="263"/>
      <c r="BST408" s="263"/>
      <c r="BSU408" s="263"/>
      <c r="BSV408" s="263"/>
      <c r="BSW408" s="263"/>
      <c r="BSX408" s="263"/>
      <c r="BSY408" s="263"/>
      <c r="BSZ408" s="263"/>
      <c r="BTA408" s="263"/>
      <c r="BTB408" s="263"/>
      <c r="BTC408" s="263"/>
      <c r="BTD408" s="263"/>
      <c r="BTE408" s="263"/>
      <c r="BTF408" s="263"/>
      <c r="BTG408" s="263"/>
      <c r="BTH408" s="263"/>
      <c r="BTI408" s="263"/>
      <c r="BTJ408" s="263"/>
      <c r="BTK408" s="263"/>
      <c r="BTL408" s="263"/>
      <c r="BTM408" s="263"/>
      <c r="BTN408" s="263"/>
      <c r="BTO408" s="263"/>
      <c r="BTP408" s="263"/>
      <c r="BTQ408" s="263"/>
      <c r="BTR408" s="263"/>
      <c r="BTS408" s="263"/>
      <c r="BTT408" s="263"/>
      <c r="BTU408" s="263"/>
      <c r="BTV408" s="263"/>
      <c r="BTW408" s="263"/>
      <c r="BTX408" s="263"/>
      <c r="BTY408" s="263"/>
      <c r="BTZ408" s="263"/>
      <c r="BUA408" s="263"/>
      <c r="BUB408" s="263"/>
      <c r="BUC408" s="263"/>
      <c r="BUD408" s="263"/>
      <c r="BUE408" s="263"/>
      <c r="BUF408" s="263"/>
      <c r="BUG408" s="263"/>
      <c r="BUH408" s="263"/>
      <c r="BUI408" s="263"/>
      <c r="BUJ408" s="263"/>
      <c r="BUK408" s="263"/>
      <c r="BUL408" s="263"/>
      <c r="BUM408" s="263"/>
      <c r="BUN408" s="263"/>
      <c r="BUO408" s="263"/>
      <c r="BUP408" s="263"/>
      <c r="BUQ408" s="263"/>
      <c r="BUR408" s="263"/>
      <c r="BUS408" s="263"/>
      <c r="BUT408" s="263"/>
      <c r="BUU408" s="263"/>
      <c r="BUV408" s="263"/>
      <c r="BUW408" s="263"/>
      <c r="BUX408" s="263"/>
      <c r="BUY408" s="263"/>
      <c r="BUZ408" s="263"/>
      <c r="BVA408" s="263"/>
      <c r="BVB408" s="263"/>
      <c r="BVC408" s="263"/>
      <c r="BVD408" s="263"/>
      <c r="BVE408" s="263"/>
      <c r="BVF408" s="263"/>
      <c r="BVG408" s="263"/>
      <c r="BVH408" s="263"/>
      <c r="BVI408" s="263"/>
      <c r="BVJ408" s="263"/>
      <c r="BVK408" s="263"/>
      <c r="BVL408" s="263"/>
      <c r="BVM408" s="263"/>
      <c r="BVN408" s="263"/>
      <c r="BVO408" s="263"/>
      <c r="BVP408" s="263"/>
      <c r="BVQ408" s="263"/>
      <c r="BVR408" s="263"/>
      <c r="BVS408" s="263"/>
      <c r="BVT408" s="263"/>
      <c r="BVU408" s="263"/>
      <c r="BVV408" s="263"/>
      <c r="BVW408" s="263"/>
      <c r="BVX408" s="263"/>
      <c r="BVY408" s="263"/>
      <c r="BVZ408" s="263"/>
      <c r="BWA408" s="263"/>
      <c r="BWB408" s="263"/>
      <c r="BWC408" s="263"/>
      <c r="BWD408" s="263"/>
      <c r="BWE408" s="263"/>
      <c r="BWF408" s="263"/>
      <c r="BWG408" s="263"/>
      <c r="BWH408" s="263"/>
      <c r="BWI408" s="263"/>
      <c r="BWJ408" s="263"/>
      <c r="BWK408" s="263"/>
      <c r="BWL408" s="263"/>
      <c r="BWM408" s="263"/>
      <c r="BWN408" s="263"/>
      <c r="BWO408" s="263"/>
      <c r="BWP408" s="263"/>
      <c r="BWQ408" s="263"/>
      <c r="BWR408" s="263"/>
      <c r="BWS408" s="263"/>
      <c r="BWT408" s="263"/>
      <c r="BWU408" s="263"/>
      <c r="BWV408" s="263"/>
      <c r="BWW408" s="263"/>
      <c r="BWX408" s="263"/>
      <c r="BWY408" s="263"/>
      <c r="BWZ408" s="263"/>
      <c r="BXA408" s="263"/>
      <c r="BXB408" s="263"/>
      <c r="BXC408" s="263"/>
      <c r="BXD408" s="263"/>
      <c r="BXE408" s="263"/>
      <c r="BXF408" s="263"/>
      <c r="BXG408" s="263"/>
      <c r="BXH408" s="263"/>
      <c r="BXI408" s="263"/>
      <c r="BXJ408" s="263"/>
      <c r="BXK408" s="263"/>
      <c r="BXL408" s="263"/>
      <c r="BXM408" s="263"/>
      <c r="BXN408" s="263"/>
      <c r="BXO408" s="263"/>
      <c r="BXP408" s="263"/>
      <c r="BXQ408" s="263"/>
      <c r="BXR408" s="263"/>
      <c r="BXS408" s="263"/>
      <c r="BXT408" s="263"/>
      <c r="BXU408" s="263"/>
      <c r="BXV408" s="263"/>
      <c r="BXW408" s="263"/>
      <c r="BXX408" s="263"/>
      <c r="BXY408" s="263"/>
      <c r="BXZ408" s="263"/>
      <c r="BYA408" s="263"/>
      <c r="BYB408" s="263"/>
      <c r="BYC408" s="263"/>
      <c r="BYD408" s="263"/>
      <c r="BYE408" s="263"/>
      <c r="BYF408" s="263"/>
      <c r="BYG408" s="263"/>
      <c r="BYH408" s="263"/>
      <c r="BYI408" s="263"/>
      <c r="BYJ408" s="263"/>
      <c r="BYK408" s="263"/>
      <c r="BYL408" s="263"/>
      <c r="BYM408" s="263"/>
      <c r="BYN408" s="263"/>
      <c r="BYO408" s="263"/>
      <c r="BYP408" s="263"/>
      <c r="BYQ408" s="263"/>
      <c r="BYR408" s="263"/>
      <c r="BYS408" s="263"/>
      <c r="BYT408" s="263"/>
      <c r="BYU408" s="263"/>
      <c r="BYV408" s="263"/>
      <c r="BYW408" s="263"/>
      <c r="BYX408" s="263"/>
      <c r="BYY408" s="263"/>
      <c r="BYZ408" s="263"/>
      <c r="BZA408" s="263"/>
      <c r="BZB408" s="263"/>
      <c r="BZC408" s="263"/>
      <c r="BZD408" s="263"/>
      <c r="BZE408" s="263"/>
      <c r="BZF408" s="263"/>
      <c r="BZG408" s="263"/>
      <c r="BZH408" s="263"/>
      <c r="BZI408" s="263"/>
      <c r="BZJ408" s="263"/>
      <c r="BZK408" s="263"/>
      <c r="BZL408" s="263"/>
      <c r="BZM408" s="263"/>
      <c r="BZN408" s="263"/>
      <c r="BZO408" s="263"/>
      <c r="BZP408" s="263"/>
      <c r="BZQ408" s="263"/>
      <c r="BZR408" s="263"/>
      <c r="BZS408" s="263"/>
      <c r="BZT408" s="263"/>
      <c r="BZU408" s="263"/>
      <c r="BZV408" s="263"/>
      <c r="BZW408" s="263"/>
      <c r="BZX408" s="263"/>
      <c r="BZY408" s="263"/>
      <c r="BZZ408" s="263"/>
      <c r="CAA408" s="263"/>
      <c r="CAB408" s="263"/>
      <c r="CAC408" s="263"/>
      <c r="CAD408" s="263"/>
      <c r="CAE408" s="263"/>
      <c r="CAF408" s="263"/>
      <c r="CAG408" s="263"/>
      <c r="CAH408" s="263"/>
      <c r="CAI408" s="263"/>
      <c r="CAJ408" s="263"/>
      <c r="CAK408" s="263"/>
      <c r="CAL408" s="263"/>
      <c r="CAM408" s="263"/>
      <c r="CAN408" s="263"/>
      <c r="CAO408" s="263"/>
      <c r="CAP408" s="263"/>
      <c r="CAQ408" s="263"/>
      <c r="CAR408" s="263"/>
      <c r="CAS408" s="263"/>
      <c r="CAT408" s="263"/>
      <c r="CAU408" s="263"/>
      <c r="CAV408" s="263"/>
    </row>
    <row r="409" spans="1:2076" x14ac:dyDescent="0.35">
      <c r="A409" s="263"/>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F409" s="263"/>
      <c r="AG409" s="263"/>
      <c r="AH409" s="263"/>
      <c r="AI409" s="263"/>
      <c r="AJ409" s="263"/>
      <c r="AK409" s="263"/>
      <c r="AL409" s="263"/>
      <c r="AM409" s="263"/>
      <c r="AN409" s="263"/>
      <c r="AO409" s="263"/>
      <c r="AP409" s="263"/>
      <c r="AQ409" s="263"/>
      <c r="AR409" s="263"/>
      <c r="AS409" s="263"/>
      <c r="AT409" s="263"/>
      <c r="AU409" s="263"/>
      <c r="AV409" s="263"/>
      <c r="AW409" s="263"/>
      <c r="AX409" s="263"/>
      <c r="AY409" s="263"/>
      <c r="AZ409" s="263"/>
      <c r="BA409" s="263"/>
      <c r="BB409" s="263"/>
      <c r="BC409" s="263"/>
      <c r="BD409" s="263"/>
      <c r="BE409" s="263"/>
      <c r="BF409" s="263"/>
      <c r="BG409" s="263"/>
      <c r="BH409" s="263"/>
      <c r="BI409" s="263"/>
      <c r="BJ409" s="263"/>
      <c r="BK409" s="263"/>
      <c r="BL409" s="263"/>
      <c r="BM409" s="263"/>
      <c r="BN409" s="263"/>
      <c r="BO409" s="263"/>
      <c r="BP409" s="263"/>
      <c r="BQ409" s="263"/>
      <c r="BR409" s="263"/>
      <c r="BS409" s="263"/>
      <c r="BT409" s="263"/>
      <c r="BU409" s="263"/>
      <c r="BV409" s="263"/>
      <c r="BW409" s="263"/>
      <c r="BX409" s="263"/>
      <c r="BY409" s="263"/>
      <c r="BZ409" s="263"/>
      <c r="CA409" s="263"/>
      <c r="CB409" s="263"/>
      <c r="CC409" s="263"/>
      <c r="CD409" s="263"/>
      <c r="CE409" s="263"/>
      <c r="CF409" s="263"/>
      <c r="CG409" s="263"/>
      <c r="CH409" s="263"/>
      <c r="CI409" s="263"/>
      <c r="CJ409" s="263"/>
      <c r="CK409" s="263"/>
      <c r="CL409" s="263"/>
      <c r="CM409" s="263"/>
      <c r="CN409" s="263"/>
      <c r="CO409" s="263"/>
      <c r="CP409" s="263"/>
      <c r="CQ409" s="263"/>
      <c r="CR409" s="263"/>
      <c r="CS409" s="263"/>
      <c r="CT409" s="263"/>
      <c r="CU409" s="263"/>
      <c r="CV409" s="263"/>
      <c r="CW409" s="263"/>
      <c r="CX409" s="263"/>
      <c r="CY409" s="263"/>
      <c r="CZ409" s="263"/>
      <c r="DA409" s="263"/>
      <c r="DB409" s="263"/>
      <c r="DC409" s="263"/>
      <c r="DD409" s="263"/>
      <c r="DE409" s="263"/>
      <c r="DF409" s="263"/>
      <c r="DG409" s="263"/>
      <c r="DH409" s="263"/>
      <c r="DI409" s="263"/>
      <c r="DJ409" s="263"/>
      <c r="DK409" s="263"/>
      <c r="DL409" s="263"/>
      <c r="DM409" s="263"/>
      <c r="DN409" s="263"/>
      <c r="DO409" s="263"/>
      <c r="DP409" s="263"/>
      <c r="DQ409" s="263"/>
      <c r="DR409" s="263"/>
      <c r="DS409" s="263"/>
      <c r="DT409" s="263"/>
      <c r="DU409" s="263"/>
      <c r="DV409" s="263"/>
      <c r="DW409" s="263"/>
      <c r="DX409" s="263"/>
      <c r="DY409" s="263"/>
      <c r="DZ409" s="263"/>
      <c r="EA409" s="263"/>
      <c r="EB409" s="263"/>
      <c r="EC409" s="263"/>
      <c r="ED409" s="263"/>
      <c r="EE409" s="263"/>
      <c r="EF409" s="263"/>
      <c r="EG409" s="263"/>
      <c r="EH409" s="263"/>
      <c r="EI409" s="263"/>
      <c r="EJ409" s="263"/>
      <c r="EK409" s="263"/>
      <c r="EL409" s="263"/>
      <c r="EM409" s="263"/>
      <c r="EN409" s="263"/>
      <c r="EO409" s="263"/>
      <c r="EP409" s="263"/>
      <c r="EQ409" s="263"/>
      <c r="ER409" s="263"/>
      <c r="ES409" s="263"/>
      <c r="ET409" s="263"/>
      <c r="EU409" s="263"/>
      <c r="EV409" s="263"/>
      <c r="EW409" s="263"/>
      <c r="EX409" s="263"/>
      <c r="EY409" s="263"/>
      <c r="EZ409" s="263"/>
      <c r="FA409" s="263"/>
      <c r="FB409" s="263"/>
      <c r="FC409" s="263"/>
      <c r="FD409" s="263"/>
      <c r="FE409" s="263"/>
      <c r="FF409" s="263"/>
      <c r="FG409" s="263"/>
      <c r="FH409" s="263"/>
      <c r="FI409" s="263"/>
      <c r="FJ409" s="263"/>
      <c r="FK409" s="263"/>
      <c r="FL409" s="263"/>
      <c r="FM409" s="263"/>
      <c r="FN409" s="263"/>
      <c r="FO409" s="263"/>
      <c r="FP409" s="263"/>
      <c r="FQ409" s="263"/>
      <c r="FR409" s="263"/>
      <c r="FS409" s="263"/>
      <c r="FT409" s="263"/>
      <c r="FU409" s="263"/>
      <c r="FV409" s="263"/>
      <c r="FW409" s="263"/>
      <c r="FX409" s="263"/>
      <c r="FY409" s="263"/>
      <c r="FZ409" s="263"/>
      <c r="GA409" s="263"/>
      <c r="GB409" s="263"/>
      <c r="GC409" s="263"/>
      <c r="GD409" s="263"/>
      <c r="GE409" s="263"/>
      <c r="GF409" s="263"/>
      <c r="GG409" s="263"/>
      <c r="GH409" s="263"/>
      <c r="GI409" s="263"/>
      <c r="GJ409" s="263"/>
      <c r="GK409" s="263"/>
      <c r="GL409" s="263"/>
      <c r="GM409" s="263"/>
      <c r="GN409" s="263"/>
      <c r="GO409" s="263"/>
      <c r="GP409" s="263"/>
      <c r="GQ409" s="263"/>
      <c r="GR409" s="263"/>
      <c r="GS409" s="263"/>
      <c r="GT409" s="263"/>
      <c r="GU409" s="263"/>
      <c r="GV409" s="263"/>
      <c r="GW409" s="263"/>
      <c r="GX409" s="263"/>
      <c r="GY409" s="263"/>
      <c r="GZ409" s="263"/>
      <c r="HA409" s="263"/>
      <c r="HB409" s="263"/>
      <c r="HC409" s="263"/>
      <c r="HD409" s="263"/>
      <c r="HE409" s="263"/>
      <c r="HF409" s="263"/>
      <c r="HG409" s="263"/>
      <c r="HH409" s="263"/>
      <c r="HI409" s="263"/>
      <c r="HJ409" s="263"/>
      <c r="HK409" s="263"/>
      <c r="HL409" s="263"/>
      <c r="HM409" s="263"/>
      <c r="HN409" s="263"/>
      <c r="HO409" s="263"/>
      <c r="HP409" s="263"/>
      <c r="HQ409" s="263"/>
      <c r="HR409" s="263"/>
      <c r="HS409" s="263"/>
      <c r="HT409" s="263"/>
      <c r="HU409" s="263"/>
      <c r="HV409" s="263"/>
      <c r="HW409" s="263"/>
      <c r="HX409" s="263"/>
      <c r="HY409" s="263"/>
      <c r="HZ409" s="263"/>
      <c r="IA409" s="263"/>
      <c r="IB409" s="263"/>
      <c r="IC409" s="263"/>
      <c r="ID409" s="263"/>
      <c r="IE409" s="263"/>
      <c r="IF409" s="263"/>
      <c r="IG409" s="263"/>
      <c r="IH409" s="263"/>
      <c r="II409" s="263"/>
      <c r="IJ409" s="263"/>
      <c r="IK409" s="263"/>
      <c r="IL409" s="263"/>
      <c r="IM409" s="263"/>
      <c r="IN409" s="263"/>
      <c r="IO409" s="263"/>
      <c r="IP409" s="263"/>
      <c r="IQ409" s="263"/>
      <c r="IR409" s="263"/>
      <c r="IS409" s="263"/>
      <c r="IT409" s="263"/>
      <c r="IU409" s="263"/>
      <c r="IV409" s="263"/>
      <c r="IW409" s="263"/>
      <c r="IX409" s="263"/>
      <c r="IY409" s="263"/>
      <c r="IZ409" s="263"/>
      <c r="JA409" s="263"/>
      <c r="JB409" s="263"/>
      <c r="JC409" s="263"/>
      <c r="JD409" s="263"/>
      <c r="JE409" s="263"/>
      <c r="JF409" s="263"/>
      <c r="JG409" s="263"/>
      <c r="JH409" s="263"/>
      <c r="JI409" s="263"/>
      <c r="JJ409" s="263"/>
      <c r="JK409" s="263"/>
      <c r="JL409" s="263"/>
      <c r="JM409" s="263"/>
      <c r="JN409" s="263"/>
      <c r="JO409" s="263"/>
      <c r="JP409" s="263"/>
      <c r="JQ409" s="263"/>
      <c r="JR409" s="263"/>
      <c r="JS409" s="263"/>
      <c r="JT409" s="263"/>
      <c r="JU409" s="263"/>
      <c r="JV409" s="263"/>
      <c r="JW409" s="263"/>
      <c r="JX409" s="263"/>
      <c r="JY409" s="263"/>
      <c r="JZ409" s="263"/>
      <c r="KA409" s="263"/>
      <c r="KB409" s="263"/>
      <c r="KC409" s="263"/>
      <c r="KD409" s="263"/>
      <c r="KE409" s="263"/>
      <c r="KF409" s="263"/>
      <c r="KG409" s="263"/>
      <c r="KH409" s="263"/>
      <c r="KI409" s="263"/>
      <c r="KJ409" s="263"/>
      <c r="KK409" s="263"/>
      <c r="KL409" s="263"/>
      <c r="KM409" s="263"/>
      <c r="KN409" s="263"/>
      <c r="KO409" s="263"/>
      <c r="KP409" s="263"/>
      <c r="KQ409" s="263"/>
      <c r="KR409" s="263"/>
      <c r="KS409" s="263"/>
      <c r="KT409" s="263"/>
      <c r="KU409" s="263"/>
      <c r="KV409" s="263"/>
      <c r="KW409" s="263"/>
      <c r="KX409" s="263"/>
      <c r="KY409" s="263"/>
      <c r="KZ409" s="263"/>
      <c r="LA409" s="263"/>
      <c r="LB409" s="263"/>
      <c r="LC409" s="263"/>
      <c r="LD409" s="263"/>
      <c r="LE409" s="263"/>
      <c r="LF409" s="263"/>
      <c r="LG409" s="263"/>
      <c r="LH409" s="263"/>
      <c r="LI409" s="263"/>
      <c r="LJ409" s="263"/>
      <c r="LK409" s="263"/>
      <c r="LL409" s="263"/>
      <c r="LM409" s="263"/>
      <c r="LN409" s="263"/>
      <c r="LO409" s="263"/>
      <c r="LP409" s="263"/>
      <c r="LQ409" s="263"/>
      <c r="LR409" s="263"/>
      <c r="LS409" s="263"/>
      <c r="LT409" s="263"/>
      <c r="LU409" s="263"/>
      <c r="LV409" s="263"/>
      <c r="LW409" s="263"/>
      <c r="LX409" s="263"/>
      <c r="LY409" s="263"/>
      <c r="LZ409" s="263"/>
      <c r="MA409" s="263"/>
      <c r="MB409" s="263"/>
      <c r="MC409" s="263"/>
      <c r="MD409" s="263"/>
      <c r="ME409" s="263"/>
      <c r="MF409" s="263"/>
      <c r="MG409" s="263"/>
      <c r="MH409" s="263"/>
      <c r="MI409" s="263"/>
      <c r="MJ409" s="263"/>
      <c r="MK409" s="263"/>
      <c r="ML409" s="263"/>
      <c r="MM409" s="263"/>
      <c r="MN409" s="263"/>
      <c r="MO409" s="263"/>
      <c r="MP409" s="263"/>
      <c r="MQ409" s="263"/>
      <c r="MR409" s="263"/>
      <c r="MS409" s="263"/>
      <c r="MT409" s="263"/>
      <c r="MU409" s="263"/>
      <c r="MV409" s="263"/>
      <c r="MW409" s="263"/>
      <c r="MX409" s="263"/>
      <c r="MY409" s="263"/>
      <c r="MZ409" s="263"/>
      <c r="NA409" s="263"/>
      <c r="NB409" s="263"/>
      <c r="NC409" s="263"/>
      <c r="ND409" s="263"/>
      <c r="NE409" s="263"/>
      <c r="NF409" s="263"/>
      <c r="NG409" s="263"/>
      <c r="NH409" s="263"/>
      <c r="NI409" s="263"/>
      <c r="NJ409" s="263"/>
      <c r="NK409" s="263"/>
      <c r="NL409" s="263"/>
      <c r="NM409" s="263"/>
      <c r="NN409" s="263"/>
      <c r="NO409" s="263"/>
      <c r="NP409" s="263"/>
      <c r="NQ409" s="263"/>
      <c r="NR409" s="263"/>
      <c r="NS409" s="263"/>
      <c r="NT409" s="263"/>
      <c r="NU409" s="263"/>
      <c r="NV409" s="263"/>
      <c r="NW409" s="263"/>
      <c r="NX409" s="263"/>
      <c r="NY409" s="263"/>
      <c r="NZ409" s="263"/>
      <c r="OA409" s="263"/>
      <c r="OB409" s="263"/>
      <c r="OC409" s="263"/>
      <c r="OD409" s="263"/>
      <c r="OE409" s="263"/>
      <c r="OF409" s="263"/>
      <c r="OG409" s="263"/>
      <c r="OH409" s="263"/>
      <c r="OI409" s="263"/>
      <c r="OJ409" s="263"/>
      <c r="OK409" s="263"/>
      <c r="OL409" s="263"/>
      <c r="OM409" s="263"/>
      <c r="ON409" s="263"/>
      <c r="OO409" s="263"/>
      <c r="OP409" s="263"/>
      <c r="OQ409" s="263"/>
      <c r="OR409" s="263"/>
      <c r="OS409" s="263"/>
      <c r="OT409" s="263"/>
      <c r="OU409" s="263"/>
      <c r="OV409" s="263"/>
      <c r="OW409" s="263"/>
      <c r="OX409" s="263"/>
      <c r="OY409" s="263"/>
      <c r="OZ409" s="263"/>
      <c r="PA409" s="263"/>
      <c r="PB409" s="263"/>
      <c r="PC409" s="263"/>
      <c r="PD409" s="263"/>
      <c r="PE409" s="263"/>
      <c r="PF409" s="263"/>
      <c r="PG409" s="263"/>
      <c r="PH409" s="263"/>
      <c r="PI409" s="263"/>
      <c r="PJ409" s="263"/>
      <c r="PK409" s="263"/>
      <c r="PL409" s="263"/>
      <c r="PM409" s="263"/>
      <c r="PN409" s="263"/>
      <c r="PO409" s="263"/>
      <c r="PP409" s="263"/>
      <c r="PQ409" s="263"/>
      <c r="PR409" s="263"/>
      <c r="PS409" s="263"/>
      <c r="PT409" s="263"/>
      <c r="PU409" s="263"/>
      <c r="PV409" s="263"/>
      <c r="PW409" s="263"/>
      <c r="PX409" s="263"/>
      <c r="PY409" s="263"/>
      <c r="PZ409" s="263"/>
      <c r="QA409" s="263"/>
      <c r="QB409" s="263"/>
      <c r="QC409" s="263"/>
      <c r="QD409" s="263"/>
      <c r="QE409" s="263"/>
      <c r="QF409" s="263"/>
      <c r="QG409" s="263"/>
      <c r="QH409" s="263"/>
      <c r="QI409" s="263"/>
      <c r="QJ409" s="263"/>
      <c r="QK409" s="263"/>
      <c r="QL409" s="263"/>
      <c r="QM409" s="263"/>
      <c r="QN409" s="263"/>
      <c r="QO409" s="263"/>
      <c r="QP409" s="263"/>
      <c r="QQ409" s="263"/>
      <c r="QR409" s="263"/>
      <c r="QS409" s="263"/>
      <c r="QT409" s="263"/>
      <c r="QU409" s="263"/>
      <c r="QV409" s="263"/>
      <c r="QW409" s="263"/>
      <c r="QX409" s="263"/>
      <c r="QY409" s="263"/>
      <c r="QZ409" s="263"/>
      <c r="RA409" s="263"/>
      <c r="RB409" s="263"/>
      <c r="RC409" s="263"/>
      <c r="RD409" s="263"/>
      <c r="RE409" s="263"/>
      <c r="RF409" s="263"/>
      <c r="RG409" s="263"/>
      <c r="RH409" s="263"/>
      <c r="RI409" s="263"/>
      <c r="RJ409" s="263"/>
      <c r="RK409" s="263"/>
      <c r="RL409" s="263"/>
      <c r="RM409" s="263"/>
      <c r="RN409" s="263"/>
      <c r="RO409" s="263"/>
      <c r="RP409" s="263"/>
      <c r="RQ409" s="263"/>
      <c r="RR409" s="263"/>
      <c r="RS409" s="263"/>
      <c r="RT409" s="263"/>
      <c r="RU409" s="263"/>
      <c r="RV409" s="263"/>
      <c r="RW409" s="263"/>
      <c r="RX409" s="263"/>
      <c r="RY409" s="263"/>
      <c r="RZ409" s="263"/>
      <c r="SA409" s="263"/>
      <c r="SB409" s="263"/>
      <c r="SC409" s="263"/>
      <c r="SD409" s="263"/>
      <c r="SE409" s="263"/>
      <c r="SF409" s="263"/>
      <c r="SG409" s="263"/>
      <c r="SH409" s="263"/>
      <c r="SI409" s="263"/>
      <c r="SJ409" s="263"/>
      <c r="SK409" s="263"/>
      <c r="SL409" s="263"/>
      <c r="SM409" s="263"/>
      <c r="SN409" s="263"/>
      <c r="SO409" s="263"/>
      <c r="SP409" s="263"/>
      <c r="SQ409" s="263"/>
      <c r="SR409" s="263"/>
      <c r="SS409" s="263"/>
      <c r="ST409" s="263"/>
      <c r="SU409" s="263"/>
      <c r="SV409" s="263"/>
      <c r="SW409" s="263"/>
      <c r="SX409" s="263"/>
      <c r="SY409" s="263"/>
      <c r="SZ409" s="263"/>
      <c r="TA409" s="263"/>
      <c r="TB409" s="263"/>
      <c r="TC409" s="263"/>
      <c r="TD409" s="263"/>
      <c r="TE409" s="263"/>
      <c r="TF409" s="263"/>
      <c r="TG409" s="263"/>
      <c r="TH409" s="263"/>
      <c r="TI409" s="263"/>
      <c r="TJ409" s="263"/>
      <c r="TK409" s="263"/>
      <c r="TL409" s="263"/>
      <c r="TM409" s="263"/>
      <c r="TN409" s="263"/>
      <c r="TO409" s="263"/>
      <c r="TP409" s="263"/>
      <c r="TQ409" s="263"/>
      <c r="TR409" s="263"/>
      <c r="TS409" s="263"/>
      <c r="TT409" s="263"/>
      <c r="TU409" s="263"/>
      <c r="TV409" s="263"/>
      <c r="TW409" s="263"/>
      <c r="TX409" s="263"/>
      <c r="TY409" s="263"/>
      <c r="TZ409" s="263"/>
      <c r="UA409" s="263"/>
      <c r="UB409" s="263"/>
      <c r="UC409" s="263"/>
      <c r="UD409" s="263"/>
      <c r="UE409" s="263"/>
      <c r="UF409" s="263"/>
      <c r="UG409" s="263"/>
      <c r="UH409" s="263"/>
      <c r="UI409" s="263"/>
      <c r="UJ409" s="263"/>
      <c r="UK409" s="263"/>
      <c r="UL409" s="263"/>
      <c r="UM409" s="263"/>
      <c r="UN409" s="263"/>
      <c r="UO409" s="263"/>
      <c r="UP409" s="263"/>
      <c r="UQ409" s="263"/>
      <c r="UR409" s="263"/>
      <c r="US409" s="263"/>
      <c r="UT409" s="263"/>
      <c r="UU409" s="263"/>
      <c r="UV409" s="263"/>
      <c r="UW409" s="263"/>
      <c r="UX409" s="263"/>
      <c r="UY409" s="263"/>
      <c r="UZ409" s="263"/>
      <c r="VA409" s="263"/>
      <c r="VB409" s="263"/>
      <c r="VC409" s="263"/>
      <c r="VD409" s="263"/>
      <c r="VE409" s="263"/>
      <c r="VF409" s="263"/>
      <c r="VG409" s="263"/>
      <c r="VH409" s="263"/>
      <c r="VI409" s="263"/>
      <c r="VJ409" s="263"/>
      <c r="VK409" s="263"/>
      <c r="VL409" s="263"/>
      <c r="VM409" s="263"/>
      <c r="VN409" s="263"/>
      <c r="VO409" s="263"/>
      <c r="VP409" s="263"/>
      <c r="VQ409" s="263"/>
      <c r="VR409" s="263"/>
      <c r="VS409" s="263"/>
      <c r="VT409" s="263"/>
      <c r="VU409" s="263"/>
      <c r="VV409" s="263"/>
      <c r="VW409" s="263"/>
      <c r="VX409" s="263"/>
      <c r="VY409" s="263"/>
      <c r="VZ409" s="263"/>
      <c r="WA409" s="263"/>
      <c r="WB409" s="263"/>
      <c r="WC409" s="263"/>
      <c r="WD409" s="263"/>
      <c r="WE409" s="263"/>
      <c r="WF409" s="263"/>
      <c r="WG409" s="263"/>
      <c r="WH409" s="263"/>
      <c r="WI409" s="263"/>
      <c r="WJ409" s="263"/>
      <c r="WK409" s="263"/>
      <c r="WL409" s="263"/>
      <c r="WM409" s="263"/>
      <c r="WN409" s="263"/>
      <c r="WO409" s="263"/>
      <c r="WP409" s="263"/>
      <c r="WQ409" s="263"/>
      <c r="WR409" s="263"/>
      <c r="WS409" s="263"/>
      <c r="WT409" s="263"/>
      <c r="WU409" s="263"/>
      <c r="WV409" s="263"/>
      <c r="WW409" s="263"/>
      <c r="WX409" s="263"/>
      <c r="WY409" s="263"/>
      <c r="WZ409" s="263"/>
      <c r="XA409" s="263"/>
      <c r="XB409" s="263"/>
      <c r="XC409" s="263"/>
      <c r="XD409" s="263"/>
      <c r="XE409" s="263"/>
      <c r="XF409" s="263"/>
      <c r="XG409" s="263"/>
      <c r="XH409" s="263"/>
      <c r="XI409" s="263"/>
      <c r="XJ409" s="263"/>
      <c r="XK409" s="263"/>
      <c r="XL409" s="263"/>
      <c r="XM409" s="263"/>
      <c r="XN409" s="263"/>
      <c r="XO409" s="263"/>
      <c r="XP409" s="263"/>
      <c r="XQ409" s="263"/>
      <c r="XR409" s="263"/>
      <c r="XS409" s="263"/>
      <c r="XT409" s="263"/>
      <c r="XU409" s="263"/>
      <c r="XV409" s="263"/>
      <c r="XW409" s="263"/>
      <c r="XX409" s="263"/>
      <c r="XY409" s="263"/>
      <c r="XZ409" s="263"/>
      <c r="YA409" s="263"/>
      <c r="YB409" s="263"/>
      <c r="YC409" s="263"/>
      <c r="YD409" s="263"/>
      <c r="YE409" s="263"/>
      <c r="YF409" s="263"/>
      <c r="YG409" s="263"/>
      <c r="YH409" s="263"/>
      <c r="YI409" s="263"/>
      <c r="YJ409" s="263"/>
      <c r="YK409" s="263"/>
      <c r="YL409" s="263"/>
      <c r="YM409" s="263"/>
      <c r="YN409" s="263"/>
      <c r="YO409" s="263"/>
      <c r="YP409" s="263"/>
      <c r="YQ409" s="263"/>
      <c r="YR409" s="263"/>
      <c r="YS409" s="263"/>
      <c r="YT409" s="263"/>
      <c r="YU409" s="263"/>
      <c r="YV409" s="263"/>
      <c r="YW409" s="263"/>
      <c r="YX409" s="263"/>
      <c r="YY409" s="263"/>
      <c r="YZ409" s="263"/>
      <c r="ZA409" s="263"/>
      <c r="ZB409" s="263"/>
      <c r="ZC409" s="263"/>
      <c r="ZD409" s="263"/>
      <c r="ZE409" s="263"/>
      <c r="ZF409" s="263"/>
      <c r="ZG409" s="263"/>
      <c r="ZH409" s="263"/>
      <c r="ZI409" s="263"/>
      <c r="ZJ409" s="263"/>
      <c r="ZK409" s="263"/>
      <c r="ZL409" s="263"/>
      <c r="ZM409" s="263"/>
      <c r="ZN409" s="263"/>
      <c r="ZO409" s="263"/>
      <c r="ZP409" s="263"/>
      <c r="ZQ409" s="263"/>
      <c r="ZR409" s="263"/>
      <c r="ZS409" s="263"/>
      <c r="ZT409" s="263"/>
      <c r="ZU409" s="263"/>
      <c r="ZV409" s="263"/>
      <c r="ZW409" s="263"/>
      <c r="ZX409" s="263"/>
      <c r="ZY409" s="263"/>
      <c r="ZZ409" s="263"/>
      <c r="AAA409" s="263"/>
      <c r="AAB409" s="263"/>
      <c r="AAC409" s="263"/>
      <c r="AAD409" s="263"/>
      <c r="AAE409" s="263"/>
      <c r="AAF409" s="263"/>
      <c r="AAG409" s="263"/>
      <c r="AAH409" s="263"/>
      <c r="AAI409" s="263"/>
      <c r="AAJ409" s="263"/>
      <c r="AAK409" s="263"/>
      <c r="AAL409" s="263"/>
      <c r="AAM409" s="263"/>
      <c r="AAN409" s="263"/>
      <c r="AAO409" s="263"/>
      <c r="AAP409" s="263"/>
      <c r="AAQ409" s="263"/>
      <c r="AAR409" s="263"/>
      <c r="AAS409" s="263"/>
      <c r="AAT409" s="263"/>
      <c r="AAU409" s="263"/>
      <c r="AAV409" s="263"/>
      <c r="AAW409" s="263"/>
      <c r="AAX409" s="263"/>
      <c r="AAY409" s="263"/>
      <c r="AAZ409" s="263"/>
      <c r="ABA409" s="263"/>
      <c r="ABB409" s="263"/>
      <c r="ABC409" s="263"/>
      <c r="ABD409" s="263"/>
      <c r="ABE409" s="263"/>
      <c r="ABF409" s="263"/>
      <c r="ABG409" s="263"/>
      <c r="ABH409" s="263"/>
      <c r="ABI409" s="263"/>
      <c r="ABJ409" s="263"/>
      <c r="ABK409" s="263"/>
      <c r="ABL409" s="263"/>
      <c r="ABM409" s="263"/>
      <c r="ABN409" s="263"/>
      <c r="ABO409" s="263"/>
      <c r="ABP409" s="263"/>
      <c r="ABQ409" s="263"/>
      <c r="ABR409" s="263"/>
      <c r="ABS409" s="263"/>
      <c r="ABT409" s="263"/>
      <c r="ABU409" s="263"/>
      <c r="ABV409" s="263"/>
      <c r="ABW409" s="263"/>
      <c r="ABX409" s="263"/>
      <c r="ABY409" s="263"/>
      <c r="ABZ409" s="263"/>
      <c r="ACA409" s="263"/>
      <c r="ACB409" s="263"/>
      <c r="ACC409" s="263"/>
      <c r="ACD409" s="263"/>
      <c r="ACE409" s="263"/>
      <c r="ACF409" s="263"/>
      <c r="ACG409" s="263"/>
      <c r="ACH409" s="263"/>
      <c r="ACI409" s="263"/>
      <c r="ACJ409" s="263"/>
      <c r="ACK409" s="263"/>
      <c r="ACL409" s="263"/>
      <c r="ACM409" s="263"/>
      <c r="ACN409" s="263"/>
      <c r="ACO409" s="263"/>
      <c r="ACP409" s="263"/>
      <c r="ACQ409" s="263"/>
      <c r="ACR409" s="263"/>
      <c r="ACS409" s="263"/>
      <c r="ACT409" s="263"/>
      <c r="ACU409" s="263"/>
      <c r="ACV409" s="263"/>
      <c r="ACW409" s="263"/>
      <c r="ACX409" s="263"/>
      <c r="ACY409" s="263"/>
      <c r="ACZ409" s="263"/>
      <c r="ADA409" s="263"/>
      <c r="ADB409" s="263"/>
      <c r="ADC409" s="263"/>
      <c r="ADD409" s="263"/>
      <c r="ADE409" s="263"/>
      <c r="ADF409" s="263"/>
      <c r="ADG409" s="263"/>
      <c r="ADH409" s="263"/>
      <c r="ADI409" s="263"/>
      <c r="ADJ409" s="263"/>
      <c r="ADK409" s="263"/>
      <c r="ADL409" s="263"/>
      <c r="ADM409" s="263"/>
      <c r="ADN409" s="263"/>
      <c r="ADO409" s="263"/>
      <c r="ADP409" s="263"/>
      <c r="ADQ409" s="263"/>
      <c r="ADR409" s="263"/>
      <c r="ADS409" s="263"/>
      <c r="ADT409" s="263"/>
      <c r="ADU409" s="263"/>
      <c r="ADV409" s="263"/>
      <c r="ADW409" s="263"/>
      <c r="ADX409" s="263"/>
      <c r="ADY409" s="263"/>
      <c r="ADZ409" s="263"/>
      <c r="AEA409" s="263"/>
      <c r="AEB409" s="263"/>
      <c r="AEC409" s="263"/>
      <c r="AED409" s="263"/>
      <c r="AEE409" s="263"/>
      <c r="AEF409" s="263"/>
      <c r="AEG409" s="263"/>
      <c r="AEH409" s="263"/>
      <c r="AEI409" s="263"/>
      <c r="AEJ409" s="263"/>
      <c r="AEK409" s="263"/>
      <c r="AEL409" s="263"/>
      <c r="AEM409" s="263"/>
      <c r="AEN409" s="263"/>
      <c r="AEO409" s="263"/>
      <c r="AEP409" s="263"/>
      <c r="AEQ409" s="263"/>
      <c r="AER409" s="263"/>
      <c r="AES409" s="263"/>
      <c r="AET409" s="263"/>
      <c r="AEU409" s="263"/>
      <c r="AEV409" s="263"/>
      <c r="AEW409" s="263"/>
      <c r="AEX409" s="263"/>
      <c r="AEY409" s="263"/>
      <c r="AEZ409" s="263"/>
      <c r="AFA409" s="263"/>
      <c r="AFB409" s="263"/>
      <c r="AFC409" s="263"/>
      <c r="AFD409" s="263"/>
      <c r="AFE409" s="263"/>
      <c r="AFF409" s="263"/>
      <c r="AFG409" s="263"/>
      <c r="AFH409" s="263"/>
      <c r="AFI409" s="263"/>
      <c r="AFJ409" s="263"/>
      <c r="AFK409" s="263"/>
      <c r="AFL409" s="263"/>
      <c r="AFM409" s="263"/>
      <c r="AFN409" s="263"/>
      <c r="AFO409" s="263"/>
      <c r="AFP409" s="263"/>
      <c r="AFQ409" s="263"/>
      <c r="AFR409" s="263"/>
      <c r="AFS409" s="263"/>
      <c r="AFT409" s="263"/>
      <c r="AFU409" s="263"/>
      <c r="AFV409" s="263"/>
      <c r="AFW409" s="263"/>
      <c r="AFX409" s="263"/>
      <c r="AFY409" s="263"/>
      <c r="AFZ409" s="263"/>
      <c r="AGA409" s="263"/>
      <c r="AGB409" s="263"/>
      <c r="AGC409" s="263"/>
      <c r="AGD409" s="263"/>
      <c r="AGE409" s="263"/>
      <c r="AGF409" s="263"/>
      <c r="AGG409" s="263"/>
      <c r="AGH409" s="263"/>
      <c r="AGI409" s="263"/>
      <c r="AGJ409" s="263"/>
      <c r="AGK409" s="263"/>
      <c r="AGL409" s="263"/>
      <c r="AGM409" s="263"/>
      <c r="AGN409" s="263"/>
      <c r="AGO409" s="263"/>
      <c r="AGP409" s="263"/>
      <c r="AGQ409" s="263"/>
      <c r="AGR409" s="263"/>
      <c r="AGS409" s="263"/>
      <c r="AGT409" s="263"/>
      <c r="AGU409" s="263"/>
      <c r="AGV409" s="263"/>
      <c r="AGW409" s="263"/>
      <c r="AGX409" s="263"/>
      <c r="AGY409" s="263"/>
      <c r="AGZ409" s="263"/>
      <c r="AHA409" s="263"/>
      <c r="AHB409" s="263"/>
      <c r="AHC409" s="263"/>
      <c r="AHD409" s="263"/>
      <c r="AHE409" s="263"/>
      <c r="AHF409" s="263"/>
      <c r="AHG409" s="263"/>
      <c r="AHH409" s="263"/>
      <c r="AHI409" s="263"/>
      <c r="AHJ409" s="263"/>
      <c r="AHK409" s="263"/>
      <c r="AHL409" s="263"/>
      <c r="AHM409" s="263"/>
      <c r="AHN409" s="263"/>
      <c r="AHO409" s="263"/>
      <c r="AHP409" s="263"/>
      <c r="AHQ409" s="263"/>
      <c r="AHR409" s="263"/>
      <c r="AHS409" s="263"/>
      <c r="AHT409" s="263"/>
      <c r="AHU409" s="263"/>
      <c r="AHV409" s="263"/>
      <c r="AHW409" s="263"/>
      <c r="AHX409" s="263"/>
      <c r="AHY409" s="263"/>
      <c r="AHZ409" s="263"/>
      <c r="AIA409" s="263"/>
      <c r="AIB409" s="263"/>
      <c r="AIC409" s="263"/>
      <c r="AID409" s="263"/>
      <c r="AIE409" s="263"/>
      <c r="AIF409" s="263"/>
      <c r="AIG409" s="263"/>
      <c r="AIH409" s="263"/>
      <c r="AII409" s="263"/>
      <c r="AIJ409" s="263"/>
      <c r="AIK409" s="263"/>
      <c r="AIL409" s="263"/>
      <c r="AIM409" s="263"/>
      <c r="AIN409" s="263"/>
      <c r="AIO409" s="263"/>
      <c r="AIP409" s="263"/>
      <c r="AIQ409" s="263"/>
      <c r="AIR409" s="263"/>
      <c r="AIS409" s="263"/>
      <c r="AIT409" s="263"/>
      <c r="AIU409" s="263"/>
      <c r="AIV409" s="263"/>
      <c r="AIW409" s="263"/>
      <c r="AIX409" s="263"/>
      <c r="AIY409" s="263"/>
      <c r="AIZ409" s="263"/>
      <c r="AJA409" s="263"/>
      <c r="AJB409" s="263"/>
      <c r="AJC409" s="263"/>
      <c r="AJD409" s="263"/>
      <c r="AJE409" s="263"/>
      <c r="AJF409" s="263"/>
      <c r="AJG409" s="263"/>
      <c r="AJH409" s="263"/>
      <c r="AJI409" s="263"/>
      <c r="AJJ409" s="263"/>
      <c r="AJK409" s="263"/>
      <c r="AJL409" s="263"/>
      <c r="AJM409" s="263"/>
      <c r="AJN409" s="263"/>
      <c r="AJO409" s="263"/>
      <c r="AJP409" s="263"/>
      <c r="AJQ409" s="263"/>
      <c r="AJR409" s="263"/>
      <c r="AJS409" s="263"/>
      <c r="AJT409" s="263"/>
      <c r="AJU409" s="263"/>
      <c r="AJV409" s="263"/>
      <c r="AJW409" s="263"/>
      <c r="AJX409" s="263"/>
      <c r="AJY409" s="263"/>
      <c r="AJZ409" s="263"/>
      <c r="AKA409" s="263"/>
      <c r="AKB409" s="263"/>
      <c r="AKC409" s="263"/>
      <c r="AKD409" s="263"/>
      <c r="AKE409" s="263"/>
      <c r="AKF409" s="263"/>
      <c r="AKG409" s="263"/>
      <c r="AKH409" s="263"/>
      <c r="AKI409" s="263"/>
      <c r="AKJ409" s="263"/>
      <c r="AKK409" s="263"/>
      <c r="AKL409" s="263"/>
      <c r="AKM409" s="263"/>
      <c r="AKN409" s="263"/>
      <c r="AKO409" s="263"/>
      <c r="AKP409" s="263"/>
      <c r="AKQ409" s="263"/>
      <c r="AKR409" s="263"/>
      <c r="AKS409" s="263"/>
      <c r="AKT409" s="263"/>
      <c r="AKU409" s="263"/>
      <c r="AKV409" s="263"/>
      <c r="AKW409" s="263"/>
      <c r="AKX409" s="263"/>
      <c r="AKY409" s="263"/>
      <c r="AKZ409" s="263"/>
      <c r="ALA409" s="263"/>
      <c r="ALB409" s="263"/>
      <c r="ALC409" s="263"/>
      <c r="ALD409" s="263"/>
      <c r="ALE409" s="263"/>
      <c r="ALF409" s="263"/>
      <c r="ALG409" s="263"/>
      <c r="ALH409" s="263"/>
      <c r="ALI409" s="263"/>
      <c r="ALJ409" s="263"/>
      <c r="ALK409" s="263"/>
      <c r="ALL409" s="263"/>
      <c r="ALM409" s="263"/>
      <c r="ALN409" s="263"/>
      <c r="ALO409" s="263"/>
      <c r="ALP409" s="263"/>
      <c r="ALQ409" s="263"/>
      <c r="ALR409" s="263"/>
      <c r="ALS409" s="263"/>
      <c r="ALT409" s="263"/>
      <c r="ALU409" s="263"/>
      <c r="ALV409" s="263"/>
      <c r="ALW409" s="263"/>
      <c r="ALX409" s="263"/>
      <c r="ALY409" s="263"/>
      <c r="ALZ409" s="263"/>
      <c r="AMA409" s="263"/>
      <c r="AMB409" s="263"/>
      <c r="AMC409" s="263"/>
      <c r="AMD409" s="263"/>
      <c r="AME409" s="263"/>
      <c r="AMF409" s="263"/>
      <c r="AMG409" s="263"/>
      <c r="AMH409" s="263"/>
      <c r="AMI409" s="263"/>
      <c r="AMJ409" s="263"/>
      <c r="AMK409" s="263"/>
      <c r="AML409" s="263"/>
      <c r="AMM409" s="263"/>
      <c r="AMN409" s="263"/>
      <c r="AMO409" s="263"/>
      <c r="AMP409" s="263"/>
      <c r="AMQ409" s="263"/>
      <c r="AMR409" s="263"/>
      <c r="AMS409" s="263"/>
      <c r="AMT409" s="263"/>
      <c r="AMU409" s="263"/>
      <c r="AMV409" s="263"/>
      <c r="AMW409" s="263"/>
      <c r="AMX409" s="263"/>
      <c r="AMY409" s="263"/>
      <c r="AMZ409" s="263"/>
      <c r="ANA409" s="263"/>
      <c r="ANB409" s="263"/>
      <c r="ANC409" s="263"/>
      <c r="AND409" s="263"/>
      <c r="ANE409" s="263"/>
      <c r="ANF409" s="263"/>
      <c r="ANG409" s="263"/>
      <c r="ANH409" s="263"/>
      <c r="ANI409" s="263"/>
      <c r="ANJ409" s="263"/>
      <c r="ANK409" s="263"/>
      <c r="ANL409" s="263"/>
      <c r="ANM409" s="263"/>
      <c r="ANN409" s="263"/>
      <c r="ANO409" s="263"/>
      <c r="ANP409" s="263"/>
      <c r="ANQ409" s="263"/>
      <c r="ANR409" s="263"/>
      <c r="ANS409" s="263"/>
      <c r="ANT409" s="263"/>
      <c r="ANU409" s="263"/>
      <c r="ANV409" s="263"/>
      <c r="ANW409" s="263"/>
      <c r="ANX409" s="263"/>
      <c r="ANY409" s="263"/>
      <c r="ANZ409" s="263"/>
      <c r="AOA409" s="263"/>
      <c r="AOB409" s="263"/>
      <c r="AOC409" s="263"/>
      <c r="AOD409" s="263"/>
      <c r="AOE409" s="263"/>
      <c r="AOF409" s="263"/>
      <c r="AOG409" s="263"/>
      <c r="AOH409" s="263"/>
      <c r="AOI409" s="263"/>
      <c r="AOJ409" s="263"/>
      <c r="AOK409" s="263"/>
      <c r="AOL409" s="263"/>
      <c r="AOM409" s="263"/>
      <c r="AON409" s="263"/>
      <c r="AOO409" s="263"/>
      <c r="AOP409" s="263"/>
      <c r="AOQ409" s="263"/>
      <c r="AOR409" s="263"/>
      <c r="AOS409" s="263"/>
      <c r="AOT409" s="263"/>
      <c r="AOU409" s="263"/>
      <c r="AOV409" s="263"/>
      <c r="AOW409" s="263"/>
      <c r="AOX409" s="263"/>
      <c r="AOY409" s="263"/>
      <c r="AOZ409" s="263"/>
      <c r="APA409" s="263"/>
      <c r="APB409" s="263"/>
      <c r="APC409" s="263"/>
      <c r="APD409" s="263"/>
      <c r="APE409" s="263"/>
      <c r="APF409" s="263"/>
      <c r="APG409" s="263"/>
      <c r="APH409" s="263"/>
      <c r="API409" s="263"/>
      <c r="APJ409" s="263"/>
      <c r="APK409" s="263"/>
      <c r="APL409" s="263"/>
      <c r="APM409" s="263"/>
      <c r="APN409" s="263"/>
      <c r="APO409" s="263"/>
      <c r="APP409" s="263"/>
      <c r="APQ409" s="263"/>
      <c r="APR409" s="263"/>
      <c r="APS409" s="263"/>
      <c r="APT409" s="263"/>
      <c r="APU409" s="263"/>
      <c r="APV409" s="263"/>
      <c r="APW409" s="263"/>
      <c r="APX409" s="263"/>
      <c r="APY409" s="263"/>
      <c r="APZ409" s="263"/>
      <c r="AQA409" s="263"/>
      <c r="AQB409" s="263"/>
      <c r="AQC409" s="263"/>
      <c r="AQD409" s="263"/>
      <c r="AQE409" s="263"/>
      <c r="AQF409" s="263"/>
      <c r="AQG409" s="263"/>
      <c r="AQH409" s="263"/>
      <c r="AQI409" s="263"/>
      <c r="AQJ409" s="263"/>
      <c r="AQK409" s="263"/>
      <c r="AQL409" s="263"/>
      <c r="AQM409" s="263"/>
      <c r="AQN409" s="263"/>
      <c r="AQO409" s="263"/>
      <c r="AQP409" s="263"/>
      <c r="AQQ409" s="263"/>
      <c r="AQR409" s="263"/>
      <c r="AQS409" s="263"/>
      <c r="AQT409" s="263"/>
      <c r="AQU409" s="263"/>
      <c r="AQV409" s="263"/>
      <c r="AQW409" s="263"/>
      <c r="AQX409" s="263"/>
      <c r="AQY409" s="263"/>
      <c r="AQZ409" s="263"/>
      <c r="ARA409" s="263"/>
      <c r="ARB409" s="263"/>
      <c r="ARC409" s="263"/>
      <c r="ARD409" s="263"/>
      <c r="ARE409" s="263"/>
      <c r="ARF409" s="263"/>
      <c r="ARG409" s="263"/>
      <c r="ARH409" s="263"/>
      <c r="ARI409" s="263"/>
      <c r="ARJ409" s="263"/>
      <c r="ARK409" s="263"/>
      <c r="ARL409" s="263"/>
      <c r="ARM409" s="263"/>
      <c r="ARN409" s="263"/>
      <c r="ARO409" s="263"/>
      <c r="ARP409" s="263"/>
      <c r="ARQ409" s="263"/>
      <c r="ARR409" s="263"/>
      <c r="ARS409" s="263"/>
      <c r="ART409" s="263"/>
      <c r="ARU409" s="263"/>
      <c r="ARV409" s="263"/>
      <c r="ARW409" s="263"/>
      <c r="ARX409" s="263"/>
      <c r="ARY409" s="263"/>
      <c r="ARZ409" s="263"/>
      <c r="ASA409" s="263"/>
      <c r="ASB409" s="263"/>
      <c r="ASC409" s="263"/>
      <c r="ASD409" s="263"/>
      <c r="ASE409" s="263"/>
      <c r="ASF409" s="263"/>
      <c r="ASG409" s="263"/>
      <c r="ASH409" s="263"/>
      <c r="ASI409" s="263"/>
      <c r="ASJ409" s="263"/>
      <c r="ASK409" s="263"/>
      <c r="ASL409" s="263"/>
      <c r="ASM409" s="263"/>
      <c r="ASN409" s="263"/>
      <c r="ASO409" s="263"/>
      <c r="ASP409" s="263"/>
      <c r="ASQ409" s="263"/>
      <c r="ASR409" s="263"/>
      <c r="ASS409" s="263"/>
      <c r="AST409" s="263"/>
      <c r="ASU409" s="263"/>
      <c r="ASV409" s="263"/>
      <c r="ASW409" s="263"/>
      <c r="ASX409" s="263"/>
      <c r="ASY409" s="263"/>
      <c r="ASZ409" s="263"/>
      <c r="ATA409" s="263"/>
      <c r="ATB409" s="263"/>
      <c r="ATC409" s="263"/>
      <c r="ATD409" s="263"/>
      <c r="ATE409" s="263"/>
      <c r="ATF409" s="263"/>
      <c r="ATG409" s="263"/>
      <c r="ATH409" s="263"/>
      <c r="ATI409" s="263"/>
      <c r="ATJ409" s="263"/>
      <c r="ATK409" s="263"/>
      <c r="ATL409" s="263"/>
      <c r="ATM409" s="263"/>
      <c r="ATN409" s="263"/>
      <c r="ATO409" s="263"/>
      <c r="ATP409" s="263"/>
      <c r="ATQ409" s="263"/>
      <c r="ATR409" s="263"/>
      <c r="ATS409" s="263"/>
      <c r="ATT409" s="263"/>
      <c r="ATU409" s="263"/>
      <c r="ATV409" s="263"/>
      <c r="ATW409" s="263"/>
      <c r="ATX409" s="263"/>
      <c r="ATY409" s="263"/>
      <c r="ATZ409" s="263"/>
      <c r="AUA409" s="263"/>
      <c r="AUB409" s="263"/>
      <c r="AUC409" s="263"/>
      <c r="AUD409" s="263"/>
      <c r="AUE409" s="263"/>
      <c r="AUF409" s="263"/>
      <c r="AUG409" s="263"/>
      <c r="AUH409" s="263"/>
      <c r="AUI409" s="263"/>
      <c r="AUJ409" s="263"/>
      <c r="AUK409" s="263"/>
      <c r="AUL409" s="263"/>
      <c r="AUM409" s="263"/>
      <c r="AUN409" s="263"/>
      <c r="AUO409" s="263"/>
      <c r="AUP409" s="263"/>
      <c r="AUQ409" s="263"/>
      <c r="AUR409" s="263"/>
      <c r="AUS409" s="263"/>
      <c r="AUT409" s="263"/>
      <c r="AUU409" s="263"/>
      <c r="AUV409" s="263"/>
      <c r="AUW409" s="263"/>
      <c r="AUX409" s="263"/>
      <c r="AUY409" s="263"/>
      <c r="AUZ409" s="263"/>
      <c r="AVA409" s="263"/>
      <c r="AVB409" s="263"/>
      <c r="AVC409" s="263"/>
      <c r="AVD409" s="263"/>
      <c r="AVE409" s="263"/>
      <c r="AVF409" s="263"/>
      <c r="AVG409" s="263"/>
      <c r="AVH409" s="263"/>
      <c r="AVI409" s="263"/>
      <c r="AVJ409" s="263"/>
      <c r="AVK409" s="263"/>
      <c r="AVL409" s="263"/>
      <c r="AVM409" s="263"/>
      <c r="AVN409" s="263"/>
      <c r="AVO409" s="263"/>
      <c r="AVP409" s="263"/>
      <c r="AVQ409" s="263"/>
      <c r="AVR409" s="263"/>
      <c r="AVS409" s="263"/>
      <c r="AVT409" s="263"/>
      <c r="AVU409" s="263"/>
      <c r="AVV409" s="263"/>
      <c r="AVW409" s="263"/>
      <c r="AVX409" s="263"/>
      <c r="AVY409" s="263"/>
      <c r="AVZ409" s="263"/>
      <c r="AWA409" s="263"/>
      <c r="AWB409" s="263"/>
      <c r="AWC409" s="263"/>
      <c r="AWD409" s="263"/>
      <c r="AWE409" s="263"/>
      <c r="AWF409" s="263"/>
      <c r="AWG409" s="263"/>
      <c r="AWH409" s="263"/>
      <c r="AWI409" s="263"/>
      <c r="AWJ409" s="263"/>
      <c r="AWK409" s="263"/>
      <c r="AWL409" s="263"/>
      <c r="AWM409" s="263"/>
      <c r="AWN409" s="263"/>
      <c r="AWO409" s="263"/>
      <c r="AWP409" s="263"/>
      <c r="AWQ409" s="263"/>
      <c r="AWR409" s="263"/>
      <c r="AWS409" s="263"/>
      <c r="AWT409" s="263"/>
      <c r="AWU409" s="263"/>
      <c r="AWV409" s="263"/>
      <c r="AWW409" s="263"/>
      <c r="AWX409" s="263"/>
      <c r="AWY409" s="263"/>
      <c r="AWZ409" s="263"/>
      <c r="AXA409" s="263"/>
      <c r="AXB409" s="263"/>
      <c r="AXC409" s="263"/>
      <c r="AXD409" s="263"/>
      <c r="AXE409" s="263"/>
      <c r="AXF409" s="263"/>
      <c r="AXG409" s="263"/>
      <c r="AXH409" s="263"/>
      <c r="AXI409" s="263"/>
      <c r="AXJ409" s="263"/>
      <c r="AXK409" s="263"/>
      <c r="AXL409" s="263"/>
      <c r="AXM409" s="263"/>
      <c r="AXN409" s="263"/>
      <c r="AXO409" s="263"/>
      <c r="AXP409" s="263"/>
      <c r="AXQ409" s="263"/>
      <c r="AXR409" s="263"/>
      <c r="AXS409" s="263"/>
      <c r="AXT409" s="263"/>
      <c r="AXU409" s="263"/>
      <c r="AXV409" s="263"/>
      <c r="AXW409" s="263"/>
      <c r="AXX409" s="263"/>
      <c r="AXY409" s="263"/>
      <c r="AXZ409" s="263"/>
      <c r="AYA409" s="263"/>
      <c r="AYB409" s="263"/>
      <c r="AYC409" s="263"/>
      <c r="AYD409" s="263"/>
      <c r="AYE409" s="263"/>
      <c r="AYF409" s="263"/>
      <c r="AYG409" s="263"/>
      <c r="AYH409" s="263"/>
      <c r="AYI409" s="263"/>
      <c r="AYJ409" s="263"/>
      <c r="AYK409" s="263"/>
      <c r="AYL409" s="263"/>
      <c r="AYM409" s="263"/>
      <c r="AYN409" s="263"/>
      <c r="AYO409" s="263"/>
      <c r="AYP409" s="263"/>
      <c r="AYQ409" s="263"/>
      <c r="AYR409" s="263"/>
      <c r="AYS409" s="263"/>
      <c r="AYT409" s="263"/>
      <c r="AYU409" s="263"/>
      <c r="AYV409" s="263"/>
      <c r="AYW409" s="263"/>
      <c r="AYX409" s="263"/>
      <c r="AYY409" s="263"/>
      <c r="AYZ409" s="263"/>
      <c r="AZA409" s="263"/>
      <c r="AZB409" s="263"/>
      <c r="AZC409" s="263"/>
      <c r="AZD409" s="263"/>
      <c r="AZE409" s="263"/>
      <c r="AZF409" s="263"/>
      <c r="AZG409" s="263"/>
      <c r="AZH409" s="263"/>
      <c r="AZI409" s="263"/>
      <c r="AZJ409" s="263"/>
      <c r="AZK409" s="263"/>
      <c r="AZL409" s="263"/>
      <c r="AZM409" s="263"/>
      <c r="AZN409" s="263"/>
      <c r="AZO409" s="263"/>
      <c r="AZP409" s="263"/>
      <c r="AZQ409" s="263"/>
      <c r="AZR409" s="263"/>
      <c r="AZS409" s="263"/>
      <c r="AZT409" s="263"/>
      <c r="AZU409" s="263"/>
      <c r="AZV409" s="263"/>
      <c r="AZW409" s="263"/>
      <c r="AZX409" s="263"/>
      <c r="AZY409" s="263"/>
      <c r="AZZ409" s="263"/>
      <c r="BAA409" s="263"/>
      <c r="BAB409" s="263"/>
      <c r="BAC409" s="263"/>
      <c r="BAD409" s="263"/>
      <c r="BAE409" s="263"/>
      <c r="BAF409" s="263"/>
      <c r="BAG409" s="263"/>
      <c r="BAH409" s="263"/>
      <c r="BAI409" s="263"/>
      <c r="BAJ409" s="263"/>
      <c r="BAK409" s="263"/>
      <c r="BAL409" s="263"/>
      <c r="BAM409" s="263"/>
      <c r="BAN409" s="263"/>
      <c r="BAO409" s="263"/>
      <c r="BAP409" s="263"/>
      <c r="BAQ409" s="263"/>
      <c r="BAR409" s="263"/>
      <c r="BAS409" s="263"/>
      <c r="BAT409" s="263"/>
      <c r="BAU409" s="263"/>
      <c r="BAV409" s="263"/>
      <c r="BAW409" s="263"/>
      <c r="BAX409" s="263"/>
      <c r="BAY409" s="263"/>
      <c r="BAZ409" s="263"/>
      <c r="BBA409" s="263"/>
      <c r="BBB409" s="263"/>
      <c r="BBC409" s="263"/>
      <c r="BBD409" s="263"/>
      <c r="BBE409" s="263"/>
      <c r="BBF409" s="263"/>
      <c r="BBG409" s="263"/>
      <c r="BBH409" s="263"/>
      <c r="BBI409" s="263"/>
      <c r="BBJ409" s="263"/>
      <c r="BBK409" s="263"/>
      <c r="BBL409" s="263"/>
      <c r="BBM409" s="263"/>
      <c r="BBN409" s="263"/>
      <c r="BBO409" s="263"/>
      <c r="BBP409" s="263"/>
      <c r="BBQ409" s="263"/>
      <c r="BBR409" s="263"/>
      <c r="BBS409" s="263"/>
      <c r="BBT409" s="263"/>
      <c r="BBU409" s="263"/>
      <c r="BBV409" s="263"/>
      <c r="BBW409" s="263"/>
      <c r="BBX409" s="263"/>
      <c r="BBY409" s="263"/>
      <c r="BBZ409" s="263"/>
      <c r="BCA409" s="263"/>
      <c r="BCB409" s="263"/>
      <c r="BCC409" s="263"/>
      <c r="BCD409" s="263"/>
      <c r="BCE409" s="263"/>
      <c r="BCF409" s="263"/>
      <c r="BCG409" s="263"/>
      <c r="BCH409" s="263"/>
      <c r="BCI409" s="263"/>
      <c r="BCJ409" s="263"/>
      <c r="BCK409" s="263"/>
      <c r="BCL409" s="263"/>
      <c r="BCM409" s="263"/>
      <c r="BCN409" s="263"/>
      <c r="BCO409" s="263"/>
      <c r="BCP409" s="263"/>
      <c r="BCQ409" s="263"/>
      <c r="BCR409" s="263"/>
      <c r="BCS409" s="263"/>
      <c r="BCT409" s="263"/>
      <c r="BCU409" s="263"/>
      <c r="BCV409" s="263"/>
      <c r="BCW409" s="263"/>
      <c r="BCX409" s="263"/>
      <c r="BCY409" s="263"/>
      <c r="BCZ409" s="263"/>
      <c r="BDA409" s="263"/>
      <c r="BDB409" s="263"/>
      <c r="BDC409" s="263"/>
      <c r="BDD409" s="263"/>
      <c r="BDE409" s="263"/>
      <c r="BDF409" s="263"/>
      <c r="BDG409" s="263"/>
      <c r="BDH409" s="263"/>
      <c r="BDI409" s="263"/>
      <c r="BDJ409" s="263"/>
      <c r="BDK409" s="263"/>
      <c r="BDL409" s="263"/>
      <c r="BDM409" s="263"/>
      <c r="BDN409" s="263"/>
      <c r="BDO409" s="263"/>
      <c r="BDP409" s="263"/>
      <c r="BDQ409" s="263"/>
      <c r="BDR409" s="263"/>
      <c r="BDS409" s="263"/>
      <c r="BDT409" s="263"/>
      <c r="BDU409" s="263"/>
      <c r="BDV409" s="263"/>
      <c r="BDW409" s="263"/>
      <c r="BDX409" s="263"/>
      <c r="BDY409" s="263"/>
      <c r="BDZ409" s="263"/>
      <c r="BEA409" s="263"/>
      <c r="BEB409" s="263"/>
      <c r="BEC409" s="263"/>
      <c r="BED409" s="263"/>
      <c r="BEE409" s="263"/>
      <c r="BEF409" s="263"/>
      <c r="BEG409" s="263"/>
      <c r="BEH409" s="263"/>
      <c r="BEI409" s="263"/>
      <c r="BEJ409" s="263"/>
      <c r="BEK409" s="263"/>
      <c r="BEL409" s="263"/>
      <c r="BEM409" s="263"/>
      <c r="BEN409" s="263"/>
      <c r="BEO409" s="263"/>
      <c r="BEP409" s="263"/>
      <c r="BEQ409" s="263"/>
      <c r="BER409" s="263"/>
      <c r="BES409" s="263"/>
      <c r="BET409" s="263"/>
      <c r="BEU409" s="263"/>
      <c r="BEV409" s="263"/>
      <c r="BEW409" s="263"/>
      <c r="BEX409" s="263"/>
      <c r="BEY409" s="263"/>
      <c r="BEZ409" s="263"/>
      <c r="BFA409" s="263"/>
      <c r="BFB409" s="263"/>
      <c r="BFC409" s="263"/>
      <c r="BFD409" s="263"/>
      <c r="BFE409" s="263"/>
      <c r="BFF409" s="263"/>
      <c r="BFG409" s="263"/>
      <c r="BFH409" s="263"/>
      <c r="BFI409" s="263"/>
      <c r="BFJ409" s="263"/>
      <c r="BFK409" s="263"/>
      <c r="BFL409" s="263"/>
      <c r="BFM409" s="263"/>
      <c r="BFN409" s="263"/>
      <c r="BFO409" s="263"/>
      <c r="BFP409" s="263"/>
      <c r="BFQ409" s="263"/>
      <c r="BFR409" s="263"/>
      <c r="BFS409" s="263"/>
      <c r="BFT409" s="263"/>
      <c r="BFU409" s="263"/>
      <c r="BFV409" s="263"/>
      <c r="BFW409" s="263"/>
      <c r="BFX409" s="263"/>
      <c r="BFY409" s="263"/>
      <c r="BFZ409" s="263"/>
      <c r="BGA409" s="263"/>
      <c r="BGB409" s="263"/>
      <c r="BGC409" s="263"/>
      <c r="BGD409" s="263"/>
      <c r="BGE409" s="263"/>
      <c r="BGF409" s="263"/>
      <c r="BGG409" s="263"/>
      <c r="BGH409" s="263"/>
      <c r="BGI409" s="263"/>
      <c r="BGJ409" s="263"/>
      <c r="BGK409" s="263"/>
      <c r="BGL409" s="263"/>
      <c r="BGM409" s="263"/>
      <c r="BGN409" s="263"/>
      <c r="BGO409" s="263"/>
      <c r="BGP409" s="263"/>
      <c r="BGQ409" s="263"/>
      <c r="BGR409" s="263"/>
      <c r="BGS409" s="263"/>
      <c r="BGT409" s="263"/>
      <c r="BGU409" s="263"/>
      <c r="BGV409" s="263"/>
      <c r="BGW409" s="263"/>
      <c r="BGX409" s="263"/>
      <c r="BGY409" s="263"/>
      <c r="BGZ409" s="263"/>
      <c r="BHA409" s="263"/>
      <c r="BHB409" s="263"/>
      <c r="BHC409" s="263"/>
      <c r="BHD409" s="263"/>
      <c r="BHE409" s="263"/>
      <c r="BHF409" s="263"/>
      <c r="BHG409" s="263"/>
      <c r="BHH409" s="263"/>
      <c r="BHI409" s="263"/>
      <c r="BHJ409" s="263"/>
      <c r="BHK409" s="263"/>
      <c r="BHL409" s="263"/>
      <c r="BHM409" s="263"/>
      <c r="BHN409" s="263"/>
      <c r="BHO409" s="263"/>
      <c r="BHP409" s="263"/>
      <c r="BHQ409" s="263"/>
      <c r="BHR409" s="263"/>
      <c r="BHS409" s="263"/>
      <c r="BHT409" s="263"/>
      <c r="BHU409" s="263"/>
      <c r="BHV409" s="263"/>
      <c r="BHW409" s="263"/>
      <c r="BHX409" s="263"/>
      <c r="BHY409" s="263"/>
      <c r="BHZ409" s="263"/>
      <c r="BIA409" s="263"/>
      <c r="BIB409" s="263"/>
      <c r="BIC409" s="263"/>
      <c r="BID409" s="263"/>
      <c r="BIE409" s="263"/>
      <c r="BIF409" s="263"/>
      <c r="BIG409" s="263"/>
      <c r="BIH409" s="263"/>
      <c r="BII409" s="263"/>
      <c r="BIJ409" s="263"/>
      <c r="BIK409" s="263"/>
      <c r="BIL409" s="263"/>
      <c r="BIM409" s="263"/>
      <c r="BIN409" s="263"/>
      <c r="BIO409" s="263"/>
      <c r="BIP409" s="263"/>
      <c r="BIQ409" s="263"/>
      <c r="BIR409" s="263"/>
      <c r="BIS409" s="263"/>
      <c r="BIT409" s="263"/>
      <c r="BIU409" s="263"/>
      <c r="BIV409" s="263"/>
      <c r="BIW409" s="263"/>
      <c r="BIX409" s="263"/>
      <c r="BIY409" s="263"/>
      <c r="BIZ409" s="263"/>
      <c r="BJA409" s="263"/>
      <c r="BJB409" s="263"/>
      <c r="BJC409" s="263"/>
      <c r="BJD409" s="263"/>
      <c r="BJE409" s="263"/>
      <c r="BJF409" s="263"/>
      <c r="BJG409" s="263"/>
      <c r="BJH409" s="263"/>
      <c r="BJI409" s="263"/>
      <c r="BJJ409" s="263"/>
      <c r="BJK409" s="263"/>
      <c r="BJL409" s="263"/>
      <c r="BJM409" s="263"/>
      <c r="BJN409" s="263"/>
      <c r="BJO409" s="263"/>
      <c r="BJP409" s="263"/>
      <c r="BJQ409" s="263"/>
      <c r="BJR409" s="263"/>
      <c r="BJS409" s="263"/>
      <c r="BJT409" s="263"/>
      <c r="BJU409" s="263"/>
      <c r="BJV409" s="263"/>
      <c r="BJW409" s="263"/>
      <c r="BJX409" s="263"/>
      <c r="BJY409" s="263"/>
      <c r="BJZ409" s="263"/>
      <c r="BKA409" s="263"/>
      <c r="BKB409" s="263"/>
      <c r="BKC409" s="263"/>
      <c r="BKD409" s="263"/>
      <c r="BKE409" s="263"/>
      <c r="BKF409" s="263"/>
      <c r="BKG409" s="263"/>
      <c r="BKH409" s="263"/>
      <c r="BKI409" s="263"/>
      <c r="BKJ409" s="263"/>
      <c r="BKK409" s="263"/>
      <c r="BKL409" s="263"/>
      <c r="BKM409" s="263"/>
      <c r="BKN409" s="263"/>
      <c r="BKO409" s="263"/>
      <c r="BKP409" s="263"/>
      <c r="BKQ409" s="263"/>
      <c r="BKR409" s="263"/>
      <c r="BKS409" s="263"/>
      <c r="BKT409" s="263"/>
      <c r="BKU409" s="263"/>
      <c r="BKV409" s="263"/>
      <c r="BKW409" s="263"/>
      <c r="BKX409" s="263"/>
      <c r="BKY409" s="263"/>
      <c r="BKZ409" s="263"/>
      <c r="BLA409" s="263"/>
      <c r="BLB409" s="263"/>
      <c r="BLC409" s="263"/>
      <c r="BLD409" s="263"/>
      <c r="BLE409" s="263"/>
      <c r="BLF409" s="263"/>
      <c r="BLG409" s="263"/>
      <c r="BLH409" s="263"/>
      <c r="BLI409" s="263"/>
      <c r="BLJ409" s="263"/>
      <c r="BLK409" s="263"/>
      <c r="BLL409" s="263"/>
      <c r="BLM409" s="263"/>
      <c r="BLN409" s="263"/>
      <c r="BLO409" s="263"/>
      <c r="BLP409" s="263"/>
      <c r="BLQ409" s="263"/>
      <c r="BLR409" s="263"/>
      <c r="BLS409" s="263"/>
      <c r="BLT409" s="263"/>
      <c r="BLU409" s="263"/>
      <c r="BLV409" s="263"/>
      <c r="BLW409" s="263"/>
      <c r="BLX409" s="263"/>
      <c r="BLY409" s="263"/>
      <c r="BLZ409" s="263"/>
      <c r="BMA409" s="263"/>
      <c r="BMB409" s="263"/>
      <c r="BMC409" s="263"/>
      <c r="BMD409" s="263"/>
      <c r="BME409" s="263"/>
      <c r="BMF409" s="263"/>
      <c r="BMG409" s="263"/>
      <c r="BMH409" s="263"/>
      <c r="BMI409" s="263"/>
      <c r="BMJ409" s="263"/>
      <c r="BMK409" s="263"/>
      <c r="BML409" s="263"/>
      <c r="BMM409" s="263"/>
      <c r="BMN409" s="263"/>
      <c r="BMO409" s="263"/>
      <c r="BMP409" s="263"/>
      <c r="BMQ409" s="263"/>
      <c r="BMR409" s="263"/>
      <c r="BMS409" s="263"/>
      <c r="BMT409" s="263"/>
      <c r="BMU409" s="263"/>
      <c r="BMV409" s="263"/>
      <c r="BMW409" s="263"/>
      <c r="BMX409" s="263"/>
      <c r="BMY409" s="263"/>
      <c r="BMZ409" s="263"/>
      <c r="BNA409" s="263"/>
      <c r="BNB409" s="263"/>
      <c r="BNC409" s="263"/>
      <c r="BND409" s="263"/>
      <c r="BNE409" s="263"/>
      <c r="BNF409" s="263"/>
      <c r="BNG409" s="263"/>
      <c r="BNH409" s="263"/>
      <c r="BNI409" s="263"/>
      <c r="BNJ409" s="263"/>
      <c r="BNK409" s="263"/>
      <c r="BNL409" s="263"/>
      <c r="BNM409" s="263"/>
      <c r="BNN409" s="263"/>
      <c r="BNO409" s="263"/>
      <c r="BNP409" s="263"/>
      <c r="BNQ409" s="263"/>
      <c r="BNR409" s="263"/>
      <c r="BNS409" s="263"/>
      <c r="BNT409" s="263"/>
      <c r="BNU409" s="263"/>
      <c r="BNV409" s="263"/>
      <c r="BNW409" s="263"/>
      <c r="BNX409" s="263"/>
      <c r="BNY409" s="263"/>
      <c r="BNZ409" s="263"/>
      <c r="BOA409" s="263"/>
      <c r="BOB409" s="263"/>
      <c r="BOC409" s="263"/>
      <c r="BOD409" s="263"/>
      <c r="BOE409" s="263"/>
      <c r="BOF409" s="263"/>
      <c r="BOG409" s="263"/>
      <c r="BOH409" s="263"/>
      <c r="BOI409" s="263"/>
      <c r="BOJ409" s="263"/>
      <c r="BOK409" s="263"/>
      <c r="BOL409" s="263"/>
      <c r="BOM409" s="263"/>
      <c r="BON409" s="263"/>
      <c r="BOO409" s="263"/>
      <c r="BOP409" s="263"/>
      <c r="BOQ409" s="263"/>
      <c r="BOR409" s="263"/>
      <c r="BOS409" s="263"/>
      <c r="BOT409" s="263"/>
      <c r="BOU409" s="263"/>
      <c r="BOV409" s="263"/>
      <c r="BOW409" s="263"/>
      <c r="BOX409" s="263"/>
      <c r="BOY409" s="263"/>
      <c r="BOZ409" s="263"/>
      <c r="BPA409" s="263"/>
      <c r="BPB409" s="263"/>
      <c r="BPC409" s="263"/>
      <c r="BPD409" s="263"/>
      <c r="BPE409" s="263"/>
      <c r="BPF409" s="263"/>
      <c r="BPG409" s="263"/>
      <c r="BPH409" s="263"/>
      <c r="BPI409" s="263"/>
      <c r="BPJ409" s="263"/>
      <c r="BPK409" s="263"/>
      <c r="BPL409" s="263"/>
      <c r="BPM409" s="263"/>
      <c r="BPN409" s="263"/>
      <c r="BPO409" s="263"/>
      <c r="BPP409" s="263"/>
      <c r="BPQ409" s="263"/>
      <c r="BPR409" s="263"/>
      <c r="BPS409" s="263"/>
      <c r="BPT409" s="263"/>
      <c r="BPU409" s="263"/>
      <c r="BPV409" s="263"/>
      <c r="BPW409" s="263"/>
      <c r="BPX409" s="263"/>
      <c r="BPY409" s="263"/>
      <c r="BPZ409" s="263"/>
      <c r="BQA409" s="263"/>
      <c r="BQB409" s="263"/>
      <c r="BQC409" s="263"/>
      <c r="BQD409" s="263"/>
      <c r="BQE409" s="263"/>
      <c r="BQF409" s="263"/>
      <c r="BQG409" s="263"/>
      <c r="BQH409" s="263"/>
      <c r="BQI409" s="263"/>
      <c r="BQJ409" s="263"/>
      <c r="BQK409" s="263"/>
      <c r="BQL409" s="263"/>
      <c r="BQM409" s="263"/>
      <c r="BQN409" s="263"/>
      <c r="BQO409" s="263"/>
      <c r="BQP409" s="263"/>
      <c r="BQQ409" s="263"/>
      <c r="BQR409" s="263"/>
      <c r="BQS409" s="263"/>
      <c r="BQT409" s="263"/>
      <c r="BQU409" s="263"/>
      <c r="BQV409" s="263"/>
      <c r="BQW409" s="263"/>
      <c r="BQX409" s="263"/>
      <c r="BQY409" s="263"/>
      <c r="BQZ409" s="263"/>
      <c r="BRA409" s="263"/>
      <c r="BRB409" s="263"/>
      <c r="BRC409" s="263"/>
      <c r="BRD409" s="263"/>
      <c r="BRE409" s="263"/>
      <c r="BRF409" s="263"/>
      <c r="BRG409" s="263"/>
      <c r="BRH409" s="263"/>
      <c r="BRI409" s="263"/>
      <c r="BRJ409" s="263"/>
      <c r="BRK409" s="263"/>
      <c r="BRL409" s="263"/>
      <c r="BRM409" s="263"/>
      <c r="BRN409" s="263"/>
      <c r="BRO409" s="263"/>
      <c r="BRP409" s="263"/>
      <c r="BRQ409" s="263"/>
      <c r="BRR409" s="263"/>
      <c r="BRS409" s="263"/>
      <c r="BRT409" s="263"/>
      <c r="BRU409" s="263"/>
      <c r="BRV409" s="263"/>
      <c r="BRW409" s="263"/>
      <c r="BRX409" s="263"/>
      <c r="BRY409" s="263"/>
      <c r="BRZ409" s="263"/>
      <c r="BSA409" s="263"/>
      <c r="BSB409" s="263"/>
      <c r="BSC409" s="263"/>
      <c r="BSD409" s="263"/>
      <c r="BSE409" s="263"/>
      <c r="BSF409" s="263"/>
      <c r="BSG409" s="263"/>
      <c r="BSH409" s="263"/>
      <c r="BSI409" s="263"/>
      <c r="BSJ409" s="263"/>
      <c r="BSK409" s="263"/>
      <c r="BSL409" s="263"/>
      <c r="BSM409" s="263"/>
      <c r="BSN409" s="263"/>
      <c r="BSO409" s="263"/>
      <c r="BSP409" s="263"/>
      <c r="BSQ409" s="263"/>
      <c r="BSR409" s="263"/>
      <c r="BSS409" s="263"/>
      <c r="BST409" s="263"/>
      <c r="BSU409" s="263"/>
      <c r="BSV409" s="263"/>
      <c r="BSW409" s="263"/>
      <c r="BSX409" s="263"/>
      <c r="BSY409" s="263"/>
      <c r="BSZ409" s="263"/>
      <c r="BTA409" s="263"/>
      <c r="BTB409" s="263"/>
      <c r="BTC409" s="263"/>
      <c r="BTD409" s="263"/>
      <c r="BTE409" s="263"/>
      <c r="BTF409" s="263"/>
      <c r="BTG409" s="263"/>
      <c r="BTH409" s="263"/>
      <c r="BTI409" s="263"/>
      <c r="BTJ409" s="263"/>
      <c r="BTK409" s="263"/>
      <c r="BTL409" s="263"/>
      <c r="BTM409" s="263"/>
      <c r="BTN409" s="263"/>
      <c r="BTO409" s="263"/>
      <c r="BTP409" s="263"/>
      <c r="BTQ409" s="263"/>
      <c r="BTR409" s="263"/>
      <c r="BTS409" s="263"/>
      <c r="BTT409" s="263"/>
      <c r="BTU409" s="263"/>
      <c r="BTV409" s="263"/>
      <c r="BTW409" s="263"/>
      <c r="BTX409" s="263"/>
      <c r="BTY409" s="263"/>
      <c r="BTZ409" s="263"/>
      <c r="BUA409" s="263"/>
      <c r="BUB409" s="263"/>
      <c r="BUC409" s="263"/>
      <c r="BUD409" s="263"/>
      <c r="BUE409" s="263"/>
      <c r="BUF409" s="263"/>
      <c r="BUG409" s="263"/>
      <c r="BUH409" s="263"/>
      <c r="BUI409" s="263"/>
      <c r="BUJ409" s="263"/>
      <c r="BUK409" s="263"/>
      <c r="BUL409" s="263"/>
      <c r="BUM409" s="263"/>
      <c r="BUN409" s="263"/>
      <c r="BUO409" s="263"/>
      <c r="BUP409" s="263"/>
      <c r="BUQ409" s="263"/>
      <c r="BUR409" s="263"/>
      <c r="BUS409" s="263"/>
      <c r="BUT409" s="263"/>
      <c r="BUU409" s="263"/>
      <c r="BUV409" s="263"/>
      <c r="BUW409" s="263"/>
      <c r="BUX409" s="263"/>
      <c r="BUY409" s="263"/>
      <c r="BUZ409" s="263"/>
      <c r="BVA409" s="263"/>
      <c r="BVB409" s="263"/>
      <c r="BVC409" s="263"/>
      <c r="BVD409" s="263"/>
      <c r="BVE409" s="263"/>
      <c r="BVF409" s="263"/>
      <c r="BVG409" s="263"/>
      <c r="BVH409" s="263"/>
      <c r="BVI409" s="263"/>
      <c r="BVJ409" s="263"/>
      <c r="BVK409" s="263"/>
      <c r="BVL409" s="263"/>
      <c r="BVM409" s="263"/>
      <c r="BVN409" s="263"/>
      <c r="BVO409" s="263"/>
      <c r="BVP409" s="263"/>
      <c r="BVQ409" s="263"/>
      <c r="BVR409" s="263"/>
      <c r="BVS409" s="263"/>
      <c r="BVT409" s="263"/>
      <c r="BVU409" s="263"/>
      <c r="BVV409" s="263"/>
      <c r="BVW409" s="263"/>
      <c r="BVX409" s="263"/>
      <c r="BVY409" s="263"/>
      <c r="BVZ409" s="263"/>
      <c r="BWA409" s="263"/>
      <c r="BWB409" s="263"/>
      <c r="BWC409" s="263"/>
      <c r="BWD409" s="263"/>
      <c r="BWE409" s="263"/>
      <c r="BWF409" s="263"/>
      <c r="BWG409" s="263"/>
      <c r="BWH409" s="263"/>
      <c r="BWI409" s="263"/>
      <c r="BWJ409" s="263"/>
      <c r="BWK409" s="263"/>
      <c r="BWL409" s="263"/>
      <c r="BWM409" s="263"/>
      <c r="BWN409" s="263"/>
      <c r="BWO409" s="263"/>
      <c r="BWP409" s="263"/>
      <c r="BWQ409" s="263"/>
      <c r="BWR409" s="263"/>
      <c r="BWS409" s="263"/>
      <c r="BWT409" s="263"/>
      <c r="BWU409" s="263"/>
      <c r="BWV409" s="263"/>
      <c r="BWW409" s="263"/>
      <c r="BWX409" s="263"/>
      <c r="BWY409" s="263"/>
      <c r="BWZ409" s="263"/>
      <c r="BXA409" s="263"/>
      <c r="BXB409" s="263"/>
      <c r="BXC409" s="263"/>
      <c r="BXD409" s="263"/>
      <c r="BXE409" s="263"/>
      <c r="BXF409" s="263"/>
      <c r="BXG409" s="263"/>
      <c r="BXH409" s="263"/>
      <c r="BXI409" s="263"/>
      <c r="BXJ409" s="263"/>
      <c r="BXK409" s="263"/>
      <c r="BXL409" s="263"/>
      <c r="BXM409" s="263"/>
      <c r="BXN409" s="263"/>
      <c r="BXO409" s="263"/>
      <c r="BXP409" s="263"/>
      <c r="BXQ409" s="263"/>
      <c r="BXR409" s="263"/>
      <c r="BXS409" s="263"/>
      <c r="BXT409" s="263"/>
      <c r="BXU409" s="263"/>
      <c r="BXV409" s="263"/>
      <c r="BXW409" s="263"/>
      <c r="BXX409" s="263"/>
      <c r="BXY409" s="263"/>
      <c r="BXZ409" s="263"/>
      <c r="BYA409" s="263"/>
      <c r="BYB409" s="263"/>
      <c r="BYC409" s="263"/>
      <c r="BYD409" s="263"/>
      <c r="BYE409" s="263"/>
      <c r="BYF409" s="263"/>
      <c r="BYG409" s="263"/>
      <c r="BYH409" s="263"/>
      <c r="BYI409" s="263"/>
      <c r="BYJ409" s="263"/>
      <c r="BYK409" s="263"/>
      <c r="BYL409" s="263"/>
      <c r="BYM409" s="263"/>
      <c r="BYN409" s="263"/>
      <c r="BYO409" s="263"/>
      <c r="BYP409" s="263"/>
      <c r="BYQ409" s="263"/>
      <c r="BYR409" s="263"/>
      <c r="BYS409" s="263"/>
      <c r="BYT409" s="263"/>
      <c r="BYU409" s="263"/>
      <c r="BYV409" s="263"/>
      <c r="BYW409" s="263"/>
      <c r="BYX409" s="263"/>
      <c r="BYY409" s="263"/>
      <c r="BYZ409" s="263"/>
      <c r="BZA409" s="263"/>
      <c r="BZB409" s="263"/>
      <c r="BZC409" s="263"/>
      <c r="BZD409" s="263"/>
      <c r="BZE409" s="263"/>
      <c r="BZF409" s="263"/>
      <c r="BZG409" s="263"/>
      <c r="BZH409" s="263"/>
      <c r="BZI409" s="263"/>
      <c r="BZJ409" s="263"/>
      <c r="BZK409" s="263"/>
      <c r="BZL409" s="263"/>
      <c r="BZM409" s="263"/>
      <c r="BZN409" s="263"/>
      <c r="BZO409" s="263"/>
      <c r="BZP409" s="263"/>
      <c r="BZQ409" s="263"/>
      <c r="BZR409" s="263"/>
      <c r="BZS409" s="263"/>
      <c r="BZT409" s="263"/>
      <c r="BZU409" s="263"/>
      <c r="BZV409" s="263"/>
      <c r="BZW409" s="263"/>
      <c r="BZX409" s="263"/>
      <c r="BZY409" s="263"/>
      <c r="BZZ409" s="263"/>
      <c r="CAA409" s="263"/>
      <c r="CAB409" s="263"/>
      <c r="CAC409" s="263"/>
      <c r="CAD409" s="263"/>
      <c r="CAE409" s="263"/>
      <c r="CAF409" s="263"/>
      <c r="CAG409" s="263"/>
      <c r="CAH409" s="263"/>
      <c r="CAI409" s="263"/>
      <c r="CAJ409" s="263"/>
      <c r="CAK409" s="263"/>
      <c r="CAL409" s="263"/>
      <c r="CAM409" s="263"/>
      <c r="CAN409" s="263"/>
      <c r="CAO409" s="263"/>
      <c r="CAP409" s="263"/>
      <c r="CAQ409" s="263"/>
      <c r="CAR409" s="263"/>
      <c r="CAS409" s="263"/>
      <c r="CAT409" s="263"/>
      <c r="CAU409" s="263"/>
      <c r="CAV409" s="263"/>
    </row>
    <row r="410" spans="1:2076" x14ac:dyDescent="0.35">
      <c r="A410" s="263"/>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263"/>
      <c r="AF410" s="263"/>
      <c r="AG410" s="263"/>
      <c r="AH410" s="263"/>
      <c r="AI410" s="263"/>
      <c r="AJ410" s="263"/>
      <c r="AK410" s="263"/>
      <c r="AL410" s="263"/>
      <c r="AM410" s="263"/>
      <c r="AN410" s="263"/>
      <c r="AO410" s="263"/>
      <c r="AP410" s="263"/>
      <c r="AQ410" s="263"/>
      <c r="AR410" s="263"/>
      <c r="AS410" s="263"/>
      <c r="AT410" s="263"/>
      <c r="AU410" s="263"/>
      <c r="AV410" s="263"/>
      <c r="AW410" s="263"/>
      <c r="AX410" s="263"/>
      <c r="AY410" s="263"/>
      <c r="AZ410" s="263"/>
      <c r="BA410" s="263"/>
      <c r="BB410" s="263"/>
      <c r="BC410" s="263"/>
      <c r="BD410" s="263"/>
      <c r="BE410" s="263"/>
      <c r="BF410" s="263"/>
      <c r="BG410" s="263"/>
      <c r="BH410" s="263"/>
      <c r="BI410" s="263"/>
      <c r="BJ410" s="263"/>
      <c r="BK410" s="263"/>
      <c r="BL410" s="263"/>
      <c r="BM410" s="263"/>
      <c r="BN410" s="263"/>
      <c r="BO410" s="263"/>
      <c r="BP410" s="263"/>
      <c r="BQ410" s="263"/>
      <c r="BR410" s="263"/>
      <c r="BS410" s="263"/>
      <c r="BT410" s="263"/>
      <c r="BU410" s="263"/>
      <c r="BV410" s="263"/>
      <c r="BW410" s="263"/>
      <c r="BX410" s="263"/>
      <c r="BY410" s="263"/>
      <c r="BZ410" s="263"/>
      <c r="CA410" s="263"/>
      <c r="CB410" s="263"/>
      <c r="CC410" s="263"/>
      <c r="CD410" s="263"/>
      <c r="CE410" s="263"/>
      <c r="CF410" s="263"/>
      <c r="CG410" s="263"/>
      <c r="CH410" s="263"/>
      <c r="CI410" s="263"/>
      <c r="CJ410" s="263"/>
      <c r="CK410" s="263"/>
      <c r="CL410" s="263"/>
      <c r="CM410" s="263"/>
      <c r="CN410" s="263"/>
      <c r="CO410" s="263"/>
      <c r="CP410" s="263"/>
      <c r="CQ410" s="263"/>
      <c r="CR410" s="263"/>
      <c r="CS410" s="263"/>
      <c r="CT410" s="263"/>
      <c r="CU410" s="263"/>
      <c r="CV410" s="263"/>
      <c r="CW410" s="263"/>
      <c r="CX410" s="263"/>
      <c r="CY410" s="263"/>
      <c r="CZ410" s="263"/>
      <c r="DA410" s="263"/>
      <c r="DB410" s="263"/>
      <c r="DC410" s="263"/>
      <c r="DD410" s="263"/>
      <c r="DE410" s="263"/>
      <c r="DF410" s="263"/>
      <c r="DG410" s="263"/>
      <c r="DH410" s="263"/>
      <c r="DI410" s="263"/>
      <c r="DJ410" s="263"/>
      <c r="DK410" s="263"/>
      <c r="DL410" s="263"/>
      <c r="DM410" s="263"/>
      <c r="DN410" s="263"/>
      <c r="DO410" s="263"/>
      <c r="DP410" s="263"/>
      <c r="DQ410" s="263"/>
      <c r="DR410" s="263"/>
      <c r="DS410" s="263"/>
      <c r="DT410" s="263"/>
      <c r="DU410" s="263"/>
      <c r="DV410" s="263"/>
      <c r="DW410" s="263"/>
      <c r="DX410" s="263"/>
      <c r="DY410" s="263"/>
      <c r="DZ410" s="263"/>
      <c r="EA410" s="263"/>
      <c r="EB410" s="263"/>
      <c r="EC410" s="263"/>
      <c r="ED410" s="263"/>
      <c r="EE410" s="263"/>
      <c r="EF410" s="263"/>
      <c r="EG410" s="263"/>
      <c r="EH410" s="263"/>
      <c r="EI410" s="263"/>
      <c r="EJ410" s="263"/>
      <c r="EK410" s="263"/>
      <c r="EL410" s="263"/>
      <c r="EM410" s="263"/>
      <c r="EN410" s="263"/>
      <c r="EO410" s="263"/>
      <c r="EP410" s="263"/>
      <c r="EQ410" s="263"/>
      <c r="ER410" s="263"/>
      <c r="ES410" s="263"/>
      <c r="ET410" s="263"/>
      <c r="EU410" s="263"/>
      <c r="EV410" s="263"/>
      <c r="EW410" s="263"/>
      <c r="EX410" s="263"/>
      <c r="EY410" s="263"/>
      <c r="EZ410" s="263"/>
      <c r="FA410" s="263"/>
      <c r="FB410" s="263"/>
      <c r="FC410" s="263"/>
      <c r="FD410" s="263"/>
      <c r="FE410" s="263"/>
      <c r="FF410" s="263"/>
      <c r="FG410" s="263"/>
      <c r="FH410" s="263"/>
      <c r="FI410" s="263"/>
      <c r="FJ410" s="263"/>
      <c r="FK410" s="263"/>
      <c r="FL410" s="263"/>
      <c r="FM410" s="263"/>
      <c r="FN410" s="263"/>
      <c r="FO410" s="263"/>
      <c r="FP410" s="263"/>
      <c r="FQ410" s="263"/>
      <c r="FR410" s="263"/>
      <c r="FS410" s="263"/>
      <c r="FT410" s="263"/>
      <c r="FU410" s="263"/>
      <c r="FV410" s="263"/>
      <c r="FW410" s="263"/>
      <c r="FX410" s="263"/>
      <c r="FY410" s="263"/>
      <c r="FZ410" s="263"/>
      <c r="GA410" s="263"/>
      <c r="GB410" s="263"/>
      <c r="GC410" s="263"/>
      <c r="GD410" s="263"/>
      <c r="GE410" s="263"/>
      <c r="GF410" s="263"/>
      <c r="GG410" s="263"/>
      <c r="GH410" s="263"/>
      <c r="GI410" s="263"/>
      <c r="GJ410" s="263"/>
      <c r="GK410" s="263"/>
      <c r="GL410" s="263"/>
      <c r="GM410" s="263"/>
      <c r="GN410" s="263"/>
      <c r="GO410" s="263"/>
      <c r="GP410" s="263"/>
      <c r="GQ410" s="263"/>
      <c r="GR410" s="263"/>
      <c r="GS410" s="263"/>
      <c r="GT410" s="263"/>
      <c r="GU410" s="263"/>
      <c r="GV410" s="263"/>
      <c r="GW410" s="263"/>
      <c r="GX410" s="263"/>
      <c r="GY410" s="263"/>
      <c r="GZ410" s="263"/>
      <c r="HA410" s="263"/>
      <c r="HB410" s="263"/>
      <c r="HC410" s="263"/>
      <c r="HD410" s="263"/>
      <c r="HE410" s="263"/>
      <c r="HF410" s="263"/>
      <c r="HG410" s="263"/>
      <c r="HH410" s="263"/>
      <c r="HI410" s="263"/>
      <c r="HJ410" s="263"/>
      <c r="HK410" s="263"/>
      <c r="HL410" s="263"/>
      <c r="HM410" s="263"/>
      <c r="HN410" s="263"/>
      <c r="HO410" s="263"/>
      <c r="HP410" s="263"/>
      <c r="HQ410" s="263"/>
      <c r="HR410" s="263"/>
      <c r="HS410" s="263"/>
      <c r="HT410" s="263"/>
      <c r="HU410" s="263"/>
      <c r="HV410" s="263"/>
      <c r="HW410" s="263"/>
      <c r="HX410" s="263"/>
      <c r="HY410" s="263"/>
      <c r="HZ410" s="263"/>
      <c r="IA410" s="263"/>
      <c r="IB410" s="263"/>
      <c r="IC410" s="263"/>
      <c r="ID410" s="263"/>
      <c r="IE410" s="263"/>
      <c r="IF410" s="263"/>
      <c r="IG410" s="263"/>
      <c r="IH410" s="263"/>
      <c r="II410" s="263"/>
      <c r="IJ410" s="263"/>
      <c r="IK410" s="263"/>
      <c r="IL410" s="263"/>
      <c r="IM410" s="263"/>
      <c r="IN410" s="263"/>
      <c r="IO410" s="263"/>
      <c r="IP410" s="263"/>
      <c r="IQ410" s="263"/>
      <c r="IR410" s="263"/>
      <c r="IS410" s="263"/>
      <c r="IT410" s="263"/>
      <c r="IU410" s="263"/>
      <c r="IV410" s="263"/>
      <c r="IW410" s="263"/>
      <c r="IX410" s="263"/>
      <c r="IY410" s="263"/>
      <c r="IZ410" s="263"/>
      <c r="JA410" s="263"/>
      <c r="JB410" s="263"/>
      <c r="JC410" s="263"/>
      <c r="JD410" s="263"/>
      <c r="JE410" s="263"/>
      <c r="JF410" s="263"/>
      <c r="JG410" s="263"/>
      <c r="JH410" s="263"/>
      <c r="JI410" s="263"/>
      <c r="JJ410" s="263"/>
      <c r="JK410" s="263"/>
      <c r="JL410" s="263"/>
      <c r="JM410" s="263"/>
      <c r="JN410" s="263"/>
      <c r="JO410" s="263"/>
      <c r="JP410" s="263"/>
      <c r="JQ410" s="263"/>
      <c r="JR410" s="263"/>
      <c r="JS410" s="263"/>
      <c r="JT410" s="263"/>
      <c r="JU410" s="263"/>
      <c r="JV410" s="263"/>
      <c r="JW410" s="263"/>
      <c r="JX410" s="263"/>
      <c r="JY410" s="263"/>
      <c r="JZ410" s="263"/>
      <c r="KA410" s="263"/>
      <c r="KB410" s="263"/>
      <c r="KC410" s="263"/>
      <c r="KD410" s="263"/>
      <c r="KE410" s="263"/>
      <c r="KF410" s="263"/>
      <c r="KG410" s="263"/>
      <c r="KH410" s="263"/>
      <c r="KI410" s="263"/>
      <c r="KJ410" s="263"/>
      <c r="KK410" s="263"/>
      <c r="KL410" s="263"/>
      <c r="KM410" s="263"/>
      <c r="KN410" s="263"/>
      <c r="KO410" s="263"/>
      <c r="KP410" s="263"/>
      <c r="KQ410" s="263"/>
      <c r="KR410" s="263"/>
      <c r="KS410" s="263"/>
      <c r="KT410" s="263"/>
      <c r="KU410" s="263"/>
      <c r="KV410" s="263"/>
      <c r="KW410" s="263"/>
      <c r="KX410" s="263"/>
      <c r="KY410" s="263"/>
      <c r="KZ410" s="263"/>
      <c r="LA410" s="263"/>
      <c r="LB410" s="263"/>
      <c r="LC410" s="263"/>
      <c r="LD410" s="263"/>
      <c r="LE410" s="263"/>
      <c r="LF410" s="263"/>
      <c r="LG410" s="263"/>
      <c r="LH410" s="263"/>
      <c r="LI410" s="263"/>
      <c r="LJ410" s="263"/>
      <c r="LK410" s="263"/>
      <c r="LL410" s="263"/>
      <c r="LM410" s="263"/>
      <c r="LN410" s="263"/>
      <c r="LO410" s="263"/>
      <c r="LP410" s="263"/>
      <c r="LQ410" s="263"/>
      <c r="LR410" s="263"/>
      <c r="LS410" s="263"/>
      <c r="LT410" s="263"/>
      <c r="LU410" s="263"/>
      <c r="LV410" s="263"/>
      <c r="LW410" s="263"/>
      <c r="LX410" s="263"/>
      <c r="LY410" s="263"/>
      <c r="LZ410" s="263"/>
      <c r="MA410" s="263"/>
      <c r="MB410" s="263"/>
      <c r="MC410" s="263"/>
      <c r="MD410" s="263"/>
      <c r="ME410" s="263"/>
      <c r="MF410" s="263"/>
      <c r="MG410" s="263"/>
      <c r="MH410" s="263"/>
      <c r="MI410" s="263"/>
      <c r="MJ410" s="263"/>
      <c r="MK410" s="263"/>
      <c r="ML410" s="263"/>
      <c r="MM410" s="263"/>
      <c r="MN410" s="263"/>
      <c r="MO410" s="263"/>
      <c r="MP410" s="263"/>
      <c r="MQ410" s="263"/>
      <c r="MR410" s="263"/>
      <c r="MS410" s="263"/>
      <c r="MT410" s="263"/>
      <c r="MU410" s="263"/>
      <c r="MV410" s="263"/>
      <c r="MW410" s="263"/>
      <c r="MX410" s="263"/>
      <c r="MY410" s="263"/>
      <c r="MZ410" s="263"/>
      <c r="NA410" s="263"/>
      <c r="NB410" s="263"/>
      <c r="NC410" s="263"/>
      <c r="ND410" s="263"/>
      <c r="NE410" s="263"/>
      <c r="NF410" s="263"/>
      <c r="NG410" s="263"/>
      <c r="NH410" s="263"/>
      <c r="NI410" s="263"/>
      <c r="NJ410" s="263"/>
      <c r="NK410" s="263"/>
      <c r="NL410" s="263"/>
      <c r="NM410" s="263"/>
      <c r="NN410" s="263"/>
      <c r="NO410" s="263"/>
      <c r="NP410" s="263"/>
      <c r="NQ410" s="263"/>
      <c r="NR410" s="263"/>
      <c r="NS410" s="263"/>
      <c r="NT410" s="263"/>
      <c r="NU410" s="263"/>
      <c r="NV410" s="263"/>
      <c r="NW410" s="263"/>
      <c r="NX410" s="263"/>
      <c r="NY410" s="263"/>
      <c r="NZ410" s="263"/>
      <c r="OA410" s="263"/>
      <c r="OB410" s="263"/>
      <c r="OC410" s="263"/>
      <c r="OD410" s="263"/>
      <c r="OE410" s="263"/>
      <c r="OF410" s="263"/>
      <c r="OG410" s="263"/>
      <c r="OH410" s="263"/>
      <c r="OI410" s="263"/>
      <c r="OJ410" s="263"/>
      <c r="OK410" s="263"/>
      <c r="OL410" s="263"/>
      <c r="OM410" s="263"/>
      <c r="ON410" s="263"/>
      <c r="OO410" s="263"/>
      <c r="OP410" s="263"/>
      <c r="OQ410" s="263"/>
      <c r="OR410" s="263"/>
      <c r="OS410" s="263"/>
      <c r="OT410" s="263"/>
      <c r="OU410" s="263"/>
      <c r="OV410" s="263"/>
      <c r="OW410" s="263"/>
      <c r="OX410" s="263"/>
      <c r="OY410" s="263"/>
      <c r="OZ410" s="263"/>
      <c r="PA410" s="263"/>
      <c r="PB410" s="263"/>
      <c r="PC410" s="263"/>
      <c r="PD410" s="263"/>
      <c r="PE410" s="263"/>
      <c r="PF410" s="263"/>
      <c r="PG410" s="263"/>
      <c r="PH410" s="263"/>
      <c r="PI410" s="263"/>
      <c r="PJ410" s="263"/>
      <c r="PK410" s="263"/>
      <c r="PL410" s="263"/>
      <c r="PM410" s="263"/>
      <c r="PN410" s="263"/>
      <c r="PO410" s="263"/>
      <c r="PP410" s="263"/>
      <c r="PQ410" s="263"/>
      <c r="PR410" s="263"/>
      <c r="PS410" s="263"/>
      <c r="PT410" s="263"/>
      <c r="PU410" s="263"/>
      <c r="PV410" s="263"/>
      <c r="PW410" s="263"/>
      <c r="PX410" s="263"/>
      <c r="PY410" s="263"/>
      <c r="PZ410" s="263"/>
      <c r="QA410" s="263"/>
      <c r="QB410" s="263"/>
      <c r="QC410" s="263"/>
      <c r="QD410" s="263"/>
      <c r="QE410" s="263"/>
      <c r="QF410" s="263"/>
      <c r="QG410" s="263"/>
      <c r="QH410" s="263"/>
      <c r="QI410" s="263"/>
      <c r="QJ410" s="263"/>
      <c r="QK410" s="263"/>
      <c r="QL410" s="263"/>
      <c r="QM410" s="263"/>
      <c r="QN410" s="263"/>
      <c r="QO410" s="263"/>
      <c r="QP410" s="263"/>
      <c r="QQ410" s="263"/>
      <c r="QR410" s="263"/>
      <c r="QS410" s="263"/>
      <c r="QT410" s="263"/>
      <c r="QU410" s="263"/>
      <c r="QV410" s="263"/>
      <c r="QW410" s="263"/>
      <c r="QX410" s="263"/>
      <c r="QY410" s="263"/>
      <c r="QZ410" s="263"/>
      <c r="RA410" s="263"/>
      <c r="RB410" s="263"/>
      <c r="RC410" s="263"/>
      <c r="RD410" s="263"/>
      <c r="RE410" s="263"/>
      <c r="RF410" s="263"/>
      <c r="RG410" s="263"/>
      <c r="RH410" s="263"/>
      <c r="RI410" s="263"/>
      <c r="RJ410" s="263"/>
      <c r="RK410" s="263"/>
      <c r="RL410" s="263"/>
      <c r="RM410" s="263"/>
      <c r="RN410" s="263"/>
      <c r="RO410" s="263"/>
      <c r="RP410" s="263"/>
      <c r="RQ410" s="263"/>
      <c r="RR410" s="263"/>
      <c r="RS410" s="263"/>
      <c r="RT410" s="263"/>
      <c r="RU410" s="263"/>
      <c r="RV410" s="263"/>
      <c r="RW410" s="263"/>
      <c r="RX410" s="263"/>
      <c r="RY410" s="263"/>
      <c r="RZ410" s="263"/>
      <c r="SA410" s="263"/>
      <c r="SB410" s="263"/>
      <c r="SC410" s="263"/>
      <c r="SD410" s="263"/>
      <c r="SE410" s="263"/>
      <c r="SF410" s="263"/>
      <c r="SG410" s="263"/>
      <c r="SH410" s="263"/>
      <c r="SI410" s="263"/>
      <c r="SJ410" s="263"/>
      <c r="SK410" s="263"/>
      <c r="SL410" s="263"/>
      <c r="SM410" s="263"/>
      <c r="SN410" s="263"/>
      <c r="SO410" s="263"/>
      <c r="SP410" s="263"/>
      <c r="SQ410" s="263"/>
      <c r="SR410" s="263"/>
      <c r="SS410" s="263"/>
      <c r="ST410" s="263"/>
      <c r="SU410" s="263"/>
      <c r="SV410" s="263"/>
      <c r="SW410" s="263"/>
      <c r="SX410" s="263"/>
      <c r="SY410" s="263"/>
      <c r="SZ410" s="263"/>
      <c r="TA410" s="263"/>
      <c r="TB410" s="263"/>
      <c r="TC410" s="263"/>
      <c r="TD410" s="263"/>
      <c r="TE410" s="263"/>
      <c r="TF410" s="263"/>
      <c r="TG410" s="263"/>
      <c r="TH410" s="263"/>
      <c r="TI410" s="263"/>
      <c r="TJ410" s="263"/>
      <c r="TK410" s="263"/>
      <c r="TL410" s="263"/>
      <c r="TM410" s="263"/>
      <c r="TN410" s="263"/>
      <c r="TO410" s="263"/>
      <c r="TP410" s="263"/>
      <c r="TQ410" s="263"/>
      <c r="TR410" s="263"/>
      <c r="TS410" s="263"/>
      <c r="TT410" s="263"/>
      <c r="TU410" s="263"/>
      <c r="TV410" s="263"/>
      <c r="TW410" s="263"/>
      <c r="TX410" s="263"/>
      <c r="TY410" s="263"/>
      <c r="TZ410" s="263"/>
      <c r="UA410" s="263"/>
      <c r="UB410" s="263"/>
      <c r="UC410" s="263"/>
      <c r="UD410" s="263"/>
      <c r="UE410" s="263"/>
      <c r="UF410" s="263"/>
      <c r="UG410" s="263"/>
      <c r="UH410" s="263"/>
      <c r="UI410" s="263"/>
      <c r="UJ410" s="263"/>
      <c r="UK410" s="263"/>
      <c r="UL410" s="263"/>
      <c r="UM410" s="263"/>
      <c r="UN410" s="263"/>
      <c r="UO410" s="263"/>
      <c r="UP410" s="263"/>
      <c r="UQ410" s="263"/>
      <c r="UR410" s="263"/>
      <c r="US410" s="263"/>
      <c r="UT410" s="263"/>
      <c r="UU410" s="263"/>
      <c r="UV410" s="263"/>
      <c r="UW410" s="263"/>
      <c r="UX410" s="263"/>
      <c r="UY410" s="263"/>
      <c r="UZ410" s="263"/>
      <c r="VA410" s="263"/>
      <c r="VB410" s="263"/>
      <c r="VC410" s="263"/>
      <c r="VD410" s="263"/>
      <c r="VE410" s="263"/>
      <c r="VF410" s="263"/>
      <c r="VG410" s="263"/>
      <c r="VH410" s="263"/>
      <c r="VI410" s="263"/>
      <c r="VJ410" s="263"/>
      <c r="VK410" s="263"/>
      <c r="VL410" s="263"/>
      <c r="VM410" s="263"/>
      <c r="VN410" s="263"/>
      <c r="VO410" s="263"/>
      <c r="VP410" s="263"/>
      <c r="VQ410" s="263"/>
      <c r="VR410" s="263"/>
      <c r="VS410" s="263"/>
      <c r="VT410" s="263"/>
      <c r="VU410" s="263"/>
      <c r="VV410" s="263"/>
      <c r="VW410" s="263"/>
      <c r="VX410" s="263"/>
      <c r="VY410" s="263"/>
      <c r="VZ410" s="263"/>
      <c r="WA410" s="263"/>
      <c r="WB410" s="263"/>
      <c r="WC410" s="263"/>
      <c r="WD410" s="263"/>
      <c r="WE410" s="263"/>
      <c r="WF410" s="263"/>
      <c r="WG410" s="263"/>
      <c r="WH410" s="263"/>
      <c r="WI410" s="263"/>
      <c r="WJ410" s="263"/>
      <c r="WK410" s="263"/>
      <c r="WL410" s="263"/>
      <c r="WM410" s="263"/>
      <c r="WN410" s="263"/>
      <c r="WO410" s="263"/>
      <c r="WP410" s="263"/>
      <c r="WQ410" s="263"/>
      <c r="WR410" s="263"/>
      <c r="WS410" s="263"/>
      <c r="WT410" s="263"/>
      <c r="WU410" s="263"/>
      <c r="WV410" s="263"/>
      <c r="WW410" s="263"/>
      <c r="WX410" s="263"/>
      <c r="WY410" s="263"/>
      <c r="WZ410" s="263"/>
      <c r="XA410" s="263"/>
      <c r="XB410" s="263"/>
      <c r="XC410" s="263"/>
      <c r="XD410" s="263"/>
      <c r="XE410" s="263"/>
      <c r="XF410" s="263"/>
      <c r="XG410" s="263"/>
      <c r="XH410" s="263"/>
      <c r="XI410" s="263"/>
      <c r="XJ410" s="263"/>
      <c r="XK410" s="263"/>
      <c r="XL410" s="263"/>
      <c r="XM410" s="263"/>
      <c r="XN410" s="263"/>
      <c r="XO410" s="263"/>
      <c r="XP410" s="263"/>
      <c r="XQ410" s="263"/>
      <c r="XR410" s="263"/>
      <c r="XS410" s="263"/>
      <c r="XT410" s="263"/>
      <c r="XU410" s="263"/>
      <c r="XV410" s="263"/>
      <c r="XW410" s="263"/>
      <c r="XX410" s="263"/>
      <c r="XY410" s="263"/>
      <c r="XZ410" s="263"/>
      <c r="YA410" s="263"/>
      <c r="YB410" s="263"/>
      <c r="YC410" s="263"/>
      <c r="YD410" s="263"/>
      <c r="YE410" s="263"/>
      <c r="YF410" s="263"/>
      <c r="YG410" s="263"/>
      <c r="YH410" s="263"/>
      <c r="YI410" s="263"/>
      <c r="YJ410" s="263"/>
      <c r="YK410" s="263"/>
      <c r="YL410" s="263"/>
      <c r="YM410" s="263"/>
      <c r="YN410" s="263"/>
      <c r="YO410" s="263"/>
      <c r="YP410" s="263"/>
      <c r="YQ410" s="263"/>
      <c r="YR410" s="263"/>
      <c r="YS410" s="263"/>
      <c r="YT410" s="263"/>
      <c r="YU410" s="263"/>
      <c r="YV410" s="263"/>
      <c r="YW410" s="263"/>
      <c r="YX410" s="263"/>
      <c r="YY410" s="263"/>
      <c r="YZ410" s="263"/>
      <c r="ZA410" s="263"/>
      <c r="ZB410" s="263"/>
      <c r="ZC410" s="263"/>
      <c r="ZD410" s="263"/>
      <c r="ZE410" s="263"/>
      <c r="ZF410" s="263"/>
      <c r="ZG410" s="263"/>
      <c r="ZH410" s="263"/>
      <c r="ZI410" s="263"/>
      <c r="ZJ410" s="263"/>
      <c r="ZK410" s="263"/>
      <c r="ZL410" s="263"/>
      <c r="ZM410" s="263"/>
      <c r="ZN410" s="263"/>
      <c r="ZO410" s="263"/>
      <c r="ZP410" s="263"/>
      <c r="ZQ410" s="263"/>
      <c r="ZR410" s="263"/>
      <c r="ZS410" s="263"/>
      <c r="ZT410" s="263"/>
      <c r="ZU410" s="263"/>
      <c r="ZV410" s="263"/>
      <c r="ZW410" s="263"/>
      <c r="ZX410" s="263"/>
      <c r="ZY410" s="263"/>
      <c r="ZZ410" s="263"/>
      <c r="AAA410" s="263"/>
      <c r="AAB410" s="263"/>
      <c r="AAC410" s="263"/>
      <c r="AAD410" s="263"/>
      <c r="AAE410" s="263"/>
      <c r="AAF410" s="263"/>
      <c r="AAG410" s="263"/>
      <c r="AAH410" s="263"/>
      <c r="AAI410" s="263"/>
      <c r="AAJ410" s="263"/>
      <c r="AAK410" s="263"/>
      <c r="AAL410" s="263"/>
      <c r="AAM410" s="263"/>
      <c r="AAN410" s="263"/>
      <c r="AAO410" s="263"/>
      <c r="AAP410" s="263"/>
      <c r="AAQ410" s="263"/>
      <c r="AAR410" s="263"/>
      <c r="AAS410" s="263"/>
      <c r="AAT410" s="263"/>
      <c r="AAU410" s="263"/>
      <c r="AAV410" s="263"/>
      <c r="AAW410" s="263"/>
      <c r="AAX410" s="263"/>
      <c r="AAY410" s="263"/>
      <c r="AAZ410" s="263"/>
      <c r="ABA410" s="263"/>
      <c r="ABB410" s="263"/>
      <c r="ABC410" s="263"/>
      <c r="ABD410" s="263"/>
      <c r="ABE410" s="263"/>
      <c r="ABF410" s="263"/>
      <c r="ABG410" s="263"/>
      <c r="ABH410" s="263"/>
      <c r="ABI410" s="263"/>
      <c r="ABJ410" s="263"/>
      <c r="ABK410" s="263"/>
      <c r="ABL410" s="263"/>
      <c r="ABM410" s="263"/>
      <c r="ABN410" s="263"/>
      <c r="ABO410" s="263"/>
      <c r="ABP410" s="263"/>
      <c r="ABQ410" s="263"/>
      <c r="ABR410" s="263"/>
      <c r="ABS410" s="263"/>
      <c r="ABT410" s="263"/>
      <c r="ABU410" s="263"/>
      <c r="ABV410" s="263"/>
      <c r="ABW410" s="263"/>
      <c r="ABX410" s="263"/>
      <c r="ABY410" s="263"/>
      <c r="ABZ410" s="263"/>
      <c r="ACA410" s="263"/>
      <c r="ACB410" s="263"/>
      <c r="ACC410" s="263"/>
      <c r="ACD410" s="263"/>
      <c r="ACE410" s="263"/>
      <c r="ACF410" s="263"/>
      <c r="ACG410" s="263"/>
      <c r="ACH410" s="263"/>
      <c r="ACI410" s="263"/>
      <c r="ACJ410" s="263"/>
      <c r="ACK410" s="263"/>
      <c r="ACL410" s="263"/>
      <c r="ACM410" s="263"/>
      <c r="ACN410" s="263"/>
      <c r="ACO410" s="263"/>
      <c r="ACP410" s="263"/>
      <c r="ACQ410" s="263"/>
      <c r="ACR410" s="263"/>
      <c r="ACS410" s="263"/>
      <c r="ACT410" s="263"/>
      <c r="ACU410" s="263"/>
      <c r="ACV410" s="263"/>
      <c r="ACW410" s="263"/>
      <c r="ACX410" s="263"/>
      <c r="ACY410" s="263"/>
      <c r="ACZ410" s="263"/>
      <c r="ADA410" s="263"/>
      <c r="ADB410" s="263"/>
      <c r="ADC410" s="263"/>
      <c r="ADD410" s="263"/>
      <c r="ADE410" s="263"/>
      <c r="ADF410" s="263"/>
      <c r="ADG410" s="263"/>
      <c r="ADH410" s="263"/>
      <c r="ADI410" s="263"/>
      <c r="ADJ410" s="263"/>
      <c r="ADK410" s="263"/>
      <c r="ADL410" s="263"/>
      <c r="ADM410" s="263"/>
      <c r="ADN410" s="263"/>
      <c r="ADO410" s="263"/>
      <c r="ADP410" s="263"/>
      <c r="ADQ410" s="263"/>
      <c r="ADR410" s="263"/>
      <c r="ADS410" s="263"/>
      <c r="ADT410" s="263"/>
      <c r="ADU410" s="263"/>
      <c r="ADV410" s="263"/>
      <c r="ADW410" s="263"/>
      <c r="ADX410" s="263"/>
      <c r="ADY410" s="263"/>
      <c r="ADZ410" s="263"/>
      <c r="AEA410" s="263"/>
      <c r="AEB410" s="263"/>
      <c r="AEC410" s="263"/>
      <c r="AED410" s="263"/>
      <c r="AEE410" s="263"/>
      <c r="AEF410" s="263"/>
      <c r="AEG410" s="263"/>
      <c r="AEH410" s="263"/>
      <c r="AEI410" s="263"/>
      <c r="AEJ410" s="263"/>
      <c r="AEK410" s="263"/>
      <c r="AEL410" s="263"/>
      <c r="AEM410" s="263"/>
      <c r="AEN410" s="263"/>
      <c r="AEO410" s="263"/>
      <c r="AEP410" s="263"/>
      <c r="AEQ410" s="263"/>
      <c r="AER410" s="263"/>
      <c r="AES410" s="263"/>
      <c r="AET410" s="263"/>
      <c r="AEU410" s="263"/>
      <c r="AEV410" s="263"/>
      <c r="AEW410" s="263"/>
      <c r="AEX410" s="263"/>
      <c r="AEY410" s="263"/>
      <c r="AEZ410" s="263"/>
      <c r="AFA410" s="263"/>
      <c r="AFB410" s="263"/>
      <c r="AFC410" s="263"/>
      <c r="AFD410" s="263"/>
      <c r="AFE410" s="263"/>
      <c r="AFF410" s="263"/>
      <c r="AFG410" s="263"/>
      <c r="AFH410" s="263"/>
      <c r="AFI410" s="263"/>
      <c r="AFJ410" s="263"/>
      <c r="AFK410" s="263"/>
      <c r="AFL410" s="263"/>
      <c r="AFM410" s="263"/>
      <c r="AFN410" s="263"/>
      <c r="AFO410" s="263"/>
      <c r="AFP410" s="263"/>
      <c r="AFQ410" s="263"/>
      <c r="AFR410" s="263"/>
      <c r="AFS410" s="263"/>
      <c r="AFT410" s="263"/>
      <c r="AFU410" s="263"/>
      <c r="AFV410" s="263"/>
      <c r="AFW410" s="263"/>
      <c r="AFX410" s="263"/>
      <c r="AFY410" s="263"/>
      <c r="AFZ410" s="263"/>
      <c r="AGA410" s="263"/>
      <c r="AGB410" s="263"/>
      <c r="AGC410" s="263"/>
      <c r="AGD410" s="263"/>
      <c r="AGE410" s="263"/>
      <c r="AGF410" s="263"/>
      <c r="AGG410" s="263"/>
      <c r="AGH410" s="263"/>
      <c r="AGI410" s="263"/>
      <c r="AGJ410" s="263"/>
      <c r="AGK410" s="263"/>
      <c r="AGL410" s="263"/>
      <c r="AGM410" s="263"/>
      <c r="AGN410" s="263"/>
      <c r="AGO410" s="263"/>
      <c r="AGP410" s="263"/>
      <c r="AGQ410" s="263"/>
      <c r="AGR410" s="263"/>
      <c r="AGS410" s="263"/>
      <c r="AGT410" s="263"/>
      <c r="AGU410" s="263"/>
      <c r="AGV410" s="263"/>
      <c r="AGW410" s="263"/>
      <c r="AGX410" s="263"/>
      <c r="AGY410" s="263"/>
      <c r="AGZ410" s="263"/>
      <c r="AHA410" s="263"/>
      <c r="AHB410" s="263"/>
      <c r="AHC410" s="263"/>
      <c r="AHD410" s="263"/>
      <c r="AHE410" s="263"/>
      <c r="AHF410" s="263"/>
      <c r="AHG410" s="263"/>
      <c r="AHH410" s="263"/>
      <c r="AHI410" s="263"/>
      <c r="AHJ410" s="263"/>
      <c r="AHK410" s="263"/>
      <c r="AHL410" s="263"/>
      <c r="AHM410" s="263"/>
      <c r="AHN410" s="263"/>
      <c r="AHO410" s="263"/>
      <c r="AHP410" s="263"/>
      <c r="AHQ410" s="263"/>
      <c r="AHR410" s="263"/>
      <c r="AHS410" s="263"/>
      <c r="AHT410" s="263"/>
      <c r="AHU410" s="263"/>
      <c r="AHV410" s="263"/>
      <c r="AHW410" s="263"/>
      <c r="AHX410" s="263"/>
      <c r="AHY410" s="263"/>
      <c r="AHZ410" s="263"/>
      <c r="AIA410" s="263"/>
      <c r="AIB410" s="263"/>
      <c r="AIC410" s="263"/>
      <c r="AID410" s="263"/>
      <c r="AIE410" s="263"/>
      <c r="AIF410" s="263"/>
      <c r="AIG410" s="263"/>
      <c r="AIH410" s="263"/>
      <c r="AII410" s="263"/>
      <c r="AIJ410" s="263"/>
      <c r="AIK410" s="263"/>
      <c r="AIL410" s="263"/>
      <c r="AIM410" s="263"/>
      <c r="AIN410" s="263"/>
      <c r="AIO410" s="263"/>
      <c r="AIP410" s="263"/>
      <c r="AIQ410" s="263"/>
      <c r="AIR410" s="263"/>
      <c r="AIS410" s="263"/>
      <c r="AIT410" s="263"/>
      <c r="AIU410" s="263"/>
      <c r="AIV410" s="263"/>
      <c r="AIW410" s="263"/>
      <c r="AIX410" s="263"/>
      <c r="AIY410" s="263"/>
      <c r="AIZ410" s="263"/>
      <c r="AJA410" s="263"/>
      <c r="AJB410" s="263"/>
      <c r="AJC410" s="263"/>
      <c r="AJD410" s="263"/>
      <c r="AJE410" s="263"/>
      <c r="AJF410" s="263"/>
      <c r="AJG410" s="263"/>
      <c r="AJH410" s="263"/>
      <c r="AJI410" s="263"/>
      <c r="AJJ410" s="263"/>
      <c r="AJK410" s="263"/>
      <c r="AJL410" s="263"/>
      <c r="AJM410" s="263"/>
      <c r="AJN410" s="263"/>
      <c r="AJO410" s="263"/>
      <c r="AJP410" s="263"/>
      <c r="AJQ410" s="263"/>
      <c r="AJR410" s="263"/>
      <c r="AJS410" s="263"/>
      <c r="AJT410" s="263"/>
      <c r="AJU410" s="263"/>
      <c r="AJV410" s="263"/>
      <c r="AJW410" s="263"/>
      <c r="AJX410" s="263"/>
      <c r="AJY410" s="263"/>
      <c r="AJZ410" s="263"/>
      <c r="AKA410" s="263"/>
      <c r="AKB410" s="263"/>
      <c r="AKC410" s="263"/>
      <c r="AKD410" s="263"/>
      <c r="AKE410" s="263"/>
      <c r="AKF410" s="263"/>
      <c r="AKG410" s="263"/>
      <c r="AKH410" s="263"/>
      <c r="AKI410" s="263"/>
      <c r="AKJ410" s="263"/>
      <c r="AKK410" s="263"/>
      <c r="AKL410" s="263"/>
      <c r="AKM410" s="263"/>
      <c r="AKN410" s="263"/>
      <c r="AKO410" s="263"/>
      <c r="AKP410" s="263"/>
      <c r="AKQ410" s="263"/>
      <c r="AKR410" s="263"/>
      <c r="AKS410" s="263"/>
      <c r="AKT410" s="263"/>
      <c r="AKU410" s="263"/>
      <c r="AKV410" s="263"/>
      <c r="AKW410" s="263"/>
      <c r="AKX410" s="263"/>
      <c r="AKY410" s="263"/>
      <c r="AKZ410" s="263"/>
      <c r="ALA410" s="263"/>
      <c r="ALB410" s="263"/>
      <c r="ALC410" s="263"/>
      <c r="ALD410" s="263"/>
      <c r="ALE410" s="263"/>
      <c r="ALF410" s="263"/>
      <c r="ALG410" s="263"/>
      <c r="ALH410" s="263"/>
      <c r="ALI410" s="263"/>
      <c r="ALJ410" s="263"/>
      <c r="ALK410" s="263"/>
      <c r="ALL410" s="263"/>
      <c r="ALM410" s="263"/>
      <c r="ALN410" s="263"/>
      <c r="ALO410" s="263"/>
      <c r="ALP410" s="263"/>
      <c r="ALQ410" s="263"/>
      <c r="ALR410" s="263"/>
      <c r="ALS410" s="263"/>
      <c r="ALT410" s="263"/>
      <c r="ALU410" s="263"/>
      <c r="ALV410" s="263"/>
      <c r="ALW410" s="263"/>
      <c r="ALX410" s="263"/>
      <c r="ALY410" s="263"/>
      <c r="ALZ410" s="263"/>
      <c r="AMA410" s="263"/>
      <c r="AMB410" s="263"/>
      <c r="AMC410" s="263"/>
      <c r="AMD410" s="263"/>
      <c r="AME410" s="263"/>
      <c r="AMF410" s="263"/>
      <c r="AMG410" s="263"/>
      <c r="AMH410" s="263"/>
      <c r="AMI410" s="263"/>
      <c r="AMJ410" s="263"/>
      <c r="AMK410" s="263"/>
      <c r="AML410" s="263"/>
      <c r="AMM410" s="263"/>
      <c r="AMN410" s="263"/>
      <c r="AMO410" s="263"/>
      <c r="AMP410" s="263"/>
      <c r="AMQ410" s="263"/>
      <c r="AMR410" s="263"/>
      <c r="AMS410" s="263"/>
      <c r="AMT410" s="263"/>
      <c r="AMU410" s="263"/>
      <c r="AMV410" s="263"/>
      <c r="AMW410" s="263"/>
      <c r="AMX410" s="263"/>
      <c r="AMY410" s="263"/>
      <c r="AMZ410" s="263"/>
      <c r="ANA410" s="263"/>
      <c r="ANB410" s="263"/>
      <c r="ANC410" s="263"/>
      <c r="AND410" s="263"/>
      <c r="ANE410" s="263"/>
      <c r="ANF410" s="263"/>
      <c r="ANG410" s="263"/>
      <c r="ANH410" s="263"/>
      <c r="ANI410" s="263"/>
      <c r="ANJ410" s="263"/>
      <c r="ANK410" s="263"/>
      <c r="ANL410" s="263"/>
      <c r="ANM410" s="263"/>
      <c r="ANN410" s="263"/>
      <c r="ANO410" s="263"/>
      <c r="ANP410" s="263"/>
      <c r="ANQ410" s="263"/>
      <c r="ANR410" s="263"/>
      <c r="ANS410" s="263"/>
      <c r="ANT410" s="263"/>
      <c r="ANU410" s="263"/>
      <c r="ANV410" s="263"/>
      <c r="ANW410" s="263"/>
      <c r="ANX410" s="263"/>
      <c r="ANY410" s="263"/>
      <c r="ANZ410" s="263"/>
      <c r="AOA410" s="263"/>
      <c r="AOB410" s="263"/>
      <c r="AOC410" s="263"/>
      <c r="AOD410" s="263"/>
      <c r="AOE410" s="263"/>
      <c r="AOF410" s="263"/>
      <c r="AOG410" s="263"/>
      <c r="AOH410" s="263"/>
      <c r="AOI410" s="263"/>
      <c r="AOJ410" s="263"/>
      <c r="AOK410" s="263"/>
      <c r="AOL410" s="263"/>
      <c r="AOM410" s="263"/>
      <c r="AON410" s="263"/>
      <c r="AOO410" s="263"/>
      <c r="AOP410" s="263"/>
      <c r="AOQ410" s="263"/>
      <c r="AOR410" s="263"/>
      <c r="AOS410" s="263"/>
      <c r="AOT410" s="263"/>
      <c r="AOU410" s="263"/>
      <c r="AOV410" s="263"/>
      <c r="AOW410" s="263"/>
      <c r="AOX410" s="263"/>
      <c r="AOY410" s="263"/>
      <c r="AOZ410" s="263"/>
      <c r="APA410" s="263"/>
      <c r="APB410" s="263"/>
      <c r="APC410" s="263"/>
      <c r="APD410" s="263"/>
      <c r="APE410" s="263"/>
      <c r="APF410" s="263"/>
      <c r="APG410" s="263"/>
      <c r="APH410" s="263"/>
      <c r="API410" s="263"/>
      <c r="APJ410" s="263"/>
      <c r="APK410" s="263"/>
      <c r="APL410" s="263"/>
      <c r="APM410" s="263"/>
      <c r="APN410" s="263"/>
      <c r="APO410" s="263"/>
      <c r="APP410" s="263"/>
      <c r="APQ410" s="263"/>
      <c r="APR410" s="263"/>
      <c r="APS410" s="263"/>
      <c r="APT410" s="263"/>
      <c r="APU410" s="263"/>
      <c r="APV410" s="263"/>
      <c r="APW410" s="263"/>
      <c r="APX410" s="263"/>
      <c r="APY410" s="263"/>
      <c r="APZ410" s="263"/>
      <c r="AQA410" s="263"/>
      <c r="AQB410" s="263"/>
      <c r="AQC410" s="263"/>
      <c r="AQD410" s="263"/>
      <c r="AQE410" s="263"/>
      <c r="AQF410" s="263"/>
      <c r="AQG410" s="263"/>
      <c r="AQH410" s="263"/>
      <c r="AQI410" s="263"/>
      <c r="AQJ410" s="263"/>
      <c r="AQK410" s="263"/>
      <c r="AQL410" s="263"/>
      <c r="AQM410" s="263"/>
      <c r="AQN410" s="263"/>
      <c r="AQO410" s="263"/>
      <c r="AQP410" s="263"/>
      <c r="AQQ410" s="263"/>
      <c r="AQR410" s="263"/>
      <c r="AQS410" s="263"/>
      <c r="AQT410" s="263"/>
      <c r="AQU410" s="263"/>
      <c r="AQV410" s="263"/>
      <c r="AQW410" s="263"/>
      <c r="AQX410" s="263"/>
      <c r="AQY410" s="263"/>
      <c r="AQZ410" s="263"/>
      <c r="ARA410" s="263"/>
      <c r="ARB410" s="263"/>
      <c r="ARC410" s="263"/>
      <c r="ARD410" s="263"/>
      <c r="ARE410" s="263"/>
      <c r="ARF410" s="263"/>
      <c r="ARG410" s="263"/>
      <c r="ARH410" s="263"/>
      <c r="ARI410" s="263"/>
      <c r="ARJ410" s="263"/>
      <c r="ARK410" s="263"/>
      <c r="ARL410" s="263"/>
      <c r="ARM410" s="263"/>
      <c r="ARN410" s="263"/>
      <c r="ARO410" s="263"/>
      <c r="ARP410" s="263"/>
      <c r="ARQ410" s="263"/>
      <c r="ARR410" s="263"/>
      <c r="ARS410" s="263"/>
      <c r="ART410" s="263"/>
      <c r="ARU410" s="263"/>
      <c r="ARV410" s="263"/>
      <c r="ARW410" s="263"/>
      <c r="ARX410" s="263"/>
      <c r="ARY410" s="263"/>
      <c r="ARZ410" s="263"/>
      <c r="ASA410" s="263"/>
      <c r="ASB410" s="263"/>
      <c r="ASC410" s="263"/>
      <c r="ASD410" s="263"/>
      <c r="ASE410" s="263"/>
      <c r="ASF410" s="263"/>
      <c r="ASG410" s="263"/>
      <c r="ASH410" s="263"/>
      <c r="ASI410" s="263"/>
      <c r="ASJ410" s="263"/>
      <c r="ASK410" s="263"/>
      <c r="ASL410" s="263"/>
      <c r="ASM410" s="263"/>
      <c r="ASN410" s="263"/>
      <c r="ASO410" s="263"/>
      <c r="ASP410" s="263"/>
      <c r="ASQ410" s="263"/>
      <c r="ASR410" s="263"/>
      <c r="ASS410" s="263"/>
      <c r="AST410" s="263"/>
      <c r="ASU410" s="263"/>
      <c r="ASV410" s="263"/>
      <c r="ASW410" s="263"/>
      <c r="ASX410" s="263"/>
      <c r="ASY410" s="263"/>
      <c r="ASZ410" s="263"/>
      <c r="ATA410" s="263"/>
      <c r="ATB410" s="263"/>
      <c r="ATC410" s="263"/>
      <c r="ATD410" s="263"/>
      <c r="ATE410" s="263"/>
      <c r="ATF410" s="263"/>
      <c r="ATG410" s="263"/>
      <c r="ATH410" s="263"/>
      <c r="ATI410" s="263"/>
      <c r="ATJ410" s="263"/>
      <c r="ATK410" s="263"/>
      <c r="ATL410" s="263"/>
      <c r="ATM410" s="263"/>
      <c r="ATN410" s="263"/>
      <c r="ATO410" s="263"/>
      <c r="ATP410" s="263"/>
      <c r="ATQ410" s="263"/>
      <c r="ATR410" s="263"/>
      <c r="ATS410" s="263"/>
      <c r="ATT410" s="263"/>
      <c r="ATU410" s="263"/>
      <c r="ATV410" s="263"/>
      <c r="ATW410" s="263"/>
      <c r="ATX410" s="263"/>
      <c r="ATY410" s="263"/>
      <c r="ATZ410" s="263"/>
      <c r="AUA410" s="263"/>
      <c r="AUB410" s="263"/>
      <c r="AUC410" s="263"/>
      <c r="AUD410" s="263"/>
      <c r="AUE410" s="263"/>
      <c r="AUF410" s="263"/>
      <c r="AUG410" s="263"/>
      <c r="AUH410" s="263"/>
      <c r="AUI410" s="263"/>
      <c r="AUJ410" s="263"/>
      <c r="AUK410" s="263"/>
      <c r="AUL410" s="263"/>
      <c r="AUM410" s="263"/>
      <c r="AUN410" s="263"/>
      <c r="AUO410" s="263"/>
      <c r="AUP410" s="263"/>
      <c r="AUQ410" s="263"/>
      <c r="AUR410" s="263"/>
      <c r="AUS410" s="263"/>
      <c r="AUT410" s="263"/>
      <c r="AUU410" s="263"/>
      <c r="AUV410" s="263"/>
      <c r="AUW410" s="263"/>
      <c r="AUX410" s="263"/>
      <c r="AUY410" s="263"/>
      <c r="AUZ410" s="263"/>
      <c r="AVA410" s="263"/>
      <c r="AVB410" s="263"/>
      <c r="AVC410" s="263"/>
      <c r="AVD410" s="263"/>
      <c r="AVE410" s="263"/>
      <c r="AVF410" s="263"/>
      <c r="AVG410" s="263"/>
      <c r="AVH410" s="263"/>
      <c r="AVI410" s="263"/>
      <c r="AVJ410" s="263"/>
      <c r="AVK410" s="263"/>
      <c r="AVL410" s="263"/>
      <c r="AVM410" s="263"/>
      <c r="AVN410" s="263"/>
      <c r="AVO410" s="263"/>
      <c r="AVP410" s="263"/>
      <c r="AVQ410" s="263"/>
      <c r="AVR410" s="263"/>
      <c r="AVS410" s="263"/>
      <c r="AVT410" s="263"/>
      <c r="AVU410" s="263"/>
      <c r="AVV410" s="263"/>
      <c r="AVW410" s="263"/>
      <c r="AVX410" s="263"/>
      <c r="AVY410" s="263"/>
      <c r="AVZ410" s="263"/>
      <c r="AWA410" s="263"/>
      <c r="AWB410" s="263"/>
      <c r="AWC410" s="263"/>
      <c r="AWD410" s="263"/>
      <c r="AWE410" s="263"/>
      <c r="AWF410" s="263"/>
      <c r="AWG410" s="263"/>
      <c r="AWH410" s="263"/>
      <c r="AWI410" s="263"/>
      <c r="AWJ410" s="263"/>
      <c r="AWK410" s="263"/>
      <c r="AWL410" s="263"/>
      <c r="AWM410" s="263"/>
      <c r="AWN410" s="263"/>
      <c r="AWO410" s="263"/>
      <c r="AWP410" s="263"/>
      <c r="AWQ410" s="263"/>
      <c r="AWR410" s="263"/>
      <c r="AWS410" s="263"/>
      <c r="AWT410" s="263"/>
      <c r="AWU410" s="263"/>
      <c r="AWV410" s="263"/>
      <c r="AWW410" s="263"/>
      <c r="AWX410" s="263"/>
      <c r="AWY410" s="263"/>
      <c r="AWZ410" s="263"/>
      <c r="AXA410" s="263"/>
      <c r="AXB410" s="263"/>
      <c r="AXC410" s="263"/>
      <c r="AXD410" s="263"/>
      <c r="AXE410" s="263"/>
      <c r="AXF410" s="263"/>
      <c r="AXG410" s="263"/>
      <c r="AXH410" s="263"/>
      <c r="AXI410" s="263"/>
      <c r="AXJ410" s="263"/>
      <c r="AXK410" s="263"/>
      <c r="AXL410" s="263"/>
      <c r="AXM410" s="263"/>
      <c r="AXN410" s="263"/>
      <c r="AXO410" s="263"/>
      <c r="AXP410" s="263"/>
      <c r="AXQ410" s="263"/>
      <c r="AXR410" s="263"/>
      <c r="AXS410" s="263"/>
      <c r="AXT410" s="263"/>
      <c r="AXU410" s="263"/>
      <c r="AXV410" s="263"/>
      <c r="AXW410" s="263"/>
      <c r="AXX410" s="263"/>
      <c r="AXY410" s="263"/>
      <c r="AXZ410" s="263"/>
      <c r="AYA410" s="263"/>
      <c r="AYB410" s="263"/>
      <c r="AYC410" s="263"/>
      <c r="AYD410" s="263"/>
      <c r="AYE410" s="263"/>
      <c r="AYF410" s="263"/>
      <c r="AYG410" s="263"/>
      <c r="AYH410" s="263"/>
      <c r="AYI410" s="263"/>
      <c r="AYJ410" s="263"/>
      <c r="AYK410" s="263"/>
      <c r="AYL410" s="263"/>
      <c r="AYM410" s="263"/>
      <c r="AYN410" s="263"/>
      <c r="AYO410" s="263"/>
      <c r="AYP410" s="263"/>
      <c r="AYQ410" s="263"/>
      <c r="AYR410" s="263"/>
      <c r="AYS410" s="263"/>
      <c r="AYT410" s="263"/>
      <c r="AYU410" s="263"/>
      <c r="AYV410" s="263"/>
      <c r="AYW410" s="263"/>
      <c r="AYX410" s="263"/>
      <c r="AYY410" s="263"/>
      <c r="AYZ410" s="263"/>
      <c r="AZA410" s="263"/>
      <c r="AZB410" s="263"/>
      <c r="AZC410" s="263"/>
      <c r="AZD410" s="263"/>
      <c r="AZE410" s="263"/>
      <c r="AZF410" s="263"/>
      <c r="AZG410" s="263"/>
      <c r="AZH410" s="263"/>
      <c r="AZI410" s="263"/>
      <c r="AZJ410" s="263"/>
      <c r="AZK410" s="263"/>
      <c r="AZL410" s="263"/>
      <c r="AZM410" s="263"/>
      <c r="AZN410" s="263"/>
      <c r="AZO410" s="263"/>
      <c r="AZP410" s="263"/>
      <c r="AZQ410" s="263"/>
      <c r="AZR410" s="263"/>
      <c r="AZS410" s="263"/>
      <c r="AZT410" s="263"/>
      <c r="AZU410" s="263"/>
      <c r="AZV410" s="263"/>
      <c r="AZW410" s="263"/>
      <c r="AZX410" s="263"/>
      <c r="AZY410" s="263"/>
      <c r="AZZ410" s="263"/>
      <c r="BAA410" s="263"/>
      <c r="BAB410" s="263"/>
      <c r="BAC410" s="263"/>
      <c r="BAD410" s="263"/>
      <c r="BAE410" s="263"/>
      <c r="BAF410" s="263"/>
      <c r="BAG410" s="263"/>
      <c r="BAH410" s="263"/>
      <c r="BAI410" s="263"/>
      <c r="BAJ410" s="263"/>
      <c r="BAK410" s="263"/>
      <c r="BAL410" s="263"/>
      <c r="BAM410" s="263"/>
      <c r="BAN410" s="263"/>
      <c r="BAO410" s="263"/>
      <c r="BAP410" s="263"/>
      <c r="BAQ410" s="263"/>
      <c r="BAR410" s="263"/>
      <c r="BAS410" s="263"/>
      <c r="BAT410" s="263"/>
      <c r="BAU410" s="263"/>
      <c r="BAV410" s="263"/>
      <c r="BAW410" s="263"/>
      <c r="BAX410" s="263"/>
      <c r="BAY410" s="263"/>
      <c r="BAZ410" s="263"/>
      <c r="BBA410" s="263"/>
      <c r="BBB410" s="263"/>
      <c r="BBC410" s="263"/>
      <c r="BBD410" s="263"/>
      <c r="BBE410" s="263"/>
      <c r="BBF410" s="263"/>
      <c r="BBG410" s="263"/>
      <c r="BBH410" s="263"/>
      <c r="BBI410" s="263"/>
      <c r="BBJ410" s="263"/>
      <c r="BBK410" s="263"/>
      <c r="BBL410" s="263"/>
      <c r="BBM410" s="263"/>
      <c r="BBN410" s="263"/>
      <c r="BBO410" s="263"/>
      <c r="BBP410" s="263"/>
      <c r="BBQ410" s="263"/>
      <c r="BBR410" s="263"/>
      <c r="BBS410" s="263"/>
      <c r="BBT410" s="263"/>
      <c r="BBU410" s="263"/>
      <c r="BBV410" s="263"/>
      <c r="BBW410" s="263"/>
      <c r="BBX410" s="263"/>
      <c r="BBY410" s="263"/>
      <c r="BBZ410" s="263"/>
      <c r="BCA410" s="263"/>
      <c r="BCB410" s="263"/>
      <c r="BCC410" s="263"/>
      <c r="BCD410" s="263"/>
      <c r="BCE410" s="263"/>
      <c r="BCF410" s="263"/>
      <c r="BCG410" s="263"/>
      <c r="BCH410" s="263"/>
      <c r="BCI410" s="263"/>
      <c r="BCJ410" s="263"/>
      <c r="BCK410" s="263"/>
      <c r="BCL410" s="263"/>
      <c r="BCM410" s="263"/>
      <c r="BCN410" s="263"/>
      <c r="BCO410" s="263"/>
      <c r="BCP410" s="263"/>
      <c r="BCQ410" s="263"/>
      <c r="BCR410" s="263"/>
      <c r="BCS410" s="263"/>
      <c r="BCT410" s="263"/>
      <c r="BCU410" s="263"/>
      <c r="BCV410" s="263"/>
      <c r="BCW410" s="263"/>
      <c r="BCX410" s="263"/>
      <c r="BCY410" s="263"/>
      <c r="BCZ410" s="263"/>
      <c r="BDA410" s="263"/>
      <c r="BDB410" s="263"/>
      <c r="BDC410" s="263"/>
      <c r="BDD410" s="263"/>
      <c r="BDE410" s="263"/>
      <c r="BDF410" s="263"/>
      <c r="BDG410" s="263"/>
      <c r="BDH410" s="263"/>
      <c r="BDI410" s="263"/>
      <c r="BDJ410" s="263"/>
      <c r="BDK410" s="263"/>
      <c r="BDL410" s="263"/>
      <c r="BDM410" s="263"/>
      <c r="BDN410" s="263"/>
      <c r="BDO410" s="263"/>
      <c r="BDP410" s="263"/>
      <c r="BDQ410" s="263"/>
      <c r="BDR410" s="263"/>
      <c r="BDS410" s="263"/>
      <c r="BDT410" s="263"/>
      <c r="BDU410" s="263"/>
      <c r="BDV410" s="263"/>
      <c r="BDW410" s="263"/>
      <c r="BDX410" s="263"/>
      <c r="BDY410" s="263"/>
      <c r="BDZ410" s="263"/>
      <c r="BEA410" s="263"/>
      <c r="BEB410" s="263"/>
      <c r="BEC410" s="263"/>
      <c r="BED410" s="263"/>
      <c r="BEE410" s="263"/>
      <c r="BEF410" s="263"/>
      <c r="BEG410" s="263"/>
      <c r="BEH410" s="263"/>
      <c r="BEI410" s="263"/>
      <c r="BEJ410" s="263"/>
      <c r="BEK410" s="263"/>
      <c r="BEL410" s="263"/>
      <c r="BEM410" s="263"/>
      <c r="BEN410" s="263"/>
      <c r="BEO410" s="263"/>
      <c r="BEP410" s="263"/>
      <c r="BEQ410" s="263"/>
      <c r="BER410" s="263"/>
      <c r="BES410" s="263"/>
      <c r="BET410" s="263"/>
      <c r="BEU410" s="263"/>
      <c r="BEV410" s="263"/>
      <c r="BEW410" s="263"/>
      <c r="BEX410" s="263"/>
      <c r="BEY410" s="263"/>
      <c r="BEZ410" s="263"/>
      <c r="BFA410" s="263"/>
      <c r="BFB410" s="263"/>
      <c r="BFC410" s="263"/>
      <c r="BFD410" s="263"/>
      <c r="BFE410" s="263"/>
      <c r="BFF410" s="263"/>
      <c r="BFG410" s="263"/>
      <c r="BFH410" s="263"/>
      <c r="BFI410" s="263"/>
      <c r="BFJ410" s="263"/>
      <c r="BFK410" s="263"/>
      <c r="BFL410" s="263"/>
      <c r="BFM410" s="263"/>
      <c r="BFN410" s="263"/>
      <c r="BFO410" s="263"/>
      <c r="BFP410" s="263"/>
      <c r="BFQ410" s="263"/>
      <c r="BFR410" s="263"/>
      <c r="BFS410" s="263"/>
      <c r="BFT410" s="263"/>
      <c r="BFU410" s="263"/>
      <c r="BFV410" s="263"/>
      <c r="BFW410" s="263"/>
      <c r="BFX410" s="263"/>
      <c r="BFY410" s="263"/>
      <c r="BFZ410" s="263"/>
      <c r="BGA410" s="263"/>
      <c r="BGB410" s="263"/>
      <c r="BGC410" s="263"/>
      <c r="BGD410" s="263"/>
      <c r="BGE410" s="263"/>
      <c r="BGF410" s="263"/>
      <c r="BGG410" s="263"/>
      <c r="BGH410" s="263"/>
      <c r="BGI410" s="263"/>
      <c r="BGJ410" s="263"/>
      <c r="BGK410" s="263"/>
      <c r="BGL410" s="263"/>
      <c r="BGM410" s="263"/>
      <c r="BGN410" s="263"/>
      <c r="BGO410" s="263"/>
      <c r="BGP410" s="263"/>
      <c r="BGQ410" s="263"/>
      <c r="BGR410" s="263"/>
      <c r="BGS410" s="263"/>
      <c r="BGT410" s="263"/>
      <c r="BGU410" s="263"/>
      <c r="BGV410" s="263"/>
      <c r="BGW410" s="263"/>
      <c r="BGX410" s="263"/>
      <c r="BGY410" s="263"/>
      <c r="BGZ410" s="263"/>
      <c r="BHA410" s="263"/>
      <c r="BHB410" s="263"/>
      <c r="BHC410" s="263"/>
      <c r="BHD410" s="263"/>
      <c r="BHE410" s="263"/>
      <c r="BHF410" s="263"/>
      <c r="BHG410" s="263"/>
      <c r="BHH410" s="263"/>
      <c r="BHI410" s="263"/>
      <c r="BHJ410" s="263"/>
      <c r="BHK410" s="263"/>
      <c r="BHL410" s="263"/>
      <c r="BHM410" s="263"/>
      <c r="BHN410" s="263"/>
      <c r="BHO410" s="263"/>
      <c r="BHP410" s="263"/>
      <c r="BHQ410" s="263"/>
      <c r="BHR410" s="263"/>
      <c r="BHS410" s="263"/>
      <c r="BHT410" s="263"/>
      <c r="BHU410" s="263"/>
      <c r="BHV410" s="263"/>
      <c r="BHW410" s="263"/>
      <c r="BHX410" s="263"/>
      <c r="BHY410" s="263"/>
      <c r="BHZ410" s="263"/>
      <c r="BIA410" s="263"/>
      <c r="BIB410" s="263"/>
      <c r="BIC410" s="263"/>
      <c r="BID410" s="263"/>
      <c r="BIE410" s="263"/>
      <c r="BIF410" s="263"/>
      <c r="BIG410" s="263"/>
      <c r="BIH410" s="263"/>
      <c r="BII410" s="263"/>
      <c r="BIJ410" s="263"/>
      <c r="BIK410" s="263"/>
      <c r="BIL410" s="263"/>
      <c r="BIM410" s="263"/>
      <c r="BIN410" s="263"/>
      <c r="BIO410" s="263"/>
      <c r="BIP410" s="263"/>
      <c r="BIQ410" s="263"/>
      <c r="BIR410" s="263"/>
      <c r="BIS410" s="263"/>
      <c r="BIT410" s="263"/>
      <c r="BIU410" s="263"/>
      <c r="BIV410" s="263"/>
      <c r="BIW410" s="263"/>
      <c r="BIX410" s="263"/>
      <c r="BIY410" s="263"/>
      <c r="BIZ410" s="263"/>
      <c r="BJA410" s="263"/>
      <c r="BJB410" s="263"/>
      <c r="BJC410" s="263"/>
      <c r="BJD410" s="263"/>
      <c r="BJE410" s="263"/>
      <c r="BJF410" s="263"/>
      <c r="BJG410" s="263"/>
      <c r="BJH410" s="263"/>
      <c r="BJI410" s="263"/>
      <c r="BJJ410" s="263"/>
      <c r="BJK410" s="263"/>
      <c r="BJL410" s="263"/>
      <c r="BJM410" s="263"/>
      <c r="BJN410" s="263"/>
      <c r="BJO410" s="263"/>
      <c r="BJP410" s="263"/>
      <c r="BJQ410" s="263"/>
      <c r="BJR410" s="263"/>
      <c r="BJS410" s="263"/>
      <c r="BJT410" s="263"/>
      <c r="BJU410" s="263"/>
      <c r="BJV410" s="263"/>
      <c r="BJW410" s="263"/>
      <c r="BJX410" s="263"/>
      <c r="BJY410" s="263"/>
      <c r="BJZ410" s="263"/>
      <c r="BKA410" s="263"/>
      <c r="BKB410" s="263"/>
      <c r="BKC410" s="263"/>
      <c r="BKD410" s="263"/>
      <c r="BKE410" s="263"/>
      <c r="BKF410" s="263"/>
      <c r="BKG410" s="263"/>
      <c r="BKH410" s="263"/>
      <c r="BKI410" s="263"/>
      <c r="BKJ410" s="263"/>
      <c r="BKK410" s="263"/>
      <c r="BKL410" s="263"/>
      <c r="BKM410" s="263"/>
      <c r="BKN410" s="263"/>
      <c r="BKO410" s="263"/>
      <c r="BKP410" s="263"/>
      <c r="BKQ410" s="263"/>
      <c r="BKR410" s="263"/>
      <c r="BKS410" s="263"/>
      <c r="BKT410" s="263"/>
      <c r="BKU410" s="263"/>
      <c r="BKV410" s="263"/>
      <c r="BKW410" s="263"/>
      <c r="BKX410" s="263"/>
      <c r="BKY410" s="263"/>
      <c r="BKZ410" s="263"/>
      <c r="BLA410" s="263"/>
      <c r="BLB410" s="263"/>
      <c r="BLC410" s="263"/>
      <c r="BLD410" s="263"/>
      <c r="BLE410" s="263"/>
      <c r="BLF410" s="263"/>
      <c r="BLG410" s="263"/>
      <c r="BLH410" s="263"/>
      <c r="BLI410" s="263"/>
      <c r="BLJ410" s="263"/>
      <c r="BLK410" s="263"/>
      <c r="BLL410" s="263"/>
      <c r="BLM410" s="263"/>
      <c r="BLN410" s="263"/>
      <c r="BLO410" s="263"/>
      <c r="BLP410" s="263"/>
      <c r="BLQ410" s="263"/>
      <c r="BLR410" s="263"/>
      <c r="BLS410" s="263"/>
      <c r="BLT410" s="263"/>
      <c r="BLU410" s="263"/>
      <c r="BLV410" s="263"/>
      <c r="BLW410" s="263"/>
      <c r="BLX410" s="263"/>
      <c r="BLY410" s="263"/>
      <c r="BLZ410" s="263"/>
      <c r="BMA410" s="263"/>
      <c r="BMB410" s="263"/>
      <c r="BMC410" s="263"/>
      <c r="BMD410" s="263"/>
      <c r="BME410" s="263"/>
      <c r="BMF410" s="263"/>
      <c r="BMG410" s="263"/>
      <c r="BMH410" s="263"/>
      <c r="BMI410" s="263"/>
      <c r="BMJ410" s="263"/>
      <c r="BMK410" s="263"/>
      <c r="BML410" s="263"/>
      <c r="BMM410" s="263"/>
      <c r="BMN410" s="263"/>
      <c r="BMO410" s="263"/>
      <c r="BMP410" s="263"/>
      <c r="BMQ410" s="263"/>
      <c r="BMR410" s="263"/>
      <c r="BMS410" s="263"/>
      <c r="BMT410" s="263"/>
      <c r="BMU410" s="263"/>
      <c r="BMV410" s="263"/>
      <c r="BMW410" s="263"/>
      <c r="BMX410" s="263"/>
      <c r="BMY410" s="263"/>
      <c r="BMZ410" s="263"/>
      <c r="BNA410" s="263"/>
      <c r="BNB410" s="263"/>
      <c r="BNC410" s="263"/>
      <c r="BND410" s="263"/>
      <c r="BNE410" s="263"/>
      <c r="BNF410" s="263"/>
      <c r="BNG410" s="263"/>
      <c r="BNH410" s="263"/>
      <c r="BNI410" s="263"/>
      <c r="BNJ410" s="263"/>
      <c r="BNK410" s="263"/>
      <c r="BNL410" s="263"/>
      <c r="BNM410" s="263"/>
      <c r="BNN410" s="263"/>
      <c r="BNO410" s="263"/>
      <c r="BNP410" s="263"/>
      <c r="BNQ410" s="263"/>
      <c r="BNR410" s="263"/>
      <c r="BNS410" s="263"/>
      <c r="BNT410" s="263"/>
      <c r="BNU410" s="263"/>
      <c r="BNV410" s="263"/>
      <c r="BNW410" s="263"/>
      <c r="BNX410" s="263"/>
      <c r="BNY410" s="263"/>
      <c r="BNZ410" s="263"/>
      <c r="BOA410" s="263"/>
      <c r="BOB410" s="263"/>
      <c r="BOC410" s="263"/>
      <c r="BOD410" s="263"/>
      <c r="BOE410" s="263"/>
      <c r="BOF410" s="263"/>
      <c r="BOG410" s="263"/>
      <c r="BOH410" s="263"/>
      <c r="BOI410" s="263"/>
      <c r="BOJ410" s="263"/>
      <c r="BOK410" s="263"/>
      <c r="BOL410" s="263"/>
      <c r="BOM410" s="263"/>
      <c r="BON410" s="263"/>
      <c r="BOO410" s="263"/>
      <c r="BOP410" s="263"/>
      <c r="BOQ410" s="263"/>
      <c r="BOR410" s="263"/>
      <c r="BOS410" s="263"/>
      <c r="BOT410" s="263"/>
      <c r="BOU410" s="263"/>
      <c r="BOV410" s="263"/>
      <c r="BOW410" s="263"/>
      <c r="BOX410" s="263"/>
      <c r="BOY410" s="263"/>
      <c r="BOZ410" s="263"/>
      <c r="BPA410" s="263"/>
      <c r="BPB410" s="263"/>
      <c r="BPC410" s="263"/>
      <c r="BPD410" s="263"/>
      <c r="BPE410" s="263"/>
      <c r="BPF410" s="263"/>
      <c r="BPG410" s="263"/>
      <c r="BPH410" s="263"/>
      <c r="BPI410" s="263"/>
      <c r="BPJ410" s="263"/>
      <c r="BPK410" s="263"/>
      <c r="BPL410" s="263"/>
      <c r="BPM410" s="263"/>
      <c r="BPN410" s="263"/>
      <c r="BPO410" s="263"/>
      <c r="BPP410" s="263"/>
      <c r="BPQ410" s="263"/>
      <c r="BPR410" s="263"/>
      <c r="BPS410" s="263"/>
      <c r="BPT410" s="263"/>
      <c r="BPU410" s="263"/>
      <c r="BPV410" s="263"/>
      <c r="BPW410" s="263"/>
      <c r="BPX410" s="263"/>
      <c r="BPY410" s="263"/>
      <c r="BPZ410" s="263"/>
      <c r="BQA410" s="263"/>
      <c r="BQB410" s="263"/>
      <c r="BQC410" s="263"/>
      <c r="BQD410" s="263"/>
      <c r="BQE410" s="263"/>
      <c r="BQF410" s="263"/>
      <c r="BQG410" s="263"/>
      <c r="BQH410" s="263"/>
      <c r="BQI410" s="263"/>
      <c r="BQJ410" s="263"/>
      <c r="BQK410" s="263"/>
      <c r="BQL410" s="263"/>
      <c r="BQM410" s="263"/>
      <c r="BQN410" s="263"/>
      <c r="BQO410" s="263"/>
      <c r="BQP410" s="263"/>
      <c r="BQQ410" s="263"/>
      <c r="BQR410" s="263"/>
      <c r="BQS410" s="263"/>
      <c r="BQT410" s="263"/>
      <c r="BQU410" s="263"/>
      <c r="BQV410" s="263"/>
      <c r="BQW410" s="263"/>
      <c r="BQX410" s="263"/>
      <c r="BQY410" s="263"/>
      <c r="BQZ410" s="263"/>
      <c r="BRA410" s="263"/>
      <c r="BRB410" s="263"/>
      <c r="BRC410" s="263"/>
      <c r="BRD410" s="263"/>
      <c r="BRE410" s="263"/>
      <c r="BRF410" s="263"/>
      <c r="BRG410" s="263"/>
      <c r="BRH410" s="263"/>
      <c r="BRI410" s="263"/>
      <c r="BRJ410" s="263"/>
      <c r="BRK410" s="263"/>
      <c r="BRL410" s="263"/>
      <c r="BRM410" s="263"/>
      <c r="BRN410" s="263"/>
      <c r="BRO410" s="263"/>
      <c r="BRP410" s="263"/>
      <c r="BRQ410" s="263"/>
      <c r="BRR410" s="263"/>
      <c r="BRS410" s="263"/>
      <c r="BRT410" s="263"/>
      <c r="BRU410" s="263"/>
      <c r="BRV410" s="263"/>
      <c r="BRW410" s="263"/>
      <c r="BRX410" s="263"/>
      <c r="BRY410" s="263"/>
      <c r="BRZ410" s="263"/>
      <c r="BSA410" s="263"/>
      <c r="BSB410" s="263"/>
      <c r="BSC410" s="263"/>
      <c r="BSD410" s="263"/>
      <c r="BSE410" s="263"/>
      <c r="BSF410" s="263"/>
      <c r="BSG410" s="263"/>
      <c r="BSH410" s="263"/>
      <c r="BSI410" s="263"/>
      <c r="BSJ410" s="263"/>
      <c r="BSK410" s="263"/>
      <c r="BSL410" s="263"/>
      <c r="BSM410" s="263"/>
      <c r="BSN410" s="263"/>
      <c r="BSO410" s="263"/>
      <c r="BSP410" s="263"/>
      <c r="BSQ410" s="263"/>
      <c r="BSR410" s="263"/>
      <c r="BSS410" s="263"/>
      <c r="BST410" s="263"/>
      <c r="BSU410" s="263"/>
      <c r="BSV410" s="263"/>
      <c r="BSW410" s="263"/>
      <c r="BSX410" s="263"/>
      <c r="BSY410" s="263"/>
      <c r="BSZ410" s="263"/>
      <c r="BTA410" s="263"/>
      <c r="BTB410" s="263"/>
      <c r="BTC410" s="263"/>
      <c r="BTD410" s="263"/>
      <c r="BTE410" s="263"/>
      <c r="BTF410" s="263"/>
      <c r="BTG410" s="263"/>
      <c r="BTH410" s="263"/>
      <c r="BTI410" s="263"/>
      <c r="BTJ410" s="263"/>
      <c r="BTK410" s="263"/>
      <c r="BTL410" s="263"/>
      <c r="BTM410" s="263"/>
      <c r="BTN410" s="263"/>
      <c r="BTO410" s="263"/>
      <c r="BTP410" s="263"/>
      <c r="BTQ410" s="263"/>
      <c r="BTR410" s="263"/>
      <c r="BTS410" s="263"/>
      <c r="BTT410" s="263"/>
      <c r="BTU410" s="263"/>
      <c r="BTV410" s="263"/>
      <c r="BTW410" s="263"/>
      <c r="BTX410" s="263"/>
      <c r="BTY410" s="263"/>
      <c r="BTZ410" s="263"/>
      <c r="BUA410" s="263"/>
      <c r="BUB410" s="263"/>
      <c r="BUC410" s="263"/>
      <c r="BUD410" s="263"/>
      <c r="BUE410" s="263"/>
      <c r="BUF410" s="263"/>
      <c r="BUG410" s="263"/>
      <c r="BUH410" s="263"/>
      <c r="BUI410" s="263"/>
      <c r="BUJ410" s="263"/>
      <c r="BUK410" s="263"/>
      <c r="BUL410" s="263"/>
      <c r="BUM410" s="263"/>
      <c r="BUN410" s="263"/>
      <c r="BUO410" s="263"/>
      <c r="BUP410" s="263"/>
      <c r="BUQ410" s="263"/>
      <c r="BUR410" s="263"/>
      <c r="BUS410" s="263"/>
      <c r="BUT410" s="263"/>
      <c r="BUU410" s="263"/>
      <c r="BUV410" s="263"/>
      <c r="BUW410" s="263"/>
      <c r="BUX410" s="263"/>
      <c r="BUY410" s="263"/>
      <c r="BUZ410" s="263"/>
      <c r="BVA410" s="263"/>
      <c r="BVB410" s="263"/>
      <c r="BVC410" s="263"/>
      <c r="BVD410" s="263"/>
      <c r="BVE410" s="263"/>
      <c r="BVF410" s="263"/>
      <c r="BVG410" s="263"/>
      <c r="BVH410" s="263"/>
      <c r="BVI410" s="263"/>
      <c r="BVJ410" s="263"/>
      <c r="BVK410" s="263"/>
      <c r="BVL410" s="263"/>
      <c r="BVM410" s="263"/>
      <c r="BVN410" s="263"/>
      <c r="BVO410" s="263"/>
      <c r="BVP410" s="263"/>
      <c r="BVQ410" s="263"/>
      <c r="BVR410" s="263"/>
      <c r="BVS410" s="263"/>
      <c r="BVT410" s="263"/>
      <c r="BVU410" s="263"/>
      <c r="BVV410" s="263"/>
      <c r="BVW410" s="263"/>
      <c r="BVX410" s="263"/>
      <c r="BVY410" s="263"/>
      <c r="BVZ410" s="263"/>
      <c r="BWA410" s="263"/>
      <c r="BWB410" s="263"/>
      <c r="BWC410" s="263"/>
      <c r="BWD410" s="263"/>
      <c r="BWE410" s="263"/>
      <c r="BWF410" s="263"/>
      <c r="BWG410" s="263"/>
      <c r="BWH410" s="263"/>
      <c r="BWI410" s="263"/>
      <c r="BWJ410" s="263"/>
      <c r="BWK410" s="263"/>
      <c r="BWL410" s="263"/>
      <c r="BWM410" s="263"/>
      <c r="BWN410" s="263"/>
      <c r="BWO410" s="263"/>
      <c r="BWP410" s="263"/>
      <c r="BWQ410" s="263"/>
      <c r="BWR410" s="263"/>
      <c r="BWS410" s="263"/>
      <c r="BWT410" s="263"/>
      <c r="BWU410" s="263"/>
      <c r="BWV410" s="263"/>
      <c r="BWW410" s="263"/>
      <c r="BWX410" s="263"/>
      <c r="BWY410" s="263"/>
      <c r="BWZ410" s="263"/>
      <c r="BXA410" s="263"/>
      <c r="BXB410" s="263"/>
      <c r="BXC410" s="263"/>
      <c r="BXD410" s="263"/>
      <c r="BXE410" s="263"/>
      <c r="BXF410" s="263"/>
      <c r="BXG410" s="263"/>
      <c r="BXH410" s="263"/>
      <c r="BXI410" s="263"/>
      <c r="BXJ410" s="263"/>
      <c r="BXK410" s="263"/>
      <c r="BXL410" s="263"/>
      <c r="BXM410" s="263"/>
      <c r="BXN410" s="263"/>
      <c r="BXO410" s="263"/>
      <c r="BXP410" s="263"/>
      <c r="BXQ410" s="263"/>
      <c r="BXR410" s="263"/>
      <c r="BXS410" s="263"/>
      <c r="BXT410" s="263"/>
      <c r="BXU410" s="263"/>
      <c r="BXV410" s="263"/>
      <c r="BXW410" s="263"/>
      <c r="BXX410" s="263"/>
      <c r="BXY410" s="263"/>
      <c r="BXZ410" s="263"/>
      <c r="BYA410" s="263"/>
      <c r="BYB410" s="263"/>
      <c r="BYC410" s="263"/>
      <c r="BYD410" s="263"/>
      <c r="BYE410" s="263"/>
      <c r="BYF410" s="263"/>
      <c r="BYG410" s="263"/>
      <c r="BYH410" s="263"/>
      <c r="BYI410" s="263"/>
      <c r="BYJ410" s="263"/>
      <c r="BYK410" s="263"/>
      <c r="BYL410" s="263"/>
      <c r="BYM410" s="263"/>
      <c r="BYN410" s="263"/>
      <c r="BYO410" s="263"/>
      <c r="BYP410" s="263"/>
      <c r="BYQ410" s="263"/>
      <c r="BYR410" s="263"/>
      <c r="BYS410" s="263"/>
      <c r="BYT410" s="263"/>
      <c r="BYU410" s="263"/>
      <c r="BYV410" s="263"/>
      <c r="BYW410" s="263"/>
      <c r="BYX410" s="263"/>
      <c r="BYY410" s="263"/>
      <c r="BYZ410" s="263"/>
      <c r="BZA410" s="263"/>
      <c r="BZB410" s="263"/>
      <c r="BZC410" s="263"/>
      <c r="BZD410" s="263"/>
      <c r="BZE410" s="263"/>
      <c r="BZF410" s="263"/>
      <c r="BZG410" s="263"/>
      <c r="BZH410" s="263"/>
      <c r="BZI410" s="263"/>
      <c r="BZJ410" s="263"/>
      <c r="BZK410" s="263"/>
      <c r="BZL410" s="263"/>
      <c r="BZM410" s="263"/>
      <c r="BZN410" s="263"/>
      <c r="BZO410" s="263"/>
      <c r="BZP410" s="263"/>
      <c r="BZQ410" s="263"/>
      <c r="BZR410" s="263"/>
      <c r="BZS410" s="263"/>
      <c r="BZT410" s="263"/>
      <c r="BZU410" s="263"/>
      <c r="BZV410" s="263"/>
      <c r="BZW410" s="263"/>
      <c r="BZX410" s="263"/>
      <c r="BZY410" s="263"/>
      <c r="BZZ410" s="263"/>
      <c r="CAA410" s="263"/>
      <c r="CAB410" s="263"/>
      <c r="CAC410" s="263"/>
      <c r="CAD410" s="263"/>
      <c r="CAE410" s="263"/>
      <c r="CAF410" s="263"/>
      <c r="CAG410" s="263"/>
      <c r="CAH410" s="263"/>
      <c r="CAI410" s="263"/>
      <c r="CAJ410" s="263"/>
      <c r="CAK410" s="263"/>
      <c r="CAL410" s="263"/>
      <c r="CAM410" s="263"/>
      <c r="CAN410" s="263"/>
      <c r="CAO410" s="263"/>
      <c r="CAP410" s="263"/>
      <c r="CAQ410" s="263"/>
      <c r="CAR410" s="263"/>
      <c r="CAS410" s="263"/>
      <c r="CAT410" s="263"/>
      <c r="CAU410" s="263"/>
      <c r="CAV410" s="263"/>
    </row>
    <row r="411" spans="1:2076" x14ac:dyDescent="0.35">
      <c r="A411" s="263"/>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263"/>
      <c r="AF411" s="263"/>
      <c r="AG411" s="263"/>
      <c r="AH411" s="263"/>
      <c r="AI411" s="263"/>
      <c r="AJ411" s="263"/>
      <c r="AK411" s="263"/>
      <c r="AL411" s="263"/>
      <c r="AM411" s="263"/>
      <c r="AN411" s="263"/>
      <c r="AO411" s="263"/>
      <c r="AP411" s="263"/>
      <c r="AQ411" s="263"/>
      <c r="AR411" s="263"/>
      <c r="AS411" s="263"/>
      <c r="AT411" s="263"/>
      <c r="AU411" s="263"/>
      <c r="AV411" s="263"/>
      <c r="AW411" s="263"/>
      <c r="AX411" s="263"/>
      <c r="AY411" s="263"/>
      <c r="AZ411" s="263"/>
      <c r="BA411" s="263"/>
      <c r="BB411" s="263"/>
      <c r="BC411" s="263"/>
      <c r="BD411" s="263"/>
      <c r="BE411" s="263"/>
      <c r="BF411" s="263"/>
      <c r="BG411" s="263"/>
      <c r="BH411" s="263"/>
      <c r="BI411" s="263"/>
      <c r="BJ411" s="263"/>
      <c r="BK411" s="263"/>
      <c r="BL411" s="263"/>
      <c r="BM411" s="263"/>
      <c r="BN411" s="263"/>
      <c r="BO411" s="263"/>
      <c r="BP411" s="263"/>
      <c r="BQ411" s="263"/>
      <c r="BR411" s="263"/>
      <c r="BS411" s="263"/>
      <c r="BT411" s="263"/>
      <c r="BU411" s="263"/>
      <c r="BV411" s="263"/>
      <c r="BW411" s="263"/>
      <c r="BX411" s="263"/>
      <c r="BY411" s="263"/>
      <c r="BZ411" s="263"/>
      <c r="CA411" s="263"/>
      <c r="CB411" s="263"/>
      <c r="CC411" s="263"/>
      <c r="CD411" s="263"/>
      <c r="CE411" s="263"/>
      <c r="CF411" s="263"/>
      <c r="CG411" s="263"/>
      <c r="CH411" s="263"/>
      <c r="CI411" s="263"/>
      <c r="CJ411" s="263"/>
      <c r="CK411" s="263"/>
      <c r="CL411" s="263"/>
      <c r="CM411" s="263"/>
      <c r="CN411" s="263"/>
      <c r="CO411" s="263"/>
      <c r="CP411" s="263"/>
      <c r="CQ411" s="263"/>
      <c r="CR411" s="263"/>
      <c r="CS411" s="263"/>
      <c r="CT411" s="263"/>
      <c r="CU411" s="263"/>
      <c r="CV411" s="263"/>
      <c r="CW411" s="263"/>
      <c r="CX411" s="263"/>
      <c r="CY411" s="263"/>
      <c r="CZ411" s="263"/>
      <c r="DA411" s="263"/>
      <c r="DB411" s="263"/>
      <c r="DC411" s="263"/>
      <c r="DD411" s="263"/>
      <c r="DE411" s="263"/>
      <c r="DF411" s="263"/>
      <c r="DG411" s="263"/>
      <c r="DH411" s="263"/>
      <c r="DI411" s="263"/>
      <c r="DJ411" s="263"/>
      <c r="DK411" s="263"/>
      <c r="DL411" s="263"/>
      <c r="DM411" s="263"/>
      <c r="DN411" s="263"/>
      <c r="DO411" s="263"/>
      <c r="DP411" s="263"/>
      <c r="DQ411" s="263"/>
      <c r="DR411" s="263"/>
      <c r="DS411" s="263"/>
      <c r="DT411" s="263"/>
      <c r="DU411" s="263"/>
      <c r="DV411" s="263"/>
      <c r="DW411" s="263"/>
      <c r="DX411" s="263"/>
      <c r="DY411" s="263"/>
      <c r="DZ411" s="263"/>
      <c r="EA411" s="263"/>
      <c r="EB411" s="263"/>
      <c r="EC411" s="263"/>
      <c r="ED411" s="263"/>
      <c r="EE411" s="263"/>
      <c r="EF411" s="263"/>
      <c r="EG411" s="263"/>
      <c r="EH411" s="263"/>
      <c r="EI411" s="263"/>
      <c r="EJ411" s="263"/>
      <c r="EK411" s="263"/>
      <c r="EL411" s="263"/>
      <c r="EM411" s="263"/>
      <c r="EN411" s="263"/>
      <c r="EO411" s="263"/>
      <c r="EP411" s="263"/>
      <c r="EQ411" s="263"/>
      <c r="ER411" s="263"/>
      <c r="ES411" s="263"/>
      <c r="ET411" s="263"/>
      <c r="EU411" s="263"/>
      <c r="EV411" s="263"/>
      <c r="EW411" s="263"/>
      <c r="EX411" s="263"/>
      <c r="EY411" s="263"/>
      <c r="EZ411" s="263"/>
      <c r="FA411" s="263"/>
      <c r="FB411" s="263"/>
      <c r="FC411" s="263"/>
      <c r="FD411" s="263"/>
      <c r="FE411" s="263"/>
      <c r="FF411" s="263"/>
      <c r="FG411" s="263"/>
      <c r="FH411" s="263"/>
      <c r="FI411" s="263"/>
      <c r="FJ411" s="263"/>
      <c r="FK411" s="263"/>
      <c r="FL411" s="263"/>
      <c r="FM411" s="263"/>
      <c r="FN411" s="263"/>
      <c r="FO411" s="263"/>
      <c r="FP411" s="263"/>
      <c r="FQ411" s="263"/>
      <c r="FR411" s="263"/>
      <c r="FS411" s="263"/>
      <c r="FT411" s="263"/>
      <c r="FU411" s="263"/>
      <c r="FV411" s="263"/>
      <c r="FW411" s="263"/>
      <c r="FX411" s="263"/>
      <c r="FY411" s="263"/>
      <c r="FZ411" s="263"/>
      <c r="GA411" s="263"/>
      <c r="GB411" s="263"/>
      <c r="GC411" s="263"/>
      <c r="GD411" s="263"/>
      <c r="GE411" s="263"/>
      <c r="GF411" s="263"/>
      <c r="GG411" s="263"/>
      <c r="GH411" s="263"/>
      <c r="GI411" s="263"/>
      <c r="GJ411" s="263"/>
      <c r="GK411" s="263"/>
      <c r="GL411" s="263"/>
      <c r="GM411" s="263"/>
      <c r="GN411" s="263"/>
      <c r="GO411" s="263"/>
      <c r="GP411" s="263"/>
      <c r="GQ411" s="263"/>
      <c r="GR411" s="263"/>
      <c r="GS411" s="263"/>
      <c r="GT411" s="263"/>
      <c r="GU411" s="263"/>
      <c r="GV411" s="263"/>
      <c r="GW411" s="263"/>
      <c r="GX411" s="263"/>
      <c r="GY411" s="263"/>
      <c r="GZ411" s="263"/>
      <c r="HA411" s="263"/>
      <c r="HB411" s="263"/>
      <c r="HC411" s="263"/>
      <c r="HD411" s="263"/>
      <c r="HE411" s="263"/>
      <c r="HF411" s="263"/>
      <c r="HG411" s="263"/>
      <c r="HH411" s="263"/>
      <c r="HI411" s="263"/>
      <c r="HJ411" s="263"/>
      <c r="HK411" s="263"/>
      <c r="HL411" s="263"/>
      <c r="HM411" s="263"/>
      <c r="HN411" s="263"/>
      <c r="HO411" s="263"/>
      <c r="HP411" s="263"/>
      <c r="HQ411" s="263"/>
      <c r="HR411" s="263"/>
      <c r="HS411" s="263"/>
      <c r="HT411" s="263"/>
      <c r="HU411" s="263"/>
      <c r="HV411" s="263"/>
      <c r="HW411" s="263"/>
      <c r="HX411" s="263"/>
      <c r="HY411" s="263"/>
      <c r="HZ411" s="263"/>
      <c r="IA411" s="263"/>
      <c r="IB411" s="263"/>
      <c r="IC411" s="263"/>
      <c r="ID411" s="263"/>
      <c r="IE411" s="263"/>
      <c r="IF411" s="263"/>
      <c r="IG411" s="263"/>
      <c r="IH411" s="263"/>
      <c r="II411" s="263"/>
      <c r="IJ411" s="263"/>
      <c r="IK411" s="263"/>
      <c r="IL411" s="263"/>
      <c r="IM411" s="263"/>
      <c r="IN411" s="263"/>
      <c r="IO411" s="263"/>
      <c r="IP411" s="263"/>
      <c r="IQ411" s="263"/>
      <c r="IR411" s="263"/>
      <c r="IS411" s="263"/>
      <c r="IT411" s="263"/>
      <c r="IU411" s="263"/>
      <c r="IV411" s="263"/>
      <c r="IW411" s="263"/>
      <c r="IX411" s="263"/>
      <c r="IY411" s="263"/>
      <c r="IZ411" s="263"/>
      <c r="JA411" s="263"/>
      <c r="JB411" s="263"/>
      <c r="JC411" s="263"/>
      <c r="JD411" s="263"/>
      <c r="JE411" s="263"/>
      <c r="JF411" s="263"/>
      <c r="JG411" s="263"/>
      <c r="JH411" s="263"/>
      <c r="JI411" s="263"/>
      <c r="JJ411" s="263"/>
      <c r="JK411" s="263"/>
      <c r="JL411" s="263"/>
      <c r="JM411" s="263"/>
      <c r="JN411" s="263"/>
      <c r="JO411" s="263"/>
      <c r="JP411" s="263"/>
      <c r="JQ411" s="263"/>
      <c r="JR411" s="263"/>
      <c r="JS411" s="263"/>
      <c r="JT411" s="263"/>
      <c r="JU411" s="263"/>
      <c r="JV411" s="263"/>
      <c r="JW411" s="263"/>
      <c r="JX411" s="263"/>
      <c r="JY411" s="263"/>
      <c r="JZ411" s="263"/>
      <c r="KA411" s="263"/>
      <c r="KB411" s="263"/>
      <c r="KC411" s="263"/>
      <c r="KD411" s="263"/>
      <c r="KE411" s="263"/>
      <c r="KF411" s="263"/>
      <c r="KG411" s="263"/>
      <c r="KH411" s="263"/>
      <c r="KI411" s="263"/>
      <c r="KJ411" s="263"/>
      <c r="KK411" s="263"/>
      <c r="KL411" s="263"/>
      <c r="KM411" s="263"/>
      <c r="KN411" s="263"/>
      <c r="KO411" s="263"/>
      <c r="KP411" s="263"/>
      <c r="KQ411" s="263"/>
      <c r="KR411" s="263"/>
      <c r="KS411" s="263"/>
      <c r="KT411" s="263"/>
      <c r="KU411" s="263"/>
      <c r="KV411" s="263"/>
      <c r="KW411" s="263"/>
      <c r="KX411" s="263"/>
      <c r="KY411" s="263"/>
      <c r="KZ411" s="263"/>
      <c r="LA411" s="263"/>
      <c r="LB411" s="263"/>
      <c r="LC411" s="263"/>
      <c r="LD411" s="263"/>
      <c r="LE411" s="263"/>
      <c r="LF411" s="263"/>
      <c r="LG411" s="263"/>
      <c r="LH411" s="263"/>
      <c r="LI411" s="263"/>
      <c r="LJ411" s="263"/>
      <c r="LK411" s="263"/>
      <c r="LL411" s="263"/>
      <c r="LM411" s="263"/>
      <c r="LN411" s="263"/>
      <c r="LO411" s="263"/>
      <c r="LP411" s="263"/>
      <c r="LQ411" s="263"/>
      <c r="LR411" s="263"/>
      <c r="LS411" s="263"/>
      <c r="LT411" s="263"/>
      <c r="LU411" s="263"/>
      <c r="LV411" s="263"/>
      <c r="LW411" s="263"/>
      <c r="LX411" s="263"/>
      <c r="LY411" s="263"/>
      <c r="LZ411" s="263"/>
      <c r="MA411" s="263"/>
      <c r="MB411" s="263"/>
      <c r="MC411" s="263"/>
      <c r="MD411" s="263"/>
      <c r="ME411" s="263"/>
      <c r="MF411" s="263"/>
      <c r="MG411" s="263"/>
      <c r="MH411" s="263"/>
      <c r="MI411" s="263"/>
      <c r="MJ411" s="263"/>
      <c r="MK411" s="263"/>
      <c r="ML411" s="263"/>
      <c r="MM411" s="263"/>
      <c r="MN411" s="263"/>
      <c r="MO411" s="263"/>
      <c r="MP411" s="263"/>
      <c r="MQ411" s="263"/>
      <c r="MR411" s="263"/>
      <c r="MS411" s="263"/>
      <c r="MT411" s="263"/>
      <c r="MU411" s="263"/>
      <c r="MV411" s="263"/>
      <c r="MW411" s="263"/>
      <c r="MX411" s="263"/>
      <c r="MY411" s="263"/>
      <c r="MZ411" s="263"/>
      <c r="NA411" s="263"/>
      <c r="NB411" s="263"/>
      <c r="NC411" s="263"/>
      <c r="ND411" s="263"/>
      <c r="NE411" s="263"/>
      <c r="NF411" s="263"/>
      <c r="NG411" s="263"/>
      <c r="NH411" s="263"/>
      <c r="NI411" s="263"/>
      <c r="NJ411" s="263"/>
      <c r="NK411" s="263"/>
      <c r="NL411" s="263"/>
      <c r="NM411" s="263"/>
      <c r="NN411" s="263"/>
      <c r="NO411" s="263"/>
      <c r="NP411" s="263"/>
      <c r="NQ411" s="263"/>
      <c r="NR411" s="263"/>
      <c r="NS411" s="263"/>
      <c r="NT411" s="263"/>
      <c r="NU411" s="263"/>
      <c r="NV411" s="263"/>
      <c r="NW411" s="263"/>
      <c r="NX411" s="263"/>
      <c r="NY411" s="263"/>
      <c r="NZ411" s="263"/>
      <c r="OA411" s="263"/>
      <c r="OB411" s="263"/>
      <c r="OC411" s="263"/>
      <c r="OD411" s="263"/>
      <c r="OE411" s="263"/>
      <c r="OF411" s="263"/>
      <c r="OG411" s="263"/>
      <c r="OH411" s="263"/>
      <c r="OI411" s="263"/>
      <c r="OJ411" s="263"/>
      <c r="OK411" s="263"/>
      <c r="OL411" s="263"/>
      <c r="OM411" s="263"/>
      <c r="ON411" s="263"/>
      <c r="OO411" s="263"/>
      <c r="OP411" s="263"/>
      <c r="OQ411" s="263"/>
      <c r="OR411" s="263"/>
      <c r="OS411" s="263"/>
      <c r="OT411" s="263"/>
      <c r="OU411" s="263"/>
      <c r="OV411" s="263"/>
      <c r="OW411" s="263"/>
      <c r="OX411" s="263"/>
      <c r="OY411" s="263"/>
      <c r="OZ411" s="263"/>
      <c r="PA411" s="263"/>
      <c r="PB411" s="263"/>
      <c r="PC411" s="263"/>
      <c r="PD411" s="263"/>
      <c r="PE411" s="263"/>
      <c r="PF411" s="263"/>
      <c r="PG411" s="263"/>
      <c r="PH411" s="263"/>
      <c r="PI411" s="263"/>
      <c r="PJ411" s="263"/>
      <c r="PK411" s="263"/>
      <c r="PL411" s="263"/>
      <c r="PM411" s="263"/>
      <c r="PN411" s="263"/>
      <c r="PO411" s="263"/>
      <c r="PP411" s="263"/>
      <c r="PQ411" s="263"/>
      <c r="PR411" s="263"/>
      <c r="PS411" s="263"/>
      <c r="PT411" s="263"/>
      <c r="PU411" s="263"/>
      <c r="PV411" s="263"/>
      <c r="PW411" s="263"/>
      <c r="PX411" s="263"/>
      <c r="PY411" s="263"/>
      <c r="PZ411" s="263"/>
      <c r="QA411" s="263"/>
      <c r="QB411" s="263"/>
      <c r="QC411" s="263"/>
      <c r="QD411" s="263"/>
      <c r="QE411" s="263"/>
      <c r="QF411" s="263"/>
      <c r="QG411" s="263"/>
      <c r="QH411" s="263"/>
      <c r="QI411" s="263"/>
      <c r="QJ411" s="263"/>
      <c r="QK411" s="263"/>
      <c r="QL411" s="263"/>
      <c r="QM411" s="263"/>
      <c r="QN411" s="263"/>
      <c r="QO411" s="263"/>
      <c r="QP411" s="263"/>
      <c r="QQ411" s="263"/>
      <c r="QR411" s="263"/>
      <c r="QS411" s="263"/>
      <c r="QT411" s="263"/>
      <c r="QU411" s="263"/>
      <c r="QV411" s="263"/>
      <c r="QW411" s="263"/>
      <c r="QX411" s="263"/>
      <c r="QY411" s="263"/>
      <c r="QZ411" s="263"/>
      <c r="RA411" s="263"/>
      <c r="RB411" s="263"/>
      <c r="RC411" s="263"/>
      <c r="RD411" s="263"/>
      <c r="RE411" s="263"/>
      <c r="RF411" s="263"/>
      <c r="RG411" s="263"/>
      <c r="RH411" s="263"/>
      <c r="RI411" s="263"/>
      <c r="RJ411" s="263"/>
      <c r="RK411" s="263"/>
      <c r="RL411" s="263"/>
      <c r="RM411" s="263"/>
      <c r="RN411" s="263"/>
      <c r="RO411" s="263"/>
      <c r="RP411" s="263"/>
      <c r="RQ411" s="263"/>
      <c r="RR411" s="263"/>
      <c r="RS411" s="263"/>
      <c r="RT411" s="263"/>
      <c r="RU411" s="263"/>
      <c r="RV411" s="263"/>
      <c r="RW411" s="263"/>
      <c r="RX411" s="263"/>
      <c r="RY411" s="263"/>
      <c r="RZ411" s="263"/>
      <c r="SA411" s="263"/>
      <c r="SB411" s="263"/>
      <c r="SC411" s="263"/>
      <c r="SD411" s="263"/>
      <c r="SE411" s="263"/>
      <c r="SF411" s="263"/>
      <c r="SG411" s="263"/>
      <c r="SH411" s="263"/>
      <c r="SI411" s="263"/>
      <c r="SJ411" s="263"/>
      <c r="SK411" s="263"/>
      <c r="SL411" s="263"/>
      <c r="SM411" s="263"/>
      <c r="SN411" s="263"/>
      <c r="SO411" s="263"/>
      <c r="SP411" s="263"/>
      <c r="SQ411" s="263"/>
      <c r="SR411" s="263"/>
      <c r="SS411" s="263"/>
      <c r="ST411" s="263"/>
      <c r="SU411" s="263"/>
      <c r="SV411" s="263"/>
      <c r="SW411" s="263"/>
      <c r="SX411" s="263"/>
      <c r="SY411" s="263"/>
      <c r="SZ411" s="263"/>
      <c r="TA411" s="263"/>
      <c r="TB411" s="263"/>
      <c r="TC411" s="263"/>
      <c r="TD411" s="263"/>
      <c r="TE411" s="263"/>
      <c r="TF411" s="263"/>
      <c r="TG411" s="263"/>
      <c r="TH411" s="263"/>
      <c r="TI411" s="263"/>
      <c r="TJ411" s="263"/>
      <c r="TK411" s="263"/>
      <c r="TL411" s="263"/>
      <c r="TM411" s="263"/>
      <c r="TN411" s="263"/>
      <c r="TO411" s="263"/>
      <c r="TP411" s="263"/>
      <c r="TQ411" s="263"/>
      <c r="TR411" s="263"/>
      <c r="TS411" s="263"/>
      <c r="TT411" s="263"/>
      <c r="TU411" s="263"/>
      <c r="TV411" s="263"/>
      <c r="TW411" s="263"/>
      <c r="TX411" s="263"/>
      <c r="TY411" s="263"/>
      <c r="TZ411" s="263"/>
      <c r="UA411" s="263"/>
      <c r="UB411" s="263"/>
      <c r="UC411" s="263"/>
      <c r="UD411" s="263"/>
      <c r="UE411" s="263"/>
      <c r="UF411" s="263"/>
      <c r="UG411" s="263"/>
      <c r="UH411" s="263"/>
      <c r="UI411" s="263"/>
      <c r="UJ411" s="263"/>
      <c r="UK411" s="263"/>
      <c r="UL411" s="263"/>
      <c r="UM411" s="263"/>
      <c r="UN411" s="263"/>
      <c r="UO411" s="263"/>
      <c r="UP411" s="263"/>
      <c r="UQ411" s="263"/>
      <c r="UR411" s="263"/>
      <c r="US411" s="263"/>
      <c r="UT411" s="263"/>
      <c r="UU411" s="263"/>
      <c r="UV411" s="263"/>
      <c r="UW411" s="263"/>
      <c r="UX411" s="263"/>
      <c r="UY411" s="263"/>
      <c r="UZ411" s="263"/>
      <c r="VA411" s="263"/>
      <c r="VB411" s="263"/>
      <c r="VC411" s="263"/>
      <c r="VD411" s="263"/>
      <c r="VE411" s="263"/>
      <c r="VF411" s="263"/>
      <c r="VG411" s="263"/>
      <c r="VH411" s="263"/>
      <c r="VI411" s="263"/>
      <c r="VJ411" s="263"/>
      <c r="VK411" s="263"/>
      <c r="VL411" s="263"/>
      <c r="VM411" s="263"/>
      <c r="VN411" s="263"/>
      <c r="VO411" s="263"/>
      <c r="VP411" s="263"/>
      <c r="VQ411" s="263"/>
      <c r="VR411" s="263"/>
      <c r="VS411" s="263"/>
      <c r="VT411" s="263"/>
      <c r="VU411" s="263"/>
      <c r="VV411" s="263"/>
      <c r="VW411" s="263"/>
      <c r="VX411" s="263"/>
      <c r="VY411" s="263"/>
      <c r="VZ411" s="263"/>
      <c r="WA411" s="263"/>
      <c r="WB411" s="263"/>
      <c r="WC411" s="263"/>
      <c r="WD411" s="263"/>
      <c r="WE411" s="263"/>
      <c r="WF411" s="263"/>
      <c r="WG411" s="263"/>
      <c r="WH411" s="263"/>
      <c r="WI411" s="263"/>
      <c r="WJ411" s="263"/>
      <c r="WK411" s="263"/>
      <c r="WL411" s="263"/>
      <c r="WM411" s="263"/>
      <c r="WN411" s="263"/>
      <c r="WO411" s="263"/>
      <c r="WP411" s="263"/>
      <c r="WQ411" s="263"/>
      <c r="WR411" s="263"/>
      <c r="WS411" s="263"/>
      <c r="WT411" s="263"/>
      <c r="WU411" s="263"/>
      <c r="WV411" s="263"/>
      <c r="WW411" s="263"/>
      <c r="WX411" s="263"/>
      <c r="WY411" s="263"/>
      <c r="WZ411" s="263"/>
      <c r="XA411" s="263"/>
      <c r="XB411" s="263"/>
      <c r="XC411" s="263"/>
      <c r="XD411" s="263"/>
      <c r="XE411" s="263"/>
      <c r="XF411" s="263"/>
      <c r="XG411" s="263"/>
      <c r="XH411" s="263"/>
      <c r="XI411" s="263"/>
      <c r="XJ411" s="263"/>
      <c r="XK411" s="263"/>
      <c r="XL411" s="263"/>
      <c r="XM411" s="263"/>
      <c r="XN411" s="263"/>
      <c r="XO411" s="263"/>
      <c r="XP411" s="263"/>
      <c r="XQ411" s="263"/>
      <c r="XR411" s="263"/>
      <c r="XS411" s="263"/>
      <c r="XT411" s="263"/>
      <c r="XU411" s="263"/>
      <c r="XV411" s="263"/>
      <c r="XW411" s="263"/>
      <c r="XX411" s="263"/>
      <c r="XY411" s="263"/>
      <c r="XZ411" s="263"/>
      <c r="YA411" s="263"/>
      <c r="YB411" s="263"/>
      <c r="YC411" s="263"/>
      <c r="YD411" s="263"/>
      <c r="YE411" s="263"/>
      <c r="YF411" s="263"/>
      <c r="YG411" s="263"/>
      <c r="YH411" s="263"/>
      <c r="YI411" s="263"/>
      <c r="YJ411" s="263"/>
      <c r="YK411" s="263"/>
      <c r="YL411" s="263"/>
      <c r="YM411" s="263"/>
      <c r="YN411" s="263"/>
      <c r="YO411" s="263"/>
      <c r="YP411" s="263"/>
      <c r="YQ411" s="263"/>
      <c r="YR411" s="263"/>
      <c r="YS411" s="263"/>
      <c r="YT411" s="263"/>
      <c r="YU411" s="263"/>
      <c r="YV411" s="263"/>
      <c r="YW411" s="263"/>
      <c r="YX411" s="263"/>
      <c r="YY411" s="263"/>
      <c r="YZ411" s="263"/>
      <c r="ZA411" s="263"/>
      <c r="ZB411" s="263"/>
      <c r="ZC411" s="263"/>
      <c r="ZD411" s="263"/>
      <c r="ZE411" s="263"/>
      <c r="ZF411" s="263"/>
      <c r="ZG411" s="263"/>
      <c r="ZH411" s="263"/>
      <c r="ZI411" s="263"/>
      <c r="ZJ411" s="263"/>
      <c r="ZK411" s="263"/>
      <c r="ZL411" s="263"/>
      <c r="ZM411" s="263"/>
      <c r="ZN411" s="263"/>
      <c r="ZO411" s="263"/>
      <c r="ZP411" s="263"/>
      <c r="ZQ411" s="263"/>
      <c r="ZR411" s="263"/>
      <c r="ZS411" s="263"/>
      <c r="ZT411" s="263"/>
      <c r="ZU411" s="263"/>
      <c r="ZV411" s="263"/>
      <c r="ZW411" s="263"/>
      <c r="ZX411" s="263"/>
      <c r="ZY411" s="263"/>
      <c r="ZZ411" s="263"/>
      <c r="AAA411" s="263"/>
      <c r="AAB411" s="263"/>
      <c r="AAC411" s="263"/>
      <c r="AAD411" s="263"/>
      <c r="AAE411" s="263"/>
      <c r="AAF411" s="263"/>
      <c r="AAG411" s="263"/>
      <c r="AAH411" s="263"/>
      <c r="AAI411" s="263"/>
      <c r="AAJ411" s="263"/>
      <c r="AAK411" s="263"/>
      <c r="AAL411" s="263"/>
      <c r="AAM411" s="263"/>
      <c r="AAN411" s="263"/>
      <c r="AAO411" s="263"/>
      <c r="AAP411" s="263"/>
      <c r="AAQ411" s="263"/>
      <c r="AAR411" s="263"/>
      <c r="AAS411" s="263"/>
      <c r="AAT411" s="263"/>
      <c r="AAU411" s="263"/>
      <c r="AAV411" s="263"/>
      <c r="AAW411" s="263"/>
      <c r="AAX411" s="263"/>
      <c r="AAY411" s="263"/>
      <c r="AAZ411" s="263"/>
      <c r="ABA411" s="263"/>
      <c r="ABB411" s="263"/>
      <c r="ABC411" s="263"/>
      <c r="ABD411" s="263"/>
      <c r="ABE411" s="263"/>
      <c r="ABF411" s="263"/>
      <c r="ABG411" s="263"/>
      <c r="ABH411" s="263"/>
      <c r="ABI411" s="263"/>
      <c r="ABJ411" s="263"/>
      <c r="ABK411" s="263"/>
      <c r="ABL411" s="263"/>
      <c r="ABM411" s="263"/>
      <c r="ABN411" s="263"/>
      <c r="ABO411" s="263"/>
      <c r="ABP411" s="263"/>
      <c r="ABQ411" s="263"/>
      <c r="ABR411" s="263"/>
      <c r="ABS411" s="263"/>
      <c r="ABT411" s="263"/>
      <c r="ABU411" s="263"/>
      <c r="ABV411" s="263"/>
      <c r="ABW411" s="263"/>
      <c r="ABX411" s="263"/>
      <c r="ABY411" s="263"/>
      <c r="ABZ411" s="263"/>
      <c r="ACA411" s="263"/>
      <c r="ACB411" s="263"/>
      <c r="ACC411" s="263"/>
      <c r="ACD411" s="263"/>
      <c r="ACE411" s="263"/>
      <c r="ACF411" s="263"/>
      <c r="ACG411" s="263"/>
      <c r="ACH411" s="263"/>
      <c r="ACI411" s="263"/>
      <c r="ACJ411" s="263"/>
      <c r="ACK411" s="263"/>
      <c r="ACL411" s="263"/>
      <c r="ACM411" s="263"/>
      <c r="ACN411" s="263"/>
      <c r="ACO411" s="263"/>
      <c r="ACP411" s="263"/>
      <c r="ACQ411" s="263"/>
      <c r="ACR411" s="263"/>
      <c r="ACS411" s="263"/>
      <c r="ACT411" s="263"/>
      <c r="ACU411" s="263"/>
      <c r="ACV411" s="263"/>
      <c r="ACW411" s="263"/>
      <c r="ACX411" s="263"/>
      <c r="ACY411" s="263"/>
      <c r="ACZ411" s="263"/>
      <c r="ADA411" s="263"/>
      <c r="ADB411" s="263"/>
      <c r="ADC411" s="263"/>
      <c r="ADD411" s="263"/>
      <c r="ADE411" s="263"/>
      <c r="ADF411" s="263"/>
      <c r="ADG411" s="263"/>
      <c r="ADH411" s="263"/>
      <c r="ADI411" s="263"/>
      <c r="ADJ411" s="263"/>
      <c r="ADK411" s="263"/>
      <c r="ADL411" s="263"/>
      <c r="ADM411" s="263"/>
      <c r="ADN411" s="263"/>
      <c r="ADO411" s="263"/>
      <c r="ADP411" s="263"/>
      <c r="ADQ411" s="263"/>
      <c r="ADR411" s="263"/>
      <c r="ADS411" s="263"/>
      <c r="ADT411" s="263"/>
      <c r="ADU411" s="263"/>
      <c r="ADV411" s="263"/>
      <c r="ADW411" s="263"/>
      <c r="ADX411" s="263"/>
      <c r="ADY411" s="263"/>
      <c r="ADZ411" s="263"/>
      <c r="AEA411" s="263"/>
      <c r="AEB411" s="263"/>
      <c r="AEC411" s="263"/>
      <c r="AED411" s="263"/>
      <c r="AEE411" s="263"/>
      <c r="AEF411" s="263"/>
      <c r="AEG411" s="263"/>
      <c r="AEH411" s="263"/>
      <c r="AEI411" s="263"/>
      <c r="AEJ411" s="263"/>
      <c r="AEK411" s="263"/>
      <c r="AEL411" s="263"/>
      <c r="AEM411" s="263"/>
      <c r="AEN411" s="263"/>
      <c r="AEO411" s="263"/>
      <c r="AEP411" s="263"/>
      <c r="AEQ411" s="263"/>
      <c r="AER411" s="263"/>
      <c r="AES411" s="263"/>
      <c r="AET411" s="263"/>
      <c r="AEU411" s="263"/>
      <c r="AEV411" s="263"/>
      <c r="AEW411" s="263"/>
      <c r="AEX411" s="263"/>
      <c r="AEY411" s="263"/>
      <c r="AEZ411" s="263"/>
      <c r="AFA411" s="263"/>
      <c r="AFB411" s="263"/>
      <c r="AFC411" s="263"/>
      <c r="AFD411" s="263"/>
      <c r="AFE411" s="263"/>
      <c r="AFF411" s="263"/>
      <c r="AFG411" s="263"/>
      <c r="AFH411" s="263"/>
      <c r="AFI411" s="263"/>
      <c r="AFJ411" s="263"/>
      <c r="AFK411" s="263"/>
      <c r="AFL411" s="263"/>
      <c r="AFM411" s="263"/>
      <c r="AFN411" s="263"/>
      <c r="AFO411" s="263"/>
      <c r="AFP411" s="263"/>
      <c r="AFQ411" s="263"/>
      <c r="AFR411" s="263"/>
      <c r="AFS411" s="263"/>
      <c r="AFT411" s="263"/>
      <c r="AFU411" s="263"/>
      <c r="AFV411" s="263"/>
      <c r="AFW411" s="263"/>
      <c r="AFX411" s="263"/>
      <c r="AFY411" s="263"/>
      <c r="AFZ411" s="263"/>
      <c r="AGA411" s="263"/>
      <c r="AGB411" s="263"/>
      <c r="AGC411" s="263"/>
      <c r="AGD411" s="263"/>
      <c r="AGE411" s="263"/>
      <c r="AGF411" s="263"/>
      <c r="AGG411" s="263"/>
      <c r="AGH411" s="263"/>
      <c r="AGI411" s="263"/>
      <c r="AGJ411" s="263"/>
      <c r="AGK411" s="263"/>
      <c r="AGL411" s="263"/>
      <c r="AGM411" s="263"/>
      <c r="AGN411" s="263"/>
      <c r="AGO411" s="263"/>
      <c r="AGP411" s="263"/>
      <c r="AGQ411" s="263"/>
      <c r="AGR411" s="263"/>
      <c r="AGS411" s="263"/>
      <c r="AGT411" s="263"/>
      <c r="AGU411" s="263"/>
      <c r="AGV411" s="263"/>
      <c r="AGW411" s="263"/>
      <c r="AGX411" s="263"/>
      <c r="AGY411" s="263"/>
      <c r="AGZ411" s="263"/>
      <c r="AHA411" s="263"/>
      <c r="AHB411" s="263"/>
      <c r="AHC411" s="263"/>
      <c r="AHD411" s="263"/>
      <c r="AHE411" s="263"/>
      <c r="AHF411" s="263"/>
      <c r="AHG411" s="263"/>
      <c r="AHH411" s="263"/>
      <c r="AHI411" s="263"/>
      <c r="AHJ411" s="263"/>
      <c r="AHK411" s="263"/>
      <c r="AHL411" s="263"/>
      <c r="AHM411" s="263"/>
      <c r="AHN411" s="263"/>
      <c r="AHO411" s="263"/>
      <c r="AHP411" s="263"/>
      <c r="AHQ411" s="263"/>
      <c r="AHR411" s="263"/>
      <c r="AHS411" s="263"/>
      <c r="AHT411" s="263"/>
      <c r="AHU411" s="263"/>
      <c r="AHV411" s="263"/>
      <c r="AHW411" s="263"/>
      <c r="AHX411" s="263"/>
      <c r="AHY411" s="263"/>
      <c r="AHZ411" s="263"/>
      <c r="AIA411" s="263"/>
      <c r="AIB411" s="263"/>
      <c r="AIC411" s="263"/>
      <c r="AID411" s="263"/>
      <c r="AIE411" s="263"/>
      <c r="AIF411" s="263"/>
      <c r="AIG411" s="263"/>
      <c r="AIH411" s="263"/>
      <c r="AII411" s="263"/>
      <c r="AIJ411" s="263"/>
      <c r="AIK411" s="263"/>
      <c r="AIL411" s="263"/>
      <c r="AIM411" s="263"/>
      <c r="AIN411" s="263"/>
      <c r="AIO411" s="263"/>
      <c r="AIP411" s="263"/>
      <c r="AIQ411" s="263"/>
      <c r="AIR411" s="263"/>
      <c r="AIS411" s="263"/>
      <c r="AIT411" s="263"/>
      <c r="AIU411" s="263"/>
      <c r="AIV411" s="263"/>
      <c r="AIW411" s="263"/>
      <c r="AIX411" s="263"/>
      <c r="AIY411" s="263"/>
      <c r="AIZ411" s="263"/>
      <c r="AJA411" s="263"/>
      <c r="AJB411" s="263"/>
      <c r="AJC411" s="263"/>
      <c r="AJD411" s="263"/>
      <c r="AJE411" s="263"/>
      <c r="AJF411" s="263"/>
      <c r="AJG411" s="263"/>
      <c r="AJH411" s="263"/>
      <c r="AJI411" s="263"/>
      <c r="AJJ411" s="263"/>
      <c r="AJK411" s="263"/>
      <c r="AJL411" s="263"/>
      <c r="AJM411" s="263"/>
      <c r="AJN411" s="263"/>
      <c r="AJO411" s="263"/>
      <c r="AJP411" s="263"/>
      <c r="AJQ411" s="263"/>
      <c r="AJR411" s="263"/>
      <c r="AJS411" s="263"/>
      <c r="AJT411" s="263"/>
      <c r="AJU411" s="263"/>
      <c r="AJV411" s="263"/>
      <c r="AJW411" s="263"/>
      <c r="AJX411" s="263"/>
      <c r="AJY411" s="263"/>
      <c r="AJZ411" s="263"/>
      <c r="AKA411" s="263"/>
      <c r="AKB411" s="263"/>
      <c r="AKC411" s="263"/>
      <c r="AKD411" s="263"/>
      <c r="AKE411" s="263"/>
      <c r="AKF411" s="263"/>
      <c r="AKG411" s="263"/>
      <c r="AKH411" s="263"/>
      <c r="AKI411" s="263"/>
      <c r="AKJ411" s="263"/>
      <c r="AKK411" s="263"/>
      <c r="AKL411" s="263"/>
      <c r="AKM411" s="263"/>
      <c r="AKN411" s="263"/>
      <c r="AKO411" s="263"/>
      <c r="AKP411" s="263"/>
      <c r="AKQ411" s="263"/>
      <c r="AKR411" s="263"/>
      <c r="AKS411" s="263"/>
      <c r="AKT411" s="263"/>
      <c r="AKU411" s="263"/>
      <c r="AKV411" s="263"/>
      <c r="AKW411" s="263"/>
      <c r="AKX411" s="263"/>
      <c r="AKY411" s="263"/>
      <c r="AKZ411" s="263"/>
      <c r="ALA411" s="263"/>
      <c r="ALB411" s="263"/>
      <c r="ALC411" s="263"/>
      <c r="ALD411" s="263"/>
      <c r="ALE411" s="263"/>
      <c r="ALF411" s="263"/>
      <c r="ALG411" s="263"/>
      <c r="ALH411" s="263"/>
      <c r="ALI411" s="263"/>
      <c r="ALJ411" s="263"/>
      <c r="ALK411" s="263"/>
      <c r="ALL411" s="263"/>
      <c r="ALM411" s="263"/>
      <c r="ALN411" s="263"/>
      <c r="ALO411" s="263"/>
      <c r="ALP411" s="263"/>
      <c r="ALQ411" s="263"/>
      <c r="ALR411" s="263"/>
      <c r="ALS411" s="263"/>
      <c r="ALT411" s="263"/>
      <c r="ALU411" s="263"/>
      <c r="ALV411" s="263"/>
      <c r="ALW411" s="263"/>
      <c r="ALX411" s="263"/>
      <c r="ALY411" s="263"/>
      <c r="ALZ411" s="263"/>
      <c r="AMA411" s="263"/>
      <c r="AMB411" s="263"/>
      <c r="AMC411" s="263"/>
      <c r="AMD411" s="263"/>
      <c r="AME411" s="263"/>
      <c r="AMF411" s="263"/>
      <c r="AMG411" s="263"/>
      <c r="AMH411" s="263"/>
      <c r="AMI411" s="263"/>
      <c r="AMJ411" s="263"/>
      <c r="AMK411" s="263"/>
      <c r="AML411" s="263"/>
      <c r="AMM411" s="263"/>
      <c r="AMN411" s="263"/>
      <c r="AMO411" s="263"/>
      <c r="AMP411" s="263"/>
      <c r="AMQ411" s="263"/>
      <c r="AMR411" s="263"/>
      <c r="AMS411" s="263"/>
      <c r="AMT411" s="263"/>
      <c r="AMU411" s="263"/>
      <c r="AMV411" s="263"/>
      <c r="AMW411" s="263"/>
      <c r="AMX411" s="263"/>
      <c r="AMY411" s="263"/>
      <c r="AMZ411" s="263"/>
      <c r="ANA411" s="263"/>
      <c r="ANB411" s="263"/>
      <c r="ANC411" s="263"/>
      <c r="AND411" s="263"/>
      <c r="ANE411" s="263"/>
      <c r="ANF411" s="263"/>
      <c r="ANG411" s="263"/>
      <c r="ANH411" s="263"/>
      <c r="ANI411" s="263"/>
      <c r="ANJ411" s="263"/>
      <c r="ANK411" s="263"/>
      <c r="ANL411" s="263"/>
      <c r="ANM411" s="263"/>
      <c r="ANN411" s="263"/>
      <c r="ANO411" s="263"/>
      <c r="ANP411" s="263"/>
      <c r="ANQ411" s="263"/>
      <c r="ANR411" s="263"/>
      <c r="ANS411" s="263"/>
      <c r="ANT411" s="263"/>
      <c r="ANU411" s="263"/>
      <c r="ANV411" s="263"/>
      <c r="ANW411" s="263"/>
      <c r="ANX411" s="263"/>
      <c r="ANY411" s="263"/>
      <c r="ANZ411" s="263"/>
      <c r="AOA411" s="263"/>
      <c r="AOB411" s="263"/>
      <c r="AOC411" s="263"/>
      <c r="AOD411" s="263"/>
      <c r="AOE411" s="263"/>
      <c r="AOF411" s="263"/>
      <c r="AOG411" s="263"/>
      <c r="AOH411" s="263"/>
      <c r="AOI411" s="263"/>
      <c r="AOJ411" s="263"/>
      <c r="AOK411" s="263"/>
      <c r="AOL411" s="263"/>
      <c r="AOM411" s="263"/>
      <c r="AON411" s="263"/>
      <c r="AOO411" s="263"/>
      <c r="AOP411" s="263"/>
      <c r="AOQ411" s="263"/>
      <c r="AOR411" s="263"/>
      <c r="AOS411" s="263"/>
      <c r="AOT411" s="263"/>
      <c r="AOU411" s="263"/>
      <c r="AOV411" s="263"/>
      <c r="AOW411" s="263"/>
      <c r="AOX411" s="263"/>
      <c r="AOY411" s="263"/>
      <c r="AOZ411" s="263"/>
      <c r="APA411" s="263"/>
      <c r="APB411" s="263"/>
      <c r="APC411" s="263"/>
      <c r="APD411" s="263"/>
      <c r="APE411" s="263"/>
      <c r="APF411" s="263"/>
      <c r="APG411" s="263"/>
      <c r="APH411" s="263"/>
      <c r="API411" s="263"/>
      <c r="APJ411" s="263"/>
      <c r="APK411" s="263"/>
      <c r="APL411" s="263"/>
      <c r="APM411" s="263"/>
      <c r="APN411" s="263"/>
      <c r="APO411" s="263"/>
      <c r="APP411" s="263"/>
      <c r="APQ411" s="263"/>
      <c r="APR411" s="263"/>
      <c r="APS411" s="263"/>
      <c r="APT411" s="263"/>
      <c r="APU411" s="263"/>
      <c r="APV411" s="263"/>
      <c r="APW411" s="263"/>
      <c r="APX411" s="263"/>
      <c r="APY411" s="263"/>
      <c r="APZ411" s="263"/>
      <c r="AQA411" s="263"/>
      <c r="AQB411" s="263"/>
      <c r="AQC411" s="263"/>
      <c r="AQD411" s="263"/>
      <c r="AQE411" s="263"/>
      <c r="AQF411" s="263"/>
      <c r="AQG411" s="263"/>
      <c r="AQH411" s="263"/>
      <c r="AQI411" s="263"/>
      <c r="AQJ411" s="263"/>
      <c r="AQK411" s="263"/>
      <c r="AQL411" s="263"/>
      <c r="AQM411" s="263"/>
      <c r="AQN411" s="263"/>
      <c r="AQO411" s="263"/>
      <c r="AQP411" s="263"/>
      <c r="AQQ411" s="263"/>
      <c r="AQR411" s="263"/>
      <c r="AQS411" s="263"/>
      <c r="AQT411" s="263"/>
      <c r="AQU411" s="263"/>
      <c r="AQV411" s="263"/>
      <c r="AQW411" s="263"/>
      <c r="AQX411" s="263"/>
      <c r="AQY411" s="263"/>
      <c r="AQZ411" s="263"/>
      <c r="ARA411" s="263"/>
      <c r="ARB411" s="263"/>
      <c r="ARC411" s="263"/>
      <c r="ARD411" s="263"/>
      <c r="ARE411" s="263"/>
      <c r="ARF411" s="263"/>
      <c r="ARG411" s="263"/>
      <c r="ARH411" s="263"/>
      <c r="ARI411" s="263"/>
      <c r="ARJ411" s="263"/>
      <c r="ARK411" s="263"/>
      <c r="ARL411" s="263"/>
      <c r="ARM411" s="263"/>
      <c r="ARN411" s="263"/>
      <c r="ARO411" s="263"/>
      <c r="ARP411" s="263"/>
      <c r="ARQ411" s="263"/>
      <c r="ARR411" s="263"/>
      <c r="ARS411" s="263"/>
      <c r="ART411" s="263"/>
      <c r="ARU411" s="263"/>
      <c r="ARV411" s="263"/>
      <c r="ARW411" s="263"/>
      <c r="ARX411" s="263"/>
      <c r="ARY411" s="263"/>
      <c r="ARZ411" s="263"/>
      <c r="ASA411" s="263"/>
      <c r="ASB411" s="263"/>
      <c r="ASC411" s="263"/>
      <c r="ASD411" s="263"/>
      <c r="ASE411" s="263"/>
      <c r="ASF411" s="263"/>
      <c r="ASG411" s="263"/>
      <c r="ASH411" s="263"/>
      <c r="ASI411" s="263"/>
      <c r="ASJ411" s="263"/>
      <c r="ASK411" s="263"/>
      <c r="ASL411" s="263"/>
      <c r="ASM411" s="263"/>
      <c r="ASN411" s="263"/>
      <c r="ASO411" s="263"/>
      <c r="ASP411" s="263"/>
      <c r="ASQ411" s="263"/>
      <c r="ASR411" s="263"/>
      <c r="ASS411" s="263"/>
      <c r="AST411" s="263"/>
      <c r="ASU411" s="263"/>
      <c r="ASV411" s="263"/>
      <c r="ASW411" s="263"/>
      <c r="ASX411" s="263"/>
      <c r="ASY411" s="263"/>
      <c r="ASZ411" s="263"/>
      <c r="ATA411" s="263"/>
      <c r="ATB411" s="263"/>
      <c r="ATC411" s="263"/>
      <c r="ATD411" s="263"/>
      <c r="ATE411" s="263"/>
      <c r="ATF411" s="263"/>
      <c r="ATG411" s="263"/>
      <c r="ATH411" s="263"/>
      <c r="ATI411" s="263"/>
      <c r="ATJ411" s="263"/>
      <c r="ATK411" s="263"/>
      <c r="ATL411" s="263"/>
      <c r="ATM411" s="263"/>
      <c r="ATN411" s="263"/>
      <c r="ATO411" s="263"/>
      <c r="ATP411" s="263"/>
      <c r="ATQ411" s="263"/>
      <c r="ATR411" s="263"/>
      <c r="ATS411" s="263"/>
      <c r="ATT411" s="263"/>
      <c r="ATU411" s="263"/>
      <c r="ATV411" s="263"/>
      <c r="ATW411" s="263"/>
      <c r="ATX411" s="263"/>
      <c r="ATY411" s="263"/>
      <c r="ATZ411" s="263"/>
      <c r="AUA411" s="263"/>
      <c r="AUB411" s="263"/>
      <c r="AUC411" s="263"/>
      <c r="AUD411" s="263"/>
      <c r="AUE411" s="263"/>
      <c r="AUF411" s="263"/>
      <c r="AUG411" s="263"/>
      <c r="AUH411" s="263"/>
      <c r="AUI411" s="263"/>
      <c r="AUJ411" s="263"/>
      <c r="AUK411" s="263"/>
      <c r="AUL411" s="263"/>
      <c r="AUM411" s="263"/>
      <c r="AUN411" s="263"/>
      <c r="AUO411" s="263"/>
      <c r="AUP411" s="263"/>
      <c r="AUQ411" s="263"/>
      <c r="AUR411" s="263"/>
      <c r="AUS411" s="263"/>
      <c r="AUT411" s="263"/>
      <c r="AUU411" s="263"/>
      <c r="AUV411" s="263"/>
      <c r="AUW411" s="263"/>
      <c r="AUX411" s="263"/>
      <c r="AUY411" s="263"/>
      <c r="AUZ411" s="263"/>
      <c r="AVA411" s="263"/>
      <c r="AVB411" s="263"/>
      <c r="AVC411" s="263"/>
      <c r="AVD411" s="263"/>
      <c r="AVE411" s="263"/>
      <c r="AVF411" s="263"/>
      <c r="AVG411" s="263"/>
      <c r="AVH411" s="263"/>
      <c r="AVI411" s="263"/>
      <c r="AVJ411" s="263"/>
      <c r="AVK411" s="263"/>
      <c r="AVL411" s="263"/>
      <c r="AVM411" s="263"/>
      <c r="AVN411" s="263"/>
      <c r="AVO411" s="263"/>
      <c r="AVP411" s="263"/>
      <c r="AVQ411" s="263"/>
      <c r="AVR411" s="263"/>
      <c r="AVS411" s="263"/>
      <c r="AVT411" s="263"/>
      <c r="AVU411" s="263"/>
      <c r="AVV411" s="263"/>
      <c r="AVW411" s="263"/>
      <c r="AVX411" s="263"/>
      <c r="AVY411" s="263"/>
      <c r="AVZ411" s="263"/>
      <c r="AWA411" s="263"/>
      <c r="AWB411" s="263"/>
      <c r="AWC411" s="263"/>
      <c r="AWD411" s="263"/>
      <c r="AWE411" s="263"/>
      <c r="AWF411" s="263"/>
      <c r="AWG411" s="263"/>
      <c r="AWH411" s="263"/>
      <c r="AWI411" s="263"/>
      <c r="AWJ411" s="263"/>
      <c r="AWK411" s="263"/>
      <c r="AWL411" s="263"/>
      <c r="AWM411" s="263"/>
      <c r="AWN411" s="263"/>
      <c r="AWO411" s="263"/>
      <c r="AWP411" s="263"/>
      <c r="AWQ411" s="263"/>
      <c r="AWR411" s="263"/>
      <c r="AWS411" s="263"/>
      <c r="AWT411" s="263"/>
      <c r="AWU411" s="263"/>
      <c r="AWV411" s="263"/>
      <c r="AWW411" s="263"/>
      <c r="AWX411" s="263"/>
      <c r="AWY411" s="263"/>
      <c r="AWZ411" s="263"/>
      <c r="AXA411" s="263"/>
      <c r="AXB411" s="263"/>
      <c r="AXC411" s="263"/>
      <c r="AXD411" s="263"/>
      <c r="AXE411" s="263"/>
      <c r="AXF411" s="263"/>
      <c r="AXG411" s="263"/>
      <c r="AXH411" s="263"/>
      <c r="AXI411" s="263"/>
      <c r="AXJ411" s="263"/>
      <c r="AXK411" s="263"/>
      <c r="AXL411" s="263"/>
      <c r="AXM411" s="263"/>
      <c r="AXN411" s="263"/>
      <c r="AXO411" s="263"/>
      <c r="AXP411" s="263"/>
      <c r="AXQ411" s="263"/>
      <c r="AXR411" s="263"/>
      <c r="AXS411" s="263"/>
      <c r="AXT411" s="263"/>
      <c r="AXU411" s="263"/>
      <c r="AXV411" s="263"/>
      <c r="AXW411" s="263"/>
      <c r="AXX411" s="263"/>
      <c r="AXY411" s="263"/>
      <c r="AXZ411" s="263"/>
      <c r="AYA411" s="263"/>
      <c r="AYB411" s="263"/>
      <c r="AYC411" s="263"/>
      <c r="AYD411" s="263"/>
      <c r="AYE411" s="263"/>
      <c r="AYF411" s="263"/>
      <c r="AYG411" s="263"/>
      <c r="AYH411" s="263"/>
      <c r="AYI411" s="263"/>
      <c r="AYJ411" s="263"/>
      <c r="AYK411" s="263"/>
      <c r="AYL411" s="263"/>
      <c r="AYM411" s="263"/>
      <c r="AYN411" s="263"/>
      <c r="AYO411" s="263"/>
      <c r="AYP411" s="263"/>
      <c r="AYQ411" s="263"/>
      <c r="AYR411" s="263"/>
      <c r="AYS411" s="263"/>
      <c r="AYT411" s="263"/>
      <c r="AYU411" s="263"/>
      <c r="AYV411" s="263"/>
      <c r="AYW411" s="263"/>
      <c r="AYX411" s="263"/>
      <c r="AYY411" s="263"/>
      <c r="AYZ411" s="263"/>
      <c r="AZA411" s="263"/>
      <c r="AZB411" s="263"/>
      <c r="AZC411" s="263"/>
      <c r="AZD411" s="263"/>
      <c r="AZE411" s="263"/>
      <c r="AZF411" s="263"/>
      <c r="AZG411" s="263"/>
      <c r="AZH411" s="263"/>
      <c r="AZI411" s="263"/>
      <c r="AZJ411" s="263"/>
      <c r="AZK411" s="263"/>
      <c r="AZL411" s="263"/>
      <c r="AZM411" s="263"/>
      <c r="AZN411" s="263"/>
      <c r="AZO411" s="263"/>
      <c r="AZP411" s="263"/>
      <c r="AZQ411" s="263"/>
      <c r="AZR411" s="263"/>
      <c r="AZS411" s="263"/>
      <c r="AZT411" s="263"/>
      <c r="AZU411" s="263"/>
      <c r="AZV411" s="263"/>
      <c r="AZW411" s="263"/>
      <c r="AZX411" s="263"/>
      <c r="AZY411" s="263"/>
      <c r="AZZ411" s="263"/>
      <c r="BAA411" s="263"/>
      <c r="BAB411" s="263"/>
      <c r="BAC411" s="263"/>
      <c r="BAD411" s="263"/>
      <c r="BAE411" s="263"/>
      <c r="BAF411" s="263"/>
      <c r="BAG411" s="263"/>
      <c r="BAH411" s="263"/>
      <c r="BAI411" s="263"/>
      <c r="BAJ411" s="263"/>
      <c r="BAK411" s="263"/>
      <c r="BAL411" s="263"/>
      <c r="BAM411" s="263"/>
      <c r="BAN411" s="263"/>
      <c r="BAO411" s="263"/>
      <c r="BAP411" s="263"/>
      <c r="BAQ411" s="263"/>
      <c r="BAR411" s="263"/>
      <c r="BAS411" s="263"/>
      <c r="BAT411" s="263"/>
      <c r="BAU411" s="263"/>
      <c r="BAV411" s="263"/>
      <c r="BAW411" s="263"/>
      <c r="BAX411" s="263"/>
      <c r="BAY411" s="263"/>
      <c r="BAZ411" s="263"/>
      <c r="BBA411" s="263"/>
      <c r="BBB411" s="263"/>
      <c r="BBC411" s="263"/>
      <c r="BBD411" s="263"/>
      <c r="BBE411" s="263"/>
      <c r="BBF411" s="263"/>
      <c r="BBG411" s="263"/>
      <c r="BBH411" s="263"/>
      <c r="BBI411" s="263"/>
      <c r="BBJ411" s="263"/>
      <c r="BBK411" s="263"/>
      <c r="BBL411" s="263"/>
      <c r="BBM411" s="263"/>
      <c r="BBN411" s="263"/>
      <c r="BBO411" s="263"/>
      <c r="BBP411" s="263"/>
      <c r="BBQ411" s="263"/>
      <c r="BBR411" s="263"/>
      <c r="BBS411" s="263"/>
      <c r="BBT411" s="263"/>
      <c r="BBU411" s="263"/>
      <c r="BBV411" s="263"/>
      <c r="BBW411" s="263"/>
      <c r="BBX411" s="263"/>
      <c r="BBY411" s="263"/>
      <c r="BBZ411" s="263"/>
      <c r="BCA411" s="263"/>
      <c r="BCB411" s="263"/>
      <c r="BCC411" s="263"/>
      <c r="BCD411" s="263"/>
      <c r="BCE411" s="263"/>
      <c r="BCF411" s="263"/>
      <c r="BCG411" s="263"/>
      <c r="BCH411" s="263"/>
      <c r="BCI411" s="263"/>
      <c r="BCJ411" s="263"/>
      <c r="BCK411" s="263"/>
      <c r="BCL411" s="263"/>
      <c r="BCM411" s="263"/>
      <c r="BCN411" s="263"/>
      <c r="BCO411" s="263"/>
      <c r="BCP411" s="263"/>
      <c r="BCQ411" s="263"/>
      <c r="BCR411" s="263"/>
      <c r="BCS411" s="263"/>
      <c r="BCT411" s="263"/>
      <c r="BCU411" s="263"/>
      <c r="BCV411" s="263"/>
      <c r="BCW411" s="263"/>
      <c r="BCX411" s="263"/>
      <c r="BCY411" s="263"/>
      <c r="BCZ411" s="263"/>
      <c r="BDA411" s="263"/>
      <c r="BDB411" s="263"/>
      <c r="BDC411" s="263"/>
      <c r="BDD411" s="263"/>
      <c r="BDE411" s="263"/>
      <c r="BDF411" s="263"/>
      <c r="BDG411" s="263"/>
      <c r="BDH411" s="263"/>
      <c r="BDI411" s="263"/>
      <c r="BDJ411" s="263"/>
      <c r="BDK411" s="263"/>
      <c r="BDL411" s="263"/>
      <c r="BDM411" s="263"/>
      <c r="BDN411" s="263"/>
      <c r="BDO411" s="263"/>
      <c r="BDP411" s="263"/>
      <c r="BDQ411" s="263"/>
      <c r="BDR411" s="263"/>
      <c r="BDS411" s="263"/>
      <c r="BDT411" s="263"/>
      <c r="BDU411" s="263"/>
      <c r="BDV411" s="263"/>
      <c r="BDW411" s="263"/>
      <c r="BDX411" s="263"/>
      <c r="BDY411" s="263"/>
      <c r="BDZ411" s="263"/>
      <c r="BEA411" s="263"/>
      <c r="BEB411" s="263"/>
      <c r="BEC411" s="263"/>
      <c r="BED411" s="263"/>
      <c r="BEE411" s="263"/>
      <c r="BEF411" s="263"/>
      <c r="BEG411" s="263"/>
      <c r="BEH411" s="263"/>
      <c r="BEI411" s="263"/>
      <c r="BEJ411" s="263"/>
      <c r="BEK411" s="263"/>
      <c r="BEL411" s="263"/>
      <c r="BEM411" s="263"/>
      <c r="BEN411" s="263"/>
      <c r="BEO411" s="263"/>
      <c r="BEP411" s="263"/>
      <c r="BEQ411" s="263"/>
      <c r="BER411" s="263"/>
      <c r="BES411" s="263"/>
      <c r="BET411" s="263"/>
      <c r="BEU411" s="263"/>
      <c r="BEV411" s="263"/>
      <c r="BEW411" s="263"/>
      <c r="BEX411" s="263"/>
      <c r="BEY411" s="263"/>
      <c r="BEZ411" s="263"/>
      <c r="BFA411" s="263"/>
      <c r="BFB411" s="263"/>
      <c r="BFC411" s="263"/>
      <c r="BFD411" s="263"/>
      <c r="BFE411" s="263"/>
      <c r="BFF411" s="263"/>
      <c r="BFG411" s="263"/>
      <c r="BFH411" s="263"/>
      <c r="BFI411" s="263"/>
      <c r="BFJ411" s="263"/>
      <c r="BFK411" s="263"/>
      <c r="BFL411" s="263"/>
      <c r="BFM411" s="263"/>
      <c r="BFN411" s="263"/>
      <c r="BFO411" s="263"/>
      <c r="BFP411" s="263"/>
      <c r="BFQ411" s="263"/>
      <c r="BFR411" s="263"/>
      <c r="BFS411" s="263"/>
      <c r="BFT411" s="263"/>
      <c r="BFU411" s="263"/>
      <c r="BFV411" s="263"/>
      <c r="BFW411" s="263"/>
      <c r="BFX411" s="263"/>
      <c r="BFY411" s="263"/>
      <c r="BFZ411" s="263"/>
      <c r="BGA411" s="263"/>
      <c r="BGB411" s="263"/>
      <c r="BGC411" s="263"/>
      <c r="BGD411" s="263"/>
      <c r="BGE411" s="263"/>
      <c r="BGF411" s="263"/>
      <c r="BGG411" s="263"/>
      <c r="BGH411" s="263"/>
      <c r="BGI411" s="263"/>
      <c r="BGJ411" s="263"/>
      <c r="BGK411" s="263"/>
      <c r="BGL411" s="263"/>
      <c r="BGM411" s="263"/>
      <c r="BGN411" s="263"/>
      <c r="BGO411" s="263"/>
      <c r="BGP411" s="263"/>
      <c r="BGQ411" s="263"/>
      <c r="BGR411" s="263"/>
      <c r="BGS411" s="263"/>
      <c r="BGT411" s="263"/>
      <c r="BGU411" s="263"/>
      <c r="BGV411" s="263"/>
      <c r="BGW411" s="263"/>
      <c r="BGX411" s="263"/>
      <c r="BGY411" s="263"/>
      <c r="BGZ411" s="263"/>
      <c r="BHA411" s="263"/>
      <c r="BHB411" s="263"/>
      <c r="BHC411" s="263"/>
      <c r="BHD411" s="263"/>
      <c r="BHE411" s="263"/>
      <c r="BHF411" s="263"/>
      <c r="BHG411" s="263"/>
      <c r="BHH411" s="263"/>
      <c r="BHI411" s="263"/>
      <c r="BHJ411" s="263"/>
      <c r="BHK411" s="263"/>
      <c r="BHL411" s="263"/>
      <c r="BHM411" s="263"/>
      <c r="BHN411" s="263"/>
      <c r="BHO411" s="263"/>
      <c r="BHP411" s="263"/>
      <c r="BHQ411" s="263"/>
      <c r="BHR411" s="263"/>
      <c r="BHS411" s="263"/>
      <c r="BHT411" s="263"/>
      <c r="BHU411" s="263"/>
      <c r="BHV411" s="263"/>
      <c r="BHW411" s="263"/>
      <c r="BHX411" s="263"/>
      <c r="BHY411" s="263"/>
      <c r="BHZ411" s="263"/>
      <c r="BIA411" s="263"/>
      <c r="BIB411" s="263"/>
      <c r="BIC411" s="263"/>
      <c r="BID411" s="263"/>
      <c r="BIE411" s="263"/>
      <c r="BIF411" s="263"/>
      <c r="BIG411" s="263"/>
      <c r="BIH411" s="263"/>
      <c r="BII411" s="263"/>
      <c r="BIJ411" s="263"/>
      <c r="BIK411" s="263"/>
      <c r="BIL411" s="263"/>
      <c r="BIM411" s="263"/>
      <c r="BIN411" s="263"/>
      <c r="BIO411" s="263"/>
      <c r="BIP411" s="263"/>
      <c r="BIQ411" s="263"/>
      <c r="BIR411" s="263"/>
      <c r="BIS411" s="263"/>
      <c r="BIT411" s="263"/>
      <c r="BIU411" s="263"/>
      <c r="BIV411" s="263"/>
      <c r="BIW411" s="263"/>
      <c r="BIX411" s="263"/>
      <c r="BIY411" s="263"/>
      <c r="BIZ411" s="263"/>
      <c r="BJA411" s="263"/>
      <c r="BJB411" s="263"/>
      <c r="BJC411" s="263"/>
      <c r="BJD411" s="263"/>
      <c r="BJE411" s="263"/>
      <c r="BJF411" s="263"/>
      <c r="BJG411" s="263"/>
      <c r="BJH411" s="263"/>
      <c r="BJI411" s="263"/>
      <c r="BJJ411" s="263"/>
      <c r="BJK411" s="263"/>
      <c r="BJL411" s="263"/>
      <c r="BJM411" s="263"/>
      <c r="BJN411" s="263"/>
      <c r="BJO411" s="263"/>
      <c r="BJP411" s="263"/>
      <c r="BJQ411" s="263"/>
      <c r="BJR411" s="263"/>
      <c r="BJS411" s="263"/>
      <c r="BJT411" s="263"/>
      <c r="BJU411" s="263"/>
      <c r="BJV411" s="263"/>
      <c r="BJW411" s="263"/>
      <c r="BJX411" s="263"/>
      <c r="BJY411" s="263"/>
      <c r="BJZ411" s="263"/>
      <c r="BKA411" s="263"/>
      <c r="BKB411" s="263"/>
      <c r="BKC411" s="263"/>
      <c r="BKD411" s="263"/>
      <c r="BKE411" s="263"/>
      <c r="BKF411" s="263"/>
      <c r="BKG411" s="263"/>
      <c r="BKH411" s="263"/>
      <c r="BKI411" s="263"/>
      <c r="BKJ411" s="263"/>
      <c r="BKK411" s="263"/>
      <c r="BKL411" s="263"/>
      <c r="BKM411" s="263"/>
      <c r="BKN411" s="263"/>
      <c r="BKO411" s="263"/>
      <c r="BKP411" s="263"/>
      <c r="BKQ411" s="263"/>
      <c r="BKR411" s="263"/>
      <c r="BKS411" s="263"/>
      <c r="BKT411" s="263"/>
      <c r="BKU411" s="263"/>
      <c r="BKV411" s="263"/>
      <c r="BKW411" s="263"/>
      <c r="BKX411" s="263"/>
      <c r="BKY411" s="263"/>
      <c r="BKZ411" s="263"/>
      <c r="BLA411" s="263"/>
      <c r="BLB411" s="263"/>
      <c r="BLC411" s="263"/>
      <c r="BLD411" s="263"/>
      <c r="BLE411" s="263"/>
      <c r="BLF411" s="263"/>
      <c r="BLG411" s="263"/>
      <c r="BLH411" s="263"/>
      <c r="BLI411" s="263"/>
      <c r="BLJ411" s="263"/>
      <c r="BLK411" s="263"/>
      <c r="BLL411" s="263"/>
      <c r="BLM411" s="263"/>
      <c r="BLN411" s="263"/>
      <c r="BLO411" s="263"/>
      <c r="BLP411" s="263"/>
      <c r="BLQ411" s="263"/>
      <c r="BLR411" s="263"/>
      <c r="BLS411" s="263"/>
      <c r="BLT411" s="263"/>
      <c r="BLU411" s="263"/>
      <c r="BLV411" s="263"/>
      <c r="BLW411" s="263"/>
      <c r="BLX411" s="263"/>
      <c r="BLY411" s="263"/>
      <c r="BLZ411" s="263"/>
      <c r="BMA411" s="263"/>
      <c r="BMB411" s="263"/>
      <c r="BMC411" s="263"/>
      <c r="BMD411" s="263"/>
      <c r="BME411" s="263"/>
      <c r="BMF411" s="263"/>
      <c r="BMG411" s="263"/>
      <c r="BMH411" s="263"/>
      <c r="BMI411" s="263"/>
      <c r="BMJ411" s="263"/>
      <c r="BMK411" s="263"/>
      <c r="BML411" s="263"/>
      <c r="BMM411" s="263"/>
      <c r="BMN411" s="263"/>
      <c r="BMO411" s="263"/>
      <c r="BMP411" s="263"/>
      <c r="BMQ411" s="263"/>
      <c r="BMR411" s="263"/>
      <c r="BMS411" s="263"/>
      <c r="BMT411" s="263"/>
      <c r="BMU411" s="263"/>
      <c r="BMV411" s="263"/>
      <c r="BMW411" s="263"/>
      <c r="BMX411" s="263"/>
      <c r="BMY411" s="263"/>
      <c r="BMZ411" s="263"/>
      <c r="BNA411" s="263"/>
      <c r="BNB411" s="263"/>
      <c r="BNC411" s="263"/>
      <c r="BND411" s="263"/>
      <c r="BNE411" s="263"/>
      <c r="BNF411" s="263"/>
      <c r="BNG411" s="263"/>
      <c r="BNH411" s="263"/>
      <c r="BNI411" s="263"/>
      <c r="BNJ411" s="263"/>
      <c r="BNK411" s="263"/>
      <c r="BNL411" s="263"/>
      <c r="BNM411" s="263"/>
      <c r="BNN411" s="263"/>
      <c r="BNO411" s="263"/>
      <c r="BNP411" s="263"/>
      <c r="BNQ411" s="263"/>
      <c r="BNR411" s="263"/>
      <c r="BNS411" s="263"/>
      <c r="BNT411" s="263"/>
      <c r="BNU411" s="263"/>
      <c r="BNV411" s="263"/>
      <c r="BNW411" s="263"/>
      <c r="BNX411" s="263"/>
      <c r="BNY411" s="263"/>
      <c r="BNZ411" s="263"/>
      <c r="BOA411" s="263"/>
      <c r="BOB411" s="263"/>
      <c r="BOC411" s="263"/>
      <c r="BOD411" s="263"/>
      <c r="BOE411" s="263"/>
      <c r="BOF411" s="263"/>
      <c r="BOG411" s="263"/>
      <c r="BOH411" s="263"/>
      <c r="BOI411" s="263"/>
      <c r="BOJ411" s="263"/>
      <c r="BOK411" s="263"/>
      <c r="BOL411" s="263"/>
      <c r="BOM411" s="263"/>
      <c r="BON411" s="263"/>
      <c r="BOO411" s="263"/>
      <c r="BOP411" s="263"/>
      <c r="BOQ411" s="263"/>
      <c r="BOR411" s="263"/>
      <c r="BOS411" s="263"/>
      <c r="BOT411" s="263"/>
      <c r="BOU411" s="263"/>
      <c r="BOV411" s="263"/>
      <c r="BOW411" s="263"/>
      <c r="BOX411" s="263"/>
      <c r="BOY411" s="263"/>
      <c r="BOZ411" s="263"/>
      <c r="BPA411" s="263"/>
      <c r="BPB411" s="263"/>
      <c r="BPC411" s="263"/>
      <c r="BPD411" s="263"/>
      <c r="BPE411" s="263"/>
      <c r="BPF411" s="263"/>
      <c r="BPG411" s="263"/>
      <c r="BPH411" s="263"/>
      <c r="BPI411" s="263"/>
      <c r="BPJ411" s="263"/>
      <c r="BPK411" s="263"/>
      <c r="BPL411" s="263"/>
      <c r="BPM411" s="263"/>
      <c r="BPN411" s="263"/>
      <c r="BPO411" s="263"/>
      <c r="BPP411" s="263"/>
      <c r="BPQ411" s="263"/>
      <c r="BPR411" s="263"/>
      <c r="BPS411" s="263"/>
      <c r="BPT411" s="263"/>
      <c r="BPU411" s="263"/>
      <c r="BPV411" s="263"/>
      <c r="BPW411" s="263"/>
      <c r="BPX411" s="263"/>
      <c r="BPY411" s="263"/>
      <c r="BPZ411" s="263"/>
      <c r="BQA411" s="263"/>
      <c r="BQB411" s="263"/>
      <c r="BQC411" s="263"/>
      <c r="BQD411" s="263"/>
      <c r="BQE411" s="263"/>
      <c r="BQF411" s="263"/>
      <c r="BQG411" s="263"/>
      <c r="BQH411" s="263"/>
      <c r="BQI411" s="263"/>
      <c r="BQJ411" s="263"/>
      <c r="BQK411" s="263"/>
      <c r="BQL411" s="263"/>
      <c r="BQM411" s="263"/>
      <c r="BQN411" s="263"/>
      <c r="BQO411" s="263"/>
      <c r="BQP411" s="263"/>
      <c r="BQQ411" s="263"/>
      <c r="BQR411" s="263"/>
      <c r="BQS411" s="263"/>
      <c r="BQT411" s="263"/>
      <c r="BQU411" s="263"/>
      <c r="BQV411" s="263"/>
      <c r="BQW411" s="263"/>
      <c r="BQX411" s="263"/>
      <c r="BQY411" s="263"/>
      <c r="BQZ411" s="263"/>
      <c r="BRA411" s="263"/>
      <c r="BRB411" s="263"/>
      <c r="BRC411" s="263"/>
      <c r="BRD411" s="263"/>
      <c r="BRE411" s="263"/>
      <c r="BRF411" s="263"/>
      <c r="BRG411" s="263"/>
      <c r="BRH411" s="263"/>
      <c r="BRI411" s="263"/>
      <c r="BRJ411" s="263"/>
      <c r="BRK411" s="263"/>
      <c r="BRL411" s="263"/>
      <c r="BRM411" s="263"/>
      <c r="BRN411" s="263"/>
      <c r="BRO411" s="263"/>
      <c r="BRP411" s="263"/>
      <c r="BRQ411" s="263"/>
      <c r="BRR411" s="263"/>
      <c r="BRS411" s="263"/>
      <c r="BRT411" s="263"/>
      <c r="BRU411" s="263"/>
      <c r="BRV411" s="263"/>
      <c r="BRW411" s="263"/>
      <c r="BRX411" s="263"/>
      <c r="BRY411" s="263"/>
      <c r="BRZ411" s="263"/>
      <c r="BSA411" s="263"/>
      <c r="BSB411" s="263"/>
      <c r="BSC411" s="263"/>
      <c r="BSD411" s="263"/>
      <c r="BSE411" s="263"/>
      <c r="BSF411" s="263"/>
      <c r="BSG411" s="263"/>
      <c r="BSH411" s="263"/>
      <c r="BSI411" s="263"/>
      <c r="BSJ411" s="263"/>
      <c r="BSK411" s="263"/>
      <c r="BSL411" s="263"/>
      <c r="BSM411" s="263"/>
      <c r="BSN411" s="263"/>
      <c r="BSO411" s="263"/>
      <c r="BSP411" s="263"/>
      <c r="BSQ411" s="263"/>
      <c r="BSR411" s="263"/>
      <c r="BSS411" s="263"/>
      <c r="BST411" s="263"/>
      <c r="BSU411" s="263"/>
      <c r="BSV411" s="263"/>
      <c r="BSW411" s="263"/>
      <c r="BSX411" s="263"/>
      <c r="BSY411" s="263"/>
      <c r="BSZ411" s="263"/>
      <c r="BTA411" s="263"/>
      <c r="BTB411" s="263"/>
      <c r="BTC411" s="263"/>
      <c r="BTD411" s="263"/>
      <c r="BTE411" s="263"/>
      <c r="BTF411" s="263"/>
      <c r="BTG411" s="263"/>
      <c r="BTH411" s="263"/>
      <c r="BTI411" s="263"/>
      <c r="BTJ411" s="263"/>
      <c r="BTK411" s="263"/>
      <c r="BTL411" s="263"/>
      <c r="BTM411" s="263"/>
      <c r="BTN411" s="263"/>
      <c r="BTO411" s="263"/>
      <c r="BTP411" s="263"/>
      <c r="BTQ411" s="263"/>
      <c r="BTR411" s="263"/>
      <c r="BTS411" s="263"/>
      <c r="BTT411" s="263"/>
      <c r="BTU411" s="263"/>
      <c r="BTV411" s="263"/>
      <c r="BTW411" s="263"/>
      <c r="BTX411" s="263"/>
      <c r="BTY411" s="263"/>
      <c r="BTZ411" s="263"/>
      <c r="BUA411" s="263"/>
      <c r="BUB411" s="263"/>
      <c r="BUC411" s="263"/>
      <c r="BUD411" s="263"/>
      <c r="BUE411" s="263"/>
      <c r="BUF411" s="263"/>
      <c r="BUG411" s="263"/>
      <c r="BUH411" s="263"/>
      <c r="BUI411" s="263"/>
      <c r="BUJ411" s="263"/>
      <c r="BUK411" s="263"/>
      <c r="BUL411" s="263"/>
      <c r="BUM411" s="263"/>
      <c r="BUN411" s="263"/>
      <c r="BUO411" s="263"/>
      <c r="BUP411" s="263"/>
      <c r="BUQ411" s="263"/>
      <c r="BUR411" s="263"/>
      <c r="BUS411" s="263"/>
      <c r="BUT411" s="263"/>
      <c r="BUU411" s="263"/>
      <c r="BUV411" s="263"/>
      <c r="BUW411" s="263"/>
      <c r="BUX411" s="263"/>
      <c r="BUY411" s="263"/>
      <c r="BUZ411" s="263"/>
      <c r="BVA411" s="263"/>
      <c r="BVB411" s="263"/>
      <c r="BVC411" s="263"/>
      <c r="BVD411" s="263"/>
      <c r="BVE411" s="263"/>
      <c r="BVF411" s="263"/>
      <c r="BVG411" s="263"/>
      <c r="BVH411" s="263"/>
      <c r="BVI411" s="263"/>
      <c r="BVJ411" s="263"/>
      <c r="BVK411" s="263"/>
      <c r="BVL411" s="263"/>
      <c r="BVM411" s="263"/>
      <c r="BVN411" s="263"/>
      <c r="BVO411" s="263"/>
      <c r="BVP411" s="263"/>
      <c r="BVQ411" s="263"/>
      <c r="BVR411" s="263"/>
      <c r="BVS411" s="263"/>
      <c r="BVT411" s="263"/>
      <c r="BVU411" s="263"/>
      <c r="BVV411" s="263"/>
      <c r="BVW411" s="263"/>
      <c r="BVX411" s="263"/>
      <c r="BVY411" s="263"/>
      <c r="BVZ411" s="263"/>
      <c r="BWA411" s="263"/>
      <c r="BWB411" s="263"/>
      <c r="BWC411" s="263"/>
      <c r="BWD411" s="263"/>
      <c r="BWE411" s="263"/>
      <c r="BWF411" s="263"/>
      <c r="BWG411" s="263"/>
      <c r="BWH411" s="263"/>
      <c r="BWI411" s="263"/>
      <c r="BWJ411" s="263"/>
      <c r="BWK411" s="263"/>
      <c r="BWL411" s="263"/>
      <c r="BWM411" s="263"/>
      <c r="BWN411" s="263"/>
      <c r="BWO411" s="263"/>
      <c r="BWP411" s="263"/>
      <c r="BWQ411" s="263"/>
      <c r="BWR411" s="263"/>
      <c r="BWS411" s="263"/>
      <c r="BWT411" s="263"/>
      <c r="BWU411" s="263"/>
      <c r="BWV411" s="263"/>
      <c r="BWW411" s="263"/>
      <c r="BWX411" s="263"/>
      <c r="BWY411" s="263"/>
      <c r="BWZ411" s="263"/>
      <c r="BXA411" s="263"/>
      <c r="BXB411" s="263"/>
      <c r="BXC411" s="263"/>
      <c r="BXD411" s="263"/>
      <c r="BXE411" s="263"/>
      <c r="BXF411" s="263"/>
      <c r="BXG411" s="263"/>
      <c r="BXH411" s="263"/>
      <c r="BXI411" s="263"/>
      <c r="BXJ411" s="263"/>
      <c r="BXK411" s="263"/>
      <c r="BXL411" s="263"/>
      <c r="BXM411" s="263"/>
      <c r="BXN411" s="263"/>
      <c r="BXO411" s="263"/>
      <c r="BXP411" s="263"/>
      <c r="BXQ411" s="263"/>
      <c r="BXR411" s="263"/>
      <c r="BXS411" s="263"/>
      <c r="BXT411" s="263"/>
      <c r="BXU411" s="263"/>
      <c r="BXV411" s="263"/>
      <c r="BXW411" s="263"/>
      <c r="BXX411" s="263"/>
      <c r="BXY411" s="263"/>
      <c r="BXZ411" s="263"/>
      <c r="BYA411" s="263"/>
      <c r="BYB411" s="263"/>
      <c r="BYC411" s="263"/>
      <c r="BYD411" s="263"/>
      <c r="BYE411" s="263"/>
      <c r="BYF411" s="263"/>
      <c r="BYG411" s="263"/>
      <c r="BYH411" s="263"/>
      <c r="BYI411" s="263"/>
      <c r="BYJ411" s="263"/>
      <c r="BYK411" s="263"/>
      <c r="BYL411" s="263"/>
      <c r="BYM411" s="263"/>
      <c r="BYN411" s="263"/>
      <c r="BYO411" s="263"/>
      <c r="BYP411" s="263"/>
      <c r="BYQ411" s="263"/>
      <c r="BYR411" s="263"/>
      <c r="BYS411" s="263"/>
      <c r="BYT411" s="263"/>
      <c r="BYU411" s="263"/>
      <c r="BYV411" s="263"/>
      <c r="BYW411" s="263"/>
      <c r="BYX411" s="263"/>
      <c r="BYY411" s="263"/>
      <c r="BYZ411" s="263"/>
      <c r="BZA411" s="263"/>
      <c r="BZB411" s="263"/>
      <c r="BZC411" s="263"/>
      <c r="BZD411" s="263"/>
      <c r="BZE411" s="263"/>
      <c r="BZF411" s="263"/>
      <c r="BZG411" s="263"/>
      <c r="BZH411" s="263"/>
      <c r="BZI411" s="263"/>
      <c r="BZJ411" s="263"/>
      <c r="BZK411" s="263"/>
      <c r="BZL411" s="263"/>
      <c r="BZM411" s="263"/>
      <c r="BZN411" s="263"/>
      <c r="BZO411" s="263"/>
      <c r="BZP411" s="263"/>
      <c r="BZQ411" s="263"/>
      <c r="BZR411" s="263"/>
      <c r="BZS411" s="263"/>
      <c r="BZT411" s="263"/>
      <c r="BZU411" s="263"/>
      <c r="BZV411" s="263"/>
      <c r="BZW411" s="263"/>
      <c r="BZX411" s="263"/>
      <c r="BZY411" s="263"/>
      <c r="BZZ411" s="263"/>
      <c r="CAA411" s="263"/>
      <c r="CAB411" s="263"/>
      <c r="CAC411" s="263"/>
      <c r="CAD411" s="263"/>
      <c r="CAE411" s="263"/>
      <c r="CAF411" s="263"/>
      <c r="CAG411" s="263"/>
      <c r="CAH411" s="263"/>
      <c r="CAI411" s="263"/>
      <c r="CAJ411" s="263"/>
      <c r="CAK411" s="263"/>
      <c r="CAL411" s="263"/>
      <c r="CAM411" s="263"/>
      <c r="CAN411" s="263"/>
      <c r="CAO411" s="263"/>
      <c r="CAP411" s="263"/>
      <c r="CAQ411" s="263"/>
      <c r="CAR411" s="263"/>
      <c r="CAS411" s="263"/>
      <c r="CAT411" s="263"/>
      <c r="CAU411" s="263"/>
      <c r="CAV411" s="263"/>
    </row>
    <row r="412" spans="1:2076" x14ac:dyDescent="0.35">
      <c r="A412" s="263"/>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c r="AA412" s="263"/>
      <c r="AB412" s="263"/>
      <c r="AC412" s="263"/>
      <c r="AD412" s="263"/>
      <c r="AE412" s="263"/>
      <c r="AF412" s="263"/>
      <c r="AG412" s="263"/>
      <c r="AH412" s="263"/>
      <c r="AI412" s="263"/>
      <c r="AJ412" s="263"/>
      <c r="AK412" s="263"/>
      <c r="AL412" s="263"/>
      <c r="AM412" s="263"/>
      <c r="AN412" s="263"/>
      <c r="AO412" s="263"/>
      <c r="AP412" s="263"/>
      <c r="AQ412" s="263"/>
      <c r="AR412" s="263"/>
      <c r="AS412" s="263"/>
      <c r="AT412" s="263"/>
      <c r="AU412" s="263"/>
      <c r="AV412" s="263"/>
      <c r="AW412" s="263"/>
      <c r="AX412" s="263"/>
      <c r="AY412" s="263"/>
      <c r="AZ412" s="263"/>
      <c r="BA412" s="263"/>
      <c r="BB412" s="263"/>
      <c r="BC412" s="263"/>
      <c r="BD412" s="263"/>
      <c r="BE412" s="263"/>
      <c r="BF412" s="263"/>
      <c r="BG412" s="263"/>
      <c r="BH412" s="263"/>
      <c r="BI412" s="263"/>
      <c r="BJ412" s="263"/>
      <c r="BK412" s="263"/>
      <c r="BL412" s="263"/>
      <c r="BM412" s="263"/>
      <c r="BN412" s="263"/>
      <c r="BO412" s="263"/>
      <c r="BP412" s="263"/>
      <c r="BQ412" s="263"/>
      <c r="BR412" s="263"/>
      <c r="BS412" s="263"/>
      <c r="BT412" s="263"/>
      <c r="BU412" s="263"/>
      <c r="BV412" s="263"/>
      <c r="BW412" s="263"/>
      <c r="BX412" s="263"/>
      <c r="BY412" s="263"/>
      <c r="BZ412" s="263"/>
      <c r="CA412" s="263"/>
      <c r="CB412" s="263"/>
      <c r="CC412" s="263"/>
      <c r="CD412" s="263"/>
      <c r="CE412" s="263"/>
      <c r="CF412" s="263"/>
      <c r="CG412" s="263"/>
      <c r="CH412" s="263"/>
      <c r="CI412" s="263"/>
      <c r="CJ412" s="263"/>
      <c r="CK412" s="263"/>
      <c r="CL412" s="263"/>
      <c r="CM412" s="263"/>
      <c r="CN412" s="263"/>
      <c r="CO412" s="263"/>
      <c r="CP412" s="263"/>
      <c r="CQ412" s="263"/>
      <c r="CR412" s="263"/>
      <c r="CS412" s="263"/>
      <c r="CT412" s="263"/>
      <c r="CU412" s="263"/>
      <c r="CV412" s="263"/>
      <c r="CW412" s="263"/>
      <c r="CX412" s="263"/>
      <c r="CY412" s="263"/>
      <c r="CZ412" s="263"/>
      <c r="DA412" s="263"/>
      <c r="DB412" s="263"/>
      <c r="DC412" s="263"/>
      <c r="DD412" s="263"/>
      <c r="DE412" s="263"/>
      <c r="DF412" s="263"/>
      <c r="DG412" s="263"/>
      <c r="DH412" s="263"/>
      <c r="DI412" s="263"/>
      <c r="DJ412" s="263"/>
      <c r="DK412" s="263"/>
      <c r="DL412" s="263"/>
      <c r="DM412" s="263"/>
      <c r="DN412" s="263"/>
      <c r="DO412" s="263"/>
      <c r="DP412" s="263"/>
      <c r="DQ412" s="263"/>
      <c r="DR412" s="263"/>
      <c r="DS412" s="263"/>
      <c r="DT412" s="263"/>
      <c r="DU412" s="263"/>
      <c r="DV412" s="263"/>
      <c r="DW412" s="263"/>
      <c r="DX412" s="263"/>
      <c r="DY412" s="263"/>
      <c r="DZ412" s="263"/>
      <c r="EA412" s="263"/>
      <c r="EB412" s="263"/>
      <c r="EC412" s="263"/>
      <c r="ED412" s="263"/>
      <c r="EE412" s="263"/>
      <c r="EF412" s="263"/>
      <c r="EG412" s="263"/>
      <c r="EH412" s="263"/>
      <c r="EI412" s="263"/>
      <c r="EJ412" s="263"/>
      <c r="EK412" s="263"/>
      <c r="EL412" s="263"/>
      <c r="EM412" s="263"/>
      <c r="EN412" s="263"/>
      <c r="EO412" s="263"/>
      <c r="EP412" s="263"/>
      <c r="EQ412" s="263"/>
      <c r="ER412" s="263"/>
      <c r="ES412" s="263"/>
      <c r="ET412" s="263"/>
      <c r="EU412" s="263"/>
      <c r="EV412" s="263"/>
      <c r="EW412" s="263"/>
      <c r="EX412" s="263"/>
      <c r="EY412" s="263"/>
      <c r="EZ412" s="263"/>
      <c r="FA412" s="263"/>
      <c r="FB412" s="263"/>
      <c r="FC412" s="263"/>
      <c r="FD412" s="263"/>
      <c r="FE412" s="263"/>
      <c r="FF412" s="263"/>
      <c r="FG412" s="263"/>
      <c r="FH412" s="263"/>
      <c r="FI412" s="263"/>
      <c r="FJ412" s="263"/>
      <c r="FK412" s="263"/>
      <c r="FL412" s="263"/>
      <c r="FM412" s="263"/>
      <c r="FN412" s="263"/>
      <c r="FO412" s="263"/>
      <c r="FP412" s="263"/>
      <c r="FQ412" s="263"/>
      <c r="FR412" s="263"/>
      <c r="FS412" s="263"/>
      <c r="FT412" s="263"/>
      <c r="FU412" s="263"/>
      <c r="FV412" s="263"/>
      <c r="FW412" s="263"/>
      <c r="FX412" s="263"/>
      <c r="FY412" s="263"/>
      <c r="FZ412" s="263"/>
      <c r="GA412" s="263"/>
      <c r="GB412" s="263"/>
      <c r="GC412" s="263"/>
      <c r="GD412" s="263"/>
      <c r="GE412" s="263"/>
      <c r="GF412" s="263"/>
      <c r="GG412" s="263"/>
      <c r="GH412" s="263"/>
      <c r="GI412" s="263"/>
      <c r="GJ412" s="263"/>
      <c r="GK412" s="263"/>
      <c r="GL412" s="263"/>
      <c r="GM412" s="263"/>
      <c r="GN412" s="263"/>
      <c r="GO412" s="263"/>
      <c r="GP412" s="263"/>
      <c r="GQ412" s="263"/>
      <c r="GR412" s="263"/>
      <c r="GS412" s="263"/>
      <c r="GT412" s="263"/>
      <c r="GU412" s="263"/>
      <c r="GV412" s="263"/>
      <c r="GW412" s="263"/>
      <c r="GX412" s="263"/>
      <c r="GY412" s="263"/>
      <c r="GZ412" s="263"/>
      <c r="HA412" s="263"/>
      <c r="HB412" s="263"/>
      <c r="HC412" s="263"/>
      <c r="HD412" s="263"/>
      <c r="HE412" s="263"/>
      <c r="HF412" s="263"/>
      <c r="HG412" s="263"/>
      <c r="HH412" s="263"/>
      <c r="HI412" s="263"/>
      <c r="HJ412" s="263"/>
      <c r="HK412" s="263"/>
      <c r="HL412" s="263"/>
      <c r="HM412" s="263"/>
      <c r="HN412" s="263"/>
      <c r="HO412" s="263"/>
      <c r="HP412" s="263"/>
      <c r="HQ412" s="263"/>
      <c r="HR412" s="263"/>
      <c r="HS412" s="263"/>
      <c r="HT412" s="263"/>
      <c r="HU412" s="263"/>
      <c r="HV412" s="263"/>
      <c r="HW412" s="263"/>
      <c r="HX412" s="263"/>
      <c r="HY412" s="263"/>
      <c r="HZ412" s="263"/>
      <c r="IA412" s="263"/>
      <c r="IB412" s="263"/>
      <c r="IC412" s="263"/>
      <c r="ID412" s="263"/>
      <c r="IE412" s="263"/>
      <c r="IF412" s="263"/>
      <c r="IG412" s="263"/>
      <c r="IH412" s="263"/>
      <c r="II412" s="263"/>
      <c r="IJ412" s="263"/>
      <c r="IK412" s="263"/>
      <c r="IL412" s="263"/>
      <c r="IM412" s="263"/>
      <c r="IN412" s="263"/>
      <c r="IO412" s="263"/>
      <c r="IP412" s="263"/>
      <c r="IQ412" s="263"/>
      <c r="IR412" s="263"/>
      <c r="IS412" s="263"/>
      <c r="IT412" s="263"/>
      <c r="IU412" s="263"/>
      <c r="IV412" s="263"/>
      <c r="IW412" s="263"/>
      <c r="IX412" s="263"/>
      <c r="IY412" s="263"/>
      <c r="IZ412" s="263"/>
      <c r="JA412" s="263"/>
      <c r="JB412" s="263"/>
      <c r="JC412" s="263"/>
      <c r="JD412" s="263"/>
      <c r="JE412" s="263"/>
      <c r="JF412" s="263"/>
      <c r="JG412" s="263"/>
      <c r="JH412" s="263"/>
      <c r="JI412" s="263"/>
      <c r="JJ412" s="263"/>
      <c r="JK412" s="263"/>
      <c r="JL412" s="263"/>
      <c r="JM412" s="263"/>
      <c r="JN412" s="263"/>
      <c r="JO412" s="263"/>
      <c r="JP412" s="263"/>
      <c r="JQ412" s="263"/>
      <c r="JR412" s="263"/>
      <c r="JS412" s="263"/>
      <c r="JT412" s="263"/>
      <c r="JU412" s="263"/>
      <c r="JV412" s="263"/>
      <c r="JW412" s="263"/>
      <c r="JX412" s="263"/>
      <c r="JY412" s="263"/>
      <c r="JZ412" s="263"/>
      <c r="KA412" s="263"/>
      <c r="KB412" s="263"/>
      <c r="KC412" s="263"/>
      <c r="KD412" s="263"/>
      <c r="KE412" s="263"/>
      <c r="KF412" s="263"/>
      <c r="KG412" s="263"/>
      <c r="KH412" s="263"/>
      <c r="KI412" s="263"/>
      <c r="KJ412" s="263"/>
      <c r="KK412" s="263"/>
      <c r="KL412" s="263"/>
      <c r="KM412" s="263"/>
      <c r="KN412" s="263"/>
      <c r="KO412" s="263"/>
      <c r="KP412" s="263"/>
      <c r="KQ412" s="263"/>
      <c r="KR412" s="263"/>
      <c r="KS412" s="263"/>
      <c r="KT412" s="263"/>
      <c r="KU412" s="263"/>
      <c r="KV412" s="263"/>
      <c r="KW412" s="263"/>
      <c r="KX412" s="263"/>
      <c r="KY412" s="263"/>
      <c r="KZ412" s="263"/>
      <c r="LA412" s="263"/>
      <c r="LB412" s="263"/>
      <c r="LC412" s="263"/>
      <c r="LD412" s="263"/>
      <c r="LE412" s="263"/>
      <c r="LF412" s="263"/>
      <c r="LG412" s="263"/>
      <c r="LH412" s="263"/>
      <c r="LI412" s="263"/>
      <c r="LJ412" s="263"/>
      <c r="LK412" s="263"/>
      <c r="LL412" s="263"/>
      <c r="LM412" s="263"/>
      <c r="LN412" s="263"/>
      <c r="LO412" s="263"/>
      <c r="LP412" s="263"/>
      <c r="LQ412" s="263"/>
      <c r="LR412" s="263"/>
      <c r="LS412" s="263"/>
      <c r="LT412" s="263"/>
      <c r="LU412" s="263"/>
      <c r="LV412" s="263"/>
      <c r="LW412" s="263"/>
      <c r="LX412" s="263"/>
      <c r="LY412" s="263"/>
      <c r="LZ412" s="263"/>
      <c r="MA412" s="263"/>
      <c r="MB412" s="263"/>
      <c r="MC412" s="263"/>
      <c r="MD412" s="263"/>
      <c r="ME412" s="263"/>
      <c r="MF412" s="263"/>
      <c r="MG412" s="263"/>
      <c r="MH412" s="263"/>
      <c r="MI412" s="263"/>
      <c r="MJ412" s="263"/>
      <c r="MK412" s="263"/>
      <c r="ML412" s="263"/>
      <c r="MM412" s="263"/>
      <c r="MN412" s="263"/>
      <c r="MO412" s="263"/>
      <c r="MP412" s="263"/>
      <c r="MQ412" s="263"/>
      <c r="MR412" s="263"/>
      <c r="MS412" s="263"/>
      <c r="MT412" s="263"/>
      <c r="MU412" s="263"/>
      <c r="MV412" s="263"/>
      <c r="MW412" s="263"/>
      <c r="MX412" s="263"/>
      <c r="MY412" s="263"/>
      <c r="MZ412" s="263"/>
      <c r="NA412" s="263"/>
      <c r="NB412" s="263"/>
      <c r="NC412" s="263"/>
      <c r="ND412" s="263"/>
      <c r="NE412" s="263"/>
      <c r="NF412" s="263"/>
      <c r="NG412" s="263"/>
      <c r="NH412" s="263"/>
      <c r="NI412" s="263"/>
      <c r="NJ412" s="263"/>
      <c r="NK412" s="263"/>
      <c r="NL412" s="263"/>
      <c r="NM412" s="263"/>
      <c r="NN412" s="263"/>
      <c r="NO412" s="263"/>
      <c r="NP412" s="263"/>
      <c r="NQ412" s="263"/>
      <c r="NR412" s="263"/>
      <c r="NS412" s="263"/>
      <c r="NT412" s="263"/>
      <c r="NU412" s="263"/>
      <c r="NV412" s="263"/>
      <c r="NW412" s="263"/>
      <c r="NX412" s="263"/>
      <c r="NY412" s="263"/>
      <c r="NZ412" s="263"/>
      <c r="OA412" s="263"/>
      <c r="OB412" s="263"/>
      <c r="OC412" s="263"/>
      <c r="OD412" s="263"/>
      <c r="OE412" s="263"/>
      <c r="OF412" s="263"/>
      <c r="OG412" s="263"/>
      <c r="OH412" s="263"/>
      <c r="OI412" s="263"/>
      <c r="OJ412" s="263"/>
      <c r="OK412" s="263"/>
      <c r="OL412" s="263"/>
      <c r="OM412" s="263"/>
      <c r="ON412" s="263"/>
      <c r="OO412" s="263"/>
      <c r="OP412" s="263"/>
      <c r="OQ412" s="263"/>
      <c r="OR412" s="263"/>
      <c r="OS412" s="263"/>
      <c r="OT412" s="263"/>
      <c r="OU412" s="263"/>
      <c r="OV412" s="263"/>
      <c r="OW412" s="263"/>
      <c r="OX412" s="263"/>
      <c r="OY412" s="263"/>
      <c r="OZ412" s="263"/>
      <c r="PA412" s="263"/>
      <c r="PB412" s="263"/>
      <c r="PC412" s="263"/>
      <c r="PD412" s="263"/>
      <c r="PE412" s="263"/>
      <c r="PF412" s="263"/>
      <c r="PG412" s="263"/>
      <c r="PH412" s="263"/>
      <c r="PI412" s="263"/>
      <c r="PJ412" s="263"/>
      <c r="PK412" s="263"/>
      <c r="PL412" s="263"/>
      <c r="PM412" s="263"/>
      <c r="PN412" s="263"/>
      <c r="PO412" s="263"/>
      <c r="PP412" s="263"/>
      <c r="PQ412" s="263"/>
      <c r="PR412" s="263"/>
      <c r="PS412" s="263"/>
      <c r="PT412" s="263"/>
      <c r="PU412" s="263"/>
      <c r="PV412" s="263"/>
      <c r="PW412" s="263"/>
      <c r="PX412" s="263"/>
      <c r="PY412" s="263"/>
      <c r="PZ412" s="263"/>
      <c r="QA412" s="263"/>
      <c r="QB412" s="263"/>
      <c r="QC412" s="263"/>
      <c r="QD412" s="263"/>
      <c r="QE412" s="263"/>
      <c r="QF412" s="263"/>
      <c r="QG412" s="263"/>
      <c r="QH412" s="263"/>
      <c r="QI412" s="263"/>
      <c r="QJ412" s="263"/>
      <c r="QK412" s="263"/>
      <c r="QL412" s="263"/>
      <c r="QM412" s="263"/>
      <c r="QN412" s="263"/>
      <c r="QO412" s="263"/>
      <c r="QP412" s="263"/>
      <c r="QQ412" s="263"/>
      <c r="QR412" s="263"/>
      <c r="QS412" s="263"/>
      <c r="QT412" s="263"/>
      <c r="QU412" s="263"/>
      <c r="QV412" s="263"/>
      <c r="QW412" s="263"/>
      <c r="QX412" s="263"/>
      <c r="QY412" s="263"/>
      <c r="QZ412" s="263"/>
      <c r="RA412" s="263"/>
      <c r="RB412" s="263"/>
      <c r="RC412" s="263"/>
      <c r="RD412" s="263"/>
      <c r="RE412" s="263"/>
      <c r="RF412" s="263"/>
      <c r="RG412" s="263"/>
      <c r="RH412" s="263"/>
      <c r="RI412" s="263"/>
      <c r="RJ412" s="263"/>
      <c r="RK412" s="263"/>
      <c r="RL412" s="263"/>
      <c r="RM412" s="263"/>
      <c r="RN412" s="263"/>
      <c r="RO412" s="263"/>
      <c r="RP412" s="263"/>
      <c r="RQ412" s="263"/>
      <c r="RR412" s="263"/>
      <c r="RS412" s="263"/>
      <c r="RT412" s="263"/>
      <c r="RU412" s="263"/>
      <c r="RV412" s="263"/>
      <c r="RW412" s="263"/>
      <c r="RX412" s="263"/>
      <c r="RY412" s="263"/>
      <c r="RZ412" s="263"/>
      <c r="SA412" s="263"/>
      <c r="SB412" s="263"/>
      <c r="SC412" s="263"/>
      <c r="SD412" s="263"/>
      <c r="SE412" s="263"/>
      <c r="SF412" s="263"/>
      <c r="SG412" s="263"/>
      <c r="SH412" s="263"/>
      <c r="SI412" s="263"/>
      <c r="SJ412" s="263"/>
      <c r="SK412" s="263"/>
      <c r="SL412" s="263"/>
      <c r="SM412" s="263"/>
      <c r="SN412" s="263"/>
      <c r="SO412" s="263"/>
      <c r="SP412" s="263"/>
      <c r="SQ412" s="263"/>
      <c r="SR412" s="263"/>
      <c r="SS412" s="263"/>
      <c r="ST412" s="263"/>
      <c r="SU412" s="263"/>
      <c r="SV412" s="263"/>
      <c r="SW412" s="263"/>
      <c r="SX412" s="263"/>
      <c r="SY412" s="263"/>
      <c r="SZ412" s="263"/>
      <c r="TA412" s="263"/>
      <c r="TB412" s="263"/>
      <c r="TC412" s="263"/>
      <c r="TD412" s="263"/>
      <c r="TE412" s="263"/>
      <c r="TF412" s="263"/>
      <c r="TG412" s="263"/>
      <c r="TH412" s="263"/>
      <c r="TI412" s="263"/>
      <c r="TJ412" s="263"/>
      <c r="TK412" s="263"/>
      <c r="TL412" s="263"/>
      <c r="TM412" s="263"/>
      <c r="TN412" s="263"/>
      <c r="TO412" s="263"/>
      <c r="TP412" s="263"/>
      <c r="TQ412" s="263"/>
      <c r="TR412" s="263"/>
      <c r="TS412" s="263"/>
      <c r="TT412" s="263"/>
      <c r="TU412" s="263"/>
      <c r="TV412" s="263"/>
      <c r="TW412" s="263"/>
      <c r="TX412" s="263"/>
      <c r="TY412" s="263"/>
      <c r="TZ412" s="263"/>
      <c r="UA412" s="263"/>
      <c r="UB412" s="263"/>
      <c r="UC412" s="263"/>
      <c r="UD412" s="263"/>
      <c r="UE412" s="263"/>
      <c r="UF412" s="263"/>
      <c r="UG412" s="263"/>
      <c r="UH412" s="263"/>
      <c r="UI412" s="263"/>
      <c r="UJ412" s="263"/>
      <c r="UK412" s="263"/>
      <c r="UL412" s="263"/>
      <c r="UM412" s="263"/>
      <c r="UN412" s="263"/>
      <c r="UO412" s="263"/>
      <c r="UP412" s="263"/>
      <c r="UQ412" s="263"/>
      <c r="UR412" s="263"/>
      <c r="US412" s="263"/>
      <c r="UT412" s="263"/>
      <c r="UU412" s="263"/>
      <c r="UV412" s="263"/>
      <c r="UW412" s="263"/>
      <c r="UX412" s="263"/>
      <c r="UY412" s="263"/>
      <c r="UZ412" s="263"/>
      <c r="VA412" s="263"/>
      <c r="VB412" s="263"/>
      <c r="VC412" s="263"/>
      <c r="VD412" s="263"/>
      <c r="VE412" s="263"/>
      <c r="VF412" s="263"/>
      <c r="VG412" s="263"/>
      <c r="VH412" s="263"/>
      <c r="VI412" s="263"/>
      <c r="VJ412" s="263"/>
      <c r="VK412" s="263"/>
      <c r="VL412" s="263"/>
      <c r="VM412" s="263"/>
      <c r="VN412" s="263"/>
      <c r="VO412" s="263"/>
      <c r="VP412" s="263"/>
      <c r="VQ412" s="263"/>
      <c r="VR412" s="263"/>
      <c r="VS412" s="263"/>
      <c r="VT412" s="263"/>
      <c r="VU412" s="263"/>
      <c r="VV412" s="263"/>
      <c r="VW412" s="263"/>
      <c r="VX412" s="263"/>
      <c r="VY412" s="263"/>
      <c r="VZ412" s="263"/>
      <c r="WA412" s="263"/>
      <c r="WB412" s="263"/>
      <c r="WC412" s="263"/>
      <c r="WD412" s="263"/>
      <c r="WE412" s="263"/>
      <c r="WF412" s="263"/>
      <c r="WG412" s="263"/>
      <c r="WH412" s="263"/>
      <c r="WI412" s="263"/>
      <c r="WJ412" s="263"/>
      <c r="WK412" s="263"/>
      <c r="WL412" s="263"/>
      <c r="WM412" s="263"/>
      <c r="WN412" s="263"/>
      <c r="WO412" s="263"/>
      <c r="WP412" s="263"/>
      <c r="WQ412" s="263"/>
      <c r="WR412" s="263"/>
      <c r="WS412" s="263"/>
      <c r="WT412" s="263"/>
      <c r="WU412" s="263"/>
      <c r="WV412" s="263"/>
      <c r="WW412" s="263"/>
      <c r="WX412" s="263"/>
      <c r="WY412" s="263"/>
      <c r="WZ412" s="263"/>
      <c r="XA412" s="263"/>
      <c r="XB412" s="263"/>
      <c r="XC412" s="263"/>
      <c r="XD412" s="263"/>
      <c r="XE412" s="263"/>
      <c r="XF412" s="263"/>
      <c r="XG412" s="263"/>
      <c r="XH412" s="263"/>
      <c r="XI412" s="263"/>
      <c r="XJ412" s="263"/>
      <c r="XK412" s="263"/>
      <c r="XL412" s="263"/>
      <c r="XM412" s="263"/>
      <c r="XN412" s="263"/>
      <c r="XO412" s="263"/>
      <c r="XP412" s="263"/>
      <c r="XQ412" s="263"/>
      <c r="XR412" s="263"/>
      <c r="XS412" s="263"/>
      <c r="XT412" s="263"/>
      <c r="XU412" s="263"/>
      <c r="XV412" s="263"/>
      <c r="XW412" s="263"/>
      <c r="XX412" s="263"/>
      <c r="XY412" s="263"/>
      <c r="XZ412" s="263"/>
      <c r="YA412" s="263"/>
      <c r="YB412" s="263"/>
      <c r="YC412" s="263"/>
      <c r="YD412" s="263"/>
      <c r="YE412" s="263"/>
      <c r="YF412" s="263"/>
      <c r="YG412" s="263"/>
      <c r="YH412" s="263"/>
      <c r="YI412" s="263"/>
      <c r="YJ412" s="263"/>
      <c r="YK412" s="263"/>
      <c r="YL412" s="263"/>
      <c r="YM412" s="263"/>
      <c r="YN412" s="263"/>
      <c r="YO412" s="263"/>
      <c r="YP412" s="263"/>
      <c r="YQ412" s="263"/>
      <c r="YR412" s="263"/>
      <c r="YS412" s="263"/>
      <c r="YT412" s="263"/>
      <c r="YU412" s="263"/>
      <c r="YV412" s="263"/>
      <c r="YW412" s="263"/>
      <c r="YX412" s="263"/>
      <c r="YY412" s="263"/>
      <c r="YZ412" s="263"/>
      <c r="ZA412" s="263"/>
      <c r="ZB412" s="263"/>
      <c r="ZC412" s="263"/>
      <c r="ZD412" s="263"/>
      <c r="ZE412" s="263"/>
      <c r="ZF412" s="263"/>
      <c r="ZG412" s="263"/>
      <c r="ZH412" s="263"/>
      <c r="ZI412" s="263"/>
      <c r="ZJ412" s="263"/>
      <c r="ZK412" s="263"/>
      <c r="ZL412" s="263"/>
      <c r="ZM412" s="263"/>
      <c r="ZN412" s="263"/>
      <c r="ZO412" s="263"/>
      <c r="ZP412" s="263"/>
      <c r="ZQ412" s="263"/>
      <c r="ZR412" s="263"/>
      <c r="ZS412" s="263"/>
      <c r="ZT412" s="263"/>
      <c r="ZU412" s="263"/>
      <c r="ZV412" s="263"/>
      <c r="ZW412" s="263"/>
      <c r="ZX412" s="263"/>
      <c r="ZY412" s="263"/>
      <c r="ZZ412" s="263"/>
      <c r="AAA412" s="263"/>
      <c r="AAB412" s="263"/>
      <c r="AAC412" s="263"/>
      <c r="AAD412" s="263"/>
      <c r="AAE412" s="263"/>
      <c r="AAF412" s="263"/>
      <c r="AAG412" s="263"/>
      <c r="AAH412" s="263"/>
      <c r="AAI412" s="263"/>
      <c r="AAJ412" s="263"/>
      <c r="AAK412" s="263"/>
      <c r="AAL412" s="263"/>
      <c r="AAM412" s="263"/>
      <c r="AAN412" s="263"/>
      <c r="AAO412" s="263"/>
      <c r="AAP412" s="263"/>
      <c r="AAQ412" s="263"/>
      <c r="AAR412" s="263"/>
      <c r="AAS412" s="263"/>
      <c r="AAT412" s="263"/>
      <c r="AAU412" s="263"/>
      <c r="AAV412" s="263"/>
      <c r="AAW412" s="263"/>
      <c r="AAX412" s="263"/>
      <c r="AAY412" s="263"/>
      <c r="AAZ412" s="263"/>
      <c r="ABA412" s="263"/>
      <c r="ABB412" s="263"/>
      <c r="ABC412" s="263"/>
      <c r="ABD412" s="263"/>
      <c r="ABE412" s="263"/>
      <c r="ABF412" s="263"/>
      <c r="ABG412" s="263"/>
      <c r="ABH412" s="263"/>
      <c r="ABI412" s="263"/>
      <c r="ABJ412" s="263"/>
      <c r="ABK412" s="263"/>
      <c r="ABL412" s="263"/>
      <c r="ABM412" s="263"/>
      <c r="ABN412" s="263"/>
      <c r="ABO412" s="263"/>
      <c r="ABP412" s="263"/>
      <c r="ABQ412" s="263"/>
      <c r="ABR412" s="263"/>
      <c r="ABS412" s="263"/>
      <c r="ABT412" s="263"/>
      <c r="ABU412" s="263"/>
      <c r="ABV412" s="263"/>
      <c r="ABW412" s="263"/>
      <c r="ABX412" s="263"/>
      <c r="ABY412" s="263"/>
      <c r="ABZ412" s="263"/>
      <c r="ACA412" s="263"/>
      <c r="ACB412" s="263"/>
      <c r="ACC412" s="263"/>
      <c r="ACD412" s="263"/>
      <c r="ACE412" s="263"/>
      <c r="ACF412" s="263"/>
      <c r="ACG412" s="263"/>
      <c r="ACH412" s="263"/>
      <c r="ACI412" s="263"/>
      <c r="ACJ412" s="263"/>
      <c r="ACK412" s="263"/>
      <c r="ACL412" s="263"/>
      <c r="ACM412" s="263"/>
      <c r="ACN412" s="263"/>
      <c r="ACO412" s="263"/>
      <c r="ACP412" s="263"/>
      <c r="ACQ412" s="263"/>
      <c r="ACR412" s="263"/>
      <c r="ACS412" s="263"/>
      <c r="ACT412" s="263"/>
      <c r="ACU412" s="263"/>
      <c r="ACV412" s="263"/>
      <c r="ACW412" s="263"/>
      <c r="ACX412" s="263"/>
      <c r="ACY412" s="263"/>
      <c r="ACZ412" s="263"/>
      <c r="ADA412" s="263"/>
      <c r="ADB412" s="263"/>
      <c r="ADC412" s="263"/>
      <c r="ADD412" s="263"/>
      <c r="ADE412" s="263"/>
      <c r="ADF412" s="263"/>
      <c r="ADG412" s="263"/>
      <c r="ADH412" s="263"/>
      <c r="ADI412" s="263"/>
      <c r="ADJ412" s="263"/>
      <c r="ADK412" s="263"/>
      <c r="ADL412" s="263"/>
      <c r="ADM412" s="263"/>
      <c r="ADN412" s="263"/>
      <c r="ADO412" s="263"/>
      <c r="ADP412" s="263"/>
      <c r="ADQ412" s="263"/>
      <c r="ADR412" s="263"/>
      <c r="ADS412" s="263"/>
      <c r="ADT412" s="263"/>
      <c r="ADU412" s="263"/>
      <c r="ADV412" s="263"/>
      <c r="ADW412" s="263"/>
      <c r="ADX412" s="263"/>
      <c r="ADY412" s="263"/>
      <c r="ADZ412" s="263"/>
      <c r="AEA412" s="263"/>
      <c r="AEB412" s="263"/>
      <c r="AEC412" s="263"/>
      <c r="AED412" s="263"/>
      <c r="AEE412" s="263"/>
      <c r="AEF412" s="263"/>
      <c r="AEG412" s="263"/>
      <c r="AEH412" s="263"/>
      <c r="AEI412" s="263"/>
      <c r="AEJ412" s="263"/>
      <c r="AEK412" s="263"/>
      <c r="AEL412" s="263"/>
      <c r="AEM412" s="263"/>
      <c r="AEN412" s="263"/>
      <c r="AEO412" s="263"/>
      <c r="AEP412" s="263"/>
      <c r="AEQ412" s="263"/>
      <c r="AER412" s="263"/>
      <c r="AES412" s="263"/>
      <c r="AET412" s="263"/>
      <c r="AEU412" s="263"/>
      <c r="AEV412" s="263"/>
      <c r="AEW412" s="263"/>
      <c r="AEX412" s="263"/>
      <c r="AEY412" s="263"/>
      <c r="AEZ412" s="263"/>
      <c r="AFA412" s="263"/>
      <c r="AFB412" s="263"/>
      <c r="AFC412" s="263"/>
      <c r="AFD412" s="263"/>
      <c r="AFE412" s="263"/>
      <c r="AFF412" s="263"/>
      <c r="AFG412" s="263"/>
      <c r="AFH412" s="263"/>
      <c r="AFI412" s="263"/>
      <c r="AFJ412" s="263"/>
      <c r="AFK412" s="263"/>
      <c r="AFL412" s="263"/>
      <c r="AFM412" s="263"/>
      <c r="AFN412" s="263"/>
      <c r="AFO412" s="263"/>
      <c r="AFP412" s="263"/>
      <c r="AFQ412" s="263"/>
      <c r="AFR412" s="263"/>
      <c r="AFS412" s="263"/>
      <c r="AFT412" s="263"/>
      <c r="AFU412" s="263"/>
      <c r="AFV412" s="263"/>
      <c r="AFW412" s="263"/>
      <c r="AFX412" s="263"/>
      <c r="AFY412" s="263"/>
      <c r="AFZ412" s="263"/>
      <c r="AGA412" s="263"/>
      <c r="AGB412" s="263"/>
      <c r="AGC412" s="263"/>
      <c r="AGD412" s="263"/>
      <c r="AGE412" s="263"/>
      <c r="AGF412" s="263"/>
      <c r="AGG412" s="263"/>
      <c r="AGH412" s="263"/>
      <c r="AGI412" s="263"/>
      <c r="AGJ412" s="263"/>
      <c r="AGK412" s="263"/>
      <c r="AGL412" s="263"/>
      <c r="AGM412" s="263"/>
      <c r="AGN412" s="263"/>
      <c r="AGO412" s="263"/>
      <c r="AGP412" s="263"/>
      <c r="AGQ412" s="263"/>
      <c r="AGR412" s="263"/>
      <c r="AGS412" s="263"/>
      <c r="AGT412" s="263"/>
      <c r="AGU412" s="263"/>
      <c r="AGV412" s="263"/>
      <c r="AGW412" s="263"/>
      <c r="AGX412" s="263"/>
      <c r="AGY412" s="263"/>
      <c r="AGZ412" s="263"/>
      <c r="AHA412" s="263"/>
      <c r="AHB412" s="263"/>
      <c r="AHC412" s="263"/>
      <c r="AHD412" s="263"/>
      <c r="AHE412" s="263"/>
      <c r="AHF412" s="263"/>
      <c r="AHG412" s="263"/>
      <c r="AHH412" s="263"/>
      <c r="AHI412" s="263"/>
      <c r="AHJ412" s="263"/>
      <c r="AHK412" s="263"/>
      <c r="AHL412" s="263"/>
      <c r="AHM412" s="263"/>
      <c r="AHN412" s="263"/>
      <c r="AHO412" s="263"/>
      <c r="AHP412" s="263"/>
      <c r="AHQ412" s="263"/>
      <c r="AHR412" s="263"/>
      <c r="AHS412" s="263"/>
      <c r="AHT412" s="263"/>
      <c r="AHU412" s="263"/>
      <c r="AHV412" s="263"/>
      <c r="AHW412" s="263"/>
      <c r="AHX412" s="263"/>
      <c r="AHY412" s="263"/>
      <c r="AHZ412" s="263"/>
      <c r="AIA412" s="263"/>
      <c r="AIB412" s="263"/>
      <c r="AIC412" s="263"/>
      <c r="AID412" s="263"/>
      <c r="AIE412" s="263"/>
      <c r="AIF412" s="263"/>
      <c r="AIG412" s="263"/>
      <c r="AIH412" s="263"/>
      <c r="AII412" s="263"/>
      <c r="AIJ412" s="263"/>
      <c r="AIK412" s="263"/>
      <c r="AIL412" s="263"/>
      <c r="AIM412" s="263"/>
      <c r="AIN412" s="263"/>
      <c r="AIO412" s="263"/>
      <c r="AIP412" s="263"/>
      <c r="AIQ412" s="263"/>
      <c r="AIR412" s="263"/>
      <c r="AIS412" s="263"/>
      <c r="AIT412" s="263"/>
      <c r="AIU412" s="263"/>
      <c r="AIV412" s="263"/>
      <c r="AIW412" s="263"/>
      <c r="AIX412" s="263"/>
      <c r="AIY412" s="263"/>
      <c r="AIZ412" s="263"/>
      <c r="AJA412" s="263"/>
      <c r="AJB412" s="263"/>
      <c r="AJC412" s="263"/>
      <c r="AJD412" s="263"/>
      <c r="AJE412" s="263"/>
      <c r="AJF412" s="263"/>
      <c r="AJG412" s="263"/>
      <c r="AJH412" s="263"/>
      <c r="AJI412" s="263"/>
      <c r="AJJ412" s="263"/>
      <c r="AJK412" s="263"/>
      <c r="AJL412" s="263"/>
      <c r="AJM412" s="263"/>
      <c r="AJN412" s="263"/>
      <c r="AJO412" s="263"/>
      <c r="AJP412" s="263"/>
      <c r="AJQ412" s="263"/>
      <c r="AJR412" s="263"/>
      <c r="AJS412" s="263"/>
      <c r="AJT412" s="263"/>
      <c r="AJU412" s="263"/>
      <c r="AJV412" s="263"/>
      <c r="AJW412" s="263"/>
      <c r="AJX412" s="263"/>
      <c r="AJY412" s="263"/>
      <c r="AJZ412" s="263"/>
      <c r="AKA412" s="263"/>
      <c r="AKB412" s="263"/>
      <c r="AKC412" s="263"/>
      <c r="AKD412" s="263"/>
      <c r="AKE412" s="263"/>
      <c r="AKF412" s="263"/>
      <c r="AKG412" s="263"/>
      <c r="AKH412" s="263"/>
      <c r="AKI412" s="263"/>
      <c r="AKJ412" s="263"/>
      <c r="AKK412" s="263"/>
      <c r="AKL412" s="263"/>
      <c r="AKM412" s="263"/>
      <c r="AKN412" s="263"/>
      <c r="AKO412" s="263"/>
      <c r="AKP412" s="263"/>
      <c r="AKQ412" s="263"/>
      <c r="AKR412" s="263"/>
      <c r="AKS412" s="263"/>
      <c r="AKT412" s="263"/>
      <c r="AKU412" s="263"/>
      <c r="AKV412" s="263"/>
      <c r="AKW412" s="263"/>
      <c r="AKX412" s="263"/>
      <c r="AKY412" s="263"/>
      <c r="AKZ412" s="263"/>
      <c r="ALA412" s="263"/>
      <c r="ALB412" s="263"/>
      <c r="ALC412" s="263"/>
      <c r="ALD412" s="263"/>
      <c r="ALE412" s="263"/>
      <c r="ALF412" s="263"/>
      <c r="ALG412" s="263"/>
      <c r="ALH412" s="263"/>
      <c r="ALI412" s="263"/>
      <c r="ALJ412" s="263"/>
      <c r="ALK412" s="263"/>
      <c r="ALL412" s="263"/>
      <c r="ALM412" s="263"/>
      <c r="ALN412" s="263"/>
      <c r="ALO412" s="263"/>
      <c r="ALP412" s="263"/>
      <c r="ALQ412" s="263"/>
      <c r="ALR412" s="263"/>
      <c r="ALS412" s="263"/>
      <c r="ALT412" s="263"/>
      <c r="ALU412" s="263"/>
      <c r="ALV412" s="263"/>
      <c r="ALW412" s="263"/>
      <c r="ALX412" s="263"/>
      <c r="ALY412" s="263"/>
      <c r="ALZ412" s="263"/>
      <c r="AMA412" s="263"/>
      <c r="AMB412" s="263"/>
      <c r="AMC412" s="263"/>
      <c r="AMD412" s="263"/>
      <c r="AME412" s="263"/>
      <c r="AMF412" s="263"/>
      <c r="AMG412" s="263"/>
      <c r="AMH412" s="263"/>
      <c r="AMI412" s="263"/>
      <c r="AMJ412" s="263"/>
      <c r="AMK412" s="263"/>
      <c r="AML412" s="263"/>
      <c r="AMM412" s="263"/>
      <c r="AMN412" s="263"/>
      <c r="AMO412" s="263"/>
      <c r="AMP412" s="263"/>
      <c r="AMQ412" s="263"/>
      <c r="AMR412" s="263"/>
      <c r="AMS412" s="263"/>
      <c r="AMT412" s="263"/>
      <c r="AMU412" s="263"/>
      <c r="AMV412" s="263"/>
      <c r="AMW412" s="263"/>
      <c r="AMX412" s="263"/>
      <c r="AMY412" s="263"/>
      <c r="AMZ412" s="263"/>
      <c r="ANA412" s="263"/>
      <c r="ANB412" s="263"/>
      <c r="ANC412" s="263"/>
      <c r="AND412" s="263"/>
      <c r="ANE412" s="263"/>
      <c r="ANF412" s="263"/>
      <c r="ANG412" s="263"/>
      <c r="ANH412" s="263"/>
      <c r="ANI412" s="263"/>
      <c r="ANJ412" s="263"/>
      <c r="ANK412" s="263"/>
      <c r="ANL412" s="263"/>
      <c r="ANM412" s="263"/>
      <c r="ANN412" s="263"/>
      <c r="ANO412" s="263"/>
      <c r="ANP412" s="263"/>
      <c r="ANQ412" s="263"/>
      <c r="ANR412" s="263"/>
      <c r="ANS412" s="263"/>
      <c r="ANT412" s="263"/>
      <c r="ANU412" s="263"/>
      <c r="ANV412" s="263"/>
      <c r="ANW412" s="263"/>
      <c r="ANX412" s="263"/>
      <c r="ANY412" s="263"/>
      <c r="ANZ412" s="263"/>
      <c r="AOA412" s="263"/>
      <c r="AOB412" s="263"/>
      <c r="AOC412" s="263"/>
      <c r="AOD412" s="263"/>
      <c r="AOE412" s="263"/>
      <c r="AOF412" s="263"/>
      <c r="AOG412" s="263"/>
      <c r="AOH412" s="263"/>
      <c r="AOI412" s="263"/>
      <c r="AOJ412" s="263"/>
      <c r="AOK412" s="263"/>
      <c r="AOL412" s="263"/>
      <c r="AOM412" s="263"/>
      <c r="AON412" s="263"/>
      <c r="AOO412" s="263"/>
      <c r="AOP412" s="263"/>
      <c r="AOQ412" s="263"/>
      <c r="AOR412" s="263"/>
      <c r="AOS412" s="263"/>
      <c r="AOT412" s="263"/>
      <c r="AOU412" s="263"/>
      <c r="AOV412" s="263"/>
      <c r="AOW412" s="263"/>
      <c r="AOX412" s="263"/>
      <c r="AOY412" s="263"/>
      <c r="AOZ412" s="263"/>
      <c r="APA412" s="263"/>
      <c r="APB412" s="263"/>
      <c r="APC412" s="263"/>
      <c r="APD412" s="263"/>
      <c r="APE412" s="263"/>
      <c r="APF412" s="263"/>
      <c r="APG412" s="263"/>
      <c r="APH412" s="263"/>
      <c r="API412" s="263"/>
      <c r="APJ412" s="263"/>
      <c r="APK412" s="263"/>
      <c r="APL412" s="263"/>
      <c r="APM412" s="263"/>
      <c r="APN412" s="263"/>
      <c r="APO412" s="263"/>
      <c r="APP412" s="263"/>
      <c r="APQ412" s="263"/>
      <c r="APR412" s="263"/>
      <c r="APS412" s="263"/>
      <c r="APT412" s="263"/>
      <c r="APU412" s="263"/>
      <c r="APV412" s="263"/>
      <c r="APW412" s="263"/>
      <c r="APX412" s="263"/>
      <c r="APY412" s="263"/>
      <c r="APZ412" s="263"/>
      <c r="AQA412" s="263"/>
      <c r="AQB412" s="263"/>
      <c r="AQC412" s="263"/>
      <c r="AQD412" s="263"/>
      <c r="AQE412" s="263"/>
      <c r="AQF412" s="263"/>
      <c r="AQG412" s="263"/>
      <c r="AQH412" s="263"/>
      <c r="AQI412" s="263"/>
      <c r="AQJ412" s="263"/>
      <c r="AQK412" s="263"/>
      <c r="AQL412" s="263"/>
      <c r="AQM412" s="263"/>
      <c r="AQN412" s="263"/>
      <c r="AQO412" s="263"/>
      <c r="AQP412" s="263"/>
      <c r="AQQ412" s="263"/>
      <c r="AQR412" s="263"/>
      <c r="AQS412" s="263"/>
      <c r="AQT412" s="263"/>
      <c r="AQU412" s="263"/>
      <c r="AQV412" s="263"/>
      <c r="AQW412" s="263"/>
      <c r="AQX412" s="263"/>
      <c r="AQY412" s="263"/>
      <c r="AQZ412" s="263"/>
      <c r="ARA412" s="263"/>
      <c r="ARB412" s="263"/>
      <c r="ARC412" s="263"/>
      <c r="ARD412" s="263"/>
      <c r="ARE412" s="263"/>
      <c r="ARF412" s="263"/>
      <c r="ARG412" s="263"/>
      <c r="ARH412" s="263"/>
      <c r="ARI412" s="263"/>
      <c r="ARJ412" s="263"/>
      <c r="ARK412" s="263"/>
      <c r="ARL412" s="263"/>
      <c r="ARM412" s="263"/>
      <c r="ARN412" s="263"/>
      <c r="ARO412" s="263"/>
      <c r="ARP412" s="263"/>
      <c r="ARQ412" s="263"/>
      <c r="ARR412" s="263"/>
      <c r="ARS412" s="263"/>
      <c r="ART412" s="263"/>
      <c r="ARU412" s="263"/>
      <c r="ARV412" s="263"/>
      <c r="ARW412" s="263"/>
      <c r="ARX412" s="263"/>
      <c r="ARY412" s="263"/>
      <c r="ARZ412" s="263"/>
      <c r="ASA412" s="263"/>
      <c r="ASB412" s="263"/>
      <c r="ASC412" s="263"/>
      <c r="ASD412" s="263"/>
      <c r="ASE412" s="263"/>
      <c r="ASF412" s="263"/>
      <c r="ASG412" s="263"/>
      <c r="ASH412" s="263"/>
      <c r="ASI412" s="263"/>
      <c r="ASJ412" s="263"/>
      <c r="ASK412" s="263"/>
      <c r="ASL412" s="263"/>
      <c r="ASM412" s="263"/>
      <c r="ASN412" s="263"/>
      <c r="ASO412" s="263"/>
      <c r="ASP412" s="263"/>
      <c r="ASQ412" s="263"/>
      <c r="ASR412" s="263"/>
      <c r="ASS412" s="263"/>
      <c r="AST412" s="263"/>
      <c r="ASU412" s="263"/>
      <c r="ASV412" s="263"/>
      <c r="ASW412" s="263"/>
      <c r="ASX412" s="263"/>
      <c r="ASY412" s="263"/>
      <c r="ASZ412" s="263"/>
      <c r="ATA412" s="263"/>
      <c r="ATB412" s="263"/>
      <c r="ATC412" s="263"/>
      <c r="ATD412" s="263"/>
      <c r="ATE412" s="263"/>
      <c r="ATF412" s="263"/>
      <c r="ATG412" s="263"/>
      <c r="ATH412" s="263"/>
      <c r="ATI412" s="263"/>
      <c r="ATJ412" s="263"/>
      <c r="ATK412" s="263"/>
      <c r="ATL412" s="263"/>
      <c r="ATM412" s="263"/>
      <c r="ATN412" s="263"/>
      <c r="ATO412" s="263"/>
      <c r="ATP412" s="263"/>
      <c r="ATQ412" s="263"/>
      <c r="ATR412" s="263"/>
      <c r="ATS412" s="263"/>
      <c r="ATT412" s="263"/>
      <c r="ATU412" s="263"/>
      <c r="ATV412" s="263"/>
      <c r="ATW412" s="263"/>
      <c r="ATX412" s="263"/>
      <c r="ATY412" s="263"/>
      <c r="ATZ412" s="263"/>
      <c r="AUA412" s="263"/>
      <c r="AUB412" s="263"/>
      <c r="AUC412" s="263"/>
      <c r="AUD412" s="263"/>
      <c r="AUE412" s="263"/>
      <c r="AUF412" s="263"/>
      <c r="AUG412" s="263"/>
      <c r="AUH412" s="263"/>
      <c r="AUI412" s="263"/>
      <c r="AUJ412" s="263"/>
      <c r="AUK412" s="263"/>
      <c r="AUL412" s="263"/>
      <c r="AUM412" s="263"/>
      <c r="AUN412" s="263"/>
      <c r="AUO412" s="263"/>
      <c r="AUP412" s="263"/>
      <c r="AUQ412" s="263"/>
      <c r="AUR412" s="263"/>
      <c r="AUS412" s="263"/>
      <c r="AUT412" s="263"/>
      <c r="AUU412" s="263"/>
      <c r="AUV412" s="263"/>
      <c r="AUW412" s="263"/>
      <c r="AUX412" s="263"/>
      <c r="AUY412" s="263"/>
      <c r="AUZ412" s="263"/>
      <c r="AVA412" s="263"/>
      <c r="AVB412" s="263"/>
      <c r="AVC412" s="263"/>
      <c r="AVD412" s="263"/>
      <c r="AVE412" s="263"/>
      <c r="AVF412" s="263"/>
      <c r="AVG412" s="263"/>
      <c r="AVH412" s="263"/>
      <c r="AVI412" s="263"/>
      <c r="AVJ412" s="263"/>
      <c r="AVK412" s="263"/>
      <c r="AVL412" s="263"/>
      <c r="AVM412" s="263"/>
      <c r="AVN412" s="263"/>
      <c r="AVO412" s="263"/>
      <c r="AVP412" s="263"/>
      <c r="AVQ412" s="263"/>
      <c r="AVR412" s="263"/>
      <c r="AVS412" s="263"/>
      <c r="AVT412" s="263"/>
      <c r="AVU412" s="263"/>
      <c r="AVV412" s="263"/>
      <c r="AVW412" s="263"/>
      <c r="AVX412" s="263"/>
      <c r="AVY412" s="263"/>
      <c r="AVZ412" s="263"/>
      <c r="AWA412" s="263"/>
      <c r="AWB412" s="263"/>
      <c r="AWC412" s="263"/>
      <c r="AWD412" s="263"/>
      <c r="AWE412" s="263"/>
      <c r="AWF412" s="263"/>
      <c r="AWG412" s="263"/>
      <c r="AWH412" s="263"/>
      <c r="AWI412" s="263"/>
      <c r="AWJ412" s="263"/>
      <c r="AWK412" s="263"/>
      <c r="AWL412" s="263"/>
      <c r="AWM412" s="263"/>
      <c r="AWN412" s="263"/>
      <c r="AWO412" s="263"/>
      <c r="AWP412" s="263"/>
      <c r="AWQ412" s="263"/>
      <c r="AWR412" s="263"/>
      <c r="AWS412" s="263"/>
      <c r="AWT412" s="263"/>
      <c r="AWU412" s="263"/>
      <c r="AWV412" s="263"/>
      <c r="AWW412" s="263"/>
      <c r="AWX412" s="263"/>
      <c r="AWY412" s="263"/>
      <c r="AWZ412" s="263"/>
      <c r="AXA412" s="263"/>
      <c r="AXB412" s="263"/>
      <c r="AXC412" s="263"/>
      <c r="AXD412" s="263"/>
      <c r="AXE412" s="263"/>
      <c r="AXF412" s="263"/>
      <c r="AXG412" s="263"/>
      <c r="AXH412" s="263"/>
      <c r="AXI412" s="263"/>
      <c r="AXJ412" s="263"/>
      <c r="AXK412" s="263"/>
      <c r="AXL412" s="263"/>
      <c r="AXM412" s="263"/>
      <c r="AXN412" s="263"/>
      <c r="AXO412" s="263"/>
      <c r="AXP412" s="263"/>
      <c r="AXQ412" s="263"/>
      <c r="AXR412" s="263"/>
      <c r="AXS412" s="263"/>
      <c r="AXT412" s="263"/>
      <c r="AXU412" s="263"/>
      <c r="AXV412" s="263"/>
      <c r="AXW412" s="263"/>
      <c r="AXX412" s="263"/>
      <c r="AXY412" s="263"/>
      <c r="AXZ412" s="263"/>
      <c r="AYA412" s="263"/>
      <c r="AYB412" s="263"/>
      <c r="AYC412" s="263"/>
      <c r="AYD412" s="263"/>
      <c r="AYE412" s="263"/>
      <c r="AYF412" s="263"/>
      <c r="AYG412" s="263"/>
      <c r="AYH412" s="263"/>
      <c r="AYI412" s="263"/>
      <c r="AYJ412" s="263"/>
      <c r="AYK412" s="263"/>
      <c r="AYL412" s="263"/>
      <c r="AYM412" s="263"/>
      <c r="AYN412" s="263"/>
      <c r="AYO412" s="263"/>
      <c r="AYP412" s="263"/>
      <c r="AYQ412" s="263"/>
      <c r="AYR412" s="263"/>
      <c r="AYS412" s="263"/>
      <c r="AYT412" s="263"/>
      <c r="AYU412" s="263"/>
      <c r="AYV412" s="263"/>
      <c r="AYW412" s="263"/>
      <c r="AYX412" s="263"/>
      <c r="AYY412" s="263"/>
      <c r="AYZ412" s="263"/>
      <c r="AZA412" s="263"/>
      <c r="AZB412" s="263"/>
      <c r="AZC412" s="263"/>
      <c r="AZD412" s="263"/>
      <c r="AZE412" s="263"/>
      <c r="AZF412" s="263"/>
      <c r="AZG412" s="263"/>
      <c r="AZH412" s="263"/>
      <c r="AZI412" s="263"/>
      <c r="AZJ412" s="263"/>
      <c r="AZK412" s="263"/>
      <c r="AZL412" s="263"/>
      <c r="AZM412" s="263"/>
      <c r="AZN412" s="263"/>
      <c r="AZO412" s="263"/>
      <c r="AZP412" s="263"/>
      <c r="AZQ412" s="263"/>
      <c r="AZR412" s="263"/>
      <c r="AZS412" s="263"/>
      <c r="AZT412" s="263"/>
      <c r="AZU412" s="263"/>
      <c r="AZV412" s="263"/>
      <c r="AZW412" s="263"/>
      <c r="AZX412" s="263"/>
      <c r="AZY412" s="263"/>
      <c r="AZZ412" s="263"/>
      <c r="BAA412" s="263"/>
      <c r="BAB412" s="263"/>
      <c r="BAC412" s="263"/>
      <c r="BAD412" s="263"/>
      <c r="BAE412" s="263"/>
      <c r="BAF412" s="263"/>
      <c r="BAG412" s="263"/>
      <c r="BAH412" s="263"/>
      <c r="BAI412" s="263"/>
      <c r="BAJ412" s="263"/>
      <c r="BAK412" s="263"/>
      <c r="BAL412" s="263"/>
      <c r="BAM412" s="263"/>
      <c r="BAN412" s="263"/>
      <c r="BAO412" s="263"/>
      <c r="BAP412" s="263"/>
      <c r="BAQ412" s="263"/>
      <c r="BAR412" s="263"/>
      <c r="BAS412" s="263"/>
      <c r="BAT412" s="263"/>
      <c r="BAU412" s="263"/>
      <c r="BAV412" s="263"/>
      <c r="BAW412" s="263"/>
      <c r="BAX412" s="263"/>
      <c r="BAY412" s="263"/>
      <c r="BAZ412" s="263"/>
      <c r="BBA412" s="263"/>
      <c r="BBB412" s="263"/>
      <c r="BBC412" s="263"/>
      <c r="BBD412" s="263"/>
      <c r="BBE412" s="263"/>
      <c r="BBF412" s="263"/>
      <c r="BBG412" s="263"/>
      <c r="BBH412" s="263"/>
      <c r="BBI412" s="263"/>
      <c r="BBJ412" s="263"/>
      <c r="BBK412" s="263"/>
      <c r="BBL412" s="263"/>
      <c r="BBM412" s="263"/>
      <c r="BBN412" s="263"/>
      <c r="BBO412" s="263"/>
      <c r="BBP412" s="263"/>
      <c r="BBQ412" s="263"/>
      <c r="BBR412" s="263"/>
      <c r="BBS412" s="263"/>
      <c r="BBT412" s="263"/>
      <c r="BBU412" s="263"/>
      <c r="BBV412" s="263"/>
      <c r="BBW412" s="263"/>
      <c r="BBX412" s="263"/>
      <c r="BBY412" s="263"/>
      <c r="BBZ412" s="263"/>
      <c r="BCA412" s="263"/>
      <c r="BCB412" s="263"/>
      <c r="BCC412" s="263"/>
      <c r="BCD412" s="263"/>
      <c r="BCE412" s="263"/>
      <c r="BCF412" s="263"/>
      <c r="BCG412" s="263"/>
      <c r="BCH412" s="263"/>
      <c r="BCI412" s="263"/>
      <c r="BCJ412" s="263"/>
      <c r="BCK412" s="263"/>
      <c r="BCL412" s="263"/>
      <c r="BCM412" s="263"/>
      <c r="BCN412" s="263"/>
      <c r="BCO412" s="263"/>
      <c r="BCP412" s="263"/>
      <c r="BCQ412" s="263"/>
      <c r="BCR412" s="263"/>
      <c r="BCS412" s="263"/>
      <c r="BCT412" s="263"/>
      <c r="BCU412" s="263"/>
      <c r="BCV412" s="263"/>
      <c r="BCW412" s="263"/>
      <c r="BCX412" s="263"/>
      <c r="BCY412" s="263"/>
      <c r="BCZ412" s="263"/>
      <c r="BDA412" s="263"/>
      <c r="BDB412" s="263"/>
      <c r="BDC412" s="263"/>
      <c r="BDD412" s="263"/>
      <c r="BDE412" s="263"/>
      <c r="BDF412" s="263"/>
      <c r="BDG412" s="263"/>
      <c r="BDH412" s="263"/>
      <c r="BDI412" s="263"/>
      <c r="BDJ412" s="263"/>
      <c r="BDK412" s="263"/>
      <c r="BDL412" s="263"/>
      <c r="BDM412" s="263"/>
      <c r="BDN412" s="263"/>
      <c r="BDO412" s="263"/>
      <c r="BDP412" s="263"/>
      <c r="BDQ412" s="263"/>
      <c r="BDR412" s="263"/>
      <c r="BDS412" s="263"/>
      <c r="BDT412" s="263"/>
      <c r="BDU412" s="263"/>
      <c r="BDV412" s="263"/>
      <c r="BDW412" s="263"/>
      <c r="BDX412" s="263"/>
      <c r="BDY412" s="263"/>
      <c r="BDZ412" s="263"/>
      <c r="BEA412" s="263"/>
      <c r="BEB412" s="263"/>
      <c r="BEC412" s="263"/>
      <c r="BED412" s="263"/>
      <c r="BEE412" s="263"/>
      <c r="BEF412" s="263"/>
      <c r="BEG412" s="263"/>
      <c r="BEH412" s="263"/>
      <c r="BEI412" s="263"/>
      <c r="BEJ412" s="263"/>
      <c r="BEK412" s="263"/>
      <c r="BEL412" s="263"/>
      <c r="BEM412" s="263"/>
      <c r="BEN412" s="263"/>
      <c r="BEO412" s="263"/>
      <c r="BEP412" s="263"/>
      <c r="BEQ412" s="263"/>
      <c r="BER412" s="263"/>
      <c r="BES412" s="263"/>
      <c r="BET412" s="263"/>
      <c r="BEU412" s="263"/>
      <c r="BEV412" s="263"/>
      <c r="BEW412" s="263"/>
      <c r="BEX412" s="263"/>
      <c r="BEY412" s="263"/>
      <c r="BEZ412" s="263"/>
      <c r="BFA412" s="263"/>
      <c r="BFB412" s="263"/>
      <c r="BFC412" s="263"/>
      <c r="BFD412" s="263"/>
      <c r="BFE412" s="263"/>
      <c r="BFF412" s="263"/>
      <c r="BFG412" s="263"/>
      <c r="BFH412" s="263"/>
      <c r="BFI412" s="263"/>
      <c r="BFJ412" s="263"/>
      <c r="BFK412" s="263"/>
      <c r="BFL412" s="263"/>
      <c r="BFM412" s="263"/>
      <c r="BFN412" s="263"/>
      <c r="BFO412" s="263"/>
      <c r="BFP412" s="263"/>
      <c r="BFQ412" s="263"/>
      <c r="BFR412" s="263"/>
      <c r="BFS412" s="263"/>
      <c r="BFT412" s="263"/>
      <c r="BFU412" s="263"/>
      <c r="BFV412" s="263"/>
      <c r="BFW412" s="263"/>
      <c r="BFX412" s="263"/>
      <c r="BFY412" s="263"/>
      <c r="BFZ412" s="263"/>
      <c r="BGA412" s="263"/>
      <c r="BGB412" s="263"/>
      <c r="BGC412" s="263"/>
      <c r="BGD412" s="263"/>
      <c r="BGE412" s="263"/>
      <c r="BGF412" s="263"/>
      <c r="BGG412" s="263"/>
      <c r="BGH412" s="263"/>
      <c r="BGI412" s="263"/>
      <c r="BGJ412" s="263"/>
      <c r="BGK412" s="263"/>
      <c r="BGL412" s="263"/>
      <c r="BGM412" s="263"/>
      <c r="BGN412" s="263"/>
      <c r="BGO412" s="263"/>
      <c r="BGP412" s="263"/>
      <c r="BGQ412" s="263"/>
      <c r="BGR412" s="263"/>
      <c r="BGS412" s="263"/>
      <c r="BGT412" s="263"/>
      <c r="BGU412" s="263"/>
      <c r="BGV412" s="263"/>
      <c r="BGW412" s="263"/>
      <c r="BGX412" s="263"/>
      <c r="BGY412" s="263"/>
      <c r="BGZ412" s="263"/>
      <c r="BHA412" s="263"/>
      <c r="BHB412" s="263"/>
      <c r="BHC412" s="263"/>
      <c r="BHD412" s="263"/>
      <c r="BHE412" s="263"/>
      <c r="BHF412" s="263"/>
      <c r="BHG412" s="263"/>
      <c r="BHH412" s="263"/>
      <c r="BHI412" s="263"/>
      <c r="BHJ412" s="263"/>
      <c r="BHK412" s="263"/>
      <c r="BHL412" s="263"/>
      <c r="BHM412" s="263"/>
      <c r="BHN412" s="263"/>
      <c r="BHO412" s="263"/>
      <c r="BHP412" s="263"/>
      <c r="BHQ412" s="263"/>
      <c r="BHR412" s="263"/>
      <c r="BHS412" s="263"/>
      <c r="BHT412" s="263"/>
      <c r="BHU412" s="263"/>
      <c r="BHV412" s="263"/>
      <c r="BHW412" s="263"/>
      <c r="BHX412" s="263"/>
      <c r="BHY412" s="263"/>
      <c r="BHZ412" s="263"/>
      <c r="BIA412" s="263"/>
      <c r="BIB412" s="263"/>
      <c r="BIC412" s="263"/>
      <c r="BID412" s="263"/>
      <c r="BIE412" s="263"/>
      <c r="BIF412" s="263"/>
      <c r="BIG412" s="263"/>
      <c r="BIH412" s="263"/>
      <c r="BII412" s="263"/>
      <c r="BIJ412" s="263"/>
      <c r="BIK412" s="263"/>
      <c r="BIL412" s="263"/>
      <c r="BIM412" s="263"/>
      <c r="BIN412" s="263"/>
      <c r="BIO412" s="263"/>
      <c r="BIP412" s="263"/>
      <c r="BIQ412" s="263"/>
      <c r="BIR412" s="263"/>
      <c r="BIS412" s="263"/>
      <c r="BIT412" s="263"/>
      <c r="BIU412" s="263"/>
      <c r="BIV412" s="263"/>
      <c r="BIW412" s="263"/>
      <c r="BIX412" s="263"/>
      <c r="BIY412" s="263"/>
      <c r="BIZ412" s="263"/>
      <c r="BJA412" s="263"/>
      <c r="BJB412" s="263"/>
      <c r="BJC412" s="263"/>
      <c r="BJD412" s="263"/>
      <c r="BJE412" s="263"/>
      <c r="BJF412" s="263"/>
      <c r="BJG412" s="263"/>
      <c r="BJH412" s="263"/>
      <c r="BJI412" s="263"/>
      <c r="BJJ412" s="263"/>
      <c r="BJK412" s="263"/>
      <c r="BJL412" s="263"/>
      <c r="BJM412" s="263"/>
      <c r="BJN412" s="263"/>
      <c r="BJO412" s="263"/>
      <c r="BJP412" s="263"/>
      <c r="BJQ412" s="263"/>
      <c r="BJR412" s="263"/>
      <c r="BJS412" s="263"/>
      <c r="BJT412" s="263"/>
      <c r="BJU412" s="263"/>
      <c r="BJV412" s="263"/>
      <c r="BJW412" s="263"/>
      <c r="BJX412" s="263"/>
      <c r="BJY412" s="263"/>
      <c r="BJZ412" s="263"/>
      <c r="BKA412" s="263"/>
      <c r="BKB412" s="263"/>
      <c r="BKC412" s="263"/>
      <c r="BKD412" s="263"/>
      <c r="BKE412" s="263"/>
      <c r="BKF412" s="263"/>
      <c r="BKG412" s="263"/>
      <c r="BKH412" s="263"/>
      <c r="BKI412" s="263"/>
      <c r="BKJ412" s="263"/>
      <c r="BKK412" s="263"/>
      <c r="BKL412" s="263"/>
      <c r="BKM412" s="263"/>
      <c r="BKN412" s="263"/>
      <c r="BKO412" s="263"/>
      <c r="BKP412" s="263"/>
      <c r="BKQ412" s="263"/>
      <c r="BKR412" s="263"/>
      <c r="BKS412" s="263"/>
      <c r="BKT412" s="263"/>
      <c r="BKU412" s="263"/>
      <c r="BKV412" s="263"/>
      <c r="BKW412" s="263"/>
      <c r="BKX412" s="263"/>
      <c r="BKY412" s="263"/>
      <c r="BKZ412" s="263"/>
      <c r="BLA412" s="263"/>
      <c r="BLB412" s="263"/>
      <c r="BLC412" s="263"/>
      <c r="BLD412" s="263"/>
      <c r="BLE412" s="263"/>
      <c r="BLF412" s="263"/>
      <c r="BLG412" s="263"/>
      <c r="BLH412" s="263"/>
      <c r="BLI412" s="263"/>
      <c r="BLJ412" s="263"/>
      <c r="BLK412" s="263"/>
      <c r="BLL412" s="263"/>
      <c r="BLM412" s="263"/>
      <c r="BLN412" s="263"/>
      <c r="BLO412" s="263"/>
      <c r="BLP412" s="263"/>
      <c r="BLQ412" s="263"/>
      <c r="BLR412" s="263"/>
      <c r="BLS412" s="263"/>
      <c r="BLT412" s="263"/>
      <c r="BLU412" s="263"/>
      <c r="BLV412" s="263"/>
      <c r="BLW412" s="263"/>
      <c r="BLX412" s="263"/>
      <c r="BLY412" s="263"/>
      <c r="BLZ412" s="263"/>
      <c r="BMA412" s="263"/>
      <c r="BMB412" s="263"/>
      <c r="BMC412" s="263"/>
      <c r="BMD412" s="263"/>
      <c r="BME412" s="263"/>
      <c r="BMF412" s="263"/>
      <c r="BMG412" s="263"/>
      <c r="BMH412" s="263"/>
      <c r="BMI412" s="263"/>
      <c r="BMJ412" s="263"/>
      <c r="BMK412" s="263"/>
      <c r="BML412" s="263"/>
      <c r="BMM412" s="263"/>
      <c r="BMN412" s="263"/>
      <c r="BMO412" s="263"/>
      <c r="BMP412" s="263"/>
      <c r="BMQ412" s="263"/>
      <c r="BMR412" s="263"/>
      <c r="BMS412" s="263"/>
      <c r="BMT412" s="263"/>
      <c r="BMU412" s="263"/>
      <c r="BMV412" s="263"/>
      <c r="BMW412" s="263"/>
      <c r="BMX412" s="263"/>
      <c r="BMY412" s="263"/>
      <c r="BMZ412" s="263"/>
      <c r="BNA412" s="263"/>
      <c r="BNB412" s="263"/>
      <c r="BNC412" s="263"/>
      <c r="BND412" s="263"/>
      <c r="BNE412" s="263"/>
      <c r="BNF412" s="263"/>
      <c r="BNG412" s="263"/>
      <c r="BNH412" s="263"/>
      <c r="BNI412" s="263"/>
      <c r="BNJ412" s="263"/>
      <c r="BNK412" s="263"/>
      <c r="BNL412" s="263"/>
      <c r="BNM412" s="263"/>
      <c r="BNN412" s="263"/>
      <c r="BNO412" s="263"/>
      <c r="BNP412" s="263"/>
      <c r="BNQ412" s="263"/>
      <c r="BNR412" s="263"/>
      <c r="BNS412" s="263"/>
      <c r="BNT412" s="263"/>
      <c r="BNU412" s="263"/>
      <c r="BNV412" s="263"/>
      <c r="BNW412" s="263"/>
      <c r="BNX412" s="263"/>
      <c r="BNY412" s="263"/>
      <c r="BNZ412" s="263"/>
      <c r="BOA412" s="263"/>
      <c r="BOB412" s="263"/>
      <c r="BOC412" s="263"/>
      <c r="BOD412" s="263"/>
      <c r="BOE412" s="263"/>
      <c r="BOF412" s="263"/>
      <c r="BOG412" s="263"/>
      <c r="BOH412" s="263"/>
      <c r="BOI412" s="263"/>
      <c r="BOJ412" s="263"/>
      <c r="BOK412" s="263"/>
      <c r="BOL412" s="263"/>
      <c r="BOM412" s="263"/>
      <c r="BON412" s="263"/>
      <c r="BOO412" s="263"/>
      <c r="BOP412" s="263"/>
      <c r="BOQ412" s="263"/>
      <c r="BOR412" s="263"/>
      <c r="BOS412" s="263"/>
      <c r="BOT412" s="263"/>
      <c r="BOU412" s="263"/>
      <c r="BOV412" s="263"/>
      <c r="BOW412" s="263"/>
      <c r="BOX412" s="263"/>
      <c r="BOY412" s="263"/>
      <c r="BOZ412" s="263"/>
      <c r="BPA412" s="263"/>
      <c r="BPB412" s="263"/>
      <c r="BPC412" s="263"/>
      <c r="BPD412" s="263"/>
      <c r="BPE412" s="263"/>
      <c r="BPF412" s="263"/>
      <c r="BPG412" s="263"/>
      <c r="BPH412" s="263"/>
      <c r="BPI412" s="263"/>
      <c r="BPJ412" s="263"/>
      <c r="BPK412" s="263"/>
      <c r="BPL412" s="263"/>
      <c r="BPM412" s="263"/>
      <c r="BPN412" s="263"/>
      <c r="BPO412" s="263"/>
      <c r="BPP412" s="263"/>
      <c r="BPQ412" s="263"/>
      <c r="BPR412" s="263"/>
      <c r="BPS412" s="263"/>
      <c r="BPT412" s="263"/>
      <c r="BPU412" s="263"/>
      <c r="BPV412" s="263"/>
      <c r="BPW412" s="263"/>
      <c r="BPX412" s="263"/>
      <c r="BPY412" s="263"/>
      <c r="BPZ412" s="263"/>
      <c r="BQA412" s="263"/>
      <c r="BQB412" s="263"/>
      <c r="BQC412" s="263"/>
      <c r="BQD412" s="263"/>
      <c r="BQE412" s="263"/>
      <c r="BQF412" s="263"/>
      <c r="BQG412" s="263"/>
      <c r="BQH412" s="263"/>
      <c r="BQI412" s="263"/>
      <c r="BQJ412" s="263"/>
      <c r="BQK412" s="263"/>
      <c r="BQL412" s="263"/>
      <c r="BQM412" s="263"/>
      <c r="BQN412" s="263"/>
      <c r="BQO412" s="263"/>
      <c r="BQP412" s="263"/>
      <c r="BQQ412" s="263"/>
      <c r="BQR412" s="263"/>
      <c r="BQS412" s="263"/>
      <c r="BQT412" s="263"/>
      <c r="BQU412" s="263"/>
      <c r="BQV412" s="263"/>
      <c r="BQW412" s="263"/>
      <c r="BQX412" s="263"/>
      <c r="BQY412" s="263"/>
      <c r="BQZ412" s="263"/>
      <c r="BRA412" s="263"/>
      <c r="BRB412" s="263"/>
      <c r="BRC412" s="263"/>
      <c r="BRD412" s="263"/>
      <c r="BRE412" s="263"/>
      <c r="BRF412" s="263"/>
      <c r="BRG412" s="263"/>
      <c r="BRH412" s="263"/>
      <c r="BRI412" s="263"/>
      <c r="BRJ412" s="263"/>
      <c r="BRK412" s="263"/>
      <c r="BRL412" s="263"/>
      <c r="BRM412" s="263"/>
      <c r="BRN412" s="263"/>
      <c r="BRO412" s="263"/>
      <c r="BRP412" s="263"/>
      <c r="BRQ412" s="263"/>
      <c r="BRR412" s="263"/>
      <c r="BRS412" s="263"/>
      <c r="BRT412" s="263"/>
      <c r="BRU412" s="263"/>
      <c r="BRV412" s="263"/>
      <c r="BRW412" s="263"/>
      <c r="BRX412" s="263"/>
      <c r="BRY412" s="263"/>
      <c r="BRZ412" s="263"/>
      <c r="BSA412" s="263"/>
      <c r="BSB412" s="263"/>
      <c r="BSC412" s="263"/>
      <c r="BSD412" s="263"/>
      <c r="BSE412" s="263"/>
      <c r="BSF412" s="263"/>
      <c r="BSG412" s="263"/>
      <c r="BSH412" s="263"/>
      <c r="BSI412" s="263"/>
      <c r="BSJ412" s="263"/>
      <c r="BSK412" s="263"/>
      <c r="BSL412" s="263"/>
      <c r="BSM412" s="263"/>
      <c r="BSN412" s="263"/>
      <c r="BSO412" s="263"/>
      <c r="BSP412" s="263"/>
      <c r="BSQ412" s="263"/>
      <c r="BSR412" s="263"/>
      <c r="BSS412" s="263"/>
      <c r="BST412" s="263"/>
      <c r="BSU412" s="263"/>
      <c r="BSV412" s="263"/>
      <c r="BSW412" s="263"/>
      <c r="BSX412" s="263"/>
      <c r="BSY412" s="263"/>
      <c r="BSZ412" s="263"/>
      <c r="BTA412" s="263"/>
      <c r="BTB412" s="263"/>
      <c r="BTC412" s="263"/>
      <c r="BTD412" s="263"/>
      <c r="BTE412" s="263"/>
      <c r="BTF412" s="263"/>
      <c r="BTG412" s="263"/>
      <c r="BTH412" s="263"/>
      <c r="BTI412" s="263"/>
      <c r="BTJ412" s="263"/>
      <c r="BTK412" s="263"/>
      <c r="BTL412" s="263"/>
      <c r="BTM412" s="263"/>
      <c r="BTN412" s="263"/>
      <c r="BTO412" s="263"/>
      <c r="BTP412" s="263"/>
      <c r="BTQ412" s="263"/>
      <c r="BTR412" s="263"/>
      <c r="BTS412" s="263"/>
      <c r="BTT412" s="263"/>
      <c r="BTU412" s="263"/>
      <c r="BTV412" s="263"/>
      <c r="BTW412" s="263"/>
      <c r="BTX412" s="263"/>
      <c r="BTY412" s="263"/>
      <c r="BTZ412" s="263"/>
      <c r="BUA412" s="263"/>
      <c r="BUB412" s="263"/>
      <c r="BUC412" s="263"/>
      <c r="BUD412" s="263"/>
      <c r="BUE412" s="263"/>
      <c r="BUF412" s="263"/>
      <c r="BUG412" s="263"/>
      <c r="BUH412" s="263"/>
      <c r="BUI412" s="263"/>
      <c r="BUJ412" s="263"/>
      <c r="BUK412" s="263"/>
      <c r="BUL412" s="263"/>
      <c r="BUM412" s="263"/>
      <c r="BUN412" s="263"/>
      <c r="BUO412" s="263"/>
      <c r="BUP412" s="263"/>
      <c r="BUQ412" s="263"/>
      <c r="BUR412" s="263"/>
      <c r="BUS412" s="263"/>
      <c r="BUT412" s="263"/>
      <c r="BUU412" s="263"/>
      <c r="BUV412" s="263"/>
      <c r="BUW412" s="263"/>
      <c r="BUX412" s="263"/>
      <c r="BUY412" s="263"/>
      <c r="BUZ412" s="263"/>
      <c r="BVA412" s="263"/>
      <c r="BVB412" s="263"/>
      <c r="BVC412" s="263"/>
      <c r="BVD412" s="263"/>
      <c r="BVE412" s="263"/>
      <c r="BVF412" s="263"/>
      <c r="BVG412" s="263"/>
      <c r="BVH412" s="263"/>
      <c r="BVI412" s="263"/>
      <c r="BVJ412" s="263"/>
      <c r="BVK412" s="263"/>
      <c r="BVL412" s="263"/>
      <c r="BVM412" s="263"/>
      <c r="BVN412" s="263"/>
      <c r="BVO412" s="263"/>
      <c r="BVP412" s="263"/>
      <c r="BVQ412" s="263"/>
      <c r="BVR412" s="263"/>
      <c r="BVS412" s="263"/>
      <c r="BVT412" s="263"/>
      <c r="BVU412" s="263"/>
      <c r="BVV412" s="263"/>
      <c r="BVW412" s="263"/>
      <c r="BVX412" s="263"/>
      <c r="BVY412" s="263"/>
      <c r="BVZ412" s="263"/>
      <c r="BWA412" s="263"/>
      <c r="BWB412" s="263"/>
      <c r="BWC412" s="263"/>
      <c r="BWD412" s="263"/>
      <c r="BWE412" s="263"/>
      <c r="BWF412" s="263"/>
      <c r="BWG412" s="263"/>
      <c r="BWH412" s="263"/>
      <c r="BWI412" s="263"/>
      <c r="BWJ412" s="263"/>
      <c r="BWK412" s="263"/>
      <c r="BWL412" s="263"/>
      <c r="BWM412" s="263"/>
      <c r="BWN412" s="263"/>
      <c r="BWO412" s="263"/>
      <c r="BWP412" s="263"/>
      <c r="BWQ412" s="263"/>
      <c r="BWR412" s="263"/>
      <c r="BWS412" s="263"/>
      <c r="BWT412" s="263"/>
      <c r="BWU412" s="263"/>
      <c r="BWV412" s="263"/>
      <c r="BWW412" s="263"/>
      <c r="BWX412" s="263"/>
      <c r="BWY412" s="263"/>
      <c r="BWZ412" s="263"/>
      <c r="BXA412" s="263"/>
      <c r="BXB412" s="263"/>
      <c r="BXC412" s="263"/>
      <c r="BXD412" s="263"/>
      <c r="BXE412" s="263"/>
      <c r="BXF412" s="263"/>
      <c r="BXG412" s="263"/>
      <c r="BXH412" s="263"/>
      <c r="BXI412" s="263"/>
      <c r="BXJ412" s="263"/>
      <c r="BXK412" s="263"/>
      <c r="BXL412" s="263"/>
      <c r="BXM412" s="263"/>
      <c r="BXN412" s="263"/>
      <c r="BXO412" s="263"/>
      <c r="BXP412" s="263"/>
      <c r="BXQ412" s="263"/>
      <c r="BXR412" s="263"/>
      <c r="BXS412" s="263"/>
      <c r="BXT412" s="263"/>
      <c r="BXU412" s="263"/>
      <c r="BXV412" s="263"/>
      <c r="BXW412" s="263"/>
      <c r="BXX412" s="263"/>
      <c r="BXY412" s="263"/>
      <c r="BXZ412" s="263"/>
      <c r="BYA412" s="263"/>
      <c r="BYB412" s="263"/>
      <c r="BYC412" s="263"/>
      <c r="BYD412" s="263"/>
      <c r="BYE412" s="263"/>
      <c r="BYF412" s="263"/>
      <c r="BYG412" s="263"/>
      <c r="BYH412" s="263"/>
      <c r="BYI412" s="263"/>
      <c r="BYJ412" s="263"/>
      <c r="BYK412" s="263"/>
      <c r="BYL412" s="263"/>
      <c r="BYM412" s="263"/>
      <c r="BYN412" s="263"/>
      <c r="BYO412" s="263"/>
      <c r="BYP412" s="263"/>
      <c r="BYQ412" s="263"/>
      <c r="BYR412" s="263"/>
      <c r="BYS412" s="263"/>
      <c r="BYT412" s="263"/>
      <c r="BYU412" s="263"/>
      <c r="BYV412" s="263"/>
      <c r="BYW412" s="263"/>
      <c r="BYX412" s="263"/>
      <c r="BYY412" s="263"/>
      <c r="BYZ412" s="263"/>
      <c r="BZA412" s="263"/>
      <c r="BZB412" s="263"/>
      <c r="BZC412" s="263"/>
      <c r="BZD412" s="263"/>
      <c r="BZE412" s="263"/>
      <c r="BZF412" s="263"/>
      <c r="BZG412" s="263"/>
      <c r="BZH412" s="263"/>
      <c r="BZI412" s="263"/>
      <c r="BZJ412" s="263"/>
      <c r="BZK412" s="263"/>
      <c r="BZL412" s="263"/>
      <c r="BZM412" s="263"/>
      <c r="BZN412" s="263"/>
      <c r="BZO412" s="263"/>
      <c r="BZP412" s="263"/>
      <c r="BZQ412" s="263"/>
      <c r="BZR412" s="263"/>
      <c r="BZS412" s="263"/>
      <c r="BZT412" s="263"/>
      <c r="BZU412" s="263"/>
      <c r="BZV412" s="263"/>
      <c r="BZW412" s="263"/>
      <c r="BZX412" s="263"/>
      <c r="BZY412" s="263"/>
      <c r="BZZ412" s="263"/>
      <c r="CAA412" s="263"/>
      <c r="CAB412" s="263"/>
      <c r="CAC412" s="263"/>
      <c r="CAD412" s="263"/>
      <c r="CAE412" s="263"/>
      <c r="CAF412" s="263"/>
      <c r="CAG412" s="263"/>
      <c r="CAH412" s="263"/>
      <c r="CAI412" s="263"/>
      <c r="CAJ412" s="263"/>
      <c r="CAK412" s="263"/>
      <c r="CAL412" s="263"/>
      <c r="CAM412" s="263"/>
      <c r="CAN412" s="263"/>
      <c r="CAO412" s="263"/>
      <c r="CAP412" s="263"/>
      <c r="CAQ412" s="263"/>
      <c r="CAR412" s="263"/>
      <c r="CAS412" s="263"/>
      <c r="CAT412" s="263"/>
      <c r="CAU412" s="263"/>
      <c r="CAV412" s="263"/>
    </row>
    <row r="413" spans="1:2076" x14ac:dyDescent="0.35">
      <c r="A413" s="263"/>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263"/>
      <c r="AE413" s="263"/>
      <c r="AF413" s="263"/>
      <c r="AG413" s="263"/>
      <c r="AH413" s="263"/>
      <c r="AI413" s="263"/>
      <c r="AJ413" s="263"/>
      <c r="AK413" s="263"/>
      <c r="AL413" s="263"/>
      <c r="AM413" s="263"/>
      <c r="AN413" s="263"/>
      <c r="AO413" s="263"/>
      <c r="AP413" s="263"/>
      <c r="AQ413" s="263"/>
      <c r="AR413" s="263"/>
      <c r="AS413" s="263"/>
      <c r="AT413" s="263"/>
      <c r="AU413" s="263"/>
      <c r="AV413" s="263"/>
      <c r="AW413" s="263"/>
      <c r="AX413" s="263"/>
      <c r="AY413" s="263"/>
      <c r="AZ413" s="263"/>
      <c r="BA413" s="263"/>
      <c r="BB413" s="263"/>
      <c r="BC413" s="263"/>
      <c r="BD413" s="263"/>
      <c r="BE413" s="263"/>
      <c r="BF413" s="263"/>
      <c r="BG413" s="263"/>
      <c r="BH413" s="263"/>
      <c r="BI413" s="263"/>
      <c r="BJ413" s="263"/>
      <c r="BK413" s="263"/>
      <c r="BL413" s="263"/>
      <c r="BM413" s="263"/>
      <c r="BN413" s="263"/>
      <c r="BO413" s="263"/>
      <c r="BP413" s="263"/>
      <c r="BQ413" s="263"/>
      <c r="BR413" s="263"/>
      <c r="BS413" s="263"/>
      <c r="BT413" s="263"/>
      <c r="BU413" s="263"/>
      <c r="BV413" s="263"/>
      <c r="BW413" s="263"/>
      <c r="BX413" s="263"/>
      <c r="BY413" s="263"/>
      <c r="BZ413" s="263"/>
      <c r="CA413" s="263"/>
      <c r="CB413" s="263"/>
      <c r="CC413" s="263"/>
      <c r="CD413" s="263"/>
      <c r="CE413" s="263"/>
      <c r="CF413" s="263"/>
      <c r="CG413" s="263"/>
      <c r="CH413" s="263"/>
      <c r="CI413" s="263"/>
      <c r="CJ413" s="263"/>
      <c r="CK413" s="263"/>
      <c r="CL413" s="263"/>
      <c r="CM413" s="263"/>
      <c r="CN413" s="263"/>
      <c r="CO413" s="263"/>
      <c r="CP413" s="263"/>
      <c r="CQ413" s="263"/>
      <c r="CR413" s="263"/>
      <c r="CS413" s="263"/>
      <c r="CT413" s="263"/>
      <c r="CU413" s="263"/>
      <c r="CV413" s="263"/>
      <c r="CW413" s="263"/>
      <c r="CX413" s="263"/>
      <c r="CY413" s="263"/>
      <c r="CZ413" s="263"/>
      <c r="DA413" s="263"/>
      <c r="DB413" s="263"/>
      <c r="DC413" s="263"/>
      <c r="DD413" s="263"/>
      <c r="DE413" s="263"/>
      <c r="DF413" s="263"/>
      <c r="DG413" s="263"/>
      <c r="DH413" s="263"/>
      <c r="DI413" s="263"/>
      <c r="DJ413" s="263"/>
      <c r="DK413" s="263"/>
      <c r="DL413" s="263"/>
      <c r="DM413" s="263"/>
      <c r="DN413" s="263"/>
      <c r="DO413" s="263"/>
      <c r="DP413" s="263"/>
      <c r="DQ413" s="263"/>
      <c r="DR413" s="263"/>
      <c r="DS413" s="263"/>
      <c r="DT413" s="263"/>
      <c r="DU413" s="263"/>
      <c r="DV413" s="263"/>
      <c r="DW413" s="263"/>
      <c r="DX413" s="263"/>
      <c r="DY413" s="263"/>
      <c r="DZ413" s="263"/>
      <c r="EA413" s="263"/>
      <c r="EB413" s="263"/>
      <c r="EC413" s="263"/>
      <c r="ED413" s="263"/>
      <c r="EE413" s="263"/>
      <c r="EF413" s="263"/>
      <c r="EG413" s="263"/>
      <c r="EH413" s="263"/>
      <c r="EI413" s="263"/>
      <c r="EJ413" s="263"/>
      <c r="EK413" s="263"/>
      <c r="EL413" s="263"/>
      <c r="EM413" s="263"/>
      <c r="EN413" s="263"/>
      <c r="EO413" s="263"/>
      <c r="EP413" s="263"/>
      <c r="EQ413" s="263"/>
      <c r="ER413" s="263"/>
      <c r="ES413" s="263"/>
      <c r="ET413" s="263"/>
      <c r="EU413" s="263"/>
      <c r="EV413" s="263"/>
      <c r="EW413" s="263"/>
      <c r="EX413" s="263"/>
      <c r="EY413" s="263"/>
      <c r="EZ413" s="263"/>
      <c r="FA413" s="263"/>
      <c r="FB413" s="263"/>
      <c r="FC413" s="263"/>
      <c r="FD413" s="263"/>
      <c r="FE413" s="263"/>
      <c r="FF413" s="263"/>
      <c r="FG413" s="263"/>
      <c r="FH413" s="263"/>
      <c r="FI413" s="263"/>
      <c r="FJ413" s="263"/>
      <c r="FK413" s="263"/>
      <c r="FL413" s="263"/>
      <c r="FM413" s="263"/>
      <c r="FN413" s="263"/>
      <c r="FO413" s="263"/>
      <c r="FP413" s="263"/>
      <c r="FQ413" s="263"/>
      <c r="FR413" s="263"/>
      <c r="FS413" s="263"/>
      <c r="FT413" s="263"/>
      <c r="FU413" s="263"/>
      <c r="FV413" s="263"/>
      <c r="FW413" s="263"/>
      <c r="FX413" s="263"/>
      <c r="FY413" s="263"/>
      <c r="FZ413" s="263"/>
      <c r="GA413" s="263"/>
      <c r="GB413" s="263"/>
      <c r="GC413" s="263"/>
      <c r="GD413" s="263"/>
      <c r="GE413" s="263"/>
      <c r="GF413" s="263"/>
      <c r="GG413" s="263"/>
      <c r="GH413" s="263"/>
      <c r="GI413" s="263"/>
      <c r="GJ413" s="263"/>
      <c r="GK413" s="263"/>
      <c r="GL413" s="263"/>
      <c r="GM413" s="263"/>
      <c r="GN413" s="263"/>
      <c r="GO413" s="263"/>
      <c r="GP413" s="263"/>
      <c r="GQ413" s="263"/>
      <c r="GR413" s="263"/>
      <c r="GS413" s="263"/>
      <c r="GT413" s="263"/>
      <c r="GU413" s="263"/>
      <c r="GV413" s="263"/>
      <c r="GW413" s="263"/>
      <c r="GX413" s="263"/>
      <c r="GY413" s="263"/>
      <c r="GZ413" s="263"/>
      <c r="HA413" s="263"/>
      <c r="HB413" s="263"/>
      <c r="HC413" s="263"/>
      <c r="HD413" s="263"/>
      <c r="HE413" s="263"/>
      <c r="HF413" s="263"/>
      <c r="HG413" s="263"/>
      <c r="HH413" s="263"/>
      <c r="HI413" s="263"/>
      <c r="HJ413" s="263"/>
      <c r="HK413" s="263"/>
      <c r="HL413" s="263"/>
      <c r="HM413" s="263"/>
      <c r="HN413" s="263"/>
      <c r="HO413" s="263"/>
      <c r="HP413" s="263"/>
      <c r="HQ413" s="263"/>
      <c r="HR413" s="263"/>
      <c r="HS413" s="263"/>
      <c r="HT413" s="263"/>
      <c r="HU413" s="263"/>
      <c r="HV413" s="263"/>
      <c r="HW413" s="263"/>
      <c r="HX413" s="263"/>
      <c r="HY413" s="263"/>
      <c r="HZ413" s="263"/>
      <c r="IA413" s="263"/>
      <c r="IB413" s="263"/>
      <c r="IC413" s="263"/>
      <c r="ID413" s="263"/>
      <c r="IE413" s="263"/>
      <c r="IF413" s="263"/>
      <c r="IG413" s="263"/>
      <c r="IH413" s="263"/>
      <c r="II413" s="263"/>
      <c r="IJ413" s="263"/>
      <c r="IK413" s="263"/>
      <c r="IL413" s="263"/>
      <c r="IM413" s="263"/>
      <c r="IN413" s="263"/>
      <c r="IO413" s="263"/>
      <c r="IP413" s="263"/>
      <c r="IQ413" s="263"/>
      <c r="IR413" s="263"/>
      <c r="IS413" s="263"/>
      <c r="IT413" s="263"/>
      <c r="IU413" s="263"/>
      <c r="IV413" s="263"/>
      <c r="IW413" s="263"/>
      <c r="IX413" s="263"/>
      <c r="IY413" s="263"/>
      <c r="IZ413" s="263"/>
      <c r="JA413" s="263"/>
      <c r="JB413" s="263"/>
      <c r="JC413" s="263"/>
      <c r="JD413" s="263"/>
      <c r="JE413" s="263"/>
      <c r="JF413" s="263"/>
      <c r="JG413" s="263"/>
      <c r="JH413" s="263"/>
      <c r="JI413" s="263"/>
      <c r="JJ413" s="263"/>
      <c r="JK413" s="263"/>
      <c r="JL413" s="263"/>
      <c r="JM413" s="263"/>
      <c r="JN413" s="263"/>
      <c r="JO413" s="263"/>
      <c r="JP413" s="263"/>
      <c r="JQ413" s="263"/>
      <c r="JR413" s="263"/>
      <c r="JS413" s="263"/>
      <c r="JT413" s="263"/>
      <c r="JU413" s="263"/>
      <c r="JV413" s="263"/>
      <c r="JW413" s="263"/>
      <c r="JX413" s="263"/>
      <c r="JY413" s="263"/>
      <c r="JZ413" s="263"/>
      <c r="KA413" s="263"/>
      <c r="KB413" s="263"/>
      <c r="KC413" s="263"/>
      <c r="KD413" s="263"/>
      <c r="KE413" s="263"/>
      <c r="KF413" s="263"/>
      <c r="KG413" s="263"/>
      <c r="KH413" s="263"/>
      <c r="KI413" s="263"/>
      <c r="KJ413" s="263"/>
      <c r="KK413" s="263"/>
      <c r="KL413" s="263"/>
      <c r="KM413" s="263"/>
      <c r="KN413" s="263"/>
      <c r="KO413" s="263"/>
      <c r="KP413" s="263"/>
      <c r="KQ413" s="263"/>
      <c r="KR413" s="263"/>
      <c r="KS413" s="263"/>
      <c r="KT413" s="263"/>
      <c r="KU413" s="263"/>
      <c r="KV413" s="263"/>
      <c r="KW413" s="263"/>
      <c r="KX413" s="263"/>
      <c r="KY413" s="263"/>
      <c r="KZ413" s="263"/>
      <c r="LA413" s="263"/>
      <c r="LB413" s="263"/>
      <c r="LC413" s="263"/>
      <c r="LD413" s="263"/>
      <c r="LE413" s="263"/>
      <c r="LF413" s="263"/>
      <c r="LG413" s="263"/>
      <c r="LH413" s="263"/>
      <c r="LI413" s="263"/>
      <c r="LJ413" s="263"/>
      <c r="LK413" s="263"/>
      <c r="LL413" s="263"/>
      <c r="LM413" s="263"/>
      <c r="LN413" s="263"/>
      <c r="LO413" s="263"/>
      <c r="LP413" s="263"/>
      <c r="LQ413" s="263"/>
      <c r="LR413" s="263"/>
      <c r="LS413" s="263"/>
      <c r="LT413" s="263"/>
      <c r="LU413" s="263"/>
      <c r="LV413" s="263"/>
      <c r="LW413" s="263"/>
      <c r="LX413" s="263"/>
      <c r="LY413" s="263"/>
      <c r="LZ413" s="263"/>
      <c r="MA413" s="263"/>
      <c r="MB413" s="263"/>
      <c r="MC413" s="263"/>
      <c r="MD413" s="263"/>
      <c r="ME413" s="263"/>
      <c r="MF413" s="263"/>
      <c r="MG413" s="263"/>
      <c r="MH413" s="263"/>
      <c r="MI413" s="263"/>
      <c r="MJ413" s="263"/>
      <c r="MK413" s="263"/>
      <c r="ML413" s="263"/>
      <c r="MM413" s="263"/>
      <c r="MN413" s="263"/>
      <c r="MO413" s="263"/>
      <c r="MP413" s="263"/>
      <c r="MQ413" s="263"/>
      <c r="MR413" s="263"/>
      <c r="MS413" s="263"/>
      <c r="MT413" s="263"/>
      <c r="MU413" s="263"/>
      <c r="MV413" s="263"/>
      <c r="MW413" s="263"/>
      <c r="MX413" s="263"/>
      <c r="MY413" s="263"/>
      <c r="MZ413" s="263"/>
      <c r="NA413" s="263"/>
      <c r="NB413" s="263"/>
      <c r="NC413" s="263"/>
      <c r="ND413" s="263"/>
      <c r="NE413" s="263"/>
      <c r="NF413" s="263"/>
      <c r="NG413" s="263"/>
      <c r="NH413" s="263"/>
      <c r="NI413" s="263"/>
      <c r="NJ413" s="263"/>
      <c r="NK413" s="263"/>
      <c r="NL413" s="263"/>
      <c r="NM413" s="263"/>
      <c r="NN413" s="263"/>
      <c r="NO413" s="263"/>
      <c r="NP413" s="263"/>
      <c r="NQ413" s="263"/>
      <c r="NR413" s="263"/>
      <c r="NS413" s="263"/>
      <c r="NT413" s="263"/>
      <c r="NU413" s="263"/>
      <c r="NV413" s="263"/>
      <c r="NW413" s="263"/>
      <c r="NX413" s="263"/>
      <c r="NY413" s="263"/>
      <c r="NZ413" s="263"/>
      <c r="OA413" s="263"/>
      <c r="OB413" s="263"/>
      <c r="OC413" s="263"/>
      <c r="OD413" s="263"/>
      <c r="OE413" s="263"/>
      <c r="OF413" s="263"/>
      <c r="OG413" s="263"/>
      <c r="OH413" s="263"/>
      <c r="OI413" s="263"/>
      <c r="OJ413" s="263"/>
      <c r="OK413" s="263"/>
      <c r="OL413" s="263"/>
      <c r="OM413" s="263"/>
      <c r="ON413" s="263"/>
      <c r="OO413" s="263"/>
      <c r="OP413" s="263"/>
      <c r="OQ413" s="263"/>
      <c r="OR413" s="263"/>
      <c r="OS413" s="263"/>
      <c r="OT413" s="263"/>
      <c r="OU413" s="263"/>
      <c r="OV413" s="263"/>
      <c r="OW413" s="263"/>
      <c r="OX413" s="263"/>
      <c r="OY413" s="263"/>
      <c r="OZ413" s="263"/>
      <c r="PA413" s="263"/>
      <c r="PB413" s="263"/>
      <c r="PC413" s="263"/>
      <c r="PD413" s="263"/>
      <c r="PE413" s="263"/>
      <c r="PF413" s="263"/>
      <c r="PG413" s="263"/>
      <c r="PH413" s="263"/>
      <c r="PI413" s="263"/>
      <c r="PJ413" s="263"/>
      <c r="PK413" s="263"/>
      <c r="PL413" s="263"/>
      <c r="PM413" s="263"/>
      <c r="PN413" s="263"/>
      <c r="PO413" s="263"/>
      <c r="PP413" s="263"/>
      <c r="PQ413" s="263"/>
      <c r="PR413" s="263"/>
      <c r="PS413" s="263"/>
      <c r="PT413" s="263"/>
      <c r="PU413" s="263"/>
      <c r="PV413" s="263"/>
      <c r="PW413" s="263"/>
      <c r="PX413" s="263"/>
      <c r="PY413" s="263"/>
      <c r="PZ413" s="263"/>
      <c r="QA413" s="263"/>
      <c r="QB413" s="263"/>
      <c r="QC413" s="263"/>
      <c r="QD413" s="263"/>
      <c r="QE413" s="263"/>
      <c r="QF413" s="263"/>
      <c r="QG413" s="263"/>
      <c r="QH413" s="263"/>
      <c r="QI413" s="263"/>
      <c r="QJ413" s="263"/>
      <c r="QK413" s="263"/>
      <c r="QL413" s="263"/>
      <c r="QM413" s="263"/>
      <c r="QN413" s="263"/>
      <c r="QO413" s="263"/>
      <c r="QP413" s="263"/>
      <c r="QQ413" s="263"/>
      <c r="QR413" s="263"/>
      <c r="QS413" s="263"/>
      <c r="QT413" s="263"/>
      <c r="QU413" s="263"/>
      <c r="QV413" s="263"/>
      <c r="QW413" s="263"/>
      <c r="QX413" s="263"/>
      <c r="QY413" s="263"/>
      <c r="QZ413" s="263"/>
      <c r="RA413" s="263"/>
      <c r="RB413" s="263"/>
      <c r="RC413" s="263"/>
      <c r="RD413" s="263"/>
      <c r="RE413" s="263"/>
      <c r="RF413" s="263"/>
      <c r="RG413" s="263"/>
      <c r="RH413" s="263"/>
      <c r="RI413" s="263"/>
      <c r="RJ413" s="263"/>
      <c r="RK413" s="263"/>
      <c r="RL413" s="263"/>
      <c r="RM413" s="263"/>
      <c r="RN413" s="263"/>
      <c r="RO413" s="263"/>
      <c r="RP413" s="263"/>
      <c r="RQ413" s="263"/>
      <c r="RR413" s="263"/>
      <c r="RS413" s="263"/>
      <c r="RT413" s="263"/>
      <c r="RU413" s="263"/>
      <c r="RV413" s="263"/>
      <c r="RW413" s="263"/>
      <c r="RX413" s="263"/>
      <c r="RY413" s="263"/>
      <c r="RZ413" s="263"/>
      <c r="SA413" s="263"/>
      <c r="SB413" s="263"/>
      <c r="SC413" s="263"/>
      <c r="SD413" s="263"/>
      <c r="SE413" s="263"/>
      <c r="SF413" s="263"/>
      <c r="SG413" s="263"/>
      <c r="SH413" s="263"/>
      <c r="SI413" s="263"/>
      <c r="SJ413" s="263"/>
      <c r="SK413" s="263"/>
      <c r="SL413" s="263"/>
      <c r="SM413" s="263"/>
      <c r="SN413" s="263"/>
      <c r="SO413" s="263"/>
      <c r="SP413" s="263"/>
      <c r="SQ413" s="263"/>
      <c r="SR413" s="263"/>
      <c r="SS413" s="263"/>
      <c r="ST413" s="263"/>
      <c r="SU413" s="263"/>
      <c r="SV413" s="263"/>
      <c r="SW413" s="263"/>
      <c r="SX413" s="263"/>
      <c r="SY413" s="263"/>
      <c r="SZ413" s="263"/>
      <c r="TA413" s="263"/>
      <c r="TB413" s="263"/>
      <c r="TC413" s="263"/>
      <c r="TD413" s="263"/>
      <c r="TE413" s="263"/>
      <c r="TF413" s="263"/>
      <c r="TG413" s="263"/>
      <c r="TH413" s="263"/>
      <c r="TI413" s="263"/>
      <c r="TJ413" s="263"/>
      <c r="TK413" s="263"/>
      <c r="TL413" s="263"/>
      <c r="TM413" s="263"/>
      <c r="TN413" s="263"/>
      <c r="TO413" s="263"/>
      <c r="TP413" s="263"/>
      <c r="TQ413" s="263"/>
      <c r="TR413" s="263"/>
      <c r="TS413" s="263"/>
      <c r="TT413" s="263"/>
      <c r="TU413" s="263"/>
      <c r="TV413" s="263"/>
      <c r="TW413" s="263"/>
      <c r="TX413" s="263"/>
      <c r="TY413" s="263"/>
      <c r="TZ413" s="263"/>
      <c r="UA413" s="263"/>
      <c r="UB413" s="263"/>
      <c r="UC413" s="263"/>
      <c r="UD413" s="263"/>
      <c r="UE413" s="263"/>
      <c r="UF413" s="263"/>
      <c r="UG413" s="263"/>
      <c r="UH413" s="263"/>
      <c r="UI413" s="263"/>
      <c r="UJ413" s="263"/>
      <c r="UK413" s="263"/>
      <c r="UL413" s="263"/>
      <c r="UM413" s="263"/>
      <c r="UN413" s="263"/>
      <c r="UO413" s="263"/>
      <c r="UP413" s="263"/>
      <c r="UQ413" s="263"/>
      <c r="UR413" s="263"/>
      <c r="US413" s="263"/>
      <c r="UT413" s="263"/>
      <c r="UU413" s="263"/>
      <c r="UV413" s="263"/>
      <c r="UW413" s="263"/>
      <c r="UX413" s="263"/>
      <c r="UY413" s="263"/>
      <c r="UZ413" s="263"/>
      <c r="VA413" s="263"/>
      <c r="VB413" s="263"/>
      <c r="VC413" s="263"/>
      <c r="VD413" s="263"/>
      <c r="VE413" s="263"/>
      <c r="VF413" s="263"/>
      <c r="VG413" s="263"/>
      <c r="VH413" s="263"/>
      <c r="VI413" s="263"/>
      <c r="VJ413" s="263"/>
      <c r="VK413" s="263"/>
      <c r="VL413" s="263"/>
      <c r="VM413" s="263"/>
      <c r="VN413" s="263"/>
      <c r="VO413" s="263"/>
      <c r="VP413" s="263"/>
      <c r="VQ413" s="263"/>
      <c r="VR413" s="263"/>
      <c r="VS413" s="263"/>
      <c r="VT413" s="263"/>
      <c r="VU413" s="263"/>
      <c r="VV413" s="263"/>
      <c r="VW413" s="263"/>
      <c r="VX413" s="263"/>
      <c r="VY413" s="263"/>
      <c r="VZ413" s="263"/>
      <c r="WA413" s="263"/>
      <c r="WB413" s="263"/>
      <c r="WC413" s="263"/>
      <c r="WD413" s="263"/>
      <c r="WE413" s="263"/>
      <c r="WF413" s="263"/>
      <c r="WG413" s="263"/>
      <c r="WH413" s="263"/>
      <c r="WI413" s="263"/>
      <c r="WJ413" s="263"/>
      <c r="WK413" s="263"/>
      <c r="WL413" s="263"/>
      <c r="WM413" s="263"/>
      <c r="WN413" s="263"/>
      <c r="WO413" s="263"/>
      <c r="WP413" s="263"/>
      <c r="WQ413" s="263"/>
      <c r="WR413" s="263"/>
      <c r="WS413" s="263"/>
      <c r="WT413" s="263"/>
      <c r="WU413" s="263"/>
      <c r="WV413" s="263"/>
      <c r="WW413" s="263"/>
      <c r="WX413" s="263"/>
      <c r="WY413" s="263"/>
      <c r="WZ413" s="263"/>
      <c r="XA413" s="263"/>
      <c r="XB413" s="263"/>
      <c r="XC413" s="263"/>
      <c r="XD413" s="263"/>
      <c r="XE413" s="263"/>
      <c r="XF413" s="263"/>
      <c r="XG413" s="263"/>
      <c r="XH413" s="263"/>
      <c r="XI413" s="263"/>
      <c r="XJ413" s="263"/>
      <c r="XK413" s="263"/>
      <c r="XL413" s="263"/>
      <c r="XM413" s="263"/>
      <c r="XN413" s="263"/>
      <c r="XO413" s="263"/>
      <c r="XP413" s="263"/>
      <c r="XQ413" s="263"/>
      <c r="XR413" s="263"/>
      <c r="XS413" s="263"/>
      <c r="XT413" s="263"/>
      <c r="XU413" s="263"/>
      <c r="XV413" s="263"/>
      <c r="XW413" s="263"/>
      <c r="XX413" s="263"/>
      <c r="XY413" s="263"/>
      <c r="XZ413" s="263"/>
      <c r="YA413" s="263"/>
      <c r="YB413" s="263"/>
      <c r="YC413" s="263"/>
      <c r="YD413" s="263"/>
      <c r="YE413" s="263"/>
      <c r="YF413" s="263"/>
      <c r="YG413" s="263"/>
      <c r="YH413" s="263"/>
      <c r="YI413" s="263"/>
      <c r="YJ413" s="263"/>
      <c r="YK413" s="263"/>
      <c r="YL413" s="263"/>
      <c r="YM413" s="263"/>
      <c r="YN413" s="263"/>
      <c r="YO413" s="263"/>
      <c r="YP413" s="263"/>
      <c r="YQ413" s="263"/>
      <c r="YR413" s="263"/>
      <c r="YS413" s="263"/>
      <c r="YT413" s="263"/>
      <c r="YU413" s="263"/>
      <c r="YV413" s="263"/>
      <c r="YW413" s="263"/>
      <c r="YX413" s="263"/>
      <c r="YY413" s="263"/>
      <c r="YZ413" s="263"/>
      <c r="ZA413" s="263"/>
      <c r="ZB413" s="263"/>
      <c r="ZC413" s="263"/>
      <c r="ZD413" s="263"/>
      <c r="ZE413" s="263"/>
      <c r="ZF413" s="263"/>
      <c r="ZG413" s="263"/>
      <c r="ZH413" s="263"/>
      <c r="ZI413" s="263"/>
      <c r="ZJ413" s="263"/>
      <c r="ZK413" s="263"/>
      <c r="ZL413" s="263"/>
      <c r="ZM413" s="263"/>
      <c r="ZN413" s="263"/>
      <c r="ZO413" s="263"/>
      <c r="ZP413" s="263"/>
      <c r="ZQ413" s="263"/>
      <c r="ZR413" s="263"/>
      <c r="ZS413" s="263"/>
      <c r="ZT413" s="263"/>
      <c r="ZU413" s="263"/>
      <c r="ZV413" s="263"/>
      <c r="ZW413" s="263"/>
      <c r="ZX413" s="263"/>
      <c r="ZY413" s="263"/>
      <c r="ZZ413" s="263"/>
      <c r="AAA413" s="263"/>
      <c r="AAB413" s="263"/>
      <c r="AAC413" s="263"/>
      <c r="AAD413" s="263"/>
      <c r="AAE413" s="263"/>
      <c r="AAF413" s="263"/>
      <c r="AAG413" s="263"/>
      <c r="AAH413" s="263"/>
      <c r="AAI413" s="263"/>
      <c r="AAJ413" s="263"/>
      <c r="AAK413" s="263"/>
      <c r="AAL413" s="263"/>
      <c r="AAM413" s="263"/>
      <c r="AAN413" s="263"/>
      <c r="AAO413" s="263"/>
      <c r="AAP413" s="263"/>
      <c r="AAQ413" s="263"/>
      <c r="AAR413" s="263"/>
      <c r="AAS413" s="263"/>
      <c r="AAT413" s="263"/>
      <c r="AAU413" s="263"/>
      <c r="AAV413" s="263"/>
      <c r="AAW413" s="263"/>
      <c r="AAX413" s="263"/>
      <c r="AAY413" s="263"/>
      <c r="AAZ413" s="263"/>
      <c r="ABA413" s="263"/>
      <c r="ABB413" s="263"/>
      <c r="ABC413" s="263"/>
      <c r="ABD413" s="263"/>
      <c r="ABE413" s="263"/>
      <c r="ABF413" s="263"/>
      <c r="ABG413" s="263"/>
      <c r="ABH413" s="263"/>
      <c r="ABI413" s="263"/>
      <c r="ABJ413" s="263"/>
      <c r="ABK413" s="263"/>
      <c r="ABL413" s="263"/>
      <c r="ABM413" s="263"/>
      <c r="ABN413" s="263"/>
      <c r="ABO413" s="263"/>
      <c r="ABP413" s="263"/>
      <c r="ABQ413" s="263"/>
      <c r="ABR413" s="263"/>
      <c r="ABS413" s="263"/>
      <c r="ABT413" s="263"/>
      <c r="ABU413" s="263"/>
      <c r="ABV413" s="263"/>
      <c r="ABW413" s="263"/>
      <c r="ABX413" s="263"/>
      <c r="ABY413" s="263"/>
      <c r="ABZ413" s="263"/>
      <c r="ACA413" s="263"/>
      <c r="ACB413" s="263"/>
      <c r="ACC413" s="263"/>
      <c r="ACD413" s="263"/>
      <c r="ACE413" s="263"/>
      <c r="ACF413" s="263"/>
      <c r="ACG413" s="263"/>
      <c r="ACH413" s="263"/>
      <c r="ACI413" s="263"/>
      <c r="ACJ413" s="263"/>
      <c r="ACK413" s="263"/>
      <c r="ACL413" s="263"/>
      <c r="ACM413" s="263"/>
      <c r="ACN413" s="263"/>
      <c r="ACO413" s="263"/>
      <c r="ACP413" s="263"/>
      <c r="ACQ413" s="263"/>
      <c r="ACR413" s="263"/>
      <c r="ACS413" s="263"/>
      <c r="ACT413" s="263"/>
      <c r="ACU413" s="263"/>
      <c r="ACV413" s="263"/>
      <c r="ACW413" s="263"/>
      <c r="ACX413" s="263"/>
      <c r="ACY413" s="263"/>
      <c r="ACZ413" s="263"/>
      <c r="ADA413" s="263"/>
      <c r="ADB413" s="263"/>
      <c r="ADC413" s="263"/>
      <c r="ADD413" s="263"/>
      <c r="ADE413" s="263"/>
      <c r="ADF413" s="263"/>
      <c r="ADG413" s="263"/>
      <c r="ADH413" s="263"/>
      <c r="ADI413" s="263"/>
      <c r="ADJ413" s="263"/>
      <c r="ADK413" s="263"/>
      <c r="ADL413" s="263"/>
      <c r="ADM413" s="263"/>
      <c r="ADN413" s="263"/>
      <c r="ADO413" s="263"/>
      <c r="ADP413" s="263"/>
      <c r="ADQ413" s="263"/>
      <c r="ADR413" s="263"/>
      <c r="ADS413" s="263"/>
      <c r="ADT413" s="263"/>
      <c r="ADU413" s="263"/>
      <c r="ADV413" s="263"/>
      <c r="ADW413" s="263"/>
      <c r="ADX413" s="263"/>
      <c r="ADY413" s="263"/>
      <c r="ADZ413" s="263"/>
      <c r="AEA413" s="263"/>
      <c r="AEB413" s="263"/>
      <c r="AEC413" s="263"/>
      <c r="AED413" s="263"/>
      <c r="AEE413" s="263"/>
      <c r="AEF413" s="263"/>
      <c r="AEG413" s="263"/>
      <c r="AEH413" s="263"/>
      <c r="AEI413" s="263"/>
      <c r="AEJ413" s="263"/>
      <c r="AEK413" s="263"/>
      <c r="AEL413" s="263"/>
      <c r="AEM413" s="263"/>
      <c r="AEN413" s="263"/>
      <c r="AEO413" s="263"/>
      <c r="AEP413" s="263"/>
      <c r="AEQ413" s="263"/>
      <c r="AER413" s="263"/>
      <c r="AES413" s="263"/>
      <c r="AET413" s="263"/>
      <c r="AEU413" s="263"/>
      <c r="AEV413" s="263"/>
      <c r="AEW413" s="263"/>
      <c r="AEX413" s="263"/>
      <c r="AEY413" s="263"/>
      <c r="AEZ413" s="263"/>
      <c r="AFA413" s="263"/>
      <c r="AFB413" s="263"/>
      <c r="AFC413" s="263"/>
      <c r="AFD413" s="263"/>
      <c r="AFE413" s="263"/>
      <c r="AFF413" s="263"/>
      <c r="AFG413" s="263"/>
      <c r="AFH413" s="263"/>
      <c r="AFI413" s="263"/>
      <c r="AFJ413" s="263"/>
      <c r="AFK413" s="263"/>
      <c r="AFL413" s="263"/>
      <c r="AFM413" s="263"/>
      <c r="AFN413" s="263"/>
      <c r="AFO413" s="263"/>
      <c r="AFP413" s="263"/>
      <c r="AFQ413" s="263"/>
      <c r="AFR413" s="263"/>
      <c r="AFS413" s="263"/>
      <c r="AFT413" s="263"/>
      <c r="AFU413" s="263"/>
      <c r="AFV413" s="263"/>
      <c r="AFW413" s="263"/>
      <c r="AFX413" s="263"/>
      <c r="AFY413" s="263"/>
      <c r="AFZ413" s="263"/>
      <c r="AGA413" s="263"/>
      <c r="AGB413" s="263"/>
      <c r="AGC413" s="263"/>
      <c r="AGD413" s="263"/>
      <c r="AGE413" s="263"/>
      <c r="AGF413" s="263"/>
      <c r="AGG413" s="263"/>
      <c r="AGH413" s="263"/>
      <c r="AGI413" s="263"/>
      <c r="AGJ413" s="263"/>
      <c r="AGK413" s="263"/>
      <c r="AGL413" s="263"/>
      <c r="AGM413" s="263"/>
      <c r="AGN413" s="263"/>
      <c r="AGO413" s="263"/>
      <c r="AGP413" s="263"/>
      <c r="AGQ413" s="263"/>
      <c r="AGR413" s="263"/>
      <c r="AGS413" s="263"/>
      <c r="AGT413" s="263"/>
      <c r="AGU413" s="263"/>
      <c r="AGV413" s="263"/>
      <c r="AGW413" s="263"/>
      <c r="AGX413" s="263"/>
      <c r="AGY413" s="263"/>
      <c r="AGZ413" s="263"/>
      <c r="AHA413" s="263"/>
      <c r="AHB413" s="263"/>
      <c r="AHC413" s="263"/>
      <c r="AHD413" s="263"/>
      <c r="AHE413" s="263"/>
      <c r="AHF413" s="263"/>
      <c r="AHG413" s="263"/>
      <c r="AHH413" s="263"/>
      <c r="AHI413" s="263"/>
      <c r="AHJ413" s="263"/>
      <c r="AHK413" s="263"/>
      <c r="AHL413" s="263"/>
      <c r="AHM413" s="263"/>
      <c r="AHN413" s="263"/>
      <c r="AHO413" s="263"/>
      <c r="AHP413" s="263"/>
      <c r="AHQ413" s="263"/>
      <c r="AHR413" s="263"/>
      <c r="AHS413" s="263"/>
      <c r="AHT413" s="263"/>
      <c r="AHU413" s="263"/>
      <c r="AHV413" s="263"/>
      <c r="AHW413" s="263"/>
      <c r="AHX413" s="263"/>
      <c r="AHY413" s="263"/>
      <c r="AHZ413" s="263"/>
      <c r="AIA413" s="263"/>
      <c r="AIB413" s="263"/>
      <c r="AIC413" s="263"/>
      <c r="AID413" s="263"/>
      <c r="AIE413" s="263"/>
      <c r="AIF413" s="263"/>
      <c r="AIG413" s="263"/>
      <c r="AIH413" s="263"/>
      <c r="AII413" s="263"/>
      <c r="AIJ413" s="263"/>
      <c r="AIK413" s="263"/>
      <c r="AIL413" s="263"/>
      <c r="AIM413" s="263"/>
      <c r="AIN413" s="263"/>
      <c r="AIO413" s="263"/>
      <c r="AIP413" s="263"/>
      <c r="AIQ413" s="263"/>
      <c r="AIR413" s="263"/>
      <c r="AIS413" s="263"/>
      <c r="AIT413" s="263"/>
      <c r="AIU413" s="263"/>
      <c r="AIV413" s="263"/>
      <c r="AIW413" s="263"/>
      <c r="AIX413" s="263"/>
      <c r="AIY413" s="263"/>
      <c r="AIZ413" s="263"/>
      <c r="AJA413" s="263"/>
      <c r="AJB413" s="263"/>
      <c r="AJC413" s="263"/>
      <c r="AJD413" s="263"/>
      <c r="AJE413" s="263"/>
      <c r="AJF413" s="263"/>
      <c r="AJG413" s="263"/>
      <c r="AJH413" s="263"/>
      <c r="AJI413" s="263"/>
      <c r="AJJ413" s="263"/>
      <c r="AJK413" s="263"/>
      <c r="AJL413" s="263"/>
      <c r="AJM413" s="263"/>
      <c r="AJN413" s="263"/>
      <c r="AJO413" s="263"/>
      <c r="AJP413" s="263"/>
      <c r="AJQ413" s="263"/>
      <c r="AJR413" s="263"/>
      <c r="AJS413" s="263"/>
      <c r="AJT413" s="263"/>
      <c r="AJU413" s="263"/>
      <c r="AJV413" s="263"/>
      <c r="AJW413" s="263"/>
      <c r="AJX413" s="263"/>
      <c r="AJY413" s="263"/>
      <c r="AJZ413" s="263"/>
      <c r="AKA413" s="263"/>
      <c r="AKB413" s="263"/>
      <c r="AKC413" s="263"/>
      <c r="AKD413" s="263"/>
      <c r="AKE413" s="263"/>
      <c r="AKF413" s="263"/>
      <c r="AKG413" s="263"/>
      <c r="AKH413" s="263"/>
      <c r="AKI413" s="263"/>
      <c r="AKJ413" s="263"/>
      <c r="AKK413" s="263"/>
      <c r="AKL413" s="263"/>
      <c r="AKM413" s="263"/>
      <c r="AKN413" s="263"/>
      <c r="AKO413" s="263"/>
      <c r="AKP413" s="263"/>
      <c r="AKQ413" s="263"/>
      <c r="AKR413" s="263"/>
      <c r="AKS413" s="263"/>
      <c r="AKT413" s="263"/>
      <c r="AKU413" s="263"/>
      <c r="AKV413" s="263"/>
      <c r="AKW413" s="263"/>
      <c r="AKX413" s="263"/>
      <c r="AKY413" s="263"/>
      <c r="AKZ413" s="263"/>
      <c r="ALA413" s="263"/>
      <c r="ALB413" s="263"/>
      <c r="ALC413" s="263"/>
      <c r="ALD413" s="263"/>
      <c r="ALE413" s="263"/>
      <c r="ALF413" s="263"/>
      <c r="ALG413" s="263"/>
      <c r="ALH413" s="263"/>
      <c r="ALI413" s="263"/>
      <c r="ALJ413" s="263"/>
      <c r="ALK413" s="263"/>
      <c r="ALL413" s="263"/>
      <c r="ALM413" s="263"/>
      <c r="ALN413" s="263"/>
      <c r="ALO413" s="263"/>
      <c r="ALP413" s="263"/>
      <c r="ALQ413" s="263"/>
      <c r="ALR413" s="263"/>
      <c r="ALS413" s="263"/>
      <c r="ALT413" s="263"/>
      <c r="ALU413" s="263"/>
      <c r="ALV413" s="263"/>
      <c r="ALW413" s="263"/>
      <c r="ALX413" s="263"/>
      <c r="ALY413" s="263"/>
      <c r="ALZ413" s="263"/>
      <c r="AMA413" s="263"/>
      <c r="AMB413" s="263"/>
      <c r="AMC413" s="263"/>
      <c r="AMD413" s="263"/>
      <c r="AME413" s="263"/>
      <c r="AMF413" s="263"/>
      <c r="AMG413" s="263"/>
      <c r="AMH413" s="263"/>
      <c r="AMI413" s="263"/>
      <c r="AMJ413" s="263"/>
      <c r="AMK413" s="263"/>
      <c r="AML413" s="263"/>
      <c r="AMM413" s="263"/>
      <c r="AMN413" s="263"/>
      <c r="AMO413" s="263"/>
      <c r="AMP413" s="263"/>
      <c r="AMQ413" s="263"/>
      <c r="AMR413" s="263"/>
      <c r="AMS413" s="263"/>
      <c r="AMT413" s="263"/>
      <c r="AMU413" s="263"/>
      <c r="AMV413" s="263"/>
      <c r="AMW413" s="263"/>
      <c r="AMX413" s="263"/>
      <c r="AMY413" s="263"/>
      <c r="AMZ413" s="263"/>
      <c r="ANA413" s="263"/>
      <c r="ANB413" s="263"/>
      <c r="ANC413" s="263"/>
      <c r="AND413" s="263"/>
      <c r="ANE413" s="263"/>
      <c r="ANF413" s="263"/>
      <c r="ANG413" s="263"/>
      <c r="ANH413" s="263"/>
      <c r="ANI413" s="263"/>
      <c r="ANJ413" s="263"/>
      <c r="ANK413" s="263"/>
      <c r="ANL413" s="263"/>
      <c r="ANM413" s="263"/>
      <c r="ANN413" s="263"/>
      <c r="ANO413" s="263"/>
      <c r="ANP413" s="263"/>
      <c r="ANQ413" s="263"/>
      <c r="ANR413" s="263"/>
      <c r="ANS413" s="263"/>
      <c r="ANT413" s="263"/>
      <c r="ANU413" s="263"/>
      <c r="ANV413" s="263"/>
      <c r="ANW413" s="263"/>
      <c r="ANX413" s="263"/>
      <c r="ANY413" s="263"/>
      <c r="ANZ413" s="263"/>
      <c r="AOA413" s="263"/>
      <c r="AOB413" s="263"/>
      <c r="AOC413" s="263"/>
      <c r="AOD413" s="263"/>
      <c r="AOE413" s="263"/>
      <c r="AOF413" s="263"/>
      <c r="AOG413" s="263"/>
      <c r="AOH413" s="263"/>
      <c r="AOI413" s="263"/>
      <c r="AOJ413" s="263"/>
      <c r="AOK413" s="263"/>
      <c r="AOL413" s="263"/>
      <c r="AOM413" s="263"/>
      <c r="AON413" s="263"/>
      <c r="AOO413" s="263"/>
      <c r="AOP413" s="263"/>
      <c r="AOQ413" s="263"/>
      <c r="AOR413" s="263"/>
      <c r="AOS413" s="263"/>
      <c r="AOT413" s="263"/>
      <c r="AOU413" s="263"/>
      <c r="AOV413" s="263"/>
      <c r="AOW413" s="263"/>
      <c r="AOX413" s="263"/>
      <c r="AOY413" s="263"/>
      <c r="AOZ413" s="263"/>
      <c r="APA413" s="263"/>
      <c r="APB413" s="263"/>
      <c r="APC413" s="263"/>
      <c r="APD413" s="263"/>
      <c r="APE413" s="263"/>
      <c r="APF413" s="263"/>
      <c r="APG413" s="263"/>
      <c r="APH413" s="263"/>
      <c r="API413" s="263"/>
      <c r="APJ413" s="263"/>
      <c r="APK413" s="263"/>
      <c r="APL413" s="263"/>
      <c r="APM413" s="263"/>
      <c r="APN413" s="263"/>
      <c r="APO413" s="263"/>
      <c r="APP413" s="263"/>
      <c r="APQ413" s="263"/>
      <c r="APR413" s="263"/>
      <c r="APS413" s="263"/>
      <c r="APT413" s="263"/>
      <c r="APU413" s="263"/>
      <c r="APV413" s="263"/>
      <c r="APW413" s="263"/>
      <c r="APX413" s="263"/>
      <c r="APY413" s="263"/>
      <c r="APZ413" s="263"/>
      <c r="AQA413" s="263"/>
      <c r="AQB413" s="263"/>
      <c r="AQC413" s="263"/>
      <c r="AQD413" s="263"/>
      <c r="AQE413" s="263"/>
      <c r="AQF413" s="263"/>
      <c r="AQG413" s="263"/>
      <c r="AQH413" s="263"/>
      <c r="AQI413" s="263"/>
      <c r="AQJ413" s="263"/>
      <c r="AQK413" s="263"/>
      <c r="AQL413" s="263"/>
      <c r="AQM413" s="263"/>
      <c r="AQN413" s="263"/>
      <c r="AQO413" s="263"/>
      <c r="AQP413" s="263"/>
      <c r="AQQ413" s="263"/>
      <c r="AQR413" s="263"/>
      <c r="AQS413" s="263"/>
      <c r="AQT413" s="263"/>
      <c r="AQU413" s="263"/>
      <c r="AQV413" s="263"/>
      <c r="AQW413" s="263"/>
      <c r="AQX413" s="263"/>
      <c r="AQY413" s="263"/>
      <c r="AQZ413" s="263"/>
      <c r="ARA413" s="263"/>
      <c r="ARB413" s="263"/>
      <c r="ARC413" s="263"/>
      <c r="ARD413" s="263"/>
      <c r="ARE413" s="263"/>
      <c r="ARF413" s="263"/>
      <c r="ARG413" s="263"/>
      <c r="ARH413" s="263"/>
      <c r="ARI413" s="263"/>
      <c r="ARJ413" s="263"/>
      <c r="ARK413" s="263"/>
      <c r="ARL413" s="263"/>
      <c r="ARM413" s="263"/>
      <c r="ARN413" s="263"/>
      <c r="ARO413" s="263"/>
      <c r="ARP413" s="263"/>
      <c r="ARQ413" s="263"/>
      <c r="ARR413" s="263"/>
      <c r="ARS413" s="263"/>
      <c r="ART413" s="263"/>
      <c r="ARU413" s="263"/>
      <c r="ARV413" s="263"/>
      <c r="ARW413" s="263"/>
      <c r="ARX413" s="263"/>
      <c r="ARY413" s="263"/>
      <c r="ARZ413" s="263"/>
      <c r="ASA413" s="263"/>
      <c r="ASB413" s="263"/>
      <c r="ASC413" s="263"/>
      <c r="ASD413" s="263"/>
      <c r="ASE413" s="263"/>
      <c r="ASF413" s="263"/>
      <c r="ASG413" s="263"/>
      <c r="ASH413" s="263"/>
      <c r="ASI413" s="263"/>
      <c r="ASJ413" s="263"/>
      <c r="ASK413" s="263"/>
      <c r="ASL413" s="263"/>
      <c r="ASM413" s="263"/>
      <c r="ASN413" s="263"/>
      <c r="ASO413" s="263"/>
      <c r="ASP413" s="263"/>
      <c r="ASQ413" s="263"/>
      <c r="ASR413" s="263"/>
      <c r="ASS413" s="263"/>
      <c r="AST413" s="263"/>
      <c r="ASU413" s="263"/>
      <c r="ASV413" s="263"/>
      <c r="ASW413" s="263"/>
      <c r="ASX413" s="263"/>
      <c r="ASY413" s="263"/>
      <c r="ASZ413" s="263"/>
      <c r="ATA413" s="263"/>
      <c r="ATB413" s="263"/>
      <c r="ATC413" s="263"/>
      <c r="ATD413" s="263"/>
      <c r="ATE413" s="263"/>
      <c r="ATF413" s="263"/>
      <c r="ATG413" s="263"/>
      <c r="ATH413" s="263"/>
      <c r="ATI413" s="263"/>
      <c r="ATJ413" s="263"/>
      <c r="ATK413" s="263"/>
      <c r="ATL413" s="263"/>
      <c r="ATM413" s="263"/>
      <c r="ATN413" s="263"/>
      <c r="ATO413" s="263"/>
      <c r="ATP413" s="263"/>
      <c r="ATQ413" s="263"/>
      <c r="ATR413" s="263"/>
      <c r="ATS413" s="263"/>
      <c r="ATT413" s="263"/>
      <c r="ATU413" s="263"/>
      <c r="ATV413" s="263"/>
      <c r="ATW413" s="263"/>
      <c r="ATX413" s="263"/>
      <c r="ATY413" s="263"/>
      <c r="ATZ413" s="263"/>
      <c r="AUA413" s="263"/>
      <c r="AUB413" s="263"/>
      <c r="AUC413" s="263"/>
      <c r="AUD413" s="263"/>
      <c r="AUE413" s="263"/>
      <c r="AUF413" s="263"/>
      <c r="AUG413" s="263"/>
      <c r="AUH413" s="263"/>
      <c r="AUI413" s="263"/>
      <c r="AUJ413" s="263"/>
      <c r="AUK413" s="263"/>
      <c r="AUL413" s="263"/>
      <c r="AUM413" s="263"/>
      <c r="AUN413" s="263"/>
      <c r="AUO413" s="263"/>
      <c r="AUP413" s="263"/>
      <c r="AUQ413" s="263"/>
      <c r="AUR413" s="263"/>
      <c r="AUS413" s="263"/>
      <c r="AUT413" s="263"/>
      <c r="AUU413" s="263"/>
      <c r="AUV413" s="263"/>
      <c r="AUW413" s="263"/>
      <c r="AUX413" s="263"/>
      <c r="AUY413" s="263"/>
      <c r="AUZ413" s="263"/>
      <c r="AVA413" s="263"/>
      <c r="AVB413" s="263"/>
      <c r="AVC413" s="263"/>
      <c r="AVD413" s="263"/>
      <c r="AVE413" s="263"/>
      <c r="AVF413" s="263"/>
      <c r="AVG413" s="263"/>
      <c r="AVH413" s="263"/>
      <c r="AVI413" s="263"/>
      <c r="AVJ413" s="263"/>
      <c r="AVK413" s="263"/>
      <c r="AVL413" s="263"/>
      <c r="AVM413" s="263"/>
      <c r="AVN413" s="263"/>
      <c r="AVO413" s="263"/>
      <c r="AVP413" s="263"/>
      <c r="AVQ413" s="263"/>
      <c r="AVR413" s="263"/>
      <c r="AVS413" s="263"/>
      <c r="AVT413" s="263"/>
      <c r="AVU413" s="263"/>
      <c r="AVV413" s="263"/>
      <c r="AVW413" s="263"/>
      <c r="AVX413" s="263"/>
      <c r="AVY413" s="263"/>
      <c r="AVZ413" s="263"/>
      <c r="AWA413" s="263"/>
      <c r="AWB413" s="263"/>
      <c r="AWC413" s="263"/>
      <c r="AWD413" s="263"/>
      <c r="AWE413" s="263"/>
      <c r="AWF413" s="263"/>
      <c r="AWG413" s="263"/>
      <c r="AWH413" s="263"/>
      <c r="AWI413" s="263"/>
      <c r="AWJ413" s="263"/>
      <c r="AWK413" s="263"/>
      <c r="AWL413" s="263"/>
      <c r="AWM413" s="263"/>
      <c r="AWN413" s="263"/>
      <c r="AWO413" s="263"/>
      <c r="AWP413" s="263"/>
      <c r="AWQ413" s="263"/>
      <c r="AWR413" s="263"/>
      <c r="AWS413" s="263"/>
      <c r="AWT413" s="263"/>
      <c r="AWU413" s="263"/>
      <c r="AWV413" s="263"/>
      <c r="AWW413" s="263"/>
      <c r="AWX413" s="263"/>
      <c r="AWY413" s="263"/>
      <c r="AWZ413" s="263"/>
      <c r="AXA413" s="263"/>
      <c r="AXB413" s="263"/>
      <c r="AXC413" s="263"/>
      <c r="AXD413" s="263"/>
      <c r="AXE413" s="263"/>
      <c r="AXF413" s="263"/>
      <c r="AXG413" s="263"/>
      <c r="AXH413" s="263"/>
      <c r="AXI413" s="263"/>
      <c r="AXJ413" s="263"/>
      <c r="AXK413" s="263"/>
      <c r="AXL413" s="263"/>
      <c r="AXM413" s="263"/>
      <c r="AXN413" s="263"/>
      <c r="AXO413" s="263"/>
      <c r="AXP413" s="263"/>
      <c r="AXQ413" s="263"/>
      <c r="AXR413" s="263"/>
      <c r="AXS413" s="263"/>
      <c r="AXT413" s="263"/>
      <c r="AXU413" s="263"/>
      <c r="AXV413" s="263"/>
      <c r="AXW413" s="263"/>
      <c r="AXX413" s="263"/>
      <c r="AXY413" s="263"/>
      <c r="AXZ413" s="263"/>
      <c r="AYA413" s="263"/>
      <c r="AYB413" s="263"/>
      <c r="AYC413" s="263"/>
      <c r="AYD413" s="263"/>
      <c r="AYE413" s="263"/>
      <c r="AYF413" s="263"/>
      <c r="AYG413" s="263"/>
      <c r="AYH413" s="263"/>
      <c r="AYI413" s="263"/>
      <c r="AYJ413" s="263"/>
      <c r="AYK413" s="263"/>
      <c r="AYL413" s="263"/>
      <c r="AYM413" s="263"/>
      <c r="AYN413" s="263"/>
      <c r="AYO413" s="263"/>
      <c r="AYP413" s="263"/>
      <c r="AYQ413" s="263"/>
      <c r="AYR413" s="263"/>
      <c r="AYS413" s="263"/>
      <c r="AYT413" s="263"/>
      <c r="AYU413" s="263"/>
      <c r="AYV413" s="263"/>
      <c r="AYW413" s="263"/>
      <c r="AYX413" s="263"/>
      <c r="AYY413" s="263"/>
      <c r="AYZ413" s="263"/>
      <c r="AZA413" s="263"/>
      <c r="AZB413" s="263"/>
      <c r="AZC413" s="263"/>
      <c r="AZD413" s="263"/>
      <c r="AZE413" s="263"/>
      <c r="AZF413" s="263"/>
      <c r="AZG413" s="263"/>
      <c r="AZH413" s="263"/>
      <c r="AZI413" s="263"/>
      <c r="AZJ413" s="263"/>
      <c r="AZK413" s="263"/>
      <c r="AZL413" s="263"/>
      <c r="AZM413" s="263"/>
      <c r="AZN413" s="263"/>
      <c r="AZO413" s="263"/>
      <c r="AZP413" s="263"/>
      <c r="AZQ413" s="263"/>
      <c r="AZR413" s="263"/>
      <c r="AZS413" s="263"/>
      <c r="AZT413" s="263"/>
      <c r="AZU413" s="263"/>
      <c r="AZV413" s="263"/>
      <c r="AZW413" s="263"/>
      <c r="AZX413" s="263"/>
      <c r="AZY413" s="263"/>
      <c r="AZZ413" s="263"/>
      <c r="BAA413" s="263"/>
      <c r="BAB413" s="263"/>
      <c r="BAC413" s="263"/>
      <c r="BAD413" s="263"/>
      <c r="BAE413" s="263"/>
      <c r="BAF413" s="263"/>
      <c r="BAG413" s="263"/>
      <c r="BAH413" s="263"/>
      <c r="BAI413" s="263"/>
      <c r="BAJ413" s="263"/>
      <c r="BAK413" s="263"/>
      <c r="BAL413" s="263"/>
      <c r="BAM413" s="263"/>
      <c r="BAN413" s="263"/>
      <c r="BAO413" s="263"/>
      <c r="BAP413" s="263"/>
      <c r="BAQ413" s="263"/>
      <c r="BAR413" s="263"/>
      <c r="BAS413" s="263"/>
      <c r="BAT413" s="263"/>
      <c r="BAU413" s="263"/>
      <c r="BAV413" s="263"/>
      <c r="BAW413" s="263"/>
      <c r="BAX413" s="263"/>
      <c r="BAY413" s="263"/>
      <c r="BAZ413" s="263"/>
      <c r="BBA413" s="263"/>
      <c r="BBB413" s="263"/>
      <c r="BBC413" s="263"/>
      <c r="BBD413" s="263"/>
      <c r="BBE413" s="263"/>
      <c r="BBF413" s="263"/>
      <c r="BBG413" s="263"/>
      <c r="BBH413" s="263"/>
      <c r="BBI413" s="263"/>
      <c r="BBJ413" s="263"/>
      <c r="BBK413" s="263"/>
      <c r="BBL413" s="263"/>
      <c r="BBM413" s="263"/>
      <c r="BBN413" s="263"/>
      <c r="BBO413" s="263"/>
      <c r="BBP413" s="263"/>
      <c r="BBQ413" s="263"/>
      <c r="BBR413" s="263"/>
      <c r="BBS413" s="263"/>
      <c r="BBT413" s="263"/>
      <c r="BBU413" s="263"/>
      <c r="BBV413" s="263"/>
      <c r="BBW413" s="263"/>
      <c r="BBX413" s="263"/>
      <c r="BBY413" s="263"/>
      <c r="BBZ413" s="263"/>
      <c r="BCA413" s="263"/>
      <c r="BCB413" s="263"/>
      <c r="BCC413" s="263"/>
      <c r="BCD413" s="263"/>
      <c r="BCE413" s="263"/>
      <c r="BCF413" s="263"/>
      <c r="BCG413" s="263"/>
      <c r="BCH413" s="263"/>
      <c r="BCI413" s="263"/>
      <c r="BCJ413" s="263"/>
      <c r="BCK413" s="263"/>
      <c r="BCL413" s="263"/>
      <c r="BCM413" s="263"/>
      <c r="BCN413" s="263"/>
      <c r="BCO413" s="263"/>
      <c r="BCP413" s="263"/>
      <c r="BCQ413" s="263"/>
      <c r="BCR413" s="263"/>
      <c r="BCS413" s="263"/>
      <c r="BCT413" s="263"/>
      <c r="BCU413" s="263"/>
      <c r="BCV413" s="263"/>
      <c r="BCW413" s="263"/>
      <c r="BCX413" s="263"/>
      <c r="BCY413" s="263"/>
      <c r="BCZ413" s="263"/>
      <c r="BDA413" s="263"/>
      <c r="BDB413" s="263"/>
      <c r="BDC413" s="263"/>
      <c r="BDD413" s="263"/>
      <c r="BDE413" s="263"/>
      <c r="BDF413" s="263"/>
      <c r="BDG413" s="263"/>
      <c r="BDH413" s="263"/>
      <c r="BDI413" s="263"/>
      <c r="BDJ413" s="263"/>
      <c r="BDK413" s="263"/>
      <c r="BDL413" s="263"/>
      <c r="BDM413" s="263"/>
      <c r="BDN413" s="263"/>
      <c r="BDO413" s="263"/>
      <c r="BDP413" s="263"/>
      <c r="BDQ413" s="263"/>
      <c r="BDR413" s="263"/>
      <c r="BDS413" s="263"/>
      <c r="BDT413" s="263"/>
      <c r="BDU413" s="263"/>
      <c r="BDV413" s="263"/>
      <c r="BDW413" s="263"/>
      <c r="BDX413" s="263"/>
      <c r="BDY413" s="263"/>
      <c r="BDZ413" s="263"/>
      <c r="BEA413" s="263"/>
      <c r="BEB413" s="263"/>
      <c r="BEC413" s="263"/>
      <c r="BED413" s="263"/>
      <c r="BEE413" s="263"/>
      <c r="BEF413" s="263"/>
      <c r="BEG413" s="263"/>
      <c r="BEH413" s="263"/>
      <c r="BEI413" s="263"/>
      <c r="BEJ413" s="263"/>
      <c r="BEK413" s="263"/>
      <c r="BEL413" s="263"/>
      <c r="BEM413" s="263"/>
      <c r="BEN413" s="263"/>
      <c r="BEO413" s="263"/>
      <c r="BEP413" s="263"/>
      <c r="BEQ413" s="263"/>
      <c r="BER413" s="263"/>
      <c r="BES413" s="263"/>
      <c r="BET413" s="263"/>
      <c r="BEU413" s="263"/>
      <c r="BEV413" s="263"/>
      <c r="BEW413" s="263"/>
      <c r="BEX413" s="263"/>
      <c r="BEY413" s="263"/>
      <c r="BEZ413" s="263"/>
      <c r="BFA413" s="263"/>
      <c r="BFB413" s="263"/>
      <c r="BFC413" s="263"/>
      <c r="BFD413" s="263"/>
      <c r="BFE413" s="263"/>
      <c r="BFF413" s="263"/>
      <c r="BFG413" s="263"/>
      <c r="BFH413" s="263"/>
      <c r="BFI413" s="263"/>
      <c r="BFJ413" s="263"/>
      <c r="BFK413" s="263"/>
      <c r="BFL413" s="263"/>
      <c r="BFM413" s="263"/>
      <c r="BFN413" s="263"/>
      <c r="BFO413" s="263"/>
      <c r="BFP413" s="263"/>
      <c r="BFQ413" s="263"/>
      <c r="BFR413" s="263"/>
      <c r="BFS413" s="263"/>
      <c r="BFT413" s="263"/>
      <c r="BFU413" s="263"/>
      <c r="BFV413" s="263"/>
      <c r="BFW413" s="263"/>
      <c r="BFX413" s="263"/>
      <c r="BFY413" s="263"/>
      <c r="BFZ413" s="263"/>
      <c r="BGA413" s="263"/>
      <c r="BGB413" s="263"/>
      <c r="BGC413" s="263"/>
      <c r="BGD413" s="263"/>
      <c r="BGE413" s="263"/>
      <c r="BGF413" s="263"/>
      <c r="BGG413" s="263"/>
      <c r="BGH413" s="263"/>
      <c r="BGI413" s="263"/>
      <c r="BGJ413" s="263"/>
      <c r="BGK413" s="263"/>
      <c r="BGL413" s="263"/>
      <c r="BGM413" s="263"/>
      <c r="BGN413" s="263"/>
      <c r="BGO413" s="263"/>
      <c r="BGP413" s="263"/>
      <c r="BGQ413" s="263"/>
      <c r="BGR413" s="263"/>
      <c r="BGS413" s="263"/>
      <c r="BGT413" s="263"/>
      <c r="BGU413" s="263"/>
      <c r="BGV413" s="263"/>
      <c r="BGW413" s="263"/>
      <c r="BGX413" s="263"/>
      <c r="BGY413" s="263"/>
      <c r="BGZ413" s="263"/>
      <c r="BHA413" s="263"/>
      <c r="BHB413" s="263"/>
      <c r="BHC413" s="263"/>
      <c r="BHD413" s="263"/>
      <c r="BHE413" s="263"/>
      <c r="BHF413" s="263"/>
      <c r="BHG413" s="263"/>
      <c r="BHH413" s="263"/>
      <c r="BHI413" s="263"/>
      <c r="BHJ413" s="263"/>
      <c r="BHK413" s="263"/>
      <c r="BHL413" s="263"/>
      <c r="BHM413" s="263"/>
      <c r="BHN413" s="263"/>
      <c r="BHO413" s="263"/>
      <c r="BHP413" s="263"/>
      <c r="BHQ413" s="263"/>
      <c r="BHR413" s="263"/>
      <c r="BHS413" s="263"/>
      <c r="BHT413" s="263"/>
      <c r="BHU413" s="263"/>
      <c r="BHV413" s="263"/>
      <c r="BHW413" s="263"/>
      <c r="BHX413" s="263"/>
      <c r="BHY413" s="263"/>
      <c r="BHZ413" s="263"/>
      <c r="BIA413" s="263"/>
      <c r="BIB413" s="263"/>
      <c r="BIC413" s="263"/>
      <c r="BID413" s="263"/>
      <c r="BIE413" s="263"/>
      <c r="BIF413" s="263"/>
      <c r="BIG413" s="263"/>
      <c r="BIH413" s="263"/>
      <c r="BII413" s="263"/>
      <c r="BIJ413" s="263"/>
      <c r="BIK413" s="263"/>
      <c r="BIL413" s="263"/>
      <c r="BIM413" s="263"/>
      <c r="BIN413" s="263"/>
      <c r="BIO413" s="263"/>
      <c r="BIP413" s="263"/>
      <c r="BIQ413" s="263"/>
      <c r="BIR413" s="263"/>
      <c r="BIS413" s="263"/>
      <c r="BIT413" s="263"/>
      <c r="BIU413" s="263"/>
      <c r="BIV413" s="263"/>
      <c r="BIW413" s="263"/>
      <c r="BIX413" s="263"/>
      <c r="BIY413" s="263"/>
      <c r="BIZ413" s="263"/>
      <c r="BJA413" s="263"/>
      <c r="BJB413" s="263"/>
      <c r="BJC413" s="263"/>
      <c r="BJD413" s="263"/>
      <c r="BJE413" s="263"/>
      <c r="BJF413" s="263"/>
      <c r="BJG413" s="263"/>
      <c r="BJH413" s="263"/>
      <c r="BJI413" s="263"/>
      <c r="BJJ413" s="263"/>
      <c r="BJK413" s="263"/>
      <c r="BJL413" s="263"/>
      <c r="BJM413" s="263"/>
      <c r="BJN413" s="263"/>
      <c r="BJO413" s="263"/>
      <c r="BJP413" s="263"/>
      <c r="BJQ413" s="263"/>
      <c r="BJR413" s="263"/>
      <c r="BJS413" s="263"/>
      <c r="BJT413" s="263"/>
      <c r="BJU413" s="263"/>
      <c r="BJV413" s="263"/>
      <c r="BJW413" s="263"/>
      <c r="BJX413" s="263"/>
      <c r="BJY413" s="263"/>
      <c r="BJZ413" s="263"/>
      <c r="BKA413" s="263"/>
      <c r="BKB413" s="263"/>
      <c r="BKC413" s="263"/>
      <c r="BKD413" s="263"/>
      <c r="BKE413" s="263"/>
      <c r="BKF413" s="263"/>
      <c r="BKG413" s="263"/>
      <c r="BKH413" s="263"/>
      <c r="BKI413" s="263"/>
      <c r="BKJ413" s="263"/>
      <c r="BKK413" s="263"/>
      <c r="BKL413" s="263"/>
      <c r="BKM413" s="263"/>
      <c r="BKN413" s="263"/>
      <c r="BKO413" s="263"/>
      <c r="BKP413" s="263"/>
      <c r="BKQ413" s="263"/>
      <c r="BKR413" s="263"/>
      <c r="BKS413" s="263"/>
      <c r="BKT413" s="263"/>
      <c r="BKU413" s="263"/>
      <c r="BKV413" s="263"/>
      <c r="BKW413" s="263"/>
      <c r="BKX413" s="263"/>
      <c r="BKY413" s="263"/>
      <c r="BKZ413" s="263"/>
      <c r="BLA413" s="263"/>
      <c r="BLB413" s="263"/>
      <c r="BLC413" s="263"/>
      <c r="BLD413" s="263"/>
      <c r="BLE413" s="263"/>
      <c r="BLF413" s="263"/>
      <c r="BLG413" s="263"/>
      <c r="BLH413" s="263"/>
      <c r="BLI413" s="263"/>
      <c r="BLJ413" s="263"/>
      <c r="BLK413" s="263"/>
      <c r="BLL413" s="263"/>
      <c r="BLM413" s="263"/>
      <c r="BLN413" s="263"/>
      <c r="BLO413" s="263"/>
      <c r="BLP413" s="263"/>
      <c r="BLQ413" s="263"/>
      <c r="BLR413" s="263"/>
      <c r="BLS413" s="263"/>
      <c r="BLT413" s="263"/>
      <c r="BLU413" s="263"/>
      <c r="BLV413" s="263"/>
      <c r="BLW413" s="263"/>
      <c r="BLX413" s="263"/>
      <c r="BLY413" s="263"/>
      <c r="BLZ413" s="263"/>
      <c r="BMA413" s="263"/>
      <c r="BMB413" s="263"/>
      <c r="BMC413" s="263"/>
      <c r="BMD413" s="263"/>
      <c r="BME413" s="263"/>
      <c r="BMF413" s="263"/>
      <c r="BMG413" s="263"/>
      <c r="BMH413" s="263"/>
      <c r="BMI413" s="263"/>
      <c r="BMJ413" s="263"/>
      <c r="BMK413" s="263"/>
      <c r="BML413" s="263"/>
      <c r="BMM413" s="263"/>
      <c r="BMN413" s="263"/>
      <c r="BMO413" s="263"/>
      <c r="BMP413" s="263"/>
      <c r="BMQ413" s="263"/>
      <c r="BMR413" s="263"/>
      <c r="BMS413" s="263"/>
      <c r="BMT413" s="263"/>
      <c r="BMU413" s="263"/>
      <c r="BMV413" s="263"/>
      <c r="BMW413" s="263"/>
      <c r="BMX413" s="263"/>
      <c r="BMY413" s="263"/>
      <c r="BMZ413" s="263"/>
      <c r="BNA413" s="263"/>
      <c r="BNB413" s="263"/>
      <c r="BNC413" s="263"/>
      <c r="BND413" s="263"/>
      <c r="BNE413" s="263"/>
      <c r="BNF413" s="263"/>
      <c r="BNG413" s="263"/>
      <c r="BNH413" s="263"/>
      <c r="BNI413" s="263"/>
      <c r="BNJ413" s="263"/>
      <c r="BNK413" s="263"/>
      <c r="BNL413" s="263"/>
      <c r="BNM413" s="263"/>
      <c r="BNN413" s="263"/>
      <c r="BNO413" s="263"/>
      <c r="BNP413" s="263"/>
      <c r="BNQ413" s="263"/>
      <c r="BNR413" s="263"/>
      <c r="BNS413" s="263"/>
      <c r="BNT413" s="263"/>
      <c r="BNU413" s="263"/>
      <c r="BNV413" s="263"/>
      <c r="BNW413" s="263"/>
      <c r="BNX413" s="263"/>
      <c r="BNY413" s="263"/>
      <c r="BNZ413" s="263"/>
      <c r="BOA413" s="263"/>
      <c r="BOB413" s="263"/>
      <c r="BOC413" s="263"/>
      <c r="BOD413" s="263"/>
      <c r="BOE413" s="263"/>
      <c r="BOF413" s="263"/>
      <c r="BOG413" s="263"/>
      <c r="BOH413" s="263"/>
      <c r="BOI413" s="263"/>
      <c r="BOJ413" s="263"/>
      <c r="BOK413" s="263"/>
      <c r="BOL413" s="263"/>
      <c r="BOM413" s="263"/>
      <c r="BON413" s="263"/>
      <c r="BOO413" s="263"/>
      <c r="BOP413" s="263"/>
      <c r="BOQ413" s="263"/>
      <c r="BOR413" s="263"/>
      <c r="BOS413" s="263"/>
      <c r="BOT413" s="263"/>
      <c r="BOU413" s="263"/>
      <c r="BOV413" s="263"/>
      <c r="BOW413" s="263"/>
      <c r="BOX413" s="263"/>
      <c r="BOY413" s="263"/>
      <c r="BOZ413" s="263"/>
      <c r="BPA413" s="263"/>
      <c r="BPB413" s="263"/>
      <c r="BPC413" s="263"/>
      <c r="BPD413" s="263"/>
      <c r="BPE413" s="263"/>
      <c r="BPF413" s="263"/>
      <c r="BPG413" s="263"/>
      <c r="BPH413" s="263"/>
      <c r="BPI413" s="263"/>
      <c r="BPJ413" s="263"/>
      <c r="BPK413" s="263"/>
      <c r="BPL413" s="263"/>
      <c r="BPM413" s="263"/>
      <c r="BPN413" s="263"/>
      <c r="BPO413" s="263"/>
      <c r="BPP413" s="263"/>
      <c r="BPQ413" s="263"/>
      <c r="BPR413" s="263"/>
      <c r="BPS413" s="263"/>
      <c r="BPT413" s="263"/>
      <c r="BPU413" s="263"/>
      <c r="BPV413" s="263"/>
      <c r="BPW413" s="263"/>
      <c r="BPX413" s="263"/>
      <c r="BPY413" s="263"/>
      <c r="BPZ413" s="263"/>
      <c r="BQA413" s="263"/>
      <c r="BQB413" s="263"/>
      <c r="BQC413" s="263"/>
      <c r="BQD413" s="263"/>
      <c r="BQE413" s="263"/>
      <c r="BQF413" s="263"/>
      <c r="BQG413" s="263"/>
      <c r="BQH413" s="263"/>
      <c r="BQI413" s="263"/>
      <c r="BQJ413" s="263"/>
      <c r="BQK413" s="263"/>
      <c r="BQL413" s="263"/>
      <c r="BQM413" s="263"/>
      <c r="BQN413" s="263"/>
      <c r="BQO413" s="263"/>
      <c r="BQP413" s="263"/>
      <c r="BQQ413" s="263"/>
      <c r="BQR413" s="263"/>
      <c r="BQS413" s="263"/>
      <c r="BQT413" s="263"/>
      <c r="BQU413" s="263"/>
      <c r="BQV413" s="263"/>
      <c r="BQW413" s="263"/>
      <c r="BQX413" s="263"/>
      <c r="BQY413" s="263"/>
      <c r="BQZ413" s="263"/>
      <c r="BRA413" s="263"/>
      <c r="BRB413" s="263"/>
      <c r="BRC413" s="263"/>
      <c r="BRD413" s="263"/>
      <c r="BRE413" s="263"/>
      <c r="BRF413" s="263"/>
      <c r="BRG413" s="263"/>
      <c r="BRH413" s="263"/>
      <c r="BRI413" s="263"/>
      <c r="BRJ413" s="263"/>
      <c r="BRK413" s="263"/>
      <c r="BRL413" s="263"/>
      <c r="BRM413" s="263"/>
      <c r="BRN413" s="263"/>
      <c r="BRO413" s="263"/>
      <c r="BRP413" s="263"/>
      <c r="BRQ413" s="263"/>
      <c r="BRR413" s="263"/>
      <c r="BRS413" s="263"/>
      <c r="BRT413" s="263"/>
      <c r="BRU413" s="263"/>
      <c r="BRV413" s="263"/>
      <c r="BRW413" s="263"/>
      <c r="BRX413" s="263"/>
      <c r="BRY413" s="263"/>
      <c r="BRZ413" s="263"/>
      <c r="BSA413" s="263"/>
      <c r="BSB413" s="263"/>
      <c r="BSC413" s="263"/>
      <c r="BSD413" s="263"/>
      <c r="BSE413" s="263"/>
      <c r="BSF413" s="263"/>
      <c r="BSG413" s="263"/>
      <c r="BSH413" s="263"/>
      <c r="BSI413" s="263"/>
      <c r="BSJ413" s="263"/>
      <c r="BSK413" s="263"/>
      <c r="BSL413" s="263"/>
      <c r="BSM413" s="263"/>
      <c r="BSN413" s="263"/>
      <c r="BSO413" s="263"/>
      <c r="BSP413" s="263"/>
      <c r="BSQ413" s="263"/>
      <c r="BSR413" s="263"/>
      <c r="BSS413" s="263"/>
      <c r="BST413" s="263"/>
      <c r="BSU413" s="263"/>
      <c r="BSV413" s="263"/>
      <c r="BSW413" s="263"/>
      <c r="BSX413" s="263"/>
      <c r="BSY413" s="263"/>
      <c r="BSZ413" s="263"/>
      <c r="BTA413" s="263"/>
      <c r="BTB413" s="263"/>
      <c r="BTC413" s="263"/>
      <c r="BTD413" s="263"/>
      <c r="BTE413" s="263"/>
      <c r="BTF413" s="263"/>
      <c r="BTG413" s="263"/>
      <c r="BTH413" s="263"/>
      <c r="BTI413" s="263"/>
      <c r="BTJ413" s="263"/>
      <c r="BTK413" s="263"/>
      <c r="BTL413" s="263"/>
      <c r="BTM413" s="263"/>
      <c r="BTN413" s="263"/>
      <c r="BTO413" s="263"/>
      <c r="BTP413" s="263"/>
      <c r="BTQ413" s="263"/>
      <c r="BTR413" s="263"/>
      <c r="BTS413" s="263"/>
      <c r="BTT413" s="263"/>
      <c r="BTU413" s="263"/>
      <c r="BTV413" s="263"/>
      <c r="BTW413" s="263"/>
      <c r="BTX413" s="263"/>
      <c r="BTY413" s="263"/>
      <c r="BTZ413" s="263"/>
      <c r="BUA413" s="263"/>
      <c r="BUB413" s="263"/>
      <c r="BUC413" s="263"/>
      <c r="BUD413" s="263"/>
      <c r="BUE413" s="263"/>
      <c r="BUF413" s="263"/>
      <c r="BUG413" s="263"/>
      <c r="BUH413" s="263"/>
      <c r="BUI413" s="263"/>
      <c r="BUJ413" s="263"/>
      <c r="BUK413" s="263"/>
      <c r="BUL413" s="263"/>
      <c r="BUM413" s="263"/>
      <c r="BUN413" s="263"/>
      <c r="BUO413" s="263"/>
      <c r="BUP413" s="263"/>
      <c r="BUQ413" s="263"/>
      <c r="BUR413" s="263"/>
      <c r="BUS413" s="263"/>
      <c r="BUT413" s="263"/>
      <c r="BUU413" s="263"/>
      <c r="BUV413" s="263"/>
      <c r="BUW413" s="263"/>
      <c r="BUX413" s="263"/>
      <c r="BUY413" s="263"/>
      <c r="BUZ413" s="263"/>
      <c r="BVA413" s="263"/>
      <c r="BVB413" s="263"/>
      <c r="BVC413" s="263"/>
      <c r="BVD413" s="263"/>
      <c r="BVE413" s="263"/>
      <c r="BVF413" s="263"/>
      <c r="BVG413" s="263"/>
      <c r="BVH413" s="263"/>
      <c r="BVI413" s="263"/>
      <c r="BVJ413" s="263"/>
      <c r="BVK413" s="263"/>
      <c r="BVL413" s="263"/>
      <c r="BVM413" s="263"/>
      <c r="BVN413" s="263"/>
      <c r="BVO413" s="263"/>
      <c r="BVP413" s="263"/>
      <c r="BVQ413" s="263"/>
      <c r="BVR413" s="263"/>
      <c r="BVS413" s="263"/>
      <c r="BVT413" s="263"/>
      <c r="BVU413" s="263"/>
      <c r="BVV413" s="263"/>
      <c r="BVW413" s="263"/>
      <c r="BVX413" s="263"/>
      <c r="BVY413" s="263"/>
      <c r="BVZ413" s="263"/>
      <c r="BWA413" s="263"/>
      <c r="BWB413" s="263"/>
      <c r="BWC413" s="263"/>
      <c r="BWD413" s="263"/>
      <c r="BWE413" s="263"/>
      <c r="BWF413" s="263"/>
      <c r="BWG413" s="263"/>
      <c r="BWH413" s="263"/>
      <c r="BWI413" s="263"/>
      <c r="BWJ413" s="263"/>
      <c r="BWK413" s="263"/>
      <c r="BWL413" s="263"/>
      <c r="BWM413" s="263"/>
      <c r="BWN413" s="263"/>
      <c r="BWO413" s="263"/>
      <c r="BWP413" s="263"/>
      <c r="BWQ413" s="263"/>
      <c r="BWR413" s="263"/>
      <c r="BWS413" s="263"/>
      <c r="BWT413" s="263"/>
      <c r="BWU413" s="263"/>
      <c r="BWV413" s="263"/>
      <c r="BWW413" s="263"/>
      <c r="BWX413" s="263"/>
      <c r="BWY413" s="263"/>
      <c r="BWZ413" s="263"/>
      <c r="BXA413" s="263"/>
      <c r="BXB413" s="263"/>
      <c r="BXC413" s="263"/>
      <c r="BXD413" s="263"/>
      <c r="BXE413" s="263"/>
      <c r="BXF413" s="263"/>
      <c r="BXG413" s="263"/>
      <c r="BXH413" s="263"/>
      <c r="BXI413" s="263"/>
      <c r="BXJ413" s="263"/>
      <c r="BXK413" s="263"/>
      <c r="BXL413" s="263"/>
      <c r="BXM413" s="263"/>
      <c r="BXN413" s="263"/>
      <c r="BXO413" s="263"/>
      <c r="BXP413" s="263"/>
      <c r="BXQ413" s="263"/>
      <c r="BXR413" s="263"/>
      <c r="BXS413" s="263"/>
      <c r="BXT413" s="263"/>
      <c r="BXU413" s="263"/>
      <c r="BXV413" s="263"/>
      <c r="BXW413" s="263"/>
      <c r="BXX413" s="263"/>
      <c r="BXY413" s="263"/>
      <c r="BXZ413" s="263"/>
      <c r="BYA413" s="263"/>
      <c r="BYB413" s="263"/>
      <c r="BYC413" s="263"/>
      <c r="BYD413" s="263"/>
      <c r="BYE413" s="263"/>
      <c r="BYF413" s="263"/>
      <c r="BYG413" s="263"/>
      <c r="BYH413" s="263"/>
      <c r="BYI413" s="263"/>
      <c r="BYJ413" s="263"/>
      <c r="BYK413" s="263"/>
      <c r="BYL413" s="263"/>
      <c r="BYM413" s="263"/>
      <c r="BYN413" s="263"/>
      <c r="BYO413" s="263"/>
      <c r="BYP413" s="263"/>
      <c r="BYQ413" s="263"/>
      <c r="BYR413" s="263"/>
      <c r="BYS413" s="263"/>
      <c r="BYT413" s="263"/>
      <c r="BYU413" s="263"/>
      <c r="BYV413" s="263"/>
      <c r="BYW413" s="263"/>
      <c r="BYX413" s="263"/>
      <c r="BYY413" s="263"/>
      <c r="BYZ413" s="263"/>
      <c r="BZA413" s="263"/>
      <c r="BZB413" s="263"/>
      <c r="BZC413" s="263"/>
      <c r="BZD413" s="263"/>
      <c r="BZE413" s="263"/>
      <c r="BZF413" s="263"/>
      <c r="BZG413" s="263"/>
      <c r="BZH413" s="263"/>
      <c r="BZI413" s="263"/>
      <c r="BZJ413" s="263"/>
      <c r="BZK413" s="263"/>
      <c r="BZL413" s="263"/>
      <c r="BZM413" s="263"/>
      <c r="BZN413" s="263"/>
      <c r="BZO413" s="263"/>
      <c r="BZP413" s="263"/>
      <c r="BZQ413" s="263"/>
      <c r="BZR413" s="263"/>
      <c r="BZS413" s="263"/>
      <c r="BZT413" s="263"/>
      <c r="BZU413" s="263"/>
      <c r="BZV413" s="263"/>
      <c r="BZW413" s="263"/>
      <c r="BZX413" s="263"/>
      <c r="BZY413" s="263"/>
      <c r="BZZ413" s="263"/>
      <c r="CAA413" s="263"/>
      <c r="CAB413" s="263"/>
      <c r="CAC413" s="263"/>
      <c r="CAD413" s="263"/>
      <c r="CAE413" s="263"/>
      <c r="CAF413" s="263"/>
      <c r="CAG413" s="263"/>
      <c r="CAH413" s="263"/>
      <c r="CAI413" s="263"/>
      <c r="CAJ413" s="263"/>
      <c r="CAK413" s="263"/>
      <c r="CAL413" s="263"/>
      <c r="CAM413" s="263"/>
      <c r="CAN413" s="263"/>
      <c r="CAO413" s="263"/>
      <c r="CAP413" s="263"/>
      <c r="CAQ413" s="263"/>
      <c r="CAR413" s="263"/>
      <c r="CAS413" s="263"/>
      <c r="CAT413" s="263"/>
      <c r="CAU413" s="263"/>
      <c r="CAV413" s="263"/>
    </row>
    <row r="414" spans="1:2076" x14ac:dyDescent="0.35">
      <c r="A414" s="263"/>
      <c r="B414" s="263"/>
      <c r="C414" s="263"/>
      <c r="D414" s="263"/>
      <c r="E414" s="263"/>
      <c r="F414" s="263"/>
      <c r="G414" s="263"/>
      <c r="H414" s="263"/>
      <c r="I414" s="263"/>
      <c r="J414" s="263"/>
      <c r="K414" s="263"/>
      <c r="L414" s="263"/>
      <c r="M414" s="263"/>
      <c r="N414" s="263"/>
      <c r="O414" s="263"/>
      <c r="P414" s="263"/>
      <c r="Q414" s="263"/>
      <c r="R414" s="263"/>
      <c r="S414" s="263"/>
      <c r="T414" s="263"/>
      <c r="U414" s="263"/>
      <c r="V414" s="263"/>
      <c r="W414" s="263"/>
      <c r="X414" s="263"/>
      <c r="Y414" s="263"/>
      <c r="Z414" s="263"/>
      <c r="AA414" s="263"/>
      <c r="AB414" s="263"/>
      <c r="AC414" s="263"/>
      <c r="AD414" s="263"/>
      <c r="AE414" s="263"/>
      <c r="AF414" s="263"/>
      <c r="AG414" s="263"/>
      <c r="AH414" s="263"/>
      <c r="AI414" s="263"/>
      <c r="AJ414" s="263"/>
      <c r="AK414" s="263"/>
      <c r="AL414" s="263"/>
      <c r="AM414" s="263"/>
      <c r="AN414" s="263"/>
      <c r="AO414" s="263"/>
      <c r="AP414" s="263"/>
      <c r="AQ414" s="263"/>
      <c r="AR414" s="263"/>
      <c r="AS414" s="263"/>
      <c r="AT414" s="263"/>
      <c r="AU414" s="263"/>
      <c r="AV414" s="263"/>
      <c r="AW414" s="263"/>
      <c r="AX414" s="263"/>
      <c r="AY414" s="263"/>
      <c r="AZ414" s="263"/>
      <c r="BA414" s="263"/>
      <c r="BB414" s="263"/>
      <c r="BC414" s="263"/>
      <c r="BD414" s="263"/>
      <c r="BE414" s="263"/>
      <c r="BF414" s="263"/>
      <c r="BG414" s="263"/>
      <c r="BH414" s="263"/>
      <c r="BI414" s="263"/>
      <c r="BJ414" s="263"/>
      <c r="BK414" s="263"/>
      <c r="BL414" s="263"/>
      <c r="BM414" s="263"/>
      <c r="BN414" s="263"/>
      <c r="BO414" s="263"/>
      <c r="BP414" s="263"/>
      <c r="BQ414" s="263"/>
      <c r="BR414" s="263"/>
      <c r="BS414" s="263"/>
      <c r="BT414" s="263"/>
      <c r="BU414" s="263"/>
      <c r="BV414" s="263"/>
      <c r="BW414" s="263"/>
      <c r="BX414" s="263"/>
      <c r="BY414" s="263"/>
      <c r="BZ414" s="263"/>
      <c r="CA414" s="263"/>
      <c r="CB414" s="263"/>
      <c r="CC414" s="263"/>
      <c r="CD414" s="263"/>
      <c r="CE414" s="263"/>
      <c r="CF414" s="263"/>
      <c r="CG414" s="263"/>
      <c r="CH414" s="263"/>
      <c r="CI414" s="263"/>
      <c r="CJ414" s="263"/>
      <c r="CK414" s="263"/>
      <c r="CL414" s="263"/>
      <c r="CM414" s="263"/>
      <c r="CN414" s="263"/>
      <c r="CO414" s="263"/>
      <c r="CP414" s="263"/>
      <c r="CQ414" s="263"/>
      <c r="CR414" s="263"/>
      <c r="CS414" s="263"/>
      <c r="CT414" s="263"/>
      <c r="CU414" s="263"/>
      <c r="CV414" s="263"/>
      <c r="CW414" s="263"/>
      <c r="CX414" s="263"/>
      <c r="CY414" s="263"/>
      <c r="CZ414" s="263"/>
      <c r="DA414" s="263"/>
      <c r="DB414" s="263"/>
      <c r="DC414" s="263"/>
      <c r="DD414" s="263"/>
      <c r="DE414" s="263"/>
      <c r="DF414" s="263"/>
      <c r="DG414" s="263"/>
      <c r="DH414" s="263"/>
      <c r="DI414" s="263"/>
      <c r="DJ414" s="263"/>
      <c r="DK414" s="263"/>
      <c r="DL414" s="263"/>
      <c r="DM414" s="263"/>
      <c r="DN414" s="263"/>
      <c r="DO414" s="263"/>
      <c r="DP414" s="263"/>
      <c r="DQ414" s="263"/>
      <c r="DR414" s="263"/>
      <c r="DS414" s="263"/>
      <c r="DT414" s="263"/>
      <c r="DU414" s="263"/>
      <c r="DV414" s="263"/>
      <c r="DW414" s="263"/>
      <c r="DX414" s="263"/>
      <c r="DY414" s="263"/>
      <c r="DZ414" s="263"/>
      <c r="EA414" s="263"/>
      <c r="EB414" s="263"/>
      <c r="EC414" s="263"/>
      <c r="ED414" s="263"/>
      <c r="EE414" s="263"/>
      <c r="EF414" s="263"/>
      <c r="EG414" s="263"/>
      <c r="EH414" s="263"/>
      <c r="EI414" s="263"/>
      <c r="EJ414" s="263"/>
      <c r="EK414" s="263"/>
      <c r="EL414" s="263"/>
      <c r="EM414" s="263"/>
      <c r="EN414" s="263"/>
      <c r="EO414" s="263"/>
      <c r="EP414" s="263"/>
      <c r="EQ414" s="263"/>
      <c r="ER414" s="263"/>
      <c r="ES414" s="263"/>
      <c r="ET414" s="263"/>
      <c r="EU414" s="263"/>
      <c r="EV414" s="263"/>
      <c r="EW414" s="263"/>
      <c r="EX414" s="263"/>
      <c r="EY414" s="263"/>
      <c r="EZ414" s="263"/>
      <c r="FA414" s="263"/>
      <c r="FB414" s="263"/>
      <c r="FC414" s="263"/>
      <c r="FD414" s="263"/>
      <c r="FE414" s="263"/>
      <c r="FF414" s="263"/>
      <c r="FG414" s="263"/>
      <c r="FH414" s="263"/>
      <c r="FI414" s="263"/>
      <c r="FJ414" s="263"/>
      <c r="FK414" s="263"/>
      <c r="FL414" s="263"/>
      <c r="FM414" s="263"/>
      <c r="FN414" s="263"/>
      <c r="FO414" s="263"/>
      <c r="FP414" s="263"/>
      <c r="FQ414" s="263"/>
      <c r="FR414" s="263"/>
      <c r="FS414" s="263"/>
      <c r="FT414" s="263"/>
      <c r="FU414" s="263"/>
      <c r="FV414" s="263"/>
      <c r="FW414" s="263"/>
      <c r="FX414" s="263"/>
      <c r="FY414" s="263"/>
      <c r="FZ414" s="263"/>
      <c r="GA414" s="263"/>
      <c r="GB414" s="263"/>
      <c r="GC414" s="263"/>
      <c r="GD414" s="263"/>
      <c r="GE414" s="263"/>
      <c r="GF414" s="263"/>
      <c r="GG414" s="263"/>
      <c r="GH414" s="263"/>
      <c r="GI414" s="263"/>
      <c r="GJ414" s="263"/>
      <c r="GK414" s="263"/>
      <c r="GL414" s="263"/>
      <c r="GM414" s="263"/>
      <c r="GN414" s="263"/>
      <c r="GO414" s="263"/>
      <c r="GP414" s="263"/>
      <c r="GQ414" s="263"/>
      <c r="GR414" s="263"/>
      <c r="GS414" s="263"/>
      <c r="GT414" s="263"/>
      <c r="GU414" s="263"/>
      <c r="GV414" s="263"/>
      <c r="GW414" s="263"/>
      <c r="GX414" s="263"/>
      <c r="GY414" s="263"/>
      <c r="GZ414" s="263"/>
      <c r="HA414" s="263"/>
      <c r="HB414" s="263"/>
      <c r="HC414" s="263"/>
      <c r="HD414" s="263"/>
      <c r="HE414" s="263"/>
      <c r="HF414" s="263"/>
      <c r="HG414" s="263"/>
      <c r="HH414" s="263"/>
      <c r="HI414" s="263"/>
      <c r="HJ414" s="263"/>
      <c r="HK414" s="263"/>
      <c r="HL414" s="263"/>
      <c r="HM414" s="263"/>
      <c r="HN414" s="263"/>
      <c r="HO414" s="263"/>
      <c r="HP414" s="263"/>
      <c r="HQ414" s="263"/>
      <c r="HR414" s="263"/>
      <c r="HS414" s="263"/>
      <c r="HT414" s="263"/>
      <c r="HU414" s="263"/>
      <c r="HV414" s="263"/>
      <c r="HW414" s="263"/>
      <c r="HX414" s="263"/>
      <c r="HY414" s="263"/>
      <c r="HZ414" s="263"/>
      <c r="IA414" s="263"/>
      <c r="IB414" s="263"/>
      <c r="IC414" s="263"/>
      <c r="ID414" s="263"/>
      <c r="IE414" s="263"/>
      <c r="IF414" s="263"/>
      <c r="IG414" s="263"/>
      <c r="IH414" s="263"/>
      <c r="II414" s="263"/>
      <c r="IJ414" s="263"/>
      <c r="IK414" s="263"/>
      <c r="IL414" s="263"/>
      <c r="IM414" s="263"/>
      <c r="IN414" s="263"/>
      <c r="IO414" s="263"/>
      <c r="IP414" s="263"/>
      <c r="IQ414" s="263"/>
      <c r="IR414" s="263"/>
      <c r="IS414" s="263"/>
      <c r="IT414" s="263"/>
      <c r="IU414" s="263"/>
      <c r="IV414" s="263"/>
      <c r="IW414" s="263"/>
      <c r="IX414" s="263"/>
      <c r="IY414" s="263"/>
      <c r="IZ414" s="263"/>
      <c r="JA414" s="263"/>
      <c r="JB414" s="263"/>
      <c r="JC414" s="263"/>
      <c r="JD414" s="263"/>
      <c r="JE414" s="263"/>
      <c r="JF414" s="263"/>
      <c r="JG414" s="263"/>
      <c r="JH414" s="263"/>
      <c r="JI414" s="263"/>
      <c r="JJ414" s="263"/>
      <c r="JK414" s="263"/>
      <c r="JL414" s="263"/>
      <c r="JM414" s="263"/>
      <c r="JN414" s="263"/>
      <c r="JO414" s="263"/>
      <c r="JP414" s="263"/>
      <c r="JQ414" s="263"/>
      <c r="JR414" s="263"/>
      <c r="JS414" s="263"/>
      <c r="JT414" s="263"/>
      <c r="JU414" s="263"/>
      <c r="JV414" s="263"/>
      <c r="JW414" s="263"/>
      <c r="JX414" s="263"/>
      <c r="JY414" s="263"/>
      <c r="JZ414" s="263"/>
      <c r="KA414" s="263"/>
      <c r="KB414" s="263"/>
      <c r="KC414" s="263"/>
      <c r="KD414" s="263"/>
      <c r="KE414" s="263"/>
      <c r="KF414" s="263"/>
      <c r="KG414" s="263"/>
      <c r="KH414" s="263"/>
      <c r="KI414" s="263"/>
      <c r="KJ414" s="263"/>
      <c r="KK414" s="263"/>
      <c r="KL414" s="263"/>
      <c r="KM414" s="263"/>
      <c r="KN414" s="263"/>
      <c r="KO414" s="263"/>
      <c r="KP414" s="263"/>
      <c r="KQ414" s="263"/>
      <c r="KR414" s="263"/>
      <c r="KS414" s="263"/>
      <c r="KT414" s="263"/>
      <c r="KU414" s="263"/>
      <c r="KV414" s="263"/>
      <c r="KW414" s="263"/>
      <c r="KX414" s="263"/>
      <c r="KY414" s="263"/>
      <c r="KZ414" s="263"/>
      <c r="LA414" s="263"/>
      <c r="LB414" s="263"/>
      <c r="LC414" s="263"/>
      <c r="LD414" s="263"/>
      <c r="LE414" s="263"/>
      <c r="LF414" s="263"/>
      <c r="LG414" s="263"/>
      <c r="LH414" s="263"/>
      <c r="LI414" s="263"/>
      <c r="LJ414" s="263"/>
      <c r="LK414" s="263"/>
      <c r="LL414" s="263"/>
      <c r="LM414" s="263"/>
      <c r="LN414" s="263"/>
      <c r="LO414" s="263"/>
      <c r="LP414" s="263"/>
      <c r="LQ414" s="263"/>
      <c r="LR414" s="263"/>
      <c r="LS414" s="263"/>
      <c r="LT414" s="263"/>
      <c r="LU414" s="263"/>
      <c r="LV414" s="263"/>
      <c r="LW414" s="263"/>
      <c r="LX414" s="263"/>
      <c r="LY414" s="263"/>
      <c r="LZ414" s="263"/>
      <c r="MA414" s="263"/>
      <c r="MB414" s="263"/>
      <c r="MC414" s="263"/>
      <c r="MD414" s="263"/>
      <c r="ME414" s="263"/>
      <c r="MF414" s="263"/>
      <c r="MG414" s="263"/>
      <c r="MH414" s="263"/>
      <c r="MI414" s="263"/>
      <c r="MJ414" s="263"/>
      <c r="MK414" s="263"/>
      <c r="ML414" s="263"/>
      <c r="MM414" s="263"/>
      <c r="MN414" s="263"/>
      <c r="MO414" s="263"/>
      <c r="MP414" s="263"/>
      <c r="MQ414" s="263"/>
      <c r="MR414" s="263"/>
      <c r="MS414" s="263"/>
      <c r="MT414" s="263"/>
      <c r="MU414" s="263"/>
      <c r="MV414" s="263"/>
      <c r="MW414" s="263"/>
      <c r="MX414" s="263"/>
      <c r="MY414" s="263"/>
      <c r="MZ414" s="263"/>
      <c r="NA414" s="263"/>
      <c r="NB414" s="263"/>
      <c r="NC414" s="263"/>
      <c r="ND414" s="263"/>
      <c r="NE414" s="263"/>
      <c r="NF414" s="263"/>
      <c r="NG414" s="263"/>
      <c r="NH414" s="263"/>
      <c r="NI414" s="263"/>
      <c r="NJ414" s="263"/>
      <c r="NK414" s="263"/>
      <c r="NL414" s="263"/>
      <c r="NM414" s="263"/>
      <c r="NN414" s="263"/>
      <c r="NO414" s="263"/>
      <c r="NP414" s="263"/>
      <c r="NQ414" s="263"/>
      <c r="NR414" s="263"/>
      <c r="NS414" s="263"/>
      <c r="NT414" s="263"/>
      <c r="NU414" s="263"/>
      <c r="NV414" s="263"/>
      <c r="NW414" s="263"/>
      <c r="NX414" s="263"/>
      <c r="NY414" s="263"/>
      <c r="NZ414" s="263"/>
      <c r="OA414" s="263"/>
      <c r="OB414" s="263"/>
      <c r="OC414" s="263"/>
      <c r="OD414" s="263"/>
      <c r="OE414" s="263"/>
      <c r="OF414" s="263"/>
      <c r="OG414" s="263"/>
      <c r="OH414" s="263"/>
      <c r="OI414" s="263"/>
      <c r="OJ414" s="263"/>
      <c r="OK414" s="263"/>
      <c r="OL414" s="263"/>
      <c r="OM414" s="263"/>
      <c r="ON414" s="263"/>
      <c r="OO414" s="263"/>
      <c r="OP414" s="263"/>
      <c r="OQ414" s="263"/>
      <c r="OR414" s="263"/>
      <c r="OS414" s="263"/>
      <c r="OT414" s="263"/>
      <c r="OU414" s="263"/>
      <c r="OV414" s="263"/>
      <c r="OW414" s="263"/>
      <c r="OX414" s="263"/>
      <c r="OY414" s="263"/>
      <c r="OZ414" s="263"/>
      <c r="PA414" s="263"/>
      <c r="PB414" s="263"/>
      <c r="PC414" s="263"/>
      <c r="PD414" s="263"/>
      <c r="PE414" s="263"/>
      <c r="PF414" s="263"/>
      <c r="PG414" s="263"/>
      <c r="PH414" s="263"/>
      <c r="PI414" s="263"/>
      <c r="PJ414" s="263"/>
      <c r="PK414" s="263"/>
      <c r="PL414" s="263"/>
      <c r="PM414" s="263"/>
      <c r="PN414" s="263"/>
      <c r="PO414" s="263"/>
      <c r="PP414" s="263"/>
      <c r="PQ414" s="263"/>
      <c r="PR414" s="263"/>
      <c r="PS414" s="263"/>
      <c r="PT414" s="263"/>
      <c r="PU414" s="263"/>
      <c r="PV414" s="263"/>
      <c r="PW414" s="263"/>
      <c r="PX414" s="263"/>
      <c r="PY414" s="263"/>
      <c r="PZ414" s="263"/>
      <c r="QA414" s="263"/>
      <c r="QB414" s="263"/>
      <c r="QC414" s="263"/>
      <c r="QD414" s="263"/>
      <c r="QE414" s="263"/>
      <c r="QF414" s="263"/>
      <c r="QG414" s="263"/>
      <c r="QH414" s="263"/>
      <c r="QI414" s="263"/>
      <c r="QJ414" s="263"/>
      <c r="QK414" s="263"/>
      <c r="QL414" s="263"/>
      <c r="QM414" s="263"/>
      <c r="QN414" s="263"/>
      <c r="QO414" s="263"/>
      <c r="QP414" s="263"/>
      <c r="QQ414" s="263"/>
      <c r="QR414" s="263"/>
      <c r="QS414" s="263"/>
      <c r="QT414" s="263"/>
      <c r="QU414" s="263"/>
      <c r="QV414" s="263"/>
      <c r="QW414" s="263"/>
      <c r="QX414" s="263"/>
      <c r="QY414" s="263"/>
      <c r="QZ414" s="263"/>
      <c r="RA414" s="263"/>
      <c r="RB414" s="263"/>
      <c r="RC414" s="263"/>
      <c r="RD414" s="263"/>
      <c r="RE414" s="263"/>
      <c r="RF414" s="263"/>
      <c r="RG414" s="263"/>
      <c r="RH414" s="263"/>
      <c r="RI414" s="263"/>
      <c r="RJ414" s="263"/>
      <c r="RK414" s="263"/>
      <c r="RL414" s="263"/>
      <c r="RM414" s="263"/>
      <c r="RN414" s="263"/>
      <c r="RO414" s="263"/>
      <c r="RP414" s="263"/>
      <c r="RQ414" s="263"/>
      <c r="RR414" s="263"/>
      <c r="RS414" s="263"/>
      <c r="RT414" s="263"/>
      <c r="RU414" s="263"/>
      <c r="RV414" s="263"/>
      <c r="RW414" s="263"/>
      <c r="RX414" s="263"/>
      <c r="RY414" s="263"/>
      <c r="RZ414" s="263"/>
      <c r="SA414" s="263"/>
      <c r="SB414" s="263"/>
      <c r="SC414" s="263"/>
      <c r="SD414" s="263"/>
      <c r="SE414" s="263"/>
      <c r="SF414" s="263"/>
      <c r="SG414" s="263"/>
      <c r="SH414" s="263"/>
      <c r="SI414" s="263"/>
      <c r="SJ414" s="263"/>
      <c r="SK414" s="263"/>
      <c r="SL414" s="263"/>
      <c r="SM414" s="263"/>
      <c r="SN414" s="263"/>
      <c r="SO414" s="263"/>
      <c r="SP414" s="263"/>
      <c r="SQ414" s="263"/>
      <c r="SR414" s="263"/>
      <c r="SS414" s="263"/>
      <c r="ST414" s="263"/>
      <c r="SU414" s="263"/>
      <c r="SV414" s="263"/>
      <c r="SW414" s="263"/>
      <c r="SX414" s="263"/>
      <c r="SY414" s="263"/>
      <c r="SZ414" s="263"/>
      <c r="TA414" s="263"/>
      <c r="TB414" s="263"/>
      <c r="TC414" s="263"/>
      <c r="TD414" s="263"/>
      <c r="TE414" s="263"/>
      <c r="TF414" s="263"/>
      <c r="TG414" s="263"/>
      <c r="TH414" s="263"/>
      <c r="TI414" s="263"/>
      <c r="TJ414" s="263"/>
      <c r="TK414" s="263"/>
      <c r="TL414" s="263"/>
      <c r="TM414" s="263"/>
      <c r="TN414" s="263"/>
      <c r="TO414" s="263"/>
      <c r="TP414" s="263"/>
      <c r="TQ414" s="263"/>
      <c r="TR414" s="263"/>
      <c r="TS414" s="263"/>
      <c r="TT414" s="263"/>
      <c r="TU414" s="263"/>
      <c r="TV414" s="263"/>
      <c r="TW414" s="263"/>
      <c r="TX414" s="263"/>
      <c r="TY414" s="263"/>
      <c r="TZ414" s="263"/>
      <c r="UA414" s="263"/>
      <c r="UB414" s="263"/>
      <c r="UC414" s="263"/>
      <c r="UD414" s="263"/>
      <c r="UE414" s="263"/>
      <c r="UF414" s="263"/>
      <c r="UG414" s="263"/>
      <c r="UH414" s="263"/>
      <c r="UI414" s="263"/>
      <c r="UJ414" s="263"/>
      <c r="UK414" s="263"/>
      <c r="UL414" s="263"/>
      <c r="UM414" s="263"/>
      <c r="UN414" s="263"/>
      <c r="UO414" s="263"/>
      <c r="UP414" s="263"/>
      <c r="UQ414" s="263"/>
      <c r="UR414" s="263"/>
      <c r="US414" s="263"/>
      <c r="UT414" s="263"/>
      <c r="UU414" s="263"/>
      <c r="UV414" s="263"/>
      <c r="UW414" s="263"/>
      <c r="UX414" s="263"/>
      <c r="UY414" s="263"/>
      <c r="UZ414" s="263"/>
      <c r="VA414" s="263"/>
      <c r="VB414" s="263"/>
      <c r="VC414" s="263"/>
      <c r="VD414" s="263"/>
      <c r="VE414" s="263"/>
      <c r="VF414" s="263"/>
      <c r="VG414" s="263"/>
      <c r="VH414" s="263"/>
      <c r="VI414" s="263"/>
      <c r="VJ414" s="263"/>
      <c r="VK414" s="263"/>
      <c r="VL414" s="263"/>
      <c r="VM414" s="263"/>
      <c r="VN414" s="263"/>
      <c r="VO414" s="263"/>
      <c r="VP414" s="263"/>
      <c r="VQ414" s="263"/>
      <c r="VR414" s="263"/>
      <c r="VS414" s="263"/>
      <c r="VT414" s="263"/>
      <c r="VU414" s="263"/>
      <c r="VV414" s="263"/>
      <c r="VW414" s="263"/>
      <c r="VX414" s="263"/>
      <c r="VY414" s="263"/>
      <c r="VZ414" s="263"/>
      <c r="WA414" s="263"/>
      <c r="WB414" s="263"/>
      <c r="WC414" s="263"/>
      <c r="WD414" s="263"/>
      <c r="WE414" s="263"/>
      <c r="WF414" s="263"/>
      <c r="WG414" s="263"/>
      <c r="WH414" s="263"/>
      <c r="WI414" s="263"/>
      <c r="WJ414" s="263"/>
      <c r="WK414" s="263"/>
      <c r="WL414" s="263"/>
      <c r="WM414" s="263"/>
      <c r="WN414" s="263"/>
      <c r="WO414" s="263"/>
      <c r="WP414" s="263"/>
      <c r="WQ414" s="263"/>
      <c r="WR414" s="263"/>
      <c r="WS414" s="263"/>
      <c r="WT414" s="263"/>
      <c r="WU414" s="263"/>
      <c r="WV414" s="263"/>
      <c r="WW414" s="263"/>
      <c r="WX414" s="263"/>
      <c r="WY414" s="263"/>
      <c r="WZ414" s="263"/>
      <c r="XA414" s="263"/>
      <c r="XB414" s="263"/>
      <c r="XC414" s="263"/>
      <c r="XD414" s="263"/>
      <c r="XE414" s="263"/>
      <c r="XF414" s="263"/>
      <c r="XG414" s="263"/>
      <c r="XH414" s="263"/>
      <c r="XI414" s="263"/>
      <c r="XJ414" s="263"/>
      <c r="XK414" s="263"/>
      <c r="XL414" s="263"/>
      <c r="XM414" s="263"/>
      <c r="XN414" s="263"/>
      <c r="XO414" s="263"/>
      <c r="XP414" s="263"/>
      <c r="XQ414" s="263"/>
      <c r="XR414" s="263"/>
      <c r="XS414" s="263"/>
      <c r="XT414" s="263"/>
      <c r="XU414" s="263"/>
      <c r="XV414" s="263"/>
      <c r="XW414" s="263"/>
      <c r="XX414" s="263"/>
      <c r="XY414" s="263"/>
      <c r="XZ414" s="263"/>
      <c r="YA414" s="263"/>
      <c r="YB414" s="263"/>
      <c r="YC414" s="263"/>
      <c r="YD414" s="263"/>
      <c r="YE414" s="263"/>
      <c r="YF414" s="263"/>
      <c r="YG414" s="263"/>
      <c r="YH414" s="263"/>
      <c r="YI414" s="263"/>
      <c r="YJ414" s="263"/>
      <c r="YK414" s="263"/>
      <c r="YL414" s="263"/>
      <c r="YM414" s="263"/>
      <c r="YN414" s="263"/>
      <c r="YO414" s="263"/>
      <c r="YP414" s="263"/>
      <c r="YQ414" s="263"/>
      <c r="YR414" s="263"/>
      <c r="YS414" s="263"/>
      <c r="YT414" s="263"/>
      <c r="YU414" s="263"/>
      <c r="YV414" s="263"/>
      <c r="YW414" s="263"/>
      <c r="YX414" s="263"/>
      <c r="YY414" s="263"/>
      <c r="YZ414" s="263"/>
      <c r="ZA414" s="263"/>
      <c r="ZB414" s="263"/>
      <c r="ZC414" s="263"/>
      <c r="ZD414" s="263"/>
      <c r="ZE414" s="263"/>
      <c r="ZF414" s="263"/>
      <c r="ZG414" s="263"/>
      <c r="ZH414" s="263"/>
      <c r="ZI414" s="263"/>
      <c r="ZJ414" s="263"/>
      <c r="ZK414" s="263"/>
      <c r="ZL414" s="263"/>
      <c r="ZM414" s="263"/>
      <c r="ZN414" s="263"/>
      <c r="ZO414" s="263"/>
      <c r="ZP414" s="263"/>
      <c r="ZQ414" s="263"/>
      <c r="ZR414" s="263"/>
      <c r="ZS414" s="263"/>
      <c r="ZT414" s="263"/>
      <c r="ZU414" s="263"/>
      <c r="ZV414" s="263"/>
      <c r="ZW414" s="263"/>
      <c r="ZX414" s="263"/>
      <c r="ZY414" s="263"/>
      <c r="ZZ414" s="263"/>
      <c r="AAA414" s="263"/>
      <c r="AAB414" s="263"/>
      <c r="AAC414" s="263"/>
      <c r="AAD414" s="263"/>
      <c r="AAE414" s="263"/>
      <c r="AAF414" s="263"/>
      <c r="AAG414" s="263"/>
      <c r="AAH414" s="263"/>
      <c r="AAI414" s="263"/>
      <c r="AAJ414" s="263"/>
      <c r="AAK414" s="263"/>
      <c r="AAL414" s="263"/>
      <c r="AAM414" s="263"/>
      <c r="AAN414" s="263"/>
      <c r="AAO414" s="263"/>
      <c r="AAP414" s="263"/>
      <c r="AAQ414" s="263"/>
      <c r="AAR414" s="263"/>
      <c r="AAS414" s="263"/>
      <c r="AAT414" s="263"/>
      <c r="AAU414" s="263"/>
      <c r="AAV414" s="263"/>
      <c r="AAW414" s="263"/>
      <c r="AAX414" s="263"/>
      <c r="AAY414" s="263"/>
      <c r="AAZ414" s="263"/>
      <c r="ABA414" s="263"/>
      <c r="ABB414" s="263"/>
      <c r="ABC414" s="263"/>
      <c r="ABD414" s="263"/>
      <c r="ABE414" s="263"/>
      <c r="ABF414" s="263"/>
      <c r="ABG414" s="263"/>
      <c r="ABH414" s="263"/>
      <c r="ABI414" s="263"/>
      <c r="ABJ414" s="263"/>
      <c r="ABK414" s="263"/>
      <c r="ABL414" s="263"/>
      <c r="ABM414" s="263"/>
      <c r="ABN414" s="263"/>
      <c r="ABO414" s="263"/>
      <c r="ABP414" s="263"/>
      <c r="ABQ414" s="263"/>
      <c r="ABR414" s="263"/>
      <c r="ABS414" s="263"/>
      <c r="ABT414" s="263"/>
      <c r="ABU414" s="263"/>
      <c r="ABV414" s="263"/>
      <c r="ABW414" s="263"/>
      <c r="ABX414" s="263"/>
      <c r="ABY414" s="263"/>
      <c r="ABZ414" s="263"/>
      <c r="ACA414" s="263"/>
      <c r="ACB414" s="263"/>
      <c r="ACC414" s="263"/>
      <c r="ACD414" s="263"/>
      <c r="ACE414" s="263"/>
      <c r="ACF414" s="263"/>
      <c r="ACG414" s="263"/>
      <c r="ACH414" s="263"/>
      <c r="ACI414" s="263"/>
      <c r="ACJ414" s="263"/>
      <c r="ACK414" s="263"/>
      <c r="ACL414" s="263"/>
      <c r="ACM414" s="263"/>
      <c r="ACN414" s="263"/>
      <c r="ACO414" s="263"/>
      <c r="ACP414" s="263"/>
      <c r="ACQ414" s="263"/>
      <c r="ACR414" s="263"/>
      <c r="ACS414" s="263"/>
      <c r="ACT414" s="263"/>
      <c r="ACU414" s="263"/>
      <c r="ACV414" s="263"/>
      <c r="ACW414" s="263"/>
      <c r="ACX414" s="263"/>
      <c r="ACY414" s="263"/>
      <c r="ACZ414" s="263"/>
      <c r="ADA414" s="263"/>
      <c r="ADB414" s="263"/>
      <c r="ADC414" s="263"/>
      <c r="ADD414" s="263"/>
      <c r="ADE414" s="263"/>
      <c r="ADF414" s="263"/>
      <c r="ADG414" s="263"/>
      <c r="ADH414" s="263"/>
      <c r="ADI414" s="263"/>
      <c r="ADJ414" s="263"/>
      <c r="ADK414" s="263"/>
      <c r="ADL414" s="263"/>
      <c r="ADM414" s="263"/>
      <c r="ADN414" s="263"/>
      <c r="ADO414" s="263"/>
      <c r="ADP414" s="263"/>
      <c r="ADQ414" s="263"/>
      <c r="ADR414" s="263"/>
      <c r="ADS414" s="263"/>
      <c r="ADT414" s="263"/>
      <c r="ADU414" s="263"/>
      <c r="ADV414" s="263"/>
      <c r="ADW414" s="263"/>
      <c r="ADX414" s="263"/>
      <c r="ADY414" s="263"/>
      <c r="ADZ414" s="263"/>
      <c r="AEA414" s="263"/>
      <c r="AEB414" s="263"/>
      <c r="AEC414" s="263"/>
      <c r="AED414" s="263"/>
      <c r="AEE414" s="263"/>
      <c r="AEF414" s="263"/>
      <c r="AEG414" s="263"/>
      <c r="AEH414" s="263"/>
      <c r="AEI414" s="263"/>
      <c r="AEJ414" s="263"/>
      <c r="AEK414" s="263"/>
      <c r="AEL414" s="263"/>
      <c r="AEM414" s="263"/>
      <c r="AEN414" s="263"/>
      <c r="AEO414" s="263"/>
      <c r="AEP414" s="263"/>
      <c r="AEQ414" s="263"/>
      <c r="AER414" s="263"/>
      <c r="AES414" s="263"/>
      <c r="AET414" s="263"/>
      <c r="AEU414" s="263"/>
      <c r="AEV414" s="263"/>
      <c r="AEW414" s="263"/>
      <c r="AEX414" s="263"/>
      <c r="AEY414" s="263"/>
      <c r="AEZ414" s="263"/>
      <c r="AFA414" s="263"/>
      <c r="AFB414" s="263"/>
      <c r="AFC414" s="263"/>
      <c r="AFD414" s="263"/>
      <c r="AFE414" s="263"/>
      <c r="AFF414" s="263"/>
      <c r="AFG414" s="263"/>
      <c r="AFH414" s="263"/>
      <c r="AFI414" s="263"/>
      <c r="AFJ414" s="263"/>
      <c r="AFK414" s="263"/>
      <c r="AFL414" s="263"/>
      <c r="AFM414" s="263"/>
      <c r="AFN414" s="263"/>
      <c r="AFO414" s="263"/>
      <c r="AFP414" s="263"/>
      <c r="AFQ414" s="263"/>
      <c r="AFR414" s="263"/>
      <c r="AFS414" s="263"/>
      <c r="AFT414" s="263"/>
      <c r="AFU414" s="263"/>
      <c r="AFV414" s="263"/>
      <c r="AFW414" s="263"/>
      <c r="AFX414" s="263"/>
      <c r="AFY414" s="263"/>
      <c r="AFZ414" s="263"/>
      <c r="AGA414" s="263"/>
      <c r="AGB414" s="263"/>
      <c r="AGC414" s="263"/>
      <c r="AGD414" s="263"/>
      <c r="AGE414" s="263"/>
      <c r="AGF414" s="263"/>
      <c r="AGG414" s="263"/>
      <c r="AGH414" s="263"/>
      <c r="AGI414" s="263"/>
      <c r="AGJ414" s="263"/>
      <c r="AGK414" s="263"/>
      <c r="AGL414" s="263"/>
      <c r="AGM414" s="263"/>
      <c r="AGN414" s="263"/>
      <c r="AGO414" s="263"/>
      <c r="AGP414" s="263"/>
      <c r="AGQ414" s="263"/>
      <c r="AGR414" s="263"/>
      <c r="AGS414" s="263"/>
      <c r="AGT414" s="263"/>
      <c r="AGU414" s="263"/>
      <c r="AGV414" s="263"/>
      <c r="AGW414" s="263"/>
      <c r="AGX414" s="263"/>
      <c r="AGY414" s="263"/>
      <c r="AGZ414" s="263"/>
      <c r="AHA414" s="263"/>
      <c r="AHB414" s="263"/>
      <c r="AHC414" s="263"/>
      <c r="AHD414" s="263"/>
      <c r="AHE414" s="263"/>
      <c r="AHF414" s="263"/>
      <c r="AHG414" s="263"/>
      <c r="AHH414" s="263"/>
      <c r="AHI414" s="263"/>
      <c r="AHJ414" s="263"/>
      <c r="AHK414" s="263"/>
      <c r="AHL414" s="263"/>
      <c r="AHM414" s="263"/>
      <c r="AHN414" s="263"/>
      <c r="AHO414" s="263"/>
      <c r="AHP414" s="263"/>
      <c r="AHQ414" s="263"/>
      <c r="AHR414" s="263"/>
      <c r="AHS414" s="263"/>
      <c r="AHT414" s="263"/>
      <c r="AHU414" s="263"/>
      <c r="AHV414" s="263"/>
      <c r="AHW414" s="263"/>
      <c r="AHX414" s="263"/>
      <c r="AHY414" s="263"/>
      <c r="AHZ414" s="263"/>
      <c r="AIA414" s="263"/>
      <c r="AIB414" s="263"/>
      <c r="AIC414" s="263"/>
      <c r="AID414" s="263"/>
      <c r="AIE414" s="263"/>
      <c r="AIF414" s="263"/>
      <c r="AIG414" s="263"/>
      <c r="AIH414" s="263"/>
      <c r="AII414" s="263"/>
      <c r="AIJ414" s="263"/>
      <c r="AIK414" s="263"/>
      <c r="AIL414" s="263"/>
      <c r="AIM414" s="263"/>
      <c r="AIN414" s="263"/>
      <c r="AIO414" s="263"/>
      <c r="AIP414" s="263"/>
      <c r="AIQ414" s="263"/>
      <c r="AIR414" s="263"/>
      <c r="AIS414" s="263"/>
      <c r="AIT414" s="263"/>
      <c r="AIU414" s="263"/>
      <c r="AIV414" s="263"/>
      <c r="AIW414" s="263"/>
      <c r="AIX414" s="263"/>
      <c r="AIY414" s="263"/>
      <c r="AIZ414" s="263"/>
      <c r="AJA414" s="263"/>
      <c r="AJB414" s="263"/>
      <c r="AJC414" s="263"/>
      <c r="AJD414" s="263"/>
      <c r="AJE414" s="263"/>
      <c r="AJF414" s="263"/>
      <c r="AJG414" s="263"/>
      <c r="AJH414" s="263"/>
      <c r="AJI414" s="263"/>
      <c r="AJJ414" s="263"/>
      <c r="AJK414" s="263"/>
      <c r="AJL414" s="263"/>
      <c r="AJM414" s="263"/>
      <c r="AJN414" s="263"/>
      <c r="AJO414" s="263"/>
      <c r="AJP414" s="263"/>
      <c r="AJQ414" s="263"/>
      <c r="AJR414" s="263"/>
      <c r="AJS414" s="263"/>
      <c r="AJT414" s="263"/>
      <c r="AJU414" s="263"/>
      <c r="AJV414" s="263"/>
      <c r="AJW414" s="263"/>
      <c r="AJX414" s="263"/>
      <c r="AJY414" s="263"/>
      <c r="AJZ414" s="263"/>
      <c r="AKA414" s="263"/>
      <c r="AKB414" s="263"/>
      <c r="AKC414" s="263"/>
      <c r="AKD414" s="263"/>
      <c r="AKE414" s="263"/>
      <c r="AKF414" s="263"/>
      <c r="AKG414" s="263"/>
      <c r="AKH414" s="263"/>
      <c r="AKI414" s="263"/>
      <c r="AKJ414" s="263"/>
      <c r="AKK414" s="263"/>
      <c r="AKL414" s="263"/>
      <c r="AKM414" s="263"/>
      <c r="AKN414" s="263"/>
      <c r="AKO414" s="263"/>
      <c r="AKP414" s="263"/>
      <c r="AKQ414" s="263"/>
      <c r="AKR414" s="263"/>
      <c r="AKS414" s="263"/>
      <c r="AKT414" s="263"/>
      <c r="AKU414" s="263"/>
      <c r="AKV414" s="263"/>
      <c r="AKW414" s="263"/>
      <c r="AKX414" s="263"/>
      <c r="AKY414" s="263"/>
      <c r="AKZ414" s="263"/>
      <c r="ALA414" s="263"/>
      <c r="ALB414" s="263"/>
      <c r="ALC414" s="263"/>
      <c r="ALD414" s="263"/>
      <c r="ALE414" s="263"/>
      <c r="ALF414" s="263"/>
      <c r="ALG414" s="263"/>
      <c r="ALH414" s="263"/>
      <c r="ALI414" s="263"/>
      <c r="ALJ414" s="263"/>
      <c r="ALK414" s="263"/>
      <c r="ALL414" s="263"/>
      <c r="ALM414" s="263"/>
      <c r="ALN414" s="263"/>
      <c r="ALO414" s="263"/>
      <c r="ALP414" s="263"/>
      <c r="ALQ414" s="263"/>
      <c r="ALR414" s="263"/>
      <c r="ALS414" s="263"/>
      <c r="ALT414" s="263"/>
      <c r="ALU414" s="263"/>
      <c r="ALV414" s="263"/>
      <c r="ALW414" s="263"/>
      <c r="ALX414" s="263"/>
      <c r="ALY414" s="263"/>
      <c r="ALZ414" s="263"/>
      <c r="AMA414" s="263"/>
      <c r="AMB414" s="263"/>
      <c r="AMC414" s="263"/>
      <c r="AMD414" s="263"/>
      <c r="AME414" s="263"/>
      <c r="AMF414" s="263"/>
      <c r="AMG414" s="263"/>
      <c r="AMH414" s="263"/>
      <c r="AMI414" s="263"/>
      <c r="AMJ414" s="263"/>
      <c r="AMK414" s="263"/>
      <c r="AML414" s="263"/>
      <c r="AMM414" s="263"/>
      <c r="AMN414" s="263"/>
      <c r="AMO414" s="263"/>
      <c r="AMP414" s="263"/>
      <c r="AMQ414" s="263"/>
      <c r="AMR414" s="263"/>
      <c r="AMS414" s="263"/>
      <c r="AMT414" s="263"/>
      <c r="AMU414" s="263"/>
      <c r="AMV414" s="263"/>
      <c r="AMW414" s="263"/>
      <c r="AMX414" s="263"/>
      <c r="AMY414" s="263"/>
      <c r="AMZ414" s="263"/>
      <c r="ANA414" s="263"/>
      <c r="ANB414" s="263"/>
      <c r="ANC414" s="263"/>
      <c r="AND414" s="263"/>
      <c r="ANE414" s="263"/>
      <c r="ANF414" s="263"/>
      <c r="ANG414" s="263"/>
      <c r="ANH414" s="263"/>
      <c r="ANI414" s="263"/>
      <c r="ANJ414" s="263"/>
      <c r="ANK414" s="263"/>
      <c r="ANL414" s="263"/>
      <c r="ANM414" s="263"/>
      <c r="ANN414" s="263"/>
      <c r="ANO414" s="263"/>
      <c r="ANP414" s="263"/>
      <c r="ANQ414" s="263"/>
      <c r="ANR414" s="263"/>
      <c r="ANS414" s="263"/>
      <c r="ANT414" s="263"/>
      <c r="ANU414" s="263"/>
      <c r="ANV414" s="263"/>
      <c r="ANW414" s="263"/>
      <c r="ANX414" s="263"/>
      <c r="ANY414" s="263"/>
      <c r="ANZ414" s="263"/>
      <c r="AOA414" s="263"/>
      <c r="AOB414" s="263"/>
      <c r="AOC414" s="263"/>
      <c r="AOD414" s="263"/>
      <c r="AOE414" s="263"/>
      <c r="AOF414" s="263"/>
      <c r="AOG414" s="263"/>
      <c r="AOH414" s="263"/>
      <c r="AOI414" s="263"/>
      <c r="AOJ414" s="263"/>
      <c r="AOK414" s="263"/>
      <c r="AOL414" s="263"/>
      <c r="AOM414" s="263"/>
      <c r="AON414" s="263"/>
      <c r="AOO414" s="263"/>
      <c r="AOP414" s="263"/>
      <c r="AOQ414" s="263"/>
      <c r="AOR414" s="263"/>
      <c r="AOS414" s="263"/>
      <c r="AOT414" s="263"/>
      <c r="AOU414" s="263"/>
      <c r="AOV414" s="263"/>
      <c r="AOW414" s="263"/>
      <c r="AOX414" s="263"/>
      <c r="AOY414" s="263"/>
      <c r="AOZ414" s="263"/>
      <c r="APA414" s="263"/>
      <c r="APB414" s="263"/>
      <c r="APC414" s="263"/>
      <c r="APD414" s="263"/>
      <c r="APE414" s="263"/>
      <c r="APF414" s="263"/>
      <c r="APG414" s="263"/>
      <c r="APH414" s="263"/>
      <c r="API414" s="263"/>
      <c r="APJ414" s="263"/>
      <c r="APK414" s="263"/>
      <c r="APL414" s="263"/>
      <c r="APM414" s="263"/>
      <c r="APN414" s="263"/>
      <c r="APO414" s="263"/>
      <c r="APP414" s="263"/>
      <c r="APQ414" s="263"/>
      <c r="APR414" s="263"/>
      <c r="APS414" s="263"/>
      <c r="APT414" s="263"/>
      <c r="APU414" s="263"/>
      <c r="APV414" s="263"/>
      <c r="APW414" s="263"/>
      <c r="APX414" s="263"/>
      <c r="APY414" s="263"/>
      <c r="APZ414" s="263"/>
      <c r="AQA414" s="263"/>
      <c r="AQB414" s="263"/>
      <c r="AQC414" s="263"/>
      <c r="AQD414" s="263"/>
      <c r="AQE414" s="263"/>
      <c r="AQF414" s="263"/>
      <c r="AQG414" s="263"/>
      <c r="AQH414" s="263"/>
      <c r="AQI414" s="263"/>
      <c r="AQJ414" s="263"/>
      <c r="AQK414" s="263"/>
      <c r="AQL414" s="263"/>
      <c r="AQM414" s="263"/>
      <c r="AQN414" s="263"/>
      <c r="AQO414" s="263"/>
      <c r="AQP414" s="263"/>
      <c r="AQQ414" s="263"/>
      <c r="AQR414" s="263"/>
      <c r="AQS414" s="263"/>
      <c r="AQT414" s="263"/>
      <c r="AQU414" s="263"/>
      <c r="AQV414" s="263"/>
      <c r="AQW414" s="263"/>
      <c r="AQX414" s="263"/>
      <c r="AQY414" s="263"/>
      <c r="AQZ414" s="263"/>
      <c r="ARA414" s="263"/>
      <c r="ARB414" s="263"/>
      <c r="ARC414" s="263"/>
      <c r="ARD414" s="263"/>
      <c r="ARE414" s="263"/>
      <c r="ARF414" s="263"/>
      <c r="ARG414" s="263"/>
      <c r="ARH414" s="263"/>
      <c r="ARI414" s="263"/>
      <c r="ARJ414" s="263"/>
      <c r="ARK414" s="263"/>
      <c r="ARL414" s="263"/>
      <c r="ARM414" s="263"/>
      <c r="ARN414" s="263"/>
      <c r="ARO414" s="263"/>
      <c r="ARP414" s="263"/>
      <c r="ARQ414" s="263"/>
      <c r="ARR414" s="263"/>
      <c r="ARS414" s="263"/>
      <c r="ART414" s="263"/>
      <c r="ARU414" s="263"/>
      <c r="ARV414" s="263"/>
      <c r="ARW414" s="263"/>
      <c r="ARX414" s="263"/>
      <c r="ARY414" s="263"/>
      <c r="ARZ414" s="263"/>
      <c r="ASA414" s="263"/>
      <c r="ASB414" s="263"/>
      <c r="ASC414" s="263"/>
      <c r="ASD414" s="263"/>
      <c r="ASE414" s="263"/>
      <c r="ASF414" s="263"/>
      <c r="ASG414" s="263"/>
      <c r="ASH414" s="263"/>
      <c r="ASI414" s="263"/>
      <c r="ASJ414" s="263"/>
      <c r="ASK414" s="263"/>
      <c r="ASL414" s="263"/>
      <c r="ASM414" s="263"/>
      <c r="ASN414" s="263"/>
      <c r="ASO414" s="263"/>
      <c r="ASP414" s="263"/>
      <c r="ASQ414" s="263"/>
      <c r="ASR414" s="263"/>
      <c r="ASS414" s="263"/>
      <c r="AST414" s="263"/>
      <c r="ASU414" s="263"/>
      <c r="ASV414" s="263"/>
      <c r="ASW414" s="263"/>
      <c r="ASX414" s="263"/>
      <c r="ASY414" s="263"/>
      <c r="ASZ414" s="263"/>
      <c r="ATA414" s="263"/>
      <c r="ATB414" s="263"/>
      <c r="ATC414" s="263"/>
      <c r="ATD414" s="263"/>
      <c r="ATE414" s="263"/>
      <c r="ATF414" s="263"/>
      <c r="ATG414" s="263"/>
      <c r="ATH414" s="263"/>
      <c r="ATI414" s="263"/>
      <c r="ATJ414" s="263"/>
      <c r="ATK414" s="263"/>
      <c r="ATL414" s="263"/>
      <c r="ATM414" s="263"/>
      <c r="ATN414" s="263"/>
      <c r="ATO414" s="263"/>
      <c r="ATP414" s="263"/>
      <c r="ATQ414" s="263"/>
      <c r="ATR414" s="263"/>
      <c r="ATS414" s="263"/>
      <c r="ATT414" s="263"/>
      <c r="ATU414" s="263"/>
      <c r="ATV414" s="263"/>
      <c r="ATW414" s="263"/>
      <c r="ATX414" s="263"/>
      <c r="ATY414" s="263"/>
      <c r="ATZ414" s="263"/>
      <c r="AUA414" s="263"/>
      <c r="AUB414" s="263"/>
      <c r="AUC414" s="263"/>
      <c r="AUD414" s="263"/>
      <c r="AUE414" s="263"/>
      <c r="AUF414" s="263"/>
      <c r="AUG414" s="263"/>
      <c r="AUH414" s="263"/>
      <c r="AUI414" s="263"/>
      <c r="AUJ414" s="263"/>
      <c r="AUK414" s="263"/>
      <c r="AUL414" s="263"/>
      <c r="AUM414" s="263"/>
      <c r="AUN414" s="263"/>
      <c r="AUO414" s="263"/>
      <c r="AUP414" s="263"/>
      <c r="AUQ414" s="263"/>
      <c r="AUR414" s="263"/>
      <c r="AUS414" s="263"/>
      <c r="AUT414" s="263"/>
      <c r="AUU414" s="263"/>
      <c r="AUV414" s="263"/>
      <c r="AUW414" s="263"/>
      <c r="AUX414" s="263"/>
      <c r="AUY414" s="263"/>
      <c r="AUZ414" s="263"/>
      <c r="AVA414" s="263"/>
      <c r="AVB414" s="263"/>
      <c r="AVC414" s="263"/>
      <c r="AVD414" s="263"/>
      <c r="AVE414" s="263"/>
      <c r="AVF414" s="263"/>
      <c r="AVG414" s="263"/>
      <c r="AVH414" s="263"/>
      <c r="AVI414" s="263"/>
      <c r="AVJ414" s="263"/>
      <c r="AVK414" s="263"/>
      <c r="AVL414" s="263"/>
      <c r="AVM414" s="263"/>
      <c r="AVN414" s="263"/>
      <c r="AVO414" s="263"/>
      <c r="AVP414" s="263"/>
      <c r="AVQ414" s="263"/>
      <c r="AVR414" s="263"/>
      <c r="AVS414" s="263"/>
      <c r="AVT414" s="263"/>
      <c r="AVU414" s="263"/>
      <c r="AVV414" s="263"/>
      <c r="AVW414" s="263"/>
      <c r="AVX414" s="263"/>
      <c r="AVY414" s="263"/>
      <c r="AVZ414" s="263"/>
      <c r="AWA414" s="263"/>
      <c r="AWB414" s="263"/>
      <c r="AWC414" s="263"/>
      <c r="AWD414" s="263"/>
      <c r="AWE414" s="263"/>
      <c r="AWF414" s="263"/>
      <c r="AWG414" s="263"/>
      <c r="AWH414" s="263"/>
      <c r="AWI414" s="263"/>
      <c r="AWJ414" s="263"/>
      <c r="AWK414" s="263"/>
      <c r="AWL414" s="263"/>
      <c r="AWM414" s="263"/>
      <c r="AWN414" s="263"/>
      <c r="AWO414" s="263"/>
      <c r="AWP414" s="263"/>
      <c r="AWQ414" s="263"/>
      <c r="AWR414" s="263"/>
      <c r="AWS414" s="263"/>
      <c r="AWT414" s="263"/>
      <c r="AWU414" s="263"/>
      <c r="AWV414" s="263"/>
      <c r="AWW414" s="263"/>
      <c r="AWX414" s="263"/>
      <c r="AWY414" s="263"/>
      <c r="AWZ414" s="263"/>
      <c r="AXA414" s="263"/>
      <c r="AXB414" s="263"/>
      <c r="AXC414" s="263"/>
      <c r="AXD414" s="263"/>
      <c r="AXE414" s="263"/>
      <c r="AXF414" s="263"/>
      <c r="AXG414" s="263"/>
      <c r="AXH414" s="263"/>
      <c r="AXI414" s="263"/>
      <c r="AXJ414" s="263"/>
      <c r="AXK414" s="263"/>
      <c r="AXL414" s="263"/>
      <c r="AXM414" s="263"/>
      <c r="AXN414" s="263"/>
      <c r="AXO414" s="263"/>
      <c r="AXP414" s="263"/>
      <c r="AXQ414" s="263"/>
      <c r="AXR414" s="263"/>
      <c r="AXS414" s="263"/>
      <c r="AXT414" s="263"/>
      <c r="AXU414" s="263"/>
      <c r="AXV414" s="263"/>
      <c r="AXW414" s="263"/>
      <c r="AXX414" s="263"/>
      <c r="AXY414" s="263"/>
      <c r="AXZ414" s="263"/>
      <c r="AYA414" s="263"/>
      <c r="AYB414" s="263"/>
      <c r="AYC414" s="263"/>
      <c r="AYD414" s="263"/>
      <c r="AYE414" s="263"/>
      <c r="AYF414" s="263"/>
      <c r="AYG414" s="263"/>
      <c r="AYH414" s="263"/>
      <c r="AYI414" s="263"/>
      <c r="AYJ414" s="263"/>
      <c r="AYK414" s="263"/>
      <c r="AYL414" s="263"/>
      <c r="AYM414" s="263"/>
      <c r="AYN414" s="263"/>
      <c r="AYO414" s="263"/>
      <c r="AYP414" s="263"/>
      <c r="AYQ414" s="263"/>
      <c r="AYR414" s="263"/>
      <c r="AYS414" s="263"/>
      <c r="AYT414" s="263"/>
      <c r="AYU414" s="263"/>
      <c r="AYV414" s="263"/>
      <c r="AYW414" s="263"/>
      <c r="AYX414" s="263"/>
      <c r="AYY414" s="263"/>
      <c r="AYZ414" s="263"/>
      <c r="AZA414" s="263"/>
      <c r="AZB414" s="263"/>
      <c r="AZC414" s="263"/>
      <c r="AZD414" s="263"/>
      <c r="AZE414" s="263"/>
      <c r="AZF414" s="263"/>
      <c r="AZG414" s="263"/>
      <c r="AZH414" s="263"/>
      <c r="AZI414" s="263"/>
      <c r="AZJ414" s="263"/>
      <c r="AZK414" s="263"/>
      <c r="AZL414" s="263"/>
      <c r="AZM414" s="263"/>
      <c r="AZN414" s="263"/>
      <c r="AZO414" s="263"/>
      <c r="AZP414" s="263"/>
      <c r="AZQ414" s="263"/>
      <c r="AZR414" s="263"/>
      <c r="AZS414" s="263"/>
      <c r="AZT414" s="263"/>
      <c r="AZU414" s="263"/>
      <c r="AZV414" s="263"/>
      <c r="AZW414" s="263"/>
      <c r="AZX414" s="263"/>
      <c r="AZY414" s="263"/>
      <c r="AZZ414" s="263"/>
      <c r="BAA414" s="263"/>
      <c r="BAB414" s="263"/>
      <c r="BAC414" s="263"/>
      <c r="BAD414" s="263"/>
      <c r="BAE414" s="263"/>
      <c r="BAF414" s="263"/>
      <c r="BAG414" s="263"/>
      <c r="BAH414" s="263"/>
      <c r="BAI414" s="263"/>
      <c r="BAJ414" s="263"/>
      <c r="BAK414" s="263"/>
      <c r="BAL414" s="263"/>
      <c r="BAM414" s="263"/>
      <c r="BAN414" s="263"/>
      <c r="BAO414" s="263"/>
      <c r="BAP414" s="263"/>
      <c r="BAQ414" s="263"/>
      <c r="BAR414" s="263"/>
      <c r="BAS414" s="263"/>
      <c r="BAT414" s="263"/>
      <c r="BAU414" s="263"/>
      <c r="BAV414" s="263"/>
      <c r="BAW414" s="263"/>
      <c r="BAX414" s="263"/>
      <c r="BAY414" s="263"/>
      <c r="BAZ414" s="263"/>
      <c r="BBA414" s="263"/>
      <c r="BBB414" s="263"/>
      <c r="BBC414" s="263"/>
      <c r="BBD414" s="263"/>
      <c r="BBE414" s="263"/>
      <c r="BBF414" s="263"/>
      <c r="BBG414" s="263"/>
      <c r="BBH414" s="263"/>
      <c r="BBI414" s="263"/>
      <c r="BBJ414" s="263"/>
      <c r="BBK414" s="263"/>
      <c r="BBL414" s="263"/>
      <c r="BBM414" s="263"/>
      <c r="BBN414" s="263"/>
      <c r="BBO414" s="263"/>
      <c r="BBP414" s="263"/>
      <c r="BBQ414" s="263"/>
      <c r="BBR414" s="263"/>
      <c r="BBS414" s="263"/>
      <c r="BBT414" s="263"/>
      <c r="BBU414" s="263"/>
      <c r="BBV414" s="263"/>
      <c r="BBW414" s="263"/>
      <c r="BBX414" s="263"/>
      <c r="BBY414" s="263"/>
      <c r="BBZ414" s="263"/>
      <c r="BCA414" s="263"/>
      <c r="BCB414" s="263"/>
      <c r="BCC414" s="263"/>
      <c r="BCD414" s="263"/>
      <c r="BCE414" s="263"/>
      <c r="BCF414" s="263"/>
      <c r="BCG414" s="263"/>
      <c r="BCH414" s="263"/>
      <c r="BCI414" s="263"/>
      <c r="BCJ414" s="263"/>
      <c r="BCK414" s="263"/>
      <c r="BCL414" s="263"/>
      <c r="BCM414" s="263"/>
      <c r="BCN414" s="263"/>
      <c r="BCO414" s="263"/>
      <c r="BCP414" s="263"/>
      <c r="BCQ414" s="263"/>
      <c r="BCR414" s="263"/>
      <c r="BCS414" s="263"/>
      <c r="BCT414" s="263"/>
      <c r="BCU414" s="263"/>
      <c r="BCV414" s="263"/>
      <c r="BCW414" s="263"/>
      <c r="BCX414" s="263"/>
      <c r="BCY414" s="263"/>
      <c r="BCZ414" s="263"/>
      <c r="BDA414" s="263"/>
      <c r="BDB414" s="263"/>
      <c r="BDC414" s="263"/>
      <c r="BDD414" s="263"/>
      <c r="BDE414" s="263"/>
      <c r="BDF414" s="263"/>
      <c r="BDG414" s="263"/>
      <c r="BDH414" s="263"/>
      <c r="BDI414" s="263"/>
      <c r="BDJ414" s="263"/>
      <c r="BDK414" s="263"/>
      <c r="BDL414" s="263"/>
      <c r="BDM414" s="263"/>
      <c r="BDN414" s="263"/>
      <c r="BDO414" s="263"/>
      <c r="BDP414" s="263"/>
      <c r="BDQ414" s="263"/>
      <c r="BDR414" s="263"/>
      <c r="BDS414" s="263"/>
      <c r="BDT414" s="263"/>
      <c r="BDU414" s="263"/>
      <c r="BDV414" s="263"/>
      <c r="BDW414" s="263"/>
      <c r="BDX414" s="263"/>
      <c r="BDY414" s="263"/>
      <c r="BDZ414" s="263"/>
      <c r="BEA414" s="263"/>
      <c r="BEB414" s="263"/>
      <c r="BEC414" s="263"/>
      <c r="BED414" s="263"/>
      <c r="BEE414" s="263"/>
      <c r="BEF414" s="263"/>
      <c r="BEG414" s="263"/>
      <c r="BEH414" s="263"/>
      <c r="BEI414" s="263"/>
      <c r="BEJ414" s="263"/>
      <c r="BEK414" s="263"/>
      <c r="BEL414" s="263"/>
      <c r="BEM414" s="263"/>
      <c r="BEN414" s="263"/>
      <c r="BEO414" s="263"/>
      <c r="BEP414" s="263"/>
      <c r="BEQ414" s="263"/>
      <c r="BER414" s="263"/>
      <c r="BES414" s="263"/>
      <c r="BET414" s="263"/>
      <c r="BEU414" s="263"/>
      <c r="BEV414" s="263"/>
      <c r="BEW414" s="263"/>
      <c r="BEX414" s="263"/>
      <c r="BEY414" s="263"/>
      <c r="BEZ414" s="263"/>
      <c r="BFA414" s="263"/>
      <c r="BFB414" s="263"/>
      <c r="BFC414" s="263"/>
      <c r="BFD414" s="263"/>
      <c r="BFE414" s="263"/>
      <c r="BFF414" s="263"/>
      <c r="BFG414" s="263"/>
      <c r="BFH414" s="263"/>
      <c r="BFI414" s="263"/>
      <c r="BFJ414" s="263"/>
      <c r="BFK414" s="263"/>
      <c r="BFL414" s="263"/>
      <c r="BFM414" s="263"/>
      <c r="BFN414" s="263"/>
      <c r="BFO414" s="263"/>
      <c r="BFP414" s="263"/>
      <c r="BFQ414" s="263"/>
      <c r="BFR414" s="263"/>
      <c r="BFS414" s="263"/>
      <c r="BFT414" s="263"/>
      <c r="BFU414" s="263"/>
      <c r="BFV414" s="263"/>
      <c r="BFW414" s="263"/>
      <c r="BFX414" s="263"/>
      <c r="BFY414" s="263"/>
      <c r="BFZ414" s="263"/>
      <c r="BGA414" s="263"/>
      <c r="BGB414" s="263"/>
      <c r="BGC414" s="263"/>
      <c r="BGD414" s="263"/>
      <c r="BGE414" s="263"/>
      <c r="BGF414" s="263"/>
      <c r="BGG414" s="263"/>
      <c r="BGH414" s="263"/>
      <c r="BGI414" s="263"/>
      <c r="BGJ414" s="263"/>
      <c r="BGK414" s="263"/>
      <c r="BGL414" s="263"/>
      <c r="BGM414" s="263"/>
      <c r="BGN414" s="263"/>
      <c r="BGO414" s="263"/>
      <c r="BGP414" s="263"/>
      <c r="BGQ414" s="263"/>
      <c r="BGR414" s="263"/>
      <c r="BGS414" s="263"/>
      <c r="BGT414" s="263"/>
      <c r="BGU414" s="263"/>
      <c r="BGV414" s="263"/>
      <c r="BGW414" s="263"/>
      <c r="BGX414" s="263"/>
      <c r="BGY414" s="263"/>
      <c r="BGZ414" s="263"/>
      <c r="BHA414" s="263"/>
      <c r="BHB414" s="263"/>
      <c r="BHC414" s="263"/>
      <c r="BHD414" s="263"/>
      <c r="BHE414" s="263"/>
      <c r="BHF414" s="263"/>
      <c r="BHG414" s="263"/>
      <c r="BHH414" s="263"/>
      <c r="BHI414" s="263"/>
      <c r="BHJ414" s="263"/>
      <c r="BHK414" s="263"/>
      <c r="BHL414" s="263"/>
      <c r="BHM414" s="263"/>
      <c r="BHN414" s="263"/>
      <c r="BHO414" s="263"/>
      <c r="BHP414" s="263"/>
      <c r="BHQ414" s="263"/>
      <c r="BHR414" s="263"/>
      <c r="BHS414" s="263"/>
      <c r="BHT414" s="263"/>
      <c r="BHU414" s="263"/>
      <c r="BHV414" s="263"/>
      <c r="BHW414" s="263"/>
      <c r="BHX414" s="263"/>
      <c r="BHY414" s="263"/>
      <c r="BHZ414" s="263"/>
      <c r="BIA414" s="263"/>
      <c r="BIB414" s="263"/>
      <c r="BIC414" s="263"/>
      <c r="BID414" s="263"/>
      <c r="BIE414" s="263"/>
      <c r="BIF414" s="263"/>
      <c r="BIG414" s="263"/>
      <c r="BIH414" s="263"/>
      <c r="BII414" s="263"/>
      <c r="BIJ414" s="263"/>
      <c r="BIK414" s="263"/>
      <c r="BIL414" s="263"/>
      <c r="BIM414" s="263"/>
      <c r="BIN414" s="263"/>
      <c r="BIO414" s="263"/>
      <c r="BIP414" s="263"/>
      <c r="BIQ414" s="263"/>
      <c r="BIR414" s="263"/>
      <c r="BIS414" s="263"/>
      <c r="BIT414" s="263"/>
      <c r="BIU414" s="263"/>
      <c r="BIV414" s="263"/>
      <c r="BIW414" s="263"/>
      <c r="BIX414" s="263"/>
      <c r="BIY414" s="263"/>
      <c r="BIZ414" s="263"/>
      <c r="BJA414" s="263"/>
      <c r="BJB414" s="263"/>
      <c r="BJC414" s="263"/>
      <c r="BJD414" s="263"/>
      <c r="BJE414" s="263"/>
      <c r="BJF414" s="263"/>
      <c r="BJG414" s="263"/>
      <c r="BJH414" s="263"/>
      <c r="BJI414" s="263"/>
      <c r="BJJ414" s="263"/>
      <c r="BJK414" s="263"/>
      <c r="BJL414" s="263"/>
      <c r="BJM414" s="263"/>
      <c r="BJN414" s="263"/>
      <c r="BJO414" s="263"/>
      <c r="BJP414" s="263"/>
      <c r="BJQ414" s="263"/>
      <c r="BJR414" s="263"/>
      <c r="BJS414" s="263"/>
      <c r="BJT414" s="263"/>
      <c r="BJU414" s="263"/>
      <c r="BJV414" s="263"/>
      <c r="BJW414" s="263"/>
      <c r="BJX414" s="263"/>
      <c r="BJY414" s="263"/>
      <c r="BJZ414" s="263"/>
      <c r="BKA414" s="263"/>
      <c r="BKB414" s="263"/>
      <c r="BKC414" s="263"/>
      <c r="BKD414" s="263"/>
      <c r="BKE414" s="263"/>
      <c r="BKF414" s="263"/>
      <c r="BKG414" s="263"/>
      <c r="BKH414" s="263"/>
      <c r="BKI414" s="263"/>
      <c r="BKJ414" s="263"/>
      <c r="BKK414" s="263"/>
      <c r="BKL414" s="263"/>
      <c r="BKM414" s="263"/>
      <c r="BKN414" s="263"/>
      <c r="BKO414" s="263"/>
      <c r="BKP414" s="263"/>
      <c r="BKQ414" s="263"/>
      <c r="BKR414" s="263"/>
      <c r="BKS414" s="263"/>
      <c r="BKT414" s="263"/>
      <c r="BKU414" s="263"/>
      <c r="BKV414" s="263"/>
      <c r="BKW414" s="263"/>
      <c r="BKX414" s="263"/>
      <c r="BKY414" s="263"/>
      <c r="BKZ414" s="263"/>
      <c r="BLA414" s="263"/>
      <c r="BLB414" s="263"/>
      <c r="BLC414" s="263"/>
      <c r="BLD414" s="263"/>
      <c r="BLE414" s="263"/>
      <c r="BLF414" s="263"/>
      <c r="BLG414" s="263"/>
      <c r="BLH414" s="263"/>
      <c r="BLI414" s="263"/>
      <c r="BLJ414" s="263"/>
      <c r="BLK414" s="263"/>
      <c r="BLL414" s="263"/>
      <c r="BLM414" s="263"/>
      <c r="BLN414" s="263"/>
      <c r="BLO414" s="263"/>
      <c r="BLP414" s="263"/>
      <c r="BLQ414" s="263"/>
      <c r="BLR414" s="263"/>
      <c r="BLS414" s="263"/>
      <c r="BLT414" s="263"/>
      <c r="BLU414" s="263"/>
      <c r="BLV414" s="263"/>
      <c r="BLW414" s="263"/>
      <c r="BLX414" s="263"/>
      <c r="BLY414" s="263"/>
      <c r="BLZ414" s="263"/>
      <c r="BMA414" s="263"/>
      <c r="BMB414" s="263"/>
      <c r="BMC414" s="263"/>
      <c r="BMD414" s="263"/>
      <c r="BME414" s="263"/>
      <c r="BMF414" s="263"/>
      <c r="BMG414" s="263"/>
      <c r="BMH414" s="263"/>
      <c r="BMI414" s="263"/>
      <c r="BMJ414" s="263"/>
      <c r="BMK414" s="263"/>
      <c r="BML414" s="263"/>
      <c r="BMM414" s="263"/>
      <c r="BMN414" s="263"/>
      <c r="BMO414" s="263"/>
      <c r="BMP414" s="263"/>
      <c r="BMQ414" s="263"/>
      <c r="BMR414" s="263"/>
      <c r="BMS414" s="263"/>
      <c r="BMT414" s="263"/>
      <c r="BMU414" s="263"/>
      <c r="BMV414" s="263"/>
      <c r="BMW414" s="263"/>
      <c r="BMX414" s="263"/>
      <c r="BMY414" s="263"/>
      <c r="BMZ414" s="263"/>
      <c r="BNA414" s="263"/>
      <c r="BNB414" s="263"/>
      <c r="BNC414" s="263"/>
      <c r="BND414" s="263"/>
      <c r="BNE414" s="263"/>
      <c r="BNF414" s="263"/>
      <c r="BNG414" s="263"/>
      <c r="BNH414" s="263"/>
      <c r="BNI414" s="263"/>
      <c r="BNJ414" s="263"/>
      <c r="BNK414" s="263"/>
      <c r="BNL414" s="263"/>
      <c r="BNM414" s="263"/>
      <c r="BNN414" s="263"/>
      <c r="BNO414" s="263"/>
      <c r="BNP414" s="263"/>
      <c r="BNQ414" s="263"/>
      <c r="BNR414" s="263"/>
      <c r="BNS414" s="263"/>
      <c r="BNT414" s="263"/>
      <c r="BNU414" s="263"/>
      <c r="BNV414" s="263"/>
      <c r="BNW414" s="263"/>
      <c r="BNX414" s="263"/>
      <c r="BNY414" s="263"/>
      <c r="BNZ414" s="263"/>
      <c r="BOA414" s="263"/>
      <c r="BOB414" s="263"/>
      <c r="BOC414" s="263"/>
      <c r="BOD414" s="263"/>
      <c r="BOE414" s="263"/>
      <c r="BOF414" s="263"/>
      <c r="BOG414" s="263"/>
      <c r="BOH414" s="263"/>
      <c r="BOI414" s="263"/>
      <c r="BOJ414" s="263"/>
      <c r="BOK414" s="263"/>
      <c r="BOL414" s="263"/>
      <c r="BOM414" s="263"/>
      <c r="BON414" s="263"/>
      <c r="BOO414" s="263"/>
      <c r="BOP414" s="263"/>
      <c r="BOQ414" s="263"/>
      <c r="BOR414" s="263"/>
      <c r="BOS414" s="263"/>
      <c r="BOT414" s="263"/>
      <c r="BOU414" s="263"/>
      <c r="BOV414" s="263"/>
      <c r="BOW414" s="263"/>
      <c r="BOX414" s="263"/>
      <c r="BOY414" s="263"/>
      <c r="BOZ414" s="263"/>
      <c r="BPA414" s="263"/>
      <c r="BPB414" s="263"/>
      <c r="BPC414" s="263"/>
      <c r="BPD414" s="263"/>
      <c r="BPE414" s="263"/>
      <c r="BPF414" s="263"/>
      <c r="BPG414" s="263"/>
      <c r="BPH414" s="263"/>
      <c r="BPI414" s="263"/>
      <c r="BPJ414" s="263"/>
      <c r="BPK414" s="263"/>
      <c r="BPL414" s="263"/>
      <c r="BPM414" s="263"/>
      <c r="BPN414" s="263"/>
      <c r="BPO414" s="263"/>
      <c r="BPP414" s="263"/>
      <c r="BPQ414" s="263"/>
      <c r="BPR414" s="263"/>
      <c r="BPS414" s="263"/>
      <c r="BPT414" s="263"/>
      <c r="BPU414" s="263"/>
      <c r="BPV414" s="263"/>
      <c r="BPW414" s="263"/>
      <c r="BPX414" s="263"/>
      <c r="BPY414" s="263"/>
      <c r="BPZ414" s="263"/>
      <c r="BQA414" s="263"/>
      <c r="BQB414" s="263"/>
      <c r="BQC414" s="263"/>
      <c r="BQD414" s="263"/>
      <c r="BQE414" s="263"/>
      <c r="BQF414" s="263"/>
      <c r="BQG414" s="263"/>
      <c r="BQH414" s="263"/>
      <c r="BQI414" s="263"/>
      <c r="BQJ414" s="263"/>
      <c r="BQK414" s="263"/>
      <c r="BQL414" s="263"/>
      <c r="BQM414" s="263"/>
      <c r="BQN414" s="263"/>
      <c r="BQO414" s="263"/>
      <c r="BQP414" s="263"/>
      <c r="BQQ414" s="263"/>
      <c r="BQR414" s="263"/>
      <c r="BQS414" s="263"/>
      <c r="BQT414" s="263"/>
      <c r="BQU414" s="263"/>
      <c r="BQV414" s="263"/>
      <c r="BQW414" s="263"/>
      <c r="BQX414" s="263"/>
      <c r="BQY414" s="263"/>
      <c r="BQZ414" s="263"/>
      <c r="BRA414" s="263"/>
      <c r="BRB414" s="263"/>
      <c r="BRC414" s="263"/>
      <c r="BRD414" s="263"/>
      <c r="BRE414" s="263"/>
      <c r="BRF414" s="263"/>
      <c r="BRG414" s="263"/>
      <c r="BRH414" s="263"/>
      <c r="BRI414" s="263"/>
      <c r="BRJ414" s="263"/>
      <c r="BRK414" s="263"/>
      <c r="BRL414" s="263"/>
      <c r="BRM414" s="263"/>
      <c r="BRN414" s="263"/>
      <c r="BRO414" s="263"/>
      <c r="BRP414" s="263"/>
      <c r="BRQ414" s="263"/>
      <c r="BRR414" s="263"/>
      <c r="BRS414" s="263"/>
      <c r="BRT414" s="263"/>
      <c r="BRU414" s="263"/>
      <c r="BRV414" s="263"/>
      <c r="BRW414" s="263"/>
      <c r="BRX414" s="263"/>
      <c r="BRY414" s="263"/>
      <c r="BRZ414" s="263"/>
      <c r="BSA414" s="263"/>
      <c r="BSB414" s="263"/>
      <c r="BSC414" s="263"/>
      <c r="BSD414" s="263"/>
      <c r="BSE414" s="263"/>
      <c r="BSF414" s="263"/>
      <c r="BSG414" s="263"/>
      <c r="BSH414" s="263"/>
      <c r="BSI414" s="263"/>
      <c r="BSJ414" s="263"/>
      <c r="BSK414" s="263"/>
      <c r="BSL414" s="263"/>
      <c r="BSM414" s="263"/>
      <c r="BSN414" s="263"/>
      <c r="BSO414" s="263"/>
      <c r="BSP414" s="263"/>
      <c r="BSQ414" s="263"/>
      <c r="BSR414" s="263"/>
      <c r="BSS414" s="263"/>
      <c r="BST414" s="263"/>
      <c r="BSU414" s="263"/>
      <c r="BSV414" s="263"/>
      <c r="BSW414" s="263"/>
      <c r="BSX414" s="263"/>
      <c r="BSY414" s="263"/>
      <c r="BSZ414" s="263"/>
      <c r="BTA414" s="263"/>
      <c r="BTB414" s="263"/>
      <c r="BTC414" s="263"/>
      <c r="BTD414" s="263"/>
      <c r="BTE414" s="263"/>
      <c r="BTF414" s="263"/>
      <c r="BTG414" s="263"/>
      <c r="BTH414" s="263"/>
      <c r="BTI414" s="263"/>
      <c r="BTJ414" s="263"/>
      <c r="BTK414" s="263"/>
      <c r="BTL414" s="263"/>
      <c r="BTM414" s="263"/>
      <c r="BTN414" s="263"/>
      <c r="BTO414" s="263"/>
      <c r="BTP414" s="263"/>
      <c r="BTQ414" s="263"/>
      <c r="BTR414" s="263"/>
      <c r="BTS414" s="263"/>
      <c r="BTT414" s="263"/>
      <c r="BTU414" s="263"/>
      <c r="BTV414" s="263"/>
      <c r="BTW414" s="263"/>
      <c r="BTX414" s="263"/>
      <c r="BTY414" s="263"/>
      <c r="BTZ414" s="263"/>
      <c r="BUA414" s="263"/>
      <c r="BUB414" s="263"/>
      <c r="BUC414" s="263"/>
      <c r="BUD414" s="263"/>
      <c r="BUE414" s="263"/>
      <c r="BUF414" s="263"/>
      <c r="BUG414" s="263"/>
      <c r="BUH414" s="263"/>
      <c r="BUI414" s="263"/>
      <c r="BUJ414" s="263"/>
      <c r="BUK414" s="263"/>
      <c r="BUL414" s="263"/>
      <c r="BUM414" s="263"/>
      <c r="BUN414" s="263"/>
      <c r="BUO414" s="263"/>
      <c r="BUP414" s="263"/>
      <c r="BUQ414" s="263"/>
      <c r="BUR414" s="263"/>
      <c r="BUS414" s="263"/>
      <c r="BUT414" s="263"/>
      <c r="BUU414" s="263"/>
      <c r="BUV414" s="263"/>
      <c r="BUW414" s="263"/>
      <c r="BUX414" s="263"/>
      <c r="BUY414" s="263"/>
      <c r="BUZ414" s="263"/>
      <c r="BVA414" s="263"/>
      <c r="BVB414" s="263"/>
      <c r="BVC414" s="263"/>
      <c r="BVD414" s="263"/>
      <c r="BVE414" s="263"/>
      <c r="BVF414" s="263"/>
      <c r="BVG414" s="263"/>
      <c r="BVH414" s="263"/>
      <c r="BVI414" s="263"/>
      <c r="BVJ414" s="263"/>
      <c r="BVK414" s="263"/>
      <c r="BVL414" s="263"/>
      <c r="BVM414" s="263"/>
      <c r="BVN414" s="263"/>
      <c r="BVO414" s="263"/>
      <c r="BVP414" s="263"/>
      <c r="BVQ414" s="263"/>
      <c r="BVR414" s="263"/>
      <c r="BVS414" s="263"/>
      <c r="BVT414" s="263"/>
      <c r="BVU414" s="263"/>
      <c r="BVV414" s="263"/>
      <c r="BVW414" s="263"/>
      <c r="BVX414" s="263"/>
      <c r="BVY414" s="263"/>
      <c r="BVZ414" s="263"/>
      <c r="BWA414" s="263"/>
      <c r="BWB414" s="263"/>
      <c r="BWC414" s="263"/>
      <c r="BWD414" s="263"/>
      <c r="BWE414" s="263"/>
      <c r="BWF414" s="263"/>
      <c r="BWG414" s="263"/>
      <c r="BWH414" s="263"/>
      <c r="BWI414" s="263"/>
      <c r="BWJ414" s="263"/>
      <c r="BWK414" s="263"/>
      <c r="BWL414" s="263"/>
      <c r="BWM414" s="263"/>
      <c r="BWN414" s="263"/>
      <c r="BWO414" s="263"/>
      <c r="BWP414" s="263"/>
      <c r="BWQ414" s="263"/>
      <c r="BWR414" s="263"/>
      <c r="BWS414" s="263"/>
      <c r="BWT414" s="263"/>
      <c r="BWU414" s="263"/>
      <c r="BWV414" s="263"/>
      <c r="BWW414" s="263"/>
      <c r="BWX414" s="263"/>
      <c r="BWY414" s="263"/>
      <c r="BWZ414" s="263"/>
      <c r="BXA414" s="263"/>
      <c r="BXB414" s="263"/>
      <c r="BXC414" s="263"/>
      <c r="BXD414" s="263"/>
      <c r="BXE414" s="263"/>
      <c r="BXF414" s="263"/>
      <c r="BXG414" s="263"/>
      <c r="BXH414" s="263"/>
      <c r="BXI414" s="263"/>
      <c r="BXJ414" s="263"/>
      <c r="BXK414" s="263"/>
      <c r="BXL414" s="263"/>
      <c r="BXM414" s="263"/>
      <c r="BXN414" s="263"/>
      <c r="BXO414" s="263"/>
      <c r="BXP414" s="263"/>
      <c r="BXQ414" s="263"/>
      <c r="BXR414" s="263"/>
      <c r="BXS414" s="263"/>
      <c r="BXT414" s="263"/>
      <c r="BXU414" s="263"/>
      <c r="BXV414" s="263"/>
      <c r="BXW414" s="263"/>
      <c r="BXX414" s="263"/>
      <c r="BXY414" s="263"/>
      <c r="BXZ414" s="263"/>
      <c r="BYA414" s="263"/>
      <c r="BYB414" s="263"/>
      <c r="BYC414" s="263"/>
      <c r="BYD414" s="263"/>
      <c r="BYE414" s="263"/>
      <c r="BYF414" s="263"/>
      <c r="BYG414" s="263"/>
      <c r="BYH414" s="263"/>
      <c r="BYI414" s="263"/>
      <c r="BYJ414" s="263"/>
      <c r="BYK414" s="263"/>
      <c r="BYL414" s="263"/>
      <c r="BYM414" s="263"/>
      <c r="BYN414" s="263"/>
      <c r="BYO414" s="263"/>
      <c r="BYP414" s="263"/>
      <c r="BYQ414" s="263"/>
      <c r="BYR414" s="263"/>
      <c r="BYS414" s="263"/>
      <c r="BYT414" s="263"/>
      <c r="BYU414" s="263"/>
      <c r="BYV414" s="263"/>
      <c r="BYW414" s="263"/>
      <c r="BYX414" s="263"/>
      <c r="BYY414" s="263"/>
      <c r="BYZ414" s="263"/>
      <c r="BZA414" s="263"/>
      <c r="BZB414" s="263"/>
      <c r="BZC414" s="263"/>
      <c r="BZD414" s="263"/>
      <c r="BZE414" s="263"/>
      <c r="BZF414" s="263"/>
      <c r="BZG414" s="263"/>
      <c r="BZH414" s="263"/>
      <c r="BZI414" s="263"/>
      <c r="BZJ414" s="263"/>
      <c r="BZK414" s="263"/>
      <c r="BZL414" s="263"/>
      <c r="BZM414" s="263"/>
      <c r="BZN414" s="263"/>
      <c r="BZO414" s="263"/>
      <c r="BZP414" s="263"/>
      <c r="BZQ414" s="263"/>
      <c r="BZR414" s="263"/>
      <c r="BZS414" s="263"/>
      <c r="BZT414" s="263"/>
      <c r="BZU414" s="263"/>
      <c r="BZV414" s="263"/>
      <c r="BZW414" s="263"/>
      <c r="BZX414" s="263"/>
      <c r="BZY414" s="263"/>
      <c r="BZZ414" s="263"/>
      <c r="CAA414" s="263"/>
      <c r="CAB414" s="263"/>
      <c r="CAC414" s="263"/>
      <c r="CAD414" s="263"/>
      <c r="CAE414" s="263"/>
      <c r="CAF414" s="263"/>
      <c r="CAG414" s="263"/>
      <c r="CAH414" s="263"/>
      <c r="CAI414" s="263"/>
      <c r="CAJ414" s="263"/>
      <c r="CAK414" s="263"/>
      <c r="CAL414" s="263"/>
      <c r="CAM414" s="263"/>
      <c r="CAN414" s="263"/>
      <c r="CAO414" s="263"/>
      <c r="CAP414" s="263"/>
      <c r="CAQ414" s="263"/>
      <c r="CAR414" s="263"/>
      <c r="CAS414" s="263"/>
      <c r="CAT414" s="263"/>
      <c r="CAU414" s="263"/>
      <c r="CAV414" s="263"/>
    </row>
    <row r="415" spans="1:2076" x14ac:dyDescent="0.35">
      <c r="A415" s="263"/>
      <c r="B415" s="263"/>
      <c r="C415" s="263"/>
      <c r="D415" s="263"/>
      <c r="E415" s="263"/>
      <c r="F415" s="263"/>
      <c r="G415" s="263"/>
      <c r="H415" s="263"/>
      <c r="I415" s="263"/>
      <c r="J415" s="263"/>
      <c r="K415" s="263"/>
      <c r="L415" s="263"/>
      <c r="M415" s="263"/>
      <c r="N415" s="263"/>
      <c r="O415" s="263"/>
      <c r="P415" s="263"/>
      <c r="Q415" s="263"/>
      <c r="R415" s="263"/>
      <c r="S415" s="263"/>
      <c r="T415" s="263"/>
      <c r="U415" s="263"/>
      <c r="V415" s="263"/>
      <c r="W415" s="263"/>
      <c r="X415" s="263"/>
      <c r="Y415" s="263"/>
      <c r="Z415" s="263"/>
      <c r="AA415" s="263"/>
      <c r="AB415" s="263"/>
      <c r="AC415" s="263"/>
      <c r="AD415" s="263"/>
      <c r="AE415" s="263"/>
      <c r="AF415" s="263"/>
      <c r="AG415" s="263"/>
      <c r="AH415" s="263"/>
      <c r="AI415" s="263"/>
      <c r="AJ415" s="263"/>
      <c r="AK415" s="263"/>
      <c r="AL415" s="263"/>
      <c r="AM415" s="263"/>
      <c r="AN415" s="263"/>
      <c r="AO415" s="263"/>
      <c r="AP415" s="263"/>
      <c r="AQ415" s="263"/>
      <c r="AR415" s="263"/>
      <c r="AS415" s="263"/>
      <c r="AT415" s="263"/>
      <c r="AU415" s="263"/>
      <c r="AV415" s="263"/>
      <c r="AW415" s="263"/>
      <c r="AX415" s="263"/>
      <c r="AY415" s="263"/>
      <c r="AZ415" s="263"/>
      <c r="BA415" s="263"/>
      <c r="BB415" s="263"/>
      <c r="BC415" s="263"/>
      <c r="BD415" s="263"/>
      <c r="BE415" s="263"/>
      <c r="BF415" s="263"/>
      <c r="BG415" s="263"/>
      <c r="BH415" s="263"/>
      <c r="BI415" s="263"/>
      <c r="BJ415" s="263"/>
      <c r="BK415" s="263"/>
      <c r="BL415" s="263"/>
      <c r="BM415" s="263"/>
      <c r="BN415" s="263"/>
      <c r="BO415" s="263"/>
      <c r="BP415" s="263"/>
      <c r="BQ415" s="263"/>
      <c r="BR415" s="263"/>
      <c r="BS415" s="263"/>
      <c r="BT415" s="263"/>
      <c r="BU415" s="263"/>
      <c r="BV415" s="263"/>
      <c r="BW415" s="263"/>
      <c r="BX415" s="263"/>
      <c r="BY415" s="263"/>
      <c r="BZ415" s="263"/>
      <c r="CA415" s="263"/>
      <c r="CB415" s="263"/>
      <c r="CC415" s="263"/>
      <c r="CD415" s="263"/>
      <c r="CE415" s="263"/>
      <c r="CF415" s="263"/>
      <c r="CG415" s="263"/>
      <c r="CH415" s="263"/>
      <c r="CI415" s="263"/>
      <c r="CJ415" s="263"/>
      <c r="CK415" s="263"/>
      <c r="CL415" s="263"/>
      <c r="CM415" s="263"/>
      <c r="CN415" s="263"/>
      <c r="CO415" s="263"/>
      <c r="CP415" s="263"/>
      <c r="CQ415" s="263"/>
      <c r="CR415" s="263"/>
      <c r="CS415" s="263"/>
      <c r="CT415" s="263"/>
      <c r="CU415" s="263"/>
      <c r="CV415" s="263"/>
      <c r="CW415" s="263"/>
      <c r="CX415" s="263"/>
      <c r="CY415" s="263"/>
      <c r="CZ415" s="263"/>
      <c r="DA415" s="263"/>
      <c r="DB415" s="263"/>
      <c r="DC415" s="263"/>
      <c r="DD415" s="263"/>
      <c r="DE415" s="263"/>
      <c r="DF415" s="263"/>
      <c r="DG415" s="263"/>
      <c r="DH415" s="263"/>
      <c r="DI415" s="263"/>
      <c r="DJ415" s="263"/>
      <c r="DK415" s="263"/>
      <c r="DL415" s="263"/>
      <c r="DM415" s="263"/>
      <c r="DN415" s="263"/>
      <c r="DO415" s="263"/>
      <c r="DP415" s="263"/>
      <c r="DQ415" s="263"/>
      <c r="DR415" s="263"/>
      <c r="DS415" s="263"/>
      <c r="DT415" s="263"/>
      <c r="DU415" s="263"/>
      <c r="DV415" s="263"/>
      <c r="DW415" s="263"/>
      <c r="DX415" s="263"/>
      <c r="DY415" s="263"/>
      <c r="DZ415" s="263"/>
      <c r="EA415" s="263"/>
      <c r="EB415" s="263"/>
      <c r="EC415" s="263"/>
      <c r="ED415" s="263"/>
      <c r="EE415" s="263"/>
      <c r="EF415" s="263"/>
      <c r="EG415" s="263"/>
      <c r="EH415" s="263"/>
      <c r="EI415" s="263"/>
      <c r="EJ415" s="263"/>
      <c r="EK415" s="263"/>
      <c r="EL415" s="263"/>
      <c r="EM415" s="263"/>
      <c r="EN415" s="263"/>
      <c r="EO415" s="263"/>
      <c r="EP415" s="263"/>
      <c r="EQ415" s="263"/>
      <c r="ER415" s="263"/>
      <c r="ES415" s="263"/>
      <c r="ET415" s="263"/>
      <c r="EU415" s="263"/>
      <c r="EV415" s="263"/>
      <c r="EW415" s="263"/>
      <c r="EX415" s="263"/>
      <c r="EY415" s="263"/>
      <c r="EZ415" s="263"/>
      <c r="FA415" s="263"/>
      <c r="FB415" s="263"/>
      <c r="FC415" s="263"/>
      <c r="FD415" s="263"/>
      <c r="FE415" s="263"/>
      <c r="FF415" s="263"/>
      <c r="FG415" s="263"/>
      <c r="FH415" s="263"/>
      <c r="FI415" s="263"/>
      <c r="FJ415" s="263"/>
      <c r="FK415" s="263"/>
      <c r="FL415" s="263"/>
      <c r="FM415" s="263"/>
      <c r="FN415" s="263"/>
      <c r="FO415" s="263"/>
      <c r="FP415" s="263"/>
      <c r="FQ415" s="263"/>
      <c r="FR415" s="263"/>
      <c r="FS415" s="263"/>
      <c r="FT415" s="263"/>
      <c r="FU415" s="263"/>
      <c r="FV415" s="263"/>
      <c r="FW415" s="263"/>
      <c r="FX415" s="263"/>
      <c r="FY415" s="263"/>
      <c r="FZ415" s="263"/>
      <c r="GA415" s="263"/>
      <c r="GB415" s="263"/>
      <c r="GC415" s="263"/>
      <c r="GD415" s="263"/>
      <c r="GE415" s="263"/>
      <c r="GF415" s="263"/>
      <c r="GG415" s="263"/>
      <c r="GH415" s="263"/>
      <c r="GI415" s="263"/>
      <c r="GJ415" s="263"/>
      <c r="GK415" s="263"/>
      <c r="GL415" s="263"/>
      <c r="GM415" s="263"/>
      <c r="GN415" s="263"/>
      <c r="GO415" s="263"/>
      <c r="GP415" s="263"/>
      <c r="GQ415" s="263"/>
      <c r="GR415" s="263"/>
      <c r="GS415" s="263"/>
      <c r="GT415" s="263"/>
      <c r="GU415" s="263"/>
      <c r="GV415" s="263"/>
      <c r="GW415" s="263"/>
      <c r="GX415" s="263"/>
      <c r="GY415" s="263"/>
      <c r="GZ415" s="263"/>
      <c r="HA415" s="263"/>
      <c r="HB415" s="263"/>
      <c r="HC415" s="263"/>
      <c r="HD415" s="263"/>
      <c r="HE415" s="263"/>
      <c r="HF415" s="263"/>
      <c r="HG415" s="263"/>
      <c r="HH415" s="263"/>
      <c r="HI415" s="263"/>
      <c r="HJ415" s="263"/>
      <c r="HK415" s="263"/>
      <c r="HL415" s="263"/>
      <c r="HM415" s="263"/>
      <c r="HN415" s="263"/>
      <c r="HO415" s="263"/>
      <c r="HP415" s="263"/>
      <c r="HQ415" s="263"/>
      <c r="HR415" s="263"/>
      <c r="HS415" s="263"/>
      <c r="HT415" s="263"/>
      <c r="HU415" s="263"/>
      <c r="HV415" s="263"/>
      <c r="HW415" s="263"/>
      <c r="HX415" s="263"/>
      <c r="HY415" s="263"/>
      <c r="HZ415" s="263"/>
      <c r="IA415" s="263"/>
      <c r="IB415" s="263"/>
      <c r="IC415" s="263"/>
      <c r="ID415" s="263"/>
      <c r="IE415" s="263"/>
      <c r="IF415" s="263"/>
      <c r="IG415" s="263"/>
      <c r="IH415" s="263"/>
      <c r="II415" s="263"/>
      <c r="IJ415" s="263"/>
      <c r="IK415" s="263"/>
      <c r="IL415" s="263"/>
      <c r="IM415" s="263"/>
      <c r="IN415" s="263"/>
      <c r="IO415" s="263"/>
      <c r="IP415" s="263"/>
      <c r="IQ415" s="263"/>
      <c r="IR415" s="263"/>
      <c r="IS415" s="263"/>
      <c r="IT415" s="263"/>
      <c r="IU415" s="263"/>
      <c r="IV415" s="263"/>
      <c r="IW415" s="263"/>
      <c r="IX415" s="263"/>
      <c r="IY415" s="263"/>
      <c r="IZ415" s="263"/>
      <c r="JA415" s="263"/>
      <c r="JB415" s="263"/>
      <c r="JC415" s="263"/>
      <c r="JD415" s="263"/>
      <c r="JE415" s="263"/>
      <c r="JF415" s="263"/>
      <c r="JG415" s="263"/>
      <c r="JH415" s="263"/>
      <c r="JI415" s="263"/>
      <c r="JJ415" s="263"/>
      <c r="JK415" s="263"/>
      <c r="JL415" s="263"/>
      <c r="JM415" s="263"/>
      <c r="JN415" s="263"/>
      <c r="JO415" s="263"/>
      <c r="JP415" s="263"/>
      <c r="JQ415" s="263"/>
      <c r="JR415" s="263"/>
      <c r="JS415" s="263"/>
      <c r="JT415" s="263"/>
      <c r="JU415" s="263"/>
      <c r="JV415" s="263"/>
      <c r="JW415" s="263"/>
      <c r="JX415" s="263"/>
      <c r="JY415" s="263"/>
      <c r="JZ415" s="263"/>
      <c r="KA415" s="263"/>
      <c r="KB415" s="263"/>
      <c r="KC415" s="263"/>
      <c r="KD415" s="263"/>
      <c r="KE415" s="263"/>
      <c r="KF415" s="263"/>
      <c r="KG415" s="263"/>
      <c r="KH415" s="263"/>
      <c r="KI415" s="263"/>
      <c r="KJ415" s="263"/>
      <c r="KK415" s="263"/>
      <c r="KL415" s="263"/>
      <c r="KM415" s="263"/>
      <c r="KN415" s="263"/>
      <c r="KO415" s="263"/>
      <c r="KP415" s="263"/>
      <c r="KQ415" s="263"/>
      <c r="KR415" s="263"/>
      <c r="KS415" s="263"/>
      <c r="KT415" s="263"/>
      <c r="KU415" s="263"/>
      <c r="KV415" s="263"/>
      <c r="KW415" s="263"/>
      <c r="KX415" s="263"/>
      <c r="KY415" s="263"/>
      <c r="KZ415" s="263"/>
      <c r="LA415" s="263"/>
      <c r="LB415" s="263"/>
      <c r="LC415" s="263"/>
      <c r="LD415" s="263"/>
      <c r="LE415" s="263"/>
      <c r="LF415" s="263"/>
      <c r="LG415" s="263"/>
      <c r="LH415" s="263"/>
      <c r="LI415" s="263"/>
      <c r="LJ415" s="263"/>
      <c r="LK415" s="263"/>
      <c r="LL415" s="263"/>
      <c r="LM415" s="263"/>
      <c r="LN415" s="263"/>
      <c r="LO415" s="263"/>
      <c r="LP415" s="263"/>
      <c r="LQ415" s="263"/>
      <c r="LR415" s="263"/>
      <c r="LS415" s="263"/>
      <c r="LT415" s="263"/>
      <c r="LU415" s="263"/>
      <c r="LV415" s="263"/>
      <c r="LW415" s="263"/>
      <c r="LX415" s="263"/>
      <c r="LY415" s="263"/>
      <c r="LZ415" s="263"/>
      <c r="MA415" s="263"/>
      <c r="MB415" s="263"/>
      <c r="MC415" s="263"/>
      <c r="MD415" s="263"/>
      <c r="ME415" s="263"/>
      <c r="MF415" s="263"/>
      <c r="MG415" s="263"/>
      <c r="MH415" s="263"/>
      <c r="MI415" s="263"/>
      <c r="MJ415" s="263"/>
      <c r="MK415" s="263"/>
      <c r="ML415" s="263"/>
      <c r="MM415" s="263"/>
      <c r="MN415" s="263"/>
      <c r="MO415" s="263"/>
      <c r="MP415" s="263"/>
      <c r="MQ415" s="263"/>
      <c r="MR415" s="263"/>
      <c r="MS415" s="263"/>
      <c r="MT415" s="263"/>
      <c r="MU415" s="263"/>
      <c r="MV415" s="263"/>
      <c r="MW415" s="263"/>
      <c r="MX415" s="263"/>
      <c r="MY415" s="263"/>
      <c r="MZ415" s="263"/>
      <c r="NA415" s="263"/>
      <c r="NB415" s="263"/>
      <c r="NC415" s="263"/>
      <c r="ND415" s="263"/>
      <c r="NE415" s="263"/>
      <c r="NF415" s="263"/>
      <c r="NG415" s="263"/>
      <c r="NH415" s="263"/>
      <c r="NI415" s="263"/>
      <c r="NJ415" s="263"/>
      <c r="NK415" s="263"/>
      <c r="NL415" s="263"/>
      <c r="NM415" s="263"/>
      <c r="NN415" s="263"/>
      <c r="NO415" s="263"/>
      <c r="NP415" s="263"/>
      <c r="NQ415" s="263"/>
      <c r="NR415" s="263"/>
      <c r="NS415" s="263"/>
      <c r="NT415" s="263"/>
      <c r="NU415" s="263"/>
      <c r="NV415" s="263"/>
      <c r="NW415" s="263"/>
      <c r="NX415" s="263"/>
      <c r="NY415" s="263"/>
      <c r="NZ415" s="263"/>
      <c r="OA415" s="263"/>
      <c r="OB415" s="263"/>
      <c r="OC415" s="263"/>
      <c r="OD415" s="263"/>
      <c r="OE415" s="263"/>
      <c r="OF415" s="263"/>
      <c r="OG415" s="263"/>
      <c r="OH415" s="263"/>
      <c r="OI415" s="263"/>
      <c r="OJ415" s="263"/>
      <c r="OK415" s="263"/>
      <c r="OL415" s="263"/>
      <c r="OM415" s="263"/>
      <c r="ON415" s="263"/>
      <c r="OO415" s="263"/>
      <c r="OP415" s="263"/>
      <c r="OQ415" s="263"/>
      <c r="OR415" s="263"/>
      <c r="OS415" s="263"/>
      <c r="OT415" s="263"/>
      <c r="OU415" s="263"/>
      <c r="OV415" s="263"/>
      <c r="OW415" s="263"/>
      <c r="OX415" s="263"/>
      <c r="OY415" s="263"/>
      <c r="OZ415" s="263"/>
      <c r="PA415" s="263"/>
      <c r="PB415" s="263"/>
      <c r="PC415" s="263"/>
      <c r="PD415" s="263"/>
      <c r="PE415" s="263"/>
      <c r="PF415" s="263"/>
      <c r="PG415" s="263"/>
      <c r="PH415" s="263"/>
      <c r="PI415" s="263"/>
      <c r="PJ415" s="263"/>
      <c r="PK415" s="263"/>
      <c r="PL415" s="263"/>
      <c r="PM415" s="263"/>
      <c r="PN415" s="263"/>
      <c r="PO415" s="263"/>
      <c r="PP415" s="263"/>
      <c r="PQ415" s="263"/>
      <c r="PR415" s="263"/>
      <c r="PS415" s="263"/>
      <c r="PT415" s="263"/>
      <c r="PU415" s="263"/>
      <c r="PV415" s="263"/>
      <c r="PW415" s="263"/>
      <c r="PX415" s="263"/>
      <c r="PY415" s="263"/>
      <c r="PZ415" s="263"/>
      <c r="QA415" s="263"/>
      <c r="QB415" s="263"/>
      <c r="QC415" s="263"/>
      <c r="QD415" s="263"/>
      <c r="QE415" s="263"/>
      <c r="QF415" s="263"/>
      <c r="QG415" s="263"/>
      <c r="QH415" s="263"/>
      <c r="QI415" s="263"/>
      <c r="QJ415" s="263"/>
      <c r="QK415" s="263"/>
      <c r="QL415" s="263"/>
      <c r="QM415" s="263"/>
      <c r="QN415" s="263"/>
      <c r="QO415" s="263"/>
      <c r="QP415" s="263"/>
      <c r="QQ415" s="263"/>
      <c r="QR415" s="263"/>
      <c r="QS415" s="263"/>
      <c r="QT415" s="263"/>
      <c r="QU415" s="263"/>
      <c r="QV415" s="263"/>
      <c r="QW415" s="263"/>
      <c r="QX415" s="263"/>
      <c r="QY415" s="263"/>
      <c r="QZ415" s="263"/>
      <c r="RA415" s="263"/>
      <c r="RB415" s="263"/>
      <c r="RC415" s="263"/>
      <c r="RD415" s="263"/>
      <c r="RE415" s="263"/>
      <c r="RF415" s="263"/>
      <c r="RG415" s="263"/>
      <c r="RH415" s="263"/>
      <c r="RI415" s="263"/>
      <c r="RJ415" s="263"/>
      <c r="RK415" s="263"/>
      <c r="RL415" s="263"/>
      <c r="RM415" s="263"/>
      <c r="RN415" s="263"/>
      <c r="RO415" s="263"/>
      <c r="RP415" s="263"/>
      <c r="RQ415" s="263"/>
      <c r="RR415" s="263"/>
      <c r="RS415" s="263"/>
      <c r="RT415" s="263"/>
      <c r="RU415" s="263"/>
      <c r="RV415" s="263"/>
      <c r="RW415" s="263"/>
      <c r="RX415" s="263"/>
      <c r="RY415" s="263"/>
      <c r="RZ415" s="263"/>
      <c r="SA415" s="263"/>
      <c r="SB415" s="263"/>
      <c r="SC415" s="263"/>
      <c r="SD415" s="263"/>
      <c r="SE415" s="263"/>
      <c r="SF415" s="263"/>
      <c r="SG415" s="263"/>
      <c r="SH415" s="263"/>
      <c r="SI415" s="263"/>
      <c r="SJ415" s="263"/>
      <c r="SK415" s="263"/>
      <c r="SL415" s="263"/>
      <c r="SM415" s="263"/>
      <c r="SN415" s="263"/>
      <c r="SO415" s="263"/>
      <c r="SP415" s="263"/>
      <c r="SQ415" s="263"/>
      <c r="SR415" s="263"/>
      <c r="SS415" s="263"/>
      <c r="ST415" s="263"/>
      <c r="SU415" s="263"/>
      <c r="SV415" s="263"/>
      <c r="SW415" s="263"/>
      <c r="SX415" s="263"/>
      <c r="SY415" s="263"/>
      <c r="SZ415" s="263"/>
      <c r="TA415" s="263"/>
      <c r="TB415" s="263"/>
      <c r="TC415" s="263"/>
      <c r="TD415" s="263"/>
      <c r="TE415" s="263"/>
      <c r="TF415" s="263"/>
      <c r="TG415" s="263"/>
      <c r="TH415" s="263"/>
      <c r="TI415" s="263"/>
      <c r="TJ415" s="263"/>
      <c r="TK415" s="263"/>
      <c r="TL415" s="263"/>
      <c r="TM415" s="263"/>
      <c r="TN415" s="263"/>
      <c r="TO415" s="263"/>
      <c r="TP415" s="263"/>
      <c r="TQ415" s="263"/>
      <c r="TR415" s="263"/>
      <c r="TS415" s="263"/>
      <c r="TT415" s="263"/>
      <c r="TU415" s="263"/>
      <c r="TV415" s="263"/>
      <c r="TW415" s="263"/>
      <c r="TX415" s="263"/>
      <c r="TY415" s="263"/>
      <c r="TZ415" s="263"/>
      <c r="UA415" s="263"/>
      <c r="UB415" s="263"/>
      <c r="UC415" s="263"/>
      <c r="UD415" s="263"/>
      <c r="UE415" s="263"/>
      <c r="UF415" s="263"/>
      <c r="UG415" s="263"/>
      <c r="UH415" s="263"/>
      <c r="UI415" s="263"/>
      <c r="UJ415" s="263"/>
      <c r="UK415" s="263"/>
      <c r="UL415" s="263"/>
      <c r="UM415" s="263"/>
      <c r="UN415" s="263"/>
      <c r="UO415" s="263"/>
      <c r="UP415" s="263"/>
      <c r="UQ415" s="263"/>
      <c r="UR415" s="263"/>
      <c r="US415" s="263"/>
      <c r="UT415" s="263"/>
      <c r="UU415" s="263"/>
      <c r="UV415" s="263"/>
      <c r="UW415" s="263"/>
      <c r="UX415" s="263"/>
      <c r="UY415" s="263"/>
      <c r="UZ415" s="263"/>
      <c r="VA415" s="263"/>
      <c r="VB415" s="263"/>
      <c r="VC415" s="263"/>
      <c r="VD415" s="263"/>
      <c r="VE415" s="263"/>
      <c r="VF415" s="263"/>
      <c r="VG415" s="263"/>
      <c r="VH415" s="263"/>
      <c r="VI415" s="263"/>
      <c r="VJ415" s="263"/>
      <c r="VK415" s="263"/>
      <c r="VL415" s="263"/>
      <c r="VM415" s="263"/>
      <c r="VN415" s="263"/>
      <c r="VO415" s="263"/>
      <c r="VP415" s="263"/>
      <c r="VQ415" s="263"/>
      <c r="VR415" s="263"/>
      <c r="VS415" s="263"/>
      <c r="VT415" s="263"/>
      <c r="VU415" s="263"/>
      <c r="VV415" s="263"/>
      <c r="VW415" s="263"/>
      <c r="VX415" s="263"/>
      <c r="VY415" s="263"/>
      <c r="VZ415" s="263"/>
      <c r="WA415" s="263"/>
      <c r="WB415" s="263"/>
      <c r="WC415" s="263"/>
      <c r="WD415" s="263"/>
      <c r="WE415" s="263"/>
      <c r="WF415" s="263"/>
      <c r="WG415" s="263"/>
      <c r="WH415" s="263"/>
      <c r="WI415" s="263"/>
      <c r="WJ415" s="263"/>
      <c r="WK415" s="263"/>
      <c r="WL415" s="263"/>
      <c r="WM415" s="263"/>
      <c r="WN415" s="263"/>
      <c r="WO415" s="263"/>
      <c r="WP415" s="263"/>
      <c r="WQ415" s="263"/>
      <c r="WR415" s="263"/>
      <c r="WS415" s="263"/>
      <c r="WT415" s="263"/>
      <c r="WU415" s="263"/>
      <c r="WV415" s="263"/>
      <c r="WW415" s="263"/>
      <c r="WX415" s="263"/>
      <c r="WY415" s="263"/>
      <c r="WZ415" s="263"/>
      <c r="XA415" s="263"/>
      <c r="XB415" s="263"/>
      <c r="XC415" s="263"/>
      <c r="XD415" s="263"/>
      <c r="XE415" s="263"/>
      <c r="XF415" s="263"/>
      <c r="XG415" s="263"/>
      <c r="XH415" s="263"/>
      <c r="XI415" s="263"/>
      <c r="XJ415" s="263"/>
      <c r="XK415" s="263"/>
      <c r="XL415" s="263"/>
      <c r="XM415" s="263"/>
      <c r="XN415" s="263"/>
      <c r="XO415" s="263"/>
      <c r="XP415" s="263"/>
      <c r="XQ415" s="263"/>
      <c r="XR415" s="263"/>
      <c r="XS415" s="263"/>
      <c r="XT415" s="263"/>
      <c r="XU415" s="263"/>
      <c r="XV415" s="263"/>
      <c r="XW415" s="263"/>
      <c r="XX415" s="263"/>
      <c r="XY415" s="263"/>
      <c r="XZ415" s="263"/>
      <c r="YA415" s="263"/>
      <c r="YB415" s="263"/>
      <c r="YC415" s="263"/>
      <c r="YD415" s="263"/>
      <c r="YE415" s="263"/>
      <c r="YF415" s="263"/>
      <c r="YG415" s="263"/>
      <c r="YH415" s="263"/>
      <c r="YI415" s="263"/>
      <c r="YJ415" s="263"/>
      <c r="YK415" s="263"/>
      <c r="YL415" s="263"/>
      <c r="YM415" s="263"/>
      <c r="YN415" s="263"/>
      <c r="YO415" s="263"/>
      <c r="YP415" s="263"/>
      <c r="YQ415" s="263"/>
      <c r="YR415" s="263"/>
      <c r="YS415" s="263"/>
      <c r="YT415" s="263"/>
      <c r="YU415" s="263"/>
      <c r="YV415" s="263"/>
      <c r="YW415" s="263"/>
      <c r="YX415" s="263"/>
      <c r="YY415" s="263"/>
      <c r="YZ415" s="263"/>
      <c r="ZA415" s="263"/>
      <c r="ZB415" s="263"/>
      <c r="ZC415" s="263"/>
      <c r="ZD415" s="263"/>
      <c r="ZE415" s="263"/>
      <c r="ZF415" s="263"/>
      <c r="ZG415" s="263"/>
      <c r="ZH415" s="263"/>
      <c r="ZI415" s="263"/>
      <c r="ZJ415" s="263"/>
      <c r="ZK415" s="263"/>
      <c r="ZL415" s="263"/>
      <c r="ZM415" s="263"/>
      <c r="ZN415" s="263"/>
      <c r="ZO415" s="263"/>
      <c r="ZP415" s="263"/>
      <c r="ZQ415" s="263"/>
      <c r="ZR415" s="263"/>
      <c r="ZS415" s="263"/>
      <c r="ZT415" s="263"/>
      <c r="ZU415" s="263"/>
      <c r="ZV415" s="263"/>
      <c r="ZW415" s="263"/>
      <c r="ZX415" s="263"/>
      <c r="ZY415" s="263"/>
      <c r="ZZ415" s="263"/>
      <c r="AAA415" s="263"/>
      <c r="AAB415" s="263"/>
      <c r="AAC415" s="263"/>
      <c r="AAD415" s="263"/>
      <c r="AAE415" s="263"/>
      <c r="AAF415" s="263"/>
      <c r="AAG415" s="263"/>
      <c r="AAH415" s="263"/>
      <c r="AAI415" s="263"/>
      <c r="AAJ415" s="263"/>
      <c r="AAK415" s="263"/>
      <c r="AAL415" s="263"/>
      <c r="AAM415" s="263"/>
      <c r="AAN415" s="263"/>
      <c r="AAO415" s="263"/>
      <c r="AAP415" s="263"/>
      <c r="AAQ415" s="263"/>
      <c r="AAR415" s="263"/>
      <c r="AAS415" s="263"/>
      <c r="AAT415" s="263"/>
      <c r="AAU415" s="263"/>
      <c r="AAV415" s="263"/>
      <c r="AAW415" s="263"/>
      <c r="AAX415" s="263"/>
      <c r="AAY415" s="263"/>
      <c r="AAZ415" s="263"/>
      <c r="ABA415" s="263"/>
      <c r="ABB415" s="263"/>
      <c r="ABC415" s="263"/>
      <c r="ABD415" s="263"/>
      <c r="ABE415" s="263"/>
      <c r="ABF415" s="263"/>
      <c r="ABG415" s="263"/>
      <c r="ABH415" s="263"/>
      <c r="ABI415" s="263"/>
      <c r="ABJ415" s="263"/>
      <c r="ABK415" s="263"/>
      <c r="ABL415" s="263"/>
      <c r="ABM415" s="263"/>
      <c r="ABN415" s="263"/>
      <c r="ABO415" s="263"/>
      <c r="ABP415" s="263"/>
      <c r="ABQ415" s="263"/>
      <c r="ABR415" s="263"/>
      <c r="ABS415" s="263"/>
      <c r="ABT415" s="263"/>
      <c r="ABU415" s="263"/>
      <c r="ABV415" s="263"/>
      <c r="ABW415" s="263"/>
      <c r="ABX415" s="263"/>
      <c r="ABY415" s="263"/>
      <c r="ABZ415" s="263"/>
      <c r="ACA415" s="263"/>
      <c r="ACB415" s="263"/>
      <c r="ACC415" s="263"/>
      <c r="ACD415" s="263"/>
      <c r="ACE415" s="263"/>
      <c r="ACF415" s="263"/>
      <c r="ACG415" s="263"/>
      <c r="ACH415" s="263"/>
      <c r="ACI415" s="263"/>
      <c r="ACJ415" s="263"/>
      <c r="ACK415" s="263"/>
      <c r="ACL415" s="263"/>
      <c r="ACM415" s="263"/>
      <c r="ACN415" s="263"/>
      <c r="ACO415" s="263"/>
      <c r="ACP415" s="263"/>
      <c r="ACQ415" s="263"/>
      <c r="ACR415" s="263"/>
      <c r="ACS415" s="263"/>
      <c r="ACT415" s="263"/>
      <c r="ACU415" s="263"/>
      <c r="ACV415" s="263"/>
      <c r="ACW415" s="263"/>
      <c r="ACX415" s="263"/>
      <c r="ACY415" s="263"/>
      <c r="ACZ415" s="263"/>
      <c r="ADA415" s="263"/>
      <c r="ADB415" s="263"/>
      <c r="ADC415" s="263"/>
      <c r="ADD415" s="263"/>
      <c r="ADE415" s="263"/>
      <c r="ADF415" s="263"/>
      <c r="ADG415" s="263"/>
      <c r="ADH415" s="263"/>
      <c r="ADI415" s="263"/>
      <c r="ADJ415" s="263"/>
      <c r="ADK415" s="263"/>
      <c r="ADL415" s="263"/>
      <c r="ADM415" s="263"/>
      <c r="ADN415" s="263"/>
      <c r="ADO415" s="263"/>
      <c r="ADP415" s="263"/>
      <c r="ADQ415" s="263"/>
      <c r="ADR415" s="263"/>
      <c r="ADS415" s="263"/>
      <c r="ADT415" s="263"/>
      <c r="ADU415" s="263"/>
      <c r="ADV415" s="263"/>
      <c r="ADW415" s="263"/>
      <c r="ADX415" s="263"/>
      <c r="ADY415" s="263"/>
      <c r="ADZ415" s="263"/>
      <c r="AEA415" s="263"/>
      <c r="AEB415" s="263"/>
      <c r="AEC415" s="263"/>
      <c r="AED415" s="263"/>
      <c r="AEE415" s="263"/>
      <c r="AEF415" s="263"/>
      <c r="AEG415" s="263"/>
      <c r="AEH415" s="263"/>
      <c r="AEI415" s="263"/>
      <c r="AEJ415" s="263"/>
      <c r="AEK415" s="263"/>
      <c r="AEL415" s="263"/>
      <c r="AEM415" s="263"/>
      <c r="AEN415" s="263"/>
      <c r="AEO415" s="263"/>
      <c r="AEP415" s="263"/>
      <c r="AEQ415" s="263"/>
      <c r="AER415" s="263"/>
      <c r="AES415" s="263"/>
      <c r="AET415" s="263"/>
      <c r="AEU415" s="263"/>
      <c r="AEV415" s="263"/>
      <c r="AEW415" s="263"/>
      <c r="AEX415" s="263"/>
      <c r="AEY415" s="263"/>
      <c r="AEZ415" s="263"/>
      <c r="AFA415" s="263"/>
      <c r="AFB415" s="263"/>
      <c r="AFC415" s="263"/>
      <c r="AFD415" s="263"/>
      <c r="AFE415" s="263"/>
      <c r="AFF415" s="263"/>
      <c r="AFG415" s="263"/>
      <c r="AFH415" s="263"/>
      <c r="AFI415" s="263"/>
      <c r="AFJ415" s="263"/>
      <c r="AFK415" s="263"/>
      <c r="AFL415" s="263"/>
      <c r="AFM415" s="263"/>
      <c r="AFN415" s="263"/>
      <c r="AFO415" s="263"/>
      <c r="AFP415" s="263"/>
      <c r="AFQ415" s="263"/>
      <c r="AFR415" s="263"/>
      <c r="AFS415" s="263"/>
      <c r="AFT415" s="263"/>
      <c r="AFU415" s="263"/>
      <c r="AFV415" s="263"/>
      <c r="AFW415" s="263"/>
      <c r="AFX415" s="263"/>
      <c r="AFY415" s="263"/>
      <c r="AFZ415" s="263"/>
      <c r="AGA415" s="263"/>
      <c r="AGB415" s="263"/>
      <c r="AGC415" s="263"/>
      <c r="AGD415" s="263"/>
      <c r="AGE415" s="263"/>
      <c r="AGF415" s="263"/>
      <c r="AGG415" s="263"/>
      <c r="AGH415" s="263"/>
      <c r="AGI415" s="263"/>
      <c r="AGJ415" s="263"/>
      <c r="AGK415" s="263"/>
      <c r="AGL415" s="263"/>
      <c r="AGM415" s="263"/>
      <c r="AGN415" s="263"/>
      <c r="AGO415" s="263"/>
      <c r="AGP415" s="263"/>
      <c r="AGQ415" s="263"/>
      <c r="AGR415" s="263"/>
      <c r="AGS415" s="263"/>
      <c r="AGT415" s="263"/>
      <c r="AGU415" s="263"/>
      <c r="AGV415" s="263"/>
      <c r="AGW415" s="263"/>
      <c r="AGX415" s="263"/>
      <c r="AGY415" s="263"/>
      <c r="AGZ415" s="263"/>
      <c r="AHA415" s="263"/>
      <c r="AHB415" s="263"/>
      <c r="AHC415" s="263"/>
      <c r="AHD415" s="263"/>
      <c r="AHE415" s="263"/>
      <c r="AHF415" s="263"/>
      <c r="AHG415" s="263"/>
      <c r="AHH415" s="263"/>
      <c r="AHI415" s="263"/>
      <c r="AHJ415" s="263"/>
      <c r="AHK415" s="263"/>
      <c r="AHL415" s="263"/>
      <c r="AHM415" s="263"/>
      <c r="AHN415" s="263"/>
      <c r="AHO415" s="263"/>
      <c r="AHP415" s="263"/>
      <c r="AHQ415" s="263"/>
      <c r="AHR415" s="263"/>
      <c r="AHS415" s="263"/>
      <c r="AHT415" s="263"/>
      <c r="AHU415" s="263"/>
      <c r="AHV415" s="263"/>
      <c r="AHW415" s="263"/>
      <c r="AHX415" s="263"/>
      <c r="AHY415" s="263"/>
      <c r="AHZ415" s="263"/>
      <c r="AIA415" s="263"/>
      <c r="AIB415" s="263"/>
      <c r="AIC415" s="263"/>
      <c r="AID415" s="263"/>
      <c r="AIE415" s="263"/>
      <c r="AIF415" s="263"/>
      <c r="AIG415" s="263"/>
      <c r="AIH415" s="263"/>
      <c r="AII415" s="263"/>
      <c r="AIJ415" s="263"/>
      <c r="AIK415" s="263"/>
      <c r="AIL415" s="263"/>
      <c r="AIM415" s="263"/>
      <c r="AIN415" s="263"/>
      <c r="AIO415" s="263"/>
      <c r="AIP415" s="263"/>
      <c r="AIQ415" s="263"/>
      <c r="AIR415" s="263"/>
      <c r="AIS415" s="263"/>
      <c r="AIT415" s="263"/>
      <c r="AIU415" s="263"/>
      <c r="AIV415" s="263"/>
      <c r="AIW415" s="263"/>
      <c r="AIX415" s="263"/>
      <c r="AIY415" s="263"/>
      <c r="AIZ415" s="263"/>
      <c r="AJA415" s="263"/>
      <c r="AJB415" s="263"/>
      <c r="AJC415" s="263"/>
      <c r="AJD415" s="263"/>
      <c r="AJE415" s="263"/>
      <c r="AJF415" s="263"/>
      <c r="AJG415" s="263"/>
      <c r="AJH415" s="263"/>
      <c r="AJI415" s="263"/>
      <c r="AJJ415" s="263"/>
      <c r="AJK415" s="263"/>
      <c r="AJL415" s="263"/>
      <c r="AJM415" s="263"/>
      <c r="AJN415" s="263"/>
      <c r="AJO415" s="263"/>
      <c r="AJP415" s="263"/>
      <c r="AJQ415" s="263"/>
      <c r="AJR415" s="263"/>
      <c r="AJS415" s="263"/>
      <c r="AJT415" s="263"/>
      <c r="AJU415" s="263"/>
      <c r="AJV415" s="263"/>
      <c r="AJW415" s="263"/>
      <c r="AJX415" s="263"/>
      <c r="AJY415" s="263"/>
      <c r="AJZ415" s="263"/>
      <c r="AKA415" s="263"/>
      <c r="AKB415" s="263"/>
      <c r="AKC415" s="263"/>
      <c r="AKD415" s="263"/>
      <c r="AKE415" s="263"/>
      <c r="AKF415" s="263"/>
      <c r="AKG415" s="263"/>
      <c r="AKH415" s="263"/>
      <c r="AKI415" s="263"/>
      <c r="AKJ415" s="263"/>
      <c r="AKK415" s="263"/>
      <c r="AKL415" s="263"/>
      <c r="AKM415" s="263"/>
      <c r="AKN415" s="263"/>
      <c r="AKO415" s="263"/>
      <c r="AKP415" s="263"/>
      <c r="AKQ415" s="263"/>
      <c r="AKR415" s="263"/>
      <c r="AKS415" s="263"/>
      <c r="AKT415" s="263"/>
      <c r="AKU415" s="263"/>
      <c r="AKV415" s="263"/>
      <c r="AKW415" s="263"/>
      <c r="AKX415" s="263"/>
      <c r="AKY415" s="263"/>
      <c r="AKZ415" s="263"/>
      <c r="ALA415" s="263"/>
      <c r="ALB415" s="263"/>
      <c r="ALC415" s="263"/>
      <c r="ALD415" s="263"/>
      <c r="ALE415" s="263"/>
      <c r="ALF415" s="263"/>
      <c r="ALG415" s="263"/>
      <c r="ALH415" s="263"/>
      <c r="ALI415" s="263"/>
      <c r="ALJ415" s="263"/>
      <c r="ALK415" s="263"/>
      <c r="ALL415" s="263"/>
      <c r="ALM415" s="263"/>
      <c r="ALN415" s="263"/>
      <c r="ALO415" s="263"/>
      <c r="ALP415" s="263"/>
      <c r="ALQ415" s="263"/>
      <c r="ALR415" s="263"/>
      <c r="ALS415" s="263"/>
      <c r="ALT415" s="263"/>
      <c r="ALU415" s="263"/>
      <c r="ALV415" s="263"/>
      <c r="ALW415" s="263"/>
      <c r="ALX415" s="263"/>
      <c r="ALY415" s="263"/>
      <c r="ALZ415" s="263"/>
      <c r="AMA415" s="263"/>
      <c r="AMB415" s="263"/>
      <c r="AMC415" s="263"/>
      <c r="AMD415" s="263"/>
      <c r="AME415" s="263"/>
      <c r="AMF415" s="263"/>
      <c r="AMG415" s="263"/>
      <c r="AMH415" s="263"/>
      <c r="AMI415" s="263"/>
      <c r="AMJ415" s="263"/>
      <c r="AMK415" s="263"/>
      <c r="AML415" s="263"/>
      <c r="AMM415" s="263"/>
      <c r="AMN415" s="263"/>
      <c r="AMO415" s="263"/>
      <c r="AMP415" s="263"/>
      <c r="AMQ415" s="263"/>
      <c r="AMR415" s="263"/>
      <c r="AMS415" s="263"/>
      <c r="AMT415" s="263"/>
      <c r="AMU415" s="263"/>
      <c r="AMV415" s="263"/>
      <c r="AMW415" s="263"/>
      <c r="AMX415" s="263"/>
      <c r="AMY415" s="263"/>
      <c r="AMZ415" s="263"/>
      <c r="ANA415" s="263"/>
      <c r="ANB415" s="263"/>
      <c r="ANC415" s="263"/>
      <c r="AND415" s="263"/>
      <c r="ANE415" s="263"/>
      <c r="ANF415" s="263"/>
      <c r="ANG415" s="263"/>
      <c r="ANH415" s="263"/>
      <c r="ANI415" s="263"/>
      <c r="ANJ415" s="263"/>
      <c r="ANK415" s="263"/>
      <c r="ANL415" s="263"/>
      <c r="ANM415" s="263"/>
      <c r="ANN415" s="263"/>
      <c r="ANO415" s="263"/>
      <c r="ANP415" s="263"/>
      <c r="ANQ415" s="263"/>
      <c r="ANR415" s="263"/>
      <c r="ANS415" s="263"/>
      <c r="ANT415" s="263"/>
      <c r="ANU415" s="263"/>
      <c r="ANV415" s="263"/>
      <c r="ANW415" s="263"/>
      <c r="ANX415" s="263"/>
      <c r="ANY415" s="263"/>
      <c r="ANZ415" s="263"/>
      <c r="AOA415" s="263"/>
      <c r="AOB415" s="263"/>
      <c r="AOC415" s="263"/>
      <c r="AOD415" s="263"/>
      <c r="AOE415" s="263"/>
      <c r="AOF415" s="263"/>
      <c r="AOG415" s="263"/>
      <c r="AOH415" s="263"/>
      <c r="AOI415" s="263"/>
      <c r="AOJ415" s="263"/>
      <c r="AOK415" s="263"/>
      <c r="AOL415" s="263"/>
      <c r="AOM415" s="263"/>
      <c r="AON415" s="263"/>
      <c r="AOO415" s="263"/>
      <c r="AOP415" s="263"/>
      <c r="AOQ415" s="263"/>
      <c r="AOR415" s="263"/>
      <c r="AOS415" s="263"/>
      <c r="AOT415" s="263"/>
      <c r="AOU415" s="263"/>
      <c r="AOV415" s="263"/>
      <c r="AOW415" s="263"/>
      <c r="AOX415" s="263"/>
      <c r="AOY415" s="263"/>
      <c r="AOZ415" s="263"/>
      <c r="APA415" s="263"/>
      <c r="APB415" s="263"/>
      <c r="APC415" s="263"/>
      <c r="APD415" s="263"/>
      <c r="APE415" s="263"/>
      <c r="APF415" s="263"/>
      <c r="APG415" s="263"/>
      <c r="APH415" s="263"/>
      <c r="API415" s="263"/>
      <c r="APJ415" s="263"/>
      <c r="APK415" s="263"/>
      <c r="APL415" s="263"/>
      <c r="APM415" s="263"/>
      <c r="APN415" s="263"/>
      <c r="APO415" s="263"/>
      <c r="APP415" s="263"/>
      <c r="APQ415" s="263"/>
      <c r="APR415" s="263"/>
      <c r="APS415" s="263"/>
      <c r="APT415" s="263"/>
      <c r="APU415" s="263"/>
      <c r="APV415" s="263"/>
      <c r="APW415" s="263"/>
      <c r="APX415" s="263"/>
      <c r="APY415" s="263"/>
      <c r="APZ415" s="263"/>
      <c r="AQA415" s="263"/>
      <c r="AQB415" s="263"/>
      <c r="AQC415" s="263"/>
      <c r="AQD415" s="263"/>
      <c r="AQE415" s="263"/>
      <c r="AQF415" s="263"/>
      <c r="AQG415" s="263"/>
      <c r="AQH415" s="263"/>
      <c r="AQI415" s="263"/>
      <c r="AQJ415" s="263"/>
      <c r="AQK415" s="263"/>
      <c r="AQL415" s="263"/>
      <c r="AQM415" s="263"/>
      <c r="AQN415" s="263"/>
      <c r="AQO415" s="263"/>
      <c r="AQP415" s="263"/>
      <c r="AQQ415" s="263"/>
      <c r="AQR415" s="263"/>
      <c r="AQS415" s="263"/>
      <c r="AQT415" s="263"/>
      <c r="AQU415" s="263"/>
      <c r="AQV415" s="263"/>
      <c r="AQW415" s="263"/>
      <c r="AQX415" s="263"/>
      <c r="AQY415" s="263"/>
      <c r="AQZ415" s="263"/>
      <c r="ARA415" s="263"/>
      <c r="ARB415" s="263"/>
      <c r="ARC415" s="263"/>
      <c r="ARD415" s="263"/>
      <c r="ARE415" s="263"/>
      <c r="ARF415" s="263"/>
      <c r="ARG415" s="263"/>
      <c r="ARH415" s="263"/>
      <c r="ARI415" s="263"/>
      <c r="ARJ415" s="263"/>
      <c r="ARK415" s="263"/>
      <c r="ARL415" s="263"/>
      <c r="ARM415" s="263"/>
      <c r="ARN415" s="263"/>
      <c r="ARO415" s="263"/>
      <c r="ARP415" s="263"/>
      <c r="ARQ415" s="263"/>
      <c r="ARR415" s="263"/>
      <c r="ARS415" s="263"/>
      <c r="ART415" s="263"/>
      <c r="ARU415" s="263"/>
      <c r="ARV415" s="263"/>
      <c r="ARW415" s="263"/>
      <c r="ARX415" s="263"/>
      <c r="ARY415" s="263"/>
      <c r="ARZ415" s="263"/>
      <c r="ASA415" s="263"/>
      <c r="ASB415" s="263"/>
      <c r="ASC415" s="263"/>
      <c r="ASD415" s="263"/>
      <c r="ASE415" s="263"/>
      <c r="ASF415" s="263"/>
      <c r="ASG415" s="263"/>
      <c r="ASH415" s="263"/>
      <c r="ASI415" s="263"/>
      <c r="ASJ415" s="263"/>
      <c r="ASK415" s="263"/>
      <c r="ASL415" s="263"/>
      <c r="ASM415" s="263"/>
      <c r="ASN415" s="263"/>
      <c r="ASO415" s="263"/>
      <c r="ASP415" s="263"/>
      <c r="ASQ415" s="263"/>
      <c r="ASR415" s="263"/>
      <c r="ASS415" s="263"/>
      <c r="AST415" s="263"/>
      <c r="ASU415" s="263"/>
      <c r="ASV415" s="263"/>
      <c r="ASW415" s="263"/>
      <c r="ASX415" s="263"/>
      <c r="ASY415" s="263"/>
      <c r="ASZ415" s="263"/>
      <c r="ATA415" s="263"/>
      <c r="ATB415" s="263"/>
      <c r="ATC415" s="263"/>
      <c r="ATD415" s="263"/>
      <c r="ATE415" s="263"/>
      <c r="ATF415" s="263"/>
      <c r="ATG415" s="263"/>
      <c r="ATH415" s="263"/>
      <c r="ATI415" s="263"/>
      <c r="ATJ415" s="263"/>
      <c r="ATK415" s="263"/>
      <c r="ATL415" s="263"/>
      <c r="ATM415" s="263"/>
      <c r="ATN415" s="263"/>
      <c r="ATO415" s="263"/>
      <c r="ATP415" s="263"/>
      <c r="ATQ415" s="263"/>
      <c r="ATR415" s="263"/>
      <c r="ATS415" s="263"/>
      <c r="ATT415" s="263"/>
      <c r="ATU415" s="263"/>
      <c r="ATV415" s="263"/>
      <c r="ATW415" s="263"/>
      <c r="ATX415" s="263"/>
      <c r="ATY415" s="263"/>
      <c r="ATZ415" s="263"/>
      <c r="AUA415" s="263"/>
      <c r="AUB415" s="263"/>
      <c r="AUC415" s="263"/>
      <c r="AUD415" s="263"/>
      <c r="AUE415" s="263"/>
      <c r="AUF415" s="263"/>
      <c r="AUG415" s="263"/>
      <c r="AUH415" s="263"/>
      <c r="AUI415" s="263"/>
      <c r="AUJ415" s="263"/>
      <c r="AUK415" s="263"/>
      <c r="AUL415" s="263"/>
      <c r="AUM415" s="263"/>
      <c r="AUN415" s="263"/>
      <c r="AUO415" s="263"/>
      <c r="AUP415" s="263"/>
      <c r="AUQ415" s="263"/>
      <c r="AUR415" s="263"/>
      <c r="AUS415" s="263"/>
      <c r="AUT415" s="263"/>
      <c r="AUU415" s="263"/>
      <c r="AUV415" s="263"/>
      <c r="AUW415" s="263"/>
      <c r="AUX415" s="263"/>
      <c r="AUY415" s="263"/>
      <c r="AUZ415" s="263"/>
      <c r="AVA415" s="263"/>
      <c r="AVB415" s="263"/>
      <c r="AVC415" s="263"/>
      <c r="AVD415" s="263"/>
      <c r="AVE415" s="263"/>
      <c r="AVF415" s="263"/>
      <c r="AVG415" s="263"/>
      <c r="AVH415" s="263"/>
      <c r="AVI415" s="263"/>
      <c r="AVJ415" s="263"/>
      <c r="AVK415" s="263"/>
      <c r="AVL415" s="263"/>
      <c r="AVM415" s="263"/>
      <c r="AVN415" s="263"/>
      <c r="AVO415" s="263"/>
      <c r="AVP415" s="263"/>
      <c r="AVQ415" s="263"/>
      <c r="AVR415" s="263"/>
      <c r="AVS415" s="263"/>
      <c r="AVT415" s="263"/>
      <c r="AVU415" s="263"/>
      <c r="AVV415" s="263"/>
      <c r="AVW415" s="263"/>
      <c r="AVX415" s="263"/>
      <c r="AVY415" s="263"/>
      <c r="AVZ415" s="263"/>
      <c r="AWA415" s="263"/>
      <c r="AWB415" s="263"/>
      <c r="AWC415" s="263"/>
      <c r="AWD415" s="263"/>
      <c r="AWE415" s="263"/>
      <c r="AWF415" s="263"/>
      <c r="AWG415" s="263"/>
      <c r="AWH415" s="263"/>
      <c r="AWI415" s="263"/>
      <c r="AWJ415" s="263"/>
      <c r="AWK415" s="263"/>
      <c r="AWL415" s="263"/>
      <c r="AWM415" s="263"/>
      <c r="AWN415" s="263"/>
      <c r="AWO415" s="263"/>
      <c r="AWP415" s="263"/>
      <c r="AWQ415" s="263"/>
      <c r="AWR415" s="263"/>
      <c r="AWS415" s="263"/>
      <c r="AWT415" s="263"/>
      <c r="AWU415" s="263"/>
      <c r="AWV415" s="263"/>
      <c r="AWW415" s="263"/>
      <c r="AWX415" s="263"/>
      <c r="AWY415" s="263"/>
      <c r="AWZ415" s="263"/>
      <c r="AXA415" s="263"/>
      <c r="AXB415" s="263"/>
      <c r="AXC415" s="263"/>
      <c r="AXD415" s="263"/>
      <c r="AXE415" s="263"/>
      <c r="AXF415" s="263"/>
      <c r="AXG415" s="263"/>
      <c r="AXH415" s="263"/>
      <c r="AXI415" s="263"/>
      <c r="AXJ415" s="263"/>
      <c r="AXK415" s="263"/>
      <c r="AXL415" s="263"/>
      <c r="AXM415" s="263"/>
      <c r="AXN415" s="263"/>
      <c r="AXO415" s="263"/>
      <c r="AXP415" s="263"/>
      <c r="AXQ415" s="263"/>
      <c r="AXR415" s="263"/>
      <c r="AXS415" s="263"/>
      <c r="AXT415" s="263"/>
      <c r="AXU415" s="263"/>
      <c r="AXV415" s="263"/>
      <c r="AXW415" s="263"/>
      <c r="AXX415" s="263"/>
      <c r="AXY415" s="263"/>
      <c r="AXZ415" s="263"/>
      <c r="AYA415" s="263"/>
      <c r="AYB415" s="263"/>
      <c r="AYC415" s="263"/>
      <c r="AYD415" s="263"/>
      <c r="AYE415" s="263"/>
      <c r="AYF415" s="263"/>
      <c r="AYG415" s="263"/>
      <c r="AYH415" s="263"/>
      <c r="AYI415" s="263"/>
      <c r="AYJ415" s="263"/>
      <c r="AYK415" s="263"/>
      <c r="AYL415" s="263"/>
      <c r="AYM415" s="263"/>
      <c r="AYN415" s="263"/>
      <c r="AYO415" s="263"/>
      <c r="AYP415" s="263"/>
      <c r="AYQ415" s="263"/>
      <c r="AYR415" s="263"/>
      <c r="AYS415" s="263"/>
      <c r="AYT415" s="263"/>
      <c r="AYU415" s="263"/>
      <c r="AYV415" s="263"/>
      <c r="AYW415" s="263"/>
      <c r="AYX415" s="263"/>
      <c r="AYY415" s="263"/>
      <c r="AYZ415" s="263"/>
      <c r="AZA415" s="263"/>
      <c r="AZB415" s="263"/>
      <c r="AZC415" s="263"/>
      <c r="AZD415" s="263"/>
      <c r="AZE415" s="263"/>
      <c r="AZF415" s="263"/>
      <c r="AZG415" s="263"/>
      <c r="AZH415" s="263"/>
      <c r="AZI415" s="263"/>
      <c r="AZJ415" s="263"/>
      <c r="AZK415" s="263"/>
      <c r="AZL415" s="263"/>
      <c r="AZM415" s="263"/>
      <c r="AZN415" s="263"/>
      <c r="AZO415" s="263"/>
      <c r="AZP415" s="263"/>
      <c r="AZQ415" s="263"/>
      <c r="AZR415" s="263"/>
      <c r="AZS415" s="263"/>
      <c r="AZT415" s="263"/>
      <c r="AZU415" s="263"/>
      <c r="AZV415" s="263"/>
      <c r="AZW415" s="263"/>
      <c r="AZX415" s="263"/>
      <c r="AZY415" s="263"/>
      <c r="AZZ415" s="263"/>
      <c r="BAA415" s="263"/>
      <c r="BAB415" s="263"/>
      <c r="BAC415" s="263"/>
      <c r="BAD415" s="263"/>
      <c r="BAE415" s="263"/>
      <c r="BAF415" s="263"/>
      <c r="BAG415" s="263"/>
      <c r="BAH415" s="263"/>
      <c r="BAI415" s="263"/>
      <c r="BAJ415" s="263"/>
      <c r="BAK415" s="263"/>
      <c r="BAL415" s="263"/>
      <c r="BAM415" s="263"/>
      <c r="BAN415" s="263"/>
      <c r="BAO415" s="263"/>
      <c r="BAP415" s="263"/>
      <c r="BAQ415" s="263"/>
      <c r="BAR415" s="263"/>
      <c r="BAS415" s="263"/>
      <c r="BAT415" s="263"/>
      <c r="BAU415" s="263"/>
      <c r="BAV415" s="263"/>
      <c r="BAW415" s="263"/>
      <c r="BAX415" s="263"/>
      <c r="BAY415" s="263"/>
      <c r="BAZ415" s="263"/>
      <c r="BBA415" s="263"/>
      <c r="BBB415" s="263"/>
      <c r="BBC415" s="263"/>
      <c r="BBD415" s="263"/>
      <c r="BBE415" s="263"/>
      <c r="BBF415" s="263"/>
      <c r="BBG415" s="263"/>
      <c r="BBH415" s="263"/>
      <c r="BBI415" s="263"/>
      <c r="BBJ415" s="263"/>
      <c r="BBK415" s="263"/>
      <c r="BBL415" s="263"/>
      <c r="BBM415" s="263"/>
      <c r="BBN415" s="263"/>
      <c r="BBO415" s="263"/>
      <c r="BBP415" s="263"/>
      <c r="BBQ415" s="263"/>
      <c r="BBR415" s="263"/>
      <c r="BBS415" s="263"/>
      <c r="BBT415" s="263"/>
      <c r="BBU415" s="263"/>
      <c r="BBV415" s="263"/>
      <c r="BBW415" s="263"/>
      <c r="BBX415" s="263"/>
      <c r="BBY415" s="263"/>
      <c r="BBZ415" s="263"/>
      <c r="BCA415" s="263"/>
      <c r="BCB415" s="263"/>
      <c r="BCC415" s="263"/>
      <c r="BCD415" s="263"/>
      <c r="BCE415" s="263"/>
      <c r="BCF415" s="263"/>
      <c r="BCG415" s="263"/>
      <c r="BCH415" s="263"/>
      <c r="BCI415" s="263"/>
      <c r="BCJ415" s="263"/>
      <c r="BCK415" s="263"/>
      <c r="BCL415" s="263"/>
      <c r="BCM415" s="263"/>
      <c r="BCN415" s="263"/>
      <c r="BCO415" s="263"/>
      <c r="BCP415" s="263"/>
      <c r="BCQ415" s="263"/>
      <c r="BCR415" s="263"/>
      <c r="BCS415" s="263"/>
      <c r="BCT415" s="263"/>
      <c r="BCU415" s="263"/>
      <c r="BCV415" s="263"/>
      <c r="BCW415" s="263"/>
      <c r="BCX415" s="263"/>
      <c r="BCY415" s="263"/>
      <c r="BCZ415" s="263"/>
      <c r="BDA415" s="263"/>
      <c r="BDB415" s="263"/>
      <c r="BDC415" s="263"/>
      <c r="BDD415" s="263"/>
      <c r="BDE415" s="263"/>
      <c r="BDF415" s="263"/>
      <c r="BDG415" s="263"/>
      <c r="BDH415" s="263"/>
      <c r="BDI415" s="263"/>
      <c r="BDJ415" s="263"/>
      <c r="BDK415" s="263"/>
      <c r="BDL415" s="263"/>
      <c r="BDM415" s="263"/>
      <c r="BDN415" s="263"/>
      <c r="BDO415" s="263"/>
      <c r="BDP415" s="263"/>
      <c r="BDQ415" s="263"/>
      <c r="BDR415" s="263"/>
      <c r="BDS415" s="263"/>
      <c r="BDT415" s="263"/>
      <c r="BDU415" s="263"/>
      <c r="BDV415" s="263"/>
      <c r="BDW415" s="263"/>
      <c r="BDX415" s="263"/>
      <c r="BDY415" s="263"/>
      <c r="BDZ415" s="263"/>
      <c r="BEA415" s="263"/>
      <c r="BEB415" s="263"/>
      <c r="BEC415" s="263"/>
      <c r="BED415" s="263"/>
      <c r="BEE415" s="263"/>
      <c r="BEF415" s="263"/>
      <c r="BEG415" s="263"/>
      <c r="BEH415" s="263"/>
      <c r="BEI415" s="263"/>
      <c r="BEJ415" s="263"/>
      <c r="BEK415" s="263"/>
      <c r="BEL415" s="263"/>
      <c r="BEM415" s="263"/>
      <c r="BEN415" s="263"/>
      <c r="BEO415" s="263"/>
      <c r="BEP415" s="263"/>
      <c r="BEQ415" s="263"/>
      <c r="BER415" s="263"/>
      <c r="BES415" s="263"/>
      <c r="BET415" s="263"/>
      <c r="BEU415" s="263"/>
      <c r="BEV415" s="263"/>
      <c r="BEW415" s="263"/>
      <c r="BEX415" s="263"/>
      <c r="BEY415" s="263"/>
      <c r="BEZ415" s="263"/>
      <c r="BFA415" s="263"/>
      <c r="BFB415" s="263"/>
      <c r="BFC415" s="263"/>
      <c r="BFD415" s="263"/>
      <c r="BFE415" s="263"/>
      <c r="BFF415" s="263"/>
      <c r="BFG415" s="263"/>
      <c r="BFH415" s="263"/>
      <c r="BFI415" s="263"/>
      <c r="BFJ415" s="263"/>
      <c r="BFK415" s="263"/>
      <c r="BFL415" s="263"/>
      <c r="BFM415" s="263"/>
      <c r="BFN415" s="263"/>
      <c r="BFO415" s="263"/>
      <c r="BFP415" s="263"/>
      <c r="BFQ415" s="263"/>
      <c r="BFR415" s="263"/>
      <c r="BFS415" s="263"/>
      <c r="BFT415" s="263"/>
      <c r="BFU415" s="263"/>
      <c r="BFV415" s="263"/>
      <c r="BFW415" s="263"/>
      <c r="BFX415" s="263"/>
      <c r="BFY415" s="263"/>
      <c r="BFZ415" s="263"/>
      <c r="BGA415" s="263"/>
      <c r="BGB415" s="263"/>
      <c r="BGC415" s="263"/>
      <c r="BGD415" s="263"/>
      <c r="BGE415" s="263"/>
      <c r="BGF415" s="263"/>
      <c r="BGG415" s="263"/>
      <c r="BGH415" s="263"/>
      <c r="BGI415" s="263"/>
      <c r="BGJ415" s="263"/>
      <c r="BGK415" s="263"/>
      <c r="BGL415" s="263"/>
      <c r="BGM415" s="263"/>
      <c r="BGN415" s="263"/>
      <c r="BGO415" s="263"/>
      <c r="BGP415" s="263"/>
      <c r="BGQ415" s="263"/>
      <c r="BGR415" s="263"/>
      <c r="BGS415" s="263"/>
      <c r="BGT415" s="263"/>
      <c r="BGU415" s="263"/>
      <c r="BGV415" s="263"/>
      <c r="BGW415" s="263"/>
      <c r="BGX415" s="263"/>
      <c r="BGY415" s="263"/>
      <c r="BGZ415" s="263"/>
      <c r="BHA415" s="263"/>
      <c r="BHB415" s="263"/>
      <c r="BHC415" s="263"/>
      <c r="BHD415" s="263"/>
      <c r="BHE415" s="263"/>
      <c r="BHF415" s="263"/>
      <c r="BHG415" s="263"/>
      <c r="BHH415" s="263"/>
      <c r="BHI415" s="263"/>
      <c r="BHJ415" s="263"/>
      <c r="BHK415" s="263"/>
      <c r="BHL415" s="263"/>
      <c r="BHM415" s="263"/>
      <c r="BHN415" s="263"/>
      <c r="BHO415" s="263"/>
      <c r="BHP415" s="263"/>
      <c r="BHQ415" s="263"/>
      <c r="BHR415" s="263"/>
      <c r="BHS415" s="263"/>
      <c r="BHT415" s="263"/>
      <c r="BHU415" s="263"/>
      <c r="BHV415" s="263"/>
      <c r="BHW415" s="263"/>
      <c r="BHX415" s="263"/>
      <c r="BHY415" s="263"/>
      <c r="BHZ415" s="263"/>
      <c r="BIA415" s="263"/>
      <c r="BIB415" s="263"/>
      <c r="BIC415" s="263"/>
      <c r="BID415" s="263"/>
      <c r="BIE415" s="263"/>
      <c r="BIF415" s="263"/>
      <c r="BIG415" s="263"/>
      <c r="BIH415" s="263"/>
      <c r="BII415" s="263"/>
      <c r="BIJ415" s="263"/>
      <c r="BIK415" s="263"/>
      <c r="BIL415" s="263"/>
      <c r="BIM415" s="263"/>
      <c r="BIN415" s="263"/>
      <c r="BIO415" s="263"/>
      <c r="BIP415" s="263"/>
      <c r="BIQ415" s="263"/>
      <c r="BIR415" s="263"/>
      <c r="BIS415" s="263"/>
      <c r="BIT415" s="263"/>
      <c r="BIU415" s="263"/>
      <c r="BIV415" s="263"/>
      <c r="BIW415" s="263"/>
      <c r="BIX415" s="263"/>
      <c r="BIY415" s="263"/>
      <c r="BIZ415" s="263"/>
      <c r="BJA415" s="263"/>
      <c r="BJB415" s="263"/>
      <c r="BJC415" s="263"/>
      <c r="BJD415" s="263"/>
      <c r="BJE415" s="263"/>
      <c r="BJF415" s="263"/>
      <c r="BJG415" s="263"/>
      <c r="BJH415" s="263"/>
      <c r="BJI415" s="263"/>
      <c r="BJJ415" s="263"/>
      <c r="BJK415" s="263"/>
      <c r="BJL415" s="263"/>
      <c r="BJM415" s="263"/>
      <c r="BJN415" s="263"/>
      <c r="BJO415" s="263"/>
      <c r="BJP415" s="263"/>
      <c r="BJQ415" s="263"/>
      <c r="BJR415" s="263"/>
      <c r="BJS415" s="263"/>
      <c r="BJT415" s="263"/>
      <c r="BJU415" s="263"/>
      <c r="BJV415" s="263"/>
      <c r="BJW415" s="263"/>
      <c r="BJX415" s="263"/>
      <c r="BJY415" s="263"/>
      <c r="BJZ415" s="263"/>
      <c r="BKA415" s="263"/>
      <c r="BKB415" s="263"/>
      <c r="BKC415" s="263"/>
      <c r="BKD415" s="263"/>
      <c r="BKE415" s="263"/>
      <c r="BKF415" s="263"/>
      <c r="BKG415" s="263"/>
      <c r="BKH415" s="263"/>
      <c r="BKI415" s="263"/>
      <c r="BKJ415" s="263"/>
      <c r="BKK415" s="263"/>
      <c r="BKL415" s="263"/>
      <c r="BKM415" s="263"/>
      <c r="BKN415" s="263"/>
      <c r="BKO415" s="263"/>
      <c r="BKP415" s="263"/>
      <c r="BKQ415" s="263"/>
      <c r="BKR415" s="263"/>
      <c r="BKS415" s="263"/>
      <c r="BKT415" s="263"/>
      <c r="BKU415" s="263"/>
      <c r="BKV415" s="263"/>
      <c r="BKW415" s="263"/>
      <c r="BKX415" s="263"/>
      <c r="BKY415" s="263"/>
      <c r="BKZ415" s="263"/>
      <c r="BLA415" s="263"/>
      <c r="BLB415" s="263"/>
      <c r="BLC415" s="263"/>
      <c r="BLD415" s="263"/>
      <c r="BLE415" s="263"/>
      <c r="BLF415" s="263"/>
      <c r="BLG415" s="263"/>
      <c r="BLH415" s="263"/>
      <c r="BLI415" s="263"/>
      <c r="BLJ415" s="263"/>
      <c r="BLK415" s="263"/>
      <c r="BLL415" s="263"/>
      <c r="BLM415" s="263"/>
      <c r="BLN415" s="263"/>
      <c r="BLO415" s="263"/>
      <c r="BLP415" s="263"/>
      <c r="BLQ415" s="263"/>
      <c r="BLR415" s="263"/>
      <c r="BLS415" s="263"/>
      <c r="BLT415" s="263"/>
      <c r="BLU415" s="263"/>
      <c r="BLV415" s="263"/>
      <c r="BLW415" s="263"/>
      <c r="BLX415" s="263"/>
      <c r="BLY415" s="263"/>
      <c r="BLZ415" s="263"/>
      <c r="BMA415" s="263"/>
      <c r="BMB415" s="263"/>
      <c r="BMC415" s="263"/>
      <c r="BMD415" s="263"/>
      <c r="BME415" s="263"/>
      <c r="BMF415" s="263"/>
      <c r="BMG415" s="263"/>
      <c r="BMH415" s="263"/>
      <c r="BMI415" s="263"/>
      <c r="BMJ415" s="263"/>
      <c r="BMK415" s="263"/>
      <c r="BML415" s="263"/>
      <c r="BMM415" s="263"/>
      <c r="BMN415" s="263"/>
      <c r="BMO415" s="263"/>
      <c r="BMP415" s="263"/>
      <c r="BMQ415" s="263"/>
      <c r="BMR415" s="263"/>
      <c r="BMS415" s="263"/>
      <c r="BMT415" s="263"/>
      <c r="BMU415" s="263"/>
      <c r="BMV415" s="263"/>
      <c r="BMW415" s="263"/>
      <c r="BMX415" s="263"/>
      <c r="BMY415" s="263"/>
      <c r="BMZ415" s="263"/>
      <c r="BNA415" s="263"/>
      <c r="BNB415" s="263"/>
      <c r="BNC415" s="263"/>
      <c r="BND415" s="263"/>
      <c r="BNE415" s="263"/>
      <c r="BNF415" s="263"/>
      <c r="BNG415" s="263"/>
      <c r="BNH415" s="263"/>
      <c r="BNI415" s="263"/>
      <c r="BNJ415" s="263"/>
      <c r="BNK415" s="263"/>
      <c r="BNL415" s="263"/>
      <c r="BNM415" s="263"/>
      <c r="BNN415" s="263"/>
      <c r="BNO415" s="263"/>
      <c r="BNP415" s="263"/>
      <c r="BNQ415" s="263"/>
      <c r="BNR415" s="263"/>
      <c r="BNS415" s="263"/>
      <c r="BNT415" s="263"/>
      <c r="BNU415" s="263"/>
      <c r="BNV415" s="263"/>
      <c r="BNW415" s="263"/>
      <c r="BNX415" s="263"/>
      <c r="BNY415" s="263"/>
      <c r="BNZ415" s="263"/>
      <c r="BOA415" s="263"/>
      <c r="BOB415" s="263"/>
      <c r="BOC415" s="263"/>
      <c r="BOD415" s="263"/>
      <c r="BOE415" s="263"/>
      <c r="BOF415" s="263"/>
      <c r="BOG415" s="263"/>
      <c r="BOH415" s="263"/>
      <c r="BOI415" s="263"/>
      <c r="BOJ415" s="263"/>
      <c r="BOK415" s="263"/>
      <c r="BOL415" s="263"/>
      <c r="BOM415" s="263"/>
      <c r="BON415" s="263"/>
      <c r="BOO415" s="263"/>
      <c r="BOP415" s="263"/>
      <c r="BOQ415" s="263"/>
      <c r="BOR415" s="263"/>
      <c r="BOS415" s="263"/>
      <c r="BOT415" s="263"/>
      <c r="BOU415" s="263"/>
      <c r="BOV415" s="263"/>
      <c r="BOW415" s="263"/>
      <c r="BOX415" s="263"/>
      <c r="BOY415" s="263"/>
      <c r="BOZ415" s="263"/>
      <c r="BPA415" s="263"/>
      <c r="BPB415" s="263"/>
      <c r="BPC415" s="263"/>
      <c r="BPD415" s="263"/>
      <c r="BPE415" s="263"/>
      <c r="BPF415" s="263"/>
      <c r="BPG415" s="263"/>
      <c r="BPH415" s="263"/>
      <c r="BPI415" s="263"/>
      <c r="BPJ415" s="263"/>
      <c r="BPK415" s="263"/>
      <c r="BPL415" s="263"/>
      <c r="BPM415" s="263"/>
      <c r="BPN415" s="263"/>
      <c r="BPO415" s="263"/>
      <c r="BPP415" s="263"/>
      <c r="BPQ415" s="263"/>
      <c r="BPR415" s="263"/>
      <c r="BPS415" s="263"/>
      <c r="BPT415" s="263"/>
      <c r="BPU415" s="263"/>
      <c r="BPV415" s="263"/>
      <c r="BPW415" s="263"/>
      <c r="BPX415" s="263"/>
      <c r="BPY415" s="263"/>
      <c r="BPZ415" s="263"/>
      <c r="BQA415" s="263"/>
      <c r="BQB415" s="263"/>
      <c r="BQC415" s="263"/>
      <c r="BQD415" s="263"/>
      <c r="BQE415" s="263"/>
      <c r="BQF415" s="263"/>
      <c r="BQG415" s="263"/>
      <c r="BQH415" s="263"/>
      <c r="BQI415" s="263"/>
      <c r="BQJ415" s="263"/>
      <c r="BQK415" s="263"/>
      <c r="BQL415" s="263"/>
      <c r="BQM415" s="263"/>
      <c r="BQN415" s="263"/>
      <c r="BQO415" s="263"/>
      <c r="BQP415" s="263"/>
      <c r="BQQ415" s="263"/>
      <c r="BQR415" s="263"/>
      <c r="BQS415" s="263"/>
      <c r="BQT415" s="263"/>
      <c r="BQU415" s="263"/>
      <c r="BQV415" s="263"/>
      <c r="BQW415" s="263"/>
      <c r="BQX415" s="263"/>
      <c r="BQY415" s="263"/>
      <c r="BQZ415" s="263"/>
      <c r="BRA415" s="263"/>
      <c r="BRB415" s="263"/>
      <c r="BRC415" s="263"/>
      <c r="BRD415" s="263"/>
      <c r="BRE415" s="263"/>
      <c r="BRF415" s="263"/>
      <c r="BRG415" s="263"/>
      <c r="BRH415" s="263"/>
      <c r="BRI415" s="263"/>
      <c r="BRJ415" s="263"/>
      <c r="BRK415" s="263"/>
      <c r="BRL415" s="263"/>
      <c r="BRM415" s="263"/>
      <c r="BRN415" s="263"/>
      <c r="BRO415" s="263"/>
      <c r="BRP415" s="263"/>
      <c r="BRQ415" s="263"/>
      <c r="BRR415" s="263"/>
      <c r="BRS415" s="263"/>
      <c r="BRT415" s="263"/>
      <c r="BRU415" s="263"/>
      <c r="BRV415" s="263"/>
      <c r="BRW415" s="263"/>
      <c r="BRX415" s="263"/>
      <c r="BRY415" s="263"/>
      <c r="BRZ415" s="263"/>
      <c r="BSA415" s="263"/>
      <c r="BSB415" s="263"/>
      <c r="BSC415" s="263"/>
      <c r="BSD415" s="263"/>
      <c r="BSE415" s="263"/>
      <c r="BSF415" s="263"/>
      <c r="BSG415" s="263"/>
      <c r="BSH415" s="263"/>
      <c r="BSI415" s="263"/>
      <c r="BSJ415" s="263"/>
      <c r="BSK415" s="263"/>
      <c r="BSL415" s="263"/>
      <c r="BSM415" s="263"/>
      <c r="BSN415" s="263"/>
      <c r="BSO415" s="263"/>
      <c r="BSP415" s="263"/>
      <c r="BSQ415" s="263"/>
      <c r="BSR415" s="263"/>
      <c r="BSS415" s="263"/>
      <c r="BST415" s="263"/>
      <c r="BSU415" s="263"/>
      <c r="BSV415" s="263"/>
      <c r="BSW415" s="263"/>
      <c r="BSX415" s="263"/>
      <c r="BSY415" s="263"/>
      <c r="BSZ415" s="263"/>
      <c r="BTA415" s="263"/>
      <c r="BTB415" s="263"/>
      <c r="BTC415" s="263"/>
      <c r="BTD415" s="263"/>
      <c r="BTE415" s="263"/>
      <c r="BTF415" s="263"/>
      <c r="BTG415" s="263"/>
      <c r="BTH415" s="263"/>
      <c r="BTI415" s="263"/>
      <c r="BTJ415" s="263"/>
      <c r="BTK415" s="263"/>
      <c r="BTL415" s="263"/>
      <c r="BTM415" s="263"/>
      <c r="BTN415" s="263"/>
      <c r="BTO415" s="263"/>
      <c r="BTP415" s="263"/>
      <c r="BTQ415" s="263"/>
      <c r="BTR415" s="263"/>
      <c r="BTS415" s="263"/>
      <c r="BTT415" s="263"/>
      <c r="BTU415" s="263"/>
      <c r="BTV415" s="263"/>
      <c r="BTW415" s="263"/>
      <c r="BTX415" s="263"/>
      <c r="BTY415" s="263"/>
      <c r="BTZ415" s="263"/>
      <c r="BUA415" s="263"/>
      <c r="BUB415" s="263"/>
      <c r="BUC415" s="263"/>
      <c r="BUD415" s="263"/>
      <c r="BUE415" s="263"/>
      <c r="BUF415" s="263"/>
      <c r="BUG415" s="263"/>
      <c r="BUH415" s="263"/>
      <c r="BUI415" s="263"/>
      <c r="BUJ415" s="263"/>
      <c r="BUK415" s="263"/>
      <c r="BUL415" s="263"/>
      <c r="BUM415" s="263"/>
      <c r="BUN415" s="263"/>
      <c r="BUO415" s="263"/>
      <c r="BUP415" s="263"/>
      <c r="BUQ415" s="263"/>
      <c r="BUR415" s="263"/>
      <c r="BUS415" s="263"/>
      <c r="BUT415" s="263"/>
      <c r="BUU415" s="263"/>
      <c r="BUV415" s="263"/>
      <c r="BUW415" s="263"/>
      <c r="BUX415" s="263"/>
      <c r="BUY415" s="263"/>
      <c r="BUZ415" s="263"/>
      <c r="BVA415" s="263"/>
      <c r="BVB415" s="263"/>
      <c r="BVC415" s="263"/>
      <c r="BVD415" s="263"/>
      <c r="BVE415" s="263"/>
      <c r="BVF415" s="263"/>
      <c r="BVG415" s="263"/>
      <c r="BVH415" s="263"/>
      <c r="BVI415" s="263"/>
      <c r="BVJ415" s="263"/>
      <c r="BVK415" s="263"/>
      <c r="BVL415" s="263"/>
      <c r="BVM415" s="263"/>
      <c r="BVN415" s="263"/>
      <c r="BVO415" s="263"/>
      <c r="BVP415" s="263"/>
      <c r="BVQ415" s="263"/>
      <c r="BVR415" s="263"/>
      <c r="BVS415" s="263"/>
      <c r="BVT415" s="263"/>
      <c r="BVU415" s="263"/>
      <c r="BVV415" s="263"/>
      <c r="BVW415" s="263"/>
      <c r="BVX415" s="263"/>
      <c r="BVY415" s="263"/>
      <c r="BVZ415" s="263"/>
      <c r="BWA415" s="263"/>
      <c r="BWB415" s="263"/>
      <c r="BWC415" s="263"/>
      <c r="BWD415" s="263"/>
      <c r="BWE415" s="263"/>
      <c r="BWF415" s="263"/>
      <c r="BWG415" s="263"/>
      <c r="BWH415" s="263"/>
      <c r="BWI415" s="263"/>
      <c r="BWJ415" s="263"/>
      <c r="BWK415" s="263"/>
      <c r="BWL415" s="263"/>
      <c r="BWM415" s="263"/>
      <c r="BWN415" s="263"/>
      <c r="BWO415" s="263"/>
      <c r="BWP415" s="263"/>
      <c r="BWQ415" s="263"/>
      <c r="BWR415" s="263"/>
      <c r="BWS415" s="263"/>
      <c r="BWT415" s="263"/>
      <c r="BWU415" s="263"/>
      <c r="BWV415" s="263"/>
      <c r="BWW415" s="263"/>
      <c r="BWX415" s="263"/>
      <c r="BWY415" s="263"/>
      <c r="BWZ415" s="263"/>
      <c r="BXA415" s="263"/>
      <c r="BXB415" s="263"/>
      <c r="BXC415" s="263"/>
      <c r="BXD415" s="263"/>
      <c r="BXE415" s="263"/>
      <c r="BXF415" s="263"/>
      <c r="BXG415" s="263"/>
      <c r="BXH415" s="263"/>
      <c r="BXI415" s="263"/>
      <c r="BXJ415" s="263"/>
      <c r="BXK415" s="263"/>
      <c r="BXL415" s="263"/>
      <c r="BXM415" s="263"/>
      <c r="BXN415" s="263"/>
      <c r="BXO415" s="263"/>
      <c r="BXP415" s="263"/>
      <c r="BXQ415" s="263"/>
      <c r="BXR415" s="263"/>
      <c r="BXS415" s="263"/>
      <c r="BXT415" s="263"/>
      <c r="BXU415" s="263"/>
      <c r="BXV415" s="263"/>
      <c r="BXW415" s="263"/>
      <c r="BXX415" s="263"/>
      <c r="BXY415" s="263"/>
      <c r="BXZ415" s="263"/>
      <c r="BYA415" s="263"/>
      <c r="BYB415" s="263"/>
      <c r="BYC415" s="263"/>
      <c r="BYD415" s="263"/>
      <c r="BYE415" s="263"/>
      <c r="BYF415" s="263"/>
      <c r="BYG415" s="263"/>
      <c r="BYH415" s="263"/>
      <c r="BYI415" s="263"/>
      <c r="BYJ415" s="263"/>
      <c r="BYK415" s="263"/>
      <c r="BYL415" s="263"/>
      <c r="BYM415" s="263"/>
      <c r="BYN415" s="263"/>
      <c r="BYO415" s="263"/>
      <c r="BYP415" s="263"/>
      <c r="BYQ415" s="263"/>
      <c r="BYR415" s="263"/>
      <c r="BYS415" s="263"/>
      <c r="BYT415" s="263"/>
      <c r="BYU415" s="263"/>
      <c r="BYV415" s="263"/>
      <c r="BYW415" s="263"/>
      <c r="BYX415" s="263"/>
      <c r="BYY415" s="263"/>
      <c r="BYZ415" s="263"/>
      <c r="BZA415" s="263"/>
      <c r="BZB415" s="263"/>
      <c r="BZC415" s="263"/>
      <c r="BZD415" s="263"/>
      <c r="BZE415" s="263"/>
      <c r="BZF415" s="263"/>
      <c r="BZG415" s="263"/>
      <c r="BZH415" s="263"/>
      <c r="BZI415" s="263"/>
      <c r="BZJ415" s="263"/>
      <c r="BZK415" s="263"/>
      <c r="BZL415" s="263"/>
      <c r="BZM415" s="263"/>
      <c r="BZN415" s="263"/>
      <c r="BZO415" s="263"/>
      <c r="BZP415" s="263"/>
      <c r="BZQ415" s="263"/>
      <c r="BZR415" s="263"/>
      <c r="BZS415" s="263"/>
      <c r="BZT415" s="263"/>
      <c r="BZU415" s="263"/>
      <c r="BZV415" s="263"/>
      <c r="BZW415" s="263"/>
      <c r="BZX415" s="263"/>
      <c r="BZY415" s="263"/>
      <c r="BZZ415" s="263"/>
      <c r="CAA415" s="263"/>
      <c r="CAB415" s="263"/>
      <c r="CAC415" s="263"/>
      <c r="CAD415" s="263"/>
      <c r="CAE415" s="263"/>
      <c r="CAF415" s="263"/>
      <c r="CAG415" s="263"/>
      <c r="CAH415" s="263"/>
      <c r="CAI415" s="263"/>
      <c r="CAJ415" s="263"/>
      <c r="CAK415" s="263"/>
      <c r="CAL415" s="263"/>
      <c r="CAM415" s="263"/>
      <c r="CAN415" s="263"/>
      <c r="CAO415" s="263"/>
      <c r="CAP415" s="263"/>
      <c r="CAQ415" s="263"/>
      <c r="CAR415" s="263"/>
      <c r="CAS415" s="263"/>
      <c r="CAT415" s="263"/>
      <c r="CAU415" s="263"/>
      <c r="CAV415" s="263"/>
    </row>
    <row r="416" spans="1:2076" x14ac:dyDescent="0.35">
      <c r="A416" s="263"/>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263"/>
      <c r="AF416" s="263"/>
      <c r="AG416" s="263"/>
      <c r="AH416" s="263"/>
      <c r="AI416" s="263"/>
      <c r="AJ416" s="263"/>
      <c r="AK416" s="263"/>
      <c r="AL416" s="263"/>
      <c r="AM416" s="263"/>
      <c r="AN416" s="263"/>
      <c r="AO416" s="263"/>
      <c r="AP416" s="263"/>
      <c r="AQ416" s="263"/>
      <c r="AR416" s="263"/>
      <c r="AS416" s="263"/>
      <c r="AT416" s="263"/>
      <c r="AU416" s="263"/>
      <c r="AV416" s="263"/>
      <c r="AW416" s="263"/>
      <c r="AX416" s="263"/>
      <c r="AY416" s="263"/>
      <c r="AZ416" s="263"/>
      <c r="BA416" s="263"/>
      <c r="BB416" s="263"/>
      <c r="BC416" s="263"/>
      <c r="BD416" s="263"/>
      <c r="BE416" s="263"/>
      <c r="BF416" s="263"/>
      <c r="BG416" s="263"/>
      <c r="BH416" s="263"/>
      <c r="BI416" s="263"/>
      <c r="BJ416" s="263"/>
      <c r="BK416" s="263"/>
      <c r="BL416" s="263"/>
      <c r="BM416" s="263"/>
      <c r="BN416" s="263"/>
      <c r="BO416" s="263"/>
      <c r="BP416" s="263"/>
      <c r="BQ416" s="263"/>
      <c r="BR416" s="263"/>
      <c r="BS416" s="263"/>
      <c r="BT416" s="263"/>
      <c r="BU416" s="263"/>
      <c r="BV416" s="263"/>
      <c r="BW416" s="263"/>
      <c r="BX416" s="263"/>
      <c r="BY416" s="263"/>
      <c r="BZ416" s="263"/>
      <c r="CA416" s="263"/>
      <c r="CB416" s="263"/>
      <c r="CC416" s="263"/>
      <c r="CD416" s="263"/>
      <c r="CE416" s="263"/>
      <c r="CF416" s="263"/>
      <c r="CG416" s="263"/>
      <c r="CH416" s="263"/>
      <c r="CI416" s="263"/>
      <c r="CJ416" s="263"/>
      <c r="CK416" s="263"/>
      <c r="CL416" s="263"/>
      <c r="CM416" s="263"/>
      <c r="CN416" s="263"/>
      <c r="CO416" s="263"/>
      <c r="CP416" s="263"/>
      <c r="CQ416" s="263"/>
      <c r="CR416" s="263"/>
      <c r="CS416" s="263"/>
      <c r="CT416" s="263"/>
      <c r="CU416" s="263"/>
      <c r="CV416" s="263"/>
      <c r="CW416" s="263"/>
      <c r="CX416" s="263"/>
      <c r="CY416" s="263"/>
      <c r="CZ416" s="263"/>
      <c r="DA416" s="263"/>
      <c r="DB416" s="263"/>
      <c r="DC416" s="263"/>
      <c r="DD416" s="263"/>
      <c r="DE416" s="263"/>
      <c r="DF416" s="263"/>
      <c r="DG416" s="263"/>
      <c r="DH416" s="263"/>
      <c r="DI416" s="263"/>
      <c r="DJ416" s="263"/>
      <c r="DK416" s="263"/>
      <c r="DL416" s="263"/>
      <c r="DM416" s="263"/>
      <c r="DN416" s="263"/>
      <c r="DO416" s="263"/>
      <c r="DP416" s="263"/>
      <c r="DQ416" s="263"/>
      <c r="DR416" s="263"/>
      <c r="DS416" s="263"/>
      <c r="DT416" s="263"/>
      <c r="DU416" s="263"/>
      <c r="DV416" s="263"/>
      <c r="DW416" s="263"/>
      <c r="DX416" s="263"/>
      <c r="DY416" s="263"/>
      <c r="DZ416" s="263"/>
      <c r="EA416" s="263"/>
      <c r="EB416" s="263"/>
      <c r="EC416" s="263"/>
      <c r="ED416" s="263"/>
      <c r="EE416" s="263"/>
      <c r="EF416" s="263"/>
      <c r="EG416" s="263"/>
      <c r="EH416" s="263"/>
      <c r="EI416" s="263"/>
      <c r="EJ416" s="263"/>
      <c r="EK416" s="263"/>
      <c r="EL416" s="263"/>
      <c r="EM416" s="263"/>
      <c r="EN416" s="263"/>
      <c r="EO416" s="263"/>
      <c r="EP416" s="263"/>
      <c r="EQ416" s="263"/>
      <c r="ER416" s="263"/>
      <c r="ES416" s="263"/>
      <c r="ET416" s="263"/>
      <c r="EU416" s="263"/>
      <c r="EV416" s="263"/>
      <c r="EW416" s="263"/>
      <c r="EX416" s="263"/>
      <c r="EY416" s="263"/>
      <c r="EZ416" s="263"/>
      <c r="FA416" s="263"/>
      <c r="FB416" s="263"/>
      <c r="FC416" s="263"/>
      <c r="FD416" s="263"/>
      <c r="FE416" s="263"/>
      <c r="FF416" s="263"/>
      <c r="FG416" s="263"/>
      <c r="FH416" s="263"/>
      <c r="FI416" s="263"/>
      <c r="FJ416" s="263"/>
      <c r="FK416" s="263"/>
      <c r="FL416" s="263"/>
      <c r="FM416" s="263"/>
      <c r="FN416" s="263"/>
      <c r="FO416" s="263"/>
      <c r="FP416" s="263"/>
      <c r="FQ416" s="263"/>
      <c r="FR416" s="263"/>
      <c r="FS416" s="263"/>
      <c r="FT416" s="263"/>
      <c r="FU416" s="263"/>
      <c r="FV416" s="263"/>
      <c r="FW416" s="263"/>
      <c r="FX416" s="263"/>
      <c r="FY416" s="263"/>
      <c r="FZ416" s="263"/>
      <c r="GA416" s="263"/>
      <c r="GB416" s="263"/>
      <c r="GC416" s="263"/>
      <c r="GD416" s="263"/>
      <c r="GE416" s="263"/>
      <c r="GF416" s="263"/>
      <c r="GG416" s="263"/>
      <c r="GH416" s="263"/>
      <c r="GI416" s="263"/>
      <c r="GJ416" s="263"/>
      <c r="GK416" s="263"/>
      <c r="GL416" s="263"/>
      <c r="GM416" s="263"/>
      <c r="GN416" s="263"/>
      <c r="GO416" s="263"/>
      <c r="GP416" s="263"/>
      <c r="GQ416" s="263"/>
      <c r="GR416" s="263"/>
      <c r="GS416" s="263"/>
      <c r="GT416" s="263"/>
      <c r="GU416" s="263"/>
      <c r="GV416" s="263"/>
      <c r="GW416" s="263"/>
      <c r="GX416" s="263"/>
      <c r="GY416" s="263"/>
      <c r="GZ416" s="263"/>
      <c r="HA416" s="263"/>
      <c r="HB416" s="263"/>
      <c r="HC416" s="263"/>
      <c r="HD416" s="263"/>
      <c r="HE416" s="263"/>
      <c r="HF416" s="263"/>
      <c r="HG416" s="263"/>
      <c r="HH416" s="263"/>
      <c r="HI416" s="263"/>
      <c r="HJ416" s="263"/>
      <c r="HK416" s="263"/>
      <c r="HL416" s="263"/>
      <c r="HM416" s="263"/>
      <c r="HN416" s="263"/>
      <c r="HO416" s="263"/>
      <c r="HP416" s="263"/>
      <c r="HQ416" s="263"/>
      <c r="HR416" s="263"/>
      <c r="HS416" s="263"/>
      <c r="HT416" s="263"/>
      <c r="HU416" s="263"/>
      <c r="HV416" s="263"/>
      <c r="HW416" s="263"/>
      <c r="HX416" s="263"/>
      <c r="HY416" s="263"/>
      <c r="HZ416" s="263"/>
      <c r="IA416" s="263"/>
      <c r="IB416" s="263"/>
      <c r="IC416" s="263"/>
      <c r="ID416" s="263"/>
      <c r="IE416" s="263"/>
      <c r="IF416" s="263"/>
      <c r="IG416" s="263"/>
      <c r="IH416" s="263"/>
      <c r="II416" s="263"/>
      <c r="IJ416" s="263"/>
      <c r="IK416" s="263"/>
      <c r="IL416" s="263"/>
      <c r="IM416" s="263"/>
      <c r="IN416" s="263"/>
      <c r="IO416" s="263"/>
      <c r="IP416" s="263"/>
      <c r="IQ416" s="263"/>
      <c r="IR416" s="263"/>
      <c r="IS416" s="263"/>
      <c r="IT416" s="263"/>
      <c r="IU416" s="263"/>
      <c r="IV416" s="263"/>
      <c r="IW416" s="263"/>
      <c r="IX416" s="263"/>
      <c r="IY416" s="263"/>
      <c r="IZ416" s="263"/>
      <c r="JA416" s="263"/>
      <c r="JB416" s="263"/>
      <c r="JC416" s="263"/>
      <c r="JD416" s="263"/>
      <c r="JE416" s="263"/>
      <c r="JF416" s="263"/>
      <c r="JG416" s="263"/>
      <c r="JH416" s="263"/>
      <c r="JI416" s="263"/>
      <c r="JJ416" s="263"/>
      <c r="JK416" s="263"/>
      <c r="JL416" s="263"/>
      <c r="JM416" s="263"/>
      <c r="JN416" s="263"/>
      <c r="JO416" s="263"/>
      <c r="JP416" s="263"/>
      <c r="JQ416" s="263"/>
      <c r="JR416" s="263"/>
      <c r="JS416" s="263"/>
      <c r="JT416" s="263"/>
      <c r="JU416" s="263"/>
      <c r="JV416" s="263"/>
      <c r="JW416" s="263"/>
      <c r="JX416" s="263"/>
      <c r="JY416" s="263"/>
      <c r="JZ416" s="263"/>
      <c r="KA416" s="263"/>
      <c r="KB416" s="263"/>
      <c r="KC416" s="263"/>
      <c r="KD416" s="263"/>
      <c r="KE416" s="263"/>
      <c r="KF416" s="263"/>
      <c r="KG416" s="263"/>
      <c r="KH416" s="263"/>
      <c r="KI416" s="263"/>
      <c r="KJ416" s="263"/>
      <c r="KK416" s="263"/>
      <c r="KL416" s="263"/>
      <c r="KM416" s="263"/>
      <c r="KN416" s="263"/>
      <c r="KO416" s="263"/>
      <c r="KP416" s="263"/>
      <c r="KQ416" s="263"/>
      <c r="KR416" s="263"/>
      <c r="KS416" s="263"/>
      <c r="KT416" s="263"/>
      <c r="KU416" s="263"/>
      <c r="KV416" s="263"/>
      <c r="KW416" s="263"/>
      <c r="KX416" s="263"/>
      <c r="KY416" s="263"/>
      <c r="KZ416" s="263"/>
      <c r="LA416" s="263"/>
      <c r="LB416" s="263"/>
      <c r="LC416" s="263"/>
      <c r="LD416" s="263"/>
      <c r="LE416" s="263"/>
      <c r="LF416" s="263"/>
      <c r="LG416" s="263"/>
      <c r="LH416" s="263"/>
      <c r="LI416" s="263"/>
      <c r="LJ416" s="263"/>
      <c r="LK416" s="263"/>
      <c r="LL416" s="263"/>
      <c r="LM416" s="263"/>
      <c r="LN416" s="263"/>
      <c r="LO416" s="263"/>
      <c r="LP416" s="263"/>
      <c r="LQ416" s="263"/>
      <c r="LR416" s="263"/>
      <c r="LS416" s="263"/>
      <c r="LT416" s="263"/>
      <c r="LU416" s="263"/>
      <c r="LV416" s="263"/>
      <c r="LW416" s="263"/>
      <c r="LX416" s="263"/>
      <c r="LY416" s="263"/>
      <c r="LZ416" s="263"/>
      <c r="MA416" s="263"/>
      <c r="MB416" s="263"/>
      <c r="MC416" s="263"/>
      <c r="MD416" s="263"/>
      <c r="ME416" s="263"/>
      <c r="MF416" s="263"/>
      <c r="MG416" s="263"/>
      <c r="MH416" s="263"/>
      <c r="MI416" s="263"/>
      <c r="MJ416" s="263"/>
      <c r="MK416" s="263"/>
      <c r="ML416" s="263"/>
      <c r="MM416" s="263"/>
      <c r="MN416" s="263"/>
      <c r="MO416" s="263"/>
      <c r="MP416" s="263"/>
      <c r="MQ416" s="263"/>
      <c r="MR416" s="263"/>
      <c r="MS416" s="263"/>
      <c r="MT416" s="263"/>
      <c r="MU416" s="263"/>
      <c r="MV416" s="263"/>
      <c r="MW416" s="263"/>
      <c r="MX416" s="263"/>
      <c r="MY416" s="263"/>
      <c r="MZ416" s="263"/>
      <c r="NA416" s="263"/>
      <c r="NB416" s="263"/>
      <c r="NC416" s="263"/>
      <c r="ND416" s="263"/>
      <c r="NE416" s="263"/>
      <c r="NF416" s="263"/>
      <c r="NG416" s="263"/>
      <c r="NH416" s="263"/>
      <c r="NI416" s="263"/>
      <c r="NJ416" s="263"/>
      <c r="NK416" s="263"/>
      <c r="NL416" s="263"/>
      <c r="NM416" s="263"/>
      <c r="NN416" s="263"/>
      <c r="NO416" s="263"/>
      <c r="NP416" s="263"/>
      <c r="NQ416" s="263"/>
      <c r="NR416" s="263"/>
      <c r="NS416" s="263"/>
      <c r="NT416" s="263"/>
      <c r="NU416" s="263"/>
      <c r="NV416" s="263"/>
      <c r="NW416" s="263"/>
      <c r="NX416" s="263"/>
      <c r="NY416" s="263"/>
      <c r="NZ416" s="263"/>
      <c r="OA416" s="263"/>
      <c r="OB416" s="263"/>
      <c r="OC416" s="263"/>
      <c r="OD416" s="263"/>
      <c r="OE416" s="263"/>
      <c r="OF416" s="263"/>
      <c r="OG416" s="263"/>
      <c r="OH416" s="263"/>
      <c r="OI416" s="263"/>
      <c r="OJ416" s="263"/>
      <c r="OK416" s="263"/>
      <c r="OL416" s="263"/>
      <c r="OM416" s="263"/>
      <c r="ON416" s="263"/>
      <c r="OO416" s="263"/>
      <c r="OP416" s="263"/>
      <c r="OQ416" s="263"/>
      <c r="OR416" s="263"/>
      <c r="OS416" s="263"/>
      <c r="OT416" s="263"/>
      <c r="OU416" s="263"/>
      <c r="OV416" s="263"/>
      <c r="OW416" s="263"/>
      <c r="OX416" s="263"/>
      <c r="OY416" s="263"/>
      <c r="OZ416" s="263"/>
      <c r="PA416" s="263"/>
      <c r="PB416" s="263"/>
      <c r="PC416" s="263"/>
      <c r="PD416" s="263"/>
      <c r="PE416" s="263"/>
      <c r="PF416" s="263"/>
      <c r="PG416" s="263"/>
      <c r="PH416" s="263"/>
      <c r="PI416" s="263"/>
      <c r="PJ416" s="263"/>
      <c r="PK416" s="263"/>
      <c r="PL416" s="263"/>
      <c r="PM416" s="263"/>
      <c r="PN416" s="263"/>
      <c r="PO416" s="263"/>
      <c r="PP416" s="263"/>
      <c r="PQ416" s="263"/>
      <c r="PR416" s="263"/>
      <c r="PS416" s="263"/>
      <c r="PT416" s="263"/>
      <c r="PU416" s="263"/>
      <c r="PV416" s="263"/>
      <c r="PW416" s="263"/>
      <c r="PX416" s="263"/>
      <c r="PY416" s="263"/>
      <c r="PZ416" s="263"/>
      <c r="QA416" s="263"/>
      <c r="QB416" s="263"/>
      <c r="QC416" s="263"/>
      <c r="QD416" s="263"/>
      <c r="QE416" s="263"/>
      <c r="QF416" s="263"/>
      <c r="QG416" s="263"/>
      <c r="QH416" s="263"/>
      <c r="QI416" s="263"/>
      <c r="QJ416" s="263"/>
      <c r="QK416" s="263"/>
      <c r="QL416" s="263"/>
      <c r="QM416" s="263"/>
      <c r="QN416" s="263"/>
      <c r="QO416" s="263"/>
      <c r="QP416" s="263"/>
      <c r="QQ416" s="263"/>
      <c r="QR416" s="263"/>
      <c r="QS416" s="263"/>
      <c r="QT416" s="263"/>
      <c r="QU416" s="263"/>
      <c r="QV416" s="263"/>
      <c r="QW416" s="263"/>
      <c r="QX416" s="263"/>
      <c r="QY416" s="263"/>
      <c r="QZ416" s="263"/>
      <c r="RA416" s="263"/>
      <c r="RB416" s="263"/>
      <c r="RC416" s="263"/>
      <c r="RD416" s="263"/>
      <c r="RE416" s="263"/>
      <c r="RF416" s="263"/>
      <c r="RG416" s="263"/>
      <c r="RH416" s="263"/>
      <c r="RI416" s="263"/>
      <c r="RJ416" s="263"/>
      <c r="RK416" s="263"/>
      <c r="RL416" s="263"/>
      <c r="RM416" s="263"/>
      <c r="RN416" s="263"/>
      <c r="RO416" s="263"/>
      <c r="RP416" s="263"/>
      <c r="RQ416" s="263"/>
      <c r="RR416" s="263"/>
      <c r="RS416" s="263"/>
      <c r="RT416" s="263"/>
      <c r="RU416" s="263"/>
      <c r="RV416" s="263"/>
      <c r="RW416" s="263"/>
      <c r="RX416" s="263"/>
      <c r="RY416" s="263"/>
      <c r="RZ416" s="263"/>
      <c r="SA416" s="263"/>
      <c r="SB416" s="263"/>
      <c r="SC416" s="263"/>
      <c r="SD416" s="263"/>
      <c r="SE416" s="263"/>
      <c r="SF416" s="263"/>
      <c r="SG416" s="263"/>
      <c r="SH416" s="263"/>
      <c r="SI416" s="263"/>
      <c r="SJ416" s="263"/>
      <c r="SK416" s="263"/>
      <c r="SL416" s="263"/>
      <c r="SM416" s="263"/>
      <c r="SN416" s="263"/>
      <c r="SO416" s="263"/>
      <c r="SP416" s="263"/>
      <c r="SQ416" s="263"/>
      <c r="SR416" s="263"/>
      <c r="SS416" s="263"/>
      <c r="ST416" s="263"/>
      <c r="SU416" s="263"/>
      <c r="SV416" s="263"/>
      <c r="SW416" s="263"/>
      <c r="SX416" s="263"/>
      <c r="SY416" s="263"/>
      <c r="SZ416" s="263"/>
      <c r="TA416" s="263"/>
      <c r="TB416" s="263"/>
      <c r="TC416" s="263"/>
      <c r="TD416" s="263"/>
      <c r="TE416" s="263"/>
      <c r="TF416" s="263"/>
      <c r="TG416" s="263"/>
      <c r="TH416" s="263"/>
      <c r="TI416" s="263"/>
      <c r="TJ416" s="263"/>
      <c r="TK416" s="263"/>
      <c r="TL416" s="263"/>
      <c r="TM416" s="263"/>
      <c r="TN416" s="263"/>
      <c r="TO416" s="263"/>
      <c r="TP416" s="263"/>
      <c r="TQ416" s="263"/>
      <c r="TR416" s="263"/>
      <c r="TS416" s="263"/>
      <c r="TT416" s="263"/>
      <c r="TU416" s="263"/>
      <c r="TV416" s="263"/>
      <c r="TW416" s="263"/>
      <c r="TX416" s="263"/>
      <c r="TY416" s="263"/>
      <c r="TZ416" s="263"/>
      <c r="UA416" s="263"/>
      <c r="UB416" s="263"/>
      <c r="UC416" s="263"/>
      <c r="UD416" s="263"/>
      <c r="UE416" s="263"/>
      <c r="UF416" s="263"/>
      <c r="UG416" s="263"/>
      <c r="UH416" s="263"/>
      <c r="UI416" s="263"/>
      <c r="UJ416" s="263"/>
      <c r="UK416" s="263"/>
      <c r="UL416" s="263"/>
      <c r="UM416" s="263"/>
      <c r="UN416" s="263"/>
      <c r="UO416" s="263"/>
      <c r="UP416" s="263"/>
      <c r="UQ416" s="263"/>
      <c r="UR416" s="263"/>
      <c r="US416" s="263"/>
      <c r="UT416" s="263"/>
      <c r="UU416" s="263"/>
      <c r="UV416" s="263"/>
      <c r="UW416" s="263"/>
      <c r="UX416" s="263"/>
      <c r="UY416" s="263"/>
      <c r="UZ416" s="263"/>
      <c r="VA416" s="263"/>
      <c r="VB416" s="263"/>
      <c r="VC416" s="263"/>
      <c r="VD416" s="263"/>
      <c r="VE416" s="263"/>
      <c r="VF416" s="263"/>
      <c r="VG416" s="263"/>
      <c r="VH416" s="263"/>
      <c r="VI416" s="263"/>
      <c r="VJ416" s="263"/>
      <c r="VK416" s="263"/>
      <c r="VL416" s="263"/>
      <c r="VM416" s="263"/>
      <c r="VN416" s="263"/>
      <c r="VO416" s="263"/>
      <c r="VP416" s="263"/>
      <c r="VQ416" s="263"/>
      <c r="VR416" s="263"/>
      <c r="VS416" s="263"/>
      <c r="VT416" s="263"/>
      <c r="VU416" s="263"/>
      <c r="VV416" s="263"/>
      <c r="VW416" s="263"/>
      <c r="VX416" s="263"/>
      <c r="VY416" s="263"/>
      <c r="VZ416" s="263"/>
      <c r="WA416" s="263"/>
      <c r="WB416" s="263"/>
      <c r="WC416" s="263"/>
      <c r="WD416" s="263"/>
      <c r="WE416" s="263"/>
      <c r="WF416" s="263"/>
      <c r="WG416" s="263"/>
      <c r="WH416" s="263"/>
      <c r="WI416" s="263"/>
      <c r="WJ416" s="263"/>
      <c r="WK416" s="263"/>
      <c r="WL416" s="263"/>
      <c r="WM416" s="263"/>
      <c r="WN416" s="263"/>
      <c r="WO416" s="263"/>
      <c r="WP416" s="263"/>
      <c r="WQ416" s="263"/>
      <c r="WR416" s="263"/>
      <c r="WS416" s="263"/>
      <c r="WT416" s="263"/>
      <c r="WU416" s="263"/>
      <c r="WV416" s="263"/>
      <c r="WW416" s="263"/>
      <c r="WX416" s="263"/>
      <c r="WY416" s="263"/>
      <c r="WZ416" s="263"/>
      <c r="XA416" s="263"/>
      <c r="XB416" s="263"/>
      <c r="XC416" s="263"/>
      <c r="XD416" s="263"/>
      <c r="XE416" s="263"/>
      <c r="XF416" s="263"/>
      <c r="XG416" s="263"/>
      <c r="XH416" s="263"/>
      <c r="XI416" s="263"/>
      <c r="XJ416" s="263"/>
      <c r="XK416" s="263"/>
      <c r="XL416" s="263"/>
      <c r="XM416" s="263"/>
      <c r="XN416" s="263"/>
      <c r="XO416" s="263"/>
      <c r="XP416" s="263"/>
      <c r="XQ416" s="263"/>
      <c r="XR416" s="263"/>
      <c r="XS416" s="263"/>
      <c r="XT416" s="263"/>
      <c r="XU416" s="263"/>
      <c r="XV416" s="263"/>
      <c r="XW416" s="263"/>
      <c r="XX416" s="263"/>
      <c r="XY416" s="263"/>
      <c r="XZ416" s="263"/>
      <c r="YA416" s="263"/>
      <c r="YB416" s="263"/>
      <c r="YC416" s="263"/>
      <c r="YD416" s="263"/>
      <c r="YE416" s="263"/>
      <c r="YF416" s="263"/>
      <c r="YG416" s="263"/>
      <c r="YH416" s="263"/>
      <c r="YI416" s="263"/>
      <c r="YJ416" s="263"/>
      <c r="YK416" s="263"/>
      <c r="YL416" s="263"/>
      <c r="YM416" s="263"/>
      <c r="YN416" s="263"/>
      <c r="YO416" s="263"/>
      <c r="YP416" s="263"/>
      <c r="YQ416" s="263"/>
      <c r="YR416" s="263"/>
      <c r="YS416" s="263"/>
      <c r="YT416" s="263"/>
      <c r="YU416" s="263"/>
      <c r="YV416" s="263"/>
      <c r="YW416" s="263"/>
      <c r="YX416" s="263"/>
      <c r="YY416" s="263"/>
      <c r="YZ416" s="263"/>
      <c r="ZA416" s="263"/>
      <c r="ZB416" s="263"/>
      <c r="ZC416" s="263"/>
      <c r="ZD416" s="263"/>
      <c r="ZE416" s="263"/>
      <c r="ZF416" s="263"/>
      <c r="ZG416" s="263"/>
      <c r="ZH416" s="263"/>
      <c r="ZI416" s="263"/>
      <c r="ZJ416" s="263"/>
      <c r="ZK416" s="263"/>
      <c r="ZL416" s="263"/>
      <c r="ZM416" s="263"/>
      <c r="ZN416" s="263"/>
      <c r="ZO416" s="263"/>
      <c r="ZP416" s="263"/>
      <c r="ZQ416" s="263"/>
      <c r="ZR416" s="263"/>
      <c r="ZS416" s="263"/>
      <c r="ZT416" s="263"/>
      <c r="ZU416" s="263"/>
      <c r="ZV416" s="263"/>
      <c r="ZW416" s="263"/>
      <c r="ZX416" s="263"/>
      <c r="ZY416" s="263"/>
      <c r="ZZ416" s="263"/>
      <c r="AAA416" s="263"/>
      <c r="AAB416" s="263"/>
      <c r="AAC416" s="263"/>
      <c r="AAD416" s="263"/>
      <c r="AAE416" s="263"/>
      <c r="AAF416" s="263"/>
      <c r="AAG416" s="263"/>
      <c r="AAH416" s="263"/>
      <c r="AAI416" s="263"/>
      <c r="AAJ416" s="263"/>
      <c r="AAK416" s="263"/>
      <c r="AAL416" s="263"/>
      <c r="AAM416" s="263"/>
      <c r="AAN416" s="263"/>
      <c r="AAO416" s="263"/>
      <c r="AAP416" s="263"/>
      <c r="AAQ416" s="263"/>
      <c r="AAR416" s="263"/>
      <c r="AAS416" s="263"/>
      <c r="AAT416" s="263"/>
      <c r="AAU416" s="263"/>
      <c r="AAV416" s="263"/>
      <c r="AAW416" s="263"/>
      <c r="AAX416" s="263"/>
      <c r="AAY416" s="263"/>
      <c r="AAZ416" s="263"/>
      <c r="ABA416" s="263"/>
      <c r="ABB416" s="263"/>
      <c r="ABC416" s="263"/>
      <c r="ABD416" s="263"/>
      <c r="ABE416" s="263"/>
      <c r="ABF416" s="263"/>
      <c r="ABG416" s="263"/>
      <c r="ABH416" s="263"/>
      <c r="ABI416" s="263"/>
      <c r="ABJ416" s="263"/>
      <c r="ABK416" s="263"/>
      <c r="ABL416" s="263"/>
      <c r="ABM416" s="263"/>
      <c r="ABN416" s="263"/>
      <c r="ABO416" s="263"/>
      <c r="ABP416" s="263"/>
      <c r="ABQ416" s="263"/>
      <c r="ABR416" s="263"/>
      <c r="ABS416" s="263"/>
      <c r="ABT416" s="263"/>
      <c r="ABU416" s="263"/>
      <c r="ABV416" s="263"/>
      <c r="ABW416" s="263"/>
      <c r="ABX416" s="263"/>
      <c r="ABY416" s="263"/>
      <c r="ABZ416" s="263"/>
      <c r="ACA416" s="263"/>
      <c r="ACB416" s="263"/>
      <c r="ACC416" s="263"/>
      <c r="ACD416" s="263"/>
      <c r="ACE416" s="263"/>
      <c r="ACF416" s="263"/>
      <c r="ACG416" s="263"/>
      <c r="ACH416" s="263"/>
      <c r="ACI416" s="263"/>
      <c r="ACJ416" s="263"/>
      <c r="ACK416" s="263"/>
      <c r="ACL416" s="263"/>
      <c r="ACM416" s="263"/>
      <c r="ACN416" s="263"/>
      <c r="ACO416" s="263"/>
      <c r="ACP416" s="263"/>
      <c r="ACQ416" s="263"/>
      <c r="ACR416" s="263"/>
      <c r="ACS416" s="263"/>
      <c r="ACT416" s="263"/>
      <c r="ACU416" s="263"/>
      <c r="ACV416" s="263"/>
      <c r="ACW416" s="263"/>
      <c r="ACX416" s="263"/>
      <c r="ACY416" s="263"/>
      <c r="ACZ416" s="263"/>
      <c r="ADA416" s="263"/>
      <c r="ADB416" s="263"/>
      <c r="ADC416" s="263"/>
      <c r="ADD416" s="263"/>
      <c r="ADE416" s="263"/>
      <c r="ADF416" s="263"/>
      <c r="ADG416" s="263"/>
      <c r="ADH416" s="263"/>
      <c r="ADI416" s="263"/>
      <c r="ADJ416" s="263"/>
      <c r="ADK416" s="263"/>
      <c r="ADL416" s="263"/>
      <c r="ADM416" s="263"/>
      <c r="ADN416" s="263"/>
      <c r="ADO416" s="263"/>
      <c r="ADP416" s="263"/>
      <c r="ADQ416" s="263"/>
      <c r="ADR416" s="263"/>
      <c r="ADS416" s="263"/>
      <c r="ADT416" s="263"/>
      <c r="ADU416" s="263"/>
      <c r="ADV416" s="263"/>
      <c r="ADW416" s="263"/>
      <c r="ADX416" s="263"/>
      <c r="ADY416" s="263"/>
      <c r="ADZ416" s="263"/>
      <c r="AEA416" s="263"/>
      <c r="AEB416" s="263"/>
      <c r="AEC416" s="263"/>
      <c r="AED416" s="263"/>
      <c r="AEE416" s="263"/>
      <c r="AEF416" s="263"/>
      <c r="AEG416" s="263"/>
      <c r="AEH416" s="263"/>
      <c r="AEI416" s="263"/>
      <c r="AEJ416" s="263"/>
      <c r="AEK416" s="263"/>
      <c r="AEL416" s="263"/>
      <c r="AEM416" s="263"/>
      <c r="AEN416" s="263"/>
      <c r="AEO416" s="263"/>
      <c r="AEP416" s="263"/>
      <c r="AEQ416" s="263"/>
      <c r="AER416" s="263"/>
      <c r="AES416" s="263"/>
      <c r="AET416" s="263"/>
      <c r="AEU416" s="263"/>
      <c r="AEV416" s="263"/>
      <c r="AEW416" s="263"/>
      <c r="AEX416" s="263"/>
      <c r="AEY416" s="263"/>
      <c r="AEZ416" s="263"/>
      <c r="AFA416" s="263"/>
      <c r="AFB416" s="263"/>
      <c r="AFC416" s="263"/>
      <c r="AFD416" s="263"/>
      <c r="AFE416" s="263"/>
      <c r="AFF416" s="263"/>
      <c r="AFG416" s="263"/>
      <c r="AFH416" s="263"/>
      <c r="AFI416" s="263"/>
      <c r="AFJ416" s="263"/>
      <c r="AFK416" s="263"/>
      <c r="AFL416" s="263"/>
      <c r="AFM416" s="263"/>
      <c r="AFN416" s="263"/>
      <c r="AFO416" s="263"/>
      <c r="AFP416" s="263"/>
      <c r="AFQ416" s="263"/>
      <c r="AFR416" s="263"/>
      <c r="AFS416" s="263"/>
      <c r="AFT416" s="263"/>
      <c r="AFU416" s="263"/>
      <c r="AFV416" s="263"/>
      <c r="AFW416" s="263"/>
      <c r="AFX416" s="263"/>
      <c r="AFY416" s="263"/>
      <c r="AFZ416" s="263"/>
      <c r="AGA416" s="263"/>
      <c r="AGB416" s="263"/>
      <c r="AGC416" s="263"/>
      <c r="AGD416" s="263"/>
      <c r="AGE416" s="263"/>
      <c r="AGF416" s="263"/>
      <c r="AGG416" s="263"/>
      <c r="AGH416" s="263"/>
      <c r="AGI416" s="263"/>
      <c r="AGJ416" s="263"/>
      <c r="AGK416" s="263"/>
      <c r="AGL416" s="263"/>
      <c r="AGM416" s="263"/>
      <c r="AGN416" s="263"/>
      <c r="AGO416" s="263"/>
      <c r="AGP416" s="263"/>
      <c r="AGQ416" s="263"/>
      <c r="AGR416" s="263"/>
      <c r="AGS416" s="263"/>
      <c r="AGT416" s="263"/>
      <c r="AGU416" s="263"/>
      <c r="AGV416" s="263"/>
      <c r="AGW416" s="263"/>
      <c r="AGX416" s="263"/>
      <c r="AGY416" s="263"/>
      <c r="AGZ416" s="263"/>
      <c r="AHA416" s="263"/>
      <c r="AHB416" s="263"/>
      <c r="AHC416" s="263"/>
      <c r="AHD416" s="263"/>
      <c r="AHE416" s="263"/>
      <c r="AHF416" s="263"/>
      <c r="AHG416" s="263"/>
      <c r="AHH416" s="263"/>
      <c r="AHI416" s="263"/>
      <c r="AHJ416" s="263"/>
      <c r="AHK416" s="263"/>
      <c r="AHL416" s="263"/>
      <c r="AHM416" s="263"/>
      <c r="AHN416" s="263"/>
      <c r="AHO416" s="263"/>
      <c r="AHP416" s="263"/>
      <c r="AHQ416" s="263"/>
      <c r="AHR416" s="263"/>
      <c r="AHS416" s="263"/>
      <c r="AHT416" s="263"/>
      <c r="AHU416" s="263"/>
      <c r="AHV416" s="263"/>
      <c r="AHW416" s="263"/>
      <c r="AHX416" s="263"/>
      <c r="AHY416" s="263"/>
      <c r="AHZ416" s="263"/>
      <c r="AIA416" s="263"/>
      <c r="AIB416" s="263"/>
      <c r="AIC416" s="263"/>
      <c r="AID416" s="263"/>
      <c r="AIE416" s="263"/>
      <c r="AIF416" s="263"/>
      <c r="AIG416" s="263"/>
      <c r="AIH416" s="263"/>
      <c r="AII416" s="263"/>
      <c r="AIJ416" s="263"/>
      <c r="AIK416" s="263"/>
      <c r="AIL416" s="263"/>
      <c r="AIM416" s="263"/>
      <c r="AIN416" s="263"/>
      <c r="AIO416" s="263"/>
      <c r="AIP416" s="263"/>
      <c r="AIQ416" s="263"/>
      <c r="AIR416" s="263"/>
      <c r="AIS416" s="263"/>
      <c r="AIT416" s="263"/>
      <c r="AIU416" s="263"/>
      <c r="AIV416" s="263"/>
      <c r="AIW416" s="263"/>
      <c r="AIX416" s="263"/>
      <c r="AIY416" s="263"/>
      <c r="AIZ416" s="263"/>
      <c r="AJA416" s="263"/>
      <c r="AJB416" s="263"/>
      <c r="AJC416" s="263"/>
      <c r="AJD416" s="263"/>
      <c r="AJE416" s="263"/>
      <c r="AJF416" s="263"/>
      <c r="AJG416" s="263"/>
      <c r="AJH416" s="263"/>
      <c r="AJI416" s="263"/>
      <c r="AJJ416" s="263"/>
      <c r="AJK416" s="263"/>
      <c r="AJL416" s="263"/>
      <c r="AJM416" s="263"/>
      <c r="AJN416" s="263"/>
      <c r="AJO416" s="263"/>
      <c r="AJP416" s="263"/>
      <c r="AJQ416" s="263"/>
      <c r="AJR416" s="263"/>
      <c r="AJS416" s="263"/>
      <c r="AJT416" s="263"/>
      <c r="AJU416" s="263"/>
      <c r="AJV416" s="263"/>
      <c r="AJW416" s="263"/>
      <c r="AJX416" s="263"/>
      <c r="AJY416" s="263"/>
      <c r="AJZ416" s="263"/>
      <c r="AKA416" s="263"/>
      <c r="AKB416" s="263"/>
      <c r="AKC416" s="263"/>
      <c r="AKD416" s="263"/>
      <c r="AKE416" s="263"/>
      <c r="AKF416" s="263"/>
      <c r="AKG416" s="263"/>
      <c r="AKH416" s="263"/>
      <c r="AKI416" s="263"/>
      <c r="AKJ416" s="263"/>
      <c r="AKK416" s="263"/>
      <c r="AKL416" s="263"/>
      <c r="AKM416" s="263"/>
      <c r="AKN416" s="263"/>
      <c r="AKO416" s="263"/>
      <c r="AKP416" s="263"/>
      <c r="AKQ416" s="263"/>
      <c r="AKR416" s="263"/>
      <c r="AKS416" s="263"/>
      <c r="AKT416" s="263"/>
      <c r="AKU416" s="263"/>
      <c r="AKV416" s="263"/>
      <c r="AKW416" s="263"/>
      <c r="AKX416" s="263"/>
      <c r="AKY416" s="263"/>
      <c r="AKZ416" s="263"/>
      <c r="ALA416" s="263"/>
      <c r="ALB416" s="263"/>
      <c r="ALC416" s="263"/>
      <c r="ALD416" s="263"/>
      <c r="ALE416" s="263"/>
      <c r="ALF416" s="263"/>
      <c r="ALG416" s="263"/>
      <c r="ALH416" s="263"/>
      <c r="ALI416" s="263"/>
      <c r="ALJ416" s="263"/>
      <c r="ALK416" s="263"/>
      <c r="ALL416" s="263"/>
      <c r="ALM416" s="263"/>
      <c r="ALN416" s="263"/>
      <c r="ALO416" s="263"/>
      <c r="ALP416" s="263"/>
      <c r="ALQ416" s="263"/>
      <c r="ALR416" s="263"/>
      <c r="ALS416" s="263"/>
      <c r="ALT416" s="263"/>
      <c r="ALU416" s="263"/>
      <c r="ALV416" s="263"/>
      <c r="ALW416" s="263"/>
      <c r="ALX416" s="263"/>
      <c r="ALY416" s="263"/>
      <c r="ALZ416" s="263"/>
      <c r="AMA416" s="263"/>
      <c r="AMB416" s="263"/>
      <c r="AMC416" s="263"/>
      <c r="AMD416" s="263"/>
      <c r="AME416" s="263"/>
      <c r="AMF416" s="263"/>
      <c r="AMG416" s="263"/>
      <c r="AMH416" s="263"/>
      <c r="AMI416" s="263"/>
      <c r="AMJ416" s="263"/>
      <c r="AMK416" s="263"/>
      <c r="AML416" s="263"/>
      <c r="AMM416" s="263"/>
      <c r="AMN416" s="263"/>
      <c r="AMO416" s="263"/>
      <c r="AMP416" s="263"/>
      <c r="AMQ416" s="263"/>
      <c r="AMR416" s="263"/>
      <c r="AMS416" s="263"/>
      <c r="AMT416" s="263"/>
      <c r="AMU416" s="263"/>
      <c r="AMV416" s="263"/>
      <c r="AMW416" s="263"/>
      <c r="AMX416" s="263"/>
      <c r="AMY416" s="263"/>
      <c r="AMZ416" s="263"/>
      <c r="ANA416" s="263"/>
      <c r="ANB416" s="263"/>
      <c r="ANC416" s="263"/>
      <c r="AND416" s="263"/>
      <c r="ANE416" s="263"/>
      <c r="ANF416" s="263"/>
      <c r="ANG416" s="263"/>
      <c r="ANH416" s="263"/>
      <c r="ANI416" s="263"/>
      <c r="ANJ416" s="263"/>
      <c r="ANK416" s="263"/>
      <c r="ANL416" s="263"/>
      <c r="ANM416" s="263"/>
      <c r="ANN416" s="263"/>
      <c r="ANO416" s="263"/>
      <c r="ANP416" s="263"/>
      <c r="ANQ416" s="263"/>
      <c r="ANR416" s="263"/>
      <c r="ANS416" s="263"/>
      <c r="ANT416" s="263"/>
      <c r="ANU416" s="263"/>
      <c r="ANV416" s="263"/>
      <c r="ANW416" s="263"/>
      <c r="ANX416" s="263"/>
      <c r="ANY416" s="263"/>
      <c r="ANZ416" s="263"/>
      <c r="AOA416" s="263"/>
      <c r="AOB416" s="263"/>
      <c r="AOC416" s="263"/>
      <c r="AOD416" s="263"/>
      <c r="AOE416" s="263"/>
      <c r="AOF416" s="263"/>
      <c r="AOG416" s="263"/>
      <c r="AOH416" s="263"/>
      <c r="AOI416" s="263"/>
      <c r="AOJ416" s="263"/>
      <c r="AOK416" s="263"/>
      <c r="AOL416" s="263"/>
      <c r="AOM416" s="263"/>
      <c r="AON416" s="263"/>
      <c r="AOO416" s="263"/>
      <c r="AOP416" s="263"/>
      <c r="AOQ416" s="263"/>
      <c r="AOR416" s="263"/>
      <c r="AOS416" s="263"/>
      <c r="AOT416" s="263"/>
      <c r="AOU416" s="263"/>
      <c r="AOV416" s="263"/>
      <c r="AOW416" s="263"/>
      <c r="AOX416" s="263"/>
      <c r="AOY416" s="263"/>
      <c r="AOZ416" s="263"/>
      <c r="APA416" s="263"/>
      <c r="APB416" s="263"/>
      <c r="APC416" s="263"/>
      <c r="APD416" s="263"/>
      <c r="APE416" s="263"/>
      <c r="APF416" s="263"/>
      <c r="APG416" s="263"/>
      <c r="APH416" s="263"/>
      <c r="API416" s="263"/>
      <c r="APJ416" s="263"/>
      <c r="APK416" s="263"/>
      <c r="APL416" s="263"/>
      <c r="APM416" s="263"/>
      <c r="APN416" s="263"/>
      <c r="APO416" s="263"/>
      <c r="APP416" s="263"/>
      <c r="APQ416" s="263"/>
      <c r="APR416" s="263"/>
      <c r="APS416" s="263"/>
      <c r="APT416" s="263"/>
      <c r="APU416" s="263"/>
      <c r="APV416" s="263"/>
      <c r="APW416" s="263"/>
      <c r="APX416" s="263"/>
      <c r="APY416" s="263"/>
      <c r="APZ416" s="263"/>
      <c r="AQA416" s="263"/>
      <c r="AQB416" s="263"/>
      <c r="AQC416" s="263"/>
      <c r="AQD416" s="263"/>
      <c r="AQE416" s="263"/>
      <c r="AQF416" s="263"/>
      <c r="AQG416" s="263"/>
      <c r="AQH416" s="263"/>
      <c r="AQI416" s="263"/>
      <c r="AQJ416" s="263"/>
      <c r="AQK416" s="263"/>
      <c r="AQL416" s="263"/>
      <c r="AQM416" s="263"/>
      <c r="AQN416" s="263"/>
      <c r="AQO416" s="263"/>
      <c r="AQP416" s="263"/>
      <c r="AQQ416" s="263"/>
      <c r="AQR416" s="263"/>
      <c r="AQS416" s="263"/>
      <c r="AQT416" s="263"/>
      <c r="AQU416" s="263"/>
      <c r="AQV416" s="263"/>
      <c r="AQW416" s="263"/>
      <c r="AQX416" s="263"/>
      <c r="AQY416" s="263"/>
      <c r="AQZ416" s="263"/>
      <c r="ARA416" s="263"/>
      <c r="ARB416" s="263"/>
      <c r="ARC416" s="263"/>
      <c r="ARD416" s="263"/>
      <c r="ARE416" s="263"/>
      <c r="ARF416" s="263"/>
      <c r="ARG416" s="263"/>
      <c r="ARH416" s="263"/>
      <c r="ARI416" s="263"/>
      <c r="ARJ416" s="263"/>
      <c r="ARK416" s="263"/>
      <c r="ARL416" s="263"/>
      <c r="ARM416" s="263"/>
      <c r="ARN416" s="263"/>
      <c r="ARO416" s="263"/>
      <c r="ARP416" s="263"/>
      <c r="ARQ416" s="263"/>
      <c r="ARR416" s="263"/>
      <c r="ARS416" s="263"/>
      <c r="ART416" s="263"/>
      <c r="ARU416" s="263"/>
      <c r="ARV416" s="263"/>
      <c r="ARW416" s="263"/>
      <c r="ARX416" s="263"/>
      <c r="ARY416" s="263"/>
      <c r="ARZ416" s="263"/>
      <c r="ASA416" s="263"/>
      <c r="ASB416" s="263"/>
      <c r="ASC416" s="263"/>
      <c r="ASD416" s="263"/>
      <c r="ASE416" s="263"/>
      <c r="ASF416" s="263"/>
      <c r="ASG416" s="263"/>
      <c r="ASH416" s="263"/>
      <c r="ASI416" s="263"/>
      <c r="ASJ416" s="263"/>
      <c r="ASK416" s="263"/>
      <c r="ASL416" s="263"/>
      <c r="ASM416" s="263"/>
      <c r="ASN416" s="263"/>
      <c r="ASO416" s="263"/>
      <c r="ASP416" s="263"/>
      <c r="ASQ416" s="263"/>
      <c r="ASR416" s="263"/>
      <c r="ASS416" s="263"/>
      <c r="AST416" s="263"/>
      <c r="ASU416" s="263"/>
      <c r="ASV416" s="263"/>
      <c r="ASW416" s="263"/>
      <c r="ASX416" s="263"/>
      <c r="ASY416" s="263"/>
      <c r="ASZ416" s="263"/>
      <c r="ATA416" s="263"/>
      <c r="ATB416" s="263"/>
      <c r="ATC416" s="263"/>
      <c r="ATD416" s="263"/>
      <c r="ATE416" s="263"/>
      <c r="ATF416" s="263"/>
      <c r="ATG416" s="263"/>
      <c r="ATH416" s="263"/>
      <c r="ATI416" s="263"/>
      <c r="ATJ416" s="263"/>
      <c r="ATK416" s="263"/>
      <c r="ATL416" s="263"/>
      <c r="ATM416" s="263"/>
      <c r="ATN416" s="263"/>
      <c r="ATO416" s="263"/>
      <c r="ATP416" s="263"/>
      <c r="ATQ416" s="263"/>
      <c r="ATR416" s="263"/>
      <c r="ATS416" s="263"/>
      <c r="ATT416" s="263"/>
      <c r="ATU416" s="263"/>
      <c r="ATV416" s="263"/>
      <c r="ATW416" s="263"/>
      <c r="ATX416" s="263"/>
      <c r="ATY416" s="263"/>
      <c r="ATZ416" s="263"/>
      <c r="AUA416" s="263"/>
      <c r="AUB416" s="263"/>
      <c r="AUC416" s="263"/>
      <c r="AUD416" s="263"/>
      <c r="AUE416" s="263"/>
      <c r="AUF416" s="263"/>
      <c r="AUG416" s="263"/>
      <c r="AUH416" s="263"/>
      <c r="AUI416" s="263"/>
      <c r="AUJ416" s="263"/>
      <c r="AUK416" s="263"/>
      <c r="AUL416" s="263"/>
      <c r="AUM416" s="263"/>
      <c r="AUN416" s="263"/>
      <c r="AUO416" s="263"/>
      <c r="AUP416" s="263"/>
      <c r="AUQ416" s="263"/>
      <c r="AUR416" s="263"/>
      <c r="AUS416" s="263"/>
      <c r="AUT416" s="263"/>
      <c r="AUU416" s="263"/>
      <c r="AUV416" s="263"/>
      <c r="AUW416" s="263"/>
      <c r="AUX416" s="263"/>
      <c r="AUY416" s="263"/>
      <c r="AUZ416" s="263"/>
      <c r="AVA416" s="263"/>
      <c r="AVB416" s="263"/>
      <c r="AVC416" s="263"/>
      <c r="AVD416" s="263"/>
      <c r="AVE416" s="263"/>
      <c r="AVF416" s="263"/>
      <c r="AVG416" s="263"/>
      <c r="AVH416" s="263"/>
      <c r="AVI416" s="263"/>
      <c r="AVJ416" s="263"/>
      <c r="AVK416" s="263"/>
      <c r="AVL416" s="263"/>
      <c r="AVM416" s="263"/>
      <c r="AVN416" s="263"/>
      <c r="AVO416" s="263"/>
      <c r="AVP416" s="263"/>
      <c r="AVQ416" s="263"/>
      <c r="AVR416" s="263"/>
      <c r="AVS416" s="263"/>
      <c r="AVT416" s="263"/>
      <c r="AVU416" s="263"/>
      <c r="AVV416" s="263"/>
      <c r="AVW416" s="263"/>
      <c r="AVX416" s="263"/>
      <c r="AVY416" s="263"/>
      <c r="AVZ416" s="263"/>
      <c r="AWA416" s="263"/>
      <c r="AWB416" s="263"/>
      <c r="AWC416" s="263"/>
      <c r="AWD416" s="263"/>
      <c r="AWE416" s="263"/>
      <c r="AWF416" s="263"/>
      <c r="AWG416" s="263"/>
      <c r="AWH416" s="263"/>
      <c r="AWI416" s="263"/>
      <c r="AWJ416" s="263"/>
      <c r="AWK416" s="263"/>
      <c r="AWL416" s="263"/>
      <c r="AWM416" s="263"/>
      <c r="AWN416" s="263"/>
      <c r="AWO416" s="263"/>
      <c r="AWP416" s="263"/>
      <c r="AWQ416" s="263"/>
      <c r="AWR416" s="263"/>
      <c r="AWS416" s="263"/>
      <c r="AWT416" s="263"/>
      <c r="AWU416" s="263"/>
      <c r="AWV416" s="263"/>
      <c r="AWW416" s="263"/>
      <c r="AWX416" s="263"/>
      <c r="AWY416" s="263"/>
      <c r="AWZ416" s="263"/>
      <c r="AXA416" s="263"/>
      <c r="AXB416" s="263"/>
      <c r="AXC416" s="263"/>
      <c r="AXD416" s="263"/>
      <c r="AXE416" s="263"/>
      <c r="AXF416" s="263"/>
      <c r="AXG416" s="263"/>
      <c r="AXH416" s="263"/>
      <c r="AXI416" s="263"/>
      <c r="AXJ416" s="263"/>
      <c r="AXK416" s="263"/>
      <c r="AXL416" s="263"/>
      <c r="AXM416" s="263"/>
      <c r="AXN416" s="263"/>
      <c r="AXO416" s="263"/>
      <c r="AXP416" s="263"/>
      <c r="AXQ416" s="263"/>
      <c r="AXR416" s="263"/>
      <c r="AXS416" s="263"/>
      <c r="AXT416" s="263"/>
      <c r="AXU416" s="263"/>
      <c r="AXV416" s="263"/>
      <c r="AXW416" s="263"/>
      <c r="AXX416" s="263"/>
      <c r="AXY416" s="263"/>
      <c r="AXZ416" s="263"/>
      <c r="AYA416" s="263"/>
      <c r="AYB416" s="263"/>
      <c r="AYC416" s="263"/>
      <c r="AYD416" s="263"/>
      <c r="AYE416" s="263"/>
      <c r="AYF416" s="263"/>
      <c r="AYG416" s="263"/>
      <c r="AYH416" s="263"/>
      <c r="AYI416" s="263"/>
      <c r="AYJ416" s="263"/>
      <c r="AYK416" s="263"/>
      <c r="AYL416" s="263"/>
      <c r="AYM416" s="263"/>
      <c r="AYN416" s="263"/>
      <c r="AYO416" s="263"/>
      <c r="AYP416" s="263"/>
      <c r="AYQ416" s="263"/>
      <c r="AYR416" s="263"/>
      <c r="AYS416" s="263"/>
      <c r="AYT416" s="263"/>
      <c r="AYU416" s="263"/>
      <c r="AYV416" s="263"/>
      <c r="AYW416" s="263"/>
      <c r="AYX416" s="263"/>
      <c r="AYY416" s="263"/>
      <c r="AYZ416" s="263"/>
      <c r="AZA416" s="263"/>
      <c r="AZB416" s="263"/>
      <c r="AZC416" s="263"/>
      <c r="AZD416" s="263"/>
      <c r="AZE416" s="263"/>
      <c r="AZF416" s="263"/>
      <c r="AZG416" s="263"/>
      <c r="AZH416" s="263"/>
      <c r="AZI416" s="263"/>
      <c r="AZJ416" s="263"/>
      <c r="AZK416" s="263"/>
      <c r="AZL416" s="263"/>
      <c r="AZM416" s="263"/>
      <c r="AZN416" s="263"/>
      <c r="AZO416" s="263"/>
      <c r="AZP416" s="263"/>
      <c r="AZQ416" s="263"/>
      <c r="AZR416" s="263"/>
      <c r="AZS416" s="263"/>
      <c r="AZT416" s="263"/>
      <c r="AZU416" s="263"/>
      <c r="AZV416" s="263"/>
      <c r="AZW416" s="263"/>
      <c r="AZX416" s="263"/>
      <c r="AZY416" s="263"/>
      <c r="AZZ416" s="263"/>
      <c r="BAA416" s="263"/>
      <c r="BAB416" s="263"/>
      <c r="BAC416" s="263"/>
      <c r="BAD416" s="263"/>
      <c r="BAE416" s="263"/>
      <c r="BAF416" s="263"/>
      <c r="BAG416" s="263"/>
      <c r="BAH416" s="263"/>
      <c r="BAI416" s="263"/>
      <c r="BAJ416" s="263"/>
      <c r="BAK416" s="263"/>
      <c r="BAL416" s="263"/>
      <c r="BAM416" s="263"/>
      <c r="BAN416" s="263"/>
      <c r="BAO416" s="263"/>
      <c r="BAP416" s="263"/>
      <c r="BAQ416" s="263"/>
      <c r="BAR416" s="263"/>
      <c r="BAS416" s="263"/>
      <c r="BAT416" s="263"/>
      <c r="BAU416" s="263"/>
      <c r="BAV416" s="263"/>
      <c r="BAW416" s="263"/>
      <c r="BAX416" s="263"/>
      <c r="BAY416" s="263"/>
      <c r="BAZ416" s="263"/>
      <c r="BBA416" s="263"/>
      <c r="BBB416" s="263"/>
      <c r="BBC416" s="263"/>
      <c r="BBD416" s="263"/>
      <c r="BBE416" s="263"/>
      <c r="BBF416" s="263"/>
      <c r="BBG416" s="263"/>
      <c r="BBH416" s="263"/>
      <c r="BBI416" s="263"/>
      <c r="BBJ416" s="263"/>
      <c r="BBK416" s="263"/>
      <c r="BBL416" s="263"/>
      <c r="BBM416" s="263"/>
      <c r="BBN416" s="263"/>
      <c r="BBO416" s="263"/>
      <c r="BBP416" s="263"/>
      <c r="BBQ416" s="263"/>
      <c r="BBR416" s="263"/>
      <c r="BBS416" s="263"/>
      <c r="BBT416" s="263"/>
      <c r="BBU416" s="263"/>
      <c r="BBV416" s="263"/>
      <c r="BBW416" s="263"/>
      <c r="BBX416" s="263"/>
      <c r="BBY416" s="263"/>
      <c r="BBZ416" s="263"/>
      <c r="BCA416" s="263"/>
      <c r="BCB416" s="263"/>
      <c r="BCC416" s="263"/>
      <c r="BCD416" s="263"/>
      <c r="BCE416" s="263"/>
      <c r="BCF416" s="263"/>
      <c r="BCG416" s="263"/>
      <c r="BCH416" s="263"/>
      <c r="BCI416" s="263"/>
      <c r="BCJ416" s="263"/>
      <c r="BCK416" s="263"/>
      <c r="BCL416" s="263"/>
      <c r="BCM416" s="263"/>
      <c r="BCN416" s="263"/>
      <c r="BCO416" s="263"/>
      <c r="BCP416" s="263"/>
      <c r="BCQ416" s="263"/>
      <c r="BCR416" s="263"/>
      <c r="BCS416" s="263"/>
      <c r="BCT416" s="263"/>
      <c r="BCU416" s="263"/>
      <c r="BCV416" s="263"/>
      <c r="BCW416" s="263"/>
      <c r="BCX416" s="263"/>
      <c r="BCY416" s="263"/>
      <c r="BCZ416" s="263"/>
      <c r="BDA416" s="263"/>
      <c r="BDB416" s="263"/>
      <c r="BDC416" s="263"/>
      <c r="BDD416" s="263"/>
      <c r="BDE416" s="263"/>
      <c r="BDF416" s="263"/>
      <c r="BDG416" s="263"/>
      <c r="BDH416" s="263"/>
      <c r="BDI416" s="263"/>
      <c r="BDJ416" s="263"/>
      <c r="BDK416" s="263"/>
      <c r="BDL416" s="263"/>
      <c r="BDM416" s="263"/>
      <c r="BDN416" s="263"/>
      <c r="BDO416" s="263"/>
      <c r="BDP416" s="263"/>
      <c r="BDQ416" s="263"/>
      <c r="BDR416" s="263"/>
      <c r="BDS416" s="263"/>
      <c r="BDT416" s="263"/>
      <c r="BDU416" s="263"/>
      <c r="BDV416" s="263"/>
      <c r="BDW416" s="263"/>
      <c r="BDX416" s="263"/>
      <c r="BDY416" s="263"/>
      <c r="BDZ416" s="263"/>
      <c r="BEA416" s="263"/>
      <c r="BEB416" s="263"/>
      <c r="BEC416" s="263"/>
      <c r="BED416" s="263"/>
      <c r="BEE416" s="263"/>
      <c r="BEF416" s="263"/>
      <c r="BEG416" s="263"/>
      <c r="BEH416" s="263"/>
      <c r="BEI416" s="263"/>
      <c r="BEJ416" s="263"/>
      <c r="BEK416" s="263"/>
      <c r="BEL416" s="263"/>
      <c r="BEM416" s="263"/>
      <c r="BEN416" s="263"/>
      <c r="BEO416" s="263"/>
      <c r="BEP416" s="263"/>
      <c r="BEQ416" s="263"/>
      <c r="BER416" s="263"/>
      <c r="BES416" s="263"/>
      <c r="BET416" s="263"/>
      <c r="BEU416" s="263"/>
      <c r="BEV416" s="263"/>
      <c r="BEW416" s="263"/>
      <c r="BEX416" s="263"/>
      <c r="BEY416" s="263"/>
      <c r="BEZ416" s="263"/>
      <c r="BFA416" s="263"/>
      <c r="BFB416" s="263"/>
      <c r="BFC416" s="263"/>
      <c r="BFD416" s="263"/>
      <c r="BFE416" s="263"/>
      <c r="BFF416" s="263"/>
      <c r="BFG416" s="263"/>
      <c r="BFH416" s="263"/>
      <c r="BFI416" s="263"/>
      <c r="BFJ416" s="263"/>
      <c r="BFK416" s="263"/>
      <c r="BFL416" s="263"/>
      <c r="BFM416" s="263"/>
      <c r="BFN416" s="263"/>
      <c r="BFO416" s="263"/>
      <c r="BFP416" s="263"/>
      <c r="BFQ416" s="263"/>
      <c r="BFR416" s="263"/>
      <c r="BFS416" s="263"/>
      <c r="BFT416" s="263"/>
      <c r="BFU416" s="263"/>
      <c r="BFV416" s="263"/>
      <c r="BFW416" s="263"/>
      <c r="BFX416" s="263"/>
      <c r="BFY416" s="263"/>
      <c r="BFZ416" s="263"/>
      <c r="BGA416" s="263"/>
      <c r="BGB416" s="263"/>
      <c r="BGC416" s="263"/>
      <c r="BGD416" s="263"/>
      <c r="BGE416" s="263"/>
      <c r="BGF416" s="263"/>
      <c r="BGG416" s="263"/>
      <c r="BGH416" s="263"/>
      <c r="BGI416" s="263"/>
      <c r="BGJ416" s="263"/>
      <c r="BGK416" s="263"/>
      <c r="BGL416" s="263"/>
      <c r="BGM416" s="263"/>
      <c r="BGN416" s="263"/>
      <c r="BGO416" s="263"/>
      <c r="BGP416" s="263"/>
      <c r="BGQ416" s="263"/>
      <c r="BGR416" s="263"/>
      <c r="BGS416" s="263"/>
      <c r="BGT416" s="263"/>
      <c r="BGU416" s="263"/>
      <c r="BGV416" s="263"/>
      <c r="BGW416" s="263"/>
      <c r="BGX416" s="263"/>
      <c r="BGY416" s="263"/>
      <c r="BGZ416" s="263"/>
      <c r="BHA416" s="263"/>
      <c r="BHB416" s="263"/>
      <c r="BHC416" s="263"/>
      <c r="BHD416" s="263"/>
      <c r="BHE416" s="263"/>
      <c r="BHF416" s="263"/>
      <c r="BHG416" s="263"/>
      <c r="BHH416" s="263"/>
      <c r="BHI416" s="263"/>
      <c r="BHJ416" s="263"/>
      <c r="BHK416" s="263"/>
      <c r="BHL416" s="263"/>
      <c r="BHM416" s="263"/>
      <c r="BHN416" s="263"/>
      <c r="BHO416" s="263"/>
      <c r="BHP416" s="263"/>
      <c r="BHQ416" s="263"/>
      <c r="BHR416" s="263"/>
      <c r="BHS416" s="263"/>
      <c r="BHT416" s="263"/>
      <c r="BHU416" s="263"/>
      <c r="BHV416" s="263"/>
      <c r="BHW416" s="263"/>
      <c r="BHX416" s="263"/>
      <c r="BHY416" s="263"/>
      <c r="BHZ416" s="263"/>
      <c r="BIA416" s="263"/>
      <c r="BIB416" s="263"/>
      <c r="BIC416" s="263"/>
      <c r="BID416" s="263"/>
      <c r="BIE416" s="263"/>
      <c r="BIF416" s="263"/>
      <c r="BIG416" s="263"/>
      <c r="BIH416" s="263"/>
      <c r="BII416" s="263"/>
      <c r="BIJ416" s="263"/>
      <c r="BIK416" s="263"/>
      <c r="BIL416" s="263"/>
      <c r="BIM416" s="263"/>
      <c r="BIN416" s="263"/>
      <c r="BIO416" s="263"/>
      <c r="BIP416" s="263"/>
      <c r="BIQ416" s="263"/>
      <c r="BIR416" s="263"/>
      <c r="BIS416" s="263"/>
      <c r="BIT416" s="263"/>
      <c r="BIU416" s="263"/>
      <c r="BIV416" s="263"/>
      <c r="BIW416" s="263"/>
      <c r="BIX416" s="263"/>
      <c r="BIY416" s="263"/>
      <c r="BIZ416" s="263"/>
      <c r="BJA416" s="263"/>
      <c r="BJB416" s="263"/>
      <c r="BJC416" s="263"/>
      <c r="BJD416" s="263"/>
      <c r="BJE416" s="263"/>
      <c r="BJF416" s="263"/>
      <c r="BJG416" s="263"/>
      <c r="BJH416" s="263"/>
      <c r="BJI416" s="263"/>
      <c r="BJJ416" s="263"/>
      <c r="BJK416" s="263"/>
      <c r="BJL416" s="263"/>
      <c r="BJM416" s="263"/>
      <c r="BJN416" s="263"/>
      <c r="BJO416" s="263"/>
      <c r="BJP416" s="263"/>
      <c r="BJQ416" s="263"/>
      <c r="BJR416" s="263"/>
      <c r="BJS416" s="263"/>
      <c r="BJT416" s="263"/>
      <c r="BJU416" s="263"/>
      <c r="BJV416" s="263"/>
      <c r="BJW416" s="263"/>
      <c r="BJX416" s="263"/>
      <c r="BJY416" s="263"/>
      <c r="BJZ416" s="263"/>
      <c r="BKA416" s="263"/>
      <c r="BKB416" s="263"/>
      <c r="BKC416" s="263"/>
      <c r="BKD416" s="263"/>
      <c r="BKE416" s="263"/>
      <c r="BKF416" s="263"/>
      <c r="BKG416" s="263"/>
      <c r="BKH416" s="263"/>
      <c r="BKI416" s="263"/>
      <c r="BKJ416" s="263"/>
      <c r="BKK416" s="263"/>
      <c r="BKL416" s="263"/>
      <c r="BKM416" s="263"/>
      <c r="BKN416" s="263"/>
      <c r="BKO416" s="263"/>
      <c r="BKP416" s="263"/>
      <c r="BKQ416" s="263"/>
      <c r="BKR416" s="263"/>
      <c r="BKS416" s="263"/>
      <c r="BKT416" s="263"/>
      <c r="BKU416" s="263"/>
      <c r="BKV416" s="263"/>
      <c r="BKW416" s="263"/>
      <c r="BKX416" s="263"/>
      <c r="BKY416" s="263"/>
      <c r="BKZ416" s="263"/>
      <c r="BLA416" s="263"/>
      <c r="BLB416" s="263"/>
      <c r="BLC416" s="263"/>
      <c r="BLD416" s="263"/>
      <c r="BLE416" s="263"/>
      <c r="BLF416" s="263"/>
      <c r="BLG416" s="263"/>
      <c r="BLH416" s="263"/>
      <c r="BLI416" s="263"/>
      <c r="BLJ416" s="263"/>
      <c r="BLK416" s="263"/>
      <c r="BLL416" s="263"/>
      <c r="BLM416" s="263"/>
      <c r="BLN416" s="263"/>
      <c r="BLO416" s="263"/>
      <c r="BLP416" s="263"/>
      <c r="BLQ416" s="263"/>
      <c r="BLR416" s="263"/>
      <c r="BLS416" s="263"/>
      <c r="BLT416" s="263"/>
      <c r="BLU416" s="263"/>
      <c r="BLV416" s="263"/>
      <c r="BLW416" s="263"/>
      <c r="BLX416" s="263"/>
      <c r="BLY416" s="263"/>
      <c r="BLZ416" s="263"/>
      <c r="BMA416" s="263"/>
      <c r="BMB416" s="263"/>
      <c r="BMC416" s="263"/>
      <c r="BMD416" s="263"/>
      <c r="BME416" s="263"/>
      <c r="BMF416" s="263"/>
      <c r="BMG416" s="263"/>
      <c r="BMH416" s="263"/>
      <c r="BMI416" s="263"/>
      <c r="BMJ416" s="263"/>
      <c r="BMK416" s="263"/>
      <c r="BML416" s="263"/>
      <c r="BMM416" s="263"/>
      <c r="BMN416" s="263"/>
      <c r="BMO416" s="263"/>
      <c r="BMP416" s="263"/>
      <c r="BMQ416" s="263"/>
      <c r="BMR416" s="263"/>
      <c r="BMS416" s="263"/>
      <c r="BMT416" s="263"/>
      <c r="BMU416" s="263"/>
      <c r="BMV416" s="263"/>
      <c r="BMW416" s="263"/>
      <c r="BMX416" s="263"/>
      <c r="BMY416" s="263"/>
      <c r="BMZ416" s="263"/>
      <c r="BNA416" s="263"/>
      <c r="BNB416" s="263"/>
      <c r="BNC416" s="263"/>
      <c r="BND416" s="263"/>
      <c r="BNE416" s="263"/>
      <c r="BNF416" s="263"/>
      <c r="BNG416" s="263"/>
      <c r="BNH416" s="263"/>
      <c r="BNI416" s="263"/>
      <c r="BNJ416" s="263"/>
      <c r="BNK416" s="263"/>
      <c r="BNL416" s="263"/>
      <c r="BNM416" s="263"/>
      <c r="BNN416" s="263"/>
      <c r="BNO416" s="263"/>
      <c r="BNP416" s="263"/>
      <c r="BNQ416" s="263"/>
      <c r="BNR416" s="263"/>
      <c r="BNS416" s="263"/>
      <c r="BNT416" s="263"/>
      <c r="BNU416" s="263"/>
      <c r="BNV416" s="263"/>
      <c r="BNW416" s="263"/>
      <c r="BNX416" s="263"/>
      <c r="BNY416" s="263"/>
      <c r="BNZ416" s="263"/>
      <c r="BOA416" s="263"/>
      <c r="BOB416" s="263"/>
      <c r="BOC416" s="263"/>
      <c r="BOD416" s="263"/>
      <c r="BOE416" s="263"/>
      <c r="BOF416" s="263"/>
      <c r="BOG416" s="263"/>
      <c r="BOH416" s="263"/>
      <c r="BOI416" s="263"/>
      <c r="BOJ416" s="263"/>
      <c r="BOK416" s="263"/>
      <c r="BOL416" s="263"/>
      <c r="BOM416" s="263"/>
      <c r="BON416" s="263"/>
      <c r="BOO416" s="263"/>
      <c r="BOP416" s="263"/>
      <c r="BOQ416" s="263"/>
      <c r="BOR416" s="263"/>
      <c r="BOS416" s="263"/>
      <c r="BOT416" s="263"/>
      <c r="BOU416" s="263"/>
      <c r="BOV416" s="263"/>
      <c r="BOW416" s="263"/>
      <c r="BOX416" s="263"/>
      <c r="BOY416" s="263"/>
      <c r="BOZ416" s="263"/>
      <c r="BPA416" s="263"/>
      <c r="BPB416" s="263"/>
      <c r="BPC416" s="263"/>
      <c r="BPD416" s="263"/>
      <c r="BPE416" s="263"/>
      <c r="BPF416" s="263"/>
      <c r="BPG416" s="263"/>
      <c r="BPH416" s="263"/>
      <c r="BPI416" s="263"/>
      <c r="BPJ416" s="263"/>
      <c r="BPK416" s="263"/>
      <c r="BPL416" s="263"/>
      <c r="BPM416" s="263"/>
      <c r="BPN416" s="263"/>
      <c r="BPO416" s="263"/>
      <c r="BPP416" s="263"/>
      <c r="BPQ416" s="263"/>
      <c r="BPR416" s="263"/>
      <c r="BPS416" s="263"/>
      <c r="BPT416" s="263"/>
      <c r="BPU416" s="263"/>
      <c r="BPV416" s="263"/>
      <c r="BPW416" s="263"/>
      <c r="BPX416" s="263"/>
      <c r="BPY416" s="263"/>
      <c r="BPZ416" s="263"/>
      <c r="BQA416" s="263"/>
      <c r="BQB416" s="263"/>
      <c r="BQC416" s="263"/>
      <c r="BQD416" s="263"/>
      <c r="BQE416" s="263"/>
      <c r="BQF416" s="263"/>
      <c r="BQG416" s="263"/>
      <c r="BQH416" s="263"/>
      <c r="BQI416" s="263"/>
      <c r="BQJ416" s="263"/>
      <c r="BQK416" s="263"/>
      <c r="BQL416" s="263"/>
      <c r="BQM416" s="263"/>
      <c r="BQN416" s="263"/>
      <c r="BQO416" s="263"/>
      <c r="BQP416" s="263"/>
      <c r="BQQ416" s="263"/>
      <c r="BQR416" s="263"/>
      <c r="BQS416" s="263"/>
      <c r="BQT416" s="263"/>
      <c r="BQU416" s="263"/>
      <c r="BQV416" s="263"/>
      <c r="BQW416" s="263"/>
      <c r="BQX416" s="263"/>
      <c r="BQY416" s="263"/>
      <c r="BQZ416" s="263"/>
      <c r="BRA416" s="263"/>
      <c r="BRB416" s="263"/>
      <c r="BRC416" s="263"/>
      <c r="BRD416" s="263"/>
      <c r="BRE416" s="263"/>
      <c r="BRF416" s="263"/>
      <c r="BRG416" s="263"/>
      <c r="BRH416" s="263"/>
      <c r="BRI416" s="263"/>
      <c r="BRJ416" s="263"/>
      <c r="BRK416" s="263"/>
      <c r="BRL416" s="263"/>
      <c r="BRM416" s="263"/>
      <c r="BRN416" s="263"/>
      <c r="BRO416" s="263"/>
      <c r="BRP416" s="263"/>
      <c r="BRQ416" s="263"/>
      <c r="BRR416" s="263"/>
      <c r="BRS416" s="263"/>
      <c r="BRT416" s="263"/>
      <c r="BRU416" s="263"/>
      <c r="BRV416" s="263"/>
      <c r="BRW416" s="263"/>
      <c r="BRX416" s="263"/>
      <c r="BRY416" s="263"/>
      <c r="BRZ416" s="263"/>
      <c r="BSA416" s="263"/>
      <c r="BSB416" s="263"/>
      <c r="BSC416" s="263"/>
      <c r="BSD416" s="263"/>
      <c r="BSE416" s="263"/>
      <c r="BSF416" s="263"/>
      <c r="BSG416" s="263"/>
      <c r="BSH416" s="263"/>
      <c r="BSI416" s="263"/>
      <c r="BSJ416" s="263"/>
      <c r="BSK416" s="263"/>
      <c r="BSL416" s="263"/>
      <c r="BSM416" s="263"/>
      <c r="BSN416" s="263"/>
      <c r="BSO416" s="263"/>
      <c r="BSP416" s="263"/>
      <c r="BSQ416" s="263"/>
      <c r="BSR416" s="263"/>
      <c r="BSS416" s="263"/>
      <c r="BST416" s="263"/>
      <c r="BSU416" s="263"/>
      <c r="BSV416" s="263"/>
      <c r="BSW416" s="263"/>
      <c r="BSX416" s="263"/>
      <c r="BSY416" s="263"/>
      <c r="BSZ416" s="263"/>
      <c r="BTA416" s="263"/>
      <c r="BTB416" s="263"/>
      <c r="BTC416" s="263"/>
      <c r="BTD416" s="263"/>
      <c r="BTE416" s="263"/>
      <c r="BTF416" s="263"/>
      <c r="BTG416" s="263"/>
      <c r="BTH416" s="263"/>
      <c r="BTI416" s="263"/>
      <c r="BTJ416" s="263"/>
      <c r="BTK416" s="263"/>
      <c r="BTL416" s="263"/>
      <c r="BTM416" s="263"/>
      <c r="BTN416" s="263"/>
      <c r="BTO416" s="263"/>
      <c r="BTP416" s="263"/>
      <c r="BTQ416" s="263"/>
      <c r="BTR416" s="263"/>
      <c r="BTS416" s="263"/>
      <c r="BTT416" s="263"/>
      <c r="BTU416" s="263"/>
      <c r="BTV416" s="263"/>
      <c r="BTW416" s="263"/>
      <c r="BTX416" s="263"/>
      <c r="BTY416" s="263"/>
      <c r="BTZ416" s="263"/>
      <c r="BUA416" s="263"/>
      <c r="BUB416" s="263"/>
      <c r="BUC416" s="263"/>
      <c r="BUD416" s="263"/>
      <c r="BUE416" s="263"/>
      <c r="BUF416" s="263"/>
      <c r="BUG416" s="263"/>
      <c r="BUH416" s="263"/>
      <c r="BUI416" s="263"/>
      <c r="BUJ416" s="263"/>
      <c r="BUK416" s="263"/>
      <c r="BUL416" s="263"/>
      <c r="BUM416" s="263"/>
      <c r="BUN416" s="263"/>
      <c r="BUO416" s="263"/>
      <c r="BUP416" s="263"/>
      <c r="BUQ416" s="263"/>
      <c r="BUR416" s="263"/>
      <c r="BUS416" s="263"/>
      <c r="BUT416" s="263"/>
      <c r="BUU416" s="263"/>
      <c r="BUV416" s="263"/>
      <c r="BUW416" s="263"/>
      <c r="BUX416" s="263"/>
      <c r="BUY416" s="263"/>
      <c r="BUZ416" s="263"/>
      <c r="BVA416" s="263"/>
      <c r="BVB416" s="263"/>
      <c r="BVC416" s="263"/>
      <c r="BVD416" s="263"/>
      <c r="BVE416" s="263"/>
      <c r="BVF416" s="263"/>
      <c r="BVG416" s="263"/>
      <c r="BVH416" s="263"/>
      <c r="BVI416" s="263"/>
      <c r="BVJ416" s="263"/>
      <c r="BVK416" s="263"/>
      <c r="BVL416" s="263"/>
      <c r="BVM416" s="263"/>
      <c r="BVN416" s="263"/>
      <c r="BVO416" s="263"/>
      <c r="BVP416" s="263"/>
      <c r="BVQ416" s="263"/>
      <c r="BVR416" s="263"/>
      <c r="BVS416" s="263"/>
      <c r="BVT416" s="263"/>
      <c r="BVU416" s="263"/>
      <c r="BVV416" s="263"/>
      <c r="BVW416" s="263"/>
      <c r="BVX416" s="263"/>
      <c r="BVY416" s="263"/>
      <c r="BVZ416" s="263"/>
      <c r="BWA416" s="263"/>
      <c r="BWB416" s="263"/>
      <c r="BWC416" s="263"/>
      <c r="BWD416" s="263"/>
      <c r="BWE416" s="263"/>
      <c r="BWF416" s="263"/>
      <c r="BWG416" s="263"/>
      <c r="BWH416" s="263"/>
      <c r="BWI416" s="263"/>
      <c r="BWJ416" s="263"/>
      <c r="BWK416" s="263"/>
      <c r="BWL416" s="263"/>
      <c r="BWM416" s="263"/>
      <c r="BWN416" s="263"/>
      <c r="BWO416" s="263"/>
      <c r="BWP416" s="263"/>
      <c r="BWQ416" s="263"/>
      <c r="BWR416" s="263"/>
      <c r="BWS416" s="263"/>
      <c r="BWT416" s="263"/>
      <c r="BWU416" s="263"/>
      <c r="BWV416" s="263"/>
      <c r="BWW416" s="263"/>
      <c r="BWX416" s="263"/>
      <c r="BWY416" s="263"/>
      <c r="BWZ416" s="263"/>
      <c r="BXA416" s="263"/>
      <c r="BXB416" s="263"/>
      <c r="BXC416" s="263"/>
      <c r="BXD416" s="263"/>
      <c r="BXE416" s="263"/>
      <c r="BXF416" s="263"/>
      <c r="BXG416" s="263"/>
      <c r="BXH416" s="263"/>
      <c r="BXI416" s="263"/>
      <c r="BXJ416" s="263"/>
      <c r="BXK416" s="263"/>
      <c r="BXL416" s="263"/>
      <c r="BXM416" s="263"/>
      <c r="BXN416" s="263"/>
      <c r="BXO416" s="263"/>
      <c r="BXP416" s="263"/>
      <c r="BXQ416" s="263"/>
      <c r="BXR416" s="263"/>
      <c r="BXS416" s="263"/>
      <c r="BXT416" s="263"/>
      <c r="BXU416" s="263"/>
      <c r="BXV416" s="263"/>
      <c r="BXW416" s="263"/>
      <c r="BXX416" s="263"/>
      <c r="BXY416" s="263"/>
      <c r="BXZ416" s="263"/>
      <c r="BYA416" s="263"/>
      <c r="BYB416" s="263"/>
      <c r="BYC416" s="263"/>
      <c r="BYD416" s="263"/>
      <c r="BYE416" s="263"/>
      <c r="BYF416" s="263"/>
      <c r="BYG416" s="263"/>
      <c r="BYH416" s="263"/>
      <c r="BYI416" s="263"/>
      <c r="BYJ416" s="263"/>
      <c r="BYK416" s="263"/>
      <c r="BYL416" s="263"/>
      <c r="BYM416" s="263"/>
      <c r="BYN416" s="263"/>
      <c r="BYO416" s="263"/>
      <c r="BYP416" s="263"/>
      <c r="BYQ416" s="263"/>
      <c r="BYR416" s="263"/>
      <c r="BYS416" s="263"/>
      <c r="BYT416" s="263"/>
      <c r="BYU416" s="263"/>
      <c r="BYV416" s="263"/>
      <c r="BYW416" s="263"/>
      <c r="BYX416" s="263"/>
      <c r="BYY416" s="263"/>
      <c r="BYZ416" s="263"/>
      <c r="BZA416" s="263"/>
      <c r="BZB416" s="263"/>
      <c r="BZC416" s="263"/>
      <c r="BZD416" s="263"/>
      <c r="BZE416" s="263"/>
      <c r="BZF416" s="263"/>
      <c r="BZG416" s="263"/>
      <c r="BZH416" s="263"/>
      <c r="BZI416" s="263"/>
      <c r="BZJ416" s="263"/>
      <c r="BZK416" s="263"/>
      <c r="BZL416" s="263"/>
      <c r="BZM416" s="263"/>
      <c r="BZN416" s="263"/>
      <c r="BZO416" s="263"/>
      <c r="BZP416" s="263"/>
      <c r="BZQ416" s="263"/>
      <c r="BZR416" s="263"/>
      <c r="BZS416" s="263"/>
      <c r="BZT416" s="263"/>
      <c r="BZU416" s="263"/>
      <c r="BZV416" s="263"/>
      <c r="BZW416" s="263"/>
      <c r="BZX416" s="263"/>
      <c r="BZY416" s="263"/>
      <c r="BZZ416" s="263"/>
      <c r="CAA416" s="263"/>
      <c r="CAB416" s="263"/>
      <c r="CAC416" s="263"/>
      <c r="CAD416" s="263"/>
      <c r="CAE416" s="263"/>
      <c r="CAF416" s="263"/>
      <c r="CAG416" s="263"/>
      <c r="CAH416" s="263"/>
      <c r="CAI416" s="263"/>
      <c r="CAJ416" s="263"/>
      <c r="CAK416" s="263"/>
      <c r="CAL416" s="263"/>
      <c r="CAM416" s="263"/>
      <c r="CAN416" s="263"/>
      <c r="CAO416" s="263"/>
      <c r="CAP416" s="263"/>
      <c r="CAQ416" s="263"/>
      <c r="CAR416" s="263"/>
      <c r="CAS416" s="263"/>
      <c r="CAT416" s="263"/>
      <c r="CAU416" s="263"/>
      <c r="CAV416" s="263"/>
    </row>
    <row r="417" spans="1:2076" x14ac:dyDescent="0.35">
      <c r="A417" s="263"/>
      <c r="B417" s="263"/>
      <c r="C417" s="263"/>
      <c r="D417" s="263"/>
      <c r="E417" s="263"/>
      <c r="F417" s="263"/>
      <c r="G417" s="263"/>
      <c r="H417" s="263"/>
      <c r="I417" s="263"/>
      <c r="J417" s="263"/>
      <c r="K417" s="263"/>
      <c r="L417" s="263"/>
      <c r="M417" s="263"/>
      <c r="N417" s="263"/>
      <c r="O417" s="263"/>
      <c r="P417" s="263"/>
      <c r="Q417" s="263"/>
      <c r="R417" s="263"/>
      <c r="S417" s="263"/>
      <c r="T417" s="263"/>
      <c r="U417" s="263"/>
      <c r="V417" s="263"/>
      <c r="W417" s="263"/>
      <c r="X417" s="263"/>
      <c r="Y417" s="263"/>
      <c r="Z417" s="263"/>
      <c r="AA417" s="263"/>
      <c r="AB417" s="263"/>
      <c r="AC417" s="263"/>
      <c r="AD417" s="263"/>
      <c r="AE417" s="263"/>
      <c r="AF417" s="263"/>
      <c r="AG417" s="263"/>
      <c r="AH417" s="263"/>
      <c r="AI417" s="263"/>
      <c r="AJ417" s="263"/>
      <c r="AK417" s="263"/>
      <c r="AL417" s="263"/>
      <c r="AM417" s="263"/>
      <c r="AN417" s="263"/>
      <c r="AO417" s="263"/>
      <c r="AP417" s="263"/>
      <c r="AQ417" s="263"/>
      <c r="AR417" s="263"/>
      <c r="AS417" s="263"/>
      <c r="AT417" s="263"/>
      <c r="AU417" s="263"/>
      <c r="AV417" s="263"/>
      <c r="AW417" s="263"/>
      <c r="AX417" s="263"/>
      <c r="AY417" s="263"/>
      <c r="AZ417" s="263"/>
      <c r="BA417" s="263"/>
      <c r="BB417" s="263"/>
      <c r="BC417" s="263"/>
      <c r="BD417" s="263"/>
      <c r="BE417" s="263"/>
      <c r="BF417" s="263"/>
      <c r="BG417" s="263"/>
      <c r="BH417" s="263"/>
      <c r="BI417" s="263"/>
      <c r="BJ417" s="263"/>
      <c r="BK417" s="263"/>
      <c r="BL417" s="263"/>
      <c r="BM417" s="263"/>
      <c r="BN417" s="263"/>
      <c r="BO417" s="263"/>
      <c r="BP417" s="263"/>
      <c r="BQ417" s="263"/>
      <c r="BR417" s="263"/>
      <c r="BS417" s="263"/>
      <c r="BT417" s="263"/>
      <c r="BU417" s="263"/>
      <c r="BV417" s="263"/>
      <c r="BW417" s="263"/>
      <c r="BX417" s="263"/>
      <c r="BY417" s="263"/>
      <c r="BZ417" s="263"/>
      <c r="CA417" s="263"/>
      <c r="CB417" s="263"/>
      <c r="CC417" s="263"/>
      <c r="CD417" s="263"/>
      <c r="CE417" s="263"/>
      <c r="CF417" s="263"/>
      <c r="CG417" s="263"/>
      <c r="CH417" s="263"/>
      <c r="CI417" s="263"/>
      <c r="CJ417" s="263"/>
      <c r="CK417" s="263"/>
      <c r="CL417" s="263"/>
      <c r="CM417" s="263"/>
      <c r="CN417" s="263"/>
      <c r="CO417" s="263"/>
      <c r="CP417" s="263"/>
      <c r="CQ417" s="263"/>
      <c r="CR417" s="263"/>
      <c r="CS417" s="263"/>
      <c r="CT417" s="263"/>
      <c r="CU417" s="263"/>
      <c r="CV417" s="263"/>
      <c r="CW417" s="263"/>
      <c r="CX417" s="263"/>
      <c r="CY417" s="263"/>
      <c r="CZ417" s="263"/>
      <c r="DA417" s="263"/>
      <c r="DB417" s="263"/>
      <c r="DC417" s="263"/>
      <c r="DD417" s="263"/>
      <c r="DE417" s="263"/>
      <c r="DF417" s="263"/>
      <c r="DG417" s="263"/>
      <c r="DH417" s="263"/>
      <c r="DI417" s="263"/>
      <c r="DJ417" s="263"/>
      <c r="DK417" s="263"/>
      <c r="DL417" s="263"/>
      <c r="DM417" s="263"/>
      <c r="DN417" s="263"/>
      <c r="DO417" s="263"/>
      <c r="DP417" s="263"/>
      <c r="DQ417" s="263"/>
      <c r="DR417" s="263"/>
      <c r="DS417" s="263"/>
      <c r="DT417" s="263"/>
      <c r="DU417" s="263"/>
      <c r="DV417" s="263"/>
      <c r="DW417" s="263"/>
      <c r="DX417" s="263"/>
      <c r="DY417" s="263"/>
      <c r="DZ417" s="263"/>
      <c r="EA417" s="263"/>
      <c r="EB417" s="263"/>
      <c r="EC417" s="263"/>
      <c r="ED417" s="263"/>
      <c r="EE417" s="263"/>
      <c r="EF417" s="263"/>
      <c r="EG417" s="263"/>
      <c r="EH417" s="263"/>
      <c r="EI417" s="263"/>
      <c r="EJ417" s="263"/>
      <c r="EK417" s="263"/>
      <c r="EL417" s="263"/>
      <c r="EM417" s="263"/>
      <c r="EN417" s="263"/>
      <c r="EO417" s="263"/>
      <c r="EP417" s="263"/>
      <c r="EQ417" s="263"/>
      <c r="ER417" s="263"/>
      <c r="ES417" s="263"/>
      <c r="ET417" s="263"/>
      <c r="EU417" s="263"/>
      <c r="EV417" s="263"/>
      <c r="EW417" s="263"/>
      <c r="EX417" s="263"/>
      <c r="EY417" s="263"/>
      <c r="EZ417" s="263"/>
      <c r="FA417" s="263"/>
      <c r="FB417" s="263"/>
      <c r="FC417" s="263"/>
      <c r="FD417" s="263"/>
      <c r="FE417" s="263"/>
      <c r="FF417" s="263"/>
      <c r="FG417" s="263"/>
      <c r="FH417" s="263"/>
      <c r="FI417" s="263"/>
      <c r="FJ417" s="263"/>
      <c r="FK417" s="263"/>
      <c r="FL417" s="263"/>
      <c r="FM417" s="263"/>
      <c r="FN417" s="263"/>
      <c r="FO417" s="263"/>
      <c r="FP417" s="263"/>
      <c r="FQ417" s="263"/>
      <c r="FR417" s="263"/>
      <c r="FS417" s="263"/>
      <c r="FT417" s="263"/>
      <c r="FU417" s="263"/>
      <c r="FV417" s="263"/>
      <c r="FW417" s="263"/>
      <c r="FX417" s="263"/>
      <c r="FY417" s="263"/>
      <c r="FZ417" s="263"/>
      <c r="GA417" s="263"/>
      <c r="GB417" s="263"/>
      <c r="GC417" s="263"/>
      <c r="GD417" s="263"/>
      <c r="GE417" s="263"/>
      <c r="GF417" s="263"/>
      <c r="GG417" s="263"/>
      <c r="GH417" s="263"/>
      <c r="GI417" s="263"/>
      <c r="GJ417" s="263"/>
      <c r="GK417" s="263"/>
      <c r="GL417" s="263"/>
      <c r="GM417" s="263"/>
      <c r="GN417" s="263"/>
      <c r="GO417" s="263"/>
      <c r="GP417" s="263"/>
      <c r="GQ417" s="263"/>
      <c r="GR417" s="263"/>
      <c r="GS417" s="263"/>
      <c r="GT417" s="263"/>
      <c r="GU417" s="263"/>
      <c r="GV417" s="263"/>
      <c r="GW417" s="263"/>
      <c r="GX417" s="263"/>
      <c r="GY417" s="263"/>
      <c r="GZ417" s="263"/>
      <c r="HA417" s="263"/>
      <c r="HB417" s="263"/>
      <c r="HC417" s="263"/>
      <c r="HD417" s="263"/>
      <c r="HE417" s="263"/>
      <c r="HF417" s="263"/>
      <c r="HG417" s="263"/>
      <c r="HH417" s="263"/>
      <c r="HI417" s="263"/>
      <c r="HJ417" s="263"/>
      <c r="HK417" s="263"/>
      <c r="HL417" s="263"/>
      <c r="HM417" s="263"/>
      <c r="HN417" s="263"/>
      <c r="HO417" s="263"/>
      <c r="HP417" s="263"/>
      <c r="HQ417" s="263"/>
      <c r="HR417" s="263"/>
      <c r="HS417" s="263"/>
      <c r="HT417" s="263"/>
      <c r="HU417" s="263"/>
      <c r="HV417" s="263"/>
      <c r="HW417" s="263"/>
      <c r="HX417" s="263"/>
      <c r="HY417" s="263"/>
      <c r="HZ417" s="263"/>
      <c r="IA417" s="263"/>
      <c r="IB417" s="263"/>
      <c r="IC417" s="263"/>
      <c r="ID417" s="263"/>
      <c r="IE417" s="263"/>
      <c r="IF417" s="263"/>
      <c r="IG417" s="263"/>
      <c r="IH417" s="263"/>
      <c r="II417" s="263"/>
      <c r="IJ417" s="263"/>
      <c r="IK417" s="263"/>
      <c r="IL417" s="263"/>
      <c r="IM417" s="263"/>
      <c r="IN417" s="263"/>
      <c r="IO417" s="263"/>
      <c r="IP417" s="263"/>
      <c r="IQ417" s="263"/>
      <c r="IR417" s="263"/>
      <c r="IS417" s="263"/>
      <c r="IT417" s="263"/>
      <c r="IU417" s="263"/>
      <c r="IV417" s="263"/>
      <c r="IW417" s="263"/>
      <c r="IX417" s="263"/>
      <c r="IY417" s="263"/>
      <c r="IZ417" s="263"/>
      <c r="JA417" s="263"/>
      <c r="JB417" s="263"/>
      <c r="JC417" s="263"/>
      <c r="JD417" s="263"/>
      <c r="JE417" s="263"/>
      <c r="JF417" s="263"/>
      <c r="JG417" s="263"/>
      <c r="JH417" s="263"/>
      <c r="JI417" s="263"/>
      <c r="JJ417" s="263"/>
      <c r="JK417" s="263"/>
      <c r="JL417" s="263"/>
      <c r="JM417" s="263"/>
      <c r="JN417" s="263"/>
      <c r="JO417" s="263"/>
      <c r="JP417" s="263"/>
      <c r="JQ417" s="263"/>
      <c r="JR417" s="263"/>
      <c r="JS417" s="263"/>
      <c r="JT417" s="263"/>
      <c r="JU417" s="263"/>
      <c r="JV417" s="263"/>
      <c r="JW417" s="263"/>
      <c r="JX417" s="263"/>
      <c r="JY417" s="263"/>
      <c r="JZ417" s="263"/>
      <c r="KA417" s="263"/>
      <c r="KB417" s="263"/>
      <c r="KC417" s="263"/>
      <c r="KD417" s="263"/>
      <c r="KE417" s="263"/>
      <c r="KF417" s="263"/>
      <c r="KG417" s="263"/>
      <c r="KH417" s="263"/>
      <c r="KI417" s="263"/>
      <c r="KJ417" s="263"/>
      <c r="KK417" s="263"/>
      <c r="KL417" s="263"/>
      <c r="KM417" s="263"/>
      <c r="KN417" s="263"/>
      <c r="KO417" s="263"/>
      <c r="KP417" s="263"/>
      <c r="KQ417" s="263"/>
      <c r="KR417" s="263"/>
      <c r="KS417" s="263"/>
      <c r="KT417" s="263"/>
      <c r="KU417" s="263"/>
      <c r="KV417" s="263"/>
      <c r="KW417" s="263"/>
      <c r="KX417" s="263"/>
      <c r="KY417" s="263"/>
      <c r="KZ417" s="263"/>
      <c r="LA417" s="263"/>
      <c r="LB417" s="263"/>
      <c r="LC417" s="263"/>
      <c r="LD417" s="263"/>
      <c r="LE417" s="263"/>
      <c r="LF417" s="263"/>
      <c r="LG417" s="263"/>
      <c r="LH417" s="263"/>
      <c r="LI417" s="263"/>
      <c r="LJ417" s="263"/>
      <c r="LK417" s="263"/>
      <c r="LL417" s="263"/>
      <c r="LM417" s="263"/>
      <c r="LN417" s="263"/>
      <c r="LO417" s="263"/>
      <c r="LP417" s="263"/>
      <c r="LQ417" s="263"/>
      <c r="LR417" s="263"/>
      <c r="LS417" s="263"/>
      <c r="LT417" s="263"/>
      <c r="LU417" s="263"/>
      <c r="LV417" s="263"/>
      <c r="LW417" s="263"/>
      <c r="LX417" s="263"/>
      <c r="LY417" s="263"/>
      <c r="LZ417" s="263"/>
      <c r="MA417" s="263"/>
      <c r="MB417" s="263"/>
      <c r="MC417" s="263"/>
      <c r="MD417" s="263"/>
      <c r="ME417" s="263"/>
      <c r="MF417" s="263"/>
      <c r="MG417" s="263"/>
      <c r="MH417" s="263"/>
      <c r="MI417" s="263"/>
      <c r="MJ417" s="263"/>
      <c r="MK417" s="263"/>
      <c r="ML417" s="263"/>
      <c r="MM417" s="263"/>
      <c r="MN417" s="263"/>
      <c r="MO417" s="263"/>
      <c r="MP417" s="263"/>
      <c r="MQ417" s="263"/>
      <c r="MR417" s="263"/>
      <c r="MS417" s="263"/>
      <c r="MT417" s="263"/>
      <c r="MU417" s="263"/>
      <c r="MV417" s="263"/>
      <c r="MW417" s="263"/>
      <c r="MX417" s="263"/>
      <c r="MY417" s="263"/>
      <c r="MZ417" s="263"/>
      <c r="NA417" s="263"/>
      <c r="NB417" s="263"/>
      <c r="NC417" s="263"/>
      <c r="ND417" s="263"/>
      <c r="NE417" s="263"/>
      <c r="NF417" s="263"/>
      <c r="NG417" s="263"/>
      <c r="NH417" s="263"/>
      <c r="NI417" s="263"/>
      <c r="NJ417" s="263"/>
      <c r="NK417" s="263"/>
      <c r="NL417" s="263"/>
      <c r="NM417" s="263"/>
      <c r="NN417" s="263"/>
      <c r="NO417" s="263"/>
      <c r="NP417" s="263"/>
      <c r="NQ417" s="263"/>
      <c r="NR417" s="263"/>
      <c r="NS417" s="263"/>
      <c r="NT417" s="263"/>
      <c r="NU417" s="263"/>
      <c r="NV417" s="263"/>
      <c r="NW417" s="263"/>
      <c r="NX417" s="263"/>
      <c r="NY417" s="263"/>
      <c r="NZ417" s="263"/>
      <c r="OA417" s="263"/>
      <c r="OB417" s="263"/>
      <c r="OC417" s="263"/>
      <c r="OD417" s="263"/>
      <c r="OE417" s="263"/>
      <c r="OF417" s="263"/>
      <c r="OG417" s="263"/>
      <c r="OH417" s="263"/>
      <c r="OI417" s="263"/>
      <c r="OJ417" s="263"/>
      <c r="OK417" s="263"/>
      <c r="OL417" s="263"/>
      <c r="OM417" s="263"/>
      <c r="ON417" s="263"/>
      <c r="OO417" s="263"/>
      <c r="OP417" s="263"/>
      <c r="OQ417" s="263"/>
      <c r="OR417" s="263"/>
      <c r="OS417" s="263"/>
      <c r="OT417" s="263"/>
      <c r="OU417" s="263"/>
      <c r="OV417" s="263"/>
      <c r="OW417" s="263"/>
      <c r="OX417" s="263"/>
      <c r="OY417" s="263"/>
      <c r="OZ417" s="263"/>
      <c r="PA417" s="263"/>
      <c r="PB417" s="263"/>
      <c r="PC417" s="263"/>
      <c r="PD417" s="263"/>
      <c r="PE417" s="263"/>
      <c r="PF417" s="263"/>
      <c r="PG417" s="263"/>
      <c r="PH417" s="263"/>
      <c r="PI417" s="263"/>
      <c r="PJ417" s="263"/>
      <c r="PK417" s="263"/>
      <c r="PL417" s="263"/>
      <c r="PM417" s="263"/>
      <c r="PN417" s="263"/>
      <c r="PO417" s="263"/>
      <c r="PP417" s="263"/>
      <c r="PQ417" s="263"/>
      <c r="PR417" s="263"/>
      <c r="PS417" s="263"/>
      <c r="PT417" s="263"/>
      <c r="PU417" s="263"/>
      <c r="PV417" s="263"/>
      <c r="PW417" s="263"/>
      <c r="PX417" s="263"/>
      <c r="PY417" s="263"/>
      <c r="PZ417" s="263"/>
      <c r="QA417" s="263"/>
      <c r="QB417" s="263"/>
      <c r="QC417" s="263"/>
      <c r="QD417" s="263"/>
      <c r="QE417" s="263"/>
      <c r="QF417" s="263"/>
      <c r="QG417" s="263"/>
      <c r="QH417" s="263"/>
      <c r="QI417" s="263"/>
      <c r="QJ417" s="263"/>
      <c r="QK417" s="263"/>
      <c r="QL417" s="263"/>
      <c r="QM417" s="263"/>
      <c r="QN417" s="263"/>
      <c r="QO417" s="263"/>
      <c r="QP417" s="263"/>
      <c r="QQ417" s="263"/>
      <c r="QR417" s="263"/>
      <c r="QS417" s="263"/>
      <c r="QT417" s="263"/>
      <c r="QU417" s="263"/>
      <c r="QV417" s="263"/>
      <c r="QW417" s="263"/>
      <c r="QX417" s="263"/>
      <c r="QY417" s="263"/>
      <c r="QZ417" s="263"/>
      <c r="RA417" s="263"/>
      <c r="RB417" s="263"/>
      <c r="RC417" s="263"/>
      <c r="RD417" s="263"/>
      <c r="RE417" s="263"/>
      <c r="RF417" s="263"/>
      <c r="RG417" s="263"/>
      <c r="RH417" s="263"/>
      <c r="RI417" s="263"/>
      <c r="RJ417" s="263"/>
      <c r="RK417" s="263"/>
      <c r="RL417" s="263"/>
      <c r="RM417" s="263"/>
      <c r="RN417" s="263"/>
      <c r="RO417" s="263"/>
      <c r="RP417" s="263"/>
      <c r="RQ417" s="263"/>
      <c r="RR417" s="263"/>
      <c r="RS417" s="263"/>
      <c r="RT417" s="263"/>
      <c r="RU417" s="263"/>
      <c r="RV417" s="263"/>
      <c r="RW417" s="263"/>
      <c r="RX417" s="263"/>
      <c r="RY417" s="263"/>
      <c r="RZ417" s="263"/>
      <c r="SA417" s="263"/>
      <c r="SB417" s="263"/>
      <c r="SC417" s="263"/>
      <c r="SD417" s="263"/>
      <c r="SE417" s="263"/>
      <c r="SF417" s="263"/>
      <c r="SG417" s="263"/>
      <c r="SH417" s="263"/>
      <c r="SI417" s="263"/>
      <c r="SJ417" s="263"/>
      <c r="SK417" s="263"/>
      <c r="SL417" s="263"/>
      <c r="SM417" s="263"/>
      <c r="SN417" s="263"/>
      <c r="SO417" s="263"/>
      <c r="SP417" s="263"/>
      <c r="SQ417" s="263"/>
      <c r="SR417" s="263"/>
      <c r="SS417" s="263"/>
      <c r="ST417" s="263"/>
      <c r="SU417" s="263"/>
      <c r="SV417" s="263"/>
      <c r="SW417" s="263"/>
      <c r="SX417" s="263"/>
      <c r="SY417" s="263"/>
      <c r="SZ417" s="263"/>
      <c r="TA417" s="263"/>
      <c r="TB417" s="263"/>
      <c r="TC417" s="263"/>
      <c r="TD417" s="263"/>
      <c r="TE417" s="263"/>
      <c r="TF417" s="263"/>
      <c r="TG417" s="263"/>
      <c r="TH417" s="263"/>
      <c r="TI417" s="263"/>
      <c r="TJ417" s="263"/>
      <c r="TK417" s="263"/>
      <c r="TL417" s="263"/>
      <c r="TM417" s="263"/>
      <c r="TN417" s="263"/>
      <c r="TO417" s="263"/>
      <c r="TP417" s="263"/>
      <c r="TQ417" s="263"/>
      <c r="TR417" s="263"/>
      <c r="TS417" s="263"/>
      <c r="TT417" s="263"/>
      <c r="TU417" s="263"/>
      <c r="TV417" s="263"/>
      <c r="TW417" s="263"/>
      <c r="TX417" s="263"/>
      <c r="TY417" s="263"/>
      <c r="TZ417" s="263"/>
      <c r="UA417" s="263"/>
      <c r="UB417" s="263"/>
      <c r="UC417" s="263"/>
      <c r="UD417" s="263"/>
      <c r="UE417" s="263"/>
      <c r="UF417" s="263"/>
      <c r="UG417" s="263"/>
      <c r="UH417" s="263"/>
      <c r="UI417" s="263"/>
      <c r="UJ417" s="263"/>
      <c r="UK417" s="263"/>
      <c r="UL417" s="263"/>
      <c r="UM417" s="263"/>
      <c r="UN417" s="263"/>
      <c r="UO417" s="263"/>
      <c r="UP417" s="263"/>
      <c r="UQ417" s="263"/>
      <c r="UR417" s="263"/>
      <c r="US417" s="263"/>
      <c r="UT417" s="263"/>
      <c r="UU417" s="263"/>
      <c r="UV417" s="263"/>
      <c r="UW417" s="263"/>
      <c r="UX417" s="263"/>
      <c r="UY417" s="263"/>
      <c r="UZ417" s="263"/>
      <c r="VA417" s="263"/>
      <c r="VB417" s="263"/>
      <c r="VC417" s="263"/>
      <c r="VD417" s="263"/>
      <c r="VE417" s="263"/>
      <c r="VF417" s="263"/>
      <c r="VG417" s="263"/>
      <c r="VH417" s="263"/>
      <c r="VI417" s="263"/>
      <c r="VJ417" s="263"/>
      <c r="VK417" s="263"/>
      <c r="VL417" s="263"/>
      <c r="VM417" s="263"/>
      <c r="VN417" s="263"/>
      <c r="VO417" s="263"/>
      <c r="VP417" s="263"/>
      <c r="VQ417" s="263"/>
      <c r="VR417" s="263"/>
      <c r="VS417" s="263"/>
      <c r="VT417" s="263"/>
      <c r="VU417" s="263"/>
      <c r="VV417" s="263"/>
      <c r="VW417" s="263"/>
      <c r="VX417" s="263"/>
      <c r="VY417" s="263"/>
      <c r="VZ417" s="263"/>
      <c r="WA417" s="263"/>
      <c r="WB417" s="263"/>
      <c r="WC417" s="263"/>
      <c r="WD417" s="263"/>
      <c r="WE417" s="263"/>
      <c r="WF417" s="263"/>
      <c r="WG417" s="263"/>
      <c r="WH417" s="263"/>
      <c r="WI417" s="263"/>
      <c r="WJ417" s="263"/>
      <c r="WK417" s="263"/>
      <c r="WL417" s="263"/>
      <c r="WM417" s="263"/>
      <c r="WN417" s="263"/>
      <c r="WO417" s="263"/>
      <c r="WP417" s="263"/>
      <c r="WQ417" s="263"/>
      <c r="WR417" s="263"/>
      <c r="WS417" s="263"/>
      <c r="WT417" s="263"/>
      <c r="WU417" s="263"/>
      <c r="WV417" s="263"/>
      <c r="WW417" s="263"/>
      <c r="WX417" s="263"/>
      <c r="WY417" s="263"/>
      <c r="WZ417" s="263"/>
      <c r="XA417" s="263"/>
      <c r="XB417" s="263"/>
      <c r="XC417" s="263"/>
      <c r="XD417" s="263"/>
      <c r="XE417" s="263"/>
      <c r="XF417" s="263"/>
      <c r="XG417" s="263"/>
      <c r="XH417" s="263"/>
      <c r="XI417" s="263"/>
      <c r="XJ417" s="263"/>
      <c r="XK417" s="263"/>
      <c r="XL417" s="263"/>
      <c r="XM417" s="263"/>
      <c r="XN417" s="263"/>
      <c r="XO417" s="263"/>
      <c r="XP417" s="263"/>
      <c r="XQ417" s="263"/>
      <c r="XR417" s="263"/>
      <c r="XS417" s="263"/>
      <c r="XT417" s="263"/>
      <c r="XU417" s="263"/>
      <c r="XV417" s="263"/>
      <c r="XW417" s="263"/>
      <c r="XX417" s="263"/>
      <c r="XY417" s="263"/>
      <c r="XZ417" s="263"/>
      <c r="YA417" s="263"/>
      <c r="YB417" s="263"/>
      <c r="YC417" s="263"/>
      <c r="YD417" s="263"/>
      <c r="YE417" s="263"/>
      <c r="YF417" s="263"/>
      <c r="YG417" s="263"/>
      <c r="YH417" s="263"/>
      <c r="YI417" s="263"/>
      <c r="YJ417" s="263"/>
      <c r="YK417" s="263"/>
      <c r="YL417" s="263"/>
      <c r="YM417" s="263"/>
      <c r="YN417" s="263"/>
      <c r="YO417" s="263"/>
      <c r="YP417" s="263"/>
      <c r="YQ417" s="263"/>
      <c r="YR417" s="263"/>
      <c r="YS417" s="263"/>
      <c r="YT417" s="263"/>
      <c r="YU417" s="263"/>
      <c r="YV417" s="263"/>
      <c r="YW417" s="263"/>
      <c r="YX417" s="263"/>
      <c r="YY417" s="263"/>
      <c r="YZ417" s="263"/>
      <c r="ZA417" s="263"/>
      <c r="ZB417" s="263"/>
      <c r="ZC417" s="263"/>
      <c r="ZD417" s="263"/>
      <c r="ZE417" s="263"/>
      <c r="ZF417" s="263"/>
      <c r="ZG417" s="263"/>
      <c r="ZH417" s="263"/>
      <c r="ZI417" s="263"/>
      <c r="ZJ417" s="263"/>
      <c r="ZK417" s="263"/>
      <c r="ZL417" s="263"/>
      <c r="ZM417" s="263"/>
      <c r="ZN417" s="263"/>
      <c r="ZO417" s="263"/>
      <c r="ZP417" s="263"/>
      <c r="ZQ417" s="263"/>
      <c r="ZR417" s="263"/>
      <c r="ZS417" s="263"/>
      <c r="ZT417" s="263"/>
      <c r="ZU417" s="263"/>
      <c r="ZV417" s="263"/>
      <c r="ZW417" s="263"/>
      <c r="ZX417" s="263"/>
      <c r="ZY417" s="263"/>
      <c r="ZZ417" s="263"/>
      <c r="AAA417" s="263"/>
      <c r="AAB417" s="263"/>
      <c r="AAC417" s="263"/>
      <c r="AAD417" s="263"/>
      <c r="AAE417" s="263"/>
      <c r="AAF417" s="263"/>
      <c r="AAG417" s="263"/>
      <c r="AAH417" s="263"/>
      <c r="AAI417" s="263"/>
      <c r="AAJ417" s="263"/>
      <c r="AAK417" s="263"/>
      <c r="AAL417" s="263"/>
      <c r="AAM417" s="263"/>
      <c r="AAN417" s="263"/>
      <c r="AAO417" s="263"/>
      <c r="AAP417" s="263"/>
      <c r="AAQ417" s="263"/>
      <c r="AAR417" s="263"/>
      <c r="AAS417" s="263"/>
      <c r="AAT417" s="263"/>
      <c r="AAU417" s="263"/>
      <c r="AAV417" s="263"/>
      <c r="AAW417" s="263"/>
      <c r="AAX417" s="263"/>
      <c r="AAY417" s="263"/>
      <c r="AAZ417" s="263"/>
      <c r="ABA417" s="263"/>
      <c r="ABB417" s="263"/>
      <c r="ABC417" s="263"/>
      <c r="ABD417" s="263"/>
      <c r="ABE417" s="263"/>
      <c r="ABF417" s="263"/>
      <c r="ABG417" s="263"/>
      <c r="ABH417" s="263"/>
      <c r="ABI417" s="263"/>
      <c r="ABJ417" s="263"/>
      <c r="ABK417" s="263"/>
      <c r="ABL417" s="263"/>
      <c r="ABM417" s="263"/>
      <c r="ABN417" s="263"/>
      <c r="ABO417" s="263"/>
      <c r="ABP417" s="263"/>
      <c r="ABQ417" s="263"/>
      <c r="ABR417" s="263"/>
      <c r="ABS417" s="263"/>
      <c r="ABT417" s="263"/>
      <c r="ABU417" s="263"/>
      <c r="ABV417" s="263"/>
      <c r="ABW417" s="263"/>
      <c r="ABX417" s="263"/>
      <c r="ABY417" s="263"/>
      <c r="ABZ417" s="263"/>
      <c r="ACA417" s="263"/>
      <c r="ACB417" s="263"/>
      <c r="ACC417" s="263"/>
      <c r="ACD417" s="263"/>
      <c r="ACE417" s="263"/>
      <c r="ACF417" s="263"/>
      <c r="ACG417" s="263"/>
      <c r="ACH417" s="263"/>
      <c r="ACI417" s="263"/>
      <c r="ACJ417" s="263"/>
      <c r="ACK417" s="263"/>
      <c r="ACL417" s="263"/>
      <c r="ACM417" s="263"/>
      <c r="ACN417" s="263"/>
      <c r="ACO417" s="263"/>
      <c r="ACP417" s="263"/>
      <c r="ACQ417" s="263"/>
      <c r="ACR417" s="263"/>
      <c r="ACS417" s="263"/>
      <c r="ACT417" s="263"/>
      <c r="ACU417" s="263"/>
      <c r="ACV417" s="263"/>
      <c r="ACW417" s="263"/>
      <c r="ACX417" s="263"/>
      <c r="ACY417" s="263"/>
      <c r="ACZ417" s="263"/>
      <c r="ADA417" s="263"/>
      <c r="ADB417" s="263"/>
      <c r="ADC417" s="263"/>
      <c r="ADD417" s="263"/>
      <c r="ADE417" s="263"/>
      <c r="ADF417" s="263"/>
      <c r="ADG417" s="263"/>
      <c r="ADH417" s="263"/>
      <c r="ADI417" s="263"/>
      <c r="ADJ417" s="263"/>
      <c r="ADK417" s="263"/>
      <c r="ADL417" s="263"/>
      <c r="ADM417" s="263"/>
      <c r="ADN417" s="263"/>
      <c r="ADO417" s="263"/>
      <c r="ADP417" s="263"/>
      <c r="ADQ417" s="263"/>
      <c r="ADR417" s="263"/>
      <c r="ADS417" s="263"/>
      <c r="ADT417" s="263"/>
      <c r="ADU417" s="263"/>
      <c r="ADV417" s="263"/>
      <c r="ADW417" s="263"/>
      <c r="ADX417" s="263"/>
      <c r="ADY417" s="263"/>
      <c r="ADZ417" s="263"/>
      <c r="AEA417" s="263"/>
      <c r="AEB417" s="263"/>
      <c r="AEC417" s="263"/>
      <c r="AED417" s="263"/>
      <c r="AEE417" s="263"/>
      <c r="AEF417" s="263"/>
      <c r="AEG417" s="263"/>
      <c r="AEH417" s="263"/>
      <c r="AEI417" s="263"/>
      <c r="AEJ417" s="263"/>
      <c r="AEK417" s="263"/>
      <c r="AEL417" s="263"/>
      <c r="AEM417" s="263"/>
      <c r="AEN417" s="263"/>
      <c r="AEO417" s="263"/>
      <c r="AEP417" s="263"/>
      <c r="AEQ417" s="263"/>
      <c r="AER417" s="263"/>
      <c r="AES417" s="263"/>
      <c r="AET417" s="263"/>
      <c r="AEU417" s="263"/>
      <c r="AEV417" s="263"/>
      <c r="AEW417" s="263"/>
      <c r="AEX417" s="263"/>
      <c r="AEY417" s="263"/>
      <c r="AEZ417" s="263"/>
      <c r="AFA417" s="263"/>
      <c r="AFB417" s="263"/>
      <c r="AFC417" s="263"/>
      <c r="AFD417" s="263"/>
      <c r="AFE417" s="263"/>
      <c r="AFF417" s="263"/>
      <c r="AFG417" s="263"/>
      <c r="AFH417" s="263"/>
      <c r="AFI417" s="263"/>
      <c r="AFJ417" s="263"/>
      <c r="AFK417" s="263"/>
      <c r="AFL417" s="263"/>
      <c r="AFM417" s="263"/>
      <c r="AFN417" s="263"/>
      <c r="AFO417" s="263"/>
      <c r="AFP417" s="263"/>
      <c r="AFQ417" s="263"/>
      <c r="AFR417" s="263"/>
      <c r="AFS417" s="263"/>
      <c r="AFT417" s="263"/>
      <c r="AFU417" s="263"/>
      <c r="AFV417" s="263"/>
      <c r="AFW417" s="263"/>
      <c r="AFX417" s="263"/>
      <c r="AFY417" s="263"/>
      <c r="AFZ417" s="263"/>
      <c r="AGA417" s="263"/>
      <c r="AGB417" s="263"/>
      <c r="AGC417" s="263"/>
      <c r="AGD417" s="263"/>
      <c r="AGE417" s="263"/>
      <c r="AGF417" s="263"/>
      <c r="AGG417" s="263"/>
      <c r="AGH417" s="263"/>
      <c r="AGI417" s="263"/>
      <c r="AGJ417" s="263"/>
      <c r="AGK417" s="263"/>
      <c r="AGL417" s="263"/>
      <c r="AGM417" s="263"/>
      <c r="AGN417" s="263"/>
      <c r="AGO417" s="263"/>
      <c r="AGP417" s="263"/>
      <c r="AGQ417" s="263"/>
      <c r="AGR417" s="263"/>
      <c r="AGS417" s="263"/>
      <c r="AGT417" s="263"/>
      <c r="AGU417" s="263"/>
      <c r="AGV417" s="263"/>
      <c r="AGW417" s="263"/>
      <c r="AGX417" s="263"/>
      <c r="AGY417" s="263"/>
      <c r="AGZ417" s="263"/>
      <c r="AHA417" s="263"/>
      <c r="AHB417" s="263"/>
      <c r="AHC417" s="263"/>
      <c r="AHD417" s="263"/>
      <c r="AHE417" s="263"/>
      <c r="AHF417" s="263"/>
      <c r="AHG417" s="263"/>
      <c r="AHH417" s="263"/>
      <c r="AHI417" s="263"/>
      <c r="AHJ417" s="263"/>
      <c r="AHK417" s="263"/>
      <c r="AHL417" s="263"/>
      <c r="AHM417" s="263"/>
      <c r="AHN417" s="263"/>
      <c r="AHO417" s="263"/>
      <c r="AHP417" s="263"/>
      <c r="AHQ417" s="263"/>
      <c r="AHR417" s="263"/>
      <c r="AHS417" s="263"/>
      <c r="AHT417" s="263"/>
      <c r="AHU417" s="263"/>
      <c r="AHV417" s="263"/>
      <c r="AHW417" s="263"/>
      <c r="AHX417" s="263"/>
      <c r="AHY417" s="263"/>
      <c r="AHZ417" s="263"/>
      <c r="AIA417" s="263"/>
      <c r="AIB417" s="263"/>
      <c r="AIC417" s="263"/>
      <c r="AID417" s="263"/>
      <c r="AIE417" s="263"/>
      <c r="AIF417" s="263"/>
      <c r="AIG417" s="263"/>
      <c r="AIH417" s="263"/>
      <c r="AII417" s="263"/>
      <c r="AIJ417" s="263"/>
      <c r="AIK417" s="263"/>
      <c r="AIL417" s="263"/>
      <c r="AIM417" s="263"/>
      <c r="AIN417" s="263"/>
      <c r="AIO417" s="263"/>
      <c r="AIP417" s="263"/>
      <c r="AIQ417" s="263"/>
      <c r="AIR417" s="263"/>
      <c r="AIS417" s="263"/>
      <c r="AIT417" s="263"/>
      <c r="AIU417" s="263"/>
      <c r="AIV417" s="263"/>
      <c r="AIW417" s="263"/>
      <c r="AIX417" s="263"/>
      <c r="AIY417" s="263"/>
      <c r="AIZ417" s="263"/>
      <c r="AJA417" s="263"/>
      <c r="AJB417" s="263"/>
      <c r="AJC417" s="263"/>
      <c r="AJD417" s="263"/>
      <c r="AJE417" s="263"/>
      <c r="AJF417" s="263"/>
      <c r="AJG417" s="263"/>
      <c r="AJH417" s="263"/>
      <c r="AJI417" s="263"/>
      <c r="AJJ417" s="263"/>
      <c r="AJK417" s="263"/>
      <c r="AJL417" s="263"/>
      <c r="AJM417" s="263"/>
      <c r="AJN417" s="263"/>
      <c r="AJO417" s="263"/>
      <c r="AJP417" s="263"/>
      <c r="AJQ417" s="263"/>
      <c r="AJR417" s="263"/>
      <c r="AJS417" s="263"/>
      <c r="AJT417" s="263"/>
      <c r="AJU417" s="263"/>
      <c r="AJV417" s="263"/>
      <c r="AJW417" s="263"/>
      <c r="AJX417" s="263"/>
      <c r="AJY417" s="263"/>
      <c r="AJZ417" s="263"/>
      <c r="AKA417" s="263"/>
      <c r="AKB417" s="263"/>
      <c r="AKC417" s="263"/>
      <c r="AKD417" s="263"/>
      <c r="AKE417" s="263"/>
      <c r="AKF417" s="263"/>
      <c r="AKG417" s="263"/>
      <c r="AKH417" s="263"/>
      <c r="AKI417" s="263"/>
      <c r="AKJ417" s="263"/>
      <c r="AKK417" s="263"/>
      <c r="AKL417" s="263"/>
      <c r="AKM417" s="263"/>
      <c r="AKN417" s="263"/>
      <c r="AKO417" s="263"/>
      <c r="AKP417" s="263"/>
      <c r="AKQ417" s="263"/>
      <c r="AKR417" s="263"/>
      <c r="AKS417" s="263"/>
      <c r="AKT417" s="263"/>
      <c r="AKU417" s="263"/>
      <c r="AKV417" s="263"/>
      <c r="AKW417" s="263"/>
      <c r="AKX417" s="263"/>
      <c r="AKY417" s="263"/>
      <c r="AKZ417" s="263"/>
      <c r="ALA417" s="263"/>
      <c r="ALB417" s="263"/>
      <c r="ALC417" s="263"/>
      <c r="ALD417" s="263"/>
      <c r="ALE417" s="263"/>
      <c r="ALF417" s="263"/>
      <c r="ALG417" s="263"/>
      <c r="ALH417" s="263"/>
      <c r="ALI417" s="263"/>
      <c r="ALJ417" s="263"/>
      <c r="ALK417" s="263"/>
      <c r="ALL417" s="263"/>
      <c r="ALM417" s="263"/>
      <c r="ALN417" s="263"/>
      <c r="ALO417" s="263"/>
      <c r="ALP417" s="263"/>
      <c r="ALQ417" s="263"/>
      <c r="ALR417" s="263"/>
      <c r="ALS417" s="263"/>
      <c r="ALT417" s="263"/>
      <c r="ALU417" s="263"/>
      <c r="ALV417" s="263"/>
      <c r="ALW417" s="263"/>
      <c r="ALX417" s="263"/>
      <c r="ALY417" s="263"/>
      <c r="ALZ417" s="263"/>
      <c r="AMA417" s="263"/>
      <c r="AMB417" s="263"/>
      <c r="AMC417" s="263"/>
      <c r="AMD417" s="263"/>
      <c r="AME417" s="263"/>
      <c r="AMF417" s="263"/>
      <c r="AMG417" s="263"/>
      <c r="AMH417" s="263"/>
      <c r="AMI417" s="263"/>
      <c r="AMJ417" s="263"/>
      <c r="AMK417" s="263"/>
      <c r="AML417" s="263"/>
      <c r="AMM417" s="263"/>
      <c r="AMN417" s="263"/>
      <c r="AMO417" s="263"/>
      <c r="AMP417" s="263"/>
      <c r="AMQ417" s="263"/>
      <c r="AMR417" s="263"/>
      <c r="AMS417" s="263"/>
      <c r="AMT417" s="263"/>
      <c r="AMU417" s="263"/>
      <c r="AMV417" s="263"/>
      <c r="AMW417" s="263"/>
      <c r="AMX417" s="263"/>
      <c r="AMY417" s="263"/>
      <c r="AMZ417" s="263"/>
      <c r="ANA417" s="263"/>
      <c r="ANB417" s="263"/>
      <c r="ANC417" s="263"/>
      <c r="AND417" s="263"/>
      <c r="ANE417" s="263"/>
      <c r="ANF417" s="263"/>
      <c r="ANG417" s="263"/>
      <c r="ANH417" s="263"/>
      <c r="ANI417" s="263"/>
      <c r="ANJ417" s="263"/>
      <c r="ANK417" s="263"/>
      <c r="ANL417" s="263"/>
      <c r="ANM417" s="263"/>
      <c r="ANN417" s="263"/>
      <c r="ANO417" s="263"/>
      <c r="ANP417" s="263"/>
      <c r="ANQ417" s="263"/>
      <c r="ANR417" s="263"/>
      <c r="ANS417" s="263"/>
      <c r="ANT417" s="263"/>
      <c r="ANU417" s="263"/>
      <c r="ANV417" s="263"/>
      <c r="ANW417" s="263"/>
      <c r="ANX417" s="263"/>
      <c r="ANY417" s="263"/>
      <c r="ANZ417" s="263"/>
      <c r="AOA417" s="263"/>
      <c r="AOB417" s="263"/>
      <c r="AOC417" s="263"/>
      <c r="AOD417" s="263"/>
      <c r="AOE417" s="263"/>
      <c r="AOF417" s="263"/>
      <c r="AOG417" s="263"/>
      <c r="AOH417" s="263"/>
      <c r="AOI417" s="263"/>
      <c r="AOJ417" s="263"/>
      <c r="AOK417" s="263"/>
      <c r="AOL417" s="263"/>
      <c r="AOM417" s="263"/>
      <c r="AON417" s="263"/>
      <c r="AOO417" s="263"/>
      <c r="AOP417" s="263"/>
      <c r="AOQ417" s="263"/>
      <c r="AOR417" s="263"/>
      <c r="AOS417" s="263"/>
      <c r="AOT417" s="263"/>
      <c r="AOU417" s="263"/>
      <c r="AOV417" s="263"/>
      <c r="AOW417" s="263"/>
      <c r="AOX417" s="263"/>
      <c r="AOY417" s="263"/>
      <c r="AOZ417" s="263"/>
      <c r="APA417" s="263"/>
      <c r="APB417" s="263"/>
      <c r="APC417" s="263"/>
      <c r="APD417" s="263"/>
      <c r="APE417" s="263"/>
      <c r="APF417" s="263"/>
      <c r="APG417" s="263"/>
      <c r="APH417" s="263"/>
      <c r="API417" s="263"/>
      <c r="APJ417" s="263"/>
      <c r="APK417" s="263"/>
      <c r="APL417" s="263"/>
      <c r="APM417" s="263"/>
      <c r="APN417" s="263"/>
      <c r="APO417" s="263"/>
      <c r="APP417" s="263"/>
      <c r="APQ417" s="263"/>
      <c r="APR417" s="263"/>
      <c r="APS417" s="263"/>
      <c r="APT417" s="263"/>
      <c r="APU417" s="263"/>
      <c r="APV417" s="263"/>
      <c r="APW417" s="263"/>
      <c r="APX417" s="263"/>
      <c r="APY417" s="263"/>
      <c r="APZ417" s="263"/>
      <c r="AQA417" s="263"/>
      <c r="AQB417" s="263"/>
      <c r="AQC417" s="263"/>
      <c r="AQD417" s="263"/>
      <c r="AQE417" s="263"/>
      <c r="AQF417" s="263"/>
      <c r="AQG417" s="263"/>
      <c r="AQH417" s="263"/>
      <c r="AQI417" s="263"/>
      <c r="AQJ417" s="263"/>
      <c r="AQK417" s="263"/>
      <c r="AQL417" s="263"/>
      <c r="AQM417" s="263"/>
      <c r="AQN417" s="263"/>
      <c r="AQO417" s="263"/>
      <c r="AQP417" s="263"/>
      <c r="AQQ417" s="263"/>
      <c r="AQR417" s="263"/>
      <c r="AQS417" s="263"/>
      <c r="AQT417" s="263"/>
      <c r="AQU417" s="263"/>
      <c r="AQV417" s="263"/>
      <c r="AQW417" s="263"/>
      <c r="AQX417" s="263"/>
      <c r="AQY417" s="263"/>
      <c r="AQZ417" s="263"/>
      <c r="ARA417" s="263"/>
      <c r="ARB417" s="263"/>
      <c r="ARC417" s="263"/>
      <c r="ARD417" s="263"/>
      <c r="ARE417" s="263"/>
      <c r="ARF417" s="263"/>
      <c r="ARG417" s="263"/>
      <c r="ARH417" s="263"/>
      <c r="ARI417" s="263"/>
      <c r="ARJ417" s="263"/>
      <c r="ARK417" s="263"/>
      <c r="ARL417" s="263"/>
      <c r="ARM417" s="263"/>
      <c r="ARN417" s="263"/>
      <c r="ARO417" s="263"/>
      <c r="ARP417" s="263"/>
      <c r="ARQ417" s="263"/>
      <c r="ARR417" s="263"/>
      <c r="ARS417" s="263"/>
      <c r="ART417" s="263"/>
      <c r="ARU417" s="263"/>
      <c r="ARV417" s="263"/>
      <c r="ARW417" s="263"/>
      <c r="ARX417" s="263"/>
      <c r="ARY417" s="263"/>
      <c r="ARZ417" s="263"/>
      <c r="ASA417" s="263"/>
      <c r="ASB417" s="263"/>
      <c r="ASC417" s="263"/>
      <c r="ASD417" s="263"/>
      <c r="ASE417" s="263"/>
      <c r="ASF417" s="263"/>
      <c r="ASG417" s="263"/>
      <c r="ASH417" s="263"/>
      <c r="ASI417" s="263"/>
      <c r="ASJ417" s="263"/>
      <c r="ASK417" s="263"/>
      <c r="ASL417" s="263"/>
      <c r="ASM417" s="263"/>
      <c r="ASN417" s="263"/>
      <c r="ASO417" s="263"/>
      <c r="ASP417" s="263"/>
      <c r="ASQ417" s="263"/>
      <c r="ASR417" s="263"/>
      <c r="ASS417" s="263"/>
      <c r="AST417" s="263"/>
      <c r="ASU417" s="263"/>
      <c r="ASV417" s="263"/>
      <c r="ASW417" s="263"/>
      <c r="ASX417" s="263"/>
      <c r="ASY417" s="263"/>
      <c r="ASZ417" s="263"/>
      <c r="ATA417" s="263"/>
      <c r="ATB417" s="263"/>
      <c r="ATC417" s="263"/>
      <c r="ATD417" s="263"/>
      <c r="ATE417" s="263"/>
      <c r="ATF417" s="263"/>
      <c r="ATG417" s="263"/>
      <c r="ATH417" s="263"/>
      <c r="ATI417" s="263"/>
      <c r="ATJ417" s="263"/>
      <c r="ATK417" s="263"/>
      <c r="ATL417" s="263"/>
      <c r="ATM417" s="263"/>
      <c r="ATN417" s="263"/>
      <c r="ATO417" s="263"/>
      <c r="ATP417" s="263"/>
      <c r="ATQ417" s="263"/>
      <c r="ATR417" s="263"/>
      <c r="ATS417" s="263"/>
      <c r="ATT417" s="263"/>
      <c r="ATU417" s="263"/>
      <c r="ATV417" s="263"/>
      <c r="ATW417" s="263"/>
      <c r="ATX417" s="263"/>
      <c r="ATY417" s="263"/>
      <c r="ATZ417" s="263"/>
      <c r="AUA417" s="263"/>
      <c r="AUB417" s="263"/>
      <c r="AUC417" s="263"/>
      <c r="AUD417" s="263"/>
      <c r="AUE417" s="263"/>
      <c r="AUF417" s="263"/>
      <c r="AUG417" s="263"/>
      <c r="AUH417" s="263"/>
      <c r="AUI417" s="263"/>
      <c r="AUJ417" s="263"/>
      <c r="AUK417" s="263"/>
      <c r="AUL417" s="263"/>
      <c r="AUM417" s="263"/>
      <c r="AUN417" s="263"/>
      <c r="AUO417" s="263"/>
      <c r="AUP417" s="263"/>
      <c r="AUQ417" s="263"/>
      <c r="AUR417" s="263"/>
      <c r="AUS417" s="263"/>
      <c r="AUT417" s="263"/>
      <c r="AUU417" s="263"/>
      <c r="AUV417" s="263"/>
      <c r="AUW417" s="263"/>
      <c r="AUX417" s="263"/>
      <c r="AUY417" s="263"/>
      <c r="AUZ417" s="263"/>
      <c r="AVA417" s="263"/>
      <c r="AVB417" s="263"/>
      <c r="AVC417" s="263"/>
      <c r="AVD417" s="263"/>
      <c r="AVE417" s="263"/>
      <c r="AVF417" s="263"/>
      <c r="AVG417" s="263"/>
      <c r="AVH417" s="263"/>
      <c r="AVI417" s="263"/>
      <c r="AVJ417" s="263"/>
      <c r="AVK417" s="263"/>
      <c r="AVL417" s="263"/>
      <c r="AVM417" s="263"/>
      <c r="AVN417" s="263"/>
      <c r="AVO417" s="263"/>
      <c r="AVP417" s="263"/>
      <c r="AVQ417" s="263"/>
      <c r="AVR417" s="263"/>
      <c r="AVS417" s="263"/>
      <c r="AVT417" s="263"/>
      <c r="AVU417" s="263"/>
      <c r="AVV417" s="263"/>
      <c r="AVW417" s="263"/>
      <c r="AVX417" s="263"/>
      <c r="AVY417" s="263"/>
      <c r="AVZ417" s="263"/>
      <c r="AWA417" s="263"/>
      <c r="AWB417" s="263"/>
      <c r="AWC417" s="263"/>
      <c r="AWD417" s="263"/>
      <c r="AWE417" s="263"/>
      <c r="AWF417" s="263"/>
      <c r="AWG417" s="263"/>
      <c r="AWH417" s="263"/>
      <c r="AWI417" s="263"/>
      <c r="AWJ417" s="263"/>
      <c r="AWK417" s="263"/>
      <c r="AWL417" s="263"/>
      <c r="AWM417" s="263"/>
      <c r="AWN417" s="263"/>
      <c r="AWO417" s="263"/>
      <c r="AWP417" s="263"/>
      <c r="AWQ417" s="263"/>
      <c r="AWR417" s="263"/>
      <c r="AWS417" s="263"/>
      <c r="AWT417" s="263"/>
      <c r="AWU417" s="263"/>
      <c r="AWV417" s="263"/>
      <c r="AWW417" s="263"/>
      <c r="AWX417" s="263"/>
      <c r="AWY417" s="263"/>
      <c r="AWZ417" s="263"/>
      <c r="AXA417" s="263"/>
      <c r="AXB417" s="263"/>
      <c r="AXC417" s="263"/>
      <c r="AXD417" s="263"/>
      <c r="AXE417" s="263"/>
      <c r="AXF417" s="263"/>
      <c r="AXG417" s="263"/>
      <c r="AXH417" s="263"/>
      <c r="AXI417" s="263"/>
      <c r="AXJ417" s="263"/>
      <c r="AXK417" s="263"/>
      <c r="AXL417" s="263"/>
      <c r="AXM417" s="263"/>
      <c r="AXN417" s="263"/>
      <c r="AXO417" s="263"/>
      <c r="AXP417" s="263"/>
      <c r="AXQ417" s="263"/>
      <c r="AXR417" s="263"/>
      <c r="AXS417" s="263"/>
      <c r="AXT417" s="263"/>
      <c r="AXU417" s="263"/>
      <c r="AXV417" s="263"/>
      <c r="AXW417" s="263"/>
      <c r="AXX417" s="263"/>
      <c r="AXY417" s="263"/>
      <c r="AXZ417" s="263"/>
      <c r="AYA417" s="263"/>
      <c r="AYB417" s="263"/>
      <c r="AYC417" s="263"/>
      <c r="AYD417" s="263"/>
      <c r="AYE417" s="263"/>
      <c r="AYF417" s="263"/>
      <c r="AYG417" s="263"/>
      <c r="AYH417" s="263"/>
      <c r="AYI417" s="263"/>
      <c r="AYJ417" s="263"/>
      <c r="AYK417" s="263"/>
      <c r="AYL417" s="263"/>
      <c r="AYM417" s="263"/>
      <c r="AYN417" s="263"/>
      <c r="AYO417" s="263"/>
      <c r="AYP417" s="263"/>
      <c r="AYQ417" s="263"/>
      <c r="AYR417" s="263"/>
      <c r="AYS417" s="263"/>
      <c r="AYT417" s="263"/>
      <c r="AYU417" s="263"/>
      <c r="AYV417" s="263"/>
      <c r="AYW417" s="263"/>
      <c r="AYX417" s="263"/>
      <c r="AYY417" s="263"/>
      <c r="AYZ417" s="263"/>
      <c r="AZA417" s="263"/>
      <c r="AZB417" s="263"/>
      <c r="AZC417" s="263"/>
      <c r="AZD417" s="263"/>
      <c r="AZE417" s="263"/>
      <c r="AZF417" s="263"/>
      <c r="AZG417" s="263"/>
      <c r="AZH417" s="263"/>
      <c r="AZI417" s="263"/>
      <c r="AZJ417" s="263"/>
      <c r="AZK417" s="263"/>
      <c r="AZL417" s="263"/>
      <c r="AZM417" s="263"/>
      <c r="AZN417" s="263"/>
      <c r="AZO417" s="263"/>
      <c r="AZP417" s="263"/>
      <c r="AZQ417" s="263"/>
      <c r="AZR417" s="263"/>
      <c r="AZS417" s="263"/>
      <c r="AZT417" s="263"/>
      <c r="AZU417" s="263"/>
      <c r="AZV417" s="263"/>
      <c r="AZW417" s="263"/>
      <c r="AZX417" s="263"/>
      <c r="AZY417" s="263"/>
      <c r="AZZ417" s="263"/>
      <c r="BAA417" s="263"/>
      <c r="BAB417" s="263"/>
      <c r="BAC417" s="263"/>
      <c r="BAD417" s="263"/>
      <c r="BAE417" s="263"/>
      <c r="BAF417" s="263"/>
      <c r="BAG417" s="263"/>
      <c r="BAH417" s="263"/>
      <c r="BAI417" s="263"/>
      <c r="BAJ417" s="263"/>
      <c r="BAK417" s="263"/>
      <c r="BAL417" s="263"/>
      <c r="BAM417" s="263"/>
      <c r="BAN417" s="263"/>
      <c r="BAO417" s="263"/>
      <c r="BAP417" s="263"/>
      <c r="BAQ417" s="263"/>
      <c r="BAR417" s="263"/>
      <c r="BAS417" s="263"/>
      <c r="BAT417" s="263"/>
      <c r="BAU417" s="263"/>
      <c r="BAV417" s="263"/>
      <c r="BAW417" s="263"/>
      <c r="BAX417" s="263"/>
      <c r="BAY417" s="263"/>
      <c r="BAZ417" s="263"/>
      <c r="BBA417" s="263"/>
      <c r="BBB417" s="263"/>
      <c r="BBC417" s="263"/>
      <c r="BBD417" s="263"/>
      <c r="BBE417" s="263"/>
      <c r="BBF417" s="263"/>
      <c r="BBG417" s="263"/>
      <c r="BBH417" s="263"/>
      <c r="BBI417" s="263"/>
      <c r="BBJ417" s="263"/>
      <c r="BBK417" s="263"/>
      <c r="BBL417" s="263"/>
      <c r="BBM417" s="263"/>
      <c r="BBN417" s="263"/>
      <c r="BBO417" s="263"/>
      <c r="BBP417" s="263"/>
      <c r="BBQ417" s="263"/>
      <c r="BBR417" s="263"/>
      <c r="BBS417" s="263"/>
      <c r="BBT417" s="263"/>
      <c r="BBU417" s="263"/>
      <c r="BBV417" s="263"/>
      <c r="BBW417" s="263"/>
      <c r="BBX417" s="263"/>
      <c r="BBY417" s="263"/>
      <c r="BBZ417" s="263"/>
      <c r="BCA417" s="263"/>
      <c r="BCB417" s="263"/>
      <c r="BCC417" s="263"/>
      <c r="BCD417" s="263"/>
      <c r="BCE417" s="263"/>
      <c r="BCF417" s="263"/>
      <c r="BCG417" s="263"/>
      <c r="BCH417" s="263"/>
      <c r="BCI417" s="263"/>
      <c r="BCJ417" s="263"/>
      <c r="BCK417" s="263"/>
      <c r="BCL417" s="263"/>
      <c r="BCM417" s="263"/>
      <c r="BCN417" s="263"/>
      <c r="BCO417" s="263"/>
      <c r="BCP417" s="263"/>
      <c r="BCQ417" s="263"/>
      <c r="BCR417" s="263"/>
      <c r="BCS417" s="263"/>
      <c r="BCT417" s="263"/>
      <c r="BCU417" s="263"/>
      <c r="BCV417" s="263"/>
      <c r="BCW417" s="263"/>
      <c r="BCX417" s="263"/>
      <c r="BCY417" s="263"/>
      <c r="BCZ417" s="263"/>
      <c r="BDA417" s="263"/>
      <c r="BDB417" s="263"/>
      <c r="BDC417" s="263"/>
      <c r="BDD417" s="263"/>
      <c r="BDE417" s="263"/>
      <c r="BDF417" s="263"/>
      <c r="BDG417" s="263"/>
      <c r="BDH417" s="263"/>
      <c r="BDI417" s="263"/>
      <c r="BDJ417" s="263"/>
      <c r="BDK417" s="263"/>
      <c r="BDL417" s="263"/>
      <c r="BDM417" s="263"/>
      <c r="BDN417" s="263"/>
      <c r="BDO417" s="263"/>
      <c r="BDP417" s="263"/>
      <c r="BDQ417" s="263"/>
      <c r="BDR417" s="263"/>
      <c r="BDS417" s="263"/>
      <c r="BDT417" s="263"/>
      <c r="BDU417" s="263"/>
      <c r="BDV417" s="263"/>
      <c r="BDW417" s="263"/>
      <c r="BDX417" s="263"/>
      <c r="BDY417" s="263"/>
      <c r="BDZ417" s="263"/>
      <c r="BEA417" s="263"/>
      <c r="BEB417" s="263"/>
      <c r="BEC417" s="263"/>
      <c r="BED417" s="263"/>
      <c r="BEE417" s="263"/>
      <c r="BEF417" s="263"/>
      <c r="BEG417" s="263"/>
      <c r="BEH417" s="263"/>
      <c r="BEI417" s="263"/>
      <c r="BEJ417" s="263"/>
      <c r="BEK417" s="263"/>
      <c r="BEL417" s="263"/>
      <c r="BEM417" s="263"/>
      <c r="BEN417" s="263"/>
      <c r="BEO417" s="263"/>
      <c r="BEP417" s="263"/>
      <c r="BEQ417" s="263"/>
      <c r="BER417" s="263"/>
      <c r="BES417" s="263"/>
      <c r="BET417" s="263"/>
      <c r="BEU417" s="263"/>
      <c r="BEV417" s="263"/>
      <c r="BEW417" s="263"/>
      <c r="BEX417" s="263"/>
      <c r="BEY417" s="263"/>
      <c r="BEZ417" s="263"/>
      <c r="BFA417" s="263"/>
      <c r="BFB417" s="263"/>
      <c r="BFC417" s="263"/>
      <c r="BFD417" s="263"/>
      <c r="BFE417" s="263"/>
      <c r="BFF417" s="263"/>
      <c r="BFG417" s="263"/>
      <c r="BFH417" s="263"/>
      <c r="BFI417" s="263"/>
      <c r="BFJ417" s="263"/>
      <c r="BFK417" s="263"/>
      <c r="BFL417" s="263"/>
      <c r="BFM417" s="263"/>
      <c r="BFN417" s="263"/>
      <c r="BFO417" s="263"/>
      <c r="BFP417" s="263"/>
      <c r="BFQ417" s="263"/>
      <c r="BFR417" s="263"/>
      <c r="BFS417" s="263"/>
      <c r="BFT417" s="263"/>
      <c r="BFU417" s="263"/>
      <c r="BFV417" s="263"/>
      <c r="BFW417" s="263"/>
      <c r="BFX417" s="263"/>
      <c r="BFY417" s="263"/>
      <c r="BFZ417" s="263"/>
      <c r="BGA417" s="263"/>
      <c r="BGB417" s="263"/>
      <c r="BGC417" s="263"/>
      <c r="BGD417" s="263"/>
      <c r="BGE417" s="263"/>
      <c r="BGF417" s="263"/>
      <c r="BGG417" s="263"/>
      <c r="BGH417" s="263"/>
      <c r="BGI417" s="263"/>
      <c r="BGJ417" s="263"/>
      <c r="BGK417" s="263"/>
      <c r="BGL417" s="263"/>
      <c r="BGM417" s="263"/>
      <c r="BGN417" s="263"/>
      <c r="BGO417" s="263"/>
      <c r="BGP417" s="263"/>
      <c r="BGQ417" s="263"/>
      <c r="BGR417" s="263"/>
      <c r="BGS417" s="263"/>
      <c r="BGT417" s="263"/>
      <c r="BGU417" s="263"/>
      <c r="BGV417" s="263"/>
      <c r="BGW417" s="263"/>
      <c r="BGX417" s="263"/>
      <c r="BGY417" s="263"/>
      <c r="BGZ417" s="263"/>
      <c r="BHA417" s="263"/>
      <c r="BHB417" s="263"/>
      <c r="BHC417" s="263"/>
      <c r="BHD417" s="263"/>
      <c r="BHE417" s="263"/>
      <c r="BHF417" s="263"/>
      <c r="BHG417" s="263"/>
      <c r="BHH417" s="263"/>
      <c r="BHI417" s="263"/>
      <c r="BHJ417" s="263"/>
      <c r="BHK417" s="263"/>
      <c r="BHL417" s="263"/>
      <c r="BHM417" s="263"/>
      <c r="BHN417" s="263"/>
      <c r="BHO417" s="263"/>
      <c r="BHP417" s="263"/>
      <c r="BHQ417" s="263"/>
      <c r="BHR417" s="263"/>
      <c r="BHS417" s="263"/>
      <c r="BHT417" s="263"/>
      <c r="BHU417" s="263"/>
      <c r="BHV417" s="263"/>
      <c r="BHW417" s="263"/>
      <c r="BHX417" s="263"/>
      <c r="BHY417" s="263"/>
      <c r="BHZ417" s="263"/>
      <c r="BIA417" s="263"/>
      <c r="BIB417" s="263"/>
      <c r="BIC417" s="263"/>
      <c r="BID417" s="263"/>
      <c r="BIE417" s="263"/>
      <c r="BIF417" s="263"/>
      <c r="BIG417" s="263"/>
      <c r="BIH417" s="263"/>
      <c r="BII417" s="263"/>
      <c r="BIJ417" s="263"/>
      <c r="BIK417" s="263"/>
      <c r="BIL417" s="263"/>
      <c r="BIM417" s="263"/>
      <c r="BIN417" s="263"/>
      <c r="BIO417" s="263"/>
      <c r="BIP417" s="263"/>
      <c r="BIQ417" s="263"/>
      <c r="BIR417" s="263"/>
      <c r="BIS417" s="263"/>
      <c r="BIT417" s="263"/>
      <c r="BIU417" s="263"/>
      <c r="BIV417" s="263"/>
      <c r="BIW417" s="263"/>
      <c r="BIX417" s="263"/>
      <c r="BIY417" s="263"/>
      <c r="BIZ417" s="263"/>
      <c r="BJA417" s="263"/>
      <c r="BJB417" s="263"/>
      <c r="BJC417" s="263"/>
      <c r="BJD417" s="263"/>
      <c r="BJE417" s="263"/>
      <c r="BJF417" s="263"/>
      <c r="BJG417" s="263"/>
      <c r="BJH417" s="263"/>
      <c r="BJI417" s="263"/>
      <c r="BJJ417" s="263"/>
      <c r="BJK417" s="263"/>
      <c r="BJL417" s="263"/>
      <c r="BJM417" s="263"/>
      <c r="BJN417" s="263"/>
      <c r="BJO417" s="263"/>
      <c r="BJP417" s="263"/>
      <c r="BJQ417" s="263"/>
      <c r="BJR417" s="263"/>
      <c r="BJS417" s="263"/>
      <c r="BJT417" s="263"/>
      <c r="BJU417" s="263"/>
      <c r="BJV417" s="263"/>
      <c r="BJW417" s="263"/>
      <c r="BJX417" s="263"/>
      <c r="BJY417" s="263"/>
      <c r="BJZ417" s="263"/>
      <c r="BKA417" s="263"/>
      <c r="BKB417" s="263"/>
      <c r="BKC417" s="263"/>
      <c r="BKD417" s="263"/>
      <c r="BKE417" s="263"/>
      <c r="BKF417" s="263"/>
      <c r="BKG417" s="263"/>
      <c r="BKH417" s="263"/>
      <c r="BKI417" s="263"/>
      <c r="BKJ417" s="263"/>
      <c r="BKK417" s="263"/>
      <c r="BKL417" s="263"/>
      <c r="BKM417" s="263"/>
      <c r="BKN417" s="263"/>
      <c r="BKO417" s="263"/>
      <c r="BKP417" s="263"/>
      <c r="BKQ417" s="263"/>
      <c r="BKR417" s="263"/>
      <c r="BKS417" s="263"/>
      <c r="BKT417" s="263"/>
      <c r="BKU417" s="263"/>
      <c r="BKV417" s="263"/>
      <c r="BKW417" s="263"/>
      <c r="BKX417" s="263"/>
      <c r="BKY417" s="263"/>
      <c r="BKZ417" s="263"/>
      <c r="BLA417" s="263"/>
      <c r="BLB417" s="263"/>
      <c r="BLC417" s="263"/>
      <c r="BLD417" s="263"/>
      <c r="BLE417" s="263"/>
      <c r="BLF417" s="263"/>
      <c r="BLG417" s="263"/>
      <c r="BLH417" s="263"/>
      <c r="BLI417" s="263"/>
      <c r="BLJ417" s="263"/>
      <c r="BLK417" s="263"/>
      <c r="BLL417" s="263"/>
      <c r="BLM417" s="263"/>
      <c r="BLN417" s="263"/>
      <c r="BLO417" s="263"/>
      <c r="BLP417" s="263"/>
      <c r="BLQ417" s="263"/>
      <c r="BLR417" s="263"/>
      <c r="BLS417" s="263"/>
      <c r="BLT417" s="263"/>
      <c r="BLU417" s="263"/>
      <c r="BLV417" s="263"/>
      <c r="BLW417" s="263"/>
      <c r="BLX417" s="263"/>
      <c r="BLY417" s="263"/>
      <c r="BLZ417" s="263"/>
      <c r="BMA417" s="263"/>
      <c r="BMB417" s="263"/>
      <c r="BMC417" s="263"/>
      <c r="BMD417" s="263"/>
      <c r="BME417" s="263"/>
      <c r="BMF417" s="263"/>
      <c r="BMG417" s="263"/>
      <c r="BMH417" s="263"/>
      <c r="BMI417" s="263"/>
      <c r="BMJ417" s="263"/>
      <c r="BMK417" s="263"/>
      <c r="BML417" s="263"/>
      <c r="BMM417" s="263"/>
      <c r="BMN417" s="263"/>
      <c r="BMO417" s="263"/>
      <c r="BMP417" s="263"/>
      <c r="BMQ417" s="263"/>
      <c r="BMR417" s="263"/>
      <c r="BMS417" s="263"/>
      <c r="BMT417" s="263"/>
      <c r="BMU417" s="263"/>
      <c r="BMV417" s="263"/>
      <c r="BMW417" s="263"/>
      <c r="BMX417" s="263"/>
      <c r="BMY417" s="263"/>
      <c r="BMZ417" s="263"/>
      <c r="BNA417" s="263"/>
      <c r="BNB417" s="263"/>
      <c r="BNC417" s="263"/>
      <c r="BND417" s="263"/>
      <c r="BNE417" s="263"/>
      <c r="BNF417" s="263"/>
      <c r="BNG417" s="263"/>
      <c r="BNH417" s="263"/>
      <c r="BNI417" s="263"/>
      <c r="BNJ417" s="263"/>
      <c r="BNK417" s="263"/>
      <c r="BNL417" s="263"/>
      <c r="BNM417" s="263"/>
      <c r="BNN417" s="263"/>
      <c r="BNO417" s="263"/>
      <c r="BNP417" s="263"/>
      <c r="BNQ417" s="263"/>
      <c r="BNR417" s="263"/>
      <c r="BNS417" s="263"/>
      <c r="BNT417" s="263"/>
      <c r="BNU417" s="263"/>
      <c r="BNV417" s="263"/>
      <c r="BNW417" s="263"/>
      <c r="BNX417" s="263"/>
      <c r="BNY417" s="263"/>
      <c r="BNZ417" s="263"/>
      <c r="BOA417" s="263"/>
      <c r="BOB417" s="263"/>
      <c r="BOC417" s="263"/>
      <c r="BOD417" s="263"/>
      <c r="BOE417" s="263"/>
      <c r="BOF417" s="263"/>
      <c r="BOG417" s="263"/>
      <c r="BOH417" s="263"/>
      <c r="BOI417" s="263"/>
      <c r="BOJ417" s="263"/>
      <c r="BOK417" s="263"/>
      <c r="BOL417" s="263"/>
      <c r="BOM417" s="263"/>
      <c r="BON417" s="263"/>
      <c r="BOO417" s="263"/>
      <c r="BOP417" s="263"/>
      <c r="BOQ417" s="263"/>
      <c r="BOR417" s="263"/>
      <c r="BOS417" s="263"/>
      <c r="BOT417" s="263"/>
      <c r="BOU417" s="263"/>
      <c r="BOV417" s="263"/>
      <c r="BOW417" s="263"/>
      <c r="BOX417" s="263"/>
      <c r="BOY417" s="263"/>
      <c r="BOZ417" s="263"/>
      <c r="BPA417" s="263"/>
      <c r="BPB417" s="263"/>
      <c r="BPC417" s="263"/>
      <c r="BPD417" s="263"/>
      <c r="BPE417" s="263"/>
      <c r="BPF417" s="263"/>
      <c r="BPG417" s="263"/>
      <c r="BPH417" s="263"/>
      <c r="BPI417" s="263"/>
      <c r="BPJ417" s="263"/>
      <c r="BPK417" s="263"/>
      <c r="BPL417" s="263"/>
      <c r="BPM417" s="263"/>
      <c r="BPN417" s="263"/>
      <c r="BPO417" s="263"/>
      <c r="BPP417" s="263"/>
      <c r="BPQ417" s="263"/>
      <c r="BPR417" s="263"/>
      <c r="BPS417" s="263"/>
      <c r="BPT417" s="263"/>
      <c r="BPU417" s="263"/>
      <c r="BPV417" s="263"/>
      <c r="BPW417" s="263"/>
      <c r="BPX417" s="263"/>
      <c r="BPY417" s="263"/>
      <c r="BPZ417" s="263"/>
      <c r="BQA417" s="263"/>
      <c r="BQB417" s="263"/>
      <c r="BQC417" s="263"/>
      <c r="BQD417" s="263"/>
      <c r="BQE417" s="263"/>
      <c r="BQF417" s="263"/>
      <c r="BQG417" s="263"/>
      <c r="BQH417" s="263"/>
      <c r="BQI417" s="263"/>
      <c r="BQJ417" s="263"/>
      <c r="BQK417" s="263"/>
      <c r="BQL417" s="263"/>
      <c r="BQM417" s="263"/>
      <c r="BQN417" s="263"/>
      <c r="BQO417" s="263"/>
      <c r="BQP417" s="263"/>
      <c r="BQQ417" s="263"/>
      <c r="BQR417" s="263"/>
      <c r="BQS417" s="263"/>
      <c r="BQT417" s="263"/>
      <c r="BQU417" s="263"/>
      <c r="BQV417" s="263"/>
      <c r="BQW417" s="263"/>
      <c r="BQX417" s="263"/>
      <c r="BQY417" s="263"/>
      <c r="BQZ417" s="263"/>
      <c r="BRA417" s="263"/>
      <c r="BRB417" s="263"/>
      <c r="BRC417" s="263"/>
      <c r="BRD417" s="263"/>
      <c r="BRE417" s="263"/>
      <c r="BRF417" s="263"/>
      <c r="BRG417" s="263"/>
      <c r="BRH417" s="263"/>
      <c r="BRI417" s="263"/>
      <c r="BRJ417" s="263"/>
      <c r="BRK417" s="263"/>
      <c r="BRL417" s="263"/>
      <c r="BRM417" s="263"/>
      <c r="BRN417" s="263"/>
      <c r="BRO417" s="263"/>
      <c r="BRP417" s="263"/>
      <c r="BRQ417" s="263"/>
      <c r="BRR417" s="263"/>
      <c r="BRS417" s="263"/>
      <c r="BRT417" s="263"/>
      <c r="BRU417" s="263"/>
      <c r="BRV417" s="263"/>
      <c r="BRW417" s="263"/>
      <c r="BRX417" s="263"/>
      <c r="BRY417" s="263"/>
      <c r="BRZ417" s="263"/>
      <c r="BSA417" s="263"/>
      <c r="BSB417" s="263"/>
      <c r="BSC417" s="263"/>
      <c r="BSD417" s="263"/>
      <c r="BSE417" s="263"/>
      <c r="BSF417" s="263"/>
      <c r="BSG417" s="263"/>
      <c r="BSH417" s="263"/>
      <c r="BSI417" s="263"/>
      <c r="BSJ417" s="263"/>
      <c r="BSK417" s="263"/>
      <c r="BSL417" s="263"/>
      <c r="BSM417" s="263"/>
      <c r="BSN417" s="263"/>
      <c r="BSO417" s="263"/>
      <c r="BSP417" s="263"/>
      <c r="BSQ417" s="263"/>
      <c r="BSR417" s="263"/>
      <c r="BSS417" s="263"/>
      <c r="BST417" s="263"/>
      <c r="BSU417" s="263"/>
      <c r="BSV417" s="263"/>
      <c r="BSW417" s="263"/>
      <c r="BSX417" s="263"/>
      <c r="BSY417" s="263"/>
      <c r="BSZ417" s="263"/>
      <c r="BTA417" s="263"/>
      <c r="BTB417" s="263"/>
      <c r="BTC417" s="263"/>
      <c r="BTD417" s="263"/>
      <c r="BTE417" s="263"/>
      <c r="BTF417" s="263"/>
      <c r="BTG417" s="263"/>
      <c r="BTH417" s="263"/>
      <c r="BTI417" s="263"/>
      <c r="BTJ417" s="263"/>
      <c r="BTK417" s="263"/>
      <c r="BTL417" s="263"/>
      <c r="BTM417" s="263"/>
      <c r="BTN417" s="263"/>
      <c r="BTO417" s="263"/>
      <c r="BTP417" s="263"/>
      <c r="BTQ417" s="263"/>
      <c r="BTR417" s="263"/>
      <c r="BTS417" s="263"/>
      <c r="BTT417" s="263"/>
      <c r="BTU417" s="263"/>
      <c r="BTV417" s="263"/>
      <c r="BTW417" s="263"/>
      <c r="BTX417" s="263"/>
      <c r="BTY417" s="263"/>
      <c r="BTZ417" s="263"/>
      <c r="BUA417" s="263"/>
      <c r="BUB417" s="263"/>
      <c r="BUC417" s="263"/>
      <c r="BUD417" s="263"/>
      <c r="BUE417" s="263"/>
      <c r="BUF417" s="263"/>
      <c r="BUG417" s="263"/>
      <c r="BUH417" s="263"/>
      <c r="BUI417" s="263"/>
      <c r="BUJ417" s="263"/>
      <c r="BUK417" s="263"/>
      <c r="BUL417" s="263"/>
      <c r="BUM417" s="263"/>
      <c r="BUN417" s="263"/>
      <c r="BUO417" s="263"/>
      <c r="BUP417" s="263"/>
      <c r="BUQ417" s="263"/>
      <c r="BUR417" s="263"/>
      <c r="BUS417" s="263"/>
      <c r="BUT417" s="263"/>
      <c r="BUU417" s="263"/>
      <c r="BUV417" s="263"/>
      <c r="BUW417" s="263"/>
      <c r="BUX417" s="263"/>
      <c r="BUY417" s="263"/>
      <c r="BUZ417" s="263"/>
      <c r="BVA417" s="263"/>
      <c r="BVB417" s="263"/>
      <c r="BVC417" s="263"/>
      <c r="BVD417" s="263"/>
      <c r="BVE417" s="263"/>
      <c r="BVF417" s="263"/>
      <c r="BVG417" s="263"/>
      <c r="BVH417" s="263"/>
      <c r="BVI417" s="263"/>
      <c r="BVJ417" s="263"/>
      <c r="BVK417" s="263"/>
      <c r="BVL417" s="263"/>
      <c r="BVM417" s="263"/>
      <c r="BVN417" s="263"/>
      <c r="BVO417" s="263"/>
      <c r="BVP417" s="263"/>
      <c r="BVQ417" s="263"/>
      <c r="BVR417" s="263"/>
      <c r="BVS417" s="263"/>
      <c r="BVT417" s="263"/>
      <c r="BVU417" s="263"/>
      <c r="BVV417" s="263"/>
      <c r="BVW417" s="263"/>
      <c r="BVX417" s="263"/>
      <c r="BVY417" s="263"/>
      <c r="BVZ417" s="263"/>
      <c r="BWA417" s="263"/>
      <c r="BWB417" s="263"/>
      <c r="BWC417" s="263"/>
      <c r="BWD417" s="263"/>
      <c r="BWE417" s="263"/>
      <c r="BWF417" s="263"/>
      <c r="BWG417" s="263"/>
      <c r="BWH417" s="263"/>
      <c r="BWI417" s="263"/>
      <c r="BWJ417" s="263"/>
      <c r="BWK417" s="263"/>
      <c r="BWL417" s="263"/>
      <c r="BWM417" s="263"/>
      <c r="BWN417" s="263"/>
      <c r="BWO417" s="263"/>
      <c r="BWP417" s="263"/>
      <c r="BWQ417" s="263"/>
      <c r="BWR417" s="263"/>
      <c r="BWS417" s="263"/>
      <c r="BWT417" s="263"/>
      <c r="BWU417" s="263"/>
      <c r="BWV417" s="263"/>
      <c r="BWW417" s="263"/>
      <c r="BWX417" s="263"/>
      <c r="BWY417" s="263"/>
      <c r="BWZ417" s="263"/>
      <c r="BXA417" s="263"/>
      <c r="BXB417" s="263"/>
      <c r="BXC417" s="263"/>
      <c r="BXD417" s="263"/>
      <c r="BXE417" s="263"/>
      <c r="BXF417" s="263"/>
      <c r="BXG417" s="263"/>
      <c r="BXH417" s="263"/>
      <c r="BXI417" s="263"/>
      <c r="BXJ417" s="263"/>
      <c r="BXK417" s="263"/>
      <c r="BXL417" s="263"/>
      <c r="BXM417" s="263"/>
      <c r="BXN417" s="263"/>
      <c r="BXO417" s="263"/>
      <c r="BXP417" s="263"/>
      <c r="BXQ417" s="263"/>
      <c r="BXR417" s="263"/>
      <c r="BXS417" s="263"/>
      <c r="BXT417" s="263"/>
      <c r="BXU417" s="263"/>
      <c r="BXV417" s="263"/>
      <c r="BXW417" s="263"/>
      <c r="BXX417" s="263"/>
      <c r="BXY417" s="263"/>
      <c r="BXZ417" s="263"/>
      <c r="BYA417" s="263"/>
      <c r="BYB417" s="263"/>
      <c r="BYC417" s="263"/>
      <c r="BYD417" s="263"/>
      <c r="BYE417" s="263"/>
      <c r="BYF417" s="263"/>
      <c r="BYG417" s="263"/>
      <c r="BYH417" s="263"/>
      <c r="BYI417" s="263"/>
      <c r="BYJ417" s="263"/>
      <c r="BYK417" s="263"/>
      <c r="BYL417" s="263"/>
      <c r="BYM417" s="263"/>
      <c r="BYN417" s="263"/>
      <c r="BYO417" s="263"/>
      <c r="BYP417" s="263"/>
      <c r="BYQ417" s="263"/>
      <c r="BYR417" s="263"/>
      <c r="BYS417" s="263"/>
      <c r="BYT417" s="263"/>
      <c r="BYU417" s="263"/>
      <c r="BYV417" s="263"/>
      <c r="BYW417" s="263"/>
      <c r="BYX417" s="263"/>
      <c r="BYY417" s="263"/>
      <c r="BYZ417" s="263"/>
      <c r="BZA417" s="263"/>
      <c r="BZB417" s="263"/>
      <c r="BZC417" s="263"/>
      <c r="BZD417" s="263"/>
      <c r="BZE417" s="263"/>
      <c r="BZF417" s="263"/>
      <c r="BZG417" s="263"/>
      <c r="BZH417" s="263"/>
      <c r="BZI417" s="263"/>
      <c r="BZJ417" s="263"/>
      <c r="BZK417" s="263"/>
      <c r="BZL417" s="263"/>
      <c r="BZM417" s="263"/>
      <c r="BZN417" s="263"/>
      <c r="BZO417" s="263"/>
      <c r="BZP417" s="263"/>
      <c r="BZQ417" s="263"/>
      <c r="BZR417" s="263"/>
      <c r="BZS417" s="263"/>
      <c r="BZT417" s="263"/>
      <c r="BZU417" s="263"/>
      <c r="BZV417" s="263"/>
      <c r="BZW417" s="263"/>
      <c r="BZX417" s="263"/>
      <c r="BZY417" s="263"/>
      <c r="BZZ417" s="263"/>
      <c r="CAA417" s="263"/>
      <c r="CAB417" s="263"/>
      <c r="CAC417" s="263"/>
      <c r="CAD417" s="263"/>
      <c r="CAE417" s="263"/>
      <c r="CAF417" s="263"/>
      <c r="CAG417" s="263"/>
      <c r="CAH417" s="263"/>
      <c r="CAI417" s="263"/>
      <c r="CAJ417" s="263"/>
      <c r="CAK417" s="263"/>
      <c r="CAL417" s="263"/>
      <c r="CAM417" s="263"/>
      <c r="CAN417" s="263"/>
      <c r="CAO417" s="263"/>
      <c r="CAP417" s="263"/>
      <c r="CAQ417" s="263"/>
      <c r="CAR417" s="263"/>
      <c r="CAS417" s="263"/>
      <c r="CAT417" s="263"/>
      <c r="CAU417" s="263"/>
      <c r="CAV417" s="263"/>
    </row>
    <row r="418" spans="1:2076" x14ac:dyDescent="0.35">
      <c r="A418" s="263"/>
      <c r="B418" s="263"/>
      <c r="C418" s="263"/>
      <c r="D418" s="263"/>
      <c r="E418" s="263"/>
      <c r="F418" s="263"/>
      <c r="G418" s="263"/>
      <c r="H418" s="263"/>
      <c r="I418" s="263"/>
      <c r="J418" s="263"/>
      <c r="K418" s="263"/>
      <c r="L418" s="263"/>
      <c r="M418" s="263"/>
      <c r="N418" s="263"/>
      <c r="O418" s="263"/>
      <c r="P418" s="263"/>
      <c r="Q418" s="263"/>
      <c r="R418" s="263"/>
      <c r="S418" s="263"/>
      <c r="T418" s="263"/>
      <c r="U418" s="263"/>
      <c r="V418" s="263"/>
      <c r="W418" s="263"/>
      <c r="X418" s="263"/>
      <c r="Y418" s="263"/>
      <c r="Z418" s="263"/>
      <c r="AA418" s="263"/>
      <c r="AB418" s="263"/>
      <c r="AC418" s="263"/>
      <c r="AD418" s="263"/>
      <c r="AE418" s="263"/>
      <c r="AF418" s="263"/>
      <c r="AG418" s="263"/>
      <c r="AH418" s="263"/>
      <c r="AI418" s="263"/>
      <c r="AJ418" s="263"/>
      <c r="AK418" s="263"/>
      <c r="AL418" s="263"/>
      <c r="AM418" s="263"/>
      <c r="AN418" s="263"/>
      <c r="AO418" s="263"/>
      <c r="AP418" s="263"/>
      <c r="AQ418" s="263"/>
      <c r="AR418" s="263"/>
      <c r="AS418" s="263"/>
      <c r="AT418" s="263"/>
      <c r="AU418" s="263"/>
      <c r="AV418" s="263"/>
      <c r="AW418" s="263"/>
      <c r="AX418" s="263"/>
      <c r="AY418" s="263"/>
      <c r="AZ418" s="263"/>
      <c r="BA418" s="263"/>
      <c r="BB418" s="263"/>
      <c r="BC418" s="263"/>
      <c r="BD418" s="263"/>
      <c r="BE418" s="263"/>
      <c r="BF418" s="263"/>
      <c r="BG418" s="263"/>
      <c r="BH418" s="263"/>
      <c r="BI418" s="263"/>
      <c r="BJ418" s="263"/>
      <c r="BK418" s="263"/>
      <c r="BL418" s="263"/>
      <c r="BM418" s="263"/>
      <c r="BN418" s="263"/>
      <c r="BO418" s="263"/>
      <c r="BP418" s="263"/>
      <c r="BQ418" s="263"/>
      <c r="BR418" s="263"/>
      <c r="BS418" s="263"/>
      <c r="BT418" s="263"/>
      <c r="BU418" s="263"/>
      <c r="BV418" s="263"/>
      <c r="BW418" s="263"/>
      <c r="BX418" s="263"/>
      <c r="BY418" s="263"/>
      <c r="BZ418" s="263"/>
      <c r="CA418" s="263"/>
      <c r="CB418" s="263"/>
      <c r="CC418" s="263"/>
      <c r="CD418" s="263"/>
      <c r="CE418" s="263"/>
      <c r="CF418" s="263"/>
      <c r="CG418" s="263"/>
      <c r="CH418" s="263"/>
      <c r="CI418" s="263"/>
      <c r="CJ418" s="263"/>
      <c r="CK418" s="263"/>
      <c r="CL418" s="263"/>
      <c r="CM418" s="263"/>
      <c r="CN418" s="263"/>
      <c r="CO418" s="263"/>
      <c r="CP418" s="263"/>
      <c r="CQ418" s="263"/>
      <c r="CR418" s="263"/>
      <c r="CS418" s="263"/>
      <c r="CT418" s="263"/>
      <c r="CU418" s="263"/>
      <c r="CV418" s="263"/>
      <c r="CW418" s="263"/>
      <c r="CX418" s="263"/>
      <c r="CY418" s="263"/>
      <c r="CZ418" s="263"/>
      <c r="DA418" s="263"/>
      <c r="DB418" s="263"/>
      <c r="DC418" s="263"/>
      <c r="DD418" s="263"/>
      <c r="DE418" s="263"/>
      <c r="DF418" s="263"/>
      <c r="DG418" s="263"/>
      <c r="DH418" s="263"/>
      <c r="DI418" s="263"/>
      <c r="DJ418" s="263"/>
      <c r="DK418" s="263"/>
      <c r="DL418" s="263"/>
      <c r="DM418" s="263"/>
      <c r="DN418" s="263"/>
      <c r="DO418" s="263"/>
      <c r="DP418" s="263"/>
      <c r="DQ418" s="263"/>
      <c r="DR418" s="263"/>
      <c r="DS418" s="263"/>
      <c r="DT418" s="263"/>
      <c r="DU418" s="263"/>
      <c r="DV418" s="263"/>
      <c r="DW418" s="263"/>
      <c r="DX418" s="263"/>
      <c r="DY418" s="263"/>
      <c r="DZ418" s="263"/>
      <c r="EA418" s="263"/>
      <c r="EB418" s="263"/>
      <c r="EC418" s="263"/>
      <c r="ED418" s="263"/>
      <c r="EE418" s="263"/>
      <c r="EF418" s="263"/>
      <c r="EG418" s="263"/>
      <c r="EH418" s="263"/>
      <c r="EI418" s="263"/>
      <c r="EJ418" s="263"/>
      <c r="EK418" s="263"/>
      <c r="EL418" s="263"/>
      <c r="EM418" s="263"/>
      <c r="EN418" s="263"/>
      <c r="EO418" s="263"/>
      <c r="EP418" s="263"/>
      <c r="EQ418" s="263"/>
      <c r="ER418" s="263"/>
      <c r="ES418" s="263"/>
      <c r="ET418" s="263"/>
      <c r="EU418" s="263"/>
      <c r="EV418" s="263"/>
      <c r="EW418" s="263"/>
      <c r="EX418" s="263"/>
      <c r="EY418" s="263"/>
      <c r="EZ418" s="263"/>
      <c r="FA418" s="263"/>
      <c r="FB418" s="263"/>
      <c r="FC418" s="263"/>
      <c r="FD418" s="263"/>
      <c r="FE418" s="263"/>
      <c r="FF418" s="263"/>
      <c r="FG418" s="263"/>
      <c r="FH418" s="263"/>
      <c r="FI418" s="263"/>
      <c r="FJ418" s="263"/>
      <c r="FK418" s="263"/>
      <c r="FL418" s="263"/>
      <c r="FM418" s="263"/>
      <c r="FN418" s="263"/>
      <c r="FO418" s="263"/>
      <c r="FP418" s="263"/>
      <c r="FQ418" s="263"/>
      <c r="FR418" s="263"/>
      <c r="FS418" s="263"/>
      <c r="FT418" s="263"/>
      <c r="FU418" s="263"/>
      <c r="FV418" s="263"/>
      <c r="FW418" s="263"/>
      <c r="FX418" s="263"/>
      <c r="FY418" s="263"/>
      <c r="FZ418" s="263"/>
      <c r="GA418" s="263"/>
      <c r="GB418" s="263"/>
      <c r="GC418" s="263"/>
      <c r="GD418" s="263"/>
      <c r="GE418" s="263"/>
      <c r="GF418" s="263"/>
      <c r="GG418" s="263"/>
      <c r="GH418" s="263"/>
      <c r="GI418" s="263"/>
      <c r="GJ418" s="263"/>
      <c r="GK418" s="263"/>
      <c r="GL418" s="263"/>
      <c r="GM418" s="263"/>
      <c r="GN418" s="263"/>
      <c r="GO418" s="263"/>
      <c r="GP418" s="263"/>
      <c r="GQ418" s="263"/>
      <c r="GR418" s="263"/>
      <c r="GS418" s="263"/>
      <c r="GT418" s="263"/>
      <c r="GU418" s="263"/>
      <c r="GV418" s="263"/>
      <c r="GW418" s="263"/>
      <c r="GX418" s="263"/>
      <c r="GY418" s="263"/>
      <c r="GZ418" s="263"/>
      <c r="HA418" s="263"/>
      <c r="HB418" s="263"/>
      <c r="HC418" s="263"/>
      <c r="HD418" s="263"/>
      <c r="HE418" s="263"/>
      <c r="HF418" s="263"/>
      <c r="HG418" s="263"/>
      <c r="HH418" s="263"/>
      <c r="HI418" s="263"/>
      <c r="HJ418" s="263"/>
      <c r="HK418" s="263"/>
      <c r="HL418" s="263"/>
      <c r="HM418" s="263"/>
      <c r="HN418" s="263"/>
      <c r="HO418" s="263"/>
      <c r="HP418" s="263"/>
      <c r="HQ418" s="263"/>
      <c r="HR418" s="263"/>
      <c r="HS418" s="263"/>
      <c r="HT418" s="263"/>
      <c r="HU418" s="263"/>
      <c r="HV418" s="263"/>
      <c r="HW418" s="263"/>
      <c r="HX418" s="263"/>
      <c r="HY418" s="263"/>
      <c r="HZ418" s="263"/>
      <c r="IA418" s="263"/>
      <c r="IB418" s="263"/>
      <c r="IC418" s="263"/>
      <c r="ID418" s="263"/>
      <c r="IE418" s="263"/>
      <c r="IF418" s="263"/>
      <c r="IG418" s="263"/>
      <c r="IH418" s="263"/>
      <c r="II418" s="263"/>
      <c r="IJ418" s="263"/>
      <c r="IK418" s="263"/>
      <c r="IL418" s="263"/>
      <c r="IM418" s="263"/>
      <c r="IN418" s="263"/>
      <c r="IO418" s="263"/>
      <c r="IP418" s="263"/>
      <c r="IQ418" s="263"/>
      <c r="IR418" s="263"/>
      <c r="IS418" s="263"/>
      <c r="IT418" s="263"/>
      <c r="IU418" s="263"/>
      <c r="IV418" s="263"/>
      <c r="IW418" s="263"/>
      <c r="IX418" s="263"/>
      <c r="IY418" s="263"/>
      <c r="IZ418" s="263"/>
      <c r="JA418" s="263"/>
      <c r="JB418" s="263"/>
      <c r="JC418" s="263"/>
      <c r="JD418" s="263"/>
      <c r="JE418" s="263"/>
      <c r="JF418" s="263"/>
      <c r="JG418" s="263"/>
      <c r="JH418" s="263"/>
      <c r="JI418" s="263"/>
      <c r="JJ418" s="263"/>
      <c r="JK418" s="263"/>
      <c r="JL418" s="263"/>
      <c r="JM418" s="263"/>
      <c r="JN418" s="263"/>
      <c r="JO418" s="263"/>
      <c r="JP418" s="263"/>
      <c r="JQ418" s="263"/>
      <c r="JR418" s="263"/>
      <c r="JS418" s="263"/>
      <c r="JT418" s="263"/>
      <c r="JU418" s="263"/>
      <c r="JV418" s="263"/>
      <c r="JW418" s="263"/>
      <c r="JX418" s="263"/>
      <c r="JY418" s="263"/>
      <c r="JZ418" s="263"/>
      <c r="KA418" s="263"/>
      <c r="KB418" s="263"/>
      <c r="KC418" s="263"/>
      <c r="KD418" s="263"/>
      <c r="KE418" s="263"/>
      <c r="KF418" s="263"/>
      <c r="KG418" s="263"/>
      <c r="KH418" s="263"/>
      <c r="KI418" s="263"/>
      <c r="KJ418" s="263"/>
      <c r="KK418" s="263"/>
      <c r="KL418" s="263"/>
      <c r="KM418" s="263"/>
      <c r="KN418" s="263"/>
      <c r="KO418" s="263"/>
      <c r="KP418" s="263"/>
      <c r="KQ418" s="263"/>
      <c r="KR418" s="263"/>
      <c r="KS418" s="263"/>
      <c r="KT418" s="263"/>
      <c r="KU418" s="263"/>
      <c r="KV418" s="263"/>
      <c r="KW418" s="263"/>
      <c r="KX418" s="263"/>
      <c r="KY418" s="263"/>
      <c r="KZ418" s="263"/>
      <c r="LA418" s="263"/>
      <c r="LB418" s="263"/>
      <c r="LC418" s="263"/>
      <c r="LD418" s="263"/>
      <c r="LE418" s="263"/>
      <c r="LF418" s="263"/>
      <c r="LG418" s="263"/>
      <c r="LH418" s="263"/>
      <c r="LI418" s="263"/>
      <c r="LJ418" s="263"/>
      <c r="LK418" s="263"/>
      <c r="LL418" s="263"/>
      <c r="LM418" s="263"/>
      <c r="LN418" s="263"/>
      <c r="LO418" s="263"/>
      <c r="LP418" s="263"/>
      <c r="LQ418" s="263"/>
      <c r="LR418" s="263"/>
      <c r="LS418" s="263"/>
      <c r="LT418" s="263"/>
      <c r="LU418" s="263"/>
      <c r="LV418" s="263"/>
      <c r="LW418" s="263"/>
      <c r="LX418" s="263"/>
      <c r="LY418" s="263"/>
      <c r="LZ418" s="263"/>
      <c r="MA418" s="263"/>
      <c r="MB418" s="263"/>
      <c r="MC418" s="263"/>
      <c r="MD418" s="263"/>
      <c r="ME418" s="263"/>
      <c r="MF418" s="263"/>
      <c r="MG418" s="263"/>
      <c r="MH418" s="263"/>
      <c r="MI418" s="263"/>
      <c r="MJ418" s="263"/>
      <c r="MK418" s="263"/>
      <c r="ML418" s="263"/>
      <c r="MM418" s="263"/>
      <c r="MN418" s="263"/>
      <c r="MO418" s="263"/>
      <c r="MP418" s="263"/>
      <c r="MQ418" s="263"/>
      <c r="MR418" s="263"/>
      <c r="MS418" s="263"/>
      <c r="MT418" s="263"/>
      <c r="MU418" s="263"/>
      <c r="MV418" s="263"/>
      <c r="MW418" s="263"/>
      <c r="MX418" s="263"/>
      <c r="MY418" s="263"/>
      <c r="MZ418" s="263"/>
      <c r="NA418" s="263"/>
      <c r="NB418" s="263"/>
      <c r="NC418" s="263"/>
      <c r="ND418" s="263"/>
      <c r="NE418" s="263"/>
      <c r="NF418" s="263"/>
      <c r="NG418" s="263"/>
      <c r="NH418" s="263"/>
      <c r="NI418" s="263"/>
      <c r="NJ418" s="263"/>
      <c r="NK418" s="263"/>
      <c r="NL418" s="263"/>
      <c r="NM418" s="263"/>
      <c r="NN418" s="263"/>
      <c r="NO418" s="263"/>
      <c r="NP418" s="263"/>
      <c r="NQ418" s="263"/>
      <c r="NR418" s="263"/>
      <c r="NS418" s="263"/>
      <c r="NT418" s="263"/>
      <c r="NU418" s="263"/>
      <c r="NV418" s="263"/>
      <c r="NW418" s="263"/>
      <c r="NX418" s="263"/>
      <c r="NY418" s="263"/>
      <c r="NZ418" s="263"/>
      <c r="OA418" s="263"/>
      <c r="OB418" s="263"/>
      <c r="OC418" s="263"/>
      <c r="OD418" s="263"/>
      <c r="OE418" s="263"/>
      <c r="OF418" s="263"/>
      <c r="OG418" s="263"/>
      <c r="OH418" s="263"/>
      <c r="OI418" s="263"/>
      <c r="OJ418" s="263"/>
      <c r="OK418" s="263"/>
      <c r="OL418" s="263"/>
      <c r="OM418" s="263"/>
      <c r="ON418" s="263"/>
      <c r="OO418" s="263"/>
      <c r="OP418" s="263"/>
      <c r="OQ418" s="263"/>
      <c r="OR418" s="263"/>
      <c r="OS418" s="263"/>
      <c r="OT418" s="263"/>
      <c r="OU418" s="263"/>
      <c r="OV418" s="263"/>
      <c r="OW418" s="263"/>
      <c r="OX418" s="263"/>
      <c r="OY418" s="263"/>
      <c r="OZ418" s="263"/>
      <c r="PA418" s="263"/>
      <c r="PB418" s="263"/>
      <c r="PC418" s="263"/>
      <c r="PD418" s="263"/>
      <c r="PE418" s="263"/>
      <c r="PF418" s="263"/>
      <c r="PG418" s="263"/>
      <c r="PH418" s="263"/>
      <c r="PI418" s="263"/>
      <c r="PJ418" s="263"/>
      <c r="PK418" s="263"/>
      <c r="PL418" s="263"/>
      <c r="PM418" s="263"/>
      <c r="PN418" s="263"/>
      <c r="PO418" s="263"/>
      <c r="PP418" s="263"/>
      <c r="PQ418" s="263"/>
      <c r="PR418" s="263"/>
      <c r="PS418" s="263"/>
      <c r="PT418" s="263"/>
      <c r="PU418" s="263"/>
      <c r="PV418" s="263"/>
      <c r="PW418" s="263"/>
      <c r="PX418" s="263"/>
      <c r="PY418" s="263"/>
      <c r="PZ418" s="263"/>
      <c r="QA418" s="263"/>
      <c r="QB418" s="263"/>
      <c r="QC418" s="263"/>
      <c r="QD418" s="263"/>
      <c r="QE418" s="263"/>
      <c r="QF418" s="263"/>
      <c r="QG418" s="263"/>
      <c r="QH418" s="263"/>
      <c r="QI418" s="263"/>
      <c r="QJ418" s="263"/>
      <c r="QK418" s="263"/>
      <c r="QL418" s="263"/>
      <c r="QM418" s="263"/>
      <c r="QN418" s="263"/>
      <c r="QO418" s="263"/>
      <c r="QP418" s="263"/>
      <c r="QQ418" s="263"/>
      <c r="QR418" s="263"/>
      <c r="QS418" s="263"/>
      <c r="QT418" s="263"/>
      <c r="QU418" s="263"/>
      <c r="QV418" s="263"/>
      <c r="QW418" s="263"/>
      <c r="QX418" s="263"/>
      <c r="QY418" s="263"/>
      <c r="QZ418" s="263"/>
      <c r="RA418" s="263"/>
      <c r="RB418" s="263"/>
      <c r="RC418" s="263"/>
      <c r="RD418" s="263"/>
      <c r="RE418" s="263"/>
      <c r="RF418" s="263"/>
      <c r="RG418" s="263"/>
      <c r="RH418" s="263"/>
      <c r="RI418" s="263"/>
      <c r="RJ418" s="263"/>
      <c r="RK418" s="263"/>
      <c r="RL418" s="263"/>
      <c r="RM418" s="263"/>
      <c r="RN418" s="263"/>
      <c r="RO418" s="263"/>
      <c r="RP418" s="263"/>
      <c r="RQ418" s="263"/>
      <c r="RR418" s="263"/>
      <c r="RS418" s="263"/>
      <c r="RT418" s="263"/>
      <c r="RU418" s="263"/>
      <c r="RV418" s="263"/>
      <c r="RW418" s="263"/>
      <c r="RX418" s="263"/>
      <c r="RY418" s="263"/>
      <c r="RZ418" s="263"/>
      <c r="SA418" s="263"/>
      <c r="SB418" s="263"/>
      <c r="SC418" s="263"/>
      <c r="SD418" s="263"/>
      <c r="SE418" s="263"/>
      <c r="SF418" s="263"/>
      <c r="SG418" s="263"/>
      <c r="SH418" s="263"/>
      <c r="SI418" s="263"/>
      <c r="SJ418" s="263"/>
      <c r="SK418" s="263"/>
      <c r="SL418" s="263"/>
      <c r="SM418" s="263"/>
      <c r="SN418" s="263"/>
      <c r="SO418" s="263"/>
      <c r="SP418" s="263"/>
      <c r="SQ418" s="263"/>
      <c r="SR418" s="263"/>
      <c r="SS418" s="263"/>
      <c r="ST418" s="263"/>
      <c r="SU418" s="263"/>
      <c r="SV418" s="263"/>
      <c r="SW418" s="263"/>
      <c r="SX418" s="263"/>
      <c r="SY418" s="263"/>
      <c r="SZ418" s="263"/>
      <c r="TA418" s="263"/>
      <c r="TB418" s="263"/>
      <c r="TC418" s="263"/>
      <c r="TD418" s="263"/>
      <c r="TE418" s="263"/>
      <c r="TF418" s="263"/>
      <c r="TG418" s="263"/>
      <c r="TH418" s="263"/>
      <c r="TI418" s="263"/>
      <c r="TJ418" s="263"/>
      <c r="TK418" s="263"/>
      <c r="TL418" s="263"/>
      <c r="TM418" s="263"/>
      <c r="TN418" s="263"/>
      <c r="TO418" s="263"/>
      <c r="TP418" s="263"/>
      <c r="TQ418" s="263"/>
      <c r="TR418" s="263"/>
      <c r="TS418" s="263"/>
      <c r="TT418" s="263"/>
      <c r="TU418" s="263"/>
      <c r="TV418" s="263"/>
      <c r="TW418" s="263"/>
      <c r="TX418" s="263"/>
      <c r="TY418" s="263"/>
      <c r="TZ418" s="263"/>
      <c r="UA418" s="263"/>
      <c r="UB418" s="263"/>
      <c r="UC418" s="263"/>
      <c r="UD418" s="263"/>
      <c r="UE418" s="263"/>
      <c r="UF418" s="263"/>
      <c r="UG418" s="263"/>
      <c r="UH418" s="263"/>
      <c r="UI418" s="263"/>
      <c r="UJ418" s="263"/>
      <c r="UK418" s="263"/>
      <c r="UL418" s="263"/>
      <c r="UM418" s="263"/>
      <c r="UN418" s="263"/>
      <c r="UO418" s="263"/>
      <c r="UP418" s="263"/>
      <c r="UQ418" s="263"/>
      <c r="UR418" s="263"/>
      <c r="US418" s="263"/>
      <c r="UT418" s="263"/>
      <c r="UU418" s="263"/>
      <c r="UV418" s="263"/>
      <c r="UW418" s="263"/>
      <c r="UX418" s="263"/>
      <c r="UY418" s="263"/>
      <c r="UZ418" s="263"/>
      <c r="VA418" s="263"/>
      <c r="VB418" s="263"/>
      <c r="VC418" s="263"/>
      <c r="VD418" s="263"/>
      <c r="VE418" s="263"/>
      <c r="VF418" s="263"/>
      <c r="VG418" s="263"/>
      <c r="VH418" s="263"/>
      <c r="VI418" s="263"/>
      <c r="VJ418" s="263"/>
      <c r="VK418" s="263"/>
      <c r="VL418" s="263"/>
      <c r="VM418" s="263"/>
      <c r="VN418" s="263"/>
      <c r="VO418" s="263"/>
      <c r="VP418" s="263"/>
      <c r="VQ418" s="263"/>
      <c r="VR418" s="263"/>
      <c r="VS418" s="263"/>
      <c r="VT418" s="263"/>
      <c r="VU418" s="263"/>
      <c r="VV418" s="263"/>
      <c r="VW418" s="263"/>
      <c r="VX418" s="263"/>
      <c r="VY418" s="263"/>
      <c r="VZ418" s="263"/>
      <c r="WA418" s="263"/>
      <c r="WB418" s="263"/>
      <c r="WC418" s="263"/>
      <c r="WD418" s="263"/>
      <c r="WE418" s="263"/>
      <c r="WF418" s="263"/>
      <c r="WG418" s="263"/>
      <c r="WH418" s="263"/>
      <c r="WI418" s="263"/>
      <c r="WJ418" s="263"/>
      <c r="WK418" s="263"/>
      <c r="WL418" s="263"/>
      <c r="WM418" s="263"/>
      <c r="WN418" s="263"/>
      <c r="WO418" s="263"/>
      <c r="WP418" s="263"/>
      <c r="WQ418" s="263"/>
      <c r="WR418" s="263"/>
      <c r="WS418" s="263"/>
      <c r="WT418" s="263"/>
      <c r="WU418" s="263"/>
      <c r="WV418" s="263"/>
      <c r="WW418" s="263"/>
      <c r="WX418" s="263"/>
      <c r="WY418" s="263"/>
      <c r="WZ418" s="263"/>
      <c r="XA418" s="263"/>
      <c r="XB418" s="263"/>
      <c r="XC418" s="263"/>
      <c r="XD418" s="263"/>
      <c r="XE418" s="263"/>
      <c r="XF418" s="263"/>
      <c r="XG418" s="263"/>
      <c r="XH418" s="263"/>
      <c r="XI418" s="263"/>
      <c r="XJ418" s="263"/>
      <c r="XK418" s="263"/>
      <c r="XL418" s="263"/>
      <c r="XM418" s="263"/>
      <c r="XN418" s="263"/>
      <c r="XO418" s="263"/>
      <c r="XP418" s="263"/>
      <c r="XQ418" s="263"/>
      <c r="XR418" s="263"/>
      <c r="XS418" s="263"/>
      <c r="XT418" s="263"/>
      <c r="XU418" s="263"/>
      <c r="XV418" s="263"/>
      <c r="XW418" s="263"/>
      <c r="XX418" s="263"/>
      <c r="XY418" s="263"/>
      <c r="XZ418" s="263"/>
      <c r="YA418" s="263"/>
      <c r="YB418" s="263"/>
      <c r="YC418" s="263"/>
      <c r="YD418" s="263"/>
      <c r="YE418" s="263"/>
      <c r="YF418" s="263"/>
      <c r="YG418" s="263"/>
      <c r="YH418" s="263"/>
      <c r="YI418" s="263"/>
      <c r="YJ418" s="263"/>
      <c r="YK418" s="263"/>
      <c r="YL418" s="263"/>
      <c r="YM418" s="263"/>
      <c r="YN418" s="263"/>
      <c r="YO418" s="263"/>
      <c r="YP418" s="263"/>
      <c r="YQ418" s="263"/>
      <c r="YR418" s="263"/>
      <c r="YS418" s="263"/>
      <c r="YT418" s="263"/>
      <c r="YU418" s="263"/>
      <c r="YV418" s="263"/>
      <c r="YW418" s="263"/>
      <c r="YX418" s="263"/>
      <c r="YY418" s="263"/>
      <c r="YZ418" s="263"/>
      <c r="ZA418" s="263"/>
      <c r="ZB418" s="263"/>
      <c r="ZC418" s="263"/>
      <c r="ZD418" s="263"/>
      <c r="ZE418" s="263"/>
      <c r="ZF418" s="263"/>
      <c r="ZG418" s="263"/>
      <c r="ZH418" s="263"/>
      <c r="ZI418" s="263"/>
      <c r="ZJ418" s="263"/>
      <c r="ZK418" s="263"/>
      <c r="ZL418" s="263"/>
      <c r="ZM418" s="263"/>
      <c r="ZN418" s="263"/>
      <c r="ZO418" s="263"/>
      <c r="ZP418" s="263"/>
      <c r="ZQ418" s="263"/>
      <c r="ZR418" s="263"/>
      <c r="ZS418" s="263"/>
      <c r="ZT418" s="263"/>
      <c r="ZU418" s="263"/>
      <c r="ZV418" s="263"/>
      <c r="ZW418" s="263"/>
      <c r="ZX418" s="263"/>
      <c r="ZY418" s="263"/>
      <c r="ZZ418" s="263"/>
      <c r="AAA418" s="263"/>
      <c r="AAB418" s="263"/>
      <c r="AAC418" s="263"/>
      <c r="AAD418" s="263"/>
      <c r="AAE418" s="263"/>
      <c r="AAF418" s="263"/>
      <c r="AAG418" s="263"/>
      <c r="AAH418" s="263"/>
      <c r="AAI418" s="263"/>
      <c r="AAJ418" s="263"/>
      <c r="AAK418" s="263"/>
      <c r="AAL418" s="263"/>
      <c r="AAM418" s="263"/>
      <c r="AAN418" s="263"/>
      <c r="AAO418" s="263"/>
      <c r="AAP418" s="263"/>
      <c r="AAQ418" s="263"/>
      <c r="AAR418" s="263"/>
      <c r="AAS418" s="263"/>
      <c r="AAT418" s="263"/>
      <c r="AAU418" s="263"/>
      <c r="AAV418" s="263"/>
      <c r="AAW418" s="263"/>
      <c r="AAX418" s="263"/>
      <c r="AAY418" s="263"/>
      <c r="AAZ418" s="263"/>
      <c r="ABA418" s="263"/>
      <c r="ABB418" s="263"/>
      <c r="ABC418" s="263"/>
      <c r="ABD418" s="263"/>
      <c r="ABE418" s="263"/>
      <c r="ABF418" s="263"/>
      <c r="ABG418" s="263"/>
      <c r="ABH418" s="263"/>
      <c r="ABI418" s="263"/>
      <c r="ABJ418" s="263"/>
      <c r="ABK418" s="263"/>
      <c r="ABL418" s="263"/>
      <c r="ABM418" s="263"/>
      <c r="ABN418" s="263"/>
      <c r="ABO418" s="263"/>
      <c r="ABP418" s="263"/>
      <c r="ABQ418" s="263"/>
      <c r="ABR418" s="263"/>
      <c r="ABS418" s="263"/>
      <c r="ABT418" s="263"/>
      <c r="ABU418" s="263"/>
      <c r="ABV418" s="263"/>
      <c r="ABW418" s="263"/>
      <c r="ABX418" s="263"/>
      <c r="ABY418" s="263"/>
      <c r="ABZ418" s="263"/>
      <c r="ACA418" s="263"/>
      <c r="ACB418" s="263"/>
      <c r="ACC418" s="263"/>
      <c r="ACD418" s="263"/>
      <c r="ACE418" s="263"/>
      <c r="ACF418" s="263"/>
      <c r="ACG418" s="263"/>
      <c r="ACH418" s="263"/>
      <c r="ACI418" s="263"/>
      <c r="ACJ418" s="263"/>
      <c r="ACK418" s="263"/>
      <c r="ACL418" s="263"/>
      <c r="ACM418" s="263"/>
      <c r="ACN418" s="263"/>
      <c r="ACO418" s="263"/>
      <c r="ACP418" s="263"/>
      <c r="ACQ418" s="263"/>
      <c r="ACR418" s="263"/>
      <c r="ACS418" s="263"/>
      <c r="ACT418" s="263"/>
      <c r="ACU418" s="263"/>
      <c r="ACV418" s="263"/>
      <c r="ACW418" s="263"/>
      <c r="ACX418" s="263"/>
      <c r="ACY418" s="263"/>
      <c r="ACZ418" s="263"/>
      <c r="ADA418" s="263"/>
      <c r="ADB418" s="263"/>
      <c r="ADC418" s="263"/>
      <c r="ADD418" s="263"/>
      <c r="ADE418" s="263"/>
      <c r="ADF418" s="263"/>
      <c r="ADG418" s="263"/>
      <c r="ADH418" s="263"/>
      <c r="ADI418" s="263"/>
      <c r="ADJ418" s="263"/>
      <c r="ADK418" s="263"/>
      <c r="ADL418" s="263"/>
      <c r="ADM418" s="263"/>
      <c r="ADN418" s="263"/>
      <c r="ADO418" s="263"/>
      <c r="ADP418" s="263"/>
      <c r="ADQ418" s="263"/>
      <c r="ADR418" s="263"/>
      <c r="ADS418" s="263"/>
      <c r="ADT418" s="263"/>
      <c r="ADU418" s="263"/>
      <c r="ADV418" s="263"/>
      <c r="ADW418" s="263"/>
      <c r="ADX418" s="263"/>
      <c r="ADY418" s="263"/>
      <c r="ADZ418" s="263"/>
      <c r="AEA418" s="263"/>
      <c r="AEB418" s="263"/>
      <c r="AEC418" s="263"/>
      <c r="AED418" s="263"/>
      <c r="AEE418" s="263"/>
      <c r="AEF418" s="263"/>
      <c r="AEG418" s="263"/>
      <c r="AEH418" s="263"/>
      <c r="AEI418" s="263"/>
      <c r="AEJ418" s="263"/>
      <c r="AEK418" s="263"/>
      <c r="AEL418" s="263"/>
      <c r="AEM418" s="263"/>
      <c r="AEN418" s="263"/>
      <c r="AEO418" s="263"/>
      <c r="AEP418" s="263"/>
      <c r="AEQ418" s="263"/>
      <c r="AER418" s="263"/>
      <c r="AES418" s="263"/>
      <c r="AET418" s="263"/>
      <c r="AEU418" s="263"/>
      <c r="AEV418" s="263"/>
      <c r="AEW418" s="263"/>
      <c r="AEX418" s="263"/>
      <c r="AEY418" s="263"/>
      <c r="AEZ418" s="263"/>
      <c r="AFA418" s="263"/>
      <c r="AFB418" s="263"/>
      <c r="AFC418" s="263"/>
      <c r="AFD418" s="263"/>
      <c r="AFE418" s="263"/>
      <c r="AFF418" s="263"/>
      <c r="AFG418" s="263"/>
      <c r="AFH418" s="263"/>
      <c r="AFI418" s="263"/>
      <c r="AFJ418" s="263"/>
      <c r="AFK418" s="263"/>
      <c r="AFL418" s="263"/>
      <c r="AFM418" s="263"/>
      <c r="AFN418" s="263"/>
      <c r="AFO418" s="263"/>
      <c r="AFP418" s="263"/>
      <c r="AFQ418" s="263"/>
      <c r="AFR418" s="263"/>
      <c r="AFS418" s="263"/>
      <c r="AFT418" s="263"/>
      <c r="AFU418" s="263"/>
      <c r="AFV418" s="263"/>
      <c r="AFW418" s="263"/>
      <c r="AFX418" s="263"/>
      <c r="AFY418" s="263"/>
      <c r="AFZ418" s="263"/>
      <c r="AGA418" s="263"/>
      <c r="AGB418" s="263"/>
      <c r="AGC418" s="263"/>
      <c r="AGD418" s="263"/>
      <c r="AGE418" s="263"/>
      <c r="AGF418" s="263"/>
      <c r="AGG418" s="263"/>
      <c r="AGH418" s="263"/>
      <c r="AGI418" s="263"/>
      <c r="AGJ418" s="263"/>
      <c r="AGK418" s="263"/>
      <c r="AGL418" s="263"/>
      <c r="AGM418" s="263"/>
      <c r="AGN418" s="263"/>
      <c r="AGO418" s="263"/>
      <c r="AGP418" s="263"/>
      <c r="AGQ418" s="263"/>
      <c r="AGR418" s="263"/>
      <c r="AGS418" s="263"/>
      <c r="AGT418" s="263"/>
      <c r="AGU418" s="263"/>
      <c r="AGV418" s="263"/>
      <c r="AGW418" s="263"/>
      <c r="AGX418" s="263"/>
      <c r="AGY418" s="263"/>
      <c r="AGZ418" s="263"/>
      <c r="AHA418" s="263"/>
      <c r="AHB418" s="263"/>
      <c r="AHC418" s="263"/>
      <c r="AHD418" s="263"/>
      <c r="AHE418" s="263"/>
      <c r="AHF418" s="263"/>
      <c r="AHG418" s="263"/>
      <c r="AHH418" s="263"/>
      <c r="AHI418" s="263"/>
      <c r="AHJ418" s="263"/>
      <c r="AHK418" s="263"/>
      <c r="AHL418" s="263"/>
      <c r="AHM418" s="263"/>
      <c r="AHN418" s="263"/>
      <c r="AHO418" s="263"/>
      <c r="AHP418" s="263"/>
      <c r="AHQ418" s="263"/>
      <c r="AHR418" s="263"/>
      <c r="AHS418" s="263"/>
      <c r="AHT418" s="263"/>
      <c r="AHU418" s="263"/>
      <c r="AHV418" s="263"/>
      <c r="AHW418" s="263"/>
      <c r="AHX418" s="263"/>
      <c r="AHY418" s="263"/>
      <c r="AHZ418" s="263"/>
      <c r="AIA418" s="263"/>
      <c r="AIB418" s="263"/>
      <c r="AIC418" s="263"/>
      <c r="AID418" s="263"/>
      <c r="AIE418" s="263"/>
      <c r="AIF418" s="263"/>
      <c r="AIG418" s="263"/>
      <c r="AIH418" s="263"/>
      <c r="AII418" s="263"/>
      <c r="AIJ418" s="263"/>
      <c r="AIK418" s="263"/>
      <c r="AIL418" s="263"/>
      <c r="AIM418" s="263"/>
      <c r="AIN418" s="263"/>
      <c r="AIO418" s="263"/>
      <c r="AIP418" s="263"/>
      <c r="AIQ418" s="263"/>
      <c r="AIR418" s="263"/>
      <c r="AIS418" s="263"/>
      <c r="AIT418" s="263"/>
      <c r="AIU418" s="263"/>
      <c r="AIV418" s="263"/>
      <c r="AIW418" s="263"/>
      <c r="AIX418" s="263"/>
      <c r="AIY418" s="263"/>
      <c r="AIZ418" s="263"/>
      <c r="AJA418" s="263"/>
      <c r="AJB418" s="263"/>
      <c r="AJC418" s="263"/>
      <c r="AJD418" s="263"/>
      <c r="AJE418" s="263"/>
      <c r="AJF418" s="263"/>
      <c r="AJG418" s="263"/>
      <c r="AJH418" s="263"/>
      <c r="AJI418" s="263"/>
      <c r="AJJ418" s="263"/>
      <c r="AJK418" s="263"/>
      <c r="AJL418" s="263"/>
      <c r="AJM418" s="263"/>
      <c r="AJN418" s="263"/>
      <c r="AJO418" s="263"/>
      <c r="AJP418" s="263"/>
      <c r="AJQ418" s="263"/>
      <c r="AJR418" s="263"/>
      <c r="AJS418" s="263"/>
      <c r="AJT418" s="263"/>
      <c r="AJU418" s="263"/>
      <c r="AJV418" s="263"/>
      <c r="AJW418" s="263"/>
      <c r="AJX418" s="263"/>
      <c r="AJY418" s="263"/>
      <c r="AJZ418" s="263"/>
      <c r="AKA418" s="263"/>
      <c r="AKB418" s="263"/>
      <c r="AKC418" s="263"/>
      <c r="AKD418" s="263"/>
      <c r="AKE418" s="263"/>
      <c r="AKF418" s="263"/>
      <c r="AKG418" s="263"/>
      <c r="AKH418" s="263"/>
      <c r="AKI418" s="263"/>
      <c r="AKJ418" s="263"/>
      <c r="AKK418" s="263"/>
      <c r="AKL418" s="263"/>
      <c r="AKM418" s="263"/>
      <c r="AKN418" s="263"/>
      <c r="AKO418" s="263"/>
      <c r="AKP418" s="263"/>
      <c r="AKQ418" s="263"/>
      <c r="AKR418" s="263"/>
      <c r="AKS418" s="263"/>
      <c r="AKT418" s="263"/>
      <c r="AKU418" s="263"/>
      <c r="AKV418" s="263"/>
      <c r="AKW418" s="263"/>
      <c r="AKX418" s="263"/>
      <c r="AKY418" s="263"/>
      <c r="AKZ418" s="263"/>
      <c r="ALA418" s="263"/>
      <c r="ALB418" s="263"/>
      <c r="ALC418" s="263"/>
      <c r="ALD418" s="263"/>
      <c r="ALE418" s="263"/>
      <c r="ALF418" s="263"/>
      <c r="ALG418" s="263"/>
      <c r="ALH418" s="263"/>
      <c r="ALI418" s="263"/>
      <c r="ALJ418" s="263"/>
      <c r="ALK418" s="263"/>
      <c r="ALL418" s="263"/>
      <c r="ALM418" s="263"/>
      <c r="ALN418" s="263"/>
      <c r="ALO418" s="263"/>
      <c r="ALP418" s="263"/>
      <c r="ALQ418" s="263"/>
      <c r="ALR418" s="263"/>
      <c r="ALS418" s="263"/>
      <c r="ALT418" s="263"/>
      <c r="ALU418" s="263"/>
      <c r="ALV418" s="263"/>
      <c r="ALW418" s="263"/>
      <c r="ALX418" s="263"/>
      <c r="ALY418" s="263"/>
      <c r="ALZ418" s="263"/>
      <c r="AMA418" s="263"/>
      <c r="AMB418" s="263"/>
      <c r="AMC418" s="263"/>
      <c r="AMD418" s="263"/>
      <c r="AME418" s="263"/>
      <c r="AMF418" s="263"/>
      <c r="AMG418" s="263"/>
      <c r="AMH418" s="263"/>
      <c r="AMI418" s="263"/>
      <c r="AMJ418" s="263"/>
      <c r="AMK418" s="263"/>
      <c r="AML418" s="263"/>
      <c r="AMM418" s="263"/>
      <c r="AMN418" s="263"/>
      <c r="AMO418" s="263"/>
      <c r="AMP418" s="263"/>
      <c r="AMQ418" s="263"/>
      <c r="AMR418" s="263"/>
      <c r="AMS418" s="263"/>
      <c r="AMT418" s="263"/>
      <c r="AMU418" s="263"/>
      <c r="AMV418" s="263"/>
      <c r="AMW418" s="263"/>
      <c r="AMX418" s="263"/>
      <c r="AMY418" s="263"/>
      <c r="AMZ418" s="263"/>
      <c r="ANA418" s="263"/>
      <c r="ANB418" s="263"/>
      <c r="ANC418" s="263"/>
      <c r="AND418" s="263"/>
      <c r="ANE418" s="263"/>
      <c r="ANF418" s="263"/>
      <c r="ANG418" s="263"/>
      <c r="ANH418" s="263"/>
      <c r="ANI418" s="263"/>
      <c r="ANJ418" s="263"/>
      <c r="ANK418" s="263"/>
      <c r="ANL418" s="263"/>
      <c r="ANM418" s="263"/>
      <c r="ANN418" s="263"/>
      <c r="ANO418" s="263"/>
      <c r="ANP418" s="263"/>
      <c r="ANQ418" s="263"/>
      <c r="ANR418" s="263"/>
      <c r="ANS418" s="263"/>
      <c r="ANT418" s="263"/>
      <c r="ANU418" s="263"/>
      <c r="ANV418" s="263"/>
      <c r="ANW418" s="263"/>
      <c r="ANX418" s="263"/>
      <c r="ANY418" s="263"/>
      <c r="ANZ418" s="263"/>
      <c r="AOA418" s="263"/>
      <c r="AOB418" s="263"/>
      <c r="AOC418" s="263"/>
      <c r="AOD418" s="263"/>
      <c r="AOE418" s="263"/>
      <c r="AOF418" s="263"/>
      <c r="AOG418" s="263"/>
      <c r="AOH418" s="263"/>
      <c r="AOI418" s="263"/>
      <c r="AOJ418" s="263"/>
      <c r="AOK418" s="263"/>
      <c r="AOL418" s="263"/>
      <c r="AOM418" s="263"/>
      <c r="AON418" s="263"/>
      <c r="AOO418" s="263"/>
      <c r="AOP418" s="263"/>
      <c r="AOQ418" s="263"/>
      <c r="AOR418" s="263"/>
      <c r="AOS418" s="263"/>
      <c r="AOT418" s="263"/>
      <c r="AOU418" s="263"/>
      <c r="AOV418" s="263"/>
      <c r="AOW418" s="263"/>
      <c r="AOX418" s="263"/>
      <c r="AOY418" s="263"/>
      <c r="AOZ418" s="263"/>
      <c r="APA418" s="263"/>
      <c r="APB418" s="263"/>
      <c r="APC418" s="263"/>
      <c r="APD418" s="263"/>
      <c r="APE418" s="263"/>
      <c r="APF418" s="263"/>
      <c r="APG418" s="263"/>
      <c r="APH418" s="263"/>
      <c r="API418" s="263"/>
      <c r="APJ418" s="263"/>
      <c r="APK418" s="263"/>
      <c r="APL418" s="263"/>
      <c r="APM418" s="263"/>
      <c r="APN418" s="263"/>
      <c r="APO418" s="263"/>
      <c r="APP418" s="263"/>
      <c r="APQ418" s="263"/>
      <c r="APR418" s="263"/>
      <c r="APS418" s="263"/>
      <c r="APT418" s="263"/>
      <c r="APU418" s="263"/>
      <c r="APV418" s="263"/>
      <c r="APW418" s="263"/>
      <c r="APX418" s="263"/>
      <c r="APY418" s="263"/>
      <c r="APZ418" s="263"/>
      <c r="AQA418" s="263"/>
      <c r="AQB418" s="263"/>
      <c r="AQC418" s="263"/>
      <c r="AQD418" s="263"/>
      <c r="AQE418" s="263"/>
      <c r="AQF418" s="263"/>
      <c r="AQG418" s="263"/>
      <c r="AQH418" s="263"/>
      <c r="AQI418" s="263"/>
      <c r="AQJ418" s="263"/>
      <c r="AQK418" s="263"/>
      <c r="AQL418" s="263"/>
      <c r="AQM418" s="263"/>
      <c r="AQN418" s="263"/>
      <c r="AQO418" s="263"/>
      <c r="AQP418" s="263"/>
      <c r="AQQ418" s="263"/>
      <c r="AQR418" s="263"/>
      <c r="AQS418" s="263"/>
      <c r="AQT418" s="263"/>
      <c r="AQU418" s="263"/>
      <c r="AQV418" s="263"/>
      <c r="AQW418" s="263"/>
      <c r="AQX418" s="263"/>
      <c r="AQY418" s="263"/>
      <c r="AQZ418" s="263"/>
      <c r="ARA418" s="263"/>
      <c r="ARB418" s="263"/>
      <c r="ARC418" s="263"/>
      <c r="ARD418" s="263"/>
      <c r="ARE418" s="263"/>
      <c r="ARF418" s="263"/>
      <c r="ARG418" s="263"/>
      <c r="ARH418" s="263"/>
      <c r="ARI418" s="263"/>
      <c r="ARJ418" s="263"/>
      <c r="ARK418" s="263"/>
      <c r="ARL418" s="263"/>
      <c r="ARM418" s="263"/>
      <c r="ARN418" s="263"/>
      <c r="ARO418" s="263"/>
      <c r="ARP418" s="263"/>
      <c r="ARQ418" s="263"/>
      <c r="ARR418" s="263"/>
      <c r="ARS418" s="263"/>
      <c r="ART418" s="263"/>
      <c r="ARU418" s="263"/>
      <c r="ARV418" s="263"/>
      <c r="ARW418" s="263"/>
      <c r="ARX418" s="263"/>
      <c r="ARY418" s="263"/>
      <c r="ARZ418" s="263"/>
      <c r="ASA418" s="263"/>
      <c r="ASB418" s="263"/>
      <c r="ASC418" s="263"/>
      <c r="ASD418" s="263"/>
      <c r="ASE418" s="263"/>
      <c r="ASF418" s="263"/>
      <c r="ASG418" s="263"/>
      <c r="ASH418" s="263"/>
      <c r="ASI418" s="263"/>
      <c r="ASJ418" s="263"/>
      <c r="ASK418" s="263"/>
      <c r="ASL418" s="263"/>
      <c r="ASM418" s="263"/>
      <c r="ASN418" s="263"/>
      <c r="ASO418" s="263"/>
      <c r="ASP418" s="263"/>
      <c r="ASQ418" s="263"/>
      <c r="ASR418" s="263"/>
      <c r="ASS418" s="263"/>
      <c r="AST418" s="263"/>
      <c r="ASU418" s="263"/>
      <c r="ASV418" s="263"/>
      <c r="ASW418" s="263"/>
      <c r="ASX418" s="263"/>
      <c r="ASY418" s="263"/>
      <c r="ASZ418" s="263"/>
      <c r="ATA418" s="263"/>
      <c r="ATB418" s="263"/>
      <c r="ATC418" s="263"/>
      <c r="ATD418" s="263"/>
      <c r="ATE418" s="263"/>
      <c r="ATF418" s="263"/>
      <c r="ATG418" s="263"/>
      <c r="ATH418" s="263"/>
      <c r="ATI418" s="263"/>
      <c r="ATJ418" s="263"/>
      <c r="ATK418" s="263"/>
      <c r="ATL418" s="263"/>
      <c r="ATM418" s="263"/>
      <c r="ATN418" s="263"/>
      <c r="ATO418" s="263"/>
      <c r="ATP418" s="263"/>
      <c r="ATQ418" s="263"/>
      <c r="ATR418" s="263"/>
      <c r="ATS418" s="263"/>
      <c r="ATT418" s="263"/>
      <c r="ATU418" s="263"/>
      <c r="ATV418" s="263"/>
      <c r="ATW418" s="263"/>
      <c r="ATX418" s="263"/>
      <c r="ATY418" s="263"/>
      <c r="ATZ418" s="263"/>
      <c r="AUA418" s="263"/>
      <c r="AUB418" s="263"/>
      <c r="AUC418" s="263"/>
      <c r="AUD418" s="263"/>
      <c r="AUE418" s="263"/>
      <c r="AUF418" s="263"/>
      <c r="AUG418" s="263"/>
      <c r="AUH418" s="263"/>
      <c r="AUI418" s="263"/>
      <c r="AUJ418" s="263"/>
      <c r="AUK418" s="263"/>
      <c r="AUL418" s="263"/>
      <c r="AUM418" s="263"/>
      <c r="AUN418" s="263"/>
      <c r="AUO418" s="263"/>
      <c r="AUP418" s="263"/>
      <c r="AUQ418" s="263"/>
      <c r="AUR418" s="263"/>
      <c r="AUS418" s="263"/>
      <c r="AUT418" s="263"/>
      <c r="AUU418" s="263"/>
      <c r="AUV418" s="263"/>
      <c r="AUW418" s="263"/>
      <c r="AUX418" s="263"/>
      <c r="AUY418" s="263"/>
      <c r="AUZ418" s="263"/>
      <c r="AVA418" s="263"/>
      <c r="AVB418" s="263"/>
      <c r="AVC418" s="263"/>
      <c r="AVD418" s="263"/>
      <c r="AVE418" s="263"/>
      <c r="AVF418" s="263"/>
      <c r="AVG418" s="263"/>
      <c r="AVH418" s="263"/>
      <c r="AVI418" s="263"/>
      <c r="AVJ418" s="263"/>
      <c r="AVK418" s="263"/>
      <c r="AVL418" s="263"/>
      <c r="AVM418" s="263"/>
      <c r="AVN418" s="263"/>
      <c r="AVO418" s="263"/>
      <c r="AVP418" s="263"/>
      <c r="AVQ418" s="263"/>
      <c r="AVR418" s="263"/>
      <c r="AVS418" s="263"/>
      <c r="AVT418" s="263"/>
      <c r="AVU418" s="263"/>
      <c r="AVV418" s="263"/>
      <c r="AVW418" s="263"/>
      <c r="AVX418" s="263"/>
      <c r="AVY418" s="263"/>
      <c r="AVZ418" s="263"/>
      <c r="AWA418" s="263"/>
      <c r="AWB418" s="263"/>
      <c r="AWC418" s="263"/>
      <c r="AWD418" s="263"/>
      <c r="AWE418" s="263"/>
      <c r="AWF418" s="263"/>
      <c r="AWG418" s="263"/>
      <c r="AWH418" s="263"/>
      <c r="AWI418" s="263"/>
      <c r="AWJ418" s="263"/>
      <c r="AWK418" s="263"/>
      <c r="AWL418" s="263"/>
      <c r="AWM418" s="263"/>
      <c r="AWN418" s="263"/>
      <c r="AWO418" s="263"/>
      <c r="AWP418" s="263"/>
      <c r="AWQ418" s="263"/>
      <c r="AWR418" s="263"/>
      <c r="AWS418" s="263"/>
      <c r="AWT418" s="263"/>
      <c r="AWU418" s="263"/>
      <c r="AWV418" s="263"/>
      <c r="AWW418" s="263"/>
      <c r="AWX418" s="263"/>
      <c r="AWY418" s="263"/>
      <c r="AWZ418" s="263"/>
      <c r="AXA418" s="263"/>
      <c r="AXB418" s="263"/>
      <c r="AXC418" s="263"/>
      <c r="AXD418" s="263"/>
      <c r="AXE418" s="263"/>
      <c r="AXF418" s="263"/>
      <c r="AXG418" s="263"/>
      <c r="AXH418" s="263"/>
      <c r="AXI418" s="263"/>
      <c r="AXJ418" s="263"/>
      <c r="AXK418" s="263"/>
      <c r="AXL418" s="263"/>
      <c r="AXM418" s="263"/>
      <c r="AXN418" s="263"/>
      <c r="AXO418" s="263"/>
      <c r="AXP418" s="263"/>
      <c r="AXQ418" s="263"/>
      <c r="AXR418" s="263"/>
      <c r="AXS418" s="263"/>
      <c r="AXT418" s="263"/>
      <c r="AXU418" s="263"/>
      <c r="AXV418" s="263"/>
      <c r="AXW418" s="263"/>
      <c r="AXX418" s="263"/>
      <c r="AXY418" s="263"/>
      <c r="AXZ418" s="263"/>
      <c r="AYA418" s="263"/>
      <c r="AYB418" s="263"/>
      <c r="AYC418" s="263"/>
      <c r="AYD418" s="263"/>
      <c r="AYE418" s="263"/>
      <c r="AYF418" s="263"/>
      <c r="AYG418" s="263"/>
      <c r="AYH418" s="263"/>
      <c r="AYI418" s="263"/>
      <c r="AYJ418" s="263"/>
      <c r="AYK418" s="263"/>
      <c r="AYL418" s="263"/>
      <c r="AYM418" s="263"/>
      <c r="AYN418" s="263"/>
      <c r="AYO418" s="263"/>
      <c r="AYP418" s="263"/>
      <c r="AYQ418" s="263"/>
      <c r="AYR418" s="263"/>
      <c r="AYS418" s="263"/>
      <c r="AYT418" s="263"/>
      <c r="AYU418" s="263"/>
      <c r="AYV418" s="263"/>
      <c r="AYW418" s="263"/>
      <c r="AYX418" s="263"/>
      <c r="AYY418" s="263"/>
      <c r="AYZ418" s="263"/>
      <c r="AZA418" s="263"/>
      <c r="AZB418" s="263"/>
      <c r="AZC418" s="263"/>
      <c r="AZD418" s="263"/>
      <c r="AZE418" s="263"/>
      <c r="AZF418" s="263"/>
      <c r="AZG418" s="263"/>
      <c r="AZH418" s="263"/>
      <c r="AZI418" s="263"/>
      <c r="AZJ418" s="263"/>
      <c r="AZK418" s="263"/>
      <c r="AZL418" s="263"/>
      <c r="AZM418" s="263"/>
      <c r="AZN418" s="263"/>
      <c r="AZO418" s="263"/>
      <c r="AZP418" s="263"/>
      <c r="AZQ418" s="263"/>
      <c r="AZR418" s="263"/>
      <c r="AZS418" s="263"/>
      <c r="AZT418" s="263"/>
      <c r="AZU418" s="263"/>
      <c r="AZV418" s="263"/>
      <c r="AZW418" s="263"/>
      <c r="AZX418" s="263"/>
      <c r="AZY418" s="263"/>
      <c r="AZZ418" s="263"/>
      <c r="BAA418" s="263"/>
      <c r="BAB418" s="263"/>
      <c r="BAC418" s="263"/>
      <c r="BAD418" s="263"/>
      <c r="BAE418" s="263"/>
      <c r="BAF418" s="263"/>
      <c r="BAG418" s="263"/>
      <c r="BAH418" s="263"/>
      <c r="BAI418" s="263"/>
      <c r="BAJ418" s="263"/>
      <c r="BAK418" s="263"/>
      <c r="BAL418" s="263"/>
      <c r="BAM418" s="263"/>
      <c r="BAN418" s="263"/>
      <c r="BAO418" s="263"/>
      <c r="BAP418" s="263"/>
      <c r="BAQ418" s="263"/>
      <c r="BAR418" s="263"/>
      <c r="BAS418" s="263"/>
      <c r="BAT418" s="263"/>
      <c r="BAU418" s="263"/>
      <c r="BAV418" s="263"/>
      <c r="BAW418" s="263"/>
      <c r="BAX418" s="263"/>
      <c r="BAY418" s="263"/>
      <c r="BAZ418" s="263"/>
      <c r="BBA418" s="263"/>
      <c r="BBB418" s="263"/>
      <c r="BBC418" s="263"/>
      <c r="BBD418" s="263"/>
      <c r="BBE418" s="263"/>
      <c r="BBF418" s="263"/>
      <c r="BBG418" s="263"/>
      <c r="BBH418" s="263"/>
      <c r="BBI418" s="263"/>
      <c r="BBJ418" s="263"/>
      <c r="BBK418" s="263"/>
      <c r="BBL418" s="263"/>
      <c r="BBM418" s="263"/>
      <c r="BBN418" s="263"/>
      <c r="BBO418" s="263"/>
      <c r="BBP418" s="263"/>
      <c r="BBQ418" s="263"/>
      <c r="BBR418" s="263"/>
      <c r="BBS418" s="263"/>
      <c r="BBT418" s="263"/>
      <c r="BBU418" s="263"/>
      <c r="BBV418" s="263"/>
      <c r="BBW418" s="263"/>
      <c r="BBX418" s="263"/>
      <c r="BBY418" s="263"/>
      <c r="BBZ418" s="263"/>
      <c r="BCA418" s="263"/>
      <c r="BCB418" s="263"/>
      <c r="BCC418" s="263"/>
      <c r="BCD418" s="263"/>
      <c r="BCE418" s="263"/>
      <c r="BCF418" s="263"/>
      <c r="BCG418" s="263"/>
      <c r="BCH418" s="263"/>
      <c r="BCI418" s="263"/>
      <c r="BCJ418" s="263"/>
      <c r="BCK418" s="263"/>
      <c r="BCL418" s="263"/>
      <c r="BCM418" s="263"/>
      <c r="BCN418" s="263"/>
      <c r="BCO418" s="263"/>
      <c r="BCP418" s="263"/>
      <c r="BCQ418" s="263"/>
      <c r="BCR418" s="263"/>
      <c r="BCS418" s="263"/>
      <c r="BCT418" s="263"/>
      <c r="BCU418" s="263"/>
      <c r="BCV418" s="263"/>
      <c r="BCW418" s="263"/>
      <c r="BCX418" s="263"/>
      <c r="BCY418" s="263"/>
      <c r="BCZ418" s="263"/>
      <c r="BDA418" s="263"/>
      <c r="BDB418" s="263"/>
      <c r="BDC418" s="263"/>
      <c r="BDD418" s="263"/>
      <c r="BDE418" s="263"/>
      <c r="BDF418" s="263"/>
      <c r="BDG418" s="263"/>
      <c r="BDH418" s="263"/>
      <c r="BDI418" s="263"/>
      <c r="BDJ418" s="263"/>
      <c r="BDK418" s="263"/>
      <c r="BDL418" s="263"/>
      <c r="BDM418" s="263"/>
      <c r="BDN418" s="263"/>
      <c r="BDO418" s="263"/>
      <c r="BDP418" s="263"/>
      <c r="BDQ418" s="263"/>
      <c r="BDR418" s="263"/>
      <c r="BDS418" s="263"/>
      <c r="BDT418" s="263"/>
      <c r="BDU418" s="263"/>
      <c r="BDV418" s="263"/>
      <c r="BDW418" s="263"/>
      <c r="BDX418" s="263"/>
      <c r="BDY418" s="263"/>
      <c r="BDZ418" s="263"/>
      <c r="BEA418" s="263"/>
      <c r="BEB418" s="263"/>
      <c r="BEC418" s="263"/>
      <c r="BED418" s="263"/>
      <c r="BEE418" s="263"/>
      <c r="BEF418" s="263"/>
      <c r="BEG418" s="263"/>
      <c r="BEH418" s="263"/>
      <c r="BEI418" s="263"/>
      <c r="BEJ418" s="263"/>
      <c r="BEK418" s="263"/>
      <c r="BEL418" s="263"/>
      <c r="BEM418" s="263"/>
      <c r="BEN418" s="263"/>
      <c r="BEO418" s="263"/>
      <c r="BEP418" s="263"/>
      <c r="BEQ418" s="263"/>
      <c r="BER418" s="263"/>
      <c r="BES418" s="263"/>
      <c r="BET418" s="263"/>
      <c r="BEU418" s="263"/>
      <c r="BEV418" s="263"/>
      <c r="BEW418" s="263"/>
      <c r="BEX418" s="263"/>
      <c r="BEY418" s="263"/>
      <c r="BEZ418" s="263"/>
      <c r="BFA418" s="263"/>
      <c r="BFB418" s="263"/>
      <c r="BFC418" s="263"/>
      <c r="BFD418" s="263"/>
      <c r="BFE418" s="263"/>
      <c r="BFF418" s="263"/>
      <c r="BFG418" s="263"/>
      <c r="BFH418" s="263"/>
      <c r="BFI418" s="263"/>
      <c r="BFJ418" s="263"/>
      <c r="BFK418" s="263"/>
      <c r="BFL418" s="263"/>
      <c r="BFM418" s="263"/>
      <c r="BFN418" s="263"/>
      <c r="BFO418" s="263"/>
      <c r="BFP418" s="263"/>
      <c r="BFQ418" s="263"/>
      <c r="BFR418" s="263"/>
      <c r="BFS418" s="263"/>
      <c r="BFT418" s="263"/>
      <c r="BFU418" s="263"/>
      <c r="BFV418" s="263"/>
      <c r="BFW418" s="263"/>
      <c r="BFX418" s="263"/>
      <c r="BFY418" s="263"/>
      <c r="BFZ418" s="263"/>
      <c r="BGA418" s="263"/>
      <c r="BGB418" s="263"/>
      <c r="BGC418" s="263"/>
      <c r="BGD418" s="263"/>
      <c r="BGE418" s="263"/>
      <c r="BGF418" s="263"/>
      <c r="BGG418" s="263"/>
      <c r="BGH418" s="263"/>
      <c r="BGI418" s="263"/>
      <c r="BGJ418" s="263"/>
      <c r="BGK418" s="263"/>
      <c r="BGL418" s="263"/>
      <c r="BGM418" s="263"/>
      <c r="BGN418" s="263"/>
      <c r="BGO418" s="263"/>
      <c r="BGP418" s="263"/>
      <c r="BGQ418" s="263"/>
      <c r="BGR418" s="263"/>
      <c r="BGS418" s="263"/>
      <c r="BGT418" s="263"/>
      <c r="BGU418" s="263"/>
      <c r="BGV418" s="263"/>
      <c r="BGW418" s="263"/>
      <c r="BGX418" s="263"/>
      <c r="BGY418" s="263"/>
      <c r="BGZ418" s="263"/>
      <c r="BHA418" s="263"/>
      <c r="BHB418" s="263"/>
      <c r="BHC418" s="263"/>
      <c r="BHD418" s="263"/>
      <c r="BHE418" s="263"/>
      <c r="BHF418" s="263"/>
      <c r="BHG418" s="263"/>
      <c r="BHH418" s="263"/>
      <c r="BHI418" s="263"/>
      <c r="BHJ418" s="263"/>
      <c r="BHK418" s="263"/>
      <c r="BHL418" s="263"/>
      <c r="BHM418" s="263"/>
      <c r="BHN418" s="263"/>
      <c r="BHO418" s="263"/>
      <c r="BHP418" s="263"/>
      <c r="BHQ418" s="263"/>
      <c r="BHR418" s="263"/>
      <c r="BHS418" s="263"/>
      <c r="BHT418" s="263"/>
      <c r="BHU418" s="263"/>
      <c r="BHV418" s="263"/>
      <c r="BHW418" s="263"/>
      <c r="BHX418" s="263"/>
      <c r="BHY418" s="263"/>
      <c r="BHZ418" s="263"/>
      <c r="BIA418" s="263"/>
      <c r="BIB418" s="263"/>
      <c r="BIC418" s="263"/>
      <c r="BID418" s="263"/>
      <c r="BIE418" s="263"/>
      <c r="BIF418" s="263"/>
      <c r="BIG418" s="263"/>
      <c r="BIH418" s="263"/>
      <c r="BII418" s="263"/>
      <c r="BIJ418" s="263"/>
      <c r="BIK418" s="263"/>
      <c r="BIL418" s="263"/>
      <c r="BIM418" s="263"/>
      <c r="BIN418" s="263"/>
      <c r="BIO418" s="263"/>
      <c r="BIP418" s="263"/>
      <c r="BIQ418" s="263"/>
      <c r="BIR418" s="263"/>
      <c r="BIS418" s="263"/>
      <c r="BIT418" s="263"/>
      <c r="BIU418" s="263"/>
      <c r="BIV418" s="263"/>
      <c r="BIW418" s="263"/>
      <c r="BIX418" s="263"/>
      <c r="BIY418" s="263"/>
      <c r="BIZ418" s="263"/>
      <c r="BJA418" s="263"/>
      <c r="BJB418" s="263"/>
      <c r="BJC418" s="263"/>
      <c r="BJD418" s="263"/>
      <c r="BJE418" s="263"/>
      <c r="BJF418" s="263"/>
      <c r="BJG418" s="263"/>
      <c r="BJH418" s="263"/>
      <c r="BJI418" s="263"/>
      <c r="BJJ418" s="263"/>
      <c r="BJK418" s="263"/>
      <c r="BJL418" s="263"/>
      <c r="BJM418" s="263"/>
      <c r="BJN418" s="263"/>
      <c r="BJO418" s="263"/>
      <c r="BJP418" s="263"/>
      <c r="BJQ418" s="263"/>
      <c r="BJR418" s="263"/>
      <c r="BJS418" s="263"/>
      <c r="BJT418" s="263"/>
      <c r="BJU418" s="263"/>
      <c r="BJV418" s="263"/>
      <c r="BJW418" s="263"/>
      <c r="BJX418" s="263"/>
      <c r="BJY418" s="263"/>
      <c r="BJZ418" s="263"/>
      <c r="BKA418" s="263"/>
      <c r="BKB418" s="263"/>
      <c r="BKC418" s="263"/>
      <c r="BKD418" s="263"/>
      <c r="BKE418" s="263"/>
      <c r="BKF418" s="263"/>
      <c r="BKG418" s="263"/>
      <c r="BKH418" s="263"/>
      <c r="BKI418" s="263"/>
      <c r="BKJ418" s="263"/>
      <c r="BKK418" s="263"/>
      <c r="BKL418" s="263"/>
      <c r="BKM418" s="263"/>
      <c r="BKN418" s="263"/>
      <c r="BKO418" s="263"/>
      <c r="BKP418" s="263"/>
      <c r="BKQ418" s="263"/>
      <c r="BKR418" s="263"/>
      <c r="BKS418" s="263"/>
      <c r="BKT418" s="263"/>
      <c r="BKU418" s="263"/>
      <c r="BKV418" s="263"/>
      <c r="BKW418" s="263"/>
      <c r="BKX418" s="263"/>
      <c r="BKY418" s="263"/>
      <c r="BKZ418" s="263"/>
      <c r="BLA418" s="263"/>
      <c r="BLB418" s="263"/>
      <c r="BLC418" s="263"/>
      <c r="BLD418" s="263"/>
      <c r="BLE418" s="263"/>
      <c r="BLF418" s="263"/>
      <c r="BLG418" s="263"/>
      <c r="BLH418" s="263"/>
      <c r="BLI418" s="263"/>
      <c r="BLJ418" s="263"/>
      <c r="BLK418" s="263"/>
      <c r="BLL418" s="263"/>
      <c r="BLM418" s="263"/>
      <c r="BLN418" s="263"/>
      <c r="BLO418" s="263"/>
      <c r="BLP418" s="263"/>
      <c r="BLQ418" s="263"/>
      <c r="BLR418" s="263"/>
      <c r="BLS418" s="263"/>
      <c r="BLT418" s="263"/>
      <c r="BLU418" s="263"/>
      <c r="BLV418" s="263"/>
      <c r="BLW418" s="263"/>
      <c r="BLX418" s="263"/>
      <c r="BLY418" s="263"/>
      <c r="BLZ418" s="263"/>
      <c r="BMA418" s="263"/>
      <c r="BMB418" s="263"/>
      <c r="BMC418" s="263"/>
      <c r="BMD418" s="263"/>
      <c r="BME418" s="263"/>
      <c r="BMF418" s="263"/>
      <c r="BMG418" s="263"/>
      <c r="BMH418" s="263"/>
      <c r="BMI418" s="263"/>
      <c r="BMJ418" s="263"/>
      <c r="BMK418" s="263"/>
      <c r="BML418" s="263"/>
      <c r="BMM418" s="263"/>
      <c r="BMN418" s="263"/>
      <c r="BMO418" s="263"/>
      <c r="BMP418" s="263"/>
      <c r="BMQ418" s="263"/>
      <c r="BMR418" s="263"/>
      <c r="BMS418" s="263"/>
      <c r="BMT418" s="263"/>
      <c r="BMU418" s="263"/>
      <c r="BMV418" s="263"/>
      <c r="BMW418" s="263"/>
      <c r="BMX418" s="263"/>
      <c r="BMY418" s="263"/>
      <c r="BMZ418" s="263"/>
      <c r="BNA418" s="263"/>
      <c r="BNB418" s="263"/>
      <c r="BNC418" s="263"/>
      <c r="BND418" s="263"/>
      <c r="BNE418" s="263"/>
      <c r="BNF418" s="263"/>
      <c r="BNG418" s="263"/>
      <c r="BNH418" s="263"/>
      <c r="BNI418" s="263"/>
      <c r="BNJ418" s="263"/>
      <c r="BNK418" s="263"/>
      <c r="BNL418" s="263"/>
      <c r="BNM418" s="263"/>
      <c r="BNN418" s="263"/>
      <c r="BNO418" s="263"/>
      <c r="BNP418" s="263"/>
      <c r="BNQ418" s="263"/>
      <c r="BNR418" s="263"/>
      <c r="BNS418" s="263"/>
      <c r="BNT418" s="263"/>
      <c r="BNU418" s="263"/>
      <c r="BNV418" s="263"/>
      <c r="BNW418" s="263"/>
      <c r="BNX418" s="263"/>
      <c r="BNY418" s="263"/>
      <c r="BNZ418" s="263"/>
      <c r="BOA418" s="263"/>
      <c r="BOB418" s="263"/>
      <c r="BOC418" s="263"/>
      <c r="BOD418" s="263"/>
      <c r="BOE418" s="263"/>
      <c r="BOF418" s="263"/>
      <c r="BOG418" s="263"/>
      <c r="BOH418" s="263"/>
      <c r="BOI418" s="263"/>
      <c r="BOJ418" s="263"/>
      <c r="BOK418" s="263"/>
      <c r="BOL418" s="263"/>
      <c r="BOM418" s="263"/>
      <c r="BON418" s="263"/>
      <c r="BOO418" s="263"/>
      <c r="BOP418" s="263"/>
      <c r="BOQ418" s="263"/>
      <c r="BOR418" s="263"/>
      <c r="BOS418" s="263"/>
      <c r="BOT418" s="263"/>
      <c r="BOU418" s="263"/>
      <c r="BOV418" s="263"/>
      <c r="BOW418" s="263"/>
      <c r="BOX418" s="263"/>
      <c r="BOY418" s="263"/>
      <c r="BOZ418" s="263"/>
      <c r="BPA418" s="263"/>
      <c r="BPB418" s="263"/>
      <c r="BPC418" s="263"/>
      <c r="BPD418" s="263"/>
      <c r="BPE418" s="263"/>
      <c r="BPF418" s="263"/>
      <c r="BPG418" s="263"/>
      <c r="BPH418" s="263"/>
      <c r="BPI418" s="263"/>
      <c r="BPJ418" s="263"/>
      <c r="BPK418" s="263"/>
      <c r="BPL418" s="263"/>
      <c r="BPM418" s="263"/>
      <c r="BPN418" s="263"/>
      <c r="BPO418" s="263"/>
      <c r="BPP418" s="263"/>
      <c r="BPQ418" s="263"/>
      <c r="BPR418" s="263"/>
      <c r="BPS418" s="263"/>
      <c r="BPT418" s="263"/>
      <c r="BPU418" s="263"/>
      <c r="BPV418" s="263"/>
      <c r="BPW418" s="263"/>
      <c r="BPX418" s="263"/>
      <c r="BPY418" s="263"/>
      <c r="BPZ418" s="263"/>
      <c r="BQA418" s="263"/>
      <c r="BQB418" s="263"/>
      <c r="BQC418" s="263"/>
      <c r="BQD418" s="263"/>
      <c r="BQE418" s="263"/>
      <c r="BQF418" s="263"/>
      <c r="BQG418" s="263"/>
      <c r="BQH418" s="263"/>
      <c r="BQI418" s="263"/>
      <c r="BQJ418" s="263"/>
      <c r="BQK418" s="263"/>
      <c r="BQL418" s="263"/>
      <c r="BQM418" s="263"/>
      <c r="BQN418" s="263"/>
      <c r="BQO418" s="263"/>
      <c r="BQP418" s="263"/>
      <c r="BQQ418" s="263"/>
      <c r="BQR418" s="263"/>
      <c r="BQS418" s="263"/>
      <c r="BQT418" s="263"/>
      <c r="BQU418" s="263"/>
      <c r="BQV418" s="263"/>
      <c r="BQW418" s="263"/>
      <c r="BQX418" s="263"/>
      <c r="BQY418" s="263"/>
      <c r="BQZ418" s="263"/>
      <c r="BRA418" s="263"/>
      <c r="BRB418" s="263"/>
      <c r="BRC418" s="263"/>
      <c r="BRD418" s="263"/>
      <c r="BRE418" s="263"/>
      <c r="BRF418" s="263"/>
      <c r="BRG418" s="263"/>
      <c r="BRH418" s="263"/>
      <c r="BRI418" s="263"/>
      <c r="BRJ418" s="263"/>
      <c r="BRK418" s="263"/>
      <c r="BRL418" s="263"/>
      <c r="BRM418" s="263"/>
      <c r="BRN418" s="263"/>
      <c r="BRO418" s="263"/>
      <c r="BRP418" s="263"/>
      <c r="BRQ418" s="263"/>
      <c r="BRR418" s="263"/>
      <c r="BRS418" s="263"/>
      <c r="BRT418" s="263"/>
      <c r="BRU418" s="263"/>
      <c r="BRV418" s="263"/>
      <c r="BRW418" s="263"/>
      <c r="BRX418" s="263"/>
      <c r="BRY418" s="263"/>
      <c r="BRZ418" s="263"/>
      <c r="BSA418" s="263"/>
      <c r="BSB418" s="263"/>
      <c r="BSC418" s="263"/>
      <c r="BSD418" s="263"/>
      <c r="BSE418" s="263"/>
      <c r="BSF418" s="263"/>
      <c r="BSG418" s="263"/>
      <c r="BSH418" s="263"/>
      <c r="BSI418" s="263"/>
      <c r="BSJ418" s="263"/>
      <c r="BSK418" s="263"/>
      <c r="BSL418" s="263"/>
      <c r="BSM418" s="263"/>
      <c r="BSN418" s="263"/>
      <c r="BSO418" s="263"/>
      <c r="BSP418" s="263"/>
      <c r="BSQ418" s="263"/>
      <c r="BSR418" s="263"/>
      <c r="BSS418" s="263"/>
      <c r="BST418" s="263"/>
      <c r="BSU418" s="263"/>
      <c r="BSV418" s="263"/>
      <c r="BSW418" s="263"/>
      <c r="BSX418" s="263"/>
      <c r="BSY418" s="263"/>
      <c r="BSZ418" s="263"/>
      <c r="BTA418" s="263"/>
      <c r="BTB418" s="263"/>
      <c r="BTC418" s="263"/>
      <c r="BTD418" s="263"/>
      <c r="BTE418" s="263"/>
      <c r="BTF418" s="263"/>
      <c r="BTG418" s="263"/>
      <c r="BTH418" s="263"/>
      <c r="BTI418" s="263"/>
      <c r="BTJ418" s="263"/>
      <c r="BTK418" s="263"/>
      <c r="BTL418" s="263"/>
      <c r="BTM418" s="263"/>
      <c r="BTN418" s="263"/>
      <c r="BTO418" s="263"/>
      <c r="BTP418" s="263"/>
      <c r="BTQ418" s="263"/>
      <c r="BTR418" s="263"/>
      <c r="BTS418" s="263"/>
      <c r="BTT418" s="263"/>
      <c r="BTU418" s="263"/>
      <c r="BTV418" s="263"/>
      <c r="BTW418" s="263"/>
      <c r="BTX418" s="263"/>
      <c r="BTY418" s="263"/>
      <c r="BTZ418" s="263"/>
      <c r="BUA418" s="263"/>
      <c r="BUB418" s="263"/>
      <c r="BUC418" s="263"/>
      <c r="BUD418" s="263"/>
      <c r="BUE418" s="263"/>
      <c r="BUF418" s="263"/>
      <c r="BUG418" s="263"/>
      <c r="BUH418" s="263"/>
      <c r="BUI418" s="263"/>
      <c r="BUJ418" s="263"/>
      <c r="BUK418" s="263"/>
      <c r="BUL418" s="263"/>
      <c r="BUM418" s="263"/>
      <c r="BUN418" s="263"/>
      <c r="BUO418" s="263"/>
      <c r="BUP418" s="263"/>
      <c r="BUQ418" s="263"/>
      <c r="BUR418" s="263"/>
      <c r="BUS418" s="263"/>
      <c r="BUT418" s="263"/>
      <c r="BUU418" s="263"/>
      <c r="BUV418" s="263"/>
      <c r="BUW418" s="263"/>
      <c r="BUX418" s="263"/>
      <c r="BUY418" s="263"/>
      <c r="BUZ418" s="263"/>
      <c r="BVA418" s="263"/>
      <c r="BVB418" s="263"/>
      <c r="BVC418" s="263"/>
      <c r="BVD418" s="263"/>
      <c r="BVE418" s="263"/>
      <c r="BVF418" s="263"/>
      <c r="BVG418" s="263"/>
      <c r="BVH418" s="263"/>
      <c r="BVI418" s="263"/>
      <c r="BVJ418" s="263"/>
      <c r="BVK418" s="263"/>
      <c r="BVL418" s="263"/>
      <c r="BVM418" s="263"/>
      <c r="BVN418" s="263"/>
      <c r="BVO418" s="263"/>
      <c r="BVP418" s="263"/>
      <c r="BVQ418" s="263"/>
      <c r="BVR418" s="263"/>
      <c r="BVS418" s="263"/>
      <c r="BVT418" s="263"/>
      <c r="BVU418" s="263"/>
      <c r="BVV418" s="263"/>
      <c r="BVW418" s="263"/>
      <c r="BVX418" s="263"/>
      <c r="BVY418" s="263"/>
      <c r="BVZ418" s="263"/>
      <c r="BWA418" s="263"/>
      <c r="BWB418" s="263"/>
      <c r="BWC418" s="263"/>
      <c r="BWD418" s="263"/>
      <c r="BWE418" s="263"/>
      <c r="BWF418" s="263"/>
      <c r="BWG418" s="263"/>
      <c r="BWH418" s="263"/>
      <c r="BWI418" s="263"/>
      <c r="BWJ418" s="263"/>
      <c r="BWK418" s="263"/>
      <c r="BWL418" s="263"/>
      <c r="BWM418" s="263"/>
      <c r="BWN418" s="263"/>
      <c r="BWO418" s="263"/>
      <c r="BWP418" s="263"/>
      <c r="BWQ418" s="263"/>
      <c r="BWR418" s="263"/>
      <c r="BWS418" s="263"/>
      <c r="BWT418" s="263"/>
      <c r="BWU418" s="263"/>
      <c r="BWV418" s="263"/>
      <c r="BWW418" s="263"/>
      <c r="BWX418" s="263"/>
      <c r="BWY418" s="263"/>
      <c r="BWZ418" s="263"/>
      <c r="BXA418" s="263"/>
      <c r="BXB418" s="263"/>
      <c r="BXC418" s="263"/>
      <c r="BXD418" s="263"/>
      <c r="BXE418" s="263"/>
      <c r="BXF418" s="263"/>
      <c r="BXG418" s="263"/>
      <c r="BXH418" s="263"/>
      <c r="BXI418" s="263"/>
      <c r="BXJ418" s="263"/>
      <c r="BXK418" s="263"/>
      <c r="BXL418" s="263"/>
      <c r="BXM418" s="263"/>
      <c r="BXN418" s="263"/>
      <c r="BXO418" s="263"/>
      <c r="BXP418" s="263"/>
      <c r="BXQ418" s="263"/>
      <c r="BXR418" s="263"/>
      <c r="BXS418" s="263"/>
      <c r="BXT418" s="263"/>
      <c r="BXU418" s="263"/>
      <c r="BXV418" s="263"/>
      <c r="BXW418" s="263"/>
      <c r="BXX418" s="263"/>
      <c r="BXY418" s="263"/>
      <c r="BXZ418" s="263"/>
      <c r="BYA418" s="263"/>
      <c r="BYB418" s="263"/>
      <c r="BYC418" s="263"/>
      <c r="BYD418" s="263"/>
      <c r="BYE418" s="263"/>
      <c r="BYF418" s="263"/>
      <c r="BYG418" s="263"/>
      <c r="BYH418" s="263"/>
      <c r="BYI418" s="263"/>
      <c r="BYJ418" s="263"/>
      <c r="BYK418" s="263"/>
      <c r="BYL418" s="263"/>
      <c r="BYM418" s="263"/>
      <c r="BYN418" s="263"/>
      <c r="BYO418" s="263"/>
      <c r="BYP418" s="263"/>
      <c r="BYQ418" s="263"/>
      <c r="BYR418" s="263"/>
      <c r="BYS418" s="263"/>
      <c r="BYT418" s="263"/>
      <c r="BYU418" s="263"/>
      <c r="BYV418" s="263"/>
      <c r="BYW418" s="263"/>
      <c r="BYX418" s="263"/>
      <c r="BYY418" s="263"/>
      <c r="BYZ418" s="263"/>
      <c r="BZA418" s="263"/>
      <c r="BZB418" s="263"/>
      <c r="BZC418" s="263"/>
      <c r="BZD418" s="263"/>
      <c r="BZE418" s="263"/>
      <c r="BZF418" s="263"/>
      <c r="BZG418" s="263"/>
      <c r="BZH418" s="263"/>
      <c r="BZI418" s="263"/>
      <c r="BZJ418" s="263"/>
      <c r="BZK418" s="263"/>
      <c r="BZL418" s="263"/>
      <c r="BZM418" s="263"/>
      <c r="BZN418" s="263"/>
      <c r="BZO418" s="263"/>
      <c r="BZP418" s="263"/>
      <c r="BZQ418" s="263"/>
      <c r="BZR418" s="263"/>
      <c r="BZS418" s="263"/>
      <c r="BZT418" s="263"/>
      <c r="BZU418" s="263"/>
      <c r="BZV418" s="263"/>
      <c r="BZW418" s="263"/>
      <c r="BZX418" s="263"/>
      <c r="BZY418" s="263"/>
      <c r="BZZ418" s="263"/>
      <c r="CAA418" s="263"/>
      <c r="CAB418" s="263"/>
      <c r="CAC418" s="263"/>
      <c r="CAD418" s="263"/>
      <c r="CAE418" s="263"/>
      <c r="CAF418" s="263"/>
      <c r="CAG418" s="263"/>
      <c r="CAH418" s="263"/>
      <c r="CAI418" s="263"/>
      <c r="CAJ418" s="263"/>
      <c r="CAK418" s="263"/>
      <c r="CAL418" s="263"/>
      <c r="CAM418" s="263"/>
      <c r="CAN418" s="263"/>
      <c r="CAO418" s="263"/>
      <c r="CAP418" s="263"/>
      <c r="CAQ418" s="263"/>
      <c r="CAR418" s="263"/>
      <c r="CAS418" s="263"/>
      <c r="CAT418" s="263"/>
      <c r="CAU418" s="263"/>
      <c r="CAV418" s="263"/>
    </row>
    <row r="419" spans="1:2076" x14ac:dyDescent="0.35">
      <c r="A419" s="263"/>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263"/>
      <c r="AF419" s="263"/>
      <c r="AG419" s="263"/>
      <c r="AH419" s="263"/>
      <c r="AI419" s="263"/>
      <c r="AJ419" s="263"/>
      <c r="AK419" s="263"/>
      <c r="AL419" s="263"/>
      <c r="AM419" s="263"/>
      <c r="AN419" s="263"/>
      <c r="AO419" s="263"/>
      <c r="AP419" s="263"/>
      <c r="AQ419" s="263"/>
      <c r="AR419" s="263"/>
      <c r="AS419" s="263"/>
      <c r="AT419" s="263"/>
      <c r="AU419" s="263"/>
      <c r="AV419" s="263"/>
      <c r="AW419" s="263"/>
      <c r="AX419" s="263"/>
      <c r="AY419" s="263"/>
      <c r="AZ419" s="263"/>
      <c r="BA419" s="263"/>
      <c r="BB419" s="263"/>
      <c r="BC419" s="263"/>
      <c r="BD419" s="263"/>
      <c r="BE419" s="263"/>
      <c r="BF419" s="263"/>
      <c r="BG419" s="263"/>
      <c r="BH419" s="263"/>
      <c r="BI419" s="263"/>
      <c r="BJ419" s="263"/>
      <c r="BK419" s="263"/>
      <c r="BL419" s="263"/>
      <c r="BM419" s="263"/>
      <c r="BN419" s="263"/>
      <c r="BO419" s="263"/>
      <c r="BP419" s="263"/>
      <c r="BQ419" s="263"/>
      <c r="BR419" s="263"/>
      <c r="BS419" s="263"/>
      <c r="BT419" s="263"/>
      <c r="BU419" s="263"/>
      <c r="BV419" s="263"/>
      <c r="BW419" s="263"/>
      <c r="BX419" s="263"/>
      <c r="BY419" s="263"/>
      <c r="BZ419" s="263"/>
      <c r="CA419" s="263"/>
      <c r="CB419" s="263"/>
      <c r="CC419" s="263"/>
      <c r="CD419" s="263"/>
      <c r="CE419" s="263"/>
      <c r="CF419" s="263"/>
      <c r="CG419" s="263"/>
      <c r="CH419" s="263"/>
      <c r="CI419" s="263"/>
      <c r="CJ419" s="263"/>
      <c r="CK419" s="263"/>
      <c r="CL419" s="263"/>
      <c r="CM419" s="263"/>
      <c r="CN419" s="263"/>
      <c r="CO419" s="263"/>
      <c r="CP419" s="263"/>
      <c r="CQ419" s="263"/>
      <c r="CR419" s="263"/>
      <c r="CS419" s="263"/>
      <c r="CT419" s="263"/>
      <c r="CU419" s="263"/>
      <c r="CV419" s="263"/>
      <c r="CW419" s="263"/>
      <c r="CX419" s="263"/>
      <c r="CY419" s="263"/>
      <c r="CZ419" s="263"/>
      <c r="DA419" s="263"/>
      <c r="DB419" s="263"/>
      <c r="DC419" s="263"/>
      <c r="DD419" s="263"/>
      <c r="DE419" s="263"/>
      <c r="DF419" s="263"/>
      <c r="DG419" s="263"/>
      <c r="DH419" s="263"/>
      <c r="DI419" s="263"/>
      <c r="DJ419" s="263"/>
      <c r="DK419" s="263"/>
      <c r="DL419" s="263"/>
      <c r="DM419" s="263"/>
      <c r="DN419" s="263"/>
      <c r="DO419" s="263"/>
      <c r="DP419" s="263"/>
      <c r="DQ419" s="263"/>
      <c r="DR419" s="263"/>
      <c r="DS419" s="263"/>
      <c r="DT419" s="263"/>
      <c r="DU419" s="263"/>
      <c r="DV419" s="263"/>
      <c r="DW419" s="263"/>
      <c r="DX419" s="263"/>
      <c r="DY419" s="263"/>
      <c r="DZ419" s="263"/>
      <c r="EA419" s="263"/>
      <c r="EB419" s="263"/>
      <c r="EC419" s="263"/>
      <c r="ED419" s="263"/>
      <c r="EE419" s="263"/>
      <c r="EF419" s="263"/>
      <c r="EG419" s="263"/>
      <c r="EH419" s="263"/>
      <c r="EI419" s="263"/>
      <c r="EJ419" s="263"/>
      <c r="EK419" s="263"/>
      <c r="EL419" s="263"/>
      <c r="EM419" s="263"/>
      <c r="EN419" s="263"/>
      <c r="EO419" s="263"/>
      <c r="EP419" s="263"/>
      <c r="EQ419" s="263"/>
      <c r="ER419" s="263"/>
      <c r="ES419" s="263"/>
      <c r="ET419" s="263"/>
      <c r="EU419" s="263"/>
      <c r="EV419" s="263"/>
      <c r="EW419" s="263"/>
      <c r="EX419" s="263"/>
      <c r="EY419" s="263"/>
      <c r="EZ419" s="263"/>
      <c r="FA419" s="263"/>
      <c r="FB419" s="263"/>
      <c r="FC419" s="263"/>
      <c r="FD419" s="263"/>
      <c r="FE419" s="263"/>
      <c r="FF419" s="263"/>
      <c r="FG419" s="263"/>
      <c r="FH419" s="263"/>
      <c r="FI419" s="263"/>
      <c r="FJ419" s="263"/>
      <c r="FK419" s="263"/>
      <c r="FL419" s="263"/>
      <c r="FM419" s="263"/>
      <c r="FN419" s="263"/>
      <c r="FO419" s="263"/>
      <c r="FP419" s="263"/>
      <c r="FQ419" s="263"/>
      <c r="FR419" s="263"/>
      <c r="FS419" s="263"/>
      <c r="FT419" s="263"/>
      <c r="FU419" s="263"/>
      <c r="FV419" s="263"/>
      <c r="FW419" s="263"/>
      <c r="FX419" s="263"/>
      <c r="FY419" s="263"/>
      <c r="FZ419" s="263"/>
      <c r="GA419" s="263"/>
      <c r="GB419" s="263"/>
      <c r="GC419" s="263"/>
      <c r="GD419" s="263"/>
      <c r="GE419" s="263"/>
      <c r="GF419" s="263"/>
      <c r="GG419" s="263"/>
      <c r="GH419" s="263"/>
      <c r="GI419" s="263"/>
      <c r="GJ419" s="263"/>
      <c r="GK419" s="263"/>
      <c r="GL419" s="263"/>
      <c r="GM419" s="263"/>
      <c r="GN419" s="263"/>
      <c r="GO419" s="263"/>
      <c r="GP419" s="263"/>
      <c r="GQ419" s="263"/>
      <c r="GR419" s="263"/>
      <c r="GS419" s="263"/>
      <c r="GT419" s="263"/>
      <c r="GU419" s="263"/>
      <c r="GV419" s="263"/>
      <c r="GW419" s="263"/>
      <c r="GX419" s="263"/>
      <c r="GY419" s="263"/>
      <c r="GZ419" s="263"/>
      <c r="HA419" s="263"/>
      <c r="HB419" s="263"/>
      <c r="HC419" s="263"/>
      <c r="HD419" s="263"/>
      <c r="HE419" s="263"/>
      <c r="HF419" s="263"/>
      <c r="HG419" s="263"/>
      <c r="HH419" s="263"/>
      <c r="HI419" s="263"/>
      <c r="HJ419" s="263"/>
      <c r="HK419" s="263"/>
      <c r="HL419" s="263"/>
      <c r="HM419" s="263"/>
      <c r="HN419" s="263"/>
      <c r="HO419" s="263"/>
      <c r="HP419" s="263"/>
      <c r="HQ419" s="263"/>
      <c r="HR419" s="263"/>
      <c r="HS419" s="263"/>
      <c r="HT419" s="263"/>
      <c r="HU419" s="263"/>
      <c r="HV419" s="263"/>
      <c r="HW419" s="263"/>
      <c r="HX419" s="263"/>
      <c r="HY419" s="263"/>
      <c r="HZ419" s="263"/>
      <c r="IA419" s="263"/>
      <c r="IB419" s="263"/>
      <c r="IC419" s="263"/>
      <c r="ID419" s="263"/>
      <c r="IE419" s="263"/>
      <c r="IF419" s="263"/>
      <c r="IG419" s="263"/>
      <c r="IH419" s="263"/>
      <c r="II419" s="263"/>
      <c r="IJ419" s="263"/>
      <c r="IK419" s="263"/>
      <c r="IL419" s="263"/>
      <c r="IM419" s="263"/>
      <c r="IN419" s="263"/>
      <c r="IO419" s="263"/>
      <c r="IP419" s="263"/>
      <c r="IQ419" s="263"/>
      <c r="IR419" s="263"/>
      <c r="IS419" s="263"/>
      <c r="IT419" s="263"/>
      <c r="IU419" s="263"/>
      <c r="IV419" s="263"/>
      <c r="IW419" s="263"/>
      <c r="IX419" s="263"/>
      <c r="IY419" s="263"/>
      <c r="IZ419" s="263"/>
      <c r="JA419" s="263"/>
      <c r="JB419" s="263"/>
      <c r="JC419" s="263"/>
      <c r="JD419" s="263"/>
      <c r="JE419" s="263"/>
      <c r="JF419" s="263"/>
      <c r="JG419" s="263"/>
      <c r="JH419" s="263"/>
      <c r="JI419" s="263"/>
      <c r="JJ419" s="263"/>
      <c r="JK419" s="263"/>
      <c r="JL419" s="263"/>
      <c r="JM419" s="263"/>
      <c r="JN419" s="263"/>
      <c r="JO419" s="263"/>
      <c r="JP419" s="263"/>
      <c r="JQ419" s="263"/>
      <c r="JR419" s="263"/>
      <c r="JS419" s="263"/>
      <c r="JT419" s="263"/>
      <c r="JU419" s="263"/>
      <c r="JV419" s="263"/>
      <c r="JW419" s="263"/>
      <c r="JX419" s="263"/>
      <c r="JY419" s="263"/>
      <c r="JZ419" s="263"/>
      <c r="KA419" s="263"/>
      <c r="KB419" s="263"/>
      <c r="KC419" s="263"/>
      <c r="KD419" s="263"/>
      <c r="KE419" s="263"/>
      <c r="KF419" s="263"/>
      <c r="KG419" s="263"/>
      <c r="KH419" s="263"/>
      <c r="KI419" s="263"/>
      <c r="KJ419" s="263"/>
      <c r="KK419" s="263"/>
      <c r="KL419" s="263"/>
      <c r="KM419" s="263"/>
      <c r="KN419" s="263"/>
      <c r="KO419" s="263"/>
      <c r="KP419" s="263"/>
      <c r="KQ419" s="263"/>
      <c r="KR419" s="263"/>
      <c r="KS419" s="263"/>
      <c r="KT419" s="263"/>
      <c r="KU419" s="263"/>
      <c r="KV419" s="263"/>
      <c r="KW419" s="263"/>
      <c r="KX419" s="263"/>
      <c r="KY419" s="263"/>
      <c r="KZ419" s="263"/>
      <c r="LA419" s="263"/>
      <c r="LB419" s="263"/>
      <c r="LC419" s="263"/>
      <c r="LD419" s="263"/>
      <c r="LE419" s="263"/>
      <c r="LF419" s="263"/>
      <c r="LG419" s="263"/>
      <c r="LH419" s="263"/>
      <c r="LI419" s="263"/>
      <c r="LJ419" s="263"/>
      <c r="LK419" s="263"/>
      <c r="LL419" s="263"/>
      <c r="LM419" s="263"/>
      <c r="LN419" s="263"/>
      <c r="LO419" s="263"/>
      <c r="LP419" s="263"/>
      <c r="LQ419" s="263"/>
      <c r="LR419" s="263"/>
      <c r="LS419" s="263"/>
      <c r="LT419" s="263"/>
      <c r="LU419" s="263"/>
      <c r="LV419" s="263"/>
      <c r="LW419" s="263"/>
      <c r="LX419" s="263"/>
      <c r="LY419" s="263"/>
      <c r="LZ419" s="263"/>
      <c r="MA419" s="263"/>
      <c r="MB419" s="263"/>
      <c r="MC419" s="263"/>
      <c r="MD419" s="263"/>
      <c r="ME419" s="263"/>
      <c r="MF419" s="263"/>
      <c r="MG419" s="263"/>
      <c r="MH419" s="263"/>
      <c r="MI419" s="263"/>
      <c r="MJ419" s="263"/>
      <c r="MK419" s="263"/>
      <c r="ML419" s="263"/>
      <c r="MM419" s="263"/>
      <c r="MN419" s="263"/>
      <c r="MO419" s="263"/>
      <c r="MP419" s="263"/>
      <c r="MQ419" s="263"/>
      <c r="MR419" s="263"/>
      <c r="MS419" s="263"/>
      <c r="MT419" s="263"/>
      <c r="MU419" s="263"/>
      <c r="MV419" s="263"/>
      <c r="MW419" s="263"/>
      <c r="MX419" s="263"/>
      <c r="MY419" s="263"/>
      <c r="MZ419" s="263"/>
      <c r="NA419" s="263"/>
      <c r="NB419" s="263"/>
      <c r="NC419" s="263"/>
      <c r="ND419" s="263"/>
      <c r="NE419" s="263"/>
      <c r="NF419" s="263"/>
      <c r="NG419" s="263"/>
      <c r="NH419" s="263"/>
      <c r="NI419" s="263"/>
      <c r="NJ419" s="263"/>
      <c r="NK419" s="263"/>
      <c r="NL419" s="263"/>
      <c r="NM419" s="263"/>
      <c r="NN419" s="263"/>
      <c r="NO419" s="263"/>
      <c r="NP419" s="263"/>
      <c r="NQ419" s="263"/>
      <c r="NR419" s="263"/>
      <c r="NS419" s="263"/>
      <c r="NT419" s="263"/>
      <c r="NU419" s="263"/>
      <c r="NV419" s="263"/>
      <c r="NW419" s="263"/>
      <c r="NX419" s="263"/>
      <c r="NY419" s="263"/>
      <c r="NZ419" s="263"/>
      <c r="OA419" s="263"/>
      <c r="OB419" s="263"/>
      <c r="OC419" s="263"/>
      <c r="OD419" s="263"/>
      <c r="OE419" s="263"/>
      <c r="OF419" s="263"/>
      <c r="OG419" s="263"/>
      <c r="OH419" s="263"/>
      <c r="OI419" s="263"/>
      <c r="OJ419" s="263"/>
      <c r="OK419" s="263"/>
      <c r="OL419" s="263"/>
      <c r="OM419" s="263"/>
      <c r="ON419" s="263"/>
      <c r="OO419" s="263"/>
      <c r="OP419" s="263"/>
      <c r="OQ419" s="263"/>
      <c r="OR419" s="263"/>
      <c r="OS419" s="263"/>
      <c r="OT419" s="263"/>
      <c r="OU419" s="263"/>
      <c r="OV419" s="263"/>
      <c r="OW419" s="263"/>
      <c r="OX419" s="263"/>
      <c r="OY419" s="263"/>
      <c r="OZ419" s="263"/>
      <c r="PA419" s="263"/>
      <c r="PB419" s="263"/>
      <c r="PC419" s="263"/>
      <c r="PD419" s="263"/>
      <c r="PE419" s="263"/>
      <c r="PF419" s="263"/>
      <c r="PG419" s="263"/>
      <c r="PH419" s="263"/>
      <c r="PI419" s="263"/>
      <c r="PJ419" s="263"/>
      <c r="PK419" s="263"/>
      <c r="PL419" s="263"/>
      <c r="PM419" s="263"/>
      <c r="PN419" s="263"/>
      <c r="PO419" s="263"/>
      <c r="PP419" s="263"/>
      <c r="PQ419" s="263"/>
      <c r="PR419" s="263"/>
      <c r="PS419" s="263"/>
      <c r="PT419" s="263"/>
      <c r="PU419" s="263"/>
      <c r="PV419" s="263"/>
      <c r="PW419" s="263"/>
      <c r="PX419" s="263"/>
      <c r="PY419" s="263"/>
      <c r="PZ419" s="263"/>
      <c r="QA419" s="263"/>
      <c r="QB419" s="263"/>
      <c r="QC419" s="263"/>
      <c r="QD419" s="263"/>
      <c r="QE419" s="263"/>
      <c r="QF419" s="263"/>
      <c r="QG419" s="263"/>
      <c r="QH419" s="263"/>
      <c r="QI419" s="263"/>
      <c r="QJ419" s="263"/>
      <c r="QK419" s="263"/>
      <c r="QL419" s="263"/>
      <c r="QM419" s="263"/>
      <c r="QN419" s="263"/>
      <c r="QO419" s="263"/>
      <c r="QP419" s="263"/>
      <c r="QQ419" s="263"/>
      <c r="QR419" s="263"/>
      <c r="QS419" s="263"/>
      <c r="QT419" s="263"/>
      <c r="QU419" s="263"/>
      <c r="QV419" s="263"/>
      <c r="QW419" s="263"/>
      <c r="QX419" s="263"/>
      <c r="QY419" s="263"/>
      <c r="QZ419" s="263"/>
      <c r="RA419" s="263"/>
      <c r="RB419" s="263"/>
      <c r="RC419" s="263"/>
      <c r="RD419" s="263"/>
      <c r="RE419" s="263"/>
      <c r="RF419" s="263"/>
      <c r="RG419" s="263"/>
      <c r="RH419" s="263"/>
      <c r="RI419" s="263"/>
      <c r="RJ419" s="263"/>
      <c r="RK419" s="263"/>
      <c r="RL419" s="263"/>
      <c r="RM419" s="263"/>
      <c r="RN419" s="263"/>
      <c r="RO419" s="263"/>
      <c r="RP419" s="263"/>
      <c r="RQ419" s="263"/>
      <c r="RR419" s="263"/>
      <c r="RS419" s="263"/>
      <c r="RT419" s="263"/>
      <c r="RU419" s="263"/>
      <c r="RV419" s="263"/>
      <c r="RW419" s="263"/>
      <c r="RX419" s="263"/>
      <c r="RY419" s="263"/>
      <c r="RZ419" s="263"/>
      <c r="SA419" s="263"/>
      <c r="SB419" s="263"/>
      <c r="SC419" s="263"/>
      <c r="SD419" s="263"/>
      <c r="SE419" s="263"/>
      <c r="SF419" s="263"/>
      <c r="SG419" s="263"/>
      <c r="SH419" s="263"/>
      <c r="SI419" s="263"/>
      <c r="SJ419" s="263"/>
      <c r="SK419" s="263"/>
      <c r="SL419" s="263"/>
      <c r="SM419" s="263"/>
      <c r="SN419" s="263"/>
      <c r="SO419" s="263"/>
      <c r="SP419" s="263"/>
      <c r="SQ419" s="263"/>
      <c r="SR419" s="263"/>
      <c r="SS419" s="263"/>
      <c r="ST419" s="263"/>
      <c r="SU419" s="263"/>
      <c r="SV419" s="263"/>
      <c r="SW419" s="263"/>
      <c r="SX419" s="263"/>
      <c r="SY419" s="263"/>
      <c r="SZ419" s="263"/>
      <c r="TA419" s="263"/>
      <c r="TB419" s="263"/>
      <c r="TC419" s="263"/>
      <c r="TD419" s="263"/>
      <c r="TE419" s="263"/>
      <c r="TF419" s="263"/>
      <c r="TG419" s="263"/>
      <c r="TH419" s="263"/>
      <c r="TI419" s="263"/>
      <c r="TJ419" s="263"/>
      <c r="TK419" s="263"/>
      <c r="TL419" s="263"/>
      <c r="TM419" s="263"/>
      <c r="TN419" s="263"/>
      <c r="TO419" s="263"/>
      <c r="TP419" s="263"/>
      <c r="TQ419" s="263"/>
      <c r="TR419" s="263"/>
      <c r="TS419" s="263"/>
      <c r="TT419" s="263"/>
      <c r="TU419" s="263"/>
      <c r="TV419" s="263"/>
      <c r="TW419" s="263"/>
      <c r="TX419" s="263"/>
      <c r="TY419" s="263"/>
      <c r="TZ419" s="263"/>
      <c r="UA419" s="263"/>
      <c r="UB419" s="263"/>
      <c r="UC419" s="263"/>
      <c r="UD419" s="263"/>
      <c r="UE419" s="263"/>
      <c r="UF419" s="263"/>
      <c r="UG419" s="263"/>
      <c r="UH419" s="263"/>
      <c r="UI419" s="263"/>
      <c r="UJ419" s="263"/>
      <c r="UK419" s="263"/>
      <c r="UL419" s="263"/>
      <c r="UM419" s="263"/>
      <c r="UN419" s="263"/>
      <c r="UO419" s="263"/>
      <c r="UP419" s="263"/>
      <c r="UQ419" s="263"/>
      <c r="UR419" s="263"/>
      <c r="US419" s="263"/>
      <c r="UT419" s="263"/>
      <c r="UU419" s="263"/>
      <c r="UV419" s="263"/>
      <c r="UW419" s="263"/>
      <c r="UX419" s="263"/>
      <c r="UY419" s="263"/>
      <c r="UZ419" s="263"/>
      <c r="VA419" s="263"/>
      <c r="VB419" s="263"/>
      <c r="VC419" s="263"/>
      <c r="VD419" s="263"/>
      <c r="VE419" s="263"/>
      <c r="VF419" s="263"/>
      <c r="VG419" s="263"/>
      <c r="VH419" s="263"/>
      <c r="VI419" s="263"/>
      <c r="VJ419" s="263"/>
      <c r="VK419" s="263"/>
      <c r="VL419" s="263"/>
      <c r="VM419" s="263"/>
      <c r="VN419" s="263"/>
      <c r="VO419" s="263"/>
      <c r="VP419" s="263"/>
      <c r="VQ419" s="263"/>
      <c r="VR419" s="263"/>
      <c r="VS419" s="263"/>
      <c r="VT419" s="263"/>
      <c r="VU419" s="263"/>
      <c r="VV419" s="263"/>
      <c r="VW419" s="263"/>
      <c r="VX419" s="263"/>
      <c r="VY419" s="263"/>
      <c r="VZ419" s="263"/>
      <c r="WA419" s="263"/>
      <c r="WB419" s="263"/>
      <c r="WC419" s="263"/>
      <c r="WD419" s="263"/>
      <c r="WE419" s="263"/>
      <c r="WF419" s="263"/>
      <c r="WG419" s="263"/>
      <c r="WH419" s="263"/>
      <c r="WI419" s="263"/>
      <c r="WJ419" s="263"/>
      <c r="WK419" s="263"/>
      <c r="WL419" s="263"/>
      <c r="WM419" s="263"/>
      <c r="WN419" s="263"/>
      <c r="WO419" s="263"/>
      <c r="WP419" s="263"/>
      <c r="WQ419" s="263"/>
      <c r="WR419" s="263"/>
      <c r="WS419" s="263"/>
      <c r="WT419" s="263"/>
      <c r="WU419" s="263"/>
      <c r="WV419" s="263"/>
      <c r="WW419" s="263"/>
      <c r="WX419" s="263"/>
      <c r="WY419" s="263"/>
      <c r="WZ419" s="263"/>
      <c r="XA419" s="263"/>
      <c r="XB419" s="263"/>
      <c r="XC419" s="263"/>
      <c r="XD419" s="263"/>
      <c r="XE419" s="263"/>
      <c r="XF419" s="263"/>
      <c r="XG419" s="263"/>
      <c r="XH419" s="263"/>
      <c r="XI419" s="263"/>
      <c r="XJ419" s="263"/>
      <c r="XK419" s="263"/>
      <c r="XL419" s="263"/>
      <c r="XM419" s="263"/>
      <c r="XN419" s="263"/>
      <c r="XO419" s="263"/>
      <c r="XP419" s="263"/>
      <c r="XQ419" s="263"/>
      <c r="XR419" s="263"/>
      <c r="XS419" s="263"/>
      <c r="XT419" s="263"/>
      <c r="XU419" s="263"/>
      <c r="XV419" s="263"/>
      <c r="XW419" s="263"/>
      <c r="XX419" s="263"/>
      <c r="XY419" s="263"/>
      <c r="XZ419" s="263"/>
      <c r="YA419" s="263"/>
      <c r="YB419" s="263"/>
      <c r="YC419" s="263"/>
      <c r="YD419" s="263"/>
      <c r="YE419" s="263"/>
      <c r="YF419" s="263"/>
      <c r="YG419" s="263"/>
      <c r="YH419" s="263"/>
      <c r="YI419" s="263"/>
      <c r="YJ419" s="263"/>
      <c r="YK419" s="263"/>
      <c r="YL419" s="263"/>
      <c r="YM419" s="263"/>
      <c r="YN419" s="263"/>
      <c r="YO419" s="263"/>
      <c r="YP419" s="263"/>
      <c r="YQ419" s="263"/>
      <c r="YR419" s="263"/>
      <c r="YS419" s="263"/>
      <c r="YT419" s="263"/>
      <c r="YU419" s="263"/>
      <c r="YV419" s="263"/>
      <c r="YW419" s="263"/>
      <c r="YX419" s="263"/>
      <c r="YY419" s="263"/>
      <c r="YZ419" s="263"/>
      <c r="ZA419" s="263"/>
      <c r="ZB419" s="263"/>
      <c r="ZC419" s="263"/>
      <c r="ZD419" s="263"/>
      <c r="ZE419" s="263"/>
      <c r="ZF419" s="263"/>
      <c r="ZG419" s="263"/>
      <c r="ZH419" s="263"/>
      <c r="ZI419" s="263"/>
      <c r="ZJ419" s="263"/>
      <c r="ZK419" s="263"/>
      <c r="ZL419" s="263"/>
      <c r="ZM419" s="263"/>
      <c r="ZN419" s="263"/>
      <c r="ZO419" s="263"/>
      <c r="ZP419" s="263"/>
      <c r="ZQ419" s="263"/>
      <c r="ZR419" s="263"/>
      <c r="ZS419" s="263"/>
      <c r="ZT419" s="263"/>
      <c r="ZU419" s="263"/>
      <c r="ZV419" s="263"/>
      <c r="ZW419" s="263"/>
      <c r="ZX419" s="263"/>
      <c r="ZY419" s="263"/>
      <c r="ZZ419" s="263"/>
      <c r="AAA419" s="263"/>
      <c r="AAB419" s="263"/>
      <c r="AAC419" s="263"/>
      <c r="AAD419" s="263"/>
      <c r="AAE419" s="263"/>
      <c r="AAF419" s="263"/>
      <c r="AAG419" s="263"/>
      <c r="AAH419" s="263"/>
      <c r="AAI419" s="263"/>
      <c r="AAJ419" s="263"/>
      <c r="AAK419" s="263"/>
      <c r="AAL419" s="263"/>
      <c r="AAM419" s="263"/>
      <c r="AAN419" s="263"/>
      <c r="AAO419" s="263"/>
      <c r="AAP419" s="263"/>
      <c r="AAQ419" s="263"/>
      <c r="AAR419" s="263"/>
      <c r="AAS419" s="263"/>
      <c r="AAT419" s="263"/>
      <c r="AAU419" s="263"/>
      <c r="AAV419" s="263"/>
      <c r="AAW419" s="263"/>
      <c r="AAX419" s="263"/>
      <c r="AAY419" s="263"/>
      <c r="AAZ419" s="263"/>
      <c r="ABA419" s="263"/>
      <c r="ABB419" s="263"/>
      <c r="ABC419" s="263"/>
      <c r="ABD419" s="263"/>
      <c r="ABE419" s="263"/>
      <c r="ABF419" s="263"/>
      <c r="ABG419" s="263"/>
      <c r="ABH419" s="263"/>
      <c r="ABI419" s="263"/>
      <c r="ABJ419" s="263"/>
      <c r="ABK419" s="263"/>
      <c r="ABL419" s="263"/>
      <c r="ABM419" s="263"/>
      <c r="ABN419" s="263"/>
      <c r="ABO419" s="263"/>
      <c r="ABP419" s="263"/>
      <c r="ABQ419" s="263"/>
      <c r="ABR419" s="263"/>
      <c r="ABS419" s="263"/>
      <c r="ABT419" s="263"/>
      <c r="ABU419" s="263"/>
      <c r="ABV419" s="263"/>
      <c r="ABW419" s="263"/>
      <c r="ABX419" s="263"/>
      <c r="ABY419" s="263"/>
      <c r="ABZ419" s="263"/>
      <c r="ACA419" s="263"/>
      <c r="ACB419" s="263"/>
      <c r="ACC419" s="263"/>
      <c r="ACD419" s="263"/>
      <c r="ACE419" s="263"/>
      <c r="ACF419" s="263"/>
      <c r="ACG419" s="263"/>
      <c r="ACH419" s="263"/>
      <c r="ACI419" s="263"/>
      <c r="ACJ419" s="263"/>
      <c r="ACK419" s="263"/>
      <c r="ACL419" s="263"/>
      <c r="ACM419" s="263"/>
      <c r="ACN419" s="263"/>
      <c r="ACO419" s="263"/>
      <c r="ACP419" s="263"/>
      <c r="ACQ419" s="263"/>
      <c r="ACR419" s="263"/>
      <c r="ACS419" s="263"/>
      <c r="ACT419" s="263"/>
      <c r="ACU419" s="263"/>
      <c r="ACV419" s="263"/>
      <c r="ACW419" s="263"/>
      <c r="ACX419" s="263"/>
      <c r="ACY419" s="263"/>
      <c r="ACZ419" s="263"/>
      <c r="ADA419" s="263"/>
      <c r="ADB419" s="263"/>
      <c r="ADC419" s="263"/>
      <c r="ADD419" s="263"/>
      <c r="ADE419" s="263"/>
      <c r="ADF419" s="263"/>
      <c r="ADG419" s="263"/>
      <c r="ADH419" s="263"/>
      <c r="ADI419" s="263"/>
      <c r="ADJ419" s="263"/>
      <c r="ADK419" s="263"/>
      <c r="ADL419" s="263"/>
      <c r="ADM419" s="263"/>
      <c r="ADN419" s="263"/>
      <c r="ADO419" s="263"/>
      <c r="ADP419" s="263"/>
      <c r="ADQ419" s="263"/>
      <c r="ADR419" s="263"/>
      <c r="ADS419" s="263"/>
      <c r="ADT419" s="263"/>
      <c r="ADU419" s="263"/>
      <c r="ADV419" s="263"/>
      <c r="ADW419" s="263"/>
      <c r="ADX419" s="263"/>
      <c r="ADY419" s="263"/>
      <c r="ADZ419" s="263"/>
      <c r="AEA419" s="263"/>
      <c r="AEB419" s="263"/>
      <c r="AEC419" s="263"/>
      <c r="AED419" s="263"/>
      <c r="AEE419" s="263"/>
      <c r="AEF419" s="263"/>
      <c r="AEG419" s="263"/>
      <c r="AEH419" s="263"/>
      <c r="AEI419" s="263"/>
      <c r="AEJ419" s="263"/>
      <c r="AEK419" s="263"/>
      <c r="AEL419" s="263"/>
      <c r="AEM419" s="263"/>
      <c r="AEN419" s="263"/>
      <c r="AEO419" s="263"/>
      <c r="AEP419" s="263"/>
      <c r="AEQ419" s="263"/>
      <c r="AER419" s="263"/>
      <c r="AES419" s="263"/>
      <c r="AET419" s="263"/>
      <c r="AEU419" s="263"/>
      <c r="AEV419" s="263"/>
      <c r="AEW419" s="263"/>
      <c r="AEX419" s="263"/>
      <c r="AEY419" s="263"/>
      <c r="AEZ419" s="263"/>
      <c r="AFA419" s="263"/>
      <c r="AFB419" s="263"/>
      <c r="AFC419" s="263"/>
      <c r="AFD419" s="263"/>
      <c r="AFE419" s="263"/>
      <c r="AFF419" s="263"/>
      <c r="AFG419" s="263"/>
      <c r="AFH419" s="263"/>
      <c r="AFI419" s="263"/>
      <c r="AFJ419" s="263"/>
      <c r="AFK419" s="263"/>
      <c r="AFL419" s="263"/>
      <c r="AFM419" s="263"/>
      <c r="AFN419" s="263"/>
      <c r="AFO419" s="263"/>
      <c r="AFP419" s="263"/>
      <c r="AFQ419" s="263"/>
      <c r="AFR419" s="263"/>
      <c r="AFS419" s="263"/>
      <c r="AFT419" s="263"/>
      <c r="AFU419" s="263"/>
      <c r="AFV419" s="263"/>
      <c r="AFW419" s="263"/>
      <c r="AFX419" s="263"/>
      <c r="AFY419" s="263"/>
      <c r="AFZ419" s="263"/>
      <c r="AGA419" s="263"/>
      <c r="AGB419" s="263"/>
      <c r="AGC419" s="263"/>
      <c r="AGD419" s="263"/>
      <c r="AGE419" s="263"/>
      <c r="AGF419" s="263"/>
      <c r="AGG419" s="263"/>
      <c r="AGH419" s="263"/>
      <c r="AGI419" s="263"/>
      <c r="AGJ419" s="263"/>
      <c r="AGK419" s="263"/>
      <c r="AGL419" s="263"/>
      <c r="AGM419" s="263"/>
      <c r="AGN419" s="263"/>
      <c r="AGO419" s="263"/>
      <c r="AGP419" s="263"/>
      <c r="AGQ419" s="263"/>
      <c r="AGR419" s="263"/>
      <c r="AGS419" s="263"/>
      <c r="AGT419" s="263"/>
      <c r="AGU419" s="263"/>
      <c r="AGV419" s="263"/>
      <c r="AGW419" s="263"/>
      <c r="AGX419" s="263"/>
      <c r="AGY419" s="263"/>
      <c r="AGZ419" s="263"/>
      <c r="AHA419" s="263"/>
      <c r="AHB419" s="263"/>
      <c r="AHC419" s="263"/>
      <c r="AHD419" s="263"/>
      <c r="AHE419" s="263"/>
      <c r="AHF419" s="263"/>
      <c r="AHG419" s="263"/>
      <c r="AHH419" s="263"/>
      <c r="AHI419" s="263"/>
      <c r="AHJ419" s="263"/>
      <c r="AHK419" s="263"/>
      <c r="AHL419" s="263"/>
      <c r="AHM419" s="263"/>
      <c r="AHN419" s="263"/>
      <c r="AHO419" s="263"/>
      <c r="AHP419" s="263"/>
      <c r="AHQ419" s="263"/>
      <c r="AHR419" s="263"/>
      <c r="AHS419" s="263"/>
      <c r="AHT419" s="263"/>
      <c r="AHU419" s="263"/>
      <c r="AHV419" s="263"/>
      <c r="AHW419" s="263"/>
      <c r="AHX419" s="263"/>
      <c r="AHY419" s="263"/>
      <c r="AHZ419" s="263"/>
      <c r="AIA419" s="263"/>
      <c r="AIB419" s="263"/>
      <c r="AIC419" s="263"/>
      <c r="AID419" s="263"/>
      <c r="AIE419" s="263"/>
      <c r="AIF419" s="263"/>
      <c r="AIG419" s="263"/>
      <c r="AIH419" s="263"/>
      <c r="AII419" s="263"/>
      <c r="AIJ419" s="263"/>
      <c r="AIK419" s="263"/>
      <c r="AIL419" s="263"/>
      <c r="AIM419" s="263"/>
      <c r="AIN419" s="263"/>
      <c r="AIO419" s="263"/>
      <c r="AIP419" s="263"/>
      <c r="AIQ419" s="263"/>
      <c r="AIR419" s="263"/>
      <c r="AIS419" s="263"/>
      <c r="AIT419" s="263"/>
      <c r="AIU419" s="263"/>
      <c r="AIV419" s="263"/>
      <c r="AIW419" s="263"/>
      <c r="AIX419" s="263"/>
      <c r="AIY419" s="263"/>
      <c r="AIZ419" s="263"/>
      <c r="AJA419" s="263"/>
      <c r="AJB419" s="263"/>
      <c r="AJC419" s="263"/>
      <c r="AJD419" s="263"/>
      <c r="AJE419" s="263"/>
      <c r="AJF419" s="263"/>
      <c r="AJG419" s="263"/>
      <c r="AJH419" s="263"/>
      <c r="AJI419" s="263"/>
      <c r="AJJ419" s="263"/>
      <c r="AJK419" s="263"/>
      <c r="AJL419" s="263"/>
      <c r="AJM419" s="263"/>
      <c r="AJN419" s="263"/>
      <c r="AJO419" s="263"/>
      <c r="AJP419" s="263"/>
      <c r="AJQ419" s="263"/>
      <c r="AJR419" s="263"/>
      <c r="AJS419" s="263"/>
      <c r="AJT419" s="263"/>
      <c r="AJU419" s="263"/>
      <c r="AJV419" s="263"/>
      <c r="AJW419" s="263"/>
      <c r="AJX419" s="263"/>
      <c r="AJY419" s="263"/>
      <c r="AJZ419" s="263"/>
      <c r="AKA419" s="263"/>
      <c r="AKB419" s="263"/>
      <c r="AKC419" s="263"/>
      <c r="AKD419" s="263"/>
      <c r="AKE419" s="263"/>
      <c r="AKF419" s="263"/>
      <c r="AKG419" s="263"/>
      <c r="AKH419" s="263"/>
      <c r="AKI419" s="263"/>
      <c r="AKJ419" s="263"/>
      <c r="AKK419" s="263"/>
      <c r="AKL419" s="263"/>
      <c r="AKM419" s="263"/>
      <c r="AKN419" s="263"/>
      <c r="AKO419" s="263"/>
      <c r="AKP419" s="263"/>
      <c r="AKQ419" s="263"/>
      <c r="AKR419" s="263"/>
      <c r="AKS419" s="263"/>
      <c r="AKT419" s="263"/>
      <c r="AKU419" s="263"/>
      <c r="AKV419" s="263"/>
      <c r="AKW419" s="263"/>
      <c r="AKX419" s="263"/>
      <c r="AKY419" s="263"/>
      <c r="AKZ419" s="263"/>
      <c r="ALA419" s="263"/>
      <c r="ALB419" s="263"/>
      <c r="ALC419" s="263"/>
      <c r="ALD419" s="263"/>
      <c r="ALE419" s="263"/>
      <c r="ALF419" s="263"/>
      <c r="ALG419" s="263"/>
      <c r="ALH419" s="263"/>
      <c r="ALI419" s="263"/>
      <c r="ALJ419" s="263"/>
      <c r="ALK419" s="263"/>
      <c r="ALL419" s="263"/>
      <c r="ALM419" s="263"/>
      <c r="ALN419" s="263"/>
      <c r="ALO419" s="263"/>
      <c r="ALP419" s="263"/>
      <c r="ALQ419" s="263"/>
      <c r="ALR419" s="263"/>
      <c r="ALS419" s="263"/>
      <c r="ALT419" s="263"/>
      <c r="ALU419" s="263"/>
      <c r="ALV419" s="263"/>
      <c r="ALW419" s="263"/>
      <c r="ALX419" s="263"/>
      <c r="ALY419" s="263"/>
      <c r="ALZ419" s="263"/>
      <c r="AMA419" s="263"/>
      <c r="AMB419" s="263"/>
      <c r="AMC419" s="263"/>
      <c r="AMD419" s="263"/>
      <c r="AME419" s="263"/>
      <c r="AMF419" s="263"/>
      <c r="AMG419" s="263"/>
      <c r="AMH419" s="263"/>
      <c r="AMI419" s="263"/>
      <c r="AMJ419" s="263"/>
      <c r="AMK419" s="263"/>
      <c r="AML419" s="263"/>
      <c r="AMM419" s="263"/>
      <c r="AMN419" s="263"/>
      <c r="AMO419" s="263"/>
      <c r="AMP419" s="263"/>
      <c r="AMQ419" s="263"/>
      <c r="AMR419" s="263"/>
      <c r="AMS419" s="263"/>
      <c r="AMT419" s="263"/>
      <c r="AMU419" s="263"/>
      <c r="AMV419" s="263"/>
      <c r="AMW419" s="263"/>
      <c r="AMX419" s="263"/>
      <c r="AMY419" s="263"/>
      <c r="AMZ419" s="263"/>
      <c r="ANA419" s="263"/>
      <c r="ANB419" s="263"/>
      <c r="ANC419" s="263"/>
      <c r="AND419" s="263"/>
      <c r="ANE419" s="263"/>
      <c r="ANF419" s="263"/>
      <c r="ANG419" s="263"/>
      <c r="ANH419" s="263"/>
      <c r="ANI419" s="263"/>
      <c r="ANJ419" s="263"/>
      <c r="ANK419" s="263"/>
      <c r="ANL419" s="263"/>
      <c r="ANM419" s="263"/>
      <c r="ANN419" s="263"/>
      <c r="ANO419" s="263"/>
      <c r="ANP419" s="263"/>
      <c r="ANQ419" s="263"/>
      <c r="ANR419" s="263"/>
      <c r="ANS419" s="263"/>
      <c r="ANT419" s="263"/>
      <c r="ANU419" s="263"/>
      <c r="ANV419" s="263"/>
      <c r="ANW419" s="263"/>
      <c r="ANX419" s="263"/>
      <c r="ANY419" s="263"/>
      <c r="ANZ419" s="263"/>
      <c r="AOA419" s="263"/>
      <c r="AOB419" s="263"/>
      <c r="AOC419" s="263"/>
      <c r="AOD419" s="263"/>
      <c r="AOE419" s="263"/>
      <c r="AOF419" s="263"/>
      <c r="AOG419" s="263"/>
      <c r="AOH419" s="263"/>
      <c r="AOI419" s="263"/>
      <c r="AOJ419" s="263"/>
      <c r="AOK419" s="263"/>
      <c r="AOL419" s="263"/>
      <c r="AOM419" s="263"/>
      <c r="AON419" s="263"/>
      <c r="AOO419" s="263"/>
      <c r="AOP419" s="263"/>
      <c r="AOQ419" s="263"/>
      <c r="AOR419" s="263"/>
      <c r="AOS419" s="263"/>
      <c r="AOT419" s="263"/>
      <c r="AOU419" s="263"/>
      <c r="AOV419" s="263"/>
      <c r="AOW419" s="263"/>
      <c r="AOX419" s="263"/>
      <c r="AOY419" s="263"/>
      <c r="AOZ419" s="263"/>
      <c r="APA419" s="263"/>
      <c r="APB419" s="263"/>
      <c r="APC419" s="263"/>
      <c r="APD419" s="263"/>
      <c r="APE419" s="263"/>
      <c r="APF419" s="263"/>
      <c r="APG419" s="263"/>
      <c r="APH419" s="263"/>
      <c r="API419" s="263"/>
      <c r="APJ419" s="263"/>
      <c r="APK419" s="263"/>
      <c r="APL419" s="263"/>
      <c r="APM419" s="263"/>
      <c r="APN419" s="263"/>
      <c r="APO419" s="263"/>
      <c r="APP419" s="263"/>
      <c r="APQ419" s="263"/>
      <c r="APR419" s="263"/>
      <c r="APS419" s="263"/>
      <c r="APT419" s="263"/>
      <c r="APU419" s="263"/>
      <c r="APV419" s="263"/>
      <c r="APW419" s="263"/>
      <c r="APX419" s="263"/>
      <c r="APY419" s="263"/>
      <c r="APZ419" s="263"/>
      <c r="AQA419" s="263"/>
      <c r="AQB419" s="263"/>
      <c r="AQC419" s="263"/>
      <c r="AQD419" s="263"/>
      <c r="AQE419" s="263"/>
      <c r="AQF419" s="263"/>
      <c r="AQG419" s="263"/>
      <c r="AQH419" s="263"/>
      <c r="AQI419" s="263"/>
      <c r="AQJ419" s="263"/>
      <c r="AQK419" s="263"/>
      <c r="AQL419" s="263"/>
      <c r="AQM419" s="263"/>
      <c r="AQN419" s="263"/>
      <c r="AQO419" s="263"/>
      <c r="AQP419" s="263"/>
      <c r="AQQ419" s="263"/>
      <c r="AQR419" s="263"/>
      <c r="AQS419" s="263"/>
      <c r="AQT419" s="263"/>
      <c r="AQU419" s="263"/>
      <c r="AQV419" s="263"/>
      <c r="AQW419" s="263"/>
      <c r="AQX419" s="263"/>
      <c r="AQY419" s="263"/>
      <c r="AQZ419" s="263"/>
      <c r="ARA419" s="263"/>
      <c r="ARB419" s="263"/>
      <c r="ARC419" s="263"/>
      <c r="ARD419" s="263"/>
      <c r="ARE419" s="263"/>
      <c r="ARF419" s="263"/>
      <c r="ARG419" s="263"/>
      <c r="ARH419" s="263"/>
      <c r="ARI419" s="263"/>
      <c r="ARJ419" s="263"/>
      <c r="ARK419" s="263"/>
      <c r="ARL419" s="263"/>
      <c r="ARM419" s="263"/>
      <c r="ARN419" s="263"/>
      <c r="ARO419" s="263"/>
      <c r="ARP419" s="263"/>
      <c r="ARQ419" s="263"/>
      <c r="ARR419" s="263"/>
      <c r="ARS419" s="263"/>
      <c r="ART419" s="263"/>
      <c r="ARU419" s="263"/>
      <c r="ARV419" s="263"/>
      <c r="ARW419" s="263"/>
      <c r="ARX419" s="263"/>
      <c r="ARY419" s="263"/>
      <c r="ARZ419" s="263"/>
      <c r="ASA419" s="263"/>
      <c r="ASB419" s="263"/>
      <c r="ASC419" s="263"/>
      <c r="ASD419" s="263"/>
      <c r="ASE419" s="263"/>
      <c r="ASF419" s="263"/>
      <c r="ASG419" s="263"/>
      <c r="ASH419" s="263"/>
      <c r="ASI419" s="263"/>
      <c r="ASJ419" s="263"/>
      <c r="ASK419" s="263"/>
      <c r="ASL419" s="263"/>
      <c r="ASM419" s="263"/>
      <c r="ASN419" s="263"/>
      <c r="ASO419" s="263"/>
      <c r="ASP419" s="263"/>
      <c r="ASQ419" s="263"/>
      <c r="ASR419" s="263"/>
      <c r="ASS419" s="263"/>
      <c r="AST419" s="263"/>
      <c r="ASU419" s="263"/>
      <c r="ASV419" s="263"/>
      <c r="ASW419" s="263"/>
      <c r="ASX419" s="263"/>
      <c r="ASY419" s="263"/>
      <c r="ASZ419" s="263"/>
      <c r="ATA419" s="263"/>
      <c r="ATB419" s="263"/>
      <c r="ATC419" s="263"/>
      <c r="ATD419" s="263"/>
      <c r="ATE419" s="263"/>
      <c r="ATF419" s="263"/>
      <c r="ATG419" s="263"/>
      <c r="ATH419" s="263"/>
      <c r="ATI419" s="263"/>
      <c r="ATJ419" s="263"/>
      <c r="ATK419" s="263"/>
      <c r="ATL419" s="263"/>
      <c r="ATM419" s="263"/>
      <c r="ATN419" s="263"/>
      <c r="ATO419" s="263"/>
      <c r="ATP419" s="263"/>
      <c r="ATQ419" s="263"/>
      <c r="ATR419" s="263"/>
      <c r="ATS419" s="263"/>
      <c r="ATT419" s="263"/>
      <c r="ATU419" s="263"/>
      <c r="ATV419" s="263"/>
      <c r="ATW419" s="263"/>
      <c r="ATX419" s="263"/>
      <c r="ATY419" s="263"/>
      <c r="ATZ419" s="263"/>
      <c r="AUA419" s="263"/>
      <c r="AUB419" s="263"/>
      <c r="AUC419" s="263"/>
      <c r="AUD419" s="263"/>
      <c r="AUE419" s="263"/>
      <c r="AUF419" s="263"/>
      <c r="AUG419" s="263"/>
      <c r="AUH419" s="263"/>
      <c r="AUI419" s="263"/>
      <c r="AUJ419" s="263"/>
      <c r="AUK419" s="263"/>
      <c r="AUL419" s="263"/>
      <c r="AUM419" s="263"/>
      <c r="AUN419" s="263"/>
      <c r="AUO419" s="263"/>
      <c r="AUP419" s="263"/>
      <c r="AUQ419" s="263"/>
      <c r="AUR419" s="263"/>
      <c r="AUS419" s="263"/>
      <c r="AUT419" s="263"/>
      <c r="AUU419" s="263"/>
      <c r="AUV419" s="263"/>
      <c r="AUW419" s="263"/>
      <c r="AUX419" s="263"/>
      <c r="AUY419" s="263"/>
      <c r="AUZ419" s="263"/>
      <c r="AVA419" s="263"/>
      <c r="AVB419" s="263"/>
      <c r="AVC419" s="263"/>
      <c r="AVD419" s="263"/>
      <c r="AVE419" s="263"/>
      <c r="AVF419" s="263"/>
      <c r="AVG419" s="263"/>
      <c r="AVH419" s="263"/>
      <c r="AVI419" s="263"/>
      <c r="AVJ419" s="263"/>
      <c r="AVK419" s="263"/>
      <c r="AVL419" s="263"/>
      <c r="AVM419" s="263"/>
      <c r="AVN419" s="263"/>
      <c r="AVO419" s="263"/>
      <c r="AVP419" s="263"/>
      <c r="AVQ419" s="263"/>
      <c r="AVR419" s="263"/>
      <c r="AVS419" s="263"/>
      <c r="AVT419" s="263"/>
      <c r="AVU419" s="263"/>
      <c r="AVV419" s="263"/>
      <c r="AVW419" s="263"/>
      <c r="AVX419" s="263"/>
      <c r="AVY419" s="263"/>
      <c r="AVZ419" s="263"/>
      <c r="AWA419" s="263"/>
      <c r="AWB419" s="263"/>
      <c r="AWC419" s="263"/>
      <c r="AWD419" s="263"/>
      <c r="AWE419" s="263"/>
      <c r="AWF419" s="263"/>
      <c r="AWG419" s="263"/>
      <c r="AWH419" s="263"/>
      <c r="AWI419" s="263"/>
      <c r="AWJ419" s="263"/>
      <c r="AWK419" s="263"/>
      <c r="AWL419" s="263"/>
      <c r="AWM419" s="263"/>
      <c r="AWN419" s="263"/>
      <c r="AWO419" s="263"/>
      <c r="AWP419" s="263"/>
      <c r="AWQ419" s="263"/>
      <c r="AWR419" s="263"/>
      <c r="AWS419" s="263"/>
      <c r="AWT419" s="263"/>
      <c r="AWU419" s="263"/>
      <c r="AWV419" s="263"/>
      <c r="AWW419" s="263"/>
      <c r="AWX419" s="263"/>
      <c r="AWY419" s="263"/>
      <c r="AWZ419" s="263"/>
      <c r="AXA419" s="263"/>
      <c r="AXB419" s="263"/>
      <c r="AXC419" s="263"/>
      <c r="AXD419" s="263"/>
      <c r="AXE419" s="263"/>
      <c r="AXF419" s="263"/>
      <c r="AXG419" s="263"/>
      <c r="AXH419" s="263"/>
      <c r="AXI419" s="263"/>
      <c r="AXJ419" s="263"/>
      <c r="AXK419" s="263"/>
      <c r="AXL419" s="263"/>
      <c r="AXM419" s="263"/>
      <c r="AXN419" s="263"/>
      <c r="AXO419" s="263"/>
      <c r="AXP419" s="263"/>
      <c r="AXQ419" s="263"/>
      <c r="AXR419" s="263"/>
      <c r="AXS419" s="263"/>
      <c r="AXT419" s="263"/>
      <c r="AXU419" s="263"/>
      <c r="AXV419" s="263"/>
      <c r="AXW419" s="263"/>
      <c r="AXX419" s="263"/>
      <c r="AXY419" s="263"/>
      <c r="AXZ419" s="263"/>
      <c r="AYA419" s="263"/>
      <c r="AYB419" s="263"/>
      <c r="AYC419" s="263"/>
      <c r="AYD419" s="263"/>
      <c r="AYE419" s="263"/>
      <c r="AYF419" s="263"/>
      <c r="AYG419" s="263"/>
      <c r="AYH419" s="263"/>
      <c r="AYI419" s="263"/>
      <c r="AYJ419" s="263"/>
      <c r="AYK419" s="263"/>
      <c r="AYL419" s="263"/>
      <c r="AYM419" s="263"/>
      <c r="AYN419" s="263"/>
      <c r="AYO419" s="263"/>
      <c r="AYP419" s="263"/>
      <c r="AYQ419" s="263"/>
      <c r="AYR419" s="263"/>
      <c r="AYS419" s="263"/>
      <c r="AYT419" s="263"/>
      <c r="AYU419" s="263"/>
      <c r="AYV419" s="263"/>
      <c r="AYW419" s="263"/>
      <c r="AYX419" s="263"/>
      <c r="AYY419" s="263"/>
      <c r="AYZ419" s="263"/>
      <c r="AZA419" s="263"/>
      <c r="AZB419" s="263"/>
      <c r="AZC419" s="263"/>
      <c r="AZD419" s="263"/>
      <c r="AZE419" s="263"/>
      <c r="AZF419" s="263"/>
      <c r="AZG419" s="263"/>
      <c r="AZH419" s="263"/>
      <c r="AZI419" s="263"/>
      <c r="AZJ419" s="263"/>
      <c r="AZK419" s="263"/>
      <c r="AZL419" s="263"/>
      <c r="AZM419" s="263"/>
      <c r="AZN419" s="263"/>
      <c r="AZO419" s="263"/>
      <c r="AZP419" s="263"/>
      <c r="AZQ419" s="263"/>
      <c r="AZR419" s="263"/>
      <c r="AZS419" s="263"/>
      <c r="AZT419" s="263"/>
      <c r="AZU419" s="263"/>
      <c r="AZV419" s="263"/>
      <c r="AZW419" s="263"/>
      <c r="AZX419" s="263"/>
      <c r="AZY419" s="263"/>
      <c r="AZZ419" s="263"/>
      <c r="BAA419" s="263"/>
      <c r="BAB419" s="263"/>
      <c r="BAC419" s="263"/>
      <c r="BAD419" s="263"/>
      <c r="BAE419" s="263"/>
      <c r="BAF419" s="263"/>
      <c r="BAG419" s="263"/>
      <c r="BAH419" s="263"/>
      <c r="BAI419" s="263"/>
      <c r="BAJ419" s="263"/>
      <c r="BAK419" s="263"/>
      <c r="BAL419" s="263"/>
      <c r="BAM419" s="263"/>
      <c r="BAN419" s="263"/>
      <c r="BAO419" s="263"/>
      <c r="BAP419" s="263"/>
      <c r="BAQ419" s="263"/>
      <c r="BAR419" s="263"/>
      <c r="BAS419" s="263"/>
      <c r="BAT419" s="263"/>
      <c r="BAU419" s="263"/>
      <c r="BAV419" s="263"/>
      <c r="BAW419" s="263"/>
      <c r="BAX419" s="263"/>
      <c r="BAY419" s="263"/>
      <c r="BAZ419" s="263"/>
      <c r="BBA419" s="263"/>
      <c r="BBB419" s="263"/>
      <c r="BBC419" s="263"/>
      <c r="BBD419" s="263"/>
      <c r="BBE419" s="263"/>
      <c r="BBF419" s="263"/>
      <c r="BBG419" s="263"/>
      <c r="BBH419" s="263"/>
      <c r="BBI419" s="263"/>
      <c r="BBJ419" s="263"/>
      <c r="BBK419" s="263"/>
      <c r="BBL419" s="263"/>
      <c r="BBM419" s="263"/>
      <c r="BBN419" s="263"/>
      <c r="BBO419" s="263"/>
      <c r="BBP419" s="263"/>
      <c r="BBQ419" s="263"/>
      <c r="BBR419" s="263"/>
      <c r="BBS419" s="263"/>
      <c r="BBT419" s="263"/>
      <c r="BBU419" s="263"/>
      <c r="BBV419" s="263"/>
      <c r="BBW419" s="263"/>
      <c r="BBX419" s="263"/>
      <c r="BBY419" s="263"/>
      <c r="BBZ419" s="263"/>
      <c r="BCA419" s="263"/>
      <c r="BCB419" s="263"/>
      <c r="BCC419" s="263"/>
      <c r="BCD419" s="263"/>
      <c r="BCE419" s="263"/>
      <c r="BCF419" s="263"/>
      <c r="BCG419" s="263"/>
      <c r="BCH419" s="263"/>
      <c r="BCI419" s="263"/>
      <c r="BCJ419" s="263"/>
      <c r="BCK419" s="263"/>
      <c r="BCL419" s="263"/>
      <c r="BCM419" s="263"/>
      <c r="BCN419" s="263"/>
      <c r="BCO419" s="263"/>
      <c r="BCP419" s="263"/>
      <c r="BCQ419" s="263"/>
      <c r="BCR419" s="263"/>
      <c r="BCS419" s="263"/>
      <c r="BCT419" s="263"/>
      <c r="BCU419" s="263"/>
      <c r="BCV419" s="263"/>
      <c r="BCW419" s="263"/>
      <c r="BCX419" s="263"/>
      <c r="BCY419" s="263"/>
      <c r="BCZ419" s="263"/>
      <c r="BDA419" s="263"/>
      <c r="BDB419" s="263"/>
      <c r="BDC419" s="263"/>
      <c r="BDD419" s="263"/>
      <c r="BDE419" s="263"/>
      <c r="BDF419" s="263"/>
      <c r="BDG419" s="263"/>
      <c r="BDH419" s="263"/>
      <c r="BDI419" s="263"/>
      <c r="BDJ419" s="263"/>
      <c r="BDK419" s="263"/>
      <c r="BDL419" s="263"/>
      <c r="BDM419" s="263"/>
      <c r="BDN419" s="263"/>
      <c r="BDO419" s="263"/>
      <c r="BDP419" s="263"/>
      <c r="BDQ419" s="263"/>
      <c r="BDR419" s="263"/>
      <c r="BDS419" s="263"/>
      <c r="BDT419" s="263"/>
      <c r="BDU419" s="263"/>
      <c r="BDV419" s="263"/>
      <c r="BDW419" s="263"/>
      <c r="BDX419" s="263"/>
      <c r="BDY419" s="263"/>
      <c r="BDZ419" s="263"/>
      <c r="BEA419" s="263"/>
      <c r="BEB419" s="263"/>
      <c r="BEC419" s="263"/>
      <c r="BED419" s="263"/>
      <c r="BEE419" s="263"/>
      <c r="BEF419" s="263"/>
      <c r="BEG419" s="263"/>
      <c r="BEH419" s="263"/>
      <c r="BEI419" s="263"/>
      <c r="BEJ419" s="263"/>
      <c r="BEK419" s="263"/>
      <c r="BEL419" s="263"/>
      <c r="BEM419" s="263"/>
      <c r="BEN419" s="263"/>
      <c r="BEO419" s="263"/>
      <c r="BEP419" s="263"/>
      <c r="BEQ419" s="263"/>
      <c r="BER419" s="263"/>
      <c r="BES419" s="263"/>
      <c r="BET419" s="263"/>
      <c r="BEU419" s="263"/>
      <c r="BEV419" s="263"/>
      <c r="BEW419" s="263"/>
      <c r="BEX419" s="263"/>
      <c r="BEY419" s="263"/>
      <c r="BEZ419" s="263"/>
      <c r="BFA419" s="263"/>
      <c r="BFB419" s="263"/>
      <c r="BFC419" s="263"/>
      <c r="BFD419" s="263"/>
      <c r="BFE419" s="263"/>
      <c r="BFF419" s="263"/>
      <c r="BFG419" s="263"/>
      <c r="BFH419" s="263"/>
      <c r="BFI419" s="263"/>
      <c r="BFJ419" s="263"/>
      <c r="BFK419" s="263"/>
      <c r="BFL419" s="263"/>
      <c r="BFM419" s="263"/>
      <c r="BFN419" s="263"/>
      <c r="BFO419" s="263"/>
      <c r="BFP419" s="263"/>
      <c r="BFQ419" s="263"/>
      <c r="BFR419" s="263"/>
      <c r="BFS419" s="263"/>
      <c r="BFT419" s="263"/>
      <c r="BFU419" s="263"/>
      <c r="BFV419" s="263"/>
      <c r="BFW419" s="263"/>
      <c r="BFX419" s="263"/>
      <c r="BFY419" s="263"/>
      <c r="BFZ419" s="263"/>
      <c r="BGA419" s="263"/>
      <c r="BGB419" s="263"/>
      <c r="BGC419" s="263"/>
      <c r="BGD419" s="263"/>
      <c r="BGE419" s="263"/>
      <c r="BGF419" s="263"/>
      <c r="BGG419" s="263"/>
      <c r="BGH419" s="263"/>
      <c r="BGI419" s="263"/>
      <c r="BGJ419" s="263"/>
      <c r="BGK419" s="263"/>
      <c r="BGL419" s="263"/>
      <c r="BGM419" s="263"/>
      <c r="BGN419" s="263"/>
      <c r="BGO419" s="263"/>
      <c r="BGP419" s="263"/>
      <c r="BGQ419" s="263"/>
      <c r="BGR419" s="263"/>
      <c r="BGS419" s="263"/>
      <c r="BGT419" s="263"/>
      <c r="BGU419" s="263"/>
      <c r="BGV419" s="263"/>
      <c r="BGW419" s="263"/>
      <c r="BGX419" s="263"/>
      <c r="BGY419" s="263"/>
      <c r="BGZ419" s="263"/>
      <c r="BHA419" s="263"/>
      <c r="BHB419" s="263"/>
      <c r="BHC419" s="263"/>
      <c r="BHD419" s="263"/>
      <c r="BHE419" s="263"/>
      <c r="BHF419" s="263"/>
      <c r="BHG419" s="263"/>
      <c r="BHH419" s="263"/>
      <c r="BHI419" s="263"/>
      <c r="BHJ419" s="263"/>
      <c r="BHK419" s="263"/>
      <c r="BHL419" s="263"/>
      <c r="BHM419" s="263"/>
      <c r="BHN419" s="263"/>
      <c r="BHO419" s="263"/>
      <c r="BHP419" s="263"/>
      <c r="BHQ419" s="263"/>
      <c r="BHR419" s="263"/>
      <c r="BHS419" s="263"/>
      <c r="BHT419" s="263"/>
      <c r="BHU419" s="263"/>
      <c r="BHV419" s="263"/>
      <c r="BHW419" s="263"/>
      <c r="BHX419" s="263"/>
      <c r="BHY419" s="263"/>
      <c r="BHZ419" s="263"/>
      <c r="BIA419" s="263"/>
      <c r="BIB419" s="263"/>
      <c r="BIC419" s="263"/>
      <c r="BID419" s="263"/>
      <c r="BIE419" s="263"/>
      <c r="BIF419" s="263"/>
      <c r="BIG419" s="263"/>
      <c r="BIH419" s="263"/>
      <c r="BII419" s="263"/>
      <c r="BIJ419" s="263"/>
      <c r="BIK419" s="263"/>
      <c r="BIL419" s="263"/>
      <c r="BIM419" s="263"/>
      <c r="BIN419" s="263"/>
      <c r="BIO419" s="263"/>
      <c r="BIP419" s="263"/>
      <c r="BIQ419" s="263"/>
      <c r="BIR419" s="263"/>
      <c r="BIS419" s="263"/>
      <c r="BIT419" s="263"/>
      <c r="BIU419" s="263"/>
      <c r="BIV419" s="263"/>
      <c r="BIW419" s="263"/>
      <c r="BIX419" s="263"/>
      <c r="BIY419" s="263"/>
      <c r="BIZ419" s="263"/>
      <c r="BJA419" s="263"/>
      <c r="BJB419" s="263"/>
      <c r="BJC419" s="263"/>
      <c r="BJD419" s="263"/>
      <c r="BJE419" s="263"/>
      <c r="BJF419" s="263"/>
      <c r="BJG419" s="263"/>
      <c r="BJH419" s="263"/>
      <c r="BJI419" s="263"/>
      <c r="BJJ419" s="263"/>
      <c r="BJK419" s="263"/>
      <c r="BJL419" s="263"/>
      <c r="BJM419" s="263"/>
      <c r="BJN419" s="263"/>
      <c r="BJO419" s="263"/>
      <c r="BJP419" s="263"/>
      <c r="BJQ419" s="263"/>
      <c r="BJR419" s="263"/>
      <c r="BJS419" s="263"/>
      <c r="BJT419" s="263"/>
      <c r="BJU419" s="263"/>
      <c r="BJV419" s="263"/>
      <c r="BJW419" s="263"/>
      <c r="BJX419" s="263"/>
      <c r="BJY419" s="263"/>
      <c r="BJZ419" s="263"/>
      <c r="BKA419" s="263"/>
      <c r="BKB419" s="263"/>
      <c r="BKC419" s="263"/>
      <c r="BKD419" s="263"/>
      <c r="BKE419" s="263"/>
      <c r="BKF419" s="263"/>
      <c r="BKG419" s="263"/>
      <c r="BKH419" s="263"/>
      <c r="BKI419" s="263"/>
      <c r="BKJ419" s="263"/>
      <c r="BKK419" s="263"/>
      <c r="BKL419" s="263"/>
      <c r="BKM419" s="263"/>
      <c r="BKN419" s="263"/>
      <c r="BKO419" s="263"/>
      <c r="BKP419" s="263"/>
      <c r="BKQ419" s="263"/>
      <c r="BKR419" s="263"/>
      <c r="BKS419" s="263"/>
      <c r="BKT419" s="263"/>
      <c r="BKU419" s="263"/>
      <c r="BKV419" s="263"/>
      <c r="BKW419" s="263"/>
      <c r="BKX419" s="263"/>
      <c r="BKY419" s="263"/>
      <c r="BKZ419" s="263"/>
      <c r="BLA419" s="263"/>
      <c r="BLB419" s="263"/>
      <c r="BLC419" s="263"/>
      <c r="BLD419" s="263"/>
      <c r="BLE419" s="263"/>
      <c r="BLF419" s="263"/>
      <c r="BLG419" s="263"/>
      <c r="BLH419" s="263"/>
      <c r="BLI419" s="263"/>
      <c r="BLJ419" s="263"/>
      <c r="BLK419" s="263"/>
      <c r="BLL419" s="263"/>
      <c r="BLM419" s="263"/>
      <c r="BLN419" s="263"/>
      <c r="BLO419" s="263"/>
      <c r="BLP419" s="263"/>
      <c r="BLQ419" s="263"/>
      <c r="BLR419" s="263"/>
      <c r="BLS419" s="263"/>
      <c r="BLT419" s="263"/>
      <c r="BLU419" s="263"/>
      <c r="BLV419" s="263"/>
      <c r="BLW419" s="263"/>
      <c r="BLX419" s="263"/>
      <c r="BLY419" s="263"/>
      <c r="BLZ419" s="263"/>
      <c r="BMA419" s="263"/>
      <c r="BMB419" s="263"/>
      <c r="BMC419" s="263"/>
      <c r="BMD419" s="263"/>
      <c r="BME419" s="263"/>
      <c r="BMF419" s="263"/>
      <c r="BMG419" s="263"/>
      <c r="BMH419" s="263"/>
      <c r="BMI419" s="263"/>
      <c r="BMJ419" s="263"/>
      <c r="BMK419" s="263"/>
      <c r="BML419" s="263"/>
      <c r="BMM419" s="263"/>
      <c r="BMN419" s="263"/>
      <c r="BMO419" s="263"/>
      <c r="BMP419" s="263"/>
      <c r="BMQ419" s="263"/>
      <c r="BMR419" s="263"/>
      <c r="BMS419" s="263"/>
      <c r="BMT419" s="263"/>
      <c r="BMU419" s="263"/>
      <c r="BMV419" s="263"/>
      <c r="BMW419" s="263"/>
      <c r="BMX419" s="263"/>
      <c r="BMY419" s="263"/>
      <c r="BMZ419" s="263"/>
      <c r="BNA419" s="263"/>
      <c r="BNB419" s="263"/>
      <c r="BNC419" s="263"/>
      <c r="BND419" s="263"/>
      <c r="BNE419" s="263"/>
      <c r="BNF419" s="263"/>
      <c r="BNG419" s="263"/>
      <c r="BNH419" s="263"/>
      <c r="BNI419" s="263"/>
      <c r="BNJ419" s="263"/>
      <c r="BNK419" s="263"/>
      <c r="BNL419" s="263"/>
      <c r="BNM419" s="263"/>
      <c r="BNN419" s="263"/>
      <c r="BNO419" s="263"/>
      <c r="BNP419" s="263"/>
      <c r="BNQ419" s="263"/>
      <c r="BNR419" s="263"/>
      <c r="BNS419" s="263"/>
      <c r="BNT419" s="263"/>
      <c r="BNU419" s="263"/>
      <c r="BNV419" s="263"/>
      <c r="BNW419" s="263"/>
      <c r="BNX419" s="263"/>
      <c r="BNY419" s="263"/>
      <c r="BNZ419" s="263"/>
      <c r="BOA419" s="263"/>
      <c r="BOB419" s="263"/>
      <c r="BOC419" s="263"/>
      <c r="BOD419" s="263"/>
      <c r="BOE419" s="263"/>
      <c r="BOF419" s="263"/>
      <c r="BOG419" s="263"/>
      <c r="BOH419" s="263"/>
      <c r="BOI419" s="263"/>
      <c r="BOJ419" s="263"/>
      <c r="BOK419" s="263"/>
      <c r="BOL419" s="263"/>
      <c r="BOM419" s="263"/>
      <c r="BON419" s="263"/>
      <c r="BOO419" s="263"/>
      <c r="BOP419" s="263"/>
      <c r="BOQ419" s="263"/>
      <c r="BOR419" s="263"/>
      <c r="BOS419" s="263"/>
      <c r="BOT419" s="263"/>
      <c r="BOU419" s="263"/>
      <c r="BOV419" s="263"/>
      <c r="BOW419" s="263"/>
      <c r="BOX419" s="263"/>
      <c r="BOY419" s="263"/>
      <c r="BOZ419" s="263"/>
      <c r="BPA419" s="263"/>
      <c r="BPB419" s="263"/>
      <c r="BPC419" s="263"/>
      <c r="BPD419" s="263"/>
      <c r="BPE419" s="263"/>
      <c r="BPF419" s="263"/>
      <c r="BPG419" s="263"/>
      <c r="BPH419" s="263"/>
      <c r="BPI419" s="263"/>
      <c r="BPJ419" s="263"/>
      <c r="BPK419" s="263"/>
      <c r="BPL419" s="263"/>
      <c r="BPM419" s="263"/>
      <c r="BPN419" s="263"/>
      <c r="BPO419" s="263"/>
      <c r="BPP419" s="263"/>
      <c r="BPQ419" s="263"/>
      <c r="BPR419" s="263"/>
      <c r="BPS419" s="263"/>
      <c r="BPT419" s="263"/>
      <c r="BPU419" s="263"/>
      <c r="BPV419" s="263"/>
      <c r="BPW419" s="263"/>
      <c r="BPX419" s="263"/>
      <c r="BPY419" s="263"/>
      <c r="BPZ419" s="263"/>
      <c r="BQA419" s="263"/>
      <c r="BQB419" s="263"/>
      <c r="BQC419" s="263"/>
      <c r="BQD419" s="263"/>
      <c r="BQE419" s="263"/>
      <c r="BQF419" s="263"/>
      <c r="BQG419" s="263"/>
      <c r="BQH419" s="263"/>
      <c r="BQI419" s="263"/>
      <c r="BQJ419" s="263"/>
      <c r="BQK419" s="263"/>
      <c r="BQL419" s="263"/>
      <c r="BQM419" s="263"/>
      <c r="BQN419" s="263"/>
      <c r="BQO419" s="263"/>
      <c r="BQP419" s="263"/>
      <c r="BQQ419" s="263"/>
      <c r="BQR419" s="263"/>
      <c r="BQS419" s="263"/>
      <c r="BQT419" s="263"/>
      <c r="BQU419" s="263"/>
      <c r="BQV419" s="263"/>
      <c r="BQW419" s="263"/>
      <c r="BQX419" s="263"/>
      <c r="BQY419" s="263"/>
      <c r="BQZ419" s="263"/>
      <c r="BRA419" s="263"/>
      <c r="BRB419" s="263"/>
      <c r="BRC419" s="263"/>
      <c r="BRD419" s="263"/>
      <c r="BRE419" s="263"/>
      <c r="BRF419" s="263"/>
      <c r="BRG419" s="263"/>
      <c r="BRH419" s="263"/>
      <c r="BRI419" s="263"/>
      <c r="BRJ419" s="263"/>
      <c r="BRK419" s="263"/>
      <c r="BRL419" s="263"/>
      <c r="BRM419" s="263"/>
      <c r="BRN419" s="263"/>
      <c r="BRO419" s="263"/>
      <c r="BRP419" s="263"/>
      <c r="BRQ419" s="263"/>
      <c r="BRR419" s="263"/>
      <c r="BRS419" s="263"/>
      <c r="BRT419" s="263"/>
      <c r="BRU419" s="263"/>
      <c r="BRV419" s="263"/>
      <c r="BRW419" s="263"/>
      <c r="BRX419" s="263"/>
      <c r="BRY419" s="263"/>
      <c r="BRZ419" s="263"/>
      <c r="BSA419" s="263"/>
      <c r="BSB419" s="263"/>
      <c r="BSC419" s="263"/>
      <c r="BSD419" s="263"/>
      <c r="BSE419" s="263"/>
      <c r="BSF419" s="263"/>
      <c r="BSG419" s="263"/>
      <c r="BSH419" s="263"/>
      <c r="BSI419" s="263"/>
      <c r="BSJ419" s="263"/>
      <c r="BSK419" s="263"/>
      <c r="BSL419" s="263"/>
      <c r="BSM419" s="263"/>
      <c r="BSN419" s="263"/>
      <c r="BSO419" s="263"/>
      <c r="BSP419" s="263"/>
      <c r="BSQ419" s="263"/>
      <c r="BSR419" s="263"/>
      <c r="BSS419" s="263"/>
      <c r="BST419" s="263"/>
      <c r="BSU419" s="263"/>
      <c r="BSV419" s="263"/>
      <c r="BSW419" s="263"/>
      <c r="BSX419" s="263"/>
      <c r="BSY419" s="263"/>
      <c r="BSZ419" s="263"/>
      <c r="BTA419" s="263"/>
      <c r="BTB419" s="263"/>
      <c r="BTC419" s="263"/>
      <c r="BTD419" s="263"/>
      <c r="BTE419" s="263"/>
      <c r="BTF419" s="263"/>
      <c r="BTG419" s="263"/>
      <c r="BTH419" s="263"/>
      <c r="BTI419" s="263"/>
      <c r="BTJ419" s="263"/>
      <c r="BTK419" s="263"/>
      <c r="BTL419" s="263"/>
      <c r="BTM419" s="263"/>
      <c r="BTN419" s="263"/>
      <c r="BTO419" s="263"/>
      <c r="BTP419" s="263"/>
      <c r="BTQ419" s="263"/>
      <c r="BTR419" s="263"/>
      <c r="BTS419" s="263"/>
      <c r="BTT419" s="263"/>
      <c r="BTU419" s="263"/>
      <c r="BTV419" s="263"/>
      <c r="BTW419" s="263"/>
      <c r="BTX419" s="263"/>
      <c r="BTY419" s="263"/>
      <c r="BTZ419" s="263"/>
      <c r="BUA419" s="263"/>
      <c r="BUB419" s="263"/>
      <c r="BUC419" s="263"/>
      <c r="BUD419" s="263"/>
      <c r="BUE419" s="263"/>
      <c r="BUF419" s="263"/>
      <c r="BUG419" s="263"/>
      <c r="BUH419" s="263"/>
      <c r="BUI419" s="263"/>
      <c r="BUJ419" s="263"/>
      <c r="BUK419" s="263"/>
      <c r="BUL419" s="263"/>
      <c r="BUM419" s="263"/>
      <c r="BUN419" s="263"/>
      <c r="BUO419" s="263"/>
      <c r="BUP419" s="263"/>
      <c r="BUQ419" s="263"/>
      <c r="BUR419" s="263"/>
      <c r="BUS419" s="263"/>
      <c r="BUT419" s="263"/>
      <c r="BUU419" s="263"/>
      <c r="BUV419" s="263"/>
      <c r="BUW419" s="263"/>
      <c r="BUX419" s="263"/>
      <c r="BUY419" s="263"/>
      <c r="BUZ419" s="263"/>
      <c r="BVA419" s="263"/>
      <c r="BVB419" s="263"/>
      <c r="BVC419" s="263"/>
      <c r="BVD419" s="263"/>
      <c r="BVE419" s="263"/>
      <c r="BVF419" s="263"/>
      <c r="BVG419" s="263"/>
      <c r="BVH419" s="263"/>
      <c r="BVI419" s="263"/>
      <c r="BVJ419" s="263"/>
      <c r="BVK419" s="263"/>
      <c r="BVL419" s="263"/>
      <c r="BVM419" s="263"/>
      <c r="BVN419" s="263"/>
      <c r="BVO419" s="263"/>
      <c r="BVP419" s="263"/>
      <c r="BVQ419" s="263"/>
      <c r="BVR419" s="263"/>
      <c r="BVS419" s="263"/>
      <c r="BVT419" s="263"/>
      <c r="BVU419" s="263"/>
      <c r="BVV419" s="263"/>
      <c r="BVW419" s="263"/>
      <c r="BVX419" s="263"/>
      <c r="BVY419" s="263"/>
      <c r="BVZ419" s="263"/>
      <c r="BWA419" s="263"/>
      <c r="BWB419" s="263"/>
      <c r="BWC419" s="263"/>
      <c r="BWD419" s="263"/>
      <c r="BWE419" s="263"/>
      <c r="BWF419" s="263"/>
      <c r="BWG419" s="263"/>
      <c r="BWH419" s="263"/>
      <c r="BWI419" s="263"/>
      <c r="BWJ419" s="263"/>
      <c r="BWK419" s="263"/>
      <c r="BWL419" s="263"/>
      <c r="BWM419" s="263"/>
      <c r="BWN419" s="263"/>
      <c r="BWO419" s="263"/>
      <c r="BWP419" s="263"/>
      <c r="BWQ419" s="263"/>
      <c r="BWR419" s="263"/>
      <c r="BWS419" s="263"/>
      <c r="BWT419" s="263"/>
      <c r="BWU419" s="263"/>
      <c r="BWV419" s="263"/>
      <c r="BWW419" s="263"/>
      <c r="BWX419" s="263"/>
      <c r="BWY419" s="263"/>
      <c r="BWZ419" s="263"/>
      <c r="BXA419" s="263"/>
      <c r="BXB419" s="263"/>
      <c r="BXC419" s="263"/>
      <c r="BXD419" s="263"/>
      <c r="BXE419" s="263"/>
      <c r="BXF419" s="263"/>
      <c r="BXG419" s="263"/>
      <c r="BXH419" s="263"/>
      <c r="BXI419" s="263"/>
      <c r="BXJ419" s="263"/>
      <c r="BXK419" s="263"/>
      <c r="BXL419" s="263"/>
      <c r="BXM419" s="263"/>
      <c r="BXN419" s="263"/>
      <c r="BXO419" s="263"/>
      <c r="BXP419" s="263"/>
      <c r="BXQ419" s="263"/>
      <c r="BXR419" s="263"/>
      <c r="BXS419" s="263"/>
      <c r="BXT419" s="263"/>
      <c r="BXU419" s="263"/>
      <c r="BXV419" s="263"/>
      <c r="BXW419" s="263"/>
      <c r="BXX419" s="263"/>
      <c r="BXY419" s="263"/>
      <c r="BXZ419" s="263"/>
      <c r="BYA419" s="263"/>
      <c r="BYB419" s="263"/>
      <c r="BYC419" s="263"/>
      <c r="BYD419" s="263"/>
      <c r="BYE419" s="263"/>
      <c r="BYF419" s="263"/>
      <c r="BYG419" s="263"/>
      <c r="BYH419" s="263"/>
      <c r="BYI419" s="263"/>
      <c r="BYJ419" s="263"/>
      <c r="BYK419" s="263"/>
      <c r="BYL419" s="263"/>
      <c r="BYM419" s="263"/>
      <c r="BYN419" s="263"/>
      <c r="BYO419" s="263"/>
      <c r="BYP419" s="263"/>
      <c r="BYQ419" s="263"/>
      <c r="BYR419" s="263"/>
      <c r="BYS419" s="263"/>
      <c r="BYT419" s="263"/>
      <c r="BYU419" s="263"/>
      <c r="BYV419" s="263"/>
      <c r="BYW419" s="263"/>
      <c r="BYX419" s="263"/>
      <c r="BYY419" s="263"/>
      <c r="BYZ419" s="263"/>
      <c r="BZA419" s="263"/>
      <c r="BZB419" s="263"/>
      <c r="BZC419" s="263"/>
      <c r="BZD419" s="263"/>
      <c r="BZE419" s="263"/>
      <c r="BZF419" s="263"/>
      <c r="BZG419" s="263"/>
      <c r="BZH419" s="263"/>
      <c r="BZI419" s="263"/>
      <c r="BZJ419" s="263"/>
      <c r="BZK419" s="263"/>
      <c r="BZL419" s="263"/>
      <c r="BZM419" s="263"/>
      <c r="BZN419" s="263"/>
      <c r="BZO419" s="263"/>
      <c r="BZP419" s="263"/>
      <c r="BZQ419" s="263"/>
      <c r="BZR419" s="263"/>
      <c r="BZS419" s="263"/>
      <c r="BZT419" s="263"/>
      <c r="BZU419" s="263"/>
      <c r="BZV419" s="263"/>
      <c r="BZW419" s="263"/>
      <c r="BZX419" s="263"/>
      <c r="BZY419" s="263"/>
      <c r="BZZ419" s="263"/>
      <c r="CAA419" s="263"/>
      <c r="CAB419" s="263"/>
      <c r="CAC419" s="263"/>
      <c r="CAD419" s="263"/>
      <c r="CAE419" s="263"/>
      <c r="CAF419" s="263"/>
      <c r="CAG419" s="263"/>
      <c r="CAH419" s="263"/>
      <c r="CAI419" s="263"/>
      <c r="CAJ419" s="263"/>
      <c r="CAK419" s="263"/>
      <c r="CAL419" s="263"/>
      <c r="CAM419" s="263"/>
      <c r="CAN419" s="263"/>
      <c r="CAO419" s="263"/>
      <c r="CAP419" s="263"/>
      <c r="CAQ419" s="263"/>
      <c r="CAR419" s="263"/>
      <c r="CAS419" s="263"/>
      <c r="CAT419" s="263"/>
      <c r="CAU419" s="263"/>
      <c r="CAV419" s="263"/>
    </row>
    <row r="420" spans="1:2076" x14ac:dyDescent="0.35">
      <c r="A420" s="263"/>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263"/>
      <c r="AF420" s="263"/>
      <c r="AG420" s="263"/>
      <c r="AH420" s="263"/>
      <c r="AI420" s="263"/>
      <c r="AJ420" s="263"/>
      <c r="AK420" s="263"/>
      <c r="AL420" s="263"/>
      <c r="AM420" s="263"/>
      <c r="AN420" s="263"/>
      <c r="AO420" s="263"/>
      <c r="AP420" s="263"/>
      <c r="AQ420" s="263"/>
      <c r="AR420" s="263"/>
      <c r="AS420" s="263"/>
      <c r="AT420" s="263"/>
      <c r="AU420" s="263"/>
      <c r="AV420" s="263"/>
      <c r="AW420" s="263"/>
      <c r="AX420" s="263"/>
      <c r="AY420" s="263"/>
      <c r="AZ420" s="263"/>
      <c r="BA420" s="263"/>
      <c r="BB420" s="263"/>
      <c r="BC420" s="263"/>
      <c r="BD420" s="263"/>
      <c r="BE420" s="263"/>
      <c r="BF420" s="263"/>
      <c r="BG420" s="263"/>
      <c r="BH420" s="263"/>
      <c r="BI420" s="263"/>
      <c r="BJ420" s="263"/>
      <c r="BK420" s="263"/>
      <c r="BL420" s="263"/>
      <c r="BM420" s="263"/>
      <c r="BN420" s="263"/>
      <c r="BO420" s="263"/>
      <c r="BP420" s="263"/>
      <c r="BQ420" s="263"/>
      <c r="BR420" s="263"/>
      <c r="BS420" s="263"/>
      <c r="BT420" s="263"/>
      <c r="BU420" s="263"/>
      <c r="BV420" s="263"/>
      <c r="BW420" s="263"/>
      <c r="BX420" s="263"/>
      <c r="BY420" s="263"/>
      <c r="BZ420" s="263"/>
      <c r="CA420" s="263"/>
      <c r="CB420" s="263"/>
      <c r="CC420" s="263"/>
      <c r="CD420" s="263"/>
      <c r="CE420" s="263"/>
      <c r="CF420" s="263"/>
      <c r="CG420" s="263"/>
      <c r="CH420" s="263"/>
      <c r="CI420" s="263"/>
      <c r="CJ420" s="263"/>
      <c r="CK420" s="263"/>
      <c r="CL420" s="263"/>
      <c r="CM420" s="263"/>
      <c r="CN420" s="263"/>
      <c r="CO420" s="263"/>
      <c r="CP420" s="263"/>
      <c r="CQ420" s="263"/>
      <c r="CR420" s="263"/>
      <c r="CS420" s="263"/>
      <c r="CT420" s="263"/>
      <c r="CU420" s="263"/>
      <c r="CV420" s="263"/>
      <c r="CW420" s="263"/>
      <c r="CX420" s="263"/>
      <c r="CY420" s="263"/>
      <c r="CZ420" s="263"/>
      <c r="DA420" s="263"/>
      <c r="DB420" s="263"/>
      <c r="DC420" s="263"/>
      <c r="DD420" s="263"/>
      <c r="DE420" s="263"/>
      <c r="DF420" s="263"/>
      <c r="DG420" s="263"/>
      <c r="DH420" s="263"/>
      <c r="DI420" s="263"/>
      <c r="DJ420" s="263"/>
      <c r="DK420" s="263"/>
      <c r="DL420" s="263"/>
      <c r="DM420" s="263"/>
      <c r="DN420" s="263"/>
      <c r="DO420" s="263"/>
      <c r="DP420" s="263"/>
      <c r="DQ420" s="263"/>
      <c r="DR420" s="263"/>
      <c r="DS420" s="263"/>
      <c r="DT420" s="263"/>
      <c r="DU420" s="263"/>
      <c r="DV420" s="263"/>
      <c r="DW420" s="263"/>
      <c r="DX420" s="263"/>
      <c r="DY420" s="263"/>
      <c r="DZ420" s="263"/>
      <c r="EA420" s="263"/>
      <c r="EB420" s="263"/>
      <c r="EC420" s="263"/>
      <c r="ED420" s="263"/>
      <c r="EE420" s="263"/>
      <c r="EF420" s="263"/>
      <c r="EG420" s="263"/>
      <c r="EH420" s="263"/>
      <c r="EI420" s="263"/>
      <c r="EJ420" s="263"/>
      <c r="EK420" s="263"/>
      <c r="EL420" s="263"/>
      <c r="EM420" s="263"/>
      <c r="EN420" s="263"/>
      <c r="EO420" s="263"/>
      <c r="EP420" s="263"/>
      <c r="EQ420" s="263"/>
      <c r="ER420" s="263"/>
      <c r="ES420" s="263"/>
      <c r="ET420" s="263"/>
      <c r="EU420" s="263"/>
      <c r="EV420" s="263"/>
      <c r="EW420" s="263"/>
      <c r="EX420" s="263"/>
      <c r="EY420" s="263"/>
      <c r="EZ420" s="263"/>
      <c r="FA420" s="263"/>
      <c r="FB420" s="263"/>
      <c r="FC420" s="263"/>
      <c r="FD420" s="263"/>
      <c r="FE420" s="263"/>
      <c r="FF420" s="263"/>
      <c r="FG420" s="263"/>
      <c r="FH420" s="263"/>
      <c r="FI420" s="263"/>
      <c r="FJ420" s="263"/>
      <c r="FK420" s="263"/>
      <c r="FL420" s="263"/>
      <c r="FM420" s="263"/>
      <c r="FN420" s="263"/>
      <c r="FO420" s="263"/>
      <c r="FP420" s="263"/>
      <c r="FQ420" s="263"/>
      <c r="FR420" s="263"/>
      <c r="FS420" s="263"/>
      <c r="FT420" s="263"/>
      <c r="FU420" s="263"/>
      <c r="FV420" s="263"/>
      <c r="FW420" s="263"/>
      <c r="FX420" s="263"/>
      <c r="FY420" s="263"/>
      <c r="FZ420" s="263"/>
      <c r="GA420" s="263"/>
      <c r="GB420" s="263"/>
      <c r="GC420" s="263"/>
      <c r="GD420" s="263"/>
      <c r="GE420" s="263"/>
      <c r="GF420" s="263"/>
      <c r="GG420" s="263"/>
      <c r="GH420" s="263"/>
      <c r="GI420" s="263"/>
      <c r="GJ420" s="263"/>
      <c r="GK420" s="263"/>
      <c r="GL420" s="263"/>
      <c r="GM420" s="263"/>
      <c r="GN420" s="263"/>
      <c r="GO420" s="263"/>
      <c r="GP420" s="263"/>
      <c r="GQ420" s="263"/>
      <c r="GR420" s="263"/>
      <c r="GS420" s="263"/>
      <c r="GT420" s="263"/>
      <c r="GU420" s="263"/>
      <c r="GV420" s="263"/>
      <c r="GW420" s="263"/>
      <c r="GX420" s="263"/>
      <c r="GY420" s="263"/>
      <c r="GZ420" s="263"/>
      <c r="HA420" s="263"/>
      <c r="HB420" s="263"/>
      <c r="HC420" s="263"/>
      <c r="HD420" s="263"/>
      <c r="HE420" s="263"/>
      <c r="HF420" s="263"/>
      <c r="HG420" s="263"/>
      <c r="HH420" s="263"/>
      <c r="HI420" s="263"/>
      <c r="HJ420" s="263"/>
      <c r="HK420" s="263"/>
      <c r="HL420" s="263"/>
      <c r="HM420" s="263"/>
      <c r="HN420" s="263"/>
      <c r="HO420" s="263"/>
      <c r="HP420" s="263"/>
      <c r="HQ420" s="263"/>
      <c r="HR420" s="263"/>
      <c r="HS420" s="263"/>
      <c r="HT420" s="263"/>
      <c r="HU420" s="263"/>
      <c r="HV420" s="263"/>
      <c r="HW420" s="263"/>
      <c r="HX420" s="263"/>
      <c r="HY420" s="263"/>
      <c r="HZ420" s="263"/>
      <c r="IA420" s="263"/>
      <c r="IB420" s="263"/>
      <c r="IC420" s="263"/>
      <c r="ID420" s="263"/>
      <c r="IE420" s="263"/>
      <c r="IF420" s="263"/>
      <c r="IG420" s="263"/>
      <c r="IH420" s="263"/>
      <c r="II420" s="263"/>
      <c r="IJ420" s="263"/>
      <c r="IK420" s="263"/>
      <c r="IL420" s="263"/>
      <c r="IM420" s="263"/>
      <c r="IN420" s="263"/>
      <c r="IO420" s="263"/>
      <c r="IP420" s="263"/>
      <c r="IQ420" s="263"/>
      <c r="IR420" s="263"/>
      <c r="IS420" s="263"/>
      <c r="IT420" s="263"/>
      <c r="IU420" s="263"/>
      <c r="IV420" s="263"/>
      <c r="IW420" s="263"/>
      <c r="IX420" s="263"/>
      <c r="IY420" s="263"/>
      <c r="IZ420" s="263"/>
      <c r="JA420" s="263"/>
      <c r="JB420" s="263"/>
      <c r="JC420" s="263"/>
      <c r="JD420" s="263"/>
      <c r="JE420" s="263"/>
      <c r="JF420" s="263"/>
      <c r="JG420" s="263"/>
      <c r="JH420" s="263"/>
      <c r="JI420" s="263"/>
      <c r="JJ420" s="263"/>
      <c r="JK420" s="263"/>
      <c r="JL420" s="263"/>
      <c r="JM420" s="263"/>
      <c r="JN420" s="263"/>
      <c r="JO420" s="263"/>
      <c r="JP420" s="263"/>
      <c r="JQ420" s="263"/>
      <c r="JR420" s="263"/>
      <c r="JS420" s="263"/>
      <c r="JT420" s="263"/>
      <c r="JU420" s="263"/>
      <c r="JV420" s="263"/>
      <c r="JW420" s="263"/>
      <c r="JX420" s="263"/>
      <c r="JY420" s="263"/>
      <c r="JZ420" s="263"/>
      <c r="KA420" s="263"/>
      <c r="KB420" s="263"/>
      <c r="KC420" s="263"/>
      <c r="KD420" s="263"/>
      <c r="KE420" s="263"/>
      <c r="KF420" s="263"/>
      <c r="KG420" s="263"/>
      <c r="KH420" s="263"/>
      <c r="KI420" s="263"/>
      <c r="KJ420" s="263"/>
      <c r="KK420" s="263"/>
      <c r="KL420" s="263"/>
      <c r="KM420" s="263"/>
      <c r="KN420" s="263"/>
      <c r="KO420" s="263"/>
      <c r="KP420" s="263"/>
      <c r="KQ420" s="263"/>
      <c r="KR420" s="263"/>
      <c r="KS420" s="263"/>
      <c r="KT420" s="263"/>
      <c r="KU420" s="263"/>
      <c r="KV420" s="263"/>
      <c r="KW420" s="263"/>
      <c r="KX420" s="263"/>
      <c r="KY420" s="263"/>
      <c r="KZ420" s="263"/>
      <c r="LA420" s="263"/>
      <c r="LB420" s="263"/>
      <c r="LC420" s="263"/>
      <c r="LD420" s="263"/>
      <c r="LE420" s="263"/>
      <c r="LF420" s="263"/>
      <c r="LG420" s="263"/>
      <c r="LH420" s="263"/>
      <c r="LI420" s="263"/>
      <c r="LJ420" s="263"/>
      <c r="LK420" s="263"/>
      <c r="LL420" s="263"/>
      <c r="LM420" s="263"/>
      <c r="LN420" s="263"/>
      <c r="LO420" s="263"/>
      <c r="LP420" s="263"/>
      <c r="LQ420" s="263"/>
      <c r="LR420" s="263"/>
      <c r="LS420" s="263"/>
      <c r="LT420" s="263"/>
      <c r="LU420" s="263"/>
      <c r="LV420" s="263"/>
      <c r="LW420" s="263"/>
      <c r="LX420" s="263"/>
      <c r="LY420" s="263"/>
      <c r="LZ420" s="263"/>
      <c r="MA420" s="263"/>
      <c r="MB420" s="263"/>
      <c r="MC420" s="263"/>
      <c r="MD420" s="263"/>
      <c r="ME420" s="263"/>
      <c r="MF420" s="263"/>
      <c r="MG420" s="263"/>
      <c r="MH420" s="263"/>
      <c r="MI420" s="263"/>
      <c r="MJ420" s="263"/>
      <c r="MK420" s="263"/>
      <c r="ML420" s="263"/>
      <c r="MM420" s="263"/>
      <c r="MN420" s="263"/>
      <c r="MO420" s="263"/>
      <c r="MP420" s="263"/>
      <c r="MQ420" s="263"/>
      <c r="MR420" s="263"/>
      <c r="MS420" s="263"/>
      <c r="MT420" s="263"/>
      <c r="MU420" s="263"/>
      <c r="MV420" s="263"/>
      <c r="MW420" s="263"/>
      <c r="MX420" s="263"/>
      <c r="MY420" s="263"/>
      <c r="MZ420" s="263"/>
      <c r="NA420" s="263"/>
      <c r="NB420" s="263"/>
      <c r="NC420" s="263"/>
      <c r="ND420" s="263"/>
      <c r="NE420" s="263"/>
      <c r="NF420" s="263"/>
      <c r="NG420" s="263"/>
      <c r="NH420" s="263"/>
      <c r="NI420" s="263"/>
      <c r="NJ420" s="263"/>
      <c r="NK420" s="263"/>
      <c r="NL420" s="263"/>
      <c r="NM420" s="263"/>
      <c r="NN420" s="263"/>
      <c r="NO420" s="263"/>
      <c r="NP420" s="263"/>
      <c r="NQ420" s="263"/>
      <c r="NR420" s="263"/>
      <c r="NS420" s="263"/>
      <c r="NT420" s="263"/>
      <c r="NU420" s="263"/>
      <c r="NV420" s="263"/>
      <c r="NW420" s="263"/>
      <c r="NX420" s="263"/>
      <c r="NY420" s="263"/>
      <c r="NZ420" s="263"/>
      <c r="OA420" s="263"/>
      <c r="OB420" s="263"/>
      <c r="OC420" s="263"/>
      <c r="OD420" s="263"/>
      <c r="OE420" s="263"/>
      <c r="OF420" s="263"/>
      <c r="OG420" s="263"/>
      <c r="OH420" s="263"/>
      <c r="OI420" s="263"/>
      <c r="OJ420" s="263"/>
      <c r="OK420" s="263"/>
      <c r="OL420" s="263"/>
      <c r="OM420" s="263"/>
      <c r="ON420" s="263"/>
      <c r="OO420" s="263"/>
      <c r="OP420" s="263"/>
      <c r="OQ420" s="263"/>
      <c r="OR420" s="263"/>
      <c r="OS420" s="263"/>
      <c r="OT420" s="263"/>
      <c r="OU420" s="263"/>
      <c r="OV420" s="263"/>
      <c r="OW420" s="263"/>
      <c r="OX420" s="263"/>
      <c r="OY420" s="263"/>
      <c r="OZ420" s="263"/>
      <c r="PA420" s="263"/>
      <c r="PB420" s="263"/>
      <c r="PC420" s="263"/>
      <c r="PD420" s="263"/>
      <c r="PE420" s="263"/>
      <c r="PF420" s="263"/>
      <c r="PG420" s="263"/>
      <c r="PH420" s="263"/>
      <c r="PI420" s="263"/>
      <c r="PJ420" s="263"/>
      <c r="PK420" s="263"/>
      <c r="PL420" s="263"/>
      <c r="PM420" s="263"/>
      <c r="PN420" s="263"/>
      <c r="PO420" s="263"/>
      <c r="PP420" s="263"/>
      <c r="PQ420" s="263"/>
      <c r="PR420" s="263"/>
      <c r="PS420" s="263"/>
      <c r="PT420" s="263"/>
      <c r="PU420" s="263"/>
      <c r="PV420" s="263"/>
      <c r="PW420" s="263"/>
      <c r="PX420" s="263"/>
      <c r="PY420" s="263"/>
      <c r="PZ420" s="263"/>
      <c r="QA420" s="263"/>
      <c r="QB420" s="263"/>
      <c r="QC420" s="263"/>
      <c r="QD420" s="263"/>
      <c r="QE420" s="263"/>
      <c r="QF420" s="263"/>
      <c r="QG420" s="263"/>
      <c r="QH420" s="263"/>
      <c r="QI420" s="263"/>
      <c r="QJ420" s="263"/>
      <c r="QK420" s="263"/>
      <c r="QL420" s="263"/>
      <c r="QM420" s="263"/>
      <c r="QN420" s="263"/>
      <c r="QO420" s="263"/>
      <c r="QP420" s="263"/>
      <c r="QQ420" s="263"/>
      <c r="QR420" s="263"/>
      <c r="QS420" s="263"/>
      <c r="QT420" s="263"/>
      <c r="QU420" s="263"/>
      <c r="QV420" s="263"/>
      <c r="QW420" s="263"/>
      <c r="QX420" s="263"/>
      <c r="QY420" s="263"/>
      <c r="QZ420" s="263"/>
      <c r="RA420" s="263"/>
      <c r="RB420" s="263"/>
      <c r="RC420" s="263"/>
      <c r="RD420" s="263"/>
      <c r="RE420" s="263"/>
      <c r="RF420" s="263"/>
      <c r="RG420" s="263"/>
      <c r="RH420" s="263"/>
      <c r="RI420" s="263"/>
      <c r="RJ420" s="263"/>
      <c r="RK420" s="263"/>
      <c r="RL420" s="263"/>
      <c r="RM420" s="263"/>
      <c r="RN420" s="263"/>
      <c r="RO420" s="263"/>
      <c r="RP420" s="263"/>
      <c r="RQ420" s="263"/>
      <c r="RR420" s="263"/>
      <c r="RS420" s="263"/>
      <c r="RT420" s="263"/>
      <c r="RU420" s="263"/>
      <c r="RV420" s="263"/>
      <c r="RW420" s="263"/>
      <c r="RX420" s="263"/>
      <c r="RY420" s="263"/>
      <c r="RZ420" s="263"/>
      <c r="SA420" s="263"/>
      <c r="SB420" s="263"/>
      <c r="SC420" s="263"/>
      <c r="SD420" s="263"/>
      <c r="SE420" s="263"/>
      <c r="SF420" s="263"/>
      <c r="SG420" s="263"/>
      <c r="SH420" s="263"/>
      <c r="SI420" s="263"/>
      <c r="SJ420" s="263"/>
      <c r="SK420" s="263"/>
      <c r="SL420" s="263"/>
      <c r="SM420" s="263"/>
      <c r="SN420" s="263"/>
      <c r="SO420" s="263"/>
      <c r="SP420" s="263"/>
      <c r="SQ420" s="263"/>
      <c r="SR420" s="263"/>
      <c r="SS420" s="263"/>
      <c r="ST420" s="263"/>
      <c r="SU420" s="263"/>
      <c r="SV420" s="263"/>
      <c r="SW420" s="263"/>
      <c r="SX420" s="263"/>
      <c r="SY420" s="263"/>
      <c r="SZ420" s="263"/>
      <c r="TA420" s="263"/>
      <c r="TB420" s="263"/>
      <c r="TC420" s="263"/>
      <c r="TD420" s="263"/>
      <c r="TE420" s="263"/>
      <c r="TF420" s="263"/>
      <c r="TG420" s="263"/>
      <c r="TH420" s="263"/>
      <c r="TI420" s="263"/>
      <c r="TJ420" s="263"/>
      <c r="TK420" s="263"/>
      <c r="TL420" s="263"/>
      <c r="TM420" s="263"/>
      <c r="TN420" s="263"/>
      <c r="TO420" s="263"/>
      <c r="TP420" s="263"/>
      <c r="TQ420" s="263"/>
      <c r="TR420" s="263"/>
      <c r="TS420" s="263"/>
      <c r="TT420" s="263"/>
      <c r="TU420" s="263"/>
      <c r="TV420" s="263"/>
      <c r="TW420" s="263"/>
      <c r="TX420" s="263"/>
      <c r="TY420" s="263"/>
      <c r="TZ420" s="263"/>
      <c r="UA420" s="263"/>
      <c r="UB420" s="263"/>
      <c r="UC420" s="263"/>
      <c r="UD420" s="263"/>
      <c r="UE420" s="263"/>
      <c r="UF420" s="263"/>
      <c r="UG420" s="263"/>
      <c r="UH420" s="263"/>
      <c r="UI420" s="263"/>
      <c r="UJ420" s="263"/>
      <c r="UK420" s="263"/>
      <c r="UL420" s="263"/>
      <c r="UM420" s="263"/>
      <c r="UN420" s="263"/>
      <c r="UO420" s="263"/>
      <c r="UP420" s="263"/>
      <c r="UQ420" s="263"/>
      <c r="UR420" s="263"/>
      <c r="US420" s="263"/>
      <c r="UT420" s="263"/>
      <c r="UU420" s="263"/>
      <c r="UV420" s="263"/>
      <c r="UW420" s="263"/>
      <c r="UX420" s="263"/>
      <c r="UY420" s="263"/>
      <c r="UZ420" s="263"/>
      <c r="VA420" s="263"/>
      <c r="VB420" s="263"/>
      <c r="VC420" s="263"/>
      <c r="VD420" s="263"/>
      <c r="VE420" s="263"/>
      <c r="VF420" s="263"/>
      <c r="VG420" s="263"/>
      <c r="VH420" s="263"/>
      <c r="VI420" s="263"/>
      <c r="VJ420" s="263"/>
      <c r="VK420" s="263"/>
      <c r="VL420" s="263"/>
      <c r="VM420" s="263"/>
      <c r="VN420" s="263"/>
      <c r="VO420" s="263"/>
      <c r="VP420" s="263"/>
      <c r="VQ420" s="263"/>
      <c r="VR420" s="263"/>
      <c r="VS420" s="263"/>
      <c r="VT420" s="263"/>
      <c r="VU420" s="263"/>
      <c r="VV420" s="263"/>
      <c r="VW420" s="263"/>
      <c r="VX420" s="263"/>
      <c r="VY420" s="263"/>
      <c r="VZ420" s="263"/>
      <c r="WA420" s="263"/>
      <c r="WB420" s="263"/>
      <c r="WC420" s="263"/>
      <c r="WD420" s="263"/>
      <c r="WE420" s="263"/>
      <c r="WF420" s="263"/>
      <c r="WG420" s="263"/>
      <c r="WH420" s="263"/>
      <c r="WI420" s="263"/>
      <c r="WJ420" s="263"/>
      <c r="WK420" s="263"/>
      <c r="WL420" s="263"/>
      <c r="WM420" s="263"/>
      <c r="WN420" s="263"/>
      <c r="WO420" s="263"/>
      <c r="WP420" s="263"/>
      <c r="WQ420" s="263"/>
      <c r="WR420" s="263"/>
      <c r="WS420" s="263"/>
      <c r="WT420" s="263"/>
      <c r="WU420" s="263"/>
      <c r="WV420" s="263"/>
      <c r="WW420" s="263"/>
      <c r="WX420" s="263"/>
      <c r="WY420" s="263"/>
      <c r="WZ420" s="263"/>
      <c r="XA420" s="263"/>
      <c r="XB420" s="263"/>
      <c r="XC420" s="263"/>
      <c r="XD420" s="263"/>
      <c r="XE420" s="263"/>
      <c r="XF420" s="263"/>
      <c r="XG420" s="263"/>
      <c r="XH420" s="263"/>
      <c r="XI420" s="263"/>
      <c r="XJ420" s="263"/>
      <c r="XK420" s="263"/>
      <c r="XL420" s="263"/>
      <c r="XM420" s="263"/>
      <c r="XN420" s="263"/>
      <c r="XO420" s="263"/>
      <c r="XP420" s="263"/>
      <c r="XQ420" s="263"/>
      <c r="XR420" s="263"/>
      <c r="XS420" s="263"/>
      <c r="XT420" s="263"/>
      <c r="XU420" s="263"/>
      <c r="XV420" s="263"/>
      <c r="XW420" s="263"/>
      <c r="XX420" s="263"/>
      <c r="XY420" s="263"/>
      <c r="XZ420" s="263"/>
      <c r="YA420" s="263"/>
      <c r="YB420" s="263"/>
      <c r="YC420" s="263"/>
      <c r="YD420" s="263"/>
      <c r="YE420" s="263"/>
      <c r="YF420" s="263"/>
      <c r="YG420" s="263"/>
      <c r="YH420" s="263"/>
      <c r="YI420" s="263"/>
      <c r="YJ420" s="263"/>
      <c r="YK420" s="263"/>
      <c r="YL420" s="263"/>
      <c r="YM420" s="263"/>
      <c r="YN420" s="263"/>
      <c r="YO420" s="263"/>
      <c r="YP420" s="263"/>
      <c r="YQ420" s="263"/>
      <c r="YR420" s="263"/>
      <c r="YS420" s="263"/>
      <c r="YT420" s="263"/>
      <c r="YU420" s="263"/>
      <c r="YV420" s="263"/>
      <c r="YW420" s="263"/>
      <c r="YX420" s="263"/>
      <c r="YY420" s="263"/>
      <c r="YZ420" s="263"/>
      <c r="ZA420" s="263"/>
      <c r="ZB420" s="263"/>
      <c r="ZC420" s="263"/>
      <c r="ZD420" s="263"/>
      <c r="ZE420" s="263"/>
      <c r="ZF420" s="263"/>
      <c r="ZG420" s="263"/>
      <c r="ZH420" s="263"/>
      <c r="ZI420" s="263"/>
      <c r="ZJ420" s="263"/>
      <c r="ZK420" s="263"/>
      <c r="ZL420" s="263"/>
      <c r="ZM420" s="263"/>
      <c r="ZN420" s="263"/>
      <c r="ZO420" s="263"/>
      <c r="ZP420" s="263"/>
      <c r="ZQ420" s="263"/>
      <c r="ZR420" s="263"/>
      <c r="ZS420" s="263"/>
      <c r="ZT420" s="263"/>
      <c r="ZU420" s="263"/>
      <c r="ZV420" s="263"/>
      <c r="ZW420" s="263"/>
      <c r="ZX420" s="263"/>
      <c r="ZY420" s="263"/>
      <c r="ZZ420" s="263"/>
      <c r="AAA420" s="263"/>
      <c r="AAB420" s="263"/>
      <c r="AAC420" s="263"/>
      <c r="AAD420" s="263"/>
      <c r="AAE420" s="263"/>
      <c r="AAF420" s="263"/>
      <c r="AAG420" s="263"/>
      <c r="AAH420" s="263"/>
      <c r="AAI420" s="263"/>
      <c r="AAJ420" s="263"/>
      <c r="AAK420" s="263"/>
      <c r="AAL420" s="263"/>
      <c r="AAM420" s="263"/>
      <c r="AAN420" s="263"/>
      <c r="AAO420" s="263"/>
      <c r="AAP420" s="263"/>
      <c r="AAQ420" s="263"/>
      <c r="AAR420" s="263"/>
      <c r="AAS420" s="263"/>
      <c r="AAT420" s="263"/>
      <c r="AAU420" s="263"/>
      <c r="AAV420" s="263"/>
      <c r="AAW420" s="263"/>
      <c r="AAX420" s="263"/>
      <c r="AAY420" s="263"/>
      <c r="AAZ420" s="263"/>
      <c r="ABA420" s="263"/>
      <c r="ABB420" s="263"/>
      <c r="ABC420" s="263"/>
      <c r="ABD420" s="263"/>
      <c r="ABE420" s="263"/>
      <c r="ABF420" s="263"/>
      <c r="ABG420" s="263"/>
      <c r="ABH420" s="263"/>
      <c r="ABI420" s="263"/>
      <c r="ABJ420" s="263"/>
      <c r="ABK420" s="263"/>
      <c r="ABL420" s="263"/>
      <c r="ABM420" s="263"/>
      <c r="ABN420" s="263"/>
      <c r="ABO420" s="263"/>
      <c r="ABP420" s="263"/>
      <c r="ABQ420" s="263"/>
      <c r="ABR420" s="263"/>
      <c r="ABS420" s="263"/>
      <c r="ABT420" s="263"/>
      <c r="ABU420" s="263"/>
      <c r="ABV420" s="263"/>
      <c r="ABW420" s="263"/>
      <c r="ABX420" s="263"/>
      <c r="ABY420" s="263"/>
      <c r="ABZ420" s="263"/>
      <c r="ACA420" s="263"/>
      <c r="ACB420" s="263"/>
      <c r="ACC420" s="263"/>
      <c r="ACD420" s="263"/>
      <c r="ACE420" s="263"/>
      <c r="ACF420" s="263"/>
      <c r="ACG420" s="263"/>
      <c r="ACH420" s="263"/>
      <c r="ACI420" s="263"/>
      <c r="ACJ420" s="263"/>
      <c r="ACK420" s="263"/>
      <c r="ACL420" s="263"/>
      <c r="ACM420" s="263"/>
      <c r="ACN420" s="263"/>
      <c r="ACO420" s="263"/>
      <c r="ACP420" s="263"/>
      <c r="ACQ420" s="263"/>
      <c r="ACR420" s="263"/>
      <c r="ACS420" s="263"/>
      <c r="ACT420" s="263"/>
      <c r="ACU420" s="263"/>
      <c r="ACV420" s="263"/>
      <c r="ACW420" s="263"/>
      <c r="ACX420" s="263"/>
      <c r="ACY420" s="263"/>
      <c r="ACZ420" s="263"/>
      <c r="ADA420" s="263"/>
      <c r="ADB420" s="263"/>
      <c r="ADC420" s="263"/>
      <c r="ADD420" s="263"/>
      <c r="ADE420" s="263"/>
      <c r="ADF420" s="263"/>
      <c r="ADG420" s="263"/>
      <c r="ADH420" s="263"/>
      <c r="ADI420" s="263"/>
      <c r="ADJ420" s="263"/>
      <c r="ADK420" s="263"/>
      <c r="ADL420" s="263"/>
      <c r="ADM420" s="263"/>
      <c r="ADN420" s="263"/>
      <c r="ADO420" s="263"/>
      <c r="ADP420" s="263"/>
      <c r="ADQ420" s="263"/>
      <c r="ADR420" s="263"/>
      <c r="ADS420" s="263"/>
      <c r="ADT420" s="263"/>
      <c r="ADU420" s="263"/>
      <c r="ADV420" s="263"/>
      <c r="ADW420" s="263"/>
      <c r="ADX420" s="263"/>
      <c r="ADY420" s="263"/>
      <c r="ADZ420" s="263"/>
      <c r="AEA420" s="263"/>
      <c r="AEB420" s="263"/>
      <c r="AEC420" s="263"/>
      <c r="AED420" s="263"/>
      <c r="AEE420" s="263"/>
      <c r="AEF420" s="263"/>
      <c r="AEG420" s="263"/>
      <c r="AEH420" s="263"/>
      <c r="AEI420" s="263"/>
      <c r="AEJ420" s="263"/>
      <c r="AEK420" s="263"/>
      <c r="AEL420" s="263"/>
      <c r="AEM420" s="263"/>
      <c r="AEN420" s="263"/>
      <c r="AEO420" s="263"/>
      <c r="AEP420" s="263"/>
      <c r="AEQ420" s="263"/>
      <c r="AER420" s="263"/>
      <c r="AES420" s="263"/>
      <c r="AET420" s="263"/>
      <c r="AEU420" s="263"/>
      <c r="AEV420" s="263"/>
      <c r="AEW420" s="263"/>
      <c r="AEX420" s="263"/>
      <c r="AEY420" s="263"/>
      <c r="AEZ420" s="263"/>
      <c r="AFA420" s="263"/>
      <c r="AFB420" s="263"/>
      <c r="AFC420" s="263"/>
      <c r="AFD420" s="263"/>
      <c r="AFE420" s="263"/>
      <c r="AFF420" s="263"/>
      <c r="AFG420" s="263"/>
      <c r="AFH420" s="263"/>
      <c r="AFI420" s="263"/>
      <c r="AFJ420" s="263"/>
      <c r="AFK420" s="263"/>
      <c r="AFL420" s="263"/>
      <c r="AFM420" s="263"/>
      <c r="AFN420" s="263"/>
      <c r="AFO420" s="263"/>
      <c r="AFP420" s="263"/>
      <c r="AFQ420" s="263"/>
      <c r="AFR420" s="263"/>
      <c r="AFS420" s="263"/>
      <c r="AFT420" s="263"/>
      <c r="AFU420" s="263"/>
      <c r="AFV420" s="263"/>
      <c r="AFW420" s="263"/>
      <c r="AFX420" s="263"/>
      <c r="AFY420" s="263"/>
      <c r="AFZ420" s="263"/>
      <c r="AGA420" s="263"/>
      <c r="AGB420" s="263"/>
      <c r="AGC420" s="263"/>
      <c r="AGD420" s="263"/>
      <c r="AGE420" s="263"/>
      <c r="AGF420" s="263"/>
      <c r="AGG420" s="263"/>
      <c r="AGH420" s="263"/>
      <c r="AGI420" s="263"/>
      <c r="AGJ420" s="263"/>
      <c r="AGK420" s="263"/>
      <c r="AGL420" s="263"/>
      <c r="AGM420" s="263"/>
      <c r="AGN420" s="263"/>
      <c r="AGO420" s="263"/>
      <c r="AGP420" s="263"/>
      <c r="AGQ420" s="263"/>
      <c r="AGR420" s="263"/>
      <c r="AGS420" s="263"/>
      <c r="AGT420" s="263"/>
      <c r="AGU420" s="263"/>
      <c r="AGV420" s="263"/>
      <c r="AGW420" s="263"/>
      <c r="AGX420" s="263"/>
      <c r="AGY420" s="263"/>
      <c r="AGZ420" s="263"/>
      <c r="AHA420" s="263"/>
      <c r="AHB420" s="263"/>
      <c r="AHC420" s="263"/>
      <c r="AHD420" s="263"/>
      <c r="AHE420" s="263"/>
      <c r="AHF420" s="263"/>
      <c r="AHG420" s="263"/>
      <c r="AHH420" s="263"/>
      <c r="AHI420" s="263"/>
      <c r="AHJ420" s="263"/>
      <c r="AHK420" s="263"/>
      <c r="AHL420" s="263"/>
      <c r="AHM420" s="263"/>
      <c r="AHN420" s="263"/>
      <c r="AHO420" s="263"/>
      <c r="AHP420" s="263"/>
      <c r="AHQ420" s="263"/>
      <c r="AHR420" s="263"/>
      <c r="AHS420" s="263"/>
      <c r="AHT420" s="263"/>
      <c r="AHU420" s="263"/>
      <c r="AHV420" s="263"/>
      <c r="AHW420" s="263"/>
      <c r="AHX420" s="263"/>
      <c r="AHY420" s="263"/>
      <c r="AHZ420" s="263"/>
      <c r="AIA420" s="263"/>
      <c r="AIB420" s="263"/>
      <c r="AIC420" s="263"/>
      <c r="AID420" s="263"/>
      <c r="AIE420" s="263"/>
      <c r="AIF420" s="263"/>
      <c r="AIG420" s="263"/>
      <c r="AIH420" s="263"/>
      <c r="AII420" s="263"/>
      <c r="AIJ420" s="263"/>
      <c r="AIK420" s="263"/>
      <c r="AIL420" s="263"/>
      <c r="AIM420" s="263"/>
      <c r="AIN420" s="263"/>
      <c r="AIO420" s="263"/>
      <c r="AIP420" s="263"/>
      <c r="AIQ420" s="263"/>
      <c r="AIR420" s="263"/>
      <c r="AIS420" s="263"/>
      <c r="AIT420" s="263"/>
      <c r="AIU420" s="263"/>
      <c r="AIV420" s="263"/>
      <c r="AIW420" s="263"/>
      <c r="AIX420" s="263"/>
      <c r="AIY420" s="263"/>
      <c r="AIZ420" s="263"/>
      <c r="AJA420" s="263"/>
      <c r="AJB420" s="263"/>
      <c r="AJC420" s="263"/>
      <c r="AJD420" s="263"/>
      <c r="AJE420" s="263"/>
      <c r="AJF420" s="263"/>
      <c r="AJG420" s="263"/>
      <c r="AJH420" s="263"/>
      <c r="AJI420" s="263"/>
      <c r="AJJ420" s="263"/>
      <c r="AJK420" s="263"/>
      <c r="AJL420" s="263"/>
      <c r="AJM420" s="263"/>
      <c r="AJN420" s="263"/>
      <c r="AJO420" s="263"/>
      <c r="AJP420" s="263"/>
      <c r="AJQ420" s="263"/>
      <c r="AJR420" s="263"/>
      <c r="AJS420" s="263"/>
      <c r="AJT420" s="263"/>
      <c r="AJU420" s="263"/>
      <c r="AJV420" s="263"/>
      <c r="AJW420" s="263"/>
      <c r="AJX420" s="263"/>
      <c r="AJY420" s="263"/>
      <c r="AJZ420" s="263"/>
      <c r="AKA420" s="263"/>
      <c r="AKB420" s="263"/>
      <c r="AKC420" s="263"/>
      <c r="AKD420" s="263"/>
      <c r="AKE420" s="263"/>
      <c r="AKF420" s="263"/>
      <c r="AKG420" s="263"/>
      <c r="AKH420" s="263"/>
      <c r="AKI420" s="263"/>
      <c r="AKJ420" s="263"/>
      <c r="AKK420" s="263"/>
      <c r="AKL420" s="263"/>
      <c r="AKM420" s="263"/>
      <c r="AKN420" s="263"/>
      <c r="AKO420" s="263"/>
      <c r="AKP420" s="263"/>
      <c r="AKQ420" s="263"/>
      <c r="AKR420" s="263"/>
      <c r="AKS420" s="263"/>
      <c r="AKT420" s="263"/>
      <c r="AKU420" s="263"/>
      <c r="AKV420" s="263"/>
      <c r="AKW420" s="263"/>
      <c r="AKX420" s="263"/>
      <c r="AKY420" s="263"/>
      <c r="AKZ420" s="263"/>
      <c r="ALA420" s="263"/>
      <c r="ALB420" s="263"/>
      <c r="ALC420" s="263"/>
      <c r="ALD420" s="263"/>
      <c r="ALE420" s="263"/>
      <c r="ALF420" s="263"/>
      <c r="ALG420" s="263"/>
      <c r="ALH420" s="263"/>
      <c r="ALI420" s="263"/>
      <c r="ALJ420" s="263"/>
      <c r="ALK420" s="263"/>
      <c r="ALL420" s="263"/>
      <c r="ALM420" s="263"/>
      <c r="ALN420" s="263"/>
      <c r="ALO420" s="263"/>
      <c r="ALP420" s="263"/>
      <c r="ALQ420" s="263"/>
      <c r="ALR420" s="263"/>
      <c r="ALS420" s="263"/>
      <c r="ALT420" s="263"/>
      <c r="ALU420" s="263"/>
      <c r="ALV420" s="263"/>
      <c r="ALW420" s="263"/>
      <c r="ALX420" s="263"/>
      <c r="ALY420" s="263"/>
      <c r="ALZ420" s="263"/>
      <c r="AMA420" s="263"/>
      <c r="AMB420" s="263"/>
      <c r="AMC420" s="263"/>
      <c r="AMD420" s="263"/>
      <c r="AME420" s="263"/>
      <c r="AMF420" s="263"/>
      <c r="AMG420" s="263"/>
      <c r="AMH420" s="263"/>
      <c r="AMI420" s="263"/>
      <c r="AMJ420" s="263"/>
      <c r="AMK420" s="263"/>
      <c r="AML420" s="263"/>
      <c r="AMM420" s="263"/>
      <c r="AMN420" s="263"/>
      <c r="AMO420" s="263"/>
      <c r="AMP420" s="263"/>
      <c r="AMQ420" s="263"/>
      <c r="AMR420" s="263"/>
      <c r="AMS420" s="263"/>
      <c r="AMT420" s="263"/>
      <c r="AMU420" s="263"/>
      <c r="AMV420" s="263"/>
      <c r="AMW420" s="263"/>
      <c r="AMX420" s="263"/>
      <c r="AMY420" s="263"/>
      <c r="AMZ420" s="263"/>
      <c r="ANA420" s="263"/>
      <c r="ANB420" s="263"/>
      <c r="ANC420" s="263"/>
      <c r="AND420" s="263"/>
      <c r="ANE420" s="263"/>
      <c r="ANF420" s="263"/>
      <c r="ANG420" s="263"/>
      <c r="ANH420" s="263"/>
      <c r="ANI420" s="263"/>
      <c r="ANJ420" s="263"/>
      <c r="ANK420" s="263"/>
      <c r="ANL420" s="263"/>
      <c r="ANM420" s="263"/>
      <c r="ANN420" s="263"/>
      <c r="ANO420" s="263"/>
      <c r="ANP420" s="263"/>
      <c r="ANQ420" s="263"/>
      <c r="ANR420" s="263"/>
      <c r="ANS420" s="263"/>
      <c r="ANT420" s="263"/>
      <c r="ANU420" s="263"/>
      <c r="ANV420" s="263"/>
      <c r="ANW420" s="263"/>
      <c r="ANX420" s="263"/>
      <c r="ANY420" s="263"/>
      <c r="ANZ420" s="263"/>
      <c r="AOA420" s="263"/>
      <c r="AOB420" s="263"/>
      <c r="AOC420" s="263"/>
      <c r="AOD420" s="263"/>
      <c r="AOE420" s="263"/>
      <c r="AOF420" s="263"/>
      <c r="AOG420" s="263"/>
      <c r="AOH420" s="263"/>
      <c r="AOI420" s="263"/>
      <c r="AOJ420" s="263"/>
      <c r="AOK420" s="263"/>
      <c r="AOL420" s="263"/>
      <c r="AOM420" s="263"/>
      <c r="AON420" s="263"/>
      <c r="AOO420" s="263"/>
      <c r="AOP420" s="263"/>
      <c r="AOQ420" s="263"/>
      <c r="AOR420" s="263"/>
      <c r="AOS420" s="263"/>
      <c r="AOT420" s="263"/>
      <c r="AOU420" s="263"/>
      <c r="AOV420" s="263"/>
      <c r="AOW420" s="263"/>
      <c r="AOX420" s="263"/>
      <c r="AOY420" s="263"/>
      <c r="AOZ420" s="263"/>
      <c r="APA420" s="263"/>
      <c r="APB420" s="263"/>
      <c r="APC420" s="263"/>
      <c r="APD420" s="263"/>
      <c r="APE420" s="263"/>
      <c r="APF420" s="263"/>
      <c r="APG420" s="263"/>
      <c r="APH420" s="263"/>
      <c r="API420" s="263"/>
      <c r="APJ420" s="263"/>
      <c r="APK420" s="263"/>
      <c r="APL420" s="263"/>
      <c r="APM420" s="263"/>
      <c r="APN420" s="263"/>
      <c r="APO420" s="263"/>
      <c r="APP420" s="263"/>
      <c r="APQ420" s="263"/>
      <c r="APR420" s="263"/>
      <c r="APS420" s="263"/>
      <c r="APT420" s="263"/>
      <c r="APU420" s="263"/>
      <c r="APV420" s="263"/>
      <c r="APW420" s="263"/>
      <c r="APX420" s="263"/>
      <c r="APY420" s="263"/>
      <c r="APZ420" s="263"/>
      <c r="AQA420" s="263"/>
      <c r="AQB420" s="263"/>
      <c r="AQC420" s="263"/>
      <c r="AQD420" s="263"/>
      <c r="AQE420" s="263"/>
      <c r="AQF420" s="263"/>
      <c r="AQG420" s="263"/>
      <c r="AQH420" s="263"/>
      <c r="AQI420" s="263"/>
      <c r="AQJ420" s="263"/>
      <c r="AQK420" s="263"/>
      <c r="AQL420" s="263"/>
      <c r="AQM420" s="263"/>
      <c r="AQN420" s="263"/>
      <c r="AQO420" s="263"/>
      <c r="AQP420" s="263"/>
      <c r="AQQ420" s="263"/>
      <c r="AQR420" s="263"/>
      <c r="AQS420" s="263"/>
      <c r="AQT420" s="263"/>
      <c r="AQU420" s="263"/>
      <c r="AQV420" s="263"/>
      <c r="AQW420" s="263"/>
      <c r="AQX420" s="263"/>
      <c r="AQY420" s="263"/>
      <c r="AQZ420" s="263"/>
      <c r="ARA420" s="263"/>
      <c r="ARB420" s="263"/>
      <c r="ARC420" s="263"/>
      <c r="ARD420" s="263"/>
      <c r="ARE420" s="263"/>
      <c r="ARF420" s="263"/>
      <c r="ARG420" s="263"/>
      <c r="ARH420" s="263"/>
      <c r="ARI420" s="263"/>
      <c r="ARJ420" s="263"/>
      <c r="ARK420" s="263"/>
      <c r="ARL420" s="263"/>
      <c r="ARM420" s="263"/>
      <c r="ARN420" s="263"/>
      <c r="ARO420" s="263"/>
      <c r="ARP420" s="263"/>
      <c r="ARQ420" s="263"/>
      <c r="ARR420" s="263"/>
      <c r="ARS420" s="263"/>
      <c r="ART420" s="263"/>
      <c r="ARU420" s="263"/>
      <c r="ARV420" s="263"/>
      <c r="ARW420" s="263"/>
      <c r="ARX420" s="263"/>
      <c r="ARY420" s="263"/>
      <c r="ARZ420" s="263"/>
      <c r="ASA420" s="263"/>
      <c r="ASB420" s="263"/>
      <c r="ASC420" s="263"/>
      <c r="ASD420" s="263"/>
      <c r="ASE420" s="263"/>
      <c r="ASF420" s="263"/>
      <c r="ASG420" s="263"/>
      <c r="ASH420" s="263"/>
      <c r="ASI420" s="263"/>
      <c r="ASJ420" s="263"/>
      <c r="ASK420" s="263"/>
      <c r="ASL420" s="263"/>
      <c r="ASM420" s="263"/>
      <c r="ASN420" s="263"/>
      <c r="ASO420" s="263"/>
      <c r="ASP420" s="263"/>
      <c r="ASQ420" s="263"/>
      <c r="ASR420" s="263"/>
      <c r="ASS420" s="263"/>
      <c r="AST420" s="263"/>
      <c r="ASU420" s="263"/>
      <c r="ASV420" s="263"/>
      <c r="ASW420" s="263"/>
      <c r="ASX420" s="263"/>
      <c r="ASY420" s="263"/>
      <c r="ASZ420" s="263"/>
      <c r="ATA420" s="263"/>
      <c r="ATB420" s="263"/>
      <c r="ATC420" s="263"/>
      <c r="ATD420" s="263"/>
      <c r="ATE420" s="263"/>
      <c r="ATF420" s="263"/>
      <c r="ATG420" s="263"/>
      <c r="ATH420" s="263"/>
      <c r="ATI420" s="263"/>
      <c r="ATJ420" s="263"/>
      <c r="ATK420" s="263"/>
      <c r="ATL420" s="263"/>
      <c r="ATM420" s="263"/>
      <c r="ATN420" s="263"/>
      <c r="ATO420" s="263"/>
      <c r="ATP420" s="263"/>
      <c r="ATQ420" s="263"/>
      <c r="ATR420" s="263"/>
      <c r="ATS420" s="263"/>
      <c r="ATT420" s="263"/>
      <c r="ATU420" s="263"/>
      <c r="ATV420" s="263"/>
      <c r="ATW420" s="263"/>
      <c r="ATX420" s="263"/>
      <c r="ATY420" s="263"/>
      <c r="ATZ420" s="263"/>
      <c r="AUA420" s="263"/>
      <c r="AUB420" s="263"/>
      <c r="AUC420" s="263"/>
      <c r="AUD420" s="263"/>
      <c r="AUE420" s="263"/>
      <c r="AUF420" s="263"/>
      <c r="AUG420" s="263"/>
      <c r="AUH420" s="263"/>
      <c r="AUI420" s="263"/>
      <c r="AUJ420" s="263"/>
      <c r="AUK420" s="263"/>
      <c r="AUL420" s="263"/>
      <c r="AUM420" s="263"/>
      <c r="AUN420" s="263"/>
      <c r="AUO420" s="263"/>
      <c r="AUP420" s="263"/>
      <c r="AUQ420" s="263"/>
      <c r="AUR420" s="263"/>
      <c r="AUS420" s="263"/>
      <c r="AUT420" s="263"/>
      <c r="AUU420" s="263"/>
      <c r="AUV420" s="263"/>
      <c r="AUW420" s="263"/>
      <c r="AUX420" s="263"/>
      <c r="AUY420" s="263"/>
      <c r="AUZ420" s="263"/>
      <c r="AVA420" s="263"/>
      <c r="AVB420" s="263"/>
      <c r="AVC420" s="263"/>
      <c r="AVD420" s="263"/>
      <c r="AVE420" s="263"/>
      <c r="AVF420" s="263"/>
      <c r="AVG420" s="263"/>
      <c r="AVH420" s="263"/>
      <c r="AVI420" s="263"/>
      <c r="AVJ420" s="263"/>
      <c r="AVK420" s="263"/>
      <c r="AVL420" s="263"/>
      <c r="AVM420" s="263"/>
      <c r="AVN420" s="263"/>
      <c r="AVO420" s="263"/>
      <c r="AVP420" s="263"/>
      <c r="AVQ420" s="263"/>
      <c r="AVR420" s="263"/>
      <c r="AVS420" s="263"/>
      <c r="AVT420" s="263"/>
      <c r="AVU420" s="263"/>
      <c r="AVV420" s="263"/>
      <c r="AVW420" s="263"/>
      <c r="AVX420" s="263"/>
      <c r="AVY420" s="263"/>
      <c r="AVZ420" s="263"/>
      <c r="AWA420" s="263"/>
      <c r="AWB420" s="263"/>
      <c r="AWC420" s="263"/>
      <c r="AWD420" s="263"/>
      <c r="AWE420" s="263"/>
      <c r="AWF420" s="263"/>
      <c r="AWG420" s="263"/>
      <c r="AWH420" s="263"/>
      <c r="AWI420" s="263"/>
      <c r="AWJ420" s="263"/>
      <c r="AWK420" s="263"/>
      <c r="AWL420" s="263"/>
      <c r="AWM420" s="263"/>
      <c r="AWN420" s="263"/>
      <c r="AWO420" s="263"/>
      <c r="AWP420" s="263"/>
      <c r="AWQ420" s="263"/>
      <c r="AWR420" s="263"/>
      <c r="AWS420" s="263"/>
      <c r="AWT420" s="263"/>
      <c r="AWU420" s="263"/>
      <c r="AWV420" s="263"/>
      <c r="AWW420" s="263"/>
      <c r="AWX420" s="263"/>
      <c r="AWY420" s="263"/>
      <c r="AWZ420" s="263"/>
      <c r="AXA420" s="263"/>
      <c r="AXB420" s="263"/>
      <c r="AXC420" s="263"/>
      <c r="AXD420" s="263"/>
      <c r="AXE420" s="263"/>
      <c r="AXF420" s="263"/>
      <c r="AXG420" s="263"/>
      <c r="AXH420" s="263"/>
      <c r="AXI420" s="263"/>
      <c r="AXJ420" s="263"/>
      <c r="AXK420" s="263"/>
      <c r="AXL420" s="263"/>
      <c r="AXM420" s="263"/>
      <c r="AXN420" s="263"/>
      <c r="AXO420" s="263"/>
      <c r="AXP420" s="263"/>
      <c r="AXQ420" s="263"/>
      <c r="AXR420" s="263"/>
      <c r="AXS420" s="263"/>
      <c r="AXT420" s="263"/>
      <c r="AXU420" s="263"/>
      <c r="AXV420" s="263"/>
      <c r="AXW420" s="263"/>
      <c r="AXX420" s="263"/>
      <c r="AXY420" s="263"/>
      <c r="AXZ420" s="263"/>
      <c r="AYA420" s="263"/>
      <c r="AYB420" s="263"/>
      <c r="AYC420" s="263"/>
      <c r="AYD420" s="263"/>
      <c r="AYE420" s="263"/>
      <c r="AYF420" s="263"/>
      <c r="AYG420" s="263"/>
      <c r="AYH420" s="263"/>
      <c r="AYI420" s="263"/>
      <c r="AYJ420" s="263"/>
      <c r="AYK420" s="263"/>
      <c r="AYL420" s="263"/>
      <c r="AYM420" s="263"/>
      <c r="AYN420" s="263"/>
      <c r="AYO420" s="263"/>
      <c r="AYP420" s="263"/>
      <c r="AYQ420" s="263"/>
      <c r="AYR420" s="263"/>
      <c r="AYS420" s="263"/>
      <c r="AYT420" s="263"/>
      <c r="AYU420" s="263"/>
      <c r="AYV420" s="263"/>
      <c r="AYW420" s="263"/>
      <c r="AYX420" s="263"/>
      <c r="AYY420" s="263"/>
      <c r="AYZ420" s="263"/>
      <c r="AZA420" s="263"/>
      <c r="AZB420" s="263"/>
      <c r="AZC420" s="263"/>
      <c r="AZD420" s="263"/>
      <c r="AZE420" s="263"/>
      <c r="AZF420" s="263"/>
      <c r="AZG420" s="263"/>
      <c r="AZH420" s="263"/>
      <c r="AZI420" s="263"/>
      <c r="AZJ420" s="263"/>
      <c r="AZK420" s="263"/>
      <c r="AZL420" s="263"/>
      <c r="AZM420" s="263"/>
      <c r="AZN420" s="263"/>
      <c r="AZO420" s="263"/>
      <c r="AZP420" s="263"/>
      <c r="AZQ420" s="263"/>
      <c r="AZR420" s="263"/>
      <c r="AZS420" s="263"/>
      <c r="AZT420" s="263"/>
      <c r="AZU420" s="263"/>
      <c r="AZV420" s="263"/>
      <c r="AZW420" s="263"/>
      <c r="AZX420" s="263"/>
      <c r="AZY420" s="263"/>
      <c r="AZZ420" s="263"/>
      <c r="BAA420" s="263"/>
      <c r="BAB420" s="263"/>
      <c r="BAC420" s="263"/>
      <c r="BAD420" s="263"/>
      <c r="BAE420" s="263"/>
      <c r="BAF420" s="263"/>
      <c r="BAG420" s="263"/>
      <c r="BAH420" s="263"/>
      <c r="BAI420" s="263"/>
      <c r="BAJ420" s="263"/>
      <c r="BAK420" s="263"/>
      <c r="BAL420" s="263"/>
      <c r="BAM420" s="263"/>
      <c r="BAN420" s="263"/>
      <c r="BAO420" s="263"/>
      <c r="BAP420" s="263"/>
      <c r="BAQ420" s="263"/>
      <c r="BAR420" s="263"/>
      <c r="BAS420" s="263"/>
      <c r="BAT420" s="263"/>
      <c r="BAU420" s="263"/>
      <c r="BAV420" s="263"/>
      <c r="BAW420" s="263"/>
      <c r="BAX420" s="263"/>
      <c r="BAY420" s="263"/>
      <c r="BAZ420" s="263"/>
      <c r="BBA420" s="263"/>
      <c r="BBB420" s="263"/>
      <c r="BBC420" s="263"/>
      <c r="BBD420" s="263"/>
      <c r="BBE420" s="263"/>
      <c r="BBF420" s="263"/>
      <c r="BBG420" s="263"/>
      <c r="BBH420" s="263"/>
      <c r="BBI420" s="263"/>
      <c r="BBJ420" s="263"/>
      <c r="BBK420" s="263"/>
      <c r="BBL420" s="263"/>
      <c r="BBM420" s="263"/>
      <c r="BBN420" s="263"/>
      <c r="BBO420" s="263"/>
      <c r="BBP420" s="263"/>
      <c r="BBQ420" s="263"/>
      <c r="BBR420" s="263"/>
      <c r="BBS420" s="263"/>
      <c r="BBT420" s="263"/>
      <c r="BBU420" s="263"/>
      <c r="BBV420" s="263"/>
      <c r="BBW420" s="263"/>
      <c r="BBX420" s="263"/>
      <c r="BBY420" s="263"/>
      <c r="BBZ420" s="263"/>
      <c r="BCA420" s="263"/>
      <c r="BCB420" s="263"/>
      <c r="BCC420" s="263"/>
      <c r="BCD420" s="263"/>
      <c r="BCE420" s="263"/>
      <c r="BCF420" s="263"/>
      <c r="BCG420" s="263"/>
      <c r="BCH420" s="263"/>
      <c r="BCI420" s="263"/>
      <c r="BCJ420" s="263"/>
      <c r="BCK420" s="263"/>
      <c r="BCL420" s="263"/>
      <c r="BCM420" s="263"/>
      <c r="BCN420" s="263"/>
      <c r="BCO420" s="263"/>
      <c r="BCP420" s="263"/>
      <c r="BCQ420" s="263"/>
      <c r="BCR420" s="263"/>
      <c r="BCS420" s="263"/>
      <c r="BCT420" s="263"/>
      <c r="BCU420" s="263"/>
      <c r="BCV420" s="263"/>
      <c r="BCW420" s="263"/>
      <c r="BCX420" s="263"/>
      <c r="BCY420" s="263"/>
      <c r="BCZ420" s="263"/>
      <c r="BDA420" s="263"/>
      <c r="BDB420" s="263"/>
      <c r="BDC420" s="263"/>
      <c r="BDD420" s="263"/>
      <c r="BDE420" s="263"/>
      <c r="BDF420" s="263"/>
      <c r="BDG420" s="263"/>
      <c r="BDH420" s="263"/>
      <c r="BDI420" s="263"/>
      <c r="BDJ420" s="263"/>
      <c r="BDK420" s="263"/>
      <c r="BDL420" s="263"/>
      <c r="BDM420" s="263"/>
      <c r="BDN420" s="263"/>
      <c r="BDO420" s="263"/>
      <c r="BDP420" s="263"/>
      <c r="BDQ420" s="263"/>
      <c r="BDR420" s="263"/>
      <c r="BDS420" s="263"/>
      <c r="BDT420" s="263"/>
      <c r="BDU420" s="263"/>
      <c r="BDV420" s="263"/>
      <c r="BDW420" s="263"/>
      <c r="BDX420" s="263"/>
      <c r="BDY420" s="263"/>
      <c r="BDZ420" s="263"/>
      <c r="BEA420" s="263"/>
      <c r="BEB420" s="263"/>
      <c r="BEC420" s="263"/>
      <c r="BED420" s="263"/>
      <c r="BEE420" s="263"/>
      <c r="BEF420" s="263"/>
      <c r="BEG420" s="263"/>
      <c r="BEH420" s="263"/>
      <c r="BEI420" s="263"/>
      <c r="BEJ420" s="263"/>
      <c r="BEK420" s="263"/>
      <c r="BEL420" s="263"/>
      <c r="BEM420" s="263"/>
      <c r="BEN420" s="263"/>
      <c r="BEO420" s="263"/>
      <c r="BEP420" s="263"/>
      <c r="BEQ420" s="263"/>
      <c r="BER420" s="263"/>
      <c r="BES420" s="263"/>
      <c r="BET420" s="263"/>
      <c r="BEU420" s="263"/>
      <c r="BEV420" s="263"/>
      <c r="BEW420" s="263"/>
      <c r="BEX420" s="263"/>
      <c r="BEY420" s="263"/>
      <c r="BEZ420" s="263"/>
      <c r="BFA420" s="263"/>
      <c r="BFB420" s="263"/>
      <c r="BFC420" s="263"/>
      <c r="BFD420" s="263"/>
      <c r="BFE420" s="263"/>
      <c r="BFF420" s="263"/>
      <c r="BFG420" s="263"/>
      <c r="BFH420" s="263"/>
      <c r="BFI420" s="263"/>
      <c r="BFJ420" s="263"/>
      <c r="BFK420" s="263"/>
      <c r="BFL420" s="263"/>
      <c r="BFM420" s="263"/>
      <c r="BFN420" s="263"/>
      <c r="BFO420" s="263"/>
      <c r="BFP420" s="263"/>
      <c r="BFQ420" s="263"/>
      <c r="BFR420" s="263"/>
      <c r="BFS420" s="263"/>
      <c r="BFT420" s="263"/>
      <c r="BFU420" s="263"/>
      <c r="BFV420" s="263"/>
      <c r="BFW420" s="263"/>
      <c r="BFX420" s="263"/>
      <c r="BFY420" s="263"/>
      <c r="BFZ420" s="263"/>
      <c r="BGA420" s="263"/>
      <c r="BGB420" s="263"/>
      <c r="BGC420" s="263"/>
      <c r="BGD420" s="263"/>
      <c r="BGE420" s="263"/>
      <c r="BGF420" s="263"/>
      <c r="BGG420" s="263"/>
      <c r="BGH420" s="263"/>
      <c r="BGI420" s="263"/>
      <c r="BGJ420" s="263"/>
      <c r="BGK420" s="263"/>
      <c r="BGL420" s="263"/>
      <c r="BGM420" s="263"/>
      <c r="BGN420" s="263"/>
      <c r="BGO420" s="263"/>
      <c r="BGP420" s="263"/>
      <c r="BGQ420" s="263"/>
      <c r="BGR420" s="263"/>
      <c r="BGS420" s="263"/>
      <c r="BGT420" s="263"/>
      <c r="BGU420" s="263"/>
      <c r="BGV420" s="263"/>
      <c r="BGW420" s="263"/>
      <c r="BGX420" s="263"/>
      <c r="BGY420" s="263"/>
      <c r="BGZ420" s="263"/>
      <c r="BHA420" s="263"/>
      <c r="BHB420" s="263"/>
      <c r="BHC420" s="263"/>
      <c r="BHD420" s="263"/>
      <c r="BHE420" s="263"/>
      <c r="BHF420" s="263"/>
      <c r="BHG420" s="263"/>
      <c r="BHH420" s="263"/>
      <c r="BHI420" s="263"/>
      <c r="BHJ420" s="263"/>
      <c r="BHK420" s="263"/>
      <c r="BHL420" s="263"/>
      <c r="BHM420" s="263"/>
      <c r="BHN420" s="263"/>
      <c r="BHO420" s="263"/>
      <c r="BHP420" s="263"/>
      <c r="BHQ420" s="263"/>
      <c r="BHR420" s="263"/>
      <c r="BHS420" s="263"/>
      <c r="BHT420" s="263"/>
      <c r="BHU420" s="263"/>
      <c r="BHV420" s="263"/>
      <c r="BHW420" s="263"/>
      <c r="BHX420" s="263"/>
      <c r="BHY420" s="263"/>
      <c r="BHZ420" s="263"/>
      <c r="BIA420" s="263"/>
      <c r="BIB420" s="263"/>
      <c r="BIC420" s="263"/>
      <c r="BID420" s="263"/>
      <c r="BIE420" s="263"/>
      <c r="BIF420" s="263"/>
      <c r="BIG420" s="263"/>
      <c r="BIH420" s="263"/>
      <c r="BII420" s="263"/>
      <c r="BIJ420" s="263"/>
      <c r="BIK420" s="263"/>
      <c r="BIL420" s="263"/>
      <c r="BIM420" s="263"/>
      <c r="BIN420" s="263"/>
      <c r="BIO420" s="263"/>
      <c r="BIP420" s="263"/>
      <c r="BIQ420" s="263"/>
      <c r="BIR420" s="263"/>
      <c r="BIS420" s="263"/>
      <c r="BIT420" s="263"/>
      <c r="BIU420" s="263"/>
      <c r="BIV420" s="263"/>
      <c r="BIW420" s="263"/>
      <c r="BIX420" s="263"/>
      <c r="BIY420" s="263"/>
      <c r="BIZ420" s="263"/>
      <c r="BJA420" s="263"/>
      <c r="BJB420" s="263"/>
      <c r="BJC420" s="263"/>
      <c r="BJD420" s="263"/>
      <c r="BJE420" s="263"/>
      <c r="BJF420" s="263"/>
      <c r="BJG420" s="263"/>
      <c r="BJH420" s="263"/>
      <c r="BJI420" s="263"/>
      <c r="BJJ420" s="263"/>
      <c r="BJK420" s="263"/>
      <c r="BJL420" s="263"/>
      <c r="BJM420" s="263"/>
      <c r="BJN420" s="263"/>
      <c r="BJO420" s="263"/>
      <c r="BJP420" s="263"/>
      <c r="BJQ420" s="263"/>
      <c r="BJR420" s="263"/>
      <c r="BJS420" s="263"/>
      <c r="BJT420" s="263"/>
      <c r="BJU420" s="263"/>
      <c r="BJV420" s="263"/>
      <c r="BJW420" s="263"/>
      <c r="BJX420" s="263"/>
      <c r="BJY420" s="263"/>
      <c r="BJZ420" s="263"/>
      <c r="BKA420" s="263"/>
      <c r="BKB420" s="263"/>
      <c r="BKC420" s="263"/>
      <c r="BKD420" s="263"/>
      <c r="BKE420" s="263"/>
      <c r="BKF420" s="263"/>
      <c r="BKG420" s="263"/>
      <c r="BKH420" s="263"/>
      <c r="BKI420" s="263"/>
      <c r="BKJ420" s="263"/>
      <c r="BKK420" s="263"/>
      <c r="BKL420" s="263"/>
      <c r="BKM420" s="263"/>
      <c r="BKN420" s="263"/>
      <c r="BKO420" s="263"/>
      <c r="BKP420" s="263"/>
      <c r="BKQ420" s="263"/>
      <c r="BKR420" s="263"/>
      <c r="BKS420" s="263"/>
      <c r="BKT420" s="263"/>
      <c r="BKU420" s="263"/>
      <c r="BKV420" s="263"/>
      <c r="BKW420" s="263"/>
      <c r="BKX420" s="263"/>
      <c r="BKY420" s="263"/>
      <c r="BKZ420" s="263"/>
      <c r="BLA420" s="263"/>
      <c r="BLB420" s="263"/>
      <c r="BLC420" s="263"/>
      <c r="BLD420" s="263"/>
      <c r="BLE420" s="263"/>
      <c r="BLF420" s="263"/>
      <c r="BLG420" s="263"/>
      <c r="BLH420" s="263"/>
      <c r="BLI420" s="263"/>
      <c r="BLJ420" s="263"/>
      <c r="BLK420" s="263"/>
      <c r="BLL420" s="263"/>
      <c r="BLM420" s="263"/>
      <c r="BLN420" s="263"/>
      <c r="BLO420" s="263"/>
      <c r="BLP420" s="263"/>
      <c r="BLQ420" s="263"/>
      <c r="BLR420" s="263"/>
      <c r="BLS420" s="263"/>
      <c r="BLT420" s="263"/>
      <c r="BLU420" s="263"/>
      <c r="BLV420" s="263"/>
      <c r="BLW420" s="263"/>
      <c r="BLX420" s="263"/>
      <c r="BLY420" s="263"/>
      <c r="BLZ420" s="263"/>
      <c r="BMA420" s="263"/>
      <c r="BMB420" s="263"/>
      <c r="BMC420" s="263"/>
      <c r="BMD420" s="263"/>
      <c r="BME420" s="263"/>
      <c r="BMF420" s="263"/>
      <c r="BMG420" s="263"/>
      <c r="BMH420" s="263"/>
      <c r="BMI420" s="263"/>
      <c r="BMJ420" s="263"/>
      <c r="BMK420" s="263"/>
      <c r="BML420" s="263"/>
      <c r="BMM420" s="263"/>
      <c r="BMN420" s="263"/>
      <c r="BMO420" s="263"/>
      <c r="BMP420" s="263"/>
      <c r="BMQ420" s="263"/>
      <c r="BMR420" s="263"/>
      <c r="BMS420" s="263"/>
      <c r="BMT420" s="263"/>
      <c r="BMU420" s="263"/>
      <c r="BMV420" s="263"/>
      <c r="BMW420" s="263"/>
      <c r="BMX420" s="263"/>
      <c r="BMY420" s="263"/>
      <c r="BMZ420" s="263"/>
      <c r="BNA420" s="263"/>
      <c r="BNB420" s="263"/>
      <c r="BNC420" s="263"/>
      <c r="BND420" s="263"/>
      <c r="BNE420" s="263"/>
      <c r="BNF420" s="263"/>
      <c r="BNG420" s="263"/>
      <c r="BNH420" s="263"/>
      <c r="BNI420" s="263"/>
      <c r="BNJ420" s="263"/>
      <c r="BNK420" s="263"/>
      <c r="BNL420" s="263"/>
      <c r="BNM420" s="263"/>
      <c r="BNN420" s="263"/>
      <c r="BNO420" s="263"/>
      <c r="BNP420" s="263"/>
      <c r="BNQ420" s="263"/>
      <c r="BNR420" s="263"/>
      <c r="BNS420" s="263"/>
      <c r="BNT420" s="263"/>
      <c r="BNU420" s="263"/>
      <c r="BNV420" s="263"/>
      <c r="BNW420" s="263"/>
      <c r="BNX420" s="263"/>
      <c r="BNY420" s="263"/>
      <c r="BNZ420" s="263"/>
      <c r="BOA420" s="263"/>
      <c r="BOB420" s="263"/>
      <c r="BOC420" s="263"/>
      <c r="BOD420" s="263"/>
      <c r="BOE420" s="263"/>
      <c r="BOF420" s="263"/>
      <c r="BOG420" s="263"/>
      <c r="BOH420" s="263"/>
      <c r="BOI420" s="263"/>
      <c r="BOJ420" s="263"/>
      <c r="BOK420" s="263"/>
      <c r="BOL420" s="263"/>
      <c r="BOM420" s="263"/>
      <c r="BON420" s="263"/>
      <c r="BOO420" s="263"/>
      <c r="BOP420" s="263"/>
      <c r="BOQ420" s="263"/>
      <c r="BOR420" s="263"/>
      <c r="BOS420" s="263"/>
      <c r="BOT420" s="263"/>
      <c r="BOU420" s="263"/>
      <c r="BOV420" s="263"/>
      <c r="BOW420" s="263"/>
      <c r="BOX420" s="263"/>
      <c r="BOY420" s="263"/>
      <c r="BOZ420" s="263"/>
      <c r="BPA420" s="263"/>
      <c r="BPB420" s="263"/>
      <c r="BPC420" s="263"/>
      <c r="BPD420" s="263"/>
      <c r="BPE420" s="263"/>
      <c r="BPF420" s="263"/>
      <c r="BPG420" s="263"/>
      <c r="BPH420" s="263"/>
      <c r="BPI420" s="263"/>
      <c r="BPJ420" s="263"/>
      <c r="BPK420" s="263"/>
      <c r="BPL420" s="263"/>
      <c r="BPM420" s="263"/>
      <c r="BPN420" s="263"/>
      <c r="BPO420" s="263"/>
      <c r="BPP420" s="263"/>
      <c r="BPQ420" s="263"/>
      <c r="BPR420" s="263"/>
      <c r="BPS420" s="263"/>
      <c r="BPT420" s="263"/>
      <c r="BPU420" s="263"/>
      <c r="BPV420" s="263"/>
      <c r="BPW420" s="263"/>
      <c r="BPX420" s="263"/>
      <c r="BPY420" s="263"/>
      <c r="BPZ420" s="263"/>
      <c r="BQA420" s="263"/>
      <c r="BQB420" s="263"/>
      <c r="BQC420" s="263"/>
      <c r="BQD420" s="263"/>
      <c r="BQE420" s="263"/>
      <c r="BQF420" s="263"/>
      <c r="BQG420" s="263"/>
      <c r="BQH420" s="263"/>
      <c r="BQI420" s="263"/>
      <c r="BQJ420" s="263"/>
      <c r="BQK420" s="263"/>
      <c r="BQL420" s="263"/>
      <c r="BQM420" s="263"/>
      <c r="BQN420" s="263"/>
      <c r="BQO420" s="263"/>
      <c r="BQP420" s="263"/>
      <c r="BQQ420" s="263"/>
      <c r="BQR420" s="263"/>
      <c r="BQS420" s="263"/>
      <c r="BQT420" s="263"/>
      <c r="BQU420" s="263"/>
      <c r="BQV420" s="263"/>
      <c r="BQW420" s="263"/>
      <c r="BQX420" s="263"/>
      <c r="BQY420" s="263"/>
      <c r="BQZ420" s="263"/>
      <c r="BRA420" s="263"/>
      <c r="BRB420" s="263"/>
      <c r="BRC420" s="263"/>
      <c r="BRD420" s="263"/>
      <c r="BRE420" s="263"/>
      <c r="BRF420" s="263"/>
      <c r="BRG420" s="263"/>
      <c r="BRH420" s="263"/>
      <c r="BRI420" s="263"/>
      <c r="BRJ420" s="263"/>
      <c r="BRK420" s="263"/>
      <c r="BRL420" s="263"/>
      <c r="BRM420" s="263"/>
      <c r="BRN420" s="263"/>
      <c r="BRO420" s="263"/>
      <c r="BRP420" s="263"/>
      <c r="BRQ420" s="263"/>
      <c r="BRR420" s="263"/>
      <c r="BRS420" s="263"/>
      <c r="BRT420" s="263"/>
      <c r="BRU420" s="263"/>
      <c r="BRV420" s="263"/>
      <c r="BRW420" s="263"/>
      <c r="BRX420" s="263"/>
      <c r="BRY420" s="263"/>
      <c r="BRZ420" s="263"/>
      <c r="BSA420" s="263"/>
      <c r="BSB420" s="263"/>
      <c r="BSC420" s="263"/>
      <c r="BSD420" s="263"/>
      <c r="BSE420" s="263"/>
      <c r="BSF420" s="263"/>
      <c r="BSG420" s="263"/>
      <c r="BSH420" s="263"/>
      <c r="BSI420" s="263"/>
      <c r="BSJ420" s="263"/>
      <c r="BSK420" s="263"/>
      <c r="BSL420" s="263"/>
      <c r="BSM420" s="263"/>
      <c r="BSN420" s="263"/>
      <c r="BSO420" s="263"/>
      <c r="BSP420" s="263"/>
      <c r="BSQ420" s="263"/>
      <c r="BSR420" s="263"/>
      <c r="BSS420" s="263"/>
      <c r="BST420" s="263"/>
      <c r="BSU420" s="263"/>
      <c r="BSV420" s="263"/>
      <c r="BSW420" s="263"/>
      <c r="BSX420" s="263"/>
      <c r="BSY420" s="263"/>
      <c r="BSZ420" s="263"/>
      <c r="BTA420" s="263"/>
      <c r="BTB420" s="263"/>
      <c r="BTC420" s="263"/>
      <c r="BTD420" s="263"/>
      <c r="BTE420" s="263"/>
      <c r="BTF420" s="263"/>
      <c r="BTG420" s="263"/>
      <c r="BTH420" s="263"/>
      <c r="BTI420" s="263"/>
      <c r="BTJ420" s="263"/>
      <c r="BTK420" s="263"/>
      <c r="BTL420" s="263"/>
      <c r="BTM420" s="263"/>
      <c r="BTN420" s="263"/>
      <c r="BTO420" s="263"/>
      <c r="BTP420" s="263"/>
      <c r="BTQ420" s="263"/>
      <c r="BTR420" s="263"/>
      <c r="BTS420" s="263"/>
      <c r="BTT420" s="263"/>
      <c r="BTU420" s="263"/>
      <c r="BTV420" s="263"/>
      <c r="BTW420" s="263"/>
      <c r="BTX420" s="263"/>
      <c r="BTY420" s="263"/>
      <c r="BTZ420" s="263"/>
      <c r="BUA420" s="263"/>
      <c r="BUB420" s="263"/>
      <c r="BUC420" s="263"/>
      <c r="BUD420" s="263"/>
      <c r="BUE420" s="263"/>
      <c r="BUF420" s="263"/>
      <c r="BUG420" s="263"/>
      <c r="BUH420" s="263"/>
      <c r="BUI420" s="263"/>
      <c r="BUJ420" s="263"/>
      <c r="BUK420" s="263"/>
      <c r="BUL420" s="263"/>
      <c r="BUM420" s="263"/>
      <c r="BUN420" s="263"/>
      <c r="BUO420" s="263"/>
      <c r="BUP420" s="263"/>
      <c r="BUQ420" s="263"/>
      <c r="BUR420" s="263"/>
      <c r="BUS420" s="263"/>
      <c r="BUT420" s="263"/>
      <c r="BUU420" s="263"/>
      <c r="BUV420" s="263"/>
      <c r="BUW420" s="263"/>
      <c r="BUX420" s="263"/>
      <c r="BUY420" s="263"/>
      <c r="BUZ420" s="263"/>
      <c r="BVA420" s="263"/>
      <c r="BVB420" s="263"/>
      <c r="BVC420" s="263"/>
      <c r="BVD420" s="263"/>
      <c r="BVE420" s="263"/>
      <c r="BVF420" s="263"/>
      <c r="BVG420" s="263"/>
      <c r="BVH420" s="263"/>
      <c r="BVI420" s="263"/>
      <c r="BVJ420" s="263"/>
      <c r="BVK420" s="263"/>
      <c r="BVL420" s="263"/>
      <c r="BVM420" s="263"/>
      <c r="BVN420" s="263"/>
      <c r="BVO420" s="263"/>
      <c r="BVP420" s="263"/>
      <c r="BVQ420" s="263"/>
      <c r="BVR420" s="263"/>
      <c r="BVS420" s="263"/>
      <c r="BVT420" s="263"/>
      <c r="BVU420" s="263"/>
      <c r="BVV420" s="263"/>
      <c r="BVW420" s="263"/>
      <c r="BVX420" s="263"/>
      <c r="BVY420" s="263"/>
      <c r="BVZ420" s="263"/>
      <c r="BWA420" s="263"/>
      <c r="BWB420" s="263"/>
      <c r="BWC420" s="263"/>
      <c r="BWD420" s="263"/>
      <c r="BWE420" s="263"/>
      <c r="BWF420" s="263"/>
      <c r="BWG420" s="263"/>
      <c r="BWH420" s="263"/>
      <c r="BWI420" s="263"/>
      <c r="BWJ420" s="263"/>
      <c r="BWK420" s="263"/>
      <c r="BWL420" s="263"/>
      <c r="BWM420" s="263"/>
      <c r="BWN420" s="263"/>
      <c r="BWO420" s="263"/>
      <c r="BWP420" s="263"/>
      <c r="BWQ420" s="263"/>
      <c r="BWR420" s="263"/>
      <c r="BWS420" s="263"/>
      <c r="BWT420" s="263"/>
      <c r="BWU420" s="263"/>
      <c r="BWV420" s="263"/>
      <c r="BWW420" s="263"/>
      <c r="BWX420" s="263"/>
      <c r="BWY420" s="263"/>
      <c r="BWZ420" s="263"/>
      <c r="BXA420" s="263"/>
      <c r="BXB420" s="263"/>
      <c r="BXC420" s="263"/>
      <c r="BXD420" s="263"/>
      <c r="BXE420" s="263"/>
      <c r="BXF420" s="263"/>
      <c r="BXG420" s="263"/>
      <c r="BXH420" s="263"/>
      <c r="BXI420" s="263"/>
      <c r="BXJ420" s="263"/>
      <c r="BXK420" s="263"/>
      <c r="BXL420" s="263"/>
      <c r="BXM420" s="263"/>
      <c r="BXN420" s="263"/>
      <c r="BXO420" s="263"/>
      <c r="BXP420" s="263"/>
      <c r="BXQ420" s="263"/>
      <c r="BXR420" s="263"/>
      <c r="BXS420" s="263"/>
      <c r="BXT420" s="263"/>
      <c r="BXU420" s="263"/>
      <c r="BXV420" s="263"/>
      <c r="BXW420" s="263"/>
      <c r="BXX420" s="263"/>
      <c r="BXY420" s="263"/>
      <c r="BXZ420" s="263"/>
      <c r="BYA420" s="263"/>
      <c r="BYB420" s="263"/>
      <c r="BYC420" s="263"/>
      <c r="BYD420" s="263"/>
      <c r="BYE420" s="263"/>
      <c r="BYF420" s="263"/>
      <c r="BYG420" s="263"/>
      <c r="BYH420" s="263"/>
      <c r="BYI420" s="263"/>
      <c r="BYJ420" s="263"/>
      <c r="BYK420" s="263"/>
      <c r="BYL420" s="263"/>
      <c r="BYM420" s="263"/>
      <c r="BYN420" s="263"/>
      <c r="BYO420" s="263"/>
      <c r="BYP420" s="263"/>
      <c r="BYQ420" s="263"/>
      <c r="BYR420" s="263"/>
      <c r="BYS420" s="263"/>
      <c r="BYT420" s="263"/>
      <c r="BYU420" s="263"/>
      <c r="BYV420" s="263"/>
      <c r="BYW420" s="263"/>
      <c r="BYX420" s="263"/>
      <c r="BYY420" s="263"/>
      <c r="BYZ420" s="263"/>
      <c r="BZA420" s="263"/>
      <c r="BZB420" s="263"/>
      <c r="BZC420" s="263"/>
      <c r="BZD420" s="263"/>
      <c r="BZE420" s="263"/>
      <c r="BZF420" s="263"/>
      <c r="BZG420" s="263"/>
      <c r="BZH420" s="263"/>
      <c r="BZI420" s="263"/>
      <c r="BZJ420" s="263"/>
      <c r="BZK420" s="263"/>
      <c r="BZL420" s="263"/>
      <c r="BZM420" s="263"/>
      <c r="BZN420" s="263"/>
      <c r="BZO420" s="263"/>
      <c r="BZP420" s="263"/>
      <c r="BZQ420" s="263"/>
      <c r="BZR420" s="263"/>
      <c r="BZS420" s="263"/>
      <c r="BZT420" s="263"/>
      <c r="BZU420" s="263"/>
      <c r="BZV420" s="263"/>
      <c r="BZW420" s="263"/>
      <c r="BZX420" s="263"/>
      <c r="BZY420" s="263"/>
      <c r="BZZ420" s="263"/>
      <c r="CAA420" s="263"/>
      <c r="CAB420" s="263"/>
      <c r="CAC420" s="263"/>
      <c r="CAD420" s="263"/>
      <c r="CAE420" s="263"/>
      <c r="CAF420" s="263"/>
      <c r="CAG420" s="263"/>
      <c r="CAH420" s="263"/>
      <c r="CAI420" s="263"/>
      <c r="CAJ420" s="263"/>
      <c r="CAK420" s="263"/>
      <c r="CAL420" s="263"/>
      <c r="CAM420" s="263"/>
      <c r="CAN420" s="263"/>
      <c r="CAO420" s="263"/>
      <c r="CAP420" s="263"/>
      <c r="CAQ420" s="263"/>
      <c r="CAR420" s="263"/>
      <c r="CAS420" s="263"/>
      <c r="CAT420" s="263"/>
      <c r="CAU420" s="263"/>
      <c r="CAV420" s="263"/>
    </row>
    <row r="421" spans="1:2076" x14ac:dyDescent="0.35">
      <c r="A421" s="263"/>
      <c r="B421" s="263"/>
      <c r="C421" s="263"/>
      <c r="D421" s="263"/>
      <c r="E421" s="263"/>
      <c r="F421" s="263"/>
      <c r="G421" s="263"/>
      <c r="H421" s="263"/>
      <c r="I421" s="263"/>
      <c r="J421" s="263"/>
      <c r="K421" s="263"/>
      <c r="L421" s="263"/>
      <c r="M421" s="263"/>
      <c r="N421" s="263"/>
      <c r="O421" s="263"/>
      <c r="P421" s="263"/>
      <c r="Q421" s="263"/>
      <c r="R421" s="263"/>
      <c r="S421" s="263"/>
      <c r="T421" s="263"/>
      <c r="U421" s="263"/>
      <c r="V421" s="263"/>
      <c r="W421" s="263"/>
      <c r="X421" s="263"/>
      <c r="Y421" s="263"/>
      <c r="Z421" s="263"/>
      <c r="AA421" s="263"/>
      <c r="AB421" s="263"/>
      <c r="AC421" s="263"/>
      <c r="AD421" s="263"/>
      <c r="AE421" s="263"/>
      <c r="AF421" s="263"/>
      <c r="AG421" s="263"/>
      <c r="AH421" s="263"/>
      <c r="AI421" s="263"/>
      <c r="AJ421" s="263"/>
      <c r="AK421" s="263"/>
      <c r="AL421" s="263"/>
      <c r="AM421" s="263"/>
      <c r="AN421" s="263"/>
      <c r="AO421" s="263"/>
      <c r="AP421" s="263"/>
      <c r="AQ421" s="263"/>
      <c r="AR421" s="263"/>
      <c r="AS421" s="263"/>
      <c r="AT421" s="263"/>
      <c r="AU421" s="263"/>
      <c r="AV421" s="263"/>
      <c r="AW421" s="263"/>
      <c r="AX421" s="263"/>
      <c r="AY421" s="263"/>
      <c r="AZ421" s="263"/>
      <c r="BA421" s="263"/>
      <c r="BB421" s="263"/>
      <c r="BC421" s="263"/>
      <c r="BD421" s="263"/>
      <c r="BE421" s="263"/>
      <c r="BF421" s="263"/>
      <c r="BG421" s="263"/>
      <c r="BH421" s="263"/>
      <c r="BI421" s="263"/>
      <c r="BJ421" s="263"/>
      <c r="BK421" s="263"/>
      <c r="BL421" s="263"/>
      <c r="BM421" s="263"/>
      <c r="BN421" s="263"/>
      <c r="BO421" s="263"/>
      <c r="BP421" s="263"/>
      <c r="BQ421" s="263"/>
      <c r="BR421" s="263"/>
      <c r="BS421" s="263"/>
      <c r="BT421" s="263"/>
      <c r="BU421" s="263"/>
      <c r="BV421" s="263"/>
      <c r="BW421" s="263"/>
      <c r="BX421" s="263"/>
      <c r="BY421" s="263"/>
      <c r="BZ421" s="263"/>
      <c r="CA421" s="263"/>
      <c r="CB421" s="263"/>
      <c r="CC421" s="263"/>
      <c r="CD421" s="263"/>
      <c r="CE421" s="263"/>
      <c r="CF421" s="263"/>
      <c r="CG421" s="263"/>
      <c r="CH421" s="263"/>
      <c r="CI421" s="263"/>
      <c r="CJ421" s="263"/>
      <c r="CK421" s="263"/>
      <c r="CL421" s="263"/>
      <c r="CM421" s="263"/>
      <c r="CN421" s="263"/>
      <c r="CO421" s="263"/>
      <c r="CP421" s="263"/>
      <c r="CQ421" s="263"/>
      <c r="CR421" s="263"/>
      <c r="CS421" s="263"/>
      <c r="CT421" s="263"/>
      <c r="CU421" s="263"/>
      <c r="CV421" s="263"/>
      <c r="CW421" s="263"/>
      <c r="CX421" s="263"/>
      <c r="CY421" s="263"/>
      <c r="CZ421" s="263"/>
      <c r="DA421" s="263"/>
      <c r="DB421" s="263"/>
      <c r="DC421" s="263"/>
      <c r="DD421" s="263"/>
      <c r="DE421" s="263"/>
      <c r="DF421" s="263"/>
      <c r="DG421" s="263"/>
      <c r="DH421" s="263"/>
      <c r="DI421" s="263"/>
      <c r="DJ421" s="263"/>
      <c r="DK421" s="263"/>
      <c r="DL421" s="263"/>
      <c r="DM421" s="263"/>
      <c r="DN421" s="263"/>
      <c r="DO421" s="263"/>
      <c r="DP421" s="263"/>
      <c r="DQ421" s="263"/>
      <c r="DR421" s="263"/>
      <c r="DS421" s="263"/>
      <c r="DT421" s="263"/>
      <c r="DU421" s="263"/>
      <c r="DV421" s="263"/>
      <c r="DW421" s="263"/>
      <c r="DX421" s="263"/>
      <c r="DY421" s="263"/>
      <c r="DZ421" s="263"/>
      <c r="EA421" s="263"/>
      <c r="EB421" s="263"/>
      <c r="EC421" s="263"/>
      <c r="ED421" s="263"/>
      <c r="EE421" s="263"/>
      <c r="EF421" s="263"/>
      <c r="EG421" s="263"/>
      <c r="EH421" s="263"/>
      <c r="EI421" s="263"/>
      <c r="EJ421" s="263"/>
      <c r="EK421" s="263"/>
      <c r="EL421" s="263"/>
      <c r="EM421" s="263"/>
      <c r="EN421" s="263"/>
      <c r="EO421" s="263"/>
      <c r="EP421" s="263"/>
      <c r="EQ421" s="263"/>
      <c r="ER421" s="263"/>
      <c r="ES421" s="263"/>
      <c r="ET421" s="263"/>
      <c r="EU421" s="263"/>
      <c r="EV421" s="263"/>
      <c r="EW421" s="263"/>
      <c r="EX421" s="263"/>
      <c r="EY421" s="263"/>
      <c r="EZ421" s="263"/>
      <c r="FA421" s="263"/>
      <c r="FB421" s="263"/>
      <c r="FC421" s="263"/>
      <c r="FD421" s="263"/>
      <c r="FE421" s="263"/>
      <c r="FF421" s="263"/>
      <c r="FG421" s="263"/>
      <c r="FH421" s="263"/>
      <c r="FI421" s="263"/>
      <c r="FJ421" s="263"/>
      <c r="FK421" s="263"/>
      <c r="FL421" s="263"/>
      <c r="FM421" s="263"/>
      <c r="FN421" s="263"/>
      <c r="FO421" s="263"/>
      <c r="FP421" s="263"/>
      <c r="FQ421" s="263"/>
      <c r="FR421" s="263"/>
      <c r="FS421" s="263"/>
      <c r="FT421" s="263"/>
      <c r="FU421" s="263"/>
      <c r="FV421" s="263"/>
      <c r="FW421" s="263"/>
      <c r="FX421" s="263"/>
      <c r="FY421" s="263"/>
      <c r="FZ421" s="263"/>
      <c r="GA421" s="263"/>
      <c r="GB421" s="263"/>
      <c r="GC421" s="263"/>
      <c r="GD421" s="263"/>
      <c r="GE421" s="263"/>
      <c r="GF421" s="263"/>
      <c r="GG421" s="263"/>
      <c r="GH421" s="263"/>
      <c r="GI421" s="263"/>
      <c r="GJ421" s="263"/>
      <c r="GK421" s="263"/>
      <c r="GL421" s="263"/>
      <c r="GM421" s="263"/>
      <c r="GN421" s="263"/>
      <c r="GO421" s="263"/>
      <c r="GP421" s="263"/>
      <c r="GQ421" s="263"/>
      <c r="GR421" s="263"/>
      <c r="GS421" s="263"/>
      <c r="GT421" s="263"/>
      <c r="GU421" s="263"/>
      <c r="GV421" s="263"/>
      <c r="GW421" s="263"/>
      <c r="GX421" s="263"/>
      <c r="GY421" s="263"/>
      <c r="GZ421" s="263"/>
      <c r="HA421" s="263"/>
      <c r="HB421" s="263"/>
      <c r="HC421" s="263"/>
      <c r="HD421" s="263"/>
      <c r="HE421" s="263"/>
      <c r="HF421" s="263"/>
      <c r="HG421" s="263"/>
      <c r="HH421" s="263"/>
      <c r="HI421" s="263"/>
      <c r="HJ421" s="263"/>
      <c r="HK421" s="263"/>
      <c r="HL421" s="263"/>
      <c r="HM421" s="263"/>
      <c r="HN421" s="263"/>
      <c r="HO421" s="263"/>
      <c r="HP421" s="263"/>
      <c r="HQ421" s="263"/>
      <c r="HR421" s="263"/>
      <c r="HS421" s="263"/>
      <c r="HT421" s="263"/>
      <c r="HU421" s="263"/>
      <c r="HV421" s="263"/>
      <c r="HW421" s="263"/>
      <c r="HX421" s="263"/>
      <c r="HY421" s="263"/>
      <c r="HZ421" s="263"/>
      <c r="IA421" s="263"/>
      <c r="IB421" s="263"/>
      <c r="IC421" s="263"/>
      <c r="ID421" s="263"/>
      <c r="IE421" s="263"/>
      <c r="IF421" s="263"/>
      <c r="IG421" s="263"/>
      <c r="IH421" s="263"/>
      <c r="II421" s="263"/>
      <c r="IJ421" s="263"/>
      <c r="IK421" s="263"/>
      <c r="IL421" s="263"/>
      <c r="IM421" s="263"/>
      <c r="IN421" s="263"/>
      <c r="IO421" s="263"/>
      <c r="IP421" s="263"/>
      <c r="IQ421" s="263"/>
      <c r="IR421" s="263"/>
      <c r="IS421" s="263"/>
      <c r="IT421" s="263"/>
      <c r="IU421" s="263"/>
      <c r="IV421" s="263"/>
      <c r="IW421" s="263"/>
      <c r="IX421" s="263"/>
      <c r="IY421" s="263"/>
      <c r="IZ421" s="263"/>
      <c r="JA421" s="263"/>
      <c r="JB421" s="263"/>
      <c r="JC421" s="263"/>
      <c r="JD421" s="263"/>
      <c r="JE421" s="263"/>
      <c r="JF421" s="263"/>
      <c r="JG421" s="263"/>
      <c r="JH421" s="263"/>
      <c r="JI421" s="263"/>
      <c r="JJ421" s="263"/>
      <c r="JK421" s="263"/>
      <c r="JL421" s="263"/>
      <c r="JM421" s="263"/>
      <c r="JN421" s="263"/>
      <c r="JO421" s="263"/>
      <c r="JP421" s="263"/>
      <c r="JQ421" s="263"/>
      <c r="JR421" s="263"/>
      <c r="JS421" s="263"/>
      <c r="JT421" s="263"/>
      <c r="JU421" s="263"/>
      <c r="JV421" s="263"/>
      <c r="JW421" s="263"/>
      <c r="JX421" s="263"/>
      <c r="JY421" s="263"/>
      <c r="JZ421" s="263"/>
      <c r="KA421" s="263"/>
      <c r="KB421" s="263"/>
      <c r="KC421" s="263"/>
      <c r="KD421" s="263"/>
      <c r="KE421" s="263"/>
      <c r="KF421" s="263"/>
      <c r="KG421" s="263"/>
      <c r="KH421" s="263"/>
      <c r="KI421" s="263"/>
      <c r="KJ421" s="263"/>
      <c r="KK421" s="263"/>
      <c r="KL421" s="263"/>
      <c r="KM421" s="263"/>
      <c r="KN421" s="263"/>
      <c r="KO421" s="263"/>
      <c r="KP421" s="263"/>
      <c r="KQ421" s="263"/>
      <c r="KR421" s="263"/>
      <c r="KS421" s="263"/>
      <c r="KT421" s="263"/>
      <c r="KU421" s="263"/>
      <c r="KV421" s="263"/>
      <c r="KW421" s="263"/>
      <c r="KX421" s="263"/>
      <c r="KY421" s="263"/>
      <c r="KZ421" s="263"/>
      <c r="LA421" s="263"/>
      <c r="LB421" s="263"/>
      <c r="LC421" s="263"/>
      <c r="LD421" s="263"/>
      <c r="LE421" s="263"/>
      <c r="LF421" s="263"/>
      <c r="LG421" s="263"/>
      <c r="LH421" s="263"/>
      <c r="LI421" s="263"/>
      <c r="LJ421" s="263"/>
      <c r="LK421" s="263"/>
      <c r="LL421" s="263"/>
      <c r="LM421" s="263"/>
      <c r="LN421" s="263"/>
      <c r="LO421" s="263"/>
      <c r="LP421" s="263"/>
      <c r="LQ421" s="263"/>
      <c r="LR421" s="263"/>
      <c r="LS421" s="263"/>
      <c r="LT421" s="263"/>
      <c r="LU421" s="263"/>
      <c r="LV421" s="263"/>
      <c r="LW421" s="263"/>
      <c r="LX421" s="263"/>
      <c r="LY421" s="263"/>
      <c r="LZ421" s="263"/>
      <c r="MA421" s="263"/>
      <c r="MB421" s="263"/>
      <c r="MC421" s="263"/>
      <c r="MD421" s="263"/>
      <c r="ME421" s="263"/>
      <c r="MF421" s="263"/>
      <c r="MG421" s="263"/>
      <c r="MH421" s="263"/>
      <c r="MI421" s="263"/>
      <c r="MJ421" s="263"/>
      <c r="MK421" s="263"/>
      <c r="ML421" s="263"/>
      <c r="MM421" s="263"/>
      <c r="MN421" s="263"/>
      <c r="MO421" s="263"/>
      <c r="MP421" s="263"/>
      <c r="MQ421" s="263"/>
      <c r="MR421" s="263"/>
      <c r="MS421" s="263"/>
      <c r="MT421" s="263"/>
      <c r="MU421" s="263"/>
      <c r="MV421" s="263"/>
      <c r="MW421" s="263"/>
      <c r="MX421" s="263"/>
      <c r="MY421" s="263"/>
      <c r="MZ421" s="263"/>
      <c r="NA421" s="263"/>
      <c r="NB421" s="263"/>
      <c r="NC421" s="263"/>
      <c r="ND421" s="263"/>
      <c r="NE421" s="263"/>
      <c r="NF421" s="263"/>
      <c r="NG421" s="263"/>
      <c r="NH421" s="263"/>
      <c r="NI421" s="263"/>
      <c r="NJ421" s="263"/>
      <c r="NK421" s="263"/>
      <c r="NL421" s="263"/>
      <c r="NM421" s="263"/>
      <c r="NN421" s="263"/>
      <c r="NO421" s="263"/>
      <c r="NP421" s="263"/>
      <c r="NQ421" s="263"/>
      <c r="NR421" s="263"/>
      <c r="NS421" s="263"/>
      <c r="NT421" s="263"/>
      <c r="NU421" s="263"/>
      <c r="NV421" s="263"/>
      <c r="NW421" s="263"/>
      <c r="NX421" s="263"/>
      <c r="NY421" s="263"/>
      <c r="NZ421" s="263"/>
      <c r="OA421" s="263"/>
      <c r="OB421" s="263"/>
      <c r="OC421" s="263"/>
      <c r="OD421" s="263"/>
      <c r="OE421" s="263"/>
      <c r="OF421" s="263"/>
      <c r="OG421" s="263"/>
      <c r="OH421" s="263"/>
      <c r="OI421" s="263"/>
      <c r="OJ421" s="263"/>
      <c r="OK421" s="263"/>
      <c r="OL421" s="263"/>
      <c r="OM421" s="263"/>
      <c r="ON421" s="263"/>
      <c r="OO421" s="263"/>
      <c r="OP421" s="263"/>
      <c r="OQ421" s="263"/>
      <c r="OR421" s="263"/>
      <c r="OS421" s="263"/>
      <c r="OT421" s="263"/>
      <c r="OU421" s="263"/>
      <c r="OV421" s="263"/>
      <c r="OW421" s="263"/>
      <c r="OX421" s="263"/>
      <c r="OY421" s="263"/>
      <c r="OZ421" s="263"/>
      <c r="PA421" s="263"/>
      <c r="PB421" s="263"/>
      <c r="PC421" s="263"/>
      <c r="PD421" s="263"/>
      <c r="PE421" s="263"/>
      <c r="PF421" s="263"/>
      <c r="PG421" s="263"/>
      <c r="PH421" s="263"/>
      <c r="PI421" s="263"/>
      <c r="PJ421" s="263"/>
      <c r="PK421" s="263"/>
      <c r="PL421" s="263"/>
      <c r="PM421" s="263"/>
      <c r="PN421" s="263"/>
      <c r="PO421" s="263"/>
      <c r="PP421" s="263"/>
      <c r="PQ421" s="263"/>
      <c r="PR421" s="263"/>
      <c r="PS421" s="263"/>
      <c r="PT421" s="263"/>
      <c r="PU421" s="263"/>
      <c r="PV421" s="263"/>
      <c r="PW421" s="263"/>
      <c r="PX421" s="263"/>
      <c r="PY421" s="263"/>
      <c r="PZ421" s="263"/>
      <c r="QA421" s="263"/>
      <c r="QB421" s="263"/>
      <c r="QC421" s="263"/>
      <c r="QD421" s="263"/>
      <c r="QE421" s="263"/>
      <c r="QF421" s="263"/>
      <c r="QG421" s="263"/>
      <c r="QH421" s="263"/>
      <c r="QI421" s="263"/>
      <c r="QJ421" s="263"/>
      <c r="QK421" s="263"/>
      <c r="QL421" s="263"/>
      <c r="QM421" s="263"/>
      <c r="QN421" s="263"/>
      <c r="QO421" s="263"/>
      <c r="QP421" s="263"/>
      <c r="QQ421" s="263"/>
      <c r="QR421" s="263"/>
      <c r="QS421" s="263"/>
      <c r="QT421" s="263"/>
      <c r="QU421" s="263"/>
      <c r="QV421" s="263"/>
      <c r="QW421" s="263"/>
      <c r="QX421" s="263"/>
      <c r="QY421" s="263"/>
      <c r="QZ421" s="263"/>
      <c r="RA421" s="263"/>
      <c r="RB421" s="263"/>
      <c r="RC421" s="263"/>
      <c r="RD421" s="263"/>
      <c r="RE421" s="263"/>
      <c r="RF421" s="263"/>
      <c r="RG421" s="263"/>
      <c r="RH421" s="263"/>
      <c r="RI421" s="263"/>
      <c r="RJ421" s="263"/>
      <c r="RK421" s="263"/>
      <c r="RL421" s="263"/>
      <c r="RM421" s="263"/>
      <c r="RN421" s="263"/>
      <c r="RO421" s="263"/>
      <c r="RP421" s="263"/>
      <c r="RQ421" s="263"/>
      <c r="RR421" s="263"/>
      <c r="RS421" s="263"/>
      <c r="RT421" s="263"/>
      <c r="RU421" s="263"/>
      <c r="RV421" s="263"/>
      <c r="RW421" s="263"/>
      <c r="RX421" s="263"/>
      <c r="RY421" s="263"/>
      <c r="RZ421" s="263"/>
      <c r="SA421" s="263"/>
      <c r="SB421" s="263"/>
      <c r="SC421" s="263"/>
      <c r="SD421" s="263"/>
      <c r="SE421" s="263"/>
      <c r="SF421" s="263"/>
      <c r="SG421" s="263"/>
      <c r="SH421" s="263"/>
      <c r="SI421" s="263"/>
      <c r="SJ421" s="263"/>
      <c r="SK421" s="263"/>
      <c r="SL421" s="263"/>
      <c r="SM421" s="263"/>
      <c r="SN421" s="263"/>
      <c r="SO421" s="263"/>
      <c r="SP421" s="263"/>
      <c r="SQ421" s="263"/>
      <c r="SR421" s="263"/>
      <c r="SS421" s="263"/>
      <c r="ST421" s="263"/>
      <c r="SU421" s="263"/>
      <c r="SV421" s="263"/>
      <c r="SW421" s="263"/>
      <c r="SX421" s="263"/>
      <c r="SY421" s="263"/>
      <c r="SZ421" s="263"/>
      <c r="TA421" s="263"/>
      <c r="TB421" s="263"/>
      <c r="TC421" s="263"/>
      <c r="TD421" s="263"/>
      <c r="TE421" s="263"/>
      <c r="TF421" s="263"/>
      <c r="TG421" s="263"/>
      <c r="TH421" s="263"/>
      <c r="TI421" s="263"/>
      <c r="TJ421" s="263"/>
      <c r="TK421" s="263"/>
      <c r="TL421" s="263"/>
      <c r="TM421" s="263"/>
      <c r="TN421" s="263"/>
      <c r="TO421" s="263"/>
      <c r="TP421" s="263"/>
      <c r="TQ421" s="263"/>
      <c r="TR421" s="263"/>
      <c r="TS421" s="263"/>
      <c r="TT421" s="263"/>
      <c r="TU421" s="263"/>
      <c r="TV421" s="263"/>
      <c r="TW421" s="263"/>
      <c r="TX421" s="263"/>
      <c r="TY421" s="263"/>
      <c r="TZ421" s="263"/>
      <c r="UA421" s="263"/>
      <c r="UB421" s="263"/>
      <c r="UC421" s="263"/>
      <c r="UD421" s="263"/>
      <c r="UE421" s="263"/>
      <c r="UF421" s="263"/>
      <c r="UG421" s="263"/>
      <c r="UH421" s="263"/>
      <c r="UI421" s="263"/>
      <c r="UJ421" s="263"/>
      <c r="UK421" s="263"/>
      <c r="UL421" s="263"/>
      <c r="UM421" s="263"/>
      <c r="UN421" s="263"/>
      <c r="UO421" s="263"/>
      <c r="UP421" s="263"/>
      <c r="UQ421" s="263"/>
      <c r="UR421" s="263"/>
      <c r="US421" s="263"/>
      <c r="UT421" s="263"/>
      <c r="UU421" s="263"/>
      <c r="UV421" s="263"/>
      <c r="UW421" s="263"/>
      <c r="UX421" s="263"/>
      <c r="UY421" s="263"/>
      <c r="UZ421" s="263"/>
      <c r="VA421" s="263"/>
      <c r="VB421" s="263"/>
      <c r="VC421" s="263"/>
      <c r="VD421" s="263"/>
      <c r="VE421" s="263"/>
      <c r="VF421" s="263"/>
      <c r="VG421" s="263"/>
      <c r="VH421" s="263"/>
      <c r="VI421" s="263"/>
      <c r="VJ421" s="263"/>
      <c r="VK421" s="263"/>
      <c r="VL421" s="263"/>
      <c r="VM421" s="263"/>
      <c r="VN421" s="263"/>
      <c r="VO421" s="263"/>
      <c r="VP421" s="263"/>
      <c r="VQ421" s="263"/>
      <c r="VR421" s="263"/>
      <c r="VS421" s="263"/>
      <c r="VT421" s="263"/>
      <c r="VU421" s="263"/>
      <c r="VV421" s="263"/>
      <c r="VW421" s="263"/>
      <c r="VX421" s="263"/>
      <c r="VY421" s="263"/>
      <c r="VZ421" s="263"/>
      <c r="WA421" s="263"/>
      <c r="WB421" s="263"/>
      <c r="WC421" s="263"/>
      <c r="WD421" s="263"/>
      <c r="WE421" s="263"/>
      <c r="WF421" s="263"/>
      <c r="WG421" s="263"/>
      <c r="WH421" s="263"/>
      <c r="WI421" s="263"/>
      <c r="WJ421" s="263"/>
      <c r="WK421" s="263"/>
      <c r="WL421" s="263"/>
      <c r="WM421" s="263"/>
      <c r="WN421" s="263"/>
      <c r="WO421" s="263"/>
      <c r="WP421" s="263"/>
      <c r="WQ421" s="263"/>
      <c r="WR421" s="263"/>
      <c r="WS421" s="263"/>
      <c r="WT421" s="263"/>
      <c r="WU421" s="263"/>
      <c r="WV421" s="263"/>
      <c r="WW421" s="263"/>
      <c r="WX421" s="263"/>
      <c r="WY421" s="263"/>
      <c r="WZ421" s="263"/>
      <c r="XA421" s="263"/>
      <c r="XB421" s="263"/>
      <c r="XC421" s="263"/>
      <c r="XD421" s="263"/>
      <c r="XE421" s="263"/>
      <c r="XF421" s="263"/>
      <c r="XG421" s="263"/>
      <c r="XH421" s="263"/>
      <c r="XI421" s="263"/>
      <c r="XJ421" s="263"/>
      <c r="XK421" s="263"/>
      <c r="XL421" s="263"/>
      <c r="XM421" s="263"/>
      <c r="XN421" s="263"/>
      <c r="XO421" s="263"/>
      <c r="XP421" s="263"/>
      <c r="XQ421" s="263"/>
      <c r="XR421" s="263"/>
      <c r="XS421" s="263"/>
      <c r="XT421" s="263"/>
      <c r="XU421" s="263"/>
      <c r="XV421" s="263"/>
      <c r="XW421" s="263"/>
      <c r="XX421" s="263"/>
      <c r="XY421" s="263"/>
      <c r="XZ421" s="263"/>
      <c r="YA421" s="263"/>
      <c r="YB421" s="263"/>
      <c r="YC421" s="263"/>
      <c r="YD421" s="263"/>
      <c r="YE421" s="263"/>
      <c r="YF421" s="263"/>
      <c r="YG421" s="263"/>
      <c r="YH421" s="263"/>
      <c r="YI421" s="263"/>
      <c r="YJ421" s="263"/>
      <c r="YK421" s="263"/>
      <c r="YL421" s="263"/>
      <c r="YM421" s="263"/>
      <c r="YN421" s="263"/>
      <c r="YO421" s="263"/>
      <c r="YP421" s="263"/>
      <c r="YQ421" s="263"/>
      <c r="YR421" s="263"/>
      <c r="YS421" s="263"/>
      <c r="YT421" s="263"/>
      <c r="YU421" s="263"/>
      <c r="YV421" s="263"/>
      <c r="YW421" s="263"/>
      <c r="YX421" s="263"/>
      <c r="YY421" s="263"/>
      <c r="YZ421" s="263"/>
      <c r="ZA421" s="263"/>
      <c r="ZB421" s="263"/>
      <c r="ZC421" s="263"/>
      <c r="ZD421" s="263"/>
      <c r="ZE421" s="263"/>
      <c r="ZF421" s="263"/>
      <c r="ZG421" s="263"/>
      <c r="ZH421" s="263"/>
      <c r="ZI421" s="263"/>
      <c r="ZJ421" s="263"/>
      <c r="ZK421" s="263"/>
      <c r="ZL421" s="263"/>
      <c r="ZM421" s="263"/>
      <c r="ZN421" s="263"/>
      <c r="ZO421" s="263"/>
      <c r="ZP421" s="263"/>
      <c r="ZQ421" s="263"/>
      <c r="ZR421" s="263"/>
      <c r="ZS421" s="263"/>
      <c r="ZT421" s="263"/>
      <c r="ZU421" s="263"/>
      <c r="ZV421" s="263"/>
      <c r="ZW421" s="263"/>
      <c r="ZX421" s="263"/>
      <c r="ZY421" s="263"/>
      <c r="ZZ421" s="263"/>
      <c r="AAA421" s="263"/>
      <c r="AAB421" s="263"/>
      <c r="AAC421" s="263"/>
      <c r="AAD421" s="263"/>
      <c r="AAE421" s="263"/>
      <c r="AAF421" s="263"/>
      <c r="AAG421" s="263"/>
      <c r="AAH421" s="263"/>
      <c r="AAI421" s="263"/>
      <c r="AAJ421" s="263"/>
      <c r="AAK421" s="263"/>
      <c r="AAL421" s="263"/>
      <c r="AAM421" s="263"/>
      <c r="AAN421" s="263"/>
      <c r="AAO421" s="263"/>
      <c r="AAP421" s="263"/>
      <c r="AAQ421" s="263"/>
      <c r="AAR421" s="263"/>
      <c r="AAS421" s="263"/>
      <c r="AAT421" s="263"/>
      <c r="AAU421" s="263"/>
      <c r="AAV421" s="263"/>
      <c r="AAW421" s="263"/>
      <c r="AAX421" s="263"/>
      <c r="AAY421" s="263"/>
      <c r="AAZ421" s="263"/>
      <c r="ABA421" s="263"/>
      <c r="ABB421" s="263"/>
      <c r="ABC421" s="263"/>
      <c r="ABD421" s="263"/>
      <c r="ABE421" s="263"/>
      <c r="ABF421" s="263"/>
      <c r="ABG421" s="263"/>
      <c r="ABH421" s="263"/>
      <c r="ABI421" s="263"/>
      <c r="ABJ421" s="263"/>
      <c r="ABK421" s="263"/>
      <c r="ABL421" s="263"/>
      <c r="ABM421" s="263"/>
      <c r="ABN421" s="263"/>
      <c r="ABO421" s="263"/>
      <c r="ABP421" s="263"/>
      <c r="ABQ421" s="263"/>
      <c r="ABR421" s="263"/>
      <c r="ABS421" s="263"/>
      <c r="ABT421" s="263"/>
      <c r="ABU421" s="263"/>
      <c r="ABV421" s="263"/>
      <c r="ABW421" s="263"/>
      <c r="ABX421" s="263"/>
      <c r="ABY421" s="263"/>
      <c r="ABZ421" s="263"/>
      <c r="ACA421" s="263"/>
      <c r="ACB421" s="263"/>
      <c r="ACC421" s="263"/>
      <c r="ACD421" s="263"/>
      <c r="ACE421" s="263"/>
      <c r="ACF421" s="263"/>
      <c r="ACG421" s="263"/>
      <c r="ACH421" s="263"/>
      <c r="ACI421" s="263"/>
      <c r="ACJ421" s="263"/>
      <c r="ACK421" s="263"/>
      <c r="ACL421" s="263"/>
      <c r="ACM421" s="263"/>
      <c r="ACN421" s="263"/>
      <c r="ACO421" s="263"/>
      <c r="ACP421" s="263"/>
      <c r="ACQ421" s="263"/>
      <c r="ACR421" s="263"/>
      <c r="ACS421" s="263"/>
      <c r="ACT421" s="263"/>
      <c r="ACU421" s="263"/>
      <c r="ACV421" s="263"/>
      <c r="ACW421" s="263"/>
      <c r="ACX421" s="263"/>
      <c r="ACY421" s="263"/>
      <c r="ACZ421" s="263"/>
      <c r="ADA421" s="263"/>
      <c r="ADB421" s="263"/>
      <c r="ADC421" s="263"/>
      <c r="ADD421" s="263"/>
      <c r="ADE421" s="263"/>
      <c r="ADF421" s="263"/>
      <c r="ADG421" s="263"/>
      <c r="ADH421" s="263"/>
      <c r="ADI421" s="263"/>
      <c r="ADJ421" s="263"/>
      <c r="ADK421" s="263"/>
      <c r="ADL421" s="263"/>
      <c r="ADM421" s="263"/>
      <c r="ADN421" s="263"/>
      <c r="ADO421" s="263"/>
      <c r="ADP421" s="263"/>
      <c r="ADQ421" s="263"/>
      <c r="ADR421" s="263"/>
      <c r="ADS421" s="263"/>
      <c r="ADT421" s="263"/>
      <c r="ADU421" s="263"/>
      <c r="ADV421" s="263"/>
      <c r="ADW421" s="263"/>
      <c r="ADX421" s="263"/>
      <c r="ADY421" s="263"/>
      <c r="ADZ421" s="263"/>
      <c r="AEA421" s="263"/>
      <c r="AEB421" s="263"/>
      <c r="AEC421" s="263"/>
      <c r="AED421" s="263"/>
      <c r="AEE421" s="263"/>
      <c r="AEF421" s="263"/>
      <c r="AEG421" s="263"/>
      <c r="AEH421" s="263"/>
      <c r="AEI421" s="263"/>
      <c r="AEJ421" s="263"/>
      <c r="AEK421" s="263"/>
      <c r="AEL421" s="263"/>
      <c r="AEM421" s="263"/>
      <c r="AEN421" s="263"/>
      <c r="AEO421" s="263"/>
      <c r="AEP421" s="263"/>
      <c r="AEQ421" s="263"/>
      <c r="AER421" s="263"/>
      <c r="AES421" s="263"/>
      <c r="AET421" s="263"/>
      <c r="AEU421" s="263"/>
      <c r="AEV421" s="263"/>
      <c r="AEW421" s="263"/>
      <c r="AEX421" s="263"/>
      <c r="AEY421" s="263"/>
      <c r="AEZ421" s="263"/>
      <c r="AFA421" s="263"/>
      <c r="AFB421" s="263"/>
      <c r="AFC421" s="263"/>
      <c r="AFD421" s="263"/>
      <c r="AFE421" s="263"/>
      <c r="AFF421" s="263"/>
      <c r="AFG421" s="263"/>
      <c r="AFH421" s="263"/>
      <c r="AFI421" s="263"/>
      <c r="AFJ421" s="263"/>
      <c r="AFK421" s="263"/>
      <c r="AFL421" s="263"/>
      <c r="AFM421" s="263"/>
      <c r="AFN421" s="263"/>
      <c r="AFO421" s="263"/>
      <c r="AFP421" s="263"/>
      <c r="AFQ421" s="263"/>
      <c r="AFR421" s="263"/>
      <c r="AFS421" s="263"/>
      <c r="AFT421" s="263"/>
      <c r="AFU421" s="263"/>
      <c r="AFV421" s="263"/>
      <c r="AFW421" s="263"/>
      <c r="AFX421" s="263"/>
      <c r="AFY421" s="263"/>
      <c r="AFZ421" s="263"/>
      <c r="AGA421" s="263"/>
      <c r="AGB421" s="263"/>
      <c r="AGC421" s="263"/>
      <c r="AGD421" s="263"/>
      <c r="AGE421" s="263"/>
      <c r="AGF421" s="263"/>
      <c r="AGG421" s="263"/>
      <c r="AGH421" s="263"/>
      <c r="AGI421" s="263"/>
      <c r="AGJ421" s="263"/>
      <c r="AGK421" s="263"/>
      <c r="AGL421" s="263"/>
      <c r="AGM421" s="263"/>
      <c r="AGN421" s="263"/>
      <c r="AGO421" s="263"/>
      <c r="AGP421" s="263"/>
      <c r="AGQ421" s="263"/>
      <c r="AGR421" s="263"/>
      <c r="AGS421" s="263"/>
      <c r="AGT421" s="263"/>
      <c r="AGU421" s="263"/>
      <c r="AGV421" s="263"/>
      <c r="AGW421" s="263"/>
      <c r="AGX421" s="263"/>
      <c r="AGY421" s="263"/>
      <c r="AGZ421" s="263"/>
      <c r="AHA421" s="263"/>
      <c r="AHB421" s="263"/>
      <c r="AHC421" s="263"/>
      <c r="AHD421" s="263"/>
      <c r="AHE421" s="263"/>
      <c r="AHF421" s="263"/>
      <c r="AHG421" s="263"/>
      <c r="AHH421" s="263"/>
      <c r="AHI421" s="263"/>
      <c r="AHJ421" s="263"/>
      <c r="AHK421" s="263"/>
      <c r="AHL421" s="263"/>
      <c r="AHM421" s="263"/>
      <c r="AHN421" s="263"/>
      <c r="AHO421" s="263"/>
      <c r="AHP421" s="263"/>
      <c r="AHQ421" s="263"/>
      <c r="AHR421" s="263"/>
      <c r="AHS421" s="263"/>
      <c r="AHT421" s="263"/>
      <c r="AHU421" s="263"/>
      <c r="AHV421" s="263"/>
      <c r="AHW421" s="263"/>
      <c r="AHX421" s="263"/>
      <c r="AHY421" s="263"/>
      <c r="AHZ421" s="263"/>
      <c r="AIA421" s="263"/>
      <c r="AIB421" s="263"/>
      <c r="AIC421" s="263"/>
      <c r="AID421" s="263"/>
      <c r="AIE421" s="263"/>
      <c r="AIF421" s="263"/>
      <c r="AIG421" s="263"/>
      <c r="AIH421" s="263"/>
      <c r="AII421" s="263"/>
      <c r="AIJ421" s="263"/>
      <c r="AIK421" s="263"/>
      <c r="AIL421" s="263"/>
      <c r="AIM421" s="263"/>
      <c r="AIN421" s="263"/>
      <c r="AIO421" s="263"/>
      <c r="AIP421" s="263"/>
      <c r="AIQ421" s="263"/>
      <c r="AIR421" s="263"/>
      <c r="AIS421" s="263"/>
      <c r="AIT421" s="263"/>
      <c r="AIU421" s="263"/>
      <c r="AIV421" s="263"/>
      <c r="AIW421" s="263"/>
      <c r="AIX421" s="263"/>
      <c r="AIY421" s="263"/>
      <c r="AIZ421" s="263"/>
      <c r="AJA421" s="263"/>
      <c r="AJB421" s="263"/>
      <c r="AJC421" s="263"/>
      <c r="AJD421" s="263"/>
      <c r="AJE421" s="263"/>
      <c r="AJF421" s="263"/>
      <c r="AJG421" s="263"/>
      <c r="AJH421" s="263"/>
      <c r="AJI421" s="263"/>
      <c r="AJJ421" s="263"/>
      <c r="AJK421" s="263"/>
      <c r="AJL421" s="263"/>
      <c r="AJM421" s="263"/>
      <c r="AJN421" s="263"/>
      <c r="AJO421" s="263"/>
      <c r="AJP421" s="263"/>
      <c r="AJQ421" s="263"/>
      <c r="AJR421" s="263"/>
      <c r="AJS421" s="263"/>
      <c r="AJT421" s="263"/>
      <c r="AJU421" s="263"/>
      <c r="AJV421" s="263"/>
      <c r="AJW421" s="263"/>
      <c r="AJX421" s="263"/>
      <c r="AJY421" s="263"/>
      <c r="AJZ421" s="263"/>
      <c r="AKA421" s="263"/>
      <c r="AKB421" s="263"/>
      <c r="AKC421" s="263"/>
      <c r="AKD421" s="263"/>
      <c r="AKE421" s="263"/>
      <c r="AKF421" s="263"/>
      <c r="AKG421" s="263"/>
      <c r="AKH421" s="263"/>
      <c r="AKI421" s="263"/>
      <c r="AKJ421" s="263"/>
      <c r="AKK421" s="263"/>
      <c r="AKL421" s="263"/>
      <c r="AKM421" s="263"/>
      <c r="AKN421" s="263"/>
      <c r="AKO421" s="263"/>
      <c r="AKP421" s="263"/>
      <c r="AKQ421" s="263"/>
      <c r="AKR421" s="263"/>
      <c r="AKS421" s="263"/>
      <c r="AKT421" s="263"/>
      <c r="AKU421" s="263"/>
      <c r="AKV421" s="263"/>
      <c r="AKW421" s="263"/>
      <c r="AKX421" s="263"/>
      <c r="AKY421" s="263"/>
      <c r="AKZ421" s="263"/>
      <c r="ALA421" s="263"/>
      <c r="ALB421" s="263"/>
      <c r="ALC421" s="263"/>
      <c r="ALD421" s="263"/>
      <c r="ALE421" s="263"/>
      <c r="ALF421" s="263"/>
      <c r="ALG421" s="263"/>
      <c r="ALH421" s="263"/>
      <c r="ALI421" s="263"/>
      <c r="ALJ421" s="263"/>
      <c r="ALK421" s="263"/>
      <c r="ALL421" s="263"/>
      <c r="ALM421" s="263"/>
      <c r="ALN421" s="263"/>
      <c r="ALO421" s="263"/>
      <c r="ALP421" s="263"/>
      <c r="ALQ421" s="263"/>
      <c r="ALR421" s="263"/>
      <c r="ALS421" s="263"/>
      <c r="ALT421" s="263"/>
      <c r="ALU421" s="263"/>
      <c r="ALV421" s="263"/>
      <c r="ALW421" s="263"/>
      <c r="ALX421" s="263"/>
      <c r="ALY421" s="263"/>
      <c r="ALZ421" s="263"/>
      <c r="AMA421" s="263"/>
      <c r="AMB421" s="263"/>
      <c r="AMC421" s="263"/>
      <c r="AMD421" s="263"/>
      <c r="AME421" s="263"/>
      <c r="AMF421" s="263"/>
      <c r="AMG421" s="263"/>
      <c r="AMH421" s="263"/>
      <c r="AMI421" s="263"/>
      <c r="AMJ421" s="263"/>
      <c r="AMK421" s="263"/>
      <c r="AML421" s="263"/>
      <c r="AMM421" s="263"/>
      <c r="AMN421" s="263"/>
      <c r="AMO421" s="263"/>
      <c r="AMP421" s="263"/>
      <c r="AMQ421" s="263"/>
      <c r="AMR421" s="263"/>
      <c r="AMS421" s="263"/>
      <c r="AMT421" s="263"/>
      <c r="AMU421" s="263"/>
      <c r="AMV421" s="263"/>
      <c r="AMW421" s="263"/>
      <c r="AMX421" s="263"/>
      <c r="AMY421" s="263"/>
      <c r="AMZ421" s="263"/>
      <c r="ANA421" s="263"/>
      <c r="ANB421" s="263"/>
      <c r="ANC421" s="263"/>
      <c r="AND421" s="263"/>
      <c r="ANE421" s="263"/>
      <c r="ANF421" s="263"/>
      <c r="ANG421" s="263"/>
      <c r="ANH421" s="263"/>
      <c r="ANI421" s="263"/>
      <c r="ANJ421" s="263"/>
      <c r="ANK421" s="263"/>
      <c r="ANL421" s="263"/>
      <c r="ANM421" s="263"/>
      <c r="ANN421" s="263"/>
      <c r="ANO421" s="263"/>
      <c r="ANP421" s="263"/>
      <c r="ANQ421" s="263"/>
      <c r="ANR421" s="263"/>
      <c r="ANS421" s="263"/>
      <c r="ANT421" s="263"/>
      <c r="ANU421" s="263"/>
      <c r="ANV421" s="263"/>
      <c r="ANW421" s="263"/>
      <c r="ANX421" s="263"/>
      <c r="ANY421" s="263"/>
      <c r="ANZ421" s="263"/>
      <c r="AOA421" s="263"/>
      <c r="AOB421" s="263"/>
      <c r="AOC421" s="263"/>
      <c r="AOD421" s="263"/>
      <c r="AOE421" s="263"/>
      <c r="AOF421" s="263"/>
      <c r="AOG421" s="263"/>
      <c r="AOH421" s="263"/>
      <c r="AOI421" s="263"/>
      <c r="AOJ421" s="263"/>
      <c r="AOK421" s="263"/>
      <c r="AOL421" s="263"/>
      <c r="AOM421" s="263"/>
      <c r="AON421" s="263"/>
      <c r="AOO421" s="263"/>
      <c r="AOP421" s="263"/>
      <c r="AOQ421" s="263"/>
      <c r="AOR421" s="263"/>
      <c r="AOS421" s="263"/>
      <c r="AOT421" s="263"/>
      <c r="AOU421" s="263"/>
      <c r="AOV421" s="263"/>
      <c r="AOW421" s="263"/>
      <c r="AOX421" s="263"/>
      <c r="AOY421" s="263"/>
      <c r="AOZ421" s="263"/>
      <c r="APA421" s="263"/>
      <c r="APB421" s="263"/>
      <c r="APC421" s="263"/>
      <c r="APD421" s="263"/>
      <c r="APE421" s="263"/>
      <c r="APF421" s="263"/>
      <c r="APG421" s="263"/>
      <c r="APH421" s="263"/>
      <c r="API421" s="263"/>
      <c r="APJ421" s="263"/>
      <c r="APK421" s="263"/>
      <c r="APL421" s="263"/>
      <c r="APM421" s="263"/>
      <c r="APN421" s="263"/>
      <c r="APO421" s="263"/>
      <c r="APP421" s="263"/>
      <c r="APQ421" s="263"/>
      <c r="APR421" s="263"/>
      <c r="APS421" s="263"/>
      <c r="APT421" s="263"/>
      <c r="APU421" s="263"/>
      <c r="APV421" s="263"/>
      <c r="APW421" s="263"/>
      <c r="APX421" s="263"/>
      <c r="APY421" s="263"/>
      <c r="APZ421" s="263"/>
      <c r="AQA421" s="263"/>
      <c r="AQB421" s="263"/>
      <c r="AQC421" s="263"/>
      <c r="AQD421" s="263"/>
      <c r="AQE421" s="263"/>
      <c r="AQF421" s="263"/>
      <c r="AQG421" s="263"/>
      <c r="AQH421" s="263"/>
      <c r="AQI421" s="263"/>
      <c r="AQJ421" s="263"/>
      <c r="AQK421" s="263"/>
      <c r="AQL421" s="263"/>
      <c r="AQM421" s="263"/>
      <c r="AQN421" s="263"/>
      <c r="AQO421" s="263"/>
      <c r="AQP421" s="263"/>
      <c r="AQQ421" s="263"/>
      <c r="AQR421" s="263"/>
      <c r="AQS421" s="263"/>
      <c r="AQT421" s="263"/>
      <c r="AQU421" s="263"/>
      <c r="AQV421" s="263"/>
      <c r="AQW421" s="263"/>
      <c r="AQX421" s="263"/>
      <c r="AQY421" s="263"/>
      <c r="AQZ421" s="263"/>
      <c r="ARA421" s="263"/>
      <c r="ARB421" s="263"/>
      <c r="ARC421" s="263"/>
      <c r="ARD421" s="263"/>
      <c r="ARE421" s="263"/>
      <c r="ARF421" s="263"/>
      <c r="ARG421" s="263"/>
      <c r="ARH421" s="263"/>
      <c r="ARI421" s="263"/>
      <c r="ARJ421" s="263"/>
      <c r="ARK421" s="263"/>
      <c r="ARL421" s="263"/>
      <c r="ARM421" s="263"/>
      <c r="ARN421" s="263"/>
      <c r="ARO421" s="263"/>
      <c r="ARP421" s="263"/>
      <c r="ARQ421" s="263"/>
      <c r="ARR421" s="263"/>
      <c r="ARS421" s="263"/>
      <c r="ART421" s="263"/>
      <c r="ARU421" s="263"/>
      <c r="ARV421" s="263"/>
      <c r="ARW421" s="263"/>
      <c r="ARX421" s="263"/>
      <c r="ARY421" s="263"/>
      <c r="ARZ421" s="263"/>
      <c r="ASA421" s="263"/>
      <c r="ASB421" s="263"/>
      <c r="ASC421" s="263"/>
      <c r="ASD421" s="263"/>
      <c r="ASE421" s="263"/>
      <c r="ASF421" s="263"/>
      <c r="ASG421" s="263"/>
      <c r="ASH421" s="263"/>
      <c r="ASI421" s="263"/>
      <c r="ASJ421" s="263"/>
      <c r="ASK421" s="263"/>
      <c r="ASL421" s="263"/>
      <c r="ASM421" s="263"/>
      <c r="ASN421" s="263"/>
      <c r="ASO421" s="263"/>
      <c r="ASP421" s="263"/>
      <c r="ASQ421" s="263"/>
      <c r="ASR421" s="263"/>
      <c r="ASS421" s="263"/>
      <c r="AST421" s="263"/>
      <c r="ASU421" s="263"/>
      <c r="ASV421" s="263"/>
      <c r="ASW421" s="263"/>
      <c r="ASX421" s="263"/>
      <c r="ASY421" s="263"/>
      <c r="ASZ421" s="263"/>
      <c r="ATA421" s="263"/>
      <c r="ATB421" s="263"/>
      <c r="ATC421" s="263"/>
      <c r="ATD421" s="263"/>
      <c r="ATE421" s="263"/>
      <c r="ATF421" s="263"/>
      <c r="ATG421" s="263"/>
      <c r="ATH421" s="263"/>
      <c r="ATI421" s="263"/>
      <c r="ATJ421" s="263"/>
      <c r="ATK421" s="263"/>
      <c r="ATL421" s="263"/>
      <c r="ATM421" s="263"/>
      <c r="ATN421" s="263"/>
      <c r="ATO421" s="263"/>
      <c r="ATP421" s="263"/>
      <c r="ATQ421" s="263"/>
      <c r="ATR421" s="263"/>
      <c r="ATS421" s="263"/>
      <c r="ATT421" s="263"/>
      <c r="ATU421" s="263"/>
      <c r="ATV421" s="263"/>
      <c r="ATW421" s="263"/>
      <c r="ATX421" s="263"/>
      <c r="ATY421" s="263"/>
      <c r="ATZ421" s="263"/>
      <c r="AUA421" s="263"/>
      <c r="AUB421" s="263"/>
      <c r="AUC421" s="263"/>
      <c r="AUD421" s="263"/>
      <c r="AUE421" s="263"/>
      <c r="AUF421" s="263"/>
      <c r="AUG421" s="263"/>
      <c r="AUH421" s="263"/>
      <c r="AUI421" s="263"/>
      <c r="AUJ421" s="263"/>
      <c r="AUK421" s="263"/>
      <c r="AUL421" s="263"/>
      <c r="AUM421" s="263"/>
      <c r="AUN421" s="263"/>
      <c r="AUO421" s="263"/>
      <c r="AUP421" s="263"/>
      <c r="AUQ421" s="263"/>
      <c r="AUR421" s="263"/>
      <c r="AUS421" s="263"/>
      <c r="AUT421" s="263"/>
      <c r="AUU421" s="263"/>
      <c r="AUV421" s="263"/>
      <c r="AUW421" s="263"/>
      <c r="AUX421" s="263"/>
      <c r="AUY421" s="263"/>
      <c r="AUZ421" s="263"/>
      <c r="AVA421" s="263"/>
      <c r="AVB421" s="263"/>
      <c r="AVC421" s="263"/>
      <c r="AVD421" s="263"/>
      <c r="AVE421" s="263"/>
      <c r="AVF421" s="263"/>
      <c r="AVG421" s="263"/>
      <c r="AVH421" s="263"/>
      <c r="AVI421" s="263"/>
      <c r="AVJ421" s="263"/>
      <c r="AVK421" s="263"/>
      <c r="AVL421" s="263"/>
      <c r="AVM421" s="263"/>
      <c r="AVN421" s="263"/>
      <c r="AVO421" s="263"/>
      <c r="AVP421" s="263"/>
      <c r="AVQ421" s="263"/>
      <c r="AVR421" s="263"/>
      <c r="AVS421" s="263"/>
      <c r="AVT421" s="263"/>
      <c r="AVU421" s="263"/>
      <c r="AVV421" s="263"/>
      <c r="AVW421" s="263"/>
      <c r="AVX421" s="263"/>
      <c r="AVY421" s="263"/>
      <c r="AVZ421" s="263"/>
      <c r="AWA421" s="263"/>
      <c r="AWB421" s="263"/>
      <c r="AWC421" s="263"/>
      <c r="AWD421" s="263"/>
      <c r="AWE421" s="263"/>
      <c r="AWF421" s="263"/>
      <c r="AWG421" s="263"/>
      <c r="AWH421" s="263"/>
      <c r="AWI421" s="263"/>
      <c r="AWJ421" s="263"/>
      <c r="AWK421" s="263"/>
      <c r="AWL421" s="263"/>
      <c r="AWM421" s="263"/>
      <c r="AWN421" s="263"/>
      <c r="AWO421" s="263"/>
      <c r="AWP421" s="263"/>
      <c r="AWQ421" s="263"/>
      <c r="AWR421" s="263"/>
      <c r="AWS421" s="263"/>
      <c r="AWT421" s="263"/>
      <c r="AWU421" s="263"/>
      <c r="AWV421" s="263"/>
      <c r="AWW421" s="263"/>
      <c r="AWX421" s="263"/>
      <c r="AWY421" s="263"/>
      <c r="AWZ421" s="263"/>
      <c r="AXA421" s="263"/>
      <c r="AXB421" s="263"/>
      <c r="AXC421" s="263"/>
      <c r="AXD421" s="263"/>
      <c r="AXE421" s="263"/>
      <c r="AXF421" s="263"/>
      <c r="AXG421" s="263"/>
      <c r="AXH421" s="263"/>
      <c r="AXI421" s="263"/>
      <c r="AXJ421" s="263"/>
      <c r="AXK421" s="263"/>
      <c r="AXL421" s="263"/>
      <c r="AXM421" s="263"/>
      <c r="AXN421" s="263"/>
      <c r="AXO421" s="263"/>
      <c r="AXP421" s="263"/>
      <c r="AXQ421" s="263"/>
      <c r="AXR421" s="263"/>
      <c r="AXS421" s="263"/>
      <c r="AXT421" s="263"/>
      <c r="AXU421" s="263"/>
      <c r="AXV421" s="263"/>
      <c r="AXW421" s="263"/>
      <c r="AXX421" s="263"/>
      <c r="AXY421" s="263"/>
      <c r="AXZ421" s="263"/>
      <c r="AYA421" s="263"/>
      <c r="AYB421" s="263"/>
      <c r="AYC421" s="263"/>
      <c r="AYD421" s="263"/>
      <c r="AYE421" s="263"/>
      <c r="AYF421" s="263"/>
      <c r="AYG421" s="263"/>
      <c r="AYH421" s="263"/>
      <c r="AYI421" s="263"/>
      <c r="AYJ421" s="263"/>
      <c r="AYK421" s="263"/>
      <c r="AYL421" s="263"/>
      <c r="AYM421" s="263"/>
      <c r="AYN421" s="263"/>
      <c r="AYO421" s="263"/>
      <c r="AYP421" s="263"/>
      <c r="AYQ421" s="263"/>
      <c r="AYR421" s="263"/>
      <c r="AYS421" s="263"/>
      <c r="AYT421" s="263"/>
      <c r="AYU421" s="263"/>
      <c r="AYV421" s="263"/>
      <c r="AYW421" s="263"/>
      <c r="AYX421" s="263"/>
      <c r="AYY421" s="263"/>
      <c r="AYZ421" s="263"/>
      <c r="AZA421" s="263"/>
      <c r="AZB421" s="263"/>
      <c r="AZC421" s="263"/>
      <c r="AZD421" s="263"/>
      <c r="AZE421" s="263"/>
      <c r="AZF421" s="263"/>
      <c r="AZG421" s="263"/>
      <c r="AZH421" s="263"/>
      <c r="AZI421" s="263"/>
      <c r="AZJ421" s="263"/>
      <c r="AZK421" s="263"/>
      <c r="AZL421" s="263"/>
      <c r="AZM421" s="263"/>
      <c r="AZN421" s="263"/>
      <c r="AZO421" s="263"/>
      <c r="AZP421" s="263"/>
      <c r="AZQ421" s="263"/>
      <c r="AZR421" s="263"/>
      <c r="AZS421" s="263"/>
      <c r="AZT421" s="263"/>
      <c r="AZU421" s="263"/>
      <c r="AZV421" s="263"/>
      <c r="AZW421" s="263"/>
      <c r="AZX421" s="263"/>
      <c r="AZY421" s="263"/>
      <c r="AZZ421" s="263"/>
      <c r="BAA421" s="263"/>
      <c r="BAB421" s="263"/>
      <c r="BAC421" s="263"/>
      <c r="BAD421" s="263"/>
      <c r="BAE421" s="263"/>
      <c r="BAF421" s="263"/>
      <c r="BAG421" s="263"/>
      <c r="BAH421" s="263"/>
      <c r="BAI421" s="263"/>
      <c r="BAJ421" s="263"/>
      <c r="BAK421" s="263"/>
      <c r="BAL421" s="263"/>
      <c r="BAM421" s="263"/>
      <c r="BAN421" s="263"/>
      <c r="BAO421" s="263"/>
      <c r="BAP421" s="263"/>
      <c r="BAQ421" s="263"/>
      <c r="BAR421" s="263"/>
      <c r="BAS421" s="263"/>
      <c r="BAT421" s="263"/>
      <c r="BAU421" s="263"/>
      <c r="BAV421" s="263"/>
      <c r="BAW421" s="263"/>
      <c r="BAX421" s="263"/>
      <c r="BAY421" s="263"/>
      <c r="BAZ421" s="263"/>
      <c r="BBA421" s="263"/>
      <c r="BBB421" s="263"/>
      <c r="BBC421" s="263"/>
      <c r="BBD421" s="263"/>
      <c r="BBE421" s="263"/>
      <c r="BBF421" s="263"/>
      <c r="BBG421" s="263"/>
      <c r="BBH421" s="263"/>
      <c r="BBI421" s="263"/>
      <c r="BBJ421" s="263"/>
      <c r="BBK421" s="263"/>
      <c r="BBL421" s="263"/>
      <c r="BBM421" s="263"/>
      <c r="BBN421" s="263"/>
      <c r="BBO421" s="263"/>
      <c r="BBP421" s="263"/>
      <c r="BBQ421" s="263"/>
      <c r="BBR421" s="263"/>
      <c r="BBS421" s="263"/>
      <c r="BBT421" s="263"/>
      <c r="BBU421" s="263"/>
      <c r="BBV421" s="263"/>
      <c r="BBW421" s="263"/>
      <c r="BBX421" s="263"/>
      <c r="BBY421" s="263"/>
      <c r="BBZ421" s="263"/>
      <c r="BCA421" s="263"/>
      <c r="BCB421" s="263"/>
      <c r="BCC421" s="263"/>
      <c r="BCD421" s="263"/>
      <c r="BCE421" s="263"/>
      <c r="BCF421" s="263"/>
      <c r="BCG421" s="263"/>
      <c r="BCH421" s="263"/>
      <c r="BCI421" s="263"/>
      <c r="BCJ421" s="263"/>
      <c r="BCK421" s="263"/>
      <c r="BCL421" s="263"/>
      <c r="BCM421" s="263"/>
      <c r="BCN421" s="263"/>
      <c r="BCO421" s="263"/>
      <c r="BCP421" s="263"/>
      <c r="BCQ421" s="263"/>
      <c r="BCR421" s="263"/>
      <c r="BCS421" s="263"/>
      <c r="BCT421" s="263"/>
      <c r="BCU421" s="263"/>
      <c r="BCV421" s="263"/>
      <c r="BCW421" s="263"/>
      <c r="BCX421" s="263"/>
      <c r="BCY421" s="263"/>
      <c r="BCZ421" s="263"/>
      <c r="BDA421" s="263"/>
      <c r="BDB421" s="263"/>
      <c r="BDC421" s="263"/>
      <c r="BDD421" s="263"/>
      <c r="BDE421" s="263"/>
      <c r="BDF421" s="263"/>
      <c r="BDG421" s="263"/>
      <c r="BDH421" s="263"/>
      <c r="BDI421" s="263"/>
      <c r="BDJ421" s="263"/>
      <c r="BDK421" s="263"/>
      <c r="BDL421" s="263"/>
      <c r="BDM421" s="263"/>
      <c r="BDN421" s="263"/>
      <c r="BDO421" s="263"/>
      <c r="BDP421" s="263"/>
      <c r="BDQ421" s="263"/>
      <c r="BDR421" s="263"/>
      <c r="BDS421" s="263"/>
      <c r="BDT421" s="263"/>
      <c r="BDU421" s="263"/>
      <c r="BDV421" s="263"/>
      <c r="BDW421" s="263"/>
      <c r="BDX421" s="263"/>
      <c r="BDY421" s="263"/>
      <c r="BDZ421" s="263"/>
      <c r="BEA421" s="263"/>
      <c r="BEB421" s="263"/>
      <c r="BEC421" s="263"/>
      <c r="BED421" s="263"/>
      <c r="BEE421" s="263"/>
      <c r="BEF421" s="263"/>
      <c r="BEG421" s="263"/>
      <c r="BEH421" s="263"/>
      <c r="BEI421" s="263"/>
      <c r="BEJ421" s="263"/>
      <c r="BEK421" s="263"/>
      <c r="BEL421" s="263"/>
      <c r="BEM421" s="263"/>
      <c r="BEN421" s="263"/>
      <c r="BEO421" s="263"/>
      <c r="BEP421" s="263"/>
      <c r="BEQ421" s="263"/>
      <c r="BER421" s="263"/>
      <c r="BES421" s="263"/>
      <c r="BET421" s="263"/>
      <c r="BEU421" s="263"/>
      <c r="BEV421" s="263"/>
      <c r="BEW421" s="263"/>
      <c r="BEX421" s="263"/>
      <c r="BEY421" s="263"/>
      <c r="BEZ421" s="263"/>
      <c r="BFA421" s="263"/>
      <c r="BFB421" s="263"/>
      <c r="BFC421" s="263"/>
      <c r="BFD421" s="263"/>
      <c r="BFE421" s="263"/>
      <c r="BFF421" s="263"/>
      <c r="BFG421" s="263"/>
      <c r="BFH421" s="263"/>
      <c r="BFI421" s="263"/>
      <c r="BFJ421" s="263"/>
      <c r="BFK421" s="263"/>
      <c r="BFL421" s="263"/>
      <c r="BFM421" s="263"/>
      <c r="BFN421" s="263"/>
      <c r="BFO421" s="263"/>
      <c r="BFP421" s="263"/>
      <c r="BFQ421" s="263"/>
      <c r="BFR421" s="263"/>
      <c r="BFS421" s="263"/>
      <c r="BFT421" s="263"/>
      <c r="BFU421" s="263"/>
      <c r="BFV421" s="263"/>
      <c r="BFW421" s="263"/>
      <c r="BFX421" s="263"/>
      <c r="BFY421" s="263"/>
      <c r="BFZ421" s="263"/>
      <c r="BGA421" s="263"/>
      <c r="BGB421" s="263"/>
      <c r="BGC421" s="263"/>
      <c r="BGD421" s="263"/>
      <c r="BGE421" s="263"/>
      <c r="BGF421" s="263"/>
      <c r="BGG421" s="263"/>
      <c r="BGH421" s="263"/>
      <c r="BGI421" s="263"/>
      <c r="BGJ421" s="263"/>
      <c r="BGK421" s="263"/>
      <c r="BGL421" s="263"/>
      <c r="BGM421" s="263"/>
      <c r="BGN421" s="263"/>
      <c r="BGO421" s="263"/>
      <c r="BGP421" s="263"/>
      <c r="BGQ421" s="263"/>
      <c r="BGR421" s="263"/>
      <c r="BGS421" s="263"/>
      <c r="BGT421" s="263"/>
      <c r="BGU421" s="263"/>
      <c r="BGV421" s="263"/>
      <c r="BGW421" s="263"/>
      <c r="BGX421" s="263"/>
      <c r="BGY421" s="263"/>
      <c r="BGZ421" s="263"/>
      <c r="BHA421" s="263"/>
      <c r="BHB421" s="263"/>
      <c r="BHC421" s="263"/>
      <c r="BHD421" s="263"/>
      <c r="BHE421" s="263"/>
      <c r="BHF421" s="263"/>
      <c r="BHG421" s="263"/>
      <c r="BHH421" s="263"/>
      <c r="BHI421" s="263"/>
      <c r="BHJ421" s="263"/>
      <c r="BHK421" s="263"/>
      <c r="BHL421" s="263"/>
      <c r="BHM421" s="263"/>
      <c r="BHN421" s="263"/>
      <c r="BHO421" s="263"/>
      <c r="BHP421" s="263"/>
      <c r="BHQ421" s="263"/>
      <c r="BHR421" s="263"/>
      <c r="BHS421" s="263"/>
      <c r="BHT421" s="263"/>
      <c r="BHU421" s="263"/>
      <c r="BHV421" s="263"/>
      <c r="BHW421" s="263"/>
      <c r="BHX421" s="263"/>
      <c r="BHY421" s="263"/>
      <c r="BHZ421" s="263"/>
      <c r="BIA421" s="263"/>
      <c r="BIB421" s="263"/>
      <c r="BIC421" s="263"/>
      <c r="BID421" s="263"/>
      <c r="BIE421" s="263"/>
      <c r="BIF421" s="263"/>
      <c r="BIG421" s="263"/>
      <c r="BIH421" s="263"/>
      <c r="BII421" s="263"/>
      <c r="BIJ421" s="263"/>
      <c r="BIK421" s="263"/>
      <c r="BIL421" s="263"/>
      <c r="BIM421" s="263"/>
      <c r="BIN421" s="263"/>
      <c r="BIO421" s="263"/>
      <c r="BIP421" s="263"/>
      <c r="BIQ421" s="263"/>
      <c r="BIR421" s="263"/>
      <c r="BIS421" s="263"/>
      <c r="BIT421" s="263"/>
      <c r="BIU421" s="263"/>
      <c r="BIV421" s="263"/>
      <c r="BIW421" s="263"/>
      <c r="BIX421" s="263"/>
      <c r="BIY421" s="263"/>
      <c r="BIZ421" s="263"/>
      <c r="BJA421" s="263"/>
      <c r="BJB421" s="263"/>
      <c r="BJC421" s="263"/>
      <c r="BJD421" s="263"/>
      <c r="BJE421" s="263"/>
      <c r="BJF421" s="263"/>
      <c r="BJG421" s="263"/>
      <c r="BJH421" s="263"/>
      <c r="BJI421" s="263"/>
      <c r="BJJ421" s="263"/>
      <c r="BJK421" s="263"/>
      <c r="BJL421" s="263"/>
      <c r="BJM421" s="263"/>
      <c r="BJN421" s="263"/>
      <c r="BJO421" s="263"/>
      <c r="BJP421" s="263"/>
      <c r="BJQ421" s="263"/>
      <c r="BJR421" s="263"/>
      <c r="BJS421" s="263"/>
      <c r="BJT421" s="263"/>
      <c r="BJU421" s="263"/>
      <c r="BJV421" s="263"/>
      <c r="BJW421" s="263"/>
      <c r="BJX421" s="263"/>
      <c r="BJY421" s="263"/>
      <c r="BJZ421" s="263"/>
      <c r="BKA421" s="263"/>
      <c r="BKB421" s="263"/>
      <c r="BKC421" s="263"/>
      <c r="BKD421" s="263"/>
      <c r="BKE421" s="263"/>
      <c r="BKF421" s="263"/>
      <c r="BKG421" s="263"/>
      <c r="BKH421" s="263"/>
      <c r="BKI421" s="263"/>
      <c r="BKJ421" s="263"/>
      <c r="BKK421" s="263"/>
      <c r="BKL421" s="263"/>
      <c r="BKM421" s="263"/>
      <c r="BKN421" s="263"/>
      <c r="BKO421" s="263"/>
      <c r="BKP421" s="263"/>
      <c r="BKQ421" s="263"/>
      <c r="BKR421" s="263"/>
      <c r="BKS421" s="263"/>
      <c r="BKT421" s="263"/>
      <c r="BKU421" s="263"/>
      <c r="BKV421" s="263"/>
      <c r="BKW421" s="263"/>
      <c r="BKX421" s="263"/>
      <c r="BKY421" s="263"/>
      <c r="BKZ421" s="263"/>
      <c r="BLA421" s="263"/>
      <c r="BLB421" s="263"/>
      <c r="BLC421" s="263"/>
      <c r="BLD421" s="263"/>
      <c r="BLE421" s="263"/>
      <c r="BLF421" s="263"/>
      <c r="BLG421" s="263"/>
      <c r="BLH421" s="263"/>
      <c r="BLI421" s="263"/>
      <c r="BLJ421" s="263"/>
      <c r="BLK421" s="263"/>
      <c r="BLL421" s="263"/>
      <c r="BLM421" s="263"/>
      <c r="BLN421" s="263"/>
      <c r="BLO421" s="263"/>
      <c r="BLP421" s="263"/>
      <c r="BLQ421" s="263"/>
      <c r="BLR421" s="263"/>
      <c r="BLS421" s="263"/>
      <c r="BLT421" s="263"/>
      <c r="BLU421" s="263"/>
      <c r="BLV421" s="263"/>
      <c r="BLW421" s="263"/>
      <c r="BLX421" s="263"/>
      <c r="BLY421" s="263"/>
      <c r="BLZ421" s="263"/>
      <c r="BMA421" s="263"/>
      <c r="BMB421" s="263"/>
      <c r="BMC421" s="263"/>
      <c r="BMD421" s="263"/>
      <c r="BME421" s="263"/>
      <c r="BMF421" s="263"/>
      <c r="BMG421" s="263"/>
      <c r="BMH421" s="263"/>
      <c r="BMI421" s="263"/>
      <c r="BMJ421" s="263"/>
      <c r="BMK421" s="263"/>
      <c r="BML421" s="263"/>
      <c r="BMM421" s="263"/>
      <c r="BMN421" s="263"/>
      <c r="BMO421" s="263"/>
      <c r="BMP421" s="263"/>
      <c r="BMQ421" s="263"/>
      <c r="BMR421" s="263"/>
      <c r="BMS421" s="263"/>
      <c r="BMT421" s="263"/>
      <c r="BMU421" s="263"/>
      <c r="BMV421" s="263"/>
      <c r="BMW421" s="263"/>
      <c r="BMX421" s="263"/>
      <c r="BMY421" s="263"/>
      <c r="BMZ421" s="263"/>
      <c r="BNA421" s="263"/>
      <c r="BNB421" s="263"/>
      <c r="BNC421" s="263"/>
      <c r="BND421" s="263"/>
      <c r="BNE421" s="263"/>
      <c r="BNF421" s="263"/>
      <c r="BNG421" s="263"/>
      <c r="BNH421" s="263"/>
      <c r="BNI421" s="263"/>
      <c r="BNJ421" s="263"/>
      <c r="BNK421" s="263"/>
      <c r="BNL421" s="263"/>
      <c r="BNM421" s="263"/>
      <c r="BNN421" s="263"/>
      <c r="BNO421" s="263"/>
      <c r="BNP421" s="263"/>
      <c r="BNQ421" s="263"/>
      <c r="BNR421" s="263"/>
      <c r="BNS421" s="263"/>
      <c r="BNT421" s="263"/>
      <c r="BNU421" s="263"/>
      <c r="BNV421" s="263"/>
      <c r="BNW421" s="263"/>
      <c r="BNX421" s="263"/>
      <c r="BNY421" s="263"/>
      <c r="BNZ421" s="263"/>
      <c r="BOA421" s="263"/>
      <c r="BOB421" s="263"/>
      <c r="BOC421" s="263"/>
      <c r="BOD421" s="263"/>
      <c r="BOE421" s="263"/>
      <c r="BOF421" s="263"/>
      <c r="BOG421" s="263"/>
      <c r="BOH421" s="263"/>
      <c r="BOI421" s="263"/>
      <c r="BOJ421" s="263"/>
      <c r="BOK421" s="263"/>
      <c r="BOL421" s="263"/>
      <c r="BOM421" s="263"/>
      <c r="BON421" s="263"/>
      <c r="BOO421" s="263"/>
      <c r="BOP421" s="263"/>
      <c r="BOQ421" s="263"/>
      <c r="BOR421" s="263"/>
      <c r="BOS421" s="263"/>
      <c r="BOT421" s="263"/>
      <c r="BOU421" s="263"/>
      <c r="BOV421" s="263"/>
      <c r="BOW421" s="263"/>
      <c r="BOX421" s="263"/>
      <c r="BOY421" s="263"/>
      <c r="BOZ421" s="263"/>
      <c r="BPA421" s="263"/>
      <c r="BPB421" s="263"/>
      <c r="BPC421" s="263"/>
      <c r="BPD421" s="263"/>
      <c r="BPE421" s="263"/>
      <c r="BPF421" s="263"/>
      <c r="BPG421" s="263"/>
      <c r="BPH421" s="263"/>
      <c r="BPI421" s="263"/>
      <c r="BPJ421" s="263"/>
      <c r="BPK421" s="263"/>
      <c r="BPL421" s="263"/>
      <c r="BPM421" s="263"/>
      <c r="BPN421" s="263"/>
      <c r="BPO421" s="263"/>
      <c r="BPP421" s="263"/>
      <c r="BPQ421" s="263"/>
      <c r="BPR421" s="263"/>
      <c r="BPS421" s="263"/>
      <c r="BPT421" s="263"/>
      <c r="BPU421" s="263"/>
      <c r="BPV421" s="263"/>
      <c r="BPW421" s="263"/>
      <c r="BPX421" s="263"/>
      <c r="BPY421" s="263"/>
      <c r="BPZ421" s="263"/>
      <c r="BQA421" s="263"/>
      <c r="BQB421" s="263"/>
      <c r="BQC421" s="263"/>
      <c r="BQD421" s="263"/>
      <c r="BQE421" s="263"/>
      <c r="BQF421" s="263"/>
      <c r="BQG421" s="263"/>
      <c r="BQH421" s="263"/>
      <c r="BQI421" s="263"/>
      <c r="BQJ421" s="263"/>
      <c r="BQK421" s="263"/>
      <c r="BQL421" s="263"/>
      <c r="BQM421" s="263"/>
      <c r="BQN421" s="263"/>
      <c r="BQO421" s="263"/>
      <c r="BQP421" s="263"/>
      <c r="BQQ421" s="263"/>
      <c r="BQR421" s="263"/>
      <c r="BQS421" s="263"/>
      <c r="BQT421" s="263"/>
      <c r="BQU421" s="263"/>
      <c r="BQV421" s="263"/>
      <c r="BQW421" s="263"/>
      <c r="BQX421" s="263"/>
      <c r="BQY421" s="263"/>
      <c r="BQZ421" s="263"/>
      <c r="BRA421" s="263"/>
      <c r="BRB421" s="263"/>
      <c r="BRC421" s="263"/>
      <c r="BRD421" s="263"/>
      <c r="BRE421" s="263"/>
      <c r="BRF421" s="263"/>
      <c r="BRG421" s="263"/>
      <c r="BRH421" s="263"/>
      <c r="BRI421" s="263"/>
      <c r="BRJ421" s="263"/>
      <c r="BRK421" s="263"/>
      <c r="BRL421" s="263"/>
      <c r="BRM421" s="263"/>
      <c r="BRN421" s="263"/>
      <c r="BRO421" s="263"/>
      <c r="BRP421" s="263"/>
      <c r="BRQ421" s="263"/>
      <c r="BRR421" s="263"/>
      <c r="BRS421" s="263"/>
      <c r="BRT421" s="263"/>
      <c r="BRU421" s="263"/>
      <c r="BRV421" s="263"/>
      <c r="BRW421" s="263"/>
      <c r="BRX421" s="263"/>
      <c r="BRY421" s="263"/>
      <c r="BRZ421" s="263"/>
      <c r="BSA421" s="263"/>
      <c r="BSB421" s="263"/>
      <c r="BSC421" s="263"/>
      <c r="BSD421" s="263"/>
      <c r="BSE421" s="263"/>
      <c r="BSF421" s="263"/>
      <c r="BSG421" s="263"/>
      <c r="BSH421" s="263"/>
      <c r="BSI421" s="263"/>
      <c r="BSJ421" s="263"/>
      <c r="BSK421" s="263"/>
      <c r="BSL421" s="263"/>
      <c r="BSM421" s="263"/>
      <c r="BSN421" s="263"/>
      <c r="BSO421" s="263"/>
      <c r="BSP421" s="263"/>
      <c r="BSQ421" s="263"/>
      <c r="BSR421" s="263"/>
      <c r="BSS421" s="263"/>
      <c r="BST421" s="263"/>
      <c r="BSU421" s="263"/>
      <c r="BSV421" s="263"/>
      <c r="BSW421" s="263"/>
      <c r="BSX421" s="263"/>
      <c r="BSY421" s="263"/>
      <c r="BSZ421" s="263"/>
      <c r="BTA421" s="263"/>
      <c r="BTB421" s="263"/>
      <c r="BTC421" s="263"/>
      <c r="BTD421" s="263"/>
      <c r="BTE421" s="263"/>
      <c r="BTF421" s="263"/>
      <c r="BTG421" s="263"/>
      <c r="BTH421" s="263"/>
      <c r="BTI421" s="263"/>
      <c r="BTJ421" s="263"/>
      <c r="BTK421" s="263"/>
      <c r="BTL421" s="263"/>
      <c r="BTM421" s="263"/>
      <c r="BTN421" s="263"/>
      <c r="BTO421" s="263"/>
      <c r="BTP421" s="263"/>
      <c r="BTQ421" s="263"/>
      <c r="BTR421" s="263"/>
      <c r="BTS421" s="263"/>
      <c r="BTT421" s="263"/>
      <c r="BTU421" s="263"/>
      <c r="BTV421" s="263"/>
      <c r="BTW421" s="263"/>
      <c r="BTX421" s="263"/>
      <c r="BTY421" s="263"/>
      <c r="BTZ421" s="263"/>
      <c r="BUA421" s="263"/>
      <c r="BUB421" s="263"/>
      <c r="BUC421" s="263"/>
      <c r="BUD421" s="263"/>
      <c r="BUE421" s="263"/>
      <c r="BUF421" s="263"/>
      <c r="BUG421" s="263"/>
      <c r="BUH421" s="263"/>
      <c r="BUI421" s="263"/>
      <c r="BUJ421" s="263"/>
      <c r="BUK421" s="263"/>
      <c r="BUL421" s="263"/>
      <c r="BUM421" s="263"/>
      <c r="BUN421" s="263"/>
      <c r="BUO421" s="263"/>
      <c r="BUP421" s="263"/>
      <c r="BUQ421" s="263"/>
      <c r="BUR421" s="263"/>
      <c r="BUS421" s="263"/>
      <c r="BUT421" s="263"/>
      <c r="BUU421" s="263"/>
      <c r="BUV421" s="263"/>
      <c r="BUW421" s="263"/>
      <c r="BUX421" s="263"/>
      <c r="BUY421" s="263"/>
      <c r="BUZ421" s="263"/>
      <c r="BVA421" s="263"/>
      <c r="BVB421" s="263"/>
      <c r="BVC421" s="263"/>
      <c r="BVD421" s="263"/>
      <c r="BVE421" s="263"/>
      <c r="BVF421" s="263"/>
      <c r="BVG421" s="263"/>
      <c r="BVH421" s="263"/>
      <c r="BVI421" s="263"/>
      <c r="BVJ421" s="263"/>
      <c r="BVK421" s="263"/>
      <c r="BVL421" s="263"/>
      <c r="BVM421" s="263"/>
      <c r="BVN421" s="263"/>
      <c r="BVO421" s="263"/>
      <c r="BVP421" s="263"/>
      <c r="BVQ421" s="263"/>
      <c r="BVR421" s="263"/>
      <c r="BVS421" s="263"/>
      <c r="BVT421" s="263"/>
      <c r="BVU421" s="263"/>
      <c r="BVV421" s="263"/>
      <c r="BVW421" s="263"/>
      <c r="BVX421" s="263"/>
      <c r="BVY421" s="263"/>
      <c r="BVZ421" s="263"/>
      <c r="BWA421" s="263"/>
      <c r="BWB421" s="263"/>
      <c r="BWC421" s="263"/>
      <c r="BWD421" s="263"/>
      <c r="BWE421" s="263"/>
      <c r="BWF421" s="263"/>
      <c r="BWG421" s="263"/>
      <c r="BWH421" s="263"/>
      <c r="BWI421" s="263"/>
      <c r="BWJ421" s="263"/>
      <c r="BWK421" s="263"/>
      <c r="BWL421" s="263"/>
      <c r="BWM421" s="263"/>
      <c r="BWN421" s="263"/>
      <c r="BWO421" s="263"/>
      <c r="BWP421" s="263"/>
      <c r="BWQ421" s="263"/>
      <c r="BWR421" s="263"/>
      <c r="BWS421" s="263"/>
      <c r="BWT421" s="263"/>
      <c r="BWU421" s="263"/>
      <c r="BWV421" s="263"/>
      <c r="BWW421" s="263"/>
      <c r="BWX421" s="263"/>
      <c r="BWY421" s="263"/>
      <c r="BWZ421" s="263"/>
      <c r="BXA421" s="263"/>
      <c r="BXB421" s="263"/>
      <c r="BXC421" s="263"/>
      <c r="BXD421" s="263"/>
      <c r="BXE421" s="263"/>
      <c r="BXF421" s="263"/>
      <c r="BXG421" s="263"/>
      <c r="BXH421" s="263"/>
      <c r="BXI421" s="263"/>
      <c r="BXJ421" s="263"/>
      <c r="BXK421" s="263"/>
      <c r="BXL421" s="263"/>
      <c r="BXM421" s="263"/>
      <c r="BXN421" s="263"/>
      <c r="BXO421" s="263"/>
      <c r="BXP421" s="263"/>
      <c r="BXQ421" s="263"/>
      <c r="BXR421" s="263"/>
      <c r="BXS421" s="263"/>
      <c r="BXT421" s="263"/>
      <c r="BXU421" s="263"/>
      <c r="BXV421" s="263"/>
      <c r="BXW421" s="263"/>
      <c r="BXX421" s="263"/>
      <c r="BXY421" s="263"/>
      <c r="BXZ421" s="263"/>
      <c r="BYA421" s="263"/>
      <c r="BYB421" s="263"/>
      <c r="BYC421" s="263"/>
      <c r="BYD421" s="263"/>
      <c r="BYE421" s="263"/>
      <c r="BYF421" s="263"/>
      <c r="BYG421" s="263"/>
      <c r="BYH421" s="263"/>
      <c r="BYI421" s="263"/>
      <c r="BYJ421" s="263"/>
      <c r="BYK421" s="263"/>
      <c r="BYL421" s="263"/>
      <c r="BYM421" s="263"/>
      <c r="BYN421" s="263"/>
      <c r="BYO421" s="263"/>
      <c r="BYP421" s="263"/>
      <c r="BYQ421" s="263"/>
      <c r="BYR421" s="263"/>
      <c r="BYS421" s="263"/>
      <c r="BYT421" s="263"/>
      <c r="BYU421" s="263"/>
      <c r="BYV421" s="263"/>
      <c r="BYW421" s="263"/>
      <c r="BYX421" s="263"/>
      <c r="BYY421" s="263"/>
      <c r="BYZ421" s="263"/>
      <c r="BZA421" s="263"/>
      <c r="BZB421" s="263"/>
      <c r="BZC421" s="263"/>
      <c r="BZD421" s="263"/>
      <c r="BZE421" s="263"/>
      <c r="BZF421" s="263"/>
      <c r="BZG421" s="263"/>
      <c r="BZH421" s="263"/>
      <c r="BZI421" s="263"/>
      <c r="BZJ421" s="263"/>
      <c r="BZK421" s="263"/>
      <c r="BZL421" s="263"/>
      <c r="BZM421" s="263"/>
      <c r="BZN421" s="263"/>
      <c r="BZO421" s="263"/>
      <c r="BZP421" s="263"/>
      <c r="BZQ421" s="263"/>
      <c r="BZR421" s="263"/>
      <c r="BZS421" s="263"/>
      <c r="BZT421" s="263"/>
      <c r="BZU421" s="263"/>
      <c r="BZV421" s="263"/>
      <c r="BZW421" s="263"/>
      <c r="BZX421" s="263"/>
      <c r="BZY421" s="263"/>
      <c r="BZZ421" s="263"/>
      <c r="CAA421" s="263"/>
      <c r="CAB421" s="263"/>
      <c r="CAC421" s="263"/>
      <c r="CAD421" s="263"/>
      <c r="CAE421" s="263"/>
      <c r="CAF421" s="263"/>
      <c r="CAG421" s="263"/>
      <c r="CAH421" s="263"/>
      <c r="CAI421" s="263"/>
      <c r="CAJ421" s="263"/>
      <c r="CAK421" s="263"/>
      <c r="CAL421" s="263"/>
      <c r="CAM421" s="263"/>
      <c r="CAN421" s="263"/>
      <c r="CAO421" s="263"/>
      <c r="CAP421" s="263"/>
      <c r="CAQ421" s="263"/>
      <c r="CAR421" s="263"/>
      <c r="CAS421" s="263"/>
      <c r="CAT421" s="263"/>
      <c r="CAU421" s="263"/>
      <c r="CAV421" s="263"/>
    </row>
    <row r="422" spans="1:2076" x14ac:dyDescent="0.35">
      <c r="A422" s="263"/>
      <c r="B422" s="263"/>
      <c r="C422" s="263"/>
      <c r="D422" s="263"/>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c r="AA422" s="263"/>
      <c r="AB422" s="263"/>
      <c r="AC422" s="263"/>
      <c r="AD422" s="263"/>
      <c r="AE422" s="263"/>
      <c r="AF422" s="263"/>
      <c r="AG422" s="263"/>
      <c r="AH422" s="263"/>
      <c r="AI422" s="263"/>
      <c r="AJ422" s="263"/>
      <c r="AK422" s="263"/>
      <c r="AL422" s="263"/>
      <c r="AM422" s="263"/>
      <c r="AN422" s="263"/>
      <c r="AO422" s="263"/>
      <c r="AP422" s="263"/>
      <c r="AQ422" s="263"/>
      <c r="AR422" s="263"/>
      <c r="AS422" s="263"/>
      <c r="AT422" s="263"/>
      <c r="AU422" s="263"/>
      <c r="AV422" s="263"/>
      <c r="AW422" s="263"/>
      <c r="AX422" s="263"/>
      <c r="AY422" s="263"/>
      <c r="AZ422" s="263"/>
      <c r="BA422" s="263"/>
      <c r="BB422" s="263"/>
      <c r="BC422" s="263"/>
      <c r="BD422" s="263"/>
      <c r="BE422" s="263"/>
      <c r="BF422" s="263"/>
      <c r="BG422" s="263"/>
      <c r="BH422" s="263"/>
      <c r="BI422" s="263"/>
      <c r="BJ422" s="263"/>
      <c r="BK422" s="263"/>
      <c r="BL422" s="263"/>
      <c r="BM422" s="263"/>
      <c r="BN422" s="263"/>
      <c r="BO422" s="263"/>
      <c r="BP422" s="263"/>
      <c r="BQ422" s="263"/>
      <c r="BR422" s="263"/>
      <c r="BS422" s="263"/>
      <c r="BT422" s="263"/>
      <c r="BU422" s="263"/>
      <c r="BV422" s="263"/>
      <c r="BW422" s="263"/>
      <c r="BX422" s="263"/>
      <c r="BY422" s="263"/>
      <c r="BZ422" s="263"/>
      <c r="CA422" s="263"/>
      <c r="CB422" s="263"/>
      <c r="CC422" s="263"/>
      <c r="CD422" s="263"/>
      <c r="CE422" s="263"/>
      <c r="CF422" s="263"/>
      <c r="CG422" s="263"/>
      <c r="CH422" s="263"/>
      <c r="CI422" s="263"/>
      <c r="CJ422" s="263"/>
      <c r="CK422" s="263"/>
      <c r="CL422" s="263"/>
      <c r="CM422" s="263"/>
      <c r="CN422" s="263"/>
      <c r="CO422" s="263"/>
      <c r="CP422" s="263"/>
      <c r="CQ422" s="263"/>
      <c r="CR422" s="263"/>
      <c r="CS422" s="263"/>
      <c r="CT422" s="263"/>
      <c r="CU422" s="263"/>
      <c r="CV422" s="263"/>
      <c r="CW422" s="263"/>
      <c r="CX422" s="263"/>
      <c r="CY422" s="263"/>
      <c r="CZ422" s="263"/>
      <c r="DA422" s="263"/>
      <c r="DB422" s="263"/>
      <c r="DC422" s="263"/>
      <c r="DD422" s="263"/>
      <c r="DE422" s="263"/>
      <c r="DF422" s="263"/>
      <c r="DG422" s="263"/>
      <c r="DH422" s="263"/>
      <c r="DI422" s="263"/>
      <c r="DJ422" s="263"/>
      <c r="DK422" s="263"/>
      <c r="DL422" s="263"/>
      <c r="DM422" s="263"/>
      <c r="DN422" s="263"/>
      <c r="DO422" s="263"/>
      <c r="DP422" s="263"/>
      <c r="DQ422" s="263"/>
      <c r="DR422" s="263"/>
      <c r="DS422" s="263"/>
      <c r="DT422" s="263"/>
      <c r="DU422" s="263"/>
      <c r="DV422" s="263"/>
      <c r="DW422" s="263"/>
      <c r="DX422" s="263"/>
      <c r="DY422" s="263"/>
      <c r="DZ422" s="263"/>
      <c r="EA422" s="263"/>
      <c r="EB422" s="263"/>
      <c r="EC422" s="263"/>
      <c r="ED422" s="263"/>
      <c r="EE422" s="263"/>
      <c r="EF422" s="263"/>
      <c r="EG422" s="263"/>
      <c r="EH422" s="263"/>
      <c r="EI422" s="263"/>
      <c r="EJ422" s="263"/>
      <c r="EK422" s="263"/>
      <c r="EL422" s="263"/>
      <c r="EM422" s="263"/>
      <c r="EN422" s="263"/>
      <c r="EO422" s="263"/>
      <c r="EP422" s="263"/>
      <c r="EQ422" s="263"/>
      <c r="ER422" s="263"/>
      <c r="ES422" s="263"/>
      <c r="ET422" s="263"/>
      <c r="EU422" s="263"/>
      <c r="EV422" s="263"/>
      <c r="EW422" s="263"/>
      <c r="EX422" s="263"/>
      <c r="EY422" s="263"/>
      <c r="EZ422" s="263"/>
      <c r="FA422" s="263"/>
      <c r="FB422" s="263"/>
      <c r="FC422" s="263"/>
      <c r="FD422" s="263"/>
      <c r="FE422" s="263"/>
      <c r="FF422" s="263"/>
      <c r="FG422" s="263"/>
      <c r="FH422" s="263"/>
      <c r="FI422" s="263"/>
      <c r="FJ422" s="263"/>
      <c r="FK422" s="263"/>
      <c r="FL422" s="263"/>
      <c r="FM422" s="263"/>
      <c r="FN422" s="263"/>
      <c r="FO422" s="263"/>
      <c r="FP422" s="263"/>
      <c r="FQ422" s="263"/>
      <c r="FR422" s="263"/>
      <c r="FS422" s="263"/>
      <c r="FT422" s="263"/>
      <c r="FU422" s="263"/>
      <c r="FV422" s="263"/>
      <c r="FW422" s="263"/>
      <c r="FX422" s="263"/>
      <c r="FY422" s="263"/>
      <c r="FZ422" s="263"/>
      <c r="GA422" s="263"/>
      <c r="GB422" s="263"/>
      <c r="GC422" s="263"/>
      <c r="GD422" s="263"/>
      <c r="GE422" s="263"/>
      <c r="GF422" s="263"/>
      <c r="GG422" s="263"/>
      <c r="GH422" s="263"/>
      <c r="GI422" s="263"/>
      <c r="GJ422" s="263"/>
      <c r="GK422" s="263"/>
      <c r="GL422" s="263"/>
      <c r="GM422" s="263"/>
      <c r="GN422" s="263"/>
      <c r="GO422" s="263"/>
      <c r="GP422" s="263"/>
      <c r="GQ422" s="263"/>
      <c r="GR422" s="263"/>
      <c r="GS422" s="263"/>
      <c r="GT422" s="263"/>
      <c r="GU422" s="263"/>
      <c r="GV422" s="263"/>
      <c r="GW422" s="263"/>
      <c r="GX422" s="263"/>
      <c r="GY422" s="263"/>
      <c r="GZ422" s="263"/>
      <c r="HA422" s="263"/>
      <c r="HB422" s="263"/>
      <c r="HC422" s="263"/>
      <c r="HD422" s="263"/>
      <c r="HE422" s="263"/>
      <c r="HF422" s="263"/>
      <c r="HG422" s="263"/>
      <c r="HH422" s="263"/>
      <c r="HI422" s="263"/>
      <c r="HJ422" s="263"/>
      <c r="HK422" s="263"/>
      <c r="HL422" s="263"/>
      <c r="HM422" s="263"/>
      <c r="HN422" s="263"/>
      <c r="HO422" s="263"/>
      <c r="HP422" s="263"/>
      <c r="HQ422" s="263"/>
      <c r="HR422" s="263"/>
      <c r="HS422" s="263"/>
      <c r="HT422" s="263"/>
      <c r="HU422" s="263"/>
      <c r="HV422" s="263"/>
      <c r="HW422" s="263"/>
      <c r="HX422" s="263"/>
      <c r="HY422" s="263"/>
      <c r="HZ422" s="263"/>
      <c r="IA422" s="263"/>
      <c r="IB422" s="263"/>
      <c r="IC422" s="263"/>
      <c r="ID422" s="263"/>
      <c r="IE422" s="263"/>
      <c r="IF422" s="263"/>
      <c r="IG422" s="263"/>
      <c r="IH422" s="263"/>
      <c r="II422" s="263"/>
      <c r="IJ422" s="263"/>
      <c r="IK422" s="263"/>
      <c r="IL422" s="263"/>
      <c r="IM422" s="263"/>
      <c r="IN422" s="263"/>
      <c r="IO422" s="263"/>
      <c r="IP422" s="263"/>
      <c r="IQ422" s="263"/>
      <c r="IR422" s="263"/>
      <c r="IS422" s="263"/>
      <c r="IT422" s="263"/>
      <c r="IU422" s="263"/>
      <c r="IV422" s="263"/>
      <c r="IW422" s="263"/>
      <c r="IX422" s="263"/>
      <c r="IY422" s="263"/>
      <c r="IZ422" s="263"/>
      <c r="JA422" s="263"/>
      <c r="JB422" s="263"/>
      <c r="JC422" s="263"/>
      <c r="JD422" s="263"/>
      <c r="JE422" s="263"/>
      <c r="JF422" s="263"/>
      <c r="JG422" s="263"/>
      <c r="JH422" s="263"/>
      <c r="JI422" s="263"/>
      <c r="JJ422" s="263"/>
      <c r="JK422" s="263"/>
      <c r="JL422" s="263"/>
      <c r="JM422" s="263"/>
      <c r="JN422" s="263"/>
      <c r="JO422" s="263"/>
      <c r="JP422" s="263"/>
      <c r="JQ422" s="263"/>
      <c r="JR422" s="263"/>
      <c r="JS422" s="263"/>
      <c r="JT422" s="263"/>
      <c r="JU422" s="263"/>
      <c r="JV422" s="263"/>
      <c r="JW422" s="263"/>
      <c r="JX422" s="263"/>
      <c r="JY422" s="263"/>
      <c r="JZ422" s="263"/>
      <c r="KA422" s="263"/>
      <c r="KB422" s="263"/>
      <c r="KC422" s="263"/>
      <c r="KD422" s="263"/>
      <c r="KE422" s="263"/>
      <c r="KF422" s="263"/>
      <c r="KG422" s="263"/>
      <c r="KH422" s="263"/>
      <c r="KI422" s="263"/>
      <c r="KJ422" s="263"/>
      <c r="KK422" s="263"/>
      <c r="KL422" s="263"/>
      <c r="KM422" s="263"/>
      <c r="KN422" s="263"/>
      <c r="KO422" s="263"/>
      <c r="KP422" s="263"/>
      <c r="KQ422" s="263"/>
      <c r="KR422" s="263"/>
      <c r="KS422" s="263"/>
      <c r="KT422" s="263"/>
      <c r="KU422" s="263"/>
      <c r="KV422" s="263"/>
      <c r="KW422" s="263"/>
      <c r="KX422" s="263"/>
      <c r="KY422" s="263"/>
      <c r="KZ422" s="263"/>
      <c r="LA422" s="263"/>
      <c r="LB422" s="263"/>
      <c r="LC422" s="263"/>
      <c r="LD422" s="263"/>
      <c r="LE422" s="263"/>
      <c r="LF422" s="263"/>
      <c r="LG422" s="263"/>
      <c r="LH422" s="263"/>
      <c r="LI422" s="263"/>
      <c r="LJ422" s="263"/>
      <c r="LK422" s="263"/>
      <c r="LL422" s="263"/>
      <c r="LM422" s="263"/>
      <c r="LN422" s="263"/>
      <c r="LO422" s="263"/>
      <c r="LP422" s="263"/>
      <c r="LQ422" s="263"/>
      <c r="LR422" s="263"/>
      <c r="LS422" s="263"/>
      <c r="LT422" s="263"/>
      <c r="LU422" s="263"/>
      <c r="LV422" s="263"/>
      <c r="LW422" s="263"/>
      <c r="LX422" s="263"/>
      <c r="LY422" s="263"/>
      <c r="LZ422" s="263"/>
      <c r="MA422" s="263"/>
      <c r="MB422" s="263"/>
      <c r="MC422" s="263"/>
      <c r="MD422" s="263"/>
      <c r="ME422" s="263"/>
      <c r="MF422" s="263"/>
      <c r="MG422" s="263"/>
      <c r="MH422" s="263"/>
      <c r="MI422" s="263"/>
      <c r="MJ422" s="263"/>
      <c r="MK422" s="263"/>
      <c r="ML422" s="263"/>
      <c r="MM422" s="263"/>
      <c r="MN422" s="263"/>
      <c r="MO422" s="263"/>
      <c r="MP422" s="263"/>
      <c r="MQ422" s="263"/>
      <c r="MR422" s="263"/>
      <c r="MS422" s="263"/>
      <c r="MT422" s="263"/>
      <c r="MU422" s="263"/>
      <c r="MV422" s="263"/>
      <c r="MW422" s="263"/>
      <c r="MX422" s="263"/>
      <c r="MY422" s="263"/>
      <c r="MZ422" s="263"/>
      <c r="NA422" s="263"/>
      <c r="NB422" s="263"/>
      <c r="NC422" s="263"/>
      <c r="ND422" s="263"/>
      <c r="NE422" s="263"/>
      <c r="NF422" s="263"/>
      <c r="NG422" s="263"/>
      <c r="NH422" s="263"/>
      <c r="NI422" s="263"/>
      <c r="NJ422" s="263"/>
      <c r="NK422" s="263"/>
      <c r="NL422" s="263"/>
      <c r="NM422" s="263"/>
      <c r="NN422" s="263"/>
      <c r="NO422" s="263"/>
      <c r="NP422" s="263"/>
      <c r="NQ422" s="263"/>
      <c r="NR422" s="263"/>
      <c r="NS422" s="263"/>
      <c r="NT422" s="263"/>
      <c r="NU422" s="263"/>
      <c r="NV422" s="263"/>
      <c r="NW422" s="263"/>
      <c r="NX422" s="263"/>
      <c r="NY422" s="263"/>
      <c r="NZ422" s="263"/>
      <c r="OA422" s="263"/>
      <c r="OB422" s="263"/>
      <c r="OC422" s="263"/>
      <c r="OD422" s="263"/>
      <c r="OE422" s="263"/>
      <c r="OF422" s="263"/>
      <c r="OG422" s="263"/>
      <c r="OH422" s="263"/>
      <c r="OI422" s="263"/>
      <c r="OJ422" s="263"/>
      <c r="OK422" s="263"/>
      <c r="OL422" s="263"/>
      <c r="OM422" s="263"/>
      <c r="ON422" s="263"/>
      <c r="OO422" s="263"/>
      <c r="OP422" s="263"/>
      <c r="OQ422" s="263"/>
      <c r="OR422" s="263"/>
      <c r="OS422" s="263"/>
      <c r="OT422" s="263"/>
      <c r="OU422" s="263"/>
      <c r="OV422" s="263"/>
      <c r="OW422" s="263"/>
      <c r="OX422" s="263"/>
      <c r="OY422" s="263"/>
      <c r="OZ422" s="263"/>
      <c r="PA422" s="263"/>
      <c r="PB422" s="263"/>
      <c r="PC422" s="263"/>
      <c r="PD422" s="263"/>
      <c r="PE422" s="263"/>
      <c r="PF422" s="263"/>
      <c r="PG422" s="263"/>
      <c r="PH422" s="263"/>
      <c r="PI422" s="263"/>
      <c r="PJ422" s="263"/>
      <c r="PK422" s="263"/>
      <c r="PL422" s="263"/>
      <c r="PM422" s="263"/>
      <c r="PN422" s="263"/>
      <c r="PO422" s="263"/>
      <c r="PP422" s="263"/>
      <c r="PQ422" s="263"/>
      <c r="PR422" s="263"/>
      <c r="PS422" s="263"/>
      <c r="PT422" s="263"/>
      <c r="PU422" s="263"/>
      <c r="PV422" s="263"/>
      <c r="PW422" s="263"/>
      <c r="PX422" s="263"/>
      <c r="PY422" s="263"/>
      <c r="PZ422" s="263"/>
      <c r="QA422" s="263"/>
      <c r="QB422" s="263"/>
      <c r="QC422" s="263"/>
      <c r="QD422" s="263"/>
      <c r="QE422" s="263"/>
      <c r="QF422" s="263"/>
      <c r="QG422" s="263"/>
      <c r="QH422" s="263"/>
      <c r="QI422" s="263"/>
      <c r="QJ422" s="263"/>
      <c r="QK422" s="263"/>
      <c r="QL422" s="263"/>
      <c r="QM422" s="263"/>
      <c r="QN422" s="263"/>
      <c r="QO422" s="263"/>
      <c r="QP422" s="263"/>
      <c r="QQ422" s="263"/>
      <c r="QR422" s="263"/>
      <c r="QS422" s="263"/>
      <c r="QT422" s="263"/>
      <c r="QU422" s="263"/>
      <c r="QV422" s="263"/>
      <c r="QW422" s="263"/>
      <c r="QX422" s="263"/>
      <c r="QY422" s="263"/>
      <c r="QZ422" s="263"/>
      <c r="RA422" s="263"/>
      <c r="RB422" s="263"/>
      <c r="RC422" s="263"/>
      <c r="RD422" s="263"/>
      <c r="RE422" s="263"/>
      <c r="RF422" s="263"/>
      <c r="RG422" s="263"/>
      <c r="RH422" s="263"/>
      <c r="RI422" s="263"/>
      <c r="RJ422" s="263"/>
      <c r="RK422" s="263"/>
      <c r="RL422" s="263"/>
      <c r="RM422" s="263"/>
      <c r="RN422" s="263"/>
      <c r="RO422" s="263"/>
      <c r="RP422" s="263"/>
      <c r="RQ422" s="263"/>
      <c r="RR422" s="263"/>
      <c r="RS422" s="263"/>
      <c r="RT422" s="263"/>
      <c r="RU422" s="263"/>
      <c r="RV422" s="263"/>
      <c r="RW422" s="263"/>
      <c r="RX422" s="263"/>
      <c r="RY422" s="263"/>
      <c r="RZ422" s="263"/>
      <c r="SA422" s="263"/>
      <c r="SB422" s="263"/>
      <c r="SC422" s="263"/>
      <c r="SD422" s="263"/>
      <c r="SE422" s="263"/>
      <c r="SF422" s="263"/>
      <c r="SG422" s="263"/>
      <c r="SH422" s="263"/>
      <c r="SI422" s="263"/>
      <c r="SJ422" s="263"/>
      <c r="SK422" s="263"/>
      <c r="SL422" s="263"/>
      <c r="SM422" s="263"/>
      <c r="SN422" s="263"/>
      <c r="SO422" s="263"/>
      <c r="SP422" s="263"/>
      <c r="SQ422" s="263"/>
      <c r="SR422" s="263"/>
      <c r="SS422" s="263"/>
      <c r="ST422" s="263"/>
      <c r="SU422" s="263"/>
      <c r="SV422" s="263"/>
      <c r="SW422" s="263"/>
      <c r="SX422" s="263"/>
      <c r="SY422" s="263"/>
      <c r="SZ422" s="263"/>
      <c r="TA422" s="263"/>
      <c r="TB422" s="263"/>
      <c r="TC422" s="263"/>
      <c r="TD422" s="263"/>
      <c r="TE422" s="263"/>
      <c r="TF422" s="263"/>
      <c r="TG422" s="263"/>
      <c r="TH422" s="263"/>
      <c r="TI422" s="263"/>
      <c r="TJ422" s="263"/>
      <c r="TK422" s="263"/>
      <c r="TL422" s="263"/>
      <c r="TM422" s="263"/>
      <c r="TN422" s="263"/>
      <c r="TO422" s="263"/>
      <c r="TP422" s="263"/>
      <c r="TQ422" s="263"/>
      <c r="TR422" s="263"/>
      <c r="TS422" s="263"/>
      <c r="TT422" s="263"/>
      <c r="TU422" s="263"/>
      <c r="TV422" s="263"/>
      <c r="TW422" s="263"/>
      <c r="TX422" s="263"/>
      <c r="TY422" s="263"/>
      <c r="TZ422" s="263"/>
      <c r="UA422" s="263"/>
      <c r="UB422" s="263"/>
      <c r="UC422" s="263"/>
      <c r="UD422" s="263"/>
      <c r="UE422" s="263"/>
      <c r="UF422" s="263"/>
      <c r="UG422" s="263"/>
      <c r="UH422" s="263"/>
      <c r="UI422" s="263"/>
      <c r="UJ422" s="263"/>
      <c r="UK422" s="263"/>
      <c r="UL422" s="263"/>
      <c r="UM422" s="263"/>
      <c r="UN422" s="263"/>
      <c r="UO422" s="263"/>
      <c r="UP422" s="263"/>
      <c r="UQ422" s="263"/>
      <c r="UR422" s="263"/>
      <c r="US422" s="263"/>
      <c r="UT422" s="263"/>
      <c r="UU422" s="263"/>
      <c r="UV422" s="263"/>
      <c r="UW422" s="263"/>
      <c r="UX422" s="263"/>
      <c r="UY422" s="263"/>
      <c r="UZ422" s="263"/>
      <c r="VA422" s="263"/>
      <c r="VB422" s="263"/>
      <c r="VC422" s="263"/>
      <c r="VD422" s="263"/>
      <c r="VE422" s="263"/>
      <c r="VF422" s="263"/>
      <c r="VG422" s="263"/>
      <c r="VH422" s="263"/>
      <c r="VI422" s="263"/>
      <c r="VJ422" s="263"/>
      <c r="VK422" s="263"/>
      <c r="VL422" s="263"/>
      <c r="VM422" s="263"/>
      <c r="VN422" s="263"/>
      <c r="VO422" s="263"/>
      <c r="VP422" s="263"/>
      <c r="VQ422" s="263"/>
      <c r="VR422" s="263"/>
      <c r="VS422" s="263"/>
      <c r="VT422" s="263"/>
      <c r="VU422" s="263"/>
      <c r="VV422" s="263"/>
      <c r="VW422" s="263"/>
      <c r="VX422" s="263"/>
      <c r="VY422" s="263"/>
      <c r="VZ422" s="263"/>
      <c r="WA422" s="263"/>
      <c r="WB422" s="263"/>
      <c r="WC422" s="263"/>
      <c r="WD422" s="263"/>
      <c r="WE422" s="263"/>
      <c r="WF422" s="263"/>
      <c r="WG422" s="263"/>
      <c r="WH422" s="263"/>
      <c r="WI422" s="263"/>
      <c r="WJ422" s="263"/>
      <c r="WK422" s="263"/>
      <c r="WL422" s="263"/>
      <c r="WM422" s="263"/>
      <c r="WN422" s="263"/>
      <c r="WO422" s="263"/>
      <c r="WP422" s="263"/>
      <c r="WQ422" s="263"/>
      <c r="WR422" s="263"/>
      <c r="WS422" s="263"/>
      <c r="WT422" s="263"/>
      <c r="WU422" s="263"/>
      <c r="WV422" s="263"/>
      <c r="WW422" s="263"/>
      <c r="WX422" s="263"/>
      <c r="WY422" s="263"/>
      <c r="WZ422" s="263"/>
      <c r="XA422" s="263"/>
      <c r="XB422" s="263"/>
      <c r="XC422" s="263"/>
      <c r="XD422" s="263"/>
      <c r="XE422" s="263"/>
      <c r="XF422" s="263"/>
      <c r="XG422" s="263"/>
      <c r="XH422" s="263"/>
      <c r="XI422" s="263"/>
      <c r="XJ422" s="263"/>
      <c r="XK422" s="263"/>
      <c r="XL422" s="263"/>
      <c r="XM422" s="263"/>
      <c r="XN422" s="263"/>
      <c r="XO422" s="263"/>
      <c r="XP422" s="263"/>
      <c r="XQ422" s="263"/>
      <c r="XR422" s="263"/>
      <c r="XS422" s="263"/>
      <c r="XT422" s="263"/>
      <c r="XU422" s="263"/>
      <c r="XV422" s="263"/>
      <c r="XW422" s="263"/>
      <c r="XX422" s="263"/>
      <c r="XY422" s="263"/>
      <c r="XZ422" s="263"/>
      <c r="YA422" s="263"/>
      <c r="YB422" s="263"/>
      <c r="YC422" s="263"/>
      <c r="YD422" s="263"/>
      <c r="YE422" s="263"/>
      <c r="YF422" s="263"/>
      <c r="YG422" s="263"/>
      <c r="YH422" s="263"/>
      <c r="YI422" s="263"/>
      <c r="YJ422" s="263"/>
      <c r="YK422" s="263"/>
      <c r="YL422" s="263"/>
      <c r="YM422" s="263"/>
      <c r="YN422" s="263"/>
      <c r="YO422" s="263"/>
      <c r="YP422" s="263"/>
      <c r="YQ422" s="263"/>
      <c r="YR422" s="263"/>
      <c r="YS422" s="263"/>
      <c r="YT422" s="263"/>
      <c r="YU422" s="263"/>
      <c r="YV422" s="263"/>
      <c r="YW422" s="263"/>
      <c r="YX422" s="263"/>
      <c r="YY422" s="263"/>
      <c r="YZ422" s="263"/>
      <c r="ZA422" s="263"/>
      <c r="ZB422" s="263"/>
      <c r="ZC422" s="263"/>
      <c r="ZD422" s="263"/>
      <c r="ZE422" s="263"/>
      <c r="ZF422" s="263"/>
      <c r="ZG422" s="263"/>
      <c r="ZH422" s="263"/>
      <c r="ZI422" s="263"/>
      <c r="ZJ422" s="263"/>
      <c r="ZK422" s="263"/>
      <c r="ZL422" s="263"/>
      <c r="ZM422" s="263"/>
      <c r="ZN422" s="263"/>
      <c r="ZO422" s="263"/>
      <c r="ZP422" s="263"/>
      <c r="ZQ422" s="263"/>
      <c r="ZR422" s="263"/>
      <c r="ZS422" s="263"/>
      <c r="ZT422" s="263"/>
      <c r="ZU422" s="263"/>
      <c r="ZV422" s="263"/>
      <c r="ZW422" s="263"/>
      <c r="ZX422" s="263"/>
      <c r="ZY422" s="263"/>
      <c r="ZZ422" s="263"/>
      <c r="AAA422" s="263"/>
      <c r="AAB422" s="263"/>
      <c r="AAC422" s="263"/>
      <c r="AAD422" s="263"/>
      <c r="AAE422" s="263"/>
      <c r="AAF422" s="263"/>
      <c r="AAG422" s="263"/>
      <c r="AAH422" s="263"/>
      <c r="AAI422" s="263"/>
      <c r="AAJ422" s="263"/>
      <c r="AAK422" s="263"/>
      <c r="AAL422" s="263"/>
      <c r="AAM422" s="263"/>
      <c r="AAN422" s="263"/>
      <c r="AAO422" s="263"/>
      <c r="AAP422" s="263"/>
      <c r="AAQ422" s="263"/>
      <c r="AAR422" s="263"/>
      <c r="AAS422" s="263"/>
      <c r="AAT422" s="263"/>
      <c r="AAU422" s="263"/>
      <c r="AAV422" s="263"/>
      <c r="AAW422" s="263"/>
      <c r="AAX422" s="263"/>
      <c r="AAY422" s="263"/>
      <c r="AAZ422" s="263"/>
      <c r="ABA422" s="263"/>
      <c r="ABB422" s="263"/>
      <c r="ABC422" s="263"/>
      <c r="ABD422" s="263"/>
      <c r="ABE422" s="263"/>
      <c r="ABF422" s="263"/>
      <c r="ABG422" s="263"/>
      <c r="ABH422" s="263"/>
      <c r="ABI422" s="263"/>
      <c r="ABJ422" s="263"/>
      <c r="ABK422" s="263"/>
      <c r="ABL422" s="263"/>
      <c r="ABM422" s="263"/>
      <c r="ABN422" s="263"/>
      <c r="ABO422" s="263"/>
      <c r="ABP422" s="263"/>
      <c r="ABQ422" s="263"/>
      <c r="ABR422" s="263"/>
      <c r="ABS422" s="263"/>
      <c r="ABT422" s="263"/>
      <c r="ABU422" s="263"/>
      <c r="ABV422" s="263"/>
      <c r="ABW422" s="263"/>
      <c r="ABX422" s="263"/>
      <c r="ABY422" s="263"/>
      <c r="ABZ422" s="263"/>
      <c r="ACA422" s="263"/>
      <c r="ACB422" s="263"/>
      <c r="ACC422" s="263"/>
      <c r="ACD422" s="263"/>
      <c r="ACE422" s="263"/>
      <c r="ACF422" s="263"/>
      <c r="ACG422" s="263"/>
      <c r="ACH422" s="263"/>
      <c r="ACI422" s="263"/>
      <c r="ACJ422" s="263"/>
      <c r="ACK422" s="263"/>
      <c r="ACL422" s="263"/>
      <c r="ACM422" s="263"/>
      <c r="ACN422" s="263"/>
      <c r="ACO422" s="263"/>
      <c r="ACP422" s="263"/>
      <c r="ACQ422" s="263"/>
      <c r="ACR422" s="263"/>
      <c r="ACS422" s="263"/>
      <c r="ACT422" s="263"/>
      <c r="ACU422" s="263"/>
      <c r="ACV422" s="263"/>
      <c r="ACW422" s="263"/>
      <c r="ACX422" s="263"/>
      <c r="ACY422" s="263"/>
      <c r="ACZ422" s="263"/>
      <c r="ADA422" s="263"/>
      <c r="ADB422" s="263"/>
      <c r="ADC422" s="263"/>
      <c r="ADD422" s="263"/>
      <c r="ADE422" s="263"/>
      <c r="ADF422" s="263"/>
      <c r="ADG422" s="263"/>
      <c r="ADH422" s="263"/>
      <c r="ADI422" s="263"/>
      <c r="ADJ422" s="263"/>
      <c r="ADK422" s="263"/>
      <c r="ADL422" s="263"/>
      <c r="ADM422" s="263"/>
      <c r="ADN422" s="263"/>
      <c r="ADO422" s="263"/>
      <c r="ADP422" s="263"/>
      <c r="ADQ422" s="263"/>
      <c r="ADR422" s="263"/>
      <c r="ADS422" s="263"/>
      <c r="ADT422" s="263"/>
      <c r="ADU422" s="263"/>
      <c r="ADV422" s="263"/>
      <c r="ADW422" s="263"/>
      <c r="ADX422" s="263"/>
      <c r="ADY422" s="263"/>
      <c r="ADZ422" s="263"/>
      <c r="AEA422" s="263"/>
      <c r="AEB422" s="263"/>
      <c r="AEC422" s="263"/>
      <c r="AED422" s="263"/>
      <c r="AEE422" s="263"/>
      <c r="AEF422" s="263"/>
      <c r="AEG422" s="263"/>
      <c r="AEH422" s="263"/>
      <c r="AEI422" s="263"/>
      <c r="AEJ422" s="263"/>
      <c r="AEK422" s="263"/>
      <c r="AEL422" s="263"/>
      <c r="AEM422" s="263"/>
      <c r="AEN422" s="263"/>
      <c r="AEO422" s="263"/>
      <c r="AEP422" s="263"/>
      <c r="AEQ422" s="263"/>
      <c r="AER422" s="263"/>
      <c r="AES422" s="263"/>
      <c r="AET422" s="263"/>
      <c r="AEU422" s="263"/>
      <c r="AEV422" s="263"/>
      <c r="AEW422" s="263"/>
      <c r="AEX422" s="263"/>
      <c r="AEY422" s="263"/>
      <c r="AEZ422" s="263"/>
      <c r="AFA422" s="263"/>
      <c r="AFB422" s="263"/>
      <c r="AFC422" s="263"/>
      <c r="AFD422" s="263"/>
      <c r="AFE422" s="263"/>
      <c r="AFF422" s="263"/>
      <c r="AFG422" s="263"/>
      <c r="AFH422" s="263"/>
      <c r="AFI422" s="263"/>
      <c r="AFJ422" s="263"/>
      <c r="AFK422" s="263"/>
      <c r="AFL422" s="263"/>
      <c r="AFM422" s="263"/>
      <c r="AFN422" s="263"/>
      <c r="AFO422" s="263"/>
      <c r="AFP422" s="263"/>
      <c r="AFQ422" s="263"/>
      <c r="AFR422" s="263"/>
      <c r="AFS422" s="263"/>
      <c r="AFT422" s="263"/>
      <c r="AFU422" s="263"/>
      <c r="AFV422" s="263"/>
      <c r="AFW422" s="263"/>
      <c r="AFX422" s="263"/>
      <c r="AFY422" s="263"/>
      <c r="AFZ422" s="263"/>
      <c r="AGA422" s="263"/>
      <c r="AGB422" s="263"/>
      <c r="AGC422" s="263"/>
      <c r="AGD422" s="263"/>
      <c r="AGE422" s="263"/>
      <c r="AGF422" s="263"/>
      <c r="AGG422" s="263"/>
      <c r="AGH422" s="263"/>
      <c r="AGI422" s="263"/>
      <c r="AGJ422" s="263"/>
      <c r="AGK422" s="263"/>
      <c r="AGL422" s="263"/>
      <c r="AGM422" s="263"/>
      <c r="AGN422" s="263"/>
      <c r="AGO422" s="263"/>
      <c r="AGP422" s="263"/>
      <c r="AGQ422" s="263"/>
      <c r="AGR422" s="263"/>
      <c r="AGS422" s="263"/>
      <c r="AGT422" s="263"/>
      <c r="AGU422" s="263"/>
      <c r="AGV422" s="263"/>
      <c r="AGW422" s="263"/>
      <c r="AGX422" s="263"/>
      <c r="AGY422" s="263"/>
      <c r="AGZ422" s="263"/>
      <c r="AHA422" s="263"/>
      <c r="AHB422" s="263"/>
      <c r="AHC422" s="263"/>
      <c r="AHD422" s="263"/>
      <c r="AHE422" s="263"/>
      <c r="AHF422" s="263"/>
      <c r="AHG422" s="263"/>
      <c r="AHH422" s="263"/>
      <c r="AHI422" s="263"/>
      <c r="AHJ422" s="263"/>
      <c r="AHK422" s="263"/>
      <c r="AHL422" s="263"/>
      <c r="AHM422" s="263"/>
      <c r="AHN422" s="263"/>
      <c r="AHO422" s="263"/>
      <c r="AHP422" s="263"/>
      <c r="AHQ422" s="263"/>
      <c r="AHR422" s="263"/>
      <c r="AHS422" s="263"/>
      <c r="AHT422" s="263"/>
      <c r="AHU422" s="263"/>
      <c r="AHV422" s="263"/>
      <c r="AHW422" s="263"/>
      <c r="AHX422" s="263"/>
      <c r="AHY422" s="263"/>
      <c r="AHZ422" s="263"/>
      <c r="AIA422" s="263"/>
      <c r="AIB422" s="263"/>
      <c r="AIC422" s="263"/>
      <c r="AID422" s="263"/>
      <c r="AIE422" s="263"/>
      <c r="AIF422" s="263"/>
      <c r="AIG422" s="263"/>
      <c r="AIH422" s="263"/>
      <c r="AII422" s="263"/>
      <c r="AIJ422" s="263"/>
      <c r="AIK422" s="263"/>
      <c r="AIL422" s="263"/>
      <c r="AIM422" s="263"/>
      <c r="AIN422" s="263"/>
      <c r="AIO422" s="263"/>
      <c r="AIP422" s="263"/>
      <c r="AIQ422" s="263"/>
      <c r="AIR422" s="263"/>
      <c r="AIS422" s="263"/>
      <c r="AIT422" s="263"/>
      <c r="AIU422" s="263"/>
      <c r="AIV422" s="263"/>
      <c r="AIW422" s="263"/>
      <c r="AIX422" s="263"/>
      <c r="AIY422" s="263"/>
      <c r="AIZ422" s="263"/>
      <c r="AJA422" s="263"/>
      <c r="AJB422" s="263"/>
      <c r="AJC422" s="263"/>
      <c r="AJD422" s="263"/>
      <c r="AJE422" s="263"/>
      <c r="AJF422" s="263"/>
      <c r="AJG422" s="263"/>
      <c r="AJH422" s="263"/>
      <c r="AJI422" s="263"/>
      <c r="AJJ422" s="263"/>
      <c r="AJK422" s="263"/>
      <c r="AJL422" s="263"/>
      <c r="AJM422" s="263"/>
      <c r="AJN422" s="263"/>
      <c r="AJO422" s="263"/>
      <c r="AJP422" s="263"/>
      <c r="AJQ422" s="263"/>
      <c r="AJR422" s="263"/>
      <c r="AJS422" s="263"/>
      <c r="AJT422" s="263"/>
      <c r="AJU422" s="263"/>
      <c r="AJV422" s="263"/>
      <c r="AJW422" s="263"/>
      <c r="AJX422" s="263"/>
      <c r="AJY422" s="263"/>
      <c r="AJZ422" s="263"/>
      <c r="AKA422" s="263"/>
      <c r="AKB422" s="263"/>
      <c r="AKC422" s="263"/>
      <c r="AKD422" s="263"/>
      <c r="AKE422" s="263"/>
      <c r="AKF422" s="263"/>
      <c r="AKG422" s="263"/>
      <c r="AKH422" s="263"/>
      <c r="AKI422" s="263"/>
      <c r="AKJ422" s="263"/>
      <c r="AKK422" s="263"/>
      <c r="AKL422" s="263"/>
      <c r="AKM422" s="263"/>
      <c r="AKN422" s="263"/>
      <c r="AKO422" s="263"/>
      <c r="AKP422" s="263"/>
      <c r="AKQ422" s="263"/>
      <c r="AKR422" s="263"/>
      <c r="AKS422" s="263"/>
      <c r="AKT422" s="263"/>
      <c r="AKU422" s="263"/>
      <c r="AKV422" s="263"/>
      <c r="AKW422" s="263"/>
      <c r="AKX422" s="263"/>
      <c r="AKY422" s="263"/>
      <c r="AKZ422" s="263"/>
      <c r="ALA422" s="263"/>
      <c r="ALB422" s="263"/>
      <c r="ALC422" s="263"/>
      <c r="ALD422" s="263"/>
      <c r="ALE422" s="263"/>
      <c r="ALF422" s="263"/>
      <c r="ALG422" s="263"/>
      <c r="ALH422" s="263"/>
      <c r="ALI422" s="263"/>
      <c r="ALJ422" s="263"/>
      <c r="ALK422" s="263"/>
      <c r="ALL422" s="263"/>
      <c r="ALM422" s="263"/>
      <c r="ALN422" s="263"/>
      <c r="ALO422" s="263"/>
      <c r="ALP422" s="263"/>
      <c r="ALQ422" s="263"/>
      <c r="ALR422" s="263"/>
      <c r="ALS422" s="263"/>
      <c r="ALT422" s="263"/>
      <c r="ALU422" s="263"/>
      <c r="ALV422" s="263"/>
      <c r="ALW422" s="263"/>
      <c r="ALX422" s="263"/>
      <c r="ALY422" s="263"/>
      <c r="ALZ422" s="263"/>
      <c r="AMA422" s="263"/>
      <c r="AMB422" s="263"/>
      <c r="AMC422" s="263"/>
      <c r="AMD422" s="263"/>
      <c r="AME422" s="263"/>
      <c r="AMF422" s="263"/>
      <c r="AMG422" s="263"/>
      <c r="AMH422" s="263"/>
      <c r="AMI422" s="263"/>
      <c r="AMJ422" s="263"/>
      <c r="AMK422" s="263"/>
      <c r="AML422" s="263"/>
      <c r="AMM422" s="263"/>
      <c r="AMN422" s="263"/>
      <c r="AMO422" s="263"/>
      <c r="AMP422" s="263"/>
      <c r="AMQ422" s="263"/>
      <c r="AMR422" s="263"/>
      <c r="AMS422" s="263"/>
      <c r="AMT422" s="263"/>
      <c r="AMU422" s="263"/>
      <c r="AMV422" s="263"/>
      <c r="AMW422" s="263"/>
      <c r="AMX422" s="263"/>
      <c r="AMY422" s="263"/>
      <c r="AMZ422" s="263"/>
      <c r="ANA422" s="263"/>
      <c r="ANB422" s="263"/>
      <c r="ANC422" s="263"/>
      <c r="AND422" s="263"/>
      <c r="ANE422" s="263"/>
      <c r="ANF422" s="263"/>
      <c r="ANG422" s="263"/>
      <c r="ANH422" s="263"/>
      <c r="ANI422" s="263"/>
      <c r="ANJ422" s="263"/>
      <c r="ANK422" s="263"/>
      <c r="ANL422" s="263"/>
      <c r="ANM422" s="263"/>
      <c r="ANN422" s="263"/>
      <c r="ANO422" s="263"/>
      <c r="ANP422" s="263"/>
      <c r="ANQ422" s="263"/>
      <c r="ANR422" s="263"/>
      <c r="ANS422" s="263"/>
      <c r="ANT422" s="263"/>
      <c r="ANU422" s="263"/>
      <c r="ANV422" s="263"/>
      <c r="ANW422" s="263"/>
      <c r="ANX422" s="263"/>
      <c r="ANY422" s="263"/>
      <c r="ANZ422" s="263"/>
      <c r="AOA422" s="263"/>
      <c r="AOB422" s="263"/>
      <c r="AOC422" s="263"/>
      <c r="AOD422" s="263"/>
      <c r="AOE422" s="263"/>
      <c r="AOF422" s="263"/>
      <c r="AOG422" s="263"/>
      <c r="AOH422" s="263"/>
      <c r="AOI422" s="263"/>
      <c r="AOJ422" s="263"/>
      <c r="AOK422" s="263"/>
      <c r="AOL422" s="263"/>
      <c r="AOM422" s="263"/>
      <c r="AON422" s="263"/>
      <c r="AOO422" s="263"/>
      <c r="AOP422" s="263"/>
      <c r="AOQ422" s="263"/>
      <c r="AOR422" s="263"/>
      <c r="AOS422" s="263"/>
      <c r="AOT422" s="263"/>
      <c r="AOU422" s="263"/>
      <c r="AOV422" s="263"/>
      <c r="AOW422" s="263"/>
      <c r="AOX422" s="263"/>
      <c r="AOY422" s="263"/>
      <c r="AOZ422" s="263"/>
      <c r="APA422" s="263"/>
      <c r="APB422" s="263"/>
      <c r="APC422" s="263"/>
      <c r="APD422" s="263"/>
      <c r="APE422" s="263"/>
      <c r="APF422" s="263"/>
      <c r="APG422" s="263"/>
      <c r="APH422" s="263"/>
      <c r="API422" s="263"/>
      <c r="APJ422" s="263"/>
      <c r="APK422" s="263"/>
      <c r="APL422" s="263"/>
      <c r="APM422" s="263"/>
      <c r="APN422" s="263"/>
      <c r="APO422" s="263"/>
      <c r="APP422" s="263"/>
      <c r="APQ422" s="263"/>
      <c r="APR422" s="263"/>
      <c r="APS422" s="263"/>
      <c r="APT422" s="263"/>
      <c r="APU422" s="263"/>
      <c r="APV422" s="263"/>
      <c r="APW422" s="263"/>
      <c r="APX422" s="263"/>
      <c r="APY422" s="263"/>
      <c r="APZ422" s="263"/>
      <c r="AQA422" s="263"/>
      <c r="AQB422" s="263"/>
      <c r="AQC422" s="263"/>
      <c r="AQD422" s="263"/>
      <c r="AQE422" s="263"/>
      <c r="AQF422" s="263"/>
      <c r="AQG422" s="263"/>
      <c r="AQH422" s="263"/>
      <c r="AQI422" s="263"/>
      <c r="AQJ422" s="263"/>
      <c r="AQK422" s="263"/>
      <c r="AQL422" s="263"/>
      <c r="AQM422" s="263"/>
      <c r="AQN422" s="263"/>
      <c r="AQO422" s="263"/>
      <c r="AQP422" s="263"/>
      <c r="AQQ422" s="263"/>
      <c r="AQR422" s="263"/>
      <c r="AQS422" s="263"/>
      <c r="AQT422" s="263"/>
      <c r="AQU422" s="263"/>
      <c r="AQV422" s="263"/>
      <c r="AQW422" s="263"/>
      <c r="AQX422" s="263"/>
      <c r="AQY422" s="263"/>
      <c r="AQZ422" s="263"/>
      <c r="ARA422" s="263"/>
      <c r="ARB422" s="263"/>
      <c r="ARC422" s="263"/>
      <c r="ARD422" s="263"/>
      <c r="ARE422" s="263"/>
      <c r="ARF422" s="263"/>
      <c r="ARG422" s="263"/>
      <c r="ARH422" s="263"/>
      <c r="ARI422" s="263"/>
      <c r="ARJ422" s="263"/>
      <c r="ARK422" s="263"/>
      <c r="ARL422" s="263"/>
      <c r="ARM422" s="263"/>
      <c r="ARN422" s="263"/>
      <c r="ARO422" s="263"/>
      <c r="ARP422" s="263"/>
      <c r="ARQ422" s="263"/>
      <c r="ARR422" s="263"/>
      <c r="ARS422" s="263"/>
      <c r="ART422" s="263"/>
      <c r="ARU422" s="263"/>
      <c r="ARV422" s="263"/>
      <c r="ARW422" s="263"/>
      <c r="ARX422" s="263"/>
      <c r="ARY422" s="263"/>
      <c r="ARZ422" s="263"/>
      <c r="ASA422" s="263"/>
      <c r="ASB422" s="263"/>
      <c r="ASC422" s="263"/>
      <c r="ASD422" s="263"/>
      <c r="ASE422" s="263"/>
      <c r="ASF422" s="263"/>
      <c r="ASG422" s="263"/>
      <c r="ASH422" s="263"/>
      <c r="ASI422" s="263"/>
      <c r="ASJ422" s="263"/>
      <c r="ASK422" s="263"/>
      <c r="ASL422" s="263"/>
      <c r="ASM422" s="263"/>
      <c r="ASN422" s="263"/>
      <c r="ASO422" s="263"/>
      <c r="ASP422" s="263"/>
      <c r="ASQ422" s="263"/>
      <c r="ASR422" s="263"/>
      <c r="ASS422" s="263"/>
      <c r="AST422" s="263"/>
      <c r="ASU422" s="263"/>
      <c r="ASV422" s="263"/>
      <c r="ASW422" s="263"/>
      <c r="ASX422" s="263"/>
      <c r="ASY422" s="263"/>
      <c r="ASZ422" s="263"/>
      <c r="ATA422" s="263"/>
      <c r="ATB422" s="263"/>
      <c r="ATC422" s="263"/>
      <c r="ATD422" s="263"/>
      <c r="ATE422" s="263"/>
      <c r="ATF422" s="263"/>
      <c r="ATG422" s="263"/>
      <c r="ATH422" s="263"/>
      <c r="ATI422" s="263"/>
      <c r="ATJ422" s="263"/>
      <c r="ATK422" s="263"/>
      <c r="ATL422" s="263"/>
      <c r="ATM422" s="263"/>
      <c r="ATN422" s="263"/>
      <c r="ATO422" s="263"/>
      <c r="ATP422" s="263"/>
      <c r="ATQ422" s="263"/>
      <c r="ATR422" s="263"/>
      <c r="ATS422" s="263"/>
      <c r="ATT422" s="263"/>
      <c r="ATU422" s="263"/>
      <c r="ATV422" s="263"/>
      <c r="ATW422" s="263"/>
      <c r="ATX422" s="263"/>
      <c r="ATY422" s="263"/>
      <c r="ATZ422" s="263"/>
      <c r="AUA422" s="263"/>
      <c r="AUB422" s="263"/>
      <c r="AUC422" s="263"/>
      <c r="AUD422" s="263"/>
      <c r="AUE422" s="263"/>
      <c r="AUF422" s="263"/>
      <c r="AUG422" s="263"/>
      <c r="AUH422" s="263"/>
      <c r="AUI422" s="263"/>
      <c r="AUJ422" s="263"/>
      <c r="AUK422" s="263"/>
      <c r="AUL422" s="263"/>
      <c r="AUM422" s="263"/>
      <c r="AUN422" s="263"/>
      <c r="AUO422" s="263"/>
      <c r="AUP422" s="263"/>
      <c r="AUQ422" s="263"/>
      <c r="AUR422" s="263"/>
      <c r="AUS422" s="263"/>
      <c r="AUT422" s="263"/>
      <c r="AUU422" s="263"/>
      <c r="AUV422" s="263"/>
      <c r="AUW422" s="263"/>
      <c r="AUX422" s="263"/>
      <c r="AUY422" s="263"/>
      <c r="AUZ422" s="263"/>
      <c r="AVA422" s="263"/>
      <c r="AVB422" s="263"/>
      <c r="AVC422" s="263"/>
      <c r="AVD422" s="263"/>
      <c r="AVE422" s="263"/>
      <c r="AVF422" s="263"/>
      <c r="AVG422" s="263"/>
      <c r="AVH422" s="263"/>
      <c r="AVI422" s="263"/>
      <c r="AVJ422" s="263"/>
      <c r="AVK422" s="263"/>
      <c r="AVL422" s="263"/>
      <c r="AVM422" s="263"/>
      <c r="AVN422" s="263"/>
      <c r="AVO422" s="263"/>
      <c r="AVP422" s="263"/>
      <c r="AVQ422" s="263"/>
      <c r="AVR422" s="263"/>
      <c r="AVS422" s="263"/>
      <c r="AVT422" s="263"/>
      <c r="AVU422" s="263"/>
      <c r="AVV422" s="263"/>
      <c r="AVW422" s="263"/>
      <c r="AVX422" s="263"/>
      <c r="AVY422" s="263"/>
      <c r="AVZ422" s="263"/>
      <c r="AWA422" s="263"/>
      <c r="AWB422" s="263"/>
      <c r="AWC422" s="263"/>
      <c r="AWD422" s="263"/>
      <c r="AWE422" s="263"/>
      <c r="AWF422" s="263"/>
      <c r="AWG422" s="263"/>
      <c r="AWH422" s="263"/>
      <c r="AWI422" s="263"/>
      <c r="AWJ422" s="263"/>
      <c r="AWK422" s="263"/>
      <c r="AWL422" s="263"/>
      <c r="AWM422" s="263"/>
      <c r="AWN422" s="263"/>
      <c r="AWO422" s="263"/>
      <c r="AWP422" s="263"/>
      <c r="AWQ422" s="263"/>
      <c r="AWR422" s="263"/>
      <c r="AWS422" s="263"/>
      <c r="AWT422" s="263"/>
      <c r="AWU422" s="263"/>
      <c r="AWV422" s="263"/>
      <c r="AWW422" s="263"/>
      <c r="AWX422" s="263"/>
      <c r="AWY422" s="263"/>
      <c r="AWZ422" s="263"/>
      <c r="AXA422" s="263"/>
      <c r="AXB422" s="263"/>
      <c r="AXC422" s="263"/>
      <c r="AXD422" s="263"/>
      <c r="AXE422" s="263"/>
      <c r="AXF422" s="263"/>
      <c r="AXG422" s="263"/>
      <c r="AXH422" s="263"/>
      <c r="AXI422" s="263"/>
      <c r="AXJ422" s="263"/>
      <c r="AXK422" s="263"/>
      <c r="AXL422" s="263"/>
      <c r="AXM422" s="263"/>
      <c r="AXN422" s="263"/>
      <c r="AXO422" s="263"/>
      <c r="AXP422" s="263"/>
      <c r="AXQ422" s="263"/>
      <c r="AXR422" s="263"/>
      <c r="AXS422" s="263"/>
      <c r="AXT422" s="263"/>
      <c r="AXU422" s="263"/>
      <c r="AXV422" s="263"/>
      <c r="AXW422" s="263"/>
      <c r="AXX422" s="263"/>
      <c r="AXY422" s="263"/>
      <c r="AXZ422" s="263"/>
      <c r="AYA422" s="263"/>
      <c r="AYB422" s="263"/>
      <c r="AYC422" s="263"/>
      <c r="AYD422" s="263"/>
      <c r="AYE422" s="263"/>
      <c r="AYF422" s="263"/>
      <c r="AYG422" s="263"/>
      <c r="AYH422" s="263"/>
      <c r="AYI422" s="263"/>
      <c r="AYJ422" s="263"/>
      <c r="AYK422" s="263"/>
      <c r="AYL422" s="263"/>
      <c r="AYM422" s="263"/>
      <c r="AYN422" s="263"/>
      <c r="AYO422" s="263"/>
      <c r="AYP422" s="263"/>
      <c r="AYQ422" s="263"/>
      <c r="AYR422" s="263"/>
      <c r="AYS422" s="263"/>
      <c r="AYT422" s="263"/>
      <c r="AYU422" s="263"/>
      <c r="AYV422" s="263"/>
      <c r="AYW422" s="263"/>
      <c r="AYX422" s="263"/>
      <c r="AYY422" s="263"/>
      <c r="AYZ422" s="263"/>
      <c r="AZA422" s="263"/>
      <c r="AZB422" s="263"/>
      <c r="AZC422" s="263"/>
      <c r="AZD422" s="263"/>
      <c r="AZE422" s="263"/>
      <c r="AZF422" s="263"/>
      <c r="AZG422" s="263"/>
      <c r="AZH422" s="263"/>
      <c r="AZI422" s="263"/>
      <c r="AZJ422" s="263"/>
      <c r="AZK422" s="263"/>
      <c r="AZL422" s="263"/>
      <c r="AZM422" s="263"/>
      <c r="AZN422" s="263"/>
      <c r="AZO422" s="263"/>
      <c r="AZP422" s="263"/>
      <c r="AZQ422" s="263"/>
      <c r="AZR422" s="263"/>
      <c r="AZS422" s="263"/>
      <c r="AZT422" s="263"/>
      <c r="AZU422" s="263"/>
      <c r="AZV422" s="263"/>
      <c r="AZW422" s="263"/>
      <c r="AZX422" s="263"/>
      <c r="AZY422" s="263"/>
      <c r="AZZ422" s="263"/>
      <c r="BAA422" s="263"/>
      <c r="BAB422" s="263"/>
      <c r="BAC422" s="263"/>
      <c r="BAD422" s="263"/>
      <c r="BAE422" s="263"/>
      <c r="BAF422" s="263"/>
      <c r="BAG422" s="263"/>
      <c r="BAH422" s="263"/>
      <c r="BAI422" s="263"/>
      <c r="BAJ422" s="263"/>
      <c r="BAK422" s="263"/>
      <c r="BAL422" s="263"/>
      <c r="BAM422" s="263"/>
      <c r="BAN422" s="263"/>
      <c r="BAO422" s="263"/>
      <c r="BAP422" s="263"/>
      <c r="BAQ422" s="263"/>
      <c r="BAR422" s="263"/>
      <c r="BAS422" s="263"/>
      <c r="BAT422" s="263"/>
      <c r="BAU422" s="263"/>
      <c r="BAV422" s="263"/>
      <c r="BAW422" s="263"/>
      <c r="BAX422" s="263"/>
      <c r="BAY422" s="263"/>
      <c r="BAZ422" s="263"/>
      <c r="BBA422" s="263"/>
      <c r="BBB422" s="263"/>
      <c r="BBC422" s="263"/>
      <c r="BBD422" s="263"/>
      <c r="BBE422" s="263"/>
      <c r="BBF422" s="263"/>
      <c r="BBG422" s="263"/>
      <c r="BBH422" s="263"/>
      <c r="BBI422" s="263"/>
      <c r="BBJ422" s="263"/>
      <c r="BBK422" s="263"/>
      <c r="BBL422" s="263"/>
      <c r="BBM422" s="263"/>
      <c r="BBN422" s="263"/>
      <c r="BBO422" s="263"/>
      <c r="BBP422" s="263"/>
      <c r="BBQ422" s="263"/>
      <c r="BBR422" s="263"/>
      <c r="BBS422" s="263"/>
      <c r="BBT422" s="263"/>
      <c r="BBU422" s="263"/>
      <c r="BBV422" s="263"/>
      <c r="BBW422" s="263"/>
      <c r="BBX422" s="263"/>
      <c r="BBY422" s="263"/>
      <c r="BBZ422" s="263"/>
      <c r="BCA422" s="263"/>
      <c r="BCB422" s="263"/>
      <c r="BCC422" s="263"/>
      <c r="BCD422" s="263"/>
      <c r="BCE422" s="263"/>
      <c r="BCF422" s="263"/>
      <c r="BCG422" s="263"/>
      <c r="BCH422" s="263"/>
      <c r="BCI422" s="263"/>
      <c r="BCJ422" s="263"/>
      <c r="BCK422" s="263"/>
      <c r="BCL422" s="263"/>
      <c r="BCM422" s="263"/>
      <c r="BCN422" s="263"/>
      <c r="BCO422" s="263"/>
      <c r="BCP422" s="263"/>
      <c r="BCQ422" s="263"/>
      <c r="BCR422" s="263"/>
      <c r="BCS422" s="263"/>
      <c r="BCT422" s="263"/>
      <c r="BCU422" s="263"/>
      <c r="BCV422" s="263"/>
      <c r="BCW422" s="263"/>
      <c r="BCX422" s="263"/>
      <c r="BCY422" s="263"/>
      <c r="BCZ422" s="263"/>
      <c r="BDA422" s="263"/>
      <c r="BDB422" s="263"/>
      <c r="BDC422" s="263"/>
      <c r="BDD422" s="263"/>
      <c r="BDE422" s="263"/>
      <c r="BDF422" s="263"/>
      <c r="BDG422" s="263"/>
      <c r="BDH422" s="263"/>
      <c r="BDI422" s="263"/>
      <c r="BDJ422" s="263"/>
      <c r="BDK422" s="263"/>
      <c r="BDL422" s="263"/>
      <c r="BDM422" s="263"/>
      <c r="BDN422" s="263"/>
      <c r="BDO422" s="263"/>
      <c r="BDP422" s="263"/>
      <c r="BDQ422" s="263"/>
      <c r="BDR422" s="263"/>
      <c r="BDS422" s="263"/>
      <c r="BDT422" s="263"/>
      <c r="BDU422" s="263"/>
      <c r="BDV422" s="263"/>
      <c r="BDW422" s="263"/>
      <c r="BDX422" s="263"/>
      <c r="BDY422" s="263"/>
      <c r="BDZ422" s="263"/>
      <c r="BEA422" s="263"/>
      <c r="BEB422" s="263"/>
      <c r="BEC422" s="263"/>
      <c r="BED422" s="263"/>
      <c r="BEE422" s="263"/>
      <c r="BEF422" s="263"/>
      <c r="BEG422" s="263"/>
      <c r="BEH422" s="263"/>
      <c r="BEI422" s="263"/>
      <c r="BEJ422" s="263"/>
      <c r="BEK422" s="263"/>
      <c r="BEL422" s="263"/>
      <c r="BEM422" s="263"/>
      <c r="BEN422" s="263"/>
      <c r="BEO422" s="263"/>
      <c r="BEP422" s="263"/>
      <c r="BEQ422" s="263"/>
      <c r="BER422" s="263"/>
      <c r="BES422" s="263"/>
      <c r="BET422" s="263"/>
      <c r="BEU422" s="263"/>
      <c r="BEV422" s="263"/>
      <c r="BEW422" s="263"/>
      <c r="BEX422" s="263"/>
      <c r="BEY422" s="263"/>
      <c r="BEZ422" s="263"/>
      <c r="BFA422" s="263"/>
      <c r="BFB422" s="263"/>
      <c r="BFC422" s="263"/>
      <c r="BFD422" s="263"/>
      <c r="BFE422" s="263"/>
      <c r="BFF422" s="263"/>
      <c r="BFG422" s="263"/>
      <c r="BFH422" s="263"/>
      <c r="BFI422" s="263"/>
      <c r="BFJ422" s="263"/>
      <c r="BFK422" s="263"/>
      <c r="BFL422" s="263"/>
      <c r="BFM422" s="263"/>
      <c r="BFN422" s="263"/>
      <c r="BFO422" s="263"/>
      <c r="BFP422" s="263"/>
      <c r="BFQ422" s="263"/>
      <c r="BFR422" s="263"/>
      <c r="BFS422" s="263"/>
      <c r="BFT422" s="263"/>
      <c r="BFU422" s="263"/>
      <c r="BFV422" s="263"/>
      <c r="BFW422" s="263"/>
      <c r="BFX422" s="263"/>
      <c r="BFY422" s="263"/>
      <c r="BFZ422" s="263"/>
      <c r="BGA422" s="263"/>
      <c r="BGB422" s="263"/>
      <c r="BGC422" s="263"/>
      <c r="BGD422" s="263"/>
      <c r="BGE422" s="263"/>
      <c r="BGF422" s="263"/>
      <c r="BGG422" s="263"/>
      <c r="BGH422" s="263"/>
      <c r="BGI422" s="263"/>
      <c r="BGJ422" s="263"/>
      <c r="BGK422" s="263"/>
      <c r="BGL422" s="263"/>
      <c r="BGM422" s="263"/>
      <c r="BGN422" s="263"/>
      <c r="BGO422" s="263"/>
      <c r="BGP422" s="263"/>
      <c r="BGQ422" s="263"/>
      <c r="BGR422" s="263"/>
      <c r="BGS422" s="263"/>
      <c r="BGT422" s="263"/>
      <c r="BGU422" s="263"/>
      <c r="BGV422" s="263"/>
      <c r="BGW422" s="263"/>
      <c r="BGX422" s="263"/>
      <c r="BGY422" s="263"/>
      <c r="BGZ422" s="263"/>
      <c r="BHA422" s="263"/>
      <c r="BHB422" s="263"/>
      <c r="BHC422" s="263"/>
      <c r="BHD422" s="263"/>
      <c r="BHE422" s="263"/>
      <c r="BHF422" s="263"/>
      <c r="BHG422" s="263"/>
      <c r="BHH422" s="263"/>
      <c r="BHI422" s="263"/>
      <c r="BHJ422" s="263"/>
      <c r="BHK422" s="263"/>
      <c r="BHL422" s="263"/>
      <c r="BHM422" s="263"/>
      <c r="BHN422" s="263"/>
      <c r="BHO422" s="263"/>
      <c r="BHP422" s="263"/>
      <c r="BHQ422" s="263"/>
      <c r="BHR422" s="263"/>
      <c r="BHS422" s="263"/>
      <c r="BHT422" s="263"/>
      <c r="BHU422" s="263"/>
      <c r="BHV422" s="263"/>
      <c r="BHW422" s="263"/>
      <c r="BHX422" s="263"/>
      <c r="BHY422" s="263"/>
      <c r="BHZ422" s="263"/>
      <c r="BIA422" s="263"/>
      <c r="BIB422" s="263"/>
      <c r="BIC422" s="263"/>
      <c r="BID422" s="263"/>
      <c r="BIE422" s="263"/>
      <c r="BIF422" s="263"/>
      <c r="BIG422" s="263"/>
      <c r="BIH422" s="263"/>
      <c r="BII422" s="263"/>
      <c r="BIJ422" s="263"/>
      <c r="BIK422" s="263"/>
      <c r="BIL422" s="263"/>
      <c r="BIM422" s="263"/>
      <c r="BIN422" s="263"/>
      <c r="BIO422" s="263"/>
      <c r="BIP422" s="263"/>
      <c r="BIQ422" s="263"/>
      <c r="BIR422" s="263"/>
      <c r="BIS422" s="263"/>
      <c r="BIT422" s="263"/>
      <c r="BIU422" s="263"/>
      <c r="BIV422" s="263"/>
      <c r="BIW422" s="263"/>
      <c r="BIX422" s="263"/>
      <c r="BIY422" s="263"/>
      <c r="BIZ422" s="263"/>
      <c r="BJA422" s="263"/>
      <c r="BJB422" s="263"/>
      <c r="BJC422" s="263"/>
      <c r="BJD422" s="263"/>
      <c r="BJE422" s="263"/>
      <c r="BJF422" s="263"/>
      <c r="BJG422" s="263"/>
      <c r="BJH422" s="263"/>
      <c r="BJI422" s="263"/>
      <c r="BJJ422" s="263"/>
      <c r="BJK422" s="263"/>
      <c r="BJL422" s="263"/>
      <c r="BJM422" s="263"/>
      <c r="BJN422" s="263"/>
      <c r="BJO422" s="263"/>
      <c r="BJP422" s="263"/>
      <c r="BJQ422" s="263"/>
      <c r="BJR422" s="263"/>
      <c r="BJS422" s="263"/>
      <c r="BJT422" s="263"/>
      <c r="BJU422" s="263"/>
      <c r="BJV422" s="263"/>
      <c r="BJW422" s="263"/>
      <c r="BJX422" s="263"/>
      <c r="BJY422" s="263"/>
      <c r="BJZ422" s="263"/>
      <c r="BKA422" s="263"/>
      <c r="BKB422" s="263"/>
      <c r="BKC422" s="263"/>
      <c r="BKD422" s="263"/>
      <c r="BKE422" s="263"/>
      <c r="BKF422" s="263"/>
      <c r="BKG422" s="263"/>
      <c r="BKH422" s="263"/>
      <c r="BKI422" s="263"/>
      <c r="BKJ422" s="263"/>
      <c r="BKK422" s="263"/>
      <c r="BKL422" s="263"/>
      <c r="BKM422" s="263"/>
      <c r="BKN422" s="263"/>
      <c r="BKO422" s="263"/>
      <c r="BKP422" s="263"/>
      <c r="BKQ422" s="263"/>
      <c r="BKR422" s="263"/>
      <c r="BKS422" s="263"/>
      <c r="BKT422" s="263"/>
      <c r="BKU422" s="263"/>
      <c r="BKV422" s="263"/>
      <c r="BKW422" s="263"/>
      <c r="BKX422" s="263"/>
      <c r="BKY422" s="263"/>
      <c r="BKZ422" s="263"/>
      <c r="BLA422" s="263"/>
      <c r="BLB422" s="263"/>
      <c r="BLC422" s="263"/>
      <c r="BLD422" s="263"/>
      <c r="BLE422" s="263"/>
      <c r="BLF422" s="263"/>
      <c r="BLG422" s="263"/>
      <c r="BLH422" s="263"/>
      <c r="BLI422" s="263"/>
      <c r="BLJ422" s="263"/>
      <c r="BLK422" s="263"/>
      <c r="BLL422" s="263"/>
      <c r="BLM422" s="263"/>
      <c r="BLN422" s="263"/>
      <c r="BLO422" s="263"/>
      <c r="BLP422" s="263"/>
      <c r="BLQ422" s="263"/>
      <c r="BLR422" s="263"/>
      <c r="BLS422" s="263"/>
      <c r="BLT422" s="263"/>
      <c r="BLU422" s="263"/>
      <c r="BLV422" s="263"/>
      <c r="BLW422" s="263"/>
      <c r="BLX422" s="263"/>
      <c r="BLY422" s="263"/>
      <c r="BLZ422" s="263"/>
      <c r="BMA422" s="263"/>
      <c r="BMB422" s="263"/>
      <c r="BMC422" s="263"/>
      <c r="BMD422" s="263"/>
      <c r="BME422" s="263"/>
      <c r="BMF422" s="263"/>
      <c r="BMG422" s="263"/>
      <c r="BMH422" s="263"/>
      <c r="BMI422" s="263"/>
      <c r="BMJ422" s="263"/>
      <c r="BMK422" s="263"/>
      <c r="BML422" s="263"/>
      <c r="BMM422" s="263"/>
      <c r="BMN422" s="263"/>
      <c r="BMO422" s="263"/>
      <c r="BMP422" s="263"/>
      <c r="BMQ422" s="263"/>
      <c r="BMR422" s="263"/>
      <c r="BMS422" s="263"/>
      <c r="BMT422" s="263"/>
      <c r="BMU422" s="263"/>
      <c r="BMV422" s="263"/>
      <c r="BMW422" s="263"/>
      <c r="BMX422" s="263"/>
      <c r="BMY422" s="263"/>
      <c r="BMZ422" s="263"/>
      <c r="BNA422" s="263"/>
      <c r="BNB422" s="263"/>
      <c r="BNC422" s="263"/>
      <c r="BND422" s="263"/>
      <c r="BNE422" s="263"/>
      <c r="BNF422" s="263"/>
      <c r="BNG422" s="263"/>
      <c r="BNH422" s="263"/>
      <c r="BNI422" s="263"/>
      <c r="BNJ422" s="263"/>
      <c r="BNK422" s="263"/>
      <c r="BNL422" s="263"/>
      <c r="BNM422" s="263"/>
      <c r="BNN422" s="263"/>
      <c r="BNO422" s="263"/>
      <c r="BNP422" s="263"/>
      <c r="BNQ422" s="263"/>
      <c r="BNR422" s="263"/>
      <c r="BNS422" s="263"/>
      <c r="BNT422" s="263"/>
      <c r="BNU422" s="263"/>
      <c r="BNV422" s="263"/>
      <c r="BNW422" s="263"/>
      <c r="BNX422" s="263"/>
      <c r="BNY422" s="263"/>
      <c r="BNZ422" s="263"/>
      <c r="BOA422" s="263"/>
      <c r="BOB422" s="263"/>
      <c r="BOC422" s="263"/>
      <c r="BOD422" s="263"/>
      <c r="BOE422" s="263"/>
      <c r="BOF422" s="263"/>
      <c r="BOG422" s="263"/>
      <c r="BOH422" s="263"/>
      <c r="BOI422" s="263"/>
      <c r="BOJ422" s="263"/>
      <c r="BOK422" s="263"/>
      <c r="BOL422" s="263"/>
      <c r="BOM422" s="263"/>
      <c r="BON422" s="263"/>
      <c r="BOO422" s="263"/>
      <c r="BOP422" s="263"/>
      <c r="BOQ422" s="263"/>
      <c r="BOR422" s="263"/>
      <c r="BOS422" s="263"/>
      <c r="BOT422" s="263"/>
      <c r="BOU422" s="263"/>
      <c r="BOV422" s="263"/>
      <c r="BOW422" s="263"/>
      <c r="BOX422" s="263"/>
      <c r="BOY422" s="263"/>
      <c r="BOZ422" s="263"/>
      <c r="BPA422" s="263"/>
      <c r="BPB422" s="263"/>
      <c r="BPC422" s="263"/>
      <c r="BPD422" s="263"/>
      <c r="BPE422" s="263"/>
      <c r="BPF422" s="263"/>
      <c r="BPG422" s="263"/>
      <c r="BPH422" s="263"/>
      <c r="BPI422" s="263"/>
      <c r="BPJ422" s="263"/>
      <c r="BPK422" s="263"/>
      <c r="BPL422" s="263"/>
      <c r="BPM422" s="263"/>
      <c r="BPN422" s="263"/>
      <c r="BPO422" s="263"/>
      <c r="BPP422" s="263"/>
      <c r="BPQ422" s="263"/>
      <c r="BPR422" s="263"/>
      <c r="BPS422" s="263"/>
      <c r="BPT422" s="263"/>
      <c r="BPU422" s="263"/>
      <c r="BPV422" s="263"/>
      <c r="BPW422" s="263"/>
      <c r="BPX422" s="263"/>
      <c r="BPY422" s="263"/>
      <c r="BPZ422" s="263"/>
      <c r="BQA422" s="263"/>
      <c r="BQB422" s="263"/>
      <c r="BQC422" s="263"/>
      <c r="BQD422" s="263"/>
      <c r="BQE422" s="263"/>
      <c r="BQF422" s="263"/>
      <c r="BQG422" s="263"/>
      <c r="BQH422" s="263"/>
      <c r="BQI422" s="263"/>
      <c r="BQJ422" s="263"/>
      <c r="BQK422" s="263"/>
      <c r="BQL422" s="263"/>
      <c r="BQM422" s="263"/>
      <c r="BQN422" s="263"/>
      <c r="BQO422" s="263"/>
      <c r="BQP422" s="263"/>
      <c r="BQQ422" s="263"/>
      <c r="BQR422" s="263"/>
      <c r="BQS422" s="263"/>
      <c r="BQT422" s="263"/>
      <c r="BQU422" s="263"/>
      <c r="BQV422" s="263"/>
      <c r="BQW422" s="263"/>
      <c r="BQX422" s="263"/>
      <c r="BQY422" s="263"/>
      <c r="BQZ422" s="263"/>
      <c r="BRA422" s="263"/>
      <c r="BRB422" s="263"/>
      <c r="BRC422" s="263"/>
      <c r="BRD422" s="263"/>
      <c r="BRE422" s="263"/>
      <c r="BRF422" s="263"/>
      <c r="BRG422" s="263"/>
      <c r="BRH422" s="263"/>
      <c r="BRI422" s="263"/>
      <c r="BRJ422" s="263"/>
      <c r="BRK422" s="263"/>
      <c r="BRL422" s="263"/>
      <c r="BRM422" s="263"/>
      <c r="BRN422" s="263"/>
      <c r="BRO422" s="263"/>
      <c r="BRP422" s="263"/>
      <c r="BRQ422" s="263"/>
      <c r="BRR422" s="263"/>
      <c r="BRS422" s="263"/>
      <c r="BRT422" s="263"/>
      <c r="BRU422" s="263"/>
      <c r="BRV422" s="263"/>
      <c r="BRW422" s="263"/>
      <c r="BRX422" s="263"/>
      <c r="BRY422" s="263"/>
      <c r="BRZ422" s="263"/>
      <c r="BSA422" s="263"/>
      <c r="BSB422" s="263"/>
      <c r="BSC422" s="263"/>
      <c r="BSD422" s="263"/>
      <c r="BSE422" s="263"/>
      <c r="BSF422" s="263"/>
      <c r="BSG422" s="263"/>
      <c r="BSH422" s="263"/>
      <c r="BSI422" s="263"/>
      <c r="BSJ422" s="263"/>
      <c r="BSK422" s="263"/>
      <c r="BSL422" s="263"/>
      <c r="BSM422" s="263"/>
      <c r="BSN422" s="263"/>
      <c r="BSO422" s="263"/>
      <c r="BSP422" s="263"/>
      <c r="BSQ422" s="263"/>
      <c r="BSR422" s="263"/>
      <c r="BSS422" s="263"/>
      <c r="BST422" s="263"/>
      <c r="BSU422" s="263"/>
      <c r="BSV422" s="263"/>
      <c r="BSW422" s="263"/>
      <c r="BSX422" s="263"/>
      <c r="BSY422" s="263"/>
      <c r="BSZ422" s="263"/>
      <c r="BTA422" s="263"/>
      <c r="BTB422" s="263"/>
      <c r="BTC422" s="263"/>
      <c r="BTD422" s="263"/>
      <c r="BTE422" s="263"/>
      <c r="BTF422" s="263"/>
      <c r="BTG422" s="263"/>
      <c r="BTH422" s="263"/>
      <c r="BTI422" s="263"/>
      <c r="BTJ422" s="263"/>
      <c r="BTK422" s="263"/>
      <c r="BTL422" s="263"/>
      <c r="BTM422" s="263"/>
      <c r="BTN422" s="263"/>
      <c r="BTO422" s="263"/>
      <c r="BTP422" s="263"/>
      <c r="BTQ422" s="263"/>
      <c r="BTR422" s="263"/>
      <c r="BTS422" s="263"/>
      <c r="BTT422" s="263"/>
      <c r="BTU422" s="263"/>
      <c r="BTV422" s="263"/>
      <c r="BTW422" s="263"/>
      <c r="BTX422" s="263"/>
      <c r="BTY422" s="263"/>
      <c r="BTZ422" s="263"/>
      <c r="BUA422" s="263"/>
      <c r="BUB422" s="263"/>
      <c r="BUC422" s="263"/>
      <c r="BUD422" s="263"/>
      <c r="BUE422" s="263"/>
      <c r="BUF422" s="263"/>
      <c r="BUG422" s="263"/>
      <c r="BUH422" s="263"/>
      <c r="BUI422" s="263"/>
      <c r="BUJ422" s="263"/>
      <c r="BUK422" s="263"/>
      <c r="BUL422" s="263"/>
      <c r="BUM422" s="263"/>
      <c r="BUN422" s="263"/>
      <c r="BUO422" s="263"/>
      <c r="BUP422" s="263"/>
      <c r="BUQ422" s="263"/>
      <c r="BUR422" s="263"/>
      <c r="BUS422" s="263"/>
      <c r="BUT422" s="263"/>
      <c r="BUU422" s="263"/>
      <c r="BUV422" s="263"/>
      <c r="BUW422" s="263"/>
      <c r="BUX422" s="263"/>
      <c r="BUY422" s="263"/>
      <c r="BUZ422" s="263"/>
      <c r="BVA422" s="263"/>
      <c r="BVB422" s="263"/>
      <c r="BVC422" s="263"/>
      <c r="BVD422" s="263"/>
      <c r="BVE422" s="263"/>
      <c r="BVF422" s="263"/>
      <c r="BVG422" s="263"/>
      <c r="BVH422" s="263"/>
      <c r="BVI422" s="263"/>
      <c r="BVJ422" s="263"/>
      <c r="BVK422" s="263"/>
      <c r="BVL422" s="263"/>
      <c r="BVM422" s="263"/>
      <c r="BVN422" s="263"/>
      <c r="BVO422" s="263"/>
      <c r="BVP422" s="263"/>
      <c r="BVQ422" s="263"/>
      <c r="BVR422" s="263"/>
      <c r="BVS422" s="263"/>
      <c r="BVT422" s="263"/>
      <c r="BVU422" s="263"/>
      <c r="BVV422" s="263"/>
      <c r="BVW422" s="263"/>
      <c r="BVX422" s="263"/>
      <c r="BVY422" s="263"/>
      <c r="BVZ422" s="263"/>
      <c r="BWA422" s="263"/>
      <c r="BWB422" s="263"/>
      <c r="BWC422" s="263"/>
      <c r="BWD422" s="263"/>
      <c r="BWE422" s="263"/>
      <c r="BWF422" s="263"/>
      <c r="BWG422" s="263"/>
      <c r="BWH422" s="263"/>
      <c r="BWI422" s="263"/>
      <c r="BWJ422" s="263"/>
      <c r="BWK422" s="263"/>
      <c r="BWL422" s="263"/>
      <c r="BWM422" s="263"/>
      <c r="BWN422" s="263"/>
      <c r="BWO422" s="263"/>
      <c r="BWP422" s="263"/>
      <c r="BWQ422" s="263"/>
      <c r="BWR422" s="263"/>
      <c r="BWS422" s="263"/>
      <c r="BWT422" s="263"/>
      <c r="BWU422" s="263"/>
      <c r="BWV422" s="263"/>
      <c r="BWW422" s="263"/>
      <c r="BWX422" s="263"/>
      <c r="BWY422" s="263"/>
      <c r="BWZ422" s="263"/>
      <c r="BXA422" s="263"/>
      <c r="BXB422" s="263"/>
      <c r="BXC422" s="263"/>
      <c r="BXD422" s="263"/>
      <c r="BXE422" s="263"/>
      <c r="BXF422" s="263"/>
      <c r="BXG422" s="263"/>
      <c r="BXH422" s="263"/>
      <c r="BXI422" s="263"/>
      <c r="BXJ422" s="263"/>
      <c r="BXK422" s="263"/>
      <c r="BXL422" s="263"/>
      <c r="BXM422" s="263"/>
      <c r="BXN422" s="263"/>
      <c r="BXO422" s="263"/>
      <c r="BXP422" s="263"/>
      <c r="BXQ422" s="263"/>
      <c r="BXR422" s="263"/>
      <c r="BXS422" s="263"/>
      <c r="BXT422" s="263"/>
      <c r="BXU422" s="263"/>
      <c r="BXV422" s="263"/>
      <c r="BXW422" s="263"/>
      <c r="BXX422" s="263"/>
      <c r="BXY422" s="263"/>
      <c r="BXZ422" s="263"/>
      <c r="BYA422" s="263"/>
      <c r="BYB422" s="263"/>
      <c r="BYC422" s="263"/>
      <c r="BYD422" s="263"/>
      <c r="BYE422" s="263"/>
      <c r="BYF422" s="263"/>
      <c r="BYG422" s="263"/>
      <c r="BYH422" s="263"/>
      <c r="BYI422" s="263"/>
      <c r="BYJ422" s="263"/>
      <c r="BYK422" s="263"/>
      <c r="BYL422" s="263"/>
      <c r="BYM422" s="263"/>
      <c r="BYN422" s="263"/>
      <c r="BYO422" s="263"/>
      <c r="BYP422" s="263"/>
      <c r="BYQ422" s="263"/>
      <c r="BYR422" s="263"/>
      <c r="BYS422" s="263"/>
      <c r="BYT422" s="263"/>
      <c r="BYU422" s="263"/>
      <c r="BYV422" s="263"/>
      <c r="BYW422" s="263"/>
      <c r="BYX422" s="263"/>
      <c r="BYY422" s="263"/>
      <c r="BYZ422" s="263"/>
      <c r="BZA422" s="263"/>
      <c r="BZB422" s="263"/>
      <c r="BZC422" s="263"/>
      <c r="BZD422" s="263"/>
      <c r="BZE422" s="263"/>
      <c r="BZF422" s="263"/>
      <c r="BZG422" s="263"/>
      <c r="BZH422" s="263"/>
      <c r="BZI422" s="263"/>
      <c r="BZJ422" s="263"/>
      <c r="BZK422" s="263"/>
      <c r="BZL422" s="263"/>
      <c r="BZM422" s="263"/>
      <c r="BZN422" s="263"/>
      <c r="BZO422" s="263"/>
      <c r="BZP422" s="263"/>
      <c r="BZQ422" s="263"/>
      <c r="BZR422" s="263"/>
      <c r="BZS422" s="263"/>
      <c r="BZT422" s="263"/>
      <c r="BZU422" s="263"/>
      <c r="BZV422" s="263"/>
      <c r="BZW422" s="263"/>
      <c r="BZX422" s="263"/>
      <c r="BZY422" s="263"/>
      <c r="BZZ422" s="263"/>
      <c r="CAA422" s="263"/>
      <c r="CAB422" s="263"/>
      <c r="CAC422" s="263"/>
      <c r="CAD422" s="263"/>
      <c r="CAE422" s="263"/>
      <c r="CAF422" s="263"/>
      <c r="CAG422" s="263"/>
      <c r="CAH422" s="263"/>
      <c r="CAI422" s="263"/>
      <c r="CAJ422" s="263"/>
      <c r="CAK422" s="263"/>
      <c r="CAL422" s="263"/>
      <c r="CAM422" s="263"/>
      <c r="CAN422" s="263"/>
      <c r="CAO422" s="263"/>
      <c r="CAP422" s="263"/>
      <c r="CAQ422" s="263"/>
      <c r="CAR422" s="263"/>
      <c r="CAS422" s="263"/>
      <c r="CAT422" s="263"/>
      <c r="CAU422" s="263"/>
      <c r="CAV422" s="263"/>
    </row>
    <row r="423" spans="1:2076" x14ac:dyDescent="0.35">
      <c r="A423" s="263"/>
      <c r="B423" s="263"/>
      <c r="C423" s="263"/>
      <c r="D423" s="263"/>
      <c r="E423" s="263"/>
      <c r="F423" s="263"/>
      <c r="G423" s="263"/>
      <c r="H423" s="263"/>
      <c r="I423" s="263"/>
      <c r="J423" s="263"/>
      <c r="K423" s="263"/>
      <c r="L423" s="263"/>
      <c r="M423" s="263"/>
      <c r="N423" s="263"/>
      <c r="O423" s="263"/>
      <c r="P423" s="263"/>
      <c r="Q423" s="263"/>
      <c r="R423" s="263"/>
      <c r="S423" s="263"/>
      <c r="T423" s="263"/>
      <c r="U423" s="263"/>
      <c r="V423" s="263"/>
      <c r="W423" s="263"/>
      <c r="X423" s="263"/>
      <c r="Y423" s="263"/>
      <c r="Z423" s="263"/>
      <c r="AA423" s="263"/>
      <c r="AB423" s="263"/>
      <c r="AC423" s="263"/>
      <c r="AD423" s="263"/>
      <c r="AE423" s="263"/>
      <c r="AF423" s="263"/>
      <c r="AG423" s="263"/>
      <c r="AH423" s="263"/>
      <c r="AI423" s="263"/>
      <c r="AJ423" s="263"/>
      <c r="AK423" s="263"/>
      <c r="AL423" s="263"/>
      <c r="AM423" s="263"/>
      <c r="AN423" s="263"/>
      <c r="AO423" s="263"/>
      <c r="AP423" s="263"/>
      <c r="AQ423" s="263"/>
      <c r="AR423" s="263"/>
      <c r="AS423" s="263"/>
      <c r="AT423" s="263"/>
      <c r="AU423" s="263"/>
      <c r="AV423" s="263"/>
      <c r="AW423" s="263"/>
      <c r="AX423" s="263"/>
      <c r="AY423" s="263"/>
      <c r="AZ423" s="263"/>
      <c r="BA423" s="263"/>
      <c r="BB423" s="263"/>
      <c r="BC423" s="263"/>
      <c r="BD423" s="263"/>
      <c r="BE423" s="263"/>
      <c r="BF423" s="263"/>
      <c r="BG423" s="263"/>
      <c r="BH423" s="263"/>
      <c r="BI423" s="263"/>
      <c r="BJ423" s="263"/>
      <c r="BK423" s="263"/>
      <c r="BL423" s="263"/>
      <c r="BM423" s="263"/>
      <c r="BN423" s="263"/>
      <c r="BO423" s="263"/>
      <c r="BP423" s="263"/>
      <c r="BQ423" s="263"/>
      <c r="BR423" s="263"/>
      <c r="BS423" s="263"/>
      <c r="BT423" s="263"/>
      <c r="BU423" s="263"/>
      <c r="BV423" s="263"/>
      <c r="BW423" s="263"/>
      <c r="BX423" s="263"/>
      <c r="BY423" s="263"/>
      <c r="BZ423" s="263"/>
      <c r="CA423" s="263"/>
      <c r="CB423" s="263"/>
      <c r="CC423" s="263"/>
      <c r="CD423" s="263"/>
      <c r="CE423" s="263"/>
      <c r="CF423" s="263"/>
      <c r="CG423" s="263"/>
      <c r="CH423" s="263"/>
      <c r="CI423" s="263"/>
      <c r="CJ423" s="263"/>
      <c r="CK423" s="263"/>
      <c r="CL423" s="263"/>
      <c r="CM423" s="263"/>
      <c r="CN423" s="263"/>
      <c r="CO423" s="263"/>
      <c r="CP423" s="263"/>
      <c r="CQ423" s="263"/>
      <c r="CR423" s="263"/>
      <c r="CS423" s="263"/>
      <c r="CT423" s="263"/>
      <c r="CU423" s="263"/>
      <c r="CV423" s="263"/>
      <c r="CW423" s="263"/>
      <c r="CX423" s="263"/>
      <c r="CY423" s="263"/>
      <c r="CZ423" s="263"/>
      <c r="DA423" s="263"/>
      <c r="DB423" s="263"/>
      <c r="DC423" s="263"/>
      <c r="DD423" s="263"/>
      <c r="DE423" s="263"/>
      <c r="DF423" s="263"/>
      <c r="DG423" s="263"/>
      <c r="DH423" s="263"/>
      <c r="DI423" s="263"/>
      <c r="DJ423" s="263"/>
      <c r="DK423" s="263"/>
      <c r="DL423" s="263"/>
      <c r="DM423" s="263"/>
      <c r="DN423" s="263"/>
      <c r="DO423" s="263"/>
      <c r="DP423" s="263"/>
      <c r="DQ423" s="263"/>
      <c r="DR423" s="263"/>
      <c r="DS423" s="263"/>
      <c r="DT423" s="263"/>
      <c r="DU423" s="263"/>
      <c r="DV423" s="263"/>
      <c r="DW423" s="263"/>
      <c r="DX423" s="263"/>
      <c r="DY423" s="263"/>
      <c r="DZ423" s="263"/>
      <c r="EA423" s="263"/>
      <c r="EB423" s="263"/>
      <c r="EC423" s="263"/>
      <c r="ED423" s="263"/>
      <c r="EE423" s="263"/>
      <c r="EF423" s="263"/>
      <c r="EG423" s="263"/>
      <c r="EH423" s="263"/>
      <c r="EI423" s="263"/>
      <c r="EJ423" s="263"/>
      <c r="EK423" s="263"/>
      <c r="EL423" s="263"/>
      <c r="EM423" s="263"/>
      <c r="EN423" s="263"/>
      <c r="EO423" s="263"/>
      <c r="EP423" s="263"/>
      <c r="EQ423" s="263"/>
      <c r="ER423" s="263"/>
      <c r="ES423" s="263"/>
      <c r="ET423" s="263"/>
      <c r="EU423" s="263"/>
      <c r="EV423" s="263"/>
      <c r="EW423" s="263"/>
      <c r="EX423" s="263"/>
      <c r="EY423" s="263"/>
      <c r="EZ423" s="263"/>
      <c r="FA423" s="263"/>
      <c r="FB423" s="263"/>
      <c r="FC423" s="263"/>
      <c r="FD423" s="263"/>
      <c r="FE423" s="263"/>
      <c r="FF423" s="263"/>
      <c r="FG423" s="263"/>
      <c r="FH423" s="263"/>
      <c r="FI423" s="263"/>
      <c r="FJ423" s="263"/>
      <c r="FK423" s="263"/>
      <c r="FL423" s="263"/>
      <c r="FM423" s="263"/>
      <c r="FN423" s="263"/>
      <c r="FO423" s="263"/>
      <c r="FP423" s="263"/>
      <c r="FQ423" s="263"/>
      <c r="FR423" s="263"/>
      <c r="FS423" s="263"/>
      <c r="FT423" s="263"/>
      <c r="FU423" s="263"/>
      <c r="FV423" s="263"/>
      <c r="FW423" s="263"/>
      <c r="FX423" s="263"/>
      <c r="FY423" s="263"/>
      <c r="FZ423" s="263"/>
      <c r="GA423" s="263"/>
      <c r="GB423" s="263"/>
      <c r="GC423" s="263"/>
      <c r="GD423" s="263"/>
      <c r="GE423" s="263"/>
      <c r="GF423" s="263"/>
      <c r="GG423" s="263"/>
      <c r="GH423" s="263"/>
      <c r="GI423" s="263"/>
      <c r="GJ423" s="263"/>
      <c r="GK423" s="263"/>
      <c r="GL423" s="263"/>
      <c r="GM423" s="263"/>
      <c r="GN423" s="263"/>
      <c r="GO423" s="263"/>
      <c r="GP423" s="263"/>
      <c r="GQ423" s="263"/>
      <c r="GR423" s="263"/>
      <c r="GS423" s="263"/>
      <c r="GT423" s="263"/>
      <c r="GU423" s="263"/>
      <c r="GV423" s="263"/>
      <c r="GW423" s="263"/>
      <c r="GX423" s="263"/>
      <c r="GY423" s="263"/>
      <c r="GZ423" s="263"/>
      <c r="HA423" s="263"/>
      <c r="HB423" s="263"/>
      <c r="HC423" s="263"/>
      <c r="HD423" s="263"/>
      <c r="HE423" s="263"/>
      <c r="HF423" s="263"/>
      <c r="HG423" s="263"/>
      <c r="HH423" s="263"/>
      <c r="HI423" s="263"/>
      <c r="HJ423" s="263"/>
      <c r="HK423" s="263"/>
      <c r="HL423" s="263"/>
      <c r="HM423" s="263"/>
      <c r="HN423" s="263"/>
      <c r="HO423" s="263"/>
      <c r="HP423" s="263"/>
      <c r="HQ423" s="263"/>
      <c r="HR423" s="263"/>
      <c r="HS423" s="263"/>
      <c r="HT423" s="263"/>
      <c r="HU423" s="263"/>
      <c r="HV423" s="263"/>
      <c r="HW423" s="263"/>
      <c r="HX423" s="263"/>
      <c r="HY423" s="263"/>
      <c r="HZ423" s="263"/>
      <c r="IA423" s="263"/>
      <c r="IB423" s="263"/>
      <c r="IC423" s="263"/>
      <c r="ID423" s="263"/>
      <c r="IE423" s="263"/>
      <c r="IF423" s="263"/>
      <c r="IG423" s="263"/>
      <c r="IH423" s="263"/>
      <c r="II423" s="263"/>
      <c r="IJ423" s="263"/>
      <c r="IK423" s="263"/>
      <c r="IL423" s="263"/>
      <c r="IM423" s="263"/>
      <c r="IN423" s="263"/>
      <c r="IO423" s="263"/>
      <c r="IP423" s="263"/>
      <c r="IQ423" s="263"/>
      <c r="IR423" s="263"/>
      <c r="IS423" s="263"/>
      <c r="IT423" s="263"/>
      <c r="IU423" s="263"/>
      <c r="IV423" s="263"/>
      <c r="IW423" s="263"/>
      <c r="IX423" s="263"/>
      <c r="IY423" s="263"/>
      <c r="IZ423" s="263"/>
      <c r="JA423" s="263"/>
      <c r="JB423" s="263"/>
      <c r="JC423" s="263"/>
      <c r="JD423" s="263"/>
      <c r="JE423" s="263"/>
      <c r="JF423" s="263"/>
      <c r="JG423" s="263"/>
      <c r="JH423" s="263"/>
      <c r="JI423" s="263"/>
      <c r="JJ423" s="263"/>
      <c r="JK423" s="263"/>
      <c r="JL423" s="263"/>
      <c r="JM423" s="263"/>
      <c r="JN423" s="263"/>
      <c r="JO423" s="263"/>
      <c r="JP423" s="263"/>
      <c r="JQ423" s="263"/>
      <c r="JR423" s="263"/>
      <c r="JS423" s="263"/>
      <c r="JT423" s="263"/>
      <c r="JU423" s="263"/>
      <c r="JV423" s="263"/>
      <c r="JW423" s="263"/>
      <c r="JX423" s="263"/>
      <c r="JY423" s="263"/>
      <c r="JZ423" s="263"/>
      <c r="KA423" s="263"/>
      <c r="KB423" s="263"/>
      <c r="KC423" s="263"/>
      <c r="KD423" s="263"/>
      <c r="KE423" s="263"/>
      <c r="KF423" s="263"/>
      <c r="KG423" s="263"/>
      <c r="KH423" s="263"/>
      <c r="KI423" s="263"/>
      <c r="KJ423" s="263"/>
      <c r="KK423" s="263"/>
      <c r="KL423" s="263"/>
      <c r="KM423" s="263"/>
      <c r="KN423" s="263"/>
      <c r="KO423" s="263"/>
      <c r="KP423" s="263"/>
      <c r="KQ423" s="263"/>
      <c r="KR423" s="263"/>
      <c r="KS423" s="263"/>
      <c r="KT423" s="263"/>
      <c r="KU423" s="263"/>
      <c r="KV423" s="263"/>
      <c r="KW423" s="263"/>
      <c r="KX423" s="263"/>
      <c r="KY423" s="263"/>
      <c r="KZ423" s="263"/>
      <c r="LA423" s="263"/>
      <c r="LB423" s="263"/>
      <c r="LC423" s="263"/>
      <c r="LD423" s="263"/>
      <c r="LE423" s="263"/>
      <c r="LF423" s="263"/>
      <c r="LG423" s="263"/>
      <c r="LH423" s="263"/>
      <c r="LI423" s="263"/>
      <c r="LJ423" s="263"/>
      <c r="LK423" s="263"/>
      <c r="LL423" s="263"/>
      <c r="LM423" s="263"/>
      <c r="LN423" s="263"/>
      <c r="LO423" s="263"/>
      <c r="LP423" s="263"/>
      <c r="LQ423" s="263"/>
      <c r="LR423" s="263"/>
      <c r="LS423" s="263"/>
      <c r="LT423" s="263"/>
      <c r="LU423" s="263"/>
      <c r="LV423" s="263"/>
      <c r="LW423" s="263"/>
      <c r="LX423" s="263"/>
      <c r="LY423" s="263"/>
      <c r="LZ423" s="263"/>
      <c r="MA423" s="263"/>
      <c r="MB423" s="263"/>
      <c r="MC423" s="263"/>
      <c r="MD423" s="263"/>
      <c r="ME423" s="263"/>
      <c r="MF423" s="263"/>
      <c r="MG423" s="263"/>
      <c r="MH423" s="263"/>
      <c r="MI423" s="263"/>
      <c r="MJ423" s="263"/>
      <c r="MK423" s="263"/>
      <c r="ML423" s="263"/>
      <c r="MM423" s="263"/>
      <c r="MN423" s="263"/>
      <c r="MO423" s="263"/>
      <c r="MP423" s="263"/>
      <c r="MQ423" s="263"/>
      <c r="MR423" s="263"/>
      <c r="MS423" s="263"/>
      <c r="MT423" s="263"/>
      <c r="MU423" s="263"/>
      <c r="MV423" s="263"/>
      <c r="MW423" s="263"/>
      <c r="MX423" s="263"/>
      <c r="MY423" s="263"/>
      <c r="MZ423" s="263"/>
      <c r="NA423" s="263"/>
      <c r="NB423" s="263"/>
      <c r="NC423" s="263"/>
      <c r="ND423" s="263"/>
      <c r="NE423" s="263"/>
      <c r="NF423" s="263"/>
      <c r="NG423" s="263"/>
      <c r="NH423" s="263"/>
      <c r="NI423" s="263"/>
      <c r="NJ423" s="263"/>
      <c r="NK423" s="263"/>
      <c r="NL423" s="263"/>
      <c r="NM423" s="263"/>
      <c r="NN423" s="263"/>
      <c r="NO423" s="263"/>
      <c r="NP423" s="263"/>
      <c r="NQ423" s="263"/>
      <c r="NR423" s="263"/>
      <c r="NS423" s="263"/>
      <c r="NT423" s="263"/>
      <c r="NU423" s="263"/>
      <c r="NV423" s="263"/>
      <c r="NW423" s="263"/>
      <c r="NX423" s="263"/>
      <c r="NY423" s="263"/>
      <c r="NZ423" s="263"/>
      <c r="OA423" s="263"/>
      <c r="OB423" s="263"/>
      <c r="OC423" s="263"/>
      <c r="OD423" s="263"/>
      <c r="OE423" s="263"/>
      <c r="OF423" s="263"/>
      <c r="OG423" s="263"/>
      <c r="OH423" s="263"/>
      <c r="OI423" s="263"/>
      <c r="OJ423" s="263"/>
      <c r="OK423" s="263"/>
      <c r="OL423" s="263"/>
      <c r="OM423" s="263"/>
      <c r="ON423" s="263"/>
      <c r="OO423" s="263"/>
      <c r="OP423" s="263"/>
      <c r="OQ423" s="263"/>
      <c r="OR423" s="263"/>
      <c r="OS423" s="263"/>
      <c r="OT423" s="263"/>
      <c r="OU423" s="263"/>
      <c r="OV423" s="263"/>
      <c r="OW423" s="263"/>
      <c r="OX423" s="263"/>
      <c r="OY423" s="263"/>
      <c r="OZ423" s="263"/>
      <c r="PA423" s="263"/>
      <c r="PB423" s="263"/>
      <c r="PC423" s="263"/>
      <c r="PD423" s="263"/>
      <c r="PE423" s="263"/>
      <c r="PF423" s="263"/>
      <c r="PG423" s="263"/>
      <c r="PH423" s="263"/>
      <c r="PI423" s="263"/>
      <c r="PJ423" s="263"/>
      <c r="PK423" s="263"/>
      <c r="PL423" s="263"/>
      <c r="PM423" s="263"/>
      <c r="PN423" s="263"/>
      <c r="PO423" s="263"/>
      <c r="PP423" s="263"/>
      <c r="PQ423" s="263"/>
      <c r="PR423" s="263"/>
      <c r="PS423" s="263"/>
      <c r="PT423" s="263"/>
      <c r="PU423" s="263"/>
      <c r="PV423" s="263"/>
      <c r="PW423" s="263"/>
      <c r="PX423" s="263"/>
      <c r="PY423" s="263"/>
      <c r="PZ423" s="263"/>
      <c r="QA423" s="263"/>
      <c r="QB423" s="263"/>
      <c r="QC423" s="263"/>
      <c r="QD423" s="263"/>
      <c r="QE423" s="263"/>
      <c r="QF423" s="263"/>
      <c r="QG423" s="263"/>
      <c r="QH423" s="263"/>
      <c r="QI423" s="263"/>
      <c r="QJ423" s="263"/>
      <c r="QK423" s="263"/>
      <c r="QL423" s="263"/>
      <c r="QM423" s="263"/>
      <c r="QN423" s="263"/>
      <c r="QO423" s="263"/>
      <c r="QP423" s="263"/>
      <c r="QQ423" s="263"/>
      <c r="QR423" s="263"/>
      <c r="QS423" s="263"/>
      <c r="QT423" s="263"/>
      <c r="QU423" s="263"/>
      <c r="QV423" s="263"/>
      <c r="QW423" s="263"/>
      <c r="QX423" s="263"/>
      <c r="QY423" s="263"/>
      <c r="QZ423" s="263"/>
      <c r="RA423" s="263"/>
      <c r="RB423" s="263"/>
      <c r="RC423" s="263"/>
      <c r="RD423" s="263"/>
      <c r="RE423" s="263"/>
      <c r="RF423" s="263"/>
      <c r="RG423" s="263"/>
      <c r="RH423" s="263"/>
      <c r="RI423" s="263"/>
      <c r="RJ423" s="263"/>
      <c r="RK423" s="263"/>
      <c r="RL423" s="263"/>
      <c r="RM423" s="263"/>
      <c r="RN423" s="263"/>
      <c r="RO423" s="263"/>
      <c r="RP423" s="263"/>
      <c r="RQ423" s="263"/>
      <c r="RR423" s="263"/>
      <c r="RS423" s="263"/>
      <c r="RT423" s="263"/>
      <c r="RU423" s="263"/>
      <c r="RV423" s="263"/>
      <c r="RW423" s="263"/>
      <c r="RX423" s="263"/>
      <c r="RY423" s="263"/>
      <c r="RZ423" s="263"/>
      <c r="SA423" s="263"/>
      <c r="SB423" s="263"/>
      <c r="SC423" s="263"/>
      <c r="SD423" s="263"/>
      <c r="SE423" s="263"/>
      <c r="SF423" s="263"/>
      <c r="SG423" s="263"/>
      <c r="SH423" s="263"/>
      <c r="SI423" s="263"/>
      <c r="SJ423" s="263"/>
      <c r="SK423" s="263"/>
      <c r="SL423" s="263"/>
      <c r="SM423" s="263"/>
      <c r="SN423" s="263"/>
      <c r="SO423" s="263"/>
      <c r="SP423" s="263"/>
      <c r="SQ423" s="263"/>
      <c r="SR423" s="263"/>
      <c r="SS423" s="263"/>
      <c r="ST423" s="263"/>
      <c r="SU423" s="263"/>
      <c r="SV423" s="263"/>
      <c r="SW423" s="263"/>
      <c r="SX423" s="263"/>
      <c r="SY423" s="263"/>
      <c r="SZ423" s="263"/>
      <c r="TA423" s="263"/>
      <c r="TB423" s="263"/>
      <c r="TC423" s="263"/>
      <c r="TD423" s="263"/>
      <c r="TE423" s="263"/>
      <c r="TF423" s="263"/>
      <c r="TG423" s="263"/>
      <c r="TH423" s="263"/>
      <c r="TI423" s="263"/>
      <c r="TJ423" s="263"/>
      <c r="TK423" s="263"/>
      <c r="TL423" s="263"/>
      <c r="TM423" s="263"/>
      <c r="TN423" s="263"/>
      <c r="TO423" s="263"/>
      <c r="TP423" s="263"/>
      <c r="TQ423" s="263"/>
      <c r="TR423" s="263"/>
      <c r="TS423" s="263"/>
      <c r="TT423" s="263"/>
      <c r="TU423" s="263"/>
      <c r="TV423" s="263"/>
      <c r="TW423" s="263"/>
      <c r="TX423" s="263"/>
      <c r="TY423" s="263"/>
      <c r="TZ423" s="263"/>
      <c r="UA423" s="263"/>
      <c r="UB423" s="263"/>
      <c r="UC423" s="263"/>
      <c r="UD423" s="263"/>
      <c r="UE423" s="263"/>
      <c r="UF423" s="263"/>
      <c r="UG423" s="263"/>
      <c r="UH423" s="263"/>
      <c r="UI423" s="263"/>
      <c r="UJ423" s="263"/>
      <c r="UK423" s="263"/>
      <c r="UL423" s="263"/>
      <c r="UM423" s="263"/>
      <c r="UN423" s="263"/>
      <c r="UO423" s="263"/>
      <c r="UP423" s="263"/>
      <c r="UQ423" s="263"/>
      <c r="UR423" s="263"/>
      <c r="US423" s="263"/>
      <c r="UT423" s="263"/>
      <c r="UU423" s="263"/>
      <c r="UV423" s="263"/>
      <c r="UW423" s="263"/>
      <c r="UX423" s="263"/>
      <c r="UY423" s="263"/>
      <c r="UZ423" s="263"/>
      <c r="VA423" s="263"/>
      <c r="VB423" s="263"/>
      <c r="VC423" s="263"/>
      <c r="VD423" s="263"/>
      <c r="VE423" s="263"/>
      <c r="VF423" s="263"/>
      <c r="VG423" s="263"/>
      <c r="VH423" s="263"/>
      <c r="VI423" s="263"/>
      <c r="VJ423" s="263"/>
      <c r="VK423" s="263"/>
      <c r="VL423" s="263"/>
      <c r="VM423" s="263"/>
      <c r="VN423" s="263"/>
      <c r="VO423" s="263"/>
      <c r="VP423" s="263"/>
      <c r="VQ423" s="263"/>
      <c r="VR423" s="263"/>
      <c r="VS423" s="263"/>
      <c r="VT423" s="263"/>
      <c r="VU423" s="263"/>
      <c r="VV423" s="263"/>
      <c r="VW423" s="263"/>
      <c r="VX423" s="263"/>
      <c r="VY423" s="263"/>
      <c r="VZ423" s="263"/>
      <c r="WA423" s="263"/>
      <c r="WB423" s="263"/>
      <c r="WC423" s="263"/>
      <c r="WD423" s="263"/>
      <c r="WE423" s="263"/>
      <c r="WF423" s="263"/>
      <c r="WG423" s="263"/>
      <c r="WH423" s="263"/>
      <c r="WI423" s="263"/>
      <c r="WJ423" s="263"/>
      <c r="WK423" s="263"/>
      <c r="WL423" s="263"/>
      <c r="WM423" s="263"/>
      <c r="WN423" s="263"/>
      <c r="WO423" s="263"/>
      <c r="WP423" s="263"/>
      <c r="WQ423" s="263"/>
      <c r="WR423" s="263"/>
      <c r="WS423" s="263"/>
      <c r="WT423" s="263"/>
      <c r="WU423" s="263"/>
      <c r="WV423" s="263"/>
      <c r="WW423" s="263"/>
      <c r="WX423" s="263"/>
      <c r="WY423" s="263"/>
      <c r="WZ423" s="263"/>
      <c r="XA423" s="263"/>
      <c r="XB423" s="263"/>
      <c r="XC423" s="263"/>
      <c r="XD423" s="263"/>
      <c r="XE423" s="263"/>
      <c r="XF423" s="263"/>
      <c r="XG423" s="263"/>
      <c r="XH423" s="263"/>
      <c r="XI423" s="263"/>
      <c r="XJ423" s="263"/>
      <c r="XK423" s="263"/>
      <c r="XL423" s="263"/>
      <c r="XM423" s="263"/>
      <c r="XN423" s="263"/>
      <c r="XO423" s="263"/>
      <c r="XP423" s="263"/>
      <c r="XQ423" s="263"/>
      <c r="XR423" s="263"/>
      <c r="XS423" s="263"/>
      <c r="XT423" s="263"/>
      <c r="XU423" s="263"/>
      <c r="XV423" s="263"/>
      <c r="XW423" s="263"/>
      <c r="XX423" s="263"/>
      <c r="XY423" s="263"/>
      <c r="XZ423" s="263"/>
      <c r="YA423" s="263"/>
      <c r="YB423" s="263"/>
      <c r="YC423" s="263"/>
      <c r="YD423" s="263"/>
      <c r="YE423" s="263"/>
      <c r="YF423" s="263"/>
      <c r="YG423" s="263"/>
      <c r="YH423" s="263"/>
      <c r="YI423" s="263"/>
      <c r="YJ423" s="263"/>
      <c r="YK423" s="263"/>
      <c r="YL423" s="263"/>
      <c r="YM423" s="263"/>
      <c r="YN423" s="263"/>
      <c r="YO423" s="263"/>
      <c r="YP423" s="263"/>
      <c r="YQ423" s="263"/>
      <c r="YR423" s="263"/>
      <c r="YS423" s="263"/>
      <c r="YT423" s="263"/>
      <c r="YU423" s="263"/>
      <c r="YV423" s="263"/>
      <c r="YW423" s="263"/>
      <c r="YX423" s="263"/>
      <c r="YY423" s="263"/>
      <c r="YZ423" s="263"/>
      <c r="ZA423" s="263"/>
      <c r="ZB423" s="263"/>
      <c r="ZC423" s="263"/>
      <c r="ZD423" s="263"/>
      <c r="ZE423" s="263"/>
      <c r="ZF423" s="263"/>
      <c r="ZG423" s="263"/>
      <c r="ZH423" s="263"/>
      <c r="ZI423" s="263"/>
      <c r="ZJ423" s="263"/>
      <c r="ZK423" s="263"/>
      <c r="ZL423" s="263"/>
      <c r="ZM423" s="263"/>
      <c r="ZN423" s="263"/>
      <c r="ZO423" s="263"/>
      <c r="ZP423" s="263"/>
      <c r="ZQ423" s="263"/>
      <c r="ZR423" s="263"/>
      <c r="ZS423" s="263"/>
      <c r="ZT423" s="263"/>
      <c r="ZU423" s="263"/>
      <c r="ZV423" s="263"/>
      <c r="ZW423" s="263"/>
      <c r="ZX423" s="263"/>
      <c r="ZY423" s="263"/>
      <c r="ZZ423" s="263"/>
      <c r="AAA423" s="263"/>
      <c r="AAB423" s="263"/>
      <c r="AAC423" s="263"/>
      <c r="AAD423" s="263"/>
      <c r="AAE423" s="263"/>
      <c r="AAF423" s="263"/>
      <c r="AAG423" s="263"/>
      <c r="AAH423" s="263"/>
      <c r="AAI423" s="263"/>
      <c r="AAJ423" s="263"/>
      <c r="AAK423" s="263"/>
      <c r="AAL423" s="263"/>
      <c r="AAM423" s="263"/>
      <c r="AAN423" s="263"/>
      <c r="AAO423" s="263"/>
      <c r="AAP423" s="263"/>
      <c r="AAQ423" s="263"/>
      <c r="AAR423" s="263"/>
      <c r="AAS423" s="263"/>
      <c r="AAT423" s="263"/>
      <c r="AAU423" s="263"/>
      <c r="AAV423" s="263"/>
      <c r="AAW423" s="263"/>
      <c r="AAX423" s="263"/>
      <c r="AAY423" s="263"/>
      <c r="AAZ423" s="263"/>
      <c r="ABA423" s="263"/>
      <c r="ABB423" s="263"/>
      <c r="ABC423" s="263"/>
      <c r="ABD423" s="263"/>
      <c r="ABE423" s="263"/>
      <c r="ABF423" s="263"/>
      <c r="ABG423" s="263"/>
      <c r="ABH423" s="263"/>
      <c r="ABI423" s="263"/>
      <c r="ABJ423" s="263"/>
      <c r="ABK423" s="263"/>
      <c r="ABL423" s="263"/>
      <c r="ABM423" s="263"/>
      <c r="ABN423" s="263"/>
      <c r="ABO423" s="263"/>
      <c r="ABP423" s="263"/>
      <c r="ABQ423" s="263"/>
      <c r="ABR423" s="263"/>
      <c r="ABS423" s="263"/>
      <c r="ABT423" s="263"/>
      <c r="ABU423" s="263"/>
      <c r="ABV423" s="263"/>
      <c r="ABW423" s="263"/>
      <c r="ABX423" s="263"/>
      <c r="ABY423" s="263"/>
      <c r="ABZ423" s="263"/>
      <c r="ACA423" s="263"/>
      <c r="ACB423" s="263"/>
      <c r="ACC423" s="263"/>
      <c r="ACD423" s="263"/>
      <c r="ACE423" s="263"/>
      <c r="ACF423" s="263"/>
      <c r="ACG423" s="263"/>
      <c r="ACH423" s="263"/>
      <c r="ACI423" s="263"/>
      <c r="ACJ423" s="263"/>
      <c r="ACK423" s="263"/>
      <c r="ACL423" s="263"/>
      <c r="ACM423" s="263"/>
      <c r="ACN423" s="263"/>
      <c r="ACO423" s="263"/>
      <c r="ACP423" s="263"/>
      <c r="ACQ423" s="263"/>
      <c r="ACR423" s="263"/>
      <c r="ACS423" s="263"/>
      <c r="ACT423" s="263"/>
      <c r="ACU423" s="263"/>
      <c r="ACV423" s="263"/>
      <c r="ACW423" s="263"/>
      <c r="ACX423" s="263"/>
      <c r="ACY423" s="263"/>
      <c r="ACZ423" s="263"/>
      <c r="ADA423" s="263"/>
      <c r="ADB423" s="263"/>
      <c r="ADC423" s="263"/>
      <c r="ADD423" s="263"/>
      <c r="ADE423" s="263"/>
      <c r="ADF423" s="263"/>
      <c r="ADG423" s="263"/>
      <c r="ADH423" s="263"/>
      <c r="ADI423" s="263"/>
      <c r="ADJ423" s="263"/>
      <c r="ADK423" s="263"/>
      <c r="ADL423" s="263"/>
      <c r="ADM423" s="263"/>
      <c r="ADN423" s="263"/>
      <c r="ADO423" s="263"/>
      <c r="ADP423" s="263"/>
      <c r="ADQ423" s="263"/>
      <c r="ADR423" s="263"/>
      <c r="ADS423" s="263"/>
      <c r="ADT423" s="263"/>
      <c r="ADU423" s="263"/>
      <c r="ADV423" s="263"/>
      <c r="ADW423" s="263"/>
      <c r="ADX423" s="263"/>
      <c r="ADY423" s="263"/>
      <c r="ADZ423" s="263"/>
      <c r="AEA423" s="263"/>
      <c r="AEB423" s="263"/>
      <c r="AEC423" s="263"/>
      <c r="AED423" s="263"/>
      <c r="AEE423" s="263"/>
      <c r="AEF423" s="263"/>
      <c r="AEG423" s="263"/>
      <c r="AEH423" s="263"/>
      <c r="AEI423" s="263"/>
      <c r="AEJ423" s="263"/>
      <c r="AEK423" s="263"/>
      <c r="AEL423" s="263"/>
      <c r="AEM423" s="263"/>
      <c r="AEN423" s="263"/>
      <c r="AEO423" s="263"/>
      <c r="AEP423" s="263"/>
      <c r="AEQ423" s="263"/>
      <c r="AER423" s="263"/>
      <c r="AES423" s="263"/>
      <c r="AET423" s="263"/>
      <c r="AEU423" s="263"/>
      <c r="AEV423" s="263"/>
      <c r="AEW423" s="263"/>
      <c r="AEX423" s="263"/>
      <c r="AEY423" s="263"/>
      <c r="AEZ423" s="263"/>
      <c r="AFA423" s="263"/>
      <c r="AFB423" s="263"/>
      <c r="AFC423" s="263"/>
      <c r="AFD423" s="263"/>
      <c r="AFE423" s="263"/>
      <c r="AFF423" s="263"/>
      <c r="AFG423" s="263"/>
      <c r="AFH423" s="263"/>
      <c r="AFI423" s="263"/>
      <c r="AFJ423" s="263"/>
      <c r="AFK423" s="263"/>
      <c r="AFL423" s="263"/>
      <c r="AFM423" s="263"/>
      <c r="AFN423" s="263"/>
      <c r="AFO423" s="263"/>
      <c r="AFP423" s="263"/>
      <c r="AFQ423" s="263"/>
      <c r="AFR423" s="263"/>
      <c r="AFS423" s="263"/>
      <c r="AFT423" s="263"/>
      <c r="AFU423" s="263"/>
      <c r="AFV423" s="263"/>
      <c r="AFW423" s="263"/>
      <c r="AFX423" s="263"/>
      <c r="AFY423" s="263"/>
      <c r="AFZ423" s="263"/>
      <c r="AGA423" s="263"/>
      <c r="AGB423" s="263"/>
      <c r="AGC423" s="263"/>
      <c r="AGD423" s="263"/>
      <c r="AGE423" s="263"/>
      <c r="AGF423" s="263"/>
      <c r="AGG423" s="263"/>
      <c r="AGH423" s="263"/>
      <c r="AGI423" s="263"/>
      <c r="AGJ423" s="263"/>
      <c r="AGK423" s="263"/>
      <c r="AGL423" s="263"/>
      <c r="AGM423" s="263"/>
      <c r="AGN423" s="263"/>
      <c r="AGO423" s="263"/>
      <c r="AGP423" s="263"/>
      <c r="AGQ423" s="263"/>
      <c r="AGR423" s="263"/>
      <c r="AGS423" s="263"/>
      <c r="AGT423" s="263"/>
      <c r="AGU423" s="263"/>
      <c r="AGV423" s="263"/>
      <c r="AGW423" s="263"/>
      <c r="AGX423" s="263"/>
      <c r="AGY423" s="263"/>
      <c r="AGZ423" s="263"/>
      <c r="AHA423" s="263"/>
      <c r="AHB423" s="263"/>
      <c r="AHC423" s="263"/>
      <c r="AHD423" s="263"/>
      <c r="AHE423" s="263"/>
      <c r="AHF423" s="263"/>
      <c r="AHG423" s="263"/>
      <c r="AHH423" s="263"/>
      <c r="AHI423" s="263"/>
      <c r="AHJ423" s="263"/>
      <c r="AHK423" s="263"/>
      <c r="AHL423" s="263"/>
      <c r="AHM423" s="263"/>
      <c r="AHN423" s="263"/>
      <c r="AHO423" s="263"/>
      <c r="AHP423" s="263"/>
      <c r="AHQ423" s="263"/>
      <c r="AHR423" s="263"/>
      <c r="AHS423" s="263"/>
      <c r="AHT423" s="263"/>
      <c r="AHU423" s="263"/>
      <c r="AHV423" s="263"/>
      <c r="AHW423" s="263"/>
      <c r="AHX423" s="263"/>
      <c r="AHY423" s="263"/>
      <c r="AHZ423" s="263"/>
      <c r="AIA423" s="263"/>
      <c r="AIB423" s="263"/>
      <c r="AIC423" s="263"/>
      <c r="AID423" s="263"/>
      <c r="AIE423" s="263"/>
      <c r="AIF423" s="263"/>
      <c r="AIG423" s="263"/>
      <c r="AIH423" s="263"/>
      <c r="AII423" s="263"/>
      <c r="AIJ423" s="263"/>
      <c r="AIK423" s="263"/>
      <c r="AIL423" s="263"/>
      <c r="AIM423" s="263"/>
      <c r="AIN423" s="263"/>
      <c r="AIO423" s="263"/>
      <c r="AIP423" s="263"/>
      <c r="AIQ423" s="263"/>
      <c r="AIR423" s="263"/>
      <c r="AIS423" s="263"/>
      <c r="AIT423" s="263"/>
      <c r="AIU423" s="263"/>
      <c r="AIV423" s="263"/>
      <c r="AIW423" s="263"/>
      <c r="AIX423" s="263"/>
      <c r="AIY423" s="263"/>
      <c r="AIZ423" s="263"/>
      <c r="AJA423" s="263"/>
      <c r="AJB423" s="263"/>
      <c r="AJC423" s="263"/>
      <c r="AJD423" s="263"/>
      <c r="AJE423" s="263"/>
      <c r="AJF423" s="263"/>
      <c r="AJG423" s="263"/>
      <c r="AJH423" s="263"/>
      <c r="AJI423" s="263"/>
      <c r="AJJ423" s="263"/>
      <c r="AJK423" s="263"/>
      <c r="AJL423" s="263"/>
      <c r="AJM423" s="263"/>
      <c r="AJN423" s="263"/>
      <c r="AJO423" s="263"/>
      <c r="AJP423" s="263"/>
      <c r="AJQ423" s="263"/>
      <c r="AJR423" s="263"/>
      <c r="AJS423" s="263"/>
      <c r="AJT423" s="263"/>
      <c r="AJU423" s="263"/>
      <c r="AJV423" s="263"/>
      <c r="AJW423" s="263"/>
      <c r="AJX423" s="263"/>
      <c r="AJY423" s="263"/>
      <c r="AJZ423" s="263"/>
      <c r="AKA423" s="263"/>
      <c r="AKB423" s="263"/>
      <c r="AKC423" s="263"/>
      <c r="AKD423" s="263"/>
      <c r="AKE423" s="263"/>
      <c r="AKF423" s="263"/>
      <c r="AKG423" s="263"/>
      <c r="AKH423" s="263"/>
      <c r="AKI423" s="263"/>
      <c r="AKJ423" s="263"/>
      <c r="AKK423" s="263"/>
      <c r="AKL423" s="263"/>
      <c r="AKM423" s="263"/>
      <c r="AKN423" s="263"/>
      <c r="AKO423" s="263"/>
      <c r="AKP423" s="263"/>
      <c r="AKQ423" s="263"/>
      <c r="AKR423" s="263"/>
      <c r="AKS423" s="263"/>
      <c r="AKT423" s="263"/>
      <c r="AKU423" s="263"/>
      <c r="AKV423" s="263"/>
      <c r="AKW423" s="263"/>
      <c r="AKX423" s="263"/>
      <c r="AKY423" s="263"/>
      <c r="AKZ423" s="263"/>
      <c r="ALA423" s="263"/>
      <c r="ALB423" s="263"/>
      <c r="ALC423" s="263"/>
      <c r="ALD423" s="263"/>
      <c r="ALE423" s="263"/>
      <c r="ALF423" s="263"/>
      <c r="ALG423" s="263"/>
      <c r="ALH423" s="263"/>
      <c r="ALI423" s="263"/>
      <c r="ALJ423" s="263"/>
      <c r="ALK423" s="263"/>
      <c r="ALL423" s="263"/>
      <c r="ALM423" s="263"/>
      <c r="ALN423" s="263"/>
      <c r="ALO423" s="263"/>
      <c r="ALP423" s="263"/>
      <c r="ALQ423" s="263"/>
      <c r="ALR423" s="263"/>
      <c r="ALS423" s="263"/>
      <c r="ALT423" s="263"/>
      <c r="ALU423" s="263"/>
      <c r="ALV423" s="263"/>
      <c r="ALW423" s="263"/>
      <c r="ALX423" s="263"/>
      <c r="ALY423" s="263"/>
      <c r="ALZ423" s="263"/>
      <c r="AMA423" s="263"/>
      <c r="AMB423" s="263"/>
      <c r="AMC423" s="263"/>
      <c r="AMD423" s="263"/>
      <c r="AME423" s="263"/>
      <c r="AMF423" s="263"/>
      <c r="AMG423" s="263"/>
      <c r="AMH423" s="263"/>
      <c r="AMI423" s="263"/>
      <c r="AMJ423" s="263"/>
      <c r="AMK423" s="263"/>
      <c r="AML423" s="263"/>
      <c r="AMM423" s="263"/>
      <c r="AMN423" s="263"/>
      <c r="AMO423" s="263"/>
      <c r="AMP423" s="263"/>
      <c r="AMQ423" s="263"/>
      <c r="AMR423" s="263"/>
      <c r="AMS423" s="263"/>
      <c r="AMT423" s="263"/>
      <c r="AMU423" s="263"/>
      <c r="AMV423" s="263"/>
      <c r="AMW423" s="263"/>
      <c r="AMX423" s="263"/>
      <c r="AMY423" s="263"/>
      <c r="AMZ423" s="263"/>
      <c r="ANA423" s="263"/>
      <c r="ANB423" s="263"/>
      <c r="ANC423" s="263"/>
      <c r="AND423" s="263"/>
      <c r="ANE423" s="263"/>
      <c r="ANF423" s="263"/>
      <c r="ANG423" s="263"/>
      <c r="ANH423" s="263"/>
      <c r="ANI423" s="263"/>
      <c r="ANJ423" s="263"/>
      <c r="ANK423" s="263"/>
      <c r="ANL423" s="263"/>
      <c r="ANM423" s="263"/>
      <c r="ANN423" s="263"/>
      <c r="ANO423" s="263"/>
      <c r="ANP423" s="263"/>
      <c r="ANQ423" s="263"/>
      <c r="ANR423" s="263"/>
      <c r="ANS423" s="263"/>
      <c r="ANT423" s="263"/>
      <c r="ANU423" s="263"/>
      <c r="ANV423" s="263"/>
      <c r="ANW423" s="263"/>
      <c r="ANX423" s="263"/>
      <c r="ANY423" s="263"/>
      <c r="ANZ423" s="263"/>
      <c r="AOA423" s="263"/>
      <c r="AOB423" s="263"/>
      <c r="AOC423" s="263"/>
      <c r="AOD423" s="263"/>
      <c r="AOE423" s="263"/>
      <c r="AOF423" s="263"/>
      <c r="AOG423" s="263"/>
      <c r="AOH423" s="263"/>
      <c r="AOI423" s="263"/>
      <c r="AOJ423" s="263"/>
      <c r="AOK423" s="263"/>
      <c r="AOL423" s="263"/>
      <c r="AOM423" s="263"/>
      <c r="AON423" s="263"/>
      <c r="AOO423" s="263"/>
      <c r="AOP423" s="263"/>
      <c r="AOQ423" s="263"/>
      <c r="AOR423" s="263"/>
      <c r="AOS423" s="263"/>
      <c r="AOT423" s="263"/>
      <c r="AOU423" s="263"/>
      <c r="AOV423" s="263"/>
      <c r="AOW423" s="263"/>
      <c r="AOX423" s="263"/>
      <c r="AOY423" s="263"/>
      <c r="AOZ423" s="263"/>
      <c r="APA423" s="263"/>
      <c r="APB423" s="263"/>
      <c r="APC423" s="263"/>
      <c r="APD423" s="263"/>
      <c r="APE423" s="263"/>
      <c r="APF423" s="263"/>
      <c r="APG423" s="263"/>
      <c r="APH423" s="263"/>
      <c r="API423" s="263"/>
      <c r="APJ423" s="263"/>
      <c r="APK423" s="263"/>
      <c r="APL423" s="263"/>
      <c r="APM423" s="263"/>
      <c r="APN423" s="263"/>
      <c r="APO423" s="263"/>
      <c r="APP423" s="263"/>
      <c r="APQ423" s="263"/>
      <c r="APR423" s="263"/>
      <c r="APS423" s="263"/>
      <c r="APT423" s="263"/>
      <c r="APU423" s="263"/>
      <c r="APV423" s="263"/>
      <c r="APW423" s="263"/>
      <c r="APX423" s="263"/>
      <c r="APY423" s="263"/>
      <c r="APZ423" s="263"/>
      <c r="AQA423" s="263"/>
      <c r="AQB423" s="263"/>
      <c r="AQC423" s="263"/>
      <c r="AQD423" s="263"/>
      <c r="AQE423" s="263"/>
      <c r="AQF423" s="263"/>
      <c r="AQG423" s="263"/>
      <c r="AQH423" s="263"/>
      <c r="AQI423" s="263"/>
      <c r="AQJ423" s="263"/>
      <c r="AQK423" s="263"/>
      <c r="AQL423" s="263"/>
      <c r="AQM423" s="263"/>
      <c r="AQN423" s="263"/>
      <c r="AQO423" s="263"/>
      <c r="AQP423" s="263"/>
      <c r="AQQ423" s="263"/>
      <c r="AQR423" s="263"/>
      <c r="AQS423" s="263"/>
      <c r="AQT423" s="263"/>
      <c r="AQU423" s="263"/>
      <c r="AQV423" s="263"/>
      <c r="AQW423" s="263"/>
      <c r="AQX423" s="263"/>
      <c r="AQY423" s="263"/>
      <c r="AQZ423" s="263"/>
      <c r="ARA423" s="263"/>
      <c r="ARB423" s="263"/>
      <c r="ARC423" s="263"/>
      <c r="ARD423" s="263"/>
      <c r="ARE423" s="263"/>
      <c r="ARF423" s="263"/>
      <c r="ARG423" s="263"/>
      <c r="ARH423" s="263"/>
      <c r="ARI423" s="263"/>
      <c r="ARJ423" s="263"/>
      <c r="ARK423" s="263"/>
      <c r="ARL423" s="263"/>
      <c r="ARM423" s="263"/>
      <c r="ARN423" s="263"/>
      <c r="ARO423" s="263"/>
      <c r="ARP423" s="263"/>
      <c r="ARQ423" s="263"/>
      <c r="ARR423" s="263"/>
      <c r="ARS423" s="263"/>
      <c r="ART423" s="263"/>
      <c r="ARU423" s="263"/>
      <c r="ARV423" s="263"/>
      <c r="ARW423" s="263"/>
      <c r="ARX423" s="263"/>
      <c r="ARY423" s="263"/>
      <c r="ARZ423" s="263"/>
      <c r="ASA423" s="263"/>
      <c r="ASB423" s="263"/>
      <c r="ASC423" s="263"/>
      <c r="ASD423" s="263"/>
      <c r="ASE423" s="263"/>
      <c r="ASF423" s="263"/>
      <c r="ASG423" s="263"/>
      <c r="ASH423" s="263"/>
      <c r="ASI423" s="263"/>
      <c r="ASJ423" s="263"/>
      <c r="ASK423" s="263"/>
      <c r="ASL423" s="263"/>
      <c r="ASM423" s="263"/>
      <c r="ASN423" s="263"/>
      <c r="ASO423" s="263"/>
      <c r="ASP423" s="263"/>
      <c r="ASQ423" s="263"/>
      <c r="ASR423" s="263"/>
      <c r="ASS423" s="263"/>
      <c r="AST423" s="263"/>
      <c r="ASU423" s="263"/>
      <c r="ASV423" s="263"/>
      <c r="ASW423" s="263"/>
      <c r="ASX423" s="263"/>
      <c r="ASY423" s="263"/>
      <c r="ASZ423" s="263"/>
      <c r="ATA423" s="263"/>
      <c r="ATB423" s="263"/>
      <c r="ATC423" s="263"/>
      <c r="ATD423" s="263"/>
      <c r="ATE423" s="263"/>
      <c r="ATF423" s="263"/>
      <c r="ATG423" s="263"/>
      <c r="ATH423" s="263"/>
      <c r="ATI423" s="263"/>
      <c r="ATJ423" s="263"/>
      <c r="ATK423" s="263"/>
      <c r="ATL423" s="263"/>
      <c r="ATM423" s="263"/>
      <c r="ATN423" s="263"/>
      <c r="ATO423" s="263"/>
      <c r="ATP423" s="263"/>
      <c r="ATQ423" s="263"/>
      <c r="ATR423" s="263"/>
      <c r="ATS423" s="263"/>
      <c r="ATT423" s="263"/>
      <c r="ATU423" s="263"/>
      <c r="ATV423" s="263"/>
      <c r="ATW423" s="263"/>
      <c r="ATX423" s="263"/>
      <c r="ATY423" s="263"/>
      <c r="ATZ423" s="263"/>
      <c r="AUA423" s="263"/>
      <c r="AUB423" s="263"/>
      <c r="AUC423" s="263"/>
      <c r="AUD423" s="263"/>
      <c r="AUE423" s="263"/>
      <c r="AUF423" s="263"/>
      <c r="AUG423" s="263"/>
      <c r="AUH423" s="263"/>
      <c r="AUI423" s="263"/>
      <c r="AUJ423" s="263"/>
      <c r="AUK423" s="263"/>
      <c r="AUL423" s="263"/>
      <c r="AUM423" s="263"/>
      <c r="AUN423" s="263"/>
      <c r="AUO423" s="263"/>
      <c r="AUP423" s="263"/>
      <c r="AUQ423" s="263"/>
      <c r="AUR423" s="263"/>
      <c r="AUS423" s="263"/>
      <c r="AUT423" s="263"/>
      <c r="AUU423" s="263"/>
      <c r="AUV423" s="263"/>
      <c r="AUW423" s="263"/>
      <c r="AUX423" s="263"/>
      <c r="AUY423" s="263"/>
      <c r="AUZ423" s="263"/>
      <c r="AVA423" s="263"/>
      <c r="AVB423" s="263"/>
      <c r="AVC423" s="263"/>
      <c r="AVD423" s="263"/>
      <c r="AVE423" s="263"/>
      <c r="AVF423" s="263"/>
      <c r="AVG423" s="263"/>
      <c r="AVH423" s="263"/>
      <c r="AVI423" s="263"/>
      <c r="AVJ423" s="263"/>
      <c r="AVK423" s="263"/>
      <c r="AVL423" s="263"/>
      <c r="AVM423" s="263"/>
      <c r="AVN423" s="263"/>
      <c r="AVO423" s="263"/>
      <c r="AVP423" s="263"/>
      <c r="AVQ423" s="263"/>
      <c r="AVR423" s="263"/>
      <c r="AVS423" s="263"/>
      <c r="AVT423" s="263"/>
      <c r="AVU423" s="263"/>
      <c r="AVV423" s="263"/>
      <c r="AVW423" s="263"/>
      <c r="AVX423" s="263"/>
      <c r="AVY423" s="263"/>
      <c r="AVZ423" s="263"/>
      <c r="AWA423" s="263"/>
      <c r="AWB423" s="263"/>
      <c r="AWC423" s="263"/>
      <c r="AWD423" s="263"/>
      <c r="AWE423" s="263"/>
      <c r="AWF423" s="263"/>
      <c r="AWG423" s="263"/>
      <c r="AWH423" s="263"/>
      <c r="AWI423" s="263"/>
      <c r="AWJ423" s="263"/>
      <c r="AWK423" s="263"/>
      <c r="AWL423" s="263"/>
      <c r="AWM423" s="263"/>
      <c r="AWN423" s="263"/>
      <c r="AWO423" s="263"/>
      <c r="AWP423" s="263"/>
      <c r="AWQ423" s="263"/>
      <c r="AWR423" s="263"/>
      <c r="AWS423" s="263"/>
      <c r="AWT423" s="263"/>
      <c r="AWU423" s="263"/>
      <c r="AWV423" s="263"/>
      <c r="AWW423" s="263"/>
      <c r="AWX423" s="263"/>
      <c r="AWY423" s="263"/>
      <c r="AWZ423" s="263"/>
      <c r="AXA423" s="263"/>
      <c r="AXB423" s="263"/>
      <c r="AXC423" s="263"/>
      <c r="AXD423" s="263"/>
      <c r="AXE423" s="263"/>
      <c r="AXF423" s="263"/>
      <c r="AXG423" s="263"/>
      <c r="AXH423" s="263"/>
      <c r="AXI423" s="263"/>
      <c r="AXJ423" s="263"/>
      <c r="AXK423" s="263"/>
      <c r="AXL423" s="263"/>
      <c r="AXM423" s="263"/>
      <c r="AXN423" s="263"/>
      <c r="AXO423" s="263"/>
      <c r="AXP423" s="263"/>
      <c r="AXQ423" s="263"/>
      <c r="AXR423" s="263"/>
      <c r="AXS423" s="263"/>
      <c r="AXT423" s="263"/>
      <c r="AXU423" s="263"/>
      <c r="AXV423" s="263"/>
      <c r="AXW423" s="263"/>
      <c r="AXX423" s="263"/>
      <c r="AXY423" s="263"/>
      <c r="AXZ423" s="263"/>
      <c r="AYA423" s="263"/>
      <c r="AYB423" s="263"/>
      <c r="AYC423" s="263"/>
      <c r="AYD423" s="263"/>
      <c r="AYE423" s="263"/>
      <c r="AYF423" s="263"/>
      <c r="AYG423" s="263"/>
      <c r="AYH423" s="263"/>
      <c r="AYI423" s="263"/>
      <c r="AYJ423" s="263"/>
      <c r="AYK423" s="263"/>
      <c r="AYL423" s="263"/>
      <c r="AYM423" s="263"/>
      <c r="AYN423" s="263"/>
      <c r="AYO423" s="263"/>
      <c r="AYP423" s="263"/>
      <c r="AYQ423" s="263"/>
      <c r="AYR423" s="263"/>
      <c r="AYS423" s="263"/>
      <c r="AYT423" s="263"/>
      <c r="AYU423" s="263"/>
      <c r="AYV423" s="263"/>
      <c r="AYW423" s="263"/>
      <c r="AYX423" s="263"/>
      <c r="AYY423" s="263"/>
      <c r="AYZ423" s="263"/>
      <c r="AZA423" s="263"/>
      <c r="AZB423" s="263"/>
      <c r="AZC423" s="263"/>
      <c r="AZD423" s="263"/>
      <c r="AZE423" s="263"/>
      <c r="AZF423" s="263"/>
      <c r="AZG423" s="263"/>
      <c r="AZH423" s="263"/>
      <c r="AZI423" s="263"/>
      <c r="AZJ423" s="263"/>
      <c r="AZK423" s="263"/>
      <c r="AZL423" s="263"/>
      <c r="AZM423" s="263"/>
      <c r="AZN423" s="263"/>
      <c r="AZO423" s="263"/>
      <c r="AZP423" s="263"/>
      <c r="AZQ423" s="263"/>
      <c r="AZR423" s="263"/>
      <c r="AZS423" s="263"/>
      <c r="AZT423" s="263"/>
      <c r="AZU423" s="263"/>
      <c r="AZV423" s="263"/>
      <c r="AZW423" s="263"/>
      <c r="AZX423" s="263"/>
      <c r="AZY423" s="263"/>
      <c r="AZZ423" s="263"/>
      <c r="BAA423" s="263"/>
      <c r="BAB423" s="263"/>
      <c r="BAC423" s="263"/>
      <c r="BAD423" s="263"/>
      <c r="BAE423" s="263"/>
      <c r="BAF423" s="263"/>
      <c r="BAG423" s="263"/>
      <c r="BAH423" s="263"/>
      <c r="BAI423" s="263"/>
      <c r="BAJ423" s="263"/>
      <c r="BAK423" s="263"/>
      <c r="BAL423" s="263"/>
      <c r="BAM423" s="263"/>
      <c r="BAN423" s="263"/>
      <c r="BAO423" s="263"/>
      <c r="BAP423" s="263"/>
      <c r="BAQ423" s="263"/>
      <c r="BAR423" s="263"/>
      <c r="BAS423" s="263"/>
      <c r="BAT423" s="263"/>
      <c r="BAU423" s="263"/>
      <c r="BAV423" s="263"/>
      <c r="BAW423" s="263"/>
      <c r="BAX423" s="263"/>
      <c r="BAY423" s="263"/>
      <c r="BAZ423" s="263"/>
      <c r="BBA423" s="263"/>
      <c r="BBB423" s="263"/>
      <c r="BBC423" s="263"/>
      <c r="BBD423" s="263"/>
      <c r="BBE423" s="263"/>
      <c r="BBF423" s="263"/>
      <c r="BBG423" s="263"/>
      <c r="BBH423" s="263"/>
      <c r="BBI423" s="263"/>
      <c r="BBJ423" s="263"/>
      <c r="BBK423" s="263"/>
      <c r="BBL423" s="263"/>
      <c r="BBM423" s="263"/>
      <c r="BBN423" s="263"/>
      <c r="BBO423" s="263"/>
      <c r="BBP423" s="263"/>
      <c r="BBQ423" s="263"/>
      <c r="BBR423" s="263"/>
      <c r="BBS423" s="263"/>
      <c r="BBT423" s="263"/>
      <c r="BBU423" s="263"/>
      <c r="BBV423" s="263"/>
      <c r="BBW423" s="263"/>
      <c r="BBX423" s="263"/>
      <c r="BBY423" s="263"/>
      <c r="BBZ423" s="263"/>
      <c r="BCA423" s="263"/>
      <c r="BCB423" s="263"/>
      <c r="BCC423" s="263"/>
      <c r="BCD423" s="263"/>
      <c r="BCE423" s="263"/>
      <c r="BCF423" s="263"/>
      <c r="BCG423" s="263"/>
      <c r="BCH423" s="263"/>
      <c r="BCI423" s="263"/>
      <c r="BCJ423" s="263"/>
      <c r="BCK423" s="263"/>
      <c r="BCL423" s="263"/>
      <c r="BCM423" s="263"/>
      <c r="BCN423" s="263"/>
      <c r="BCO423" s="263"/>
      <c r="BCP423" s="263"/>
      <c r="BCQ423" s="263"/>
      <c r="BCR423" s="263"/>
      <c r="BCS423" s="263"/>
      <c r="BCT423" s="263"/>
      <c r="BCU423" s="263"/>
      <c r="BCV423" s="263"/>
      <c r="BCW423" s="263"/>
      <c r="BCX423" s="263"/>
      <c r="BCY423" s="263"/>
      <c r="BCZ423" s="263"/>
      <c r="BDA423" s="263"/>
      <c r="BDB423" s="263"/>
      <c r="BDC423" s="263"/>
      <c r="BDD423" s="263"/>
      <c r="BDE423" s="263"/>
      <c r="BDF423" s="263"/>
      <c r="BDG423" s="263"/>
      <c r="BDH423" s="263"/>
      <c r="BDI423" s="263"/>
      <c r="BDJ423" s="263"/>
      <c r="BDK423" s="263"/>
      <c r="BDL423" s="263"/>
      <c r="BDM423" s="263"/>
      <c r="BDN423" s="263"/>
      <c r="BDO423" s="263"/>
      <c r="BDP423" s="263"/>
      <c r="BDQ423" s="263"/>
      <c r="BDR423" s="263"/>
      <c r="BDS423" s="263"/>
      <c r="BDT423" s="263"/>
      <c r="BDU423" s="263"/>
      <c r="BDV423" s="263"/>
      <c r="BDW423" s="263"/>
      <c r="BDX423" s="263"/>
      <c r="BDY423" s="263"/>
      <c r="BDZ423" s="263"/>
      <c r="BEA423" s="263"/>
      <c r="BEB423" s="263"/>
      <c r="BEC423" s="263"/>
      <c r="BED423" s="263"/>
      <c r="BEE423" s="263"/>
      <c r="BEF423" s="263"/>
      <c r="BEG423" s="263"/>
      <c r="BEH423" s="263"/>
      <c r="BEI423" s="263"/>
      <c r="BEJ423" s="263"/>
      <c r="BEK423" s="263"/>
      <c r="BEL423" s="263"/>
      <c r="BEM423" s="263"/>
      <c r="BEN423" s="263"/>
      <c r="BEO423" s="263"/>
      <c r="BEP423" s="263"/>
      <c r="BEQ423" s="263"/>
      <c r="BER423" s="263"/>
      <c r="BES423" s="263"/>
      <c r="BET423" s="263"/>
      <c r="BEU423" s="263"/>
      <c r="BEV423" s="263"/>
      <c r="BEW423" s="263"/>
      <c r="BEX423" s="263"/>
      <c r="BEY423" s="263"/>
      <c r="BEZ423" s="263"/>
      <c r="BFA423" s="263"/>
      <c r="BFB423" s="263"/>
      <c r="BFC423" s="263"/>
      <c r="BFD423" s="263"/>
      <c r="BFE423" s="263"/>
      <c r="BFF423" s="263"/>
      <c r="BFG423" s="263"/>
      <c r="BFH423" s="263"/>
      <c r="BFI423" s="263"/>
      <c r="BFJ423" s="263"/>
      <c r="BFK423" s="263"/>
      <c r="BFL423" s="263"/>
      <c r="BFM423" s="263"/>
      <c r="BFN423" s="263"/>
      <c r="BFO423" s="263"/>
      <c r="BFP423" s="263"/>
      <c r="BFQ423" s="263"/>
      <c r="BFR423" s="263"/>
      <c r="BFS423" s="263"/>
      <c r="BFT423" s="263"/>
      <c r="BFU423" s="263"/>
      <c r="BFV423" s="263"/>
      <c r="BFW423" s="263"/>
      <c r="BFX423" s="263"/>
      <c r="BFY423" s="263"/>
      <c r="BFZ423" s="263"/>
      <c r="BGA423" s="263"/>
      <c r="BGB423" s="263"/>
      <c r="BGC423" s="263"/>
      <c r="BGD423" s="263"/>
      <c r="BGE423" s="263"/>
      <c r="BGF423" s="263"/>
      <c r="BGG423" s="263"/>
      <c r="BGH423" s="263"/>
      <c r="BGI423" s="263"/>
      <c r="BGJ423" s="263"/>
      <c r="BGK423" s="263"/>
      <c r="BGL423" s="263"/>
      <c r="BGM423" s="263"/>
      <c r="BGN423" s="263"/>
      <c r="BGO423" s="263"/>
      <c r="BGP423" s="263"/>
      <c r="BGQ423" s="263"/>
      <c r="BGR423" s="263"/>
      <c r="BGS423" s="263"/>
      <c r="BGT423" s="263"/>
      <c r="BGU423" s="263"/>
      <c r="BGV423" s="263"/>
      <c r="BGW423" s="263"/>
      <c r="BGX423" s="263"/>
      <c r="BGY423" s="263"/>
      <c r="BGZ423" s="263"/>
      <c r="BHA423" s="263"/>
      <c r="BHB423" s="263"/>
      <c r="BHC423" s="263"/>
      <c r="BHD423" s="263"/>
      <c r="BHE423" s="263"/>
      <c r="BHF423" s="263"/>
      <c r="BHG423" s="263"/>
      <c r="BHH423" s="263"/>
      <c r="BHI423" s="263"/>
      <c r="BHJ423" s="263"/>
      <c r="BHK423" s="263"/>
      <c r="BHL423" s="263"/>
      <c r="BHM423" s="263"/>
      <c r="BHN423" s="263"/>
      <c r="BHO423" s="263"/>
      <c r="BHP423" s="263"/>
      <c r="BHQ423" s="263"/>
      <c r="BHR423" s="263"/>
      <c r="BHS423" s="263"/>
      <c r="BHT423" s="263"/>
      <c r="BHU423" s="263"/>
      <c r="BHV423" s="263"/>
      <c r="BHW423" s="263"/>
      <c r="BHX423" s="263"/>
      <c r="BHY423" s="263"/>
      <c r="BHZ423" s="263"/>
      <c r="BIA423" s="263"/>
      <c r="BIB423" s="263"/>
      <c r="BIC423" s="263"/>
      <c r="BID423" s="263"/>
      <c r="BIE423" s="263"/>
      <c r="BIF423" s="263"/>
      <c r="BIG423" s="263"/>
      <c r="BIH423" s="263"/>
      <c r="BII423" s="263"/>
      <c r="BIJ423" s="263"/>
      <c r="BIK423" s="263"/>
      <c r="BIL423" s="263"/>
      <c r="BIM423" s="263"/>
      <c r="BIN423" s="263"/>
      <c r="BIO423" s="263"/>
      <c r="BIP423" s="263"/>
      <c r="BIQ423" s="263"/>
      <c r="BIR423" s="263"/>
      <c r="BIS423" s="263"/>
      <c r="BIT423" s="263"/>
      <c r="BIU423" s="263"/>
      <c r="BIV423" s="263"/>
      <c r="BIW423" s="263"/>
      <c r="BIX423" s="263"/>
      <c r="BIY423" s="263"/>
      <c r="BIZ423" s="263"/>
      <c r="BJA423" s="263"/>
      <c r="BJB423" s="263"/>
      <c r="BJC423" s="263"/>
      <c r="BJD423" s="263"/>
      <c r="BJE423" s="263"/>
      <c r="BJF423" s="263"/>
      <c r="BJG423" s="263"/>
      <c r="BJH423" s="263"/>
      <c r="BJI423" s="263"/>
      <c r="BJJ423" s="263"/>
      <c r="BJK423" s="263"/>
      <c r="BJL423" s="263"/>
      <c r="BJM423" s="263"/>
      <c r="BJN423" s="263"/>
      <c r="BJO423" s="263"/>
      <c r="BJP423" s="263"/>
      <c r="BJQ423" s="263"/>
      <c r="BJR423" s="263"/>
      <c r="BJS423" s="263"/>
      <c r="BJT423" s="263"/>
      <c r="BJU423" s="263"/>
      <c r="BJV423" s="263"/>
      <c r="BJW423" s="263"/>
      <c r="BJX423" s="263"/>
      <c r="BJY423" s="263"/>
      <c r="BJZ423" s="263"/>
      <c r="BKA423" s="263"/>
      <c r="BKB423" s="263"/>
      <c r="BKC423" s="263"/>
      <c r="BKD423" s="263"/>
      <c r="BKE423" s="263"/>
      <c r="BKF423" s="263"/>
      <c r="BKG423" s="263"/>
      <c r="BKH423" s="263"/>
      <c r="BKI423" s="263"/>
      <c r="BKJ423" s="263"/>
      <c r="BKK423" s="263"/>
      <c r="BKL423" s="263"/>
      <c r="BKM423" s="263"/>
      <c r="BKN423" s="263"/>
      <c r="BKO423" s="263"/>
      <c r="BKP423" s="263"/>
      <c r="BKQ423" s="263"/>
      <c r="BKR423" s="263"/>
      <c r="BKS423" s="263"/>
      <c r="BKT423" s="263"/>
      <c r="BKU423" s="263"/>
      <c r="BKV423" s="263"/>
      <c r="BKW423" s="263"/>
      <c r="BKX423" s="263"/>
      <c r="BKY423" s="263"/>
      <c r="BKZ423" s="263"/>
      <c r="BLA423" s="263"/>
      <c r="BLB423" s="263"/>
      <c r="BLC423" s="263"/>
      <c r="BLD423" s="263"/>
      <c r="BLE423" s="263"/>
      <c r="BLF423" s="263"/>
      <c r="BLG423" s="263"/>
      <c r="BLH423" s="263"/>
      <c r="BLI423" s="263"/>
      <c r="BLJ423" s="263"/>
      <c r="BLK423" s="263"/>
      <c r="BLL423" s="263"/>
      <c r="BLM423" s="263"/>
      <c r="BLN423" s="263"/>
      <c r="BLO423" s="263"/>
      <c r="BLP423" s="263"/>
      <c r="BLQ423" s="263"/>
      <c r="BLR423" s="263"/>
      <c r="BLS423" s="263"/>
      <c r="BLT423" s="263"/>
      <c r="BLU423" s="263"/>
      <c r="BLV423" s="263"/>
      <c r="BLW423" s="263"/>
      <c r="BLX423" s="263"/>
      <c r="BLY423" s="263"/>
      <c r="BLZ423" s="263"/>
      <c r="BMA423" s="263"/>
      <c r="BMB423" s="263"/>
      <c r="BMC423" s="263"/>
      <c r="BMD423" s="263"/>
      <c r="BME423" s="263"/>
      <c r="BMF423" s="263"/>
      <c r="BMG423" s="263"/>
      <c r="BMH423" s="263"/>
      <c r="BMI423" s="263"/>
      <c r="BMJ423" s="263"/>
      <c r="BMK423" s="263"/>
      <c r="BML423" s="263"/>
      <c r="BMM423" s="263"/>
      <c r="BMN423" s="263"/>
      <c r="BMO423" s="263"/>
      <c r="BMP423" s="263"/>
      <c r="BMQ423" s="263"/>
      <c r="BMR423" s="263"/>
      <c r="BMS423" s="263"/>
      <c r="BMT423" s="263"/>
      <c r="BMU423" s="263"/>
      <c r="BMV423" s="263"/>
      <c r="BMW423" s="263"/>
      <c r="BMX423" s="263"/>
      <c r="BMY423" s="263"/>
      <c r="BMZ423" s="263"/>
      <c r="BNA423" s="263"/>
      <c r="BNB423" s="263"/>
      <c r="BNC423" s="263"/>
      <c r="BND423" s="263"/>
      <c r="BNE423" s="263"/>
      <c r="BNF423" s="263"/>
      <c r="BNG423" s="263"/>
      <c r="BNH423" s="263"/>
      <c r="BNI423" s="263"/>
      <c r="BNJ423" s="263"/>
      <c r="BNK423" s="263"/>
      <c r="BNL423" s="263"/>
      <c r="BNM423" s="263"/>
      <c r="BNN423" s="263"/>
      <c r="BNO423" s="263"/>
      <c r="BNP423" s="263"/>
      <c r="BNQ423" s="263"/>
      <c r="BNR423" s="263"/>
      <c r="BNS423" s="263"/>
      <c r="BNT423" s="263"/>
      <c r="BNU423" s="263"/>
      <c r="BNV423" s="263"/>
      <c r="BNW423" s="263"/>
      <c r="BNX423" s="263"/>
      <c r="BNY423" s="263"/>
      <c r="BNZ423" s="263"/>
      <c r="BOA423" s="263"/>
      <c r="BOB423" s="263"/>
      <c r="BOC423" s="263"/>
      <c r="BOD423" s="263"/>
      <c r="BOE423" s="263"/>
      <c r="BOF423" s="263"/>
      <c r="BOG423" s="263"/>
      <c r="BOH423" s="263"/>
      <c r="BOI423" s="263"/>
      <c r="BOJ423" s="263"/>
      <c r="BOK423" s="263"/>
      <c r="BOL423" s="263"/>
      <c r="BOM423" s="263"/>
      <c r="BON423" s="263"/>
      <c r="BOO423" s="263"/>
      <c r="BOP423" s="263"/>
      <c r="BOQ423" s="263"/>
      <c r="BOR423" s="263"/>
      <c r="BOS423" s="263"/>
      <c r="BOT423" s="263"/>
      <c r="BOU423" s="263"/>
      <c r="BOV423" s="263"/>
      <c r="BOW423" s="263"/>
      <c r="BOX423" s="263"/>
      <c r="BOY423" s="263"/>
      <c r="BOZ423" s="263"/>
      <c r="BPA423" s="263"/>
      <c r="BPB423" s="263"/>
      <c r="BPC423" s="263"/>
      <c r="BPD423" s="263"/>
      <c r="BPE423" s="263"/>
      <c r="BPF423" s="263"/>
      <c r="BPG423" s="263"/>
      <c r="BPH423" s="263"/>
      <c r="BPI423" s="263"/>
      <c r="BPJ423" s="263"/>
      <c r="BPK423" s="263"/>
      <c r="BPL423" s="263"/>
      <c r="BPM423" s="263"/>
      <c r="BPN423" s="263"/>
      <c r="BPO423" s="263"/>
      <c r="BPP423" s="263"/>
      <c r="BPQ423" s="263"/>
      <c r="BPR423" s="263"/>
      <c r="BPS423" s="263"/>
      <c r="BPT423" s="263"/>
      <c r="BPU423" s="263"/>
      <c r="BPV423" s="263"/>
      <c r="BPW423" s="263"/>
      <c r="BPX423" s="263"/>
      <c r="BPY423" s="263"/>
      <c r="BPZ423" s="263"/>
      <c r="BQA423" s="263"/>
      <c r="BQB423" s="263"/>
      <c r="BQC423" s="263"/>
      <c r="BQD423" s="263"/>
      <c r="BQE423" s="263"/>
      <c r="BQF423" s="263"/>
      <c r="BQG423" s="263"/>
      <c r="BQH423" s="263"/>
      <c r="BQI423" s="263"/>
      <c r="BQJ423" s="263"/>
      <c r="BQK423" s="263"/>
      <c r="BQL423" s="263"/>
      <c r="BQM423" s="263"/>
      <c r="BQN423" s="263"/>
      <c r="BQO423" s="263"/>
      <c r="BQP423" s="263"/>
      <c r="BQQ423" s="263"/>
      <c r="BQR423" s="263"/>
      <c r="BQS423" s="263"/>
      <c r="BQT423" s="263"/>
      <c r="BQU423" s="263"/>
      <c r="BQV423" s="263"/>
      <c r="BQW423" s="263"/>
      <c r="BQX423" s="263"/>
      <c r="BQY423" s="263"/>
      <c r="BQZ423" s="263"/>
      <c r="BRA423" s="263"/>
      <c r="BRB423" s="263"/>
      <c r="BRC423" s="263"/>
      <c r="BRD423" s="263"/>
      <c r="BRE423" s="263"/>
      <c r="BRF423" s="263"/>
      <c r="BRG423" s="263"/>
      <c r="BRH423" s="263"/>
      <c r="BRI423" s="263"/>
      <c r="BRJ423" s="263"/>
      <c r="BRK423" s="263"/>
      <c r="BRL423" s="263"/>
      <c r="BRM423" s="263"/>
      <c r="BRN423" s="263"/>
      <c r="BRO423" s="263"/>
      <c r="BRP423" s="263"/>
      <c r="BRQ423" s="263"/>
      <c r="BRR423" s="263"/>
      <c r="BRS423" s="263"/>
      <c r="BRT423" s="263"/>
      <c r="BRU423" s="263"/>
      <c r="BRV423" s="263"/>
      <c r="BRW423" s="263"/>
      <c r="BRX423" s="263"/>
      <c r="BRY423" s="263"/>
      <c r="BRZ423" s="263"/>
      <c r="BSA423" s="263"/>
      <c r="BSB423" s="263"/>
      <c r="BSC423" s="263"/>
      <c r="BSD423" s="263"/>
      <c r="BSE423" s="263"/>
      <c r="BSF423" s="263"/>
      <c r="BSG423" s="263"/>
      <c r="BSH423" s="263"/>
      <c r="BSI423" s="263"/>
      <c r="BSJ423" s="263"/>
      <c r="BSK423" s="263"/>
      <c r="BSL423" s="263"/>
      <c r="BSM423" s="263"/>
      <c r="BSN423" s="263"/>
      <c r="BSO423" s="263"/>
      <c r="BSP423" s="263"/>
      <c r="BSQ423" s="263"/>
      <c r="BSR423" s="263"/>
      <c r="BSS423" s="263"/>
      <c r="BST423" s="263"/>
      <c r="BSU423" s="263"/>
      <c r="BSV423" s="263"/>
      <c r="BSW423" s="263"/>
      <c r="BSX423" s="263"/>
      <c r="BSY423" s="263"/>
      <c r="BSZ423" s="263"/>
      <c r="BTA423" s="263"/>
      <c r="BTB423" s="263"/>
      <c r="BTC423" s="263"/>
      <c r="BTD423" s="263"/>
      <c r="BTE423" s="263"/>
      <c r="BTF423" s="263"/>
      <c r="BTG423" s="263"/>
      <c r="BTH423" s="263"/>
      <c r="BTI423" s="263"/>
      <c r="BTJ423" s="263"/>
      <c r="BTK423" s="263"/>
      <c r="BTL423" s="263"/>
      <c r="BTM423" s="263"/>
      <c r="BTN423" s="263"/>
      <c r="BTO423" s="263"/>
      <c r="BTP423" s="263"/>
      <c r="BTQ423" s="263"/>
      <c r="BTR423" s="263"/>
      <c r="BTS423" s="263"/>
      <c r="BTT423" s="263"/>
      <c r="BTU423" s="263"/>
      <c r="BTV423" s="263"/>
      <c r="BTW423" s="263"/>
      <c r="BTX423" s="263"/>
      <c r="BTY423" s="263"/>
      <c r="BTZ423" s="263"/>
      <c r="BUA423" s="263"/>
      <c r="BUB423" s="263"/>
      <c r="BUC423" s="263"/>
      <c r="BUD423" s="263"/>
      <c r="BUE423" s="263"/>
      <c r="BUF423" s="263"/>
      <c r="BUG423" s="263"/>
      <c r="BUH423" s="263"/>
      <c r="BUI423" s="263"/>
      <c r="BUJ423" s="263"/>
      <c r="BUK423" s="263"/>
      <c r="BUL423" s="263"/>
      <c r="BUM423" s="263"/>
      <c r="BUN423" s="263"/>
      <c r="BUO423" s="263"/>
      <c r="BUP423" s="263"/>
      <c r="BUQ423" s="263"/>
      <c r="BUR423" s="263"/>
      <c r="BUS423" s="263"/>
      <c r="BUT423" s="263"/>
      <c r="BUU423" s="263"/>
      <c r="BUV423" s="263"/>
      <c r="BUW423" s="263"/>
      <c r="BUX423" s="263"/>
      <c r="BUY423" s="263"/>
      <c r="BUZ423" s="263"/>
      <c r="BVA423" s="263"/>
      <c r="BVB423" s="263"/>
      <c r="BVC423" s="263"/>
      <c r="BVD423" s="263"/>
      <c r="BVE423" s="263"/>
      <c r="BVF423" s="263"/>
      <c r="BVG423" s="263"/>
      <c r="BVH423" s="263"/>
      <c r="BVI423" s="263"/>
      <c r="BVJ423" s="263"/>
      <c r="BVK423" s="263"/>
      <c r="BVL423" s="263"/>
      <c r="BVM423" s="263"/>
      <c r="BVN423" s="263"/>
      <c r="BVO423" s="263"/>
      <c r="BVP423" s="263"/>
      <c r="BVQ423" s="263"/>
      <c r="BVR423" s="263"/>
      <c r="BVS423" s="263"/>
      <c r="BVT423" s="263"/>
      <c r="BVU423" s="263"/>
      <c r="BVV423" s="263"/>
      <c r="BVW423" s="263"/>
      <c r="BVX423" s="263"/>
      <c r="BVY423" s="263"/>
      <c r="BVZ423" s="263"/>
      <c r="BWA423" s="263"/>
      <c r="BWB423" s="263"/>
      <c r="BWC423" s="263"/>
      <c r="BWD423" s="263"/>
      <c r="BWE423" s="263"/>
      <c r="BWF423" s="263"/>
      <c r="BWG423" s="263"/>
      <c r="BWH423" s="263"/>
      <c r="BWI423" s="263"/>
      <c r="BWJ423" s="263"/>
      <c r="BWK423" s="263"/>
      <c r="BWL423" s="263"/>
      <c r="BWM423" s="263"/>
      <c r="BWN423" s="263"/>
      <c r="BWO423" s="263"/>
      <c r="BWP423" s="263"/>
      <c r="BWQ423" s="263"/>
      <c r="BWR423" s="263"/>
      <c r="BWS423" s="263"/>
      <c r="BWT423" s="263"/>
      <c r="BWU423" s="263"/>
      <c r="BWV423" s="263"/>
      <c r="BWW423" s="263"/>
      <c r="BWX423" s="263"/>
      <c r="BWY423" s="263"/>
      <c r="BWZ423" s="263"/>
      <c r="BXA423" s="263"/>
      <c r="BXB423" s="263"/>
      <c r="BXC423" s="263"/>
      <c r="BXD423" s="263"/>
      <c r="BXE423" s="263"/>
      <c r="BXF423" s="263"/>
      <c r="BXG423" s="263"/>
      <c r="BXH423" s="263"/>
      <c r="BXI423" s="263"/>
      <c r="BXJ423" s="263"/>
      <c r="BXK423" s="263"/>
      <c r="BXL423" s="263"/>
      <c r="BXM423" s="263"/>
      <c r="BXN423" s="263"/>
      <c r="BXO423" s="263"/>
      <c r="BXP423" s="263"/>
      <c r="BXQ423" s="263"/>
      <c r="BXR423" s="263"/>
      <c r="BXS423" s="263"/>
      <c r="BXT423" s="263"/>
      <c r="BXU423" s="263"/>
      <c r="BXV423" s="263"/>
      <c r="BXW423" s="263"/>
      <c r="BXX423" s="263"/>
      <c r="BXY423" s="263"/>
      <c r="BXZ423" s="263"/>
      <c r="BYA423" s="263"/>
      <c r="BYB423" s="263"/>
      <c r="BYC423" s="263"/>
      <c r="BYD423" s="263"/>
      <c r="BYE423" s="263"/>
      <c r="BYF423" s="263"/>
      <c r="BYG423" s="263"/>
      <c r="BYH423" s="263"/>
      <c r="BYI423" s="263"/>
      <c r="BYJ423" s="263"/>
      <c r="BYK423" s="263"/>
      <c r="BYL423" s="263"/>
      <c r="BYM423" s="263"/>
      <c r="BYN423" s="263"/>
      <c r="BYO423" s="263"/>
      <c r="BYP423" s="263"/>
      <c r="BYQ423" s="263"/>
      <c r="BYR423" s="263"/>
      <c r="BYS423" s="263"/>
      <c r="BYT423" s="263"/>
      <c r="BYU423" s="263"/>
      <c r="BYV423" s="263"/>
      <c r="BYW423" s="263"/>
      <c r="BYX423" s="263"/>
      <c r="BYY423" s="263"/>
      <c r="BYZ423" s="263"/>
      <c r="BZA423" s="263"/>
      <c r="BZB423" s="263"/>
      <c r="BZC423" s="263"/>
      <c r="BZD423" s="263"/>
      <c r="BZE423" s="263"/>
      <c r="BZF423" s="263"/>
      <c r="BZG423" s="263"/>
      <c r="BZH423" s="263"/>
      <c r="BZI423" s="263"/>
      <c r="BZJ423" s="263"/>
      <c r="BZK423" s="263"/>
      <c r="BZL423" s="263"/>
      <c r="BZM423" s="263"/>
      <c r="BZN423" s="263"/>
      <c r="BZO423" s="263"/>
      <c r="BZP423" s="263"/>
      <c r="BZQ423" s="263"/>
      <c r="BZR423" s="263"/>
      <c r="BZS423" s="263"/>
      <c r="BZT423" s="263"/>
      <c r="BZU423" s="263"/>
      <c r="BZV423" s="263"/>
      <c r="BZW423" s="263"/>
      <c r="BZX423" s="263"/>
      <c r="BZY423" s="263"/>
      <c r="BZZ423" s="263"/>
      <c r="CAA423" s="263"/>
      <c r="CAB423" s="263"/>
      <c r="CAC423" s="263"/>
      <c r="CAD423" s="263"/>
      <c r="CAE423" s="263"/>
      <c r="CAF423" s="263"/>
      <c r="CAG423" s="263"/>
      <c r="CAH423" s="263"/>
      <c r="CAI423" s="263"/>
      <c r="CAJ423" s="263"/>
      <c r="CAK423" s="263"/>
      <c r="CAL423" s="263"/>
      <c r="CAM423" s="263"/>
      <c r="CAN423" s="263"/>
      <c r="CAO423" s="263"/>
      <c r="CAP423" s="263"/>
      <c r="CAQ423" s="263"/>
      <c r="CAR423" s="263"/>
      <c r="CAS423" s="263"/>
      <c r="CAT423" s="263"/>
      <c r="CAU423" s="263"/>
      <c r="CAV423" s="263"/>
    </row>
    <row r="424" spans="1:2076" x14ac:dyDescent="0.35">
      <c r="A424" s="263"/>
      <c r="B424" s="263"/>
      <c r="C424" s="263"/>
      <c r="D424" s="263"/>
      <c r="E424" s="263"/>
      <c r="F424" s="263"/>
      <c r="G424" s="263"/>
      <c r="H424" s="263"/>
      <c r="I424" s="263"/>
      <c r="J424" s="263"/>
      <c r="K424" s="263"/>
      <c r="L424" s="263"/>
      <c r="M424" s="263"/>
      <c r="N424" s="263"/>
      <c r="O424" s="263"/>
      <c r="P424" s="263"/>
      <c r="Q424" s="263"/>
      <c r="R424" s="263"/>
      <c r="S424" s="263"/>
      <c r="T424" s="263"/>
      <c r="U424" s="263"/>
      <c r="V424" s="263"/>
      <c r="W424" s="263"/>
      <c r="X424" s="263"/>
      <c r="Y424" s="263"/>
      <c r="Z424" s="263"/>
      <c r="AA424" s="263"/>
      <c r="AB424" s="263"/>
      <c r="AC424" s="263"/>
      <c r="AD424" s="263"/>
      <c r="AE424" s="263"/>
      <c r="AF424" s="263"/>
      <c r="AG424" s="263"/>
      <c r="AH424" s="263"/>
      <c r="AI424" s="263"/>
      <c r="AJ424" s="263"/>
      <c r="AK424" s="263"/>
      <c r="AL424" s="263"/>
      <c r="AM424" s="263"/>
      <c r="AN424" s="263"/>
      <c r="AO424" s="263"/>
      <c r="AP424" s="263"/>
      <c r="AQ424" s="263"/>
      <c r="AR424" s="263"/>
      <c r="AS424" s="263"/>
      <c r="AT424" s="263"/>
      <c r="AU424" s="263"/>
      <c r="AV424" s="263"/>
      <c r="AW424" s="263"/>
      <c r="AX424" s="263"/>
      <c r="AY424" s="263"/>
      <c r="AZ424" s="263"/>
      <c r="BA424" s="263"/>
      <c r="BB424" s="263"/>
      <c r="BC424" s="263"/>
      <c r="BD424" s="263"/>
      <c r="BE424" s="263"/>
      <c r="BF424" s="263"/>
      <c r="BG424" s="263"/>
      <c r="BH424" s="263"/>
      <c r="BI424" s="263"/>
      <c r="BJ424" s="263"/>
      <c r="BK424" s="263"/>
      <c r="BL424" s="263"/>
      <c r="BM424" s="263"/>
      <c r="BN424" s="263"/>
      <c r="BO424" s="263"/>
      <c r="BP424" s="263"/>
      <c r="BQ424" s="263"/>
      <c r="BR424" s="263"/>
      <c r="BS424" s="263"/>
      <c r="BT424" s="263"/>
      <c r="BU424" s="263"/>
      <c r="BV424" s="263"/>
      <c r="BW424" s="263"/>
      <c r="BX424" s="263"/>
      <c r="BY424" s="263"/>
      <c r="BZ424" s="263"/>
      <c r="CA424" s="263"/>
      <c r="CB424" s="263"/>
      <c r="CC424" s="263"/>
      <c r="CD424" s="263"/>
      <c r="CE424" s="263"/>
      <c r="CF424" s="263"/>
      <c r="CG424" s="263"/>
      <c r="CH424" s="263"/>
      <c r="CI424" s="263"/>
      <c r="CJ424" s="263"/>
      <c r="CK424" s="263"/>
      <c r="CL424" s="263"/>
      <c r="CM424" s="263"/>
      <c r="CN424" s="263"/>
      <c r="CO424" s="263"/>
      <c r="CP424" s="263"/>
      <c r="CQ424" s="263"/>
      <c r="CR424" s="263"/>
      <c r="CS424" s="263"/>
      <c r="CT424" s="263"/>
      <c r="CU424" s="263"/>
      <c r="CV424" s="263"/>
      <c r="CW424" s="263"/>
      <c r="CX424" s="263"/>
      <c r="CY424" s="263"/>
      <c r="CZ424" s="263"/>
      <c r="DA424" s="263"/>
      <c r="DB424" s="263"/>
      <c r="DC424" s="263"/>
      <c r="DD424" s="263"/>
      <c r="DE424" s="263"/>
      <c r="DF424" s="263"/>
      <c r="DG424" s="263"/>
      <c r="DH424" s="263"/>
      <c r="DI424" s="263"/>
      <c r="DJ424" s="263"/>
      <c r="DK424" s="263"/>
      <c r="DL424" s="263"/>
      <c r="DM424" s="263"/>
      <c r="DN424" s="263"/>
      <c r="DO424" s="263"/>
      <c r="DP424" s="263"/>
      <c r="DQ424" s="263"/>
      <c r="DR424" s="263"/>
      <c r="DS424" s="263"/>
      <c r="DT424" s="263"/>
      <c r="DU424" s="263"/>
      <c r="DV424" s="263"/>
      <c r="DW424" s="263"/>
      <c r="DX424" s="263"/>
      <c r="DY424" s="263"/>
      <c r="DZ424" s="263"/>
      <c r="EA424" s="263"/>
      <c r="EB424" s="263"/>
      <c r="EC424" s="263"/>
      <c r="ED424" s="263"/>
      <c r="EE424" s="263"/>
      <c r="EF424" s="263"/>
      <c r="EG424" s="263"/>
      <c r="EH424" s="263"/>
      <c r="EI424" s="263"/>
      <c r="EJ424" s="263"/>
      <c r="EK424" s="263"/>
      <c r="EL424" s="263"/>
      <c r="EM424" s="263"/>
      <c r="EN424" s="263"/>
      <c r="EO424" s="263"/>
      <c r="EP424" s="263"/>
      <c r="EQ424" s="263"/>
      <c r="ER424" s="263"/>
      <c r="ES424" s="263"/>
      <c r="ET424" s="263"/>
      <c r="EU424" s="263"/>
      <c r="EV424" s="263"/>
      <c r="EW424" s="263"/>
      <c r="EX424" s="263"/>
      <c r="EY424" s="263"/>
      <c r="EZ424" s="263"/>
      <c r="FA424" s="263"/>
      <c r="FB424" s="263"/>
      <c r="FC424" s="263"/>
      <c r="FD424" s="263"/>
      <c r="FE424" s="263"/>
      <c r="FF424" s="263"/>
      <c r="FG424" s="263"/>
      <c r="FH424" s="263"/>
      <c r="FI424" s="263"/>
      <c r="FJ424" s="263"/>
      <c r="FK424" s="263"/>
      <c r="FL424" s="263"/>
      <c r="FM424" s="263"/>
      <c r="FN424" s="263"/>
      <c r="FO424" s="263"/>
      <c r="FP424" s="263"/>
      <c r="FQ424" s="263"/>
      <c r="FR424" s="263"/>
      <c r="FS424" s="263"/>
      <c r="FT424" s="263"/>
      <c r="FU424" s="263"/>
      <c r="FV424" s="263"/>
      <c r="FW424" s="263"/>
      <c r="FX424" s="263"/>
      <c r="FY424" s="263"/>
      <c r="FZ424" s="263"/>
      <c r="GA424" s="263"/>
      <c r="GB424" s="263"/>
      <c r="GC424" s="263"/>
      <c r="GD424" s="263"/>
      <c r="GE424" s="263"/>
      <c r="GF424" s="263"/>
      <c r="GG424" s="263"/>
      <c r="GH424" s="263"/>
      <c r="GI424" s="263"/>
      <c r="GJ424" s="263"/>
      <c r="GK424" s="263"/>
      <c r="GL424" s="263"/>
      <c r="GM424" s="263"/>
      <c r="GN424" s="263"/>
      <c r="GO424" s="263"/>
      <c r="GP424" s="263"/>
      <c r="GQ424" s="263"/>
      <c r="GR424" s="263"/>
      <c r="GS424" s="263"/>
      <c r="GT424" s="263"/>
      <c r="GU424" s="263"/>
      <c r="GV424" s="263"/>
      <c r="GW424" s="263"/>
      <c r="GX424" s="263"/>
      <c r="GY424" s="263"/>
      <c r="GZ424" s="263"/>
      <c r="HA424" s="263"/>
      <c r="HB424" s="263"/>
      <c r="HC424" s="263"/>
      <c r="HD424" s="263"/>
      <c r="HE424" s="263"/>
      <c r="HF424" s="263"/>
      <c r="HG424" s="263"/>
      <c r="HH424" s="263"/>
      <c r="HI424" s="263"/>
      <c r="HJ424" s="263"/>
      <c r="HK424" s="263"/>
      <c r="HL424" s="263"/>
      <c r="HM424" s="263"/>
      <c r="HN424" s="263"/>
      <c r="HO424" s="263"/>
      <c r="HP424" s="263"/>
      <c r="HQ424" s="263"/>
      <c r="HR424" s="263"/>
      <c r="HS424" s="263"/>
      <c r="HT424" s="263"/>
      <c r="HU424" s="263"/>
      <c r="HV424" s="263"/>
      <c r="HW424" s="263"/>
      <c r="HX424" s="263"/>
      <c r="HY424" s="263"/>
      <c r="HZ424" s="263"/>
      <c r="IA424" s="263"/>
      <c r="IB424" s="263"/>
      <c r="IC424" s="263"/>
      <c r="ID424" s="263"/>
      <c r="IE424" s="263"/>
      <c r="IF424" s="263"/>
      <c r="IG424" s="263"/>
      <c r="IH424" s="263"/>
      <c r="II424" s="263"/>
      <c r="IJ424" s="263"/>
      <c r="IK424" s="263"/>
      <c r="IL424" s="263"/>
      <c r="IM424" s="263"/>
      <c r="IN424" s="263"/>
      <c r="IO424" s="263"/>
      <c r="IP424" s="263"/>
      <c r="IQ424" s="263"/>
      <c r="IR424" s="263"/>
      <c r="IS424" s="263"/>
      <c r="IT424" s="263"/>
      <c r="IU424" s="263"/>
      <c r="IV424" s="263"/>
      <c r="IW424" s="263"/>
      <c r="IX424" s="263"/>
      <c r="IY424" s="263"/>
      <c r="IZ424" s="263"/>
      <c r="JA424" s="263"/>
      <c r="JB424" s="263"/>
      <c r="JC424" s="263"/>
      <c r="JD424" s="263"/>
      <c r="JE424" s="263"/>
      <c r="JF424" s="263"/>
      <c r="JG424" s="263"/>
      <c r="JH424" s="263"/>
      <c r="JI424" s="263"/>
      <c r="JJ424" s="263"/>
      <c r="JK424" s="263"/>
      <c r="JL424" s="263"/>
      <c r="JM424" s="263"/>
      <c r="JN424" s="263"/>
      <c r="JO424" s="263"/>
      <c r="JP424" s="263"/>
      <c r="JQ424" s="263"/>
      <c r="JR424" s="263"/>
      <c r="JS424" s="263"/>
      <c r="JT424" s="263"/>
      <c r="JU424" s="263"/>
      <c r="JV424" s="263"/>
      <c r="JW424" s="263"/>
      <c r="JX424" s="263"/>
      <c r="JY424" s="263"/>
      <c r="JZ424" s="263"/>
      <c r="KA424" s="263"/>
      <c r="KB424" s="263"/>
      <c r="KC424" s="263"/>
      <c r="KD424" s="263"/>
      <c r="KE424" s="263"/>
      <c r="KF424" s="263"/>
      <c r="KG424" s="263"/>
      <c r="KH424" s="263"/>
      <c r="KI424" s="263"/>
      <c r="KJ424" s="263"/>
      <c r="KK424" s="263"/>
      <c r="KL424" s="263"/>
      <c r="KM424" s="263"/>
      <c r="KN424" s="263"/>
      <c r="KO424" s="263"/>
      <c r="KP424" s="263"/>
      <c r="KQ424" s="263"/>
      <c r="KR424" s="263"/>
      <c r="KS424" s="263"/>
      <c r="KT424" s="263"/>
      <c r="KU424" s="263"/>
      <c r="KV424" s="263"/>
      <c r="KW424" s="263"/>
      <c r="KX424" s="263"/>
      <c r="KY424" s="263"/>
      <c r="KZ424" s="263"/>
      <c r="LA424" s="263"/>
      <c r="LB424" s="263"/>
      <c r="LC424" s="263"/>
      <c r="LD424" s="263"/>
      <c r="LE424" s="263"/>
      <c r="LF424" s="263"/>
      <c r="LG424" s="263"/>
      <c r="LH424" s="263"/>
      <c r="LI424" s="263"/>
      <c r="LJ424" s="263"/>
      <c r="LK424" s="263"/>
      <c r="LL424" s="263"/>
      <c r="LM424" s="263"/>
      <c r="LN424" s="263"/>
      <c r="LO424" s="263"/>
      <c r="LP424" s="263"/>
      <c r="LQ424" s="263"/>
      <c r="LR424" s="263"/>
      <c r="LS424" s="263"/>
      <c r="LT424" s="263"/>
      <c r="LU424" s="263"/>
      <c r="LV424" s="263"/>
      <c r="LW424" s="263"/>
      <c r="LX424" s="263"/>
      <c r="LY424" s="263"/>
      <c r="LZ424" s="263"/>
      <c r="MA424" s="263"/>
      <c r="MB424" s="263"/>
      <c r="MC424" s="263"/>
      <c r="MD424" s="263"/>
      <c r="ME424" s="263"/>
      <c r="MF424" s="263"/>
      <c r="MG424" s="263"/>
      <c r="MH424" s="263"/>
      <c r="MI424" s="263"/>
      <c r="MJ424" s="263"/>
      <c r="MK424" s="263"/>
      <c r="ML424" s="263"/>
      <c r="MM424" s="263"/>
      <c r="MN424" s="263"/>
      <c r="MO424" s="263"/>
      <c r="MP424" s="263"/>
      <c r="MQ424" s="263"/>
      <c r="MR424" s="263"/>
      <c r="MS424" s="263"/>
      <c r="MT424" s="263"/>
      <c r="MU424" s="263"/>
      <c r="MV424" s="263"/>
      <c r="MW424" s="263"/>
      <c r="MX424" s="263"/>
      <c r="MY424" s="263"/>
      <c r="MZ424" s="263"/>
      <c r="NA424" s="263"/>
      <c r="NB424" s="263"/>
      <c r="NC424" s="263"/>
      <c r="ND424" s="263"/>
      <c r="NE424" s="263"/>
      <c r="NF424" s="263"/>
      <c r="NG424" s="263"/>
      <c r="NH424" s="263"/>
      <c r="NI424" s="263"/>
      <c r="NJ424" s="263"/>
      <c r="NK424" s="263"/>
      <c r="NL424" s="263"/>
      <c r="NM424" s="263"/>
      <c r="NN424" s="263"/>
      <c r="NO424" s="263"/>
      <c r="NP424" s="263"/>
      <c r="NQ424" s="263"/>
      <c r="NR424" s="263"/>
      <c r="NS424" s="263"/>
      <c r="NT424" s="263"/>
      <c r="NU424" s="263"/>
      <c r="NV424" s="263"/>
      <c r="NW424" s="263"/>
      <c r="NX424" s="263"/>
      <c r="NY424" s="263"/>
      <c r="NZ424" s="263"/>
      <c r="OA424" s="263"/>
      <c r="OB424" s="263"/>
      <c r="OC424" s="263"/>
      <c r="OD424" s="263"/>
      <c r="OE424" s="263"/>
      <c r="OF424" s="263"/>
      <c r="OG424" s="263"/>
      <c r="OH424" s="263"/>
      <c r="OI424" s="263"/>
      <c r="OJ424" s="263"/>
      <c r="OK424" s="263"/>
      <c r="OL424" s="263"/>
      <c r="OM424" s="263"/>
      <c r="ON424" s="263"/>
      <c r="OO424" s="263"/>
      <c r="OP424" s="263"/>
      <c r="OQ424" s="263"/>
      <c r="OR424" s="263"/>
      <c r="OS424" s="263"/>
      <c r="OT424" s="263"/>
      <c r="OU424" s="263"/>
      <c r="OV424" s="263"/>
      <c r="OW424" s="263"/>
      <c r="OX424" s="263"/>
      <c r="OY424" s="263"/>
      <c r="OZ424" s="263"/>
      <c r="PA424" s="263"/>
      <c r="PB424" s="263"/>
      <c r="PC424" s="263"/>
      <c r="PD424" s="263"/>
      <c r="PE424" s="263"/>
      <c r="PF424" s="263"/>
      <c r="PG424" s="263"/>
      <c r="PH424" s="263"/>
      <c r="PI424" s="263"/>
      <c r="PJ424" s="263"/>
      <c r="PK424" s="263"/>
      <c r="PL424" s="263"/>
      <c r="PM424" s="263"/>
      <c r="PN424" s="263"/>
      <c r="PO424" s="263"/>
      <c r="PP424" s="263"/>
      <c r="PQ424" s="263"/>
      <c r="PR424" s="263"/>
      <c r="PS424" s="263"/>
      <c r="PT424" s="263"/>
      <c r="PU424" s="263"/>
      <c r="PV424" s="263"/>
      <c r="PW424" s="263"/>
      <c r="PX424" s="263"/>
      <c r="PY424" s="263"/>
      <c r="PZ424" s="263"/>
      <c r="QA424" s="263"/>
      <c r="QB424" s="263"/>
      <c r="QC424" s="263"/>
      <c r="QD424" s="263"/>
      <c r="QE424" s="263"/>
      <c r="QF424" s="263"/>
      <c r="QG424" s="263"/>
      <c r="QH424" s="263"/>
      <c r="QI424" s="263"/>
      <c r="QJ424" s="263"/>
      <c r="QK424" s="263"/>
      <c r="QL424" s="263"/>
      <c r="QM424" s="263"/>
      <c r="QN424" s="263"/>
      <c r="QO424" s="263"/>
      <c r="QP424" s="263"/>
      <c r="QQ424" s="263"/>
      <c r="QR424" s="263"/>
      <c r="QS424" s="263"/>
      <c r="QT424" s="263"/>
      <c r="QU424" s="263"/>
      <c r="QV424" s="263"/>
      <c r="QW424" s="263"/>
      <c r="QX424" s="263"/>
      <c r="QY424" s="263"/>
      <c r="QZ424" s="263"/>
      <c r="RA424" s="263"/>
      <c r="RB424" s="263"/>
      <c r="RC424" s="263"/>
      <c r="RD424" s="263"/>
      <c r="RE424" s="263"/>
      <c r="RF424" s="263"/>
      <c r="RG424" s="263"/>
      <c r="RH424" s="263"/>
      <c r="RI424" s="263"/>
      <c r="RJ424" s="263"/>
      <c r="RK424" s="263"/>
      <c r="RL424" s="263"/>
      <c r="RM424" s="263"/>
      <c r="RN424" s="263"/>
      <c r="RO424" s="263"/>
      <c r="RP424" s="263"/>
      <c r="RQ424" s="263"/>
      <c r="RR424" s="263"/>
      <c r="RS424" s="263"/>
      <c r="RT424" s="263"/>
      <c r="RU424" s="263"/>
      <c r="RV424" s="263"/>
      <c r="RW424" s="263"/>
      <c r="RX424" s="263"/>
      <c r="RY424" s="263"/>
      <c r="RZ424" s="263"/>
      <c r="SA424" s="263"/>
      <c r="SB424" s="263"/>
      <c r="SC424" s="263"/>
      <c r="SD424" s="263"/>
      <c r="SE424" s="263"/>
      <c r="SF424" s="263"/>
      <c r="SG424" s="263"/>
      <c r="SH424" s="263"/>
      <c r="SI424" s="263"/>
      <c r="SJ424" s="263"/>
      <c r="SK424" s="263"/>
      <c r="SL424" s="263"/>
      <c r="SM424" s="263"/>
      <c r="SN424" s="263"/>
      <c r="SO424" s="263"/>
      <c r="SP424" s="263"/>
      <c r="SQ424" s="263"/>
      <c r="SR424" s="263"/>
      <c r="SS424" s="263"/>
      <c r="ST424" s="263"/>
      <c r="SU424" s="263"/>
      <c r="SV424" s="263"/>
      <c r="SW424" s="263"/>
      <c r="SX424" s="263"/>
      <c r="SY424" s="263"/>
      <c r="SZ424" s="263"/>
      <c r="TA424" s="263"/>
      <c r="TB424" s="263"/>
      <c r="TC424" s="263"/>
      <c r="TD424" s="263"/>
      <c r="TE424" s="263"/>
      <c r="TF424" s="263"/>
      <c r="TG424" s="263"/>
      <c r="TH424" s="263"/>
      <c r="TI424" s="263"/>
      <c r="TJ424" s="263"/>
      <c r="TK424" s="263"/>
      <c r="TL424" s="263"/>
      <c r="TM424" s="263"/>
      <c r="TN424" s="263"/>
      <c r="TO424" s="263"/>
      <c r="TP424" s="263"/>
      <c r="TQ424" s="263"/>
      <c r="TR424" s="263"/>
      <c r="TS424" s="263"/>
      <c r="TT424" s="263"/>
      <c r="TU424" s="263"/>
      <c r="TV424" s="263"/>
      <c r="TW424" s="263"/>
      <c r="TX424" s="263"/>
      <c r="TY424" s="263"/>
      <c r="TZ424" s="263"/>
      <c r="UA424" s="263"/>
      <c r="UB424" s="263"/>
      <c r="UC424" s="263"/>
      <c r="UD424" s="263"/>
      <c r="UE424" s="263"/>
      <c r="UF424" s="263"/>
      <c r="UG424" s="263"/>
      <c r="UH424" s="263"/>
      <c r="UI424" s="263"/>
      <c r="UJ424" s="263"/>
      <c r="UK424" s="263"/>
      <c r="UL424" s="263"/>
      <c r="UM424" s="263"/>
      <c r="UN424" s="263"/>
      <c r="UO424" s="263"/>
      <c r="UP424" s="263"/>
      <c r="UQ424" s="263"/>
      <c r="UR424" s="263"/>
      <c r="US424" s="263"/>
      <c r="UT424" s="263"/>
      <c r="UU424" s="263"/>
      <c r="UV424" s="263"/>
      <c r="UW424" s="263"/>
      <c r="UX424" s="263"/>
      <c r="UY424" s="263"/>
      <c r="UZ424" s="263"/>
      <c r="VA424" s="263"/>
      <c r="VB424" s="263"/>
      <c r="VC424" s="263"/>
      <c r="VD424" s="263"/>
      <c r="VE424" s="263"/>
      <c r="VF424" s="263"/>
      <c r="VG424" s="263"/>
      <c r="VH424" s="263"/>
      <c r="VI424" s="263"/>
      <c r="VJ424" s="263"/>
      <c r="VK424" s="263"/>
      <c r="VL424" s="263"/>
      <c r="VM424" s="263"/>
      <c r="VN424" s="263"/>
      <c r="VO424" s="263"/>
      <c r="VP424" s="263"/>
      <c r="VQ424" s="263"/>
      <c r="VR424" s="263"/>
      <c r="VS424" s="263"/>
      <c r="VT424" s="263"/>
      <c r="VU424" s="263"/>
      <c r="VV424" s="263"/>
      <c r="VW424" s="263"/>
      <c r="VX424" s="263"/>
      <c r="VY424" s="263"/>
      <c r="VZ424" s="263"/>
      <c r="WA424" s="263"/>
      <c r="WB424" s="263"/>
      <c r="WC424" s="263"/>
      <c r="WD424" s="263"/>
      <c r="WE424" s="263"/>
      <c r="WF424" s="263"/>
      <c r="WG424" s="263"/>
      <c r="WH424" s="263"/>
      <c r="WI424" s="263"/>
      <c r="WJ424" s="263"/>
      <c r="WK424" s="263"/>
      <c r="WL424" s="263"/>
      <c r="WM424" s="263"/>
      <c r="WN424" s="263"/>
      <c r="WO424" s="263"/>
      <c r="WP424" s="263"/>
      <c r="WQ424" s="263"/>
      <c r="WR424" s="263"/>
      <c r="WS424" s="263"/>
      <c r="WT424" s="263"/>
      <c r="WU424" s="263"/>
      <c r="WV424" s="263"/>
      <c r="WW424" s="263"/>
      <c r="WX424" s="263"/>
      <c r="WY424" s="263"/>
      <c r="WZ424" s="263"/>
      <c r="XA424" s="263"/>
      <c r="XB424" s="263"/>
      <c r="XC424" s="263"/>
      <c r="XD424" s="263"/>
      <c r="XE424" s="263"/>
      <c r="XF424" s="263"/>
      <c r="XG424" s="263"/>
      <c r="XH424" s="263"/>
      <c r="XI424" s="263"/>
      <c r="XJ424" s="263"/>
      <c r="XK424" s="263"/>
      <c r="XL424" s="263"/>
      <c r="XM424" s="263"/>
      <c r="XN424" s="263"/>
      <c r="XO424" s="263"/>
      <c r="XP424" s="263"/>
      <c r="XQ424" s="263"/>
      <c r="XR424" s="263"/>
      <c r="XS424" s="263"/>
      <c r="XT424" s="263"/>
      <c r="XU424" s="263"/>
      <c r="XV424" s="263"/>
      <c r="XW424" s="263"/>
      <c r="XX424" s="263"/>
      <c r="XY424" s="263"/>
      <c r="XZ424" s="263"/>
      <c r="YA424" s="263"/>
      <c r="YB424" s="263"/>
      <c r="YC424" s="263"/>
      <c r="YD424" s="263"/>
      <c r="YE424" s="263"/>
      <c r="YF424" s="263"/>
      <c r="YG424" s="263"/>
      <c r="YH424" s="263"/>
      <c r="YI424" s="263"/>
      <c r="YJ424" s="263"/>
      <c r="YK424" s="263"/>
      <c r="YL424" s="263"/>
      <c r="YM424" s="263"/>
      <c r="YN424" s="263"/>
      <c r="YO424" s="263"/>
      <c r="YP424" s="263"/>
      <c r="YQ424" s="263"/>
      <c r="YR424" s="263"/>
      <c r="YS424" s="263"/>
      <c r="YT424" s="263"/>
      <c r="YU424" s="263"/>
      <c r="YV424" s="263"/>
      <c r="YW424" s="263"/>
      <c r="YX424" s="263"/>
      <c r="YY424" s="263"/>
      <c r="YZ424" s="263"/>
      <c r="ZA424" s="263"/>
      <c r="ZB424" s="263"/>
      <c r="ZC424" s="263"/>
      <c r="ZD424" s="263"/>
      <c r="ZE424" s="263"/>
      <c r="ZF424" s="263"/>
      <c r="ZG424" s="263"/>
      <c r="ZH424" s="263"/>
      <c r="ZI424" s="263"/>
      <c r="ZJ424" s="263"/>
      <c r="ZK424" s="263"/>
      <c r="ZL424" s="263"/>
      <c r="ZM424" s="263"/>
      <c r="ZN424" s="263"/>
      <c r="ZO424" s="263"/>
      <c r="ZP424" s="263"/>
      <c r="ZQ424" s="263"/>
      <c r="ZR424" s="263"/>
      <c r="ZS424" s="263"/>
      <c r="ZT424" s="263"/>
      <c r="ZU424" s="263"/>
      <c r="ZV424" s="263"/>
      <c r="ZW424" s="263"/>
      <c r="ZX424" s="263"/>
      <c r="ZY424" s="263"/>
      <c r="ZZ424" s="263"/>
      <c r="AAA424" s="263"/>
      <c r="AAB424" s="263"/>
      <c r="AAC424" s="263"/>
      <c r="AAD424" s="263"/>
      <c r="AAE424" s="263"/>
      <c r="AAF424" s="263"/>
      <c r="AAG424" s="263"/>
      <c r="AAH424" s="263"/>
      <c r="AAI424" s="263"/>
      <c r="AAJ424" s="263"/>
      <c r="AAK424" s="263"/>
      <c r="AAL424" s="263"/>
      <c r="AAM424" s="263"/>
      <c r="AAN424" s="263"/>
      <c r="AAO424" s="263"/>
      <c r="AAP424" s="263"/>
      <c r="AAQ424" s="263"/>
      <c r="AAR424" s="263"/>
      <c r="AAS424" s="263"/>
      <c r="AAT424" s="263"/>
      <c r="AAU424" s="263"/>
      <c r="AAV424" s="263"/>
      <c r="AAW424" s="263"/>
      <c r="AAX424" s="263"/>
      <c r="AAY424" s="263"/>
      <c r="AAZ424" s="263"/>
      <c r="ABA424" s="263"/>
      <c r="ABB424" s="263"/>
      <c r="ABC424" s="263"/>
      <c r="ABD424" s="263"/>
      <c r="ABE424" s="263"/>
      <c r="ABF424" s="263"/>
      <c r="ABG424" s="263"/>
      <c r="ABH424" s="263"/>
      <c r="ABI424" s="263"/>
      <c r="ABJ424" s="263"/>
      <c r="ABK424" s="263"/>
      <c r="ABL424" s="263"/>
      <c r="ABM424" s="263"/>
      <c r="ABN424" s="263"/>
      <c r="ABO424" s="263"/>
      <c r="ABP424" s="263"/>
      <c r="ABQ424" s="263"/>
      <c r="ABR424" s="263"/>
      <c r="ABS424" s="263"/>
      <c r="ABT424" s="263"/>
      <c r="ABU424" s="263"/>
      <c r="ABV424" s="263"/>
      <c r="ABW424" s="263"/>
      <c r="ABX424" s="263"/>
      <c r="ABY424" s="263"/>
      <c r="ABZ424" s="263"/>
      <c r="ACA424" s="263"/>
      <c r="ACB424" s="263"/>
      <c r="ACC424" s="263"/>
      <c r="ACD424" s="263"/>
      <c r="ACE424" s="263"/>
      <c r="ACF424" s="263"/>
      <c r="ACG424" s="263"/>
      <c r="ACH424" s="263"/>
      <c r="ACI424" s="263"/>
      <c r="ACJ424" s="263"/>
      <c r="ACK424" s="263"/>
      <c r="ACL424" s="263"/>
      <c r="ACM424" s="263"/>
      <c r="ACN424" s="263"/>
      <c r="ACO424" s="263"/>
      <c r="ACP424" s="263"/>
      <c r="ACQ424" s="263"/>
      <c r="ACR424" s="263"/>
      <c r="ACS424" s="263"/>
      <c r="ACT424" s="263"/>
      <c r="ACU424" s="263"/>
      <c r="ACV424" s="263"/>
      <c r="ACW424" s="263"/>
      <c r="ACX424" s="263"/>
      <c r="ACY424" s="263"/>
      <c r="ACZ424" s="263"/>
      <c r="ADA424" s="263"/>
      <c r="ADB424" s="263"/>
      <c r="ADC424" s="263"/>
      <c r="ADD424" s="263"/>
      <c r="ADE424" s="263"/>
      <c r="ADF424" s="263"/>
      <c r="ADG424" s="263"/>
      <c r="ADH424" s="263"/>
      <c r="ADI424" s="263"/>
      <c r="ADJ424" s="263"/>
      <c r="ADK424" s="263"/>
      <c r="ADL424" s="263"/>
      <c r="ADM424" s="263"/>
      <c r="ADN424" s="263"/>
      <c r="ADO424" s="263"/>
      <c r="ADP424" s="263"/>
      <c r="ADQ424" s="263"/>
      <c r="ADR424" s="263"/>
      <c r="ADS424" s="263"/>
      <c r="ADT424" s="263"/>
      <c r="ADU424" s="263"/>
      <c r="ADV424" s="263"/>
      <c r="ADW424" s="263"/>
      <c r="ADX424" s="263"/>
      <c r="ADY424" s="263"/>
      <c r="ADZ424" s="263"/>
      <c r="AEA424" s="263"/>
      <c r="AEB424" s="263"/>
      <c r="AEC424" s="263"/>
      <c r="AED424" s="263"/>
      <c r="AEE424" s="263"/>
      <c r="AEF424" s="263"/>
      <c r="AEG424" s="263"/>
      <c r="AEH424" s="263"/>
      <c r="AEI424" s="263"/>
      <c r="AEJ424" s="263"/>
      <c r="AEK424" s="263"/>
      <c r="AEL424" s="263"/>
      <c r="AEM424" s="263"/>
      <c r="AEN424" s="263"/>
      <c r="AEO424" s="263"/>
      <c r="AEP424" s="263"/>
      <c r="AEQ424" s="263"/>
      <c r="AER424" s="263"/>
      <c r="AES424" s="263"/>
      <c r="AET424" s="263"/>
      <c r="AEU424" s="263"/>
      <c r="AEV424" s="263"/>
      <c r="AEW424" s="263"/>
      <c r="AEX424" s="263"/>
      <c r="AEY424" s="263"/>
      <c r="AEZ424" s="263"/>
      <c r="AFA424" s="263"/>
      <c r="AFB424" s="263"/>
      <c r="AFC424" s="263"/>
      <c r="AFD424" s="263"/>
      <c r="AFE424" s="263"/>
      <c r="AFF424" s="263"/>
      <c r="AFG424" s="263"/>
      <c r="AFH424" s="263"/>
      <c r="AFI424" s="263"/>
      <c r="AFJ424" s="263"/>
      <c r="AFK424" s="263"/>
      <c r="AFL424" s="263"/>
      <c r="AFM424" s="263"/>
      <c r="AFN424" s="263"/>
      <c r="AFO424" s="263"/>
      <c r="AFP424" s="263"/>
      <c r="AFQ424" s="263"/>
      <c r="AFR424" s="263"/>
      <c r="AFS424" s="263"/>
      <c r="AFT424" s="263"/>
      <c r="AFU424" s="263"/>
      <c r="AFV424" s="263"/>
      <c r="AFW424" s="263"/>
      <c r="AFX424" s="263"/>
      <c r="AFY424" s="263"/>
      <c r="AFZ424" s="263"/>
      <c r="AGA424" s="263"/>
      <c r="AGB424" s="263"/>
      <c r="AGC424" s="263"/>
      <c r="AGD424" s="263"/>
      <c r="AGE424" s="263"/>
      <c r="AGF424" s="263"/>
      <c r="AGG424" s="263"/>
      <c r="AGH424" s="263"/>
      <c r="AGI424" s="263"/>
      <c r="AGJ424" s="263"/>
      <c r="AGK424" s="263"/>
      <c r="AGL424" s="263"/>
      <c r="AGM424" s="263"/>
      <c r="AGN424" s="263"/>
      <c r="AGO424" s="263"/>
      <c r="AGP424" s="263"/>
      <c r="AGQ424" s="263"/>
      <c r="AGR424" s="263"/>
      <c r="AGS424" s="263"/>
      <c r="AGT424" s="263"/>
      <c r="AGU424" s="263"/>
      <c r="AGV424" s="263"/>
      <c r="AGW424" s="263"/>
      <c r="AGX424" s="263"/>
      <c r="AGY424" s="263"/>
      <c r="AGZ424" s="263"/>
      <c r="AHA424" s="263"/>
      <c r="AHB424" s="263"/>
      <c r="AHC424" s="263"/>
      <c r="AHD424" s="263"/>
      <c r="AHE424" s="263"/>
      <c r="AHF424" s="263"/>
      <c r="AHG424" s="263"/>
      <c r="AHH424" s="263"/>
      <c r="AHI424" s="263"/>
      <c r="AHJ424" s="263"/>
      <c r="AHK424" s="263"/>
      <c r="AHL424" s="263"/>
      <c r="AHM424" s="263"/>
      <c r="AHN424" s="263"/>
      <c r="AHO424" s="263"/>
      <c r="AHP424" s="263"/>
      <c r="AHQ424" s="263"/>
      <c r="AHR424" s="263"/>
      <c r="AHS424" s="263"/>
      <c r="AHT424" s="263"/>
      <c r="AHU424" s="263"/>
      <c r="AHV424" s="263"/>
      <c r="AHW424" s="263"/>
      <c r="AHX424" s="263"/>
      <c r="AHY424" s="263"/>
      <c r="AHZ424" s="263"/>
      <c r="AIA424" s="263"/>
      <c r="AIB424" s="263"/>
      <c r="AIC424" s="263"/>
      <c r="AID424" s="263"/>
      <c r="AIE424" s="263"/>
      <c r="AIF424" s="263"/>
      <c r="AIG424" s="263"/>
      <c r="AIH424" s="263"/>
      <c r="AII424" s="263"/>
      <c r="AIJ424" s="263"/>
      <c r="AIK424" s="263"/>
      <c r="AIL424" s="263"/>
      <c r="AIM424" s="263"/>
      <c r="AIN424" s="263"/>
      <c r="AIO424" s="263"/>
      <c r="AIP424" s="263"/>
      <c r="AIQ424" s="263"/>
      <c r="AIR424" s="263"/>
      <c r="AIS424" s="263"/>
      <c r="AIT424" s="263"/>
      <c r="AIU424" s="263"/>
      <c r="AIV424" s="263"/>
      <c r="AIW424" s="263"/>
      <c r="AIX424" s="263"/>
      <c r="AIY424" s="263"/>
      <c r="AIZ424" s="263"/>
      <c r="AJA424" s="263"/>
      <c r="AJB424" s="263"/>
      <c r="AJC424" s="263"/>
      <c r="AJD424" s="263"/>
      <c r="AJE424" s="263"/>
      <c r="AJF424" s="263"/>
      <c r="AJG424" s="263"/>
      <c r="AJH424" s="263"/>
      <c r="AJI424" s="263"/>
      <c r="AJJ424" s="263"/>
      <c r="AJK424" s="263"/>
      <c r="AJL424" s="263"/>
      <c r="AJM424" s="263"/>
      <c r="AJN424" s="263"/>
      <c r="AJO424" s="263"/>
      <c r="AJP424" s="263"/>
      <c r="AJQ424" s="263"/>
      <c r="AJR424" s="263"/>
      <c r="AJS424" s="263"/>
      <c r="AJT424" s="263"/>
      <c r="AJU424" s="263"/>
      <c r="AJV424" s="263"/>
      <c r="AJW424" s="263"/>
      <c r="AJX424" s="263"/>
      <c r="AJY424" s="263"/>
      <c r="AJZ424" s="263"/>
      <c r="AKA424" s="263"/>
      <c r="AKB424" s="263"/>
      <c r="AKC424" s="263"/>
      <c r="AKD424" s="263"/>
      <c r="AKE424" s="263"/>
      <c r="AKF424" s="263"/>
      <c r="AKG424" s="263"/>
      <c r="AKH424" s="263"/>
      <c r="AKI424" s="263"/>
      <c r="AKJ424" s="263"/>
      <c r="AKK424" s="263"/>
      <c r="AKL424" s="263"/>
      <c r="AKM424" s="263"/>
      <c r="AKN424" s="263"/>
      <c r="AKO424" s="263"/>
      <c r="AKP424" s="263"/>
      <c r="AKQ424" s="263"/>
      <c r="AKR424" s="263"/>
      <c r="AKS424" s="263"/>
      <c r="AKT424" s="263"/>
      <c r="AKU424" s="263"/>
      <c r="AKV424" s="263"/>
      <c r="AKW424" s="263"/>
      <c r="AKX424" s="263"/>
      <c r="AKY424" s="263"/>
      <c r="AKZ424" s="263"/>
      <c r="ALA424" s="263"/>
      <c r="ALB424" s="263"/>
      <c r="ALC424" s="263"/>
      <c r="ALD424" s="263"/>
      <c r="ALE424" s="263"/>
      <c r="ALF424" s="263"/>
      <c r="ALG424" s="263"/>
      <c r="ALH424" s="263"/>
      <c r="ALI424" s="263"/>
      <c r="ALJ424" s="263"/>
      <c r="ALK424" s="263"/>
      <c r="ALL424" s="263"/>
      <c r="ALM424" s="263"/>
      <c r="ALN424" s="263"/>
      <c r="ALO424" s="263"/>
      <c r="ALP424" s="263"/>
      <c r="ALQ424" s="263"/>
      <c r="ALR424" s="263"/>
      <c r="ALS424" s="263"/>
      <c r="ALT424" s="263"/>
      <c r="ALU424" s="263"/>
      <c r="ALV424" s="263"/>
      <c r="ALW424" s="263"/>
      <c r="ALX424" s="263"/>
      <c r="ALY424" s="263"/>
      <c r="ALZ424" s="263"/>
      <c r="AMA424" s="263"/>
      <c r="AMB424" s="263"/>
      <c r="AMC424" s="263"/>
      <c r="AMD424" s="263"/>
      <c r="AME424" s="263"/>
      <c r="AMF424" s="263"/>
      <c r="AMG424" s="263"/>
      <c r="AMH424" s="263"/>
      <c r="AMI424" s="263"/>
      <c r="AMJ424" s="263"/>
      <c r="AMK424" s="263"/>
      <c r="AML424" s="263"/>
      <c r="AMM424" s="263"/>
      <c r="AMN424" s="263"/>
      <c r="AMO424" s="263"/>
      <c r="AMP424" s="263"/>
      <c r="AMQ424" s="263"/>
      <c r="AMR424" s="263"/>
      <c r="AMS424" s="263"/>
      <c r="AMT424" s="263"/>
      <c r="AMU424" s="263"/>
      <c r="AMV424" s="263"/>
      <c r="AMW424" s="263"/>
      <c r="AMX424" s="263"/>
      <c r="AMY424" s="263"/>
      <c r="AMZ424" s="263"/>
      <c r="ANA424" s="263"/>
      <c r="ANB424" s="263"/>
      <c r="ANC424" s="263"/>
      <c r="AND424" s="263"/>
      <c r="ANE424" s="263"/>
      <c r="ANF424" s="263"/>
      <c r="ANG424" s="263"/>
      <c r="ANH424" s="263"/>
      <c r="ANI424" s="263"/>
      <c r="ANJ424" s="263"/>
      <c r="ANK424" s="263"/>
      <c r="ANL424" s="263"/>
      <c r="ANM424" s="263"/>
      <c r="ANN424" s="263"/>
      <c r="ANO424" s="263"/>
      <c r="ANP424" s="263"/>
      <c r="ANQ424" s="263"/>
      <c r="ANR424" s="263"/>
      <c r="ANS424" s="263"/>
      <c r="ANT424" s="263"/>
      <c r="ANU424" s="263"/>
      <c r="ANV424" s="263"/>
      <c r="ANW424" s="263"/>
      <c r="ANX424" s="263"/>
      <c r="ANY424" s="263"/>
      <c r="ANZ424" s="263"/>
      <c r="AOA424" s="263"/>
      <c r="AOB424" s="263"/>
      <c r="AOC424" s="263"/>
      <c r="AOD424" s="263"/>
      <c r="AOE424" s="263"/>
      <c r="AOF424" s="263"/>
      <c r="AOG424" s="263"/>
      <c r="AOH424" s="263"/>
      <c r="AOI424" s="263"/>
      <c r="AOJ424" s="263"/>
      <c r="AOK424" s="263"/>
      <c r="AOL424" s="263"/>
      <c r="AOM424" s="263"/>
      <c r="AON424" s="263"/>
      <c r="AOO424" s="263"/>
      <c r="AOP424" s="263"/>
      <c r="AOQ424" s="263"/>
      <c r="AOR424" s="263"/>
      <c r="AOS424" s="263"/>
      <c r="AOT424" s="263"/>
      <c r="AOU424" s="263"/>
      <c r="AOV424" s="263"/>
      <c r="AOW424" s="263"/>
      <c r="AOX424" s="263"/>
      <c r="AOY424" s="263"/>
      <c r="AOZ424" s="263"/>
      <c r="APA424" s="263"/>
      <c r="APB424" s="263"/>
      <c r="APC424" s="263"/>
      <c r="APD424" s="263"/>
      <c r="APE424" s="263"/>
      <c r="APF424" s="263"/>
      <c r="APG424" s="263"/>
      <c r="APH424" s="263"/>
      <c r="API424" s="263"/>
      <c r="APJ424" s="263"/>
      <c r="APK424" s="263"/>
      <c r="APL424" s="263"/>
      <c r="APM424" s="263"/>
      <c r="APN424" s="263"/>
      <c r="APO424" s="263"/>
      <c r="APP424" s="263"/>
      <c r="APQ424" s="263"/>
      <c r="APR424" s="263"/>
      <c r="APS424" s="263"/>
      <c r="APT424" s="263"/>
      <c r="APU424" s="263"/>
      <c r="APV424" s="263"/>
      <c r="APW424" s="263"/>
      <c r="APX424" s="263"/>
      <c r="APY424" s="263"/>
      <c r="APZ424" s="263"/>
      <c r="AQA424" s="263"/>
      <c r="AQB424" s="263"/>
      <c r="AQC424" s="263"/>
      <c r="AQD424" s="263"/>
      <c r="AQE424" s="263"/>
      <c r="AQF424" s="263"/>
      <c r="AQG424" s="263"/>
      <c r="AQH424" s="263"/>
      <c r="AQI424" s="263"/>
      <c r="AQJ424" s="263"/>
      <c r="AQK424" s="263"/>
      <c r="AQL424" s="263"/>
      <c r="AQM424" s="263"/>
      <c r="AQN424" s="263"/>
      <c r="AQO424" s="263"/>
      <c r="AQP424" s="263"/>
      <c r="AQQ424" s="263"/>
      <c r="AQR424" s="263"/>
      <c r="AQS424" s="263"/>
      <c r="AQT424" s="263"/>
      <c r="AQU424" s="263"/>
      <c r="AQV424" s="263"/>
      <c r="AQW424" s="263"/>
      <c r="AQX424" s="263"/>
      <c r="AQY424" s="263"/>
      <c r="AQZ424" s="263"/>
      <c r="ARA424" s="263"/>
      <c r="ARB424" s="263"/>
      <c r="ARC424" s="263"/>
      <c r="ARD424" s="263"/>
      <c r="ARE424" s="263"/>
      <c r="ARF424" s="263"/>
      <c r="ARG424" s="263"/>
      <c r="ARH424" s="263"/>
      <c r="ARI424" s="263"/>
      <c r="ARJ424" s="263"/>
      <c r="ARK424" s="263"/>
      <c r="ARL424" s="263"/>
      <c r="ARM424" s="263"/>
      <c r="ARN424" s="263"/>
      <c r="ARO424" s="263"/>
      <c r="ARP424" s="263"/>
      <c r="ARQ424" s="263"/>
      <c r="ARR424" s="263"/>
      <c r="ARS424" s="263"/>
      <c r="ART424" s="263"/>
      <c r="ARU424" s="263"/>
      <c r="ARV424" s="263"/>
      <c r="ARW424" s="263"/>
      <c r="ARX424" s="263"/>
      <c r="ARY424" s="263"/>
      <c r="ARZ424" s="263"/>
      <c r="ASA424" s="263"/>
      <c r="ASB424" s="263"/>
      <c r="ASC424" s="263"/>
      <c r="ASD424" s="263"/>
      <c r="ASE424" s="263"/>
      <c r="ASF424" s="263"/>
      <c r="ASG424" s="263"/>
      <c r="ASH424" s="263"/>
      <c r="ASI424" s="263"/>
      <c r="ASJ424" s="263"/>
      <c r="ASK424" s="263"/>
      <c r="ASL424" s="263"/>
      <c r="ASM424" s="263"/>
      <c r="ASN424" s="263"/>
      <c r="ASO424" s="263"/>
      <c r="ASP424" s="263"/>
      <c r="ASQ424" s="263"/>
      <c r="ASR424" s="263"/>
      <c r="ASS424" s="263"/>
      <c r="AST424" s="263"/>
      <c r="ASU424" s="263"/>
      <c r="ASV424" s="263"/>
      <c r="ASW424" s="263"/>
      <c r="ASX424" s="263"/>
      <c r="ASY424" s="263"/>
      <c r="ASZ424" s="263"/>
      <c r="ATA424" s="263"/>
      <c r="ATB424" s="263"/>
      <c r="ATC424" s="263"/>
      <c r="ATD424" s="263"/>
      <c r="ATE424" s="263"/>
      <c r="ATF424" s="263"/>
      <c r="ATG424" s="263"/>
      <c r="ATH424" s="263"/>
      <c r="ATI424" s="263"/>
      <c r="ATJ424" s="263"/>
      <c r="ATK424" s="263"/>
      <c r="ATL424" s="263"/>
      <c r="ATM424" s="263"/>
      <c r="ATN424" s="263"/>
      <c r="ATO424" s="263"/>
      <c r="ATP424" s="263"/>
      <c r="ATQ424" s="263"/>
      <c r="ATR424" s="263"/>
      <c r="ATS424" s="263"/>
      <c r="ATT424" s="263"/>
      <c r="ATU424" s="263"/>
      <c r="ATV424" s="263"/>
      <c r="ATW424" s="263"/>
      <c r="ATX424" s="263"/>
      <c r="ATY424" s="263"/>
      <c r="ATZ424" s="263"/>
      <c r="AUA424" s="263"/>
      <c r="AUB424" s="263"/>
      <c r="AUC424" s="263"/>
      <c r="AUD424" s="263"/>
      <c r="AUE424" s="263"/>
      <c r="AUF424" s="263"/>
      <c r="AUG424" s="263"/>
      <c r="AUH424" s="263"/>
      <c r="AUI424" s="263"/>
      <c r="AUJ424" s="263"/>
      <c r="AUK424" s="263"/>
      <c r="AUL424" s="263"/>
      <c r="AUM424" s="263"/>
      <c r="AUN424" s="263"/>
      <c r="AUO424" s="263"/>
      <c r="AUP424" s="263"/>
      <c r="AUQ424" s="263"/>
      <c r="AUR424" s="263"/>
      <c r="AUS424" s="263"/>
      <c r="AUT424" s="263"/>
      <c r="AUU424" s="263"/>
      <c r="AUV424" s="263"/>
      <c r="AUW424" s="263"/>
      <c r="AUX424" s="263"/>
      <c r="AUY424" s="263"/>
      <c r="AUZ424" s="263"/>
      <c r="AVA424" s="263"/>
      <c r="AVB424" s="263"/>
      <c r="AVC424" s="263"/>
      <c r="AVD424" s="263"/>
      <c r="AVE424" s="263"/>
      <c r="AVF424" s="263"/>
      <c r="AVG424" s="263"/>
      <c r="AVH424" s="263"/>
      <c r="AVI424" s="263"/>
      <c r="AVJ424" s="263"/>
      <c r="AVK424" s="263"/>
      <c r="AVL424" s="263"/>
      <c r="AVM424" s="263"/>
      <c r="AVN424" s="263"/>
      <c r="AVO424" s="263"/>
      <c r="AVP424" s="263"/>
      <c r="AVQ424" s="263"/>
      <c r="AVR424" s="263"/>
      <c r="AVS424" s="263"/>
      <c r="AVT424" s="263"/>
      <c r="AVU424" s="263"/>
      <c r="AVV424" s="263"/>
      <c r="AVW424" s="263"/>
      <c r="AVX424" s="263"/>
      <c r="AVY424" s="263"/>
      <c r="AVZ424" s="263"/>
      <c r="AWA424" s="263"/>
      <c r="AWB424" s="263"/>
      <c r="AWC424" s="263"/>
      <c r="AWD424" s="263"/>
      <c r="AWE424" s="263"/>
      <c r="AWF424" s="263"/>
      <c r="AWG424" s="263"/>
      <c r="AWH424" s="263"/>
      <c r="AWI424" s="263"/>
      <c r="AWJ424" s="263"/>
      <c r="AWK424" s="263"/>
      <c r="AWL424" s="263"/>
      <c r="AWM424" s="263"/>
      <c r="AWN424" s="263"/>
      <c r="AWO424" s="263"/>
      <c r="AWP424" s="263"/>
      <c r="AWQ424" s="263"/>
      <c r="AWR424" s="263"/>
      <c r="AWS424" s="263"/>
      <c r="AWT424" s="263"/>
      <c r="AWU424" s="263"/>
      <c r="AWV424" s="263"/>
      <c r="AWW424" s="263"/>
      <c r="AWX424" s="263"/>
      <c r="AWY424" s="263"/>
      <c r="AWZ424" s="263"/>
      <c r="AXA424" s="263"/>
      <c r="AXB424" s="263"/>
      <c r="AXC424" s="263"/>
      <c r="AXD424" s="263"/>
      <c r="AXE424" s="263"/>
      <c r="AXF424" s="263"/>
      <c r="AXG424" s="263"/>
      <c r="AXH424" s="263"/>
      <c r="AXI424" s="263"/>
      <c r="AXJ424" s="263"/>
      <c r="AXK424" s="263"/>
      <c r="AXL424" s="263"/>
      <c r="AXM424" s="263"/>
      <c r="AXN424" s="263"/>
      <c r="AXO424" s="263"/>
      <c r="AXP424" s="263"/>
      <c r="AXQ424" s="263"/>
      <c r="AXR424" s="263"/>
      <c r="AXS424" s="263"/>
      <c r="AXT424" s="263"/>
      <c r="AXU424" s="263"/>
      <c r="AXV424" s="263"/>
      <c r="AXW424" s="263"/>
      <c r="AXX424" s="263"/>
      <c r="AXY424" s="263"/>
      <c r="AXZ424" s="263"/>
      <c r="AYA424" s="263"/>
      <c r="AYB424" s="263"/>
      <c r="AYC424" s="263"/>
      <c r="AYD424" s="263"/>
      <c r="AYE424" s="263"/>
      <c r="AYF424" s="263"/>
      <c r="AYG424" s="263"/>
      <c r="AYH424" s="263"/>
      <c r="AYI424" s="263"/>
      <c r="AYJ424" s="263"/>
      <c r="AYK424" s="263"/>
      <c r="AYL424" s="263"/>
      <c r="AYM424" s="263"/>
      <c r="AYN424" s="263"/>
      <c r="AYO424" s="263"/>
      <c r="AYP424" s="263"/>
      <c r="AYQ424" s="263"/>
      <c r="AYR424" s="263"/>
      <c r="AYS424" s="263"/>
      <c r="AYT424" s="263"/>
      <c r="AYU424" s="263"/>
      <c r="AYV424" s="263"/>
      <c r="AYW424" s="263"/>
      <c r="AYX424" s="263"/>
      <c r="AYY424" s="263"/>
      <c r="AYZ424" s="263"/>
      <c r="AZA424" s="263"/>
      <c r="AZB424" s="263"/>
      <c r="AZC424" s="263"/>
      <c r="AZD424" s="263"/>
      <c r="AZE424" s="263"/>
      <c r="AZF424" s="263"/>
      <c r="AZG424" s="263"/>
      <c r="AZH424" s="263"/>
      <c r="AZI424" s="263"/>
      <c r="AZJ424" s="263"/>
      <c r="AZK424" s="263"/>
      <c r="AZL424" s="263"/>
      <c r="AZM424" s="263"/>
      <c r="AZN424" s="263"/>
      <c r="AZO424" s="263"/>
      <c r="AZP424" s="263"/>
      <c r="AZQ424" s="263"/>
      <c r="AZR424" s="263"/>
      <c r="AZS424" s="263"/>
      <c r="AZT424" s="263"/>
      <c r="AZU424" s="263"/>
      <c r="AZV424" s="263"/>
      <c r="AZW424" s="263"/>
      <c r="AZX424" s="263"/>
      <c r="AZY424" s="263"/>
      <c r="AZZ424" s="263"/>
      <c r="BAA424" s="263"/>
      <c r="BAB424" s="263"/>
      <c r="BAC424" s="263"/>
      <c r="BAD424" s="263"/>
      <c r="BAE424" s="263"/>
      <c r="BAF424" s="263"/>
      <c r="BAG424" s="263"/>
      <c r="BAH424" s="263"/>
      <c r="BAI424" s="263"/>
      <c r="BAJ424" s="263"/>
      <c r="BAK424" s="263"/>
      <c r="BAL424" s="263"/>
      <c r="BAM424" s="263"/>
      <c r="BAN424" s="263"/>
      <c r="BAO424" s="263"/>
      <c r="BAP424" s="263"/>
      <c r="BAQ424" s="263"/>
      <c r="BAR424" s="263"/>
      <c r="BAS424" s="263"/>
      <c r="BAT424" s="263"/>
      <c r="BAU424" s="263"/>
      <c r="BAV424" s="263"/>
      <c r="BAW424" s="263"/>
      <c r="BAX424" s="263"/>
      <c r="BAY424" s="263"/>
      <c r="BAZ424" s="263"/>
      <c r="BBA424" s="263"/>
      <c r="BBB424" s="263"/>
      <c r="BBC424" s="263"/>
      <c r="BBD424" s="263"/>
      <c r="BBE424" s="263"/>
      <c r="BBF424" s="263"/>
      <c r="BBG424" s="263"/>
      <c r="BBH424" s="263"/>
      <c r="BBI424" s="263"/>
      <c r="BBJ424" s="263"/>
      <c r="BBK424" s="263"/>
      <c r="BBL424" s="263"/>
      <c r="BBM424" s="263"/>
      <c r="BBN424" s="263"/>
      <c r="BBO424" s="263"/>
      <c r="BBP424" s="263"/>
      <c r="BBQ424" s="263"/>
      <c r="BBR424" s="263"/>
      <c r="BBS424" s="263"/>
      <c r="BBT424" s="263"/>
      <c r="BBU424" s="263"/>
      <c r="BBV424" s="263"/>
      <c r="BBW424" s="263"/>
      <c r="BBX424" s="263"/>
      <c r="BBY424" s="263"/>
      <c r="BBZ424" s="263"/>
      <c r="BCA424" s="263"/>
      <c r="BCB424" s="263"/>
      <c r="BCC424" s="263"/>
      <c r="BCD424" s="263"/>
      <c r="BCE424" s="263"/>
      <c r="BCF424" s="263"/>
      <c r="BCG424" s="263"/>
      <c r="BCH424" s="263"/>
      <c r="BCI424" s="263"/>
      <c r="BCJ424" s="263"/>
      <c r="BCK424" s="263"/>
      <c r="BCL424" s="263"/>
      <c r="BCM424" s="263"/>
      <c r="BCN424" s="263"/>
      <c r="BCO424" s="263"/>
      <c r="BCP424" s="263"/>
      <c r="BCQ424" s="263"/>
      <c r="BCR424" s="263"/>
      <c r="BCS424" s="263"/>
      <c r="BCT424" s="263"/>
      <c r="BCU424" s="263"/>
      <c r="BCV424" s="263"/>
      <c r="BCW424" s="263"/>
      <c r="BCX424" s="263"/>
      <c r="BCY424" s="263"/>
      <c r="BCZ424" s="263"/>
      <c r="BDA424" s="263"/>
      <c r="BDB424" s="263"/>
      <c r="BDC424" s="263"/>
      <c r="BDD424" s="263"/>
      <c r="BDE424" s="263"/>
      <c r="BDF424" s="263"/>
      <c r="BDG424" s="263"/>
      <c r="BDH424" s="263"/>
      <c r="BDI424" s="263"/>
      <c r="BDJ424" s="263"/>
      <c r="BDK424" s="263"/>
      <c r="BDL424" s="263"/>
      <c r="BDM424" s="263"/>
      <c r="BDN424" s="263"/>
      <c r="BDO424" s="263"/>
      <c r="BDP424" s="263"/>
      <c r="BDQ424" s="263"/>
      <c r="BDR424" s="263"/>
      <c r="BDS424" s="263"/>
      <c r="BDT424" s="263"/>
      <c r="BDU424" s="263"/>
      <c r="BDV424" s="263"/>
      <c r="BDW424" s="263"/>
      <c r="BDX424" s="263"/>
      <c r="BDY424" s="263"/>
      <c r="BDZ424" s="263"/>
      <c r="BEA424" s="263"/>
      <c r="BEB424" s="263"/>
      <c r="BEC424" s="263"/>
      <c r="BED424" s="263"/>
      <c r="BEE424" s="263"/>
      <c r="BEF424" s="263"/>
      <c r="BEG424" s="263"/>
      <c r="BEH424" s="263"/>
      <c r="BEI424" s="263"/>
      <c r="BEJ424" s="263"/>
      <c r="BEK424" s="263"/>
      <c r="BEL424" s="263"/>
      <c r="BEM424" s="263"/>
      <c r="BEN424" s="263"/>
      <c r="BEO424" s="263"/>
      <c r="BEP424" s="263"/>
      <c r="BEQ424" s="263"/>
      <c r="BER424" s="263"/>
      <c r="BES424" s="263"/>
      <c r="BET424" s="263"/>
      <c r="BEU424" s="263"/>
      <c r="BEV424" s="263"/>
      <c r="BEW424" s="263"/>
      <c r="BEX424" s="263"/>
      <c r="BEY424" s="263"/>
      <c r="BEZ424" s="263"/>
      <c r="BFA424" s="263"/>
      <c r="BFB424" s="263"/>
      <c r="BFC424" s="263"/>
      <c r="BFD424" s="263"/>
      <c r="BFE424" s="263"/>
      <c r="BFF424" s="263"/>
      <c r="BFG424" s="263"/>
      <c r="BFH424" s="263"/>
      <c r="BFI424" s="263"/>
      <c r="BFJ424" s="263"/>
      <c r="BFK424" s="263"/>
      <c r="BFL424" s="263"/>
      <c r="BFM424" s="263"/>
      <c r="BFN424" s="263"/>
      <c r="BFO424" s="263"/>
      <c r="BFP424" s="263"/>
      <c r="BFQ424" s="263"/>
      <c r="BFR424" s="263"/>
      <c r="BFS424" s="263"/>
      <c r="BFT424" s="263"/>
      <c r="BFU424" s="263"/>
      <c r="BFV424" s="263"/>
      <c r="BFW424" s="263"/>
      <c r="BFX424" s="263"/>
      <c r="BFY424" s="263"/>
      <c r="BFZ424" s="263"/>
      <c r="BGA424" s="263"/>
      <c r="BGB424" s="263"/>
      <c r="BGC424" s="263"/>
      <c r="BGD424" s="263"/>
      <c r="BGE424" s="263"/>
      <c r="BGF424" s="263"/>
      <c r="BGG424" s="263"/>
      <c r="BGH424" s="263"/>
      <c r="BGI424" s="263"/>
      <c r="BGJ424" s="263"/>
      <c r="BGK424" s="263"/>
      <c r="BGL424" s="263"/>
      <c r="BGM424" s="263"/>
      <c r="BGN424" s="263"/>
      <c r="BGO424" s="263"/>
      <c r="BGP424" s="263"/>
      <c r="BGQ424" s="263"/>
      <c r="BGR424" s="263"/>
      <c r="BGS424" s="263"/>
      <c r="BGT424" s="263"/>
      <c r="BGU424" s="263"/>
      <c r="BGV424" s="263"/>
      <c r="BGW424" s="263"/>
      <c r="BGX424" s="263"/>
      <c r="BGY424" s="263"/>
      <c r="BGZ424" s="263"/>
      <c r="BHA424" s="263"/>
      <c r="BHB424" s="263"/>
      <c r="BHC424" s="263"/>
      <c r="BHD424" s="263"/>
      <c r="BHE424" s="263"/>
      <c r="BHF424" s="263"/>
      <c r="BHG424" s="263"/>
      <c r="BHH424" s="263"/>
      <c r="BHI424" s="263"/>
      <c r="BHJ424" s="263"/>
      <c r="BHK424" s="263"/>
      <c r="BHL424" s="263"/>
      <c r="BHM424" s="263"/>
      <c r="BHN424" s="263"/>
      <c r="BHO424" s="263"/>
      <c r="BHP424" s="263"/>
      <c r="BHQ424" s="263"/>
      <c r="BHR424" s="263"/>
      <c r="BHS424" s="263"/>
      <c r="BHT424" s="263"/>
      <c r="BHU424" s="263"/>
      <c r="BHV424" s="263"/>
      <c r="BHW424" s="263"/>
      <c r="BHX424" s="263"/>
      <c r="BHY424" s="263"/>
      <c r="BHZ424" s="263"/>
      <c r="BIA424" s="263"/>
      <c r="BIB424" s="263"/>
      <c r="BIC424" s="263"/>
      <c r="BID424" s="263"/>
      <c r="BIE424" s="263"/>
      <c r="BIF424" s="263"/>
      <c r="BIG424" s="263"/>
      <c r="BIH424" s="263"/>
      <c r="BII424" s="263"/>
      <c r="BIJ424" s="263"/>
      <c r="BIK424" s="263"/>
      <c r="BIL424" s="263"/>
      <c r="BIM424" s="263"/>
      <c r="BIN424" s="263"/>
      <c r="BIO424" s="263"/>
      <c r="BIP424" s="263"/>
      <c r="BIQ424" s="263"/>
      <c r="BIR424" s="263"/>
      <c r="BIS424" s="263"/>
      <c r="BIT424" s="263"/>
      <c r="BIU424" s="263"/>
      <c r="BIV424" s="263"/>
      <c r="BIW424" s="263"/>
      <c r="BIX424" s="263"/>
      <c r="BIY424" s="263"/>
      <c r="BIZ424" s="263"/>
      <c r="BJA424" s="263"/>
      <c r="BJB424" s="263"/>
      <c r="BJC424" s="263"/>
      <c r="BJD424" s="263"/>
      <c r="BJE424" s="263"/>
      <c r="BJF424" s="263"/>
      <c r="BJG424" s="263"/>
      <c r="BJH424" s="263"/>
      <c r="BJI424" s="263"/>
      <c r="BJJ424" s="263"/>
      <c r="BJK424" s="263"/>
      <c r="BJL424" s="263"/>
      <c r="BJM424" s="263"/>
      <c r="BJN424" s="263"/>
      <c r="BJO424" s="263"/>
      <c r="BJP424" s="263"/>
      <c r="BJQ424" s="263"/>
      <c r="BJR424" s="263"/>
      <c r="BJS424" s="263"/>
      <c r="BJT424" s="263"/>
      <c r="BJU424" s="263"/>
      <c r="BJV424" s="263"/>
      <c r="BJW424" s="263"/>
      <c r="BJX424" s="263"/>
      <c r="BJY424" s="263"/>
      <c r="BJZ424" s="263"/>
      <c r="BKA424" s="263"/>
      <c r="BKB424" s="263"/>
      <c r="BKC424" s="263"/>
      <c r="BKD424" s="263"/>
      <c r="BKE424" s="263"/>
      <c r="BKF424" s="263"/>
      <c r="BKG424" s="263"/>
      <c r="BKH424" s="263"/>
      <c r="BKI424" s="263"/>
      <c r="BKJ424" s="263"/>
      <c r="BKK424" s="263"/>
      <c r="BKL424" s="263"/>
      <c r="BKM424" s="263"/>
      <c r="BKN424" s="263"/>
      <c r="BKO424" s="263"/>
      <c r="BKP424" s="263"/>
      <c r="BKQ424" s="263"/>
      <c r="BKR424" s="263"/>
      <c r="BKS424" s="263"/>
      <c r="BKT424" s="263"/>
      <c r="BKU424" s="263"/>
      <c r="BKV424" s="263"/>
      <c r="BKW424" s="263"/>
      <c r="BKX424" s="263"/>
      <c r="BKY424" s="263"/>
      <c r="BKZ424" s="263"/>
      <c r="BLA424" s="263"/>
      <c r="BLB424" s="263"/>
      <c r="BLC424" s="263"/>
      <c r="BLD424" s="263"/>
      <c r="BLE424" s="263"/>
      <c r="BLF424" s="263"/>
      <c r="BLG424" s="263"/>
      <c r="BLH424" s="263"/>
      <c r="BLI424" s="263"/>
      <c r="BLJ424" s="263"/>
      <c r="BLK424" s="263"/>
      <c r="BLL424" s="263"/>
      <c r="BLM424" s="263"/>
      <c r="BLN424" s="263"/>
      <c r="BLO424" s="263"/>
      <c r="BLP424" s="263"/>
      <c r="BLQ424" s="263"/>
      <c r="BLR424" s="263"/>
      <c r="BLS424" s="263"/>
      <c r="BLT424" s="263"/>
      <c r="BLU424" s="263"/>
      <c r="BLV424" s="263"/>
      <c r="BLW424" s="263"/>
      <c r="BLX424" s="263"/>
      <c r="BLY424" s="263"/>
      <c r="BLZ424" s="263"/>
      <c r="BMA424" s="263"/>
      <c r="BMB424" s="263"/>
      <c r="BMC424" s="263"/>
      <c r="BMD424" s="263"/>
      <c r="BME424" s="263"/>
      <c r="BMF424" s="263"/>
      <c r="BMG424" s="263"/>
      <c r="BMH424" s="263"/>
      <c r="BMI424" s="263"/>
      <c r="BMJ424" s="263"/>
      <c r="BMK424" s="263"/>
      <c r="BML424" s="263"/>
      <c r="BMM424" s="263"/>
      <c r="BMN424" s="263"/>
      <c r="BMO424" s="263"/>
      <c r="BMP424" s="263"/>
      <c r="BMQ424" s="263"/>
      <c r="BMR424" s="263"/>
      <c r="BMS424" s="263"/>
      <c r="BMT424" s="263"/>
      <c r="BMU424" s="263"/>
      <c r="BMV424" s="263"/>
      <c r="BMW424" s="263"/>
      <c r="BMX424" s="263"/>
      <c r="BMY424" s="263"/>
      <c r="BMZ424" s="263"/>
      <c r="BNA424" s="263"/>
      <c r="BNB424" s="263"/>
      <c r="BNC424" s="263"/>
      <c r="BND424" s="263"/>
      <c r="BNE424" s="263"/>
      <c r="BNF424" s="263"/>
      <c r="BNG424" s="263"/>
      <c r="BNH424" s="263"/>
      <c r="BNI424" s="263"/>
      <c r="BNJ424" s="263"/>
      <c r="BNK424" s="263"/>
      <c r="BNL424" s="263"/>
      <c r="BNM424" s="263"/>
      <c r="BNN424" s="263"/>
      <c r="BNO424" s="263"/>
      <c r="BNP424" s="263"/>
      <c r="BNQ424" s="263"/>
      <c r="BNR424" s="263"/>
      <c r="BNS424" s="263"/>
      <c r="BNT424" s="263"/>
      <c r="BNU424" s="263"/>
      <c r="BNV424" s="263"/>
      <c r="BNW424" s="263"/>
      <c r="BNX424" s="263"/>
      <c r="BNY424" s="263"/>
      <c r="BNZ424" s="263"/>
      <c r="BOA424" s="263"/>
      <c r="BOB424" s="263"/>
      <c r="BOC424" s="263"/>
      <c r="BOD424" s="263"/>
      <c r="BOE424" s="263"/>
      <c r="BOF424" s="263"/>
      <c r="BOG424" s="263"/>
      <c r="BOH424" s="263"/>
      <c r="BOI424" s="263"/>
      <c r="BOJ424" s="263"/>
      <c r="BOK424" s="263"/>
      <c r="BOL424" s="263"/>
      <c r="BOM424" s="263"/>
      <c r="BON424" s="263"/>
      <c r="BOO424" s="263"/>
      <c r="BOP424" s="263"/>
      <c r="BOQ424" s="263"/>
      <c r="BOR424" s="263"/>
      <c r="BOS424" s="263"/>
      <c r="BOT424" s="263"/>
      <c r="BOU424" s="263"/>
      <c r="BOV424" s="263"/>
      <c r="BOW424" s="263"/>
      <c r="BOX424" s="263"/>
      <c r="BOY424" s="263"/>
      <c r="BOZ424" s="263"/>
      <c r="BPA424" s="263"/>
      <c r="BPB424" s="263"/>
      <c r="BPC424" s="263"/>
      <c r="BPD424" s="263"/>
      <c r="BPE424" s="263"/>
      <c r="BPF424" s="263"/>
      <c r="BPG424" s="263"/>
      <c r="BPH424" s="263"/>
      <c r="BPI424" s="263"/>
      <c r="BPJ424" s="263"/>
      <c r="BPK424" s="263"/>
      <c r="BPL424" s="263"/>
      <c r="BPM424" s="263"/>
      <c r="BPN424" s="263"/>
      <c r="BPO424" s="263"/>
      <c r="BPP424" s="263"/>
      <c r="BPQ424" s="263"/>
      <c r="BPR424" s="263"/>
      <c r="BPS424" s="263"/>
      <c r="BPT424" s="263"/>
      <c r="BPU424" s="263"/>
      <c r="BPV424" s="263"/>
      <c r="BPW424" s="263"/>
      <c r="BPX424" s="263"/>
      <c r="BPY424" s="263"/>
      <c r="BPZ424" s="263"/>
      <c r="BQA424" s="263"/>
      <c r="BQB424" s="263"/>
      <c r="BQC424" s="263"/>
      <c r="BQD424" s="263"/>
      <c r="BQE424" s="263"/>
      <c r="BQF424" s="263"/>
      <c r="BQG424" s="263"/>
      <c r="BQH424" s="263"/>
      <c r="BQI424" s="263"/>
      <c r="BQJ424" s="263"/>
      <c r="BQK424" s="263"/>
      <c r="BQL424" s="263"/>
      <c r="BQM424" s="263"/>
      <c r="BQN424" s="263"/>
      <c r="BQO424" s="263"/>
      <c r="BQP424" s="263"/>
      <c r="BQQ424" s="263"/>
      <c r="BQR424" s="263"/>
      <c r="BQS424" s="263"/>
      <c r="BQT424" s="263"/>
      <c r="BQU424" s="263"/>
      <c r="BQV424" s="263"/>
      <c r="BQW424" s="263"/>
      <c r="BQX424" s="263"/>
      <c r="BQY424" s="263"/>
      <c r="BQZ424" s="263"/>
      <c r="BRA424" s="263"/>
      <c r="BRB424" s="263"/>
      <c r="BRC424" s="263"/>
      <c r="BRD424" s="263"/>
      <c r="BRE424" s="263"/>
      <c r="BRF424" s="263"/>
      <c r="BRG424" s="263"/>
      <c r="BRH424" s="263"/>
      <c r="BRI424" s="263"/>
      <c r="BRJ424" s="263"/>
      <c r="BRK424" s="263"/>
      <c r="BRL424" s="263"/>
      <c r="BRM424" s="263"/>
      <c r="BRN424" s="263"/>
      <c r="BRO424" s="263"/>
      <c r="BRP424" s="263"/>
      <c r="BRQ424" s="263"/>
      <c r="BRR424" s="263"/>
      <c r="BRS424" s="263"/>
      <c r="BRT424" s="263"/>
      <c r="BRU424" s="263"/>
      <c r="BRV424" s="263"/>
      <c r="BRW424" s="263"/>
      <c r="BRX424" s="263"/>
      <c r="BRY424" s="263"/>
      <c r="BRZ424" s="263"/>
      <c r="BSA424" s="263"/>
      <c r="BSB424" s="263"/>
      <c r="BSC424" s="263"/>
      <c r="BSD424" s="263"/>
      <c r="BSE424" s="263"/>
      <c r="BSF424" s="263"/>
      <c r="BSG424" s="263"/>
      <c r="BSH424" s="263"/>
      <c r="BSI424" s="263"/>
      <c r="BSJ424" s="263"/>
      <c r="BSK424" s="263"/>
      <c r="BSL424" s="263"/>
      <c r="BSM424" s="263"/>
      <c r="BSN424" s="263"/>
      <c r="BSO424" s="263"/>
      <c r="BSP424" s="263"/>
      <c r="BSQ424" s="263"/>
      <c r="BSR424" s="263"/>
      <c r="BSS424" s="263"/>
      <c r="BST424" s="263"/>
      <c r="BSU424" s="263"/>
      <c r="BSV424" s="263"/>
      <c r="BSW424" s="263"/>
      <c r="BSX424" s="263"/>
      <c r="BSY424" s="263"/>
      <c r="BSZ424" s="263"/>
      <c r="BTA424" s="263"/>
      <c r="BTB424" s="263"/>
      <c r="BTC424" s="263"/>
      <c r="BTD424" s="263"/>
      <c r="BTE424" s="263"/>
      <c r="BTF424" s="263"/>
      <c r="BTG424" s="263"/>
      <c r="BTH424" s="263"/>
      <c r="BTI424" s="263"/>
      <c r="BTJ424" s="263"/>
      <c r="BTK424" s="263"/>
      <c r="BTL424" s="263"/>
      <c r="BTM424" s="263"/>
      <c r="BTN424" s="263"/>
      <c r="BTO424" s="263"/>
      <c r="BTP424" s="263"/>
      <c r="BTQ424" s="263"/>
      <c r="BTR424" s="263"/>
      <c r="BTS424" s="263"/>
      <c r="BTT424" s="263"/>
      <c r="BTU424" s="263"/>
      <c r="BTV424" s="263"/>
      <c r="BTW424" s="263"/>
      <c r="BTX424" s="263"/>
      <c r="BTY424" s="263"/>
      <c r="BTZ424" s="263"/>
      <c r="BUA424" s="263"/>
      <c r="BUB424" s="263"/>
      <c r="BUC424" s="263"/>
      <c r="BUD424" s="263"/>
      <c r="BUE424" s="263"/>
      <c r="BUF424" s="263"/>
      <c r="BUG424" s="263"/>
      <c r="BUH424" s="263"/>
      <c r="BUI424" s="263"/>
      <c r="BUJ424" s="263"/>
      <c r="BUK424" s="263"/>
      <c r="BUL424" s="263"/>
      <c r="BUM424" s="263"/>
      <c r="BUN424" s="263"/>
      <c r="BUO424" s="263"/>
      <c r="BUP424" s="263"/>
      <c r="BUQ424" s="263"/>
      <c r="BUR424" s="263"/>
      <c r="BUS424" s="263"/>
      <c r="BUT424" s="263"/>
      <c r="BUU424" s="263"/>
      <c r="BUV424" s="263"/>
      <c r="BUW424" s="263"/>
      <c r="BUX424" s="263"/>
      <c r="BUY424" s="263"/>
      <c r="BUZ424" s="263"/>
      <c r="BVA424" s="263"/>
      <c r="BVB424" s="263"/>
      <c r="BVC424" s="263"/>
      <c r="BVD424" s="263"/>
      <c r="BVE424" s="263"/>
      <c r="BVF424" s="263"/>
      <c r="BVG424" s="263"/>
      <c r="BVH424" s="263"/>
      <c r="BVI424" s="263"/>
      <c r="BVJ424" s="263"/>
      <c r="BVK424" s="263"/>
      <c r="BVL424" s="263"/>
      <c r="BVM424" s="263"/>
      <c r="BVN424" s="263"/>
      <c r="BVO424" s="263"/>
      <c r="BVP424" s="263"/>
      <c r="BVQ424" s="263"/>
      <c r="BVR424" s="263"/>
      <c r="BVS424" s="263"/>
      <c r="BVT424" s="263"/>
      <c r="BVU424" s="263"/>
      <c r="BVV424" s="263"/>
      <c r="BVW424" s="263"/>
      <c r="BVX424" s="263"/>
      <c r="BVY424" s="263"/>
      <c r="BVZ424" s="263"/>
      <c r="BWA424" s="263"/>
      <c r="BWB424" s="263"/>
      <c r="BWC424" s="263"/>
      <c r="BWD424" s="263"/>
      <c r="BWE424" s="263"/>
      <c r="BWF424" s="263"/>
      <c r="BWG424" s="263"/>
      <c r="BWH424" s="263"/>
      <c r="BWI424" s="263"/>
      <c r="BWJ424" s="263"/>
      <c r="BWK424" s="263"/>
      <c r="BWL424" s="263"/>
      <c r="BWM424" s="263"/>
      <c r="BWN424" s="263"/>
      <c r="BWO424" s="263"/>
      <c r="BWP424" s="263"/>
      <c r="BWQ424" s="263"/>
      <c r="BWR424" s="263"/>
      <c r="BWS424" s="263"/>
      <c r="BWT424" s="263"/>
      <c r="BWU424" s="263"/>
      <c r="BWV424" s="263"/>
      <c r="BWW424" s="263"/>
      <c r="BWX424" s="263"/>
      <c r="BWY424" s="263"/>
      <c r="BWZ424" s="263"/>
      <c r="BXA424" s="263"/>
      <c r="BXB424" s="263"/>
      <c r="BXC424" s="263"/>
      <c r="BXD424" s="263"/>
      <c r="BXE424" s="263"/>
      <c r="BXF424" s="263"/>
      <c r="BXG424" s="263"/>
      <c r="BXH424" s="263"/>
      <c r="BXI424" s="263"/>
      <c r="BXJ424" s="263"/>
      <c r="BXK424" s="263"/>
      <c r="BXL424" s="263"/>
      <c r="BXM424" s="263"/>
      <c r="BXN424" s="263"/>
      <c r="BXO424" s="263"/>
      <c r="BXP424" s="263"/>
      <c r="BXQ424" s="263"/>
      <c r="BXR424" s="263"/>
      <c r="BXS424" s="263"/>
      <c r="BXT424" s="263"/>
      <c r="BXU424" s="263"/>
      <c r="BXV424" s="263"/>
      <c r="BXW424" s="263"/>
      <c r="BXX424" s="263"/>
      <c r="BXY424" s="263"/>
      <c r="BXZ424" s="263"/>
      <c r="BYA424" s="263"/>
      <c r="BYB424" s="263"/>
      <c r="BYC424" s="263"/>
      <c r="BYD424" s="263"/>
      <c r="BYE424" s="263"/>
      <c r="BYF424" s="263"/>
      <c r="BYG424" s="263"/>
      <c r="BYH424" s="263"/>
      <c r="BYI424" s="263"/>
      <c r="BYJ424" s="263"/>
      <c r="BYK424" s="263"/>
      <c r="BYL424" s="263"/>
      <c r="BYM424" s="263"/>
      <c r="BYN424" s="263"/>
      <c r="BYO424" s="263"/>
      <c r="BYP424" s="263"/>
      <c r="BYQ424" s="263"/>
      <c r="BYR424" s="263"/>
      <c r="BYS424" s="263"/>
      <c r="BYT424" s="263"/>
      <c r="BYU424" s="263"/>
      <c r="BYV424" s="263"/>
      <c r="BYW424" s="263"/>
      <c r="BYX424" s="263"/>
      <c r="BYY424" s="263"/>
      <c r="BYZ424" s="263"/>
      <c r="BZA424" s="263"/>
      <c r="BZB424" s="263"/>
      <c r="BZC424" s="263"/>
      <c r="BZD424" s="263"/>
      <c r="BZE424" s="263"/>
      <c r="BZF424" s="263"/>
      <c r="BZG424" s="263"/>
      <c r="BZH424" s="263"/>
      <c r="BZI424" s="263"/>
      <c r="BZJ424" s="263"/>
      <c r="BZK424" s="263"/>
      <c r="BZL424" s="263"/>
      <c r="BZM424" s="263"/>
      <c r="BZN424" s="263"/>
      <c r="BZO424" s="263"/>
      <c r="BZP424" s="263"/>
      <c r="BZQ424" s="263"/>
      <c r="BZR424" s="263"/>
      <c r="BZS424" s="263"/>
      <c r="BZT424" s="263"/>
      <c r="BZU424" s="263"/>
      <c r="BZV424" s="263"/>
      <c r="BZW424" s="263"/>
      <c r="BZX424" s="263"/>
      <c r="BZY424" s="263"/>
      <c r="BZZ424" s="263"/>
      <c r="CAA424" s="263"/>
      <c r="CAB424" s="263"/>
      <c r="CAC424" s="263"/>
      <c r="CAD424" s="263"/>
      <c r="CAE424" s="263"/>
      <c r="CAF424" s="263"/>
      <c r="CAG424" s="263"/>
      <c r="CAH424" s="263"/>
      <c r="CAI424" s="263"/>
      <c r="CAJ424" s="263"/>
      <c r="CAK424" s="263"/>
      <c r="CAL424" s="263"/>
      <c r="CAM424" s="263"/>
      <c r="CAN424" s="263"/>
      <c r="CAO424" s="263"/>
      <c r="CAP424" s="263"/>
      <c r="CAQ424" s="263"/>
      <c r="CAR424" s="263"/>
      <c r="CAS424" s="263"/>
      <c r="CAT424" s="263"/>
      <c r="CAU424" s="263"/>
      <c r="CAV424" s="263"/>
    </row>
    <row r="425" spans="1:2076" x14ac:dyDescent="0.35">
      <c r="A425" s="263"/>
      <c r="B425" s="263"/>
      <c r="C425" s="263"/>
      <c r="D425" s="263"/>
      <c r="E425" s="263"/>
      <c r="F425" s="263"/>
      <c r="G425" s="263"/>
      <c r="H425" s="263"/>
      <c r="I425" s="263"/>
      <c r="J425" s="263"/>
      <c r="K425" s="263"/>
      <c r="L425" s="263"/>
      <c r="M425" s="263"/>
      <c r="N425" s="263"/>
      <c r="O425" s="263"/>
      <c r="P425" s="263"/>
      <c r="Q425" s="263"/>
      <c r="R425" s="263"/>
      <c r="S425" s="263"/>
      <c r="T425" s="263"/>
      <c r="U425" s="263"/>
      <c r="V425" s="263"/>
      <c r="W425" s="263"/>
      <c r="X425" s="263"/>
      <c r="Y425" s="263"/>
      <c r="Z425" s="263"/>
      <c r="AA425" s="263"/>
      <c r="AB425" s="263"/>
      <c r="AC425" s="263"/>
      <c r="AD425" s="263"/>
      <c r="AE425" s="263"/>
      <c r="AF425" s="263"/>
      <c r="AG425" s="263"/>
      <c r="AH425" s="263"/>
      <c r="AI425" s="263"/>
      <c r="AJ425" s="263"/>
      <c r="AK425" s="263"/>
      <c r="AL425" s="263"/>
      <c r="AM425" s="263"/>
      <c r="AN425" s="263"/>
      <c r="AO425" s="263"/>
      <c r="AP425" s="263"/>
      <c r="AQ425" s="263"/>
      <c r="AR425" s="263"/>
      <c r="AS425" s="263"/>
      <c r="AT425" s="263"/>
      <c r="AU425" s="263"/>
      <c r="AV425" s="263"/>
      <c r="AW425" s="263"/>
      <c r="AX425" s="263"/>
      <c r="AY425" s="263"/>
      <c r="AZ425" s="263"/>
      <c r="BA425" s="263"/>
      <c r="BB425" s="263"/>
      <c r="BC425" s="263"/>
      <c r="BD425" s="263"/>
      <c r="BE425" s="263"/>
      <c r="BF425" s="263"/>
      <c r="BG425" s="263"/>
      <c r="BH425" s="263"/>
      <c r="BI425" s="263"/>
      <c r="BJ425" s="263"/>
      <c r="BK425" s="263"/>
      <c r="BL425" s="263"/>
      <c r="BM425" s="263"/>
      <c r="BN425" s="263"/>
      <c r="BO425" s="263"/>
      <c r="BP425" s="263"/>
      <c r="BQ425" s="263"/>
      <c r="BR425" s="263"/>
      <c r="BS425" s="263"/>
      <c r="BT425" s="263"/>
      <c r="BU425" s="263"/>
      <c r="BV425" s="263"/>
      <c r="BW425" s="263"/>
      <c r="BX425" s="263"/>
      <c r="BY425" s="263"/>
      <c r="BZ425" s="263"/>
      <c r="CA425" s="263"/>
      <c r="CB425" s="263"/>
      <c r="CC425" s="263"/>
      <c r="CD425" s="263"/>
      <c r="CE425" s="263"/>
      <c r="CF425" s="263"/>
      <c r="CG425" s="263"/>
      <c r="CH425" s="263"/>
      <c r="CI425" s="263"/>
      <c r="CJ425" s="263"/>
      <c r="CK425" s="263"/>
      <c r="CL425" s="263"/>
      <c r="CM425" s="263"/>
      <c r="CN425" s="263"/>
      <c r="CO425" s="263"/>
      <c r="CP425" s="263"/>
      <c r="CQ425" s="263"/>
      <c r="CR425" s="263"/>
      <c r="CS425" s="263"/>
      <c r="CT425" s="263"/>
      <c r="CU425" s="263"/>
      <c r="CV425" s="263"/>
      <c r="CW425" s="263"/>
      <c r="CX425" s="263"/>
      <c r="CY425" s="263"/>
      <c r="CZ425" s="263"/>
      <c r="DA425" s="263"/>
      <c r="DB425" s="263"/>
      <c r="DC425" s="263"/>
      <c r="DD425" s="263"/>
      <c r="DE425" s="263"/>
      <c r="DF425" s="263"/>
      <c r="DG425" s="263"/>
      <c r="DH425" s="263"/>
      <c r="DI425" s="263"/>
      <c r="DJ425" s="263"/>
      <c r="DK425" s="263"/>
      <c r="DL425" s="263"/>
      <c r="DM425" s="263"/>
      <c r="DN425" s="263"/>
      <c r="DO425" s="263"/>
      <c r="DP425" s="263"/>
      <c r="DQ425" s="263"/>
      <c r="DR425" s="263"/>
      <c r="DS425" s="263"/>
      <c r="DT425" s="263"/>
      <c r="DU425" s="263"/>
      <c r="DV425" s="263"/>
      <c r="DW425" s="263"/>
      <c r="DX425" s="263"/>
      <c r="DY425" s="263"/>
      <c r="DZ425" s="263"/>
      <c r="EA425" s="263"/>
      <c r="EB425" s="263"/>
      <c r="EC425" s="263"/>
      <c r="ED425" s="263"/>
      <c r="EE425" s="263"/>
      <c r="EF425" s="263"/>
      <c r="EG425" s="263"/>
      <c r="EH425" s="263"/>
      <c r="EI425" s="263"/>
      <c r="EJ425" s="263"/>
      <c r="EK425" s="263"/>
      <c r="EL425" s="263"/>
      <c r="EM425" s="263"/>
      <c r="EN425" s="263"/>
      <c r="EO425" s="263"/>
      <c r="EP425" s="263"/>
      <c r="EQ425" s="263"/>
      <c r="ER425" s="263"/>
      <c r="ES425" s="263"/>
      <c r="ET425" s="263"/>
      <c r="EU425" s="263"/>
      <c r="EV425" s="263"/>
      <c r="EW425" s="263"/>
      <c r="EX425" s="263"/>
      <c r="EY425" s="263"/>
      <c r="EZ425" s="263"/>
      <c r="FA425" s="263"/>
      <c r="FB425" s="263"/>
      <c r="FC425" s="263"/>
      <c r="FD425" s="263"/>
      <c r="FE425" s="263"/>
      <c r="FF425" s="263"/>
      <c r="FG425" s="263"/>
      <c r="FH425" s="263"/>
      <c r="FI425" s="263"/>
      <c r="FJ425" s="263"/>
      <c r="FK425" s="263"/>
      <c r="FL425" s="263"/>
      <c r="FM425" s="263"/>
      <c r="FN425" s="263"/>
      <c r="FO425" s="263"/>
      <c r="FP425" s="263"/>
      <c r="FQ425" s="263"/>
      <c r="FR425" s="263"/>
      <c r="FS425" s="263"/>
      <c r="FT425" s="263"/>
      <c r="FU425" s="263"/>
      <c r="FV425" s="263"/>
      <c r="FW425" s="263"/>
      <c r="FX425" s="263"/>
      <c r="FY425" s="263"/>
      <c r="FZ425" s="263"/>
      <c r="GA425" s="263"/>
      <c r="GB425" s="263"/>
      <c r="GC425" s="263"/>
      <c r="GD425" s="263"/>
      <c r="GE425" s="263"/>
      <c r="GF425" s="263"/>
      <c r="GG425" s="263"/>
      <c r="GH425" s="263"/>
      <c r="GI425" s="263"/>
      <c r="GJ425" s="263"/>
      <c r="GK425" s="263"/>
      <c r="GL425" s="263"/>
      <c r="GM425" s="263"/>
      <c r="GN425" s="263"/>
      <c r="GO425" s="263"/>
      <c r="GP425" s="263"/>
      <c r="GQ425" s="263"/>
      <c r="GR425" s="263"/>
      <c r="GS425" s="263"/>
      <c r="GT425" s="263"/>
      <c r="GU425" s="263"/>
      <c r="GV425" s="263"/>
      <c r="GW425" s="263"/>
      <c r="GX425" s="263"/>
      <c r="GY425" s="263"/>
      <c r="GZ425" s="263"/>
      <c r="HA425" s="263"/>
      <c r="HB425" s="263"/>
      <c r="HC425" s="263"/>
      <c r="HD425" s="263"/>
      <c r="HE425" s="263"/>
      <c r="HF425" s="263"/>
      <c r="HG425" s="263"/>
      <c r="HH425" s="263"/>
      <c r="HI425" s="263"/>
      <c r="HJ425" s="263"/>
      <c r="HK425" s="263"/>
      <c r="HL425" s="263"/>
      <c r="HM425" s="263"/>
      <c r="HN425" s="263"/>
      <c r="HO425" s="263"/>
      <c r="HP425" s="263"/>
      <c r="HQ425" s="263"/>
      <c r="HR425" s="263"/>
      <c r="HS425" s="263"/>
      <c r="HT425" s="263"/>
      <c r="HU425" s="263"/>
      <c r="HV425" s="263"/>
      <c r="HW425" s="263"/>
      <c r="HX425" s="263"/>
      <c r="HY425" s="263"/>
      <c r="HZ425" s="263"/>
      <c r="IA425" s="263"/>
      <c r="IB425" s="263"/>
      <c r="IC425" s="263"/>
      <c r="ID425" s="263"/>
      <c r="IE425" s="263"/>
      <c r="IF425" s="263"/>
      <c r="IG425" s="263"/>
      <c r="IH425" s="263"/>
      <c r="II425" s="263"/>
      <c r="IJ425" s="263"/>
      <c r="IK425" s="263"/>
      <c r="IL425" s="263"/>
      <c r="IM425" s="263"/>
      <c r="IN425" s="263"/>
      <c r="IO425" s="263"/>
      <c r="IP425" s="263"/>
      <c r="IQ425" s="263"/>
      <c r="IR425" s="263"/>
      <c r="IS425" s="263"/>
      <c r="IT425" s="263"/>
      <c r="IU425" s="263"/>
      <c r="IV425" s="263"/>
      <c r="IW425" s="263"/>
      <c r="IX425" s="263"/>
      <c r="IY425" s="263"/>
      <c r="IZ425" s="263"/>
      <c r="JA425" s="263"/>
      <c r="JB425" s="263"/>
      <c r="JC425" s="263"/>
      <c r="JD425" s="263"/>
      <c r="JE425" s="263"/>
      <c r="JF425" s="263"/>
      <c r="JG425" s="263"/>
      <c r="JH425" s="263"/>
      <c r="JI425" s="263"/>
      <c r="JJ425" s="263"/>
      <c r="JK425" s="263"/>
      <c r="JL425" s="263"/>
      <c r="JM425" s="263"/>
      <c r="JN425" s="263"/>
      <c r="JO425" s="263"/>
      <c r="JP425" s="263"/>
      <c r="JQ425" s="263"/>
      <c r="JR425" s="263"/>
      <c r="JS425" s="263"/>
      <c r="JT425" s="263"/>
      <c r="JU425" s="263"/>
      <c r="JV425" s="263"/>
      <c r="JW425" s="263"/>
      <c r="JX425" s="263"/>
      <c r="JY425" s="263"/>
      <c r="JZ425" s="263"/>
      <c r="KA425" s="263"/>
      <c r="KB425" s="263"/>
      <c r="KC425" s="263"/>
      <c r="KD425" s="263"/>
      <c r="KE425" s="263"/>
      <c r="KF425" s="263"/>
      <c r="KG425" s="263"/>
      <c r="KH425" s="263"/>
      <c r="KI425" s="263"/>
      <c r="KJ425" s="263"/>
      <c r="KK425" s="263"/>
      <c r="KL425" s="263"/>
      <c r="KM425" s="263"/>
      <c r="KN425" s="263"/>
      <c r="KO425" s="263"/>
      <c r="KP425" s="263"/>
      <c r="KQ425" s="263"/>
      <c r="KR425" s="263"/>
      <c r="KS425" s="263"/>
      <c r="KT425" s="263"/>
      <c r="KU425" s="263"/>
      <c r="KV425" s="263"/>
      <c r="KW425" s="263"/>
      <c r="KX425" s="263"/>
      <c r="KY425" s="263"/>
      <c r="KZ425" s="263"/>
      <c r="LA425" s="263"/>
      <c r="LB425" s="263"/>
      <c r="LC425" s="263"/>
      <c r="LD425" s="263"/>
      <c r="LE425" s="263"/>
      <c r="LF425" s="263"/>
      <c r="LG425" s="263"/>
      <c r="LH425" s="263"/>
      <c r="LI425" s="263"/>
      <c r="LJ425" s="263"/>
      <c r="LK425" s="263"/>
      <c r="LL425" s="263"/>
      <c r="LM425" s="263"/>
      <c r="LN425" s="263"/>
      <c r="LO425" s="263"/>
      <c r="LP425" s="263"/>
      <c r="LQ425" s="263"/>
      <c r="LR425" s="263"/>
      <c r="LS425" s="263"/>
      <c r="LT425" s="263"/>
      <c r="LU425" s="263"/>
      <c r="LV425" s="263"/>
      <c r="LW425" s="263"/>
      <c r="LX425" s="263"/>
      <c r="LY425" s="263"/>
      <c r="LZ425" s="263"/>
      <c r="MA425" s="263"/>
      <c r="MB425" s="263"/>
      <c r="MC425" s="263"/>
      <c r="MD425" s="263"/>
      <c r="ME425" s="263"/>
      <c r="MF425" s="263"/>
      <c r="MG425" s="263"/>
      <c r="MH425" s="263"/>
      <c r="MI425" s="263"/>
      <c r="MJ425" s="263"/>
      <c r="MK425" s="263"/>
      <c r="ML425" s="263"/>
      <c r="MM425" s="263"/>
      <c r="MN425" s="263"/>
      <c r="MO425" s="263"/>
      <c r="MP425" s="263"/>
      <c r="MQ425" s="263"/>
      <c r="MR425" s="263"/>
      <c r="MS425" s="263"/>
      <c r="MT425" s="263"/>
      <c r="MU425" s="263"/>
      <c r="MV425" s="263"/>
      <c r="MW425" s="263"/>
      <c r="MX425" s="263"/>
      <c r="MY425" s="263"/>
      <c r="MZ425" s="263"/>
      <c r="NA425" s="263"/>
      <c r="NB425" s="263"/>
      <c r="NC425" s="263"/>
      <c r="ND425" s="263"/>
      <c r="NE425" s="263"/>
      <c r="NF425" s="263"/>
      <c r="NG425" s="263"/>
      <c r="NH425" s="263"/>
      <c r="NI425" s="263"/>
      <c r="NJ425" s="263"/>
      <c r="NK425" s="263"/>
      <c r="NL425" s="263"/>
      <c r="NM425" s="263"/>
      <c r="NN425" s="263"/>
      <c r="NO425" s="263"/>
      <c r="NP425" s="263"/>
      <c r="NQ425" s="263"/>
      <c r="NR425" s="263"/>
      <c r="NS425" s="263"/>
      <c r="NT425" s="263"/>
      <c r="NU425" s="263"/>
      <c r="NV425" s="263"/>
      <c r="NW425" s="263"/>
      <c r="NX425" s="263"/>
      <c r="NY425" s="263"/>
      <c r="NZ425" s="263"/>
      <c r="OA425" s="263"/>
      <c r="OB425" s="263"/>
      <c r="OC425" s="263"/>
      <c r="OD425" s="263"/>
      <c r="OE425" s="263"/>
      <c r="OF425" s="263"/>
      <c r="OG425" s="263"/>
      <c r="OH425" s="263"/>
      <c r="OI425" s="263"/>
      <c r="OJ425" s="263"/>
      <c r="OK425" s="263"/>
      <c r="OL425" s="263"/>
      <c r="OM425" s="263"/>
      <c r="ON425" s="263"/>
      <c r="OO425" s="263"/>
      <c r="OP425" s="263"/>
      <c r="OQ425" s="263"/>
      <c r="OR425" s="263"/>
      <c r="OS425" s="263"/>
      <c r="OT425" s="263"/>
      <c r="OU425" s="263"/>
      <c r="OV425" s="263"/>
      <c r="OW425" s="263"/>
      <c r="OX425" s="263"/>
      <c r="OY425" s="263"/>
      <c r="OZ425" s="263"/>
      <c r="PA425" s="263"/>
      <c r="PB425" s="263"/>
      <c r="PC425" s="263"/>
      <c r="PD425" s="263"/>
      <c r="PE425" s="263"/>
      <c r="PF425" s="263"/>
      <c r="PG425" s="263"/>
      <c r="PH425" s="263"/>
      <c r="PI425" s="263"/>
      <c r="PJ425" s="263"/>
      <c r="PK425" s="263"/>
      <c r="PL425" s="263"/>
      <c r="PM425" s="263"/>
      <c r="PN425" s="263"/>
      <c r="PO425" s="263"/>
      <c r="PP425" s="263"/>
      <c r="PQ425" s="263"/>
      <c r="PR425" s="263"/>
      <c r="PS425" s="263"/>
      <c r="PT425" s="263"/>
      <c r="PU425" s="263"/>
      <c r="PV425" s="263"/>
      <c r="PW425" s="263"/>
      <c r="PX425" s="263"/>
      <c r="PY425" s="263"/>
      <c r="PZ425" s="263"/>
      <c r="QA425" s="263"/>
      <c r="QB425" s="263"/>
      <c r="QC425" s="263"/>
      <c r="QD425" s="263"/>
      <c r="QE425" s="263"/>
      <c r="QF425" s="263"/>
      <c r="QG425" s="263"/>
      <c r="QH425" s="263"/>
      <c r="QI425" s="263"/>
      <c r="QJ425" s="263"/>
      <c r="QK425" s="263"/>
      <c r="QL425" s="263"/>
      <c r="QM425" s="263"/>
      <c r="QN425" s="263"/>
      <c r="QO425" s="263"/>
      <c r="QP425" s="263"/>
      <c r="QQ425" s="263"/>
      <c r="QR425" s="263"/>
      <c r="QS425" s="263"/>
      <c r="QT425" s="263"/>
      <c r="QU425" s="263"/>
      <c r="QV425" s="263"/>
      <c r="QW425" s="263"/>
      <c r="QX425" s="263"/>
      <c r="QY425" s="263"/>
      <c r="QZ425" s="263"/>
      <c r="RA425" s="263"/>
      <c r="RB425" s="263"/>
      <c r="RC425" s="263"/>
      <c r="RD425" s="263"/>
      <c r="RE425" s="263"/>
      <c r="RF425" s="263"/>
      <c r="RG425" s="263"/>
      <c r="RH425" s="263"/>
      <c r="RI425" s="263"/>
      <c r="RJ425" s="263"/>
      <c r="RK425" s="263"/>
      <c r="RL425" s="263"/>
      <c r="RM425" s="263"/>
      <c r="RN425" s="263"/>
      <c r="RO425" s="263"/>
      <c r="RP425" s="263"/>
      <c r="RQ425" s="263"/>
      <c r="RR425" s="263"/>
      <c r="RS425" s="263"/>
      <c r="RT425" s="263"/>
      <c r="RU425" s="263"/>
      <c r="RV425" s="263"/>
      <c r="RW425" s="263"/>
      <c r="RX425" s="263"/>
      <c r="RY425" s="263"/>
      <c r="RZ425" s="263"/>
      <c r="SA425" s="263"/>
      <c r="SB425" s="263"/>
      <c r="SC425" s="263"/>
      <c r="SD425" s="263"/>
      <c r="SE425" s="263"/>
      <c r="SF425" s="263"/>
      <c r="SG425" s="263"/>
      <c r="SH425" s="263"/>
      <c r="SI425" s="263"/>
      <c r="SJ425" s="263"/>
      <c r="SK425" s="263"/>
      <c r="SL425" s="263"/>
      <c r="SM425" s="263"/>
      <c r="SN425" s="263"/>
      <c r="SO425" s="263"/>
      <c r="SP425" s="263"/>
      <c r="SQ425" s="263"/>
      <c r="SR425" s="263"/>
      <c r="SS425" s="263"/>
      <c r="ST425" s="263"/>
      <c r="SU425" s="263"/>
      <c r="SV425" s="263"/>
      <c r="SW425" s="263"/>
      <c r="SX425" s="263"/>
      <c r="SY425" s="263"/>
      <c r="SZ425" s="263"/>
      <c r="TA425" s="263"/>
      <c r="TB425" s="263"/>
      <c r="TC425" s="263"/>
      <c r="TD425" s="263"/>
      <c r="TE425" s="263"/>
      <c r="TF425" s="263"/>
      <c r="TG425" s="263"/>
      <c r="TH425" s="263"/>
      <c r="TI425" s="263"/>
      <c r="TJ425" s="263"/>
      <c r="TK425" s="263"/>
      <c r="TL425" s="263"/>
      <c r="TM425" s="263"/>
      <c r="TN425" s="263"/>
      <c r="TO425" s="263"/>
      <c r="TP425" s="263"/>
      <c r="TQ425" s="263"/>
      <c r="TR425" s="263"/>
      <c r="TS425" s="263"/>
      <c r="TT425" s="263"/>
      <c r="TU425" s="263"/>
      <c r="TV425" s="263"/>
      <c r="TW425" s="263"/>
      <c r="TX425" s="263"/>
      <c r="TY425" s="263"/>
      <c r="TZ425" s="263"/>
      <c r="UA425" s="263"/>
      <c r="UB425" s="263"/>
      <c r="UC425" s="263"/>
      <c r="UD425" s="263"/>
      <c r="UE425" s="263"/>
      <c r="UF425" s="263"/>
      <c r="UG425" s="263"/>
      <c r="UH425" s="263"/>
      <c r="UI425" s="263"/>
      <c r="UJ425" s="263"/>
      <c r="UK425" s="263"/>
      <c r="UL425" s="263"/>
      <c r="UM425" s="263"/>
      <c r="UN425" s="263"/>
      <c r="UO425" s="263"/>
      <c r="UP425" s="263"/>
      <c r="UQ425" s="263"/>
      <c r="UR425" s="263"/>
      <c r="US425" s="263"/>
      <c r="UT425" s="263"/>
      <c r="UU425" s="263"/>
      <c r="UV425" s="263"/>
      <c r="UW425" s="263"/>
      <c r="UX425" s="263"/>
      <c r="UY425" s="263"/>
      <c r="UZ425" s="263"/>
      <c r="VA425" s="263"/>
      <c r="VB425" s="263"/>
      <c r="VC425" s="263"/>
      <c r="VD425" s="263"/>
      <c r="VE425" s="263"/>
      <c r="VF425" s="263"/>
      <c r="VG425" s="263"/>
      <c r="VH425" s="263"/>
      <c r="VI425" s="263"/>
      <c r="VJ425" s="263"/>
      <c r="VK425" s="263"/>
      <c r="VL425" s="263"/>
      <c r="VM425" s="263"/>
      <c r="VN425" s="263"/>
      <c r="VO425" s="263"/>
      <c r="VP425" s="263"/>
      <c r="VQ425" s="263"/>
      <c r="VR425" s="263"/>
      <c r="VS425" s="263"/>
      <c r="VT425" s="263"/>
      <c r="VU425" s="263"/>
      <c r="VV425" s="263"/>
      <c r="VW425" s="263"/>
      <c r="VX425" s="263"/>
      <c r="VY425" s="263"/>
      <c r="VZ425" s="263"/>
      <c r="WA425" s="263"/>
      <c r="WB425" s="263"/>
      <c r="WC425" s="263"/>
      <c r="WD425" s="263"/>
      <c r="WE425" s="263"/>
      <c r="WF425" s="263"/>
      <c r="WG425" s="263"/>
      <c r="WH425" s="263"/>
      <c r="WI425" s="263"/>
      <c r="WJ425" s="263"/>
      <c r="WK425" s="263"/>
      <c r="WL425" s="263"/>
      <c r="WM425" s="263"/>
      <c r="WN425" s="263"/>
      <c r="WO425" s="263"/>
      <c r="WP425" s="263"/>
      <c r="WQ425" s="263"/>
      <c r="WR425" s="263"/>
      <c r="WS425" s="263"/>
      <c r="WT425" s="263"/>
      <c r="WU425" s="263"/>
      <c r="WV425" s="263"/>
      <c r="WW425" s="263"/>
      <c r="WX425" s="263"/>
      <c r="WY425" s="263"/>
      <c r="WZ425" s="263"/>
      <c r="XA425" s="263"/>
      <c r="XB425" s="263"/>
      <c r="XC425" s="263"/>
      <c r="XD425" s="263"/>
      <c r="XE425" s="263"/>
      <c r="XF425" s="263"/>
      <c r="XG425" s="263"/>
      <c r="XH425" s="263"/>
      <c r="XI425" s="263"/>
      <c r="XJ425" s="263"/>
      <c r="XK425" s="263"/>
      <c r="XL425" s="263"/>
      <c r="XM425" s="263"/>
      <c r="XN425" s="263"/>
      <c r="XO425" s="263"/>
      <c r="XP425" s="263"/>
      <c r="XQ425" s="263"/>
      <c r="XR425" s="263"/>
      <c r="XS425" s="263"/>
      <c r="XT425" s="263"/>
      <c r="XU425" s="263"/>
      <c r="XV425" s="263"/>
      <c r="XW425" s="263"/>
      <c r="XX425" s="263"/>
      <c r="XY425" s="263"/>
      <c r="XZ425" s="263"/>
      <c r="YA425" s="263"/>
      <c r="YB425" s="263"/>
      <c r="YC425" s="263"/>
      <c r="YD425" s="263"/>
      <c r="YE425" s="263"/>
      <c r="YF425" s="263"/>
      <c r="YG425" s="263"/>
      <c r="YH425" s="263"/>
      <c r="YI425" s="263"/>
      <c r="YJ425" s="263"/>
      <c r="YK425" s="263"/>
      <c r="YL425" s="263"/>
      <c r="YM425" s="263"/>
      <c r="YN425" s="263"/>
      <c r="YO425" s="263"/>
      <c r="YP425" s="263"/>
      <c r="YQ425" s="263"/>
      <c r="YR425" s="263"/>
      <c r="YS425" s="263"/>
      <c r="YT425" s="263"/>
      <c r="YU425" s="263"/>
      <c r="YV425" s="263"/>
      <c r="YW425" s="263"/>
      <c r="YX425" s="263"/>
      <c r="YY425" s="263"/>
      <c r="YZ425" s="263"/>
      <c r="ZA425" s="263"/>
      <c r="ZB425" s="263"/>
      <c r="ZC425" s="263"/>
      <c r="ZD425" s="263"/>
      <c r="ZE425" s="263"/>
      <c r="ZF425" s="263"/>
      <c r="ZG425" s="263"/>
      <c r="ZH425" s="263"/>
      <c r="ZI425" s="263"/>
      <c r="ZJ425" s="263"/>
      <c r="ZK425" s="263"/>
      <c r="ZL425" s="263"/>
      <c r="ZM425" s="263"/>
      <c r="ZN425" s="263"/>
      <c r="ZO425" s="263"/>
      <c r="ZP425" s="263"/>
      <c r="ZQ425" s="263"/>
      <c r="ZR425" s="263"/>
      <c r="ZS425" s="263"/>
      <c r="ZT425" s="263"/>
      <c r="ZU425" s="263"/>
      <c r="ZV425" s="263"/>
      <c r="ZW425" s="263"/>
      <c r="ZX425" s="263"/>
      <c r="ZY425" s="263"/>
      <c r="ZZ425" s="263"/>
      <c r="AAA425" s="263"/>
      <c r="AAB425" s="263"/>
      <c r="AAC425" s="263"/>
      <c r="AAD425" s="263"/>
      <c r="AAE425" s="263"/>
      <c r="AAF425" s="263"/>
      <c r="AAG425" s="263"/>
      <c r="AAH425" s="263"/>
      <c r="AAI425" s="263"/>
      <c r="AAJ425" s="263"/>
      <c r="AAK425" s="263"/>
      <c r="AAL425" s="263"/>
      <c r="AAM425" s="263"/>
      <c r="AAN425" s="263"/>
      <c r="AAO425" s="263"/>
      <c r="AAP425" s="263"/>
      <c r="AAQ425" s="263"/>
      <c r="AAR425" s="263"/>
      <c r="AAS425" s="263"/>
      <c r="AAT425" s="263"/>
      <c r="AAU425" s="263"/>
      <c r="AAV425" s="263"/>
      <c r="AAW425" s="263"/>
      <c r="AAX425" s="263"/>
      <c r="AAY425" s="263"/>
      <c r="AAZ425" s="263"/>
      <c r="ABA425" s="263"/>
      <c r="ABB425" s="263"/>
      <c r="ABC425" s="263"/>
      <c r="ABD425" s="263"/>
      <c r="ABE425" s="263"/>
      <c r="ABF425" s="263"/>
      <c r="ABG425" s="263"/>
      <c r="ABH425" s="263"/>
      <c r="ABI425" s="263"/>
      <c r="ABJ425" s="263"/>
      <c r="ABK425" s="263"/>
      <c r="ABL425" s="263"/>
      <c r="ABM425" s="263"/>
      <c r="ABN425" s="263"/>
      <c r="ABO425" s="263"/>
      <c r="ABP425" s="263"/>
      <c r="ABQ425" s="263"/>
      <c r="ABR425" s="263"/>
      <c r="ABS425" s="263"/>
      <c r="ABT425" s="263"/>
      <c r="ABU425" s="263"/>
      <c r="ABV425" s="263"/>
      <c r="ABW425" s="263"/>
      <c r="ABX425" s="263"/>
      <c r="ABY425" s="263"/>
      <c r="ABZ425" s="263"/>
      <c r="ACA425" s="263"/>
      <c r="ACB425" s="263"/>
      <c r="ACC425" s="263"/>
      <c r="ACD425" s="263"/>
      <c r="ACE425" s="263"/>
      <c r="ACF425" s="263"/>
      <c r="ACG425" s="263"/>
      <c r="ACH425" s="263"/>
      <c r="ACI425" s="263"/>
      <c r="ACJ425" s="263"/>
      <c r="ACK425" s="263"/>
      <c r="ACL425" s="263"/>
      <c r="ACM425" s="263"/>
      <c r="ACN425" s="263"/>
      <c r="ACO425" s="263"/>
      <c r="ACP425" s="263"/>
      <c r="ACQ425" s="263"/>
      <c r="ACR425" s="263"/>
      <c r="ACS425" s="263"/>
      <c r="ACT425" s="263"/>
      <c r="ACU425" s="263"/>
      <c r="ACV425" s="263"/>
      <c r="ACW425" s="263"/>
      <c r="ACX425" s="263"/>
      <c r="ACY425" s="263"/>
      <c r="ACZ425" s="263"/>
      <c r="ADA425" s="263"/>
      <c r="ADB425" s="263"/>
      <c r="ADC425" s="263"/>
      <c r="ADD425" s="263"/>
      <c r="ADE425" s="263"/>
      <c r="ADF425" s="263"/>
      <c r="ADG425" s="263"/>
      <c r="ADH425" s="263"/>
      <c r="ADI425" s="263"/>
      <c r="ADJ425" s="263"/>
      <c r="ADK425" s="263"/>
      <c r="ADL425" s="263"/>
      <c r="ADM425" s="263"/>
      <c r="ADN425" s="263"/>
      <c r="ADO425" s="263"/>
      <c r="ADP425" s="263"/>
      <c r="ADQ425" s="263"/>
      <c r="ADR425" s="263"/>
      <c r="ADS425" s="263"/>
      <c r="ADT425" s="263"/>
      <c r="ADU425" s="263"/>
      <c r="ADV425" s="263"/>
      <c r="ADW425" s="263"/>
      <c r="ADX425" s="263"/>
      <c r="ADY425" s="263"/>
      <c r="ADZ425" s="263"/>
      <c r="AEA425" s="263"/>
      <c r="AEB425" s="263"/>
      <c r="AEC425" s="263"/>
      <c r="AED425" s="263"/>
      <c r="AEE425" s="263"/>
      <c r="AEF425" s="263"/>
      <c r="AEG425" s="263"/>
      <c r="AEH425" s="263"/>
      <c r="AEI425" s="263"/>
      <c r="AEJ425" s="263"/>
      <c r="AEK425" s="263"/>
      <c r="AEL425" s="263"/>
      <c r="AEM425" s="263"/>
      <c r="AEN425" s="263"/>
      <c r="AEO425" s="263"/>
      <c r="AEP425" s="263"/>
      <c r="AEQ425" s="263"/>
      <c r="AER425" s="263"/>
      <c r="AES425" s="263"/>
      <c r="AET425" s="263"/>
      <c r="AEU425" s="263"/>
      <c r="AEV425" s="263"/>
      <c r="AEW425" s="263"/>
      <c r="AEX425" s="263"/>
      <c r="AEY425" s="263"/>
      <c r="AEZ425" s="263"/>
      <c r="AFA425" s="263"/>
      <c r="AFB425" s="263"/>
      <c r="AFC425" s="263"/>
      <c r="AFD425" s="263"/>
      <c r="AFE425" s="263"/>
      <c r="AFF425" s="263"/>
      <c r="AFG425" s="263"/>
      <c r="AFH425" s="263"/>
      <c r="AFI425" s="263"/>
      <c r="AFJ425" s="263"/>
      <c r="AFK425" s="263"/>
      <c r="AFL425" s="263"/>
      <c r="AFM425" s="263"/>
      <c r="AFN425" s="263"/>
      <c r="AFO425" s="263"/>
      <c r="AFP425" s="263"/>
      <c r="AFQ425" s="263"/>
      <c r="AFR425" s="263"/>
      <c r="AFS425" s="263"/>
      <c r="AFT425" s="263"/>
      <c r="AFU425" s="263"/>
      <c r="AFV425" s="263"/>
      <c r="AFW425" s="263"/>
      <c r="AFX425" s="263"/>
      <c r="AFY425" s="263"/>
      <c r="AFZ425" s="263"/>
      <c r="AGA425" s="263"/>
      <c r="AGB425" s="263"/>
      <c r="AGC425" s="263"/>
      <c r="AGD425" s="263"/>
      <c r="AGE425" s="263"/>
      <c r="AGF425" s="263"/>
      <c r="AGG425" s="263"/>
      <c r="AGH425" s="263"/>
      <c r="AGI425" s="263"/>
      <c r="AGJ425" s="263"/>
      <c r="AGK425" s="263"/>
      <c r="AGL425" s="263"/>
      <c r="AGM425" s="263"/>
      <c r="AGN425" s="263"/>
      <c r="AGO425" s="263"/>
      <c r="AGP425" s="263"/>
      <c r="AGQ425" s="263"/>
      <c r="AGR425" s="263"/>
      <c r="AGS425" s="263"/>
      <c r="AGT425" s="263"/>
      <c r="AGU425" s="263"/>
      <c r="AGV425" s="263"/>
      <c r="AGW425" s="263"/>
      <c r="AGX425" s="263"/>
      <c r="AGY425" s="263"/>
      <c r="AGZ425" s="263"/>
      <c r="AHA425" s="263"/>
      <c r="AHB425" s="263"/>
      <c r="AHC425" s="263"/>
      <c r="AHD425" s="263"/>
      <c r="AHE425" s="263"/>
      <c r="AHF425" s="263"/>
      <c r="AHG425" s="263"/>
      <c r="AHH425" s="263"/>
      <c r="AHI425" s="263"/>
      <c r="AHJ425" s="263"/>
      <c r="AHK425" s="263"/>
      <c r="AHL425" s="263"/>
      <c r="AHM425" s="263"/>
      <c r="AHN425" s="263"/>
      <c r="AHO425" s="263"/>
      <c r="AHP425" s="263"/>
      <c r="AHQ425" s="263"/>
      <c r="AHR425" s="263"/>
      <c r="AHS425" s="263"/>
      <c r="AHT425" s="263"/>
      <c r="AHU425" s="263"/>
      <c r="AHV425" s="263"/>
      <c r="AHW425" s="263"/>
      <c r="AHX425" s="263"/>
      <c r="AHY425" s="263"/>
      <c r="AHZ425" s="263"/>
      <c r="AIA425" s="263"/>
      <c r="AIB425" s="263"/>
      <c r="AIC425" s="263"/>
      <c r="AID425" s="263"/>
      <c r="AIE425" s="263"/>
      <c r="AIF425" s="263"/>
      <c r="AIG425" s="263"/>
      <c r="AIH425" s="263"/>
      <c r="AII425" s="263"/>
      <c r="AIJ425" s="263"/>
      <c r="AIK425" s="263"/>
      <c r="AIL425" s="263"/>
      <c r="AIM425" s="263"/>
      <c r="AIN425" s="263"/>
      <c r="AIO425" s="263"/>
      <c r="AIP425" s="263"/>
      <c r="AIQ425" s="263"/>
      <c r="AIR425" s="263"/>
      <c r="AIS425" s="263"/>
      <c r="AIT425" s="263"/>
      <c r="AIU425" s="263"/>
      <c r="AIV425" s="263"/>
      <c r="AIW425" s="263"/>
      <c r="AIX425" s="263"/>
      <c r="AIY425" s="263"/>
      <c r="AIZ425" s="263"/>
      <c r="AJA425" s="263"/>
      <c r="AJB425" s="263"/>
      <c r="AJC425" s="263"/>
      <c r="AJD425" s="263"/>
      <c r="AJE425" s="263"/>
      <c r="AJF425" s="263"/>
      <c r="AJG425" s="263"/>
      <c r="AJH425" s="263"/>
      <c r="AJI425" s="263"/>
      <c r="AJJ425" s="263"/>
      <c r="AJK425" s="263"/>
      <c r="AJL425" s="263"/>
      <c r="AJM425" s="263"/>
      <c r="AJN425" s="263"/>
      <c r="AJO425" s="263"/>
      <c r="AJP425" s="263"/>
      <c r="AJQ425" s="263"/>
      <c r="AJR425" s="263"/>
      <c r="AJS425" s="263"/>
      <c r="AJT425" s="263"/>
      <c r="AJU425" s="263"/>
      <c r="AJV425" s="263"/>
      <c r="AJW425" s="263"/>
      <c r="AJX425" s="263"/>
      <c r="AJY425" s="263"/>
      <c r="AJZ425" s="263"/>
      <c r="AKA425" s="263"/>
      <c r="AKB425" s="263"/>
      <c r="AKC425" s="263"/>
      <c r="AKD425" s="263"/>
      <c r="AKE425" s="263"/>
      <c r="AKF425" s="263"/>
      <c r="AKG425" s="263"/>
      <c r="AKH425" s="263"/>
      <c r="AKI425" s="263"/>
      <c r="AKJ425" s="263"/>
      <c r="AKK425" s="263"/>
      <c r="AKL425" s="263"/>
      <c r="AKM425" s="263"/>
      <c r="AKN425" s="263"/>
      <c r="AKO425" s="263"/>
      <c r="AKP425" s="263"/>
      <c r="AKQ425" s="263"/>
      <c r="AKR425" s="263"/>
      <c r="AKS425" s="263"/>
      <c r="AKT425" s="263"/>
      <c r="AKU425" s="263"/>
      <c r="AKV425" s="263"/>
      <c r="AKW425" s="263"/>
      <c r="AKX425" s="263"/>
      <c r="AKY425" s="263"/>
      <c r="AKZ425" s="263"/>
      <c r="ALA425" s="263"/>
      <c r="ALB425" s="263"/>
      <c r="ALC425" s="263"/>
      <c r="ALD425" s="263"/>
      <c r="ALE425" s="263"/>
      <c r="ALF425" s="263"/>
      <c r="ALG425" s="263"/>
      <c r="ALH425" s="263"/>
      <c r="ALI425" s="263"/>
      <c r="ALJ425" s="263"/>
      <c r="ALK425" s="263"/>
      <c r="ALL425" s="263"/>
      <c r="ALM425" s="263"/>
      <c r="ALN425" s="263"/>
      <c r="ALO425" s="263"/>
      <c r="ALP425" s="263"/>
      <c r="ALQ425" s="263"/>
      <c r="ALR425" s="263"/>
      <c r="ALS425" s="263"/>
      <c r="ALT425" s="263"/>
      <c r="ALU425" s="263"/>
      <c r="ALV425" s="263"/>
      <c r="ALW425" s="263"/>
      <c r="ALX425" s="263"/>
      <c r="ALY425" s="263"/>
      <c r="ALZ425" s="263"/>
      <c r="AMA425" s="263"/>
      <c r="AMB425" s="263"/>
      <c r="AMC425" s="263"/>
      <c r="AMD425" s="263"/>
      <c r="AME425" s="263"/>
      <c r="AMF425" s="263"/>
      <c r="AMG425" s="263"/>
      <c r="AMH425" s="263"/>
      <c r="AMI425" s="263"/>
      <c r="AMJ425" s="263"/>
      <c r="AMK425" s="263"/>
      <c r="AML425" s="263"/>
      <c r="AMM425" s="263"/>
      <c r="AMN425" s="263"/>
      <c r="AMO425" s="263"/>
      <c r="AMP425" s="263"/>
      <c r="AMQ425" s="263"/>
      <c r="AMR425" s="263"/>
      <c r="AMS425" s="263"/>
      <c r="AMT425" s="263"/>
      <c r="AMU425" s="263"/>
      <c r="AMV425" s="263"/>
      <c r="AMW425" s="263"/>
      <c r="AMX425" s="263"/>
      <c r="AMY425" s="263"/>
      <c r="AMZ425" s="263"/>
      <c r="ANA425" s="263"/>
      <c r="ANB425" s="263"/>
      <c r="ANC425" s="263"/>
      <c r="AND425" s="263"/>
      <c r="ANE425" s="263"/>
      <c r="ANF425" s="263"/>
      <c r="ANG425" s="263"/>
      <c r="ANH425" s="263"/>
      <c r="ANI425" s="263"/>
      <c r="ANJ425" s="263"/>
      <c r="ANK425" s="263"/>
      <c r="ANL425" s="263"/>
      <c r="ANM425" s="263"/>
      <c r="ANN425" s="263"/>
      <c r="ANO425" s="263"/>
      <c r="ANP425" s="263"/>
      <c r="ANQ425" s="263"/>
      <c r="ANR425" s="263"/>
      <c r="ANS425" s="263"/>
      <c r="ANT425" s="263"/>
      <c r="ANU425" s="263"/>
      <c r="ANV425" s="263"/>
      <c r="ANW425" s="263"/>
      <c r="ANX425" s="263"/>
      <c r="ANY425" s="263"/>
      <c r="ANZ425" s="263"/>
      <c r="AOA425" s="263"/>
      <c r="AOB425" s="263"/>
      <c r="AOC425" s="263"/>
      <c r="AOD425" s="263"/>
      <c r="AOE425" s="263"/>
      <c r="AOF425" s="263"/>
      <c r="AOG425" s="263"/>
      <c r="AOH425" s="263"/>
      <c r="AOI425" s="263"/>
      <c r="AOJ425" s="263"/>
      <c r="AOK425" s="263"/>
      <c r="AOL425" s="263"/>
      <c r="AOM425" s="263"/>
      <c r="AON425" s="263"/>
      <c r="AOO425" s="263"/>
      <c r="AOP425" s="263"/>
      <c r="AOQ425" s="263"/>
      <c r="AOR425" s="263"/>
      <c r="AOS425" s="263"/>
      <c r="AOT425" s="263"/>
      <c r="AOU425" s="263"/>
      <c r="AOV425" s="263"/>
      <c r="AOW425" s="263"/>
      <c r="AOX425" s="263"/>
      <c r="AOY425" s="263"/>
      <c r="AOZ425" s="263"/>
      <c r="APA425" s="263"/>
      <c r="APB425" s="263"/>
      <c r="APC425" s="263"/>
      <c r="APD425" s="263"/>
      <c r="APE425" s="263"/>
      <c r="APF425" s="263"/>
      <c r="APG425" s="263"/>
      <c r="APH425" s="263"/>
      <c r="API425" s="263"/>
      <c r="APJ425" s="263"/>
      <c r="APK425" s="263"/>
      <c r="APL425" s="263"/>
      <c r="APM425" s="263"/>
      <c r="APN425" s="263"/>
      <c r="APO425" s="263"/>
      <c r="APP425" s="263"/>
      <c r="APQ425" s="263"/>
      <c r="APR425" s="263"/>
      <c r="APS425" s="263"/>
      <c r="APT425" s="263"/>
      <c r="APU425" s="263"/>
      <c r="APV425" s="263"/>
      <c r="APW425" s="263"/>
      <c r="APX425" s="263"/>
      <c r="APY425" s="263"/>
      <c r="APZ425" s="263"/>
      <c r="AQA425" s="263"/>
      <c r="AQB425" s="263"/>
      <c r="AQC425" s="263"/>
      <c r="AQD425" s="263"/>
      <c r="AQE425" s="263"/>
      <c r="AQF425" s="263"/>
      <c r="AQG425" s="263"/>
      <c r="AQH425" s="263"/>
      <c r="AQI425" s="263"/>
      <c r="AQJ425" s="263"/>
      <c r="AQK425" s="263"/>
      <c r="AQL425" s="263"/>
      <c r="AQM425" s="263"/>
      <c r="AQN425" s="263"/>
      <c r="AQO425" s="263"/>
      <c r="AQP425" s="263"/>
      <c r="AQQ425" s="263"/>
      <c r="AQR425" s="263"/>
      <c r="AQS425" s="263"/>
      <c r="AQT425" s="263"/>
      <c r="AQU425" s="263"/>
      <c r="AQV425" s="263"/>
      <c r="AQW425" s="263"/>
      <c r="AQX425" s="263"/>
      <c r="AQY425" s="263"/>
      <c r="AQZ425" s="263"/>
      <c r="ARA425" s="263"/>
      <c r="ARB425" s="263"/>
      <c r="ARC425" s="263"/>
      <c r="ARD425" s="263"/>
      <c r="ARE425" s="263"/>
      <c r="ARF425" s="263"/>
      <c r="ARG425" s="263"/>
      <c r="ARH425" s="263"/>
      <c r="ARI425" s="263"/>
      <c r="ARJ425" s="263"/>
      <c r="ARK425" s="263"/>
      <c r="ARL425" s="263"/>
      <c r="ARM425" s="263"/>
      <c r="ARN425" s="263"/>
      <c r="ARO425" s="263"/>
      <c r="ARP425" s="263"/>
      <c r="ARQ425" s="263"/>
      <c r="ARR425" s="263"/>
      <c r="ARS425" s="263"/>
      <c r="ART425" s="263"/>
      <c r="ARU425" s="263"/>
      <c r="ARV425" s="263"/>
      <c r="ARW425" s="263"/>
      <c r="ARX425" s="263"/>
      <c r="ARY425" s="263"/>
      <c r="ARZ425" s="263"/>
      <c r="ASA425" s="263"/>
      <c r="ASB425" s="263"/>
      <c r="ASC425" s="263"/>
      <c r="ASD425" s="263"/>
      <c r="ASE425" s="263"/>
      <c r="ASF425" s="263"/>
      <c r="ASG425" s="263"/>
      <c r="ASH425" s="263"/>
      <c r="ASI425" s="263"/>
      <c r="ASJ425" s="263"/>
      <c r="ASK425" s="263"/>
      <c r="ASL425" s="263"/>
      <c r="ASM425" s="263"/>
      <c r="ASN425" s="263"/>
      <c r="ASO425" s="263"/>
      <c r="ASP425" s="263"/>
      <c r="ASQ425" s="263"/>
      <c r="ASR425" s="263"/>
      <c r="ASS425" s="263"/>
      <c r="AST425" s="263"/>
      <c r="ASU425" s="263"/>
      <c r="ASV425" s="263"/>
      <c r="ASW425" s="263"/>
      <c r="ASX425" s="263"/>
      <c r="ASY425" s="263"/>
      <c r="ASZ425" s="263"/>
      <c r="ATA425" s="263"/>
      <c r="ATB425" s="263"/>
      <c r="ATC425" s="263"/>
      <c r="ATD425" s="263"/>
      <c r="ATE425" s="263"/>
      <c r="ATF425" s="263"/>
      <c r="ATG425" s="263"/>
      <c r="ATH425" s="263"/>
      <c r="ATI425" s="263"/>
      <c r="ATJ425" s="263"/>
      <c r="ATK425" s="263"/>
      <c r="ATL425" s="263"/>
      <c r="ATM425" s="263"/>
      <c r="ATN425" s="263"/>
      <c r="ATO425" s="263"/>
      <c r="ATP425" s="263"/>
      <c r="ATQ425" s="263"/>
      <c r="ATR425" s="263"/>
      <c r="ATS425" s="263"/>
      <c r="ATT425" s="263"/>
      <c r="ATU425" s="263"/>
      <c r="ATV425" s="263"/>
      <c r="ATW425" s="263"/>
      <c r="ATX425" s="263"/>
      <c r="ATY425" s="263"/>
      <c r="ATZ425" s="263"/>
      <c r="AUA425" s="263"/>
      <c r="AUB425" s="263"/>
      <c r="AUC425" s="263"/>
      <c r="AUD425" s="263"/>
      <c r="AUE425" s="263"/>
      <c r="AUF425" s="263"/>
      <c r="AUG425" s="263"/>
      <c r="AUH425" s="263"/>
      <c r="AUI425" s="263"/>
      <c r="AUJ425" s="263"/>
      <c r="AUK425" s="263"/>
      <c r="AUL425" s="263"/>
      <c r="AUM425" s="263"/>
      <c r="AUN425" s="263"/>
      <c r="AUO425" s="263"/>
      <c r="AUP425" s="263"/>
      <c r="AUQ425" s="263"/>
      <c r="AUR425" s="263"/>
      <c r="AUS425" s="263"/>
      <c r="AUT425" s="263"/>
      <c r="AUU425" s="263"/>
      <c r="AUV425" s="263"/>
      <c r="AUW425" s="263"/>
      <c r="AUX425" s="263"/>
      <c r="AUY425" s="263"/>
      <c r="AUZ425" s="263"/>
      <c r="AVA425" s="263"/>
      <c r="AVB425" s="263"/>
      <c r="AVC425" s="263"/>
      <c r="AVD425" s="263"/>
      <c r="AVE425" s="263"/>
      <c r="AVF425" s="263"/>
      <c r="AVG425" s="263"/>
      <c r="AVH425" s="263"/>
      <c r="AVI425" s="263"/>
      <c r="AVJ425" s="263"/>
      <c r="AVK425" s="263"/>
      <c r="AVL425" s="263"/>
      <c r="AVM425" s="263"/>
      <c r="AVN425" s="263"/>
      <c r="AVO425" s="263"/>
      <c r="AVP425" s="263"/>
      <c r="AVQ425" s="263"/>
      <c r="AVR425" s="263"/>
      <c r="AVS425" s="263"/>
      <c r="AVT425" s="263"/>
      <c r="AVU425" s="263"/>
      <c r="AVV425" s="263"/>
      <c r="AVW425" s="263"/>
      <c r="AVX425" s="263"/>
      <c r="AVY425" s="263"/>
      <c r="AVZ425" s="263"/>
      <c r="AWA425" s="263"/>
      <c r="AWB425" s="263"/>
      <c r="AWC425" s="263"/>
      <c r="AWD425" s="263"/>
      <c r="AWE425" s="263"/>
      <c r="AWF425" s="263"/>
      <c r="AWG425" s="263"/>
      <c r="AWH425" s="263"/>
      <c r="AWI425" s="263"/>
      <c r="AWJ425" s="263"/>
      <c r="AWK425" s="263"/>
      <c r="AWL425" s="263"/>
      <c r="AWM425" s="263"/>
      <c r="AWN425" s="263"/>
      <c r="AWO425" s="263"/>
      <c r="AWP425" s="263"/>
      <c r="AWQ425" s="263"/>
      <c r="AWR425" s="263"/>
      <c r="AWS425" s="263"/>
      <c r="AWT425" s="263"/>
      <c r="AWU425" s="263"/>
      <c r="AWV425" s="263"/>
      <c r="AWW425" s="263"/>
      <c r="AWX425" s="263"/>
      <c r="AWY425" s="263"/>
      <c r="AWZ425" s="263"/>
      <c r="AXA425" s="263"/>
      <c r="AXB425" s="263"/>
      <c r="AXC425" s="263"/>
      <c r="AXD425" s="263"/>
      <c r="AXE425" s="263"/>
      <c r="AXF425" s="263"/>
      <c r="AXG425" s="263"/>
      <c r="AXH425" s="263"/>
      <c r="AXI425" s="263"/>
      <c r="AXJ425" s="263"/>
      <c r="AXK425" s="263"/>
      <c r="AXL425" s="263"/>
      <c r="AXM425" s="263"/>
      <c r="AXN425" s="263"/>
      <c r="AXO425" s="263"/>
      <c r="AXP425" s="263"/>
      <c r="AXQ425" s="263"/>
      <c r="AXR425" s="263"/>
      <c r="AXS425" s="263"/>
      <c r="AXT425" s="263"/>
      <c r="AXU425" s="263"/>
      <c r="AXV425" s="263"/>
      <c r="AXW425" s="263"/>
      <c r="AXX425" s="263"/>
      <c r="AXY425" s="263"/>
      <c r="AXZ425" s="263"/>
      <c r="AYA425" s="263"/>
      <c r="AYB425" s="263"/>
      <c r="AYC425" s="263"/>
      <c r="AYD425" s="263"/>
      <c r="AYE425" s="263"/>
      <c r="AYF425" s="263"/>
      <c r="AYG425" s="263"/>
      <c r="AYH425" s="263"/>
      <c r="AYI425" s="263"/>
      <c r="AYJ425" s="263"/>
      <c r="AYK425" s="263"/>
      <c r="AYL425" s="263"/>
      <c r="AYM425" s="263"/>
      <c r="AYN425" s="263"/>
      <c r="AYO425" s="263"/>
      <c r="AYP425" s="263"/>
      <c r="AYQ425" s="263"/>
      <c r="AYR425" s="263"/>
      <c r="AYS425" s="263"/>
      <c r="AYT425" s="263"/>
      <c r="AYU425" s="263"/>
      <c r="AYV425" s="263"/>
      <c r="AYW425" s="263"/>
      <c r="AYX425" s="263"/>
      <c r="AYY425" s="263"/>
      <c r="AYZ425" s="263"/>
      <c r="AZA425" s="263"/>
      <c r="AZB425" s="263"/>
      <c r="AZC425" s="263"/>
      <c r="AZD425" s="263"/>
      <c r="AZE425" s="263"/>
      <c r="AZF425" s="263"/>
      <c r="AZG425" s="263"/>
      <c r="AZH425" s="263"/>
      <c r="AZI425" s="263"/>
      <c r="AZJ425" s="263"/>
      <c r="AZK425" s="263"/>
      <c r="AZL425" s="263"/>
      <c r="AZM425" s="263"/>
      <c r="AZN425" s="263"/>
      <c r="AZO425" s="263"/>
      <c r="AZP425" s="263"/>
      <c r="AZQ425" s="263"/>
      <c r="AZR425" s="263"/>
      <c r="AZS425" s="263"/>
      <c r="AZT425" s="263"/>
      <c r="AZU425" s="263"/>
      <c r="AZV425" s="263"/>
      <c r="AZW425" s="263"/>
      <c r="AZX425" s="263"/>
      <c r="AZY425" s="263"/>
      <c r="AZZ425" s="263"/>
      <c r="BAA425" s="263"/>
      <c r="BAB425" s="263"/>
      <c r="BAC425" s="263"/>
      <c r="BAD425" s="263"/>
      <c r="BAE425" s="263"/>
      <c r="BAF425" s="263"/>
      <c r="BAG425" s="263"/>
      <c r="BAH425" s="263"/>
      <c r="BAI425" s="263"/>
      <c r="BAJ425" s="263"/>
      <c r="BAK425" s="263"/>
      <c r="BAL425" s="263"/>
      <c r="BAM425" s="263"/>
      <c r="BAN425" s="263"/>
      <c r="BAO425" s="263"/>
      <c r="BAP425" s="263"/>
      <c r="BAQ425" s="263"/>
      <c r="BAR425" s="263"/>
      <c r="BAS425" s="263"/>
      <c r="BAT425" s="263"/>
      <c r="BAU425" s="263"/>
      <c r="BAV425" s="263"/>
      <c r="BAW425" s="263"/>
      <c r="BAX425" s="263"/>
      <c r="BAY425" s="263"/>
      <c r="BAZ425" s="263"/>
      <c r="BBA425" s="263"/>
      <c r="BBB425" s="263"/>
      <c r="BBC425" s="263"/>
      <c r="BBD425" s="263"/>
      <c r="BBE425" s="263"/>
      <c r="BBF425" s="263"/>
      <c r="BBG425" s="263"/>
      <c r="BBH425" s="263"/>
      <c r="BBI425" s="263"/>
      <c r="BBJ425" s="263"/>
      <c r="BBK425" s="263"/>
      <c r="BBL425" s="263"/>
      <c r="BBM425" s="263"/>
      <c r="BBN425" s="263"/>
      <c r="BBO425" s="263"/>
      <c r="BBP425" s="263"/>
      <c r="BBQ425" s="263"/>
      <c r="BBR425" s="263"/>
      <c r="BBS425" s="263"/>
      <c r="BBT425" s="263"/>
      <c r="BBU425" s="263"/>
      <c r="BBV425" s="263"/>
      <c r="BBW425" s="263"/>
      <c r="BBX425" s="263"/>
      <c r="BBY425" s="263"/>
      <c r="BBZ425" s="263"/>
      <c r="BCA425" s="263"/>
      <c r="BCB425" s="263"/>
      <c r="BCC425" s="263"/>
      <c r="BCD425" s="263"/>
      <c r="BCE425" s="263"/>
      <c r="BCF425" s="263"/>
      <c r="BCG425" s="263"/>
      <c r="BCH425" s="263"/>
      <c r="BCI425" s="263"/>
      <c r="BCJ425" s="263"/>
      <c r="BCK425" s="263"/>
      <c r="BCL425" s="263"/>
      <c r="BCM425" s="263"/>
      <c r="BCN425" s="263"/>
      <c r="BCO425" s="263"/>
      <c r="BCP425" s="263"/>
      <c r="BCQ425" s="263"/>
      <c r="BCR425" s="263"/>
      <c r="BCS425" s="263"/>
      <c r="BCT425" s="263"/>
      <c r="BCU425" s="263"/>
      <c r="BCV425" s="263"/>
      <c r="BCW425" s="263"/>
      <c r="BCX425" s="263"/>
      <c r="BCY425" s="263"/>
      <c r="BCZ425" s="263"/>
      <c r="BDA425" s="263"/>
      <c r="BDB425" s="263"/>
      <c r="BDC425" s="263"/>
      <c r="BDD425" s="263"/>
      <c r="BDE425" s="263"/>
      <c r="BDF425" s="263"/>
      <c r="BDG425" s="263"/>
      <c r="BDH425" s="263"/>
      <c r="BDI425" s="263"/>
      <c r="BDJ425" s="263"/>
      <c r="BDK425" s="263"/>
      <c r="BDL425" s="263"/>
      <c r="BDM425" s="263"/>
      <c r="BDN425" s="263"/>
      <c r="BDO425" s="263"/>
      <c r="BDP425" s="263"/>
      <c r="BDQ425" s="263"/>
      <c r="BDR425" s="263"/>
      <c r="BDS425" s="263"/>
      <c r="BDT425" s="263"/>
      <c r="BDU425" s="263"/>
      <c r="BDV425" s="263"/>
      <c r="BDW425" s="263"/>
      <c r="BDX425" s="263"/>
      <c r="BDY425" s="263"/>
      <c r="BDZ425" s="263"/>
      <c r="BEA425" s="263"/>
      <c r="BEB425" s="263"/>
      <c r="BEC425" s="263"/>
      <c r="BED425" s="263"/>
      <c r="BEE425" s="263"/>
      <c r="BEF425" s="263"/>
      <c r="BEG425" s="263"/>
      <c r="BEH425" s="263"/>
      <c r="BEI425" s="263"/>
      <c r="BEJ425" s="263"/>
      <c r="BEK425" s="263"/>
      <c r="BEL425" s="263"/>
      <c r="BEM425" s="263"/>
      <c r="BEN425" s="263"/>
      <c r="BEO425" s="263"/>
      <c r="BEP425" s="263"/>
      <c r="BEQ425" s="263"/>
      <c r="BER425" s="263"/>
      <c r="BES425" s="263"/>
      <c r="BET425" s="263"/>
      <c r="BEU425" s="263"/>
      <c r="BEV425" s="263"/>
      <c r="BEW425" s="263"/>
      <c r="BEX425" s="263"/>
      <c r="BEY425" s="263"/>
      <c r="BEZ425" s="263"/>
      <c r="BFA425" s="263"/>
      <c r="BFB425" s="263"/>
      <c r="BFC425" s="263"/>
      <c r="BFD425" s="263"/>
      <c r="BFE425" s="263"/>
      <c r="BFF425" s="263"/>
      <c r="BFG425" s="263"/>
      <c r="BFH425" s="263"/>
      <c r="BFI425" s="263"/>
      <c r="BFJ425" s="263"/>
      <c r="BFK425" s="263"/>
      <c r="BFL425" s="263"/>
      <c r="BFM425" s="263"/>
      <c r="BFN425" s="263"/>
      <c r="BFO425" s="263"/>
      <c r="BFP425" s="263"/>
      <c r="BFQ425" s="263"/>
      <c r="BFR425" s="263"/>
      <c r="BFS425" s="263"/>
      <c r="BFT425" s="263"/>
      <c r="BFU425" s="263"/>
      <c r="BFV425" s="263"/>
      <c r="BFW425" s="263"/>
      <c r="BFX425" s="263"/>
      <c r="BFY425" s="263"/>
      <c r="BFZ425" s="263"/>
      <c r="BGA425" s="263"/>
      <c r="BGB425" s="263"/>
      <c r="BGC425" s="263"/>
      <c r="BGD425" s="263"/>
      <c r="BGE425" s="263"/>
      <c r="BGF425" s="263"/>
      <c r="BGG425" s="263"/>
      <c r="BGH425" s="263"/>
      <c r="BGI425" s="263"/>
      <c r="BGJ425" s="263"/>
      <c r="BGK425" s="263"/>
      <c r="BGL425" s="263"/>
      <c r="BGM425" s="263"/>
      <c r="BGN425" s="263"/>
      <c r="BGO425" s="263"/>
      <c r="BGP425" s="263"/>
      <c r="BGQ425" s="263"/>
      <c r="BGR425" s="263"/>
      <c r="BGS425" s="263"/>
      <c r="BGT425" s="263"/>
      <c r="BGU425" s="263"/>
      <c r="BGV425" s="263"/>
      <c r="BGW425" s="263"/>
      <c r="BGX425" s="263"/>
      <c r="BGY425" s="263"/>
      <c r="BGZ425" s="263"/>
      <c r="BHA425" s="263"/>
      <c r="BHB425" s="263"/>
      <c r="BHC425" s="263"/>
      <c r="BHD425" s="263"/>
      <c r="BHE425" s="263"/>
      <c r="BHF425" s="263"/>
      <c r="BHG425" s="263"/>
      <c r="BHH425" s="263"/>
      <c r="BHI425" s="263"/>
      <c r="BHJ425" s="263"/>
      <c r="BHK425" s="263"/>
      <c r="BHL425" s="263"/>
      <c r="BHM425" s="263"/>
      <c r="BHN425" s="263"/>
      <c r="BHO425" s="263"/>
      <c r="BHP425" s="263"/>
      <c r="BHQ425" s="263"/>
      <c r="BHR425" s="263"/>
      <c r="BHS425" s="263"/>
      <c r="BHT425" s="263"/>
      <c r="BHU425" s="263"/>
      <c r="BHV425" s="263"/>
      <c r="BHW425" s="263"/>
      <c r="BHX425" s="263"/>
      <c r="BHY425" s="263"/>
      <c r="BHZ425" s="263"/>
      <c r="BIA425" s="263"/>
      <c r="BIB425" s="263"/>
      <c r="BIC425" s="263"/>
      <c r="BID425" s="263"/>
      <c r="BIE425" s="263"/>
      <c r="BIF425" s="263"/>
      <c r="BIG425" s="263"/>
      <c r="BIH425" s="263"/>
      <c r="BII425" s="263"/>
      <c r="BIJ425" s="263"/>
      <c r="BIK425" s="263"/>
      <c r="BIL425" s="263"/>
      <c r="BIM425" s="263"/>
      <c r="BIN425" s="263"/>
      <c r="BIO425" s="263"/>
      <c r="BIP425" s="263"/>
      <c r="BIQ425" s="263"/>
      <c r="BIR425" s="263"/>
      <c r="BIS425" s="263"/>
      <c r="BIT425" s="263"/>
      <c r="BIU425" s="263"/>
      <c r="BIV425" s="263"/>
      <c r="BIW425" s="263"/>
      <c r="BIX425" s="263"/>
      <c r="BIY425" s="263"/>
      <c r="BIZ425" s="263"/>
      <c r="BJA425" s="263"/>
      <c r="BJB425" s="263"/>
      <c r="BJC425" s="263"/>
      <c r="BJD425" s="263"/>
      <c r="BJE425" s="263"/>
      <c r="BJF425" s="263"/>
      <c r="BJG425" s="263"/>
      <c r="BJH425" s="263"/>
      <c r="BJI425" s="263"/>
      <c r="BJJ425" s="263"/>
      <c r="BJK425" s="263"/>
      <c r="BJL425" s="263"/>
      <c r="BJM425" s="263"/>
      <c r="BJN425" s="263"/>
      <c r="BJO425" s="263"/>
      <c r="BJP425" s="263"/>
      <c r="BJQ425" s="263"/>
      <c r="BJR425" s="263"/>
      <c r="BJS425" s="263"/>
      <c r="BJT425" s="263"/>
      <c r="BJU425" s="263"/>
      <c r="BJV425" s="263"/>
      <c r="BJW425" s="263"/>
      <c r="BJX425" s="263"/>
      <c r="BJY425" s="263"/>
      <c r="BJZ425" s="263"/>
      <c r="BKA425" s="263"/>
      <c r="BKB425" s="263"/>
      <c r="BKC425" s="263"/>
      <c r="BKD425" s="263"/>
      <c r="BKE425" s="263"/>
      <c r="BKF425" s="263"/>
      <c r="BKG425" s="263"/>
      <c r="BKH425" s="263"/>
      <c r="BKI425" s="263"/>
      <c r="BKJ425" s="263"/>
      <c r="BKK425" s="263"/>
      <c r="BKL425" s="263"/>
      <c r="BKM425" s="263"/>
      <c r="BKN425" s="263"/>
      <c r="BKO425" s="263"/>
      <c r="BKP425" s="263"/>
      <c r="BKQ425" s="263"/>
      <c r="BKR425" s="263"/>
      <c r="BKS425" s="263"/>
      <c r="BKT425" s="263"/>
      <c r="BKU425" s="263"/>
      <c r="BKV425" s="263"/>
      <c r="BKW425" s="263"/>
      <c r="BKX425" s="263"/>
      <c r="BKY425" s="263"/>
      <c r="BKZ425" s="263"/>
      <c r="BLA425" s="263"/>
      <c r="BLB425" s="263"/>
      <c r="BLC425" s="263"/>
      <c r="BLD425" s="263"/>
      <c r="BLE425" s="263"/>
      <c r="BLF425" s="263"/>
      <c r="BLG425" s="263"/>
      <c r="BLH425" s="263"/>
      <c r="BLI425" s="263"/>
      <c r="BLJ425" s="263"/>
      <c r="BLK425" s="263"/>
      <c r="BLL425" s="263"/>
      <c r="BLM425" s="263"/>
      <c r="BLN425" s="263"/>
      <c r="BLO425" s="263"/>
      <c r="BLP425" s="263"/>
      <c r="BLQ425" s="263"/>
      <c r="BLR425" s="263"/>
      <c r="BLS425" s="263"/>
      <c r="BLT425" s="263"/>
      <c r="BLU425" s="263"/>
      <c r="BLV425" s="263"/>
      <c r="BLW425" s="263"/>
      <c r="BLX425" s="263"/>
      <c r="BLY425" s="263"/>
      <c r="BLZ425" s="263"/>
      <c r="BMA425" s="263"/>
      <c r="BMB425" s="263"/>
      <c r="BMC425" s="263"/>
      <c r="BMD425" s="263"/>
      <c r="BME425" s="263"/>
      <c r="BMF425" s="263"/>
      <c r="BMG425" s="263"/>
      <c r="BMH425" s="263"/>
      <c r="BMI425" s="263"/>
      <c r="BMJ425" s="263"/>
      <c r="BMK425" s="263"/>
      <c r="BML425" s="263"/>
      <c r="BMM425" s="263"/>
      <c r="BMN425" s="263"/>
      <c r="BMO425" s="263"/>
      <c r="BMP425" s="263"/>
      <c r="BMQ425" s="263"/>
      <c r="BMR425" s="263"/>
      <c r="BMS425" s="263"/>
      <c r="BMT425" s="263"/>
      <c r="BMU425" s="263"/>
      <c r="BMV425" s="263"/>
      <c r="BMW425" s="263"/>
      <c r="BMX425" s="263"/>
      <c r="BMY425" s="263"/>
      <c r="BMZ425" s="263"/>
      <c r="BNA425" s="263"/>
      <c r="BNB425" s="263"/>
      <c r="BNC425" s="263"/>
      <c r="BND425" s="263"/>
      <c r="BNE425" s="263"/>
      <c r="BNF425" s="263"/>
      <c r="BNG425" s="263"/>
      <c r="BNH425" s="263"/>
      <c r="BNI425" s="263"/>
      <c r="BNJ425" s="263"/>
      <c r="BNK425" s="263"/>
      <c r="BNL425" s="263"/>
      <c r="BNM425" s="263"/>
      <c r="BNN425" s="263"/>
      <c r="BNO425" s="263"/>
      <c r="BNP425" s="263"/>
      <c r="BNQ425" s="263"/>
      <c r="BNR425" s="263"/>
      <c r="BNS425" s="263"/>
      <c r="BNT425" s="263"/>
      <c r="BNU425" s="263"/>
      <c r="BNV425" s="263"/>
      <c r="BNW425" s="263"/>
      <c r="BNX425" s="263"/>
      <c r="BNY425" s="263"/>
      <c r="BNZ425" s="263"/>
      <c r="BOA425" s="263"/>
      <c r="BOB425" s="263"/>
      <c r="BOC425" s="263"/>
      <c r="BOD425" s="263"/>
      <c r="BOE425" s="263"/>
      <c r="BOF425" s="263"/>
      <c r="BOG425" s="263"/>
      <c r="BOH425" s="263"/>
      <c r="BOI425" s="263"/>
      <c r="BOJ425" s="263"/>
      <c r="BOK425" s="263"/>
      <c r="BOL425" s="263"/>
      <c r="BOM425" s="263"/>
      <c r="BON425" s="263"/>
      <c r="BOO425" s="263"/>
      <c r="BOP425" s="263"/>
      <c r="BOQ425" s="263"/>
      <c r="BOR425" s="263"/>
      <c r="BOS425" s="263"/>
      <c r="BOT425" s="263"/>
      <c r="BOU425" s="263"/>
      <c r="BOV425" s="263"/>
      <c r="BOW425" s="263"/>
      <c r="BOX425" s="263"/>
      <c r="BOY425" s="263"/>
      <c r="BOZ425" s="263"/>
      <c r="BPA425" s="263"/>
      <c r="BPB425" s="263"/>
      <c r="BPC425" s="263"/>
      <c r="BPD425" s="263"/>
      <c r="BPE425" s="263"/>
      <c r="BPF425" s="263"/>
      <c r="BPG425" s="263"/>
      <c r="BPH425" s="263"/>
      <c r="BPI425" s="263"/>
      <c r="BPJ425" s="263"/>
      <c r="BPK425" s="263"/>
      <c r="BPL425" s="263"/>
      <c r="BPM425" s="263"/>
      <c r="BPN425" s="263"/>
      <c r="BPO425" s="263"/>
      <c r="BPP425" s="263"/>
      <c r="BPQ425" s="263"/>
      <c r="BPR425" s="263"/>
      <c r="BPS425" s="263"/>
      <c r="BPT425" s="263"/>
      <c r="BPU425" s="263"/>
      <c r="BPV425" s="263"/>
      <c r="BPW425" s="263"/>
      <c r="BPX425" s="263"/>
      <c r="BPY425" s="263"/>
      <c r="BPZ425" s="263"/>
      <c r="BQA425" s="263"/>
      <c r="BQB425" s="263"/>
      <c r="BQC425" s="263"/>
      <c r="BQD425" s="263"/>
      <c r="BQE425" s="263"/>
      <c r="BQF425" s="263"/>
      <c r="BQG425" s="263"/>
      <c r="BQH425" s="263"/>
      <c r="BQI425" s="263"/>
      <c r="BQJ425" s="263"/>
      <c r="BQK425" s="263"/>
      <c r="BQL425" s="263"/>
      <c r="BQM425" s="263"/>
      <c r="BQN425" s="263"/>
      <c r="BQO425" s="263"/>
      <c r="BQP425" s="263"/>
      <c r="BQQ425" s="263"/>
      <c r="BQR425" s="263"/>
      <c r="BQS425" s="263"/>
      <c r="BQT425" s="263"/>
      <c r="BQU425" s="263"/>
      <c r="BQV425" s="263"/>
      <c r="BQW425" s="263"/>
      <c r="BQX425" s="263"/>
      <c r="BQY425" s="263"/>
      <c r="BQZ425" s="263"/>
      <c r="BRA425" s="263"/>
      <c r="BRB425" s="263"/>
      <c r="BRC425" s="263"/>
      <c r="BRD425" s="263"/>
      <c r="BRE425" s="263"/>
      <c r="BRF425" s="263"/>
      <c r="BRG425" s="263"/>
      <c r="BRH425" s="263"/>
      <c r="BRI425" s="263"/>
      <c r="BRJ425" s="263"/>
      <c r="BRK425" s="263"/>
      <c r="BRL425" s="263"/>
      <c r="BRM425" s="263"/>
      <c r="BRN425" s="263"/>
      <c r="BRO425" s="263"/>
      <c r="BRP425" s="263"/>
      <c r="BRQ425" s="263"/>
      <c r="BRR425" s="263"/>
      <c r="BRS425" s="263"/>
      <c r="BRT425" s="263"/>
      <c r="BRU425" s="263"/>
      <c r="BRV425" s="263"/>
      <c r="BRW425" s="263"/>
      <c r="BRX425" s="263"/>
      <c r="BRY425" s="263"/>
      <c r="BRZ425" s="263"/>
      <c r="BSA425" s="263"/>
      <c r="BSB425" s="263"/>
      <c r="BSC425" s="263"/>
      <c r="BSD425" s="263"/>
      <c r="BSE425" s="263"/>
      <c r="BSF425" s="263"/>
      <c r="BSG425" s="263"/>
      <c r="BSH425" s="263"/>
      <c r="BSI425" s="263"/>
      <c r="BSJ425" s="263"/>
      <c r="BSK425" s="263"/>
      <c r="BSL425" s="263"/>
      <c r="BSM425" s="263"/>
      <c r="BSN425" s="263"/>
      <c r="BSO425" s="263"/>
      <c r="BSP425" s="263"/>
      <c r="BSQ425" s="263"/>
      <c r="BSR425" s="263"/>
      <c r="BSS425" s="263"/>
      <c r="BST425" s="263"/>
      <c r="BSU425" s="263"/>
      <c r="BSV425" s="263"/>
      <c r="BSW425" s="263"/>
      <c r="BSX425" s="263"/>
      <c r="BSY425" s="263"/>
      <c r="BSZ425" s="263"/>
      <c r="BTA425" s="263"/>
      <c r="BTB425" s="263"/>
      <c r="BTC425" s="263"/>
      <c r="BTD425" s="263"/>
      <c r="BTE425" s="263"/>
      <c r="BTF425" s="263"/>
      <c r="BTG425" s="263"/>
      <c r="BTH425" s="263"/>
      <c r="BTI425" s="263"/>
      <c r="BTJ425" s="263"/>
      <c r="BTK425" s="263"/>
      <c r="BTL425" s="263"/>
      <c r="BTM425" s="263"/>
      <c r="BTN425" s="263"/>
      <c r="BTO425" s="263"/>
      <c r="BTP425" s="263"/>
      <c r="BTQ425" s="263"/>
      <c r="BTR425" s="263"/>
      <c r="BTS425" s="263"/>
      <c r="BTT425" s="263"/>
      <c r="BTU425" s="263"/>
      <c r="BTV425" s="263"/>
      <c r="BTW425" s="263"/>
      <c r="BTX425" s="263"/>
      <c r="BTY425" s="263"/>
      <c r="BTZ425" s="263"/>
      <c r="BUA425" s="263"/>
      <c r="BUB425" s="263"/>
      <c r="BUC425" s="263"/>
      <c r="BUD425" s="263"/>
      <c r="BUE425" s="263"/>
      <c r="BUF425" s="263"/>
      <c r="BUG425" s="263"/>
      <c r="BUH425" s="263"/>
      <c r="BUI425" s="263"/>
      <c r="BUJ425" s="263"/>
      <c r="BUK425" s="263"/>
      <c r="BUL425" s="263"/>
      <c r="BUM425" s="263"/>
      <c r="BUN425" s="263"/>
      <c r="BUO425" s="263"/>
      <c r="BUP425" s="263"/>
      <c r="BUQ425" s="263"/>
      <c r="BUR425" s="263"/>
      <c r="BUS425" s="263"/>
      <c r="BUT425" s="263"/>
      <c r="BUU425" s="263"/>
      <c r="BUV425" s="263"/>
      <c r="BUW425" s="263"/>
      <c r="BUX425" s="263"/>
      <c r="BUY425" s="263"/>
      <c r="BUZ425" s="263"/>
      <c r="BVA425" s="263"/>
      <c r="BVB425" s="263"/>
      <c r="BVC425" s="263"/>
      <c r="BVD425" s="263"/>
      <c r="BVE425" s="263"/>
      <c r="BVF425" s="263"/>
      <c r="BVG425" s="263"/>
      <c r="BVH425" s="263"/>
      <c r="BVI425" s="263"/>
      <c r="BVJ425" s="263"/>
      <c r="BVK425" s="263"/>
      <c r="BVL425" s="263"/>
      <c r="BVM425" s="263"/>
      <c r="BVN425" s="263"/>
      <c r="BVO425" s="263"/>
      <c r="BVP425" s="263"/>
      <c r="BVQ425" s="263"/>
      <c r="BVR425" s="263"/>
      <c r="BVS425" s="263"/>
      <c r="BVT425" s="263"/>
      <c r="BVU425" s="263"/>
      <c r="BVV425" s="263"/>
      <c r="BVW425" s="263"/>
      <c r="BVX425" s="263"/>
      <c r="BVY425" s="263"/>
      <c r="BVZ425" s="263"/>
      <c r="BWA425" s="263"/>
      <c r="BWB425" s="263"/>
      <c r="BWC425" s="263"/>
      <c r="BWD425" s="263"/>
      <c r="BWE425" s="263"/>
      <c r="BWF425" s="263"/>
      <c r="BWG425" s="263"/>
      <c r="BWH425" s="263"/>
      <c r="BWI425" s="263"/>
      <c r="BWJ425" s="263"/>
      <c r="BWK425" s="263"/>
      <c r="BWL425" s="263"/>
      <c r="BWM425" s="263"/>
      <c r="BWN425" s="263"/>
      <c r="BWO425" s="263"/>
      <c r="BWP425" s="263"/>
      <c r="BWQ425" s="263"/>
      <c r="BWR425" s="263"/>
      <c r="BWS425" s="263"/>
      <c r="BWT425" s="263"/>
      <c r="BWU425" s="263"/>
      <c r="BWV425" s="263"/>
      <c r="BWW425" s="263"/>
      <c r="BWX425" s="263"/>
      <c r="BWY425" s="263"/>
      <c r="BWZ425" s="263"/>
      <c r="BXA425" s="263"/>
      <c r="BXB425" s="263"/>
      <c r="BXC425" s="263"/>
      <c r="BXD425" s="263"/>
      <c r="BXE425" s="263"/>
      <c r="BXF425" s="263"/>
      <c r="BXG425" s="263"/>
      <c r="BXH425" s="263"/>
      <c r="BXI425" s="263"/>
      <c r="BXJ425" s="263"/>
      <c r="BXK425" s="263"/>
      <c r="BXL425" s="263"/>
      <c r="BXM425" s="263"/>
      <c r="BXN425" s="263"/>
      <c r="BXO425" s="263"/>
      <c r="BXP425" s="263"/>
      <c r="BXQ425" s="263"/>
      <c r="BXR425" s="263"/>
      <c r="BXS425" s="263"/>
      <c r="BXT425" s="263"/>
      <c r="BXU425" s="263"/>
      <c r="BXV425" s="263"/>
      <c r="BXW425" s="263"/>
      <c r="BXX425" s="263"/>
      <c r="BXY425" s="263"/>
      <c r="BXZ425" s="263"/>
      <c r="BYA425" s="263"/>
      <c r="BYB425" s="263"/>
      <c r="BYC425" s="263"/>
      <c r="BYD425" s="263"/>
      <c r="BYE425" s="263"/>
      <c r="BYF425" s="263"/>
      <c r="BYG425" s="263"/>
      <c r="BYH425" s="263"/>
      <c r="BYI425" s="263"/>
      <c r="BYJ425" s="263"/>
      <c r="BYK425" s="263"/>
      <c r="BYL425" s="263"/>
      <c r="BYM425" s="263"/>
      <c r="BYN425" s="263"/>
      <c r="BYO425" s="263"/>
      <c r="BYP425" s="263"/>
      <c r="BYQ425" s="263"/>
      <c r="BYR425" s="263"/>
      <c r="BYS425" s="263"/>
      <c r="BYT425" s="263"/>
      <c r="BYU425" s="263"/>
      <c r="BYV425" s="263"/>
      <c r="BYW425" s="263"/>
      <c r="BYX425" s="263"/>
      <c r="BYY425" s="263"/>
      <c r="BYZ425" s="263"/>
      <c r="BZA425" s="263"/>
      <c r="BZB425" s="263"/>
      <c r="BZC425" s="263"/>
      <c r="BZD425" s="263"/>
      <c r="BZE425" s="263"/>
      <c r="BZF425" s="263"/>
      <c r="BZG425" s="263"/>
      <c r="BZH425" s="263"/>
      <c r="BZI425" s="263"/>
      <c r="BZJ425" s="263"/>
      <c r="BZK425" s="263"/>
      <c r="BZL425" s="263"/>
      <c r="BZM425" s="263"/>
      <c r="BZN425" s="263"/>
      <c r="BZO425" s="263"/>
      <c r="BZP425" s="263"/>
      <c r="BZQ425" s="263"/>
      <c r="BZR425" s="263"/>
      <c r="BZS425" s="263"/>
      <c r="BZT425" s="263"/>
      <c r="BZU425" s="263"/>
      <c r="BZV425" s="263"/>
      <c r="BZW425" s="263"/>
      <c r="BZX425" s="263"/>
      <c r="BZY425" s="263"/>
      <c r="BZZ425" s="263"/>
      <c r="CAA425" s="263"/>
      <c r="CAB425" s="263"/>
      <c r="CAC425" s="263"/>
      <c r="CAD425" s="263"/>
      <c r="CAE425" s="263"/>
      <c r="CAF425" s="263"/>
      <c r="CAG425" s="263"/>
      <c r="CAH425" s="263"/>
      <c r="CAI425" s="263"/>
      <c r="CAJ425" s="263"/>
      <c r="CAK425" s="263"/>
      <c r="CAL425" s="263"/>
      <c r="CAM425" s="263"/>
      <c r="CAN425" s="263"/>
      <c r="CAO425" s="263"/>
      <c r="CAP425" s="263"/>
      <c r="CAQ425" s="263"/>
      <c r="CAR425" s="263"/>
      <c r="CAS425" s="263"/>
      <c r="CAT425" s="263"/>
      <c r="CAU425" s="263"/>
      <c r="CAV425" s="263"/>
    </row>
    <row r="426" spans="1:2076" x14ac:dyDescent="0.35">
      <c r="A426" s="263"/>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263"/>
      <c r="AE426" s="263"/>
      <c r="AF426" s="263"/>
      <c r="AG426" s="263"/>
      <c r="AH426" s="263"/>
      <c r="AI426" s="263"/>
      <c r="AJ426" s="263"/>
      <c r="AK426" s="263"/>
      <c r="AL426" s="263"/>
      <c r="AM426" s="263"/>
      <c r="AN426" s="263"/>
      <c r="AO426" s="263"/>
      <c r="AP426" s="263"/>
      <c r="AQ426" s="263"/>
      <c r="AR426" s="263"/>
      <c r="AS426" s="263"/>
      <c r="AT426" s="263"/>
      <c r="AU426" s="263"/>
      <c r="AV426" s="263"/>
      <c r="AW426" s="263"/>
      <c r="AX426" s="263"/>
      <c r="AY426" s="263"/>
      <c r="AZ426" s="263"/>
      <c r="BA426" s="263"/>
      <c r="BB426" s="263"/>
      <c r="BC426" s="263"/>
      <c r="BD426" s="263"/>
      <c r="BE426" s="263"/>
      <c r="BF426" s="263"/>
      <c r="BG426" s="263"/>
      <c r="BH426" s="263"/>
      <c r="BI426" s="263"/>
      <c r="BJ426" s="263"/>
      <c r="BK426" s="263"/>
      <c r="BL426" s="263"/>
      <c r="BM426" s="263"/>
      <c r="BN426" s="263"/>
      <c r="BO426" s="263"/>
      <c r="BP426" s="263"/>
      <c r="BQ426" s="263"/>
      <c r="BR426" s="263"/>
      <c r="BS426" s="263"/>
      <c r="BT426" s="263"/>
      <c r="BU426" s="263"/>
      <c r="BV426" s="263"/>
      <c r="BW426" s="263"/>
      <c r="BX426" s="263"/>
      <c r="BY426" s="263"/>
      <c r="BZ426" s="263"/>
      <c r="CA426" s="263"/>
      <c r="CB426" s="263"/>
      <c r="CC426" s="263"/>
      <c r="CD426" s="263"/>
      <c r="CE426" s="263"/>
      <c r="CF426" s="263"/>
      <c r="CG426" s="263"/>
      <c r="CH426" s="263"/>
      <c r="CI426" s="263"/>
      <c r="CJ426" s="263"/>
      <c r="CK426" s="263"/>
      <c r="CL426" s="263"/>
      <c r="CM426" s="263"/>
      <c r="CN426" s="263"/>
      <c r="CO426" s="263"/>
      <c r="CP426" s="263"/>
      <c r="CQ426" s="263"/>
      <c r="CR426" s="263"/>
      <c r="CS426" s="263"/>
      <c r="CT426" s="263"/>
      <c r="CU426" s="263"/>
      <c r="CV426" s="263"/>
      <c r="CW426" s="263"/>
      <c r="CX426" s="263"/>
      <c r="CY426" s="263"/>
      <c r="CZ426" s="263"/>
      <c r="DA426" s="263"/>
      <c r="DB426" s="263"/>
      <c r="DC426" s="263"/>
      <c r="DD426" s="263"/>
      <c r="DE426" s="263"/>
      <c r="DF426" s="263"/>
      <c r="DG426" s="263"/>
      <c r="DH426" s="263"/>
      <c r="DI426" s="263"/>
      <c r="DJ426" s="263"/>
      <c r="DK426" s="263"/>
      <c r="DL426" s="263"/>
      <c r="DM426" s="263"/>
      <c r="DN426" s="263"/>
      <c r="DO426" s="263"/>
      <c r="DP426" s="263"/>
      <c r="DQ426" s="263"/>
      <c r="DR426" s="263"/>
      <c r="DS426" s="263"/>
      <c r="DT426" s="263"/>
      <c r="DU426" s="263"/>
      <c r="DV426" s="263"/>
      <c r="DW426" s="263"/>
      <c r="DX426" s="263"/>
      <c r="DY426" s="263"/>
      <c r="DZ426" s="263"/>
      <c r="EA426" s="263"/>
      <c r="EB426" s="263"/>
      <c r="EC426" s="263"/>
      <c r="ED426" s="263"/>
      <c r="EE426" s="263"/>
      <c r="EF426" s="263"/>
      <c r="EG426" s="263"/>
      <c r="EH426" s="263"/>
      <c r="EI426" s="263"/>
      <c r="EJ426" s="263"/>
      <c r="EK426" s="263"/>
      <c r="EL426" s="263"/>
      <c r="EM426" s="263"/>
      <c r="EN426" s="263"/>
      <c r="EO426" s="263"/>
      <c r="EP426" s="263"/>
      <c r="EQ426" s="263"/>
      <c r="ER426" s="263"/>
      <c r="ES426" s="263"/>
      <c r="ET426" s="263"/>
      <c r="EU426" s="263"/>
      <c r="EV426" s="263"/>
      <c r="EW426" s="263"/>
      <c r="EX426" s="263"/>
      <c r="EY426" s="263"/>
      <c r="EZ426" s="263"/>
      <c r="FA426" s="263"/>
      <c r="FB426" s="263"/>
      <c r="FC426" s="263"/>
      <c r="FD426" s="263"/>
      <c r="FE426" s="263"/>
      <c r="FF426" s="263"/>
      <c r="FG426" s="263"/>
      <c r="FH426" s="263"/>
      <c r="FI426" s="263"/>
      <c r="FJ426" s="263"/>
      <c r="FK426" s="263"/>
      <c r="FL426" s="263"/>
      <c r="FM426" s="263"/>
      <c r="FN426" s="263"/>
      <c r="FO426" s="263"/>
      <c r="FP426" s="263"/>
      <c r="FQ426" s="263"/>
      <c r="FR426" s="263"/>
      <c r="FS426" s="263"/>
      <c r="FT426" s="263"/>
      <c r="FU426" s="263"/>
      <c r="FV426" s="263"/>
      <c r="FW426" s="263"/>
      <c r="FX426" s="263"/>
      <c r="FY426" s="263"/>
      <c r="FZ426" s="263"/>
      <c r="GA426" s="263"/>
      <c r="GB426" s="263"/>
      <c r="GC426" s="263"/>
      <c r="GD426" s="263"/>
      <c r="GE426" s="263"/>
      <c r="GF426" s="263"/>
      <c r="GG426" s="263"/>
      <c r="GH426" s="263"/>
      <c r="GI426" s="263"/>
      <c r="GJ426" s="263"/>
      <c r="GK426" s="263"/>
      <c r="GL426" s="263"/>
      <c r="GM426" s="263"/>
      <c r="GN426" s="263"/>
      <c r="GO426" s="263"/>
      <c r="GP426" s="263"/>
      <c r="GQ426" s="263"/>
      <c r="GR426" s="263"/>
      <c r="GS426" s="263"/>
      <c r="GT426" s="263"/>
      <c r="GU426" s="263"/>
      <c r="GV426" s="263"/>
      <c r="GW426" s="263"/>
      <c r="GX426" s="263"/>
      <c r="GY426" s="263"/>
      <c r="GZ426" s="263"/>
      <c r="HA426" s="263"/>
      <c r="HB426" s="263"/>
      <c r="HC426" s="263"/>
      <c r="HD426" s="263"/>
      <c r="HE426" s="263"/>
      <c r="HF426" s="263"/>
      <c r="HG426" s="263"/>
      <c r="HH426" s="263"/>
      <c r="HI426" s="263"/>
      <c r="HJ426" s="263"/>
      <c r="HK426" s="263"/>
      <c r="HL426" s="263"/>
      <c r="HM426" s="263"/>
      <c r="HN426" s="263"/>
      <c r="HO426" s="263"/>
      <c r="HP426" s="263"/>
      <c r="HQ426" s="263"/>
      <c r="HR426" s="263"/>
      <c r="HS426" s="263"/>
      <c r="HT426" s="263"/>
      <c r="HU426" s="263"/>
      <c r="HV426" s="263"/>
      <c r="HW426" s="263"/>
      <c r="HX426" s="263"/>
      <c r="HY426" s="263"/>
      <c r="HZ426" s="263"/>
      <c r="IA426" s="263"/>
      <c r="IB426" s="263"/>
      <c r="IC426" s="263"/>
      <c r="ID426" s="263"/>
      <c r="IE426" s="263"/>
      <c r="IF426" s="263"/>
      <c r="IG426" s="263"/>
      <c r="IH426" s="263"/>
      <c r="II426" s="263"/>
      <c r="IJ426" s="263"/>
      <c r="IK426" s="263"/>
      <c r="IL426" s="263"/>
      <c r="IM426" s="263"/>
      <c r="IN426" s="263"/>
      <c r="IO426" s="263"/>
      <c r="IP426" s="263"/>
      <c r="IQ426" s="263"/>
      <c r="IR426" s="263"/>
      <c r="IS426" s="263"/>
      <c r="IT426" s="263"/>
      <c r="IU426" s="263"/>
      <c r="IV426" s="263"/>
      <c r="IW426" s="263"/>
      <c r="IX426" s="263"/>
      <c r="IY426" s="263"/>
      <c r="IZ426" s="263"/>
      <c r="JA426" s="263"/>
      <c r="JB426" s="263"/>
      <c r="JC426" s="263"/>
      <c r="JD426" s="263"/>
      <c r="JE426" s="263"/>
      <c r="JF426" s="263"/>
      <c r="JG426" s="263"/>
      <c r="JH426" s="263"/>
      <c r="JI426" s="263"/>
      <c r="JJ426" s="263"/>
      <c r="JK426" s="263"/>
      <c r="JL426" s="263"/>
      <c r="JM426" s="263"/>
      <c r="JN426" s="263"/>
      <c r="JO426" s="263"/>
      <c r="JP426" s="263"/>
      <c r="JQ426" s="263"/>
      <c r="JR426" s="263"/>
      <c r="JS426" s="263"/>
      <c r="JT426" s="263"/>
      <c r="JU426" s="263"/>
      <c r="JV426" s="263"/>
      <c r="JW426" s="263"/>
      <c r="JX426" s="263"/>
      <c r="JY426" s="263"/>
      <c r="JZ426" s="263"/>
      <c r="KA426" s="263"/>
      <c r="KB426" s="263"/>
      <c r="KC426" s="263"/>
      <c r="KD426" s="263"/>
      <c r="KE426" s="263"/>
      <c r="KF426" s="263"/>
      <c r="KG426" s="263"/>
      <c r="KH426" s="263"/>
      <c r="KI426" s="263"/>
      <c r="KJ426" s="263"/>
      <c r="KK426" s="263"/>
      <c r="KL426" s="263"/>
      <c r="KM426" s="263"/>
      <c r="KN426" s="263"/>
      <c r="KO426" s="263"/>
      <c r="KP426" s="263"/>
      <c r="KQ426" s="263"/>
      <c r="KR426" s="263"/>
      <c r="KS426" s="263"/>
      <c r="KT426" s="263"/>
      <c r="KU426" s="263"/>
      <c r="KV426" s="263"/>
      <c r="KW426" s="263"/>
      <c r="KX426" s="263"/>
      <c r="KY426" s="263"/>
      <c r="KZ426" s="263"/>
      <c r="LA426" s="263"/>
      <c r="LB426" s="263"/>
      <c r="LC426" s="263"/>
      <c r="LD426" s="263"/>
      <c r="LE426" s="263"/>
      <c r="LF426" s="263"/>
      <c r="LG426" s="263"/>
      <c r="LH426" s="263"/>
      <c r="LI426" s="263"/>
      <c r="LJ426" s="263"/>
      <c r="LK426" s="263"/>
      <c r="LL426" s="263"/>
      <c r="LM426" s="263"/>
      <c r="LN426" s="263"/>
      <c r="LO426" s="263"/>
      <c r="LP426" s="263"/>
      <c r="LQ426" s="263"/>
      <c r="LR426" s="263"/>
      <c r="LS426" s="263"/>
      <c r="LT426" s="263"/>
      <c r="LU426" s="263"/>
      <c r="LV426" s="263"/>
      <c r="LW426" s="263"/>
      <c r="LX426" s="263"/>
      <c r="LY426" s="263"/>
      <c r="LZ426" s="263"/>
      <c r="MA426" s="263"/>
      <c r="MB426" s="263"/>
      <c r="MC426" s="263"/>
      <c r="MD426" s="263"/>
      <c r="ME426" s="263"/>
      <c r="MF426" s="263"/>
      <c r="MG426" s="263"/>
      <c r="MH426" s="263"/>
      <c r="MI426" s="263"/>
      <c r="MJ426" s="263"/>
      <c r="MK426" s="263"/>
      <c r="ML426" s="263"/>
      <c r="MM426" s="263"/>
      <c r="MN426" s="263"/>
      <c r="MO426" s="263"/>
      <c r="MP426" s="263"/>
      <c r="MQ426" s="263"/>
      <c r="MR426" s="263"/>
      <c r="MS426" s="263"/>
      <c r="MT426" s="263"/>
      <c r="MU426" s="263"/>
      <c r="MV426" s="263"/>
      <c r="MW426" s="263"/>
      <c r="MX426" s="263"/>
      <c r="MY426" s="263"/>
      <c r="MZ426" s="263"/>
      <c r="NA426" s="263"/>
      <c r="NB426" s="263"/>
      <c r="NC426" s="263"/>
      <c r="ND426" s="263"/>
      <c r="NE426" s="263"/>
      <c r="NF426" s="263"/>
      <c r="NG426" s="263"/>
      <c r="NH426" s="263"/>
      <c r="NI426" s="263"/>
      <c r="NJ426" s="263"/>
      <c r="NK426" s="263"/>
      <c r="NL426" s="263"/>
      <c r="NM426" s="263"/>
      <c r="NN426" s="263"/>
      <c r="NO426" s="263"/>
      <c r="NP426" s="263"/>
      <c r="NQ426" s="263"/>
      <c r="NR426" s="263"/>
      <c r="NS426" s="263"/>
      <c r="NT426" s="263"/>
      <c r="NU426" s="263"/>
      <c r="NV426" s="263"/>
      <c r="NW426" s="263"/>
      <c r="NX426" s="263"/>
      <c r="NY426" s="263"/>
      <c r="NZ426" s="263"/>
      <c r="OA426" s="263"/>
      <c r="OB426" s="263"/>
      <c r="OC426" s="263"/>
      <c r="OD426" s="263"/>
      <c r="OE426" s="263"/>
      <c r="OF426" s="263"/>
      <c r="OG426" s="263"/>
      <c r="OH426" s="263"/>
      <c r="OI426" s="263"/>
      <c r="OJ426" s="263"/>
      <c r="OK426" s="263"/>
      <c r="OL426" s="263"/>
      <c r="OM426" s="263"/>
      <c r="ON426" s="263"/>
      <c r="OO426" s="263"/>
      <c r="OP426" s="263"/>
      <c r="OQ426" s="263"/>
      <c r="OR426" s="263"/>
      <c r="OS426" s="263"/>
      <c r="OT426" s="263"/>
      <c r="OU426" s="263"/>
      <c r="OV426" s="263"/>
      <c r="OW426" s="263"/>
      <c r="OX426" s="263"/>
      <c r="OY426" s="263"/>
      <c r="OZ426" s="263"/>
      <c r="PA426" s="263"/>
      <c r="PB426" s="263"/>
      <c r="PC426" s="263"/>
      <c r="PD426" s="263"/>
      <c r="PE426" s="263"/>
      <c r="PF426" s="263"/>
      <c r="PG426" s="263"/>
      <c r="PH426" s="263"/>
      <c r="PI426" s="263"/>
      <c r="PJ426" s="263"/>
      <c r="PK426" s="263"/>
      <c r="PL426" s="263"/>
      <c r="PM426" s="263"/>
      <c r="PN426" s="263"/>
      <c r="PO426" s="263"/>
      <c r="PP426" s="263"/>
      <c r="PQ426" s="263"/>
      <c r="PR426" s="263"/>
      <c r="PS426" s="263"/>
      <c r="PT426" s="263"/>
      <c r="PU426" s="263"/>
      <c r="PV426" s="263"/>
      <c r="PW426" s="263"/>
      <c r="PX426" s="263"/>
      <c r="PY426" s="263"/>
      <c r="PZ426" s="263"/>
      <c r="QA426" s="263"/>
      <c r="QB426" s="263"/>
      <c r="QC426" s="263"/>
      <c r="QD426" s="263"/>
      <c r="QE426" s="263"/>
      <c r="QF426" s="263"/>
      <c r="QG426" s="263"/>
      <c r="QH426" s="263"/>
      <c r="QI426" s="263"/>
      <c r="QJ426" s="263"/>
      <c r="QK426" s="263"/>
      <c r="QL426" s="263"/>
      <c r="QM426" s="263"/>
      <c r="QN426" s="263"/>
      <c r="QO426" s="263"/>
      <c r="QP426" s="263"/>
      <c r="QQ426" s="263"/>
      <c r="QR426" s="263"/>
      <c r="QS426" s="263"/>
      <c r="QT426" s="263"/>
      <c r="QU426" s="263"/>
      <c r="QV426" s="263"/>
      <c r="QW426" s="263"/>
      <c r="QX426" s="263"/>
      <c r="QY426" s="263"/>
      <c r="QZ426" s="263"/>
      <c r="RA426" s="263"/>
      <c r="RB426" s="263"/>
      <c r="RC426" s="263"/>
      <c r="RD426" s="263"/>
      <c r="RE426" s="263"/>
      <c r="RF426" s="263"/>
      <c r="RG426" s="263"/>
      <c r="RH426" s="263"/>
      <c r="RI426" s="263"/>
      <c r="RJ426" s="263"/>
      <c r="RK426" s="263"/>
      <c r="RL426" s="263"/>
      <c r="RM426" s="263"/>
      <c r="RN426" s="263"/>
      <c r="RO426" s="263"/>
      <c r="RP426" s="263"/>
      <c r="RQ426" s="263"/>
      <c r="RR426" s="263"/>
      <c r="RS426" s="263"/>
      <c r="RT426" s="263"/>
      <c r="RU426" s="263"/>
      <c r="RV426" s="263"/>
      <c r="RW426" s="263"/>
      <c r="RX426" s="263"/>
      <c r="RY426" s="263"/>
      <c r="RZ426" s="263"/>
      <c r="SA426" s="263"/>
      <c r="SB426" s="263"/>
      <c r="SC426" s="263"/>
      <c r="SD426" s="263"/>
      <c r="SE426" s="263"/>
      <c r="SF426" s="263"/>
      <c r="SG426" s="263"/>
      <c r="SH426" s="263"/>
      <c r="SI426" s="263"/>
      <c r="SJ426" s="263"/>
      <c r="SK426" s="263"/>
      <c r="SL426" s="263"/>
      <c r="SM426" s="263"/>
      <c r="SN426" s="263"/>
      <c r="SO426" s="263"/>
      <c r="SP426" s="263"/>
      <c r="SQ426" s="263"/>
      <c r="SR426" s="263"/>
      <c r="SS426" s="263"/>
      <c r="ST426" s="263"/>
      <c r="SU426" s="263"/>
      <c r="SV426" s="263"/>
      <c r="SW426" s="263"/>
      <c r="SX426" s="263"/>
      <c r="SY426" s="263"/>
      <c r="SZ426" s="263"/>
      <c r="TA426" s="263"/>
      <c r="TB426" s="263"/>
      <c r="TC426" s="263"/>
      <c r="TD426" s="263"/>
      <c r="TE426" s="263"/>
      <c r="TF426" s="263"/>
      <c r="TG426" s="263"/>
      <c r="TH426" s="263"/>
      <c r="TI426" s="263"/>
      <c r="TJ426" s="263"/>
      <c r="TK426" s="263"/>
      <c r="TL426" s="263"/>
      <c r="TM426" s="263"/>
      <c r="TN426" s="263"/>
      <c r="TO426" s="263"/>
      <c r="TP426" s="263"/>
      <c r="TQ426" s="263"/>
      <c r="TR426" s="263"/>
      <c r="TS426" s="263"/>
      <c r="TT426" s="263"/>
      <c r="TU426" s="263"/>
      <c r="TV426" s="263"/>
      <c r="TW426" s="263"/>
      <c r="TX426" s="263"/>
      <c r="TY426" s="263"/>
      <c r="TZ426" s="263"/>
      <c r="UA426" s="263"/>
      <c r="UB426" s="263"/>
      <c r="UC426" s="263"/>
      <c r="UD426" s="263"/>
      <c r="UE426" s="263"/>
      <c r="UF426" s="263"/>
      <c r="UG426" s="263"/>
      <c r="UH426" s="263"/>
      <c r="UI426" s="263"/>
      <c r="UJ426" s="263"/>
      <c r="UK426" s="263"/>
      <c r="UL426" s="263"/>
      <c r="UM426" s="263"/>
      <c r="UN426" s="263"/>
      <c r="UO426" s="263"/>
      <c r="UP426" s="263"/>
      <c r="UQ426" s="263"/>
      <c r="UR426" s="263"/>
      <c r="US426" s="263"/>
      <c r="UT426" s="263"/>
      <c r="UU426" s="263"/>
      <c r="UV426" s="263"/>
      <c r="UW426" s="263"/>
      <c r="UX426" s="263"/>
      <c r="UY426" s="263"/>
      <c r="UZ426" s="263"/>
      <c r="VA426" s="263"/>
      <c r="VB426" s="263"/>
      <c r="VC426" s="263"/>
      <c r="VD426" s="263"/>
      <c r="VE426" s="263"/>
      <c r="VF426" s="263"/>
      <c r="VG426" s="263"/>
      <c r="VH426" s="263"/>
      <c r="VI426" s="263"/>
      <c r="VJ426" s="263"/>
      <c r="VK426" s="263"/>
      <c r="VL426" s="263"/>
      <c r="VM426" s="263"/>
      <c r="VN426" s="263"/>
      <c r="VO426" s="263"/>
      <c r="VP426" s="263"/>
      <c r="VQ426" s="263"/>
      <c r="VR426" s="263"/>
      <c r="VS426" s="263"/>
      <c r="VT426" s="263"/>
      <c r="VU426" s="263"/>
      <c r="VV426" s="263"/>
      <c r="VW426" s="263"/>
      <c r="VX426" s="263"/>
      <c r="VY426" s="263"/>
      <c r="VZ426" s="263"/>
      <c r="WA426" s="263"/>
      <c r="WB426" s="263"/>
      <c r="WC426" s="263"/>
      <c r="WD426" s="263"/>
      <c r="WE426" s="263"/>
      <c r="WF426" s="263"/>
      <c r="WG426" s="263"/>
      <c r="WH426" s="263"/>
      <c r="WI426" s="263"/>
      <c r="WJ426" s="263"/>
      <c r="WK426" s="263"/>
      <c r="WL426" s="263"/>
      <c r="WM426" s="263"/>
      <c r="WN426" s="263"/>
      <c r="WO426" s="263"/>
      <c r="WP426" s="263"/>
      <c r="WQ426" s="263"/>
      <c r="WR426" s="263"/>
      <c r="WS426" s="263"/>
      <c r="WT426" s="263"/>
      <c r="WU426" s="263"/>
      <c r="WV426" s="263"/>
      <c r="WW426" s="263"/>
      <c r="WX426" s="263"/>
      <c r="WY426" s="263"/>
      <c r="WZ426" s="263"/>
      <c r="XA426" s="263"/>
      <c r="XB426" s="263"/>
      <c r="XC426" s="263"/>
      <c r="XD426" s="263"/>
      <c r="XE426" s="263"/>
      <c r="XF426" s="263"/>
      <c r="XG426" s="263"/>
      <c r="XH426" s="263"/>
      <c r="XI426" s="263"/>
      <c r="XJ426" s="263"/>
      <c r="XK426" s="263"/>
      <c r="XL426" s="263"/>
      <c r="XM426" s="263"/>
      <c r="XN426" s="263"/>
      <c r="XO426" s="263"/>
      <c r="XP426" s="263"/>
      <c r="XQ426" s="263"/>
      <c r="XR426" s="263"/>
      <c r="XS426" s="263"/>
      <c r="XT426" s="263"/>
      <c r="XU426" s="263"/>
      <c r="XV426" s="263"/>
      <c r="XW426" s="263"/>
      <c r="XX426" s="263"/>
      <c r="XY426" s="263"/>
      <c r="XZ426" s="263"/>
      <c r="YA426" s="263"/>
      <c r="YB426" s="263"/>
      <c r="YC426" s="263"/>
      <c r="YD426" s="263"/>
      <c r="YE426" s="263"/>
      <c r="YF426" s="263"/>
      <c r="YG426" s="263"/>
      <c r="YH426" s="263"/>
      <c r="YI426" s="263"/>
      <c r="YJ426" s="263"/>
      <c r="YK426" s="263"/>
      <c r="YL426" s="263"/>
      <c r="YM426" s="263"/>
      <c r="YN426" s="263"/>
      <c r="YO426" s="263"/>
      <c r="YP426" s="263"/>
      <c r="YQ426" s="263"/>
      <c r="YR426" s="263"/>
      <c r="YS426" s="263"/>
      <c r="YT426" s="263"/>
      <c r="YU426" s="263"/>
      <c r="YV426" s="263"/>
      <c r="YW426" s="263"/>
      <c r="YX426" s="263"/>
      <c r="YY426" s="263"/>
      <c r="YZ426" s="263"/>
      <c r="ZA426" s="263"/>
      <c r="ZB426" s="263"/>
      <c r="ZC426" s="263"/>
      <c r="ZD426" s="263"/>
      <c r="ZE426" s="263"/>
      <c r="ZF426" s="263"/>
      <c r="ZG426" s="263"/>
      <c r="ZH426" s="263"/>
      <c r="ZI426" s="263"/>
      <c r="ZJ426" s="263"/>
      <c r="ZK426" s="263"/>
      <c r="ZL426" s="263"/>
      <c r="ZM426" s="263"/>
      <c r="ZN426" s="263"/>
      <c r="ZO426" s="263"/>
      <c r="ZP426" s="263"/>
      <c r="ZQ426" s="263"/>
      <c r="ZR426" s="263"/>
      <c r="ZS426" s="263"/>
      <c r="ZT426" s="263"/>
      <c r="ZU426" s="263"/>
      <c r="ZV426" s="263"/>
      <c r="ZW426" s="263"/>
      <c r="ZX426" s="263"/>
      <c r="ZY426" s="263"/>
      <c r="ZZ426" s="263"/>
      <c r="AAA426" s="263"/>
      <c r="AAB426" s="263"/>
      <c r="AAC426" s="263"/>
      <c r="AAD426" s="263"/>
      <c r="AAE426" s="263"/>
      <c r="AAF426" s="263"/>
      <c r="AAG426" s="263"/>
      <c r="AAH426" s="263"/>
      <c r="AAI426" s="263"/>
      <c r="AAJ426" s="263"/>
      <c r="AAK426" s="263"/>
      <c r="AAL426" s="263"/>
      <c r="AAM426" s="263"/>
      <c r="AAN426" s="263"/>
      <c r="AAO426" s="263"/>
      <c r="AAP426" s="263"/>
      <c r="AAQ426" s="263"/>
      <c r="AAR426" s="263"/>
      <c r="AAS426" s="263"/>
      <c r="AAT426" s="263"/>
      <c r="AAU426" s="263"/>
      <c r="AAV426" s="263"/>
      <c r="AAW426" s="263"/>
      <c r="AAX426" s="263"/>
      <c r="AAY426" s="263"/>
      <c r="AAZ426" s="263"/>
      <c r="ABA426" s="263"/>
      <c r="ABB426" s="263"/>
      <c r="ABC426" s="263"/>
      <c r="ABD426" s="263"/>
      <c r="ABE426" s="263"/>
      <c r="ABF426" s="263"/>
      <c r="ABG426" s="263"/>
      <c r="ABH426" s="263"/>
      <c r="ABI426" s="263"/>
      <c r="ABJ426" s="263"/>
      <c r="ABK426" s="263"/>
      <c r="ABL426" s="263"/>
      <c r="ABM426" s="263"/>
      <c r="ABN426" s="263"/>
      <c r="ABO426" s="263"/>
      <c r="ABP426" s="263"/>
      <c r="ABQ426" s="263"/>
      <c r="ABR426" s="263"/>
      <c r="ABS426" s="263"/>
      <c r="ABT426" s="263"/>
      <c r="ABU426" s="263"/>
      <c r="ABV426" s="263"/>
      <c r="ABW426" s="263"/>
      <c r="ABX426" s="263"/>
      <c r="ABY426" s="263"/>
      <c r="ABZ426" s="263"/>
      <c r="ACA426" s="263"/>
      <c r="ACB426" s="263"/>
      <c r="ACC426" s="263"/>
      <c r="ACD426" s="263"/>
      <c r="ACE426" s="263"/>
      <c r="ACF426" s="263"/>
      <c r="ACG426" s="263"/>
      <c r="ACH426" s="263"/>
      <c r="ACI426" s="263"/>
      <c r="ACJ426" s="263"/>
      <c r="ACK426" s="263"/>
      <c r="ACL426" s="263"/>
      <c r="ACM426" s="263"/>
      <c r="ACN426" s="263"/>
      <c r="ACO426" s="263"/>
      <c r="ACP426" s="263"/>
      <c r="ACQ426" s="263"/>
      <c r="ACR426" s="263"/>
      <c r="ACS426" s="263"/>
      <c r="ACT426" s="263"/>
      <c r="ACU426" s="263"/>
      <c r="ACV426" s="263"/>
      <c r="ACW426" s="263"/>
      <c r="ACX426" s="263"/>
      <c r="ACY426" s="263"/>
      <c r="ACZ426" s="263"/>
      <c r="ADA426" s="263"/>
      <c r="ADB426" s="263"/>
      <c r="ADC426" s="263"/>
      <c r="ADD426" s="263"/>
      <c r="ADE426" s="263"/>
      <c r="ADF426" s="263"/>
      <c r="ADG426" s="263"/>
      <c r="ADH426" s="263"/>
      <c r="ADI426" s="263"/>
      <c r="ADJ426" s="263"/>
      <c r="ADK426" s="263"/>
      <c r="ADL426" s="263"/>
      <c r="ADM426" s="263"/>
      <c r="ADN426" s="263"/>
      <c r="ADO426" s="263"/>
      <c r="ADP426" s="263"/>
      <c r="ADQ426" s="263"/>
      <c r="ADR426" s="263"/>
      <c r="ADS426" s="263"/>
      <c r="ADT426" s="263"/>
      <c r="ADU426" s="263"/>
      <c r="ADV426" s="263"/>
      <c r="ADW426" s="263"/>
      <c r="ADX426" s="263"/>
      <c r="ADY426" s="263"/>
      <c r="ADZ426" s="263"/>
      <c r="AEA426" s="263"/>
      <c r="AEB426" s="263"/>
      <c r="AEC426" s="263"/>
      <c r="AED426" s="263"/>
      <c r="AEE426" s="263"/>
      <c r="AEF426" s="263"/>
      <c r="AEG426" s="263"/>
      <c r="AEH426" s="263"/>
      <c r="AEI426" s="263"/>
      <c r="AEJ426" s="263"/>
      <c r="AEK426" s="263"/>
      <c r="AEL426" s="263"/>
      <c r="AEM426" s="263"/>
      <c r="AEN426" s="263"/>
      <c r="AEO426" s="263"/>
      <c r="AEP426" s="263"/>
      <c r="AEQ426" s="263"/>
      <c r="AER426" s="263"/>
      <c r="AES426" s="263"/>
      <c r="AET426" s="263"/>
      <c r="AEU426" s="263"/>
      <c r="AEV426" s="263"/>
      <c r="AEW426" s="263"/>
      <c r="AEX426" s="263"/>
      <c r="AEY426" s="263"/>
      <c r="AEZ426" s="263"/>
      <c r="AFA426" s="263"/>
      <c r="AFB426" s="263"/>
      <c r="AFC426" s="263"/>
      <c r="AFD426" s="263"/>
      <c r="AFE426" s="263"/>
      <c r="AFF426" s="263"/>
      <c r="AFG426" s="263"/>
      <c r="AFH426" s="263"/>
      <c r="AFI426" s="263"/>
      <c r="AFJ426" s="263"/>
      <c r="AFK426" s="263"/>
      <c r="AFL426" s="263"/>
      <c r="AFM426" s="263"/>
      <c r="AFN426" s="263"/>
      <c r="AFO426" s="263"/>
      <c r="AFP426" s="263"/>
      <c r="AFQ426" s="263"/>
      <c r="AFR426" s="263"/>
      <c r="AFS426" s="263"/>
      <c r="AFT426" s="263"/>
      <c r="AFU426" s="263"/>
      <c r="AFV426" s="263"/>
      <c r="AFW426" s="263"/>
      <c r="AFX426" s="263"/>
      <c r="AFY426" s="263"/>
      <c r="AFZ426" s="263"/>
      <c r="AGA426" s="263"/>
      <c r="AGB426" s="263"/>
      <c r="AGC426" s="263"/>
      <c r="AGD426" s="263"/>
      <c r="AGE426" s="263"/>
      <c r="AGF426" s="263"/>
      <c r="AGG426" s="263"/>
      <c r="AGH426" s="263"/>
      <c r="AGI426" s="263"/>
      <c r="AGJ426" s="263"/>
      <c r="AGK426" s="263"/>
      <c r="AGL426" s="263"/>
      <c r="AGM426" s="263"/>
      <c r="AGN426" s="263"/>
      <c r="AGO426" s="263"/>
      <c r="AGP426" s="263"/>
      <c r="AGQ426" s="263"/>
      <c r="AGR426" s="263"/>
      <c r="AGS426" s="263"/>
      <c r="AGT426" s="263"/>
      <c r="AGU426" s="263"/>
      <c r="AGV426" s="263"/>
      <c r="AGW426" s="263"/>
      <c r="AGX426" s="263"/>
      <c r="AGY426" s="263"/>
      <c r="AGZ426" s="263"/>
      <c r="AHA426" s="263"/>
      <c r="AHB426" s="263"/>
      <c r="AHC426" s="263"/>
      <c r="AHD426" s="263"/>
      <c r="AHE426" s="263"/>
      <c r="AHF426" s="263"/>
      <c r="AHG426" s="263"/>
      <c r="AHH426" s="263"/>
      <c r="AHI426" s="263"/>
      <c r="AHJ426" s="263"/>
      <c r="AHK426" s="263"/>
      <c r="AHL426" s="263"/>
      <c r="AHM426" s="263"/>
      <c r="AHN426" s="263"/>
      <c r="AHO426" s="263"/>
      <c r="AHP426" s="263"/>
      <c r="AHQ426" s="263"/>
      <c r="AHR426" s="263"/>
      <c r="AHS426" s="263"/>
      <c r="AHT426" s="263"/>
      <c r="AHU426" s="263"/>
      <c r="AHV426" s="263"/>
      <c r="AHW426" s="263"/>
      <c r="AHX426" s="263"/>
      <c r="AHY426" s="263"/>
      <c r="AHZ426" s="263"/>
      <c r="AIA426" s="263"/>
      <c r="AIB426" s="263"/>
      <c r="AIC426" s="263"/>
      <c r="AID426" s="263"/>
      <c r="AIE426" s="263"/>
      <c r="AIF426" s="263"/>
      <c r="AIG426" s="263"/>
      <c r="AIH426" s="263"/>
      <c r="AII426" s="263"/>
      <c r="AIJ426" s="263"/>
      <c r="AIK426" s="263"/>
      <c r="AIL426" s="263"/>
      <c r="AIM426" s="263"/>
      <c r="AIN426" s="263"/>
      <c r="AIO426" s="263"/>
      <c r="AIP426" s="263"/>
      <c r="AIQ426" s="263"/>
      <c r="AIR426" s="263"/>
      <c r="AIS426" s="263"/>
      <c r="AIT426" s="263"/>
      <c r="AIU426" s="263"/>
      <c r="AIV426" s="263"/>
      <c r="AIW426" s="263"/>
      <c r="AIX426" s="263"/>
      <c r="AIY426" s="263"/>
      <c r="AIZ426" s="263"/>
      <c r="AJA426" s="263"/>
      <c r="AJB426" s="263"/>
      <c r="AJC426" s="263"/>
      <c r="AJD426" s="263"/>
      <c r="AJE426" s="263"/>
      <c r="AJF426" s="263"/>
      <c r="AJG426" s="263"/>
      <c r="AJH426" s="263"/>
      <c r="AJI426" s="263"/>
      <c r="AJJ426" s="263"/>
      <c r="AJK426" s="263"/>
      <c r="AJL426" s="263"/>
      <c r="AJM426" s="263"/>
      <c r="AJN426" s="263"/>
      <c r="AJO426" s="263"/>
      <c r="AJP426" s="263"/>
      <c r="AJQ426" s="263"/>
      <c r="AJR426" s="263"/>
      <c r="AJS426" s="263"/>
      <c r="AJT426" s="263"/>
      <c r="AJU426" s="263"/>
      <c r="AJV426" s="263"/>
      <c r="AJW426" s="263"/>
      <c r="AJX426" s="263"/>
      <c r="AJY426" s="263"/>
      <c r="AJZ426" s="263"/>
      <c r="AKA426" s="263"/>
      <c r="AKB426" s="263"/>
      <c r="AKC426" s="263"/>
      <c r="AKD426" s="263"/>
      <c r="AKE426" s="263"/>
      <c r="AKF426" s="263"/>
      <c r="AKG426" s="263"/>
      <c r="AKH426" s="263"/>
      <c r="AKI426" s="263"/>
      <c r="AKJ426" s="263"/>
      <c r="AKK426" s="263"/>
      <c r="AKL426" s="263"/>
      <c r="AKM426" s="263"/>
      <c r="AKN426" s="263"/>
      <c r="AKO426" s="263"/>
      <c r="AKP426" s="263"/>
      <c r="AKQ426" s="263"/>
      <c r="AKR426" s="263"/>
      <c r="AKS426" s="263"/>
      <c r="AKT426" s="263"/>
      <c r="AKU426" s="263"/>
      <c r="AKV426" s="263"/>
      <c r="AKW426" s="263"/>
      <c r="AKX426" s="263"/>
      <c r="AKY426" s="263"/>
      <c r="AKZ426" s="263"/>
      <c r="ALA426" s="263"/>
      <c r="ALB426" s="263"/>
      <c r="ALC426" s="263"/>
      <c r="ALD426" s="263"/>
      <c r="ALE426" s="263"/>
      <c r="ALF426" s="263"/>
      <c r="ALG426" s="263"/>
      <c r="ALH426" s="263"/>
      <c r="ALI426" s="263"/>
      <c r="ALJ426" s="263"/>
      <c r="ALK426" s="263"/>
      <c r="ALL426" s="263"/>
      <c r="ALM426" s="263"/>
      <c r="ALN426" s="263"/>
      <c r="ALO426" s="263"/>
      <c r="ALP426" s="263"/>
      <c r="ALQ426" s="263"/>
      <c r="ALR426" s="263"/>
      <c r="ALS426" s="263"/>
      <c r="ALT426" s="263"/>
      <c r="ALU426" s="263"/>
      <c r="ALV426" s="263"/>
      <c r="ALW426" s="263"/>
      <c r="ALX426" s="263"/>
      <c r="ALY426" s="263"/>
      <c r="ALZ426" s="263"/>
      <c r="AMA426" s="263"/>
      <c r="AMB426" s="263"/>
      <c r="AMC426" s="263"/>
      <c r="AMD426" s="263"/>
      <c r="AME426" s="263"/>
      <c r="AMF426" s="263"/>
      <c r="AMG426" s="263"/>
      <c r="AMH426" s="263"/>
      <c r="AMI426" s="263"/>
      <c r="AMJ426" s="263"/>
      <c r="AMK426" s="263"/>
      <c r="AML426" s="263"/>
      <c r="AMM426" s="263"/>
      <c r="AMN426" s="263"/>
      <c r="AMO426" s="263"/>
      <c r="AMP426" s="263"/>
      <c r="AMQ426" s="263"/>
      <c r="AMR426" s="263"/>
      <c r="AMS426" s="263"/>
      <c r="AMT426" s="263"/>
      <c r="AMU426" s="263"/>
      <c r="AMV426" s="263"/>
      <c r="AMW426" s="263"/>
      <c r="AMX426" s="263"/>
      <c r="AMY426" s="263"/>
      <c r="AMZ426" s="263"/>
      <c r="ANA426" s="263"/>
      <c r="ANB426" s="263"/>
      <c r="ANC426" s="263"/>
      <c r="AND426" s="263"/>
      <c r="ANE426" s="263"/>
      <c r="ANF426" s="263"/>
      <c r="ANG426" s="263"/>
      <c r="ANH426" s="263"/>
      <c r="ANI426" s="263"/>
      <c r="ANJ426" s="263"/>
      <c r="ANK426" s="263"/>
      <c r="ANL426" s="263"/>
      <c r="ANM426" s="263"/>
      <c r="ANN426" s="263"/>
      <c r="ANO426" s="263"/>
      <c r="ANP426" s="263"/>
      <c r="ANQ426" s="263"/>
      <c r="ANR426" s="263"/>
      <c r="ANS426" s="263"/>
      <c r="ANT426" s="263"/>
      <c r="ANU426" s="263"/>
      <c r="ANV426" s="263"/>
      <c r="ANW426" s="263"/>
      <c r="ANX426" s="263"/>
      <c r="ANY426" s="263"/>
      <c r="ANZ426" s="263"/>
      <c r="AOA426" s="263"/>
      <c r="AOB426" s="263"/>
      <c r="AOC426" s="263"/>
      <c r="AOD426" s="263"/>
      <c r="AOE426" s="263"/>
      <c r="AOF426" s="263"/>
      <c r="AOG426" s="263"/>
      <c r="AOH426" s="263"/>
      <c r="AOI426" s="263"/>
      <c r="AOJ426" s="263"/>
      <c r="AOK426" s="263"/>
      <c r="AOL426" s="263"/>
      <c r="AOM426" s="263"/>
      <c r="AON426" s="263"/>
      <c r="AOO426" s="263"/>
      <c r="AOP426" s="263"/>
      <c r="AOQ426" s="263"/>
      <c r="AOR426" s="263"/>
      <c r="AOS426" s="263"/>
      <c r="AOT426" s="263"/>
      <c r="AOU426" s="263"/>
      <c r="AOV426" s="263"/>
      <c r="AOW426" s="263"/>
      <c r="AOX426" s="263"/>
      <c r="AOY426" s="263"/>
      <c r="AOZ426" s="263"/>
      <c r="APA426" s="263"/>
      <c r="APB426" s="263"/>
      <c r="APC426" s="263"/>
      <c r="APD426" s="263"/>
      <c r="APE426" s="263"/>
      <c r="APF426" s="263"/>
      <c r="APG426" s="263"/>
      <c r="APH426" s="263"/>
      <c r="API426" s="263"/>
      <c r="APJ426" s="263"/>
      <c r="APK426" s="263"/>
      <c r="APL426" s="263"/>
      <c r="APM426" s="263"/>
      <c r="APN426" s="263"/>
      <c r="APO426" s="263"/>
      <c r="APP426" s="263"/>
      <c r="APQ426" s="263"/>
      <c r="APR426" s="263"/>
      <c r="APS426" s="263"/>
      <c r="APT426" s="263"/>
      <c r="APU426" s="263"/>
      <c r="APV426" s="263"/>
      <c r="APW426" s="263"/>
      <c r="APX426" s="263"/>
      <c r="APY426" s="263"/>
      <c r="APZ426" s="263"/>
      <c r="AQA426" s="263"/>
      <c r="AQB426" s="263"/>
      <c r="AQC426" s="263"/>
      <c r="AQD426" s="263"/>
      <c r="AQE426" s="263"/>
      <c r="AQF426" s="263"/>
      <c r="AQG426" s="263"/>
      <c r="AQH426" s="263"/>
      <c r="AQI426" s="263"/>
      <c r="AQJ426" s="263"/>
      <c r="AQK426" s="263"/>
      <c r="AQL426" s="263"/>
      <c r="AQM426" s="263"/>
      <c r="AQN426" s="263"/>
      <c r="AQO426" s="263"/>
      <c r="AQP426" s="263"/>
      <c r="AQQ426" s="263"/>
      <c r="AQR426" s="263"/>
      <c r="AQS426" s="263"/>
      <c r="AQT426" s="263"/>
      <c r="AQU426" s="263"/>
      <c r="AQV426" s="263"/>
      <c r="AQW426" s="263"/>
      <c r="AQX426" s="263"/>
      <c r="AQY426" s="263"/>
      <c r="AQZ426" s="263"/>
      <c r="ARA426" s="263"/>
      <c r="ARB426" s="263"/>
      <c r="ARC426" s="263"/>
      <c r="ARD426" s="263"/>
      <c r="ARE426" s="263"/>
      <c r="ARF426" s="263"/>
      <c r="ARG426" s="263"/>
      <c r="ARH426" s="263"/>
      <c r="ARI426" s="263"/>
      <c r="ARJ426" s="263"/>
      <c r="ARK426" s="263"/>
      <c r="ARL426" s="263"/>
      <c r="ARM426" s="263"/>
      <c r="ARN426" s="263"/>
      <c r="ARO426" s="263"/>
      <c r="ARP426" s="263"/>
      <c r="ARQ426" s="263"/>
      <c r="ARR426" s="263"/>
      <c r="ARS426" s="263"/>
      <c r="ART426" s="263"/>
      <c r="ARU426" s="263"/>
      <c r="ARV426" s="263"/>
      <c r="ARW426" s="263"/>
      <c r="ARX426" s="263"/>
      <c r="ARY426" s="263"/>
      <c r="ARZ426" s="263"/>
      <c r="ASA426" s="263"/>
      <c r="ASB426" s="263"/>
      <c r="ASC426" s="263"/>
      <c r="ASD426" s="263"/>
      <c r="ASE426" s="263"/>
      <c r="ASF426" s="263"/>
      <c r="ASG426" s="263"/>
      <c r="ASH426" s="263"/>
      <c r="ASI426" s="263"/>
      <c r="ASJ426" s="263"/>
      <c r="ASK426" s="263"/>
      <c r="ASL426" s="263"/>
      <c r="ASM426" s="263"/>
      <c r="ASN426" s="263"/>
      <c r="ASO426" s="263"/>
      <c r="ASP426" s="263"/>
      <c r="ASQ426" s="263"/>
      <c r="ASR426" s="263"/>
      <c r="ASS426" s="263"/>
      <c r="AST426" s="263"/>
      <c r="ASU426" s="263"/>
      <c r="ASV426" s="263"/>
      <c r="ASW426" s="263"/>
      <c r="ASX426" s="263"/>
      <c r="ASY426" s="263"/>
      <c r="ASZ426" s="263"/>
      <c r="ATA426" s="263"/>
      <c r="ATB426" s="263"/>
      <c r="ATC426" s="263"/>
      <c r="ATD426" s="263"/>
      <c r="ATE426" s="263"/>
      <c r="ATF426" s="263"/>
      <c r="ATG426" s="263"/>
      <c r="ATH426" s="263"/>
      <c r="ATI426" s="263"/>
      <c r="ATJ426" s="263"/>
      <c r="ATK426" s="263"/>
      <c r="ATL426" s="263"/>
      <c r="ATM426" s="263"/>
      <c r="ATN426" s="263"/>
      <c r="ATO426" s="263"/>
      <c r="ATP426" s="263"/>
      <c r="ATQ426" s="263"/>
      <c r="ATR426" s="263"/>
      <c r="ATS426" s="263"/>
      <c r="ATT426" s="263"/>
      <c r="ATU426" s="263"/>
      <c r="ATV426" s="263"/>
      <c r="ATW426" s="263"/>
      <c r="ATX426" s="263"/>
      <c r="ATY426" s="263"/>
      <c r="ATZ426" s="263"/>
      <c r="AUA426" s="263"/>
      <c r="AUB426" s="263"/>
      <c r="AUC426" s="263"/>
      <c r="AUD426" s="263"/>
      <c r="AUE426" s="263"/>
      <c r="AUF426" s="263"/>
      <c r="AUG426" s="263"/>
      <c r="AUH426" s="263"/>
      <c r="AUI426" s="263"/>
      <c r="AUJ426" s="263"/>
      <c r="AUK426" s="263"/>
      <c r="AUL426" s="263"/>
      <c r="AUM426" s="263"/>
      <c r="AUN426" s="263"/>
      <c r="AUO426" s="263"/>
      <c r="AUP426" s="263"/>
      <c r="AUQ426" s="263"/>
      <c r="AUR426" s="263"/>
      <c r="AUS426" s="263"/>
      <c r="AUT426" s="263"/>
      <c r="AUU426" s="263"/>
      <c r="AUV426" s="263"/>
      <c r="AUW426" s="263"/>
      <c r="AUX426" s="263"/>
      <c r="AUY426" s="263"/>
      <c r="AUZ426" s="263"/>
      <c r="AVA426" s="263"/>
      <c r="AVB426" s="263"/>
      <c r="AVC426" s="263"/>
      <c r="AVD426" s="263"/>
      <c r="AVE426" s="263"/>
      <c r="AVF426" s="263"/>
      <c r="AVG426" s="263"/>
      <c r="AVH426" s="263"/>
      <c r="AVI426" s="263"/>
      <c r="AVJ426" s="263"/>
      <c r="AVK426" s="263"/>
      <c r="AVL426" s="263"/>
      <c r="AVM426" s="263"/>
      <c r="AVN426" s="263"/>
      <c r="AVO426" s="263"/>
      <c r="AVP426" s="263"/>
      <c r="AVQ426" s="263"/>
      <c r="AVR426" s="263"/>
      <c r="AVS426" s="263"/>
      <c r="AVT426" s="263"/>
      <c r="AVU426" s="263"/>
      <c r="AVV426" s="263"/>
      <c r="AVW426" s="263"/>
      <c r="AVX426" s="263"/>
      <c r="AVY426" s="263"/>
      <c r="AVZ426" s="263"/>
      <c r="AWA426" s="263"/>
      <c r="AWB426" s="263"/>
      <c r="AWC426" s="263"/>
      <c r="AWD426" s="263"/>
      <c r="AWE426" s="263"/>
      <c r="AWF426" s="263"/>
      <c r="AWG426" s="263"/>
      <c r="AWH426" s="263"/>
      <c r="AWI426" s="263"/>
      <c r="AWJ426" s="263"/>
      <c r="AWK426" s="263"/>
      <c r="AWL426" s="263"/>
      <c r="AWM426" s="263"/>
      <c r="AWN426" s="263"/>
      <c r="AWO426" s="263"/>
      <c r="AWP426" s="263"/>
      <c r="AWQ426" s="263"/>
      <c r="AWR426" s="263"/>
      <c r="AWS426" s="263"/>
      <c r="AWT426" s="263"/>
      <c r="AWU426" s="263"/>
      <c r="AWV426" s="263"/>
      <c r="AWW426" s="263"/>
      <c r="AWX426" s="263"/>
      <c r="AWY426" s="263"/>
      <c r="AWZ426" s="263"/>
      <c r="AXA426" s="263"/>
      <c r="AXB426" s="263"/>
      <c r="AXC426" s="263"/>
      <c r="AXD426" s="263"/>
      <c r="AXE426" s="263"/>
      <c r="AXF426" s="263"/>
      <c r="AXG426" s="263"/>
      <c r="AXH426" s="263"/>
      <c r="AXI426" s="263"/>
      <c r="AXJ426" s="263"/>
      <c r="AXK426" s="263"/>
      <c r="AXL426" s="263"/>
      <c r="AXM426" s="263"/>
      <c r="AXN426" s="263"/>
      <c r="AXO426" s="263"/>
      <c r="AXP426" s="263"/>
      <c r="AXQ426" s="263"/>
      <c r="AXR426" s="263"/>
      <c r="AXS426" s="263"/>
      <c r="AXT426" s="263"/>
      <c r="AXU426" s="263"/>
      <c r="AXV426" s="263"/>
      <c r="AXW426" s="263"/>
      <c r="AXX426" s="263"/>
      <c r="AXY426" s="263"/>
      <c r="AXZ426" s="263"/>
      <c r="AYA426" s="263"/>
      <c r="AYB426" s="263"/>
      <c r="AYC426" s="263"/>
      <c r="AYD426" s="263"/>
      <c r="AYE426" s="263"/>
      <c r="AYF426" s="263"/>
      <c r="AYG426" s="263"/>
      <c r="AYH426" s="263"/>
      <c r="AYI426" s="263"/>
      <c r="AYJ426" s="263"/>
      <c r="AYK426" s="263"/>
      <c r="AYL426" s="263"/>
      <c r="AYM426" s="263"/>
      <c r="AYN426" s="263"/>
      <c r="AYO426" s="263"/>
      <c r="AYP426" s="263"/>
      <c r="AYQ426" s="263"/>
      <c r="AYR426" s="263"/>
      <c r="AYS426" s="263"/>
      <c r="AYT426" s="263"/>
      <c r="AYU426" s="263"/>
      <c r="AYV426" s="263"/>
      <c r="AYW426" s="263"/>
      <c r="AYX426" s="263"/>
      <c r="AYY426" s="263"/>
      <c r="AYZ426" s="263"/>
      <c r="AZA426" s="263"/>
      <c r="AZB426" s="263"/>
      <c r="AZC426" s="263"/>
      <c r="AZD426" s="263"/>
      <c r="AZE426" s="263"/>
      <c r="AZF426" s="263"/>
      <c r="AZG426" s="263"/>
      <c r="AZH426" s="263"/>
      <c r="AZI426" s="263"/>
      <c r="AZJ426" s="263"/>
      <c r="AZK426" s="263"/>
      <c r="AZL426" s="263"/>
      <c r="AZM426" s="263"/>
      <c r="AZN426" s="263"/>
      <c r="AZO426" s="263"/>
      <c r="AZP426" s="263"/>
      <c r="AZQ426" s="263"/>
      <c r="AZR426" s="263"/>
      <c r="AZS426" s="263"/>
      <c r="AZT426" s="263"/>
      <c r="AZU426" s="263"/>
      <c r="AZV426" s="263"/>
      <c r="AZW426" s="263"/>
      <c r="AZX426" s="263"/>
      <c r="AZY426" s="263"/>
      <c r="AZZ426" s="263"/>
      <c r="BAA426" s="263"/>
      <c r="BAB426" s="263"/>
      <c r="BAC426" s="263"/>
      <c r="BAD426" s="263"/>
      <c r="BAE426" s="263"/>
      <c r="BAF426" s="263"/>
      <c r="BAG426" s="263"/>
      <c r="BAH426" s="263"/>
      <c r="BAI426" s="263"/>
      <c r="BAJ426" s="263"/>
      <c r="BAK426" s="263"/>
      <c r="BAL426" s="263"/>
      <c r="BAM426" s="263"/>
      <c r="BAN426" s="263"/>
      <c r="BAO426" s="263"/>
      <c r="BAP426" s="263"/>
      <c r="BAQ426" s="263"/>
      <c r="BAR426" s="263"/>
      <c r="BAS426" s="263"/>
      <c r="BAT426" s="263"/>
      <c r="BAU426" s="263"/>
      <c r="BAV426" s="263"/>
      <c r="BAW426" s="263"/>
      <c r="BAX426" s="263"/>
      <c r="BAY426" s="263"/>
      <c r="BAZ426" s="263"/>
      <c r="BBA426" s="263"/>
      <c r="BBB426" s="263"/>
      <c r="BBC426" s="263"/>
      <c r="BBD426" s="263"/>
      <c r="BBE426" s="263"/>
      <c r="BBF426" s="263"/>
      <c r="BBG426" s="263"/>
      <c r="BBH426" s="263"/>
      <c r="BBI426" s="263"/>
      <c r="BBJ426" s="263"/>
      <c r="BBK426" s="263"/>
      <c r="BBL426" s="263"/>
      <c r="BBM426" s="263"/>
      <c r="BBN426" s="263"/>
      <c r="BBO426" s="263"/>
      <c r="BBP426" s="263"/>
      <c r="BBQ426" s="263"/>
      <c r="BBR426" s="263"/>
      <c r="BBS426" s="263"/>
      <c r="BBT426" s="263"/>
      <c r="BBU426" s="263"/>
      <c r="BBV426" s="263"/>
      <c r="BBW426" s="263"/>
      <c r="BBX426" s="263"/>
      <c r="BBY426" s="263"/>
      <c r="BBZ426" s="263"/>
      <c r="BCA426" s="263"/>
      <c r="BCB426" s="263"/>
      <c r="BCC426" s="263"/>
      <c r="BCD426" s="263"/>
      <c r="BCE426" s="263"/>
      <c r="BCF426" s="263"/>
      <c r="BCG426" s="263"/>
      <c r="BCH426" s="263"/>
      <c r="BCI426" s="263"/>
      <c r="BCJ426" s="263"/>
      <c r="BCK426" s="263"/>
      <c r="BCL426" s="263"/>
      <c r="BCM426" s="263"/>
      <c r="BCN426" s="263"/>
      <c r="BCO426" s="263"/>
      <c r="BCP426" s="263"/>
      <c r="BCQ426" s="263"/>
      <c r="BCR426" s="263"/>
      <c r="BCS426" s="263"/>
      <c r="BCT426" s="263"/>
      <c r="BCU426" s="263"/>
      <c r="BCV426" s="263"/>
      <c r="BCW426" s="263"/>
      <c r="BCX426" s="263"/>
      <c r="BCY426" s="263"/>
      <c r="BCZ426" s="263"/>
      <c r="BDA426" s="263"/>
      <c r="BDB426" s="263"/>
      <c r="BDC426" s="263"/>
      <c r="BDD426" s="263"/>
      <c r="BDE426" s="263"/>
      <c r="BDF426" s="263"/>
      <c r="BDG426" s="263"/>
      <c r="BDH426" s="263"/>
      <c r="BDI426" s="263"/>
      <c r="BDJ426" s="263"/>
      <c r="BDK426" s="263"/>
      <c r="BDL426" s="263"/>
      <c r="BDM426" s="263"/>
      <c r="BDN426" s="263"/>
      <c r="BDO426" s="263"/>
      <c r="BDP426" s="263"/>
      <c r="BDQ426" s="263"/>
      <c r="BDR426" s="263"/>
      <c r="BDS426" s="263"/>
      <c r="BDT426" s="263"/>
      <c r="BDU426" s="263"/>
      <c r="BDV426" s="263"/>
      <c r="BDW426" s="263"/>
      <c r="BDX426" s="263"/>
      <c r="BDY426" s="263"/>
      <c r="BDZ426" s="263"/>
      <c r="BEA426" s="263"/>
      <c r="BEB426" s="263"/>
      <c r="BEC426" s="263"/>
      <c r="BED426" s="263"/>
      <c r="BEE426" s="263"/>
      <c r="BEF426" s="263"/>
      <c r="BEG426" s="263"/>
      <c r="BEH426" s="263"/>
      <c r="BEI426" s="263"/>
      <c r="BEJ426" s="263"/>
      <c r="BEK426" s="263"/>
      <c r="BEL426" s="263"/>
      <c r="BEM426" s="263"/>
      <c r="BEN426" s="263"/>
      <c r="BEO426" s="263"/>
      <c r="BEP426" s="263"/>
      <c r="BEQ426" s="263"/>
      <c r="BER426" s="263"/>
      <c r="BES426" s="263"/>
      <c r="BET426" s="263"/>
      <c r="BEU426" s="263"/>
      <c r="BEV426" s="263"/>
      <c r="BEW426" s="263"/>
      <c r="BEX426" s="263"/>
      <c r="BEY426" s="263"/>
      <c r="BEZ426" s="263"/>
      <c r="BFA426" s="263"/>
      <c r="BFB426" s="263"/>
      <c r="BFC426" s="263"/>
      <c r="BFD426" s="263"/>
      <c r="BFE426" s="263"/>
      <c r="BFF426" s="263"/>
      <c r="BFG426" s="263"/>
      <c r="BFH426" s="263"/>
      <c r="BFI426" s="263"/>
      <c r="BFJ426" s="263"/>
      <c r="BFK426" s="263"/>
      <c r="BFL426" s="263"/>
      <c r="BFM426" s="263"/>
      <c r="BFN426" s="263"/>
      <c r="BFO426" s="263"/>
      <c r="BFP426" s="263"/>
      <c r="BFQ426" s="263"/>
      <c r="BFR426" s="263"/>
      <c r="BFS426" s="263"/>
      <c r="BFT426" s="263"/>
      <c r="BFU426" s="263"/>
      <c r="BFV426" s="263"/>
      <c r="BFW426" s="263"/>
      <c r="BFX426" s="263"/>
      <c r="BFY426" s="263"/>
      <c r="BFZ426" s="263"/>
      <c r="BGA426" s="263"/>
      <c r="BGB426" s="263"/>
      <c r="BGC426" s="263"/>
      <c r="BGD426" s="263"/>
      <c r="BGE426" s="263"/>
      <c r="BGF426" s="263"/>
      <c r="BGG426" s="263"/>
      <c r="BGH426" s="263"/>
      <c r="BGI426" s="263"/>
      <c r="BGJ426" s="263"/>
      <c r="BGK426" s="263"/>
      <c r="BGL426" s="263"/>
      <c r="BGM426" s="263"/>
      <c r="BGN426" s="263"/>
      <c r="BGO426" s="263"/>
      <c r="BGP426" s="263"/>
      <c r="BGQ426" s="263"/>
      <c r="BGR426" s="263"/>
      <c r="BGS426" s="263"/>
      <c r="BGT426" s="263"/>
      <c r="BGU426" s="263"/>
      <c r="BGV426" s="263"/>
      <c r="BGW426" s="263"/>
      <c r="BGX426" s="263"/>
      <c r="BGY426" s="263"/>
      <c r="BGZ426" s="263"/>
      <c r="BHA426" s="263"/>
      <c r="BHB426" s="263"/>
      <c r="BHC426" s="263"/>
      <c r="BHD426" s="263"/>
      <c r="BHE426" s="263"/>
      <c r="BHF426" s="263"/>
      <c r="BHG426" s="263"/>
      <c r="BHH426" s="263"/>
      <c r="BHI426" s="263"/>
      <c r="BHJ426" s="263"/>
      <c r="BHK426" s="263"/>
      <c r="BHL426" s="263"/>
      <c r="BHM426" s="263"/>
      <c r="BHN426" s="263"/>
      <c r="BHO426" s="263"/>
      <c r="BHP426" s="263"/>
      <c r="BHQ426" s="263"/>
      <c r="BHR426" s="263"/>
      <c r="BHS426" s="263"/>
      <c r="BHT426" s="263"/>
      <c r="BHU426" s="263"/>
      <c r="BHV426" s="263"/>
      <c r="BHW426" s="263"/>
      <c r="BHX426" s="263"/>
      <c r="BHY426" s="263"/>
      <c r="BHZ426" s="263"/>
      <c r="BIA426" s="263"/>
      <c r="BIB426" s="263"/>
      <c r="BIC426" s="263"/>
      <c r="BID426" s="263"/>
      <c r="BIE426" s="263"/>
      <c r="BIF426" s="263"/>
      <c r="BIG426" s="263"/>
      <c r="BIH426" s="263"/>
      <c r="BII426" s="263"/>
      <c r="BIJ426" s="263"/>
      <c r="BIK426" s="263"/>
      <c r="BIL426" s="263"/>
      <c r="BIM426" s="263"/>
      <c r="BIN426" s="263"/>
      <c r="BIO426" s="263"/>
      <c r="BIP426" s="263"/>
      <c r="BIQ426" s="263"/>
      <c r="BIR426" s="263"/>
      <c r="BIS426" s="263"/>
      <c r="BIT426" s="263"/>
      <c r="BIU426" s="263"/>
      <c r="BIV426" s="263"/>
      <c r="BIW426" s="263"/>
      <c r="BIX426" s="263"/>
      <c r="BIY426" s="263"/>
      <c r="BIZ426" s="263"/>
      <c r="BJA426" s="263"/>
      <c r="BJB426" s="263"/>
      <c r="BJC426" s="263"/>
      <c r="BJD426" s="263"/>
      <c r="BJE426" s="263"/>
      <c r="BJF426" s="263"/>
      <c r="BJG426" s="263"/>
      <c r="BJH426" s="263"/>
      <c r="BJI426" s="263"/>
      <c r="BJJ426" s="263"/>
      <c r="BJK426" s="263"/>
      <c r="BJL426" s="263"/>
      <c r="BJM426" s="263"/>
      <c r="BJN426" s="263"/>
      <c r="BJO426" s="263"/>
      <c r="BJP426" s="263"/>
      <c r="BJQ426" s="263"/>
      <c r="BJR426" s="263"/>
      <c r="BJS426" s="263"/>
      <c r="BJT426" s="263"/>
      <c r="BJU426" s="263"/>
      <c r="BJV426" s="263"/>
      <c r="BJW426" s="263"/>
      <c r="BJX426" s="263"/>
      <c r="BJY426" s="263"/>
      <c r="BJZ426" s="263"/>
      <c r="BKA426" s="263"/>
      <c r="BKB426" s="263"/>
      <c r="BKC426" s="263"/>
      <c r="BKD426" s="263"/>
      <c r="BKE426" s="263"/>
      <c r="BKF426" s="263"/>
      <c r="BKG426" s="263"/>
      <c r="BKH426" s="263"/>
      <c r="BKI426" s="263"/>
      <c r="BKJ426" s="263"/>
      <c r="BKK426" s="263"/>
      <c r="BKL426" s="263"/>
      <c r="BKM426" s="263"/>
      <c r="BKN426" s="263"/>
      <c r="BKO426" s="263"/>
      <c r="BKP426" s="263"/>
      <c r="BKQ426" s="263"/>
      <c r="BKR426" s="263"/>
      <c r="BKS426" s="263"/>
      <c r="BKT426" s="263"/>
      <c r="BKU426" s="263"/>
      <c r="BKV426" s="263"/>
      <c r="BKW426" s="263"/>
      <c r="BKX426" s="263"/>
      <c r="BKY426" s="263"/>
      <c r="BKZ426" s="263"/>
      <c r="BLA426" s="263"/>
      <c r="BLB426" s="263"/>
      <c r="BLC426" s="263"/>
      <c r="BLD426" s="263"/>
      <c r="BLE426" s="263"/>
      <c r="BLF426" s="263"/>
      <c r="BLG426" s="263"/>
      <c r="BLH426" s="263"/>
      <c r="BLI426" s="263"/>
      <c r="BLJ426" s="263"/>
      <c r="BLK426" s="263"/>
      <c r="BLL426" s="263"/>
      <c r="BLM426" s="263"/>
      <c r="BLN426" s="263"/>
      <c r="BLO426" s="263"/>
      <c r="BLP426" s="263"/>
      <c r="BLQ426" s="263"/>
      <c r="BLR426" s="263"/>
      <c r="BLS426" s="263"/>
      <c r="BLT426" s="263"/>
      <c r="BLU426" s="263"/>
      <c r="BLV426" s="263"/>
      <c r="BLW426" s="263"/>
      <c r="BLX426" s="263"/>
      <c r="BLY426" s="263"/>
      <c r="BLZ426" s="263"/>
      <c r="BMA426" s="263"/>
      <c r="BMB426" s="263"/>
      <c r="BMC426" s="263"/>
      <c r="BMD426" s="263"/>
      <c r="BME426" s="263"/>
      <c r="BMF426" s="263"/>
      <c r="BMG426" s="263"/>
      <c r="BMH426" s="263"/>
      <c r="BMI426" s="263"/>
      <c r="BMJ426" s="263"/>
      <c r="BMK426" s="263"/>
      <c r="BML426" s="263"/>
      <c r="BMM426" s="263"/>
      <c r="BMN426" s="263"/>
      <c r="BMO426" s="263"/>
      <c r="BMP426" s="263"/>
      <c r="BMQ426" s="263"/>
      <c r="BMR426" s="263"/>
      <c r="BMS426" s="263"/>
      <c r="BMT426" s="263"/>
      <c r="BMU426" s="263"/>
      <c r="BMV426" s="263"/>
      <c r="BMW426" s="263"/>
      <c r="BMX426" s="263"/>
      <c r="BMY426" s="263"/>
      <c r="BMZ426" s="263"/>
      <c r="BNA426" s="263"/>
      <c r="BNB426" s="263"/>
      <c r="BNC426" s="263"/>
      <c r="BND426" s="263"/>
      <c r="BNE426" s="263"/>
      <c r="BNF426" s="263"/>
      <c r="BNG426" s="263"/>
      <c r="BNH426" s="263"/>
      <c r="BNI426" s="263"/>
      <c r="BNJ426" s="263"/>
      <c r="BNK426" s="263"/>
      <c r="BNL426" s="263"/>
      <c r="BNM426" s="263"/>
      <c r="BNN426" s="263"/>
      <c r="BNO426" s="263"/>
      <c r="BNP426" s="263"/>
      <c r="BNQ426" s="263"/>
      <c r="BNR426" s="263"/>
      <c r="BNS426" s="263"/>
      <c r="BNT426" s="263"/>
      <c r="BNU426" s="263"/>
      <c r="BNV426" s="263"/>
      <c r="BNW426" s="263"/>
      <c r="BNX426" s="263"/>
      <c r="BNY426" s="263"/>
      <c r="BNZ426" s="263"/>
      <c r="BOA426" s="263"/>
      <c r="BOB426" s="263"/>
      <c r="BOC426" s="263"/>
      <c r="BOD426" s="263"/>
      <c r="BOE426" s="263"/>
      <c r="BOF426" s="263"/>
      <c r="BOG426" s="263"/>
      <c r="BOH426" s="263"/>
      <c r="BOI426" s="263"/>
      <c r="BOJ426" s="263"/>
      <c r="BOK426" s="263"/>
      <c r="BOL426" s="263"/>
      <c r="BOM426" s="263"/>
      <c r="BON426" s="263"/>
      <c r="BOO426" s="263"/>
      <c r="BOP426" s="263"/>
      <c r="BOQ426" s="263"/>
      <c r="BOR426" s="263"/>
      <c r="BOS426" s="263"/>
      <c r="BOT426" s="263"/>
      <c r="BOU426" s="263"/>
      <c r="BOV426" s="263"/>
      <c r="BOW426" s="263"/>
      <c r="BOX426" s="263"/>
      <c r="BOY426" s="263"/>
      <c r="BOZ426" s="263"/>
      <c r="BPA426" s="263"/>
      <c r="BPB426" s="263"/>
      <c r="BPC426" s="263"/>
      <c r="BPD426" s="263"/>
      <c r="BPE426" s="263"/>
      <c r="BPF426" s="263"/>
      <c r="BPG426" s="263"/>
      <c r="BPH426" s="263"/>
      <c r="BPI426" s="263"/>
      <c r="BPJ426" s="263"/>
      <c r="BPK426" s="263"/>
      <c r="BPL426" s="263"/>
      <c r="BPM426" s="263"/>
      <c r="BPN426" s="263"/>
      <c r="BPO426" s="263"/>
      <c r="BPP426" s="263"/>
      <c r="BPQ426" s="263"/>
      <c r="BPR426" s="263"/>
      <c r="BPS426" s="263"/>
      <c r="BPT426" s="263"/>
      <c r="BPU426" s="263"/>
      <c r="BPV426" s="263"/>
      <c r="BPW426" s="263"/>
      <c r="BPX426" s="263"/>
      <c r="BPY426" s="263"/>
      <c r="BPZ426" s="263"/>
      <c r="BQA426" s="263"/>
      <c r="BQB426" s="263"/>
      <c r="BQC426" s="263"/>
      <c r="BQD426" s="263"/>
      <c r="BQE426" s="263"/>
      <c r="BQF426" s="263"/>
      <c r="BQG426" s="263"/>
      <c r="BQH426" s="263"/>
      <c r="BQI426" s="263"/>
      <c r="BQJ426" s="263"/>
      <c r="BQK426" s="263"/>
      <c r="BQL426" s="263"/>
      <c r="BQM426" s="263"/>
      <c r="BQN426" s="263"/>
      <c r="BQO426" s="263"/>
      <c r="BQP426" s="263"/>
      <c r="BQQ426" s="263"/>
      <c r="BQR426" s="263"/>
      <c r="BQS426" s="263"/>
      <c r="BQT426" s="263"/>
      <c r="BQU426" s="263"/>
      <c r="BQV426" s="263"/>
      <c r="BQW426" s="263"/>
      <c r="BQX426" s="263"/>
      <c r="BQY426" s="263"/>
      <c r="BQZ426" s="263"/>
      <c r="BRA426" s="263"/>
      <c r="BRB426" s="263"/>
      <c r="BRC426" s="263"/>
      <c r="BRD426" s="263"/>
      <c r="BRE426" s="263"/>
      <c r="BRF426" s="263"/>
      <c r="BRG426" s="263"/>
      <c r="BRH426" s="263"/>
      <c r="BRI426" s="263"/>
      <c r="BRJ426" s="263"/>
      <c r="BRK426" s="263"/>
      <c r="BRL426" s="263"/>
      <c r="BRM426" s="263"/>
      <c r="BRN426" s="263"/>
      <c r="BRO426" s="263"/>
      <c r="BRP426" s="263"/>
      <c r="BRQ426" s="263"/>
      <c r="BRR426" s="263"/>
      <c r="BRS426" s="263"/>
      <c r="BRT426" s="263"/>
      <c r="BRU426" s="263"/>
      <c r="BRV426" s="263"/>
      <c r="BRW426" s="263"/>
      <c r="BRX426" s="263"/>
      <c r="BRY426" s="263"/>
      <c r="BRZ426" s="263"/>
      <c r="BSA426" s="263"/>
      <c r="BSB426" s="263"/>
      <c r="BSC426" s="263"/>
      <c r="BSD426" s="263"/>
      <c r="BSE426" s="263"/>
      <c r="BSF426" s="263"/>
      <c r="BSG426" s="263"/>
      <c r="BSH426" s="263"/>
      <c r="BSI426" s="263"/>
      <c r="BSJ426" s="263"/>
      <c r="BSK426" s="263"/>
      <c r="BSL426" s="263"/>
      <c r="BSM426" s="263"/>
      <c r="BSN426" s="263"/>
      <c r="BSO426" s="263"/>
      <c r="BSP426" s="263"/>
      <c r="BSQ426" s="263"/>
      <c r="BSR426" s="263"/>
      <c r="BSS426" s="263"/>
      <c r="BST426" s="263"/>
      <c r="BSU426" s="263"/>
      <c r="BSV426" s="263"/>
      <c r="BSW426" s="263"/>
      <c r="BSX426" s="263"/>
      <c r="BSY426" s="263"/>
      <c r="BSZ426" s="263"/>
      <c r="BTA426" s="263"/>
      <c r="BTB426" s="263"/>
      <c r="BTC426" s="263"/>
      <c r="BTD426" s="263"/>
      <c r="BTE426" s="263"/>
      <c r="BTF426" s="263"/>
      <c r="BTG426" s="263"/>
      <c r="BTH426" s="263"/>
      <c r="BTI426" s="263"/>
      <c r="BTJ426" s="263"/>
      <c r="BTK426" s="263"/>
      <c r="BTL426" s="263"/>
      <c r="BTM426" s="263"/>
      <c r="BTN426" s="263"/>
      <c r="BTO426" s="263"/>
      <c r="BTP426" s="263"/>
      <c r="BTQ426" s="263"/>
      <c r="BTR426" s="263"/>
      <c r="BTS426" s="263"/>
      <c r="BTT426" s="263"/>
      <c r="BTU426" s="263"/>
      <c r="BTV426" s="263"/>
      <c r="BTW426" s="263"/>
      <c r="BTX426" s="263"/>
      <c r="BTY426" s="263"/>
      <c r="BTZ426" s="263"/>
      <c r="BUA426" s="263"/>
      <c r="BUB426" s="263"/>
      <c r="BUC426" s="263"/>
      <c r="BUD426" s="263"/>
      <c r="BUE426" s="263"/>
      <c r="BUF426" s="263"/>
      <c r="BUG426" s="263"/>
      <c r="BUH426" s="263"/>
      <c r="BUI426" s="263"/>
      <c r="BUJ426" s="263"/>
      <c r="BUK426" s="263"/>
      <c r="BUL426" s="263"/>
      <c r="BUM426" s="263"/>
      <c r="BUN426" s="263"/>
      <c r="BUO426" s="263"/>
      <c r="BUP426" s="263"/>
      <c r="BUQ426" s="263"/>
      <c r="BUR426" s="263"/>
      <c r="BUS426" s="263"/>
      <c r="BUT426" s="263"/>
      <c r="BUU426" s="263"/>
      <c r="BUV426" s="263"/>
      <c r="BUW426" s="263"/>
      <c r="BUX426" s="263"/>
      <c r="BUY426" s="263"/>
      <c r="BUZ426" s="263"/>
      <c r="BVA426" s="263"/>
      <c r="BVB426" s="263"/>
      <c r="BVC426" s="263"/>
      <c r="BVD426" s="263"/>
      <c r="BVE426" s="263"/>
      <c r="BVF426" s="263"/>
      <c r="BVG426" s="263"/>
      <c r="BVH426" s="263"/>
      <c r="BVI426" s="263"/>
      <c r="BVJ426" s="263"/>
      <c r="BVK426" s="263"/>
      <c r="BVL426" s="263"/>
      <c r="BVM426" s="263"/>
      <c r="BVN426" s="263"/>
      <c r="BVO426" s="263"/>
      <c r="BVP426" s="263"/>
      <c r="BVQ426" s="263"/>
      <c r="BVR426" s="263"/>
      <c r="BVS426" s="263"/>
      <c r="BVT426" s="263"/>
      <c r="BVU426" s="263"/>
      <c r="BVV426" s="263"/>
      <c r="BVW426" s="263"/>
      <c r="BVX426" s="263"/>
      <c r="BVY426" s="263"/>
      <c r="BVZ426" s="263"/>
      <c r="BWA426" s="263"/>
      <c r="BWB426" s="263"/>
      <c r="BWC426" s="263"/>
      <c r="BWD426" s="263"/>
      <c r="BWE426" s="263"/>
      <c r="BWF426" s="263"/>
      <c r="BWG426" s="263"/>
      <c r="BWH426" s="263"/>
      <c r="BWI426" s="263"/>
      <c r="BWJ426" s="263"/>
      <c r="BWK426" s="263"/>
      <c r="BWL426" s="263"/>
      <c r="BWM426" s="263"/>
      <c r="BWN426" s="263"/>
      <c r="BWO426" s="263"/>
      <c r="BWP426" s="263"/>
      <c r="BWQ426" s="263"/>
      <c r="BWR426" s="263"/>
      <c r="BWS426" s="263"/>
      <c r="BWT426" s="263"/>
      <c r="BWU426" s="263"/>
      <c r="BWV426" s="263"/>
      <c r="BWW426" s="263"/>
      <c r="BWX426" s="263"/>
      <c r="BWY426" s="263"/>
      <c r="BWZ426" s="263"/>
      <c r="BXA426" s="263"/>
      <c r="BXB426" s="263"/>
      <c r="BXC426" s="263"/>
      <c r="BXD426" s="263"/>
      <c r="BXE426" s="263"/>
      <c r="BXF426" s="263"/>
      <c r="BXG426" s="263"/>
      <c r="BXH426" s="263"/>
      <c r="BXI426" s="263"/>
      <c r="BXJ426" s="263"/>
      <c r="BXK426" s="263"/>
      <c r="BXL426" s="263"/>
      <c r="BXM426" s="263"/>
      <c r="BXN426" s="263"/>
      <c r="BXO426" s="263"/>
      <c r="BXP426" s="263"/>
      <c r="BXQ426" s="263"/>
      <c r="BXR426" s="263"/>
      <c r="BXS426" s="263"/>
      <c r="BXT426" s="263"/>
      <c r="BXU426" s="263"/>
      <c r="BXV426" s="263"/>
      <c r="BXW426" s="263"/>
      <c r="BXX426" s="263"/>
      <c r="BXY426" s="263"/>
      <c r="BXZ426" s="263"/>
      <c r="BYA426" s="263"/>
      <c r="BYB426" s="263"/>
      <c r="BYC426" s="263"/>
      <c r="BYD426" s="263"/>
      <c r="BYE426" s="263"/>
      <c r="BYF426" s="263"/>
      <c r="BYG426" s="263"/>
      <c r="BYH426" s="263"/>
      <c r="BYI426" s="263"/>
      <c r="BYJ426" s="263"/>
      <c r="BYK426" s="263"/>
      <c r="BYL426" s="263"/>
      <c r="BYM426" s="263"/>
      <c r="BYN426" s="263"/>
      <c r="BYO426" s="263"/>
      <c r="BYP426" s="263"/>
      <c r="BYQ426" s="263"/>
      <c r="BYR426" s="263"/>
      <c r="BYS426" s="263"/>
      <c r="BYT426" s="263"/>
      <c r="BYU426" s="263"/>
      <c r="BYV426" s="263"/>
      <c r="BYW426" s="263"/>
      <c r="BYX426" s="263"/>
      <c r="BYY426" s="263"/>
      <c r="BYZ426" s="263"/>
      <c r="BZA426" s="263"/>
      <c r="BZB426" s="263"/>
      <c r="BZC426" s="263"/>
      <c r="BZD426" s="263"/>
      <c r="BZE426" s="263"/>
      <c r="BZF426" s="263"/>
      <c r="BZG426" s="263"/>
      <c r="BZH426" s="263"/>
      <c r="BZI426" s="263"/>
      <c r="BZJ426" s="263"/>
      <c r="BZK426" s="263"/>
      <c r="BZL426" s="263"/>
      <c r="BZM426" s="263"/>
      <c r="BZN426" s="263"/>
      <c r="BZO426" s="263"/>
      <c r="BZP426" s="263"/>
      <c r="BZQ426" s="263"/>
      <c r="BZR426" s="263"/>
      <c r="BZS426" s="263"/>
      <c r="BZT426" s="263"/>
      <c r="BZU426" s="263"/>
      <c r="BZV426" s="263"/>
      <c r="BZW426" s="263"/>
      <c r="BZX426" s="263"/>
      <c r="BZY426" s="263"/>
      <c r="BZZ426" s="263"/>
      <c r="CAA426" s="263"/>
      <c r="CAB426" s="263"/>
      <c r="CAC426" s="263"/>
      <c r="CAD426" s="263"/>
      <c r="CAE426" s="263"/>
      <c r="CAF426" s="263"/>
      <c r="CAG426" s="263"/>
      <c r="CAH426" s="263"/>
      <c r="CAI426" s="263"/>
      <c r="CAJ426" s="263"/>
      <c r="CAK426" s="263"/>
      <c r="CAL426" s="263"/>
      <c r="CAM426" s="263"/>
      <c r="CAN426" s="263"/>
      <c r="CAO426" s="263"/>
      <c r="CAP426" s="263"/>
      <c r="CAQ426" s="263"/>
      <c r="CAR426" s="263"/>
      <c r="CAS426" s="263"/>
      <c r="CAT426" s="263"/>
      <c r="CAU426" s="263"/>
      <c r="CAV426" s="263"/>
    </row>
    <row r="427" spans="1:2076" x14ac:dyDescent="0.35">
      <c r="A427" s="263"/>
      <c r="B427" s="263"/>
      <c r="C427" s="263"/>
      <c r="D427" s="263"/>
      <c r="E427" s="263"/>
      <c r="F427" s="263"/>
      <c r="G427" s="263"/>
      <c r="H427" s="263"/>
      <c r="I427" s="263"/>
      <c r="J427" s="263"/>
      <c r="K427" s="263"/>
      <c r="L427" s="263"/>
      <c r="M427" s="263"/>
      <c r="N427" s="263"/>
      <c r="O427" s="263"/>
      <c r="P427" s="263"/>
      <c r="Q427" s="263"/>
      <c r="R427" s="263"/>
      <c r="S427" s="263"/>
      <c r="T427" s="263"/>
      <c r="U427" s="263"/>
      <c r="V427" s="263"/>
      <c r="W427" s="263"/>
      <c r="X427" s="263"/>
      <c r="Y427" s="263"/>
      <c r="Z427" s="263"/>
      <c r="AA427" s="263"/>
      <c r="AB427" s="263"/>
      <c r="AC427" s="263"/>
      <c r="AD427" s="263"/>
      <c r="AE427" s="263"/>
      <c r="AF427" s="263"/>
      <c r="AG427" s="263"/>
      <c r="AH427" s="263"/>
      <c r="AI427" s="263"/>
      <c r="AJ427" s="263"/>
      <c r="AK427" s="263"/>
      <c r="AL427" s="263"/>
      <c r="AM427" s="263"/>
      <c r="AN427" s="263"/>
      <c r="AO427" s="263"/>
      <c r="AP427" s="263"/>
      <c r="AQ427" s="263"/>
      <c r="AR427" s="263"/>
      <c r="AS427" s="263"/>
      <c r="AT427" s="263"/>
      <c r="AU427" s="263"/>
      <c r="AV427" s="263"/>
      <c r="AW427" s="263"/>
      <c r="AX427" s="263"/>
      <c r="AY427" s="263"/>
      <c r="AZ427" s="263"/>
      <c r="BA427" s="263"/>
      <c r="BB427" s="263"/>
      <c r="BC427" s="263"/>
      <c r="BD427" s="263"/>
      <c r="BE427" s="263"/>
      <c r="BF427" s="263"/>
      <c r="BG427" s="263"/>
      <c r="BH427" s="263"/>
      <c r="BI427" s="263"/>
      <c r="BJ427" s="263"/>
      <c r="BK427" s="263"/>
      <c r="BL427" s="263"/>
      <c r="BM427" s="263"/>
      <c r="BN427" s="263"/>
      <c r="BO427" s="263"/>
      <c r="BP427" s="263"/>
      <c r="BQ427" s="263"/>
      <c r="BR427" s="263"/>
      <c r="BS427" s="263"/>
      <c r="BT427" s="263"/>
      <c r="BU427" s="263"/>
      <c r="BV427" s="263"/>
      <c r="BW427" s="263"/>
      <c r="BX427" s="263"/>
      <c r="BY427" s="263"/>
      <c r="BZ427" s="263"/>
      <c r="CA427" s="263"/>
      <c r="CB427" s="263"/>
      <c r="CC427" s="263"/>
      <c r="CD427" s="263"/>
      <c r="CE427" s="263"/>
      <c r="CF427" s="263"/>
      <c r="CG427" s="263"/>
      <c r="CH427" s="263"/>
      <c r="CI427" s="263"/>
      <c r="CJ427" s="263"/>
      <c r="CK427" s="263"/>
      <c r="CL427" s="263"/>
      <c r="CM427" s="263"/>
      <c r="CN427" s="263"/>
      <c r="CO427" s="263"/>
      <c r="CP427" s="263"/>
      <c r="CQ427" s="263"/>
      <c r="CR427" s="263"/>
      <c r="CS427" s="263"/>
      <c r="CT427" s="263"/>
      <c r="CU427" s="263"/>
      <c r="CV427" s="263"/>
      <c r="CW427" s="263"/>
      <c r="CX427" s="263"/>
      <c r="CY427" s="263"/>
      <c r="CZ427" s="263"/>
      <c r="DA427" s="263"/>
      <c r="DB427" s="263"/>
      <c r="DC427" s="263"/>
      <c r="DD427" s="263"/>
      <c r="DE427" s="263"/>
      <c r="DF427" s="263"/>
      <c r="DG427" s="263"/>
      <c r="DH427" s="263"/>
      <c r="DI427" s="263"/>
      <c r="DJ427" s="263"/>
      <c r="DK427" s="263"/>
      <c r="DL427" s="263"/>
      <c r="DM427" s="263"/>
      <c r="DN427" s="263"/>
      <c r="DO427" s="263"/>
      <c r="DP427" s="263"/>
      <c r="DQ427" s="263"/>
      <c r="DR427" s="263"/>
      <c r="DS427" s="263"/>
      <c r="DT427" s="263"/>
      <c r="DU427" s="263"/>
      <c r="DV427" s="263"/>
      <c r="DW427" s="263"/>
      <c r="DX427" s="263"/>
      <c r="DY427" s="263"/>
      <c r="DZ427" s="263"/>
      <c r="EA427" s="263"/>
      <c r="EB427" s="263"/>
      <c r="EC427" s="263"/>
      <c r="ED427" s="263"/>
      <c r="EE427" s="263"/>
      <c r="EF427" s="263"/>
      <c r="EG427" s="263"/>
      <c r="EH427" s="263"/>
      <c r="EI427" s="263"/>
      <c r="EJ427" s="263"/>
      <c r="EK427" s="263"/>
      <c r="EL427" s="263"/>
      <c r="EM427" s="263"/>
      <c r="EN427" s="263"/>
      <c r="EO427" s="263"/>
      <c r="EP427" s="263"/>
      <c r="EQ427" s="263"/>
      <c r="ER427" s="263"/>
      <c r="ES427" s="263"/>
      <c r="ET427" s="263"/>
      <c r="EU427" s="263"/>
      <c r="EV427" s="263"/>
      <c r="EW427" s="263"/>
      <c r="EX427" s="263"/>
      <c r="EY427" s="263"/>
      <c r="EZ427" s="263"/>
      <c r="FA427" s="263"/>
      <c r="FB427" s="263"/>
      <c r="FC427" s="263"/>
      <c r="FD427" s="263"/>
      <c r="FE427" s="263"/>
      <c r="FF427" s="263"/>
      <c r="FG427" s="263"/>
      <c r="FH427" s="263"/>
      <c r="FI427" s="263"/>
      <c r="FJ427" s="263"/>
      <c r="FK427" s="263"/>
      <c r="FL427" s="263"/>
      <c r="FM427" s="263"/>
      <c r="FN427" s="263"/>
      <c r="FO427" s="263"/>
      <c r="FP427" s="263"/>
      <c r="FQ427" s="263"/>
      <c r="FR427" s="263"/>
      <c r="FS427" s="263"/>
      <c r="FT427" s="263"/>
      <c r="FU427" s="263"/>
      <c r="FV427" s="263"/>
      <c r="FW427" s="263"/>
      <c r="FX427" s="263"/>
      <c r="FY427" s="263"/>
      <c r="FZ427" s="263"/>
      <c r="GA427" s="263"/>
      <c r="GB427" s="263"/>
      <c r="GC427" s="263"/>
      <c r="GD427" s="263"/>
      <c r="GE427" s="263"/>
      <c r="GF427" s="263"/>
      <c r="GG427" s="263"/>
      <c r="GH427" s="263"/>
      <c r="GI427" s="263"/>
      <c r="GJ427" s="263"/>
      <c r="GK427" s="263"/>
      <c r="GL427" s="263"/>
      <c r="GM427" s="263"/>
      <c r="GN427" s="263"/>
      <c r="GO427" s="263"/>
      <c r="GP427" s="263"/>
      <c r="GQ427" s="263"/>
      <c r="GR427" s="263"/>
      <c r="GS427" s="263"/>
      <c r="GT427" s="263"/>
      <c r="GU427" s="263"/>
      <c r="GV427" s="263"/>
      <c r="GW427" s="263"/>
      <c r="GX427" s="263"/>
      <c r="GY427" s="263"/>
      <c r="GZ427" s="263"/>
      <c r="HA427" s="263"/>
      <c r="HB427" s="263"/>
      <c r="HC427" s="263"/>
      <c r="HD427" s="263"/>
      <c r="HE427" s="263"/>
      <c r="HF427" s="263"/>
      <c r="HG427" s="263"/>
      <c r="HH427" s="263"/>
      <c r="HI427" s="263"/>
      <c r="HJ427" s="263"/>
      <c r="HK427" s="263"/>
      <c r="HL427" s="263"/>
      <c r="HM427" s="263"/>
      <c r="HN427" s="263"/>
      <c r="HO427" s="263"/>
      <c r="HP427" s="263"/>
      <c r="HQ427" s="263"/>
      <c r="HR427" s="263"/>
      <c r="HS427" s="263"/>
      <c r="HT427" s="263"/>
      <c r="HU427" s="263"/>
      <c r="HV427" s="263"/>
      <c r="HW427" s="263"/>
      <c r="HX427" s="263"/>
      <c r="HY427" s="263"/>
      <c r="HZ427" s="263"/>
      <c r="IA427" s="263"/>
      <c r="IB427" s="263"/>
      <c r="IC427" s="263"/>
      <c r="ID427" s="263"/>
      <c r="IE427" s="263"/>
      <c r="IF427" s="263"/>
      <c r="IG427" s="263"/>
      <c r="IH427" s="263"/>
      <c r="II427" s="263"/>
      <c r="IJ427" s="263"/>
      <c r="IK427" s="263"/>
      <c r="IL427" s="263"/>
      <c r="IM427" s="263"/>
      <c r="IN427" s="263"/>
      <c r="IO427" s="263"/>
      <c r="IP427" s="263"/>
      <c r="IQ427" s="263"/>
      <c r="IR427" s="263"/>
      <c r="IS427" s="263"/>
      <c r="IT427" s="263"/>
      <c r="IU427" s="263"/>
      <c r="IV427" s="263"/>
      <c r="IW427" s="263"/>
      <c r="IX427" s="263"/>
      <c r="IY427" s="263"/>
      <c r="IZ427" s="263"/>
      <c r="JA427" s="263"/>
      <c r="JB427" s="263"/>
      <c r="JC427" s="263"/>
      <c r="JD427" s="263"/>
      <c r="JE427" s="263"/>
      <c r="JF427" s="263"/>
      <c r="JG427" s="263"/>
      <c r="JH427" s="263"/>
      <c r="JI427" s="263"/>
      <c r="JJ427" s="263"/>
      <c r="JK427" s="263"/>
      <c r="JL427" s="263"/>
      <c r="JM427" s="263"/>
      <c r="JN427" s="263"/>
      <c r="JO427" s="263"/>
      <c r="JP427" s="263"/>
      <c r="JQ427" s="263"/>
      <c r="JR427" s="263"/>
      <c r="JS427" s="263"/>
      <c r="JT427" s="263"/>
      <c r="JU427" s="263"/>
      <c r="JV427" s="263"/>
      <c r="JW427" s="263"/>
      <c r="JX427" s="263"/>
      <c r="JY427" s="263"/>
      <c r="JZ427" s="263"/>
      <c r="KA427" s="263"/>
      <c r="KB427" s="263"/>
      <c r="KC427" s="263"/>
      <c r="KD427" s="263"/>
      <c r="KE427" s="263"/>
      <c r="KF427" s="263"/>
      <c r="KG427" s="263"/>
      <c r="KH427" s="263"/>
      <c r="KI427" s="263"/>
      <c r="KJ427" s="263"/>
      <c r="KK427" s="263"/>
      <c r="KL427" s="263"/>
      <c r="KM427" s="263"/>
      <c r="KN427" s="263"/>
      <c r="KO427" s="263"/>
      <c r="KP427" s="263"/>
      <c r="KQ427" s="263"/>
      <c r="KR427" s="263"/>
      <c r="KS427" s="263"/>
      <c r="KT427" s="263"/>
      <c r="KU427" s="263"/>
      <c r="KV427" s="263"/>
      <c r="KW427" s="263"/>
      <c r="KX427" s="263"/>
      <c r="KY427" s="263"/>
      <c r="KZ427" s="263"/>
      <c r="LA427" s="263"/>
      <c r="LB427" s="263"/>
      <c r="LC427" s="263"/>
      <c r="LD427" s="263"/>
      <c r="LE427" s="263"/>
      <c r="LF427" s="263"/>
      <c r="LG427" s="263"/>
      <c r="LH427" s="263"/>
      <c r="LI427" s="263"/>
      <c r="LJ427" s="263"/>
      <c r="LK427" s="263"/>
      <c r="LL427" s="263"/>
      <c r="LM427" s="263"/>
      <c r="LN427" s="263"/>
      <c r="LO427" s="263"/>
      <c r="LP427" s="263"/>
      <c r="LQ427" s="263"/>
      <c r="LR427" s="263"/>
      <c r="LS427" s="263"/>
      <c r="LT427" s="263"/>
      <c r="LU427" s="263"/>
      <c r="LV427" s="263"/>
      <c r="LW427" s="263"/>
      <c r="LX427" s="263"/>
      <c r="LY427" s="263"/>
      <c r="LZ427" s="263"/>
      <c r="MA427" s="263"/>
      <c r="MB427" s="263"/>
      <c r="MC427" s="263"/>
      <c r="MD427" s="263"/>
      <c r="ME427" s="263"/>
      <c r="MF427" s="263"/>
      <c r="MG427" s="263"/>
      <c r="MH427" s="263"/>
      <c r="MI427" s="263"/>
      <c r="MJ427" s="263"/>
      <c r="MK427" s="263"/>
      <c r="ML427" s="263"/>
      <c r="MM427" s="263"/>
      <c r="MN427" s="263"/>
      <c r="MO427" s="263"/>
      <c r="MP427" s="263"/>
      <c r="MQ427" s="263"/>
      <c r="MR427" s="263"/>
      <c r="MS427" s="263"/>
      <c r="MT427" s="263"/>
      <c r="MU427" s="263"/>
      <c r="MV427" s="263"/>
      <c r="MW427" s="263"/>
      <c r="MX427" s="263"/>
      <c r="MY427" s="263"/>
      <c r="MZ427" s="263"/>
      <c r="NA427" s="263"/>
      <c r="NB427" s="263"/>
      <c r="NC427" s="263"/>
      <c r="ND427" s="263"/>
      <c r="NE427" s="263"/>
      <c r="NF427" s="263"/>
      <c r="NG427" s="263"/>
      <c r="NH427" s="263"/>
      <c r="NI427" s="263"/>
      <c r="NJ427" s="263"/>
      <c r="NK427" s="263"/>
      <c r="NL427" s="263"/>
      <c r="NM427" s="263"/>
      <c r="NN427" s="263"/>
      <c r="NO427" s="263"/>
      <c r="NP427" s="263"/>
      <c r="NQ427" s="263"/>
      <c r="NR427" s="263"/>
      <c r="NS427" s="263"/>
      <c r="NT427" s="263"/>
      <c r="NU427" s="263"/>
      <c r="NV427" s="263"/>
      <c r="NW427" s="263"/>
      <c r="NX427" s="263"/>
      <c r="NY427" s="263"/>
      <c r="NZ427" s="263"/>
      <c r="OA427" s="263"/>
      <c r="OB427" s="263"/>
      <c r="OC427" s="263"/>
      <c r="OD427" s="263"/>
      <c r="OE427" s="263"/>
      <c r="OF427" s="263"/>
      <c r="OG427" s="263"/>
      <c r="OH427" s="263"/>
      <c r="OI427" s="263"/>
      <c r="OJ427" s="263"/>
      <c r="OK427" s="263"/>
      <c r="OL427" s="263"/>
      <c r="OM427" s="263"/>
      <c r="ON427" s="263"/>
      <c r="OO427" s="263"/>
      <c r="OP427" s="263"/>
      <c r="OQ427" s="263"/>
      <c r="OR427" s="263"/>
      <c r="OS427" s="263"/>
      <c r="OT427" s="263"/>
      <c r="OU427" s="263"/>
      <c r="OV427" s="263"/>
      <c r="OW427" s="263"/>
      <c r="OX427" s="263"/>
      <c r="OY427" s="263"/>
      <c r="OZ427" s="263"/>
      <c r="PA427" s="263"/>
      <c r="PB427" s="263"/>
      <c r="PC427" s="263"/>
      <c r="PD427" s="263"/>
      <c r="PE427" s="263"/>
      <c r="PF427" s="263"/>
      <c r="PG427" s="263"/>
      <c r="PH427" s="263"/>
      <c r="PI427" s="263"/>
      <c r="PJ427" s="263"/>
      <c r="PK427" s="263"/>
      <c r="PL427" s="263"/>
      <c r="PM427" s="263"/>
      <c r="PN427" s="263"/>
      <c r="PO427" s="263"/>
      <c r="PP427" s="263"/>
      <c r="PQ427" s="263"/>
      <c r="PR427" s="263"/>
      <c r="PS427" s="263"/>
      <c r="PT427" s="263"/>
      <c r="PU427" s="263"/>
      <c r="PV427" s="263"/>
      <c r="PW427" s="263"/>
      <c r="PX427" s="263"/>
      <c r="PY427" s="263"/>
      <c r="PZ427" s="263"/>
      <c r="QA427" s="263"/>
      <c r="QB427" s="263"/>
      <c r="QC427" s="263"/>
      <c r="QD427" s="263"/>
      <c r="QE427" s="263"/>
      <c r="QF427" s="263"/>
      <c r="QG427" s="263"/>
      <c r="QH427" s="263"/>
      <c r="QI427" s="263"/>
      <c r="QJ427" s="263"/>
      <c r="QK427" s="263"/>
      <c r="QL427" s="263"/>
      <c r="QM427" s="263"/>
      <c r="QN427" s="263"/>
      <c r="QO427" s="263"/>
      <c r="QP427" s="263"/>
      <c r="QQ427" s="263"/>
      <c r="QR427" s="263"/>
      <c r="QS427" s="263"/>
      <c r="QT427" s="263"/>
      <c r="QU427" s="263"/>
      <c r="QV427" s="263"/>
      <c r="QW427" s="263"/>
      <c r="QX427" s="263"/>
      <c r="QY427" s="263"/>
      <c r="QZ427" s="263"/>
      <c r="RA427" s="263"/>
      <c r="RB427" s="263"/>
      <c r="RC427" s="263"/>
      <c r="RD427" s="263"/>
      <c r="RE427" s="263"/>
      <c r="RF427" s="263"/>
      <c r="RG427" s="263"/>
      <c r="RH427" s="263"/>
      <c r="RI427" s="263"/>
      <c r="RJ427" s="263"/>
      <c r="RK427" s="263"/>
      <c r="RL427" s="263"/>
      <c r="RM427" s="263"/>
      <c r="RN427" s="263"/>
      <c r="RO427" s="263"/>
      <c r="RP427" s="263"/>
      <c r="RQ427" s="263"/>
      <c r="RR427" s="263"/>
      <c r="RS427" s="263"/>
      <c r="RT427" s="263"/>
      <c r="RU427" s="263"/>
      <c r="RV427" s="263"/>
      <c r="RW427" s="263"/>
      <c r="RX427" s="263"/>
      <c r="RY427" s="263"/>
      <c r="RZ427" s="263"/>
      <c r="SA427" s="263"/>
      <c r="SB427" s="263"/>
      <c r="SC427" s="263"/>
      <c r="SD427" s="263"/>
      <c r="SE427" s="263"/>
      <c r="SF427" s="263"/>
      <c r="SG427" s="263"/>
      <c r="SH427" s="263"/>
      <c r="SI427" s="263"/>
      <c r="SJ427" s="263"/>
      <c r="SK427" s="263"/>
      <c r="SL427" s="263"/>
      <c r="SM427" s="263"/>
      <c r="SN427" s="263"/>
      <c r="SO427" s="263"/>
      <c r="SP427" s="263"/>
      <c r="SQ427" s="263"/>
      <c r="SR427" s="263"/>
      <c r="SS427" s="263"/>
      <c r="ST427" s="263"/>
      <c r="SU427" s="263"/>
      <c r="SV427" s="263"/>
      <c r="SW427" s="263"/>
      <c r="SX427" s="263"/>
      <c r="SY427" s="263"/>
      <c r="SZ427" s="263"/>
      <c r="TA427" s="263"/>
      <c r="TB427" s="263"/>
      <c r="TC427" s="263"/>
      <c r="TD427" s="263"/>
      <c r="TE427" s="263"/>
      <c r="TF427" s="263"/>
      <c r="TG427" s="263"/>
      <c r="TH427" s="263"/>
      <c r="TI427" s="263"/>
      <c r="TJ427" s="263"/>
      <c r="TK427" s="263"/>
      <c r="TL427" s="263"/>
      <c r="TM427" s="263"/>
      <c r="TN427" s="263"/>
      <c r="TO427" s="263"/>
      <c r="TP427" s="263"/>
      <c r="TQ427" s="263"/>
      <c r="TR427" s="263"/>
      <c r="TS427" s="263"/>
      <c r="TT427" s="263"/>
      <c r="TU427" s="263"/>
      <c r="TV427" s="263"/>
      <c r="TW427" s="263"/>
      <c r="TX427" s="263"/>
      <c r="TY427" s="263"/>
      <c r="TZ427" s="263"/>
      <c r="UA427" s="263"/>
      <c r="UB427" s="263"/>
      <c r="UC427" s="263"/>
      <c r="UD427" s="263"/>
      <c r="UE427" s="263"/>
      <c r="UF427" s="263"/>
      <c r="UG427" s="263"/>
      <c r="UH427" s="263"/>
      <c r="UI427" s="263"/>
      <c r="UJ427" s="263"/>
      <c r="UK427" s="263"/>
      <c r="UL427" s="263"/>
      <c r="UM427" s="263"/>
      <c r="UN427" s="263"/>
      <c r="UO427" s="263"/>
      <c r="UP427" s="263"/>
      <c r="UQ427" s="263"/>
      <c r="UR427" s="263"/>
      <c r="US427" s="263"/>
      <c r="UT427" s="263"/>
      <c r="UU427" s="263"/>
      <c r="UV427" s="263"/>
      <c r="UW427" s="263"/>
      <c r="UX427" s="263"/>
      <c r="UY427" s="263"/>
      <c r="UZ427" s="263"/>
      <c r="VA427" s="263"/>
      <c r="VB427" s="263"/>
      <c r="VC427" s="263"/>
      <c r="VD427" s="263"/>
      <c r="VE427" s="263"/>
      <c r="VF427" s="263"/>
      <c r="VG427" s="263"/>
      <c r="VH427" s="263"/>
      <c r="VI427" s="263"/>
      <c r="VJ427" s="263"/>
      <c r="VK427" s="263"/>
      <c r="VL427" s="263"/>
      <c r="VM427" s="263"/>
      <c r="VN427" s="263"/>
      <c r="VO427" s="263"/>
      <c r="VP427" s="263"/>
      <c r="VQ427" s="263"/>
      <c r="VR427" s="263"/>
      <c r="VS427" s="263"/>
      <c r="VT427" s="263"/>
      <c r="VU427" s="263"/>
      <c r="VV427" s="263"/>
      <c r="VW427" s="263"/>
      <c r="VX427" s="263"/>
      <c r="VY427" s="263"/>
      <c r="VZ427" s="263"/>
      <c r="WA427" s="263"/>
      <c r="WB427" s="263"/>
      <c r="WC427" s="263"/>
      <c r="WD427" s="263"/>
      <c r="WE427" s="263"/>
      <c r="WF427" s="263"/>
      <c r="WG427" s="263"/>
      <c r="WH427" s="263"/>
      <c r="WI427" s="263"/>
      <c r="WJ427" s="263"/>
      <c r="WK427" s="263"/>
      <c r="WL427" s="263"/>
      <c r="WM427" s="263"/>
      <c r="WN427" s="263"/>
      <c r="WO427" s="263"/>
      <c r="WP427" s="263"/>
      <c r="WQ427" s="263"/>
      <c r="WR427" s="263"/>
      <c r="WS427" s="263"/>
      <c r="WT427" s="263"/>
      <c r="WU427" s="263"/>
      <c r="WV427" s="263"/>
      <c r="WW427" s="263"/>
      <c r="WX427" s="263"/>
      <c r="WY427" s="263"/>
      <c r="WZ427" s="263"/>
      <c r="XA427" s="263"/>
      <c r="XB427" s="263"/>
      <c r="XC427" s="263"/>
      <c r="XD427" s="263"/>
      <c r="XE427" s="263"/>
      <c r="XF427" s="263"/>
      <c r="XG427" s="263"/>
      <c r="XH427" s="263"/>
      <c r="XI427" s="263"/>
      <c r="XJ427" s="263"/>
      <c r="XK427" s="263"/>
      <c r="XL427" s="263"/>
      <c r="XM427" s="263"/>
      <c r="XN427" s="263"/>
      <c r="XO427" s="263"/>
      <c r="XP427" s="263"/>
      <c r="XQ427" s="263"/>
      <c r="XR427" s="263"/>
      <c r="XS427" s="263"/>
      <c r="XT427" s="263"/>
      <c r="XU427" s="263"/>
      <c r="XV427" s="263"/>
      <c r="XW427" s="263"/>
      <c r="XX427" s="263"/>
      <c r="XY427" s="263"/>
      <c r="XZ427" s="263"/>
      <c r="YA427" s="263"/>
      <c r="YB427" s="263"/>
      <c r="YC427" s="263"/>
      <c r="YD427" s="263"/>
      <c r="YE427" s="263"/>
      <c r="YF427" s="263"/>
      <c r="YG427" s="263"/>
      <c r="YH427" s="263"/>
      <c r="YI427" s="263"/>
      <c r="YJ427" s="263"/>
      <c r="YK427" s="263"/>
      <c r="YL427" s="263"/>
      <c r="YM427" s="263"/>
      <c r="YN427" s="263"/>
      <c r="YO427" s="263"/>
      <c r="YP427" s="263"/>
      <c r="YQ427" s="263"/>
      <c r="YR427" s="263"/>
      <c r="YS427" s="263"/>
      <c r="YT427" s="263"/>
      <c r="YU427" s="263"/>
      <c r="YV427" s="263"/>
      <c r="YW427" s="263"/>
      <c r="YX427" s="263"/>
      <c r="YY427" s="263"/>
      <c r="YZ427" s="263"/>
      <c r="ZA427" s="263"/>
      <c r="ZB427" s="263"/>
      <c r="ZC427" s="263"/>
      <c r="ZD427" s="263"/>
      <c r="ZE427" s="263"/>
      <c r="ZF427" s="263"/>
      <c r="ZG427" s="263"/>
      <c r="ZH427" s="263"/>
      <c r="ZI427" s="263"/>
      <c r="ZJ427" s="263"/>
      <c r="ZK427" s="263"/>
      <c r="ZL427" s="263"/>
      <c r="ZM427" s="263"/>
      <c r="ZN427" s="263"/>
      <c r="ZO427" s="263"/>
      <c r="ZP427" s="263"/>
      <c r="ZQ427" s="263"/>
      <c r="ZR427" s="263"/>
      <c r="ZS427" s="263"/>
      <c r="ZT427" s="263"/>
      <c r="ZU427" s="263"/>
      <c r="ZV427" s="263"/>
      <c r="ZW427" s="263"/>
      <c r="ZX427" s="263"/>
      <c r="ZY427" s="263"/>
      <c r="ZZ427" s="263"/>
      <c r="AAA427" s="263"/>
      <c r="AAB427" s="263"/>
      <c r="AAC427" s="263"/>
      <c r="AAD427" s="263"/>
      <c r="AAE427" s="263"/>
      <c r="AAF427" s="263"/>
      <c r="AAG427" s="263"/>
      <c r="AAH427" s="263"/>
      <c r="AAI427" s="263"/>
      <c r="AAJ427" s="263"/>
      <c r="AAK427" s="263"/>
      <c r="AAL427" s="263"/>
      <c r="AAM427" s="263"/>
      <c r="AAN427" s="263"/>
      <c r="AAO427" s="263"/>
      <c r="AAP427" s="263"/>
      <c r="AAQ427" s="263"/>
      <c r="AAR427" s="263"/>
      <c r="AAS427" s="263"/>
      <c r="AAT427" s="263"/>
      <c r="AAU427" s="263"/>
      <c r="AAV427" s="263"/>
      <c r="AAW427" s="263"/>
      <c r="AAX427" s="263"/>
      <c r="AAY427" s="263"/>
      <c r="AAZ427" s="263"/>
      <c r="ABA427" s="263"/>
      <c r="ABB427" s="263"/>
      <c r="ABC427" s="263"/>
      <c r="ABD427" s="263"/>
      <c r="ABE427" s="263"/>
      <c r="ABF427" s="263"/>
      <c r="ABG427" s="263"/>
      <c r="ABH427" s="263"/>
      <c r="ABI427" s="263"/>
      <c r="ABJ427" s="263"/>
      <c r="ABK427" s="263"/>
      <c r="ABL427" s="263"/>
      <c r="ABM427" s="263"/>
      <c r="ABN427" s="263"/>
      <c r="ABO427" s="263"/>
      <c r="ABP427" s="263"/>
      <c r="ABQ427" s="263"/>
      <c r="ABR427" s="263"/>
      <c r="ABS427" s="263"/>
      <c r="ABT427" s="263"/>
      <c r="ABU427" s="263"/>
      <c r="ABV427" s="263"/>
      <c r="ABW427" s="263"/>
      <c r="ABX427" s="263"/>
      <c r="ABY427" s="263"/>
      <c r="ABZ427" s="263"/>
      <c r="ACA427" s="263"/>
      <c r="ACB427" s="263"/>
      <c r="ACC427" s="263"/>
      <c r="ACD427" s="263"/>
      <c r="ACE427" s="263"/>
      <c r="ACF427" s="263"/>
      <c r="ACG427" s="263"/>
      <c r="ACH427" s="263"/>
      <c r="ACI427" s="263"/>
      <c r="ACJ427" s="263"/>
      <c r="ACK427" s="263"/>
      <c r="ACL427" s="263"/>
      <c r="ACM427" s="263"/>
      <c r="ACN427" s="263"/>
      <c r="ACO427" s="263"/>
      <c r="ACP427" s="263"/>
      <c r="ACQ427" s="263"/>
      <c r="ACR427" s="263"/>
      <c r="ACS427" s="263"/>
      <c r="ACT427" s="263"/>
      <c r="ACU427" s="263"/>
      <c r="ACV427" s="263"/>
      <c r="ACW427" s="263"/>
      <c r="ACX427" s="263"/>
      <c r="ACY427" s="263"/>
      <c r="ACZ427" s="263"/>
      <c r="ADA427" s="263"/>
      <c r="ADB427" s="263"/>
      <c r="ADC427" s="263"/>
      <c r="ADD427" s="263"/>
      <c r="ADE427" s="263"/>
      <c r="ADF427" s="263"/>
      <c r="ADG427" s="263"/>
      <c r="ADH427" s="263"/>
      <c r="ADI427" s="263"/>
      <c r="ADJ427" s="263"/>
      <c r="ADK427" s="263"/>
      <c r="ADL427" s="263"/>
      <c r="ADM427" s="263"/>
      <c r="ADN427" s="263"/>
      <c r="ADO427" s="263"/>
      <c r="ADP427" s="263"/>
      <c r="ADQ427" s="263"/>
      <c r="ADR427" s="263"/>
      <c r="ADS427" s="263"/>
      <c r="ADT427" s="263"/>
      <c r="ADU427" s="263"/>
      <c r="ADV427" s="263"/>
      <c r="ADW427" s="263"/>
      <c r="ADX427" s="263"/>
      <c r="ADY427" s="263"/>
      <c r="ADZ427" s="263"/>
      <c r="AEA427" s="263"/>
      <c r="AEB427" s="263"/>
      <c r="AEC427" s="263"/>
      <c r="AED427" s="263"/>
      <c r="AEE427" s="263"/>
      <c r="AEF427" s="263"/>
      <c r="AEG427" s="263"/>
      <c r="AEH427" s="263"/>
      <c r="AEI427" s="263"/>
      <c r="AEJ427" s="263"/>
      <c r="AEK427" s="263"/>
      <c r="AEL427" s="263"/>
      <c r="AEM427" s="263"/>
      <c r="AEN427" s="263"/>
      <c r="AEO427" s="263"/>
      <c r="AEP427" s="263"/>
      <c r="AEQ427" s="263"/>
      <c r="AER427" s="263"/>
      <c r="AES427" s="263"/>
      <c r="AET427" s="263"/>
      <c r="AEU427" s="263"/>
      <c r="AEV427" s="263"/>
      <c r="AEW427" s="263"/>
      <c r="AEX427" s="263"/>
      <c r="AEY427" s="263"/>
      <c r="AEZ427" s="263"/>
      <c r="AFA427" s="263"/>
      <c r="AFB427" s="263"/>
      <c r="AFC427" s="263"/>
      <c r="AFD427" s="263"/>
      <c r="AFE427" s="263"/>
      <c r="AFF427" s="263"/>
      <c r="AFG427" s="263"/>
      <c r="AFH427" s="263"/>
      <c r="AFI427" s="263"/>
      <c r="AFJ427" s="263"/>
      <c r="AFK427" s="263"/>
      <c r="AFL427" s="263"/>
      <c r="AFM427" s="263"/>
      <c r="AFN427" s="263"/>
      <c r="AFO427" s="263"/>
      <c r="AFP427" s="263"/>
      <c r="AFQ427" s="263"/>
      <c r="AFR427" s="263"/>
      <c r="AFS427" s="263"/>
      <c r="AFT427" s="263"/>
      <c r="AFU427" s="263"/>
      <c r="AFV427" s="263"/>
      <c r="AFW427" s="263"/>
      <c r="AFX427" s="263"/>
      <c r="AFY427" s="263"/>
      <c r="AFZ427" s="263"/>
      <c r="AGA427" s="263"/>
      <c r="AGB427" s="263"/>
      <c r="AGC427" s="263"/>
      <c r="AGD427" s="263"/>
      <c r="AGE427" s="263"/>
      <c r="AGF427" s="263"/>
      <c r="AGG427" s="263"/>
      <c r="AGH427" s="263"/>
      <c r="AGI427" s="263"/>
      <c r="AGJ427" s="263"/>
      <c r="AGK427" s="263"/>
      <c r="AGL427" s="263"/>
      <c r="AGM427" s="263"/>
      <c r="AGN427" s="263"/>
      <c r="AGO427" s="263"/>
      <c r="AGP427" s="263"/>
      <c r="AGQ427" s="263"/>
      <c r="AGR427" s="263"/>
      <c r="AGS427" s="263"/>
      <c r="AGT427" s="263"/>
      <c r="AGU427" s="263"/>
      <c r="AGV427" s="263"/>
      <c r="AGW427" s="263"/>
      <c r="AGX427" s="263"/>
      <c r="AGY427" s="263"/>
      <c r="AGZ427" s="263"/>
      <c r="AHA427" s="263"/>
      <c r="AHB427" s="263"/>
      <c r="AHC427" s="263"/>
      <c r="AHD427" s="263"/>
      <c r="AHE427" s="263"/>
      <c r="AHF427" s="263"/>
      <c r="AHG427" s="263"/>
      <c r="AHH427" s="263"/>
      <c r="AHI427" s="263"/>
      <c r="AHJ427" s="263"/>
      <c r="AHK427" s="263"/>
      <c r="AHL427" s="263"/>
      <c r="AHM427" s="263"/>
      <c r="AHN427" s="263"/>
      <c r="AHO427" s="263"/>
      <c r="AHP427" s="263"/>
      <c r="AHQ427" s="263"/>
      <c r="AHR427" s="263"/>
      <c r="AHS427" s="263"/>
      <c r="AHT427" s="263"/>
      <c r="AHU427" s="263"/>
      <c r="AHV427" s="263"/>
      <c r="AHW427" s="263"/>
      <c r="AHX427" s="263"/>
      <c r="AHY427" s="263"/>
      <c r="AHZ427" s="263"/>
      <c r="AIA427" s="263"/>
      <c r="AIB427" s="263"/>
      <c r="AIC427" s="263"/>
      <c r="AID427" s="263"/>
      <c r="AIE427" s="263"/>
      <c r="AIF427" s="263"/>
      <c r="AIG427" s="263"/>
      <c r="AIH427" s="263"/>
      <c r="AII427" s="263"/>
      <c r="AIJ427" s="263"/>
      <c r="AIK427" s="263"/>
      <c r="AIL427" s="263"/>
      <c r="AIM427" s="263"/>
      <c r="AIN427" s="263"/>
      <c r="AIO427" s="263"/>
      <c r="AIP427" s="263"/>
      <c r="AIQ427" s="263"/>
      <c r="AIR427" s="263"/>
      <c r="AIS427" s="263"/>
      <c r="AIT427" s="263"/>
      <c r="AIU427" s="263"/>
      <c r="AIV427" s="263"/>
      <c r="AIW427" s="263"/>
      <c r="AIX427" s="263"/>
      <c r="AIY427" s="263"/>
      <c r="AIZ427" s="263"/>
      <c r="AJA427" s="263"/>
      <c r="AJB427" s="263"/>
      <c r="AJC427" s="263"/>
      <c r="AJD427" s="263"/>
      <c r="AJE427" s="263"/>
      <c r="AJF427" s="263"/>
      <c r="AJG427" s="263"/>
      <c r="AJH427" s="263"/>
      <c r="AJI427" s="263"/>
      <c r="AJJ427" s="263"/>
      <c r="AJK427" s="263"/>
      <c r="AJL427" s="263"/>
      <c r="AJM427" s="263"/>
      <c r="AJN427" s="263"/>
      <c r="AJO427" s="263"/>
      <c r="AJP427" s="263"/>
      <c r="AJQ427" s="263"/>
      <c r="AJR427" s="263"/>
      <c r="AJS427" s="263"/>
      <c r="AJT427" s="263"/>
      <c r="AJU427" s="263"/>
      <c r="AJV427" s="263"/>
      <c r="AJW427" s="263"/>
      <c r="AJX427" s="263"/>
      <c r="AJY427" s="263"/>
      <c r="AJZ427" s="263"/>
      <c r="AKA427" s="263"/>
      <c r="AKB427" s="263"/>
      <c r="AKC427" s="263"/>
      <c r="AKD427" s="263"/>
      <c r="AKE427" s="263"/>
      <c r="AKF427" s="263"/>
      <c r="AKG427" s="263"/>
      <c r="AKH427" s="263"/>
      <c r="AKI427" s="263"/>
      <c r="AKJ427" s="263"/>
      <c r="AKK427" s="263"/>
      <c r="AKL427" s="263"/>
      <c r="AKM427" s="263"/>
      <c r="AKN427" s="263"/>
      <c r="AKO427" s="263"/>
      <c r="AKP427" s="263"/>
      <c r="AKQ427" s="263"/>
      <c r="AKR427" s="263"/>
      <c r="AKS427" s="263"/>
      <c r="AKT427" s="263"/>
      <c r="AKU427" s="263"/>
      <c r="AKV427" s="263"/>
      <c r="AKW427" s="263"/>
      <c r="AKX427" s="263"/>
      <c r="AKY427" s="263"/>
      <c r="AKZ427" s="263"/>
      <c r="ALA427" s="263"/>
      <c r="ALB427" s="263"/>
      <c r="ALC427" s="263"/>
      <c r="ALD427" s="263"/>
      <c r="ALE427" s="263"/>
      <c r="ALF427" s="263"/>
      <c r="ALG427" s="263"/>
      <c r="ALH427" s="263"/>
      <c r="ALI427" s="263"/>
      <c r="ALJ427" s="263"/>
      <c r="ALK427" s="263"/>
      <c r="ALL427" s="263"/>
      <c r="ALM427" s="263"/>
      <c r="ALN427" s="263"/>
      <c r="ALO427" s="263"/>
      <c r="ALP427" s="263"/>
      <c r="ALQ427" s="263"/>
      <c r="ALR427" s="263"/>
      <c r="ALS427" s="263"/>
      <c r="ALT427" s="263"/>
      <c r="ALU427" s="263"/>
      <c r="ALV427" s="263"/>
      <c r="ALW427" s="263"/>
      <c r="ALX427" s="263"/>
      <c r="ALY427" s="263"/>
      <c r="ALZ427" s="263"/>
      <c r="AMA427" s="263"/>
      <c r="AMB427" s="263"/>
      <c r="AMC427" s="263"/>
      <c r="AMD427" s="263"/>
      <c r="AME427" s="263"/>
      <c r="AMF427" s="263"/>
      <c r="AMG427" s="263"/>
      <c r="AMH427" s="263"/>
      <c r="AMI427" s="263"/>
      <c r="AMJ427" s="263"/>
      <c r="AMK427" s="263"/>
      <c r="AML427" s="263"/>
      <c r="AMM427" s="263"/>
      <c r="AMN427" s="263"/>
      <c r="AMO427" s="263"/>
      <c r="AMP427" s="263"/>
      <c r="AMQ427" s="263"/>
      <c r="AMR427" s="263"/>
      <c r="AMS427" s="263"/>
      <c r="AMT427" s="263"/>
      <c r="AMU427" s="263"/>
      <c r="AMV427" s="263"/>
      <c r="AMW427" s="263"/>
      <c r="AMX427" s="263"/>
      <c r="AMY427" s="263"/>
      <c r="AMZ427" s="263"/>
      <c r="ANA427" s="263"/>
      <c r="ANB427" s="263"/>
      <c r="ANC427" s="263"/>
      <c r="AND427" s="263"/>
      <c r="ANE427" s="263"/>
      <c r="ANF427" s="263"/>
      <c r="ANG427" s="263"/>
      <c r="ANH427" s="263"/>
      <c r="ANI427" s="263"/>
      <c r="ANJ427" s="263"/>
      <c r="ANK427" s="263"/>
      <c r="ANL427" s="263"/>
      <c r="ANM427" s="263"/>
      <c r="ANN427" s="263"/>
      <c r="ANO427" s="263"/>
      <c r="ANP427" s="263"/>
      <c r="ANQ427" s="263"/>
      <c r="ANR427" s="263"/>
      <c r="ANS427" s="263"/>
      <c r="ANT427" s="263"/>
      <c r="ANU427" s="263"/>
      <c r="ANV427" s="263"/>
      <c r="ANW427" s="263"/>
      <c r="ANX427" s="263"/>
      <c r="ANY427" s="263"/>
      <c r="ANZ427" s="263"/>
      <c r="AOA427" s="263"/>
      <c r="AOB427" s="263"/>
      <c r="AOC427" s="263"/>
      <c r="AOD427" s="263"/>
      <c r="AOE427" s="263"/>
      <c r="AOF427" s="263"/>
      <c r="AOG427" s="263"/>
      <c r="AOH427" s="263"/>
      <c r="AOI427" s="263"/>
      <c r="AOJ427" s="263"/>
      <c r="AOK427" s="263"/>
      <c r="AOL427" s="263"/>
      <c r="AOM427" s="263"/>
      <c r="AON427" s="263"/>
      <c r="AOO427" s="263"/>
      <c r="AOP427" s="263"/>
      <c r="AOQ427" s="263"/>
      <c r="AOR427" s="263"/>
      <c r="AOS427" s="263"/>
      <c r="AOT427" s="263"/>
      <c r="AOU427" s="263"/>
      <c r="AOV427" s="263"/>
      <c r="AOW427" s="263"/>
      <c r="AOX427" s="263"/>
      <c r="AOY427" s="263"/>
      <c r="AOZ427" s="263"/>
      <c r="APA427" s="263"/>
      <c r="APB427" s="263"/>
      <c r="APC427" s="263"/>
      <c r="APD427" s="263"/>
      <c r="APE427" s="263"/>
      <c r="APF427" s="263"/>
      <c r="APG427" s="263"/>
      <c r="APH427" s="263"/>
      <c r="API427" s="263"/>
      <c r="APJ427" s="263"/>
      <c r="APK427" s="263"/>
      <c r="APL427" s="263"/>
      <c r="APM427" s="263"/>
      <c r="APN427" s="263"/>
      <c r="APO427" s="263"/>
      <c r="APP427" s="263"/>
      <c r="APQ427" s="263"/>
      <c r="APR427" s="263"/>
      <c r="APS427" s="263"/>
      <c r="APT427" s="263"/>
      <c r="APU427" s="263"/>
      <c r="APV427" s="263"/>
      <c r="APW427" s="263"/>
      <c r="APX427" s="263"/>
      <c r="APY427" s="263"/>
      <c r="APZ427" s="263"/>
      <c r="AQA427" s="263"/>
      <c r="AQB427" s="263"/>
      <c r="AQC427" s="263"/>
      <c r="AQD427" s="263"/>
      <c r="AQE427" s="263"/>
      <c r="AQF427" s="263"/>
      <c r="AQG427" s="263"/>
      <c r="AQH427" s="263"/>
      <c r="AQI427" s="263"/>
      <c r="AQJ427" s="263"/>
      <c r="AQK427" s="263"/>
      <c r="AQL427" s="263"/>
      <c r="AQM427" s="263"/>
      <c r="AQN427" s="263"/>
      <c r="AQO427" s="263"/>
      <c r="AQP427" s="263"/>
      <c r="AQQ427" s="263"/>
      <c r="AQR427" s="263"/>
      <c r="AQS427" s="263"/>
      <c r="AQT427" s="263"/>
      <c r="AQU427" s="263"/>
      <c r="AQV427" s="263"/>
      <c r="AQW427" s="263"/>
      <c r="AQX427" s="263"/>
      <c r="AQY427" s="263"/>
      <c r="AQZ427" s="263"/>
      <c r="ARA427" s="263"/>
      <c r="ARB427" s="263"/>
      <c r="ARC427" s="263"/>
      <c r="ARD427" s="263"/>
      <c r="ARE427" s="263"/>
      <c r="ARF427" s="263"/>
      <c r="ARG427" s="263"/>
      <c r="ARH427" s="263"/>
      <c r="ARI427" s="263"/>
      <c r="ARJ427" s="263"/>
      <c r="ARK427" s="263"/>
      <c r="ARL427" s="263"/>
      <c r="ARM427" s="263"/>
      <c r="ARN427" s="263"/>
      <c r="ARO427" s="263"/>
      <c r="ARP427" s="263"/>
      <c r="ARQ427" s="263"/>
      <c r="ARR427" s="263"/>
      <c r="ARS427" s="263"/>
      <c r="ART427" s="263"/>
      <c r="ARU427" s="263"/>
      <c r="ARV427" s="263"/>
      <c r="ARW427" s="263"/>
      <c r="ARX427" s="263"/>
      <c r="ARY427" s="263"/>
      <c r="ARZ427" s="263"/>
      <c r="ASA427" s="263"/>
      <c r="ASB427" s="263"/>
      <c r="ASC427" s="263"/>
      <c r="ASD427" s="263"/>
      <c r="ASE427" s="263"/>
      <c r="ASF427" s="263"/>
      <c r="ASG427" s="263"/>
      <c r="ASH427" s="263"/>
      <c r="ASI427" s="263"/>
      <c r="ASJ427" s="263"/>
      <c r="ASK427" s="263"/>
      <c r="ASL427" s="263"/>
      <c r="ASM427" s="263"/>
      <c r="ASN427" s="263"/>
      <c r="ASO427" s="263"/>
      <c r="ASP427" s="263"/>
      <c r="ASQ427" s="263"/>
      <c r="ASR427" s="263"/>
      <c r="ASS427" s="263"/>
      <c r="AST427" s="263"/>
      <c r="ASU427" s="263"/>
      <c r="ASV427" s="263"/>
      <c r="ASW427" s="263"/>
      <c r="ASX427" s="263"/>
      <c r="ASY427" s="263"/>
      <c r="ASZ427" s="263"/>
      <c r="ATA427" s="263"/>
      <c r="ATB427" s="263"/>
      <c r="ATC427" s="263"/>
      <c r="ATD427" s="263"/>
      <c r="ATE427" s="263"/>
      <c r="ATF427" s="263"/>
      <c r="ATG427" s="263"/>
      <c r="ATH427" s="263"/>
      <c r="ATI427" s="263"/>
      <c r="ATJ427" s="263"/>
      <c r="ATK427" s="263"/>
      <c r="ATL427" s="263"/>
      <c r="ATM427" s="263"/>
      <c r="ATN427" s="263"/>
      <c r="ATO427" s="263"/>
      <c r="ATP427" s="263"/>
      <c r="ATQ427" s="263"/>
      <c r="ATR427" s="263"/>
      <c r="ATS427" s="263"/>
      <c r="ATT427" s="263"/>
      <c r="ATU427" s="263"/>
      <c r="ATV427" s="263"/>
      <c r="ATW427" s="263"/>
      <c r="ATX427" s="263"/>
      <c r="ATY427" s="263"/>
      <c r="ATZ427" s="263"/>
      <c r="AUA427" s="263"/>
      <c r="AUB427" s="263"/>
      <c r="AUC427" s="263"/>
      <c r="AUD427" s="263"/>
      <c r="AUE427" s="263"/>
      <c r="AUF427" s="263"/>
      <c r="AUG427" s="263"/>
      <c r="AUH427" s="263"/>
      <c r="AUI427" s="263"/>
      <c r="AUJ427" s="263"/>
      <c r="AUK427" s="263"/>
      <c r="AUL427" s="263"/>
      <c r="AUM427" s="263"/>
      <c r="AUN427" s="263"/>
      <c r="AUO427" s="263"/>
      <c r="AUP427" s="263"/>
      <c r="AUQ427" s="263"/>
      <c r="AUR427" s="263"/>
      <c r="AUS427" s="263"/>
      <c r="AUT427" s="263"/>
      <c r="AUU427" s="263"/>
      <c r="AUV427" s="263"/>
      <c r="AUW427" s="263"/>
      <c r="AUX427" s="263"/>
      <c r="AUY427" s="263"/>
      <c r="AUZ427" s="263"/>
      <c r="AVA427" s="263"/>
      <c r="AVB427" s="263"/>
      <c r="AVC427" s="263"/>
      <c r="AVD427" s="263"/>
      <c r="AVE427" s="263"/>
      <c r="AVF427" s="263"/>
      <c r="AVG427" s="263"/>
      <c r="AVH427" s="263"/>
      <c r="AVI427" s="263"/>
      <c r="AVJ427" s="263"/>
      <c r="AVK427" s="263"/>
      <c r="AVL427" s="263"/>
      <c r="AVM427" s="263"/>
      <c r="AVN427" s="263"/>
      <c r="AVO427" s="263"/>
      <c r="AVP427" s="263"/>
      <c r="AVQ427" s="263"/>
      <c r="AVR427" s="263"/>
      <c r="AVS427" s="263"/>
      <c r="AVT427" s="263"/>
      <c r="AVU427" s="263"/>
      <c r="AVV427" s="263"/>
      <c r="AVW427" s="263"/>
      <c r="AVX427" s="263"/>
      <c r="AVY427" s="263"/>
      <c r="AVZ427" s="263"/>
      <c r="AWA427" s="263"/>
      <c r="AWB427" s="263"/>
      <c r="AWC427" s="263"/>
      <c r="AWD427" s="263"/>
      <c r="AWE427" s="263"/>
      <c r="AWF427" s="263"/>
      <c r="AWG427" s="263"/>
      <c r="AWH427" s="263"/>
      <c r="AWI427" s="263"/>
      <c r="AWJ427" s="263"/>
      <c r="AWK427" s="263"/>
      <c r="AWL427" s="263"/>
      <c r="AWM427" s="263"/>
      <c r="AWN427" s="263"/>
      <c r="AWO427" s="263"/>
      <c r="AWP427" s="263"/>
      <c r="AWQ427" s="263"/>
      <c r="AWR427" s="263"/>
      <c r="AWS427" s="263"/>
      <c r="AWT427" s="263"/>
      <c r="AWU427" s="263"/>
      <c r="AWV427" s="263"/>
      <c r="AWW427" s="263"/>
      <c r="AWX427" s="263"/>
      <c r="AWY427" s="263"/>
      <c r="AWZ427" s="263"/>
      <c r="AXA427" s="263"/>
      <c r="AXB427" s="263"/>
      <c r="AXC427" s="263"/>
      <c r="AXD427" s="263"/>
      <c r="AXE427" s="263"/>
      <c r="AXF427" s="263"/>
      <c r="AXG427" s="263"/>
      <c r="AXH427" s="263"/>
      <c r="AXI427" s="263"/>
      <c r="AXJ427" s="263"/>
      <c r="AXK427" s="263"/>
      <c r="AXL427" s="263"/>
      <c r="AXM427" s="263"/>
      <c r="AXN427" s="263"/>
      <c r="AXO427" s="263"/>
      <c r="AXP427" s="263"/>
      <c r="AXQ427" s="263"/>
      <c r="AXR427" s="263"/>
      <c r="AXS427" s="263"/>
      <c r="AXT427" s="263"/>
      <c r="AXU427" s="263"/>
      <c r="AXV427" s="263"/>
      <c r="AXW427" s="263"/>
      <c r="AXX427" s="263"/>
      <c r="AXY427" s="263"/>
      <c r="AXZ427" s="263"/>
      <c r="AYA427" s="263"/>
      <c r="AYB427" s="263"/>
      <c r="AYC427" s="263"/>
      <c r="AYD427" s="263"/>
      <c r="AYE427" s="263"/>
      <c r="AYF427" s="263"/>
      <c r="AYG427" s="263"/>
      <c r="AYH427" s="263"/>
      <c r="AYI427" s="263"/>
      <c r="AYJ427" s="263"/>
      <c r="AYK427" s="263"/>
      <c r="AYL427" s="263"/>
      <c r="AYM427" s="263"/>
      <c r="AYN427" s="263"/>
      <c r="AYO427" s="263"/>
      <c r="AYP427" s="263"/>
      <c r="AYQ427" s="263"/>
      <c r="AYR427" s="263"/>
      <c r="AYS427" s="263"/>
      <c r="AYT427" s="263"/>
      <c r="AYU427" s="263"/>
      <c r="AYV427" s="263"/>
      <c r="AYW427" s="263"/>
      <c r="AYX427" s="263"/>
      <c r="AYY427" s="263"/>
      <c r="AYZ427" s="263"/>
      <c r="AZA427" s="263"/>
      <c r="AZB427" s="263"/>
      <c r="AZC427" s="263"/>
      <c r="AZD427" s="263"/>
      <c r="AZE427" s="263"/>
      <c r="AZF427" s="263"/>
      <c r="AZG427" s="263"/>
      <c r="AZH427" s="263"/>
      <c r="AZI427" s="263"/>
      <c r="AZJ427" s="263"/>
      <c r="AZK427" s="263"/>
      <c r="AZL427" s="263"/>
      <c r="AZM427" s="263"/>
      <c r="AZN427" s="263"/>
      <c r="AZO427" s="263"/>
      <c r="AZP427" s="263"/>
      <c r="AZQ427" s="263"/>
      <c r="AZR427" s="263"/>
      <c r="AZS427" s="263"/>
      <c r="AZT427" s="263"/>
      <c r="AZU427" s="263"/>
      <c r="AZV427" s="263"/>
      <c r="AZW427" s="263"/>
      <c r="AZX427" s="263"/>
      <c r="AZY427" s="263"/>
      <c r="AZZ427" s="263"/>
      <c r="BAA427" s="263"/>
      <c r="BAB427" s="263"/>
      <c r="BAC427" s="263"/>
      <c r="BAD427" s="263"/>
      <c r="BAE427" s="263"/>
      <c r="BAF427" s="263"/>
      <c r="BAG427" s="263"/>
      <c r="BAH427" s="263"/>
      <c r="BAI427" s="263"/>
      <c r="BAJ427" s="263"/>
      <c r="BAK427" s="263"/>
      <c r="BAL427" s="263"/>
      <c r="BAM427" s="263"/>
      <c r="BAN427" s="263"/>
      <c r="BAO427" s="263"/>
      <c r="BAP427" s="263"/>
      <c r="BAQ427" s="263"/>
      <c r="BAR427" s="263"/>
      <c r="BAS427" s="263"/>
      <c r="BAT427" s="263"/>
      <c r="BAU427" s="263"/>
      <c r="BAV427" s="263"/>
      <c r="BAW427" s="263"/>
      <c r="BAX427" s="263"/>
      <c r="BAY427" s="263"/>
      <c r="BAZ427" s="263"/>
      <c r="BBA427" s="263"/>
      <c r="BBB427" s="263"/>
      <c r="BBC427" s="263"/>
      <c r="BBD427" s="263"/>
      <c r="BBE427" s="263"/>
      <c r="BBF427" s="263"/>
      <c r="BBG427" s="263"/>
      <c r="BBH427" s="263"/>
      <c r="BBI427" s="263"/>
      <c r="BBJ427" s="263"/>
      <c r="BBK427" s="263"/>
      <c r="BBL427" s="263"/>
      <c r="BBM427" s="263"/>
      <c r="BBN427" s="263"/>
      <c r="BBO427" s="263"/>
      <c r="BBP427" s="263"/>
      <c r="BBQ427" s="263"/>
      <c r="BBR427" s="263"/>
      <c r="BBS427" s="263"/>
      <c r="BBT427" s="263"/>
      <c r="BBU427" s="263"/>
      <c r="BBV427" s="263"/>
      <c r="BBW427" s="263"/>
      <c r="BBX427" s="263"/>
      <c r="BBY427" s="263"/>
      <c r="BBZ427" s="263"/>
      <c r="BCA427" s="263"/>
      <c r="BCB427" s="263"/>
      <c r="BCC427" s="263"/>
      <c r="BCD427" s="263"/>
      <c r="BCE427" s="263"/>
      <c r="BCF427" s="263"/>
      <c r="BCG427" s="263"/>
      <c r="BCH427" s="263"/>
      <c r="BCI427" s="263"/>
      <c r="BCJ427" s="263"/>
      <c r="BCK427" s="263"/>
      <c r="BCL427" s="263"/>
      <c r="BCM427" s="263"/>
      <c r="BCN427" s="263"/>
      <c r="BCO427" s="263"/>
      <c r="BCP427" s="263"/>
      <c r="BCQ427" s="263"/>
      <c r="BCR427" s="263"/>
      <c r="BCS427" s="263"/>
      <c r="BCT427" s="263"/>
      <c r="BCU427" s="263"/>
      <c r="BCV427" s="263"/>
      <c r="BCW427" s="263"/>
      <c r="BCX427" s="263"/>
      <c r="BCY427" s="263"/>
      <c r="BCZ427" s="263"/>
      <c r="BDA427" s="263"/>
      <c r="BDB427" s="263"/>
      <c r="BDC427" s="263"/>
      <c r="BDD427" s="263"/>
      <c r="BDE427" s="263"/>
      <c r="BDF427" s="263"/>
      <c r="BDG427" s="263"/>
      <c r="BDH427" s="263"/>
      <c r="BDI427" s="263"/>
      <c r="BDJ427" s="263"/>
      <c r="BDK427" s="263"/>
      <c r="BDL427" s="263"/>
      <c r="BDM427" s="263"/>
      <c r="BDN427" s="263"/>
      <c r="BDO427" s="263"/>
      <c r="BDP427" s="263"/>
      <c r="BDQ427" s="263"/>
      <c r="BDR427" s="263"/>
      <c r="BDS427" s="263"/>
      <c r="BDT427" s="263"/>
      <c r="BDU427" s="263"/>
      <c r="BDV427" s="263"/>
      <c r="BDW427" s="263"/>
      <c r="BDX427" s="263"/>
      <c r="BDY427" s="263"/>
      <c r="BDZ427" s="263"/>
      <c r="BEA427" s="263"/>
      <c r="BEB427" s="263"/>
      <c r="BEC427" s="263"/>
      <c r="BED427" s="263"/>
      <c r="BEE427" s="263"/>
      <c r="BEF427" s="263"/>
      <c r="BEG427" s="263"/>
      <c r="BEH427" s="263"/>
      <c r="BEI427" s="263"/>
      <c r="BEJ427" s="263"/>
      <c r="BEK427" s="263"/>
      <c r="BEL427" s="263"/>
      <c r="BEM427" s="263"/>
      <c r="BEN427" s="263"/>
      <c r="BEO427" s="263"/>
      <c r="BEP427" s="263"/>
      <c r="BEQ427" s="263"/>
      <c r="BER427" s="263"/>
      <c r="BES427" s="263"/>
      <c r="BET427" s="263"/>
      <c r="BEU427" s="263"/>
      <c r="BEV427" s="263"/>
      <c r="BEW427" s="263"/>
      <c r="BEX427" s="263"/>
      <c r="BEY427" s="263"/>
      <c r="BEZ427" s="263"/>
      <c r="BFA427" s="263"/>
      <c r="BFB427" s="263"/>
      <c r="BFC427" s="263"/>
      <c r="BFD427" s="263"/>
      <c r="BFE427" s="263"/>
      <c r="BFF427" s="263"/>
      <c r="BFG427" s="263"/>
      <c r="BFH427" s="263"/>
      <c r="BFI427" s="263"/>
      <c r="BFJ427" s="263"/>
      <c r="BFK427" s="263"/>
      <c r="BFL427" s="263"/>
      <c r="BFM427" s="263"/>
      <c r="BFN427" s="263"/>
      <c r="BFO427" s="263"/>
      <c r="BFP427" s="263"/>
      <c r="BFQ427" s="263"/>
      <c r="BFR427" s="263"/>
      <c r="BFS427" s="263"/>
      <c r="BFT427" s="263"/>
      <c r="BFU427" s="263"/>
      <c r="BFV427" s="263"/>
      <c r="BFW427" s="263"/>
      <c r="BFX427" s="263"/>
      <c r="BFY427" s="263"/>
      <c r="BFZ427" s="263"/>
      <c r="BGA427" s="263"/>
      <c r="BGB427" s="263"/>
      <c r="BGC427" s="263"/>
      <c r="BGD427" s="263"/>
      <c r="BGE427" s="263"/>
      <c r="BGF427" s="263"/>
      <c r="BGG427" s="263"/>
      <c r="BGH427" s="263"/>
      <c r="BGI427" s="263"/>
      <c r="BGJ427" s="263"/>
      <c r="BGK427" s="263"/>
      <c r="BGL427" s="263"/>
      <c r="BGM427" s="263"/>
      <c r="BGN427" s="263"/>
      <c r="BGO427" s="263"/>
      <c r="BGP427" s="263"/>
      <c r="BGQ427" s="263"/>
      <c r="BGR427" s="263"/>
      <c r="BGS427" s="263"/>
      <c r="BGT427" s="263"/>
      <c r="BGU427" s="263"/>
      <c r="BGV427" s="263"/>
      <c r="BGW427" s="263"/>
      <c r="BGX427" s="263"/>
      <c r="BGY427" s="263"/>
      <c r="BGZ427" s="263"/>
      <c r="BHA427" s="263"/>
      <c r="BHB427" s="263"/>
      <c r="BHC427" s="263"/>
      <c r="BHD427" s="263"/>
      <c r="BHE427" s="263"/>
      <c r="BHF427" s="263"/>
      <c r="BHG427" s="263"/>
      <c r="BHH427" s="263"/>
      <c r="BHI427" s="263"/>
      <c r="BHJ427" s="263"/>
      <c r="BHK427" s="263"/>
      <c r="BHL427" s="263"/>
      <c r="BHM427" s="263"/>
      <c r="BHN427" s="263"/>
      <c r="BHO427" s="263"/>
      <c r="BHP427" s="263"/>
      <c r="BHQ427" s="263"/>
      <c r="BHR427" s="263"/>
      <c r="BHS427" s="263"/>
      <c r="BHT427" s="263"/>
      <c r="BHU427" s="263"/>
      <c r="BHV427" s="263"/>
      <c r="BHW427" s="263"/>
      <c r="BHX427" s="263"/>
      <c r="BHY427" s="263"/>
      <c r="BHZ427" s="263"/>
      <c r="BIA427" s="263"/>
      <c r="BIB427" s="263"/>
      <c r="BIC427" s="263"/>
      <c r="BID427" s="263"/>
      <c r="BIE427" s="263"/>
      <c r="BIF427" s="263"/>
      <c r="BIG427" s="263"/>
      <c r="BIH427" s="263"/>
      <c r="BII427" s="263"/>
      <c r="BIJ427" s="263"/>
      <c r="BIK427" s="263"/>
      <c r="BIL427" s="263"/>
      <c r="BIM427" s="263"/>
      <c r="BIN427" s="263"/>
      <c r="BIO427" s="263"/>
      <c r="BIP427" s="263"/>
      <c r="BIQ427" s="263"/>
      <c r="BIR427" s="263"/>
      <c r="BIS427" s="263"/>
      <c r="BIT427" s="263"/>
      <c r="BIU427" s="263"/>
      <c r="BIV427" s="263"/>
      <c r="BIW427" s="263"/>
      <c r="BIX427" s="263"/>
      <c r="BIY427" s="263"/>
      <c r="BIZ427" s="263"/>
      <c r="BJA427" s="263"/>
      <c r="BJB427" s="263"/>
      <c r="BJC427" s="263"/>
      <c r="BJD427" s="263"/>
      <c r="BJE427" s="263"/>
      <c r="BJF427" s="263"/>
      <c r="BJG427" s="263"/>
      <c r="BJH427" s="263"/>
      <c r="BJI427" s="263"/>
      <c r="BJJ427" s="263"/>
      <c r="BJK427" s="263"/>
      <c r="BJL427" s="263"/>
      <c r="BJM427" s="263"/>
      <c r="BJN427" s="263"/>
      <c r="BJO427" s="263"/>
      <c r="BJP427" s="263"/>
      <c r="BJQ427" s="263"/>
      <c r="BJR427" s="263"/>
      <c r="BJS427" s="263"/>
      <c r="BJT427" s="263"/>
      <c r="BJU427" s="263"/>
      <c r="BJV427" s="263"/>
      <c r="BJW427" s="263"/>
      <c r="BJX427" s="263"/>
      <c r="BJY427" s="263"/>
      <c r="BJZ427" s="263"/>
      <c r="BKA427" s="263"/>
      <c r="BKB427" s="263"/>
      <c r="BKC427" s="263"/>
      <c r="BKD427" s="263"/>
      <c r="BKE427" s="263"/>
      <c r="BKF427" s="263"/>
      <c r="BKG427" s="263"/>
      <c r="BKH427" s="263"/>
      <c r="BKI427" s="263"/>
      <c r="BKJ427" s="263"/>
      <c r="BKK427" s="263"/>
      <c r="BKL427" s="263"/>
      <c r="BKM427" s="263"/>
      <c r="BKN427" s="263"/>
      <c r="BKO427" s="263"/>
      <c r="BKP427" s="263"/>
      <c r="BKQ427" s="263"/>
      <c r="BKR427" s="263"/>
      <c r="BKS427" s="263"/>
      <c r="BKT427" s="263"/>
      <c r="BKU427" s="263"/>
      <c r="BKV427" s="263"/>
      <c r="BKW427" s="263"/>
      <c r="BKX427" s="263"/>
      <c r="BKY427" s="263"/>
      <c r="BKZ427" s="263"/>
      <c r="BLA427" s="263"/>
      <c r="BLB427" s="263"/>
      <c r="BLC427" s="263"/>
      <c r="BLD427" s="263"/>
      <c r="BLE427" s="263"/>
      <c r="BLF427" s="263"/>
      <c r="BLG427" s="263"/>
      <c r="BLH427" s="263"/>
      <c r="BLI427" s="263"/>
      <c r="BLJ427" s="263"/>
      <c r="BLK427" s="263"/>
      <c r="BLL427" s="263"/>
      <c r="BLM427" s="263"/>
      <c r="BLN427" s="263"/>
      <c r="BLO427" s="263"/>
      <c r="BLP427" s="263"/>
      <c r="BLQ427" s="263"/>
      <c r="BLR427" s="263"/>
      <c r="BLS427" s="263"/>
      <c r="BLT427" s="263"/>
      <c r="BLU427" s="263"/>
      <c r="BLV427" s="263"/>
      <c r="BLW427" s="263"/>
      <c r="BLX427" s="263"/>
      <c r="BLY427" s="263"/>
      <c r="BLZ427" s="263"/>
      <c r="BMA427" s="263"/>
      <c r="BMB427" s="263"/>
      <c r="BMC427" s="263"/>
      <c r="BMD427" s="263"/>
      <c r="BME427" s="263"/>
      <c r="BMF427" s="263"/>
      <c r="BMG427" s="263"/>
      <c r="BMH427" s="263"/>
      <c r="BMI427" s="263"/>
      <c r="BMJ427" s="263"/>
      <c r="BMK427" s="263"/>
      <c r="BML427" s="263"/>
      <c r="BMM427" s="263"/>
      <c r="BMN427" s="263"/>
      <c r="BMO427" s="263"/>
      <c r="BMP427" s="263"/>
      <c r="BMQ427" s="263"/>
      <c r="BMR427" s="263"/>
      <c r="BMS427" s="263"/>
      <c r="BMT427" s="263"/>
      <c r="BMU427" s="263"/>
      <c r="BMV427" s="263"/>
      <c r="BMW427" s="263"/>
      <c r="BMX427" s="263"/>
      <c r="BMY427" s="263"/>
      <c r="BMZ427" s="263"/>
      <c r="BNA427" s="263"/>
      <c r="BNB427" s="263"/>
      <c r="BNC427" s="263"/>
      <c r="BND427" s="263"/>
      <c r="BNE427" s="263"/>
      <c r="BNF427" s="263"/>
      <c r="BNG427" s="263"/>
      <c r="BNH427" s="263"/>
      <c r="BNI427" s="263"/>
      <c r="BNJ427" s="263"/>
      <c r="BNK427" s="263"/>
      <c r="BNL427" s="263"/>
      <c r="BNM427" s="263"/>
      <c r="BNN427" s="263"/>
      <c r="BNO427" s="263"/>
      <c r="BNP427" s="263"/>
      <c r="BNQ427" s="263"/>
      <c r="BNR427" s="263"/>
      <c r="BNS427" s="263"/>
      <c r="BNT427" s="263"/>
      <c r="BNU427" s="263"/>
      <c r="BNV427" s="263"/>
      <c r="BNW427" s="263"/>
      <c r="BNX427" s="263"/>
      <c r="BNY427" s="263"/>
      <c r="BNZ427" s="263"/>
      <c r="BOA427" s="263"/>
      <c r="BOB427" s="263"/>
      <c r="BOC427" s="263"/>
      <c r="BOD427" s="263"/>
      <c r="BOE427" s="263"/>
      <c r="BOF427" s="263"/>
      <c r="BOG427" s="263"/>
      <c r="BOH427" s="263"/>
      <c r="BOI427" s="263"/>
      <c r="BOJ427" s="263"/>
      <c r="BOK427" s="263"/>
      <c r="BOL427" s="263"/>
      <c r="BOM427" s="263"/>
      <c r="BON427" s="263"/>
      <c r="BOO427" s="263"/>
      <c r="BOP427" s="263"/>
      <c r="BOQ427" s="263"/>
      <c r="BOR427" s="263"/>
      <c r="BOS427" s="263"/>
      <c r="BOT427" s="263"/>
      <c r="BOU427" s="263"/>
      <c r="BOV427" s="263"/>
      <c r="BOW427" s="263"/>
      <c r="BOX427" s="263"/>
      <c r="BOY427" s="263"/>
      <c r="BOZ427" s="263"/>
      <c r="BPA427" s="263"/>
      <c r="BPB427" s="263"/>
      <c r="BPC427" s="263"/>
      <c r="BPD427" s="263"/>
      <c r="BPE427" s="263"/>
      <c r="BPF427" s="263"/>
      <c r="BPG427" s="263"/>
      <c r="BPH427" s="263"/>
      <c r="BPI427" s="263"/>
      <c r="BPJ427" s="263"/>
      <c r="BPK427" s="263"/>
      <c r="BPL427" s="263"/>
      <c r="BPM427" s="263"/>
      <c r="BPN427" s="263"/>
      <c r="BPO427" s="263"/>
      <c r="BPP427" s="263"/>
      <c r="BPQ427" s="263"/>
      <c r="BPR427" s="263"/>
      <c r="BPS427" s="263"/>
      <c r="BPT427" s="263"/>
      <c r="BPU427" s="263"/>
      <c r="BPV427" s="263"/>
      <c r="BPW427" s="263"/>
      <c r="BPX427" s="263"/>
      <c r="BPY427" s="263"/>
      <c r="BPZ427" s="263"/>
      <c r="BQA427" s="263"/>
      <c r="BQB427" s="263"/>
      <c r="BQC427" s="263"/>
      <c r="BQD427" s="263"/>
      <c r="BQE427" s="263"/>
      <c r="BQF427" s="263"/>
      <c r="BQG427" s="263"/>
      <c r="BQH427" s="263"/>
      <c r="BQI427" s="263"/>
      <c r="BQJ427" s="263"/>
      <c r="BQK427" s="263"/>
      <c r="BQL427" s="263"/>
      <c r="BQM427" s="263"/>
      <c r="BQN427" s="263"/>
      <c r="BQO427" s="263"/>
      <c r="BQP427" s="263"/>
      <c r="BQQ427" s="263"/>
      <c r="BQR427" s="263"/>
      <c r="BQS427" s="263"/>
      <c r="BQT427" s="263"/>
      <c r="BQU427" s="263"/>
      <c r="BQV427" s="263"/>
      <c r="BQW427" s="263"/>
      <c r="BQX427" s="263"/>
      <c r="BQY427" s="263"/>
      <c r="BQZ427" s="263"/>
      <c r="BRA427" s="263"/>
      <c r="BRB427" s="263"/>
      <c r="BRC427" s="263"/>
      <c r="BRD427" s="263"/>
      <c r="BRE427" s="263"/>
      <c r="BRF427" s="263"/>
      <c r="BRG427" s="263"/>
      <c r="BRH427" s="263"/>
      <c r="BRI427" s="263"/>
      <c r="BRJ427" s="263"/>
      <c r="BRK427" s="263"/>
      <c r="BRL427" s="263"/>
      <c r="BRM427" s="263"/>
      <c r="BRN427" s="263"/>
      <c r="BRO427" s="263"/>
      <c r="BRP427" s="263"/>
      <c r="BRQ427" s="263"/>
      <c r="BRR427" s="263"/>
      <c r="BRS427" s="263"/>
      <c r="BRT427" s="263"/>
      <c r="BRU427" s="263"/>
      <c r="BRV427" s="263"/>
      <c r="BRW427" s="263"/>
      <c r="BRX427" s="263"/>
      <c r="BRY427" s="263"/>
      <c r="BRZ427" s="263"/>
      <c r="BSA427" s="263"/>
      <c r="BSB427" s="263"/>
      <c r="BSC427" s="263"/>
      <c r="BSD427" s="263"/>
      <c r="BSE427" s="263"/>
      <c r="BSF427" s="263"/>
      <c r="BSG427" s="263"/>
      <c r="BSH427" s="263"/>
      <c r="BSI427" s="263"/>
      <c r="BSJ427" s="263"/>
      <c r="BSK427" s="263"/>
      <c r="BSL427" s="263"/>
      <c r="BSM427" s="263"/>
      <c r="BSN427" s="263"/>
      <c r="BSO427" s="263"/>
      <c r="BSP427" s="263"/>
      <c r="BSQ427" s="263"/>
      <c r="BSR427" s="263"/>
      <c r="BSS427" s="263"/>
      <c r="BST427" s="263"/>
      <c r="BSU427" s="263"/>
      <c r="BSV427" s="263"/>
      <c r="BSW427" s="263"/>
      <c r="BSX427" s="263"/>
      <c r="BSY427" s="263"/>
      <c r="BSZ427" s="263"/>
      <c r="BTA427" s="263"/>
      <c r="BTB427" s="263"/>
      <c r="BTC427" s="263"/>
      <c r="BTD427" s="263"/>
      <c r="BTE427" s="263"/>
      <c r="BTF427" s="263"/>
      <c r="BTG427" s="263"/>
      <c r="BTH427" s="263"/>
      <c r="BTI427" s="263"/>
      <c r="BTJ427" s="263"/>
      <c r="BTK427" s="263"/>
      <c r="BTL427" s="263"/>
      <c r="BTM427" s="263"/>
      <c r="BTN427" s="263"/>
      <c r="BTO427" s="263"/>
      <c r="BTP427" s="263"/>
      <c r="BTQ427" s="263"/>
      <c r="BTR427" s="263"/>
      <c r="BTS427" s="263"/>
      <c r="BTT427" s="263"/>
      <c r="BTU427" s="263"/>
      <c r="BTV427" s="263"/>
      <c r="BTW427" s="263"/>
      <c r="BTX427" s="263"/>
      <c r="BTY427" s="263"/>
      <c r="BTZ427" s="263"/>
      <c r="BUA427" s="263"/>
      <c r="BUB427" s="263"/>
      <c r="BUC427" s="263"/>
      <c r="BUD427" s="263"/>
      <c r="BUE427" s="263"/>
      <c r="BUF427" s="263"/>
      <c r="BUG427" s="263"/>
      <c r="BUH427" s="263"/>
      <c r="BUI427" s="263"/>
      <c r="BUJ427" s="263"/>
      <c r="BUK427" s="263"/>
      <c r="BUL427" s="263"/>
      <c r="BUM427" s="263"/>
      <c r="BUN427" s="263"/>
      <c r="BUO427" s="263"/>
      <c r="BUP427" s="263"/>
      <c r="BUQ427" s="263"/>
      <c r="BUR427" s="263"/>
      <c r="BUS427" s="263"/>
      <c r="BUT427" s="263"/>
      <c r="BUU427" s="263"/>
      <c r="BUV427" s="263"/>
      <c r="BUW427" s="263"/>
      <c r="BUX427" s="263"/>
      <c r="BUY427" s="263"/>
      <c r="BUZ427" s="263"/>
      <c r="BVA427" s="263"/>
      <c r="BVB427" s="263"/>
      <c r="BVC427" s="263"/>
      <c r="BVD427" s="263"/>
      <c r="BVE427" s="263"/>
      <c r="BVF427" s="263"/>
      <c r="BVG427" s="263"/>
      <c r="BVH427" s="263"/>
      <c r="BVI427" s="263"/>
      <c r="BVJ427" s="263"/>
      <c r="BVK427" s="263"/>
      <c r="BVL427" s="263"/>
      <c r="BVM427" s="263"/>
      <c r="BVN427" s="263"/>
      <c r="BVO427" s="263"/>
      <c r="BVP427" s="263"/>
      <c r="BVQ427" s="263"/>
      <c r="BVR427" s="263"/>
      <c r="BVS427" s="263"/>
      <c r="BVT427" s="263"/>
      <c r="BVU427" s="263"/>
      <c r="BVV427" s="263"/>
      <c r="BVW427" s="263"/>
      <c r="BVX427" s="263"/>
      <c r="BVY427" s="263"/>
      <c r="BVZ427" s="263"/>
      <c r="BWA427" s="263"/>
      <c r="BWB427" s="263"/>
      <c r="BWC427" s="263"/>
      <c r="BWD427" s="263"/>
      <c r="BWE427" s="263"/>
      <c r="BWF427" s="263"/>
      <c r="BWG427" s="263"/>
      <c r="BWH427" s="263"/>
      <c r="BWI427" s="263"/>
      <c r="BWJ427" s="263"/>
      <c r="BWK427" s="263"/>
      <c r="BWL427" s="263"/>
      <c r="BWM427" s="263"/>
      <c r="BWN427" s="263"/>
      <c r="BWO427" s="263"/>
      <c r="BWP427" s="263"/>
      <c r="BWQ427" s="263"/>
      <c r="BWR427" s="263"/>
      <c r="BWS427" s="263"/>
      <c r="BWT427" s="263"/>
      <c r="BWU427" s="263"/>
      <c r="BWV427" s="263"/>
      <c r="BWW427" s="263"/>
      <c r="BWX427" s="263"/>
      <c r="BWY427" s="263"/>
      <c r="BWZ427" s="263"/>
      <c r="BXA427" s="263"/>
      <c r="BXB427" s="263"/>
      <c r="BXC427" s="263"/>
      <c r="BXD427" s="263"/>
      <c r="BXE427" s="263"/>
      <c r="BXF427" s="263"/>
      <c r="BXG427" s="263"/>
      <c r="BXH427" s="263"/>
      <c r="BXI427" s="263"/>
      <c r="BXJ427" s="263"/>
      <c r="BXK427" s="263"/>
      <c r="BXL427" s="263"/>
      <c r="BXM427" s="263"/>
      <c r="BXN427" s="263"/>
      <c r="BXO427" s="263"/>
      <c r="BXP427" s="263"/>
      <c r="BXQ427" s="263"/>
      <c r="BXR427" s="263"/>
      <c r="BXS427" s="263"/>
      <c r="BXT427" s="263"/>
      <c r="BXU427" s="263"/>
      <c r="BXV427" s="263"/>
      <c r="BXW427" s="263"/>
      <c r="BXX427" s="263"/>
      <c r="BXY427" s="263"/>
      <c r="BXZ427" s="263"/>
      <c r="BYA427" s="263"/>
      <c r="BYB427" s="263"/>
      <c r="BYC427" s="263"/>
      <c r="BYD427" s="263"/>
      <c r="BYE427" s="263"/>
      <c r="BYF427" s="263"/>
      <c r="BYG427" s="263"/>
      <c r="BYH427" s="263"/>
      <c r="BYI427" s="263"/>
      <c r="BYJ427" s="263"/>
      <c r="BYK427" s="263"/>
      <c r="BYL427" s="263"/>
      <c r="BYM427" s="263"/>
      <c r="BYN427" s="263"/>
      <c r="BYO427" s="263"/>
      <c r="BYP427" s="263"/>
      <c r="BYQ427" s="263"/>
      <c r="BYR427" s="263"/>
      <c r="BYS427" s="263"/>
      <c r="BYT427" s="263"/>
      <c r="BYU427" s="263"/>
      <c r="BYV427" s="263"/>
      <c r="BYW427" s="263"/>
      <c r="BYX427" s="263"/>
      <c r="BYY427" s="263"/>
      <c r="BYZ427" s="263"/>
      <c r="BZA427" s="263"/>
      <c r="BZB427" s="263"/>
      <c r="BZC427" s="263"/>
      <c r="BZD427" s="263"/>
      <c r="BZE427" s="263"/>
      <c r="BZF427" s="263"/>
      <c r="BZG427" s="263"/>
      <c r="BZH427" s="263"/>
      <c r="BZI427" s="263"/>
      <c r="BZJ427" s="263"/>
      <c r="BZK427" s="263"/>
      <c r="BZL427" s="263"/>
      <c r="BZM427" s="263"/>
      <c r="BZN427" s="263"/>
      <c r="BZO427" s="263"/>
      <c r="BZP427" s="263"/>
      <c r="BZQ427" s="263"/>
      <c r="BZR427" s="263"/>
      <c r="BZS427" s="263"/>
      <c r="BZT427" s="263"/>
      <c r="BZU427" s="263"/>
      <c r="BZV427" s="263"/>
      <c r="BZW427" s="263"/>
      <c r="BZX427" s="263"/>
      <c r="BZY427" s="263"/>
      <c r="BZZ427" s="263"/>
      <c r="CAA427" s="263"/>
      <c r="CAB427" s="263"/>
      <c r="CAC427" s="263"/>
      <c r="CAD427" s="263"/>
      <c r="CAE427" s="263"/>
      <c r="CAF427" s="263"/>
      <c r="CAG427" s="263"/>
      <c r="CAH427" s="263"/>
      <c r="CAI427" s="263"/>
      <c r="CAJ427" s="263"/>
      <c r="CAK427" s="263"/>
      <c r="CAL427" s="263"/>
      <c r="CAM427" s="263"/>
      <c r="CAN427" s="263"/>
      <c r="CAO427" s="263"/>
      <c r="CAP427" s="263"/>
      <c r="CAQ427" s="263"/>
      <c r="CAR427" s="263"/>
      <c r="CAS427" s="263"/>
      <c r="CAT427" s="263"/>
      <c r="CAU427" s="263"/>
      <c r="CAV427" s="263"/>
    </row>
    <row r="428" spans="1:2076" x14ac:dyDescent="0.35">
      <c r="A428" s="263"/>
      <c r="B428" s="263"/>
      <c r="C428" s="263"/>
      <c r="D428" s="263"/>
      <c r="E428" s="263"/>
      <c r="F428" s="263"/>
      <c r="G428" s="263"/>
      <c r="H428" s="263"/>
      <c r="I428" s="263"/>
      <c r="J428" s="263"/>
      <c r="K428" s="263"/>
      <c r="L428" s="263"/>
      <c r="M428" s="263"/>
      <c r="N428" s="263"/>
      <c r="O428" s="263"/>
      <c r="P428" s="263"/>
      <c r="Q428" s="263"/>
      <c r="R428" s="263"/>
      <c r="S428" s="263"/>
      <c r="T428" s="263"/>
      <c r="U428" s="263"/>
      <c r="V428" s="263"/>
      <c r="W428" s="263"/>
      <c r="X428" s="263"/>
      <c r="Y428" s="263"/>
      <c r="Z428" s="263"/>
      <c r="AA428" s="263"/>
      <c r="AB428" s="263"/>
      <c r="AC428" s="263"/>
      <c r="AD428" s="263"/>
      <c r="AE428" s="263"/>
      <c r="AF428" s="263"/>
      <c r="AG428" s="263"/>
      <c r="AH428" s="263"/>
      <c r="AI428" s="263"/>
      <c r="AJ428" s="263"/>
      <c r="AK428" s="263"/>
      <c r="AL428" s="263"/>
      <c r="AM428" s="263"/>
      <c r="AN428" s="263"/>
      <c r="AO428" s="263"/>
      <c r="AP428" s="263"/>
      <c r="AQ428" s="263"/>
      <c r="AR428" s="263"/>
      <c r="AS428" s="263"/>
      <c r="AT428" s="263"/>
      <c r="AU428" s="263"/>
      <c r="AV428" s="263"/>
      <c r="AW428" s="263"/>
      <c r="AX428" s="263"/>
      <c r="AY428" s="263"/>
      <c r="AZ428" s="263"/>
      <c r="BA428" s="263"/>
      <c r="BB428" s="263"/>
      <c r="BC428" s="263"/>
      <c r="BD428" s="263"/>
      <c r="BE428" s="263"/>
      <c r="BF428" s="263"/>
      <c r="BG428" s="263"/>
      <c r="BH428" s="263"/>
      <c r="BI428" s="263"/>
      <c r="BJ428" s="263"/>
      <c r="BK428" s="263"/>
      <c r="BL428" s="263"/>
      <c r="BM428" s="263"/>
      <c r="BN428" s="263"/>
      <c r="BO428" s="263"/>
      <c r="BP428" s="263"/>
      <c r="BQ428" s="263"/>
      <c r="BR428" s="263"/>
      <c r="BS428" s="263"/>
      <c r="BT428" s="263"/>
      <c r="BU428" s="263"/>
      <c r="BV428" s="263"/>
      <c r="BW428" s="263"/>
      <c r="BX428" s="263"/>
      <c r="BY428" s="263"/>
      <c r="BZ428" s="263"/>
      <c r="CA428" s="263"/>
      <c r="CB428" s="263"/>
      <c r="CC428" s="263"/>
      <c r="CD428" s="263"/>
      <c r="CE428" s="263"/>
      <c r="CF428" s="263"/>
      <c r="CG428" s="263"/>
      <c r="CH428" s="263"/>
      <c r="CI428" s="263"/>
      <c r="CJ428" s="263"/>
      <c r="CK428" s="263"/>
      <c r="CL428" s="263"/>
      <c r="CM428" s="263"/>
      <c r="CN428" s="263"/>
      <c r="CO428" s="263"/>
      <c r="CP428" s="263"/>
      <c r="CQ428" s="263"/>
      <c r="CR428" s="263"/>
      <c r="CS428" s="263"/>
      <c r="CT428" s="263"/>
      <c r="CU428" s="263"/>
      <c r="CV428" s="263"/>
      <c r="CW428" s="263"/>
      <c r="CX428" s="263"/>
      <c r="CY428" s="263"/>
      <c r="CZ428" s="263"/>
      <c r="DA428" s="263"/>
      <c r="DB428" s="263"/>
      <c r="DC428" s="263"/>
      <c r="DD428" s="263"/>
      <c r="DE428" s="263"/>
      <c r="DF428" s="263"/>
      <c r="DG428" s="263"/>
      <c r="DH428" s="263"/>
      <c r="DI428" s="263"/>
      <c r="DJ428" s="263"/>
      <c r="DK428" s="263"/>
      <c r="DL428" s="263"/>
      <c r="DM428" s="263"/>
      <c r="DN428" s="263"/>
      <c r="DO428" s="263"/>
      <c r="DP428" s="263"/>
      <c r="DQ428" s="263"/>
      <c r="DR428" s="263"/>
      <c r="DS428" s="263"/>
      <c r="DT428" s="263"/>
      <c r="DU428" s="263"/>
      <c r="DV428" s="263"/>
      <c r="DW428" s="263"/>
      <c r="DX428" s="263"/>
      <c r="DY428" s="263"/>
      <c r="DZ428" s="263"/>
      <c r="EA428" s="263"/>
      <c r="EB428" s="263"/>
      <c r="EC428" s="263"/>
      <c r="ED428" s="263"/>
      <c r="EE428" s="263"/>
      <c r="EF428" s="263"/>
      <c r="EG428" s="263"/>
      <c r="EH428" s="263"/>
      <c r="EI428" s="263"/>
      <c r="EJ428" s="263"/>
      <c r="EK428" s="263"/>
      <c r="EL428" s="263"/>
      <c r="EM428" s="263"/>
      <c r="EN428" s="263"/>
      <c r="EO428" s="263"/>
      <c r="EP428" s="263"/>
      <c r="EQ428" s="263"/>
      <c r="ER428" s="263"/>
      <c r="ES428" s="263"/>
      <c r="ET428" s="263"/>
      <c r="EU428" s="263"/>
      <c r="EV428" s="263"/>
      <c r="EW428" s="263"/>
      <c r="EX428" s="263"/>
      <c r="EY428" s="263"/>
      <c r="EZ428" s="263"/>
      <c r="FA428" s="263"/>
      <c r="FB428" s="263"/>
      <c r="FC428" s="263"/>
      <c r="FD428" s="263"/>
      <c r="FE428" s="263"/>
      <c r="FF428" s="263"/>
      <c r="FG428" s="263"/>
      <c r="FH428" s="263"/>
      <c r="FI428" s="263"/>
      <c r="FJ428" s="263"/>
      <c r="FK428" s="263"/>
      <c r="FL428" s="263"/>
      <c r="FM428" s="263"/>
      <c r="FN428" s="263"/>
      <c r="FO428" s="263"/>
      <c r="FP428" s="263"/>
      <c r="FQ428" s="263"/>
      <c r="FR428" s="263"/>
      <c r="FS428" s="263"/>
      <c r="FT428" s="263"/>
      <c r="FU428" s="263"/>
      <c r="FV428" s="263"/>
      <c r="FW428" s="263"/>
      <c r="FX428" s="263"/>
      <c r="FY428" s="263"/>
      <c r="FZ428" s="263"/>
      <c r="GA428" s="263"/>
      <c r="GB428" s="263"/>
      <c r="GC428" s="263"/>
      <c r="GD428" s="263"/>
      <c r="GE428" s="263"/>
      <c r="GF428" s="263"/>
      <c r="GG428" s="263"/>
      <c r="GH428" s="263"/>
      <c r="GI428" s="263"/>
      <c r="GJ428" s="263"/>
      <c r="GK428" s="263"/>
      <c r="GL428" s="263"/>
      <c r="GM428" s="263"/>
      <c r="GN428" s="263"/>
      <c r="GO428" s="263"/>
      <c r="GP428" s="263"/>
      <c r="GQ428" s="263"/>
      <c r="GR428" s="263"/>
      <c r="GS428" s="263"/>
      <c r="GT428" s="263"/>
      <c r="GU428" s="263"/>
      <c r="GV428" s="263"/>
      <c r="GW428" s="263"/>
      <c r="GX428" s="263"/>
      <c r="GY428" s="263"/>
      <c r="GZ428" s="263"/>
      <c r="HA428" s="263"/>
      <c r="HB428" s="263"/>
      <c r="HC428" s="263"/>
      <c r="HD428" s="263"/>
      <c r="HE428" s="263"/>
      <c r="HF428" s="263"/>
      <c r="HG428" s="263"/>
      <c r="HH428" s="263"/>
      <c r="HI428" s="263"/>
      <c r="HJ428" s="263"/>
      <c r="HK428" s="263"/>
      <c r="HL428" s="263"/>
      <c r="HM428" s="263"/>
      <c r="HN428" s="263"/>
      <c r="HO428" s="263"/>
      <c r="HP428" s="263"/>
      <c r="HQ428" s="263"/>
      <c r="HR428" s="263"/>
      <c r="HS428" s="263"/>
      <c r="HT428" s="263"/>
      <c r="HU428" s="263"/>
      <c r="HV428" s="263"/>
      <c r="HW428" s="263"/>
      <c r="HX428" s="263"/>
      <c r="HY428" s="263"/>
      <c r="HZ428" s="263"/>
      <c r="IA428" s="263"/>
      <c r="IB428" s="263"/>
      <c r="IC428" s="263"/>
      <c r="ID428" s="263"/>
      <c r="IE428" s="263"/>
      <c r="IF428" s="263"/>
      <c r="IG428" s="263"/>
      <c r="IH428" s="263"/>
      <c r="II428" s="263"/>
      <c r="IJ428" s="263"/>
      <c r="IK428" s="263"/>
      <c r="IL428" s="263"/>
      <c r="IM428" s="263"/>
      <c r="IN428" s="263"/>
      <c r="IO428" s="263"/>
      <c r="IP428" s="263"/>
      <c r="IQ428" s="263"/>
      <c r="IR428" s="263"/>
      <c r="IS428" s="263"/>
      <c r="IT428" s="263"/>
      <c r="IU428" s="263"/>
      <c r="IV428" s="263"/>
      <c r="IW428" s="263"/>
      <c r="IX428" s="263"/>
      <c r="IY428" s="263"/>
      <c r="IZ428" s="263"/>
      <c r="JA428" s="263"/>
      <c r="JB428" s="263"/>
      <c r="JC428" s="263"/>
      <c r="JD428" s="263"/>
      <c r="JE428" s="263"/>
      <c r="JF428" s="263"/>
      <c r="JG428" s="263"/>
      <c r="JH428" s="263"/>
      <c r="JI428" s="263"/>
      <c r="JJ428" s="263"/>
      <c r="JK428" s="263"/>
      <c r="JL428" s="263"/>
      <c r="JM428" s="263"/>
      <c r="JN428" s="263"/>
      <c r="JO428" s="263"/>
      <c r="JP428" s="263"/>
      <c r="JQ428" s="263"/>
      <c r="JR428" s="263"/>
      <c r="JS428" s="263"/>
      <c r="JT428" s="263"/>
      <c r="JU428" s="263"/>
      <c r="JV428" s="263"/>
      <c r="JW428" s="263"/>
      <c r="JX428" s="263"/>
      <c r="JY428" s="263"/>
      <c r="JZ428" s="263"/>
      <c r="KA428" s="263"/>
      <c r="KB428" s="263"/>
      <c r="KC428" s="263"/>
      <c r="KD428" s="263"/>
      <c r="KE428" s="263"/>
      <c r="KF428" s="263"/>
      <c r="KG428" s="263"/>
      <c r="KH428" s="263"/>
      <c r="KI428" s="263"/>
      <c r="KJ428" s="263"/>
      <c r="KK428" s="263"/>
      <c r="KL428" s="263"/>
      <c r="KM428" s="263"/>
      <c r="KN428" s="263"/>
      <c r="KO428" s="263"/>
      <c r="KP428" s="263"/>
      <c r="KQ428" s="263"/>
      <c r="KR428" s="263"/>
      <c r="KS428" s="263"/>
      <c r="KT428" s="263"/>
      <c r="KU428" s="263"/>
      <c r="KV428" s="263"/>
      <c r="KW428" s="263"/>
      <c r="KX428" s="263"/>
      <c r="KY428" s="263"/>
      <c r="KZ428" s="263"/>
      <c r="LA428" s="263"/>
      <c r="LB428" s="263"/>
      <c r="LC428" s="263"/>
      <c r="LD428" s="263"/>
      <c r="LE428" s="263"/>
      <c r="LF428" s="263"/>
      <c r="LG428" s="263"/>
      <c r="LH428" s="263"/>
      <c r="LI428" s="263"/>
      <c r="LJ428" s="263"/>
      <c r="LK428" s="263"/>
      <c r="LL428" s="263"/>
      <c r="LM428" s="263"/>
      <c r="LN428" s="263"/>
      <c r="LO428" s="263"/>
      <c r="LP428" s="263"/>
      <c r="LQ428" s="263"/>
      <c r="LR428" s="263"/>
      <c r="LS428" s="263"/>
      <c r="LT428" s="263"/>
      <c r="LU428" s="263"/>
      <c r="LV428" s="263"/>
      <c r="LW428" s="263"/>
      <c r="LX428" s="263"/>
      <c r="LY428" s="263"/>
      <c r="LZ428" s="263"/>
      <c r="MA428" s="263"/>
      <c r="MB428" s="263"/>
      <c r="MC428" s="263"/>
      <c r="MD428" s="263"/>
      <c r="ME428" s="263"/>
      <c r="MF428" s="263"/>
      <c r="MG428" s="263"/>
      <c r="MH428" s="263"/>
      <c r="MI428" s="263"/>
      <c r="MJ428" s="263"/>
      <c r="MK428" s="263"/>
      <c r="ML428" s="263"/>
      <c r="MM428" s="263"/>
      <c r="MN428" s="263"/>
      <c r="MO428" s="263"/>
      <c r="MP428" s="263"/>
      <c r="MQ428" s="263"/>
      <c r="MR428" s="263"/>
      <c r="MS428" s="263"/>
      <c r="MT428" s="263"/>
      <c r="MU428" s="263"/>
      <c r="MV428" s="263"/>
      <c r="MW428" s="263"/>
      <c r="MX428" s="263"/>
      <c r="MY428" s="263"/>
      <c r="MZ428" s="263"/>
      <c r="NA428" s="263"/>
      <c r="NB428" s="263"/>
      <c r="NC428" s="263"/>
      <c r="ND428" s="263"/>
      <c r="NE428" s="263"/>
      <c r="NF428" s="263"/>
      <c r="NG428" s="263"/>
      <c r="NH428" s="263"/>
      <c r="NI428" s="263"/>
      <c r="NJ428" s="263"/>
      <c r="NK428" s="263"/>
      <c r="NL428" s="263"/>
      <c r="NM428" s="263"/>
      <c r="NN428" s="263"/>
      <c r="NO428" s="263"/>
      <c r="NP428" s="263"/>
      <c r="NQ428" s="263"/>
      <c r="NR428" s="263"/>
      <c r="NS428" s="263"/>
      <c r="NT428" s="263"/>
      <c r="NU428" s="263"/>
      <c r="NV428" s="263"/>
      <c r="NW428" s="263"/>
      <c r="NX428" s="263"/>
      <c r="NY428" s="263"/>
      <c r="NZ428" s="263"/>
      <c r="OA428" s="263"/>
      <c r="OB428" s="263"/>
      <c r="OC428" s="263"/>
      <c r="OD428" s="263"/>
      <c r="OE428" s="263"/>
      <c r="OF428" s="263"/>
      <c r="OG428" s="263"/>
      <c r="OH428" s="263"/>
      <c r="OI428" s="263"/>
      <c r="OJ428" s="263"/>
      <c r="OK428" s="263"/>
      <c r="OL428" s="263"/>
      <c r="OM428" s="263"/>
      <c r="ON428" s="263"/>
      <c r="OO428" s="263"/>
      <c r="OP428" s="263"/>
      <c r="OQ428" s="263"/>
      <c r="OR428" s="263"/>
      <c r="OS428" s="263"/>
      <c r="OT428" s="263"/>
      <c r="OU428" s="263"/>
      <c r="OV428" s="263"/>
      <c r="OW428" s="263"/>
      <c r="OX428" s="263"/>
      <c r="OY428" s="263"/>
      <c r="OZ428" s="263"/>
      <c r="PA428" s="263"/>
      <c r="PB428" s="263"/>
      <c r="PC428" s="263"/>
      <c r="PD428" s="263"/>
      <c r="PE428" s="263"/>
      <c r="PF428" s="263"/>
      <c r="PG428" s="263"/>
      <c r="PH428" s="263"/>
      <c r="PI428" s="263"/>
      <c r="PJ428" s="263"/>
      <c r="PK428" s="263"/>
      <c r="PL428" s="263"/>
      <c r="PM428" s="263"/>
      <c r="PN428" s="263"/>
      <c r="PO428" s="263"/>
      <c r="PP428" s="263"/>
      <c r="PQ428" s="263"/>
      <c r="PR428" s="263"/>
      <c r="PS428" s="263"/>
      <c r="PT428" s="263"/>
      <c r="PU428" s="263"/>
      <c r="PV428" s="263"/>
      <c r="PW428" s="263"/>
      <c r="PX428" s="263"/>
      <c r="PY428" s="263"/>
      <c r="PZ428" s="263"/>
      <c r="QA428" s="263"/>
      <c r="QB428" s="263"/>
      <c r="QC428" s="263"/>
      <c r="QD428" s="263"/>
      <c r="QE428" s="263"/>
      <c r="QF428" s="263"/>
      <c r="QG428" s="263"/>
      <c r="QH428" s="263"/>
      <c r="QI428" s="263"/>
      <c r="QJ428" s="263"/>
      <c r="QK428" s="263"/>
      <c r="QL428" s="263"/>
      <c r="QM428" s="263"/>
      <c r="QN428" s="263"/>
      <c r="QO428" s="263"/>
      <c r="QP428" s="263"/>
      <c r="QQ428" s="263"/>
      <c r="QR428" s="263"/>
      <c r="QS428" s="263"/>
      <c r="QT428" s="263"/>
      <c r="QU428" s="263"/>
      <c r="QV428" s="263"/>
      <c r="QW428" s="263"/>
      <c r="QX428" s="263"/>
      <c r="QY428" s="263"/>
      <c r="QZ428" s="263"/>
      <c r="RA428" s="263"/>
      <c r="RB428" s="263"/>
      <c r="RC428" s="263"/>
      <c r="RD428" s="263"/>
      <c r="RE428" s="263"/>
      <c r="RF428" s="263"/>
      <c r="RG428" s="263"/>
      <c r="RH428" s="263"/>
      <c r="RI428" s="263"/>
      <c r="RJ428" s="263"/>
      <c r="RK428" s="263"/>
      <c r="RL428" s="263"/>
      <c r="RM428" s="263"/>
      <c r="RN428" s="263"/>
      <c r="RO428" s="263"/>
      <c r="RP428" s="263"/>
      <c r="RQ428" s="263"/>
      <c r="RR428" s="263"/>
      <c r="RS428" s="263"/>
      <c r="RT428" s="263"/>
      <c r="RU428" s="263"/>
      <c r="RV428" s="263"/>
      <c r="RW428" s="263"/>
      <c r="RX428" s="263"/>
      <c r="RY428" s="263"/>
      <c r="RZ428" s="263"/>
      <c r="SA428" s="263"/>
      <c r="SB428" s="263"/>
      <c r="SC428" s="263"/>
      <c r="SD428" s="263"/>
      <c r="SE428" s="263"/>
      <c r="SF428" s="263"/>
      <c r="SG428" s="263"/>
      <c r="SH428" s="263"/>
      <c r="SI428" s="263"/>
      <c r="SJ428" s="263"/>
      <c r="SK428" s="263"/>
      <c r="SL428" s="263"/>
      <c r="SM428" s="263"/>
      <c r="SN428" s="263"/>
      <c r="SO428" s="263"/>
      <c r="SP428" s="263"/>
      <c r="SQ428" s="263"/>
      <c r="SR428" s="263"/>
      <c r="SS428" s="263"/>
      <c r="ST428" s="263"/>
      <c r="SU428" s="263"/>
      <c r="SV428" s="263"/>
      <c r="SW428" s="263"/>
      <c r="SX428" s="263"/>
      <c r="SY428" s="263"/>
      <c r="SZ428" s="263"/>
      <c r="TA428" s="263"/>
      <c r="TB428" s="263"/>
      <c r="TC428" s="263"/>
      <c r="TD428" s="263"/>
      <c r="TE428" s="263"/>
      <c r="TF428" s="263"/>
      <c r="TG428" s="263"/>
      <c r="TH428" s="263"/>
      <c r="TI428" s="263"/>
      <c r="TJ428" s="263"/>
      <c r="TK428" s="263"/>
      <c r="TL428" s="263"/>
      <c r="TM428" s="263"/>
      <c r="TN428" s="263"/>
      <c r="TO428" s="263"/>
      <c r="TP428" s="263"/>
      <c r="TQ428" s="263"/>
      <c r="TR428" s="263"/>
      <c r="TS428" s="263"/>
      <c r="TT428" s="263"/>
      <c r="TU428" s="263"/>
      <c r="TV428" s="263"/>
      <c r="TW428" s="263"/>
      <c r="TX428" s="263"/>
      <c r="TY428" s="263"/>
      <c r="TZ428" s="263"/>
      <c r="UA428" s="263"/>
      <c r="UB428" s="263"/>
      <c r="UC428" s="263"/>
      <c r="UD428" s="263"/>
      <c r="UE428" s="263"/>
      <c r="UF428" s="263"/>
      <c r="UG428" s="263"/>
      <c r="UH428" s="263"/>
      <c r="UI428" s="263"/>
      <c r="UJ428" s="263"/>
      <c r="UK428" s="263"/>
      <c r="UL428" s="263"/>
      <c r="UM428" s="263"/>
      <c r="UN428" s="263"/>
      <c r="UO428" s="263"/>
      <c r="UP428" s="263"/>
      <c r="UQ428" s="263"/>
      <c r="UR428" s="263"/>
      <c r="US428" s="263"/>
      <c r="UT428" s="263"/>
      <c r="UU428" s="263"/>
      <c r="UV428" s="263"/>
      <c r="UW428" s="263"/>
      <c r="UX428" s="263"/>
      <c r="UY428" s="263"/>
      <c r="UZ428" s="263"/>
      <c r="VA428" s="263"/>
      <c r="VB428" s="263"/>
      <c r="VC428" s="263"/>
      <c r="VD428" s="263"/>
      <c r="VE428" s="263"/>
      <c r="VF428" s="263"/>
      <c r="VG428" s="263"/>
      <c r="VH428" s="263"/>
      <c r="VI428" s="263"/>
      <c r="VJ428" s="263"/>
      <c r="VK428" s="263"/>
      <c r="VL428" s="263"/>
      <c r="VM428" s="263"/>
      <c r="VN428" s="263"/>
      <c r="VO428" s="263"/>
      <c r="VP428" s="263"/>
      <c r="VQ428" s="263"/>
      <c r="VR428" s="263"/>
      <c r="VS428" s="263"/>
      <c r="VT428" s="263"/>
      <c r="VU428" s="263"/>
      <c r="VV428" s="263"/>
      <c r="VW428" s="263"/>
      <c r="VX428" s="263"/>
      <c r="VY428" s="263"/>
      <c r="VZ428" s="263"/>
      <c r="WA428" s="263"/>
      <c r="WB428" s="263"/>
      <c r="WC428" s="263"/>
      <c r="WD428" s="263"/>
      <c r="WE428" s="263"/>
      <c r="WF428" s="263"/>
      <c r="WG428" s="263"/>
      <c r="WH428" s="263"/>
      <c r="WI428" s="263"/>
      <c r="WJ428" s="263"/>
      <c r="WK428" s="263"/>
      <c r="WL428" s="263"/>
      <c r="WM428" s="263"/>
      <c r="WN428" s="263"/>
      <c r="WO428" s="263"/>
      <c r="WP428" s="263"/>
      <c r="WQ428" s="263"/>
      <c r="WR428" s="263"/>
      <c r="WS428" s="263"/>
      <c r="WT428" s="263"/>
      <c r="WU428" s="263"/>
      <c r="WV428" s="263"/>
      <c r="WW428" s="263"/>
      <c r="WX428" s="263"/>
      <c r="WY428" s="263"/>
      <c r="WZ428" s="263"/>
      <c r="XA428" s="263"/>
      <c r="XB428" s="263"/>
      <c r="XC428" s="263"/>
      <c r="XD428" s="263"/>
      <c r="XE428" s="263"/>
      <c r="XF428" s="263"/>
      <c r="XG428" s="263"/>
      <c r="XH428" s="263"/>
      <c r="XI428" s="263"/>
      <c r="XJ428" s="263"/>
      <c r="XK428" s="263"/>
      <c r="XL428" s="263"/>
      <c r="XM428" s="263"/>
      <c r="XN428" s="263"/>
      <c r="XO428" s="263"/>
      <c r="XP428" s="263"/>
      <c r="XQ428" s="263"/>
      <c r="XR428" s="263"/>
      <c r="XS428" s="263"/>
      <c r="XT428" s="263"/>
      <c r="XU428" s="263"/>
      <c r="XV428" s="263"/>
      <c r="XW428" s="263"/>
      <c r="XX428" s="263"/>
      <c r="XY428" s="263"/>
      <c r="XZ428" s="263"/>
      <c r="YA428" s="263"/>
      <c r="YB428" s="263"/>
      <c r="YC428" s="263"/>
      <c r="YD428" s="263"/>
      <c r="YE428" s="263"/>
      <c r="YF428" s="263"/>
      <c r="YG428" s="263"/>
      <c r="YH428" s="263"/>
      <c r="YI428" s="263"/>
      <c r="YJ428" s="263"/>
      <c r="YK428" s="263"/>
      <c r="YL428" s="263"/>
      <c r="YM428" s="263"/>
      <c r="YN428" s="263"/>
      <c r="YO428" s="263"/>
      <c r="YP428" s="263"/>
      <c r="YQ428" s="263"/>
      <c r="YR428" s="263"/>
      <c r="YS428" s="263"/>
      <c r="YT428" s="263"/>
      <c r="YU428" s="263"/>
      <c r="YV428" s="263"/>
      <c r="YW428" s="263"/>
      <c r="YX428" s="263"/>
      <c r="YY428" s="263"/>
      <c r="YZ428" s="263"/>
      <c r="ZA428" s="263"/>
      <c r="ZB428" s="263"/>
      <c r="ZC428" s="263"/>
      <c r="ZD428" s="263"/>
      <c r="ZE428" s="263"/>
      <c r="ZF428" s="263"/>
      <c r="ZG428" s="263"/>
      <c r="ZH428" s="263"/>
      <c r="ZI428" s="263"/>
      <c r="ZJ428" s="263"/>
      <c r="ZK428" s="263"/>
      <c r="ZL428" s="263"/>
      <c r="ZM428" s="263"/>
      <c r="ZN428" s="263"/>
      <c r="ZO428" s="263"/>
      <c r="ZP428" s="263"/>
      <c r="ZQ428" s="263"/>
      <c r="ZR428" s="263"/>
      <c r="ZS428" s="263"/>
      <c r="ZT428" s="263"/>
      <c r="ZU428" s="263"/>
      <c r="ZV428" s="263"/>
      <c r="ZW428" s="263"/>
      <c r="ZX428" s="263"/>
      <c r="ZY428" s="263"/>
      <c r="ZZ428" s="263"/>
      <c r="AAA428" s="263"/>
      <c r="AAB428" s="263"/>
      <c r="AAC428" s="263"/>
      <c r="AAD428" s="263"/>
      <c r="AAE428" s="263"/>
      <c r="AAF428" s="263"/>
      <c r="AAG428" s="263"/>
      <c r="AAH428" s="263"/>
      <c r="AAI428" s="263"/>
      <c r="AAJ428" s="263"/>
      <c r="AAK428" s="263"/>
      <c r="AAL428" s="263"/>
      <c r="AAM428" s="263"/>
      <c r="AAN428" s="263"/>
      <c r="AAO428" s="263"/>
      <c r="AAP428" s="263"/>
      <c r="AAQ428" s="263"/>
      <c r="AAR428" s="263"/>
      <c r="AAS428" s="263"/>
      <c r="AAT428" s="263"/>
      <c r="AAU428" s="263"/>
      <c r="AAV428" s="263"/>
      <c r="AAW428" s="263"/>
      <c r="AAX428" s="263"/>
      <c r="AAY428" s="263"/>
      <c r="AAZ428" s="263"/>
      <c r="ABA428" s="263"/>
      <c r="ABB428" s="263"/>
      <c r="ABC428" s="263"/>
      <c r="ABD428" s="263"/>
      <c r="ABE428" s="263"/>
      <c r="ABF428" s="263"/>
      <c r="ABG428" s="263"/>
      <c r="ABH428" s="263"/>
      <c r="ABI428" s="263"/>
      <c r="ABJ428" s="263"/>
      <c r="ABK428" s="263"/>
      <c r="ABL428" s="263"/>
      <c r="ABM428" s="263"/>
      <c r="ABN428" s="263"/>
      <c r="ABO428" s="263"/>
      <c r="ABP428" s="263"/>
      <c r="ABQ428" s="263"/>
      <c r="ABR428" s="263"/>
      <c r="ABS428" s="263"/>
      <c r="ABT428" s="263"/>
      <c r="ABU428" s="263"/>
      <c r="ABV428" s="263"/>
      <c r="ABW428" s="263"/>
      <c r="ABX428" s="263"/>
      <c r="ABY428" s="263"/>
      <c r="ABZ428" s="263"/>
      <c r="ACA428" s="263"/>
      <c r="ACB428" s="263"/>
      <c r="ACC428" s="263"/>
      <c r="ACD428" s="263"/>
      <c r="ACE428" s="263"/>
      <c r="ACF428" s="263"/>
      <c r="ACG428" s="263"/>
      <c r="ACH428" s="263"/>
      <c r="ACI428" s="263"/>
      <c r="ACJ428" s="263"/>
      <c r="ACK428" s="263"/>
      <c r="ACL428" s="263"/>
      <c r="ACM428" s="263"/>
      <c r="ACN428" s="263"/>
      <c r="ACO428" s="263"/>
      <c r="ACP428" s="263"/>
      <c r="ACQ428" s="263"/>
      <c r="ACR428" s="263"/>
      <c r="ACS428" s="263"/>
      <c r="ACT428" s="263"/>
      <c r="ACU428" s="263"/>
      <c r="ACV428" s="263"/>
      <c r="ACW428" s="263"/>
      <c r="ACX428" s="263"/>
      <c r="ACY428" s="263"/>
      <c r="ACZ428" s="263"/>
      <c r="ADA428" s="263"/>
      <c r="ADB428" s="263"/>
      <c r="ADC428" s="263"/>
      <c r="ADD428" s="263"/>
      <c r="ADE428" s="263"/>
      <c r="ADF428" s="263"/>
      <c r="ADG428" s="263"/>
      <c r="ADH428" s="263"/>
      <c r="ADI428" s="263"/>
      <c r="ADJ428" s="263"/>
      <c r="ADK428" s="263"/>
      <c r="ADL428" s="263"/>
      <c r="ADM428" s="263"/>
      <c r="ADN428" s="263"/>
      <c r="ADO428" s="263"/>
      <c r="ADP428" s="263"/>
      <c r="ADQ428" s="263"/>
      <c r="ADR428" s="263"/>
      <c r="ADS428" s="263"/>
      <c r="ADT428" s="263"/>
      <c r="ADU428" s="263"/>
      <c r="ADV428" s="263"/>
      <c r="ADW428" s="263"/>
      <c r="ADX428" s="263"/>
      <c r="ADY428" s="263"/>
      <c r="ADZ428" s="263"/>
      <c r="AEA428" s="263"/>
      <c r="AEB428" s="263"/>
      <c r="AEC428" s="263"/>
      <c r="AED428" s="263"/>
      <c r="AEE428" s="263"/>
      <c r="AEF428" s="263"/>
      <c r="AEG428" s="263"/>
      <c r="AEH428" s="263"/>
      <c r="AEI428" s="263"/>
      <c r="AEJ428" s="263"/>
      <c r="AEK428" s="263"/>
      <c r="AEL428" s="263"/>
      <c r="AEM428" s="263"/>
      <c r="AEN428" s="263"/>
      <c r="AEO428" s="263"/>
      <c r="AEP428" s="263"/>
      <c r="AEQ428" s="263"/>
      <c r="AER428" s="263"/>
      <c r="AES428" s="263"/>
      <c r="AET428" s="263"/>
      <c r="AEU428" s="263"/>
      <c r="AEV428" s="263"/>
      <c r="AEW428" s="263"/>
      <c r="AEX428" s="263"/>
      <c r="AEY428" s="263"/>
      <c r="AEZ428" s="263"/>
      <c r="AFA428" s="263"/>
      <c r="AFB428" s="263"/>
      <c r="AFC428" s="263"/>
      <c r="AFD428" s="263"/>
      <c r="AFE428" s="263"/>
      <c r="AFF428" s="263"/>
      <c r="AFG428" s="263"/>
      <c r="AFH428" s="263"/>
      <c r="AFI428" s="263"/>
      <c r="AFJ428" s="263"/>
      <c r="AFK428" s="263"/>
      <c r="AFL428" s="263"/>
      <c r="AFM428" s="263"/>
      <c r="AFN428" s="263"/>
      <c r="AFO428" s="263"/>
      <c r="AFP428" s="263"/>
      <c r="AFQ428" s="263"/>
      <c r="AFR428" s="263"/>
      <c r="AFS428" s="263"/>
      <c r="AFT428" s="263"/>
      <c r="AFU428" s="263"/>
      <c r="AFV428" s="263"/>
      <c r="AFW428" s="263"/>
      <c r="AFX428" s="263"/>
      <c r="AFY428" s="263"/>
      <c r="AFZ428" s="263"/>
      <c r="AGA428" s="263"/>
      <c r="AGB428" s="263"/>
      <c r="AGC428" s="263"/>
      <c r="AGD428" s="263"/>
      <c r="AGE428" s="263"/>
      <c r="AGF428" s="263"/>
      <c r="AGG428" s="263"/>
      <c r="AGH428" s="263"/>
      <c r="AGI428" s="263"/>
      <c r="AGJ428" s="263"/>
      <c r="AGK428" s="263"/>
      <c r="AGL428" s="263"/>
      <c r="AGM428" s="263"/>
      <c r="AGN428" s="263"/>
      <c r="AGO428" s="263"/>
      <c r="AGP428" s="263"/>
      <c r="AGQ428" s="263"/>
      <c r="AGR428" s="263"/>
      <c r="AGS428" s="263"/>
      <c r="AGT428" s="263"/>
      <c r="AGU428" s="263"/>
      <c r="AGV428" s="263"/>
      <c r="AGW428" s="263"/>
      <c r="AGX428" s="263"/>
      <c r="AGY428" s="263"/>
      <c r="AGZ428" s="263"/>
      <c r="AHA428" s="263"/>
      <c r="AHB428" s="263"/>
      <c r="AHC428" s="263"/>
      <c r="AHD428" s="263"/>
      <c r="AHE428" s="263"/>
      <c r="AHF428" s="263"/>
      <c r="AHG428" s="263"/>
      <c r="AHH428" s="263"/>
      <c r="AHI428" s="263"/>
      <c r="AHJ428" s="263"/>
      <c r="AHK428" s="263"/>
      <c r="AHL428" s="263"/>
      <c r="AHM428" s="263"/>
      <c r="AHN428" s="263"/>
      <c r="AHO428" s="263"/>
      <c r="AHP428" s="263"/>
      <c r="AHQ428" s="263"/>
      <c r="AHR428" s="263"/>
      <c r="AHS428" s="263"/>
      <c r="AHT428" s="263"/>
      <c r="AHU428" s="263"/>
      <c r="AHV428" s="263"/>
      <c r="AHW428" s="263"/>
      <c r="AHX428" s="263"/>
      <c r="AHY428" s="263"/>
      <c r="AHZ428" s="263"/>
      <c r="AIA428" s="263"/>
      <c r="AIB428" s="263"/>
      <c r="AIC428" s="263"/>
      <c r="AID428" s="263"/>
      <c r="AIE428" s="263"/>
      <c r="AIF428" s="263"/>
      <c r="AIG428" s="263"/>
      <c r="AIH428" s="263"/>
      <c r="AII428" s="263"/>
      <c r="AIJ428" s="263"/>
      <c r="AIK428" s="263"/>
      <c r="AIL428" s="263"/>
      <c r="AIM428" s="263"/>
      <c r="AIN428" s="263"/>
      <c r="AIO428" s="263"/>
      <c r="AIP428" s="263"/>
      <c r="AIQ428" s="263"/>
      <c r="AIR428" s="263"/>
      <c r="AIS428" s="263"/>
      <c r="AIT428" s="263"/>
      <c r="AIU428" s="263"/>
      <c r="AIV428" s="263"/>
      <c r="AIW428" s="263"/>
      <c r="AIX428" s="263"/>
      <c r="AIY428" s="263"/>
      <c r="AIZ428" s="263"/>
      <c r="AJA428" s="263"/>
      <c r="AJB428" s="263"/>
      <c r="AJC428" s="263"/>
      <c r="AJD428" s="263"/>
      <c r="AJE428" s="263"/>
      <c r="AJF428" s="263"/>
      <c r="AJG428" s="263"/>
      <c r="AJH428" s="263"/>
      <c r="AJI428" s="263"/>
      <c r="AJJ428" s="263"/>
      <c r="AJK428" s="263"/>
      <c r="AJL428" s="263"/>
      <c r="AJM428" s="263"/>
      <c r="AJN428" s="263"/>
      <c r="AJO428" s="263"/>
      <c r="AJP428" s="263"/>
      <c r="AJQ428" s="263"/>
      <c r="AJR428" s="263"/>
      <c r="AJS428" s="263"/>
      <c r="AJT428" s="263"/>
      <c r="AJU428" s="263"/>
      <c r="AJV428" s="263"/>
      <c r="AJW428" s="263"/>
      <c r="AJX428" s="263"/>
      <c r="AJY428" s="263"/>
      <c r="AJZ428" s="263"/>
      <c r="AKA428" s="263"/>
      <c r="AKB428" s="263"/>
      <c r="AKC428" s="263"/>
      <c r="AKD428" s="263"/>
      <c r="AKE428" s="263"/>
      <c r="AKF428" s="263"/>
      <c r="AKG428" s="263"/>
      <c r="AKH428" s="263"/>
      <c r="AKI428" s="263"/>
      <c r="AKJ428" s="263"/>
      <c r="AKK428" s="263"/>
      <c r="AKL428" s="263"/>
      <c r="AKM428" s="263"/>
      <c r="AKN428" s="263"/>
      <c r="AKO428" s="263"/>
      <c r="AKP428" s="263"/>
      <c r="AKQ428" s="263"/>
      <c r="AKR428" s="263"/>
      <c r="AKS428" s="263"/>
      <c r="AKT428" s="263"/>
      <c r="AKU428" s="263"/>
      <c r="AKV428" s="263"/>
      <c r="AKW428" s="263"/>
      <c r="AKX428" s="263"/>
      <c r="AKY428" s="263"/>
      <c r="AKZ428" s="263"/>
      <c r="ALA428" s="263"/>
      <c r="ALB428" s="263"/>
      <c r="ALC428" s="263"/>
      <c r="ALD428" s="263"/>
      <c r="ALE428" s="263"/>
      <c r="ALF428" s="263"/>
      <c r="ALG428" s="263"/>
      <c r="ALH428" s="263"/>
      <c r="ALI428" s="263"/>
      <c r="ALJ428" s="263"/>
      <c r="ALK428" s="263"/>
      <c r="ALL428" s="263"/>
      <c r="ALM428" s="263"/>
      <c r="ALN428" s="263"/>
      <c r="ALO428" s="263"/>
      <c r="ALP428" s="263"/>
      <c r="ALQ428" s="263"/>
      <c r="ALR428" s="263"/>
      <c r="ALS428" s="263"/>
      <c r="ALT428" s="263"/>
      <c r="ALU428" s="263"/>
      <c r="ALV428" s="263"/>
      <c r="ALW428" s="263"/>
      <c r="ALX428" s="263"/>
      <c r="ALY428" s="263"/>
      <c r="ALZ428" s="263"/>
      <c r="AMA428" s="263"/>
      <c r="AMB428" s="263"/>
      <c r="AMC428" s="263"/>
      <c r="AMD428" s="263"/>
      <c r="AME428" s="263"/>
      <c r="AMF428" s="263"/>
      <c r="AMG428" s="263"/>
      <c r="AMH428" s="263"/>
      <c r="AMI428" s="263"/>
      <c r="AMJ428" s="263"/>
      <c r="AMK428" s="263"/>
      <c r="AML428" s="263"/>
      <c r="AMM428" s="263"/>
      <c r="AMN428" s="263"/>
      <c r="AMO428" s="263"/>
      <c r="AMP428" s="263"/>
      <c r="AMQ428" s="263"/>
      <c r="AMR428" s="263"/>
      <c r="AMS428" s="263"/>
      <c r="AMT428" s="263"/>
      <c r="AMU428" s="263"/>
      <c r="AMV428" s="263"/>
      <c r="AMW428" s="263"/>
      <c r="AMX428" s="263"/>
      <c r="AMY428" s="263"/>
      <c r="AMZ428" s="263"/>
      <c r="ANA428" s="263"/>
      <c r="ANB428" s="263"/>
      <c r="ANC428" s="263"/>
      <c r="AND428" s="263"/>
      <c r="ANE428" s="263"/>
      <c r="ANF428" s="263"/>
      <c r="ANG428" s="263"/>
      <c r="ANH428" s="263"/>
      <c r="ANI428" s="263"/>
      <c r="ANJ428" s="263"/>
      <c r="ANK428" s="263"/>
      <c r="ANL428" s="263"/>
      <c r="ANM428" s="263"/>
      <c r="ANN428" s="263"/>
      <c r="ANO428" s="263"/>
      <c r="ANP428" s="263"/>
      <c r="ANQ428" s="263"/>
      <c r="ANR428" s="263"/>
      <c r="ANS428" s="263"/>
      <c r="ANT428" s="263"/>
      <c r="ANU428" s="263"/>
      <c r="ANV428" s="263"/>
      <c r="ANW428" s="263"/>
      <c r="ANX428" s="263"/>
      <c r="ANY428" s="263"/>
      <c r="ANZ428" s="263"/>
      <c r="AOA428" s="263"/>
      <c r="AOB428" s="263"/>
      <c r="AOC428" s="263"/>
      <c r="AOD428" s="263"/>
      <c r="AOE428" s="263"/>
      <c r="AOF428" s="263"/>
      <c r="AOG428" s="263"/>
      <c r="AOH428" s="263"/>
      <c r="AOI428" s="263"/>
      <c r="AOJ428" s="263"/>
      <c r="AOK428" s="263"/>
      <c r="AOL428" s="263"/>
      <c r="AOM428" s="263"/>
      <c r="AON428" s="263"/>
      <c r="AOO428" s="263"/>
      <c r="AOP428" s="263"/>
      <c r="AOQ428" s="263"/>
      <c r="AOR428" s="263"/>
      <c r="AOS428" s="263"/>
      <c r="AOT428" s="263"/>
      <c r="AOU428" s="263"/>
      <c r="AOV428" s="263"/>
      <c r="AOW428" s="263"/>
      <c r="AOX428" s="263"/>
      <c r="AOY428" s="263"/>
      <c r="AOZ428" s="263"/>
      <c r="APA428" s="263"/>
      <c r="APB428" s="263"/>
      <c r="APC428" s="263"/>
      <c r="APD428" s="263"/>
      <c r="APE428" s="263"/>
      <c r="APF428" s="263"/>
      <c r="APG428" s="263"/>
      <c r="APH428" s="263"/>
      <c r="API428" s="263"/>
      <c r="APJ428" s="263"/>
      <c r="APK428" s="263"/>
      <c r="APL428" s="263"/>
      <c r="APM428" s="263"/>
      <c r="APN428" s="263"/>
      <c r="APO428" s="263"/>
      <c r="APP428" s="263"/>
      <c r="APQ428" s="263"/>
      <c r="APR428" s="263"/>
      <c r="APS428" s="263"/>
      <c r="APT428" s="263"/>
      <c r="APU428" s="263"/>
      <c r="APV428" s="263"/>
      <c r="APW428" s="263"/>
      <c r="APX428" s="263"/>
      <c r="APY428" s="263"/>
      <c r="APZ428" s="263"/>
      <c r="AQA428" s="263"/>
      <c r="AQB428" s="263"/>
      <c r="AQC428" s="263"/>
      <c r="AQD428" s="263"/>
      <c r="AQE428" s="263"/>
      <c r="AQF428" s="263"/>
      <c r="AQG428" s="263"/>
      <c r="AQH428" s="263"/>
      <c r="AQI428" s="263"/>
      <c r="AQJ428" s="263"/>
      <c r="AQK428" s="263"/>
      <c r="AQL428" s="263"/>
      <c r="AQM428" s="263"/>
      <c r="AQN428" s="263"/>
      <c r="AQO428" s="263"/>
      <c r="AQP428" s="263"/>
      <c r="AQQ428" s="263"/>
      <c r="AQR428" s="263"/>
      <c r="AQS428" s="263"/>
      <c r="AQT428" s="263"/>
      <c r="AQU428" s="263"/>
      <c r="AQV428" s="263"/>
      <c r="AQW428" s="263"/>
      <c r="AQX428" s="263"/>
      <c r="AQY428" s="263"/>
      <c r="AQZ428" s="263"/>
      <c r="ARA428" s="263"/>
      <c r="ARB428" s="263"/>
      <c r="ARC428" s="263"/>
      <c r="ARD428" s="263"/>
      <c r="ARE428" s="263"/>
      <c r="ARF428" s="263"/>
      <c r="ARG428" s="263"/>
      <c r="ARH428" s="263"/>
      <c r="ARI428" s="263"/>
      <c r="ARJ428" s="263"/>
      <c r="ARK428" s="263"/>
      <c r="ARL428" s="263"/>
      <c r="ARM428" s="263"/>
      <c r="ARN428" s="263"/>
      <c r="ARO428" s="263"/>
      <c r="ARP428" s="263"/>
      <c r="ARQ428" s="263"/>
      <c r="ARR428" s="263"/>
      <c r="ARS428" s="263"/>
      <c r="ART428" s="263"/>
      <c r="ARU428" s="263"/>
      <c r="ARV428" s="263"/>
      <c r="ARW428" s="263"/>
      <c r="ARX428" s="263"/>
      <c r="ARY428" s="263"/>
      <c r="ARZ428" s="263"/>
      <c r="ASA428" s="263"/>
      <c r="ASB428" s="263"/>
      <c r="ASC428" s="263"/>
      <c r="ASD428" s="263"/>
      <c r="ASE428" s="263"/>
      <c r="ASF428" s="263"/>
      <c r="ASG428" s="263"/>
      <c r="ASH428" s="263"/>
      <c r="ASI428" s="263"/>
      <c r="ASJ428" s="263"/>
      <c r="ASK428" s="263"/>
      <c r="ASL428" s="263"/>
      <c r="ASM428" s="263"/>
      <c r="ASN428" s="263"/>
      <c r="ASO428" s="263"/>
      <c r="ASP428" s="263"/>
      <c r="ASQ428" s="263"/>
      <c r="ASR428" s="263"/>
      <c r="ASS428" s="263"/>
      <c r="AST428" s="263"/>
      <c r="ASU428" s="263"/>
      <c r="ASV428" s="263"/>
      <c r="ASW428" s="263"/>
      <c r="ASX428" s="263"/>
      <c r="ASY428" s="263"/>
      <c r="ASZ428" s="263"/>
      <c r="ATA428" s="263"/>
      <c r="ATB428" s="263"/>
      <c r="ATC428" s="263"/>
      <c r="ATD428" s="263"/>
      <c r="ATE428" s="263"/>
      <c r="ATF428" s="263"/>
      <c r="ATG428" s="263"/>
      <c r="ATH428" s="263"/>
      <c r="ATI428" s="263"/>
      <c r="ATJ428" s="263"/>
      <c r="ATK428" s="263"/>
      <c r="ATL428" s="263"/>
      <c r="ATM428" s="263"/>
      <c r="ATN428" s="263"/>
      <c r="ATO428" s="263"/>
      <c r="ATP428" s="263"/>
      <c r="ATQ428" s="263"/>
      <c r="ATR428" s="263"/>
      <c r="ATS428" s="263"/>
      <c r="ATT428" s="263"/>
      <c r="ATU428" s="263"/>
      <c r="ATV428" s="263"/>
      <c r="ATW428" s="263"/>
      <c r="ATX428" s="263"/>
      <c r="ATY428" s="263"/>
      <c r="ATZ428" s="263"/>
      <c r="AUA428" s="263"/>
      <c r="AUB428" s="263"/>
      <c r="AUC428" s="263"/>
      <c r="AUD428" s="263"/>
      <c r="AUE428" s="263"/>
      <c r="AUF428" s="263"/>
      <c r="AUG428" s="263"/>
      <c r="AUH428" s="263"/>
      <c r="AUI428" s="263"/>
      <c r="AUJ428" s="263"/>
      <c r="AUK428" s="263"/>
      <c r="AUL428" s="263"/>
      <c r="AUM428" s="263"/>
      <c r="AUN428" s="263"/>
      <c r="AUO428" s="263"/>
      <c r="AUP428" s="263"/>
      <c r="AUQ428" s="263"/>
      <c r="AUR428" s="263"/>
      <c r="AUS428" s="263"/>
      <c r="AUT428" s="263"/>
      <c r="AUU428" s="263"/>
      <c r="AUV428" s="263"/>
      <c r="AUW428" s="263"/>
      <c r="AUX428" s="263"/>
      <c r="AUY428" s="263"/>
      <c r="AUZ428" s="263"/>
      <c r="AVA428" s="263"/>
      <c r="AVB428" s="263"/>
      <c r="AVC428" s="263"/>
      <c r="AVD428" s="263"/>
      <c r="AVE428" s="263"/>
      <c r="AVF428" s="263"/>
      <c r="AVG428" s="263"/>
      <c r="AVH428" s="263"/>
      <c r="AVI428" s="263"/>
      <c r="AVJ428" s="263"/>
      <c r="AVK428" s="263"/>
      <c r="AVL428" s="263"/>
      <c r="AVM428" s="263"/>
      <c r="AVN428" s="263"/>
      <c r="AVO428" s="263"/>
      <c r="AVP428" s="263"/>
      <c r="AVQ428" s="263"/>
      <c r="AVR428" s="263"/>
      <c r="AVS428" s="263"/>
      <c r="AVT428" s="263"/>
      <c r="AVU428" s="263"/>
      <c r="AVV428" s="263"/>
      <c r="AVW428" s="263"/>
      <c r="AVX428" s="263"/>
      <c r="AVY428" s="263"/>
      <c r="AVZ428" s="263"/>
      <c r="AWA428" s="263"/>
      <c r="AWB428" s="263"/>
      <c r="AWC428" s="263"/>
      <c r="AWD428" s="263"/>
      <c r="AWE428" s="263"/>
      <c r="AWF428" s="263"/>
      <c r="AWG428" s="263"/>
      <c r="AWH428" s="263"/>
      <c r="AWI428" s="263"/>
      <c r="AWJ428" s="263"/>
      <c r="AWK428" s="263"/>
      <c r="AWL428" s="263"/>
      <c r="AWM428" s="263"/>
      <c r="AWN428" s="263"/>
      <c r="AWO428" s="263"/>
      <c r="AWP428" s="263"/>
      <c r="AWQ428" s="263"/>
      <c r="AWR428" s="263"/>
      <c r="AWS428" s="263"/>
      <c r="AWT428" s="263"/>
      <c r="AWU428" s="263"/>
      <c r="AWV428" s="263"/>
      <c r="AWW428" s="263"/>
      <c r="AWX428" s="263"/>
      <c r="AWY428" s="263"/>
      <c r="AWZ428" s="263"/>
      <c r="AXA428" s="263"/>
      <c r="AXB428" s="263"/>
      <c r="AXC428" s="263"/>
      <c r="AXD428" s="263"/>
      <c r="AXE428" s="263"/>
      <c r="AXF428" s="263"/>
      <c r="AXG428" s="263"/>
      <c r="AXH428" s="263"/>
      <c r="AXI428" s="263"/>
      <c r="AXJ428" s="263"/>
      <c r="AXK428" s="263"/>
      <c r="AXL428" s="263"/>
      <c r="AXM428" s="263"/>
      <c r="AXN428" s="263"/>
      <c r="AXO428" s="263"/>
      <c r="AXP428" s="263"/>
      <c r="AXQ428" s="263"/>
      <c r="AXR428" s="263"/>
      <c r="AXS428" s="263"/>
      <c r="AXT428" s="263"/>
      <c r="AXU428" s="263"/>
      <c r="AXV428" s="263"/>
      <c r="AXW428" s="263"/>
      <c r="AXX428" s="263"/>
      <c r="AXY428" s="263"/>
      <c r="AXZ428" s="263"/>
      <c r="AYA428" s="263"/>
      <c r="AYB428" s="263"/>
      <c r="AYC428" s="263"/>
      <c r="AYD428" s="263"/>
      <c r="AYE428" s="263"/>
      <c r="AYF428" s="263"/>
      <c r="AYG428" s="263"/>
      <c r="AYH428" s="263"/>
      <c r="AYI428" s="263"/>
      <c r="AYJ428" s="263"/>
      <c r="AYK428" s="263"/>
      <c r="AYL428" s="263"/>
      <c r="AYM428" s="263"/>
      <c r="AYN428" s="263"/>
      <c r="AYO428" s="263"/>
      <c r="AYP428" s="263"/>
      <c r="AYQ428" s="263"/>
      <c r="AYR428" s="263"/>
      <c r="AYS428" s="263"/>
      <c r="AYT428" s="263"/>
      <c r="AYU428" s="263"/>
      <c r="AYV428" s="263"/>
      <c r="AYW428" s="263"/>
      <c r="AYX428" s="263"/>
      <c r="AYY428" s="263"/>
      <c r="AYZ428" s="263"/>
      <c r="AZA428" s="263"/>
      <c r="AZB428" s="263"/>
      <c r="AZC428" s="263"/>
      <c r="AZD428" s="263"/>
      <c r="AZE428" s="263"/>
      <c r="AZF428" s="263"/>
      <c r="AZG428" s="263"/>
      <c r="AZH428" s="263"/>
      <c r="AZI428" s="263"/>
      <c r="AZJ428" s="263"/>
      <c r="AZK428" s="263"/>
      <c r="AZL428" s="263"/>
      <c r="AZM428" s="263"/>
      <c r="AZN428" s="263"/>
      <c r="AZO428" s="263"/>
      <c r="AZP428" s="263"/>
      <c r="AZQ428" s="263"/>
      <c r="AZR428" s="263"/>
      <c r="AZS428" s="263"/>
      <c r="AZT428" s="263"/>
      <c r="AZU428" s="263"/>
      <c r="AZV428" s="263"/>
      <c r="AZW428" s="263"/>
      <c r="AZX428" s="263"/>
      <c r="AZY428" s="263"/>
      <c r="AZZ428" s="263"/>
      <c r="BAA428" s="263"/>
      <c r="BAB428" s="263"/>
      <c r="BAC428" s="263"/>
      <c r="BAD428" s="263"/>
      <c r="BAE428" s="263"/>
      <c r="BAF428" s="263"/>
      <c r="BAG428" s="263"/>
      <c r="BAH428" s="263"/>
      <c r="BAI428" s="263"/>
      <c r="BAJ428" s="263"/>
      <c r="BAK428" s="263"/>
      <c r="BAL428" s="263"/>
      <c r="BAM428" s="263"/>
      <c r="BAN428" s="263"/>
      <c r="BAO428" s="263"/>
      <c r="BAP428" s="263"/>
      <c r="BAQ428" s="263"/>
      <c r="BAR428" s="263"/>
      <c r="BAS428" s="263"/>
      <c r="BAT428" s="263"/>
      <c r="BAU428" s="263"/>
      <c r="BAV428" s="263"/>
      <c r="BAW428" s="263"/>
      <c r="BAX428" s="263"/>
      <c r="BAY428" s="263"/>
      <c r="BAZ428" s="263"/>
      <c r="BBA428" s="263"/>
      <c r="BBB428" s="263"/>
      <c r="BBC428" s="263"/>
      <c r="BBD428" s="263"/>
      <c r="BBE428" s="263"/>
      <c r="BBF428" s="263"/>
      <c r="BBG428" s="263"/>
      <c r="BBH428" s="263"/>
      <c r="BBI428" s="263"/>
      <c r="BBJ428" s="263"/>
      <c r="BBK428" s="263"/>
      <c r="BBL428" s="263"/>
      <c r="BBM428" s="263"/>
      <c r="BBN428" s="263"/>
      <c r="BBO428" s="263"/>
      <c r="BBP428" s="263"/>
      <c r="BBQ428" s="263"/>
      <c r="BBR428" s="263"/>
      <c r="BBS428" s="263"/>
      <c r="BBT428" s="263"/>
      <c r="BBU428" s="263"/>
      <c r="BBV428" s="263"/>
      <c r="BBW428" s="263"/>
      <c r="BBX428" s="263"/>
      <c r="BBY428" s="263"/>
      <c r="BBZ428" s="263"/>
      <c r="BCA428" s="263"/>
      <c r="BCB428" s="263"/>
      <c r="BCC428" s="263"/>
      <c r="BCD428" s="263"/>
      <c r="BCE428" s="263"/>
      <c r="BCF428" s="263"/>
      <c r="BCG428" s="263"/>
      <c r="BCH428" s="263"/>
      <c r="BCI428" s="263"/>
      <c r="BCJ428" s="263"/>
      <c r="BCK428" s="263"/>
      <c r="BCL428" s="263"/>
      <c r="BCM428" s="263"/>
      <c r="BCN428" s="263"/>
      <c r="BCO428" s="263"/>
      <c r="BCP428" s="263"/>
      <c r="BCQ428" s="263"/>
      <c r="BCR428" s="263"/>
      <c r="BCS428" s="263"/>
      <c r="BCT428" s="263"/>
      <c r="BCU428" s="263"/>
      <c r="BCV428" s="263"/>
      <c r="BCW428" s="263"/>
      <c r="BCX428" s="263"/>
      <c r="BCY428" s="263"/>
      <c r="BCZ428" s="263"/>
      <c r="BDA428" s="263"/>
      <c r="BDB428" s="263"/>
      <c r="BDC428" s="263"/>
      <c r="BDD428" s="263"/>
      <c r="BDE428" s="263"/>
      <c r="BDF428" s="263"/>
      <c r="BDG428" s="263"/>
      <c r="BDH428" s="263"/>
      <c r="BDI428" s="263"/>
      <c r="BDJ428" s="263"/>
      <c r="BDK428" s="263"/>
      <c r="BDL428" s="263"/>
      <c r="BDM428" s="263"/>
      <c r="BDN428" s="263"/>
      <c r="BDO428" s="263"/>
      <c r="BDP428" s="263"/>
      <c r="BDQ428" s="263"/>
      <c r="BDR428" s="263"/>
      <c r="BDS428" s="263"/>
      <c r="BDT428" s="263"/>
      <c r="BDU428" s="263"/>
      <c r="BDV428" s="263"/>
      <c r="BDW428" s="263"/>
      <c r="BDX428" s="263"/>
      <c r="BDY428" s="263"/>
      <c r="BDZ428" s="263"/>
      <c r="BEA428" s="263"/>
      <c r="BEB428" s="263"/>
      <c r="BEC428" s="263"/>
      <c r="BED428" s="263"/>
      <c r="BEE428" s="263"/>
      <c r="BEF428" s="263"/>
      <c r="BEG428" s="263"/>
      <c r="BEH428" s="263"/>
      <c r="BEI428" s="263"/>
      <c r="BEJ428" s="263"/>
      <c r="BEK428" s="263"/>
      <c r="BEL428" s="263"/>
      <c r="BEM428" s="263"/>
      <c r="BEN428" s="263"/>
      <c r="BEO428" s="263"/>
      <c r="BEP428" s="263"/>
      <c r="BEQ428" s="263"/>
      <c r="BER428" s="263"/>
      <c r="BES428" s="263"/>
      <c r="BET428" s="263"/>
      <c r="BEU428" s="263"/>
      <c r="BEV428" s="263"/>
      <c r="BEW428" s="263"/>
      <c r="BEX428" s="263"/>
      <c r="BEY428" s="263"/>
      <c r="BEZ428" s="263"/>
      <c r="BFA428" s="263"/>
      <c r="BFB428" s="263"/>
      <c r="BFC428" s="263"/>
      <c r="BFD428" s="263"/>
      <c r="BFE428" s="263"/>
      <c r="BFF428" s="263"/>
      <c r="BFG428" s="263"/>
      <c r="BFH428" s="263"/>
      <c r="BFI428" s="263"/>
      <c r="BFJ428" s="263"/>
      <c r="BFK428" s="263"/>
      <c r="BFL428" s="263"/>
      <c r="BFM428" s="263"/>
      <c r="BFN428" s="263"/>
      <c r="BFO428" s="263"/>
      <c r="BFP428" s="263"/>
      <c r="BFQ428" s="263"/>
      <c r="BFR428" s="263"/>
      <c r="BFS428" s="263"/>
      <c r="BFT428" s="263"/>
      <c r="BFU428" s="263"/>
      <c r="BFV428" s="263"/>
      <c r="BFW428" s="263"/>
      <c r="BFX428" s="263"/>
      <c r="BFY428" s="263"/>
      <c r="BFZ428" s="263"/>
      <c r="BGA428" s="263"/>
      <c r="BGB428" s="263"/>
      <c r="BGC428" s="263"/>
      <c r="BGD428" s="263"/>
      <c r="BGE428" s="263"/>
      <c r="BGF428" s="263"/>
      <c r="BGG428" s="263"/>
      <c r="BGH428" s="263"/>
      <c r="BGI428" s="263"/>
      <c r="BGJ428" s="263"/>
      <c r="BGK428" s="263"/>
      <c r="BGL428" s="263"/>
      <c r="BGM428" s="263"/>
      <c r="BGN428" s="263"/>
      <c r="BGO428" s="263"/>
      <c r="BGP428" s="263"/>
      <c r="BGQ428" s="263"/>
      <c r="BGR428" s="263"/>
      <c r="BGS428" s="263"/>
      <c r="BGT428" s="263"/>
      <c r="BGU428" s="263"/>
      <c r="BGV428" s="263"/>
      <c r="BGW428" s="263"/>
      <c r="BGX428" s="263"/>
      <c r="BGY428" s="263"/>
      <c r="BGZ428" s="263"/>
      <c r="BHA428" s="263"/>
      <c r="BHB428" s="263"/>
      <c r="BHC428" s="263"/>
      <c r="BHD428" s="263"/>
      <c r="BHE428" s="263"/>
      <c r="BHF428" s="263"/>
      <c r="BHG428" s="263"/>
      <c r="BHH428" s="263"/>
      <c r="BHI428" s="263"/>
      <c r="BHJ428" s="263"/>
      <c r="BHK428" s="263"/>
      <c r="BHL428" s="263"/>
      <c r="BHM428" s="263"/>
      <c r="BHN428" s="263"/>
      <c r="BHO428" s="263"/>
      <c r="BHP428" s="263"/>
      <c r="BHQ428" s="263"/>
      <c r="BHR428" s="263"/>
      <c r="BHS428" s="263"/>
      <c r="BHT428" s="263"/>
      <c r="BHU428" s="263"/>
      <c r="BHV428" s="263"/>
      <c r="BHW428" s="263"/>
      <c r="BHX428" s="263"/>
      <c r="BHY428" s="263"/>
      <c r="BHZ428" s="263"/>
      <c r="BIA428" s="263"/>
      <c r="BIB428" s="263"/>
      <c r="BIC428" s="263"/>
      <c r="BID428" s="263"/>
      <c r="BIE428" s="263"/>
      <c r="BIF428" s="263"/>
      <c r="BIG428" s="263"/>
      <c r="BIH428" s="263"/>
      <c r="BII428" s="263"/>
      <c r="BIJ428" s="263"/>
      <c r="BIK428" s="263"/>
      <c r="BIL428" s="263"/>
      <c r="BIM428" s="263"/>
      <c r="BIN428" s="263"/>
      <c r="BIO428" s="263"/>
      <c r="BIP428" s="263"/>
      <c r="BIQ428" s="263"/>
      <c r="BIR428" s="263"/>
      <c r="BIS428" s="263"/>
      <c r="BIT428" s="263"/>
      <c r="BIU428" s="263"/>
      <c r="BIV428" s="263"/>
      <c r="BIW428" s="263"/>
      <c r="BIX428" s="263"/>
      <c r="BIY428" s="263"/>
      <c r="BIZ428" s="263"/>
      <c r="BJA428" s="263"/>
      <c r="BJB428" s="263"/>
      <c r="BJC428" s="263"/>
      <c r="BJD428" s="263"/>
      <c r="BJE428" s="263"/>
      <c r="BJF428" s="263"/>
      <c r="BJG428" s="263"/>
      <c r="BJH428" s="263"/>
      <c r="BJI428" s="263"/>
      <c r="BJJ428" s="263"/>
      <c r="BJK428" s="263"/>
      <c r="BJL428" s="263"/>
      <c r="BJM428" s="263"/>
      <c r="BJN428" s="263"/>
      <c r="BJO428" s="263"/>
      <c r="BJP428" s="263"/>
      <c r="BJQ428" s="263"/>
      <c r="BJR428" s="263"/>
      <c r="BJS428" s="263"/>
      <c r="BJT428" s="263"/>
      <c r="BJU428" s="263"/>
      <c r="BJV428" s="263"/>
      <c r="BJW428" s="263"/>
      <c r="BJX428" s="263"/>
      <c r="BJY428" s="263"/>
      <c r="BJZ428" s="263"/>
      <c r="BKA428" s="263"/>
      <c r="BKB428" s="263"/>
      <c r="BKC428" s="263"/>
      <c r="BKD428" s="263"/>
      <c r="BKE428" s="263"/>
      <c r="BKF428" s="263"/>
      <c r="BKG428" s="263"/>
      <c r="BKH428" s="263"/>
      <c r="BKI428" s="263"/>
      <c r="BKJ428" s="263"/>
      <c r="BKK428" s="263"/>
      <c r="BKL428" s="263"/>
      <c r="BKM428" s="263"/>
      <c r="BKN428" s="263"/>
      <c r="BKO428" s="263"/>
      <c r="BKP428" s="263"/>
      <c r="BKQ428" s="263"/>
      <c r="BKR428" s="263"/>
      <c r="BKS428" s="263"/>
      <c r="BKT428" s="263"/>
      <c r="BKU428" s="263"/>
      <c r="BKV428" s="263"/>
      <c r="BKW428" s="263"/>
      <c r="BKX428" s="263"/>
      <c r="BKY428" s="263"/>
      <c r="BKZ428" s="263"/>
      <c r="BLA428" s="263"/>
      <c r="BLB428" s="263"/>
      <c r="BLC428" s="263"/>
      <c r="BLD428" s="263"/>
      <c r="BLE428" s="263"/>
      <c r="BLF428" s="263"/>
      <c r="BLG428" s="263"/>
      <c r="BLH428" s="263"/>
      <c r="BLI428" s="263"/>
      <c r="BLJ428" s="263"/>
      <c r="BLK428" s="263"/>
      <c r="BLL428" s="263"/>
      <c r="BLM428" s="263"/>
      <c r="BLN428" s="263"/>
      <c r="BLO428" s="263"/>
      <c r="BLP428" s="263"/>
      <c r="BLQ428" s="263"/>
      <c r="BLR428" s="263"/>
      <c r="BLS428" s="263"/>
      <c r="BLT428" s="263"/>
      <c r="BLU428" s="263"/>
      <c r="BLV428" s="263"/>
      <c r="BLW428" s="263"/>
      <c r="BLX428" s="263"/>
      <c r="BLY428" s="263"/>
      <c r="BLZ428" s="263"/>
      <c r="BMA428" s="263"/>
      <c r="BMB428" s="263"/>
      <c r="BMC428" s="263"/>
      <c r="BMD428" s="263"/>
      <c r="BME428" s="263"/>
      <c r="BMF428" s="263"/>
      <c r="BMG428" s="263"/>
      <c r="BMH428" s="263"/>
      <c r="BMI428" s="263"/>
      <c r="BMJ428" s="263"/>
      <c r="BMK428" s="263"/>
      <c r="BML428" s="263"/>
      <c r="BMM428" s="263"/>
      <c r="BMN428" s="263"/>
      <c r="BMO428" s="263"/>
      <c r="BMP428" s="263"/>
      <c r="BMQ428" s="263"/>
      <c r="BMR428" s="263"/>
      <c r="BMS428" s="263"/>
      <c r="BMT428" s="263"/>
      <c r="BMU428" s="263"/>
      <c r="BMV428" s="263"/>
      <c r="BMW428" s="263"/>
      <c r="BMX428" s="263"/>
      <c r="BMY428" s="263"/>
      <c r="BMZ428" s="263"/>
      <c r="BNA428" s="263"/>
      <c r="BNB428" s="263"/>
      <c r="BNC428" s="263"/>
      <c r="BND428" s="263"/>
      <c r="BNE428" s="263"/>
      <c r="BNF428" s="263"/>
      <c r="BNG428" s="263"/>
      <c r="BNH428" s="263"/>
      <c r="BNI428" s="263"/>
      <c r="BNJ428" s="263"/>
      <c r="BNK428" s="263"/>
      <c r="BNL428" s="263"/>
      <c r="BNM428" s="263"/>
      <c r="BNN428" s="263"/>
      <c r="BNO428" s="263"/>
      <c r="BNP428" s="263"/>
      <c r="BNQ428" s="263"/>
      <c r="BNR428" s="263"/>
      <c r="BNS428" s="263"/>
      <c r="BNT428" s="263"/>
      <c r="BNU428" s="263"/>
      <c r="BNV428" s="263"/>
      <c r="BNW428" s="263"/>
      <c r="BNX428" s="263"/>
      <c r="BNY428" s="263"/>
      <c r="BNZ428" s="263"/>
      <c r="BOA428" s="263"/>
      <c r="BOB428" s="263"/>
      <c r="BOC428" s="263"/>
      <c r="BOD428" s="263"/>
      <c r="BOE428" s="263"/>
      <c r="BOF428" s="263"/>
      <c r="BOG428" s="263"/>
      <c r="BOH428" s="263"/>
      <c r="BOI428" s="263"/>
      <c r="BOJ428" s="263"/>
      <c r="BOK428" s="263"/>
      <c r="BOL428" s="263"/>
      <c r="BOM428" s="263"/>
      <c r="BON428" s="263"/>
      <c r="BOO428" s="263"/>
      <c r="BOP428" s="263"/>
      <c r="BOQ428" s="263"/>
      <c r="BOR428" s="263"/>
      <c r="BOS428" s="263"/>
      <c r="BOT428" s="263"/>
      <c r="BOU428" s="263"/>
      <c r="BOV428" s="263"/>
      <c r="BOW428" s="263"/>
      <c r="BOX428" s="263"/>
      <c r="BOY428" s="263"/>
      <c r="BOZ428" s="263"/>
      <c r="BPA428" s="263"/>
      <c r="BPB428" s="263"/>
      <c r="BPC428" s="263"/>
      <c r="BPD428" s="263"/>
      <c r="BPE428" s="263"/>
      <c r="BPF428" s="263"/>
      <c r="BPG428" s="263"/>
      <c r="BPH428" s="263"/>
      <c r="BPI428" s="263"/>
      <c r="BPJ428" s="263"/>
      <c r="BPK428" s="263"/>
      <c r="BPL428" s="263"/>
      <c r="BPM428" s="263"/>
      <c r="BPN428" s="263"/>
      <c r="BPO428" s="263"/>
      <c r="BPP428" s="263"/>
      <c r="BPQ428" s="263"/>
      <c r="BPR428" s="263"/>
      <c r="BPS428" s="263"/>
      <c r="BPT428" s="263"/>
      <c r="BPU428" s="263"/>
      <c r="BPV428" s="263"/>
      <c r="BPW428" s="263"/>
      <c r="BPX428" s="263"/>
      <c r="BPY428" s="263"/>
      <c r="BPZ428" s="263"/>
      <c r="BQA428" s="263"/>
      <c r="BQB428" s="263"/>
      <c r="BQC428" s="263"/>
      <c r="BQD428" s="263"/>
      <c r="BQE428" s="263"/>
      <c r="BQF428" s="263"/>
      <c r="BQG428" s="263"/>
      <c r="BQH428" s="263"/>
      <c r="BQI428" s="263"/>
      <c r="BQJ428" s="263"/>
      <c r="BQK428" s="263"/>
      <c r="BQL428" s="263"/>
      <c r="BQM428" s="263"/>
      <c r="BQN428" s="263"/>
      <c r="BQO428" s="263"/>
      <c r="BQP428" s="263"/>
      <c r="BQQ428" s="263"/>
      <c r="BQR428" s="263"/>
      <c r="BQS428" s="263"/>
      <c r="BQT428" s="263"/>
      <c r="BQU428" s="263"/>
      <c r="BQV428" s="263"/>
      <c r="BQW428" s="263"/>
      <c r="BQX428" s="263"/>
      <c r="BQY428" s="263"/>
      <c r="BQZ428" s="263"/>
      <c r="BRA428" s="263"/>
      <c r="BRB428" s="263"/>
      <c r="BRC428" s="263"/>
      <c r="BRD428" s="263"/>
      <c r="BRE428" s="263"/>
      <c r="BRF428" s="263"/>
      <c r="BRG428" s="263"/>
      <c r="BRH428" s="263"/>
      <c r="BRI428" s="263"/>
      <c r="BRJ428" s="263"/>
      <c r="BRK428" s="263"/>
      <c r="BRL428" s="263"/>
      <c r="BRM428" s="263"/>
      <c r="BRN428" s="263"/>
      <c r="BRO428" s="263"/>
      <c r="BRP428" s="263"/>
      <c r="BRQ428" s="263"/>
      <c r="BRR428" s="263"/>
      <c r="BRS428" s="263"/>
      <c r="BRT428" s="263"/>
      <c r="BRU428" s="263"/>
      <c r="BRV428" s="263"/>
      <c r="BRW428" s="263"/>
      <c r="BRX428" s="263"/>
      <c r="BRY428" s="263"/>
      <c r="BRZ428" s="263"/>
      <c r="BSA428" s="263"/>
      <c r="BSB428" s="263"/>
      <c r="BSC428" s="263"/>
      <c r="BSD428" s="263"/>
      <c r="BSE428" s="263"/>
      <c r="BSF428" s="263"/>
      <c r="BSG428" s="263"/>
      <c r="BSH428" s="263"/>
      <c r="BSI428" s="263"/>
      <c r="BSJ428" s="263"/>
      <c r="BSK428" s="263"/>
      <c r="BSL428" s="263"/>
      <c r="BSM428" s="263"/>
      <c r="BSN428" s="263"/>
      <c r="BSO428" s="263"/>
      <c r="BSP428" s="263"/>
      <c r="BSQ428" s="263"/>
      <c r="BSR428" s="263"/>
      <c r="BSS428" s="263"/>
      <c r="BST428" s="263"/>
      <c r="BSU428" s="263"/>
      <c r="BSV428" s="263"/>
      <c r="BSW428" s="263"/>
      <c r="BSX428" s="263"/>
      <c r="BSY428" s="263"/>
      <c r="BSZ428" s="263"/>
      <c r="BTA428" s="263"/>
      <c r="BTB428" s="263"/>
      <c r="BTC428" s="263"/>
      <c r="BTD428" s="263"/>
      <c r="BTE428" s="263"/>
      <c r="BTF428" s="263"/>
      <c r="BTG428" s="263"/>
      <c r="BTH428" s="263"/>
      <c r="BTI428" s="263"/>
      <c r="BTJ428" s="263"/>
      <c r="BTK428" s="263"/>
      <c r="BTL428" s="263"/>
      <c r="BTM428" s="263"/>
      <c r="BTN428" s="263"/>
      <c r="BTO428" s="263"/>
      <c r="BTP428" s="263"/>
      <c r="BTQ428" s="263"/>
      <c r="BTR428" s="263"/>
      <c r="BTS428" s="263"/>
      <c r="BTT428" s="263"/>
      <c r="BTU428" s="263"/>
      <c r="BTV428" s="263"/>
      <c r="BTW428" s="263"/>
      <c r="BTX428" s="263"/>
      <c r="BTY428" s="263"/>
      <c r="BTZ428" s="263"/>
      <c r="BUA428" s="263"/>
      <c r="BUB428" s="263"/>
      <c r="BUC428" s="263"/>
      <c r="BUD428" s="263"/>
      <c r="BUE428" s="263"/>
      <c r="BUF428" s="263"/>
      <c r="BUG428" s="263"/>
      <c r="BUH428" s="263"/>
      <c r="BUI428" s="263"/>
      <c r="BUJ428" s="263"/>
      <c r="BUK428" s="263"/>
      <c r="BUL428" s="263"/>
      <c r="BUM428" s="263"/>
      <c r="BUN428" s="263"/>
      <c r="BUO428" s="263"/>
      <c r="BUP428" s="263"/>
      <c r="BUQ428" s="263"/>
      <c r="BUR428" s="263"/>
      <c r="BUS428" s="263"/>
      <c r="BUT428" s="263"/>
      <c r="BUU428" s="263"/>
      <c r="BUV428" s="263"/>
      <c r="BUW428" s="263"/>
      <c r="BUX428" s="263"/>
      <c r="BUY428" s="263"/>
      <c r="BUZ428" s="263"/>
      <c r="BVA428" s="263"/>
      <c r="BVB428" s="263"/>
      <c r="BVC428" s="263"/>
      <c r="BVD428" s="263"/>
      <c r="BVE428" s="263"/>
      <c r="BVF428" s="263"/>
      <c r="BVG428" s="263"/>
      <c r="BVH428" s="263"/>
      <c r="BVI428" s="263"/>
      <c r="BVJ428" s="263"/>
      <c r="BVK428" s="263"/>
      <c r="BVL428" s="263"/>
      <c r="BVM428" s="263"/>
      <c r="BVN428" s="263"/>
      <c r="BVO428" s="263"/>
      <c r="BVP428" s="263"/>
      <c r="BVQ428" s="263"/>
      <c r="BVR428" s="263"/>
      <c r="BVS428" s="263"/>
      <c r="BVT428" s="263"/>
      <c r="BVU428" s="263"/>
      <c r="BVV428" s="263"/>
      <c r="BVW428" s="263"/>
      <c r="BVX428" s="263"/>
      <c r="BVY428" s="263"/>
      <c r="BVZ428" s="263"/>
      <c r="BWA428" s="263"/>
      <c r="BWB428" s="263"/>
      <c r="BWC428" s="263"/>
      <c r="BWD428" s="263"/>
      <c r="BWE428" s="263"/>
      <c r="BWF428" s="263"/>
      <c r="BWG428" s="263"/>
      <c r="BWH428" s="263"/>
      <c r="BWI428" s="263"/>
      <c r="BWJ428" s="263"/>
      <c r="BWK428" s="263"/>
      <c r="BWL428" s="263"/>
      <c r="BWM428" s="263"/>
      <c r="BWN428" s="263"/>
      <c r="BWO428" s="263"/>
      <c r="BWP428" s="263"/>
      <c r="BWQ428" s="263"/>
      <c r="BWR428" s="263"/>
      <c r="BWS428" s="263"/>
      <c r="BWT428" s="263"/>
      <c r="BWU428" s="263"/>
      <c r="BWV428" s="263"/>
      <c r="BWW428" s="263"/>
      <c r="BWX428" s="263"/>
      <c r="BWY428" s="263"/>
      <c r="BWZ428" s="263"/>
      <c r="BXA428" s="263"/>
      <c r="BXB428" s="263"/>
      <c r="BXC428" s="263"/>
      <c r="BXD428" s="263"/>
      <c r="BXE428" s="263"/>
      <c r="BXF428" s="263"/>
      <c r="BXG428" s="263"/>
      <c r="BXH428" s="263"/>
      <c r="BXI428" s="263"/>
      <c r="BXJ428" s="263"/>
      <c r="BXK428" s="263"/>
      <c r="BXL428" s="263"/>
      <c r="BXM428" s="263"/>
      <c r="BXN428" s="263"/>
      <c r="BXO428" s="263"/>
      <c r="BXP428" s="263"/>
      <c r="BXQ428" s="263"/>
      <c r="BXR428" s="263"/>
      <c r="BXS428" s="263"/>
      <c r="BXT428" s="263"/>
      <c r="BXU428" s="263"/>
      <c r="BXV428" s="263"/>
      <c r="BXW428" s="263"/>
      <c r="BXX428" s="263"/>
      <c r="BXY428" s="263"/>
      <c r="BXZ428" s="263"/>
      <c r="BYA428" s="263"/>
      <c r="BYB428" s="263"/>
      <c r="BYC428" s="263"/>
      <c r="BYD428" s="263"/>
      <c r="BYE428" s="263"/>
      <c r="BYF428" s="263"/>
      <c r="BYG428" s="263"/>
      <c r="BYH428" s="263"/>
      <c r="BYI428" s="263"/>
      <c r="BYJ428" s="263"/>
      <c r="BYK428" s="263"/>
      <c r="BYL428" s="263"/>
      <c r="BYM428" s="263"/>
      <c r="BYN428" s="263"/>
      <c r="BYO428" s="263"/>
      <c r="BYP428" s="263"/>
      <c r="BYQ428" s="263"/>
      <c r="BYR428" s="263"/>
      <c r="BYS428" s="263"/>
      <c r="BYT428" s="263"/>
      <c r="BYU428" s="263"/>
      <c r="BYV428" s="263"/>
      <c r="BYW428" s="263"/>
      <c r="BYX428" s="263"/>
      <c r="BYY428" s="263"/>
      <c r="BYZ428" s="263"/>
      <c r="BZA428" s="263"/>
      <c r="BZB428" s="263"/>
      <c r="BZC428" s="263"/>
      <c r="BZD428" s="263"/>
      <c r="BZE428" s="263"/>
      <c r="BZF428" s="263"/>
      <c r="BZG428" s="263"/>
      <c r="BZH428" s="263"/>
      <c r="BZI428" s="263"/>
      <c r="BZJ428" s="263"/>
      <c r="BZK428" s="263"/>
      <c r="BZL428" s="263"/>
      <c r="BZM428" s="263"/>
      <c r="BZN428" s="263"/>
      <c r="BZO428" s="263"/>
      <c r="BZP428" s="263"/>
      <c r="BZQ428" s="263"/>
      <c r="BZR428" s="263"/>
      <c r="BZS428" s="263"/>
      <c r="BZT428" s="263"/>
      <c r="BZU428" s="263"/>
      <c r="BZV428" s="263"/>
      <c r="BZW428" s="263"/>
      <c r="BZX428" s="263"/>
      <c r="BZY428" s="263"/>
      <c r="BZZ428" s="263"/>
      <c r="CAA428" s="263"/>
      <c r="CAB428" s="263"/>
      <c r="CAC428" s="263"/>
      <c r="CAD428" s="263"/>
      <c r="CAE428" s="263"/>
      <c r="CAF428" s="263"/>
      <c r="CAG428" s="263"/>
      <c r="CAH428" s="263"/>
      <c r="CAI428" s="263"/>
      <c r="CAJ428" s="263"/>
      <c r="CAK428" s="263"/>
      <c r="CAL428" s="263"/>
      <c r="CAM428" s="263"/>
      <c r="CAN428" s="263"/>
      <c r="CAO428" s="263"/>
      <c r="CAP428" s="263"/>
      <c r="CAQ428" s="263"/>
      <c r="CAR428" s="263"/>
      <c r="CAS428" s="263"/>
      <c r="CAT428" s="263"/>
      <c r="CAU428" s="263"/>
      <c r="CAV428" s="263"/>
    </row>
    <row r="429" spans="1:2076" x14ac:dyDescent="0.35">
      <c r="A429" s="263"/>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263"/>
      <c r="AE429" s="263"/>
      <c r="AF429" s="263"/>
      <c r="AG429" s="263"/>
      <c r="AH429" s="263"/>
      <c r="AI429" s="263"/>
      <c r="AJ429" s="263"/>
      <c r="AK429" s="263"/>
      <c r="AL429" s="263"/>
      <c r="AM429" s="263"/>
      <c r="AN429" s="263"/>
      <c r="AO429" s="263"/>
      <c r="AP429" s="263"/>
      <c r="AQ429" s="263"/>
      <c r="AR429" s="263"/>
      <c r="AS429" s="263"/>
      <c r="AT429" s="263"/>
      <c r="AU429" s="263"/>
      <c r="AV429" s="263"/>
      <c r="AW429" s="263"/>
      <c r="AX429" s="263"/>
      <c r="AY429" s="263"/>
      <c r="AZ429" s="263"/>
      <c r="BA429" s="263"/>
      <c r="BB429" s="263"/>
      <c r="BC429" s="263"/>
      <c r="BD429" s="263"/>
      <c r="BE429" s="263"/>
      <c r="BF429" s="263"/>
      <c r="BG429" s="263"/>
      <c r="BH429" s="263"/>
      <c r="BI429" s="263"/>
      <c r="BJ429" s="263"/>
      <c r="BK429" s="263"/>
      <c r="BL429" s="263"/>
      <c r="BM429" s="263"/>
      <c r="BN429" s="263"/>
      <c r="BO429" s="263"/>
      <c r="BP429" s="263"/>
      <c r="BQ429" s="263"/>
      <c r="BR429" s="263"/>
      <c r="BS429" s="263"/>
      <c r="BT429" s="263"/>
      <c r="BU429" s="263"/>
      <c r="BV429" s="263"/>
      <c r="BW429" s="263"/>
      <c r="BX429" s="263"/>
      <c r="BY429" s="263"/>
      <c r="BZ429" s="263"/>
      <c r="CA429" s="263"/>
      <c r="CB429" s="263"/>
      <c r="CC429" s="263"/>
      <c r="CD429" s="263"/>
      <c r="CE429" s="263"/>
      <c r="CF429" s="263"/>
      <c r="CG429" s="263"/>
      <c r="CH429" s="263"/>
      <c r="CI429" s="263"/>
      <c r="CJ429" s="263"/>
      <c r="CK429" s="263"/>
      <c r="CL429" s="263"/>
      <c r="CM429" s="263"/>
      <c r="CN429" s="263"/>
      <c r="CO429" s="263"/>
      <c r="CP429" s="263"/>
      <c r="CQ429" s="263"/>
      <c r="CR429" s="263"/>
      <c r="CS429" s="263"/>
      <c r="CT429" s="263"/>
      <c r="CU429" s="263"/>
      <c r="CV429" s="263"/>
      <c r="CW429" s="263"/>
      <c r="CX429" s="263"/>
      <c r="CY429" s="263"/>
      <c r="CZ429" s="263"/>
      <c r="DA429" s="263"/>
      <c r="DB429" s="263"/>
      <c r="DC429" s="263"/>
      <c r="DD429" s="263"/>
      <c r="DE429" s="263"/>
      <c r="DF429" s="263"/>
      <c r="DG429" s="263"/>
      <c r="DH429" s="263"/>
      <c r="DI429" s="263"/>
      <c r="DJ429" s="263"/>
      <c r="DK429" s="263"/>
      <c r="DL429" s="263"/>
      <c r="DM429" s="263"/>
      <c r="DN429" s="263"/>
      <c r="DO429" s="263"/>
      <c r="DP429" s="263"/>
      <c r="DQ429" s="263"/>
      <c r="DR429" s="263"/>
      <c r="DS429" s="263"/>
      <c r="DT429" s="263"/>
      <c r="DU429" s="263"/>
      <c r="DV429" s="263"/>
      <c r="DW429" s="263"/>
      <c r="DX429" s="263"/>
      <c r="DY429" s="263"/>
      <c r="DZ429" s="263"/>
      <c r="EA429" s="263"/>
      <c r="EB429" s="263"/>
      <c r="EC429" s="263"/>
      <c r="ED429" s="263"/>
      <c r="EE429" s="263"/>
      <c r="EF429" s="263"/>
      <c r="EG429" s="263"/>
      <c r="EH429" s="263"/>
      <c r="EI429" s="263"/>
      <c r="EJ429" s="263"/>
      <c r="EK429" s="263"/>
      <c r="EL429" s="263"/>
      <c r="EM429" s="263"/>
      <c r="EN429" s="263"/>
      <c r="EO429" s="263"/>
      <c r="EP429" s="263"/>
      <c r="EQ429" s="263"/>
      <c r="ER429" s="263"/>
      <c r="ES429" s="263"/>
      <c r="ET429" s="263"/>
      <c r="EU429" s="263"/>
      <c r="EV429" s="263"/>
      <c r="EW429" s="263"/>
      <c r="EX429" s="263"/>
      <c r="EY429" s="263"/>
      <c r="EZ429" s="263"/>
      <c r="FA429" s="263"/>
      <c r="FB429" s="263"/>
      <c r="FC429" s="263"/>
      <c r="FD429" s="263"/>
      <c r="FE429" s="263"/>
      <c r="FF429" s="263"/>
      <c r="FG429" s="263"/>
      <c r="FH429" s="263"/>
      <c r="FI429" s="263"/>
      <c r="FJ429" s="263"/>
      <c r="FK429" s="263"/>
      <c r="FL429" s="263"/>
      <c r="FM429" s="263"/>
      <c r="FN429" s="263"/>
      <c r="FO429" s="263"/>
      <c r="FP429" s="263"/>
      <c r="FQ429" s="263"/>
      <c r="FR429" s="263"/>
      <c r="FS429" s="263"/>
      <c r="FT429" s="263"/>
      <c r="FU429" s="263"/>
      <c r="FV429" s="263"/>
      <c r="FW429" s="263"/>
      <c r="FX429" s="263"/>
      <c r="FY429" s="263"/>
      <c r="FZ429" s="263"/>
      <c r="GA429" s="263"/>
      <c r="GB429" s="263"/>
      <c r="GC429" s="263"/>
      <c r="GD429" s="263"/>
      <c r="GE429" s="263"/>
      <c r="GF429" s="263"/>
      <c r="GG429" s="263"/>
      <c r="GH429" s="263"/>
      <c r="GI429" s="263"/>
      <c r="GJ429" s="263"/>
      <c r="GK429" s="263"/>
      <c r="GL429" s="263"/>
      <c r="GM429" s="263"/>
      <c r="GN429" s="263"/>
      <c r="GO429" s="263"/>
      <c r="GP429" s="263"/>
      <c r="GQ429" s="263"/>
      <c r="GR429" s="263"/>
      <c r="GS429" s="263"/>
      <c r="GT429" s="263"/>
      <c r="GU429" s="263"/>
      <c r="GV429" s="263"/>
      <c r="GW429" s="263"/>
      <c r="GX429" s="263"/>
      <c r="GY429" s="263"/>
      <c r="GZ429" s="263"/>
      <c r="HA429" s="263"/>
      <c r="HB429" s="263"/>
      <c r="HC429" s="263"/>
      <c r="HD429" s="263"/>
      <c r="HE429" s="263"/>
      <c r="HF429" s="263"/>
      <c r="HG429" s="263"/>
      <c r="HH429" s="263"/>
      <c r="HI429" s="263"/>
      <c r="HJ429" s="263"/>
      <c r="HK429" s="263"/>
      <c r="HL429" s="263"/>
      <c r="HM429" s="263"/>
      <c r="HN429" s="263"/>
      <c r="HO429" s="263"/>
      <c r="HP429" s="263"/>
      <c r="HQ429" s="263"/>
      <c r="HR429" s="263"/>
      <c r="HS429" s="263"/>
      <c r="HT429" s="263"/>
      <c r="HU429" s="263"/>
      <c r="HV429" s="263"/>
      <c r="HW429" s="263"/>
      <c r="HX429" s="263"/>
      <c r="HY429" s="263"/>
      <c r="HZ429" s="263"/>
      <c r="IA429" s="263"/>
      <c r="IB429" s="263"/>
      <c r="IC429" s="263"/>
      <c r="ID429" s="263"/>
      <c r="IE429" s="263"/>
      <c r="IF429" s="263"/>
      <c r="IG429" s="263"/>
      <c r="IH429" s="263"/>
      <c r="II429" s="263"/>
      <c r="IJ429" s="263"/>
      <c r="IK429" s="263"/>
      <c r="IL429" s="263"/>
      <c r="IM429" s="263"/>
      <c r="IN429" s="263"/>
      <c r="IO429" s="263"/>
      <c r="IP429" s="263"/>
      <c r="IQ429" s="263"/>
      <c r="IR429" s="263"/>
      <c r="IS429" s="263"/>
      <c r="IT429" s="263"/>
      <c r="IU429" s="263"/>
      <c r="IV429" s="263"/>
      <c r="IW429" s="263"/>
      <c r="IX429" s="263"/>
      <c r="IY429" s="263"/>
      <c r="IZ429" s="263"/>
      <c r="JA429" s="263"/>
      <c r="JB429" s="263"/>
      <c r="JC429" s="263"/>
      <c r="JD429" s="263"/>
      <c r="JE429" s="263"/>
      <c r="JF429" s="263"/>
      <c r="JG429" s="263"/>
      <c r="JH429" s="263"/>
      <c r="JI429" s="263"/>
      <c r="JJ429" s="263"/>
      <c r="JK429" s="263"/>
      <c r="JL429" s="263"/>
      <c r="JM429" s="263"/>
      <c r="JN429" s="263"/>
      <c r="JO429" s="263"/>
      <c r="JP429" s="263"/>
      <c r="JQ429" s="263"/>
      <c r="JR429" s="263"/>
      <c r="JS429" s="263"/>
      <c r="JT429" s="263"/>
      <c r="JU429" s="263"/>
      <c r="JV429" s="263"/>
      <c r="JW429" s="263"/>
      <c r="JX429" s="263"/>
      <c r="JY429" s="263"/>
      <c r="JZ429" s="263"/>
      <c r="KA429" s="263"/>
      <c r="KB429" s="263"/>
      <c r="KC429" s="263"/>
      <c r="KD429" s="263"/>
      <c r="KE429" s="263"/>
      <c r="KF429" s="263"/>
      <c r="KG429" s="263"/>
      <c r="KH429" s="263"/>
      <c r="KI429" s="263"/>
      <c r="KJ429" s="263"/>
      <c r="KK429" s="263"/>
      <c r="KL429" s="263"/>
      <c r="KM429" s="263"/>
      <c r="KN429" s="263"/>
      <c r="KO429" s="263"/>
      <c r="KP429" s="263"/>
      <c r="KQ429" s="263"/>
      <c r="KR429" s="263"/>
      <c r="KS429" s="263"/>
      <c r="KT429" s="263"/>
      <c r="KU429" s="263"/>
      <c r="KV429" s="263"/>
      <c r="KW429" s="263"/>
      <c r="KX429" s="263"/>
      <c r="KY429" s="263"/>
      <c r="KZ429" s="263"/>
      <c r="LA429" s="263"/>
      <c r="LB429" s="263"/>
      <c r="LC429" s="263"/>
      <c r="LD429" s="263"/>
      <c r="LE429" s="263"/>
      <c r="LF429" s="263"/>
      <c r="LG429" s="263"/>
      <c r="LH429" s="263"/>
      <c r="LI429" s="263"/>
      <c r="LJ429" s="263"/>
      <c r="LK429" s="263"/>
      <c r="LL429" s="263"/>
      <c r="LM429" s="263"/>
      <c r="LN429" s="263"/>
      <c r="LO429" s="263"/>
      <c r="LP429" s="263"/>
      <c r="LQ429" s="263"/>
      <c r="LR429" s="263"/>
      <c r="LS429" s="263"/>
      <c r="LT429" s="263"/>
      <c r="LU429" s="263"/>
      <c r="LV429" s="263"/>
      <c r="LW429" s="263"/>
      <c r="LX429" s="263"/>
      <c r="LY429" s="263"/>
      <c r="LZ429" s="263"/>
      <c r="MA429" s="263"/>
      <c r="MB429" s="263"/>
      <c r="MC429" s="263"/>
      <c r="MD429" s="263"/>
      <c r="ME429" s="263"/>
      <c r="MF429" s="263"/>
      <c r="MG429" s="263"/>
      <c r="MH429" s="263"/>
      <c r="MI429" s="263"/>
      <c r="MJ429" s="263"/>
      <c r="MK429" s="263"/>
      <c r="ML429" s="263"/>
      <c r="MM429" s="263"/>
      <c r="MN429" s="263"/>
      <c r="MO429" s="263"/>
      <c r="MP429" s="263"/>
      <c r="MQ429" s="263"/>
      <c r="MR429" s="263"/>
      <c r="MS429" s="263"/>
      <c r="MT429" s="263"/>
      <c r="MU429" s="263"/>
      <c r="MV429" s="263"/>
      <c r="MW429" s="263"/>
      <c r="MX429" s="263"/>
      <c r="MY429" s="263"/>
      <c r="MZ429" s="263"/>
      <c r="NA429" s="263"/>
      <c r="NB429" s="263"/>
      <c r="NC429" s="263"/>
      <c r="ND429" s="263"/>
      <c r="NE429" s="263"/>
      <c r="NF429" s="263"/>
      <c r="NG429" s="263"/>
      <c r="NH429" s="263"/>
      <c r="NI429" s="263"/>
      <c r="NJ429" s="263"/>
      <c r="NK429" s="263"/>
      <c r="NL429" s="263"/>
      <c r="NM429" s="263"/>
      <c r="NN429" s="263"/>
      <c r="NO429" s="263"/>
      <c r="NP429" s="263"/>
      <c r="NQ429" s="263"/>
      <c r="NR429" s="263"/>
      <c r="NS429" s="263"/>
      <c r="NT429" s="263"/>
      <c r="NU429" s="263"/>
      <c r="NV429" s="263"/>
      <c r="NW429" s="263"/>
      <c r="NX429" s="263"/>
      <c r="NY429" s="263"/>
      <c r="NZ429" s="263"/>
      <c r="OA429" s="263"/>
      <c r="OB429" s="263"/>
      <c r="OC429" s="263"/>
      <c r="OD429" s="263"/>
      <c r="OE429" s="263"/>
      <c r="OF429" s="263"/>
      <c r="OG429" s="263"/>
      <c r="OH429" s="263"/>
      <c r="OI429" s="263"/>
      <c r="OJ429" s="263"/>
      <c r="OK429" s="263"/>
      <c r="OL429" s="263"/>
      <c r="OM429" s="263"/>
      <c r="ON429" s="263"/>
      <c r="OO429" s="263"/>
      <c r="OP429" s="263"/>
      <c r="OQ429" s="263"/>
      <c r="OR429" s="263"/>
      <c r="OS429" s="263"/>
      <c r="OT429" s="263"/>
      <c r="OU429" s="263"/>
      <c r="OV429" s="263"/>
      <c r="OW429" s="263"/>
      <c r="OX429" s="263"/>
      <c r="OY429" s="263"/>
      <c r="OZ429" s="263"/>
      <c r="PA429" s="263"/>
      <c r="PB429" s="263"/>
      <c r="PC429" s="263"/>
      <c r="PD429" s="263"/>
      <c r="PE429" s="263"/>
      <c r="PF429" s="263"/>
      <c r="PG429" s="263"/>
      <c r="PH429" s="263"/>
      <c r="PI429" s="263"/>
      <c r="PJ429" s="263"/>
      <c r="PK429" s="263"/>
      <c r="PL429" s="263"/>
      <c r="PM429" s="263"/>
      <c r="PN429" s="263"/>
      <c r="PO429" s="263"/>
      <c r="PP429" s="263"/>
      <c r="PQ429" s="263"/>
      <c r="PR429" s="263"/>
      <c r="PS429" s="263"/>
      <c r="PT429" s="263"/>
      <c r="PU429" s="263"/>
      <c r="PV429" s="263"/>
      <c r="PW429" s="263"/>
      <c r="PX429" s="263"/>
      <c r="PY429" s="263"/>
      <c r="PZ429" s="263"/>
      <c r="QA429" s="263"/>
      <c r="QB429" s="263"/>
      <c r="QC429" s="263"/>
      <c r="QD429" s="263"/>
      <c r="QE429" s="263"/>
      <c r="QF429" s="263"/>
      <c r="QG429" s="263"/>
      <c r="QH429" s="263"/>
      <c r="QI429" s="263"/>
      <c r="QJ429" s="263"/>
      <c r="QK429" s="263"/>
      <c r="QL429" s="263"/>
      <c r="QM429" s="263"/>
      <c r="QN429" s="263"/>
      <c r="QO429" s="263"/>
      <c r="QP429" s="263"/>
      <c r="QQ429" s="263"/>
      <c r="QR429" s="263"/>
      <c r="QS429" s="263"/>
      <c r="QT429" s="263"/>
      <c r="QU429" s="263"/>
      <c r="QV429" s="263"/>
      <c r="QW429" s="263"/>
      <c r="QX429" s="263"/>
      <c r="QY429" s="263"/>
      <c r="QZ429" s="263"/>
      <c r="RA429" s="263"/>
      <c r="RB429" s="263"/>
      <c r="RC429" s="263"/>
      <c r="RD429" s="263"/>
      <c r="RE429" s="263"/>
      <c r="RF429" s="263"/>
      <c r="RG429" s="263"/>
      <c r="RH429" s="263"/>
      <c r="RI429" s="263"/>
      <c r="RJ429" s="263"/>
      <c r="RK429" s="263"/>
      <c r="RL429" s="263"/>
      <c r="RM429" s="263"/>
      <c r="RN429" s="263"/>
      <c r="RO429" s="263"/>
      <c r="RP429" s="263"/>
      <c r="RQ429" s="263"/>
      <c r="RR429" s="263"/>
      <c r="RS429" s="263"/>
      <c r="RT429" s="263"/>
      <c r="RU429" s="263"/>
      <c r="RV429" s="263"/>
      <c r="RW429" s="263"/>
      <c r="RX429" s="263"/>
      <c r="RY429" s="263"/>
      <c r="RZ429" s="263"/>
      <c r="SA429" s="263"/>
      <c r="SB429" s="263"/>
      <c r="SC429" s="263"/>
      <c r="SD429" s="263"/>
      <c r="SE429" s="263"/>
      <c r="SF429" s="263"/>
      <c r="SG429" s="263"/>
      <c r="SH429" s="263"/>
      <c r="SI429" s="263"/>
      <c r="SJ429" s="263"/>
      <c r="SK429" s="263"/>
      <c r="SL429" s="263"/>
      <c r="SM429" s="263"/>
      <c r="SN429" s="263"/>
      <c r="SO429" s="263"/>
      <c r="SP429" s="263"/>
      <c r="SQ429" s="263"/>
      <c r="SR429" s="263"/>
      <c r="SS429" s="263"/>
      <c r="ST429" s="263"/>
      <c r="SU429" s="263"/>
      <c r="SV429" s="263"/>
      <c r="SW429" s="263"/>
      <c r="SX429" s="263"/>
      <c r="SY429" s="263"/>
      <c r="SZ429" s="263"/>
      <c r="TA429" s="263"/>
      <c r="TB429" s="263"/>
      <c r="TC429" s="263"/>
      <c r="TD429" s="263"/>
      <c r="TE429" s="263"/>
      <c r="TF429" s="263"/>
      <c r="TG429" s="263"/>
      <c r="TH429" s="263"/>
      <c r="TI429" s="263"/>
      <c r="TJ429" s="263"/>
      <c r="TK429" s="263"/>
      <c r="TL429" s="263"/>
      <c r="TM429" s="263"/>
      <c r="TN429" s="263"/>
      <c r="TO429" s="263"/>
      <c r="TP429" s="263"/>
      <c r="TQ429" s="263"/>
      <c r="TR429" s="263"/>
      <c r="TS429" s="263"/>
      <c r="TT429" s="263"/>
      <c r="TU429" s="263"/>
      <c r="TV429" s="263"/>
      <c r="TW429" s="263"/>
      <c r="TX429" s="263"/>
      <c r="TY429" s="263"/>
      <c r="TZ429" s="263"/>
      <c r="UA429" s="263"/>
      <c r="UB429" s="263"/>
      <c r="UC429" s="263"/>
      <c r="UD429" s="263"/>
      <c r="UE429" s="263"/>
      <c r="UF429" s="263"/>
      <c r="UG429" s="263"/>
      <c r="UH429" s="263"/>
      <c r="UI429" s="263"/>
      <c r="UJ429" s="263"/>
      <c r="UK429" s="263"/>
      <c r="UL429" s="263"/>
      <c r="UM429" s="263"/>
      <c r="UN429" s="263"/>
      <c r="UO429" s="263"/>
      <c r="UP429" s="263"/>
      <c r="UQ429" s="263"/>
      <c r="UR429" s="263"/>
      <c r="US429" s="263"/>
      <c r="UT429" s="263"/>
      <c r="UU429" s="263"/>
      <c r="UV429" s="263"/>
      <c r="UW429" s="263"/>
      <c r="UX429" s="263"/>
      <c r="UY429" s="263"/>
      <c r="UZ429" s="263"/>
      <c r="VA429" s="263"/>
      <c r="VB429" s="263"/>
      <c r="VC429" s="263"/>
      <c r="VD429" s="263"/>
      <c r="VE429" s="263"/>
      <c r="VF429" s="263"/>
      <c r="VG429" s="263"/>
      <c r="VH429" s="263"/>
      <c r="VI429" s="263"/>
      <c r="VJ429" s="263"/>
      <c r="VK429" s="263"/>
      <c r="VL429" s="263"/>
      <c r="VM429" s="263"/>
      <c r="VN429" s="263"/>
      <c r="VO429" s="263"/>
      <c r="VP429" s="263"/>
      <c r="VQ429" s="263"/>
      <c r="VR429" s="263"/>
      <c r="VS429" s="263"/>
      <c r="VT429" s="263"/>
      <c r="VU429" s="263"/>
      <c r="VV429" s="263"/>
      <c r="VW429" s="263"/>
      <c r="VX429" s="263"/>
      <c r="VY429" s="263"/>
      <c r="VZ429" s="263"/>
      <c r="WA429" s="263"/>
      <c r="WB429" s="263"/>
      <c r="WC429" s="263"/>
      <c r="WD429" s="263"/>
      <c r="WE429" s="263"/>
      <c r="WF429" s="263"/>
      <c r="WG429" s="263"/>
      <c r="WH429" s="263"/>
      <c r="WI429" s="263"/>
      <c r="WJ429" s="263"/>
      <c r="WK429" s="263"/>
      <c r="WL429" s="263"/>
      <c r="WM429" s="263"/>
      <c r="WN429" s="263"/>
      <c r="WO429" s="263"/>
      <c r="WP429" s="263"/>
      <c r="WQ429" s="263"/>
      <c r="WR429" s="263"/>
      <c r="WS429" s="263"/>
      <c r="WT429" s="263"/>
      <c r="WU429" s="263"/>
      <c r="WV429" s="263"/>
      <c r="WW429" s="263"/>
      <c r="WX429" s="263"/>
      <c r="WY429" s="263"/>
      <c r="WZ429" s="263"/>
      <c r="XA429" s="263"/>
      <c r="XB429" s="263"/>
      <c r="XC429" s="263"/>
      <c r="XD429" s="263"/>
      <c r="XE429" s="263"/>
      <c r="XF429" s="263"/>
      <c r="XG429" s="263"/>
      <c r="XH429" s="263"/>
      <c r="XI429" s="263"/>
      <c r="XJ429" s="263"/>
      <c r="XK429" s="263"/>
      <c r="XL429" s="263"/>
      <c r="XM429" s="263"/>
      <c r="XN429" s="263"/>
      <c r="XO429" s="263"/>
      <c r="XP429" s="263"/>
      <c r="XQ429" s="263"/>
      <c r="XR429" s="263"/>
      <c r="XS429" s="263"/>
      <c r="XT429" s="263"/>
      <c r="XU429" s="263"/>
      <c r="XV429" s="263"/>
      <c r="XW429" s="263"/>
      <c r="XX429" s="263"/>
      <c r="XY429" s="263"/>
      <c r="XZ429" s="263"/>
      <c r="YA429" s="263"/>
      <c r="YB429" s="263"/>
      <c r="YC429" s="263"/>
      <c r="YD429" s="263"/>
      <c r="YE429" s="263"/>
      <c r="YF429" s="263"/>
      <c r="YG429" s="263"/>
      <c r="YH429" s="263"/>
      <c r="YI429" s="263"/>
      <c r="YJ429" s="263"/>
      <c r="YK429" s="263"/>
      <c r="YL429" s="263"/>
      <c r="YM429" s="263"/>
      <c r="YN429" s="263"/>
      <c r="YO429" s="263"/>
      <c r="YP429" s="263"/>
      <c r="YQ429" s="263"/>
      <c r="YR429" s="263"/>
      <c r="YS429" s="263"/>
      <c r="YT429" s="263"/>
      <c r="YU429" s="263"/>
      <c r="YV429" s="263"/>
      <c r="YW429" s="263"/>
      <c r="YX429" s="263"/>
      <c r="YY429" s="263"/>
      <c r="YZ429" s="263"/>
      <c r="ZA429" s="263"/>
      <c r="ZB429" s="263"/>
      <c r="ZC429" s="263"/>
      <c r="ZD429" s="263"/>
      <c r="ZE429" s="263"/>
      <c r="ZF429" s="263"/>
      <c r="ZG429" s="263"/>
      <c r="ZH429" s="263"/>
      <c r="ZI429" s="263"/>
      <c r="ZJ429" s="263"/>
      <c r="ZK429" s="263"/>
      <c r="ZL429" s="263"/>
      <c r="ZM429" s="263"/>
      <c r="ZN429" s="263"/>
      <c r="ZO429" s="263"/>
      <c r="ZP429" s="263"/>
      <c r="ZQ429" s="263"/>
      <c r="ZR429" s="263"/>
      <c r="ZS429" s="263"/>
      <c r="ZT429" s="263"/>
      <c r="ZU429" s="263"/>
      <c r="ZV429" s="263"/>
      <c r="ZW429" s="263"/>
      <c r="ZX429" s="263"/>
      <c r="ZY429" s="263"/>
      <c r="ZZ429" s="263"/>
      <c r="AAA429" s="263"/>
      <c r="AAB429" s="263"/>
      <c r="AAC429" s="263"/>
      <c r="AAD429" s="263"/>
      <c r="AAE429" s="263"/>
      <c r="AAF429" s="263"/>
      <c r="AAG429" s="263"/>
      <c r="AAH429" s="263"/>
      <c r="AAI429" s="263"/>
      <c r="AAJ429" s="263"/>
      <c r="AAK429" s="263"/>
      <c r="AAL429" s="263"/>
      <c r="AAM429" s="263"/>
      <c r="AAN429" s="263"/>
      <c r="AAO429" s="263"/>
      <c r="AAP429" s="263"/>
      <c r="AAQ429" s="263"/>
      <c r="AAR429" s="263"/>
      <c r="AAS429" s="263"/>
      <c r="AAT429" s="263"/>
      <c r="AAU429" s="263"/>
      <c r="AAV429" s="263"/>
      <c r="AAW429" s="263"/>
      <c r="AAX429" s="263"/>
      <c r="AAY429" s="263"/>
      <c r="AAZ429" s="263"/>
      <c r="ABA429" s="263"/>
      <c r="ABB429" s="263"/>
      <c r="ABC429" s="263"/>
      <c r="ABD429" s="263"/>
      <c r="ABE429" s="263"/>
      <c r="ABF429" s="263"/>
      <c r="ABG429" s="263"/>
      <c r="ABH429" s="263"/>
      <c r="ABI429" s="263"/>
      <c r="ABJ429" s="263"/>
      <c r="ABK429" s="263"/>
      <c r="ABL429" s="263"/>
      <c r="ABM429" s="263"/>
      <c r="ABN429" s="263"/>
      <c r="ABO429" s="263"/>
      <c r="ABP429" s="263"/>
      <c r="ABQ429" s="263"/>
      <c r="ABR429" s="263"/>
      <c r="ABS429" s="263"/>
      <c r="ABT429" s="263"/>
      <c r="ABU429" s="263"/>
      <c r="ABV429" s="263"/>
      <c r="ABW429" s="263"/>
      <c r="ABX429" s="263"/>
      <c r="ABY429" s="263"/>
      <c r="ABZ429" s="263"/>
      <c r="ACA429" s="263"/>
      <c r="ACB429" s="263"/>
      <c r="ACC429" s="263"/>
      <c r="ACD429" s="263"/>
      <c r="ACE429" s="263"/>
      <c r="ACF429" s="263"/>
      <c r="ACG429" s="263"/>
      <c r="ACH429" s="263"/>
      <c r="ACI429" s="263"/>
      <c r="ACJ429" s="263"/>
      <c r="ACK429" s="263"/>
      <c r="ACL429" s="263"/>
      <c r="ACM429" s="263"/>
      <c r="ACN429" s="263"/>
      <c r="ACO429" s="263"/>
      <c r="ACP429" s="263"/>
      <c r="ACQ429" s="263"/>
      <c r="ACR429" s="263"/>
      <c r="ACS429" s="263"/>
      <c r="ACT429" s="263"/>
      <c r="ACU429" s="263"/>
      <c r="ACV429" s="263"/>
      <c r="ACW429" s="263"/>
      <c r="ACX429" s="263"/>
      <c r="ACY429" s="263"/>
      <c r="ACZ429" s="263"/>
      <c r="ADA429" s="263"/>
      <c r="ADB429" s="263"/>
      <c r="ADC429" s="263"/>
      <c r="ADD429" s="263"/>
      <c r="ADE429" s="263"/>
      <c r="ADF429" s="263"/>
      <c r="ADG429" s="263"/>
      <c r="ADH429" s="263"/>
      <c r="ADI429" s="263"/>
      <c r="ADJ429" s="263"/>
      <c r="ADK429" s="263"/>
      <c r="ADL429" s="263"/>
      <c r="ADM429" s="263"/>
      <c r="ADN429" s="263"/>
      <c r="ADO429" s="263"/>
      <c r="ADP429" s="263"/>
      <c r="ADQ429" s="263"/>
      <c r="ADR429" s="263"/>
      <c r="ADS429" s="263"/>
      <c r="ADT429" s="263"/>
      <c r="ADU429" s="263"/>
      <c r="ADV429" s="263"/>
      <c r="ADW429" s="263"/>
      <c r="ADX429" s="263"/>
      <c r="ADY429" s="263"/>
      <c r="ADZ429" s="263"/>
      <c r="AEA429" s="263"/>
      <c r="AEB429" s="263"/>
      <c r="AEC429" s="263"/>
      <c r="AED429" s="263"/>
      <c r="AEE429" s="263"/>
      <c r="AEF429" s="263"/>
      <c r="AEG429" s="263"/>
      <c r="AEH429" s="263"/>
      <c r="AEI429" s="263"/>
      <c r="AEJ429" s="263"/>
      <c r="AEK429" s="263"/>
      <c r="AEL429" s="263"/>
      <c r="AEM429" s="263"/>
      <c r="AEN429" s="263"/>
      <c r="AEO429" s="263"/>
      <c r="AEP429" s="263"/>
      <c r="AEQ429" s="263"/>
      <c r="AER429" s="263"/>
      <c r="AES429" s="263"/>
      <c r="AET429" s="263"/>
      <c r="AEU429" s="263"/>
      <c r="AEV429" s="263"/>
      <c r="AEW429" s="263"/>
      <c r="AEX429" s="263"/>
      <c r="AEY429" s="263"/>
      <c r="AEZ429" s="263"/>
      <c r="AFA429" s="263"/>
      <c r="AFB429" s="263"/>
      <c r="AFC429" s="263"/>
      <c r="AFD429" s="263"/>
      <c r="AFE429" s="263"/>
      <c r="AFF429" s="263"/>
      <c r="AFG429" s="263"/>
      <c r="AFH429" s="263"/>
      <c r="AFI429" s="263"/>
      <c r="AFJ429" s="263"/>
      <c r="AFK429" s="263"/>
      <c r="AFL429" s="263"/>
      <c r="AFM429" s="263"/>
      <c r="AFN429" s="263"/>
      <c r="AFO429" s="263"/>
      <c r="AFP429" s="263"/>
      <c r="AFQ429" s="263"/>
      <c r="AFR429" s="263"/>
      <c r="AFS429" s="263"/>
      <c r="AFT429" s="263"/>
      <c r="AFU429" s="263"/>
      <c r="AFV429" s="263"/>
      <c r="AFW429" s="263"/>
      <c r="AFX429" s="263"/>
      <c r="AFY429" s="263"/>
      <c r="AFZ429" s="263"/>
      <c r="AGA429" s="263"/>
      <c r="AGB429" s="263"/>
      <c r="AGC429" s="263"/>
      <c r="AGD429" s="263"/>
      <c r="AGE429" s="263"/>
      <c r="AGF429" s="263"/>
      <c r="AGG429" s="263"/>
      <c r="AGH429" s="263"/>
      <c r="AGI429" s="263"/>
      <c r="AGJ429" s="263"/>
      <c r="AGK429" s="263"/>
      <c r="AGL429" s="263"/>
      <c r="AGM429" s="263"/>
      <c r="AGN429" s="263"/>
      <c r="AGO429" s="263"/>
      <c r="AGP429" s="263"/>
      <c r="AGQ429" s="263"/>
      <c r="AGR429" s="263"/>
      <c r="AGS429" s="263"/>
      <c r="AGT429" s="263"/>
      <c r="AGU429" s="263"/>
      <c r="AGV429" s="263"/>
      <c r="AGW429" s="263"/>
      <c r="AGX429" s="263"/>
      <c r="AGY429" s="263"/>
      <c r="AGZ429" s="263"/>
      <c r="AHA429" s="263"/>
      <c r="AHB429" s="263"/>
      <c r="AHC429" s="263"/>
      <c r="AHD429" s="263"/>
      <c r="AHE429" s="263"/>
      <c r="AHF429" s="263"/>
      <c r="AHG429" s="263"/>
      <c r="AHH429" s="263"/>
      <c r="AHI429" s="263"/>
      <c r="AHJ429" s="263"/>
      <c r="AHK429" s="263"/>
      <c r="AHL429" s="263"/>
      <c r="AHM429" s="263"/>
      <c r="AHN429" s="263"/>
      <c r="AHO429" s="263"/>
      <c r="AHP429" s="263"/>
      <c r="AHQ429" s="263"/>
      <c r="AHR429" s="263"/>
      <c r="AHS429" s="263"/>
      <c r="AHT429" s="263"/>
      <c r="AHU429" s="263"/>
      <c r="AHV429" s="263"/>
      <c r="AHW429" s="263"/>
      <c r="AHX429" s="263"/>
      <c r="AHY429" s="263"/>
      <c r="AHZ429" s="263"/>
      <c r="AIA429" s="263"/>
      <c r="AIB429" s="263"/>
      <c r="AIC429" s="263"/>
      <c r="AID429" s="263"/>
      <c r="AIE429" s="263"/>
      <c r="AIF429" s="263"/>
      <c r="AIG429" s="263"/>
      <c r="AIH429" s="263"/>
      <c r="AII429" s="263"/>
      <c r="AIJ429" s="263"/>
      <c r="AIK429" s="263"/>
      <c r="AIL429" s="263"/>
      <c r="AIM429" s="263"/>
      <c r="AIN429" s="263"/>
      <c r="AIO429" s="263"/>
      <c r="AIP429" s="263"/>
      <c r="AIQ429" s="263"/>
      <c r="AIR429" s="263"/>
      <c r="AIS429" s="263"/>
      <c r="AIT429" s="263"/>
      <c r="AIU429" s="263"/>
      <c r="AIV429" s="263"/>
      <c r="AIW429" s="263"/>
      <c r="AIX429" s="263"/>
      <c r="AIY429" s="263"/>
      <c r="AIZ429" s="263"/>
      <c r="AJA429" s="263"/>
      <c r="AJB429" s="263"/>
      <c r="AJC429" s="263"/>
      <c r="AJD429" s="263"/>
      <c r="AJE429" s="263"/>
      <c r="AJF429" s="263"/>
      <c r="AJG429" s="263"/>
      <c r="AJH429" s="263"/>
      <c r="AJI429" s="263"/>
      <c r="AJJ429" s="263"/>
      <c r="AJK429" s="263"/>
      <c r="AJL429" s="263"/>
      <c r="AJM429" s="263"/>
      <c r="AJN429" s="263"/>
      <c r="AJO429" s="263"/>
      <c r="AJP429" s="263"/>
      <c r="AJQ429" s="263"/>
      <c r="AJR429" s="263"/>
      <c r="AJS429" s="263"/>
      <c r="AJT429" s="263"/>
      <c r="AJU429" s="263"/>
      <c r="AJV429" s="263"/>
      <c r="AJW429" s="263"/>
      <c r="AJX429" s="263"/>
      <c r="AJY429" s="263"/>
      <c r="AJZ429" s="263"/>
      <c r="AKA429" s="263"/>
      <c r="AKB429" s="263"/>
      <c r="AKC429" s="263"/>
      <c r="AKD429" s="263"/>
      <c r="AKE429" s="263"/>
      <c r="AKF429" s="263"/>
      <c r="AKG429" s="263"/>
      <c r="AKH429" s="263"/>
      <c r="AKI429" s="263"/>
      <c r="AKJ429" s="263"/>
      <c r="AKK429" s="263"/>
      <c r="AKL429" s="263"/>
      <c r="AKM429" s="263"/>
      <c r="AKN429" s="263"/>
      <c r="AKO429" s="263"/>
      <c r="AKP429" s="263"/>
      <c r="AKQ429" s="263"/>
      <c r="AKR429" s="263"/>
      <c r="AKS429" s="263"/>
      <c r="AKT429" s="263"/>
      <c r="AKU429" s="263"/>
      <c r="AKV429" s="263"/>
      <c r="AKW429" s="263"/>
      <c r="AKX429" s="263"/>
      <c r="AKY429" s="263"/>
      <c r="AKZ429" s="263"/>
      <c r="ALA429" s="263"/>
      <c r="ALB429" s="263"/>
      <c r="ALC429" s="263"/>
      <c r="ALD429" s="263"/>
      <c r="ALE429" s="263"/>
      <c r="ALF429" s="263"/>
      <c r="ALG429" s="263"/>
      <c r="ALH429" s="263"/>
      <c r="ALI429" s="263"/>
      <c r="ALJ429" s="263"/>
      <c r="ALK429" s="263"/>
      <c r="ALL429" s="263"/>
      <c r="ALM429" s="263"/>
      <c r="ALN429" s="263"/>
      <c r="ALO429" s="263"/>
      <c r="ALP429" s="263"/>
      <c r="ALQ429" s="263"/>
      <c r="ALR429" s="263"/>
      <c r="ALS429" s="263"/>
      <c r="ALT429" s="263"/>
      <c r="ALU429" s="263"/>
      <c r="ALV429" s="263"/>
      <c r="ALW429" s="263"/>
      <c r="ALX429" s="263"/>
      <c r="ALY429" s="263"/>
      <c r="ALZ429" s="263"/>
      <c r="AMA429" s="263"/>
      <c r="AMB429" s="263"/>
      <c r="AMC429" s="263"/>
      <c r="AMD429" s="263"/>
      <c r="AME429" s="263"/>
      <c r="AMF429" s="263"/>
      <c r="AMG429" s="263"/>
      <c r="AMH429" s="263"/>
      <c r="AMI429" s="263"/>
      <c r="AMJ429" s="263"/>
      <c r="AMK429" s="263"/>
      <c r="AML429" s="263"/>
      <c r="AMM429" s="263"/>
      <c r="AMN429" s="263"/>
      <c r="AMO429" s="263"/>
      <c r="AMP429" s="263"/>
      <c r="AMQ429" s="263"/>
      <c r="AMR429" s="263"/>
      <c r="AMS429" s="263"/>
      <c r="AMT429" s="263"/>
      <c r="AMU429" s="263"/>
      <c r="AMV429" s="263"/>
      <c r="AMW429" s="263"/>
      <c r="AMX429" s="263"/>
      <c r="AMY429" s="263"/>
      <c r="AMZ429" s="263"/>
      <c r="ANA429" s="263"/>
      <c r="ANB429" s="263"/>
      <c r="ANC429" s="263"/>
      <c r="AND429" s="263"/>
      <c r="ANE429" s="263"/>
      <c r="ANF429" s="263"/>
      <c r="ANG429" s="263"/>
      <c r="ANH429" s="263"/>
      <c r="ANI429" s="263"/>
      <c r="ANJ429" s="263"/>
      <c r="ANK429" s="263"/>
      <c r="ANL429" s="263"/>
      <c r="ANM429" s="263"/>
      <c r="ANN429" s="263"/>
      <c r="ANO429" s="263"/>
      <c r="ANP429" s="263"/>
      <c r="ANQ429" s="263"/>
      <c r="ANR429" s="263"/>
      <c r="ANS429" s="263"/>
      <c r="ANT429" s="263"/>
      <c r="ANU429" s="263"/>
      <c r="ANV429" s="263"/>
      <c r="ANW429" s="263"/>
      <c r="ANX429" s="263"/>
      <c r="ANY429" s="263"/>
      <c r="ANZ429" s="263"/>
      <c r="AOA429" s="263"/>
      <c r="AOB429" s="263"/>
      <c r="AOC429" s="263"/>
      <c r="AOD429" s="263"/>
      <c r="AOE429" s="263"/>
      <c r="AOF429" s="263"/>
      <c r="AOG429" s="263"/>
      <c r="AOH429" s="263"/>
      <c r="AOI429" s="263"/>
      <c r="AOJ429" s="263"/>
      <c r="AOK429" s="263"/>
      <c r="AOL429" s="263"/>
      <c r="AOM429" s="263"/>
      <c r="AON429" s="263"/>
      <c r="AOO429" s="263"/>
      <c r="AOP429" s="263"/>
      <c r="AOQ429" s="263"/>
      <c r="AOR429" s="263"/>
      <c r="AOS429" s="263"/>
      <c r="AOT429" s="263"/>
      <c r="AOU429" s="263"/>
      <c r="AOV429" s="263"/>
      <c r="AOW429" s="263"/>
      <c r="AOX429" s="263"/>
      <c r="AOY429" s="263"/>
      <c r="AOZ429" s="263"/>
      <c r="APA429" s="263"/>
      <c r="APB429" s="263"/>
      <c r="APC429" s="263"/>
      <c r="APD429" s="263"/>
      <c r="APE429" s="263"/>
      <c r="APF429" s="263"/>
      <c r="APG429" s="263"/>
      <c r="APH429" s="263"/>
      <c r="API429" s="263"/>
      <c r="APJ429" s="263"/>
      <c r="APK429" s="263"/>
      <c r="APL429" s="263"/>
      <c r="APM429" s="263"/>
      <c r="APN429" s="263"/>
      <c r="APO429" s="263"/>
      <c r="APP429" s="263"/>
      <c r="APQ429" s="263"/>
      <c r="APR429" s="263"/>
      <c r="APS429" s="263"/>
      <c r="APT429" s="263"/>
      <c r="APU429" s="263"/>
      <c r="APV429" s="263"/>
      <c r="APW429" s="263"/>
      <c r="APX429" s="263"/>
      <c r="APY429" s="263"/>
      <c r="APZ429" s="263"/>
      <c r="AQA429" s="263"/>
      <c r="AQB429" s="263"/>
      <c r="AQC429" s="263"/>
      <c r="AQD429" s="263"/>
      <c r="AQE429" s="263"/>
      <c r="AQF429" s="263"/>
      <c r="AQG429" s="263"/>
      <c r="AQH429" s="263"/>
      <c r="AQI429" s="263"/>
      <c r="AQJ429" s="263"/>
      <c r="AQK429" s="263"/>
      <c r="AQL429" s="263"/>
      <c r="AQM429" s="263"/>
      <c r="AQN429" s="263"/>
      <c r="AQO429" s="263"/>
      <c r="AQP429" s="263"/>
      <c r="AQQ429" s="263"/>
      <c r="AQR429" s="263"/>
      <c r="AQS429" s="263"/>
      <c r="AQT429" s="263"/>
      <c r="AQU429" s="263"/>
      <c r="AQV429" s="263"/>
      <c r="AQW429" s="263"/>
      <c r="AQX429" s="263"/>
      <c r="AQY429" s="263"/>
      <c r="AQZ429" s="263"/>
      <c r="ARA429" s="263"/>
      <c r="ARB429" s="263"/>
      <c r="ARC429" s="263"/>
      <c r="ARD429" s="263"/>
      <c r="ARE429" s="263"/>
      <c r="ARF429" s="263"/>
      <c r="ARG429" s="263"/>
      <c r="ARH429" s="263"/>
      <c r="ARI429" s="263"/>
      <c r="ARJ429" s="263"/>
      <c r="ARK429" s="263"/>
      <c r="ARL429" s="263"/>
      <c r="ARM429" s="263"/>
      <c r="ARN429" s="263"/>
      <c r="ARO429" s="263"/>
      <c r="ARP429" s="263"/>
      <c r="ARQ429" s="263"/>
      <c r="ARR429" s="263"/>
      <c r="ARS429" s="263"/>
      <c r="ART429" s="263"/>
      <c r="ARU429" s="263"/>
      <c r="ARV429" s="263"/>
      <c r="ARW429" s="263"/>
      <c r="ARX429" s="263"/>
      <c r="ARY429" s="263"/>
      <c r="ARZ429" s="263"/>
      <c r="ASA429" s="263"/>
      <c r="ASB429" s="263"/>
      <c r="ASC429" s="263"/>
      <c r="ASD429" s="263"/>
      <c r="ASE429" s="263"/>
      <c r="ASF429" s="263"/>
      <c r="ASG429" s="263"/>
      <c r="ASH429" s="263"/>
      <c r="ASI429" s="263"/>
      <c r="ASJ429" s="263"/>
      <c r="ASK429" s="263"/>
      <c r="ASL429" s="263"/>
      <c r="ASM429" s="263"/>
      <c r="ASN429" s="263"/>
      <c r="ASO429" s="263"/>
      <c r="ASP429" s="263"/>
      <c r="ASQ429" s="263"/>
      <c r="ASR429" s="263"/>
      <c r="ASS429" s="263"/>
      <c r="AST429" s="263"/>
      <c r="ASU429" s="263"/>
      <c r="ASV429" s="263"/>
      <c r="ASW429" s="263"/>
      <c r="ASX429" s="263"/>
      <c r="ASY429" s="263"/>
      <c r="ASZ429" s="263"/>
      <c r="ATA429" s="263"/>
      <c r="ATB429" s="263"/>
      <c r="ATC429" s="263"/>
      <c r="ATD429" s="263"/>
      <c r="ATE429" s="263"/>
      <c r="ATF429" s="263"/>
      <c r="ATG429" s="263"/>
      <c r="ATH429" s="263"/>
      <c r="ATI429" s="263"/>
      <c r="ATJ429" s="263"/>
      <c r="ATK429" s="263"/>
      <c r="ATL429" s="263"/>
      <c r="ATM429" s="263"/>
      <c r="ATN429" s="263"/>
      <c r="ATO429" s="263"/>
      <c r="ATP429" s="263"/>
      <c r="ATQ429" s="263"/>
      <c r="ATR429" s="263"/>
      <c r="ATS429" s="263"/>
      <c r="ATT429" s="263"/>
      <c r="ATU429" s="263"/>
      <c r="ATV429" s="263"/>
      <c r="ATW429" s="263"/>
      <c r="ATX429" s="263"/>
      <c r="ATY429" s="263"/>
      <c r="ATZ429" s="263"/>
      <c r="AUA429" s="263"/>
      <c r="AUB429" s="263"/>
      <c r="AUC429" s="263"/>
      <c r="AUD429" s="263"/>
      <c r="AUE429" s="263"/>
      <c r="AUF429" s="263"/>
      <c r="AUG429" s="263"/>
      <c r="AUH429" s="263"/>
      <c r="AUI429" s="263"/>
      <c r="AUJ429" s="263"/>
      <c r="AUK429" s="263"/>
      <c r="AUL429" s="263"/>
      <c r="AUM429" s="263"/>
      <c r="AUN429" s="263"/>
      <c r="AUO429" s="263"/>
      <c r="AUP429" s="263"/>
      <c r="AUQ429" s="263"/>
      <c r="AUR429" s="263"/>
      <c r="AUS429" s="263"/>
      <c r="AUT429" s="263"/>
      <c r="AUU429" s="263"/>
      <c r="AUV429" s="263"/>
      <c r="AUW429" s="263"/>
      <c r="AUX429" s="263"/>
      <c r="AUY429" s="263"/>
      <c r="AUZ429" s="263"/>
      <c r="AVA429" s="263"/>
      <c r="AVB429" s="263"/>
      <c r="AVC429" s="263"/>
      <c r="AVD429" s="263"/>
      <c r="AVE429" s="263"/>
      <c r="AVF429" s="263"/>
      <c r="AVG429" s="263"/>
      <c r="AVH429" s="263"/>
      <c r="AVI429" s="263"/>
      <c r="AVJ429" s="263"/>
      <c r="AVK429" s="263"/>
      <c r="AVL429" s="263"/>
      <c r="AVM429" s="263"/>
      <c r="AVN429" s="263"/>
      <c r="AVO429" s="263"/>
      <c r="AVP429" s="263"/>
      <c r="AVQ429" s="263"/>
      <c r="AVR429" s="263"/>
      <c r="AVS429" s="263"/>
      <c r="AVT429" s="263"/>
      <c r="AVU429" s="263"/>
      <c r="AVV429" s="263"/>
      <c r="AVW429" s="263"/>
      <c r="AVX429" s="263"/>
      <c r="AVY429" s="263"/>
      <c r="AVZ429" s="263"/>
      <c r="AWA429" s="263"/>
      <c r="AWB429" s="263"/>
      <c r="AWC429" s="263"/>
      <c r="AWD429" s="263"/>
      <c r="AWE429" s="263"/>
      <c r="AWF429" s="263"/>
      <c r="AWG429" s="263"/>
      <c r="AWH429" s="263"/>
      <c r="AWI429" s="263"/>
      <c r="AWJ429" s="263"/>
      <c r="AWK429" s="263"/>
      <c r="AWL429" s="263"/>
      <c r="AWM429" s="263"/>
      <c r="AWN429" s="263"/>
      <c r="AWO429" s="263"/>
      <c r="AWP429" s="263"/>
      <c r="AWQ429" s="263"/>
      <c r="AWR429" s="263"/>
      <c r="AWS429" s="263"/>
      <c r="AWT429" s="263"/>
      <c r="AWU429" s="263"/>
      <c r="AWV429" s="263"/>
      <c r="AWW429" s="263"/>
      <c r="AWX429" s="263"/>
      <c r="AWY429" s="263"/>
      <c r="AWZ429" s="263"/>
      <c r="AXA429" s="263"/>
      <c r="AXB429" s="263"/>
      <c r="AXC429" s="263"/>
      <c r="AXD429" s="263"/>
      <c r="AXE429" s="263"/>
      <c r="AXF429" s="263"/>
      <c r="AXG429" s="263"/>
      <c r="AXH429" s="263"/>
      <c r="AXI429" s="263"/>
      <c r="AXJ429" s="263"/>
      <c r="AXK429" s="263"/>
      <c r="AXL429" s="263"/>
      <c r="AXM429" s="263"/>
      <c r="AXN429" s="263"/>
      <c r="AXO429" s="263"/>
      <c r="AXP429" s="263"/>
      <c r="AXQ429" s="263"/>
      <c r="AXR429" s="263"/>
      <c r="AXS429" s="263"/>
      <c r="AXT429" s="263"/>
      <c r="AXU429" s="263"/>
      <c r="AXV429" s="263"/>
      <c r="AXW429" s="263"/>
      <c r="AXX429" s="263"/>
      <c r="AXY429" s="263"/>
      <c r="AXZ429" s="263"/>
      <c r="AYA429" s="263"/>
      <c r="AYB429" s="263"/>
      <c r="AYC429" s="263"/>
      <c r="AYD429" s="263"/>
      <c r="AYE429" s="263"/>
      <c r="AYF429" s="263"/>
      <c r="AYG429" s="263"/>
      <c r="AYH429" s="263"/>
      <c r="AYI429" s="263"/>
      <c r="AYJ429" s="263"/>
      <c r="AYK429" s="263"/>
      <c r="AYL429" s="263"/>
      <c r="AYM429" s="263"/>
      <c r="AYN429" s="263"/>
      <c r="AYO429" s="263"/>
      <c r="AYP429" s="263"/>
      <c r="AYQ429" s="263"/>
      <c r="AYR429" s="263"/>
      <c r="AYS429" s="263"/>
      <c r="AYT429" s="263"/>
      <c r="AYU429" s="263"/>
      <c r="AYV429" s="263"/>
      <c r="AYW429" s="263"/>
      <c r="AYX429" s="263"/>
      <c r="AYY429" s="263"/>
      <c r="AYZ429" s="263"/>
      <c r="AZA429" s="263"/>
      <c r="AZB429" s="263"/>
      <c r="AZC429" s="263"/>
      <c r="AZD429" s="263"/>
      <c r="AZE429" s="263"/>
      <c r="AZF429" s="263"/>
      <c r="AZG429" s="263"/>
      <c r="AZH429" s="263"/>
      <c r="AZI429" s="263"/>
      <c r="AZJ429" s="263"/>
      <c r="AZK429" s="263"/>
      <c r="AZL429" s="263"/>
      <c r="AZM429" s="263"/>
      <c r="AZN429" s="263"/>
      <c r="AZO429" s="263"/>
      <c r="AZP429" s="263"/>
      <c r="AZQ429" s="263"/>
      <c r="AZR429" s="263"/>
      <c r="AZS429" s="263"/>
      <c r="AZT429" s="263"/>
      <c r="AZU429" s="263"/>
      <c r="AZV429" s="263"/>
      <c r="AZW429" s="263"/>
      <c r="AZX429" s="263"/>
      <c r="AZY429" s="263"/>
      <c r="AZZ429" s="263"/>
      <c r="BAA429" s="263"/>
      <c r="BAB429" s="263"/>
      <c r="BAC429" s="263"/>
      <c r="BAD429" s="263"/>
      <c r="BAE429" s="263"/>
      <c r="BAF429" s="263"/>
      <c r="BAG429" s="263"/>
      <c r="BAH429" s="263"/>
      <c r="BAI429" s="263"/>
      <c r="BAJ429" s="263"/>
      <c r="BAK429" s="263"/>
      <c r="BAL429" s="263"/>
      <c r="BAM429" s="263"/>
      <c r="BAN429" s="263"/>
      <c r="BAO429" s="263"/>
      <c r="BAP429" s="263"/>
      <c r="BAQ429" s="263"/>
      <c r="BAR429" s="263"/>
      <c r="BAS429" s="263"/>
      <c r="BAT429" s="263"/>
      <c r="BAU429" s="263"/>
      <c r="BAV429" s="263"/>
      <c r="BAW429" s="263"/>
      <c r="BAX429" s="263"/>
      <c r="BAY429" s="263"/>
      <c r="BAZ429" s="263"/>
      <c r="BBA429" s="263"/>
      <c r="BBB429" s="263"/>
      <c r="BBC429" s="263"/>
      <c r="BBD429" s="263"/>
      <c r="BBE429" s="263"/>
      <c r="BBF429" s="263"/>
      <c r="BBG429" s="263"/>
      <c r="BBH429" s="263"/>
      <c r="BBI429" s="263"/>
      <c r="BBJ429" s="263"/>
      <c r="BBK429" s="263"/>
      <c r="BBL429" s="263"/>
      <c r="BBM429" s="263"/>
      <c r="BBN429" s="263"/>
      <c r="BBO429" s="263"/>
      <c r="BBP429" s="263"/>
      <c r="BBQ429" s="263"/>
      <c r="BBR429" s="263"/>
      <c r="BBS429" s="263"/>
      <c r="BBT429" s="263"/>
      <c r="BBU429" s="263"/>
      <c r="BBV429" s="263"/>
      <c r="BBW429" s="263"/>
      <c r="BBX429" s="263"/>
      <c r="BBY429" s="263"/>
      <c r="BBZ429" s="263"/>
      <c r="BCA429" s="263"/>
      <c r="BCB429" s="263"/>
      <c r="BCC429" s="263"/>
      <c r="BCD429" s="263"/>
      <c r="BCE429" s="263"/>
      <c r="BCF429" s="263"/>
      <c r="BCG429" s="263"/>
      <c r="BCH429" s="263"/>
      <c r="BCI429" s="263"/>
      <c r="BCJ429" s="263"/>
      <c r="BCK429" s="263"/>
      <c r="BCL429" s="263"/>
      <c r="BCM429" s="263"/>
      <c r="BCN429" s="263"/>
      <c r="BCO429" s="263"/>
      <c r="BCP429" s="263"/>
      <c r="BCQ429" s="263"/>
      <c r="BCR429" s="263"/>
      <c r="BCS429" s="263"/>
      <c r="BCT429" s="263"/>
      <c r="BCU429" s="263"/>
      <c r="BCV429" s="263"/>
      <c r="BCW429" s="263"/>
      <c r="BCX429" s="263"/>
      <c r="BCY429" s="263"/>
      <c r="BCZ429" s="263"/>
      <c r="BDA429" s="263"/>
      <c r="BDB429" s="263"/>
      <c r="BDC429" s="263"/>
      <c r="BDD429" s="263"/>
      <c r="BDE429" s="263"/>
      <c r="BDF429" s="263"/>
      <c r="BDG429" s="263"/>
      <c r="BDH429" s="263"/>
      <c r="BDI429" s="263"/>
      <c r="BDJ429" s="263"/>
      <c r="BDK429" s="263"/>
      <c r="BDL429" s="263"/>
      <c r="BDM429" s="263"/>
      <c r="BDN429" s="263"/>
      <c r="BDO429" s="263"/>
      <c r="BDP429" s="263"/>
      <c r="BDQ429" s="263"/>
      <c r="BDR429" s="263"/>
      <c r="BDS429" s="263"/>
      <c r="BDT429" s="263"/>
      <c r="BDU429" s="263"/>
      <c r="BDV429" s="263"/>
      <c r="BDW429" s="263"/>
      <c r="BDX429" s="263"/>
      <c r="BDY429" s="263"/>
      <c r="BDZ429" s="263"/>
      <c r="BEA429" s="263"/>
      <c r="BEB429" s="263"/>
      <c r="BEC429" s="263"/>
      <c r="BED429" s="263"/>
      <c r="BEE429" s="263"/>
      <c r="BEF429" s="263"/>
      <c r="BEG429" s="263"/>
      <c r="BEH429" s="263"/>
      <c r="BEI429" s="263"/>
      <c r="BEJ429" s="263"/>
      <c r="BEK429" s="263"/>
      <c r="BEL429" s="263"/>
      <c r="BEM429" s="263"/>
      <c r="BEN429" s="263"/>
      <c r="BEO429" s="263"/>
      <c r="BEP429" s="263"/>
      <c r="BEQ429" s="263"/>
      <c r="BER429" s="263"/>
      <c r="BES429" s="263"/>
      <c r="BET429" s="263"/>
      <c r="BEU429" s="263"/>
      <c r="BEV429" s="263"/>
      <c r="BEW429" s="263"/>
      <c r="BEX429" s="263"/>
      <c r="BEY429" s="263"/>
      <c r="BEZ429" s="263"/>
      <c r="BFA429" s="263"/>
      <c r="BFB429" s="263"/>
      <c r="BFC429" s="263"/>
      <c r="BFD429" s="263"/>
      <c r="BFE429" s="263"/>
      <c r="BFF429" s="263"/>
      <c r="BFG429" s="263"/>
      <c r="BFH429" s="263"/>
      <c r="BFI429" s="263"/>
      <c r="BFJ429" s="263"/>
      <c r="BFK429" s="263"/>
      <c r="BFL429" s="263"/>
      <c r="BFM429" s="263"/>
      <c r="BFN429" s="263"/>
      <c r="BFO429" s="263"/>
      <c r="BFP429" s="263"/>
      <c r="BFQ429" s="263"/>
      <c r="BFR429" s="263"/>
      <c r="BFS429" s="263"/>
      <c r="BFT429" s="263"/>
      <c r="BFU429" s="263"/>
      <c r="BFV429" s="263"/>
      <c r="BFW429" s="263"/>
      <c r="BFX429" s="263"/>
      <c r="BFY429" s="263"/>
      <c r="BFZ429" s="263"/>
      <c r="BGA429" s="263"/>
      <c r="BGB429" s="263"/>
      <c r="BGC429" s="263"/>
      <c r="BGD429" s="263"/>
      <c r="BGE429" s="263"/>
      <c r="BGF429" s="263"/>
      <c r="BGG429" s="263"/>
      <c r="BGH429" s="263"/>
      <c r="BGI429" s="263"/>
      <c r="BGJ429" s="263"/>
      <c r="BGK429" s="263"/>
      <c r="BGL429" s="263"/>
      <c r="BGM429" s="263"/>
      <c r="BGN429" s="263"/>
      <c r="BGO429" s="263"/>
      <c r="BGP429" s="263"/>
      <c r="BGQ429" s="263"/>
      <c r="BGR429" s="263"/>
      <c r="BGS429" s="263"/>
      <c r="BGT429" s="263"/>
      <c r="BGU429" s="263"/>
      <c r="BGV429" s="263"/>
      <c r="BGW429" s="263"/>
      <c r="BGX429" s="263"/>
      <c r="BGY429" s="263"/>
      <c r="BGZ429" s="263"/>
      <c r="BHA429" s="263"/>
      <c r="BHB429" s="263"/>
      <c r="BHC429" s="263"/>
      <c r="BHD429" s="263"/>
      <c r="BHE429" s="263"/>
      <c r="BHF429" s="263"/>
      <c r="BHG429" s="263"/>
      <c r="BHH429" s="263"/>
      <c r="BHI429" s="263"/>
      <c r="BHJ429" s="263"/>
      <c r="BHK429" s="263"/>
      <c r="BHL429" s="263"/>
      <c r="BHM429" s="263"/>
      <c r="BHN429" s="263"/>
      <c r="BHO429" s="263"/>
      <c r="BHP429" s="263"/>
      <c r="BHQ429" s="263"/>
      <c r="BHR429" s="263"/>
      <c r="BHS429" s="263"/>
      <c r="BHT429" s="263"/>
      <c r="BHU429" s="263"/>
      <c r="BHV429" s="263"/>
      <c r="BHW429" s="263"/>
      <c r="BHX429" s="263"/>
      <c r="BHY429" s="263"/>
      <c r="BHZ429" s="263"/>
      <c r="BIA429" s="263"/>
      <c r="BIB429" s="263"/>
      <c r="BIC429" s="263"/>
      <c r="BID429" s="263"/>
      <c r="BIE429" s="263"/>
      <c r="BIF429" s="263"/>
      <c r="BIG429" s="263"/>
      <c r="BIH429" s="263"/>
      <c r="BII429" s="263"/>
      <c r="BIJ429" s="263"/>
      <c r="BIK429" s="263"/>
      <c r="BIL429" s="263"/>
      <c r="BIM429" s="263"/>
      <c r="BIN429" s="263"/>
      <c r="BIO429" s="263"/>
      <c r="BIP429" s="263"/>
      <c r="BIQ429" s="263"/>
      <c r="BIR429" s="263"/>
      <c r="BIS429" s="263"/>
      <c r="BIT429" s="263"/>
      <c r="BIU429" s="263"/>
      <c r="BIV429" s="263"/>
      <c r="BIW429" s="263"/>
      <c r="BIX429" s="263"/>
      <c r="BIY429" s="263"/>
      <c r="BIZ429" s="263"/>
      <c r="BJA429" s="263"/>
      <c r="BJB429" s="263"/>
      <c r="BJC429" s="263"/>
      <c r="BJD429" s="263"/>
      <c r="BJE429" s="263"/>
      <c r="BJF429" s="263"/>
      <c r="BJG429" s="263"/>
      <c r="BJH429" s="263"/>
      <c r="BJI429" s="263"/>
      <c r="BJJ429" s="263"/>
      <c r="BJK429" s="263"/>
      <c r="BJL429" s="263"/>
      <c r="BJM429" s="263"/>
      <c r="BJN429" s="263"/>
      <c r="BJO429" s="263"/>
      <c r="BJP429" s="263"/>
      <c r="BJQ429" s="263"/>
      <c r="BJR429" s="263"/>
      <c r="BJS429" s="263"/>
      <c r="BJT429" s="263"/>
      <c r="BJU429" s="263"/>
      <c r="BJV429" s="263"/>
      <c r="BJW429" s="263"/>
      <c r="BJX429" s="263"/>
      <c r="BJY429" s="263"/>
      <c r="BJZ429" s="263"/>
      <c r="BKA429" s="263"/>
      <c r="BKB429" s="263"/>
      <c r="BKC429" s="263"/>
      <c r="BKD429" s="263"/>
      <c r="BKE429" s="263"/>
      <c r="BKF429" s="263"/>
      <c r="BKG429" s="263"/>
      <c r="BKH429" s="263"/>
      <c r="BKI429" s="263"/>
      <c r="BKJ429" s="263"/>
      <c r="BKK429" s="263"/>
      <c r="BKL429" s="263"/>
      <c r="BKM429" s="263"/>
      <c r="BKN429" s="263"/>
      <c r="BKO429" s="263"/>
      <c r="BKP429" s="263"/>
      <c r="BKQ429" s="263"/>
      <c r="BKR429" s="263"/>
      <c r="BKS429" s="263"/>
      <c r="BKT429" s="263"/>
      <c r="BKU429" s="263"/>
      <c r="BKV429" s="263"/>
      <c r="BKW429" s="263"/>
      <c r="BKX429" s="263"/>
      <c r="BKY429" s="263"/>
      <c r="BKZ429" s="263"/>
      <c r="BLA429" s="263"/>
      <c r="BLB429" s="263"/>
      <c r="BLC429" s="263"/>
      <c r="BLD429" s="263"/>
      <c r="BLE429" s="263"/>
      <c r="BLF429" s="263"/>
      <c r="BLG429" s="263"/>
      <c r="BLH429" s="263"/>
      <c r="BLI429" s="263"/>
      <c r="BLJ429" s="263"/>
      <c r="BLK429" s="263"/>
      <c r="BLL429" s="263"/>
      <c r="BLM429" s="263"/>
      <c r="BLN429" s="263"/>
      <c r="BLO429" s="263"/>
      <c r="BLP429" s="263"/>
      <c r="BLQ429" s="263"/>
      <c r="BLR429" s="263"/>
      <c r="BLS429" s="263"/>
      <c r="BLT429" s="263"/>
      <c r="BLU429" s="263"/>
      <c r="BLV429" s="263"/>
      <c r="BLW429" s="263"/>
      <c r="BLX429" s="263"/>
      <c r="BLY429" s="263"/>
      <c r="BLZ429" s="263"/>
      <c r="BMA429" s="263"/>
      <c r="BMB429" s="263"/>
      <c r="BMC429" s="263"/>
      <c r="BMD429" s="263"/>
      <c r="BME429" s="263"/>
      <c r="BMF429" s="263"/>
      <c r="BMG429" s="263"/>
      <c r="BMH429" s="263"/>
      <c r="BMI429" s="263"/>
      <c r="BMJ429" s="263"/>
      <c r="BMK429" s="263"/>
      <c r="BML429" s="263"/>
      <c r="BMM429" s="263"/>
      <c r="BMN429" s="263"/>
      <c r="BMO429" s="263"/>
      <c r="BMP429" s="263"/>
      <c r="BMQ429" s="263"/>
      <c r="BMR429" s="263"/>
      <c r="BMS429" s="263"/>
      <c r="BMT429" s="263"/>
      <c r="BMU429" s="263"/>
      <c r="BMV429" s="263"/>
      <c r="BMW429" s="263"/>
      <c r="BMX429" s="263"/>
      <c r="BMY429" s="263"/>
      <c r="BMZ429" s="263"/>
      <c r="BNA429" s="263"/>
      <c r="BNB429" s="263"/>
      <c r="BNC429" s="263"/>
      <c r="BND429" s="263"/>
      <c r="BNE429" s="263"/>
      <c r="BNF429" s="263"/>
      <c r="BNG429" s="263"/>
      <c r="BNH429" s="263"/>
      <c r="BNI429" s="263"/>
      <c r="BNJ429" s="263"/>
      <c r="BNK429" s="263"/>
      <c r="BNL429" s="263"/>
      <c r="BNM429" s="263"/>
      <c r="BNN429" s="263"/>
      <c r="BNO429" s="263"/>
      <c r="BNP429" s="263"/>
      <c r="BNQ429" s="263"/>
      <c r="BNR429" s="263"/>
      <c r="BNS429" s="263"/>
      <c r="BNT429" s="263"/>
      <c r="BNU429" s="263"/>
      <c r="BNV429" s="263"/>
      <c r="BNW429" s="263"/>
      <c r="BNX429" s="263"/>
      <c r="BNY429" s="263"/>
      <c r="BNZ429" s="263"/>
      <c r="BOA429" s="263"/>
      <c r="BOB429" s="263"/>
      <c r="BOC429" s="263"/>
      <c r="BOD429" s="263"/>
      <c r="BOE429" s="263"/>
      <c r="BOF429" s="263"/>
      <c r="BOG429" s="263"/>
      <c r="BOH429" s="263"/>
      <c r="BOI429" s="263"/>
      <c r="BOJ429" s="263"/>
      <c r="BOK429" s="263"/>
      <c r="BOL429" s="263"/>
      <c r="BOM429" s="263"/>
      <c r="BON429" s="263"/>
      <c r="BOO429" s="263"/>
      <c r="BOP429" s="263"/>
      <c r="BOQ429" s="263"/>
      <c r="BOR429" s="263"/>
      <c r="BOS429" s="263"/>
      <c r="BOT429" s="263"/>
      <c r="BOU429" s="263"/>
      <c r="BOV429" s="263"/>
      <c r="BOW429" s="263"/>
      <c r="BOX429" s="263"/>
      <c r="BOY429" s="263"/>
      <c r="BOZ429" s="263"/>
      <c r="BPA429" s="263"/>
      <c r="BPB429" s="263"/>
      <c r="BPC429" s="263"/>
      <c r="BPD429" s="263"/>
      <c r="BPE429" s="263"/>
      <c r="BPF429" s="263"/>
      <c r="BPG429" s="263"/>
      <c r="BPH429" s="263"/>
      <c r="BPI429" s="263"/>
      <c r="BPJ429" s="263"/>
      <c r="BPK429" s="263"/>
      <c r="BPL429" s="263"/>
      <c r="BPM429" s="263"/>
      <c r="BPN429" s="263"/>
      <c r="BPO429" s="263"/>
      <c r="BPP429" s="263"/>
      <c r="BPQ429" s="263"/>
      <c r="BPR429" s="263"/>
      <c r="BPS429" s="263"/>
      <c r="BPT429" s="263"/>
      <c r="BPU429" s="263"/>
      <c r="BPV429" s="263"/>
      <c r="BPW429" s="263"/>
      <c r="BPX429" s="263"/>
      <c r="BPY429" s="263"/>
      <c r="BPZ429" s="263"/>
      <c r="BQA429" s="263"/>
      <c r="BQB429" s="263"/>
      <c r="BQC429" s="263"/>
      <c r="BQD429" s="263"/>
      <c r="BQE429" s="263"/>
      <c r="BQF429" s="263"/>
      <c r="BQG429" s="263"/>
      <c r="BQH429" s="263"/>
      <c r="BQI429" s="263"/>
      <c r="BQJ429" s="263"/>
      <c r="BQK429" s="263"/>
      <c r="BQL429" s="263"/>
      <c r="BQM429" s="263"/>
      <c r="BQN429" s="263"/>
      <c r="BQO429" s="263"/>
      <c r="BQP429" s="263"/>
      <c r="BQQ429" s="263"/>
      <c r="BQR429" s="263"/>
      <c r="BQS429" s="263"/>
      <c r="BQT429" s="263"/>
      <c r="BQU429" s="263"/>
      <c r="BQV429" s="263"/>
      <c r="BQW429" s="263"/>
      <c r="BQX429" s="263"/>
      <c r="BQY429" s="263"/>
      <c r="BQZ429" s="263"/>
      <c r="BRA429" s="263"/>
      <c r="BRB429" s="263"/>
      <c r="BRC429" s="263"/>
      <c r="BRD429" s="263"/>
      <c r="BRE429" s="263"/>
      <c r="BRF429" s="263"/>
      <c r="BRG429" s="263"/>
      <c r="BRH429" s="263"/>
      <c r="BRI429" s="263"/>
      <c r="BRJ429" s="263"/>
      <c r="BRK429" s="263"/>
      <c r="BRL429" s="263"/>
      <c r="BRM429" s="263"/>
      <c r="BRN429" s="263"/>
      <c r="BRO429" s="263"/>
      <c r="BRP429" s="263"/>
      <c r="BRQ429" s="263"/>
      <c r="BRR429" s="263"/>
      <c r="BRS429" s="263"/>
      <c r="BRT429" s="263"/>
      <c r="BRU429" s="263"/>
      <c r="BRV429" s="263"/>
      <c r="BRW429" s="263"/>
      <c r="BRX429" s="263"/>
      <c r="BRY429" s="263"/>
      <c r="BRZ429" s="263"/>
      <c r="BSA429" s="263"/>
      <c r="BSB429" s="263"/>
      <c r="BSC429" s="263"/>
      <c r="BSD429" s="263"/>
      <c r="BSE429" s="263"/>
      <c r="BSF429" s="263"/>
      <c r="BSG429" s="263"/>
      <c r="BSH429" s="263"/>
      <c r="BSI429" s="263"/>
      <c r="BSJ429" s="263"/>
      <c r="BSK429" s="263"/>
      <c r="BSL429" s="263"/>
      <c r="BSM429" s="263"/>
      <c r="BSN429" s="263"/>
      <c r="BSO429" s="263"/>
      <c r="BSP429" s="263"/>
      <c r="BSQ429" s="263"/>
      <c r="BSR429" s="263"/>
      <c r="BSS429" s="263"/>
      <c r="BST429" s="263"/>
      <c r="BSU429" s="263"/>
      <c r="BSV429" s="263"/>
      <c r="BSW429" s="263"/>
      <c r="BSX429" s="263"/>
      <c r="BSY429" s="263"/>
      <c r="BSZ429" s="263"/>
      <c r="BTA429" s="263"/>
      <c r="BTB429" s="263"/>
      <c r="BTC429" s="263"/>
      <c r="BTD429" s="263"/>
      <c r="BTE429" s="263"/>
      <c r="BTF429" s="263"/>
      <c r="BTG429" s="263"/>
      <c r="BTH429" s="263"/>
      <c r="BTI429" s="263"/>
      <c r="BTJ429" s="263"/>
      <c r="BTK429" s="263"/>
      <c r="BTL429" s="263"/>
      <c r="BTM429" s="263"/>
      <c r="BTN429" s="263"/>
      <c r="BTO429" s="263"/>
      <c r="BTP429" s="263"/>
      <c r="BTQ429" s="263"/>
      <c r="BTR429" s="263"/>
      <c r="BTS429" s="263"/>
      <c r="BTT429" s="263"/>
      <c r="BTU429" s="263"/>
      <c r="BTV429" s="263"/>
      <c r="BTW429" s="263"/>
      <c r="BTX429" s="263"/>
      <c r="BTY429" s="263"/>
      <c r="BTZ429" s="263"/>
      <c r="BUA429" s="263"/>
      <c r="BUB429" s="263"/>
      <c r="BUC429" s="263"/>
      <c r="BUD429" s="263"/>
      <c r="BUE429" s="263"/>
      <c r="BUF429" s="263"/>
      <c r="BUG429" s="263"/>
      <c r="BUH429" s="263"/>
      <c r="BUI429" s="263"/>
      <c r="BUJ429" s="263"/>
      <c r="BUK429" s="263"/>
      <c r="BUL429" s="263"/>
      <c r="BUM429" s="263"/>
      <c r="BUN429" s="263"/>
      <c r="BUO429" s="263"/>
      <c r="BUP429" s="263"/>
      <c r="BUQ429" s="263"/>
      <c r="BUR429" s="263"/>
      <c r="BUS429" s="263"/>
      <c r="BUT429" s="263"/>
      <c r="BUU429" s="263"/>
      <c r="BUV429" s="263"/>
      <c r="BUW429" s="263"/>
      <c r="BUX429" s="263"/>
      <c r="BUY429" s="263"/>
      <c r="BUZ429" s="263"/>
      <c r="BVA429" s="263"/>
      <c r="BVB429" s="263"/>
      <c r="BVC429" s="263"/>
      <c r="BVD429" s="263"/>
      <c r="BVE429" s="263"/>
      <c r="BVF429" s="263"/>
      <c r="BVG429" s="263"/>
      <c r="BVH429" s="263"/>
      <c r="BVI429" s="263"/>
      <c r="BVJ429" s="263"/>
      <c r="BVK429" s="263"/>
      <c r="BVL429" s="263"/>
      <c r="BVM429" s="263"/>
      <c r="BVN429" s="263"/>
      <c r="BVO429" s="263"/>
      <c r="BVP429" s="263"/>
      <c r="BVQ429" s="263"/>
      <c r="BVR429" s="263"/>
      <c r="BVS429" s="263"/>
      <c r="BVT429" s="263"/>
      <c r="BVU429" s="263"/>
      <c r="BVV429" s="263"/>
      <c r="BVW429" s="263"/>
      <c r="BVX429" s="263"/>
      <c r="BVY429" s="263"/>
      <c r="BVZ429" s="263"/>
      <c r="BWA429" s="263"/>
      <c r="BWB429" s="263"/>
      <c r="BWC429" s="263"/>
      <c r="BWD429" s="263"/>
      <c r="BWE429" s="263"/>
      <c r="BWF429" s="263"/>
      <c r="BWG429" s="263"/>
      <c r="BWH429" s="263"/>
      <c r="BWI429" s="263"/>
      <c r="BWJ429" s="263"/>
      <c r="BWK429" s="263"/>
      <c r="BWL429" s="263"/>
      <c r="BWM429" s="263"/>
      <c r="BWN429" s="263"/>
      <c r="BWO429" s="263"/>
      <c r="BWP429" s="263"/>
      <c r="BWQ429" s="263"/>
      <c r="BWR429" s="263"/>
      <c r="BWS429" s="263"/>
      <c r="BWT429" s="263"/>
      <c r="BWU429" s="263"/>
      <c r="BWV429" s="263"/>
      <c r="BWW429" s="263"/>
      <c r="BWX429" s="263"/>
      <c r="BWY429" s="263"/>
      <c r="BWZ429" s="263"/>
      <c r="BXA429" s="263"/>
      <c r="BXB429" s="263"/>
      <c r="BXC429" s="263"/>
      <c r="BXD429" s="263"/>
      <c r="BXE429" s="263"/>
      <c r="BXF429" s="263"/>
      <c r="BXG429" s="263"/>
      <c r="BXH429" s="263"/>
      <c r="BXI429" s="263"/>
      <c r="BXJ429" s="263"/>
      <c r="BXK429" s="263"/>
      <c r="BXL429" s="263"/>
      <c r="BXM429" s="263"/>
      <c r="BXN429" s="263"/>
      <c r="BXO429" s="263"/>
      <c r="BXP429" s="263"/>
      <c r="BXQ429" s="263"/>
      <c r="BXR429" s="263"/>
      <c r="BXS429" s="263"/>
      <c r="BXT429" s="263"/>
      <c r="BXU429" s="263"/>
      <c r="BXV429" s="263"/>
      <c r="BXW429" s="263"/>
      <c r="BXX429" s="263"/>
      <c r="BXY429" s="263"/>
      <c r="BXZ429" s="263"/>
      <c r="BYA429" s="263"/>
      <c r="BYB429" s="263"/>
      <c r="BYC429" s="263"/>
      <c r="BYD429" s="263"/>
      <c r="BYE429" s="263"/>
      <c r="BYF429" s="263"/>
      <c r="BYG429" s="263"/>
      <c r="BYH429" s="263"/>
      <c r="BYI429" s="263"/>
      <c r="BYJ429" s="263"/>
      <c r="BYK429" s="263"/>
      <c r="BYL429" s="263"/>
      <c r="BYM429" s="263"/>
      <c r="BYN429" s="263"/>
      <c r="BYO429" s="263"/>
      <c r="BYP429" s="263"/>
      <c r="BYQ429" s="263"/>
      <c r="BYR429" s="263"/>
      <c r="BYS429" s="263"/>
      <c r="BYT429" s="263"/>
      <c r="BYU429" s="263"/>
      <c r="BYV429" s="263"/>
      <c r="BYW429" s="263"/>
      <c r="BYX429" s="263"/>
      <c r="BYY429" s="263"/>
      <c r="BYZ429" s="263"/>
      <c r="BZA429" s="263"/>
      <c r="BZB429" s="263"/>
      <c r="BZC429" s="263"/>
      <c r="BZD429" s="263"/>
      <c r="BZE429" s="263"/>
      <c r="BZF429" s="263"/>
      <c r="BZG429" s="263"/>
      <c r="BZH429" s="263"/>
      <c r="BZI429" s="263"/>
      <c r="BZJ429" s="263"/>
      <c r="BZK429" s="263"/>
      <c r="BZL429" s="263"/>
      <c r="BZM429" s="263"/>
      <c r="BZN429" s="263"/>
      <c r="BZO429" s="263"/>
      <c r="BZP429" s="263"/>
      <c r="BZQ429" s="263"/>
      <c r="BZR429" s="263"/>
      <c r="BZS429" s="263"/>
      <c r="BZT429" s="263"/>
      <c r="BZU429" s="263"/>
      <c r="BZV429" s="263"/>
      <c r="BZW429" s="263"/>
      <c r="BZX429" s="263"/>
      <c r="BZY429" s="263"/>
      <c r="BZZ429" s="263"/>
      <c r="CAA429" s="263"/>
      <c r="CAB429" s="263"/>
      <c r="CAC429" s="263"/>
      <c r="CAD429" s="263"/>
      <c r="CAE429" s="263"/>
      <c r="CAF429" s="263"/>
      <c r="CAG429" s="263"/>
      <c r="CAH429" s="263"/>
      <c r="CAI429" s="263"/>
      <c r="CAJ429" s="263"/>
      <c r="CAK429" s="263"/>
      <c r="CAL429" s="263"/>
      <c r="CAM429" s="263"/>
      <c r="CAN429" s="263"/>
      <c r="CAO429" s="263"/>
      <c r="CAP429" s="263"/>
      <c r="CAQ429" s="263"/>
      <c r="CAR429" s="263"/>
      <c r="CAS429" s="263"/>
      <c r="CAT429" s="263"/>
      <c r="CAU429" s="263"/>
      <c r="CAV429" s="263"/>
    </row>
    <row r="430" spans="1:2076" x14ac:dyDescent="0.35">
      <c r="A430" s="263"/>
      <c r="B430" s="263"/>
      <c r="C430" s="263"/>
      <c r="D430" s="263"/>
      <c r="E430" s="263"/>
      <c r="F430" s="263"/>
      <c r="G430" s="263"/>
      <c r="H430" s="263"/>
      <c r="I430" s="263"/>
      <c r="J430" s="263"/>
      <c r="K430" s="263"/>
      <c r="L430" s="263"/>
      <c r="M430" s="263"/>
      <c r="N430" s="263"/>
      <c r="O430" s="263"/>
      <c r="P430" s="263"/>
      <c r="Q430" s="263"/>
      <c r="R430" s="263"/>
      <c r="S430" s="263"/>
      <c r="T430" s="263"/>
      <c r="U430" s="263"/>
      <c r="V430" s="263"/>
      <c r="W430" s="263"/>
      <c r="X430" s="263"/>
      <c r="Y430" s="263"/>
      <c r="Z430" s="263"/>
      <c r="AA430" s="263"/>
      <c r="AB430" s="263"/>
      <c r="AC430" s="263"/>
      <c r="AD430" s="263"/>
      <c r="AE430" s="263"/>
      <c r="AF430" s="263"/>
      <c r="AG430" s="263"/>
      <c r="AH430" s="263"/>
      <c r="AI430" s="263"/>
      <c r="AJ430" s="263"/>
      <c r="AK430" s="263"/>
      <c r="AL430" s="263"/>
      <c r="AM430" s="263"/>
      <c r="AN430" s="263"/>
      <c r="AO430" s="263"/>
      <c r="AP430" s="263"/>
      <c r="AQ430" s="263"/>
      <c r="AR430" s="263"/>
      <c r="AS430" s="263"/>
      <c r="AT430" s="263"/>
      <c r="AU430" s="263"/>
      <c r="AV430" s="263"/>
      <c r="AW430" s="263"/>
      <c r="AX430" s="263"/>
      <c r="AY430" s="263"/>
      <c r="AZ430" s="263"/>
      <c r="BA430" s="263"/>
      <c r="BB430" s="263"/>
      <c r="BC430" s="263"/>
      <c r="BD430" s="263"/>
      <c r="BE430" s="263"/>
      <c r="BF430" s="263"/>
      <c r="BG430" s="263"/>
      <c r="BH430" s="263"/>
      <c r="BI430" s="263"/>
      <c r="BJ430" s="263"/>
      <c r="BK430" s="263"/>
      <c r="BL430" s="263"/>
      <c r="BM430" s="263"/>
      <c r="BN430" s="263"/>
      <c r="BO430" s="263"/>
      <c r="BP430" s="263"/>
      <c r="BQ430" s="263"/>
      <c r="BR430" s="263"/>
      <c r="BS430" s="263"/>
      <c r="BT430" s="263"/>
      <c r="BU430" s="263"/>
      <c r="BV430" s="263"/>
      <c r="BW430" s="263"/>
      <c r="BX430" s="263"/>
      <c r="BY430" s="263"/>
      <c r="BZ430" s="263"/>
      <c r="CA430" s="263"/>
      <c r="CB430" s="263"/>
      <c r="CC430" s="263"/>
      <c r="CD430" s="263"/>
      <c r="CE430" s="263"/>
      <c r="CF430" s="263"/>
      <c r="CG430" s="263"/>
      <c r="CH430" s="263"/>
      <c r="CI430" s="263"/>
      <c r="CJ430" s="263"/>
      <c r="CK430" s="263"/>
      <c r="CL430" s="263"/>
      <c r="CM430" s="263"/>
      <c r="CN430" s="263"/>
      <c r="CO430" s="263"/>
      <c r="CP430" s="263"/>
      <c r="CQ430" s="263"/>
      <c r="CR430" s="263"/>
      <c r="CS430" s="263"/>
      <c r="CT430" s="263"/>
      <c r="CU430" s="263"/>
      <c r="CV430" s="263"/>
      <c r="CW430" s="263"/>
      <c r="CX430" s="263"/>
      <c r="CY430" s="263"/>
      <c r="CZ430" s="263"/>
      <c r="DA430" s="263"/>
      <c r="DB430" s="263"/>
      <c r="DC430" s="263"/>
      <c r="DD430" s="263"/>
      <c r="DE430" s="263"/>
      <c r="DF430" s="263"/>
      <c r="DG430" s="263"/>
      <c r="DH430" s="263"/>
      <c r="DI430" s="263"/>
      <c r="DJ430" s="263"/>
      <c r="DK430" s="263"/>
      <c r="DL430" s="263"/>
      <c r="DM430" s="263"/>
      <c r="DN430" s="263"/>
      <c r="DO430" s="263"/>
      <c r="DP430" s="263"/>
      <c r="DQ430" s="263"/>
      <c r="DR430" s="263"/>
      <c r="DS430" s="263"/>
      <c r="DT430" s="263"/>
      <c r="DU430" s="263"/>
      <c r="DV430" s="263"/>
      <c r="DW430" s="263"/>
      <c r="DX430" s="263"/>
      <c r="DY430" s="263"/>
      <c r="DZ430" s="263"/>
      <c r="EA430" s="263"/>
      <c r="EB430" s="263"/>
      <c r="EC430" s="263"/>
      <c r="ED430" s="263"/>
      <c r="EE430" s="263"/>
      <c r="EF430" s="263"/>
      <c r="EG430" s="263"/>
      <c r="EH430" s="263"/>
      <c r="EI430" s="263"/>
      <c r="EJ430" s="263"/>
      <c r="EK430" s="263"/>
      <c r="EL430" s="263"/>
      <c r="EM430" s="263"/>
      <c r="EN430" s="263"/>
      <c r="EO430" s="263"/>
      <c r="EP430" s="263"/>
      <c r="EQ430" s="263"/>
      <c r="ER430" s="263"/>
      <c r="ES430" s="263"/>
      <c r="ET430" s="263"/>
      <c r="EU430" s="263"/>
      <c r="EV430" s="263"/>
      <c r="EW430" s="263"/>
      <c r="EX430" s="263"/>
      <c r="EY430" s="263"/>
      <c r="EZ430" s="263"/>
      <c r="FA430" s="263"/>
      <c r="FB430" s="263"/>
      <c r="FC430" s="263"/>
      <c r="FD430" s="263"/>
      <c r="FE430" s="263"/>
      <c r="FF430" s="263"/>
      <c r="FG430" s="263"/>
      <c r="FH430" s="263"/>
      <c r="FI430" s="263"/>
      <c r="FJ430" s="263"/>
      <c r="FK430" s="263"/>
      <c r="FL430" s="263"/>
      <c r="FM430" s="263"/>
      <c r="FN430" s="263"/>
      <c r="FO430" s="263"/>
      <c r="FP430" s="263"/>
      <c r="FQ430" s="263"/>
      <c r="FR430" s="263"/>
      <c r="FS430" s="263"/>
      <c r="FT430" s="263"/>
      <c r="FU430" s="263"/>
      <c r="FV430" s="263"/>
      <c r="FW430" s="263"/>
      <c r="FX430" s="263"/>
      <c r="FY430" s="263"/>
      <c r="FZ430" s="263"/>
      <c r="GA430" s="263"/>
      <c r="GB430" s="263"/>
      <c r="GC430" s="263"/>
      <c r="GD430" s="263"/>
      <c r="GE430" s="263"/>
      <c r="GF430" s="263"/>
      <c r="GG430" s="263"/>
      <c r="GH430" s="263"/>
      <c r="GI430" s="263"/>
      <c r="GJ430" s="263"/>
      <c r="GK430" s="263"/>
      <c r="GL430" s="263"/>
      <c r="GM430" s="263"/>
      <c r="GN430" s="263"/>
      <c r="GO430" s="263"/>
      <c r="GP430" s="263"/>
      <c r="GQ430" s="263"/>
      <c r="GR430" s="263"/>
      <c r="GS430" s="263"/>
      <c r="GT430" s="263"/>
      <c r="GU430" s="263"/>
      <c r="GV430" s="263"/>
      <c r="GW430" s="263"/>
      <c r="GX430" s="263"/>
      <c r="GY430" s="263"/>
      <c r="GZ430" s="263"/>
      <c r="HA430" s="263"/>
      <c r="HB430" s="263"/>
      <c r="HC430" s="263"/>
      <c r="HD430" s="263"/>
      <c r="HE430" s="263"/>
      <c r="HF430" s="263"/>
      <c r="HG430" s="263"/>
      <c r="HH430" s="263"/>
      <c r="HI430" s="263"/>
      <c r="HJ430" s="263"/>
      <c r="HK430" s="263"/>
      <c r="HL430" s="263"/>
      <c r="HM430" s="263"/>
      <c r="HN430" s="263"/>
      <c r="HO430" s="263"/>
      <c r="HP430" s="263"/>
      <c r="HQ430" s="263"/>
      <c r="HR430" s="263"/>
      <c r="HS430" s="263"/>
      <c r="HT430" s="263"/>
      <c r="HU430" s="263"/>
      <c r="HV430" s="263"/>
      <c r="HW430" s="263"/>
      <c r="HX430" s="263"/>
      <c r="HY430" s="263"/>
      <c r="HZ430" s="263"/>
      <c r="IA430" s="263"/>
      <c r="IB430" s="263"/>
      <c r="IC430" s="263"/>
      <c r="ID430" s="263"/>
      <c r="IE430" s="263"/>
      <c r="IF430" s="263"/>
      <c r="IG430" s="263"/>
      <c r="IH430" s="263"/>
      <c r="II430" s="263"/>
      <c r="IJ430" s="263"/>
      <c r="IK430" s="263"/>
      <c r="IL430" s="263"/>
      <c r="IM430" s="263"/>
      <c r="IN430" s="263"/>
      <c r="IO430" s="263"/>
      <c r="IP430" s="263"/>
      <c r="IQ430" s="263"/>
      <c r="IR430" s="263"/>
      <c r="IS430" s="263"/>
      <c r="IT430" s="263"/>
      <c r="IU430" s="263"/>
      <c r="IV430" s="263"/>
      <c r="IW430" s="263"/>
      <c r="IX430" s="263"/>
      <c r="IY430" s="263"/>
      <c r="IZ430" s="263"/>
      <c r="JA430" s="263"/>
      <c r="JB430" s="263"/>
      <c r="JC430" s="263"/>
      <c r="JD430" s="263"/>
      <c r="JE430" s="263"/>
      <c r="JF430" s="263"/>
      <c r="JG430" s="263"/>
      <c r="JH430" s="263"/>
      <c r="JI430" s="263"/>
      <c r="JJ430" s="263"/>
      <c r="JK430" s="263"/>
      <c r="JL430" s="263"/>
      <c r="JM430" s="263"/>
      <c r="JN430" s="263"/>
      <c r="JO430" s="263"/>
      <c r="JP430" s="263"/>
      <c r="JQ430" s="263"/>
      <c r="JR430" s="263"/>
      <c r="JS430" s="263"/>
      <c r="JT430" s="263"/>
      <c r="JU430" s="263"/>
      <c r="JV430" s="263"/>
      <c r="JW430" s="263"/>
      <c r="JX430" s="263"/>
      <c r="JY430" s="263"/>
      <c r="JZ430" s="263"/>
      <c r="KA430" s="263"/>
      <c r="KB430" s="263"/>
      <c r="KC430" s="263"/>
      <c r="KD430" s="263"/>
      <c r="KE430" s="263"/>
      <c r="KF430" s="263"/>
      <c r="KG430" s="263"/>
      <c r="KH430" s="263"/>
      <c r="KI430" s="263"/>
      <c r="KJ430" s="263"/>
      <c r="KK430" s="263"/>
      <c r="KL430" s="263"/>
      <c r="KM430" s="263"/>
      <c r="KN430" s="263"/>
      <c r="KO430" s="263"/>
      <c r="KP430" s="263"/>
      <c r="KQ430" s="263"/>
      <c r="KR430" s="263"/>
      <c r="KS430" s="263"/>
      <c r="KT430" s="263"/>
      <c r="KU430" s="263"/>
      <c r="KV430" s="263"/>
      <c r="KW430" s="263"/>
      <c r="KX430" s="263"/>
      <c r="KY430" s="263"/>
      <c r="KZ430" s="263"/>
      <c r="LA430" s="263"/>
      <c r="LB430" s="263"/>
      <c r="LC430" s="263"/>
      <c r="LD430" s="263"/>
      <c r="LE430" s="263"/>
      <c r="LF430" s="263"/>
      <c r="LG430" s="263"/>
      <c r="LH430" s="263"/>
      <c r="LI430" s="263"/>
      <c r="LJ430" s="263"/>
      <c r="LK430" s="263"/>
      <c r="LL430" s="263"/>
      <c r="LM430" s="263"/>
      <c r="LN430" s="263"/>
      <c r="LO430" s="263"/>
      <c r="LP430" s="263"/>
      <c r="LQ430" s="263"/>
      <c r="LR430" s="263"/>
      <c r="LS430" s="263"/>
      <c r="LT430" s="263"/>
      <c r="LU430" s="263"/>
      <c r="LV430" s="263"/>
      <c r="LW430" s="263"/>
      <c r="LX430" s="263"/>
      <c r="LY430" s="263"/>
      <c r="LZ430" s="263"/>
      <c r="MA430" s="263"/>
      <c r="MB430" s="263"/>
      <c r="MC430" s="263"/>
      <c r="MD430" s="263"/>
      <c r="ME430" s="263"/>
      <c r="MF430" s="263"/>
      <c r="MG430" s="263"/>
      <c r="MH430" s="263"/>
      <c r="MI430" s="263"/>
      <c r="MJ430" s="263"/>
      <c r="MK430" s="263"/>
      <c r="ML430" s="263"/>
      <c r="MM430" s="263"/>
      <c r="MN430" s="263"/>
      <c r="MO430" s="263"/>
      <c r="MP430" s="263"/>
      <c r="MQ430" s="263"/>
      <c r="MR430" s="263"/>
      <c r="MS430" s="263"/>
      <c r="MT430" s="263"/>
      <c r="MU430" s="263"/>
      <c r="MV430" s="263"/>
      <c r="MW430" s="263"/>
      <c r="MX430" s="263"/>
      <c r="MY430" s="263"/>
      <c r="MZ430" s="263"/>
      <c r="NA430" s="263"/>
      <c r="NB430" s="263"/>
      <c r="NC430" s="263"/>
      <c r="ND430" s="263"/>
      <c r="NE430" s="263"/>
      <c r="NF430" s="263"/>
      <c r="NG430" s="263"/>
      <c r="NH430" s="263"/>
      <c r="NI430" s="263"/>
      <c r="NJ430" s="263"/>
      <c r="NK430" s="263"/>
      <c r="NL430" s="263"/>
      <c r="NM430" s="263"/>
      <c r="NN430" s="263"/>
      <c r="NO430" s="263"/>
      <c r="NP430" s="263"/>
      <c r="NQ430" s="263"/>
      <c r="NR430" s="263"/>
      <c r="NS430" s="263"/>
      <c r="NT430" s="263"/>
      <c r="NU430" s="263"/>
      <c r="NV430" s="263"/>
      <c r="NW430" s="263"/>
      <c r="NX430" s="263"/>
      <c r="NY430" s="263"/>
      <c r="NZ430" s="263"/>
      <c r="OA430" s="263"/>
      <c r="OB430" s="263"/>
      <c r="OC430" s="263"/>
      <c r="OD430" s="263"/>
      <c r="OE430" s="263"/>
      <c r="OF430" s="263"/>
      <c r="OG430" s="263"/>
      <c r="OH430" s="263"/>
      <c r="OI430" s="263"/>
      <c r="OJ430" s="263"/>
      <c r="OK430" s="263"/>
      <c r="OL430" s="263"/>
      <c r="OM430" s="263"/>
      <c r="ON430" s="263"/>
      <c r="OO430" s="263"/>
      <c r="OP430" s="263"/>
      <c r="OQ430" s="263"/>
      <c r="OR430" s="263"/>
      <c r="OS430" s="263"/>
      <c r="OT430" s="263"/>
      <c r="OU430" s="263"/>
      <c r="OV430" s="263"/>
      <c r="OW430" s="263"/>
      <c r="OX430" s="263"/>
      <c r="OY430" s="263"/>
      <c r="OZ430" s="263"/>
      <c r="PA430" s="263"/>
      <c r="PB430" s="263"/>
      <c r="PC430" s="263"/>
      <c r="PD430" s="263"/>
      <c r="PE430" s="263"/>
      <c r="PF430" s="263"/>
      <c r="PG430" s="263"/>
      <c r="PH430" s="263"/>
      <c r="PI430" s="263"/>
      <c r="PJ430" s="263"/>
      <c r="PK430" s="263"/>
      <c r="PL430" s="263"/>
      <c r="PM430" s="263"/>
      <c r="PN430" s="263"/>
      <c r="PO430" s="263"/>
      <c r="PP430" s="263"/>
      <c r="PQ430" s="263"/>
      <c r="PR430" s="263"/>
      <c r="PS430" s="263"/>
      <c r="PT430" s="263"/>
      <c r="PU430" s="263"/>
      <c r="PV430" s="263"/>
      <c r="PW430" s="263"/>
      <c r="PX430" s="263"/>
      <c r="PY430" s="263"/>
      <c r="PZ430" s="263"/>
      <c r="QA430" s="263"/>
      <c r="QB430" s="263"/>
      <c r="QC430" s="263"/>
      <c r="QD430" s="263"/>
      <c r="QE430" s="263"/>
      <c r="QF430" s="263"/>
      <c r="QG430" s="263"/>
      <c r="QH430" s="263"/>
      <c r="QI430" s="263"/>
      <c r="QJ430" s="263"/>
      <c r="QK430" s="263"/>
      <c r="QL430" s="263"/>
      <c r="QM430" s="263"/>
      <c r="QN430" s="263"/>
      <c r="QO430" s="263"/>
      <c r="QP430" s="263"/>
      <c r="QQ430" s="263"/>
      <c r="QR430" s="263"/>
      <c r="QS430" s="263"/>
      <c r="QT430" s="263"/>
      <c r="QU430" s="263"/>
      <c r="QV430" s="263"/>
      <c r="QW430" s="263"/>
      <c r="QX430" s="263"/>
      <c r="QY430" s="263"/>
      <c r="QZ430" s="263"/>
      <c r="RA430" s="263"/>
      <c r="RB430" s="263"/>
      <c r="RC430" s="263"/>
      <c r="RD430" s="263"/>
      <c r="RE430" s="263"/>
      <c r="RF430" s="263"/>
      <c r="RG430" s="263"/>
      <c r="RH430" s="263"/>
      <c r="RI430" s="263"/>
      <c r="RJ430" s="263"/>
      <c r="RK430" s="263"/>
      <c r="RL430" s="263"/>
      <c r="RM430" s="263"/>
      <c r="RN430" s="263"/>
      <c r="RO430" s="263"/>
      <c r="RP430" s="263"/>
      <c r="RQ430" s="263"/>
      <c r="RR430" s="263"/>
      <c r="RS430" s="263"/>
      <c r="RT430" s="263"/>
      <c r="RU430" s="263"/>
      <c r="RV430" s="263"/>
      <c r="RW430" s="263"/>
      <c r="RX430" s="263"/>
      <c r="RY430" s="263"/>
      <c r="RZ430" s="263"/>
      <c r="SA430" s="263"/>
      <c r="SB430" s="263"/>
      <c r="SC430" s="263"/>
      <c r="SD430" s="263"/>
      <c r="SE430" s="263"/>
      <c r="SF430" s="263"/>
      <c r="SG430" s="263"/>
      <c r="SH430" s="263"/>
      <c r="SI430" s="263"/>
      <c r="SJ430" s="263"/>
      <c r="SK430" s="263"/>
      <c r="SL430" s="263"/>
      <c r="SM430" s="263"/>
      <c r="SN430" s="263"/>
      <c r="SO430" s="263"/>
      <c r="SP430" s="263"/>
      <c r="SQ430" s="263"/>
      <c r="SR430" s="263"/>
      <c r="SS430" s="263"/>
      <c r="ST430" s="263"/>
      <c r="SU430" s="263"/>
      <c r="SV430" s="263"/>
      <c r="SW430" s="263"/>
      <c r="SX430" s="263"/>
      <c r="SY430" s="263"/>
      <c r="SZ430" s="263"/>
      <c r="TA430" s="263"/>
      <c r="TB430" s="263"/>
      <c r="TC430" s="263"/>
      <c r="TD430" s="263"/>
      <c r="TE430" s="263"/>
      <c r="TF430" s="263"/>
      <c r="TG430" s="263"/>
      <c r="TH430" s="263"/>
      <c r="TI430" s="263"/>
      <c r="TJ430" s="263"/>
      <c r="TK430" s="263"/>
      <c r="TL430" s="263"/>
      <c r="TM430" s="263"/>
      <c r="TN430" s="263"/>
      <c r="TO430" s="263"/>
      <c r="TP430" s="263"/>
      <c r="TQ430" s="263"/>
      <c r="TR430" s="263"/>
      <c r="TS430" s="263"/>
      <c r="TT430" s="263"/>
      <c r="TU430" s="263"/>
      <c r="TV430" s="263"/>
      <c r="TW430" s="263"/>
      <c r="TX430" s="263"/>
      <c r="TY430" s="263"/>
      <c r="TZ430" s="263"/>
      <c r="UA430" s="263"/>
      <c r="UB430" s="263"/>
      <c r="UC430" s="263"/>
      <c r="UD430" s="263"/>
      <c r="UE430" s="263"/>
      <c r="UF430" s="263"/>
      <c r="UG430" s="263"/>
      <c r="UH430" s="263"/>
      <c r="UI430" s="263"/>
      <c r="UJ430" s="263"/>
      <c r="UK430" s="263"/>
      <c r="UL430" s="263"/>
      <c r="UM430" s="263"/>
      <c r="UN430" s="263"/>
      <c r="UO430" s="263"/>
      <c r="UP430" s="263"/>
      <c r="UQ430" s="263"/>
      <c r="UR430" s="263"/>
      <c r="US430" s="263"/>
      <c r="UT430" s="263"/>
      <c r="UU430" s="263"/>
      <c r="UV430" s="263"/>
      <c r="UW430" s="263"/>
      <c r="UX430" s="263"/>
      <c r="UY430" s="263"/>
      <c r="UZ430" s="263"/>
      <c r="VA430" s="263"/>
      <c r="VB430" s="263"/>
      <c r="VC430" s="263"/>
      <c r="VD430" s="263"/>
      <c r="VE430" s="263"/>
      <c r="VF430" s="263"/>
      <c r="VG430" s="263"/>
      <c r="VH430" s="263"/>
      <c r="VI430" s="263"/>
      <c r="VJ430" s="263"/>
      <c r="VK430" s="263"/>
      <c r="VL430" s="263"/>
      <c r="VM430" s="263"/>
      <c r="VN430" s="263"/>
      <c r="VO430" s="263"/>
      <c r="VP430" s="263"/>
      <c r="VQ430" s="263"/>
      <c r="VR430" s="263"/>
      <c r="VS430" s="263"/>
      <c r="VT430" s="263"/>
      <c r="VU430" s="263"/>
      <c r="VV430" s="263"/>
      <c r="VW430" s="263"/>
      <c r="VX430" s="263"/>
      <c r="VY430" s="263"/>
      <c r="VZ430" s="263"/>
      <c r="WA430" s="263"/>
      <c r="WB430" s="263"/>
      <c r="WC430" s="263"/>
      <c r="WD430" s="263"/>
      <c r="WE430" s="263"/>
      <c r="WF430" s="263"/>
      <c r="WG430" s="263"/>
      <c r="WH430" s="263"/>
      <c r="WI430" s="263"/>
      <c r="WJ430" s="263"/>
      <c r="WK430" s="263"/>
      <c r="WL430" s="263"/>
      <c r="WM430" s="263"/>
      <c r="WN430" s="263"/>
      <c r="WO430" s="263"/>
      <c r="WP430" s="263"/>
      <c r="WQ430" s="263"/>
      <c r="WR430" s="263"/>
      <c r="WS430" s="263"/>
      <c r="WT430" s="263"/>
      <c r="WU430" s="263"/>
      <c r="WV430" s="263"/>
      <c r="WW430" s="263"/>
      <c r="WX430" s="263"/>
      <c r="WY430" s="263"/>
      <c r="WZ430" s="263"/>
      <c r="XA430" s="263"/>
      <c r="XB430" s="263"/>
      <c r="XC430" s="263"/>
      <c r="XD430" s="263"/>
      <c r="XE430" s="263"/>
      <c r="XF430" s="263"/>
      <c r="XG430" s="263"/>
      <c r="XH430" s="263"/>
      <c r="XI430" s="263"/>
      <c r="XJ430" s="263"/>
      <c r="XK430" s="263"/>
      <c r="XL430" s="263"/>
      <c r="XM430" s="263"/>
      <c r="XN430" s="263"/>
      <c r="XO430" s="263"/>
      <c r="XP430" s="263"/>
      <c r="XQ430" s="263"/>
      <c r="XR430" s="263"/>
      <c r="XS430" s="263"/>
      <c r="XT430" s="263"/>
      <c r="XU430" s="263"/>
      <c r="XV430" s="263"/>
      <c r="XW430" s="263"/>
      <c r="XX430" s="263"/>
      <c r="XY430" s="263"/>
      <c r="XZ430" s="263"/>
      <c r="YA430" s="263"/>
      <c r="YB430" s="263"/>
      <c r="YC430" s="263"/>
      <c r="YD430" s="263"/>
      <c r="YE430" s="263"/>
      <c r="YF430" s="263"/>
      <c r="YG430" s="263"/>
      <c r="YH430" s="263"/>
      <c r="YI430" s="263"/>
      <c r="YJ430" s="263"/>
      <c r="YK430" s="263"/>
      <c r="YL430" s="263"/>
      <c r="YM430" s="263"/>
      <c r="YN430" s="263"/>
      <c r="YO430" s="263"/>
      <c r="YP430" s="263"/>
      <c r="YQ430" s="263"/>
      <c r="YR430" s="263"/>
      <c r="YS430" s="263"/>
      <c r="YT430" s="263"/>
      <c r="YU430" s="263"/>
      <c r="YV430" s="263"/>
      <c r="YW430" s="263"/>
      <c r="YX430" s="263"/>
      <c r="YY430" s="263"/>
      <c r="YZ430" s="263"/>
      <c r="ZA430" s="263"/>
      <c r="ZB430" s="263"/>
      <c r="ZC430" s="263"/>
      <c r="ZD430" s="263"/>
      <c r="ZE430" s="263"/>
      <c r="ZF430" s="263"/>
      <c r="ZG430" s="263"/>
      <c r="ZH430" s="263"/>
      <c r="ZI430" s="263"/>
      <c r="ZJ430" s="263"/>
      <c r="ZK430" s="263"/>
      <c r="ZL430" s="263"/>
      <c r="ZM430" s="263"/>
      <c r="ZN430" s="263"/>
      <c r="ZO430" s="263"/>
      <c r="ZP430" s="263"/>
      <c r="ZQ430" s="263"/>
      <c r="ZR430" s="263"/>
      <c r="ZS430" s="263"/>
      <c r="ZT430" s="263"/>
      <c r="ZU430" s="263"/>
      <c r="ZV430" s="263"/>
      <c r="ZW430" s="263"/>
      <c r="ZX430" s="263"/>
      <c r="ZY430" s="263"/>
      <c r="ZZ430" s="263"/>
      <c r="AAA430" s="263"/>
      <c r="AAB430" s="263"/>
      <c r="AAC430" s="263"/>
      <c r="AAD430" s="263"/>
      <c r="AAE430" s="263"/>
      <c r="AAF430" s="263"/>
      <c r="AAG430" s="263"/>
      <c r="AAH430" s="263"/>
      <c r="AAI430" s="263"/>
      <c r="AAJ430" s="263"/>
      <c r="AAK430" s="263"/>
      <c r="AAL430" s="263"/>
      <c r="AAM430" s="263"/>
      <c r="AAN430" s="263"/>
      <c r="AAO430" s="263"/>
      <c r="AAP430" s="263"/>
      <c r="AAQ430" s="263"/>
      <c r="AAR430" s="263"/>
      <c r="AAS430" s="263"/>
      <c r="AAT430" s="263"/>
      <c r="AAU430" s="263"/>
      <c r="AAV430" s="263"/>
      <c r="AAW430" s="263"/>
      <c r="AAX430" s="263"/>
      <c r="AAY430" s="263"/>
      <c r="AAZ430" s="263"/>
      <c r="ABA430" s="263"/>
      <c r="ABB430" s="263"/>
      <c r="ABC430" s="263"/>
      <c r="ABD430" s="263"/>
      <c r="ABE430" s="263"/>
      <c r="ABF430" s="263"/>
      <c r="ABG430" s="263"/>
      <c r="ABH430" s="263"/>
      <c r="ABI430" s="263"/>
      <c r="ABJ430" s="263"/>
      <c r="ABK430" s="263"/>
      <c r="ABL430" s="263"/>
      <c r="ABM430" s="263"/>
      <c r="ABN430" s="263"/>
      <c r="ABO430" s="263"/>
      <c r="ABP430" s="263"/>
      <c r="ABQ430" s="263"/>
      <c r="ABR430" s="263"/>
      <c r="ABS430" s="263"/>
      <c r="ABT430" s="263"/>
      <c r="ABU430" s="263"/>
      <c r="ABV430" s="263"/>
      <c r="ABW430" s="263"/>
      <c r="ABX430" s="263"/>
      <c r="ABY430" s="263"/>
      <c r="ABZ430" s="263"/>
      <c r="ACA430" s="263"/>
      <c r="ACB430" s="263"/>
      <c r="ACC430" s="263"/>
      <c r="ACD430" s="263"/>
      <c r="ACE430" s="263"/>
      <c r="ACF430" s="263"/>
      <c r="ACG430" s="263"/>
      <c r="ACH430" s="263"/>
      <c r="ACI430" s="263"/>
      <c r="ACJ430" s="263"/>
      <c r="ACK430" s="263"/>
      <c r="ACL430" s="263"/>
      <c r="ACM430" s="263"/>
      <c r="ACN430" s="263"/>
      <c r="ACO430" s="263"/>
      <c r="ACP430" s="263"/>
      <c r="ACQ430" s="263"/>
      <c r="ACR430" s="263"/>
      <c r="ACS430" s="263"/>
      <c r="ACT430" s="263"/>
      <c r="ACU430" s="263"/>
      <c r="ACV430" s="263"/>
      <c r="ACW430" s="263"/>
      <c r="ACX430" s="263"/>
      <c r="ACY430" s="263"/>
      <c r="ACZ430" s="263"/>
      <c r="ADA430" s="263"/>
      <c r="ADB430" s="263"/>
      <c r="ADC430" s="263"/>
      <c r="ADD430" s="263"/>
      <c r="ADE430" s="263"/>
      <c r="ADF430" s="263"/>
      <c r="ADG430" s="263"/>
      <c r="ADH430" s="263"/>
      <c r="ADI430" s="263"/>
      <c r="ADJ430" s="263"/>
      <c r="ADK430" s="263"/>
      <c r="ADL430" s="263"/>
      <c r="ADM430" s="263"/>
      <c r="ADN430" s="263"/>
      <c r="ADO430" s="263"/>
      <c r="ADP430" s="263"/>
      <c r="ADQ430" s="263"/>
      <c r="ADR430" s="263"/>
      <c r="ADS430" s="263"/>
      <c r="ADT430" s="263"/>
      <c r="ADU430" s="263"/>
      <c r="ADV430" s="263"/>
      <c r="ADW430" s="263"/>
      <c r="ADX430" s="263"/>
      <c r="ADY430" s="263"/>
      <c r="ADZ430" s="263"/>
      <c r="AEA430" s="263"/>
      <c r="AEB430" s="263"/>
      <c r="AEC430" s="263"/>
      <c r="AED430" s="263"/>
      <c r="AEE430" s="263"/>
      <c r="AEF430" s="263"/>
      <c r="AEG430" s="263"/>
      <c r="AEH430" s="263"/>
      <c r="AEI430" s="263"/>
      <c r="AEJ430" s="263"/>
      <c r="AEK430" s="263"/>
      <c r="AEL430" s="263"/>
      <c r="AEM430" s="263"/>
      <c r="AEN430" s="263"/>
      <c r="AEO430" s="263"/>
      <c r="AEP430" s="263"/>
      <c r="AEQ430" s="263"/>
      <c r="AER430" s="263"/>
      <c r="AES430" s="263"/>
      <c r="AET430" s="263"/>
      <c r="AEU430" s="263"/>
      <c r="AEV430" s="263"/>
      <c r="AEW430" s="263"/>
      <c r="AEX430" s="263"/>
      <c r="AEY430" s="263"/>
      <c r="AEZ430" s="263"/>
      <c r="AFA430" s="263"/>
      <c r="AFB430" s="263"/>
      <c r="AFC430" s="263"/>
      <c r="AFD430" s="263"/>
      <c r="AFE430" s="263"/>
      <c r="AFF430" s="263"/>
      <c r="AFG430" s="263"/>
      <c r="AFH430" s="263"/>
      <c r="AFI430" s="263"/>
      <c r="AFJ430" s="263"/>
      <c r="AFK430" s="263"/>
      <c r="AFL430" s="263"/>
      <c r="AFM430" s="263"/>
      <c r="AFN430" s="263"/>
      <c r="AFO430" s="263"/>
      <c r="AFP430" s="263"/>
      <c r="AFQ430" s="263"/>
      <c r="AFR430" s="263"/>
      <c r="AFS430" s="263"/>
      <c r="AFT430" s="263"/>
      <c r="AFU430" s="263"/>
      <c r="AFV430" s="263"/>
      <c r="AFW430" s="263"/>
      <c r="AFX430" s="263"/>
      <c r="AFY430" s="263"/>
      <c r="AFZ430" s="263"/>
      <c r="AGA430" s="263"/>
      <c r="AGB430" s="263"/>
      <c r="AGC430" s="263"/>
      <c r="AGD430" s="263"/>
      <c r="AGE430" s="263"/>
      <c r="AGF430" s="263"/>
      <c r="AGG430" s="263"/>
      <c r="AGH430" s="263"/>
      <c r="AGI430" s="263"/>
      <c r="AGJ430" s="263"/>
      <c r="AGK430" s="263"/>
      <c r="AGL430" s="263"/>
      <c r="AGM430" s="263"/>
      <c r="AGN430" s="263"/>
      <c r="AGO430" s="263"/>
      <c r="AGP430" s="263"/>
      <c r="AGQ430" s="263"/>
      <c r="AGR430" s="263"/>
      <c r="AGS430" s="263"/>
      <c r="AGT430" s="263"/>
      <c r="AGU430" s="263"/>
      <c r="AGV430" s="263"/>
      <c r="AGW430" s="263"/>
      <c r="AGX430" s="263"/>
      <c r="AGY430" s="263"/>
      <c r="AGZ430" s="263"/>
      <c r="AHA430" s="263"/>
      <c r="AHB430" s="263"/>
      <c r="AHC430" s="263"/>
      <c r="AHD430" s="263"/>
      <c r="AHE430" s="263"/>
      <c r="AHF430" s="263"/>
      <c r="AHG430" s="263"/>
      <c r="AHH430" s="263"/>
      <c r="AHI430" s="263"/>
      <c r="AHJ430" s="263"/>
      <c r="AHK430" s="263"/>
      <c r="AHL430" s="263"/>
      <c r="AHM430" s="263"/>
      <c r="AHN430" s="263"/>
      <c r="AHO430" s="263"/>
      <c r="AHP430" s="263"/>
      <c r="AHQ430" s="263"/>
      <c r="AHR430" s="263"/>
      <c r="AHS430" s="263"/>
      <c r="AHT430" s="263"/>
      <c r="AHU430" s="263"/>
      <c r="AHV430" s="263"/>
      <c r="AHW430" s="263"/>
      <c r="AHX430" s="263"/>
      <c r="AHY430" s="263"/>
      <c r="AHZ430" s="263"/>
      <c r="AIA430" s="263"/>
      <c r="AIB430" s="263"/>
      <c r="AIC430" s="263"/>
      <c r="AID430" s="263"/>
      <c r="AIE430" s="263"/>
      <c r="AIF430" s="263"/>
      <c r="AIG430" s="263"/>
      <c r="AIH430" s="263"/>
      <c r="AII430" s="263"/>
      <c r="AIJ430" s="263"/>
      <c r="AIK430" s="263"/>
      <c r="AIL430" s="263"/>
      <c r="AIM430" s="263"/>
      <c r="AIN430" s="263"/>
      <c r="AIO430" s="263"/>
      <c r="AIP430" s="263"/>
      <c r="AIQ430" s="263"/>
      <c r="AIR430" s="263"/>
      <c r="AIS430" s="263"/>
      <c r="AIT430" s="263"/>
      <c r="AIU430" s="263"/>
      <c r="AIV430" s="263"/>
      <c r="AIW430" s="263"/>
      <c r="AIX430" s="263"/>
      <c r="AIY430" s="263"/>
      <c r="AIZ430" s="263"/>
      <c r="AJA430" s="263"/>
      <c r="AJB430" s="263"/>
      <c r="AJC430" s="263"/>
      <c r="AJD430" s="263"/>
      <c r="AJE430" s="263"/>
      <c r="AJF430" s="263"/>
      <c r="AJG430" s="263"/>
      <c r="AJH430" s="263"/>
      <c r="AJI430" s="263"/>
      <c r="AJJ430" s="263"/>
      <c r="AJK430" s="263"/>
      <c r="AJL430" s="263"/>
      <c r="AJM430" s="263"/>
      <c r="AJN430" s="263"/>
      <c r="AJO430" s="263"/>
      <c r="AJP430" s="263"/>
      <c r="AJQ430" s="263"/>
      <c r="AJR430" s="263"/>
      <c r="AJS430" s="263"/>
      <c r="AJT430" s="263"/>
      <c r="AJU430" s="263"/>
      <c r="AJV430" s="263"/>
      <c r="AJW430" s="263"/>
      <c r="AJX430" s="263"/>
      <c r="AJY430" s="263"/>
      <c r="AJZ430" s="263"/>
      <c r="AKA430" s="263"/>
      <c r="AKB430" s="263"/>
      <c r="AKC430" s="263"/>
      <c r="AKD430" s="263"/>
      <c r="AKE430" s="263"/>
      <c r="AKF430" s="263"/>
      <c r="AKG430" s="263"/>
      <c r="AKH430" s="263"/>
      <c r="AKI430" s="263"/>
      <c r="AKJ430" s="263"/>
      <c r="AKK430" s="263"/>
      <c r="AKL430" s="263"/>
      <c r="AKM430" s="263"/>
      <c r="AKN430" s="263"/>
      <c r="AKO430" s="263"/>
      <c r="AKP430" s="263"/>
      <c r="AKQ430" s="263"/>
      <c r="AKR430" s="263"/>
      <c r="AKS430" s="263"/>
      <c r="AKT430" s="263"/>
      <c r="AKU430" s="263"/>
      <c r="AKV430" s="263"/>
      <c r="AKW430" s="263"/>
      <c r="AKX430" s="263"/>
      <c r="AKY430" s="263"/>
      <c r="AKZ430" s="263"/>
      <c r="ALA430" s="263"/>
      <c r="ALB430" s="263"/>
      <c r="ALC430" s="263"/>
      <c r="ALD430" s="263"/>
      <c r="ALE430" s="263"/>
      <c r="ALF430" s="263"/>
      <c r="ALG430" s="263"/>
      <c r="ALH430" s="263"/>
      <c r="ALI430" s="263"/>
      <c r="ALJ430" s="263"/>
      <c r="ALK430" s="263"/>
      <c r="ALL430" s="263"/>
      <c r="ALM430" s="263"/>
      <c r="ALN430" s="263"/>
      <c r="ALO430" s="263"/>
      <c r="ALP430" s="263"/>
      <c r="ALQ430" s="263"/>
      <c r="ALR430" s="263"/>
      <c r="ALS430" s="263"/>
      <c r="ALT430" s="263"/>
      <c r="ALU430" s="263"/>
      <c r="ALV430" s="263"/>
      <c r="ALW430" s="263"/>
      <c r="ALX430" s="263"/>
      <c r="ALY430" s="263"/>
      <c r="ALZ430" s="263"/>
      <c r="AMA430" s="263"/>
      <c r="AMB430" s="263"/>
      <c r="AMC430" s="263"/>
      <c r="AMD430" s="263"/>
      <c r="AME430" s="263"/>
      <c r="AMF430" s="263"/>
      <c r="AMG430" s="263"/>
      <c r="AMH430" s="263"/>
      <c r="AMI430" s="263"/>
      <c r="AMJ430" s="263"/>
      <c r="AMK430" s="263"/>
      <c r="AML430" s="263"/>
      <c r="AMM430" s="263"/>
      <c r="AMN430" s="263"/>
      <c r="AMO430" s="263"/>
      <c r="AMP430" s="263"/>
      <c r="AMQ430" s="263"/>
      <c r="AMR430" s="263"/>
      <c r="AMS430" s="263"/>
      <c r="AMT430" s="263"/>
      <c r="AMU430" s="263"/>
      <c r="AMV430" s="263"/>
      <c r="AMW430" s="263"/>
      <c r="AMX430" s="263"/>
      <c r="AMY430" s="263"/>
      <c r="AMZ430" s="263"/>
      <c r="ANA430" s="263"/>
      <c r="ANB430" s="263"/>
      <c r="ANC430" s="263"/>
      <c r="AND430" s="263"/>
      <c r="ANE430" s="263"/>
      <c r="ANF430" s="263"/>
      <c r="ANG430" s="263"/>
      <c r="ANH430" s="263"/>
      <c r="ANI430" s="263"/>
      <c r="ANJ430" s="263"/>
      <c r="ANK430" s="263"/>
      <c r="ANL430" s="263"/>
      <c r="ANM430" s="263"/>
      <c r="ANN430" s="263"/>
      <c r="ANO430" s="263"/>
      <c r="ANP430" s="263"/>
      <c r="ANQ430" s="263"/>
      <c r="ANR430" s="263"/>
      <c r="ANS430" s="263"/>
      <c r="ANT430" s="263"/>
      <c r="ANU430" s="263"/>
      <c r="ANV430" s="263"/>
      <c r="ANW430" s="263"/>
      <c r="ANX430" s="263"/>
      <c r="ANY430" s="263"/>
      <c r="ANZ430" s="263"/>
      <c r="AOA430" s="263"/>
      <c r="AOB430" s="263"/>
      <c r="AOC430" s="263"/>
      <c r="AOD430" s="263"/>
      <c r="AOE430" s="263"/>
      <c r="AOF430" s="263"/>
      <c r="AOG430" s="263"/>
      <c r="AOH430" s="263"/>
      <c r="AOI430" s="263"/>
      <c r="AOJ430" s="263"/>
      <c r="AOK430" s="263"/>
      <c r="AOL430" s="263"/>
      <c r="AOM430" s="263"/>
      <c r="AON430" s="263"/>
      <c r="AOO430" s="263"/>
      <c r="AOP430" s="263"/>
      <c r="AOQ430" s="263"/>
      <c r="AOR430" s="263"/>
      <c r="AOS430" s="263"/>
      <c r="AOT430" s="263"/>
      <c r="AOU430" s="263"/>
      <c r="AOV430" s="263"/>
      <c r="AOW430" s="263"/>
      <c r="AOX430" s="263"/>
      <c r="AOY430" s="263"/>
      <c r="AOZ430" s="263"/>
      <c r="APA430" s="263"/>
      <c r="APB430" s="263"/>
      <c r="APC430" s="263"/>
      <c r="APD430" s="263"/>
      <c r="APE430" s="263"/>
      <c r="APF430" s="263"/>
      <c r="APG430" s="263"/>
      <c r="APH430" s="263"/>
      <c r="API430" s="263"/>
      <c r="APJ430" s="263"/>
      <c r="APK430" s="263"/>
      <c r="APL430" s="263"/>
      <c r="APM430" s="263"/>
      <c r="APN430" s="263"/>
      <c r="APO430" s="263"/>
      <c r="APP430" s="263"/>
      <c r="APQ430" s="263"/>
      <c r="APR430" s="263"/>
      <c r="APS430" s="263"/>
      <c r="APT430" s="263"/>
      <c r="APU430" s="263"/>
      <c r="APV430" s="263"/>
      <c r="APW430" s="263"/>
      <c r="APX430" s="263"/>
      <c r="APY430" s="263"/>
      <c r="APZ430" s="263"/>
      <c r="AQA430" s="263"/>
      <c r="AQB430" s="263"/>
      <c r="AQC430" s="263"/>
      <c r="AQD430" s="263"/>
      <c r="AQE430" s="263"/>
      <c r="AQF430" s="263"/>
      <c r="AQG430" s="263"/>
      <c r="AQH430" s="263"/>
      <c r="AQI430" s="263"/>
      <c r="AQJ430" s="263"/>
      <c r="AQK430" s="263"/>
      <c r="AQL430" s="263"/>
      <c r="AQM430" s="263"/>
      <c r="AQN430" s="263"/>
      <c r="AQO430" s="263"/>
      <c r="AQP430" s="263"/>
      <c r="AQQ430" s="263"/>
      <c r="AQR430" s="263"/>
      <c r="AQS430" s="263"/>
      <c r="AQT430" s="263"/>
      <c r="AQU430" s="263"/>
      <c r="AQV430" s="263"/>
      <c r="AQW430" s="263"/>
      <c r="AQX430" s="263"/>
      <c r="AQY430" s="263"/>
      <c r="AQZ430" s="263"/>
      <c r="ARA430" s="263"/>
      <c r="ARB430" s="263"/>
      <c r="ARC430" s="263"/>
      <c r="ARD430" s="263"/>
      <c r="ARE430" s="263"/>
      <c r="ARF430" s="263"/>
      <c r="ARG430" s="263"/>
      <c r="ARH430" s="263"/>
      <c r="ARI430" s="263"/>
      <c r="ARJ430" s="263"/>
      <c r="ARK430" s="263"/>
      <c r="ARL430" s="263"/>
      <c r="ARM430" s="263"/>
      <c r="ARN430" s="263"/>
      <c r="ARO430" s="263"/>
      <c r="ARP430" s="263"/>
      <c r="ARQ430" s="263"/>
      <c r="ARR430" s="263"/>
      <c r="ARS430" s="263"/>
      <c r="ART430" s="263"/>
      <c r="ARU430" s="263"/>
      <c r="ARV430" s="263"/>
      <c r="ARW430" s="263"/>
      <c r="ARX430" s="263"/>
      <c r="ARY430" s="263"/>
      <c r="ARZ430" s="263"/>
      <c r="ASA430" s="263"/>
      <c r="ASB430" s="263"/>
      <c r="ASC430" s="263"/>
      <c r="ASD430" s="263"/>
      <c r="ASE430" s="263"/>
      <c r="ASF430" s="263"/>
      <c r="ASG430" s="263"/>
      <c r="ASH430" s="263"/>
      <c r="ASI430" s="263"/>
      <c r="ASJ430" s="263"/>
      <c r="ASK430" s="263"/>
      <c r="ASL430" s="263"/>
      <c r="ASM430" s="263"/>
      <c r="ASN430" s="263"/>
      <c r="ASO430" s="263"/>
      <c r="ASP430" s="263"/>
      <c r="ASQ430" s="263"/>
      <c r="ASR430" s="263"/>
      <c r="ASS430" s="263"/>
      <c r="AST430" s="263"/>
      <c r="ASU430" s="263"/>
      <c r="ASV430" s="263"/>
      <c r="ASW430" s="263"/>
      <c r="ASX430" s="263"/>
      <c r="ASY430" s="263"/>
      <c r="ASZ430" s="263"/>
      <c r="ATA430" s="263"/>
      <c r="ATB430" s="263"/>
      <c r="ATC430" s="263"/>
      <c r="ATD430" s="263"/>
      <c r="ATE430" s="263"/>
      <c r="ATF430" s="263"/>
      <c r="ATG430" s="263"/>
      <c r="ATH430" s="263"/>
      <c r="ATI430" s="263"/>
      <c r="ATJ430" s="263"/>
      <c r="ATK430" s="263"/>
      <c r="ATL430" s="263"/>
      <c r="ATM430" s="263"/>
      <c r="ATN430" s="263"/>
      <c r="ATO430" s="263"/>
      <c r="ATP430" s="263"/>
      <c r="ATQ430" s="263"/>
      <c r="ATR430" s="263"/>
      <c r="ATS430" s="263"/>
      <c r="ATT430" s="263"/>
      <c r="ATU430" s="263"/>
      <c r="ATV430" s="263"/>
      <c r="ATW430" s="263"/>
      <c r="ATX430" s="263"/>
      <c r="ATY430" s="263"/>
      <c r="ATZ430" s="263"/>
      <c r="AUA430" s="263"/>
      <c r="AUB430" s="263"/>
      <c r="AUC430" s="263"/>
      <c r="AUD430" s="263"/>
      <c r="AUE430" s="263"/>
      <c r="AUF430" s="263"/>
      <c r="AUG430" s="263"/>
      <c r="AUH430" s="263"/>
      <c r="AUI430" s="263"/>
      <c r="AUJ430" s="263"/>
      <c r="AUK430" s="263"/>
      <c r="AUL430" s="263"/>
      <c r="AUM430" s="263"/>
      <c r="AUN430" s="263"/>
      <c r="AUO430" s="263"/>
      <c r="AUP430" s="263"/>
      <c r="AUQ430" s="263"/>
      <c r="AUR430" s="263"/>
      <c r="AUS430" s="263"/>
      <c r="AUT430" s="263"/>
      <c r="AUU430" s="263"/>
      <c r="AUV430" s="263"/>
      <c r="AUW430" s="263"/>
      <c r="AUX430" s="263"/>
      <c r="AUY430" s="263"/>
      <c r="AUZ430" s="263"/>
      <c r="AVA430" s="263"/>
      <c r="AVB430" s="263"/>
      <c r="AVC430" s="263"/>
      <c r="AVD430" s="263"/>
      <c r="AVE430" s="263"/>
      <c r="AVF430" s="263"/>
      <c r="AVG430" s="263"/>
      <c r="AVH430" s="263"/>
      <c r="AVI430" s="263"/>
      <c r="AVJ430" s="263"/>
      <c r="AVK430" s="263"/>
      <c r="AVL430" s="263"/>
      <c r="AVM430" s="263"/>
      <c r="AVN430" s="263"/>
      <c r="AVO430" s="263"/>
      <c r="AVP430" s="263"/>
      <c r="AVQ430" s="263"/>
      <c r="AVR430" s="263"/>
      <c r="AVS430" s="263"/>
      <c r="AVT430" s="263"/>
      <c r="AVU430" s="263"/>
      <c r="AVV430" s="263"/>
      <c r="AVW430" s="263"/>
      <c r="AVX430" s="263"/>
      <c r="AVY430" s="263"/>
      <c r="AVZ430" s="263"/>
      <c r="AWA430" s="263"/>
      <c r="AWB430" s="263"/>
      <c r="AWC430" s="263"/>
      <c r="AWD430" s="263"/>
      <c r="AWE430" s="263"/>
      <c r="AWF430" s="263"/>
      <c r="AWG430" s="263"/>
      <c r="AWH430" s="263"/>
      <c r="AWI430" s="263"/>
      <c r="AWJ430" s="263"/>
      <c r="AWK430" s="263"/>
      <c r="AWL430" s="263"/>
      <c r="AWM430" s="263"/>
      <c r="AWN430" s="263"/>
      <c r="AWO430" s="263"/>
      <c r="AWP430" s="263"/>
      <c r="AWQ430" s="263"/>
      <c r="AWR430" s="263"/>
      <c r="AWS430" s="263"/>
      <c r="AWT430" s="263"/>
      <c r="AWU430" s="263"/>
      <c r="AWV430" s="263"/>
      <c r="AWW430" s="263"/>
      <c r="AWX430" s="263"/>
      <c r="AWY430" s="263"/>
      <c r="AWZ430" s="263"/>
      <c r="AXA430" s="263"/>
      <c r="AXB430" s="263"/>
      <c r="AXC430" s="263"/>
      <c r="AXD430" s="263"/>
      <c r="AXE430" s="263"/>
      <c r="AXF430" s="263"/>
      <c r="AXG430" s="263"/>
      <c r="AXH430" s="263"/>
      <c r="AXI430" s="263"/>
      <c r="AXJ430" s="263"/>
      <c r="AXK430" s="263"/>
      <c r="AXL430" s="263"/>
      <c r="AXM430" s="263"/>
      <c r="AXN430" s="263"/>
      <c r="AXO430" s="263"/>
      <c r="AXP430" s="263"/>
      <c r="AXQ430" s="263"/>
      <c r="AXR430" s="263"/>
      <c r="AXS430" s="263"/>
      <c r="AXT430" s="263"/>
      <c r="AXU430" s="263"/>
      <c r="AXV430" s="263"/>
      <c r="AXW430" s="263"/>
      <c r="AXX430" s="263"/>
      <c r="AXY430" s="263"/>
      <c r="AXZ430" s="263"/>
      <c r="AYA430" s="263"/>
      <c r="AYB430" s="263"/>
      <c r="AYC430" s="263"/>
      <c r="AYD430" s="263"/>
      <c r="AYE430" s="263"/>
      <c r="AYF430" s="263"/>
      <c r="AYG430" s="263"/>
      <c r="AYH430" s="263"/>
      <c r="AYI430" s="263"/>
      <c r="AYJ430" s="263"/>
      <c r="AYK430" s="263"/>
      <c r="AYL430" s="263"/>
      <c r="AYM430" s="263"/>
      <c r="AYN430" s="263"/>
      <c r="AYO430" s="263"/>
      <c r="AYP430" s="263"/>
      <c r="AYQ430" s="263"/>
      <c r="AYR430" s="263"/>
      <c r="AYS430" s="263"/>
      <c r="AYT430" s="263"/>
      <c r="AYU430" s="263"/>
      <c r="AYV430" s="263"/>
      <c r="AYW430" s="263"/>
      <c r="AYX430" s="263"/>
      <c r="AYY430" s="263"/>
      <c r="AYZ430" s="263"/>
      <c r="AZA430" s="263"/>
      <c r="AZB430" s="263"/>
      <c r="AZC430" s="263"/>
      <c r="AZD430" s="263"/>
      <c r="AZE430" s="263"/>
      <c r="AZF430" s="263"/>
      <c r="AZG430" s="263"/>
      <c r="AZH430" s="263"/>
      <c r="AZI430" s="263"/>
      <c r="AZJ430" s="263"/>
      <c r="AZK430" s="263"/>
      <c r="AZL430" s="263"/>
      <c r="AZM430" s="263"/>
      <c r="AZN430" s="263"/>
      <c r="AZO430" s="263"/>
      <c r="AZP430" s="263"/>
      <c r="AZQ430" s="263"/>
      <c r="AZR430" s="263"/>
      <c r="AZS430" s="263"/>
      <c r="AZT430" s="263"/>
      <c r="AZU430" s="263"/>
      <c r="AZV430" s="263"/>
      <c r="AZW430" s="263"/>
      <c r="AZX430" s="263"/>
      <c r="AZY430" s="263"/>
      <c r="AZZ430" s="263"/>
      <c r="BAA430" s="263"/>
      <c r="BAB430" s="263"/>
      <c r="BAC430" s="263"/>
      <c r="BAD430" s="263"/>
      <c r="BAE430" s="263"/>
      <c r="BAF430" s="263"/>
      <c r="BAG430" s="263"/>
      <c r="BAH430" s="263"/>
      <c r="BAI430" s="263"/>
      <c r="BAJ430" s="263"/>
      <c r="BAK430" s="263"/>
      <c r="BAL430" s="263"/>
      <c r="BAM430" s="263"/>
      <c r="BAN430" s="263"/>
      <c r="BAO430" s="263"/>
      <c r="BAP430" s="263"/>
      <c r="BAQ430" s="263"/>
      <c r="BAR430" s="263"/>
      <c r="BAS430" s="263"/>
      <c r="BAT430" s="263"/>
      <c r="BAU430" s="263"/>
      <c r="BAV430" s="263"/>
      <c r="BAW430" s="263"/>
      <c r="BAX430" s="263"/>
      <c r="BAY430" s="263"/>
      <c r="BAZ430" s="263"/>
      <c r="BBA430" s="263"/>
      <c r="BBB430" s="263"/>
      <c r="BBC430" s="263"/>
      <c r="BBD430" s="263"/>
      <c r="BBE430" s="263"/>
      <c r="BBF430" s="263"/>
      <c r="BBG430" s="263"/>
      <c r="BBH430" s="263"/>
      <c r="BBI430" s="263"/>
      <c r="BBJ430" s="263"/>
      <c r="BBK430" s="263"/>
      <c r="BBL430" s="263"/>
      <c r="BBM430" s="263"/>
      <c r="BBN430" s="263"/>
      <c r="BBO430" s="263"/>
      <c r="BBP430" s="263"/>
      <c r="BBQ430" s="263"/>
      <c r="BBR430" s="263"/>
      <c r="BBS430" s="263"/>
      <c r="BBT430" s="263"/>
      <c r="BBU430" s="263"/>
      <c r="BBV430" s="263"/>
      <c r="BBW430" s="263"/>
      <c r="BBX430" s="263"/>
      <c r="BBY430" s="263"/>
      <c r="BBZ430" s="263"/>
      <c r="BCA430" s="263"/>
      <c r="BCB430" s="263"/>
      <c r="BCC430" s="263"/>
      <c r="BCD430" s="263"/>
      <c r="BCE430" s="263"/>
      <c r="BCF430" s="263"/>
      <c r="BCG430" s="263"/>
      <c r="BCH430" s="263"/>
      <c r="BCI430" s="263"/>
      <c r="BCJ430" s="263"/>
      <c r="BCK430" s="263"/>
      <c r="BCL430" s="263"/>
      <c r="BCM430" s="263"/>
      <c r="BCN430" s="263"/>
      <c r="BCO430" s="263"/>
      <c r="BCP430" s="263"/>
      <c r="BCQ430" s="263"/>
      <c r="BCR430" s="263"/>
      <c r="BCS430" s="263"/>
      <c r="BCT430" s="263"/>
      <c r="BCU430" s="263"/>
      <c r="BCV430" s="263"/>
      <c r="BCW430" s="263"/>
      <c r="BCX430" s="263"/>
      <c r="BCY430" s="263"/>
      <c r="BCZ430" s="263"/>
      <c r="BDA430" s="263"/>
      <c r="BDB430" s="263"/>
      <c r="BDC430" s="263"/>
      <c r="BDD430" s="263"/>
      <c r="BDE430" s="263"/>
      <c r="BDF430" s="263"/>
      <c r="BDG430" s="263"/>
      <c r="BDH430" s="263"/>
      <c r="BDI430" s="263"/>
      <c r="BDJ430" s="263"/>
      <c r="BDK430" s="263"/>
      <c r="BDL430" s="263"/>
      <c r="BDM430" s="263"/>
      <c r="BDN430" s="263"/>
      <c r="BDO430" s="263"/>
      <c r="BDP430" s="263"/>
      <c r="BDQ430" s="263"/>
      <c r="BDR430" s="263"/>
      <c r="BDS430" s="263"/>
      <c r="BDT430" s="263"/>
      <c r="BDU430" s="263"/>
      <c r="BDV430" s="263"/>
      <c r="BDW430" s="263"/>
      <c r="BDX430" s="263"/>
      <c r="BDY430" s="263"/>
      <c r="BDZ430" s="263"/>
      <c r="BEA430" s="263"/>
      <c r="BEB430" s="263"/>
      <c r="BEC430" s="263"/>
      <c r="BED430" s="263"/>
      <c r="BEE430" s="263"/>
      <c r="BEF430" s="263"/>
      <c r="BEG430" s="263"/>
      <c r="BEH430" s="263"/>
      <c r="BEI430" s="263"/>
      <c r="BEJ430" s="263"/>
      <c r="BEK430" s="263"/>
      <c r="BEL430" s="263"/>
      <c r="BEM430" s="263"/>
      <c r="BEN430" s="263"/>
      <c r="BEO430" s="263"/>
      <c r="BEP430" s="263"/>
      <c r="BEQ430" s="263"/>
      <c r="BER430" s="263"/>
      <c r="BES430" s="263"/>
      <c r="BET430" s="263"/>
      <c r="BEU430" s="263"/>
      <c r="BEV430" s="263"/>
      <c r="BEW430" s="263"/>
      <c r="BEX430" s="263"/>
      <c r="BEY430" s="263"/>
      <c r="BEZ430" s="263"/>
      <c r="BFA430" s="263"/>
      <c r="BFB430" s="263"/>
      <c r="BFC430" s="263"/>
      <c r="BFD430" s="263"/>
      <c r="BFE430" s="263"/>
      <c r="BFF430" s="263"/>
      <c r="BFG430" s="263"/>
      <c r="BFH430" s="263"/>
      <c r="BFI430" s="263"/>
      <c r="BFJ430" s="263"/>
      <c r="BFK430" s="263"/>
      <c r="BFL430" s="263"/>
      <c r="BFM430" s="263"/>
      <c r="BFN430" s="263"/>
      <c r="BFO430" s="263"/>
      <c r="BFP430" s="263"/>
      <c r="BFQ430" s="263"/>
      <c r="BFR430" s="263"/>
      <c r="BFS430" s="263"/>
      <c r="BFT430" s="263"/>
      <c r="BFU430" s="263"/>
      <c r="BFV430" s="263"/>
      <c r="BFW430" s="263"/>
      <c r="BFX430" s="263"/>
      <c r="BFY430" s="263"/>
      <c r="BFZ430" s="263"/>
      <c r="BGA430" s="263"/>
      <c r="BGB430" s="263"/>
      <c r="BGC430" s="263"/>
      <c r="BGD430" s="263"/>
      <c r="BGE430" s="263"/>
      <c r="BGF430" s="263"/>
      <c r="BGG430" s="263"/>
      <c r="BGH430" s="263"/>
      <c r="BGI430" s="263"/>
      <c r="BGJ430" s="263"/>
      <c r="BGK430" s="263"/>
      <c r="BGL430" s="263"/>
      <c r="BGM430" s="263"/>
      <c r="BGN430" s="263"/>
      <c r="BGO430" s="263"/>
      <c r="BGP430" s="263"/>
      <c r="BGQ430" s="263"/>
      <c r="BGR430" s="263"/>
      <c r="BGS430" s="263"/>
      <c r="BGT430" s="263"/>
      <c r="BGU430" s="263"/>
      <c r="BGV430" s="263"/>
      <c r="BGW430" s="263"/>
      <c r="BGX430" s="263"/>
      <c r="BGY430" s="263"/>
      <c r="BGZ430" s="263"/>
      <c r="BHA430" s="263"/>
      <c r="BHB430" s="263"/>
      <c r="BHC430" s="263"/>
      <c r="BHD430" s="263"/>
      <c r="BHE430" s="263"/>
      <c r="BHF430" s="263"/>
      <c r="BHG430" s="263"/>
      <c r="BHH430" s="263"/>
      <c r="BHI430" s="263"/>
      <c r="BHJ430" s="263"/>
      <c r="BHK430" s="263"/>
      <c r="BHL430" s="263"/>
      <c r="BHM430" s="263"/>
      <c r="BHN430" s="263"/>
      <c r="BHO430" s="263"/>
      <c r="BHP430" s="263"/>
      <c r="BHQ430" s="263"/>
      <c r="BHR430" s="263"/>
      <c r="BHS430" s="263"/>
      <c r="BHT430" s="263"/>
      <c r="BHU430" s="263"/>
      <c r="BHV430" s="263"/>
      <c r="BHW430" s="263"/>
      <c r="BHX430" s="263"/>
      <c r="BHY430" s="263"/>
      <c r="BHZ430" s="263"/>
      <c r="BIA430" s="263"/>
      <c r="BIB430" s="263"/>
      <c r="BIC430" s="263"/>
      <c r="BID430" s="263"/>
      <c r="BIE430" s="263"/>
      <c r="BIF430" s="263"/>
      <c r="BIG430" s="263"/>
      <c r="BIH430" s="263"/>
      <c r="BII430" s="263"/>
      <c r="BIJ430" s="263"/>
      <c r="BIK430" s="263"/>
      <c r="BIL430" s="263"/>
      <c r="BIM430" s="263"/>
      <c r="BIN430" s="263"/>
      <c r="BIO430" s="263"/>
      <c r="BIP430" s="263"/>
      <c r="BIQ430" s="263"/>
      <c r="BIR430" s="263"/>
      <c r="BIS430" s="263"/>
      <c r="BIT430" s="263"/>
      <c r="BIU430" s="263"/>
      <c r="BIV430" s="263"/>
      <c r="BIW430" s="263"/>
      <c r="BIX430" s="263"/>
      <c r="BIY430" s="263"/>
      <c r="BIZ430" s="263"/>
      <c r="BJA430" s="263"/>
      <c r="BJB430" s="263"/>
      <c r="BJC430" s="263"/>
      <c r="BJD430" s="263"/>
      <c r="BJE430" s="263"/>
      <c r="BJF430" s="263"/>
      <c r="BJG430" s="263"/>
      <c r="BJH430" s="263"/>
      <c r="BJI430" s="263"/>
      <c r="BJJ430" s="263"/>
      <c r="BJK430" s="263"/>
      <c r="BJL430" s="263"/>
      <c r="BJM430" s="263"/>
      <c r="BJN430" s="263"/>
      <c r="BJO430" s="263"/>
      <c r="BJP430" s="263"/>
      <c r="BJQ430" s="263"/>
      <c r="BJR430" s="263"/>
      <c r="BJS430" s="263"/>
      <c r="BJT430" s="263"/>
      <c r="BJU430" s="263"/>
      <c r="BJV430" s="263"/>
      <c r="BJW430" s="263"/>
      <c r="BJX430" s="263"/>
      <c r="BJY430" s="263"/>
      <c r="BJZ430" s="263"/>
      <c r="BKA430" s="263"/>
      <c r="BKB430" s="263"/>
      <c r="BKC430" s="263"/>
      <c r="BKD430" s="263"/>
      <c r="BKE430" s="263"/>
      <c r="BKF430" s="263"/>
      <c r="BKG430" s="263"/>
      <c r="BKH430" s="263"/>
      <c r="BKI430" s="263"/>
      <c r="BKJ430" s="263"/>
      <c r="BKK430" s="263"/>
      <c r="BKL430" s="263"/>
      <c r="BKM430" s="263"/>
      <c r="BKN430" s="263"/>
      <c r="BKO430" s="263"/>
      <c r="BKP430" s="263"/>
      <c r="BKQ430" s="263"/>
      <c r="BKR430" s="263"/>
      <c r="BKS430" s="263"/>
      <c r="BKT430" s="263"/>
      <c r="BKU430" s="263"/>
      <c r="BKV430" s="263"/>
      <c r="BKW430" s="263"/>
      <c r="BKX430" s="263"/>
      <c r="BKY430" s="263"/>
      <c r="BKZ430" s="263"/>
      <c r="BLA430" s="263"/>
      <c r="BLB430" s="263"/>
      <c r="BLC430" s="263"/>
      <c r="BLD430" s="263"/>
      <c r="BLE430" s="263"/>
      <c r="BLF430" s="263"/>
      <c r="BLG430" s="263"/>
      <c r="BLH430" s="263"/>
      <c r="BLI430" s="263"/>
      <c r="BLJ430" s="263"/>
      <c r="BLK430" s="263"/>
      <c r="BLL430" s="263"/>
      <c r="BLM430" s="263"/>
      <c r="BLN430" s="263"/>
      <c r="BLO430" s="263"/>
      <c r="BLP430" s="263"/>
      <c r="BLQ430" s="263"/>
      <c r="BLR430" s="263"/>
      <c r="BLS430" s="263"/>
      <c r="BLT430" s="263"/>
      <c r="BLU430" s="263"/>
      <c r="BLV430" s="263"/>
      <c r="BLW430" s="263"/>
      <c r="BLX430" s="263"/>
      <c r="BLY430" s="263"/>
      <c r="BLZ430" s="263"/>
      <c r="BMA430" s="263"/>
      <c r="BMB430" s="263"/>
      <c r="BMC430" s="263"/>
      <c r="BMD430" s="263"/>
      <c r="BME430" s="263"/>
      <c r="BMF430" s="263"/>
      <c r="BMG430" s="263"/>
      <c r="BMH430" s="263"/>
      <c r="BMI430" s="263"/>
      <c r="BMJ430" s="263"/>
      <c r="BMK430" s="263"/>
      <c r="BML430" s="263"/>
      <c r="BMM430" s="263"/>
      <c r="BMN430" s="263"/>
      <c r="BMO430" s="263"/>
      <c r="BMP430" s="263"/>
      <c r="BMQ430" s="263"/>
      <c r="BMR430" s="263"/>
      <c r="BMS430" s="263"/>
      <c r="BMT430" s="263"/>
      <c r="BMU430" s="263"/>
      <c r="BMV430" s="263"/>
      <c r="BMW430" s="263"/>
      <c r="BMX430" s="263"/>
      <c r="BMY430" s="263"/>
      <c r="BMZ430" s="263"/>
      <c r="BNA430" s="263"/>
      <c r="BNB430" s="263"/>
      <c r="BNC430" s="263"/>
      <c r="BND430" s="263"/>
      <c r="BNE430" s="263"/>
      <c r="BNF430" s="263"/>
      <c r="BNG430" s="263"/>
      <c r="BNH430" s="263"/>
      <c r="BNI430" s="263"/>
      <c r="BNJ430" s="263"/>
      <c r="BNK430" s="263"/>
      <c r="BNL430" s="263"/>
      <c r="BNM430" s="263"/>
      <c r="BNN430" s="263"/>
      <c r="BNO430" s="263"/>
      <c r="BNP430" s="263"/>
      <c r="BNQ430" s="263"/>
      <c r="BNR430" s="263"/>
      <c r="BNS430" s="263"/>
      <c r="BNT430" s="263"/>
      <c r="BNU430" s="263"/>
      <c r="BNV430" s="263"/>
      <c r="BNW430" s="263"/>
      <c r="BNX430" s="263"/>
      <c r="BNY430" s="263"/>
      <c r="BNZ430" s="263"/>
      <c r="BOA430" s="263"/>
      <c r="BOB430" s="263"/>
      <c r="BOC430" s="263"/>
      <c r="BOD430" s="263"/>
      <c r="BOE430" s="263"/>
      <c r="BOF430" s="263"/>
      <c r="BOG430" s="263"/>
      <c r="BOH430" s="263"/>
      <c r="BOI430" s="263"/>
      <c r="BOJ430" s="263"/>
      <c r="BOK430" s="263"/>
      <c r="BOL430" s="263"/>
      <c r="BOM430" s="263"/>
      <c r="BON430" s="263"/>
      <c r="BOO430" s="263"/>
      <c r="BOP430" s="263"/>
      <c r="BOQ430" s="263"/>
      <c r="BOR430" s="263"/>
      <c r="BOS430" s="263"/>
      <c r="BOT430" s="263"/>
      <c r="BOU430" s="263"/>
      <c r="BOV430" s="263"/>
      <c r="BOW430" s="263"/>
      <c r="BOX430" s="263"/>
      <c r="BOY430" s="263"/>
      <c r="BOZ430" s="263"/>
      <c r="BPA430" s="263"/>
      <c r="BPB430" s="263"/>
      <c r="BPC430" s="263"/>
      <c r="BPD430" s="263"/>
      <c r="BPE430" s="263"/>
      <c r="BPF430" s="263"/>
      <c r="BPG430" s="263"/>
      <c r="BPH430" s="263"/>
      <c r="BPI430" s="263"/>
      <c r="BPJ430" s="263"/>
      <c r="BPK430" s="263"/>
      <c r="BPL430" s="263"/>
      <c r="BPM430" s="263"/>
      <c r="BPN430" s="263"/>
      <c r="BPO430" s="263"/>
      <c r="BPP430" s="263"/>
      <c r="BPQ430" s="263"/>
      <c r="BPR430" s="263"/>
      <c r="BPS430" s="263"/>
      <c r="BPT430" s="263"/>
      <c r="BPU430" s="263"/>
      <c r="BPV430" s="263"/>
      <c r="BPW430" s="263"/>
      <c r="BPX430" s="263"/>
      <c r="BPY430" s="263"/>
      <c r="BPZ430" s="263"/>
      <c r="BQA430" s="263"/>
      <c r="BQB430" s="263"/>
      <c r="BQC430" s="263"/>
      <c r="BQD430" s="263"/>
      <c r="BQE430" s="263"/>
      <c r="BQF430" s="263"/>
      <c r="BQG430" s="263"/>
      <c r="BQH430" s="263"/>
      <c r="BQI430" s="263"/>
      <c r="BQJ430" s="263"/>
      <c r="BQK430" s="263"/>
      <c r="BQL430" s="263"/>
      <c r="BQM430" s="263"/>
      <c r="BQN430" s="263"/>
      <c r="BQO430" s="263"/>
      <c r="BQP430" s="263"/>
      <c r="BQQ430" s="263"/>
      <c r="BQR430" s="263"/>
      <c r="BQS430" s="263"/>
      <c r="BQT430" s="263"/>
      <c r="BQU430" s="263"/>
      <c r="BQV430" s="263"/>
      <c r="BQW430" s="263"/>
      <c r="BQX430" s="263"/>
      <c r="BQY430" s="263"/>
      <c r="BQZ430" s="263"/>
      <c r="BRA430" s="263"/>
      <c r="BRB430" s="263"/>
      <c r="BRC430" s="263"/>
      <c r="BRD430" s="263"/>
      <c r="BRE430" s="263"/>
      <c r="BRF430" s="263"/>
      <c r="BRG430" s="263"/>
      <c r="BRH430" s="263"/>
      <c r="BRI430" s="263"/>
      <c r="BRJ430" s="263"/>
      <c r="BRK430" s="263"/>
      <c r="BRL430" s="263"/>
      <c r="BRM430" s="263"/>
      <c r="BRN430" s="263"/>
      <c r="BRO430" s="263"/>
      <c r="BRP430" s="263"/>
      <c r="BRQ430" s="263"/>
      <c r="BRR430" s="263"/>
      <c r="BRS430" s="263"/>
      <c r="BRT430" s="263"/>
      <c r="BRU430" s="263"/>
      <c r="BRV430" s="263"/>
      <c r="BRW430" s="263"/>
      <c r="BRX430" s="263"/>
      <c r="BRY430" s="263"/>
      <c r="BRZ430" s="263"/>
      <c r="BSA430" s="263"/>
      <c r="BSB430" s="263"/>
      <c r="BSC430" s="263"/>
      <c r="BSD430" s="263"/>
      <c r="BSE430" s="263"/>
      <c r="BSF430" s="263"/>
      <c r="BSG430" s="263"/>
      <c r="BSH430" s="263"/>
      <c r="BSI430" s="263"/>
      <c r="BSJ430" s="263"/>
      <c r="BSK430" s="263"/>
      <c r="BSL430" s="263"/>
      <c r="BSM430" s="263"/>
      <c r="BSN430" s="263"/>
      <c r="BSO430" s="263"/>
      <c r="BSP430" s="263"/>
      <c r="BSQ430" s="263"/>
      <c r="BSR430" s="263"/>
      <c r="BSS430" s="263"/>
      <c r="BST430" s="263"/>
      <c r="BSU430" s="263"/>
      <c r="BSV430" s="263"/>
      <c r="BSW430" s="263"/>
      <c r="BSX430" s="263"/>
      <c r="BSY430" s="263"/>
      <c r="BSZ430" s="263"/>
      <c r="BTA430" s="263"/>
      <c r="BTB430" s="263"/>
      <c r="BTC430" s="263"/>
      <c r="BTD430" s="263"/>
      <c r="BTE430" s="263"/>
      <c r="BTF430" s="263"/>
      <c r="BTG430" s="263"/>
      <c r="BTH430" s="263"/>
      <c r="BTI430" s="263"/>
      <c r="BTJ430" s="263"/>
      <c r="BTK430" s="263"/>
      <c r="BTL430" s="263"/>
      <c r="BTM430" s="263"/>
      <c r="BTN430" s="263"/>
      <c r="BTO430" s="263"/>
      <c r="BTP430" s="263"/>
      <c r="BTQ430" s="263"/>
      <c r="BTR430" s="263"/>
      <c r="BTS430" s="263"/>
      <c r="BTT430" s="263"/>
      <c r="BTU430" s="263"/>
      <c r="BTV430" s="263"/>
      <c r="BTW430" s="263"/>
      <c r="BTX430" s="263"/>
      <c r="BTY430" s="263"/>
      <c r="BTZ430" s="263"/>
      <c r="BUA430" s="263"/>
      <c r="BUB430" s="263"/>
      <c r="BUC430" s="263"/>
      <c r="BUD430" s="263"/>
      <c r="BUE430" s="263"/>
      <c r="BUF430" s="263"/>
      <c r="BUG430" s="263"/>
      <c r="BUH430" s="263"/>
      <c r="BUI430" s="263"/>
      <c r="BUJ430" s="263"/>
      <c r="BUK430" s="263"/>
      <c r="BUL430" s="263"/>
      <c r="BUM430" s="263"/>
      <c r="BUN430" s="263"/>
      <c r="BUO430" s="263"/>
      <c r="BUP430" s="263"/>
      <c r="BUQ430" s="263"/>
      <c r="BUR430" s="263"/>
      <c r="BUS430" s="263"/>
      <c r="BUT430" s="263"/>
      <c r="BUU430" s="263"/>
      <c r="BUV430" s="263"/>
      <c r="BUW430" s="263"/>
      <c r="BUX430" s="263"/>
      <c r="BUY430" s="263"/>
      <c r="BUZ430" s="263"/>
      <c r="BVA430" s="263"/>
      <c r="BVB430" s="263"/>
      <c r="BVC430" s="263"/>
      <c r="BVD430" s="263"/>
      <c r="BVE430" s="263"/>
      <c r="BVF430" s="263"/>
      <c r="BVG430" s="263"/>
      <c r="BVH430" s="263"/>
      <c r="BVI430" s="263"/>
      <c r="BVJ430" s="263"/>
      <c r="BVK430" s="263"/>
      <c r="BVL430" s="263"/>
      <c r="BVM430" s="263"/>
      <c r="BVN430" s="263"/>
      <c r="BVO430" s="263"/>
      <c r="BVP430" s="263"/>
      <c r="BVQ430" s="263"/>
      <c r="BVR430" s="263"/>
      <c r="BVS430" s="263"/>
      <c r="BVT430" s="263"/>
      <c r="BVU430" s="263"/>
      <c r="BVV430" s="263"/>
      <c r="BVW430" s="263"/>
      <c r="BVX430" s="263"/>
      <c r="BVY430" s="263"/>
      <c r="BVZ430" s="263"/>
      <c r="BWA430" s="263"/>
      <c r="BWB430" s="263"/>
      <c r="BWC430" s="263"/>
      <c r="BWD430" s="263"/>
      <c r="BWE430" s="263"/>
      <c r="BWF430" s="263"/>
      <c r="BWG430" s="263"/>
      <c r="BWH430" s="263"/>
      <c r="BWI430" s="263"/>
      <c r="BWJ430" s="263"/>
      <c r="BWK430" s="263"/>
      <c r="BWL430" s="263"/>
      <c r="BWM430" s="263"/>
      <c r="BWN430" s="263"/>
      <c r="BWO430" s="263"/>
      <c r="BWP430" s="263"/>
      <c r="BWQ430" s="263"/>
      <c r="BWR430" s="263"/>
      <c r="BWS430" s="263"/>
      <c r="BWT430" s="263"/>
      <c r="BWU430" s="263"/>
      <c r="BWV430" s="263"/>
      <c r="BWW430" s="263"/>
      <c r="BWX430" s="263"/>
      <c r="BWY430" s="263"/>
      <c r="BWZ430" s="263"/>
      <c r="BXA430" s="263"/>
      <c r="BXB430" s="263"/>
      <c r="BXC430" s="263"/>
      <c r="BXD430" s="263"/>
      <c r="BXE430" s="263"/>
      <c r="BXF430" s="263"/>
      <c r="BXG430" s="263"/>
      <c r="BXH430" s="263"/>
      <c r="BXI430" s="263"/>
      <c r="BXJ430" s="263"/>
      <c r="BXK430" s="263"/>
      <c r="BXL430" s="263"/>
      <c r="BXM430" s="263"/>
      <c r="BXN430" s="263"/>
      <c r="BXO430" s="263"/>
      <c r="BXP430" s="263"/>
      <c r="BXQ430" s="263"/>
      <c r="BXR430" s="263"/>
      <c r="BXS430" s="263"/>
      <c r="BXT430" s="263"/>
      <c r="BXU430" s="263"/>
      <c r="BXV430" s="263"/>
      <c r="BXW430" s="263"/>
      <c r="BXX430" s="263"/>
      <c r="BXY430" s="263"/>
      <c r="BXZ430" s="263"/>
      <c r="BYA430" s="263"/>
      <c r="BYB430" s="263"/>
      <c r="BYC430" s="263"/>
      <c r="BYD430" s="263"/>
      <c r="BYE430" s="263"/>
      <c r="BYF430" s="263"/>
      <c r="BYG430" s="263"/>
      <c r="BYH430" s="263"/>
      <c r="BYI430" s="263"/>
      <c r="BYJ430" s="263"/>
      <c r="BYK430" s="263"/>
      <c r="BYL430" s="263"/>
      <c r="BYM430" s="263"/>
      <c r="BYN430" s="263"/>
      <c r="BYO430" s="263"/>
      <c r="BYP430" s="263"/>
      <c r="BYQ430" s="263"/>
      <c r="BYR430" s="263"/>
      <c r="BYS430" s="263"/>
      <c r="BYT430" s="263"/>
      <c r="BYU430" s="263"/>
      <c r="BYV430" s="263"/>
      <c r="BYW430" s="263"/>
      <c r="BYX430" s="263"/>
      <c r="BYY430" s="263"/>
      <c r="BYZ430" s="263"/>
      <c r="BZA430" s="263"/>
      <c r="BZB430" s="263"/>
      <c r="BZC430" s="263"/>
      <c r="BZD430" s="263"/>
      <c r="BZE430" s="263"/>
      <c r="BZF430" s="263"/>
      <c r="BZG430" s="263"/>
      <c r="BZH430" s="263"/>
      <c r="BZI430" s="263"/>
      <c r="BZJ430" s="263"/>
      <c r="BZK430" s="263"/>
      <c r="BZL430" s="263"/>
      <c r="BZM430" s="263"/>
      <c r="BZN430" s="263"/>
      <c r="BZO430" s="263"/>
      <c r="BZP430" s="263"/>
      <c r="BZQ430" s="263"/>
      <c r="BZR430" s="263"/>
      <c r="BZS430" s="263"/>
      <c r="BZT430" s="263"/>
      <c r="BZU430" s="263"/>
      <c r="BZV430" s="263"/>
      <c r="BZW430" s="263"/>
      <c r="BZX430" s="263"/>
      <c r="BZY430" s="263"/>
      <c r="BZZ430" s="263"/>
      <c r="CAA430" s="263"/>
      <c r="CAB430" s="263"/>
      <c r="CAC430" s="263"/>
      <c r="CAD430" s="263"/>
      <c r="CAE430" s="263"/>
      <c r="CAF430" s="263"/>
      <c r="CAG430" s="263"/>
      <c r="CAH430" s="263"/>
      <c r="CAI430" s="263"/>
      <c r="CAJ430" s="263"/>
      <c r="CAK430" s="263"/>
      <c r="CAL430" s="263"/>
      <c r="CAM430" s="263"/>
      <c r="CAN430" s="263"/>
      <c r="CAO430" s="263"/>
      <c r="CAP430" s="263"/>
      <c r="CAQ430" s="263"/>
      <c r="CAR430" s="263"/>
      <c r="CAS430" s="263"/>
      <c r="CAT430" s="263"/>
      <c r="CAU430" s="263"/>
      <c r="CAV430" s="263"/>
    </row>
    <row r="431" spans="1:2076" x14ac:dyDescent="0.35">
      <c r="A431" s="263"/>
      <c r="B431" s="263"/>
      <c r="C431" s="263"/>
      <c r="D431" s="263"/>
      <c r="E431" s="263"/>
      <c r="F431" s="263"/>
      <c r="G431" s="263"/>
      <c r="H431" s="263"/>
      <c r="I431" s="263"/>
      <c r="J431" s="263"/>
      <c r="K431" s="263"/>
      <c r="L431" s="263"/>
      <c r="M431" s="263"/>
      <c r="N431" s="263"/>
      <c r="O431" s="263"/>
      <c r="P431" s="263"/>
      <c r="Q431" s="263"/>
      <c r="R431" s="263"/>
      <c r="S431" s="263"/>
      <c r="T431" s="263"/>
      <c r="U431" s="263"/>
      <c r="V431" s="263"/>
      <c r="W431" s="263"/>
      <c r="X431" s="263"/>
      <c r="Y431" s="263"/>
      <c r="Z431" s="263"/>
      <c r="AA431" s="263"/>
      <c r="AB431" s="263"/>
      <c r="AC431" s="263"/>
      <c r="AD431" s="263"/>
      <c r="AE431" s="263"/>
      <c r="AF431" s="263"/>
      <c r="AG431" s="263"/>
      <c r="AH431" s="263"/>
      <c r="AI431" s="263"/>
      <c r="AJ431" s="263"/>
      <c r="AK431" s="263"/>
      <c r="AL431" s="263"/>
      <c r="AM431" s="263"/>
      <c r="AN431" s="263"/>
      <c r="AO431" s="263"/>
      <c r="AP431" s="263"/>
      <c r="AQ431" s="263"/>
      <c r="AR431" s="263"/>
      <c r="AS431" s="263"/>
      <c r="AT431" s="263"/>
      <c r="AU431" s="263"/>
      <c r="AV431" s="263"/>
      <c r="AW431" s="263"/>
      <c r="AX431" s="263"/>
      <c r="AY431" s="263"/>
      <c r="AZ431" s="263"/>
      <c r="BA431" s="263"/>
      <c r="BB431" s="263"/>
      <c r="BC431" s="263"/>
      <c r="BD431" s="263"/>
      <c r="BE431" s="263"/>
      <c r="BF431" s="263"/>
      <c r="BG431" s="263"/>
      <c r="BH431" s="263"/>
      <c r="BI431" s="263"/>
      <c r="BJ431" s="263"/>
      <c r="BK431" s="263"/>
      <c r="BL431" s="263"/>
      <c r="BM431" s="263"/>
      <c r="BN431" s="263"/>
      <c r="BO431" s="263"/>
      <c r="BP431" s="263"/>
      <c r="BQ431" s="263"/>
      <c r="BR431" s="263"/>
      <c r="BS431" s="263"/>
      <c r="BT431" s="263"/>
      <c r="BU431" s="263"/>
      <c r="BV431" s="263"/>
      <c r="BW431" s="263"/>
      <c r="BX431" s="263"/>
      <c r="BY431" s="263"/>
      <c r="BZ431" s="263"/>
      <c r="CA431" s="263"/>
      <c r="CB431" s="263"/>
      <c r="CC431" s="263"/>
      <c r="CD431" s="263"/>
      <c r="CE431" s="263"/>
      <c r="CF431" s="263"/>
      <c r="CG431" s="263"/>
      <c r="CH431" s="263"/>
      <c r="CI431" s="263"/>
      <c r="CJ431" s="263"/>
      <c r="CK431" s="263"/>
      <c r="CL431" s="263"/>
      <c r="CM431" s="263"/>
      <c r="CN431" s="263"/>
      <c r="CO431" s="263"/>
      <c r="CP431" s="263"/>
      <c r="CQ431" s="263"/>
      <c r="CR431" s="263"/>
      <c r="CS431" s="263"/>
      <c r="CT431" s="263"/>
      <c r="CU431" s="263"/>
      <c r="CV431" s="263"/>
      <c r="CW431" s="263"/>
      <c r="CX431" s="263"/>
      <c r="CY431" s="263"/>
      <c r="CZ431" s="263"/>
      <c r="DA431" s="263"/>
      <c r="DB431" s="263"/>
      <c r="DC431" s="263"/>
      <c r="DD431" s="263"/>
      <c r="DE431" s="263"/>
      <c r="DF431" s="263"/>
      <c r="DG431" s="263"/>
      <c r="DH431" s="263"/>
      <c r="DI431" s="263"/>
      <c r="DJ431" s="263"/>
      <c r="DK431" s="263"/>
      <c r="DL431" s="263"/>
      <c r="DM431" s="263"/>
      <c r="DN431" s="263"/>
      <c r="DO431" s="263"/>
      <c r="DP431" s="263"/>
      <c r="DQ431" s="263"/>
      <c r="DR431" s="263"/>
      <c r="DS431" s="263"/>
      <c r="DT431" s="263"/>
      <c r="DU431" s="263"/>
      <c r="DV431" s="263"/>
      <c r="DW431" s="263"/>
      <c r="DX431" s="263"/>
      <c r="DY431" s="263"/>
      <c r="DZ431" s="263"/>
      <c r="EA431" s="263"/>
      <c r="EB431" s="263"/>
      <c r="EC431" s="263"/>
      <c r="ED431" s="263"/>
      <c r="EE431" s="263"/>
      <c r="EF431" s="263"/>
      <c r="EG431" s="263"/>
      <c r="EH431" s="263"/>
      <c r="EI431" s="263"/>
      <c r="EJ431" s="263"/>
      <c r="EK431" s="263"/>
      <c r="EL431" s="263"/>
      <c r="EM431" s="263"/>
      <c r="EN431" s="263"/>
      <c r="EO431" s="263"/>
      <c r="EP431" s="263"/>
      <c r="EQ431" s="263"/>
      <c r="ER431" s="263"/>
      <c r="ES431" s="263"/>
      <c r="ET431" s="263"/>
      <c r="EU431" s="263"/>
      <c r="EV431" s="263"/>
      <c r="EW431" s="263"/>
      <c r="EX431" s="263"/>
      <c r="EY431" s="263"/>
      <c r="EZ431" s="263"/>
      <c r="FA431" s="263"/>
      <c r="FB431" s="263"/>
      <c r="FC431" s="263"/>
      <c r="FD431" s="263"/>
      <c r="FE431" s="263"/>
      <c r="FF431" s="263"/>
      <c r="FG431" s="263"/>
      <c r="FH431" s="263"/>
      <c r="FI431" s="263"/>
      <c r="FJ431" s="263"/>
      <c r="FK431" s="263"/>
      <c r="FL431" s="263"/>
      <c r="FM431" s="263"/>
      <c r="FN431" s="263"/>
      <c r="FO431" s="263"/>
      <c r="FP431" s="263"/>
      <c r="FQ431" s="263"/>
      <c r="FR431" s="263"/>
      <c r="FS431" s="263"/>
      <c r="FT431" s="263"/>
      <c r="FU431" s="263"/>
      <c r="FV431" s="263"/>
      <c r="FW431" s="263"/>
      <c r="FX431" s="263"/>
      <c r="FY431" s="263"/>
      <c r="FZ431" s="263"/>
      <c r="GA431" s="263"/>
      <c r="GB431" s="263"/>
      <c r="GC431" s="263"/>
      <c r="GD431" s="263"/>
      <c r="GE431" s="263"/>
      <c r="GF431" s="263"/>
      <c r="GG431" s="263"/>
      <c r="GH431" s="263"/>
      <c r="GI431" s="263"/>
      <c r="GJ431" s="263"/>
      <c r="GK431" s="263"/>
      <c r="GL431" s="263"/>
      <c r="GM431" s="263"/>
      <c r="GN431" s="263"/>
      <c r="GO431" s="263"/>
      <c r="GP431" s="263"/>
      <c r="GQ431" s="263"/>
      <c r="GR431" s="263"/>
      <c r="GS431" s="263"/>
      <c r="GT431" s="263"/>
      <c r="GU431" s="263"/>
      <c r="GV431" s="263"/>
      <c r="GW431" s="263"/>
      <c r="GX431" s="263"/>
      <c r="GY431" s="263"/>
      <c r="GZ431" s="263"/>
      <c r="HA431" s="263"/>
      <c r="HB431" s="263"/>
      <c r="HC431" s="263"/>
      <c r="HD431" s="263"/>
      <c r="HE431" s="263"/>
      <c r="HF431" s="263"/>
      <c r="HG431" s="263"/>
      <c r="HH431" s="263"/>
      <c r="HI431" s="263"/>
      <c r="HJ431" s="263"/>
      <c r="HK431" s="263"/>
      <c r="HL431" s="263"/>
      <c r="HM431" s="263"/>
      <c r="HN431" s="263"/>
      <c r="HO431" s="263"/>
      <c r="HP431" s="263"/>
      <c r="HQ431" s="263"/>
      <c r="HR431" s="263"/>
      <c r="HS431" s="263"/>
      <c r="HT431" s="263"/>
      <c r="HU431" s="263"/>
      <c r="HV431" s="263"/>
      <c r="HW431" s="263"/>
      <c r="HX431" s="263"/>
      <c r="HY431" s="263"/>
      <c r="HZ431" s="263"/>
      <c r="IA431" s="263"/>
      <c r="IB431" s="263"/>
      <c r="IC431" s="263"/>
      <c r="ID431" s="263"/>
      <c r="IE431" s="263"/>
      <c r="IF431" s="263"/>
      <c r="IG431" s="263"/>
      <c r="IH431" s="263"/>
      <c r="II431" s="263"/>
      <c r="IJ431" s="263"/>
      <c r="IK431" s="263"/>
      <c r="IL431" s="263"/>
      <c r="IM431" s="263"/>
      <c r="IN431" s="263"/>
      <c r="IO431" s="263"/>
      <c r="IP431" s="263"/>
      <c r="IQ431" s="263"/>
      <c r="IR431" s="263"/>
      <c r="IS431" s="263"/>
      <c r="IT431" s="263"/>
      <c r="IU431" s="263"/>
      <c r="IV431" s="263"/>
      <c r="IW431" s="263"/>
      <c r="IX431" s="263"/>
      <c r="IY431" s="263"/>
      <c r="IZ431" s="263"/>
      <c r="JA431" s="263"/>
      <c r="JB431" s="263"/>
      <c r="JC431" s="263"/>
      <c r="JD431" s="263"/>
      <c r="JE431" s="263"/>
      <c r="JF431" s="263"/>
      <c r="JG431" s="263"/>
      <c r="JH431" s="263"/>
      <c r="JI431" s="263"/>
      <c r="JJ431" s="263"/>
      <c r="JK431" s="263"/>
      <c r="JL431" s="263"/>
      <c r="JM431" s="263"/>
      <c r="JN431" s="263"/>
      <c r="JO431" s="263"/>
      <c r="JP431" s="263"/>
      <c r="JQ431" s="263"/>
      <c r="JR431" s="263"/>
      <c r="JS431" s="263"/>
      <c r="JT431" s="263"/>
      <c r="JU431" s="263"/>
      <c r="JV431" s="263"/>
      <c r="JW431" s="263"/>
      <c r="JX431" s="263"/>
      <c r="JY431" s="263"/>
      <c r="JZ431" s="263"/>
      <c r="KA431" s="263"/>
      <c r="KB431" s="263"/>
      <c r="KC431" s="263"/>
      <c r="KD431" s="263"/>
      <c r="KE431" s="263"/>
      <c r="KF431" s="263"/>
      <c r="KG431" s="263"/>
      <c r="KH431" s="263"/>
      <c r="KI431" s="263"/>
      <c r="KJ431" s="263"/>
      <c r="KK431" s="263"/>
      <c r="KL431" s="263"/>
      <c r="KM431" s="263"/>
      <c r="KN431" s="263"/>
      <c r="KO431" s="263"/>
      <c r="KP431" s="263"/>
      <c r="KQ431" s="263"/>
      <c r="KR431" s="263"/>
      <c r="KS431" s="263"/>
      <c r="KT431" s="263"/>
      <c r="KU431" s="263"/>
      <c r="KV431" s="263"/>
      <c r="KW431" s="263"/>
      <c r="KX431" s="263"/>
      <c r="KY431" s="263"/>
      <c r="KZ431" s="263"/>
      <c r="LA431" s="263"/>
      <c r="LB431" s="263"/>
      <c r="LC431" s="263"/>
      <c r="LD431" s="263"/>
      <c r="LE431" s="263"/>
      <c r="LF431" s="263"/>
      <c r="LG431" s="263"/>
      <c r="LH431" s="263"/>
      <c r="LI431" s="263"/>
      <c r="LJ431" s="263"/>
      <c r="LK431" s="263"/>
      <c r="LL431" s="263"/>
      <c r="LM431" s="263"/>
      <c r="LN431" s="263"/>
      <c r="LO431" s="263"/>
      <c r="LP431" s="263"/>
      <c r="LQ431" s="263"/>
      <c r="LR431" s="263"/>
      <c r="LS431" s="263"/>
      <c r="LT431" s="263"/>
      <c r="LU431" s="263"/>
      <c r="LV431" s="263"/>
      <c r="LW431" s="263"/>
      <c r="LX431" s="263"/>
      <c r="LY431" s="263"/>
      <c r="LZ431" s="263"/>
      <c r="MA431" s="263"/>
      <c r="MB431" s="263"/>
      <c r="MC431" s="263"/>
      <c r="MD431" s="263"/>
      <c r="ME431" s="263"/>
      <c r="MF431" s="263"/>
      <c r="MG431" s="263"/>
      <c r="MH431" s="263"/>
      <c r="MI431" s="263"/>
      <c r="MJ431" s="263"/>
      <c r="MK431" s="263"/>
      <c r="ML431" s="263"/>
      <c r="MM431" s="263"/>
      <c r="MN431" s="263"/>
      <c r="MO431" s="263"/>
      <c r="MP431" s="263"/>
      <c r="MQ431" s="263"/>
      <c r="MR431" s="263"/>
      <c r="MS431" s="263"/>
      <c r="MT431" s="263"/>
      <c r="MU431" s="263"/>
      <c r="MV431" s="263"/>
      <c r="MW431" s="263"/>
      <c r="MX431" s="263"/>
      <c r="MY431" s="263"/>
      <c r="MZ431" s="263"/>
      <c r="NA431" s="263"/>
      <c r="NB431" s="263"/>
      <c r="NC431" s="263"/>
      <c r="ND431" s="263"/>
      <c r="NE431" s="263"/>
      <c r="NF431" s="263"/>
      <c r="NG431" s="263"/>
      <c r="NH431" s="263"/>
      <c r="NI431" s="263"/>
      <c r="NJ431" s="263"/>
      <c r="NK431" s="263"/>
      <c r="NL431" s="263"/>
      <c r="NM431" s="263"/>
      <c r="NN431" s="263"/>
      <c r="NO431" s="263"/>
      <c r="NP431" s="263"/>
      <c r="NQ431" s="263"/>
      <c r="NR431" s="263"/>
      <c r="NS431" s="263"/>
      <c r="NT431" s="263"/>
      <c r="NU431" s="263"/>
      <c r="NV431" s="263"/>
      <c r="NW431" s="263"/>
      <c r="NX431" s="263"/>
      <c r="NY431" s="263"/>
      <c r="NZ431" s="263"/>
      <c r="OA431" s="263"/>
      <c r="OB431" s="263"/>
      <c r="OC431" s="263"/>
      <c r="OD431" s="263"/>
      <c r="OE431" s="263"/>
      <c r="OF431" s="263"/>
      <c r="OG431" s="263"/>
      <c r="OH431" s="263"/>
      <c r="OI431" s="263"/>
      <c r="OJ431" s="263"/>
      <c r="OK431" s="263"/>
      <c r="OL431" s="263"/>
      <c r="OM431" s="263"/>
      <c r="ON431" s="263"/>
      <c r="OO431" s="263"/>
      <c r="OP431" s="263"/>
      <c r="OQ431" s="263"/>
      <c r="OR431" s="263"/>
      <c r="OS431" s="263"/>
      <c r="OT431" s="263"/>
      <c r="OU431" s="263"/>
      <c r="OV431" s="263"/>
      <c r="OW431" s="263"/>
      <c r="OX431" s="263"/>
      <c r="OY431" s="263"/>
      <c r="OZ431" s="263"/>
      <c r="PA431" s="263"/>
      <c r="PB431" s="263"/>
      <c r="PC431" s="263"/>
      <c r="PD431" s="263"/>
      <c r="PE431" s="263"/>
      <c r="PF431" s="263"/>
      <c r="PG431" s="263"/>
      <c r="PH431" s="263"/>
      <c r="PI431" s="263"/>
      <c r="PJ431" s="263"/>
      <c r="PK431" s="263"/>
      <c r="PL431" s="263"/>
      <c r="PM431" s="263"/>
      <c r="PN431" s="263"/>
      <c r="PO431" s="263"/>
      <c r="PP431" s="263"/>
      <c r="PQ431" s="263"/>
      <c r="PR431" s="263"/>
      <c r="PS431" s="263"/>
      <c r="PT431" s="263"/>
      <c r="PU431" s="263"/>
      <c r="PV431" s="263"/>
      <c r="PW431" s="263"/>
      <c r="PX431" s="263"/>
      <c r="PY431" s="263"/>
      <c r="PZ431" s="263"/>
      <c r="QA431" s="263"/>
      <c r="QB431" s="263"/>
      <c r="QC431" s="263"/>
      <c r="QD431" s="263"/>
      <c r="QE431" s="263"/>
      <c r="QF431" s="263"/>
      <c r="QG431" s="263"/>
      <c r="QH431" s="263"/>
      <c r="QI431" s="263"/>
      <c r="QJ431" s="263"/>
      <c r="QK431" s="263"/>
      <c r="QL431" s="263"/>
      <c r="QM431" s="263"/>
      <c r="QN431" s="263"/>
      <c r="QO431" s="263"/>
      <c r="QP431" s="263"/>
      <c r="QQ431" s="263"/>
      <c r="QR431" s="263"/>
      <c r="QS431" s="263"/>
      <c r="QT431" s="263"/>
      <c r="QU431" s="263"/>
      <c r="QV431" s="263"/>
      <c r="QW431" s="263"/>
      <c r="QX431" s="263"/>
      <c r="QY431" s="263"/>
      <c r="QZ431" s="263"/>
      <c r="RA431" s="263"/>
      <c r="RB431" s="263"/>
      <c r="RC431" s="263"/>
      <c r="RD431" s="263"/>
      <c r="RE431" s="263"/>
      <c r="RF431" s="263"/>
      <c r="RG431" s="263"/>
      <c r="RH431" s="263"/>
      <c r="RI431" s="263"/>
      <c r="RJ431" s="263"/>
      <c r="RK431" s="263"/>
      <c r="RL431" s="263"/>
      <c r="RM431" s="263"/>
      <c r="RN431" s="263"/>
      <c r="RO431" s="263"/>
      <c r="RP431" s="263"/>
      <c r="RQ431" s="263"/>
      <c r="RR431" s="263"/>
      <c r="RS431" s="263"/>
      <c r="RT431" s="263"/>
      <c r="RU431" s="263"/>
      <c r="RV431" s="263"/>
      <c r="RW431" s="263"/>
      <c r="RX431" s="263"/>
      <c r="RY431" s="263"/>
      <c r="RZ431" s="263"/>
      <c r="SA431" s="263"/>
      <c r="SB431" s="263"/>
      <c r="SC431" s="263"/>
      <c r="SD431" s="263"/>
      <c r="SE431" s="263"/>
      <c r="SF431" s="263"/>
      <c r="SG431" s="263"/>
      <c r="SH431" s="263"/>
      <c r="SI431" s="263"/>
      <c r="SJ431" s="263"/>
      <c r="SK431" s="263"/>
      <c r="SL431" s="263"/>
      <c r="SM431" s="263"/>
      <c r="SN431" s="263"/>
      <c r="SO431" s="263"/>
      <c r="SP431" s="263"/>
      <c r="SQ431" s="263"/>
      <c r="SR431" s="263"/>
      <c r="SS431" s="263"/>
      <c r="ST431" s="263"/>
      <c r="SU431" s="263"/>
      <c r="SV431" s="263"/>
      <c r="SW431" s="263"/>
      <c r="SX431" s="263"/>
      <c r="SY431" s="263"/>
      <c r="SZ431" s="263"/>
      <c r="TA431" s="263"/>
      <c r="TB431" s="263"/>
      <c r="TC431" s="263"/>
      <c r="TD431" s="263"/>
      <c r="TE431" s="263"/>
      <c r="TF431" s="263"/>
      <c r="TG431" s="263"/>
      <c r="TH431" s="263"/>
      <c r="TI431" s="263"/>
      <c r="TJ431" s="263"/>
      <c r="TK431" s="263"/>
      <c r="TL431" s="263"/>
      <c r="TM431" s="263"/>
      <c r="TN431" s="263"/>
      <c r="TO431" s="263"/>
      <c r="TP431" s="263"/>
      <c r="TQ431" s="263"/>
      <c r="TR431" s="263"/>
      <c r="TS431" s="263"/>
      <c r="TT431" s="263"/>
      <c r="TU431" s="263"/>
      <c r="TV431" s="263"/>
      <c r="TW431" s="263"/>
      <c r="TX431" s="263"/>
      <c r="TY431" s="263"/>
      <c r="TZ431" s="263"/>
      <c r="UA431" s="263"/>
      <c r="UB431" s="263"/>
      <c r="UC431" s="263"/>
      <c r="UD431" s="263"/>
      <c r="UE431" s="263"/>
      <c r="UF431" s="263"/>
      <c r="UG431" s="263"/>
      <c r="UH431" s="263"/>
      <c r="UI431" s="263"/>
      <c r="UJ431" s="263"/>
      <c r="UK431" s="263"/>
      <c r="UL431" s="263"/>
      <c r="UM431" s="263"/>
      <c r="UN431" s="263"/>
      <c r="UO431" s="263"/>
      <c r="UP431" s="263"/>
      <c r="UQ431" s="263"/>
      <c r="UR431" s="263"/>
      <c r="US431" s="263"/>
      <c r="UT431" s="263"/>
      <c r="UU431" s="263"/>
      <c r="UV431" s="263"/>
      <c r="UW431" s="263"/>
      <c r="UX431" s="263"/>
      <c r="UY431" s="263"/>
      <c r="UZ431" s="263"/>
      <c r="VA431" s="263"/>
      <c r="VB431" s="263"/>
      <c r="VC431" s="263"/>
      <c r="VD431" s="263"/>
      <c r="VE431" s="263"/>
      <c r="VF431" s="263"/>
      <c r="VG431" s="263"/>
      <c r="VH431" s="263"/>
      <c r="VI431" s="263"/>
      <c r="VJ431" s="263"/>
      <c r="VK431" s="263"/>
      <c r="VL431" s="263"/>
      <c r="VM431" s="263"/>
      <c r="VN431" s="263"/>
      <c r="VO431" s="263"/>
      <c r="VP431" s="263"/>
      <c r="VQ431" s="263"/>
      <c r="VR431" s="263"/>
      <c r="VS431" s="263"/>
      <c r="VT431" s="263"/>
      <c r="VU431" s="263"/>
      <c r="VV431" s="263"/>
      <c r="VW431" s="263"/>
      <c r="VX431" s="263"/>
      <c r="VY431" s="263"/>
      <c r="VZ431" s="263"/>
      <c r="WA431" s="263"/>
      <c r="WB431" s="263"/>
      <c r="WC431" s="263"/>
      <c r="WD431" s="263"/>
      <c r="WE431" s="263"/>
      <c r="WF431" s="263"/>
      <c r="WG431" s="263"/>
      <c r="WH431" s="263"/>
      <c r="WI431" s="263"/>
      <c r="WJ431" s="263"/>
      <c r="WK431" s="263"/>
      <c r="WL431" s="263"/>
      <c r="WM431" s="263"/>
      <c r="WN431" s="263"/>
      <c r="WO431" s="263"/>
      <c r="WP431" s="263"/>
      <c r="WQ431" s="263"/>
      <c r="WR431" s="263"/>
      <c r="WS431" s="263"/>
      <c r="WT431" s="263"/>
      <c r="WU431" s="263"/>
      <c r="WV431" s="263"/>
      <c r="WW431" s="263"/>
      <c r="WX431" s="263"/>
      <c r="WY431" s="263"/>
      <c r="WZ431" s="263"/>
      <c r="XA431" s="263"/>
      <c r="XB431" s="263"/>
      <c r="XC431" s="263"/>
      <c r="XD431" s="263"/>
      <c r="XE431" s="263"/>
      <c r="XF431" s="263"/>
      <c r="XG431" s="263"/>
      <c r="XH431" s="263"/>
      <c r="XI431" s="263"/>
      <c r="XJ431" s="263"/>
      <c r="XK431" s="263"/>
      <c r="XL431" s="263"/>
      <c r="XM431" s="263"/>
      <c r="XN431" s="263"/>
      <c r="XO431" s="263"/>
      <c r="XP431" s="263"/>
      <c r="XQ431" s="263"/>
      <c r="XR431" s="263"/>
      <c r="XS431" s="263"/>
      <c r="XT431" s="263"/>
      <c r="XU431" s="263"/>
      <c r="XV431" s="263"/>
      <c r="XW431" s="263"/>
      <c r="XX431" s="263"/>
      <c r="XY431" s="263"/>
      <c r="XZ431" s="263"/>
      <c r="YA431" s="263"/>
      <c r="YB431" s="263"/>
      <c r="YC431" s="263"/>
      <c r="YD431" s="263"/>
      <c r="YE431" s="263"/>
      <c r="YF431" s="263"/>
      <c r="YG431" s="263"/>
      <c r="YH431" s="263"/>
      <c r="YI431" s="263"/>
      <c r="YJ431" s="263"/>
      <c r="YK431" s="263"/>
      <c r="YL431" s="263"/>
      <c r="YM431" s="263"/>
      <c r="YN431" s="263"/>
      <c r="YO431" s="263"/>
      <c r="YP431" s="263"/>
      <c r="YQ431" s="263"/>
      <c r="YR431" s="263"/>
      <c r="YS431" s="263"/>
      <c r="YT431" s="263"/>
      <c r="YU431" s="263"/>
      <c r="YV431" s="263"/>
      <c r="YW431" s="263"/>
      <c r="YX431" s="263"/>
      <c r="YY431" s="263"/>
      <c r="YZ431" s="263"/>
      <c r="ZA431" s="263"/>
      <c r="ZB431" s="263"/>
      <c r="ZC431" s="263"/>
      <c r="ZD431" s="263"/>
      <c r="ZE431" s="263"/>
      <c r="ZF431" s="263"/>
      <c r="ZG431" s="263"/>
      <c r="ZH431" s="263"/>
      <c r="ZI431" s="263"/>
      <c r="ZJ431" s="263"/>
      <c r="ZK431" s="263"/>
      <c r="ZL431" s="263"/>
      <c r="ZM431" s="263"/>
      <c r="ZN431" s="263"/>
      <c r="ZO431" s="263"/>
      <c r="ZP431" s="263"/>
      <c r="ZQ431" s="263"/>
      <c r="ZR431" s="263"/>
      <c r="ZS431" s="263"/>
      <c r="ZT431" s="263"/>
      <c r="ZU431" s="263"/>
      <c r="ZV431" s="263"/>
      <c r="ZW431" s="263"/>
      <c r="ZX431" s="263"/>
      <c r="ZY431" s="263"/>
      <c r="ZZ431" s="263"/>
      <c r="AAA431" s="263"/>
      <c r="AAB431" s="263"/>
      <c r="AAC431" s="263"/>
      <c r="AAD431" s="263"/>
      <c r="AAE431" s="263"/>
      <c r="AAF431" s="263"/>
      <c r="AAG431" s="263"/>
      <c r="AAH431" s="263"/>
      <c r="AAI431" s="263"/>
      <c r="AAJ431" s="263"/>
      <c r="AAK431" s="263"/>
      <c r="AAL431" s="263"/>
      <c r="AAM431" s="263"/>
      <c r="AAN431" s="263"/>
      <c r="AAO431" s="263"/>
      <c r="AAP431" s="263"/>
      <c r="AAQ431" s="263"/>
      <c r="AAR431" s="263"/>
      <c r="AAS431" s="263"/>
      <c r="AAT431" s="263"/>
      <c r="AAU431" s="263"/>
      <c r="AAV431" s="263"/>
      <c r="AAW431" s="263"/>
      <c r="AAX431" s="263"/>
      <c r="AAY431" s="263"/>
      <c r="AAZ431" s="263"/>
      <c r="ABA431" s="263"/>
      <c r="ABB431" s="263"/>
      <c r="ABC431" s="263"/>
      <c r="ABD431" s="263"/>
      <c r="ABE431" s="263"/>
      <c r="ABF431" s="263"/>
      <c r="ABG431" s="263"/>
      <c r="ABH431" s="263"/>
      <c r="ABI431" s="263"/>
      <c r="ABJ431" s="263"/>
      <c r="ABK431" s="263"/>
      <c r="ABL431" s="263"/>
      <c r="ABM431" s="263"/>
      <c r="ABN431" s="263"/>
      <c r="ABO431" s="263"/>
      <c r="ABP431" s="263"/>
      <c r="ABQ431" s="263"/>
      <c r="ABR431" s="263"/>
      <c r="ABS431" s="263"/>
      <c r="ABT431" s="263"/>
      <c r="ABU431" s="263"/>
      <c r="ABV431" s="263"/>
      <c r="ABW431" s="263"/>
      <c r="ABX431" s="263"/>
      <c r="ABY431" s="263"/>
      <c r="ABZ431" s="263"/>
      <c r="ACA431" s="263"/>
      <c r="ACB431" s="263"/>
      <c r="ACC431" s="263"/>
      <c r="ACD431" s="263"/>
      <c r="ACE431" s="263"/>
      <c r="ACF431" s="263"/>
      <c r="ACG431" s="263"/>
      <c r="ACH431" s="263"/>
      <c r="ACI431" s="263"/>
      <c r="ACJ431" s="263"/>
      <c r="ACK431" s="263"/>
      <c r="ACL431" s="263"/>
      <c r="ACM431" s="263"/>
      <c r="ACN431" s="263"/>
      <c r="ACO431" s="263"/>
      <c r="ACP431" s="263"/>
      <c r="ACQ431" s="263"/>
      <c r="ACR431" s="263"/>
      <c r="ACS431" s="263"/>
      <c r="ACT431" s="263"/>
      <c r="ACU431" s="263"/>
      <c r="ACV431" s="263"/>
      <c r="ACW431" s="263"/>
      <c r="ACX431" s="263"/>
      <c r="ACY431" s="263"/>
      <c r="ACZ431" s="263"/>
      <c r="ADA431" s="263"/>
      <c r="ADB431" s="263"/>
      <c r="ADC431" s="263"/>
      <c r="ADD431" s="263"/>
      <c r="ADE431" s="263"/>
      <c r="ADF431" s="263"/>
      <c r="ADG431" s="263"/>
      <c r="ADH431" s="263"/>
      <c r="ADI431" s="263"/>
      <c r="ADJ431" s="263"/>
      <c r="ADK431" s="263"/>
      <c r="ADL431" s="263"/>
      <c r="ADM431" s="263"/>
      <c r="ADN431" s="263"/>
      <c r="ADO431" s="263"/>
      <c r="ADP431" s="263"/>
      <c r="ADQ431" s="263"/>
      <c r="ADR431" s="263"/>
      <c r="ADS431" s="263"/>
      <c r="ADT431" s="263"/>
      <c r="ADU431" s="263"/>
      <c r="ADV431" s="263"/>
      <c r="ADW431" s="263"/>
      <c r="ADX431" s="263"/>
      <c r="ADY431" s="263"/>
      <c r="ADZ431" s="263"/>
      <c r="AEA431" s="263"/>
      <c r="AEB431" s="263"/>
      <c r="AEC431" s="263"/>
      <c r="AED431" s="263"/>
      <c r="AEE431" s="263"/>
      <c r="AEF431" s="263"/>
      <c r="AEG431" s="263"/>
      <c r="AEH431" s="263"/>
      <c r="AEI431" s="263"/>
      <c r="AEJ431" s="263"/>
      <c r="AEK431" s="263"/>
      <c r="AEL431" s="263"/>
      <c r="AEM431" s="263"/>
      <c r="AEN431" s="263"/>
      <c r="AEO431" s="263"/>
      <c r="AEP431" s="263"/>
      <c r="AEQ431" s="263"/>
      <c r="AER431" s="263"/>
      <c r="AES431" s="263"/>
      <c r="AET431" s="263"/>
      <c r="AEU431" s="263"/>
      <c r="AEV431" s="263"/>
      <c r="AEW431" s="263"/>
      <c r="AEX431" s="263"/>
      <c r="AEY431" s="263"/>
      <c r="AEZ431" s="263"/>
      <c r="AFA431" s="263"/>
      <c r="AFB431" s="263"/>
      <c r="AFC431" s="263"/>
      <c r="AFD431" s="263"/>
      <c r="AFE431" s="263"/>
      <c r="AFF431" s="263"/>
      <c r="AFG431" s="263"/>
      <c r="AFH431" s="263"/>
      <c r="AFI431" s="263"/>
      <c r="AFJ431" s="263"/>
      <c r="AFK431" s="263"/>
      <c r="AFL431" s="263"/>
      <c r="AFM431" s="263"/>
      <c r="AFN431" s="263"/>
      <c r="AFO431" s="263"/>
      <c r="AFP431" s="263"/>
      <c r="AFQ431" s="263"/>
      <c r="AFR431" s="263"/>
      <c r="AFS431" s="263"/>
      <c r="AFT431" s="263"/>
      <c r="AFU431" s="263"/>
      <c r="AFV431" s="263"/>
      <c r="AFW431" s="263"/>
      <c r="AFX431" s="263"/>
      <c r="AFY431" s="263"/>
      <c r="AFZ431" s="263"/>
      <c r="AGA431" s="263"/>
      <c r="AGB431" s="263"/>
      <c r="AGC431" s="263"/>
      <c r="AGD431" s="263"/>
      <c r="AGE431" s="263"/>
      <c r="AGF431" s="263"/>
      <c r="AGG431" s="263"/>
      <c r="AGH431" s="263"/>
      <c r="AGI431" s="263"/>
      <c r="AGJ431" s="263"/>
      <c r="AGK431" s="263"/>
      <c r="AGL431" s="263"/>
      <c r="AGM431" s="263"/>
      <c r="AGN431" s="263"/>
      <c r="AGO431" s="263"/>
      <c r="AGP431" s="263"/>
      <c r="AGQ431" s="263"/>
      <c r="AGR431" s="263"/>
      <c r="AGS431" s="263"/>
      <c r="AGT431" s="263"/>
      <c r="AGU431" s="263"/>
      <c r="AGV431" s="263"/>
      <c r="AGW431" s="263"/>
      <c r="AGX431" s="263"/>
      <c r="AGY431" s="263"/>
      <c r="AGZ431" s="263"/>
      <c r="AHA431" s="263"/>
      <c r="AHB431" s="263"/>
      <c r="AHC431" s="263"/>
      <c r="AHD431" s="263"/>
      <c r="AHE431" s="263"/>
      <c r="AHF431" s="263"/>
      <c r="AHG431" s="263"/>
      <c r="AHH431" s="263"/>
      <c r="AHI431" s="263"/>
      <c r="AHJ431" s="263"/>
      <c r="AHK431" s="263"/>
      <c r="AHL431" s="263"/>
      <c r="AHM431" s="263"/>
      <c r="AHN431" s="263"/>
      <c r="AHO431" s="263"/>
      <c r="AHP431" s="263"/>
      <c r="AHQ431" s="263"/>
      <c r="AHR431" s="263"/>
      <c r="AHS431" s="263"/>
      <c r="AHT431" s="263"/>
      <c r="AHU431" s="263"/>
      <c r="AHV431" s="263"/>
      <c r="AHW431" s="263"/>
      <c r="AHX431" s="263"/>
      <c r="AHY431" s="263"/>
      <c r="AHZ431" s="263"/>
      <c r="AIA431" s="263"/>
      <c r="AIB431" s="263"/>
      <c r="AIC431" s="263"/>
      <c r="AID431" s="263"/>
      <c r="AIE431" s="263"/>
      <c r="AIF431" s="263"/>
      <c r="AIG431" s="263"/>
      <c r="AIH431" s="263"/>
      <c r="AII431" s="263"/>
      <c r="AIJ431" s="263"/>
      <c r="AIK431" s="263"/>
      <c r="AIL431" s="263"/>
      <c r="AIM431" s="263"/>
      <c r="AIN431" s="263"/>
      <c r="AIO431" s="263"/>
      <c r="AIP431" s="263"/>
      <c r="AIQ431" s="263"/>
      <c r="AIR431" s="263"/>
      <c r="AIS431" s="263"/>
      <c r="AIT431" s="263"/>
      <c r="AIU431" s="263"/>
      <c r="AIV431" s="263"/>
      <c r="AIW431" s="263"/>
      <c r="AIX431" s="263"/>
      <c r="AIY431" s="263"/>
      <c r="AIZ431" s="263"/>
      <c r="AJA431" s="263"/>
      <c r="AJB431" s="263"/>
      <c r="AJC431" s="263"/>
      <c r="AJD431" s="263"/>
      <c r="AJE431" s="263"/>
      <c r="AJF431" s="263"/>
      <c r="AJG431" s="263"/>
      <c r="AJH431" s="263"/>
      <c r="AJI431" s="263"/>
      <c r="AJJ431" s="263"/>
      <c r="AJK431" s="263"/>
      <c r="AJL431" s="263"/>
      <c r="AJM431" s="263"/>
      <c r="AJN431" s="263"/>
      <c r="AJO431" s="263"/>
      <c r="AJP431" s="263"/>
      <c r="AJQ431" s="263"/>
      <c r="AJR431" s="263"/>
      <c r="AJS431" s="263"/>
      <c r="AJT431" s="263"/>
      <c r="AJU431" s="263"/>
      <c r="AJV431" s="263"/>
      <c r="AJW431" s="263"/>
      <c r="AJX431" s="263"/>
      <c r="AJY431" s="263"/>
      <c r="AJZ431" s="263"/>
      <c r="AKA431" s="263"/>
      <c r="AKB431" s="263"/>
      <c r="AKC431" s="263"/>
      <c r="AKD431" s="263"/>
      <c r="AKE431" s="263"/>
      <c r="AKF431" s="263"/>
      <c r="AKG431" s="263"/>
      <c r="AKH431" s="263"/>
      <c r="AKI431" s="263"/>
      <c r="AKJ431" s="263"/>
      <c r="AKK431" s="263"/>
      <c r="AKL431" s="263"/>
      <c r="AKM431" s="263"/>
      <c r="AKN431" s="263"/>
      <c r="AKO431" s="263"/>
      <c r="AKP431" s="263"/>
      <c r="AKQ431" s="263"/>
      <c r="AKR431" s="263"/>
      <c r="AKS431" s="263"/>
      <c r="AKT431" s="263"/>
      <c r="AKU431" s="263"/>
      <c r="AKV431" s="263"/>
      <c r="AKW431" s="263"/>
      <c r="AKX431" s="263"/>
      <c r="AKY431" s="263"/>
      <c r="AKZ431" s="263"/>
      <c r="ALA431" s="263"/>
      <c r="ALB431" s="263"/>
      <c r="ALC431" s="263"/>
      <c r="ALD431" s="263"/>
      <c r="ALE431" s="263"/>
      <c r="ALF431" s="263"/>
      <c r="ALG431" s="263"/>
      <c r="ALH431" s="263"/>
      <c r="ALI431" s="263"/>
      <c r="ALJ431" s="263"/>
      <c r="ALK431" s="263"/>
      <c r="ALL431" s="263"/>
      <c r="ALM431" s="263"/>
      <c r="ALN431" s="263"/>
      <c r="ALO431" s="263"/>
      <c r="ALP431" s="263"/>
      <c r="ALQ431" s="263"/>
      <c r="ALR431" s="263"/>
      <c r="ALS431" s="263"/>
      <c r="ALT431" s="263"/>
      <c r="ALU431" s="263"/>
      <c r="ALV431" s="263"/>
      <c r="ALW431" s="263"/>
      <c r="ALX431" s="263"/>
      <c r="ALY431" s="263"/>
      <c r="ALZ431" s="263"/>
      <c r="AMA431" s="263"/>
      <c r="AMB431" s="263"/>
      <c r="AMC431" s="263"/>
      <c r="AMD431" s="263"/>
      <c r="AME431" s="263"/>
      <c r="AMF431" s="263"/>
      <c r="AMG431" s="263"/>
      <c r="AMH431" s="263"/>
      <c r="AMI431" s="263"/>
      <c r="AMJ431" s="263"/>
      <c r="AMK431" s="263"/>
      <c r="AML431" s="263"/>
      <c r="AMM431" s="263"/>
      <c r="AMN431" s="263"/>
      <c r="AMO431" s="263"/>
      <c r="AMP431" s="263"/>
      <c r="AMQ431" s="263"/>
      <c r="AMR431" s="263"/>
      <c r="AMS431" s="263"/>
      <c r="AMT431" s="263"/>
      <c r="AMU431" s="263"/>
      <c r="AMV431" s="263"/>
      <c r="AMW431" s="263"/>
      <c r="AMX431" s="263"/>
      <c r="AMY431" s="263"/>
      <c r="AMZ431" s="263"/>
      <c r="ANA431" s="263"/>
      <c r="ANB431" s="263"/>
      <c r="ANC431" s="263"/>
      <c r="AND431" s="263"/>
      <c r="ANE431" s="263"/>
      <c r="ANF431" s="263"/>
      <c r="ANG431" s="263"/>
      <c r="ANH431" s="263"/>
      <c r="ANI431" s="263"/>
      <c r="ANJ431" s="263"/>
      <c r="ANK431" s="263"/>
      <c r="ANL431" s="263"/>
      <c r="ANM431" s="263"/>
      <c r="ANN431" s="263"/>
      <c r="ANO431" s="263"/>
      <c r="ANP431" s="263"/>
      <c r="ANQ431" s="263"/>
      <c r="ANR431" s="263"/>
      <c r="ANS431" s="263"/>
      <c r="ANT431" s="263"/>
      <c r="ANU431" s="263"/>
      <c r="ANV431" s="263"/>
      <c r="ANW431" s="263"/>
      <c r="ANX431" s="263"/>
      <c r="ANY431" s="263"/>
      <c r="ANZ431" s="263"/>
      <c r="AOA431" s="263"/>
      <c r="AOB431" s="263"/>
      <c r="AOC431" s="263"/>
      <c r="AOD431" s="263"/>
      <c r="AOE431" s="263"/>
      <c r="AOF431" s="263"/>
      <c r="AOG431" s="263"/>
      <c r="AOH431" s="263"/>
      <c r="AOI431" s="263"/>
      <c r="AOJ431" s="263"/>
      <c r="AOK431" s="263"/>
      <c r="AOL431" s="263"/>
      <c r="AOM431" s="263"/>
      <c r="AON431" s="263"/>
      <c r="AOO431" s="263"/>
      <c r="AOP431" s="263"/>
      <c r="AOQ431" s="263"/>
      <c r="AOR431" s="263"/>
      <c r="AOS431" s="263"/>
      <c r="AOT431" s="263"/>
      <c r="AOU431" s="263"/>
      <c r="AOV431" s="263"/>
      <c r="AOW431" s="263"/>
      <c r="AOX431" s="263"/>
      <c r="AOY431" s="263"/>
      <c r="AOZ431" s="263"/>
      <c r="APA431" s="263"/>
      <c r="APB431" s="263"/>
      <c r="APC431" s="263"/>
      <c r="APD431" s="263"/>
      <c r="APE431" s="263"/>
      <c r="APF431" s="263"/>
      <c r="APG431" s="263"/>
      <c r="APH431" s="263"/>
      <c r="API431" s="263"/>
      <c r="APJ431" s="263"/>
      <c r="APK431" s="263"/>
      <c r="APL431" s="263"/>
      <c r="APM431" s="263"/>
      <c r="APN431" s="263"/>
      <c r="APO431" s="263"/>
      <c r="APP431" s="263"/>
      <c r="APQ431" s="263"/>
      <c r="APR431" s="263"/>
      <c r="APS431" s="263"/>
      <c r="APT431" s="263"/>
      <c r="APU431" s="263"/>
      <c r="APV431" s="263"/>
      <c r="APW431" s="263"/>
      <c r="APX431" s="263"/>
      <c r="APY431" s="263"/>
      <c r="APZ431" s="263"/>
      <c r="AQA431" s="263"/>
      <c r="AQB431" s="263"/>
      <c r="AQC431" s="263"/>
      <c r="AQD431" s="263"/>
      <c r="AQE431" s="263"/>
      <c r="AQF431" s="263"/>
      <c r="AQG431" s="263"/>
      <c r="AQH431" s="263"/>
      <c r="AQI431" s="263"/>
      <c r="AQJ431" s="263"/>
      <c r="AQK431" s="263"/>
      <c r="AQL431" s="263"/>
      <c r="AQM431" s="263"/>
      <c r="AQN431" s="263"/>
      <c r="AQO431" s="263"/>
      <c r="AQP431" s="263"/>
      <c r="AQQ431" s="263"/>
      <c r="AQR431" s="263"/>
      <c r="AQS431" s="263"/>
      <c r="AQT431" s="263"/>
      <c r="AQU431" s="263"/>
      <c r="AQV431" s="263"/>
      <c r="AQW431" s="263"/>
      <c r="AQX431" s="263"/>
      <c r="AQY431" s="263"/>
      <c r="AQZ431" s="263"/>
      <c r="ARA431" s="263"/>
      <c r="ARB431" s="263"/>
      <c r="ARC431" s="263"/>
      <c r="ARD431" s="263"/>
      <c r="ARE431" s="263"/>
      <c r="ARF431" s="263"/>
      <c r="ARG431" s="263"/>
      <c r="ARH431" s="263"/>
      <c r="ARI431" s="263"/>
      <c r="ARJ431" s="263"/>
      <c r="ARK431" s="263"/>
      <c r="ARL431" s="263"/>
      <c r="ARM431" s="263"/>
      <c r="ARN431" s="263"/>
      <c r="ARO431" s="263"/>
      <c r="ARP431" s="263"/>
      <c r="ARQ431" s="263"/>
      <c r="ARR431" s="263"/>
      <c r="ARS431" s="263"/>
      <c r="ART431" s="263"/>
      <c r="ARU431" s="263"/>
      <c r="ARV431" s="263"/>
      <c r="ARW431" s="263"/>
      <c r="ARX431" s="263"/>
      <c r="ARY431" s="263"/>
      <c r="ARZ431" s="263"/>
      <c r="ASA431" s="263"/>
      <c r="ASB431" s="263"/>
      <c r="ASC431" s="263"/>
      <c r="ASD431" s="263"/>
      <c r="ASE431" s="263"/>
      <c r="ASF431" s="263"/>
      <c r="ASG431" s="263"/>
      <c r="ASH431" s="263"/>
      <c r="ASI431" s="263"/>
      <c r="ASJ431" s="263"/>
      <c r="ASK431" s="263"/>
      <c r="ASL431" s="263"/>
      <c r="ASM431" s="263"/>
      <c r="ASN431" s="263"/>
      <c r="ASO431" s="263"/>
      <c r="ASP431" s="263"/>
      <c r="ASQ431" s="263"/>
      <c r="ASR431" s="263"/>
      <c r="ASS431" s="263"/>
      <c r="AST431" s="263"/>
      <c r="ASU431" s="263"/>
      <c r="ASV431" s="263"/>
      <c r="ASW431" s="263"/>
      <c r="ASX431" s="263"/>
      <c r="ASY431" s="263"/>
      <c r="ASZ431" s="263"/>
      <c r="ATA431" s="263"/>
      <c r="ATB431" s="263"/>
      <c r="ATC431" s="263"/>
      <c r="ATD431" s="263"/>
      <c r="ATE431" s="263"/>
      <c r="ATF431" s="263"/>
      <c r="ATG431" s="263"/>
      <c r="ATH431" s="263"/>
      <c r="ATI431" s="263"/>
      <c r="ATJ431" s="263"/>
      <c r="ATK431" s="263"/>
      <c r="ATL431" s="263"/>
      <c r="ATM431" s="263"/>
      <c r="ATN431" s="263"/>
      <c r="ATO431" s="263"/>
      <c r="ATP431" s="263"/>
      <c r="ATQ431" s="263"/>
      <c r="ATR431" s="263"/>
      <c r="ATS431" s="263"/>
      <c r="ATT431" s="263"/>
      <c r="ATU431" s="263"/>
      <c r="ATV431" s="263"/>
      <c r="ATW431" s="263"/>
      <c r="ATX431" s="263"/>
      <c r="ATY431" s="263"/>
      <c r="ATZ431" s="263"/>
      <c r="AUA431" s="263"/>
      <c r="AUB431" s="263"/>
      <c r="AUC431" s="263"/>
      <c r="AUD431" s="263"/>
      <c r="AUE431" s="263"/>
      <c r="AUF431" s="263"/>
      <c r="AUG431" s="263"/>
      <c r="AUH431" s="263"/>
      <c r="AUI431" s="263"/>
      <c r="AUJ431" s="263"/>
      <c r="AUK431" s="263"/>
      <c r="AUL431" s="263"/>
      <c r="AUM431" s="263"/>
      <c r="AUN431" s="263"/>
      <c r="AUO431" s="263"/>
      <c r="AUP431" s="263"/>
      <c r="AUQ431" s="263"/>
      <c r="AUR431" s="263"/>
      <c r="AUS431" s="263"/>
      <c r="AUT431" s="263"/>
      <c r="AUU431" s="263"/>
      <c r="AUV431" s="263"/>
      <c r="AUW431" s="263"/>
      <c r="AUX431" s="263"/>
      <c r="AUY431" s="263"/>
      <c r="AUZ431" s="263"/>
      <c r="AVA431" s="263"/>
      <c r="AVB431" s="263"/>
      <c r="AVC431" s="263"/>
      <c r="AVD431" s="263"/>
      <c r="AVE431" s="263"/>
      <c r="AVF431" s="263"/>
      <c r="AVG431" s="263"/>
      <c r="AVH431" s="263"/>
      <c r="AVI431" s="263"/>
      <c r="AVJ431" s="263"/>
      <c r="AVK431" s="263"/>
      <c r="AVL431" s="263"/>
      <c r="AVM431" s="263"/>
      <c r="AVN431" s="263"/>
      <c r="AVO431" s="263"/>
      <c r="AVP431" s="263"/>
      <c r="AVQ431" s="263"/>
      <c r="AVR431" s="263"/>
      <c r="AVS431" s="263"/>
      <c r="AVT431" s="263"/>
      <c r="AVU431" s="263"/>
      <c r="AVV431" s="263"/>
      <c r="AVW431" s="263"/>
      <c r="AVX431" s="263"/>
      <c r="AVY431" s="263"/>
      <c r="AVZ431" s="263"/>
      <c r="AWA431" s="263"/>
      <c r="AWB431" s="263"/>
      <c r="AWC431" s="263"/>
      <c r="AWD431" s="263"/>
      <c r="AWE431" s="263"/>
      <c r="AWF431" s="263"/>
      <c r="AWG431" s="263"/>
      <c r="AWH431" s="263"/>
      <c r="AWI431" s="263"/>
      <c r="AWJ431" s="263"/>
      <c r="AWK431" s="263"/>
      <c r="AWL431" s="263"/>
      <c r="AWM431" s="263"/>
      <c r="AWN431" s="263"/>
      <c r="AWO431" s="263"/>
      <c r="AWP431" s="263"/>
      <c r="AWQ431" s="263"/>
      <c r="AWR431" s="263"/>
      <c r="AWS431" s="263"/>
      <c r="AWT431" s="263"/>
      <c r="AWU431" s="263"/>
      <c r="AWV431" s="263"/>
      <c r="AWW431" s="263"/>
      <c r="AWX431" s="263"/>
      <c r="AWY431" s="263"/>
      <c r="AWZ431" s="263"/>
      <c r="AXA431" s="263"/>
      <c r="AXB431" s="263"/>
      <c r="AXC431" s="263"/>
      <c r="AXD431" s="263"/>
      <c r="AXE431" s="263"/>
      <c r="AXF431" s="263"/>
      <c r="AXG431" s="263"/>
      <c r="AXH431" s="263"/>
      <c r="AXI431" s="263"/>
      <c r="AXJ431" s="263"/>
      <c r="AXK431" s="263"/>
      <c r="AXL431" s="263"/>
      <c r="AXM431" s="263"/>
      <c r="AXN431" s="263"/>
      <c r="AXO431" s="263"/>
      <c r="AXP431" s="263"/>
      <c r="AXQ431" s="263"/>
      <c r="AXR431" s="263"/>
      <c r="AXS431" s="263"/>
      <c r="AXT431" s="263"/>
      <c r="AXU431" s="263"/>
      <c r="AXV431" s="263"/>
      <c r="AXW431" s="263"/>
      <c r="AXX431" s="263"/>
      <c r="AXY431" s="263"/>
      <c r="AXZ431" s="263"/>
      <c r="AYA431" s="263"/>
      <c r="AYB431" s="263"/>
      <c r="AYC431" s="263"/>
      <c r="AYD431" s="263"/>
      <c r="AYE431" s="263"/>
      <c r="AYF431" s="263"/>
      <c r="AYG431" s="263"/>
      <c r="AYH431" s="263"/>
      <c r="AYI431" s="263"/>
      <c r="AYJ431" s="263"/>
      <c r="AYK431" s="263"/>
      <c r="AYL431" s="263"/>
      <c r="AYM431" s="263"/>
      <c r="AYN431" s="263"/>
      <c r="AYO431" s="263"/>
      <c r="AYP431" s="263"/>
      <c r="AYQ431" s="263"/>
      <c r="AYR431" s="263"/>
      <c r="AYS431" s="263"/>
      <c r="AYT431" s="263"/>
      <c r="AYU431" s="263"/>
      <c r="AYV431" s="263"/>
      <c r="AYW431" s="263"/>
      <c r="AYX431" s="263"/>
      <c r="AYY431" s="263"/>
      <c r="AYZ431" s="263"/>
      <c r="AZA431" s="263"/>
      <c r="AZB431" s="263"/>
      <c r="AZC431" s="263"/>
      <c r="AZD431" s="263"/>
      <c r="AZE431" s="263"/>
      <c r="AZF431" s="263"/>
      <c r="AZG431" s="263"/>
      <c r="AZH431" s="263"/>
      <c r="AZI431" s="263"/>
      <c r="AZJ431" s="263"/>
      <c r="AZK431" s="263"/>
      <c r="AZL431" s="263"/>
      <c r="AZM431" s="263"/>
      <c r="AZN431" s="263"/>
      <c r="AZO431" s="263"/>
      <c r="AZP431" s="263"/>
      <c r="AZQ431" s="263"/>
      <c r="AZR431" s="263"/>
      <c r="AZS431" s="263"/>
      <c r="AZT431" s="263"/>
      <c r="AZU431" s="263"/>
      <c r="AZV431" s="263"/>
      <c r="AZW431" s="263"/>
      <c r="AZX431" s="263"/>
      <c r="AZY431" s="263"/>
      <c r="AZZ431" s="263"/>
      <c r="BAA431" s="263"/>
      <c r="BAB431" s="263"/>
      <c r="BAC431" s="263"/>
      <c r="BAD431" s="263"/>
      <c r="BAE431" s="263"/>
      <c r="BAF431" s="263"/>
      <c r="BAG431" s="263"/>
      <c r="BAH431" s="263"/>
      <c r="BAI431" s="263"/>
      <c r="BAJ431" s="263"/>
      <c r="BAK431" s="263"/>
      <c r="BAL431" s="263"/>
      <c r="BAM431" s="263"/>
      <c r="BAN431" s="263"/>
      <c r="BAO431" s="263"/>
      <c r="BAP431" s="263"/>
      <c r="BAQ431" s="263"/>
      <c r="BAR431" s="263"/>
      <c r="BAS431" s="263"/>
      <c r="BAT431" s="263"/>
      <c r="BAU431" s="263"/>
      <c r="BAV431" s="263"/>
      <c r="BAW431" s="263"/>
      <c r="BAX431" s="263"/>
      <c r="BAY431" s="263"/>
      <c r="BAZ431" s="263"/>
      <c r="BBA431" s="263"/>
      <c r="BBB431" s="263"/>
      <c r="BBC431" s="263"/>
      <c r="BBD431" s="263"/>
      <c r="BBE431" s="263"/>
      <c r="BBF431" s="263"/>
      <c r="BBG431" s="263"/>
      <c r="BBH431" s="263"/>
      <c r="BBI431" s="263"/>
      <c r="BBJ431" s="263"/>
      <c r="BBK431" s="263"/>
      <c r="BBL431" s="263"/>
      <c r="BBM431" s="263"/>
      <c r="BBN431" s="263"/>
      <c r="BBO431" s="263"/>
      <c r="BBP431" s="263"/>
      <c r="BBQ431" s="263"/>
      <c r="BBR431" s="263"/>
      <c r="BBS431" s="263"/>
      <c r="BBT431" s="263"/>
      <c r="BBU431" s="263"/>
      <c r="BBV431" s="263"/>
      <c r="BBW431" s="263"/>
      <c r="BBX431" s="263"/>
      <c r="BBY431" s="263"/>
      <c r="BBZ431" s="263"/>
      <c r="BCA431" s="263"/>
      <c r="BCB431" s="263"/>
      <c r="BCC431" s="263"/>
      <c r="BCD431" s="263"/>
      <c r="BCE431" s="263"/>
      <c r="BCF431" s="263"/>
      <c r="BCG431" s="263"/>
      <c r="BCH431" s="263"/>
      <c r="BCI431" s="263"/>
      <c r="BCJ431" s="263"/>
      <c r="BCK431" s="263"/>
      <c r="BCL431" s="263"/>
      <c r="BCM431" s="263"/>
      <c r="BCN431" s="263"/>
      <c r="BCO431" s="263"/>
      <c r="BCP431" s="263"/>
      <c r="BCQ431" s="263"/>
      <c r="BCR431" s="263"/>
      <c r="BCS431" s="263"/>
      <c r="BCT431" s="263"/>
      <c r="BCU431" s="263"/>
      <c r="BCV431" s="263"/>
      <c r="BCW431" s="263"/>
      <c r="BCX431" s="263"/>
      <c r="BCY431" s="263"/>
      <c r="BCZ431" s="263"/>
      <c r="BDA431" s="263"/>
      <c r="BDB431" s="263"/>
      <c r="BDC431" s="263"/>
      <c r="BDD431" s="263"/>
      <c r="BDE431" s="263"/>
      <c r="BDF431" s="263"/>
      <c r="BDG431" s="263"/>
      <c r="BDH431" s="263"/>
      <c r="BDI431" s="263"/>
      <c r="BDJ431" s="263"/>
      <c r="BDK431" s="263"/>
      <c r="BDL431" s="263"/>
      <c r="BDM431" s="263"/>
      <c r="BDN431" s="263"/>
      <c r="BDO431" s="263"/>
      <c r="BDP431" s="263"/>
      <c r="BDQ431" s="263"/>
      <c r="BDR431" s="263"/>
      <c r="BDS431" s="263"/>
      <c r="BDT431" s="263"/>
      <c r="BDU431" s="263"/>
      <c r="BDV431" s="263"/>
      <c r="BDW431" s="263"/>
      <c r="BDX431" s="263"/>
      <c r="BDY431" s="263"/>
      <c r="BDZ431" s="263"/>
      <c r="BEA431" s="263"/>
      <c r="BEB431" s="263"/>
      <c r="BEC431" s="263"/>
      <c r="BED431" s="263"/>
      <c r="BEE431" s="263"/>
      <c r="BEF431" s="263"/>
      <c r="BEG431" s="263"/>
      <c r="BEH431" s="263"/>
      <c r="BEI431" s="263"/>
      <c r="BEJ431" s="263"/>
      <c r="BEK431" s="263"/>
      <c r="BEL431" s="263"/>
      <c r="BEM431" s="263"/>
      <c r="BEN431" s="263"/>
      <c r="BEO431" s="263"/>
      <c r="BEP431" s="263"/>
      <c r="BEQ431" s="263"/>
      <c r="BER431" s="263"/>
      <c r="BES431" s="263"/>
      <c r="BET431" s="263"/>
      <c r="BEU431" s="263"/>
      <c r="BEV431" s="263"/>
      <c r="BEW431" s="263"/>
      <c r="BEX431" s="263"/>
      <c r="BEY431" s="263"/>
      <c r="BEZ431" s="263"/>
      <c r="BFA431" s="263"/>
      <c r="BFB431" s="263"/>
      <c r="BFC431" s="263"/>
      <c r="BFD431" s="263"/>
      <c r="BFE431" s="263"/>
      <c r="BFF431" s="263"/>
      <c r="BFG431" s="263"/>
      <c r="BFH431" s="263"/>
      <c r="BFI431" s="263"/>
      <c r="BFJ431" s="263"/>
      <c r="BFK431" s="263"/>
      <c r="BFL431" s="263"/>
      <c r="BFM431" s="263"/>
      <c r="BFN431" s="263"/>
      <c r="BFO431" s="263"/>
      <c r="BFP431" s="263"/>
      <c r="BFQ431" s="263"/>
      <c r="BFR431" s="263"/>
      <c r="BFS431" s="263"/>
      <c r="BFT431" s="263"/>
      <c r="BFU431" s="263"/>
      <c r="BFV431" s="263"/>
      <c r="BFW431" s="263"/>
      <c r="BFX431" s="263"/>
      <c r="BFY431" s="263"/>
      <c r="BFZ431" s="263"/>
      <c r="BGA431" s="263"/>
      <c r="BGB431" s="263"/>
      <c r="BGC431" s="263"/>
      <c r="BGD431" s="263"/>
      <c r="BGE431" s="263"/>
      <c r="BGF431" s="263"/>
      <c r="BGG431" s="263"/>
      <c r="BGH431" s="263"/>
      <c r="BGI431" s="263"/>
      <c r="BGJ431" s="263"/>
      <c r="BGK431" s="263"/>
      <c r="BGL431" s="263"/>
      <c r="BGM431" s="263"/>
      <c r="BGN431" s="263"/>
      <c r="BGO431" s="263"/>
      <c r="BGP431" s="263"/>
      <c r="BGQ431" s="263"/>
      <c r="BGR431" s="263"/>
      <c r="BGS431" s="263"/>
      <c r="BGT431" s="263"/>
      <c r="BGU431" s="263"/>
      <c r="BGV431" s="263"/>
      <c r="BGW431" s="263"/>
      <c r="BGX431" s="263"/>
      <c r="BGY431" s="263"/>
      <c r="BGZ431" s="263"/>
      <c r="BHA431" s="263"/>
      <c r="BHB431" s="263"/>
      <c r="BHC431" s="263"/>
      <c r="BHD431" s="263"/>
      <c r="BHE431" s="263"/>
      <c r="BHF431" s="263"/>
      <c r="BHG431" s="263"/>
      <c r="BHH431" s="263"/>
      <c r="BHI431" s="263"/>
      <c r="BHJ431" s="263"/>
      <c r="BHK431" s="263"/>
      <c r="BHL431" s="263"/>
      <c r="BHM431" s="263"/>
      <c r="BHN431" s="263"/>
      <c r="BHO431" s="263"/>
      <c r="BHP431" s="263"/>
      <c r="BHQ431" s="263"/>
      <c r="BHR431" s="263"/>
      <c r="BHS431" s="263"/>
      <c r="BHT431" s="263"/>
      <c r="BHU431" s="263"/>
      <c r="BHV431" s="263"/>
      <c r="BHW431" s="263"/>
      <c r="BHX431" s="263"/>
      <c r="BHY431" s="263"/>
      <c r="BHZ431" s="263"/>
      <c r="BIA431" s="263"/>
      <c r="BIB431" s="263"/>
      <c r="BIC431" s="263"/>
      <c r="BID431" s="263"/>
      <c r="BIE431" s="263"/>
      <c r="BIF431" s="263"/>
      <c r="BIG431" s="263"/>
      <c r="BIH431" s="263"/>
      <c r="BII431" s="263"/>
      <c r="BIJ431" s="263"/>
      <c r="BIK431" s="263"/>
      <c r="BIL431" s="263"/>
      <c r="BIM431" s="263"/>
      <c r="BIN431" s="263"/>
      <c r="BIO431" s="263"/>
      <c r="BIP431" s="263"/>
      <c r="BIQ431" s="263"/>
      <c r="BIR431" s="263"/>
      <c r="BIS431" s="263"/>
      <c r="BIT431" s="263"/>
      <c r="BIU431" s="263"/>
      <c r="BIV431" s="263"/>
      <c r="BIW431" s="263"/>
      <c r="BIX431" s="263"/>
      <c r="BIY431" s="263"/>
      <c r="BIZ431" s="263"/>
      <c r="BJA431" s="263"/>
      <c r="BJB431" s="263"/>
      <c r="BJC431" s="263"/>
      <c r="BJD431" s="263"/>
      <c r="BJE431" s="263"/>
      <c r="BJF431" s="263"/>
      <c r="BJG431" s="263"/>
      <c r="BJH431" s="263"/>
      <c r="BJI431" s="263"/>
      <c r="BJJ431" s="263"/>
      <c r="BJK431" s="263"/>
      <c r="BJL431" s="263"/>
      <c r="BJM431" s="263"/>
      <c r="BJN431" s="263"/>
      <c r="BJO431" s="263"/>
      <c r="BJP431" s="263"/>
      <c r="BJQ431" s="263"/>
      <c r="BJR431" s="263"/>
      <c r="BJS431" s="263"/>
      <c r="BJT431" s="263"/>
      <c r="BJU431" s="263"/>
      <c r="BJV431" s="263"/>
      <c r="BJW431" s="263"/>
      <c r="BJX431" s="263"/>
      <c r="BJY431" s="263"/>
      <c r="BJZ431" s="263"/>
      <c r="BKA431" s="263"/>
      <c r="BKB431" s="263"/>
      <c r="BKC431" s="263"/>
      <c r="BKD431" s="263"/>
      <c r="BKE431" s="263"/>
      <c r="BKF431" s="263"/>
      <c r="BKG431" s="263"/>
      <c r="BKH431" s="263"/>
      <c r="BKI431" s="263"/>
      <c r="BKJ431" s="263"/>
      <c r="BKK431" s="263"/>
      <c r="BKL431" s="263"/>
      <c r="BKM431" s="263"/>
      <c r="BKN431" s="263"/>
      <c r="BKO431" s="263"/>
      <c r="BKP431" s="263"/>
      <c r="BKQ431" s="263"/>
      <c r="BKR431" s="263"/>
      <c r="BKS431" s="263"/>
      <c r="BKT431" s="263"/>
      <c r="BKU431" s="263"/>
      <c r="BKV431" s="263"/>
      <c r="BKW431" s="263"/>
      <c r="BKX431" s="263"/>
      <c r="BKY431" s="263"/>
      <c r="BKZ431" s="263"/>
      <c r="BLA431" s="263"/>
      <c r="BLB431" s="263"/>
      <c r="BLC431" s="263"/>
      <c r="BLD431" s="263"/>
      <c r="BLE431" s="263"/>
      <c r="BLF431" s="263"/>
      <c r="BLG431" s="263"/>
      <c r="BLH431" s="263"/>
      <c r="BLI431" s="263"/>
      <c r="BLJ431" s="263"/>
      <c r="BLK431" s="263"/>
      <c r="BLL431" s="263"/>
      <c r="BLM431" s="263"/>
      <c r="BLN431" s="263"/>
      <c r="BLO431" s="263"/>
      <c r="BLP431" s="263"/>
      <c r="BLQ431" s="263"/>
      <c r="BLR431" s="263"/>
      <c r="BLS431" s="263"/>
      <c r="BLT431" s="263"/>
      <c r="BLU431" s="263"/>
      <c r="BLV431" s="263"/>
      <c r="BLW431" s="263"/>
      <c r="BLX431" s="263"/>
      <c r="BLY431" s="263"/>
      <c r="BLZ431" s="263"/>
      <c r="BMA431" s="263"/>
      <c r="BMB431" s="263"/>
      <c r="BMC431" s="263"/>
      <c r="BMD431" s="263"/>
      <c r="BME431" s="263"/>
      <c r="BMF431" s="263"/>
      <c r="BMG431" s="263"/>
      <c r="BMH431" s="263"/>
      <c r="BMI431" s="263"/>
      <c r="BMJ431" s="263"/>
      <c r="BMK431" s="263"/>
      <c r="BML431" s="263"/>
      <c r="BMM431" s="263"/>
      <c r="BMN431" s="263"/>
      <c r="BMO431" s="263"/>
      <c r="BMP431" s="263"/>
      <c r="BMQ431" s="263"/>
      <c r="BMR431" s="263"/>
      <c r="BMS431" s="263"/>
      <c r="BMT431" s="263"/>
      <c r="BMU431" s="263"/>
      <c r="BMV431" s="263"/>
      <c r="BMW431" s="263"/>
      <c r="BMX431" s="263"/>
      <c r="BMY431" s="263"/>
      <c r="BMZ431" s="263"/>
      <c r="BNA431" s="263"/>
      <c r="BNB431" s="263"/>
      <c r="BNC431" s="263"/>
      <c r="BND431" s="263"/>
      <c r="BNE431" s="263"/>
      <c r="BNF431" s="263"/>
      <c r="BNG431" s="263"/>
      <c r="BNH431" s="263"/>
      <c r="BNI431" s="263"/>
      <c r="BNJ431" s="263"/>
      <c r="BNK431" s="263"/>
      <c r="BNL431" s="263"/>
      <c r="BNM431" s="263"/>
      <c r="BNN431" s="263"/>
      <c r="BNO431" s="263"/>
      <c r="BNP431" s="263"/>
      <c r="BNQ431" s="263"/>
      <c r="BNR431" s="263"/>
      <c r="BNS431" s="263"/>
      <c r="BNT431" s="263"/>
      <c r="BNU431" s="263"/>
      <c r="BNV431" s="263"/>
      <c r="BNW431" s="263"/>
      <c r="BNX431" s="263"/>
      <c r="BNY431" s="263"/>
      <c r="BNZ431" s="263"/>
      <c r="BOA431" s="263"/>
      <c r="BOB431" s="263"/>
      <c r="BOC431" s="263"/>
      <c r="BOD431" s="263"/>
      <c r="BOE431" s="263"/>
      <c r="BOF431" s="263"/>
      <c r="BOG431" s="263"/>
      <c r="BOH431" s="263"/>
      <c r="BOI431" s="263"/>
      <c r="BOJ431" s="263"/>
      <c r="BOK431" s="263"/>
      <c r="BOL431" s="263"/>
      <c r="BOM431" s="263"/>
      <c r="BON431" s="263"/>
      <c r="BOO431" s="263"/>
      <c r="BOP431" s="263"/>
      <c r="BOQ431" s="263"/>
      <c r="BOR431" s="263"/>
      <c r="BOS431" s="263"/>
      <c r="BOT431" s="263"/>
      <c r="BOU431" s="263"/>
      <c r="BOV431" s="263"/>
      <c r="BOW431" s="263"/>
      <c r="BOX431" s="263"/>
      <c r="BOY431" s="263"/>
      <c r="BOZ431" s="263"/>
      <c r="BPA431" s="263"/>
      <c r="BPB431" s="263"/>
      <c r="BPC431" s="263"/>
      <c r="BPD431" s="263"/>
      <c r="BPE431" s="263"/>
      <c r="BPF431" s="263"/>
      <c r="BPG431" s="263"/>
      <c r="BPH431" s="263"/>
      <c r="BPI431" s="263"/>
      <c r="BPJ431" s="263"/>
      <c r="BPK431" s="263"/>
      <c r="BPL431" s="263"/>
      <c r="BPM431" s="263"/>
      <c r="BPN431" s="263"/>
      <c r="BPO431" s="263"/>
      <c r="BPP431" s="263"/>
      <c r="BPQ431" s="263"/>
      <c r="BPR431" s="263"/>
      <c r="BPS431" s="263"/>
      <c r="BPT431" s="263"/>
      <c r="BPU431" s="263"/>
      <c r="BPV431" s="263"/>
      <c r="BPW431" s="263"/>
      <c r="BPX431" s="263"/>
      <c r="BPY431" s="263"/>
      <c r="BPZ431" s="263"/>
      <c r="BQA431" s="263"/>
      <c r="BQB431" s="263"/>
      <c r="BQC431" s="263"/>
      <c r="BQD431" s="263"/>
      <c r="BQE431" s="263"/>
      <c r="BQF431" s="263"/>
      <c r="BQG431" s="263"/>
      <c r="BQH431" s="263"/>
      <c r="BQI431" s="263"/>
      <c r="BQJ431" s="263"/>
      <c r="BQK431" s="263"/>
      <c r="BQL431" s="263"/>
      <c r="BQM431" s="263"/>
      <c r="BQN431" s="263"/>
      <c r="BQO431" s="263"/>
      <c r="BQP431" s="263"/>
      <c r="BQQ431" s="263"/>
      <c r="BQR431" s="263"/>
      <c r="BQS431" s="263"/>
      <c r="BQT431" s="263"/>
      <c r="BQU431" s="263"/>
      <c r="BQV431" s="263"/>
      <c r="BQW431" s="263"/>
      <c r="BQX431" s="263"/>
      <c r="BQY431" s="263"/>
      <c r="BQZ431" s="263"/>
      <c r="BRA431" s="263"/>
      <c r="BRB431" s="263"/>
      <c r="BRC431" s="263"/>
      <c r="BRD431" s="263"/>
      <c r="BRE431" s="263"/>
      <c r="BRF431" s="263"/>
      <c r="BRG431" s="263"/>
      <c r="BRH431" s="263"/>
      <c r="BRI431" s="263"/>
      <c r="BRJ431" s="263"/>
      <c r="BRK431" s="263"/>
      <c r="BRL431" s="263"/>
      <c r="BRM431" s="263"/>
      <c r="BRN431" s="263"/>
      <c r="BRO431" s="263"/>
      <c r="BRP431" s="263"/>
      <c r="BRQ431" s="263"/>
      <c r="BRR431" s="263"/>
      <c r="BRS431" s="263"/>
      <c r="BRT431" s="263"/>
      <c r="BRU431" s="263"/>
      <c r="BRV431" s="263"/>
      <c r="BRW431" s="263"/>
      <c r="BRX431" s="263"/>
      <c r="BRY431" s="263"/>
      <c r="BRZ431" s="263"/>
      <c r="BSA431" s="263"/>
      <c r="BSB431" s="263"/>
      <c r="BSC431" s="263"/>
      <c r="BSD431" s="263"/>
      <c r="BSE431" s="263"/>
      <c r="BSF431" s="263"/>
      <c r="BSG431" s="263"/>
      <c r="BSH431" s="263"/>
      <c r="BSI431" s="263"/>
      <c r="BSJ431" s="263"/>
      <c r="BSK431" s="263"/>
      <c r="BSL431" s="263"/>
      <c r="BSM431" s="263"/>
      <c r="BSN431" s="263"/>
      <c r="BSO431" s="263"/>
      <c r="BSP431" s="263"/>
      <c r="BSQ431" s="263"/>
      <c r="BSR431" s="263"/>
      <c r="BSS431" s="263"/>
      <c r="BST431" s="263"/>
      <c r="BSU431" s="263"/>
      <c r="BSV431" s="263"/>
      <c r="BSW431" s="263"/>
      <c r="BSX431" s="263"/>
      <c r="BSY431" s="263"/>
      <c r="BSZ431" s="263"/>
      <c r="BTA431" s="263"/>
      <c r="BTB431" s="263"/>
      <c r="BTC431" s="263"/>
      <c r="BTD431" s="263"/>
      <c r="BTE431" s="263"/>
      <c r="BTF431" s="263"/>
      <c r="BTG431" s="263"/>
      <c r="BTH431" s="263"/>
      <c r="BTI431" s="263"/>
      <c r="BTJ431" s="263"/>
      <c r="BTK431" s="263"/>
      <c r="BTL431" s="263"/>
      <c r="BTM431" s="263"/>
      <c r="BTN431" s="263"/>
      <c r="BTO431" s="263"/>
      <c r="BTP431" s="263"/>
      <c r="BTQ431" s="263"/>
      <c r="BTR431" s="263"/>
      <c r="BTS431" s="263"/>
      <c r="BTT431" s="263"/>
      <c r="BTU431" s="263"/>
      <c r="BTV431" s="263"/>
      <c r="BTW431" s="263"/>
      <c r="BTX431" s="263"/>
      <c r="BTY431" s="263"/>
      <c r="BTZ431" s="263"/>
      <c r="BUA431" s="263"/>
      <c r="BUB431" s="263"/>
      <c r="BUC431" s="263"/>
      <c r="BUD431" s="263"/>
      <c r="BUE431" s="263"/>
      <c r="BUF431" s="263"/>
      <c r="BUG431" s="263"/>
      <c r="BUH431" s="263"/>
      <c r="BUI431" s="263"/>
      <c r="BUJ431" s="263"/>
      <c r="BUK431" s="263"/>
      <c r="BUL431" s="263"/>
      <c r="BUM431" s="263"/>
      <c r="BUN431" s="263"/>
      <c r="BUO431" s="263"/>
      <c r="BUP431" s="263"/>
      <c r="BUQ431" s="263"/>
      <c r="BUR431" s="263"/>
      <c r="BUS431" s="263"/>
      <c r="BUT431" s="263"/>
      <c r="BUU431" s="263"/>
      <c r="BUV431" s="263"/>
      <c r="BUW431" s="263"/>
      <c r="BUX431" s="263"/>
      <c r="BUY431" s="263"/>
      <c r="BUZ431" s="263"/>
      <c r="BVA431" s="263"/>
      <c r="BVB431" s="263"/>
      <c r="BVC431" s="263"/>
      <c r="BVD431" s="263"/>
      <c r="BVE431" s="263"/>
      <c r="BVF431" s="263"/>
      <c r="BVG431" s="263"/>
      <c r="BVH431" s="263"/>
      <c r="BVI431" s="263"/>
      <c r="BVJ431" s="263"/>
      <c r="BVK431" s="263"/>
      <c r="BVL431" s="263"/>
      <c r="BVM431" s="263"/>
      <c r="BVN431" s="263"/>
      <c r="BVO431" s="263"/>
      <c r="BVP431" s="263"/>
      <c r="BVQ431" s="263"/>
      <c r="BVR431" s="263"/>
      <c r="BVS431" s="263"/>
      <c r="BVT431" s="263"/>
      <c r="BVU431" s="263"/>
      <c r="BVV431" s="263"/>
      <c r="BVW431" s="263"/>
      <c r="BVX431" s="263"/>
      <c r="BVY431" s="263"/>
      <c r="BVZ431" s="263"/>
      <c r="BWA431" s="263"/>
      <c r="BWB431" s="263"/>
      <c r="BWC431" s="263"/>
      <c r="BWD431" s="263"/>
      <c r="BWE431" s="263"/>
      <c r="BWF431" s="263"/>
      <c r="BWG431" s="263"/>
      <c r="BWH431" s="263"/>
      <c r="BWI431" s="263"/>
      <c r="BWJ431" s="263"/>
      <c r="BWK431" s="263"/>
      <c r="BWL431" s="263"/>
      <c r="BWM431" s="263"/>
      <c r="BWN431" s="263"/>
      <c r="BWO431" s="263"/>
      <c r="BWP431" s="263"/>
      <c r="BWQ431" s="263"/>
      <c r="BWR431" s="263"/>
      <c r="BWS431" s="263"/>
      <c r="BWT431" s="263"/>
      <c r="BWU431" s="263"/>
      <c r="BWV431" s="263"/>
      <c r="BWW431" s="263"/>
      <c r="BWX431" s="263"/>
      <c r="BWY431" s="263"/>
      <c r="BWZ431" s="263"/>
      <c r="BXA431" s="263"/>
      <c r="BXB431" s="263"/>
      <c r="BXC431" s="263"/>
      <c r="BXD431" s="263"/>
      <c r="BXE431" s="263"/>
      <c r="BXF431" s="263"/>
      <c r="BXG431" s="263"/>
      <c r="BXH431" s="263"/>
      <c r="BXI431" s="263"/>
      <c r="BXJ431" s="263"/>
      <c r="BXK431" s="263"/>
      <c r="BXL431" s="263"/>
      <c r="BXM431" s="263"/>
      <c r="BXN431" s="263"/>
      <c r="BXO431" s="263"/>
      <c r="BXP431" s="263"/>
      <c r="BXQ431" s="263"/>
      <c r="BXR431" s="263"/>
      <c r="BXS431" s="263"/>
      <c r="BXT431" s="263"/>
      <c r="BXU431" s="263"/>
      <c r="BXV431" s="263"/>
      <c r="BXW431" s="263"/>
      <c r="BXX431" s="263"/>
      <c r="BXY431" s="263"/>
      <c r="BXZ431" s="263"/>
      <c r="BYA431" s="263"/>
      <c r="BYB431" s="263"/>
      <c r="BYC431" s="263"/>
      <c r="BYD431" s="263"/>
      <c r="BYE431" s="263"/>
      <c r="BYF431" s="263"/>
      <c r="BYG431" s="263"/>
      <c r="BYH431" s="263"/>
      <c r="BYI431" s="263"/>
      <c r="BYJ431" s="263"/>
      <c r="BYK431" s="263"/>
      <c r="BYL431" s="263"/>
      <c r="BYM431" s="263"/>
      <c r="BYN431" s="263"/>
      <c r="BYO431" s="263"/>
      <c r="BYP431" s="263"/>
      <c r="BYQ431" s="263"/>
      <c r="BYR431" s="263"/>
      <c r="BYS431" s="263"/>
      <c r="BYT431" s="263"/>
      <c r="BYU431" s="263"/>
      <c r="BYV431" s="263"/>
      <c r="BYW431" s="263"/>
      <c r="BYX431" s="263"/>
      <c r="BYY431" s="263"/>
      <c r="BYZ431" s="263"/>
      <c r="BZA431" s="263"/>
      <c r="BZB431" s="263"/>
      <c r="BZC431" s="263"/>
      <c r="BZD431" s="263"/>
      <c r="BZE431" s="263"/>
      <c r="BZF431" s="263"/>
      <c r="BZG431" s="263"/>
      <c r="BZH431" s="263"/>
      <c r="BZI431" s="263"/>
      <c r="BZJ431" s="263"/>
      <c r="BZK431" s="263"/>
      <c r="BZL431" s="263"/>
      <c r="BZM431" s="263"/>
      <c r="BZN431" s="263"/>
      <c r="BZO431" s="263"/>
      <c r="BZP431" s="263"/>
      <c r="BZQ431" s="263"/>
      <c r="BZR431" s="263"/>
      <c r="BZS431" s="263"/>
      <c r="BZT431" s="263"/>
      <c r="BZU431" s="263"/>
      <c r="BZV431" s="263"/>
      <c r="BZW431" s="263"/>
      <c r="BZX431" s="263"/>
      <c r="BZY431" s="263"/>
      <c r="BZZ431" s="263"/>
      <c r="CAA431" s="263"/>
      <c r="CAB431" s="263"/>
      <c r="CAC431" s="263"/>
      <c r="CAD431" s="263"/>
      <c r="CAE431" s="263"/>
      <c r="CAF431" s="263"/>
      <c r="CAG431" s="263"/>
      <c r="CAH431" s="263"/>
      <c r="CAI431" s="263"/>
      <c r="CAJ431" s="263"/>
      <c r="CAK431" s="263"/>
      <c r="CAL431" s="263"/>
      <c r="CAM431" s="263"/>
      <c r="CAN431" s="263"/>
      <c r="CAO431" s="263"/>
      <c r="CAP431" s="263"/>
      <c r="CAQ431" s="263"/>
      <c r="CAR431" s="263"/>
      <c r="CAS431" s="263"/>
      <c r="CAT431" s="263"/>
      <c r="CAU431" s="263"/>
      <c r="CAV431" s="263"/>
    </row>
    <row r="432" spans="1:2076" x14ac:dyDescent="0.35">
      <c r="A432" s="263"/>
      <c r="B432" s="263"/>
      <c r="C432" s="263"/>
      <c r="D432" s="263"/>
      <c r="E432" s="263"/>
      <c r="F432" s="263"/>
      <c r="G432" s="263"/>
      <c r="H432" s="263"/>
      <c r="I432" s="263"/>
      <c r="J432" s="263"/>
      <c r="K432" s="263"/>
      <c r="L432" s="263"/>
      <c r="M432" s="263"/>
      <c r="N432" s="263"/>
      <c r="O432" s="263"/>
      <c r="P432" s="263"/>
      <c r="Q432" s="263"/>
      <c r="R432" s="263"/>
      <c r="S432" s="263"/>
      <c r="T432" s="263"/>
      <c r="U432" s="263"/>
      <c r="V432" s="263"/>
      <c r="W432" s="263"/>
      <c r="X432" s="263"/>
      <c r="Y432" s="263"/>
      <c r="Z432" s="263"/>
      <c r="AA432" s="263"/>
      <c r="AB432" s="263"/>
      <c r="AC432" s="263"/>
      <c r="AD432" s="263"/>
      <c r="AE432" s="263"/>
      <c r="AF432" s="263"/>
      <c r="AG432" s="263"/>
      <c r="AH432" s="263"/>
      <c r="AI432" s="263"/>
      <c r="AJ432" s="263"/>
      <c r="AK432" s="263"/>
      <c r="AL432" s="263"/>
      <c r="AM432" s="263"/>
      <c r="AN432" s="263"/>
      <c r="AO432" s="263"/>
      <c r="AP432" s="263"/>
      <c r="AQ432" s="263"/>
      <c r="AR432" s="263"/>
      <c r="AS432" s="263"/>
      <c r="AT432" s="263"/>
      <c r="AU432" s="263"/>
      <c r="AV432" s="263"/>
      <c r="AW432" s="263"/>
      <c r="AX432" s="263"/>
      <c r="AY432" s="263"/>
      <c r="AZ432" s="263"/>
      <c r="BA432" s="263"/>
      <c r="BB432" s="263"/>
      <c r="BC432" s="263"/>
      <c r="BD432" s="263"/>
      <c r="BE432" s="263"/>
      <c r="BF432" s="263"/>
      <c r="BG432" s="263"/>
      <c r="BH432" s="263"/>
      <c r="BI432" s="263"/>
      <c r="BJ432" s="263"/>
      <c r="BK432" s="263"/>
      <c r="BL432" s="263"/>
      <c r="BM432" s="263"/>
      <c r="BN432" s="263"/>
      <c r="BO432" s="263"/>
      <c r="BP432" s="263"/>
      <c r="BQ432" s="263"/>
      <c r="BR432" s="263"/>
      <c r="BS432" s="263"/>
      <c r="BT432" s="263"/>
      <c r="BU432" s="263"/>
      <c r="BV432" s="263"/>
      <c r="BW432" s="263"/>
      <c r="BX432" s="263"/>
      <c r="BY432" s="263"/>
      <c r="BZ432" s="263"/>
      <c r="CA432" s="263"/>
      <c r="CB432" s="263"/>
      <c r="CC432" s="263"/>
      <c r="CD432" s="263"/>
      <c r="CE432" s="263"/>
      <c r="CF432" s="263"/>
      <c r="CG432" s="263"/>
      <c r="CH432" s="263"/>
      <c r="CI432" s="263"/>
      <c r="CJ432" s="263"/>
      <c r="CK432" s="263"/>
      <c r="CL432" s="263"/>
      <c r="CM432" s="263"/>
      <c r="CN432" s="263"/>
      <c r="CO432" s="263"/>
      <c r="CP432" s="263"/>
      <c r="CQ432" s="263"/>
      <c r="CR432" s="263"/>
      <c r="CS432" s="263"/>
      <c r="CT432" s="263"/>
      <c r="CU432" s="263"/>
      <c r="CV432" s="263"/>
      <c r="CW432" s="263"/>
      <c r="CX432" s="263"/>
      <c r="CY432" s="263"/>
      <c r="CZ432" s="263"/>
      <c r="DA432" s="263"/>
      <c r="DB432" s="263"/>
      <c r="DC432" s="263"/>
      <c r="DD432" s="263"/>
      <c r="DE432" s="263"/>
      <c r="DF432" s="263"/>
      <c r="DG432" s="263"/>
      <c r="DH432" s="263"/>
      <c r="DI432" s="263"/>
      <c r="DJ432" s="263"/>
      <c r="DK432" s="263"/>
      <c r="DL432" s="263"/>
      <c r="DM432" s="263"/>
      <c r="DN432" s="263"/>
      <c r="DO432" s="263"/>
      <c r="DP432" s="263"/>
      <c r="DQ432" s="263"/>
      <c r="DR432" s="263"/>
      <c r="DS432" s="263"/>
      <c r="DT432" s="263"/>
      <c r="DU432" s="263"/>
      <c r="DV432" s="263"/>
      <c r="DW432" s="263"/>
      <c r="DX432" s="263"/>
      <c r="DY432" s="263"/>
      <c r="DZ432" s="263"/>
      <c r="EA432" s="263"/>
      <c r="EB432" s="263"/>
      <c r="EC432" s="263"/>
      <c r="ED432" s="263"/>
      <c r="EE432" s="263"/>
      <c r="EF432" s="263"/>
      <c r="EG432" s="263"/>
      <c r="EH432" s="263"/>
      <c r="EI432" s="263"/>
      <c r="EJ432" s="263"/>
      <c r="EK432" s="263"/>
      <c r="EL432" s="263"/>
      <c r="EM432" s="263"/>
      <c r="EN432" s="263"/>
      <c r="EO432" s="263"/>
      <c r="EP432" s="263"/>
      <c r="EQ432" s="263"/>
      <c r="ER432" s="263"/>
      <c r="ES432" s="263"/>
      <c r="ET432" s="263"/>
      <c r="EU432" s="263"/>
      <c r="EV432" s="263"/>
      <c r="EW432" s="263"/>
      <c r="EX432" s="263"/>
      <c r="EY432" s="263"/>
      <c r="EZ432" s="263"/>
      <c r="FA432" s="263"/>
      <c r="FB432" s="263"/>
      <c r="FC432" s="263"/>
      <c r="FD432" s="263"/>
      <c r="FE432" s="263"/>
      <c r="FF432" s="263"/>
      <c r="FG432" s="263"/>
      <c r="FH432" s="263"/>
      <c r="FI432" s="263"/>
      <c r="FJ432" s="263"/>
      <c r="FK432" s="263"/>
      <c r="FL432" s="263"/>
      <c r="FM432" s="263"/>
      <c r="FN432" s="263"/>
      <c r="FO432" s="263"/>
      <c r="FP432" s="263"/>
      <c r="FQ432" s="263"/>
      <c r="FR432" s="263"/>
      <c r="FS432" s="263"/>
      <c r="FT432" s="263"/>
      <c r="FU432" s="263"/>
      <c r="FV432" s="263"/>
      <c r="FW432" s="263"/>
      <c r="FX432" s="263"/>
      <c r="FY432" s="263"/>
      <c r="FZ432" s="263"/>
      <c r="GA432" s="263"/>
      <c r="GB432" s="263"/>
      <c r="GC432" s="263"/>
      <c r="GD432" s="263"/>
      <c r="GE432" s="263"/>
      <c r="GF432" s="263"/>
      <c r="GG432" s="263"/>
      <c r="GH432" s="263"/>
      <c r="GI432" s="263"/>
      <c r="GJ432" s="263"/>
      <c r="GK432" s="263"/>
      <c r="GL432" s="263"/>
      <c r="GM432" s="263"/>
      <c r="GN432" s="263"/>
      <c r="GO432" s="263"/>
      <c r="GP432" s="263"/>
      <c r="GQ432" s="263"/>
      <c r="GR432" s="263"/>
      <c r="GS432" s="263"/>
      <c r="GT432" s="263"/>
      <c r="GU432" s="263"/>
      <c r="GV432" s="263"/>
      <c r="GW432" s="263"/>
      <c r="GX432" s="263"/>
      <c r="GY432" s="263"/>
      <c r="GZ432" s="263"/>
      <c r="HA432" s="263"/>
      <c r="HB432" s="263"/>
      <c r="HC432" s="263"/>
      <c r="HD432" s="263"/>
      <c r="HE432" s="263"/>
      <c r="HF432" s="263"/>
      <c r="HG432" s="263"/>
      <c r="HH432" s="263"/>
      <c r="HI432" s="263"/>
      <c r="HJ432" s="263"/>
      <c r="HK432" s="263"/>
      <c r="HL432" s="263"/>
      <c r="HM432" s="263"/>
      <c r="HN432" s="263"/>
      <c r="HO432" s="263"/>
      <c r="HP432" s="263"/>
      <c r="HQ432" s="263"/>
      <c r="HR432" s="263"/>
      <c r="HS432" s="263"/>
      <c r="HT432" s="263"/>
      <c r="HU432" s="263"/>
      <c r="HV432" s="263"/>
      <c r="HW432" s="263"/>
      <c r="HX432" s="263"/>
      <c r="HY432" s="263"/>
      <c r="HZ432" s="263"/>
      <c r="IA432" s="263"/>
      <c r="IB432" s="263"/>
      <c r="IC432" s="263"/>
      <c r="ID432" s="263"/>
      <c r="IE432" s="263"/>
      <c r="IF432" s="263"/>
      <c r="IG432" s="263"/>
      <c r="IH432" s="263"/>
      <c r="II432" s="263"/>
      <c r="IJ432" s="263"/>
      <c r="IK432" s="263"/>
      <c r="IL432" s="263"/>
      <c r="IM432" s="263"/>
      <c r="IN432" s="263"/>
      <c r="IO432" s="263"/>
      <c r="IP432" s="263"/>
      <c r="IQ432" s="263"/>
      <c r="IR432" s="263"/>
      <c r="IS432" s="263"/>
      <c r="IT432" s="263"/>
      <c r="IU432" s="263"/>
      <c r="IV432" s="263"/>
      <c r="IW432" s="263"/>
      <c r="IX432" s="263"/>
      <c r="IY432" s="263"/>
      <c r="IZ432" s="263"/>
      <c r="JA432" s="263"/>
      <c r="JB432" s="263"/>
      <c r="JC432" s="263"/>
      <c r="JD432" s="263"/>
      <c r="JE432" s="263"/>
      <c r="JF432" s="263"/>
      <c r="JG432" s="263"/>
      <c r="JH432" s="263"/>
      <c r="JI432" s="263"/>
      <c r="JJ432" s="263"/>
      <c r="JK432" s="263"/>
      <c r="JL432" s="263"/>
      <c r="JM432" s="263"/>
      <c r="JN432" s="263"/>
      <c r="JO432" s="263"/>
      <c r="JP432" s="263"/>
      <c r="JQ432" s="263"/>
      <c r="JR432" s="263"/>
      <c r="JS432" s="263"/>
      <c r="JT432" s="263"/>
      <c r="JU432" s="263"/>
      <c r="JV432" s="263"/>
      <c r="JW432" s="263"/>
      <c r="JX432" s="263"/>
      <c r="JY432" s="263"/>
      <c r="JZ432" s="263"/>
      <c r="KA432" s="263"/>
      <c r="KB432" s="263"/>
      <c r="KC432" s="263"/>
      <c r="KD432" s="263"/>
      <c r="KE432" s="263"/>
      <c r="KF432" s="263"/>
      <c r="KG432" s="263"/>
      <c r="KH432" s="263"/>
      <c r="KI432" s="263"/>
      <c r="KJ432" s="263"/>
      <c r="KK432" s="263"/>
      <c r="KL432" s="263"/>
      <c r="KM432" s="263"/>
      <c r="KN432" s="263"/>
      <c r="KO432" s="263"/>
      <c r="KP432" s="263"/>
      <c r="KQ432" s="263"/>
      <c r="KR432" s="263"/>
      <c r="KS432" s="263"/>
      <c r="KT432" s="263"/>
      <c r="KU432" s="263"/>
      <c r="KV432" s="263"/>
      <c r="KW432" s="263"/>
      <c r="KX432" s="263"/>
      <c r="KY432" s="263"/>
      <c r="KZ432" s="263"/>
      <c r="LA432" s="263"/>
      <c r="LB432" s="263"/>
      <c r="LC432" s="263"/>
      <c r="LD432" s="263"/>
      <c r="LE432" s="263"/>
      <c r="LF432" s="263"/>
      <c r="LG432" s="263"/>
      <c r="LH432" s="263"/>
      <c r="LI432" s="263"/>
      <c r="LJ432" s="263"/>
      <c r="LK432" s="263"/>
      <c r="LL432" s="263"/>
      <c r="LM432" s="263"/>
      <c r="LN432" s="263"/>
      <c r="LO432" s="263"/>
      <c r="LP432" s="263"/>
      <c r="LQ432" s="263"/>
      <c r="LR432" s="263"/>
      <c r="LS432" s="263"/>
      <c r="LT432" s="263"/>
      <c r="LU432" s="263"/>
      <c r="LV432" s="263"/>
      <c r="LW432" s="263"/>
      <c r="LX432" s="263"/>
      <c r="LY432" s="263"/>
      <c r="LZ432" s="263"/>
      <c r="MA432" s="263"/>
      <c r="MB432" s="263"/>
      <c r="MC432" s="263"/>
      <c r="MD432" s="263"/>
      <c r="ME432" s="263"/>
      <c r="MF432" s="263"/>
      <c r="MG432" s="263"/>
      <c r="MH432" s="263"/>
      <c r="MI432" s="263"/>
      <c r="MJ432" s="263"/>
      <c r="MK432" s="263"/>
      <c r="ML432" s="263"/>
      <c r="MM432" s="263"/>
      <c r="MN432" s="263"/>
      <c r="MO432" s="263"/>
      <c r="MP432" s="263"/>
      <c r="MQ432" s="263"/>
      <c r="MR432" s="263"/>
      <c r="MS432" s="263"/>
      <c r="MT432" s="263"/>
      <c r="MU432" s="263"/>
      <c r="MV432" s="263"/>
      <c r="MW432" s="263"/>
      <c r="MX432" s="263"/>
      <c r="MY432" s="263"/>
      <c r="MZ432" s="263"/>
      <c r="NA432" s="263"/>
      <c r="NB432" s="263"/>
      <c r="NC432" s="263"/>
      <c r="ND432" s="263"/>
      <c r="NE432" s="263"/>
      <c r="NF432" s="263"/>
      <c r="NG432" s="263"/>
      <c r="NH432" s="263"/>
      <c r="NI432" s="263"/>
      <c r="NJ432" s="263"/>
      <c r="NK432" s="263"/>
      <c r="NL432" s="263"/>
      <c r="NM432" s="263"/>
      <c r="NN432" s="263"/>
      <c r="NO432" s="263"/>
      <c r="NP432" s="263"/>
      <c r="NQ432" s="263"/>
      <c r="NR432" s="263"/>
      <c r="NS432" s="263"/>
      <c r="NT432" s="263"/>
      <c r="NU432" s="263"/>
      <c r="NV432" s="263"/>
      <c r="NW432" s="263"/>
      <c r="NX432" s="263"/>
      <c r="NY432" s="263"/>
      <c r="NZ432" s="263"/>
      <c r="OA432" s="263"/>
      <c r="OB432" s="263"/>
      <c r="OC432" s="263"/>
      <c r="OD432" s="263"/>
      <c r="OE432" s="263"/>
      <c r="OF432" s="263"/>
      <c r="OG432" s="263"/>
      <c r="OH432" s="263"/>
      <c r="OI432" s="263"/>
      <c r="OJ432" s="263"/>
      <c r="OK432" s="263"/>
      <c r="OL432" s="263"/>
      <c r="OM432" s="263"/>
      <c r="ON432" s="263"/>
      <c r="OO432" s="263"/>
      <c r="OP432" s="263"/>
      <c r="OQ432" s="263"/>
      <c r="OR432" s="263"/>
      <c r="OS432" s="263"/>
      <c r="OT432" s="263"/>
      <c r="OU432" s="263"/>
      <c r="OV432" s="263"/>
      <c r="OW432" s="263"/>
      <c r="OX432" s="263"/>
      <c r="OY432" s="263"/>
      <c r="OZ432" s="263"/>
      <c r="PA432" s="263"/>
      <c r="PB432" s="263"/>
      <c r="PC432" s="263"/>
      <c r="PD432" s="263"/>
      <c r="PE432" s="263"/>
      <c r="PF432" s="263"/>
      <c r="PG432" s="263"/>
      <c r="PH432" s="263"/>
      <c r="PI432" s="263"/>
      <c r="PJ432" s="263"/>
      <c r="PK432" s="263"/>
      <c r="PL432" s="263"/>
      <c r="PM432" s="263"/>
      <c r="PN432" s="263"/>
      <c r="PO432" s="263"/>
      <c r="PP432" s="263"/>
      <c r="PQ432" s="263"/>
      <c r="PR432" s="263"/>
      <c r="PS432" s="263"/>
      <c r="PT432" s="263"/>
      <c r="PU432" s="263"/>
      <c r="PV432" s="263"/>
      <c r="PW432" s="263"/>
      <c r="PX432" s="263"/>
      <c r="PY432" s="263"/>
      <c r="PZ432" s="263"/>
      <c r="QA432" s="263"/>
      <c r="QB432" s="263"/>
      <c r="QC432" s="263"/>
      <c r="QD432" s="263"/>
      <c r="QE432" s="263"/>
      <c r="QF432" s="263"/>
      <c r="QG432" s="263"/>
      <c r="QH432" s="263"/>
      <c r="QI432" s="263"/>
      <c r="QJ432" s="263"/>
      <c r="QK432" s="263"/>
      <c r="QL432" s="263"/>
      <c r="QM432" s="263"/>
      <c r="QN432" s="263"/>
      <c r="QO432" s="263"/>
      <c r="QP432" s="263"/>
      <c r="QQ432" s="263"/>
      <c r="QR432" s="263"/>
      <c r="QS432" s="263"/>
      <c r="QT432" s="263"/>
      <c r="QU432" s="263"/>
      <c r="QV432" s="263"/>
      <c r="QW432" s="263"/>
      <c r="QX432" s="263"/>
      <c r="QY432" s="263"/>
      <c r="QZ432" s="263"/>
      <c r="RA432" s="263"/>
      <c r="RB432" s="263"/>
      <c r="RC432" s="263"/>
      <c r="RD432" s="263"/>
      <c r="RE432" s="263"/>
      <c r="RF432" s="263"/>
      <c r="RG432" s="263"/>
      <c r="RH432" s="263"/>
      <c r="RI432" s="263"/>
      <c r="RJ432" s="263"/>
      <c r="RK432" s="263"/>
      <c r="RL432" s="263"/>
      <c r="RM432" s="263"/>
      <c r="RN432" s="263"/>
      <c r="RO432" s="263"/>
      <c r="RP432" s="263"/>
      <c r="RQ432" s="263"/>
      <c r="RR432" s="263"/>
      <c r="RS432" s="263"/>
      <c r="RT432" s="263"/>
      <c r="RU432" s="263"/>
      <c r="RV432" s="263"/>
      <c r="RW432" s="263"/>
      <c r="RX432" s="263"/>
      <c r="RY432" s="263"/>
      <c r="RZ432" s="263"/>
      <c r="SA432" s="263"/>
      <c r="SB432" s="263"/>
      <c r="SC432" s="263"/>
      <c r="SD432" s="263"/>
      <c r="SE432" s="263"/>
      <c r="SF432" s="263"/>
      <c r="SG432" s="263"/>
      <c r="SH432" s="263"/>
      <c r="SI432" s="263"/>
      <c r="SJ432" s="263"/>
      <c r="SK432" s="263"/>
      <c r="SL432" s="263"/>
      <c r="SM432" s="263"/>
      <c r="SN432" s="263"/>
      <c r="SO432" s="263"/>
      <c r="SP432" s="263"/>
      <c r="SQ432" s="263"/>
      <c r="SR432" s="263"/>
      <c r="SS432" s="263"/>
      <c r="ST432" s="263"/>
      <c r="SU432" s="263"/>
      <c r="SV432" s="263"/>
      <c r="SW432" s="263"/>
      <c r="SX432" s="263"/>
      <c r="SY432" s="263"/>
      <c r="SZ432" s="263"/>
      <c r="TA432" s="263"/>
      <c r="TB432" s="263"/>
      <c r="TC432" s="263"/>
      <c r="TD432" s="263"/>
      <c r="TE432" s="263"/>
      <c r="TF432" s="263"/>
      <c r="TG432" s="263"/>
      <c r="TH432" s="263"/>
      <c r="TI432" s="263"/>
      <c r="TJ432" s="263"/>
      <c r="TK432" s="263"/>
      <c r="TL432" s="263"/>
      <c r="TM432" s="263"/>
      <c r="TN432" s="263"/>
      <c r="TO432" s="263"/>
      <c r="TP432" s="263"/>
      <c r="TQ432" s="263"/>
      <c r="TR432" s="263"/>
      <c r="TS432" s="263"/>
      <c r="TT432" s="263"/>
      <c r="TU432" s="263"/>
      <c r="TV432" s="263"/>
      <c r="TW432" s="263"/>
      <c r="TX432" s="263"/>
      <c r="TY432" s="263"/>
      <c r="TZ432" s="263"/>
      <c r="UA432" s="263"/>
      <c r="UB432" s="263"/>
      <c r="UC432" s="263"/>
      <c r="UD432" s="263"/>
      <c r="UE432" s="263"/>
      <c r="UF432" s="263"/>
      <c r="UG432" s="263"/>
      <c r="UH432" s="263"/>
      <c r="UI432" s="263"/>
      <c r="UJ432" s="263"/>
      <c r="UK432" s="263"/>
      <c r="UL432" s="263"/>
      <c r="UM432" s="263"/>
      <c r="UN432" s="263"/>
      <c r="UO432" s="263"/>
      <c r="UP432" s="263"/>
      <c r="UQ432" s="263"/>
      <c r="UR432" s="263"/>
      <c r="US432" s="263"/>
      <c r="UT432" s="263"/>
      <c r="UU432" s="263"/>
      <c r="UV432" s="263"/>
      <c r="UW432" s="263"/>
      <c r="UX432" s="263"/>
      <c r="UY432" s="263"/>
      <c r="UZ432" s="263"/>
      <c r="VA432" s="263"/>
      <c r="VB432" s="263"/>
      <c r="VC432" s="263"/>
      <c r="VD432" s="263"/>
      <c r="VE432" s="263"/>
      <c r="VF432" s="263"/>
      <c r="VG432" s="263"/>
      <c r="VH432" s="263"/>
      <c r="VI432" s="263"/>
      <c r="VJ432" s="263"/>
      <c r="VK432" s="263"/>
      <c r="VL432" s="263"/>
      <c r="VM432" s="263"/>
      <c r="VN432" s="263"/>
      <c r="VO432" s="263"/>
      <c r="VP432" s="263"/>
      <c r="VQ432" s="263"/>
      <c r="VR432" s="263"/>
      <c r="VS432" s="263"/>
      <c r="VT432" s="263"/>
      <c r="VU432" s="263"/>
      <c r="VV432" s="263"/>
      <c r="VW432" s="263"/>
      <c r="VX432" s="263"/>
      <c r="VY432" s="263"/>
      <c r="VZ432" s="263"/>
      <c r="WA432" s="263"/>
      <c r="WB432" s="263"/>
      <c r="WC432" s="263"/>
      <c r="WD432" s="263"/>
      <c r="WE432" s="263"/>
      <c r="WF432" s="263"/>
      <c r="WG432" s="263"/>
      <c r="WH432" s="263"/>
      <c r="WI432" s="263"/>
      <c r="WJ432" s="263"/>
      <c r="WK432" s="263"/>
      <c r="WL432" s="263"/>
      <c r="WM432" s="263"/>
      <c r="WN432" s="263"/>
      <c r="WO432" s="263"/>
      <c r="WP432" s="263"/>
      <c r="WQ432" s="263"/>
      <c r="WR432" s="263"/>
      <c r="WS432" s="263"/>
      <c r="WT432" s="263"/>
      <c r="WU432" s="263"/>
      <c r="WV432" s="263"/>
      <c r="WW432" s="263"/>
      <c r="WX432" s="263"/>
      <c r="WY432" s="263"/>
      <c r="WZ432" s="263"/>
      <c r="XA432" s="263"/>
      <c r="XB432" s="263"/>
      <c r="XC432" s="263"/>
      <c r="XD432" s="263"/>
      <c r="XE432" s="263"/>
      <c r="XF432" s="263"/>
      <c r="XG432" s="263"/>
      <c r="XH432" s="263"/>
      <c r="XI432" s="263"/>
      <c r="XJ432" s="263"/>
      <c r="XK432" s="263"/>
      <c r="XL432" s="263"/>
      <c r="XM432" s="263"/>
      <c r="XN432" s="263"/>
      <c r="XO432" s="263"/>
      <c r="XP432" s="263"/>
      <c r="XQ432" s="263"/>
      <c r="XR432" s="263"/>
      <c r="XS432" s="263"/>
      <c r="XT432" s="263"/>
      <c r="XU432" s="263"/>
      <c r="XV432" s="263"/>
      <c r="XW432" s="263"/>
      <c r="XX432" s="263"/>
      <c r="XY432" s="263"/>
      <c r="XZ432" s="263"/>
      <c r="YA432" s="263"/>
      <c r="YB432" s="263"/>
      <c r="YC432" s="263"/>
      <c r="YD432" s="263"/>
      <c r="YE432" s="263"/>
      <c r="YF432" s="263"/>
      <c r="YG432" s="263"/>
      <c r="YH432" s="263"/>
      <c r="YI432" s="263"/>
      <c r="YJ432" s="263"/>
      <c r="YK432" s="263"/>
      <c r="YL432" s="263"/>
      <c r="YM432" s="263"/>
      <c r="YN432" s="263"/>
      <c r="YO432" s="263"/>
      <c r="YP432" s="263"/>
      <c r="YQ432" s="263"/>
      <c r="YR432" s="263"/>
      <c r="YS432" s="263"/>
      <c r="YT432" s="263"/>
      <c r="YU432" s="263"/>
      <c r="YV432" s="263"/>
      <c r="YW432" s="263"/>
      <c r="YX432" s="263"/>
      <c r="YY432" s="263"/>
      <c r="YZ432" s="263"/>
      <c r="ZA432" s="263"/>
      <c r="ZB432" s="263"/>
      <c r="ZC432" s="263"/>
      <c r="ZD432" s="263"/>
      <c r="ZE432" s="263"/>
      <c r="ZF432" s="263"/>
      <c r="ZG432" s="263"/>
      <c r="ZH432" s="263"/>
      <c r="ZI432" s="263"/>
      <c r="ZJ432" s="263"/>
      <c r="ZK432" s="263"/>
      <c r="ZL432" s="263"/>
      <c r="ZM432" s="263"/>
      <c r="ZN432" s="263"/>
      <c r="ZO432" s="263"/>
      <c r="ZP432" s="263"/>
      <c r="ZQ432" s="263"/>
      <c r="ZR432" s="263"/>
      <c r="ZS432" s="263"/>
      <c r="ZT432" s="263"/>
      <c r="ZU432" s="263"/>
      <c r="ZV432" s="263"/>
      <c r="ZW432" s="263"/>
      <c r="ZX432" s="263"/>
      <c r="ZY432" s="263"/>
      <c r="ZZ432" s="263"/>
      <c r="AAA432" s="263"/>
      <c r="AAB432" s="263"/>
      <c r="AAC432" s="263"/>
      <c r="AAD432" s="263"/>
      <c r="AAE432" s="263"/>
      <c r="AAF432" s="263"/>
      <c r="AAG432" s="263"/>
      <c r="AAH432" s="263"/>
      <c r="AAI432" s="263"/>
      <c r="AAJ432" s="263"/>
      <c r="AAK432" s="263"/>
      <c r="AAL432" s="263"/>
      <c r="AAM432" s="263"/>
      <c r="AAN432" s="263"/>
      <c r="AAO432" s="263"/>
      <c r="AAP432" s="263"/>
      <c r="AAQ432" s="263"/>
      <c r="AAR432" s="263"/>
      <c r="AAS432" s="263"/>
      <c r="AAT432" s="263"/>
      <c r="AAU432" s="263"/>
      <c r="AAV432" s="263"/>
      <c r="AAW432" s="263"/>
      <c r="AAX432" s="263"/>
      <c r="AAY432" s="263"/>
      <c r="AAZ432" s="263"/>
      <c r="ABA432" s="263"/>
      <c r="ABB432" s="263"/>
      <c r="ABC432" s="263"/>
      <c r="ABD432" s="263"/>
      <c r="ABE432" s="263"/>
      <c r="ABF432" s="263"/>
      <c r="ABG432" s="263"/>
      <c r="ABH432" s="263"/>
      <c r="ABI432" s="263"/>
      <c r="ABJ432" s="263"/>
      <c r="ABK432" s="263"/>
      <c r="ABL432" s="263"/>
      <c r="ABM432" s="263"/>
      <c r="ABN432" s="263"/>
      <c r="ABO432" s="263"/>
      <c r="ABP432" s="263"/>
      <c r="ABQ432" s="263"/>
      <c r="ABR432" s="263"/>
      <c r="ABS432" s="263"/>
      <c r="ABT432" s="263"/>
      <c r="ABU432" s="263"/>
      <c r="ABV432" s="263"/>
      <c r="ABW432" s="263"/>
      <c r="ABX432" s="263"/>
      <c r="ABY432" s="263"/>
      <c r="ABZ432" s="263"/>
      <c r="ACA432" s="263"/>
      <c r="ACB432" s="263"/>
      <c r="ACC432" s="263"/>
      <c r="ACD432" s="263"/>
      <c r="ACE432" s="263"/>
      <c r="ACF432" s="263"/>
      <c r="ACG432" s="263"/>
      <c r="ACH432" s="263"/>
      <c r="ACI432" s="263"/>
      <c r="ACJ432" s="263"/>
      <c r="ACK432" s="263"/>
      <c r="ACL432" s="263"/>
      <c r="ACM432" s="263"/>
      <c r="ACN432" s="263"/>
      <c r="ACO432" s="263"/>
      <c r="ACP432" s="263"/>
      <c r="ACQ432" s="263"/>
      <c r="ACR432" s="263"/>
      <c r="ACS432" s="263"/>
      <c r="ACT432" s="263"/>
      <c r="ACU432" s="263"/>
      <c r="ACV432" s="263"/>
      <c r="ACW432" s="263"/>
      <c r="ACX432" s="263"/>
      <c r="ACY432" s="263"/>
      <c r="ACZ432" s="263"/>
      <c r="ADA432" s="263"/>
      <c r="ADB432" s="263"/>
      <c r="ADC432" s="263"/>
      <c r="ADD432" s="263"/>
      <c r="ADE432" s="263"/>
      <c r="ADF432" s="263"/>
      <c r="ADG432" s="263"/>
      <c r="ADH432" s="263"/>
      <c r="ADI432" s="263"/>
      <c r="ADJ432" s="263"/>
      <c r="ADK432" s="263"/>
      <c r="ADL432" s="263"/>
      <c r="ADM432" s="263"/>
      <c r="ADN432" s="263"/>
      <c r="ADO432" s="263"/>
      <c r="ADP432" s="263"/>
      <c r="ADQ432" s="263"/>
      <c r="ADR432" s="263"/>
      <c r="ADS432" s="263"/>
      <c r="ADT432" s="263"/>
      <c r="ADU432" s="263"/>
      <c r="ADV432" s="263"/>
      <c r="ADW432" s="263"/>
      <c r="ADX432" s="263"/>
      <c r="ADY432" s="263"/>
      <c r="ADZ432" s="263"/>
      <c r="AEA432" s="263"/>
      <c r="AEB432" s="263"/>
      <c r="AEC432" s="263"/>
      <c r="AED432" s="263"/>
      <c r="AEE432" s="263"/>
      <c r="AEF432" s="263"/>
      <c r="AEG432" s="263"/>
      <c r="AEH432" s="263"/>
      <c r="AEI432" s="263"/>
      <c r="AEJ432" s="263"/>
      <c r="AEK432" s="263"/>
      <c r="AEL432" s="263"/>
      <c r="AEM432" s="263"/>
      <c r="AEN432" s="263"/>
      <c r="AEO432" s="263"/>
      <c r="AEP432" s="263"/>
      <c r="AEQ432" s="263"/>
      <c r="AER432" s="263"/>
      <c r="AES432" s="263"/>
      <c r="AET432" s="263"/>
      <c r="AEU432" s="263"/>
      <c r="AEV432" s="263"/>
      <c r="AEW432" s="263"/>
      <c r="AEX432" s="263"/>
      <c r="AEY432" s="263"/>
      <c r="AEZ432" s="263"/>
      <c r="AFA432" s="263"/>
      <c r="AFB432" s="263"/>
      <c r="AFC432" s="263"/>
      <c r="AFD432" s="263"/>
      <c r="AFE432" s="263"/>
      <c r="AFF432" s="263"/>
      <c r="AFG432" s="263"/>
      <c r="AFH432" s="263"/>
      <c r="AFI432" s="263"/>
      <c r="AFJ432" s="263"/>
      <c r="AFK432" s="263"/>
      <c r="AFL432" s="263"/>
      <c r="AFM432" s="263"/>
      <c r="AFN432" s="263"/>
      <c r="AFO432" s="263"/>
      <c r="AFP432" s="263"/>
      <c r="AFQ432" s="263"/>
      <c r="AFR432" s="263"/>
      <c r="AFS432" s="263"/>
      <c r="AFT432" s="263"/>
      <c r="AFU432" s="263"/>
      <c r="AFV432" s="263"/>
      <c r="AFW432" s="263"/>
      <c r="AFX432" s="263"/>
      <c r="AFY432" s="263"/>
      <c r="AFZ432" s="263"/>
      <c r="AGA432" s="263"/>
      <c r="AGB432" s="263"/>
      <c r="AGC432" s="263"/>
      <c r="AGD432" s="263"/>
      <c r="AGE432" s="263"/>
      <c r="AGF432" s="263"/>
      <c r="AGG432" s="263"/>
      <c r="AGH432" s="263"/>
      <c r="AGI432" s="263"/>
      <c r="AGJ432" s="263"/>
      <c r="AGK432" s="263"/>
      <c r="AGL432" s="263"/>
      <c r="AGM432" s="263"/>
      <c r="AGN432" s="263"/>
      <c r="AGO432" s="263"/>
      <c r="AGP432" s="263"/>
      <c r="AGQ432" s="263"/>
      <c r="AGR432" s="263"/>
      <c r="AGS432" s="263"/>
      <c r="AGT432" s="263"/>
      <c r="AGU432" s="263"/>
      <c r="AGV432" s="263"/>
      <c r="AGW432" s="263"/>
      <c r="AGX432" s="263"/>
      <c r="AGY432" s="263"/>
      <c r="AGZ432" s="263"/>
      <c r="AHA432" s="263"/>
      <c r="AHB432" s="263"/>
      <c r="AHC432" s="263"/>
      <c r="AHD432" s="263"/>
      <c r="AHE432" s="263"/>
      <c r="AHF432" s="263"/>
      <c r="AHG432" s="263"/>
      <c r="AHH432" s="263"/>
      <c r="AHI432" s="263"/>
      <c r="AHJ432" s="263"/>
      <c r="AHK432" s="263"/>
      <c r="AHL432" s="263"/>
      <c r="AHM432" s="263"/>
      <c r="AHN432" s="263"/>
      <c r="AHO432" s="263"/>
      <c r="AHP432" s="263"/>
      <c r="AHQ432" s="263"/>
      <c r="AHR432" s="263"/>
      <c r="AHS432" s="263"/>
      <c r="AHT432" s="263"/>
      <c r="AHU432" s="263"/>
      <c r="AHV432" s="263"/>
      <c r="AHW432" s="263"/>
      <c r="AHX432" s="263"/>
      <c r="AHY432" s="263"/>
      <c r="AHZ432" s="263"/>
      <c r="AIA432" s="263"/>
      <c r="AIB432" s="263"/>
      <c r="AIC432" s="263"/>
      <c r="AID432" s="263"/>
      <c r="AIE432" s="263"/>
      <c r="AIF432" s="263"/>
      <c r="AIG432" s="263"/>
      <c r="AIH432" s="263"/>
      <c r="AII432" s="263"/>
      <c r="AIJ432" s="263"/>
      <c r="AIK432" s="263"/>
      <c r="AIL432" s="263"/>
      <c r="AIM432" s="263"/>
      <c r="AIN432" s="263"/>
      <c r="AIO432" s="263"/>
      <c r="AIP432" s="263"/>
      <c r="AIQ432" s="263"/>
      <c r="AIR432" s="263"/>
      <c r="AIS432" s="263"/>
      <c r="AIT432" s="263"/>
      <c r="AIU432" s="263"/>
      <c r="AIV432" s="263"/>
      <c r="AIW432" s="263"/>
      <c r="AIX432" s="263"/>
      <c r="AIY432" s="263"/>
      <c r="AIZ432" s="263"/>
      <c r="AJA432" s="263"/>
      <c r="AJB432" s="263"/>
      <c r="AJC432" s="263"/>
      <c r="AJD432" s="263"/>
      <c r="AJE432" s="263"/>
      <c r="AJF432" s="263"/>
      <c r="AJG432" s="263"/>
      <c r="AJH432" s="263"/>
      <c r="AJI432" s="263"/>
      <c r="AJJ432" s="263"/>
      <c r="AJK432" s="263"/>
      <c r="AJL432" s="263"/>
      <c r="AJM432" s="263"/>
      <c r="AJN432" s="263"/>
      <c r="AJO432" s="263"/>
      <c r="AJP432" s="263"/>
      <c r="AJQ432" s="263"/>
      <c r="AJR432" s="263"/>
      <c r="AJS432" s="263"/>
      <c r="AJT432" s="263"/>
      <c r="AJU432" s="263"/>
      <c r="AJV432" s="263"/>
      <c r="AJW432" s="263"/>
      <c r="AJX432" s="263"/>
      <c r="AJY432" s="263"/>
      <c r="AJZ432" s="263"/>
      <c r="AKA432" s="263"/>
      <c r="AKB432" s="263"/>
      <c r="AKC432" s="263"/>
      <c r="AKD432" s="263"/>
      <c r="AKE432" s="263"/>
      <c r="AKF432" s="263"/>
      <c r="AKG432" s="263"/>
      <c r="AKH432" s="263"/>
      <c r="AKI432" s="263"/>
      <c r="AKJ432" s="263"/>
      <c r="AKK432" s="263"/>
      <c r="AKL432" s="263"/>
      <c r="AKM432" s="263"/>
      <c r="AKN432" s="263"/>
      <c r="AKO432" s="263"/>
      <c r="AKP432" s="263"/>
      <c r="AKQ432" s="263"/>
      <c r="AKR432" s="263"/>
      <c r="AKS432" s="263"/>
      <c r="AKT432" s="263"/>
      <c r="AKU432" s="263"/>
      <c r="AKV432" s="263"/>
      <c r="AKW432" s="263"/>
      <c r="AKX432" s="263"/>
      <c r="AKY432" s="263"/>
      <c r="AKZ432" s="263"/>
      <c r="ALA432" s="263"/>
      <c r="ALB432" s="263"/>
      <c r="ALC432" s="263"/>
      <c r="ALD432" s="263"/>
      <c r="ALE432" s="263"/>
      <c r="ALF432" s="263"/>
      <c r="ALG432" s="263"/>
      <c r="ALH432" s="263"/>
      <c r="ALI432" s="263"/>
      <c r="ALJ432" s="263"/>
      <c r="ALK432" s="263"/>
      <c r="ALL432" s="263"/>
      <c r="ALM432" s="263"/>
      <c r="ALN432" s="263"/>
      <c r="ALO432" s="263"/>
      <c r="ALP432" s="263"/>
      <c r="ALQ432" s="263"/>
      <c r="ALR432" s="263"/>
      <c r="ALS432" s="263"/>
      <c r="ALT432" s="263"/>
      <c r="ALU432" s="263"/>
      <c r="ALV432" s="263"/>
      <c r="ALW432" s="263"/>
      <c r="ALX432" s="263"/>
      <c r="ALY432" s="263"/>
      <c r="ALZ432" s="263"/>
      <c r="AMA432" s="263"/>
      <c r="AMB432" s="263"/>
      <c r="AMC432" s="263"/>
      <c r="AMD432" s="263"/>
      <c r="AME432" s="263"/>
      <c r="AMF432" s="263"/>
      <c r="AMG432" s="263"/>
      <c r="AMH432" s="263"/>
      <c r="AMI432" s="263"/>
      <c r="AMJ432" s="263"/>
      <c r="AMK432" s="263"/>
      <c r="AML432" s="263"/>
      <c r="AMM432" s="263"/>
      <c r="AMN432" s="263"/>
      <c r="AMO432" s="263"/>
      <c r="AMP432" s="263"/>
      <c r="AMQ432" s="263"/>
      <c r="AMR432" s="263"/>
      <c r="AMS432" s="263"/>
      <c r="AMT432" s="263"/>
      <c r="AMU432" s="263"/>
      <c r="AMV432" s="263"/>
      <c r="AMW432" s="263"/>
      <c r="AMX432" s="263"/>
      <c r="AMY432" s="263"/>
      <c r="AMZ432" s="263"/>
      <c r="ANA432" s="263"/>
      <c r="ANB432" s="263"/>
      <c r="ANC432" s="263"/>
      <c r="AND432" s="263"/>
      <c r="ANE432" s="263"/>
      <c r="ANF432" s="263"/>
      <c r="ANG432" s="263"/>
      <c r="ANH432" s="263"/>
      <c r="ANI432" s="263"/>
      <c r="ANJ432" s="263"/>
      <c r="ANK432" s="263"/>
      <c r="ANL432" s="263"/>
      <c r="ANM432" s="263"/>
      <c r="ANN432" s="263"/>
      <c r="ANO432" s="263"/>
      <c r="ANP432" s="263"/>
      <c r="ANQ432" s="263"/>
      <c r="ANR432" s="263"/>
      <c r="ANS432" s="263"/>
      <c r="ANT432" s="263"/>
      <c r="ANU432" s="263"/>
      <c r="ANV432" s="263"/>
      <c r="ANW432" s="263"/>
      <c r="ANX432" s="263"/>
      <c r="ANY432" s="263"/>
      <c r="ANZ432" s="263"/>
      <c r="AOA432" s="263"/>
      <c r="AOB432" s="263"/>
      <c r="AOC432" s="263"/>
      <c r="AOD432" s="263"/>
      <c r="AOE432" s="263"/>
      <c r="AOF432" s="263"/>
      <c r="AOG432" s="263"/>
      <c r="AOH432" s="263"/>
      <c r="AOI432" s="263"/>
      <c r="AOJ432" s="263"/>
      <c r="AOK432" s="263"/>
      <c r="AOL432" s="263"/>
      <c r="AOM432" s="263"/>
      <c r="AON432" s="263"/>
      <c r="AOO432" s="263"/>
      <c r="AOP432" s="263"/>
      <c r="AOQ432" s="263"/>
      <c r="AOR432" s="263"/>
      <c r="AOS432" s="263"/>
      <c r="AOT432" s="263"/>
      <c r="AOU432" s="263"/>
      <c r="AOV432" s="263"/>
      <c r="AOW432" s="263"/>
      <c r="AOX432" s="263"/>
      <c r="AOY432" s="263"/>
      <c r="AOZ432" s="263"/>
      <c r="APA432" s="263"/>
      <c r="APB432" s="263"/>
      <c r="APC432" s="263"/>
      <c r="APD432" s="263"/>
      <c r="APE432" s="263"/>
      <c r="APF432" s="263"/>
      <c r="APG432" s="263"/>
      <c r="APH432" s="263"/>
      <c r="API432" s="263"/>
      <c r="APJ432" s="263"/>
      <c r="APK432" s="263"/>
      <c r="APL432" s="263"/>
      <c r="APM432" s="263"/>
      <c r="APN432" s="263"/>
      <c r="APO432" s="263"/>
      <c r="APP432" s="263"/>
      <c r="APQ432" s="263"/>
      <c r="APR432" s="263"/>
      <c r="APS432" s="263"/>
      <c r="APT432" s="263"/>
      <c r="APU432" s="263"/>
      <c r="APV432" s="263"/>
      <c r="APW432" s="263"/>
      <c r="APX432" s="263"/>
      <c r="APY432" s="263"/>
      <c r="APZ432" s="263"/>
      <c r="AQA432" s="263"/>
      <c r="AQB432" s="263"/>
      <c r="AQC432" s="263"/>
      <c r="AQD432" s="263"/>
      <c r="AQE432" s="263"/>
      <c r="AQF432" s="263"/>
      <c r="AQG432" s="263"/>
      <c r="AQH432" s="263"/>
      <c r="AQI432" s="263"/>
      <c r="AQJ432" s="263"/>
      <c r="AQK432" s="263"/>
      <c r="AQL432" s="263"/>
      <c r="AQM432" s="263"/>
      <c r="AQN432" s="263"/>
      <c r="AQO432" s="263"/>
      <c r="AQP432" s="263"/>
      <c r="AQQ432" s="263"/>
      <c r="AQR432" s="263"/>
      <c r="AQS432" s="263"/>
      <c r="AQT432" s="263"/>
      <c r="AQU432" s="263"/>
      <c r="AQV432" s="263"/>
      <c r="AQW432" s="263"/>
      <c r="AQX432" s="263"/>
      <c r="AQY432" s="263"/>
      <c r="AQZ432" s="263"/>
      <c r="ARA432" s="263"/>
      <c r="ARB432" s="263"/>
      <c r="ARC432" s="263"/>
      <c r="ARD432" s="263"/>
      <c r="ARE432" s="263"/>
      <c r="ARF432" s="263"/>
      <c r="ARG432" s="263"/>
      <c r="ARH432" s="263"/>
      <c r="ARI432" s="263"/>
      <c r="ARJ432" s="263"/>
      <c r="ARK432" s="263"/>
      <c r="ARL432" s="263"/>
      <c r="ARM432" s="263"/>
      <c r="ARN432" s="263"/>
      <c r="ARO432" s="263"/>
      <c r="ARP432" s="263"/>
      <c r="ARQ432" s="263"/>
      <c r="ARR432" s="263"/>
      <c r="ARS432" s="263"/>
      <c r="ART432" s="263"/>
      <c r="ARU432" s="263"/>
      <c r="ARV432" s="263"/>
      <c r="ARW432" s="263"/>
      <c r="ARX432" s="263"/>
      <c r="ARY432" s="263"/>
      <c r="ARZ432" s="263"/>
      <c r="ASA432" s="263"/>
      <c r="ASB432" s="263"/>
      <c r="ASC432" s="263"/>
      <c r="ASD432" s="263"/>
      <c r="ASE432" s="263"/>
      <c r="ASF432" s="263"/>
      <c r="ASG432" s="263"/>
      <c r="ASH432" s="263"/>
      <c r="ASI432" s="263"/>
      <c r="ASJ432" s="263"/>
      <c r="ASK432" s="263"/>
      <c r="ASL432" s="263"/>
      <c r="ASM432" s="263"/>
      <c r="ASN432" s="263"/>
      <c r="ASO432" s="263"/>
      <c r="ASP432" s="263"/>
      <c r="ASQ432" s="263"/>
      <c r="ASR432" s="263"/>
      <c r="ASS432" s="263"/>
      <c r="AST432" s="263"/>
      <c r="ASU432" s="263"/>
      <c r="ASV432" s="263"/>
      <c r="ASW432" s="263"/>
      <c r="ASX432" s="263"/>
      <c r="ASY432" s="263"/>
      <c r="ASZ432" s="263"/>
      <c r="ATA432" s="263"/>
      <c r="ATB432" s="263"/>
      <c r="ATC432" s="263"/>
      <c r="ATD432" s="263"/>
      <c r="ATE432" s="263"/>
      <c r="ATF432" s="263"/>
      <c r="ATG432" s="263"/>
      <c r="ATH432" s="263"/>
      <c r="ATI432" s="263"/>
      <c r="ATJ432" s="263"/>
      <c r="ATK432" s="263"/>
      <c r="ATL432" s="263"/>
      <c r="ATM432" s="263"/>
      <c r="ATN432" s="263"/>
      <c r="ATO432" s="263"/>
      <c r="ATP432" s="263"/>
      <c r="ATQ432" s="263"/>
      <c r="ATR432" s="263"/>
      <c r="ATS432" s="263"/>
      <c r="ATT432" s="263"/>
      <c r="ATU432" s="263"/>
      <c r="ATV432" s="263"/>
      <c r="ATW432" s="263"/>
      <c r="ATX432" s="263"/>
      <c r="ATY432" s="263"/>
      <c r="ATZ432" s="263"/>
      <c r="AUA432" s="263"/>
      <c r="AUB432" s="263"/>
      <c r="AUC432" s="263"/>
      <c r="AUD432" s="263"/>
      <c r="AUE432" s="263"/>
      <c r="AUF432" s="263"/>
      <c r="AUG432" s="263"/>
      <c r="AUH432" s="263"/>
      <c r="AUI432" s="263"/>
      <c r="AUJ432" s="263"/>
      <c r="AUK432" s="263"/>
      <c r="AUL432" s="263"/>
      <c r="AUM432" s="263"/>
      <c r="AUN432" s="263"/>
      <c r="AUO432" s="263"/>
      <c r="AUP432" s="263"/>
      <c r="AUQ432" s="263"/>
      <c r="AUR432" s="263"/>
      <c r="AUS432" s="263"/>
      <c r="AUT432" s="263"/>
      <c r="AUU432" s="263"/>
      <c r="AUV432" s="263"/>
      <c r="AUW432" s="263"/>
      <c r="AUX432" s="263"/>
      <c r="AUY432" s="263"/>
      <c r="AUZ432" s="263"/>
      <c r="AVA432" s="263"/>
      <c r="AVB432" s="263"/>
      <c r="AVC432" s="263"/>
      <c r="AVD432" s="263"/>
      <c r="AVE432" s="263"/>
      <c r="AVF432" s="263"/>
      <c r="AVG432" s="263"/>
      <c r="AVH432" s="263"/>
      <c r="AVI432" s="263"/>
      <c r="AVJ432" s="263"/>
      <c r="AVK432" s="263"/>
      <c r="AVL432" s="263"/>
      <c r="AVM432" s="263"/>
      <c r="AVN432" s="263"/>
      <c r="AVO432" s="263"/>
      <c r="AVP432" s="263"/>
      <c r="AVQ432" s="263"/>
      <c r="AVR432" s="263"/>
      <c r="AVS432" s="263"/>
      <c r="AVT432" s="263"/>
      <c r="AVU432" s="263"/>
      <c r="AVV432" s="263"/>
      <c r="AVW432" s="263"/>
      <c r="AVX432" s="263"/>
      <c r="AVY432" s="263"/>
      <c r="AVZ432" s="263"/>
      <c r="AWA432" s="263"/>
      <c r="AWB432" s="263"/>
      <c r="AWC432" s="263"/>
      <c r="AWD432" s="263"/>
      <c r="AWE432" s="263"/>
      <c r="AWF432" s="263"/>
      <c r="AWG432" s="263"/>
      <c r="AWH432" s="263"/>
      <c r="AWI432" s="263"/>
      <c r="AWJ432" s="263"/>
      <c r="AWK432" s="263"/>
      <c r="AWL432" s="263"/>
      <c r="AWM432" s="263"/>
      <c r="AWN432" s="263"/>
      <c r="AWO432" s="263"/>
      <c r="AWP432" s="263"/>
      <c r="AWQ432" s="263"/>
      <c r="AWR432" s="263"/>
      <c r="AWS432" s="263"/>
      <c r="AWT432" s="263"/>
      <c r="AWU432" s="263"/>
      <c r="AWV432" s="263"/>
      <c r="AWW432" s="263"/>
      <c r="AWX432" s="263"/>
      <c r="AWY432" s="263"/>
      <c r="AWZ432" s="263"/>
      <c r="AXA432" s="263"/>
      <c r="AXB432" s="263"/>
      <c r="AXC432" s="263"/>
      <c r="AXD432" s="263"/>
      <c r="AXE432" s="263"/>
      <c r="AXF432" s="263"/>
      <c r="AXG432" s="263"/>
      <c r="AXH432" s="263"/>
      <c r="AXI432" s="263"/>
      <c r="AXJ432" s="263"/>
      <c r="AXK432" s="263"/>
      <c r="AXL432" s="263"/>
      <c r="AXM432" s="263"/>
      <c r="AXN432" s="263"/>
      <c r="AXO432" s="263"/>
      <c r="AXP432" s="263"/>
      <c r="AXQ432" s="263"/>
      <c r="AXR432" s="263"/>
      <c r="AXS432" s="263"/>
      <c r="AXT432" s="263"/>
      <c r="AXU432" s="263"/>
      <c r="AXV432" s="263"/>
      <c r="AXW432" s="263"/>
      <c r="AXX432" s="263"/>
      <c r="AXY432" s="263"/>
      <c r="AXZ432" s="263"/>
      <c r="AYA432" s="263"/>
      <c r="AYB432" s="263"/>
      <c r="AYC432" s="263"/>
      <c r="AYD432" s="263"/>
      <c r="AYE432" s="263"/>
      <c r="AYF432" s="263"/>
      <c r="AYG432" s="263"/>
      <c r="AYH432" s="263"/>
      <c r="AYI432" s="263"/>
      <c r="AYJ432" s="263"/>
      <c r="AYK432" s="263"/>
      <c r="AYL432" s="263"/>
      <c r="AYM432" s="263"/>
      <c r="AYN432" s="263"/>
      <c r="AYO432" s="263"/>
      <c r="AYP432" s="263"/>
      <c r="AYQ432" s="263"/>
      <c r="AYR432" s="263"/>
      <c r="AYS432" s="263"/>
      <c r="AYT432" s="263"/>
      <c r="AYU432" s="263"/>
      <c r="AYV432" s="263"/>
      <c r="AYW432" s="263"/>
      <c r="AYX432" s="263"/>
      <c r="AYY432" s="263"/>
      <c r="AYZ432" s="263"/>
      <c r="AZA432" s="263"/>
      <c r="AZB432" s="263"/>
      <c r="AZC432" s="263"/>
      <c r="AZD432" s="263"/>
      <c r="AZE432" s="263"/>
      <c r="AZF432" s="263"/>
      <c r="AZG432" s="263"/>
      <c r="AZH432" s="263"/>
      <c r="AZI432" s="263"/>
      <c r="AZJ432" s="263"/>
      <c r="AZK432" s="263"/>
      <c r="AZL432" s="263"/>
      <c r="AZM432" s="263"/>
      <c r="AZN432" s="263"/>
      <c r="AZO432" s="263"/>
      <c r="AZP432" s="263"/>
      <c r="AZQ432" s="263"/>
      <c r="AZR432" s="263"/>
      <c r="AZS432" s="263"/>
      <c r="AZT432" s="263"/>
      <c r="AZU432" s="263"/>
      <c r="AZV432" s="263"/>
      <c r="AZW432" s="263"/>
      <c r="AZX432" s="263"/>
      <c r="AZY432" s="263"/>
      <c r="AZZ432" s="263"/>
      <c r="BAA432" s="263"/>
      <c r="BAB432" s="263"/>
      <c r="BAC432" s="263"/>
      <c r="BAD432" s="263"/>
      <c r="BAE432" s="263"/>
      <c r="BAF432" s="263"/>
      <c r="BAG432" s="263"/>
      <c r="BAH432" s="263"/>
      <c r="BAI432" s="263"/>
      <c r="BAJ432" s="263"/>
      <c r="BAK432" s="263"/>
      <c r="BAL432" s="263"/>
      <c r="BAM432" s="263"/>
      <c r="BAN432" s="263"/>
      <c r="BAO432" s="263"/>
      <c r="BAP432" s="263"/>
      <c r="BAQ432" s="263"/>
      <c r="BAR432" s="263"/>
      <c r="BAS432" s="263"/>
      <c r="BAT432" s="263"/>
      <c r="BAU432" s="263"/>
      <c r="BAV432" s="263"/>
      <c r="BAW432" s="263"/>
      <c r="BAX432" s="263"/>
      <c r="BAY432" s="263"/>
      <c r="BAZ432" s="263"/>
      <c r="BBA432" s="263"/>
      <c r="BBB432" s="263"/>
      <c r="BBC432" s="263"/>
      <c r="BBD432" s="263"/>
      <c r="BBE432" s="263"/>
      <c r="BBF432" s="263"/>
      <c r="BBG432" s="263"/>
      <c r="BBH432" s="263"/>
      <c r="BBI432" s="263"/>
      <c r="BBJ432" s="263"/>
      <c r="BBK432" s="263"/>
      <c r="BBL432" s="263"/>
      <c r="BBM432" s="263"/>
      <c r="BBN432" s="263"/>
      <c r="BBO432" s="263"/>
      <c r="BBP432" s="263"/>
      <c r="BBQ432" s="263"/>
      <c r="BBR432" s="263"/>
      <c r="BBS432" s="263"/>
      <c r="BBT432" s="263"/>
      <c r="BBU432" s="263"/>
      <c r="BBV432" s="263"/>
      <c r="BBW432" s="263"/>
      <c r="BBX432" s="263"/>
      <c r="BBY432" s="263"/>
      <c r="BBZ432" s="263"/>
      <c r="BCA432" s="263"/>
      <c r="BCB432" s="263"/>
      <c r="BCC432" s="263"/>
      <c r="BCD432" s="263"/>
      <c r="BCE432" s="263"/>
      <c r="BCF432" s="263"/>
      <c r="BCG432" s="263"/>
      <c r="BCH432" s="263"/>
      <c r="BCI432" s="263"/>
      <c r="BCJ432" s="263"/>
      <c r="BCK432" s="263"/>
      <c r="BCL432" s="263"/>
      <c r="BCM432" s="263"/>
      <c r="BCN432" s="263"/>
      <c r="BCO432" s="263"/>
      <c r="BCP432" s="263"/>
      <c r="BCQ432" s="263"/>
      <c r="BCR432" s="263"/>
      <c r="BCS432" s="263"/>
      <c r="BCT432" s="263"/>
      <c r="BCU432" s="263"/>
      <c r="BCV432" s="263"/>
      <c r="BCW432" s="263"/>
      <c r="BCX432" s="263"/>
      <c r="BCY432" s="263"/>
      <c r="BCZ432" s="263"/>
      <c r="BDA432" s="263"/>
      <c r="BDB432" s="263"/>
      <c r="BDC432" s="263"/>
      <c r="BDD432" s="263"/>
      <c r="BDE432" s="263"/>
      <c r="BDF432" s="263"/>
      <c r="BDG432" s="263"/>
      <c r="BDH432" s="263"/>
      <c r="BDI432" s="263"/>
      <c r="BDJ432" s="263"/>
      <c r="BDK432" s="263"/>
      <c r="BDL432" s="263"/>
      <c r="BDM432" s="263"/>
      <c r="BDN432" s="263"/>
      <c r="BDO432" s="263"/>
      <c r="BDP432" s="263"/>
      <c r="BDQ432" s="263"/>
      <c r="BDR432" s="263"/>
      <c r="BDS432" s="263"/>
      <c r="BDT432" s="263"/>
      <c r="BDU432" s="263"/>
      <c r="BDV432" s="263"/>
      <c r="BDW432" s="263"/>
      <c r="BDX432" s="263"/>
      <c r="BDY432" s="263"/>
      <c r="BDZ432" s="263"/>
      <c r="BEA432" s="263"/>
      <c r="BEB432" s="263"/>
      <c r="BEC432" s="263"/>
      <c r="BED432" s="263"/>
      <c r="BEE432" s="263"/>
      <c r="BEF432" s="263"/>
      <c r="BEG432" s="263"/>
      <c r="BEH432" s="263"/>
      <c r="BEI432" s="263"/>
      <c r="BEJ432" s="263"/>
      <c r="BEK432" s="263"/>
      <c r="BEL432" s="263"/>
      <c r="BEM432" s="263"/>
      <c r="BEN432" s="263"/>
      <c r="BEO432" s="263"/>
      <c r="BEP432" s="263"/>
      <c r="BEQ432" s="263"/>
      <c r="BER432" s="263"/>
      <c r="BES432" s="263"/>
      <c r="BET432" s="263"/>
      <c r="BEU432" s="263"/>
      <c r="BEV432" s="263"/>
      <c r="BEW432" s="263"/>
      <c r="BEX432" s="263"/>
      <c r="BEY432" s="263"/>
      <c r="BEZ432" s="263"/>
      <c r="BFA432" s="263"/>
      <c r="BFB432" s="263"/>
      <c r="BFC432" s="263"/>
      <c r="BFD432" s="263"/>
      <c r="BFE432" s="263"/>
      <c r="BFF432" s="263"/>
      <c r="BFG432" s="263"/>
      <c r="BFH432" s="263"/>
      <c r="BFI432" s="263"/>
      <c r="BFJ432" s="263"/>
      <c r="BFK432" s="263"/>
      <c r="BFL432" s="263"/>
      <c r="BFM432" s="263"/>
      <c r="BFN432" s="263"/>
      <c r="BFO432" s="263"/>
      <c r="BFP432" s="263"/>
      <c r="BFQ432" s="263"/>
      <c r="BFR432" s="263"/>
      <c r="BFS432" s="263"/>
      <c r="BFT432" s="263"/>
      <c r="BFU432" s="263"/>
      <c r="BFV432" s="263"/>
      <c r="BFW432" s="263"/>
      <c r="BFX432" s="263"/>
      <c r="BFY432" s="263"/>
      <c r="BFZ432" s="263"/>
      <c r="BGA432" s="263"/>
      <c r="BGB432" s="263"/>
      <c r="BGC432" s="263"/>
      <c r="BGD432" s="263"/>
      <c r="BGE432" s="263"/>
      <c r="BGF432" s="263"/>
      <c r="BGG432" s="263"/>
      <c r="BGH432" s="263"/>
      <c r="BGI432" s="263"/>
      <c r="BGJ432" s="263"/>
      <c r="BGK432" s="263"/>
      <c r="BGL432" s="263"/>
      <c r="BGM432" s="263"/>
      <c r="BGN432" s="263"/>
      <c r="BGO432" s="263"/>
      <c r="BGP432" s="263"/>
      <c r="BGQ432" s="263"/>
      <c r="BGR432" s="263"/>
      <c r="BGS432" s="263"/>
      <c r="BGT432" s="263"/>
      <c r="BGU432" s="263"/>
      <c r="BGV432" s="263"/>
      <c r="BGW432" s="263"/>
      <c r="BGX432" s="263"/>
      <c r="BGY432" s="263"/>
      <c r="BGZ432" s="263"/>
      <c r="BHA432" s="263"/>
      <c r="BHB432" s="263"/>
      <c r="BHC432" s="263"/>
      <c r="BHD432" s="263"/>
      <c r="BHE432" s="263"/>
      <c r="BHF432" s="263"/>
      <c r="BHG432" s="263"/>
      <c r="BHH432" s="263"/>
      <c r="BHI432" s="263"/>
      <c r="BHJ432" s="263"/>
      <c r="BHK432" s="263"/>
      <c r="BHL432" s="263"/>
      <c r="BHM432" s="263"/>
      <c r="BHN432" s="263"/>
      <c r="BHO432" s="263"/>
      <c r="BHP432" s="263"/>
      <c r="BHQ432" s="263"/>
      <c r="BHR432" s="263"/>
      <c r="BHS432" s="263"/>
      <c r="BHT432" s="263"/>
      <c r="BHU432" s="263"/>
      <c r="BHV432" s="263"/>
      <c r="BHW432" s="263"/>
      <c r="BHX432" s="263"/>
      <c r="BHY432" s="263"/>
      <c r="BHZ432" s="263"/>
      <c r="BIA432" s="263"/>
      <c r="BIB432" s="263"/>
      <c r="BIC432" s="263"/>
      <c r="BID432" s="263"/>
      <c r="BIE432" s="263"/>
      <c r="BIF432" s="263"/>
      <c r="BIG432" s="263"/>
      <c r="BIH432" s="263"/>
      <c r="BII432" s="263"/>
      <c r="BIJ432" s="263"/>
      <c r="BIK432" s="263"/>
      <c r="BIL432" s="263"/>
      <c r="BIM432" s="263"/>
      <c r="BIN432" s="263"/>
      <c r="BIO432" s="263"/>
      <c r="BIP432" s="263"/>
      <c r="BIQ432" s="263"/>
      <c r="BIR432" s="263"/>
      <c r="BIS432" s="263"/>
      <c r="BIT432" s="263"/>
      <c r="BIU432" s="263"/>
      <c r="BIV432" s="263"/>
      <c r="BIW432" s="263"/>
      <c r="BIX432" s="263"/>
      <c r="BIY432" s="263"/>
      <c r="BIZ432" s="263"/>
      <c r="BJA432" s="263"/>
      <c r="BJB432" s="263"/>
      <c r="BJC432" s="263"/>
      <c r="BJD432" s="263"/>
      <c r="BJE432" s="263"/>
      <c r="BJF432" s="263"/>
      <c r="BJG432" s="263"/>
      <c r="BJH432" s="263"/>
      <c r="BJI432" s="263"/>
      <c r="BJJ432" s="263"/>
      <c r="BJK432" s="263"/>
      <c r="BJL432" s="263"/>
      <c r="BJM432" s="263"/>
      <c r="BJN432" s="263"/>
      <c r="BJO432" s="263"/>
      <c r="BJP432" s="263"/>
      <c r="BJQ432" s="263"/>
      <c r="BJR432" s="263"/>
      <c r="BJS432" s="263"/>
      <c r="BJT432" s="263"/>
      <c r="BJU432" s="263"/>
      <c r="BJV432" s="263"/>
      <c r="BJW432" s="263"/>
      <c r="BJX432" s="263"/>
      <c r="BJY432" s="263"/>
      <c r="BJZ432" s="263"/>
      <c r="BKA432" s="263"/>
      <c r="BKB432" s="263"/>
      <c r="BKC432" s="263"/>
      <c r="BKD432" s="263"/>
      <c r="BKE432" s="263"/>
      <c r="BKF432" s="263"/>
      <c r="BKG432" s="263"/>
      <c r="BKH432" s="263"/>
      <c r="BKI432" s="263"/>
      <c r="BKJ432" s="263"/>
      <c r="BKK432" s="263"/>
      <c r="BKL432" s="263"/>
      <c r="BKM432" s="263"/>
      <c r="BKN432" s="263"/>
      <c r="BKO432" s="263"/>
      <c r="BKP432" s="263"/>
      <c r="BKQ432" s="263"/>
      <c r="BKR432" s="263"/>
      <c r="BKS432" s="263"/>
      <c r="BKT432" s="263"/>
      <c r="BKU432" s="263"/>
      <c r="BKV432" s="263"/>
      <c r="BKW432" s="263"/>
      <c r="BKX432" s="263"/>
      <c r="BKY432" s="263"/>
      <c r="BKZ432" s="263"/>
      <c r="BLA432" s="263"/>
      <c r="BLB432" s="263"/>
      <c r="BLC432" s="263"/>
      <c r="BLD432" s="263"/>
      <c r="BLE432" s="263"/>
      <c r="BLF432" s="263"/>
      <c r="BLG432" s="263"/>
      <c r="BLH432" s="263"/>
      <c r="BLI432" s="263"/>
      <c r="BLJ432" s="263"/>
      <c r="BLK432" s="263"/>
      <c r="BLL432" s="263"/>
      <c r="BLM432" s="263"/>
      <c r="BLN432" s="263"/>
      <c r="BLO432" s="263"/>
      <c r="BLP432" s="263"/>
      <c r="BLQ432" s="263"/>
      <c r="BLR432" s="263"/>
      <c r="BLS432" s="263"/>
      <c r="BLT432" s="263"/>
      <c r="BLU432" s="263"/>
      <c r="BLV432" s="263"/>
      <c r="BLW432" s="263"/>
      <c r="BLX432" s="263"/>
      <c r="BLY432" s="263"/>
      <c r="BLZ432" s="263"/>
      <c r="BMA432" s="263"/>
      <c r="BMB432" s="263"/>
      <c r="BMC432" s="263"/>
      <c r="BMD432" s="263"/>
      <c r="BME432" s="263"/>
      <c r="BMF432" s="263"/>
      <c r="BMG432" s="263"/>
      <c r="BMH432" s="263"/>
      <c r="BMI432" s="263"/>
      <c r="BMJ432" s="263"/>
      <c r="BMK432" s="263"/>
      <c r="BML432" s="263"/>
      <c r="BMM432" s="263"/>
      <c r="BMN432" s="263"/>
      <c r="BMO432" s="263"/>
      <c r="BMP432" s="263"/>
      <c r="BMQ432" s="263"/>
      <c r="BMR432" s="263"/>
      <c r="BMS432" s="263"/>
      <c r="BMT432" s="263"/>
      <c r="BMU432" s="263"/>
      <c r="BMV432" s="263"/>
      <c r="BMW432" s="263"/>
      <c r="BMX432" s="263"/>
      <c r="BMY432" s="263"/>
      <c r="BMZ432" s="263"/>
      <c r="BNA432" s="263"/>
      <c r="BNB432" s="263"/>
      <c r="BNC432" s="263"/>
      <c r="BND432" s="263"/>
      <c r="BNE432" s="263"/>
      <c r="BNF432" s="263"/>
      <c r="BNG432" s="263"/>
      <c r="BNH432" s="263"/>
      <c r="BNI432" s="263"/>
      <c r="BNJ432" s="263"/>
      <c r="BNK432" s="263"/>
      <c r="BNL432" s="263"/>
      <c r="BNM432" s="263"/>
      <c r="BNN432" s="263"/>
      <c r="BNO432" s="263"/>
      <c r="BNP432" s="263"/>
      <c r="BNQ432" s="263"/>
      <c r="BNR432" s="263"/>
      <c r="BNS432" s="263"/>
      <c r="BNT432" s="263"/>
      <c r="BNU432" s="263"/>
      <c r="BNV432" s="263"/>
      <c r="BNW432" s="263"/>
      <c r="BNX432" s="263"/>
      <c r="BNY432" s="263"/>
      <c r="BNZ432" s="263"/>
      <c r="BOA432" s="263"/>
      <c r="BOB432" s="263"/>
      <c r="BOC432" s="263"/>
      <c r="BOD432" s="263"/>
      <c r="BOE432" s="263"/>
      <c r="BOF432" s="263"/>
      <c r="BOG432" s="263"/>
      <c r="BOH432" s="263"/>
      <c r="BOI432" s="263"/>
      <c r="BOJ432" s="263"/>
      <c r="BOK432" s="263"/>
      <c r="BOL432" s="263"/>
      <c r="BOM432" s="263"/>
      <c r="BON432" s="263"/>
      <c r="BOO432" s="263"/>
      <c r="BOP432" s="263"/>
      <c r="BOQ432" s="263"/>
      <c r="BOR432" s="263"/>
      <c r="BOS432" s="263"/>
      <c r="BOT432" s="263"/>
      <c r="BOU432" s="263"/>
      <c r="BOV432" s="263"/>
      <c r="BOW432" s="263"/>
      <c r="BOX432" s="263"/>
      <c r="BOY432" s="263"/>
      <c r="BOZ432" s="263"/>
      <c r="BPA432" s="263"/>
      <c r="BPB432" s="263"/>
      <c r="BPC432" s="263"/>
      <c r="BPD432" s="263"/>
      <c r="BPE432" s="263"/>
      <c r="BPF432" s="263"/>
      <c r="BPG432" s="263"/>
      <c r="BPH432" s="263"/>
      <c r="BPI432" s="263"/>
      <c r="BPJ432" s="263"/>
      <c r="BPK432" s="263"/>
      <c r="BPL432" s="263"/>
      <c r="BPM432" s="263"/>
      <c r="BPN432" s="263"/>
      <c r="BPO432" s="263"/>
      <c r="BPP432" s="263"/>
      <c r="BPQ432" s="263"/>
      <c r="BPR432" s="263"/>
      <c r="BPS432" s="263"/>
      <c r="BPT432" s="263"/>
      <c r="BPU432" s="263"/>
      <c r="BPV432" s="263"/>
      <c r="BPW432" s="263"/>
      <c r="BPX432" s="263"/>
      <c r="BPY432" s="263"/>
      <c r="BPZ432" s="263"/>
      <c r="BQA432" s="263"/>
      <c r="BQB432" s="263"/>
      <c r="BQC432" s="263"/>
      <c r="BQD432" s="263"/>
      <c r="BQE432" s="263"/>
      <c r="BQF432" s="263"/>
      <c r="BQG432" s="263"/>
      <c r="BQH432" s="263"/>
      <c r="BQI432" s="263"/>
      <c r="BQJ432" s="263"/>
      <c r="BQK432" s="263"/>
      <c r="BQL432" s="263"/>
      <c r="BQM432" s="263"/>
      <c r="BQN432" s="263"/>
      <c r="BQO432" s="263"/>
      <c r="BQP432" s="263"/>
      <c r="BQQ432" s="263"/>
      <c r="BQR432" s="263"/>
      <c r="BQS432" s="263"/>
      <c r="BQT432" s="263"/>
      <c r="BQU432" s="263"/>
      <c r="BQV432" s="263"/>
      <c r="BQW432" s="263"/>
      <c r="BQX432" s="263"/>
      <c r="BQY432" s="263"/>
      <c r="BQZ432" s="263"/>
      <c r="BRA432" s="263"/>
      <c r="BRB432" s="263"/>
      <c r="BRC432" s="263"/>
      <c r="BRD432" s="263"/>
      <c r="BRE432" s="263"/>
      <c r="BRF432" s="263"/>
      <c r="BRG432" s="263"/>
      <c r="BRH432" s="263"/>
      <c r="BRI432" s="263"/>
      <c r="BRJ432" s="263"/>
      <c r="BRK432" s="263"/>
      <c r="BRL432" s="263"/>
      <c r="BRM432" s="263"/>
      <c r="BRN432" s="263"/>
      <c r="BRO432" s="263"/>
      <c r="BRP432" s="263"/>
      <c r="BRQ432" s="263"/>
      <c r="BRR432" s="263"/>
      <c r="BRS432" s="263"/>
      <c r="BRT432" s="263"/>
      <c r="BRU432" s="263"/>
      <c r="BRV432" s="263"/>
      <c r="BRW432" s="263"/>
      <c r="BRX432" s="263"/>
      <c r="BRY432" s="263"/>
      <c r="BRZ432" s="263"/>
      <c r="BSA432" s="263"/>
      <c r="BSB432" s="263"/>
      <c r="BSC432" s="263"/>
      <c r="BSD432" s="263"/>
      <c r="BSE432" s="263"/>
      <c r="BSF432" s="263"/>
      <c r="BSG432" s="263"/>
      <c r="BSH432" s="263"/>
      <c r="BSI432" s="263"/>
      <c r="BSJ432" s="263"/>
      <c r="BSK432" s="263"/>
      <c r="BSL432" s="263"/>
      <c r="BSM432" s="263"/>
      <c r="BSN432" s="263"/>
      <c r="BSO432" s="263"/>
      <c r="BSP432" s="263"/>
      <c r="BSQ432" s="263"/>
      <c r="BSR432" s="263"/>
      <c r="BSS432" s="263"/>
      <c r="BST432" s="263"/>
      <c r="BSU432" s="263"/>
      <c r="BSV432" s="263"/>
      <c r="BSW432" s="263"/>
      <c r="BSX432" s="263"/>
      <c r="BSY432" s="263"/>
      <c r="BSZ432" s="263"/>
      <c r="BTA432" s="263"/>
      <c r="BTB432" s="263"/>
      <c r="BTC432" s="263"/>
      <c r="BTD432" s="263"/>
      <c r="BTE432" s="263"/>
      <c r="BTF432" s="263"/>
      <c r="BTG432" s="263"/>
      <c r="BTH432" s="263"/>
      <c r="BTI432" s="263"/>
      <c r="BTJ432" s="263"/>
      <c r="BTK432" s="263"/>
      <c r="BTL432" s="263"/>
      <c r="BTM432" s="263"/>
      <c r="BTN432" s="263"/>
      <c r="BTO432" s="263"/>
      <c r="BTP432" s="263"/>
      <c r="BTQ432" s="263"/>
      <c r="BTR432" s="263"/>
      <c r="BTS432" s="263"/>
      <c r="BTT432" s="263"/>
      <c r="BTU432" s="263"/>
      <c r="BTV432" s="263"/>
      <c r="BTW432" s="263"/>
      <c r="BTX432" s="263"/>
      <c r="BTY432" s="263"/>
      <c r="BTZ432" s="263"/>
      <c r="BUA432" s="263"/>
      <c r="BUB432" s="263"/>
      <c r="BUC432" s="263"/>
      <c r="BUD432" s="263"/>
      <c r="BUE432" s="263"/>
      <c r="BUF432" s="263"/>
      <c r="BUG432" s="263"/>
      <c r="BUH432" s="263"/>
      <c r="BUI432" s="263"/>
      <c r="BUJ432" s="263"/>
      <c r="BUK432" s="263"/>
      <c r="BUL432" s="263"/>
      <c r="BUM432" s="263"/>
      <c r="BUN432" s="263"/>
      <c r="BUO432" s="263"/>
      <c r="BUP432" s="263"/>
      <c r="BUQ432" s="263"/>
      <c r="BUR432" s="263"/>
      <c r="BUS432" s="263"/>
      <c r="BUT432" s="263"/>
      <c r="BUU432" s="263"/>
      <c r="BUV432" s="263"/>
      <c r="BUW432" s="263"/>
      <c r="BUX432" s="263"/>
      <c r="BUY432" s="263"/>
      <c r="BUZ432" s="263"/>
      <c r="BVA432" s="263"/>
      <c r="BVB432" s="263"/>
      <c r="BVC432" s="263"/>
      <c r="BVD432" s="263"/>
      <c r="BVE432" s="263"/>
      <c r="BVF432" s="263"/>
      <c r="BVG432" s="263"/>
      <c r="BVH432" s="263"/>
      <c r="BVI432" s="263"/>
      <c r="BVJ432" s="263"/>
      <c r="BVK432" s="263"/>
      <c r="BVL432" s="263"/>
      <c r="BVM432" s="263"/>
      <c r="BVN432" s="263"/>
      <c r="BVO432" s="263"/>
      <c r="BVP432" s="263"/>
      <c r="BVQ432" s="263"/>
      <c r="BVR432" s="263"/>
      <c r="BVS432" s="263"/>
      <c r="BVT432" s="263"/>
      <c r="BVU432" s="263"/>
      <c r="BVV432" s="263"/>
      <c r="BVW432" s="263"/>
      <c r="BVX432" s="263"/>
      <c r="BVY432" s="263"/>
      <c r="BVZ432" s="263"/>
      <c r="BWA432" s="263"/>
      <c r="BWB432" s="263"/>
      <c r="BWC432" s="263"/>
      <c r="BWD432" s="263"/>
      <c r="BWE432" s="263"/>
      <c r="BWF432" s="263"/>
      <c r="BWG432" s="263"/>
      <c r="BWH432" s="263"/>
      <c r="BWI432" s="263"/>
      <c r="BWJ432" s="263"/>
      <c r="BWK432" s="263"/>
      <c r="BWL432" s="263"/>
      <c r="BWM432" s="263"/>
      <c r="BWN432" s="263"/>
      <c r="BWO432" s="263"/>
      <c r="BWP432" s="263"/>
      <c r="BWQ432" s="263"/>
      <c r="BWR432" s="263"/>
      <c r="BWS432" s="263"/>
      <c r="BWT432" s="263"/>
      <c r="BWU432" s="263"/>
      <c r="BWV432" s="263"/>
      <c r="BWW432" s="263"/>
      <c r="BWX432" s="263"/>
      <c r="BWY432" s="263"/>
      <c r="BWZ432" s="263"/>
      <c r="BXA432" s="263"/>
      <c r="BXB432" s="263"/>
      <c r="BXC432" s="263"/>
      <c r="BXD432" s="263"/>
      <c r="BXE432" s="263"/>
      <c r="BXF432" s="263"/>
      <c r="BXG432" s="263"/>
      <c r="BXH432" s="263"/>
      <c r="BXI432" s="263"/>
      <c r="BXJ432" s="263"/>
      <c r="BXK432" s="263"/>
      <c r="BXL432" s="263"/>
      <c r="BXM432" s="263"/>
      <c r="BXN432" s="263"/>
      <c r="BXO432" s="263"/>
      <c r="BXP432" s="263"/>
      <c r="BXQ432" s="263"/>
      <c r="BXR432" s="263"/>
      <c r="BXS432" s="263"/>
      <c r="BXT432" s="263"/>
      <c r="BXU432" s="263"/>
      <c r="BXV432" s="263"/>
      <c r="BXW432" s="263"/>
      <c r="BXX432" s="263"/>
      <c r="BXY432" s="263"/>
      <c r="BXZ432" s="263"/>
      <c r="BYA432" s="263"/>
      <c r="BYB432" s="263"/>
      <c r="BYC432" s="263"/>
      <c r="BYD432" s="263"/>
      <c r="BYE432" s="263"/>
      <c r="BYF432" s="263"/>
      <c r="BYG432" s="263"/>
      <c r="BYH432" s="263"/>
      <c r="BYI432" s="263"/>
      <c r="BYJ432" s="263"/>
      <c r="BYK432" s="263"/>
      <c r="BYL432" s="263"/>
      <c r="BYM432" s="263"/>
      <c r="BYN432" s="263"/>
      <c r="BYO432" s="263"/>
      <c r="BYP432" s="263"/>
      <c r="BYQ432" s="263"/>
      <c r="BYR432" s="263"/>
      <c r="BYS432" s="263"/>
      <c r="BYT432" s="263"/>
      <c r="BYU432" s="263"/>
      <c r="BYV432" s="263"/>
      <c r="BYW432" s="263"/>
      <c r="BYX432" s="263"/>
      <c r="BYY432" s="263"/>
      <c r="BYZ432" s="263"/>
      <c r="BZA432" s="263"/>
      <c r="BZB432" s="263"/>
      <c r="BZC432" s="263"/>
      <c r="BZD432" s="263"/>
      <c r="BZE432" s="263"/>
      <c r="BZF432" s="263"/>
      <c r="BZG432" s="263"/>
      <c r="BZH432" s="263"/>
      <c r="BZI432" s="263"/>
      <c r="BZJ432" s="263"/>
      <c r="BZK432" s="263"/>
      <c r="BZL432" s="263"/>
      <c r="BZM432" s="263"/>
      <c r="BZN432" s="263"/>
      <c r="BZO432" s="263"/>
      <c r="BZP432" s="263"/>
      <c r="BZQ432" s="263"/>
      <c r="BZR432" s="263"/>
      <c r="BZS432" s="263"/>
      <c r="BZT432" s="263"/>
      <c r="BZU432" s="263"/>
      <c r="BZV432" s="263"/>
      <c r="BZW432" s="263"/>
      <c r="BZX432" s="263"/>
      <c r="BZY432" s="263"/>
      <c r="BZZ432" s="263"/>
      <c r="CAA432" s="263"/>
      <c r="CAB432" s="263"/>
      <c r="CAC432" s="263"/>
      <c r="CAD432" s="263"/>
      <c r="CAE432" s="263"/>
      <c r="CAF432" s="263"/>
      <c r="CAG432" s="263"/>
      <c r="CAH432" s="263"/>
      <c r="CAI432" s="263"/>
      <c r="CAJ432" s="263"/>
      <c r="CAK432" s="263"/>
      <c r="CAL432" s="263"/>
      <c r="CAM432" s="263"/>
      <c r="CAN432" s="263"/>
      <c r="CAO432" s="263"/>
      <c r="CAP432" s="263"/>
      <c r="CAQ432" s="263"/>
      <c r="CAR432" s="263"/>
      <c r="CAS432" s="263"/>
      <c r="CAT432" s="263"/>
      <c r="CAU432" s="263"/>
      <c r="CAV432" s="263"/>
    </row>
    <row r="433" spans="1:2076" x14ac:dyDescent="0.35">
      <c r="A433" s="263"/>
      <c r="B433" s="263"/>
      <c r="C433" s="263"/>
      <c r="D433" s="263"/>
      <c r="E433" s="263"/>
      <c r="F433" s="263"/>
      <c r="G433" s="263"/>
      <c r="H433" s="263"/>
      <c r="I433" s="263"/>
      <c r="J433" s="263"/>
      <c r="K433" s="263"/>
      <c r="L433" s="263"/>
      <c r="M433" s="263"/>
      <c r="N433" s="263"/>
      <c r="O433" s="263"/>
      <c r="P433" s="263"/>
      <c r="Q433" s="263"/>
      <c r="R433" s="263"/>
      <c r="S433" s="263"/>
      <c r="T433" s="263"/>
      <c r="U433" s="263"/>
      <c r="V433" s="263"/>
      <c r="W433" s="263"/>
      <c r="X433" s="263"/>
      <c r="Y433" s="263"/>
      <c r="Z433" s="263"/>
      <c r="AA433" s="263"/>
      <c r="AB433" s="263"/>
      <c r="AC433" s="263"/>
      <c r="AD433" s="263"/>
      <c r="AE433" s="263"/>
      <c r="AF433" s="263"/>
      <c r="AG433" s="263"/>
      <c r="AH433" s="263"/>
      <c r="AI433" s="263"/>
      <c r="AJ433" s="263"/>
      <c r="AK433" s="263"/>
      <c r="AL433" s="263"/>
      <c r="AM433" s="263"/>
      <c r="AN433" s="263"/>
      <c r="AO433" s="263"/>
      <c r="AP433" s="263"/>
      <c r="AQ433" s="263"/>
      <c r="AR433" s="263"/>
      <c r="AS433" s="263"/>
      <c r="AT433" s="263"/>
      <c r="AU433" s="263"/>
      <c r="AV433" s="263"/>
      <c r="AW433" s="263"/>
      <c r="AX433" s="263"/>
      <c r="AY433" s="263"/>
      <c r="AZ433" s="263"/>
      <c r="BA433" s="263"/>
      <c r="BB433" s="263"/>
      <c r="BC433" s="263"/>
      <c r="BD433" s="263"/>
      <c r="BE433" s="263"/>
      <c r="BF433" s="263"/>
      <c r="BG433" s="263"/>
      <c r="BH433" s="263"/>
      <c r="BI433" s="263"/>
      <c r="BJ433" s="263"/>
      <c r="BK433" s="263"/>
      <c r="BL433" s="263"/>
      <c r="BM433" s="263"/>
      <c r="BN433" s="263"/>
      <c r="BO433" s="263"/>
      <c r="BP433" s="263"/>
      <c r="BQ433" s="263"/>
      <c r="BR433" s="263"/>
      <c r="BS433" s="263"/>
      <c r="BT433" s="263"/>
      <c r="BU433" s="263"/>
      <c r="BV433" s="263"/>
      <c r="BW433" s="263"/>
      <c r="BX433" s="263"/>
      <c r="BY433" s="263"/>
      <c r="BZ433" s="263"/>
      <c r="CA433" s="263"/>
      <c r="CB433" s="263"/>
      <c r="CC433" s="263"/>
      <c r="CD433" s="263"/>
      <c r="CE433" s="263"/>
      <c r="CF433" s="263"/>
      <c r="CG433" s="263"/>
      <c r="CH433" s="263"/>
      <c r="CI433" s="263"/>
      <c r="CJ433" s="263"/>
      <c r="CK433" s="263"/>
      <c r="CL433" s="263"/>
      <c r="CM433" s="263"/>
      <c r="CN433" s="263"/>
      <c r="CO433" s="263"/>
      <c r="CP433" s="263"/>
      <c r="CQ433" s="263"/>
      <c r="CR433" s="263"/>
      <c r="CS433" s="263"/>
      <c r="CT433" s="263"/>
      <c r="CU433" s="263"/>
      <c r="CV433" s="263"/>
      <c r="CW433" s="263"/>
      <c r="CX433" s="263"/>
      <c r="CY433" s="263"/>
      <c r="CZ433" s="263"/>
      <c r="DA433" s="263"/>
      <c r="DB433" s="263"/>
      <c r="DC433" s="263"/>
      <c r="DD433" s="263"/>
      <c r="DE433" s="263"/>
      <c r="DF433" s="263"/>
      <c r="DG433" s="263"/>
      <c r="DH433" s="263"/>
      <c r="DI433" s="263"/>
      <c r="DJ433" s="263"/>
      <c r="DK433" s="263"/>
      <c r="DL433" s="263"/>
      <c r="DM433" s="263"/>
      <c r="DN433" s="263"/>
      <c r="DO433" s="263"/>
      <c r="DP433" s="263"/>
      <c r="DQ433" s="263"/>
      <c r="DR433" s="263"/>
      <c r="DS433" s="263"/>
      <c r="DT433" s="263"/>
      <c r="DU433" s="263"/>
      <c r="DV433" s="263"/>
      <c r="DW433" s="263"/>
      <c r="DX433" s="263"/>
      <c r="DY433" s="263"/>
      <c r="DZ433" s="263"/>
      <c r="EA433" s="263"/>
      <c r="EB433" s="263"/>
      <c r="EC433" s="263"/>
      <c r="ED433" s="263"/>
      <c r="EE433" s="263"/>
      <c r="EF433" s="263"/>
      <c r="EG433" s="263"/>
      <c r="EH433" s="263"/>
      <c r="EI433" s="263"/>
      <c r="EJ433" s="263"/>
      <c r="EK433" s="263"/>
      <c r="EL433" s="263"/>
      <c r="EM433" s="263"/>
      <c r="EN433" s="263"/>
      <c r="EO433" s="263"/>
      <c r="EP433" s="263"/>
      <c r="EQ433" s="263"/>
      <c r="ER433" s="263"/>
      <c r="ES433" s="263"/>
      <c r="ET433" s="263"/>
      <c r="EU433" s="263"/>
      <c r="EV433" s="263"/>
      <c r="EW433" s="263"/>
      <c r="EX433" s="263"/>
      <c r="EY433" s="263"/>
      <c r="EZ433" s="263"/>
      <c r="FA433" s="263"/>
      <c r="FB433" s="263"/>
      <c r="FC433" s="263"/>
      <c r="FD433" s="263"/>
      <c r="FE433" s="263"/>
      <c r="FF433" s="263"/>
      <c r="FG433" s="263"/>
      <c r="FH433" s="263"/>
      <c r="FI433" s="263"/>
      <c r="FJ433" s="263"/>
      <c r="FK433" s="263"/>
      <c r="FL433" s="263"/>
      <c r="FM433" s="263"/>
      <c r="FN433" s="263"/>
      <c r="FO433" s="263"/>
      <c r="FP433" s="263"/>
      <c r="FQ433" s="263"/>
      <c r="FR433" s="263"/>
      <c r="FS433" s="263"/>
      <c r="FT433" s="263"/>
      <c r="FU433" s="263"/>
      <c r="FV433" s="263"/>
      <c r="FW433" s="263"/>
      <c r="FX433" s="263"/>
      <c r="FY433" s="263"/>
      <c r="FZ433" s="263"/>
      <c r="GA433" s="263"/>
      <c r="GB433" s="263"/>
      <c r="GC433" s="263"/>
      <c r="GD433" s="263"/>
      <c r="GE433" s="263"/>
      <c r="GF433" s="263"/>
      <c r="GG433" s="263"/>
      <c r="GH433" s="263"/>
      <c r="GI433" s="263"/>
      <c r="GJ433" s="263"/>
      <c r="GK433" s="263"/>
      <c r="GL433" s="263"/>
      <c r="GM433" s="263"/>
      <c r="GN433" s="263"/>
      <c r="GO433" s="263"/>
      <c r="GP433" s="263"/>
      <c r="GQ433" s="263"/>
      <c r="GR433" s="263"/>
      <c r="GS433" s="263"/>
      <c r="GT433" s="263"/>
      <c r="GU433" s="263"/>
      <c r="GV433" s="263"/>
      <c r="GW433" s="263"/>
      <c r="GX433" s="263"/>
      <c r="GY433" s="263"/>
      <c r="GZ433" s="263"/>
      <c r="HA433" s="263"/>
      <c r="HB433" s="263"/>
      <c r="HC433" s="263"/>
      <c r="HD433" s="263"/>
      <c r="HE433" s="263"/>
      <c r="HF433" s="263"/>
      <c r="HG433" s="263"/>
      <c r="HH433" s="263"/>
      <c r="HI433" s="263"/>
      <c r="HJ433" s="263"/>
      <c r="HK433" s="263"/>
      <c r="HL433" s="263"/>
      <c r="HM433" s="263"/>
      <c r="HN433" s="263"/>
      <c r="HO433" s="263"/>
      <c r="HP433" s="263"/>
      <c r="HQ433" s="263"/>
      <c r="HR433" s="263"/>
      <c r="HS433" s="263"/>
      <c r="HT433" s="263"/>
      <c r="HU433" s="263"/>
      <c r="HV433" s="263"/>
      <c r="HW433" s="263"/>
      <c r="HX433" s="263"/>
      <c r="HY433" s="263"/>
      <c r="HZ433" s="263"/>
      <c r="IA433" s="263"/>
      <c r="IB433" s="263"/>
      <c r="IC433" s="263"/>
      <c r="ID433" s="263"/>
      <c r="IE433" s="263"/>
      <c r="IF433" s="263"/>
      <c r="IG433" s="263"/>
      <c r="IH433" s="263"/>
      <c r="II433" s="263"/>
      <c r="IJ433" s="263"/>
      <c r="IK433" s="263"/>
      <c r="IL433" s="263"/>
      <c r="IM433" s="263"/>
      <c r="IN433" s="263"/>
      <c r="IO433" s="263"/>
      <c r="IP433" s="263"/>
      <c r="IQ433" s="263"/>
      <c r="IR433" s="263"/>
      <c r="IS433" s="263"/>
      <c r="IT433" s="263"/>
      <c r="IU433" s="263"/>
      <c r="IV433" s="263"/>
      <c r="IW433" s="263"/>
      <c r="IX433" s="263"/>
      <c r="IY433" s="263"/>
      <c r="IZ433" s="263"/>
      <c r="JA433" s="263"/>
      <c r="JB433" s="263"/>
      <c r="JC433" s="263"/>
      <c r="JD433" s="263"/>
      <c r="JE433" s="263"/>
      <c r="JF433" s="263"/>
      <c r="JG433" s="263"/>
      <c r="JH433" s="263"/>
      <c r="JI433" s="263"/>
      <c r="JJ433" s="263"/>
      <c r="JK433" s="263"/>
      <c r="JL433" s="263"/>
      <c r="JM433" s="263"/>
      <c r="JN433" s="263"/>
      <c r="JO433" s="263"/>
      <c r="JP433" s="263"/>
      <c r="JQ433" s="263"/>
      <c r="JR433" s="263"/>
      <c r="JS433" s="263"/>
      <c r="JT433" s="263"/>
      <c r="JU433" s="263"/>
      <c r="JV433" s="263"/>
      <c r="JW433" s="263"/>
      <c r="JX433" s="263"/>
      <c r="JY433" s="263"/>
      <c r="JZ433" s="263"/>
      <c r="KA433" s="263"/>
      <c r="KB433" s="263"/>
      <c r="KC433" s="263"/>
      <c r="KD433" s="263"/>
      <c r="KE433" s="263"/>
      <c r="KF433" s="263"/>
      <c r="KG433" s="263"/>
      <c r="KH433" s="263"/>
      <c r="KI433" s="263"/>
      <c r="KJ433" s="263"/>
      <c r="KK433" s="263"/>
      <c r="KL433" s="263"/>
      <c r="KM433" s="263"/>
      <c r="KN433" s="263"/>
      <c r="KO433" s="263"/>
      <c r="KP433" s="263"/>
      <c r="KQ433" s="263"/>
      <c r="KR433" s="263"/>
      <c r="KS433" s="263"/>
      <c r="KT433" s="263"/>
      <c r="KU433" s="263"/>
      <c r="KV433" s="263"/>
      <c r="KW433" s="263"/>
      <c r="KX433" s="263"/>
      <c r="KY433" s="263"/>
      <c r="KZ433" s="263"/>
      <c r="LA433" s="263"/>
      <c r="LB433" s="263"/>
      <c r="LC433" s="263"/>
      <c r="LD433" s="263"/>
      <c r="LE433" s="263"/>
      <c r="LF433" s="263"/>
      <c r="LG433" s="263"/>
      <c r="LH433" s="263"/>
      <c r="LI433" s="263"/>
      <c r="LJ433" s="263"/>
      <c r="LK433" s="263"/>
      <c r="LL433" s="263"/>
      <c r="LM433" s="263"/>
      <c r="LN433" s="263"/>
      <c r="LO433" s="263"/>
      <c r="LP433" s="263"/>
      <c r="LQ433" s="263"/>
      <c r="LR433" s="263"/>
      <c r="LS433" s="263"/>
      <c r="LT433" s="263"/>
      <c r="LU433" s="263"/>
      <c r="LV433" s="263"/>
      <c r="LW433" s="263"/>
      <c r="LX433" s="263"/>
      <c r="LY433" s="263"/>
      <c r="LZ433" s="263"/>
      <c r="MA433" s="263"/>
      <c r="MB433" s="263"/>
      <c r="MC433" s="263"/>
      <c r="MD433" s="263"/>
      <c r="ME433" s="263"/>
      <c r="MF433" s="263"/>
      <c r="MG433" s="263"/>
      <c r="MH433" s="263"/>
      <c r="MI433" s="263"/>
      <c r="MJ433" s="263"/>
      <c r="MK433" s="263"/>
      <c r="ML433" s="263"/>
      <c r="MM433" s="263"/>
      <c r="MN433" s="263"/>
      <c r="MO433" s="263"/>
      <c r="MP433" s="263"/>
      <c r="MQ433" s="263"/>
      <c r="MR433" s="263"/>
      <c r="MS433" s="263"/>
      <c r="MT433" s="263"/>
      <c r="MU433" s="263"/>
      <c r="MV433" s="263"/>
      <c r="MW433" s="263"/>
      <c r="MX433" s="263"/>
      <c r="MY433" s="263"/>
      <c r="MZ433" s="263"/>
      <c r="NA433" s="263"/>
      <c r="NB433" s="263"/>
      <c r="NC433" s="263"/>
      <c r="ND433" s="263"/>
      <c r="NE433" s="263"/>
      <c r="NF433" s="263"/>
      <c r="NG433" s="263"/>
      <c r="NH433" s="263"/>
      <c r="NI433" s="263"/>
      <c r="NJ433" s="263"/>
      <c r="NK433" s="263"/>
      <c r="NL433" s="263"/>
      <c r="NM433" s="263"/>
      <c r="NN433" s="263"/>
      <c r="NO433" s="263"/>
      <c r="NP433" s="263"/>
      <c r="NQ433" s="263"/>
      <c r="NR433" s="263"/>
      <c r="NS433" s="263"/>
      <c r="NT433" s="263"/>
      <c r="NU433" s="263"/>
      <c r="NV433" s="263"/>
      <c r="NW433" s="263"/>
      <c r="NX433" s="263"/>
      <c r="NY433" s="263"/>
      <c r="NZ433" s="263"/>
      <c r="OA433" s="263"/>
      <c r="OB433" s="263"/>
      <c r="OC433" s="263"/>
      <c r="OD433" s="263"/>
      <c r="OE433" s="263"/>
      <c r="OF433" s="263"/>
      <c r="OG433" s="263"/>
      <c r="OH433" s="263"/>
      <c r="OI433" s="263"/>
      <c r="OJ433" s="263"/>
      <c r="OK433" s="263"/>
      <c r="OL433" s="263"/>
      <c r="OM433" s="263"/>
      <c r="ON433" s="263"/>
      <c r="OO433" s="263"/>
      <c r="OP433" s="263"/>
      <c r="OQ433" s="263"/>
      <c r="OR433" s="263"/>
      <c r="OS433" s="263"/>
      <c r="OT433" s="263"/>
      <c r="OU433" s="263"/>
      <c r="OV433" s="263"/>
      <c r="OW433" s="263"/>
      <c r="OX433" s="263"/>
      <c r="OY433" s="263"/>
      <c r="OZ433" s="263"/>
      <c r="PA433" s="263"/>
      <c r="PB433" s="263"/>
      <c r="PC433" s="263"/>
      <c r="PD433" s="263"/>
      <c r="PE433" s="263"/>
      <c r="PF433" s="263"/>
      <c r="PG433" s="263"/>
      <c r="PH433" s="263"/>
      <c r="PI433" s="263"/>
      <c r="PJ433" s="263"/>
      <c r="PK433" s="263"/>
      <c r="PL433" s="263"/>
      <c r="PM433" s="263"/>
      <c r="PN433" s="263"/>
      <c r="PO433" s="263"/>
      <c r="PP433" s="263"/>
      <c r="PQ433" s="263"/>
      <c r="PR433" s="263"/>
      <c r="PS433" s="263"/>
      <c r="PT433" s="263"/>
      <c r="PU433" s="263"/>
      <c r="PV433" s="263"/>
      <c r="PW433" s="263"/>
      <c r="PX433" s="263"/>
      <c r="PY433" s="263"/>
      <c r="PZ433" s="263"/>
      <c r="QA433" s="263"/>
      <c r="QB433" s="263"/>
      <c r="QC433" s="263"/>
      <c r="QD433" s="263"/>
      <c r="QE433" s="263"/>
      <c r="QF433" s="263"/>
      <c r="QG433" s="263"/>
      <c r="QH433" s="263"/>
      <c r="QI433" s="263"/>
      <c r="QJ433" s="263"/>
      <c r="QK433" s="263"/>
      <c r="QL433" s="263"/>
      <c r="QM433" s="263"/>
      <c r="QN433" s="263"/>
      <c r="QO433" s="263"/>
      <c r="QP433" s="263"/>
      <c r="QQ433" s="263"/>
      <c r="QR433" s="263"/>
      <c r="QS433" s="263"/>
      <c r="QT433" s="263"/>
      <c r="QU433" s="263"/>
      <c r="QV433" s="263"/>
      <c r="QW433" s="263"/>
      <c r="QX433" s="263"/>
      <c r="QY433" s="263"/>
      <c r="QZ433" s="263"/>
      <c r="RA433" s="263"/>
      <c r="RB433" s="263"/>
      <c r="RC433" s="263"/>
      <c r="RD433" s="263"/>
      <c r="RE433" s="263"/>
      <c r="RF433" s="263"/>
      <c r="RG433" s="263"/>
      <c r="RH433" s="263"/>
      <c r="RI433" s="263"/>
      <c r="RJ433" s="263"/>
      <c r="RK433" s="263"/>
      <c r="RL433" s="263"/>
      <c r="RM433" s="263"/>
      <c r="RN433" s="263"/>
      <c r="RO433" s="263"/>
      <c r="RP433" s="263"/>
      <c r="RQ433" s="263"/>
      <c r="RR433" s="263"/>
      <c r="RS433" s="263"/>
      <c r="RT433" s="263"/>
      <c r="RU433" s="263"/>
      <c r="RV433" s="263"/>
      <c r="RW433" s="263"/>
      <c r="RX433" s="263"/>
      <c r="RY433" s="263"/>
      <c r="RZ433" s="263"/>
      <c r="SA433" s="263"/>
      <c r="SB433" s="263"/>
      <c r="SC433" s="263"/>
      <c r="SD433" s="263"/>
      <c r="SE433" s="263"/>
      <c r="SF433" s="263"/>
      <c r="SG433" s="263"/>
      <c r="SH433" s="263"/>
      <c r="SI433" s="263"/>
      <c r="SJ433" s="263"/>
      <c r="SK433" s="263"/>
      <c r="SL433" s="263"/>
      <c r="SM433" s="263"/>
      <c r="SN433" s="263"/>
      <c r="SO433" s="263"/>
      <c r="SP433" s="263"/>
      <c r="SQ433" s="263"/>
      <c r="SR433" s="263"/>
      <c r="SS433" s="263"/>
      <c r="ST433" s="263"/>
      <c r="SU433" s="263"/>
      <c r="SV433" s="263"/>
      <c r="SW433" s="263"/>
      <c r="SX433" s="263"/>
      <c r="SY433" s="263"/>
      <c r="SZ433" s="263"/>
      <c r="TA433" s="263"/>
      <c r="TB433" s="263"/>
      <c r="TC433" s="263"/>
      <c r="TD433" s="263"/>
      <c r="TE433" s="263"/>
      <c r="TF433" s="263"/>
      <c r="TG433" s="263"/>
      <c r="TH433" s="263"/>
      <c r="TI433" s="263"/>
      <c r="TJ433" s="263"/>
      <c r="TK433" s="263"/>
      <c r="TL433" s="263"/>
      <c r="TM433" s="263"/>
      <c r="TN433" s="263"/>
      <c r="TO433" s="263"/>
      <c r="TP433" s="263"/>
      <c r="TQ433" s="263"/>
      <c r="TR433" s="263"/>
      <c r="TS433" s="263"/>
      <c r="TT433" s="263"/>
      <c r="TU433" s="263"/>
      <c r="TV433" s="263"/>
      <c r="TW433" s="263"/>
      <c r="TX433" s="263"/>
      <c r="TY433" s="263"/>
      <c r="TZ433" s="263"/>
      <c r="UA433" s="263"/>
      <c r="UB433" s="263"/>
      <c r="UC433" s="263"/>
      <c r="UD433" s="263"/>
      <c r="UE433" s="263"/>
      <c r="UF433" s="263"/>
      <c r="UG433" s="263"/>
      <c r="UH433" s="263"/>
      <c r="UI433" s="263"/>
      <c r="UJ433" s="263"/>
      <c r="UK433" s="263"/>
      <c r="UL433" s="263"/>
      <c r="UM433" s="263"/>
      <c r="UN433" s="263"/>
      <c r="UO433" s="263"/>
      <c r="UP433" s="263"/>
      <c r="UQ433" s="263"/>
      <c r="UR433" s="263"/>
      <c r="US433" s="263"/>
      <c r="UT433" s="263"/>
      <c r="UU433" s="263"/>
      <c r="UV433" s="263"/>
      <c r="UW433" s="263"/>
      <c r="UX433" s="263"/>
      <c r="UY433" s="263"/>
      <c r="UZ433" s="263"/>
      <c r="VA433" s="263"/>
      <c r="VB433" s="263"/>
      <c r="VC433" s="263"/>
      <c r="VD433" s="263"/>
      <c r="VE433" s="263"/>
      <c r="VF433" s="263"/>
      <c r="VG433" s="263"/>
      <c r="VH433" s="263"/>
      <c r="VI433" s="263"/>
      <c r="VJ433" s="263"/>
      <c r="VK433" s="263"/>
      <c r="VL433" s="263"/>
      <c r="VM433" s="263"/>
      <c r="VN433" s="263"/>
      <c r="VO433" s="263"/>
      <c r="VP433" s="263"/>
      <c r="VQ433" s="263"/>
      <c r="VR433" s="263"/>
      <c r="VS433" s="263"/>
      <c r="VT433" s="263"/>
      <c r="VU433" s="263"/>
      <c r="VV433" s="263"/>
      <c r="VW433" s="263"/>
      <c r="VX433" s="263"/>
      <c r="VY433" s="263"/>
      <c r="VZ433" s="263"/>
      <c r="WA433" s="263"/>
      <c r="WB433" s="263"/>
      <c r="WC433" s="263"/>
      <c r="WD433" s="263"/>
      <c r="WE433" s="263"/>
      <c r="WF433" s="263"/>
      <c r="WG433" s="263"/>
      <c r="WH433" s="263"/>
      <c r="WI433" s="263"/>
      <c r="WJ433" s="263"/>
      <c r="WK433" s="263"/>
      <c r="WL433" s="263"/>
      <c r="WM433" s="263"/>
      <c r="WN433" s="263"/>
      <c r="WO433" s="263"/>
      <c r="WP433" s="263"/>
      <c r="WQ433" s="263"/>
      <c r="WR433" s="263"/>
      <c r="WS433" s="263"/>
      <c r="WT433" s="263"/>
      <c r="WU433" s="263"/>
      <c r="WV433" s="263"/>
      <c r="WW433" s="263"/>
      <c r="WX433" s="263"/>
      <c r="WY433" s="263"/>
      <c r="WZ433" s="263"/>
      <c r="XA433" s="263"/>
      <c r="XB433" s="263"/>
      <c r="XC433" s="263"/>
      <c r="XD433" s="263"/>
      <c r="XE433" s="263"/>
      <c r="XF433" s="263"/>
      <c r="XG433" s="263"/>
      <c r="XH433" s="263"/>
      <c r="XI433" s="263"/>
      <c r="XJ433" s="263"/>
      <c r="XK433" s="263"/>
      <c r="XL433" s="263"/>
      <c r="XM433" s="263"/>
      <c r="XN433" s="263"/>
      <c r="XO433" s="263"/>
      <c r="XP433" s="263"/>
      <c r="XQ433" s="263"/>
      <c r="XR433" s="263"/>
      <c r="XS433" s="263"/>
      <c r="XT433" s="263"/>
      <c r="XU433" s="263"/>
      <c r="XV433" s="263"/>
      <c r="XW433" s="263"/>
      <c r="XX433" s="263"/>
      <c r="XY433" s="263"/>
      <c r="XZ433" s="263"/>
      <c r="YA433" s="263"/>
      <c r="YB433" s="263"/>
      <c r="YC433" s="263"/>
      <c r="YD433" s="263"/>
      <c r="YE433" s="263"/>
      <c r="YF433" s="263"/>
      <c r="YG433" s="263"/>
      <c r="YH433" s="263"/>
      <c r="YI433" s="263"/>
      <c r="YJ433" s="263"/>
      <c r="YK433" s="263"/>
      <c r="YL433" s="263"/>
      <c r="YM433" s="263"/>
      <c r="YN433" s="263"/>
      <c r="YO433" s="263"/>
      <c r="YP433" s="263"/>
      <c r="YQ433" s="263"/>
      <c r="YR433" s="263"/>
      <c r="YS433" s="263"/>
      <c r="YT433" s="263"/>
      <c r="YU433" s="263"/>
      <c r="YV433" s="263"/>
      <c r="YW433" s="263"/>
      <c r="YX433" s="263"/>
      <c r="YY433" s="263"/>
      <c r="YZ433" s="263"/>
      <c r="ZA433" s="263"/>
      <c r="ZB433" s="263"/>
      <c r="ZC433" s="263"/>
      <c r="ZD433" s="263"/>
      <c r="ZE433" s="263"/>
      <c r="ZF433" s="263"/>
      <c r="ZG433" s="263"/>
      <c r="ZH433" s="263"/>
      <c r="ZI433" s="263"/>
      <c r="ZJ433" s="263"/>
      <c r="ZK433" s="263"/>
      <c r="ZL433" s="263"/>
      <c r="ZM433" s="263"/>
      <c r="ZN433" s="263"/>
      <c r="ZO433" s="263"/>
      <c r="ZP433" s="263"/>
      <c r="ZQ433" s="263"/>
      <c r="ZR433" s="263"/>
      <c r="ZS433" s="263"/>
      <c r="ZT433" s="263"/>
      <c r="ZU433" s="263"/>
      <c r="ZV433" s="263"/>
      <c r="ZW433" s="263"/>
      <c r="ZX433" s="263"/>
      <c r="ZY433" s="263"/>
      <c r="ZZ433" s="263"/>
      <c r="AAA433" s="263"/>
      <c r="AAB433" s="263"/>
      <c r="AAC433" s="263"/>
      <c r="AAD433" s="263"/>
      <c r="AAE433" s="263"/>
      <c r="AAF433" s="263"/>
      <c r="AAG433" s="263"/>
      <c r="AAH433" s="263"/>
      <c r="AAI433" s="263"/>
      <c r="AAJ433" s="263"/>
      <c r="AAK433" s="263"/>
      <c r="AAL433" s="263"/>
      <c r="AAM433" s="263"/>
      <c r="AAN433" s="263"/>
      <c r="AAO433" s="263"/>
      <c r="AAP433" s="263"/>
      <c r="AAQ433" s="263"/>
      <c r="AAR433" s="263"/>
      <c r="AAS433" s="263"/>
      <c r="AAT433" s="263"/>
      <c r="AAU433" s="263"/>
      <c r="AAV433" s="263"/>
      <c r="AAW433" s="263"/>
      <c r="AAX433" s="263"/>
      <c r="AAY433" s="263"/>
      <c r="AAZ433" s="263"/>
      <c r="ABA433" s="263"/>
      <c r="ABB433" s="263"/>
      <c r="ABC433" s="263"/>
      <c r="ABD433" s="263"/>
      <c r="ABE433" s="263"/>
      <c r="ABF433" s="263"/>
      <c r="ABG433" s="263"/>
      <c r="ABH433" s="263"/>
      <c r="ABI433" s="263"/>
      <c r="ABJ433" s="263"/>
      <c r="ABK433" s="263"/>
      <c r="ABL433" s="263"/>
      <c r="ABM433" s="263"/>
      <c r="ABN433" s="263"/>
      <c r="ABO433" s="263"/>
      <c r="ABP433" s="263"/>
      <c r="ABQ433" s="263"/>
      <c r="ABR433" s="263"/>
      <c r="ABS433" s="263"/>
      <c r="ABT433" s="263"/>
      <c r="ABU433" s="263"/>
      <c r="ABV433" s="263"/>
      <c r="ABW433" s="263"/>
      <c r="ABX433" s="263"/>
      <c r="ABY433" s="263"/>
      <c r="ABZ433" s="263"/>
      <c r="ACA433" s="263"/>
      <c r="ACB433" s="263"/>
      <c r="ACC433" s="263"/>
      <c r="ACD433" s="263"/>
      <c r="ACE433" s="263"/>
      <c r="ACF433" s="263"/>
      <c r="ACG433" s="263"/>
      <c r="ACH433" s="263"/>
      <c r="ACI433" s="263"/>
      <c r="ACJ433" s="263"/>
      <c r="ACK433" s="263"/>
      <c r="ACL433" s="263"/>
      <c r="ACM433" s="263"/>
      <c r="ACN433" s="263"/>
      <c r="ACO433" s="263"/>
      <c r="ACP433" s="263"/>
      <c r="ACQ433" s="263"/>
      <c r="ACR433" s="263"/>
      <c r="ACS433" s="263"/>
      <c r="ACT433" s="263"/>
      <c r="ACU433" s="263"/>
      <c r="ACV433" s="263"/>
      <c r="ACW433" s="263"/>
      <c r="ACX433" s="263"/>
      <c r="ACY433" s="263"/>
      <c r="ACZ433" s="263"/>
      <c r="ADA433" s="263"/>
      <c r="ADB433" s="263"/>
      <c r="ADC433" s="263"/>
      <c r="ADD433" s="263"/>
      <c r="ADE433" s="263"/>
      <c r="ADF433" s="263"/>
      <c r="ADG433" s="263"/>
      <c r="ADH433" s="263"/>
      <c r="ADI433" s="263"/>
      <c r="ADJ433" s="263"/>
      <c r="ADK433" s="263"/>
      <c r="ADL433" s="263"/>
      <c r="ADM433" s="263"/>
      <c r="ADN433" s="263"/>
      <c r="ADO433" s="263"/>
      <c r="ADP433" s="263"/>
      <c r="ADQ433" s="263"/>
      <c r="ADR433" s="263"/>
      <c r="ADS433" s="263"/>
      <c r="ADT433" s="263"/>
      <c r="ADU433" s="263"/>
      <c r="ADV433" s="263"/>
      <c r="ADW433" s="263"/>
      <c r="ADX433" s="263"/>
      <c r="ADY433" s="263"/>
      <c r="ADZ433" s="263"/>
      <c r="AEA433" s="263"/>
      <c r="AEB433" s="263"/>
      <c r="AEC433" s="263"/>
      <c r="AED433" s="263"/>
      <c r="AEE433" s="263"/>
      <c r="AEF433" s="263"/>
      <c r="AEG433" s="263"/>
      <c r="AEH433" s="263"/>
      <c r="AEI433" s="263"/>
      <c r="AEJ433" s="263"/>
      <c r="AEK433" s="263"/>
      <c r="AEL433" s="263"/>
      <c r="AEM433" s="263"/>
      <c r="AEN433" s="263"/>
      <c r="AEO433" s="263"/>
      <c r="AEP433" s="263"/>
      <c r="AEQ433" s="263"/>
      <c r="AER433" s="263"/>
      <c r="AES433" s="263"/>
      <c r="AET433" s="263"/>
      <c r="AEU433" s="263"/>
      <c r="AEV433" s="263"/>
      <c r="AEW433" s="263"/>
      <c r="AEX433" s="263"/>
      <c r="AEY433" s="263"/>
      <c r="AEZ433" s="263"/>
      <c r="AFA433" s="263"/>
      <c r="AFB433" s="263"/>
      <c r="AFC433" s="263"/>
      <c r="AFD433" s="263"/>
      <c r="AFE433" s="263"/>
      <c r="AFF433" s="263"/>
      <c r="AFG433" s="263"/>
      <c r="AFH433" s="263"/>
      <c r="AFI433" s="263"/>
      <c r="AFJ433" s="263"/>
      <c r="AFK433" s="263"/>
      <c r="AFL433" s="263"/>
      <c r="AFM433" s="263"/>
      <c r="AFN433" s="263"/>
      <c r="AFO433" s="263"/>
      <c r="AFP433" s="263"/>
      <c r="AFQ433" s="263"/>
      <c r="AFR433" s="263"/>
      <c r="AFS433" s="263"/>
      <c r="AFT433" s="263"/>
      <c r="AFU433" s="263"/>
      <c r="AFV433" s="263"/>
      <c r="AFW433" s="263"/>
      <c r="AFX433" s="263"/>
      <c r="AFY433" s="263"/>
      <c r="AFZ433" s="263"/>
      <c r="AGA433" s="263"/>
      <c r="AGB433" s="263"/>
      <c r="AGC433" s="263"/>
      <c r="AGD433" s="263"/>
      <c r="AGE433" s="263"/>
      <c r="AGF433" s="263"/>
      <c r="AGG433" s="263"/>
      <c r="AGH433" s="263"/>
      <c r="AGI433" s="263"/>
      <c r="AGJ433" s="263"/>
      <c r="AGK433" s="263"/>
      <c r="AGL433" s="263"/>
      <c r="AGM433" s="263"/>
      <c r="AGN433" s="263"/>
      <c r="AGO433" s="263"/>
      <c r="AGP433" s="263"/>
      <c r="AGQ433" s="263"/>
      <c r="AGR433" s="263"/>
      <c r="AGS433" s="263"/>
      <c r="AGT433" s="263"/>
      <c r="AGU433" s="263"/>
      <c r="AGV433" s="263"/>
      <c r="AGW433" s="263"/>
      <c r="AGX433" s="263"/>
      <c r="AGY433" s="263"/>
      <c r="AGZ433" s="263"/>
      <c r="AHA433" s="263"/>
      <c r="AHB433" s="263"/>
      <c r="AHC433" s="263"/>
      <c r="AHD433" s="263"/>
      <c r="AHE433" s="263"/>
      <c r="AHF433" s="263"/>
      <c r="AHG433" s="263"/>
      <c r="AHH433" s="263"/>
      <c r="AHI433" s="263"/>
      <c r="AHJ433" s="263"/>
      <c r="AHK433" s="263"/>
      <c r="AHL433" s="263"/>
      <c r="AHM433" s="263"/>
      <c r="AHN433" s="263"/>
      <c r="AHO433" s="263"/>
      <c r="AHP433" s="263"/>
      <c r="AHQ433" s="263"/>
      <c r="AHR433" s="263"/>
      <c r="AHS433" s="263"/>
      <c r="AHT433" s="263"/>
      <c r="AHU433" s="263"/>
      <c r="AHV433" s="263"/>
      <c r="AHW433" s="263"/>
      <c r="AHX433" s="263"/>
      <c r="AHY433" s="263"/>
      <c r="AHZ433" s="263"/>
      <c r="AIA433" s="263"/>
      <c r="AIB433" s="263"/>
      <c r="AIC433" s="263"/>
      <c r="AID433" s="263"/>
      <c r="AIE433" s="263"/>
      <c r="AIF433" s="263"/>
      <c r="AIG433" s="263"/>
      <c r="AIH433" s="263"/>
      <c r="AII433" s="263"/>
      <c r="AIJ433" s="263"/>
      <c r="AIK433" s="263"/>
      <c r="AIL433" s="263"/>
      <c r="AIM433" s="263"/>
      <c r="AIN433" s="263"/>
      <c r="AIO433" s="263"/>
      <c r="AIP433" s="263"/>
      <c r="AIQ433" s="263"/>
      <c r="AIR433" s="263"/>
      <c r="AIS433" s="263"/>
      <c r="AIT433" s="263"/>
      <c r="AIU433" s="263"/>
      <c r="AIV433" s="263"/>
      <c r="AIW433" s="263"/>
      <c r="AIX433" s="263"/>
      <c r="AIY433" s="263"/>
      <c r="AIZ433" s="263"/>
      <c r="AJA433" s="263"/>
      <c r="AJB433" s="263"/>
      <c r="AJC433" s="263"/>
      <c r="AJD433" s="263"/>
      <c r="AJE433" s="263"/>
      <c r="AJF433" s="263"/>
      <c r="AJG433" s="263"/>
      <c r="AJH433" s="263"/>
      <c r="AJI433" s="263"/>
      <c r="AJJ433" s="263"/>
      <c r="AJK433" s="263"/>
      <c r="AJL433" s="263"/>
      <c r="AJM433" s="263"/>
      <c r="AJN433" s="263"/>
      <c r="AJO433" s="263"/>
      <c r="AJP433" s="263"/>
      <c r="AJQ433" s="263"/>
      <c r="AJR433" s="263"/>
      <c r="AJS433" s="263"/>
      <c r="AJT433" s="263"/>
      <c r="AJU433" s="263"/>
      <c r="AJV433" s="263"/>
      <c r="AJW433" s="263"/>
      <c r="AJX433" s="263"/>
      <c r="AJY433" s="263"/>
      <c r="AJZ433" s="263"/>
      <c r="AKA433" s="263"/>
      <c r="AKB433" s="263"/>
      <c r="AKC433" s="263"/>
      <c r="AKD433" s="263"/>
      <c r="AKE433" s="263"/>
      <c r="AKF433" s="263"/>
      <c r="AKG433" s="263"/>
      <c r="AKH433" s="263"/>
      <c r="AKI433" s="263"/>
      <c r="AKJ433" s="263"/>
      <c r="AKK433" s="263"/>
      <c r="AKL433" s="263"/>
      <c r="AKM433" s="263"/>
      <c r="AKN433" s="263"/>
      <c r="AKO433" s="263"/>
      <c r="AKP433" s="263"/>
      <c r="AKQ433" s="263"/>
      <c r="AKR433" s="263"/>
      <c r="AKS433" s="263"/>
      <c r="AKT433" s="263"/>
      <c r="AKU433" s="263"/>
      <c r="AKV433" s="263"/>
      <c r="AKW433" s="263"/>
      <c r="AKX433" s="263"/>
      <c r="AKY433" s="263"/>
      <c r="AKZ433" s="263"/>
      <c r="ALA433" s="263"/>
      <c r="ALB433" s="263"/>
      <c r="ALC433" s="263"/>
      <c r="ALD433" s="263"/>
      <c r="ALE433" s="263"/>
      <c r="ALF433" s="263"/>
      <c r="ALG433" s="263"/>
      <c r="ALH433" s="263"/>
      <c r="ALI433" s="263"/>
      <c r="ALJ433" s="263"/>
      <c r="ALK433" s="263"/>
      <c r="ALL433" s="263"/>
      <c r="ALM433" s="263"/>
      <c r="ALN433" s="263"/>
      <c r="ALO433" s="263"/>
      <c r="ALP433" s="263"/>
      <c r="ALQ433" s="263"/>
      <c r="ALR433" s="263"/>
      <c r="ALS433" s="263"/>
      <c r="ALT433" s="263"/>
      <c r="ALU433" s="263"/>
      <c r="ALV433" s="263"/>
      <c r="ALW433" s="263"/>
      <c r="ALX433" s="263"/>
      <c r="ALY433" s="263"/>
      <c r="ALZ433" s="263"/>
      <c r="AMA433" s="263"/>
      <c r="AMB433" s="263"/>
      <c r="AMC433" s="263"/>
      <c r="AMD433" s="263"/>
      <c r="AME433" s="263"/>
      <c r="AMF433" s="263"/>
      <c r="AMG433" s="263"/>
      <c r="AMH433" s="263"/>
      <c r="AMI433" s="263"/>
      <c r="AMJ433" s="263"/>
      <c r="AMK433" s="263"/>
      <c r="AML433" s="263"/>
      <c r="AMM433" s="263"/>
      <c r="AMN433" s="263"/>
      <c r="AMO433" s="263"/>
      <c r="AMP433" s="263"/>
      <c r="AMQ433" s="263"/>
      <c r="AMR433" s="263"/>
      <c r="AMS433" s="263"/>
      <c r="AMT433" s="263"/>
      <c r="AMU433" s="263"/>
      <c r="AMV433" s="263"/>
      <c r="AMW433" s="263"/>
      <c r="AMX433" s="263"/>
      <c r="AMY433" s="263"/>
      <c r="AMZ433" s="263"/>
      <c r="ANA433" s="263"/>
      <c r="ANB433" s="263"/>
      <c r="ANC433" s="263"/>
      <c r="AND433" s="263"/>
      <c r="ANE433" s="263"/>
      <c r="ANF433" s="263"/>
      <c r="ANG433" s="263"/>
      <c r="ANH433" s="263"/>
      <c r="ANI433" s="263"/>
      <c r="ANJ433" s="263"/>
      <c r="ANK433" s="263"/>
      <c r="ANL433" s="263"/>
      <c r="ANM433" s="263"/>
      <c r="ANN433" s="263"/>
      <c r="ANO433" s="263"/>
      <c r="ANP433" s="263"/>
      <c r="ANQ433" s="263"/>
      <c r="ANR433" s="263"/>
      <c r="ANS433" s="263"/>
      <c r="ANT433" s="263"/>
      <c r="ANU433" s="263"/>
      <c r="ANV433" s="263"/>
      <c r="ANW433" s="263"/>
      <c r="ANX433" s="263"/>
      <c r="ANY433" s="263"/>
      <c r="ANZ433" s="263"/>
      <c r="AOA433" s="263"/>
      <c r="AOB433" s="263"/>
      <c r="AOC433" s="263"/>
      <c r="AOD433" s="263"/>
      <c r="AOE433" s="263"/>
      <c r="AOF433" s="263"/>
      <c r="AOG433" s="263"/>
      <c r="AOH433" s="263"/>
      <c r="AOI433" s="263"/>
      <c r="AOJ433" s="263"/>
      <c r="AOK433" s="263"/>
      <c r="AOL433" s="263"/>
      <c r="AOM433" s="263"/>
      <c r="AON433" s="263"/>
      <c r="AOO433" s="263"/>
      <c r="AOP433" s="263"/>
      <c r="AOQ433" s="263"/>
      <c r="AOR433" s="263"/>
      <c r="AOS433" s="263"/>
      <c r="AOT433" s="263"/>
      <c r="AOU433" s="263"/>
      <c r="AOV433" s="263"/>
      <c r="AOW433" s="263"/>
      <c r="AOX433" s="263"/>
      <c r="AOY433" s="263"/>
      <c r="AOZ433" s="263"/>
      <c r="APA433" s="263"/>
      <c r="APB433" s="263"/>
      <c r="APC433" s="263"/>
      <c r="APD433" s="263"/>
      <c r="APE433" s="263"/>
      <c r="APF433" s="263"/>
      <c r="APG433" s="263"/>
      <c r="APH433" s="263"/>
      <c r="API433" s="263"/>
      <c r="APJ433" s="263"/>
      <c r="APK433" s="263"/>
      <c r="APL433" s="263"/>
      <c r="APM433" s="263"/>
      <c r="APN433" s="263"/>
      <c r="APO433" s="263"/>
      <c r="APP433" s="263"/>
      <c r="APQ433" s="263"/>
      <c r="APR433" s="263"/>
      <c r="APS433" s="263"/>
      <c r="APT433" s="263"/>
      <c r="APU433" s="263"/>
      <c r="APV433" s="263"/>
      <c r="APW433" s="263"/>
      <c r="APX433" s="263"/>
      <c r="APY433" s="263"/>
      <c r="APZ433" s="263"/>
      <c r="AQA433" s="263"/>
      <c r="AQB433" s="263"/>
      <c r="AQC433" s="263"/>
      <c r="AQD433" s="263"/>
      <c r="AQE433" s="263"/>
      <c r="AQF433" s="263"/>
      <c r="AQG433" s="263"/>
      <c r="AQH433" s="263"/>
      <c r="AQI433" s="263"/>
      <c r="AQJ433" s="263"/>
      <c r="AQK433" s="263"/>
      <c r="AQL433" s="263"/>
      <c r="AQM433" s="263"/>
      <c r="AQN433" s="263"/>
      <c r="AQO433" s="263"/>
      <c r="AQP433" s="263"/>
      <c r="AQQ433" s="263"/>
      <c r="AQR433" s="263"/>
      <c r="AQS433" s="263"/>
      <c r="AQT433" s="263"/>
      <c r="AQU433" s="263"/>
      <c r="AQV433" s="263"/>
      <c r="AQW433" s="263"/>
      <c r="AQX433" s="263"/>
      <c r="AQY433" s="263"/>
      <c r="AQZ433" s="263"/>
      <c r="ARA433" s="263"/>
      <c r="ARB433" s="263"/>
      <c r="ARC433" s="263"/>
      <c r="ARD433" s="263"/>
      <c r="ARE433" s="263"/>
      <c r="ARF433" s="263"/>
      <c r="ARG433" s="263"/>
      <c r="ARH433" s="263"/>
      <c r="ARI433" s="263"/>
      <c r="ARJ433" s="263"/>
      <c r="ARK433" s="263"/>
      <c r="ARL433" s="263"/>
      <c r="ARM433" s="263"/>
      <c r="ARN433" s="263"/>
      <c r="ARO433" s="263"/>
      <c r="ARP433" s="263"/>
      <c r="ARQ433" s="263"/>
      <c r="ARR433" s="263"/>
      <c r="ARS433" s="263"/>
      <c r="ART433" s="263"/>
      <c r="ARU433" s="263"/>
      <c r="ARV433" s="263"/>
      <c r="ARW433" s="263"/>
      <c r="ARX433" s="263"/>
      <c r="ARY433" s="263"/>
      <c r="ARZ433" s="263"/>
      <c r="ASA433" s="263"/>
      <c r="ASB433" s="263"/>
      <c r="ASC433" s="263"/>
      <c r="ASD433" s="263"/>
      <c r="ASE433" s="263"/>
      <c r="ASF433" s="263"/>
      <c r="ASG433" s="263"/>
      <c r="ASH433" s="263"/>
      <c r="ASI433" s="263"/>
      <c r="ASJ433" s="263"/>
      <c r="ASK433" s="263"/>
      <c r="ASL433" s="263"/>
      <c r="ASM433" s="263"/>
      <c r="ASN433" s="263"/>
      <c r="ASO433" s="263"/>
      <c r="ASP433" s="263"/>
      <c r="ASQ433" s="263"/>
      <c r="ASR433" s="263"/>
      <c r="ASS433" s="263"/>
      <c r="AST433" s="263"/>
      <c r="ASU433" s="263"/>
      <c r="ASV433" s="263"/>
      <c r="ASW433" s="263"/>
      <c r="ASX433" s="263"/>
      <c r="ASY433" s="263"/>
      <c r="ASZ433" s="263"/>
      <c r="ATA433" s="263"/>
      <c r="ATB433" s="263"/>
      <c r="ATC433" s="263"/>
      <c r="ATD433" s="263"/>
      <c r="ATE433" s="263"/>
      <c r="ATF433" s="263"/>
      <c r="ATG433" s="263"/>
      <c r="ATH433" s="263"/>
      <c r="ATI433" s="263"/>
      <c r="ATJ433" s="263"/>
      <c r="ATK433" s="263"/>
      <c r="ATL433" s="263"/>
      <c r="ATM433" s="263"/>
      <c r="ATN433" s="263"/>
      <c r="ATO433" s="263"/>
      <c r="ATP433" s="263"/>
      <c r="ATQ433" s="263"/>
      <c r="ATR433" s="263"/>
      <c r="ATS433" s="263"/>
      <c r="ATT433" s="263"/>
      <c r="ATU433" s="263"/>
      <c r="ATV433" s="263"/>
      <c r="ATW433" s="263"/>
      <c r="ATX433" s="263"/>
      <c r="ATY433" s="263"/>
      <c r="ATZ433" s="263"/>
      <c r="AUA433" s="263"/>
      <c r="AUB433" s="263"/>
      <c r="AUC433" s="263"/>
      <c r="AUD433" s="263"/>
      <c r="AUE433" s="263"/>
      <c r="AUF433" s="263"/>
      <c r="AUG433" s="263"/>
      <c r="AUH433" s="263"/>
      <c r="AUI433" s="263"/>
      <c r="AUJ433" s="263"/>
      <c r="AUK433" s="263"/>
      <c r="AUL433" s="263"/>
      <c r="AUM433" s="263"/>
      <c r="AUN433" s="263"/>
      <c r="AUO433" s="263"/>
      <c r="AUP433" s="263"/>
      <c r="AUQ433" s="263"/>
      <c r="AUR433" s="263"/>
      <c r="AUS433" s="263"/>
      <c r="AUT433" s="263"/>
      <c r="AUU433" s="263"/>
      <c r="AUV433" s="263"/>
      <c r="AUW433" s="263"/>
      <c r="AUX433" s="263"/>
      <c r="AUY433" s="263"/>
      <c r="AUZ433" s="263"/>
      <c r="AVA433" s="263"/>
      <c r="AVB433" s="263"/>
      <c r="AVC433" s="263"/>
      <c r="AVD433" s="263"/>
      <c r="AVE433" s="263"/>
      <c r="AVF433" s="263"/>
      <c r="AVG433" s="263"/>
      <c r="AVH433" s="263"/>
      <c r="AVI433" s="263"/>
      <c r="AVJ433" s="263"/>
      <c r="AVK433" s="263"/>
      <c r="AVL433" s="263"/>
      <c r="AVM433" s="263"/>
      <c r="AVN433" s="263"/>
      <c r="AVO433" s="263"/>
      <c r="AVP433" s="263"/>
      <c r="AVQ433" s="263"/>
      <c r="AVR433" s="263"/>
      <c r="AVS433" s="263"/>
      <c r="AVT433" s="263"/>
      <c r="AVU433" s="263"/>
      <c r="AVV433" s="263"/>
      <c r="AVW433" s="263"/>
      <c r="AVX433" s="263"/>
      <c r="AVY433" s="263"/>
      <c r="AVZ433" s="263"/>
      <c r="AWA433" s="263"/>
      <c r="AWB433" s="263"/>
      <c r="AWC433" s="263"/>
      <c r="AWD433" s="263"/>
      <c r="AWE433" s="263"/>
      <c r="AWF433" s="263"/>
      <c r="AWG433" s="263"/>
      <c r="AWH433" s="263"/>
      <c r="AWI433" s="263"/>
      <c r="AWJ433" s="263"/>
      <c r="AWK433" s="263"/>
      <c r="AWL433" s="263"/>
      <c r="AWM433" s="263"/>
      <c r="AWN433" s="263"/>
      <c r="AWO433" s="263"/>
      <c r="AWP433" s="263"/>
      <c r="AWQ433" s="263"/>
      <c r="AWR433" s="263"/>
      <c r="AWS433" s="263"/>
      <c r="AWT433" s="263"/>
      <c r="AWU433" s="263"/>
      <c r="AWV433" s="263"/>
      <c r="AWW433" s="263"/>
      <c r="AWX433" s="263"/>
      <c r="AWY433" s="263"/>
      <c r="AWZ433" s="263"/>
      <c r="AXA433" s="263"/>
      <c r="AXB433" s="263"/>
      <c r="AXC433" s="263"/>
      <c r="AXD433" s="263"/>
      <c r="AXE433" s="263"/>
      <c r="AXF433" s="263"/>
      <c r="AXG433" s="263"/>
      <c r="AXH433" s="263"/>
      <c r="AXI433" s="263"/>
      <c r="AXJ433" s="263"/>
      <c r="AXK433" s="263"/>
      <c r="AXL433" s="263"/>
      <c r="AXM433" s="263"/>
      <c r="AXN433" s="263"/>
      <c r="AXO433" s="263"/>
      <c r="AXP433" s="263"/>
      <c r="AXQ433" s="263"/>
      <c r="AXR433" s="263"/>
      <c r="AXS433" s="263"/>
      <c r="AXT433" s="263"/>
      <c r="AXU433" s="263"/>
      <c r="AXV433" s="263"/>
      <c r="AXW433" s="263"/>
      <c r="AXX433" s="263"/>
      <c r="AXY433" s="263"/>
      <c r="AXZ433" s="263"/>
      <c r="AYA433" s="263"/>
      <c r="AYB433" s="263"/>
      <c r="AYC433" s="263"/>
      <c r="AYD433" s="263"/>
      <c r="AYE433" s="263"/>
      <c r="AYF433" s="263"/>
      <c r="AYG433" s="263"/>
      <c r="AYH433" s="263"/>
      <c r="AYI433" s="263"/>
      <c r="AYJ433" s="263"/>
      <c r="AYK433" s="263"/>
      <c r="AYL433" s="263"/>
      <c r="AYM433" s="263"/>
      <c r="AYN433" s="263"/>
      <c r="AYO433" s="263"/>
      <c r="AYP433" s="263"/>
      <c r="AYQ433" s="263"/>
      <c r="AYR433" s="263"/>
      <c r="AYS433" s="263"/>
      <c r="AYT433" s="263"/>
      <c r="AYU433" s="263"/>
      <c r="AYV433" s="263"/>
      <c r="AYW433" s="263"/>
      <c r="AYX433" s="263"/>
      <c r="AYY433" s="263"/>
      <c r="AYZ433" s="263"/>
      <c r="AZA433" s="263"/>
      <c r="AZB433" s="263"/>
      <c r="AZC433" s="263"/>
      <c r="AZD433" s="263"/>
      <c r="AZE433" s="263"/>
      <c r="AZF433" s="263"/>
      <c r="AZG433" s="263"/>
      <c r="AZH433" s="263"/>
      <c r="AZI433" s="263"/>
      <c r="AZJ433" s="263"/>
      <c r="AZK433" s="263"/>
      <c r="AZL433" s="263"/>
      <c r="AZM433" s="263"/>
      <c r="AZN433" s="263"/>
      <c r="AZO433" s="263"/>
      <c r="AZP433" s="263"/>
      <c r="AZQ433" s="263"/>
      <c r="AZR433" s="263"/>
      <c r="AZS433" s="263"/>
      <c r="AZT433" s="263"/>
      <c r="AZU433" s="263"/>
      <c r="AZV433" s="263"/>
      <c r="AZW433" s="263"/>
      <c r="AZX433" s="263"/>
      <c r="AZY433" s="263"/>
      <c r="AZZ433" s="263"/>
      <c r="BAA433" s="263"/>
      <c r="BAB433" s="263"/>
      <c r="BAC433" s="263"/>
      <c r="BAD433" s="263"/>
      <c r="BAE433" s="263"/>
      <c r="BAF433" s="263"/>
      <c r="BAG433" s="263"/>
      <c r="BAH433" s="263"/>
      <c r="BAI433" s="263"/>
      <c r="BAJ433" s="263"/>
      <c r="BAK433" s="263"/>
      <c r="BAL433" s="263"/>
      <c r="BAM433" s="263"/>
      <c r="BAN433" s="263"/>
      <c r="BAO433" s="263"/>
      <c r="BAP433" s="263"/>
      <c r="BAQ433" s="263"/>
      <c r="BAR433" s="263"/>
      <c r="BAS433" s="263"/>
      <c r="BAT433" s="263"/>
      <c r="BAU433" s="263"/>
      <c r="BAV433" s="263"/>
      <c r="BAW433" s="263"/>
      <c r="BAX433" s="263"/>
      <c r="BAY433" s="263"/>
      <c r="BAZ433" s="263"/>
      <c r="BBA433" s="263"/>
      <c r="BBB433" s="263"/>
      <c r="BBC433" s="263"/>
      <c r="BBD433" s="263"/>
      <c r="BBE433" s="263"/>
      <c r="BBF433" s="263"/>
      <c r="BBG433" s="263"/>
      <c r="BBH433" s="263"/>
      <c r="BBI433" s="263"/>
      <c r="BBJ433" s="263"/>
      <c r="BBK433" s="263"/>
      <c r="BBL433" s="263"/>
      <c r="BBM433" s="263"/>
      <c r="BBN433" s="263"/>
      <c r="BBO433" s="263"/>
      <c r="BBP433" s="263"/>
      <c r="BBQ433" s="263"/>
      <c r="BBR433" s="263"/>
      <c r="BBS433" s="263"/>
      <c r="BBT433" s="263"/>
      <c r="BBU433" s="263"/>
      <c r="BBV433" s="263"/>
      <c r="BBW433" s="263"/>
      <c r="BBX433" s="263"/>
      <c r="BBY433" s="263"/>
      <c r="BBZ433" s="263"/>
      <c r="BCA433" s="263"/>
      <c r="BCB433" s="263"/>
      <c r="BCC433" s="263"/>
      <c r="BCD433" s="263"/>
      <c r="BCE433" s="263"/>
      <c r="BCF433" s="263"/>
      <c r="BCG433" s="263"/>
      <c r="BCH433" s="263"/>
      <c r="BCI433" s="263"/>
      <c r="BCJ433" s="263"/>
      <c r="BCK433" s="263"/>
      <c r="BCL433" s="263"/>
      <c r="BCM433" s="263"/>
      <c r="BCN433" s="263"/>
      <c r="BCO433" s="263"/>
      <c r="BCP433" s="263"/>
      <c r="BCQ433" s="263"/>
      <c r="BCR433" s="263"/>
      <c r="BCS433" s="263"/>
      <c r="BCT433" s="263"/>
      <c r="BCU433" s="263"/>
      <c r="BCV433" s="263"/>
      <c r="BCW433" s="263"/>
      <c r="BCX433" s="263"/>
      <c r="BCY433" s="263"/>
      <c r="BCZ433" s="263"/>
      <c r="BDA433" s="263"/>
      <c r="BDB433" s="263"/>
      <c r="BDC433" s="263"/>
      <c r="BDD433" s="263"/>
      <c r="BDE433" s="263"/>
      <c r="BDF433" s="263"/>
      <c r="BDG433" s="263"/>
      <c r="BDH433" s="263"/>
      <c r="BDI433" s="263"/>
      <c r="BDJ433" s="263"/>
      <c r="BDK433" s="263"/>
      <c r="BDL433" s="263"/>
      <c r="BDM433" s="263"/>
      <c r="BDN433" s="263"/>
      <c r="BDO433" s="263"/>
      <c r="BDP433" s="263"/>
      <c r="BDQ433" s="263"/>
      <c r="BDR433" s="263"/>
      <c r="BDS433" s="263"/>
      <c r="BDT433" s="263"/>
      <c r="BDU433" s="263"/>
      <c r="BDV433" s="263"/>
      <c r="BDW433" s="263"/>
      <c r="BDX433" s="263"/>
      <c r="BDY433" s="263"/>
      <c r="BDZ433" s="263"/>
      <c r="BEA433" s="263"/>
      <c r="BEB433" s="263"/>
      <c r="BEC433" s="263"/>
      <c r="BED433" s="263"/>
      <c r="BEE433" s="263"/>
      <c r="BEF433" s="263"/>
      <c r="BEG433" s="263"/>
      <c r="BEH433" s="263"/>
      <c r="BEI433" s="263"/>
      <c r="BEJ433" s="263"/>
      <c r="BEK433" s="263"/>
      <c r="BEL433" s="263"/>
      <c r="BEM433" s="263"/>
      <c r="BEN433" s="263"/>
      <c r="BEO433" s="263"/>
      <c r="BEP433" s="263"/>
      <c r="BEQ433" s="263"/>
      <c r="BER433" s="263"/>
      <c r="BES433" s="263"/>
      <c r="BET433" s="263"/>
      <c r="BEU433" s="263"/>
      <c r="BEV433" s="263"/>
      <c r="BEW433" s="263"/>
      <c r="BEX433" s="263"/>
      <c r="BEY433" s="263"/>
      <c r="BEZ433" s="263"/>
      <c r="BFA433" s="263"/>
      <c r="BFB433" s="263"/>
      <c r="BFC433" s="263"/>
      <c r="BFD433" s="263"/>
      <c r="BFE433" s="263"/>
      <c r="BFF433" s="263"/>
      <c r="BFG433" s="263"/>
      <c r="BFH433" s="263"/>
      <c r="BFI433" s="263"/>
      <c r="BFJ433" s="263"/>
      <c r="BFK433" s="263"/>
      <c r="BFL433" s="263"/>
      <c r="BFM433" s="263"/>
      <c r="BFN433" s="263"/>
      <c r="BFO433" s="263"/>
      <c r="BFP433" s="263"/>
      <c r="BFQ433" s="263"/>
      <c r="BFR433" s="263"/>
      <c r="BFS433" s="263"/>
      <c r="BFT433" s="263"/>
      <c r="BFU433" s="263"/>
      <c r="BFV433" s="263"/>
      <c r="BFW433" s="263"/>
      <c r="BFX433" s="263"/>
      <c r="BFY433" s="263"/>
      <c r="BFZ433" s="263"/>
      <c r="BGA433" s="263"/>
      <c r="BGB433" s="263"/>
      <c r="BGC433" s="263"/>
      <c r="BGD433" s="263"/>
      <c r="BGE433" s="263"/>
      <c r="BGF433" s="263"/>
      <c r="BGG433" s="263"/>
      <c r="BGH433" s="263"/>
      <c r="BGI433" s="263"/>
      <c r="BGJ433" s="263"/>
      <c r="BGK433" s="263"/>
      <c r="BGL433" s="263"/>
      <c r="BGM433" s="263"/>
      <c r="BGN433" s="263"/>
      <c r="BGO433" s="263"/>
      <c r="BGP433" s="263"/>
      <c r="BGQ433" s="263"/>
      <c r="BGR433" s="263"/>
      <c r="BGS433" s="263"/>
      <c r="BGT433" s="263"/>
      <c r="BGU433" s="263"/>
      <c r="BGV433" s="263"/>
      <c r="BGW433" s="263"/>
      <c r="BGX433" s="263"/>
      <c r="BGY433" s="263"/>
      <c r="BGZ433" s="263"/>
      <c r="BHA433" s="263"/>
      <c r="BHB433" s="263"/>
      <c r="BHC433" s="263"/>
      <c r="BHD433" s="263"/>
      <c r="BHE433" s="263"/>
      <c r="BHF433" s="263"/>
      <c r="BHG433" s="263"/>
      <c r="BHH433" s="263"/>
      <c r="BHI433" s="263"/>
      <c r="BHJ433" s="263"/>
      <c r="BHK433" s="263"/>
      <c r="BHL433" s="263"/>
      <c r="BHM433" s="263"/>
      <c r="BHN433" s="263"/>
      <c r="BHO433" s="263"/>
      <c r="BHP433" s="263"/>
      <c r="BHQ433" s="263"/>
      <c r="BHR433" s="263"/>
      <c r="BHS433" s="263"/>
      <c r="BHT433" s="263"/>
      <c r="BHU433" s="263"/>
      <c r="BHV433" s="263"/>
      <c r="BHW433" s="263"/>
      <c r="BHX433" s="263"/>
      <c r="BHY433" s="263"/>
      <c r="BHZ433" s="263"/>
      <c r="BIA433" s="263"/>
      <c r="BIB433" s="263"/>
      <c r="BIC433" s="263"/>
      <c r="BID433" s="263"/>
      <c r="BIE433" s="263"/>
      <c r="BIF433" s="263"/>
      <c r="BIG433" s="263"/>
      <c r="BIH433" s="263"/>
      <c r="BII433" s="263"/>
      <c r="BIJ433" s="263"/>
      <c r="BIK433" s="263"/>
      <c r="BIL433" s="263"/>
      <c r="BIM433" s="263"/>
      <c r="BIN433" s="263"/>
      <c r="BIO433" s="263"/>
      <c r="BIP433" s="263"/>
      <c r="BIQ433" s="263"/>
      <c r="BIR433" s="263"/>
      <c r="BIS433" s="263"/>
      <c r="BIT433" s="263"/>
      <c r="BIU433" s="263"/>
      <c r="BIV433" s="263"/>
      <c r="BIW433" s="263"/>
      <c r="BIX433" s="263"/>
      <c r="BIY433" s="263"/>
      <c r="BIZ433" s="263"/>
      <c r="BJA433" s="263"/>
      <c r="BJB433" s="263"/>
      <c r="BJC433" s="263"/>
      <c r="BJD433" s="263"/>
      <c r="BJE433" s="263"/>
      <c r="BJF433" s="263"/>
      <c r="BJG433" s="263"/>
      <c r="BJH433" s="263"/>
      <c r="BJI433" s="263"/>
      <c r="BJJ433" s="263"/>
      <c r="BJK433" s="263"/>
      <c r="BJL433" s="263"/>
      <c r="BJM433" s="263"/>
      <c r="BJN433" s="263"/>
      <c r="BJO433" s="263"/>
      <c r="BJP433" s="263"/>
      <c r="BJQ433" s="263"/>
      <c r="BJR433" s="263"/>
      <c r="BJS433" s="263"/>
      <c r="BJT433" s="263"/>
      <c r="BJU433" s="263"/>
      <c r="BJV433" s="263"/>
      <c r="BJW433" s="263"/>
      <c r="BJX433" s="263"/>
      <c r="BJY433" s="263"/>
      <c r="BJZ433" s="263"/>
      <c r="BKA433" s="263"/>
      <c r="BKB433" s="263"/>
      <c r="BKC433" s="263"/>
      <c r="BKD433" s="263"/>
      <c r="BKE433" s="263"/>
      <c r="BKF433" s="263"/>
      <c r="BKG433" s="263"/>
      <c r="BKH433" s="263"/>
      <c r="BKI433" s="263"/>
      <c r="BKJ433" s="263"/>
      <c r="BKK433" s="263"/>
      <c r="BKL433" s="263"/>
      <c r="BKM433" s="263"/>
      <c r="BKN433" s="263"/>
      <c r="BKO433" s="263"/>
      <c r="BKP433" s="263"/>
      <c r="BKQ433" s="263"/>
      <c r="BKR433" s="263"/>
      <c r="BKS433" s="263"/>
      <c r="BKT433" s="263"/>
      <c r="BKU433" s="263"/>
      <c r="BKV433" s="263"/>
      <c r="BKW433" s="263"/>
      <c r="BKX433" s="263"/>
      <c r="BKY433" s="263"/>
      <c r="BKZ433" s="263"/>
      <c r="BLA433" s="263"/>
      <c r="BLB433" s="263"/>
      <c r="BLC433" s="263"/>
      <c r="BLD433" s="263"/>
      <c r="BLE433" s="263"/>
      <c r="BLF433" s="263"/>
      <c r="BLG433" s="263"/>
      <c r="BLH433" s="263"/>
      <c r="BLI433" s="263"/>
      <c r="BLJ433" s="263"/>
      <c r="BLK433" s="263"/>
      <c r="BLL433" s="263"/>
      <c r="BLM433" s="263"/>
      <c r="BLN433" s="263"/>
      <c r="BLO433" s="263"/>
      <c r="BLP433" s="263"/>
      <c r="BLQ433" s="263"/>
      <c r="BLR433" s="263"/>
      <c r="BLS433" s="263"/>
      <c r="BLT433" s="263"/>
      <c r="BLU433" s="263"/>
      <c r="BLV433" s="263"/>
      <c r="BLW433" s="263"/>
      <c r="BLX433" s="263"/>
      <c r="BLY433" s="263"/>
      <c r="BLZ433" s="263"/>
      <c r="BMA433" s="263"/>
      <c r="BMB433" s="263"/>
      <c r="BMC433" s="263"/>
      <c r="BMD433" s="263"/>
      <c r="BME433" s="263"/>
      <c r="BMF433" s="263"/>
      <c r="BMG433" s="263"/>
      <c r="BMH433" s="263"/>
      <c r="BMI433" s="263"/>
      <c r="BMJ433" s="263"/>
      <c r="BMK433" s="263"/>
      <c r="BML433" s="263"/>
      <c r="BMM433" s="263"/>
      <c r="BMN433" s="263"/>
      <c r="BMO433" s="263"/>
      <c r="BMP433" s="263"/>
      <c r="BMQ433" s="263"/>
      <c r="BMR433" s="263"/>
      <c r="BMS433" s="263"/>
      <c r="BMT433" s="263"/>
      <c r="BMU433" s="263"/>
      <c r="BMV433" s="263"/>
      <c r="BMW433" s="263"/>
      <c r="BMX433" s="263"/>
      <c r="BMY433" s="263"/>
      <c r="BMZ433" s="263"/>
      <c r="BNA433" s="263"/>
      <c r="BNB433" s="263"/>
      <c r="BNC433" s="263"/>
      <c r="BND433" s="263"/>
      <c r="BNE433" s="263"/>
      <c r="BNF433" s="263"/>
      <c r="BNG433" s="263"/>
      <c r="BNH433" s="263"/>
      <c r="BNI433" s="263"/>
      <c r="BNJ433" s="263"/>
      <c r="BNK433" s="263"/>
      <c r="BNL433" s="263"/>
      <c r="BNM433" s="263"/>
      <c r="BNN433" s="263"/>
      <c r="BNO433" s="263"/>
      <c r="BNP433" s="263"/>
      <c r="BNQ433" s="263"/>
      <c r="BNR433" s="263"/>
      <c r="BNS433" s="263"/>
      <c r="BNT433" s="263"/>
      <c r="BNU433" s="263"/>
      <c r="BNV433" s="263"/>
      <c r="BNW433" s="263"/>
      <c r="BNX433" s="263"/>
      <c r="BNY433" s="263"/>
      <c r="BNZ433" s="263"/>
      <c r="BOA433" s="263"/>
      <c r="BOB433" s="263"/>
      <c r="BOC433" s="263"/>
      <c r="BOD433" s="263"/>
      <c r="BOE433" s="263"/>
      <c r="BOF433" s="263"/>
      <c r="BOG433" s="263"/>
      <c r="BOH433" s="263"/>
      <c r="BOI433" s="263"/>
      <c r="BOJ433" s="263"/>
      <c r="BOK433" s="263"/>
      <c r="BOL433" s="263"/>
      <c r="BOM433" s="263"/>
      <c r="BON433" s="263"/>
      <c r="BOO433" s="263"/>
      <c r="BOP433" s="263"/>
      <c r="BOQ433" s="263"/>
      <c r="BOR433" s="263"/>
      <c r="BOS433" s="263"/>
      <c r="BOT433" s="263"/>
      <c r="BOU433" s="263"/>
      <c r="BOV433" s="263"/>
      <c r="BOW433" s="263"/>
      <c r="BOX433" s="263"/>
      <c r="BOY433" s="263"/>
      <c r="BOZ433" s="263"/>
      <c r="BPA433" s="263"/>
      <c r="BPB433" s="263"/>
      <c r="BPC433" s="263"/>
      <c r="BPD433" s="263"/>
      <c r="BPE433" s="263"/>
      <c r="BPF433" s="263"/>
      <c r="BPG433" s="263"/>
      <c r="BPH433" s="263"/>
      <c r="BPI433" s="263"/>
      <c r="BPJ433" s="263"/>
      <c r="BPK433" s="263"/>
      <c r="BPL433" s="263"/>
      <c r="BPM433" s="263"/>
      <c r="BPN433" s="263"/>
      <c r="BPO433" s="263"/>
      <c r="BPP433" s="263"/>
      <c r="BPQ433" s="263"/>
      <c r="BPR433" s="263"/>
      <c r="BPS433" s="263"/>
      <c r="BPT433" s="263"/>
      <c r="BPU433" s="263"/>
      <c r="BPV433" s="263"/>
      <c r="BPW433" s="263"/>
      <c r="BPX433" s="263"/>
      <c r="BPY433" s="263"/>
      <c r="BPZ433" s="263"/>
      <c r="BQA433" s="263"/>
      <c r="BQB433" s="263"/>
      <c r="BQC433" s="263"/>
      <c r="BQD433" s="263"/>
      <c r="BQE433" s="263"/>
      <c r="BQF433" s="263"/>
      <c r="BQG433" s="263"/>
      <c r="BQH433" s="263"/>
      <c r="BQI433" s="263"/>
      <c r="BQJ433" s="263"/>
      <c r="BQK433" s="263"/>
      <c r="BQL433" s="263"/>
      <c r="BQM433" s="263"/>
      <c r="BQN433" s="263"/>
      <c r="BQO433" s="263"/>
      <c r="BQP433" s="263"/>
      <c r="BQQ433" s="263"/>
      <c r="BQR433" s="263"/>
      <c r="BQS433" s="263"/>
      <c r="BQT433" s="263"/>
      <c r="BQU433" s="263"/>
      <c r="BQV433" s="263"/>
      <c r="BQW433" s="263"/>
      <c r="BQX433" s="263"/>
      <c r="BQY433" s="263"/>
      <c r="BQZ433" s="263"/>
      <c r="BRA433" s="263"/>
      <c r="BRB433" s="263"/>
      <c r="BRC433" s="263"/>
      <c r="BRD433" s="263"/>
      <c r="BRE433" s="263"/>
      <c r="BRF433" s="263"/>
      <c r="BRG433" s="263"/>
      <c r="BRH433" s="263"/>
      <c r="BRI433" s="263"/>
      <c r="BRJ433" s="263"/>
      <c r="BRK433" s="263"/>
      <c r="BRL433" s="263"/>
      <c r="BRM433" s="263"/>
      <c r="BRN433" s="263"/>
      <c r="BRO433" s="263"/>
      <c r="BRP433" s="263"/>
      <c r="BRQ433" s="263"/>
      <c r="BRR433" s="263"/>
      <c r="BRS433" s="263"/>
      <c r="BRT433" s="263"/>
      <c r="BRU433" s="263"/>
      <c r="BRV433" s="263"/>
      <c r="BRW433" s="263"/>
      <c r="BRX433" s="263"/>
      <c r="BRY433" s="263"/>
      <c r="BRZ433" s="263"/>
      <c r="BSA433" s="263"/>
      <c r="BSB433" s="263"/>
      <c r="BSC433" s="263"/>
      <c r="BSD433" s="263"/>
      <c r="BSE433" s="263"/>
      <c r="BSF433" s="263"/>
      <c r="BSG433" s="263"/>
      <c r="BSH433" s="263"/>
      <c r="BSI433" s="263"/>
      <c r="BSJ433" s="263"/>
      <c r="BSK433" s="263"/>
      <c r="BSL433" s="263"/>
      <c r="BSM433" s="263"/>
      <c r="BSN433" s="263"/>
      <c r="BSO433" s="263"/>
      <c r="BSP433" s="263"/>
      <c r="BSQ433" s="263"/>
      <c r="BSR433" s="263"/>
      <c r="BSS433" s="263"/>
      <c r="BST433" s="263"/>
      <c r="BSU433" s="263"/>
      <c r="BSV433" s="263"/>
      <c r="BSW433" s="263"/>
      <c r="BSX433" s="263"/>
      <c r="BSY433" s="263"/>
      <c r="BSZ433" s="263"/>
      <c r="BTA433" s="263"/>
      <c r="BTB433" s="263"/>
      <c r="BTC433" s="263"/>
      <c r="BTD433" s="263"/>
      <c r="BTE433" s="263"/>
      <c r="BTF433" s="263"/>
      <c r="BTG433" s="263"/>
      <c r="BTH433" s="263"/>
      <c r="BTI433" s="263"/>
      <c r="BTJ433" s="263"/>
      <c r="BTK433" s="263"/>
      <c r="BTL433" s="263"/>
      <c r="BTM433" s="263"/>
      <c r="BTN433" s="263"/>
      <c r="BTO433" s="263"/>
      <c r="BTP433" s="263"/>
      <c r="BTQ433" s="263"/>
      <c r="BTR433" s="263"/>
      <c r="BTS433" s="263"/>
      <c r="BTT433" s="263"/>
      <c r="BTU433" s="263"/>
      <c r="BTV433" s="263"/>
      <c r="BTW433" s="263"/>
      <c r="BTX433" s="263"/>
      <c r="BTY433" s="263"/>
      <c r="BTZ433" s="263"/>
      <c r="BUA433" s="263"/>
      <c r="BUB433" s="263"/>
      <c r="BUC433" s="263"/>
      <c r="BUD433" s="263"/>
      <c r="BUE433" s="263"/>
      <c r="BUF433" s="263"/>
      <c r="BUG433" s="263"/>
      <c r="BUH433" s="263"/>
      <c r="BUI433" s="263"/>
      <c r="BUJ433" s="263"/>
      <c r="BUK433" s="263"/>
      <c r="BUL433" s="263"/>
      <c r="BUM433" s="263"/>
      <c r="BUN433" s="263"/>
      <c r="BUO433" s="263"/>
      <c r="BUP433" s="263"/>
      <c r="BUQ433" s="263"/>
      <c r="BUR433" s="263"/>
      <c r="BUS433" s="263"/>
      <c r="BUT433" s="263"/>
      <c r="BUU433" s="263"/>
      <c r="BUV433" s="263"/>
      <c r="BUW433" s="263"/>
      <c r="BUX433" s="263"/>
      <c r="BUY433" s="263"/>
      <c r="BUZ433" s="263"/>
      <c r="BVA433" s="263"/>
      <c r="BVB433" s="263"/>
      <c r="BVC433" s="263"/>
      <c r="BVD433" s="263"/>
      <c r="BVE433" s="263"/>
      <c r="BVF433" s="263"/>
      <c r="BVG433" s="263"/>
      <c r="BVH433" s="263"/>
      <c r="BVI433" s="263"/>
      <c r="BVJ433" s="263"/>
      <c r="BVK433" s="263"/>
      <c r="BVL433" s="263"/>
      <c r="BVM433" s="263"/>
      <c r="BVN433" s="263"/>
      <c r="BVO433" s="263"/>
      <c r="BVP433" s="263"/>
      <c r="BVQ433" s="263"/>
      <c r="BVR433" s="263"/>
      <c r="BVS433" s="263"/>
      <c r="BVT433" s="263"/>
      <c r="BVU433" s="263"/>
      <c r="BVV433" s="263"/>
      <c r="BVW433" s="263"/>
      <c r="BVX433" s="263"/>
      <c r="BVY433" s="263"/>
      <c r="BVZ433" s="263"/>
      <c r="BWA433" s="263"/>
      <c r="BWB433" s="263"/>
      <c r="BWC433" s="263"/>
      <c r="BWD433" s="263"/>
      <c r="BWE433" s="263"/>
      <c r="BWF433" s="263"/>
      <c r="BWG433" s="263"/>
      <c r="BWH433" s="263"/>
      <c r="BWI433" s="263"/>
      <c r="BWJ433" s="263"/>
      <c r="BWK433" s="263"/>
      <c r="BWL433" s="263"/>
      <c r="BWM433" s="263"/>
      <c r="BWN433" s="263"/>
      <c r="BWO433" s="263"/>
      <c r="BWP433" s="263"/>
      <c r="BWQ433" s="263"/>
      <c r="BWR433" s="263"/>
      <c r="BWS433" s="263"/>
      <c r="BWT433" s="263"/>
      <c r="BWU433" s="263"/>
      <c r="BWV433" s="263"/>
      <c r="BWW433" s="263"/>
      <c r="BWX433" s="263"/>
      <c r="BWY433" s="263"/>
      <c r="BWZ433" s="263"/>
      <c r="BXA433" s="263"/>
      <c r="BXB433" s="263"/>
      <c r="BXC433" s="263"/>
      <c r="BXD433" s="263"/>
      <c r="BXE433" s="263"/>
      <c r="BXF433" s="263"/>
      <c r="BXG433" s="263"/>
      <c r="BXH433" s="263"/>
      <c r="BXI433" s="263"/>
      <c r="BXJ433" s="263"/>
      <c r="BXK433" s="263"/>
      <c r="BXL433" s="263"/>
      <c r="BXM433" s="263"/>
      <c r="BXN433" s="263"/>
      <c r="BXO433" s="263"/>
      <c r="BXP433" s="263"/>
      <c r="BXQ433" s="263"/>
      <c r="BXR433" s="263"/>
      <c r="BXS433" s="263"/>
      <c r="BXT433" s="263"/>
      <c r="BXU433" s="263"/>
      <c r="BXV433" s="263"/>
      <c r="BXW433" s="263"/>
      <c r="BXX433" s="263"/>
      <c r="BXY433" s="263"/>
      <c r="BXZ433" s="263"/>
      <c r="BYA433" s="263"/>
      <c r="BYB433" s="263"/>
      <c r="BYC433" s="263"/>
      <c r="BYD433" s="263"/>
      <c r="BYE433" s="263"/>
      <c r="BYF433" s="263"/>
      <c r="BYG433" s="263"/>
      <c r="BYH433" s="263"/>
      <c r="BYI433" s="263"/>
      <c r="BYJ433" s="263"/>
      <c r="BYK433" s="263"/>
      <c r="BYL433" s="263"/>
      <c r="BYM433" s="263"/>
      <c r="BYN433" s="263"/>
      <c r="BYO433" s="263"/>
      <c r="BYP433" s="263"/>
      <c r="BYQ433" s="263"/>
      <c r="BYR433" s="263"/>
      <c r="BYS433" s="263"/>
      <c r="BYT433" s="263"/>
      <c r="BYU433" s="263"/>
      <c r="BYV433" s="263"/>
      <c r="BYW433" s="263"/>
      <c r="BYX433" s="263"/>
      <c r="BYY433" s="263"/>
      <c r="BYZ433" s="263"/>
      <c r="BZA433" s="263"/>
      <c r="BZB433" s="263"/>
      <c r="BZC433" s="263"/>
      <c r="BZD433" s="263"/>
      <c r="BZE433" s="263"/>
      <c r="BZF433" s="263"/>
      <c r="BZG433" s="263"/>
      <c r="BZH433" s="263"/>
      <c r="BZI433" s="263"/>
      <c r="BZJ433" s="263"/>
      <c r="BZK433" s="263"/>
      <c r="BZL433" s="263"/>
      <c r="BZM433" s="263"/>
      <c r="BZN433" s="263"/>
      <c r="BZO433" s="263"/>
      <c r="BZP433" s="263"/>
      <c r="BZQ433" s="263"/>
      <c r="BZR433" s="263"/>
      <c r="BZS433" s="263"/>
      <c r="BZT433" s="263"/>
      <c r="BZU433" s="263"/>
      <c r="BZV433" s="263"/>
      <c r="BZW433" s="263"/>
      <c r="BZX433" s="263"/>
      <c r="BZY433" s="263"/>
      <c r="BZZ433" s="263"/>
      <c r="CAA433" s="263"/>
      <c r="CAB433" s="263"/>
      <c r="CAC433" s="263"/>
      <c r="CAD433" s="263"/>
      <c r="CAE433" s="263"/>
      <c r="CAF433" s="263"/>
      <c r="CAG433" s="263"/>
      <c r="CAH433" s="263"/>
      <c r="CAI433" s="263"/>
      <c r="CAJ433" s="263"/>
      <c r="CAK433" s="263"/>
      <c r="CAL433" s="263"/>
      <c r="CAM433" s="263"/>
      <c r="CAN433" s="263"/>
      <c r="CAO433" s="263"/>
      <c r="CAP433" s="263"/>
      <c r="CAQ433" s="263"/>
      <c r="CAR433" s="263"/>
      <c r="CAS433" s="263"/>
      <c r="CAT433" s="263"/>
      <c r="CAU433" s="263"/>
      <c r="CAV433" s="263"/>
    </row>
    <row r="434" spans="1:2076" x14ac:dyDescent="0.35">
      <c r="A434" s="263"/>
      <c r="B434" s="263"/>
      <c r="C434" s="263"/>
      <c r="D434" s="263"/>
      <c r="E434" s="263"/>
      <c r="F434" s="263"/>
      <c r="G434" s="263"/>
      <c r="H434" s="263"/>
      <c r="I434" s="263"/>
      <c r="J434" s="263"/>
      <c r="K434" s="263"/>
      <c r="L434" s="263"/>
      <c r="M434" s="263"/>
      <c r="N434" s="263"/>
      <c r="O434" s="263"/>
      <c r="P434" s="263"/>
      <c r="Q434" s="263"/>
      <c r="R434" s="263"/>
      <c r="S434" s="263"/>
      <c r="T434" s="263"/>
      <c r="U434" s="263"/>
      <c r="V434" s="263"/>
      <c r="W434" s="263"/>
      <c r="X434" s="263"/>
      <c r="Y434" s="263"/>
      <c r="Z434" s="263"/>
      <c r="AA434" s="263"/>
      <c r="AB434" s="263"/>
      <c r="AC434" s="263"/>
      <c r="AD434" s="263"/>
      <c r="AE434" s="263"/>
      <c r="AF434" s="263"/>
      <c r="AG434" s="263"/>
      <c r="AH434" s="263"/>
      <c r="AI434" s="263"/>
      <c r="AJ434" s="263"/>
      <c r="AK434" s="263"/>
      <c r="AL434" s="263"/>
      <c r="AM434" s="263"/>
      <c r="AN434" s="263"/>
      <c r="AO434" s="263"/>
      <c r="AP434" s="263"/>
      <c r="AQ434" s="263"/>
      <c r="AR434" s="263"/>
      <c r="AS434" s="263"/>
      <c r="AT434" s="263"/>
      <c r="AU434" s="263"/>
      <c r="AV434" s="263"/>
      <c r="AW434" s="263"/>
      <c r="AX434" s="263"/>
      <c r="AY434" s="263"/>
      <c r="AZ434" s="263"/>
      <c r="BA434" s="263"/>
      <c r="BB434" s="263"/>
      <c r="BC434" s="263"/>
      <c r="BD434" s="263"/>
      <c r="BE434" s="263"/>
      <c r="BF434" s="263"/>
      <c r="BG434" s="263"/>
      <c r="BH434" s="263"/>
      <c r="BI434" s="263"/>
      <c r="BJ434" s="263"/>
      <c r="BK434" s="263"/>
      <c r="BL434" s="263"/>
      <c r="BM434" s="263"/>
      <c r="BN434" s="263"/>
      <c r="BO434" s="263"/>
      <c r="BP434" s="263"/>
      <c r="BQ434" s="263"/>
      <c r="BR434" s="263"/>
      <c r="BS434" s="263"/>
      <c r="BT434" s="263"/>
      <c r="BU434" s="263"/>
      <c r="BV434" s="263"/>
      <c r="BW434" s="263"/>
      <c r="BX434" s="263"/>
      <c r="BY434" s="263"/>
      <c r="BZ434" s="263"/>
      <c r="CA434" s="263"/>
      <c r="CB434" s="263"/>
      <c r="CC434" s="263"/>
      <c r="CD434" s="263"/>
      <c r="CE434" s="263"/>
      <c r="CF434" s="263"/>
      <c r="CG434" s="263"/>
      <c r="CH434" s="263"/>
      <c r="CI434" s="263"/>
      <c r="CJ434" s="263"/>
      <c r="CK434" s="263"/>
      <c r="CL434" s="263"/>
      <c r="CM434" s="263"/>
      <c r="CN434" s="263"/>
      <c r="CO434" s="263"/>
      <c r="CP434" s="263"/>
      <c r="CQ434" s="263"/>
      <c r="CR434" s="263"/>
      <c r="CS434" s="263"/>
      <c r="CT434" s="263"/>
      <c r="CU434" s="263"/>
      <c r="CV434" s="263"/>
      <c r="CW434" s="263"/>
      <c r="CX434" s="263"/>
      <c r="CY434" s="263"/>
      <c r="CZ434" s="263"/>
      <c r="DA434" s="263"/>
      <c r="DB434" s="263"/>
      <c r="DC434" s="263"/>
      <c r="DD434" s="263"/>
      <c r="DE434" s="263"/>
      <c r="DF434" s="263"/>
      <c r="DG434" s="263"/>
      <c r="DH434" s="263"/>
      <c r="DI434" s="263"/>
      <c r="DJ434" s="263"/>
      <c r="DK434" s="263"/>
      <c r="DL434" s="263"/>
      <c r="DM434" s="263"/>
      <c r="DN434" s="263"/>
      <c r="DO434" s="263"/>
      <c r="DP434" s="263"/>
      <c r="DQ434" s="263"/>
      <c r="DR434" s="263"/>
      <c r="DS434" s="263"/>
      <c r="DT434" s="263"/>
      <c r="DU434" s="263"/>
      <c r="DV434" s="263"/>
      <c r="DW434" s="263"/>
      <c r="DX434" s="263"/>
      <c r="DY434" s="263"/>
      <c r="DZ434" s="263"/>
      <c r="EA434" s="263"/>
      <c r="EB434" s="263"/>
      <c r="EC434" s="263"/>
      <c r="ED434" s="263"/>
      <c r="EE434" s="263"/>
      <c r="EF434" s="263"/>
      <c r="EG434" s="263"/>
      <c r="EH434" s="263"/>
      <c r="EI434" s="263"/>
      <c r="EJ434" s="263"/>
      <c r="EK434" s="263"/>
      <c r="EL434" s="263"/>
      <c r="EM434" s="263"/>
      <c r="EN434" s="263"/>
      <c r="EO434" s="263"/>
      <c r="EP434" s="263"/>
      <c r="EQ434" s="263"/>
      <c r="ER434" s="263"/>
      <c r="ES434" s="263"/>
      <c r="ET434" s="263"/>
      <c r="EU434" s="263"/>
      <c r="EV434" s="263"/>
      <c r="EW434" s="263"/>
      <c r="EX434" s="263"/>
      <c r="EY434" s="263"/>
      <c r="EZ434" s="263"/>
      <c r="FA434" s="263"/>
      <c r="FB434" s="263"/>
      <c r="FC434" s="263"/>
      <c r="FD434" s="263"/>
      <c r="FE434" s="263"/>
      <c r="FF434" s="263"/>
      <c r="FG434" s="263"/>
      <c r="FH434" s="263"/>
      <c r="FI434" s="263"/>
      <c r="FJ434" s="263"/>
      <c r="FK434" s="263"/>
      <c r="FL434" s="263"/>
      <c r="FM434" s="263"/>
      <c r="FN434" s="263"/>
      <c r="FO434" s="263"/>
      <c r="FP434" s="263"/>
      <c r="FQ434" s="263"/>
      <c r="FR434" s="263"/>
      <c r="FS434" s="263"/>
      <c r="FT434" s="263"/>
      <c r="FU434" s="263"/>
      <c r="FV434" s="263"/>
      <c r="FW434" s="263"/>
      <c r="FX434" s="263"/>
      <c r="FY434" s="263"/>
      <c r="FZ434" s="263"/>
      <c r="GA434" s="263"/>
      <c r="GB434" s="263"/>
      <c r="GC434" s="263"/>
      <c r="GD434" s="263"/>
      <c r="GE434" s="263"/>
      <c r="GF434" s="263"/>
      <c r="GG434" s="263"/>
      <c r="GH434" s="263"/>
      <c r="GI434" s="263"/>
      <c r="GJ434" s="263"/>
      <c r="GK434" s="263"/>
      <c r="GL434" s="263"/>
      <c r="GM434" s="263"/>
      <c r="GN434" s="263"/>
      <c r="GO434" s="263"/>
      <c r="GP434" s="263"/>
      <c r="GQ434" s="263"/>
      <c r="GR434" s="263"/>
      <c r="GS434" s="263"/>
      <c r="GT434" s="263"/>
      <c r="GU434" s="263"/>
      <c r="GV434" s="263"/>
      <c r="GW434" s="263"/>
      <c r="GX434" s="263"/>
      <c r="GY434" s="263"/>
      <c r="GZ434" s="263"/>
      <c r="HA434" s="263"/>
      <c r="HB434" s="263"/>
      <c r="HC434" s="263"/>
      <c r="HD434" s="263"/>
      <c r="HE434" s="263"/>
      <c r="HF434" s="263"/>
      <c r="HG434" s="263"/>
      <c r="HH434" s="263"/>
      <c r="HI434" s="263"/>
      <c r="HJ434" s="263"/>
      <c r="HK434" s="263"/>
      <c r="HL434" s="263"/>
      <c r="HM434" s="263"/>
      <c r="HN434" s="263"/>
      <c r="HO434" s="263"/>
      <c r="HP434" s="263"/>
      <c r="HQ434" s="263"/>
      <c r="HR434" s="263"/>
      <c r="HS434" s="263"/>
      <c r="HT434" s="263"/>
      <c r="HU434" s="263"/>
      <c r="HV434" s="263"/>
      <c r="HW434" s="263"/>
      <c r="HX434" s="263"/>
      <c r="HY434" s="263"/>
      <c r="HZ434" s="263"/>
      <c r="IA434" s="263"/>
      <c r="IB434" s="263"/>
      <c r="IC434" s="263"/>
      <c r="ID434" s="263"/>
      <c r="IE434" s="263"/>
      <c r="IF434" s="263"/>
      <c r="IG434" s="263"/>
      <c r="IH434" s="263"/>
      <c r="II434" s="263"/>
      <c r="IJ434" s="263"/>
      <c r="IK434" s="263"/>
      <c r="IL434" s="263"/>
      <c r="IM434" s="263"/>
      <c r="IN434" s="263"/>
      <c r="IO434" s="263"/>
      <c r="IP434" s="263"/>
      <c r="IQ434" s="263"/>
      <c r="IR434" s="263"/>
      <c r="IS434" s="263"/>
      <c r="IT434" s="263"/>
      <c r="IU434" s="263"/>
      <c r="IV434" s="263"/>
      <c r="IW434" s="263"/>
      <c r="IX434" s="263"/>
      <c r="IY434" s="263"/>
      <c r="IZ434" s="263"/>
      <c r="JA434" s="263"/>
      <c r="JB434" s="263"/>
      <c r="JC434" s="263"/>
      <c r="JD434" s="263"/>
      <c r="JE434" s="263"/>
      <c r="JF434" s="263"/>
      <c r="JG434" s="263"/>
      <c r="JH434" s="263"/>
      <c r="JI434" s="263"/>
      <c r="JJ434" s="263"/>
      <c r="JK434" s="263"/>
      <c r="JL434" s="263"/>
      <c r="JM434" s="263"/>
      <c r="JN434" s="263"/>
      <c r="JO434" s="263"/>
      <c r="JP434" s="263"/>
      <c r="JQ434" s="263"/>
      <c r="JR434" s="263"/>
      <c r="JS434" s="263"/>
      <c r="JT434" s="263"/>
      <c r="JU434" s="263"/>
      <c r="JV434" s="263"/>
      <c r="JW434" s="263"/>
      <c r="JX434" s="263"/>
      <c r="JY434" s="263"/>
      <c r="JZ434" s="263"/>
      <c r="KA434" s="263"/>
      <c r="KB434" s="263"/>
      <c r="KC434" s="263"/>
      <c r="KD434" s="263"/>
      <c r="KE434" s="263"/>
      <c r="KF434" s="263"/>
      <c r="KG434" s="263"/>
      <c r="KH434" s="263"/>
      <c r="KI434" s="263"/>
      <c r="KJ434" s="263"/>
      <c r="KK434" s="263"/>
      <c r="KL434" s="263"/>
      <c r="KM434" s="263"/>
      <c r="KN434" s="263"/>
      <c r="KO434" s="263"/>
      <c r="KP434" s="263"/>
      <c r="KQ434" s="263"/>
      <c r="KR434" s="263"/>
      <c r="KS434" s="263"/>
      <c r="KT434" s="263"/>
      <c r="KU434" s="263"/>
      <c r="KV434" s="263"/>
      <c r="KW434" s="263"/>
      <c r="KX434" s="263"/>
      <c r="KY434" s="263"/>
      <c r="KZ434" s="263"/>
      <c r="LA434" s="263"/>
      <c r="LB434" s="263"/>
      <c r="LC434" s="263"/>
      <c r="LD434" s="263"/>
      <c r="LE434" s="263"/>
      <c r="LF434" s="263"/>
      <c r="LG434" s="263"/>
      <c r="LH434" s="263"/>
      <c r="LI434" s="263"/>
      <c r="LJ434" s="263"/>
      <c r="LK434" s="263"/>
      <c r="LL434" s="263"/>
      <c r="LM434" s="263"/>
      <c r="LN434" s="263"/>
      <c r="LO434" s="263"/>
      <c r="LP434" s="263"/>
      <c r="LQ434" s="263"/>
      <c r="LR434" s="263"/>
      <c r="LS434" s="263"/>
      <c r="LT434" s="263"/>
      <c r="LU434" s="263"/>
      <c r="LV434" s="263"/>
      <c r="LW434" s="263"/>
      <c r="LX434" s="263"/>
      <c r="LY434" s="263"/>
      <c r="LZ434" s="263"/>
      <c r="MA434" s="263"/>
      <c r="MB434" s="263"/>
      <c r="MC434" s="263"/>
      <c r="MD434" s="263"/>
      <c r="ME434" s="263"/>
      <c r="MF434" s="263"/>
      <c r="MG434" s="263"/>
      <c r="MH434" s="263"/>
      <c r="MI434" s="263"/>
      <c r="MJ434" s="263"/>
      <c r="MK434" s="263"/>
      <c r="ML434" s="263"/>
      <c r="MM434" s="263"/>
      <c r="MN434" s="263"/>
      <c r="MO434" s="263"/>
      <c r="MP434" s="263"/>
      <c r="MQ434" s="263"/>
      <c r="MR434" s="263"/>
      <c r="MS434" s="263"/>
      <c r="MT434" s="263"/>
      <c r="MU434" s="263"/>
      <c r="MV434" s="263"/>
      <c r="MW434" s="263"/>
      <c r="MX434" s="263"/>
      <c r="MY434" s="263"/>
      <c r="MZ434" s="263"/>
      <c r="NA434" s="263"/>
      <c r="NB434" s="263"/>
      <c r="NC434" s="263"/>
      <c r="ND434" s="263"/>
      <c r="NE434" s="263"/>
      <c r="NF434" s="263"/>
      <c r="NG434" s="263"/>
      <c r="NH434" s="263"/>
      <c r="NI434" s="263"/>
      <c r="NJ434" s="263"/>
      <c r="NK434" s="263"/>
      <c r="NL434" s="263"/>
      <c r="NM434" s="263"/>
      <c r="NN434" s="263"/>
      <c r="NO434" s="263"/>
      <c r="NP434" s="263"/>
      <c r="NQ434" s="263"/>
      <c r="NR434" s="263"/>
      <c r="NS434" s="263"/>
      <c r="NT434" s="263"/>
      <c r="NU434" s="263"/>
      <c r="NV434" s="263"/>
      <c r="NW434" s="263"/>
      <c r="NX434" s="263"/>
      <c r="NY434" s="263"/>
      <c r="NZ434" s="263"/>
      <c r="OA434" s="263"/>
      <c r="OB434" s="263"/>
      <c r="OC434" s="263"/>
      <c r="OD434" s="263"/>
      <c r="OE434" s="263"/>
      <c r="OF434" s="263"/>
      <c r="OG434" s="263"/>
      <c r="OH434" s="263"/>
      <c r="OI434" s="263"/>
      <c r="OJ434" s="263"/>
      <c r="OK434" s="263"/>
      <c r="OL434" s="263"/>
      <c r="OM434" s="263"/>
      <c r="ON434" s="263"/>
      <c r="OO434" s="263"/>
      <c r="OP434" s="263"/>
      <c r="OQ434" s="263"/>
      <c r="OR434" s="263"/>
      <c r="OS434" s="263"/>
      <c r="OT434" s="263"/>
      <c r="OU434" s="263"/>
      <c r="OV434" s="263"/>
      <c r="OW434" s="263"/>
      <c r="OX434" s="263"/>
      <c r="OY434" s="263"/>
      <c r="OZ434" s="263"/>
      <c r="PA434" s="263"/>
      <c r="PB434" s="263"/>
      <c r="PC434" s="263"/>
      <c r="PD434" s="263"/>
      <c r="PE434" s="263"/>
      <c r="PF434" s="263"/>
      <c r="PG434" s="263"/>
      <c r="PH434" s="263"/>
      <c r="PI434" s="263"/>
      <c r="PJ434" s="263"/>
      <c r="PK434" s="263"/>
      <c r="PL434" s="263"/>
      <c r="PM434" s="263"/>
      <c r="PN434" s="263"/>
      <c r="PO434" s="263"/>
      <c r="PP434" s="263"/>
      <c r="PQ434" s="263"/>
      <c r="PR434" s="263"/>
      <c r="PS434" s="263"/>
      <c r="PT434" s="263"/>
      <c r="PU434" s="263"/>
      <c r="PV434" s="263"/>
      <c r="PW434" s="263"/>
      <c r="PX434" s="263"/>
      <c r="PY434" s="263"/>
      <c r="PZ434" s="263"/>
      <c r="QA434" s="263"/>
      <c r="QB434" s="263"/>
      <c r="QC434" s="263"/>
      <c r="QD434" s="263"/>
      <c r="QE434" s="263"/>
      <c r="QF434" s="263"/>
      <c r="QG434" s="263"/>
      <c r="QH434" s="263"/>
      <c r="QI434" s="263"/>
      <c r="QJ434" s="263"/>
      <c r="QK434" s="263"/>
      <c r="QL434" s="263"/>
      <c r="QM434" s="263"/>
      <c r="QN434" s="263"/>
      <c r="QO434" s="263"/>
      <c r="QP434" s="263"/>
      <c r="QQ434" s="263"/>
      <c r="QR434" s="263"/>
      <c r="QS434" s="263"/>
      <c r="QT434" s="263"/>
      <c r="QU434" s="263"/>
      <c r="QV434" s="263"/>
      <c r="QW434" s="263"/>
      <c r="QX434" s="263"/>
      <c r="QY434" s="263"/>
      <c r="QZ434" s="263"/>
      <c r="RA434" s="263"/>
      <c r="RB434" s="263"/>
      <c r="RC434" s="263"/>
      <c r="RD434" s="263"/>
      <c r="RE434" s="263"/>
      <c r="RF434" s="263"/>
      <c r="RG434" s="263"/>
      <c r="RH434" s="263"/>
      <c r="RI434" s="263"/>
      <c r="RJ434" s="263"/>
      <c r="RK434" s="263"/>
      <c r="RL434" s="263"/>
      <c r="RM434" s="263"/>
      <c r="RN434" s="263"/>
      <c r="RO434" s="263"/>
      <c r="RP434" s="263"/>
      <c r="RQ434" s="263"/>
      <c r="RR434" s="263"/>
      <c r="RS434" s="263"/>
      <c r="RT434" s="263"/>
      <c r="RU434" s="263"/>
      <c r="RV434" s="263"/>
      <c r="RW434" s="263"/>
      <c r="RX434" s="263"/>
      <c r="RY434" s="263"/>
      <c r="RZ434" s="263"/>
      <c r="SA434" s="263"/>
      <c r="SB434" s="263"/>
      <c r="SC434" s="263"/>
      <c r="SD434" s="263"/>
      <c r="SE434" s="263"/>
      <c r="SF434" s="263"/>
      <c r="SG434" s="263"/>
      <c r="SH434" s="263"/>
      <c r="SI434" s="263"/>
      <c r="SJ434" s="263"/>
      <c r="SK434" s="263"/>
      <c r="SL434" s="263"/>
      <c r="SM434" s="263"/>
      <c r="SN434" s="263"/>
      <c r="SO434" s="263"/>
      <c r="SP434" s="263"/>
      <c r="SQ434" s="263"/>
      <c r="SR434" s="263"/>
      <c r="SS434" s="263"/>
      <c r="ST434" s="263"/>
      <c r="SU434" s="263"/>
      <c r="SV434" s="263"/>
      <c r="SW434" s="263"/>
      <c r="SX434" s="263"/>
      <c r="SY434" s="263"/>
      <c r="SZ434" s="263"/>
      <c r="TA434" s="263"/>
      <c r="TB434" s="263"/>
      <c r="TC434" s="263"/>
      <c r="TD434" s="263"/>
      <c r="TE434" s="263"/>
      <c r="TF434" s="263"/>
      <c r="TG434" s="263"/>
      <c r="TH434" s="263"/>
      <c r="TI434" s="263"/>
      <c r="TJ434" s="263"/>
      <c r="TK434" s="263"/>
      <c r="TL434" s="263"/>
      <c r="TM434" s="263"/>
      <c r="TN434" s="263"/>
      <c r="TO434" s="263"/>
      <c r="TP434" s="263"/>
      <c r="TQ434" s="263"/>
      <c r="TR434" s="263"/>
      <c r="TS434" s="263"/>
      <c r="TT434" s="263"/>
      <c r="TU434" s="263"/>
      <c r="TV434" s="263"/>
      <c r="TW434" s="263"/>
      <c r="TX434" s="263"/>
      <c r="TY434" s="263"/>
      <c r="TZ434" s="263"/>
      <c r="UA434" s="263"/>
      <c r="UB434" s="263"/>
      <c r="UC434" s="263"/>
      <c r="UD434" s="263"/>
      <c r="UE434" s="263"/>
      <c r="UF434" s="263"/>
      <c r="UG434" s="263"/>
      <c r="UH434" s="263"/>
      <c r="UI434" s="263"/>
      <c r="UJ434" s="263"/>
      <c r="UK434" s="263"/>
      <c r="UL434" s="263"/>
      <c r="UM434" s="263"/>
      <c r="UN434" s="263"/>
      <c r="UO434" s="263"/>
      <c r="UP434" s="263"/>
      <c r="UQ434" s="263"/>
      <c r="UR434" s="263"/>
      <c r="US434" s="263"/>
      <c r="UT434" s="263"/>
      <c r="UU434" s="263"/>
      <c r="UV434" s="263"/>
      <c r="UW434" s="263"/>
      <c r="UX434" s="263"/>
      <c r="UY434" s="263"/>
      <c r="UZ434" s="263"/>
      <c r="VA434" s="263"/>
      <c r="VB434" s="263"/>
      <c r="VC434" s="263"/>
      <c r="VD434" s="263"/>
      <c r="VE434" s="263"/>
      <c r="VF434" s="263"/>
      <c r="VG434" s="263"/>
      <c r="VH434" s="263"/>
      <c r="VI434" s="263"/>
      <c r="VJ434" s="263"/>
      <c r="VK434" s="263"/>
      <c r="VL434" s="263"/>
      <c r="VM434" s="263"/>
      <c r="VN434" s="263"/>
      <c r="VO434" s="263"/>
      <c r="VP434" s="263"/>
      <c r="VQ434" s="263"/>
      <c r="VR434" s="263"/>
      <c r="VS434" s="263"/>
      <c r="VT434" s="263"/>
      <c r="VU434" s="263"/>
      <c r="VV434" s="263"/>
      <c r="VW434" s="263"/>
      <c r="VX434" s="263"/>
      <c r="VY434" s="263"/>
      <c r="VZ434" s="263"/>
      <c r="WA434" s="263"/>
      <c r="WB434" s="263"/>
      <c r="WC434" s="263"/>
      <c r="WD434" s="263"/>
      <c r="WE434" s="263"/>
      <c r="WF434" s="263"/>
      <c r="WG434" s="263"/>
      <c r="WH434" s="263"/>
      <c r="WI434" s="263"/>
      <c r="WJ434" s="263"/>
      <c r="WK434" s="263"/>
      <c r="WL434" s="263"/>
      <c r="WM434" s="263"/>
      <c r="WN434" s="263"/>
      <c r="WO434" s="263"/>
      <c r="WP434" s="263"/>
      <c r="WQ434" s="263"/>
      <c r="WR434" s="263"/>
      <c r="WS434" s="263"/>
      <c r="WT434" s="263"/>
      <c r="WU434" s="263"/>
      <c r="WV434" s="263"/>
      <c r="WW434" s="263"/>
      <c r="WX434" s="263"/>
      <c r="WY434" s="263"/>
      <c r="WZ434" s="263"/>
      <c r="XA434" s="263"/>
      <c r="XB434" s="263"/>
      <c r="XC434" s="263"/>
      <c r="XD434" s="263"/>
      <c r="XE434" s="263"/>
      <c r="XF434" s="263"/>
      <c r="XG434" s="263"/>
      <c r="XH434" s="263"/>
      <c r="XI434" s="263"/>
      <c r="XJ434" s="263"/>
      <c r="XK434" s="263"/>
      <c r="XL434" s="263"/>
      <c r="XM434" s="263"/>
      <c r="XN434" s="263"/>
      <c r="XO434" s="263"/>
      <c r="XP434" s="263"/>
      <c r="XQ434" s="263"/>
      <c r="XR434" s="263"/>
      <c r="XS434" s="263"/>
      <c r="XT434" s="263"/>
      <c r="XU434" s="263"/>
      <c r="XV434" s="263"/>
      <c r="XW434" s="263"/>
      <c r="XX434" s="263"/>
      <c r="XY434" s="263"/>
      <c r="XZ434" s="263"/>
      <c r="YA434" s="263"/>
      <c r="YB434" s="263"/>
      <c r="YC434" s="263"/>
      <c r="YD434" s="263"/>
      <c r="YE434" s="263"/>
      <c r="YF434" s="263"/>
      <c r="YG434" s="263"/>
      <c r="YH434" s="263"/>
      <c r="YI434" s="263"/>
      <c r="YJ434" s="263"/>
      <c r="YK434" s="263"/>
      <c r="YL434" s="263"/>
      <c r="YM434" s="263"/>
      <c r="YN434" s="263"/>
      <c r="YO434" s="263"/>
      <c r="YP434" s="263"/>
      <c r="YQ434" s="263"/>
      <c r="YR434" s="263"/>
      <c r="YS434" s="263"/>
      <c r="YT434" s="263"/>
      <c r="YU434" s="263"/>
      <c r="YV434" s="263"/>
      <c r="YW434" s="263"/>
      <c r="YX434" s="263"/>
      <c r="YY434" s="263"/>
      <c r="YZ434" s="263"/>
      <c r="ZA434" s="263"/>
      <c r="ZB434" s="263"/>
      <c r="ZC434" s="263"/>
      <c r="ZD434" s="263"/>
      <c r="ZE434" s="263"/>
      <c r="ZF434" s="263"/>
      <c r="ZG434" s="263"/>
      <c r="ZH434" s="263"/>
      <c r="ZI434" s="263"/>
      <c r="ZJ434" s="263"/>
      <c r="ZK434" s="263"/>
      <c r="ZL434" s="263"/>
      <c r="ZM434" s="263"/>
      <c r="ZN434" s="263"/>
      <c r="ZO434" s="263"/>
      <c r="ZP434" s="263"/>
      <c r="ZQ434" s="263"/>
      <c r="ZR434" s="263"/>
      <c r="ZS434" s="263"/>
      <c r="ZT434" s="263"/>
      <c r="ZU434" s="263"/>
      <c r="ZV434" s="263"/>
      <c r="ZW434" s="263"/>
      <c r="ZX434" s="263"/>
      <c r="ZY434" s="263"/>
      <c r="ZZ434" s="263"/>
      <c r="AAA434" s="263"/>
      <c r="AAB434" s="263"/>
      <c r="AAC434" s="263"/>
      <c r="AAD434" s="263"/>
      <c r="AAE434" s="263"/>
      <c r="AAF434" s="263"/>
      <c r="AAG434" s="263"/>
      <c r="AAH434" s="263"/>
      <c r="AAI434" s="263"/>
      <c r="AAJ434" s="263"/>
      <c r="AAK434" s="263"/>
      <c r="AAL434" s="263"/>
      <c r="AAM434" s="263"/>
      <c r="AAN434" s="263"/>
      <c r="AAO434" s="263"/>
      <c r="AAP434" s="263"/>
      <c r="AAQ434" s="263"/>
      <c r="AAR434" s="263"/>
      <c r="AAS434" s="263"/>
      <c r="AAT434" s="263"/>
      <c r="AAU434" s="263"/>
      <c r="AAV434" s="263"/>
      <c r="AAW434" s="263"/>
      <c r="AAX434" s="263"/>
      <c r="AAY434" s="263"/>
      <c r="AAZ434" s="263"/>
      <c r="ABA434" s="263"/>
      <c r="ABB434" s="263"/>
      <c r="ABC434" s="263"/>
      <c r="ABD434" s="263"/>
      <c r="ABE434" s="263"/>
      <c r="ABF434" s="263"/>
      <c r="ABG434" s="263"/>
      <c r="ABH434" s="263"/>
      <c r="ABI434" s="263"/>
      <c r="ABJ434" s="263"/>
      <c r="ABK434" s="263"/>
      <c r="ABL434" s="263"/>
      <c r="ABM434" s="263"/>
      <c r="ABN434" s="263"/>
      <c r="ABO434" s="263"/>
      <c r="ABP434" s="263"/>
      <c r="ABQ434" s="263"/>
      <c r="ABR434" s="263"/>
      <c r="ABS434" s="263"/>
      <c r="ABT434" s="263"/>
      <c r="ABU434" s="263"/>
      <c r="ABV434" s="263"/>
      <c r="ABW434" s="263"/>
      <c r="ABX434" s="263"/>
      <c r="ABY434" s="263"/>
      <c r="ABZ434" s="263"/>
      <c r="ACA434" s="263"/>
      <c r="ACB434" s="263"/>
      <c r="ACC434" s="263"/>
      <c r="ACD434" s="263"/>
      <c r="ACE434" s="263"/>
      <c r="ACF434" s="263"/>
      <c r="ACG434" s="263"/>
      <c r="ACH434" s="263"/>
      <c r="ACI434" s="263"/>
      <c r="ACJ434" s="263"/>
      <c r="ACK434" s="263"/>
      <c r="ACL434" s="263"/>
      <c r="ACM434" s="263"/>
      <c r="ACN434" s="263"/>
      <c r="ACO434" s="263"/>
      <c r="ACP434" s="263"/>
      <c r="ACQ434" s="263"/>
      <c r="ACR434" s="263"/>
      <c r="ACS434" s="263"/>
      <c r="ACT434" s="263"/>
      <c r="ACU434" s="263"/>
      <c r="ACV434" s="263"/>
      <c r="ACW434" s="263"/>
      <c r="ACX434" s="263"/>
      <c r="ACY434" s="263"/>
      <c r="ACZ434" s="263"/>
      <c r="ADA434" s="263"/>
      <c r="ADB434" s="263"/>
      <c r="ADC434" s="263"/>
      <c r="ADD434" s="263"/>
      <c r="ADE434" s="263"/>
      <c r="ADF434" s="263"/>
      <c r="ADG434" s="263"/>
      <c r="ADH434" s="263"/>
      <c r="ADI434" s="263"/>
      <c r="ADJ434" s="263"/>
      <c r="ADK434" s="263"/>
      <c r="ADL434" s="263"/>
      <c r="ADM434" s="263"/>
      <c r="ADN434" s="263"/>
      <c r="ADO434" s="263"/>
      <c r="ADP434" s="263"/>
      <c r="ADQ434" s="263"/>
      <c r="ADR434" s="263"/>
      <c r="ADS434" s="263"/>
      <c r="ADT434" s="263"/>
      <c r="ADU434" s="263"/>
      <c r="ADV434" s="263"/>
      <c r="ADW434" s="263"/>
      <c r="ADX434" s="263"/>
      <c r="ADY434" s="263"/>
      <c r="ADZ434" s="263"/>
      <c r="AEA434" s="263"/>
      <c r="AEB434" s="263"/>
      <c r="AEC434" s="263"/>
      <c r="AED434" s="263"/>
      <c r="AEE434" s="263"/>
      <c r="AEF434" s="263"/>
      <c r="AEG434" s="263"/>
      <c r="AEH434" s="263"/>
      <c r="AEI434" s="263"/>
      <c r="AEJ434" s="263"/>
      <c r="AEK434" s="263"/>
      <c r="AEL434" s="263"/>
      <c r="AEM434" s="263"/>
      <c r="AEN434" s="263"/>
      <c r="AEO434" s="263"/>
      <c r="AEP434" s="263"/>
      <c r="AEQ434" s="263"/>
      <c r="AER434" s="263"/>
      <c r="AES434" s="263"/>
      <c r="AET434" s="263"/>
      <c r="AEU434" s="263"/>
      <c r="AEV434" s="263"/>
      <c r="AEW434" s="263"/>
      <c r="AEX434" s="263"/>
      <c r="AEY434" s="263"/>
      <c r="AEZ434" s="263"/>
      <c r="AFA434" s="263"/>
      <c r="AFB434" s="263"/>
      <c r="AFC434" s="263"/>
      <c r="AFD434" s="263"/>
      <c r="AFE434" s="263"/>
      <c r="AFF434" s="263"/>
      <c r="AFG434" s="263"/>
      <c r="AFH434" s="263"/>
      <c r="AFI434" s="263"/>
      <c r="AFJ434" s="263"/>
      <c r="AFK434" s="263"/>
      <c r="AFL434" s="263"/>
      <c r="AFM434" s="263"/>
      <c r="AFN434" s="263"/>
      <c r="AFO434" s="263"/>
      <c r="AFP434" s="263"/>
      <c r="AFQ434" s="263"/>
      <c r="AFR434" s="263"/>
      <c r="AFS434" s="263"/>
      <c r="AFT434" s="263"/>
      <c r="AFU434" s="263"/>
      <c r="AFV434" s="263"/>
      <c r="AFW434" s="263"/>
      <c r="AFX434" s="263"/>
      <c r="AFY434" s="263"/>
      <c r="AFZ434" s="263"/>
      <c r="AGA434" s="263"/>
      <c r="AGB434" s="263"/>
      <c r="AGC434" s="263"/>
      <c r="AGD434" s="263"/>
      <c r="AGE434" s="263"/>
      <c r="AGF434" s="263"/>
      <c r="AGG434" s="263"/>
      <c r="AGH434" s="263"/>
      <c r="AGI434" s="263"/>
      <c r="AGJ434" s="263"/>
      <c r="AGK434" s="263"/>
      <c r="AGL434" s="263"/>
      <c r="AGM434" s="263"/>
      <c r="AGN434" s="263"/>
      <c r="AGO434" s="263"/>
      <c r="AGP434" s="263"/>
      <c r="AGQ434" s="263"/>
      <c r="AGR434" s="263"/>
      <c r="AGS434" s="263"/>
      <c r="AGT434" s="263"/>
      <c r="AGU434" s="263"/>
      <c r="AGV434" s="263"/>
      <c r="AGW434" s="263"/>
      <c r="AGX434" s="263"/>
      <c r="AGY434" s="263"/>
      <c r="AGZ434" s="263"/>
      <c r="AHA434" s="263"/>
      <c r="AHB434" s="263"/>
      <c r="AHC434" s="263"/>
      <c r="AHD434" s="263"/>
      <c r="AHE434" s="263"/>
      <c r="AHF434" s="263"/>
      <c r="AHG434" s="263"/>
      <c r="AHH434" s="263"/>
      <c r="AHI434" s="263"/>
      <c r="AHJ434" s="263"/>
      <c r="AHK434" s="263"/>
      <c r="AHL434" s="263"/>
      <c r="AHM434" s="263"/>
      <c r="AHN434" s="263"/>
      <c r="AHO434" s="263"/>
      <c r="AHP434" s="263"/>
      <c r="AHQ434" s="263"/>
      <c r="AHR434" s="263"/>
      <c r="AHS434" s="263"/>
      <c r="AHT434" s="263"/>
      <c r="AHU434" s="263"/>
      <c r="AHV434" s="263"/>
      <c r="AHW434" s="263"/>
      <c r="AHX434" s="263"/>
      <c r="AHY434" s="263"/>
      <c r="AHZ434" s="263"/>
      <c r="AIA434" s="263"/>
      <c r="AIB434" s="263"/>
      <c r="AIC434" s="263"/>
      <c r="AID434" s="263"/>
      <c r="AIE434" s="263"/>
      <c r="AIF434" s="263"/>
      <c r="AIG434" s="263"/>
      <c r="AIH434" s="263"/>
      <c r="AII434" s="263"/>
      <c r="AIJ434" s="263"/>
      <c r="AIK434" s="263"/>
      <c r="AIL434" s="263"/>
      <c r="AIM434" s="263"/>
      <c r="AIN434" s="263"/>
      <c r="AIO434" s="263"/>
      <c r="AIP434" s="263"/>
      <c r="AIQ434" s="263"/>
      <c r="AIR434" s="263"/>
      <c r="AIS434" s="263"/>
      <c r="AIT434" s="263"/>
      <c r="AIU434" s="263"/>
      <c r="AIV434" s="263"/>
      <c r="AIW434" s="263"/>
      <c r="AIX434" s="263"/>
      <c r="AIY434" s="263"/>
      <c r="AIZ434" s="263"/>
      <c r="AJA434" s="263"/>
      <c r="AJB434" s="263"/>
      <c r="AJC434" s="263"/>
      <c r="AJD434" s="263"/>
      <c r="AJE434" s="263"/>
      <c r="AJF434" s="263"/>
      <c r="AJG434" s="263"/>
      <c r="AJH434" s="263"/>
      <c r="AJI434" s="263"/>
      <c r="AJJ434" s="263"/>
      <c r="AJK434" s="263"/>
      <c r="AJL434" s="263"/>
      <c r="AJM434" s="263"/>
      <c r="AJN434" s="263"/>
      <c r="AJO434" s="263"/>
      <c r="AJP434" s="263"/>
      <c r="AJQ434" s="263"/>
      <c r="AJR434" s="263"/>
      <c r="AJS434" s="263"/>
      <c r="AJT434" s="263"/>
      <c r="AJU434" s="263"/>
      <c r="AJV434" s="263"/>
      <c r="AJW434" s="263"/>
      <c r="AJX434" s="263"/>
      <c r="AJY434" s="263"/>
      <c r="AJZ434" s="263"/>
      <c r="AKA434" s="263"/>
      <c r="AKB434" s="263"/>
      <c r="AKC434" s="263"/>
      <c r="AKD434" s="263"/>
      <c r="AKE434" s="263"/>
      <c r="AKF434" s="263"/>
      <c r="AKG434" s="263"/>
      <c r="AKH434" s="263"/>
      <c r="AKI434" s="263"/>
      <c r="AKJ434" s="263"/>
      <c r="AKK434" s="263"/>
      <c r="AKL434" s="263"/>
      <c r="AKM434" s="263"/>
      <c r="AKN434" s="263"/>
      <c r="AKO434" s="263"/>
      <c r="AKP434" s="263"/>
      <c r="AKQ434" s="263"/>
      <c r="AKR434" s="263"/>
      <c r="AKS434" s="263"/>
      <c r="AKT434" s="263"/>
      <c r="AKU434" s="263"/>
      <c r="AKV434" s="263"/>
      <c r="AKW434" s="263"/>
      <c r="AKX434" s="263"/>
      <c r="AKY434" s="263"/>
      <c r="AKZ434" s="263"/>
      <c r="ALA434" s="263"/>
      <c r="ALB434" s="263"/>
      <c r="ALC434" s="263"/>
      <c r="ALD434" s="263"/>
      <c r="ALE434" s="263"/>
      <c r="ALF434" s="263"/>
      <c r="ALG434" s="263"/>
      <c r="ALH434" s="263"/>
      <c r="ALI434" s="263"/>
      <c r="ALJ434" s="263"/>
      <c r="ALK434" s="263"/>
      <c r="ALL434" s="263"/>
      <c r="ALM434" s="263"/>
      <c r="ALN434" s="263"/>
      <c r="ALO434" s="263"/>
      <c r="ALP434" s="263"/>
      <c r="ALQ434" s="263"/>
      <c r="ALR434" s="263"/>
      <c r="ALS434" s="263"/>
      <c r="ALT434" s="263"/>
      <c r="ALU434" s="263"/>
      <c r="ALV434" s="263"/>
      <c r="ALW434" s="263"/>
      <c r="ALX434" s="263"/>
      <c r="ALY434" s="263"/>
      <c r="ALZ434" s="263"/>
      <c r="AMA434" s="263"/>
      <c r="AMB434" s="263"/>
      <c r="AMC434" s="263"/>
      <c r="AMD434" s="263"/>
      <c r="AME434" s="263"/>
      <c r="AMF434" s="263"/>
      <c r="AMG434" s="263"/>
      <c r="AMH434" s="263"/>
      <c r="AMI434" s="263"/>
      <c r="AMJ434" s="263"/>
      <c r="AMK434" s="263"/>
      <c r="AML434" s="263"/>
      <c r="AMM434" s="263"/>
      <c r="AMN434" s="263"/>
      <c r="AMO434" s="263"/>
      <c r="AMP434" s="263"/>
      <c r="AMQ434" s="263"/>
      <c r="AMR434" s="263"/>
      <c r="AMS434" s="263"/>
      <c r="AMT434" s="263"/>
      <c r="AMU434" s="263"/>
      <c r="AMV434" s="263"/>
      <c r="AMW434" s="263"/>
      <c r="AMX434" s="263"/>
      <c r="AMY434" s="263"/>
      <c r="AMZ434" s="263"/>
      <c r="ANA434" s="263"/>
      <c r="ANB434" s="263"/>
      <c r="ANC434" s="263"/>
      <c r="AND434" s="263"/>
      <c r="ANE434" s="263"/>
      <c r="ANF434" s="263"/>
      <c r="ANG434" s="263"/>
      <c r="ANH434" s="263"/>
      <c r="ANI434" s="263"/>
      <c r="ANJ434" s="263"/>
      <c r="ANK434" s="263"/>
      <c r="ANL434" s="263"/>
      <c r="ANM434" s="263"/>
      <c r="ANN434" s="263"/>
      <c r="ANO434" s="263"/>
      <c r="ANP434" s="263"/>
      <c r="ANQ434" s="263"/>
      <c r="ANR434" s="263"/>
      <c r="ANS434" s="263"/>
      <c r="ANT434" s="263"/>
      <c r="ANU434" s="263"/>
      <c r="ANV434" s="263"/>
      <c r="ANW434" s="263"/>
      <c r="ANX434" s="263"/>
      <c r="ANY434" s="263"/>
      <c r="ANZ434" s="263"/>
      <c r="AOA434" s="263"/>
      <c r="AOB434" s="263"/>
      <c r="AOC434" s="263"/>
      <c r="AOD434" s="263"/>
      <c r="AOE434" s="263"/>
      <c r="AOF434" s="263"/>
      <c r="AOG434" s="263"/>
      <c r="AOH434" s="263"/>
      <c r="AOI434" s="263"/>
      <c r="AOJ434" s="263"/>
      <c r="AOK434" s="263"/>
      <c r="AOL434" s="263"/>
      <c r="AOM434" s="263"/>
      <c r="AON434" s="263"/>
      <c r="AOO434" s="263"/>
      <c r="AOP434" s="263"/>
      <c r="AOQ434" s="263"/>
      <c r="AOR434" s="263"/>
      <c r="AOS434" s="263"/>
      <c r="AOT434" s="263"/>
      <c r="AOU434" s="263"/>
      <c r="AOV434" s="263"/>
      <c r="AOW434" s="263"/>
      <c r="AOX434" s="263"/>
      <c r="AOY434" s="263"/>
      <c r="AOZ434" s="263"/>
      <c r="APA434" s="263"/>
      <c r="APB434" s="263"/>
      <c r="APC434" s="263"/>
      <c r="APD434" s="263"/>
      <c r="APE434" s="263"/>
      <c r="APF434" s="263"/>
      <c r="APG434" s="263"/>
      <c r="APH434" s="263"/>
      <c r="API434" s="263"/>
      <c r="APJ434" s="263"/>
      <c r="APK434" s="263"/>
      <c r="APL434" s="263"/>
      <c r="APM434" s="263"/>
      <c r="APN434" s="263"/>
      <c r="APO434" s="263"/>
      <c r="APP434" s="263"/>
      <c r="APQ434" s="263"/>
      <c r="APR434" s="263"/>
      <c r="APS434" s="263"/>
      <c r="APT434" s="263"/>
      <c r="APU434" s="263"/>
      <c r="APV434" s="263"/>
      <c r="APW434" s="263"/>
      <c r="APX434" s="263"/>
      <c r="APY434" s="263"/>
      <c r="APZ434" s="263"/>
      <c r="AQA434" s="263"/>
      <c r="AQB434" s="263"/>
      <c r="AQC434" s="263"/>
      <c r="AQD434" s="263"/>
      <c r="AQE434" s="263"/>
      <c r="AQF434" s="263"/>
      <c r="AQG434" s="263"/>
      <c r="AQH434" s="263"/>
      <c r="AQI434" s="263"/>
      <c r="AQJ434" s="263"/>
      <c r="AQK434" s="263"/>
      <c r="AQL434" s="263"/>
      <c r="AQM434" s="263"/>
      <c r="AQN434" s="263"/>
      <c r="AQO434" s="263"/>
      <c r="AQP434" s="263"/>
      <c r="AQQ434" s="263"/>
      <c r="AQR434" s="263"/>
      <c r="AQS434" s="263"/>
      <c r="AQT434" s="263"/>
      <c r="AQU434" s="263"/>
      <c r="AQV434" s="263"/>
      <c r="AQW434" s="263"/>
      <c r="AQX434" s="263"/>
      <c r="AQY434" s="263"/>
      <c r="AQZ434" s="263"/>
      <c r="ARA434" s="263"/>
      <c r="ARB434" s="263"/>
      <c r="ARC434" s="263"/>
      <c r="ARD434" s="263"/>
      <c r="ARE434" s="263"/>
      <c r="ARF434" s="263"/>
      <c r="ARG434" s="263"/>
      <c r="ARH434" s="263"/>
      <c r="ARI434" s="263"/>
      <c r="ARJ434" s="263"/>
      <c r="ARK434" s="263"/>
      <c r="ARL434" s="263"/>
      <c r="ARM434" s="263"/>
      <c r="ARN434" s="263"/>
      <c r="ARO434" s="263"/>
      <c r="ARP434" s="263"/>
      <c r="ARQ434" s="263"/>
      <c r="ARR434" s="263"/>
      <c r="ARS434" s="263"/>
      <c r="ART434" s="263"/>
      <c r="ARU434" s="263"/>
      <c r="ARV434" s="263"/>
      <c r="ARW434" s="263"/>
      <c r="ARX434" s="263"/>
      <c r="ARY434" s="263"/>
      <c r="ARZ434" s="263"/>
      <c r="ASA434" s="263"/>
      <c r="ASB434" s="263"/>
      <c r="ASC434" s="263"/>
      <c r="ASD434" s="263"/>
      <c r="ASE434" s="263"/>
      <c r="ASF434" s="263"/>
      <c r="ASG434" s="263"/>
      <c r="ASH434" s="263"/>
      <c r="ASI434" s="263"/>
      <c r="ASJ434" s="263"/>
      <c r="ASK434" s="263"/>
      <c r="ASL434" s="263"/>
      <c r="ASM434" s="263"/>
      <c r="ASN434" s="263"/>
      <c r="ASO434" s="263"/>
      <c r="ASP434" s="263"/>
      <c r="ASQ434" s="263"/>
      <c r="ASR434" s="263"/>
      <c r="ASS434" s="263"/>
      <c r="AST434" s="263"/>
      <c r="ASU434" s="263"/>
      <c r="ASV434" s="263"/>
      <c r="ASW434" s="263"/>
      <c r="ASX434" s="263"/>
      <c r="ASY434" s="263"/>
      <c r="ASZ434" s="263"/>
      <c r="ATA434" s="263"/>
      <c r="ATB434" s="263"/>
      <c r="ATC434" s="263"/>
      <c r="ATD434" s="263"/>
      <c r="ATE434" s="263"/>
      <c r="ATF434" s="263"/>
      <c r="ATG434" s="263"/>
      <c r="ATH434" s="263"/>
      <c r="ATI434" s="263"/>
      <c r="ATJ434" s="263"/>
      <c r="ATK434" s="263"/>
      <c r="ATL434" s="263"/>
      <c r="ATM434" s="263"/>
      <c r="ATN434" s="263"/>
      <c r="ATO434" s="263"/>
      <c r="ATP434" s="263"/>
      <c r="ATQ434" s="263"/>
      <c r="ATR434" s="263"/>
      <c r="ATS434" s="263"/>
      <c r="ATT434" s="263"/>
      <c r="ATU434" s="263"/>
      <c r="ATV434" s="263"/>
      <c r="ATW434" s="263"/>
      <c r="ATX434" s="263"/>
      <c r="ATY434" s="263"/>
      <c r="ATZ434" s="263"/>
      <c r="AUA434" s="263"/>
      <c r="AUB434" s="263"/>
      <c r="AUC434" s="263"/>
      <c r="AUD434" s="263"/>
      <c r="AUE434" s="263"/>
      <c r="AUF434" s="263"/>
      <c r="AUG434" s="263"/>
      <c r="AUH434" s="263"/>
      <c r="AUI434" s="263"/>
      <c r="AUJ434" s="263"/>
      <c r="AUK434" s="263"/>
      <c r="AUL434" s="263"/>
      <c r="AUM434" s="263"/>
      <c r="AUN434" s="263"/>
      <c r="AUO434" s="263"/>
      <c r="AUP434" s="263"/>
      <c r="AUQ434" s="263"/>
      <c r="AUR434" s="263"/>
      <c r="AUS434" s="263"/>
      <c r="AUT434" s="263"/>
      <c r="AUU434" s="263"/>
      <c r="AUV434" s="263"/>
      <c r="AUW434" s="263"/>
      <c r="AUX434" s="263"/>
      <c r="AUY434" s="263"/>
      <c r="AUZ434" s="263"/>
      <c r="AVA434" s="263"/>
      <c r="AVB434" s="263"/>
      <c r="AVC434" s="263"/>
      <c r="AVD434" s="263"/>
      <c r="AVE434" s="263"/>
      <c r="AVF434" s="263"/>
      <c r="AVG434" s="263"/>
      <c r="AVH434" s="263"/>
      <c r="AVI434" s="263"/>
      <c r="AVJ434" s="263"/>
      <c r="AVK434" s="263"/>
      <c r="AVL434" s="263"/>
      <c r="AVM434" s="263"/>
      <c r="AVN434" s="263"/>
      <c r="AVO434" s="263"/>
      <c r="AVP434" s="263"/>
      <c r="AVQ434" s="263"/>
      <c r="AVR434" s="263"/>
      <c r="AVS434" s="263"/>
      <c r="AVT434" s="263"/>
      <c r="AVU434" s="263"/>
      <c r="AVV434" s="263"/>
      <c r="AVW434" s="263"/>
      <c r="AVX434" s="263"/>
      <c r="AVY434" s="263"/>
      <c r="AVZ434" s="263"/>
      <c r="AWA434" s="263"/>
      <c r="AWB434" s="263"/>
      <c r="AWC434" s="263"/>
      <c r="AWD434" s="263"/>
      <c r="AWE434" s="263"/>
      <c r="AWF434" s="263"/>
      <c r="AWG434" s="263"/>
      <c r="AWH434" s="263"/>
      <c r="AWI434" s="263"/>
      <c r="AWJ434" s="263"/>
      <c r="AWK434" s="263"/>
      <c r="AWL434" s="263"/>
      <c r="AWM434" s="263"/>
      <c r="AWN434" s="263"/>
      <c r="AWO434" s="263"/>
      <c r="AWP434" s="263"/>
      <c r="AWQ434" s="263"/>
      <c r="AWR434" s="263"/>
      <c r="AWS434" s="263"/>
      <c r="AWT434" s="263"/>
      <c r="AWU434" s="263"/>
      <c r="AWV434" s="263"/>
      <c r="AWW434" s="263"/>
      <c r="AWX434" s="263"/>
      <c r="AWY434" s="263"/>
      <c r="AWZ434" s="263"/>
      <c r="AXA434" s="263"/>
      <c r="AXB434" s="263"/>
      <c r="AXC434" s="263"/>
      <c r="AXD434" s="263"/>
      <c r="AXE434" s="263"/>
      <c r="AXF434" s="263"/>
      <c r="AXG434" s="263"/>
      <c r="AXH434" s="263"/>
      <c r="AXI434" s="263"/>
      <c r="AXJ434" s="263"/>
      <c r="AXK434" s="263"/>
      <c r="AXL434" s="263"/>
      <c r="AXM434" s="263"/>
      <c r="AXN434" s="263"/>
      <c r="AXO434" s="263"/>
      <c r="AXP434" s="263"/>
      <c r="AXQ434" s="263"/>
      <c r="AXR434" s="263"/>
      <c r="AXS434" s="263"/>
      <c r="AXT434" s="263"/>
      <c r="AXU434" s="263"/>
      <c r="AXV434" s="263"/>
      <c r="AXW434" s="263"/>
      <c r="AXX434" s="263"/>
      <c r="AXY434" s="263"/>
      <c r="AXZ434" s="263"/>
      <c r="AYA434" s="263"/>
      <c r="AYB434" s="263"/>
      <c r="AYC434" s="263"/>
      <c r="AYD434" s="263"/>
      <c r="AYE434" s="263"/>
      <c r="AYF434" s="263"/>
      <c r="AYG434" s="263"/>
      <c r="AYH434" s="263"/>
      <c r="AYI434" s="263"/>
      <c r="AYJ434" s="263"/>
      <c r="AYK434" s="263"/>
      <c r="AYL434" s="263"/>
      <c r="AYM434" s="263"/>
      <c r="AYN434" s="263"/>
      <c r="AYO434" s="263"/>
      <c r="AYP434" s="263"/>
      <c r="AYQ434" s="263"/>
      <c r="AYR434" s="263"/>
      <c r="AYS434" s="263"/>
      <c r="AYT434" s="263"/>
      <c r="AYU434" s="263"/>
      <c r="AYV434" s="263"/>
      <c r="AYW434" s="263"/>
      <c r="AYX434" s="263"/>
      <c r="AYY434" s="263"/>
      <c r="AYZ434" s="263"/>
      <c r="AZA434" s="263"/>
      <c r="AZB434" s="263"/>
      <c r="AZC434" s="263"/>
      <c r="AZD434" s="263"/>
      <c r="AZE434" s="263"/>
      <c r="AZF434" s="263"/>
      <c r="AZG434" s="263"/>
      <c r="AZH434" s="263"/>
      <c r="AZI434" s="263"/>
      <c r="AZJ434" s="263"/>
      <c r="AZK434" s="263"/>
      <c r="AZL434" s="263"/>
      <c r="AZM434" s="263"/>
      <c r="AZN434" s="263"/>
      <c r="AZO434" s="263"/>
      <c r="AZP434" s="263"/>
      <c r="AZQ434" s="263"/>
      <c r="AZR434" s="263"/>
      <c r="AZS434" s="263"/>
      <c r="AZT434" s="263"/>
      <c r="AZU434" s="263"/>
      <c r="AZV434" s="263"/>
      <c r="AZW434" s="263"/>
      <c r="AZX434" s="263"/>
      <c r="AZY434" s="263"/>
      <c r="AZZ434" s="263"/>
      <c r="BAA434" s="263"/>
      <c r="BAB434" s="263"/>
      <c r="BAC434" s="263"/>
      <c r="BAD434" s="263"/>
      <c r="BAE434" s="263"/>
      <c r="BAF434" s="263"/>
      <c r="BAG434" s="263"/>
      <c r="BAH434" s="263"/>
      <c r="BAI434" s="263"/>
      <c r="BAJ434" s="263"/>
      <c r="BAK434" s="263"/>
      <c r="BAL434" s="263"/>
      <c r="BAM434" s="263"/>
      <c r="BAN434" s="263"/>
      <c r="BAO434" s="263"/>
      <c r="BAP434" s="263"/>
      <c r="BAQ434" s="263"/>
      <c r="BAR434" s="263"/>
      <c r="BAS434" s="263"/>
      <c r="BAT434" s="263"/>
      <c r="BAU434" s="263"/>
      <c r="BAV434" s="263"/>
      <c r="BAW434" s="263"/>
      <c r="BAX434" s="263"/>
      <c r="BAY434" s="263"/>
      <c r="BAZ434" s="263"/>
      <c r="BBA434" s="263"/>
      <c r="BBB434" s="263"/>
      <c r="BBC434" s="263"/>
      <c r="BBD434" s="263"/>
      <c r="BBE434" s="263"/>
      <c r="BBF434" s="263"/>
      <c r="BBG434" s="263"/>
      <c r="BBH434" s="263"/>
      <c r="BBI434" s="263"/>
      <c r="BBJ434" s="263"/>
      <c r="BBK434" s="263"/>
      <c r="BBL434" s="263"/>
      <c r="BBM434" s="263"/>
      <c r="BBN434" s="263"/>
      <c r="BBO434" s="263"/>
      <c r="BBP434" s="263"/>
      <c r="BBQ434" s="263"/>
      <c r="BBR434" s="263"/>
      <c r="BBS434" s="263"/>
      <c r="BBT434" s="263"/>
      <c r="BBU434" s="263"/>
      <c r="BBV434" s="263"/>
      <c r="BBW434" s="263"/>
      <c r="BBX434" s="263"/>
      <c r="BBY434" s="263"/>
      <c r="BBZ434" s="263"/>
      <c r="BCA434" s="263"/>
      <c r="BCB434" s="263"/>
      <c r="BCC434" s="263"/>
      <c r="BCD434" s="263"/>
      <c r="BCE434" s="263"/>
      <c r="BCF434" s="263"/>
      <c r="BCG434" s="263"/>
      <c r="BCH434" s="263"/>
      <c r="BCI434" s="263"/>
      <c r="BCJ434" s="263"/>
      <c r="BCK434" s="263"/>
      <c r="BCL434" s="263"/>
      <c r="BCM434" s="263"/>
      <c r="BCN434" s="263"/>
      <c r="BCO434" s="263"/>
      <c r="BCP434" s="263"/>
      <c r="BCQ434" s="263"/>
      <c r="BCR434" s="263"/>
      <c r="BCS434" s="263"/>
      <c r="BCT434" s="263"/>
      <c r="BCU434" s="263"/>
      <c r="BCV434" s="263"/>
      <c r="BCW434" s="263"/>
      <c r="BCX434" s="263"/>
      <c r="BCY434" s="263"/>
      <c r="BCZ434" s="263"/>
      <c r="BDA434" s="263"/>
      <c r="BDB434" s="263"/>
      <c r="BDC434" s="263"/>
      <c r="BDD434" s="263"/>
      <c r="BDE434" s="263"/>
      <c r="BDF434" s="263"/>
      <c r="BDG434" s="263"/>
      <c r="BDH434" s="263"/>
      <c r="BDI434" s="263"/>
      <c r="BDJ434" s="263"/>
      <c r="BDK434" s="263"/>
      <c r="BDL434" s="263"/>
      <c r="BDM434" s="263"/>
      <c r="BDN434" s="263"/>
      <c r="BDO434" s="263"/>
      <c r="BDP434" s="263"/>
      <c r="BDQ434" s="263"/>
      <c r="BDR434" s="263"/>
      <c r="BDS434" s="263"/>
      <c r="BDT434" s="263"/>
      <c r="BDU434" s="263"/>
      <c r="BDV434" s="263"/>
      <c r="BDW434" s="263"/>
      <c r="BDX434" s="263"/>
      <c r="BDY434" s="263"/>
      <c r="BDZ434" s="263"/>
      <c r="BEA434" s="263"/>
      <c r="BEB434" s="263"/>
      <c r="BEC434" s="263"/>
      <c r="BED434" s="263"/>
      <c r="BEE434" s="263"/>
      <c r="BEF434" s="263"/>
      <c r="BEG434" s="263"/>
      <c r="BEH434" s="263"/>
      <c r="BEI434" s="263"/>
      <c r="BEJ434" s="263"/>
      <c r="BEK434" s="263"/>
      <c r="BEL434" s="263"/>
      <c r="BEM434" s="263"/>
      <c r="BEN434" s="263"/>
      <c r="BEO434" s="263"/>
      <c r="BEP434" s="263"/>
      <c r="BEQ434" s="263"/>
      <c r="BER434" s="263"/>
      <c r="BES434" s="263"/>
      <c r="BET434" s="263"/>
      <c r="BEU434" s="263"/>
      <c r="BEV434" s="263"/>
      <c r="BEW434" s="263"/>
      <c r="BEX434" s="263"/>
      <c r="BEY434" s="263"/>
      <c r="BEZ434" s="263"/>
      <c r="BFA434" s="263"/>
      <c r="BFB434" s="263"/>
      <c r="BFC434" s="263"/>
      <c r="BFD434" s="263"/>
      <c r="BFE434" s="263"/>
      <c r="BFF434" s="263"/>
      <c r="BFG434" s="263"/>
      <c r="BFH434" s="263"/>
      <c r="BFI434" s="263"/>
      <c r="BFJ434" s="263"/>
      <c r="BFK434" s="263"/>
      <c r="BFL434" s="263"/>
      <c r="BFM434" s="263"/>
      <c r="BFN434" s="263"/>
      <c r="BFO434" s="263"/>
      <c r="BFP434" s="263"/>
      <c r="BFQ434" s="263"/>
      <c r="BFR434" s="263"/>
      <c r="BFS434" s="263"/>
      <c r="BFT434" s="263"/>
      <c r="BFU434" s="263"/>
      <c r="BFV434" s="263"/>
      <c r="BFW434" s="263"/>
      <c r="BFX434" s="263"/>
      <c r="BFY434" s="263"/>
      <c r="BFZ434" s="263"/>
      <c r="BGA434" s="263"/>
      <c r="BGB434" s="263"/>
      <c r="BGC434" s="263"/>
      <c r="BGD434" s="263"/>
      <c r="BGE434" s="263"/>
      <c r="BGF434" s="263"/>
      <c r="BGG434" s="263"/>
      <c r="BGH434" s="263"/>
      <c r="BGI434" s="263"/>
      <c r="BGJ434" s="263"/>
      <c r="BGK434" s="263"/>
      <c r="BGL434" s="263"/>
      <c r="BGM434" s="263"/>
      <c r="BGN434" s="263"/>
      <c r="BGO434" s="263"/>
      <c r="BGP434" s="263"/>
      <c r="BGQ434" s="263"/>
      <c r="BGR434" s="263"/>
      <c r="BGS434" s="263"/>
      <c r="BGT434" s="263"/>
      <c r="BGU434" s="263"/>
      <c r="BGV434" s="263"/>
      <c r="BGW434" s="263"/>
      <c r="BGX434" s="263"/>
      <c r="BGY434" s="263"/>
      <c r="BGZ434" s="263"/>
      <c r="BHA434" s="263"/>
      <c r="BHB434" s="263"/>
      <c r="BHC434" s="263"/>
      <c r="BHD434" s="263"/>
      <c r="BHE434" s="263"/>
      <c r="BHF434" s="263"/>
      <c r="BHG434" s="263"/>
      <c r="BHH434" s="263"/>
      <c r="BHI434" s="263"/>
      <c r="BHJ434" s="263"/>
      <c r="BHK434" s="263"/>
      <c r="BHL434" s="263"/>
      <c r="BHM434" s="263"/>
      <c r="BHN434" s="263"/>
      <c r="BHO434" s="263"/>
      <c r="BHP434" s="263"/>
      <c r="BHQ434" s="263"/>
      <c r="BHR434" s="263"/>
      <c r="BHS434" s="263"/>
      <c r="BHT434" s="263"/>
      <c r="BHU434" s="263"/>
      <c r="BHV434" s="263"/>
      <c r="BHW434" s="263"/>
      <c r="BHX434" s="263"/>
      <c r="BHY434" s="263"/>
      <c r="BHZ434" s="263"/>
      <c r="BIA434" s="263"/>
      <c r="BIB434" s="263"/>
      <c r="BIC434" s="263"/>
      <c r="BID434" s="263"/>
      <c r="BIE434" s="263"/>
      <c r="BIF434" s="263"/>
      <c r="BIG434" s="263"/>
      <c r="BIH434" s="263"/>
      <c r="BII434" s="263"/>
      <c r="BIJ434" s="263"/>
      <c r="BIK434" s="263"/>
      <c r="BIL434" s="263"/>
      <c r="BIM434" s="263"/>
      <c r="BIN434" s="263"/>
      <c r="BIO434" s="263"/>
      <c r="BIP434" s="263"/>
      <c r="BIQ434" s="263"/>
      <c r="BIR434" s="263"/>
      <c r="BIS434" s="263"/>
      <c r="BIT434" s="263"/>
      <c r="BIU434" s="263"/>
      <c r="BIV434" s="263"/>
      <c r="BIW434" s="263"/>
      <c r="BIX434" s="263"/>
      <c r="BIY434" s="263"/>
      <c r="BIZ434" s="263"/>
      <c r="BJA434" s="263"/>
      <c r="BJB434" s="263"/>
      <c r="BJC434" s="263"/>
      <c r="BJD434" s="263"/>
      <c r="BJE434" s="263"/>
      <c r="BJF434" s="263"/>
      <c r="BJG434" s="263"/>
      <c r="BJH434" s="263"/>
      <c r="BJI434" s="263"/>
      <c r="BJJ434" s="263"/>
      <c r="BJK434" s="263"/>
      <c r="BJL434" s="263"/>
      <c r="BJM434" s="263"/>
      <c r="BJN434" s="263"/>
      <c r="BJO434" s="263"/>
      <c r="BJP434" s="263"/>
      <c r="BJQ434" s="263"/>
      <c r="BJR434" s="263"/>
      <c r="BJS434" s="263"/>
      <c r="BJT434" s="263"/>
      <c r="BJU434" s="263"/>
      <c r="BJV434" s="263"/>
      <c r="BJW434" s="263"/>
      <c r="BJX434" s="263"/>
      <c r="BJY434" s="263"/>
      <c r="BJZ434" s="263"/>
      <c r="BKA434" s="263"/>
      <c r="BKB434" s="263"/>
      <c r="BKC434" s="263"/>
      <c r="BKD434" s="263"/>
      <c r="BKE434" s="263"/>
      <c r="BKF434" s="263"/>
      <c r="BKG434" s="263"/>
      <c r="BKH434" s="263"/>
      <c r="BKI434" s="263"/>
      <c r="BKJ434" s="263"/>
      <c r="BKK434" s="263"/>
      <c r="BKL434" s="263"/>
      <c r="BKM434" s="263"/>
      <c r="BKN434" s="263"/>
      <c r="BKO434" s="263"/>
      <c r="BKP434" s="263"/>
      <c r="BKQ434" s="263"/>
      <c r="BKR434" s="263"/>
      <c r="BKS434" s="263"/>
      <c r="BKT434" s="263"/>
      <c r="BKU434" s="263"/>
      <c r="BKV434" s="263"/>
      <c r="BKW434" s="263"/>
      <c r="BKX434" s="263"/>
      <c r="BKY434" s="263"/>
      <c r="BKZ434" s="263"/>
      <c r="BLA434" s="263"/>
      <c r="BLB434" s="263"/>
      <c r="BLC434" s="263"/>
      <c r="BLD434" s="263"/>
      <c r="BLE434" s="263"/>
      <c r="BLF434" s="263"/>
      <c r="BLG434" s="263"/>
      <c r="BLH434" s="263"/>
      <c r="BLI434" s="263"/>
      <c r="BLJ434" s="263"/>
      <c r="BLK434" s="263"/>
      <c r="BLL434" s="263"/>
      <c r="BLM434" s="263"/>
      <c r="BLN434" s="263"/>
      <c r="BLO434" s="263"/>
      <c r="BLP434" s="263"/>
      <c r="BLQ434" s="263"/>
      <c r="BLR434" s="263"/>
      <c r="BLS434" s="263"/>
      <c r="BLT434" s="263"/>
      <c r="BLU434" s="263"/>
      <c r="BLV434" s="263"/>
      <c r="BLW434" s="263"/>
      <c r="BLX434" s="263"/>
      <c r="BLY434" s="263"/>
      <c r="BLZ434" s="263"/>
      <c r="BMA434" s="263"/>
      <c r="BMB434" s="263"/>
      <c r="BMC434" s="263"/>
      <c r="BMD434" s="263"/>
      <c r="BME434" s="263"/>
      <c r="BMF434" s="263"/>
      <c r="BMG434" s="263"/>
      <c r="BMH434" s="263"/>
      <c r="BMI434" s="263"/>
      <c r="BMJ434" s="263"/>
      <c r="BMK434" s="263"/>
      <c r="BML434" s="263"/>
      <c r="BMM434" s="263"/>
      <c r="BMN434" s="263"/>
      <c r="BMO434" s="263"/>
      <c r="BMP434" s="263"/>
      <c r="BMQ434" s="263"/>
      <c r="BMR434" s="263"/>
      <c r="BMS434" s="263"/>
      <c r="BMT434" s="263"/>
      <c r="BMU434" s="263"/>
      <c r="BMV434" s="263"/>
      <c r="BMW434" s="263"/>
      <c r="BMX434" s="263"/>
      <c r="BMY434" s="263"/>
      <c r="BMZ434" s="263"/>
      <c r="BNA434" s="263"/>
      <c r="BNB434" s="263"/>
      <c r="BNC434" s="263"/>
      <c r="BND434" s="263"/>
      <c r="BNE434" s="263"/>
      <c r="BNF434" s="263"/>
      <c r="BNG434" s="263"/>
      <c r="BNH434" s="263"/>
      <c r="BNI434" s="263"/>
      <c r="BNJ434" s="263"/>
      <c r="BNK434" s="263"/>
      <c r="BNL434" s="263"/>
      <c r="BNM434" s="263"/>
      <c r="BNN434" s="263"/>
      <c r="BNO434" s="263"/>
      <c r="BNP434" s="263"/>
      <c r="BNQ434" s="263"/>
      <c r="BNR434" s="263"/>
      <c r="BNS434" s="263"/>
      <c r="BNT434" s="263"/>
      <c r="BNU434" s="263"/>
      <c r="BNV434" s="263"/>
      <c r="BNW434" s="263"/>
      <c r="BNX434" s="263"/>
      <c r="BNY434" s="263"/>
      <c r="BNZ434" s="263"/>
      <c r="BOA434" s="263"/>
      <c r="BOB434" s="263"/>
      <c r="BOC434" s="263"/>
      <c r="BOD434" s="263"/>
      <c r="BOE434" s="263"/>
      <c r="BOF434" s="263"/>
      <c r="BOG434" s="263"/>
      <c r="BOH434" s="263"/>
      <c r="BOI434" s="263"/>
      <c r="BOJ434" s="263"/>
      <c r="BOK434" s="263"/>
      <c r="BOL434" s="263"/>
      <c r="BOM434" s="263"/>
      <c r="BON434" s="263"/>
      <c r="BOO434" s="263"/>
      <c r="BOP434" s="263"/>
      <c r="BOQ434" s="263"/>
      <c r="BOR434" s="263"/>
      <c r="BOS434" s="263"/>
      <c r="BOT434" s="263"/>
      <c r="BOU434" s="263"/>
      <c r="BOV434" s="263"/>
      <c r="BOW434" s="263"/>
      <c r="BOX434" s="263"/>
      <c r="BOY434" s="263"/>
      <c r="BOZ434" s="263"/>
      <c r="BPA434" s="263"/>
      <c r="BPB434" s="263"/>
      <c r="BPC434" s="263"/>
      <c r="BPD434" s="263"/>
      <c r="BPE434" s="263"/>
      <c r="BPF434" s="263"/>
      <c r="BPG434" s="263"/>
      <c r="BPH434" s="263"/>
      <c r="BPI434" s="263"/>
      <c r="BPJ434" s="263"/>
      <c r="BPK434" s="263"/>
      <c r="BPL434" s="263"/>
      <c r="BPM434" s="263"/>
      <c r="BPN434" s="263"/>
      <c r="BPO434" s="263"/>
      <c r="BPP434" s="263"/>
      <c r="BPQ434" s="263"/>
      <c r="BPR434" s="263"/>
      <c r="BPS434" s="263"/>
      <c r="BPT434" s="263"/>
      <c r="BPU434" s="263"/>
      <c r="BPV434" s="263"/>
      <c r="BPW434" s="263"/>
      <c r="BPX434" s="263"/>
      <c r="BPY434" s="263"/>
      <c r="BPZ434" s="263"/>
      <c r="BQA434" s="263"/>
      <c r="BQB434" s="263"/>
      <c r="BQC434" s="263"/>
      <c r="BQD434" s="263"/>
      <c r="BQE434" s="263"/>
      <c r="BQF434" s="263"/>
      <c r="BQG434" s="263"/>
      <c r="BQH434" s="263"/>
      <c r="BQI434" s="263"/>
      <c r="BQJ434" s="263"/>
      <c r="BQK434" s="263"/>
      <c r="BQL434" s="263"/>
      <c r="BQM434" s="263"/>
      <c r="BQN434" s="263"/>
      <c r="BQO434" s="263"/>
      <c r="BQP434" s="263"/>
      <c r="BQQ434" s="263"/>
      <c r="BQR434" s="263"/>
      <c r="BQS434" s="263"/>
      <c r="BQT434" s="263"/>
      <c r="BQU434" s="263"/>
      <c r="BQV434" s="263"/>
      <c r="BQW434" s="263"/>
      <c r="BQX434" s="263"/>
      <c r="BQY434" s="263"/>
      <c r="BQZ434" s="263"/>
      <c r="BRA434" s="263"/>
      <c r="BRB434" s="263"/>
      <c r="BRC434" s="263"/>
      <c r="BRD434" s="263"/>
      <c r="BRE434" s="263"/>
      <c r="BRF434" s="263"/>
      <c r="BRG434" s="263"/>
      <c r="BRH434" s="263"/>
      <c r="BRI434" s="263"/>
      <c r="BRJ434" s="263"/>
      <c r="BRK434" s="263"/>
      <c r="BRL434" s="263"/>
      <c r="BRM434" s="263"/>
      <c r="BRN434" s="263"/>
      <c r="BRO434" s="263"/>
      <c r="BRP434" s="263"/>
      <c r="BRQ434" s="263"/>
      <c r="BRR434" s="263"/>
      <c r="BRS434" s="263"/>
      <c r="BRT434" s="263"/>
      <c r="BRU434" s="263"/>
      <c r="BRV434" s="263"/>
      <c r="BRW434" s="263"/>
      <c r="BRX434" s="263"/>
      <c r="BRY434" s="263"/>
      <c r="BRZ434" s="263"/>
      <c r="BSA434" s="263"/>
      <c r="BSB434" s="263"/>
      <c r="BSC434" s="263"/>
      <c r="BSD434" s="263"/>
      <c r="BSE434" s="263"/>
      <c r="BSF434" s="263"/>
      <c r="BSG434" s="263"/>
      <c r="BSH434" s="263"/>
      <c r="BSI434" s="263"/>
      <c r="BSJ434" s="263"/>
      <c r="BSK434" s="263"/>
      <c r="BSL434" s="263"/>
      <c r="BSM434" s="263"/>
      <c r="BSN434" s="263"/>
      <c r="BSO434" s="263"/>
      <c r="BSP434" s="263"/>
      <c r="BSQ434" s="263"/>
      <c r="BSR434" s="263"/>
      <c r="BSS434" s="263"/>
      <c r="BST434" s="263"/>
      <c r="BSU434" s="263"/>
      <c r="BSV434" s="263"/>
      <c r="BSW434" s="263"/>
      <c r="BSX434" s="263"/>
      <c r="BSY434" s="263"/>
      <c r="BSZ434" s="263"/>
      <c r="BTA434" s="263"/>
      <c r="BTB434" s="263"/>
      <c r="BTC434" s="263"/>
      <c r="BTD434" s="263"/>
      <c r="BTE434" s="263"/>
      <c r="BTF434" s="263"/>
      <c r="BTG434" s="263"/>
      <c r="BTH434" s="263"/>
      <c r="BTI434" s="263"/>
      <c r="BTJ434" s="263"/>
      <c r="BTK434" s="263"/>
      <c r="BTL434" s="263"/>
      <c r="BTM434" s="263"/>
      <c r="BTN434" s="263"/>
      <c r="BTO434" s="263"/>
      <c r="BTP434" s="263"/>
      <c r="BTQ434" s="263"/>
      <c r="BTR434" s="263"/>
      <c r="BTS434" s="263"/>
      <c r="BTT434" s="263"/>
      <c r="BTU434" s="263"/>
      <c r="BTV434" s="263"/>
      <c r="BTW434" s="263"/>
      <c r="BTX434" s="263"/>
      <c r="BTY434" s="263"/>
      <c r="BTZ434" s="263"/>
      <c r="BUA434" s="263"/>
      <c r="BUB434" s="263"/>
      <c r="BUC434" s="263"/>
      <c r="BUD434" s="263"/>
      <c r="BUE434" s="263"/>
      <c r="BUF434" s="263"/>
      <c r="BUG434" s="263"/>
      <c r="BUH434" s="263"/>
      <c r="BUI434" s="263"/>
      <c r="BUJ434" s="263"/>
      <c r="BUK434" s="263"/>
      <c r="BUL434" s="263"/>
      <c r="BUM434" s="263"/>
      <c r="BUN434" s="263"/>
      <c r="BUO434" s="263"/>
      <c r="BUP434" s="263"/>
      <c r="BUQ434" s="263"/>
      <c r="BUR434" s="263"/>
      <c r="BUS434" s="263"/>
      <c r="BUT434" s="263"/>
      <c r="BUU434" s="263"/>
      <c r="BUV434" s="263"/>
      <c r="BUW434" s="263"/>
      <c r="BUX434" s="263"/>
      <c r="BUY434" s="263"/>
      <c r="BUZ434" s="263"/>
      <c r="BVA434" s="263"/>
      <c r="BVB434" s="263"/>
      <c r="BVC434" s="263"/>
      <c r="BVD434" s="263"/>
      <c r="BVE434" s="263"/>
      <c r="BVF434" s="263"/>
      <c r="BVG434" s="263"/>
      <c r="BVH434" s="263"/>
      <c r="BVI434" s="263"/>
      <c r="BVJ434" s="263"/>
      <c r="BVK434" s="263"/>
      <c r="BVL434" s="263"/>
      <c r="BVM434" s="263"/>
      <c r="BVN434" s="263"/>
      <c r="BVO434" s="263"/>
      <c r="BVP434" s="263"/>
      <c r="BVQ434" s="263"/>
      <c r="BVR434" s="263"/>
      <c r="BVS434" s="263"/>
      <c r="BVT434" s="263"/>
      <c r="BVU434" s="263"/>
      <c r="BVV434" s="263"/>
      <c r="BVW434" s="263"/>
      <c r="BVX434" s="263"/>
      <c r="BVY434" s="263"/>
      <c r="BVZ434" s="263"/>
      <c r="BWA434" s="263"/>
      <c r="BWB434" s="263"/>
      <c r="BWC434" s="263"/>
      <c r="BWD434" s="263"/>
      <c r="BWE434" s="263"/>
      <c r="BWF434" s="263"/>
      <c r="BWG434" s="263"/>
      <c r="BWH434" s="263"/>
      <c r="BWI434" s="263"/>
      <c r="BWJ434" s="263"/>
      <c r="BWK434" s="263"/>
      <c r="BWL434" s="263"/>
      <c r="BWM434" s="263"/>
      <c r="BWN434" s="263"/>
      <c r="BWO434" s="263"/>
      <c r="BWP434" s="263"/>
      <c r="BWQ434" s="263"/>
      <c r="BWR434" s="263"/>
      <c r="BWS434" s="263"/>
      <c r="BWT434" s="263"/>
      <c r="BWU434" s="263"/>
      <c r="BWV434" s="263"/>
      <c r="BWW434" s="263"/>
      <c r="BWX434" s="263"/>
      <c r="BWY434" s="263"/>
      <c r="BWZ434" s="263"/>
      <c r="BXA434" s="263"/>
      <c r="BXB434" s="263"/>
      <c r="BXC434" s="263"/>
      <c r="BXD434" s="263"/>
      <c r="BXE434" s="263"/>
      <c r="BXF434" s="263"/>
      <c r="BXG434" s="263"/>
      <c r="BXH434" s="263"/>
      <c r="BXI434" s="263"/>
      <c r="BXJ434" s="263"/>
      <c r="BXK434" s="263"/>
      <c r="BXL434" s="263"/>
      <c r="BXM434" s="263"/>
      <c r="BXN434" s="263"/>
      <c r="BXO434" s="263"/>
      <c r="BXP434" s="263"/>
      <c r="BXQ434" s="263"/>
      <c r="BXR434" s="263"/>
      <c r="BXS434" s="263"/>
      <c r="BXT434" s="263"/>
      <c r="BXU434" s="263"/>
      <c r="BXV434" s="263"/>
      <c r="BXW434" s="263"/>
      <c r="BXX434" s="263"/>
      <c r="BXY434" s="263"/>
      <c r="BXZ434" s="263"/>
      <c r="BYA434" s="263"/>
      <c r="BYB434" s="263"/>
      <c r="BYC434" s="263"/>
      <c r="BYD434" s="263"/>
      <c r="BYE434" s="263"/>
      <c r="BYF434" s="263"/>
      <c r="BYG434" s="263"/>
      <c r="BYH434" s="263"/>
      <c r="BYI434" s="263"/>
      <c r="BYJ434" s="263"/>
      <c r="BYK434" s="263"/>
      <c r="BYL434" s="263"/>
      <c r="BYM434" s="263"/>
      <c r="BYN434" s="263"/>
      <c r="BYO434" s="263"/>
      <c r="BYP434" s="263"/>
      <c r="BYQ434" s="263"/>
      <c r="BYR434" s="263"/>
      <c r="BYS434" s="263"/>
      <c r="BYT434" s="263"/>
      <c r="BYU434" s="263"/>
      <c r="BYV434" s="263"/>
      <c r="BYW434" s="263"/>
      <c r="BYX434" s="263"/>
      <c r="BYY434" s="263"/>
      <c r="BYZ434" s="263"/>
      <c r="BZA434" s="263"/>
      <c r="BZB434" s="263"/>
      <c r="BZC434" s="263"/>
      <c r="BZD434" s="263"/>
      <c r="BZE434" s="263"/>
      <c r="BZF434" s="263"/>
      <c r="BZG434" s="263"/>
      <c r="BZH434" s="263"/>
      <c r="BZI434" s="263"/>
      <c r="BZJ434" s="263"/>
      <c r="BZK434" s="263"/>
      <c r="BZL434" s="263"/>
      <c r="BZM434" s="263"/>
      <c r="BZN434" s="263"/>
      <c r="BZO434" s="263"/>
      <c r="BZP434" s="263"/>
      <c r="BZQ434" s="263"/>
      <c r="BZR434" s="263"/>
      <c r="BZS434" s="263"/>
      <c r="BZT434" s="263"/>
      <c r="BZU434" s="263"/>
      <c r="BZV434" s="263"/>
      <c r="BZW434" s="263"/>
      <c r="BZX434" s="263"/>
      <c r="BZY434" s="263"/>
      <c r="BZZ434" s="263"/>
      <c r="CAA434" s="263"/>
      <c r="CAB434" s="263"/>
      <c r="CAC434" s="263"/>
      <c r="CAD434" s="263"/>
      <c r="CAE434" s="263"/>
      <c r="CAF434" s="263"/>
      <c r="CAG434" s="263"/>
      <c r="CAH434" s="263"/>
      <c r="CAI434" s="263"/>
      <c r="CAJ434" s="263"/>
      <c r="CAK434" s="263"/>
      <c r="CAL434" s="263"/>
      <c r="CAM434" s="263"/>
      <c r="CAN434" s="263"/>
      <c r="CAO434" s="263"/>
      <c r="CAP434" s="263"/>
      <c r="CAQ434" s="263"/>
      <c r="CAR434" s="263"/>
      <c r="CAS434" s="263"/>
      <c r="CAT434" s="263"/>
      <c r="CAU434" s="263"/>
      <c r="CAV434" s="263"/>
    </row>
    <row r="435" spans="1:2076" x14ac:dyDescent="0.35">
      <c r="A435" s="263"/>
      <c r="B435" s="263"/>
      <c r="C435" s="263"/>
      <c r="D435" s="263"/>
      <c r="E435" s="263"/>
      <c r="F435" s="263"/>
      <c r="G435" s="263"/>
      <c r="H435" s="263"/>
      <c r="I435" s="263"/>
      <c r="J435" s="263"/>
      <c r="K435" s="263"/>
      <c r="L435" s="263"/>
      <c r="M435" s="263"/>
      <c r="N435" s="263"/>
      <c r="O435" s="263"/>
      <c r="P435" s="263"/>
      <c r="Q435" s="263"/>
      <c r="R435" s="263"/>
      <c r="S435" s="263"/>
      <c r="T435" s="263"/>
      <c r="U435" s="263"/>
      <c r="V435" s="263"/>
      <c r="W435" s="263"/>
      <c r="X435" s="263"/>
      <c r="Y435" s="263"/>
      <c r="Z435" s="263"/>
      <c r="AA435" s="263"/>
      <c r="AB435" s="263"/>
      <c r="AC435" s="263"/>
      <c r="AD435" s="263"/>
      <c r="AE435" s="263"/>
      <c r="AF435" s="263"/>
      <c r="AG435" s="263"/>
      <c r="AH435" s="263"/>
      <c r="AI435" s="263"/>
      <c r="AJ435" s="263"/>
      <c r="AK435" s="263"/>
      <c r="AL435" s="263"/>
      <c r="AM435" s="263"/>
      <c r="AN435" s="263"/>
      <c r="AO435" s="263"/>
      <c r="AP435" s="263"/>
      <c r="AQ435" s="263"/>
      <c r="AR435" s="263"/>
      <c r="AS435" s="263"/>
      <c r="AT435" s="263"/>
      <c r="AU435" s="263"/>
      <c r="AV435" s="263"/>
      <c r="AW435" s="263"/>
      <c r="AX435" s="263"/>
      <c r="AY435" s="263"/>
      <c r="AZ435" s="263"/>
      <c r="BA435" s="263"/>
      <c r="BB435" s="263"/>
      <c r="BC435" s="263"/>
      <c r="BD435" s="263"/>
      <c r="BE435" s="263"/>
      <c r="BF435" s="263"/>
      <c r="BG435" s="263"/>
      <c r="BH435" s="263"/>
      <c r="BI435" s="263"/>
      <c r="BJ435" s="263"/>
      <c r="BK435" s="263"/>
      <c r="BL435" s="263"/>
      <c r="BM435" s="263"/>
      <c r="BN435" s="263"/>
      <c r="BO435" s="263"/>
      <c r="BP435" s="263"/>
      <c r="BQ435" s="263"/>
      <c r="BR435" s="263"/>
      <c r="BS435" s="263"/>
      <c r="BT435" s="263"/>
      <c r="BU435" s="263"/>
      <c r="BV435" s="263"/>
      <c r="BW435" s="263"/>
      <c r="BX435" s="263"/>
      <c r="BY435" s="263"/>
      <c r="BZ435" s="263"/>
      <c r="CA435" s="263"/>
      <c r="CB435" s="263"/>
      <c r="CC435" s="263"/>
      <c r="CD435" s="263"/>
      <c r="CE435" s="263"/>
      <c r="CF435" s="263"/>
      <c r="CG435" s="263"/>
      <c r="CH435" s="263"/>
      <c r="CI435" s="263"/>
      <c r="CJ435" s="263"/>
      <c r="CK435" s="263"/>
      <c r="CL435" s="263"/>
      <c r="CM435" s="263"/>
      <c r="CN435" s="263"/>
      <c r="CO435" s="263"/>
      <c r="CP435" s="263"/>
      <c r="CQ435" s="263"/>
      <c r="CR435" s="263"/>
      <c r="CS435" s="263"/>
      <c r="CT435" s="263"/>
      <c r="CU435" s="263"/>
      <c r="CV435" s="263"/>
      <c r="CW435" s="263"/>
      <c r="CX435" s="263"/>
      <c r="CY435" s="263"/>
      <c r="CZ435" s="263"/>
      <c r="DA435" s="263"/>
      <c r="DB435" s="263"/>
      <c r="DC435" s="263"/>
      <c r="DD435" s="263"/>
      <c r="DE435" s="263"/>
      <c r="DF435" s="263"/>
      <c r="DG435" s="263"/>
      <c r="DH435" s="263"/>
      <c r="DI435" s="263"/>
      <c r="DJ435" s="263"/>
      <c r="DK435" s="263"/>
      <c r="DL435" s="263"/>
      <c r="DM435" s="263"/>
      <c r="DN435" s="263"/>
      <c r="DO435" s="263"/>
      <c r="DP435" s="263"/>
      <c r="DQ435" s="263"/>
      <c r="DR435" s="263"/>
      <c r="DS435" s="263"/>
      <c r="DT435" s="263"/>
      <c r="DU435" s="263"/>
      <c r="DV435" s="263"/>
      <c r="DW435" s="263"/>
      <c r="DX435" s="263"/>
      <c r="DY435" s="263"/>
      <c r="DZ435" s="263"/>
      <c r="EA435" s="263"/>
      <c r="EB435" s="263"/>
      <c r="EC435" s="263"/>
      <c r="ED435" s="263"/>
      <c r="EE435" s="263"/>
      <c r="EF435" s="263"/>
      <c r="EG435" s="263"/>
      <c r="EH435" s="263"/>
      <c r="EI435" s="263"/>
      <c r="EJ435" s="263"/>
      <c r="EK435" s="263"/>
      <c r="EL435" s="263"/>
      <c r="EM435" s="263"/>
      <c r="EN435" s="263"/>
      <c r="EO435" s="263"/>
      <c r="EP435" s="263"/>
      <c r="EQ435" s="263"/>
      <c r="ER435" s="263"/>
      <c r="ES435" s="263"/>
      <c r="ET435" s="263"/>
      <c r="EU435" s="263"/>
      <c r="EV435" s="263"/>
      <c r="EW435" s="263"/>
      <c r="EX435" s="263"/>
      <c r="EY435" s="263"/>
      <c r="EZ435" s="263"/>
      <c r="FA435" s="263"/>
      <c r="FB435" s="263"/>
      <c r="FC435" s="263"/>
      <c r="FD435" s="263"/>
      <c r="FE435" s="263"/>
      <c r="FF435" s="263"/>
      <c r="FG435" s="263"/>
      <c r="FH435" s="263"/>
      <c r="FI435" s="263"/>
      <c r="FJ435" s="263"/>
      <c r="FK435" s="263"/>
      <c r="FL435" s="263"/>
      <c r="FM435" s="263"/>
      <c r="FN435" s="263"/>
      <c r="FO435" s="263"/>
      <c r="FP435" s="263"/>
      <c r="FQ435" s="263"/>
      <c r="FR435" s="263"/>
      <c r="FS435" s="263"/>
      <c r="FT435" s="263"/>
      <c r="FU435" s="263"/>
      <c r="FV435" s="263"/>
      <c r="FW435" s="263"/>
      <c r="FX435" s="263"/>
      <c r="FY435" s="263"/>
      <c r="FZ435" s="263"/>
      <c r="GA435" s="263"/>
      <c r="GB435" s="263"/>
      <c r="GC435" s="263"/>
      <c r="GD435" s="263"/>
      <c r="GE435" s="263"/>
      <c r="GF435" s="263"/>
      <c r="GG435" s="263"/>
      <c r="GH435" s="263"/>
      <c r="GI435" s="263"/>
      <c r="GJ435" s="263"/>
      <c r="GK435" s="263"/>
      <c r="GL435" s="263"/>
      <c r="GM435" s="263"/>
      <c r="GN435" s="263"/>
      <c r="GO435" s="263"/>
      <c r="GP435" s="263"/>
      <c r="GQ435" s="263"/>
      <c r="GR435" s="263"/>
      <c r="GS435" s="263"/>
      <c r="GT435" s="263"/>
      <c r="GU435" s="263"/>
      <c r="GV435" s="263"/>
      <c r="GW435" s="263"/>
      <c r="GX435" s="263"/>
      <c r="GY435" s="263"/>
      <c r="GZ435" s="263"/>
      <c r="HA435" s="263"/>
      <c r="HB435" s="263"/>
      <c r="HC435" s="263"/>
      <c r="HD435" s="263"/>
      <c r="HE435" s="263"/>
      <c r="HF435" s="263"/>
      <c r="HG435" s="263"/>
      <c r="HH435" s="263"/>
      <c r="HI435" s="263"/>
      <c r="HJ435" s="263"/>
      <c r="HK435" s="263"/>
      <c r="HL435" s="263"/>
      <c r="HM435" s="263"/>
      <c r="HN435" s="263"/>
      <c r="HO435" s="263"/>
      <c r="HP435" s="263"/>
      <c r="HQ435" s="263"/>
      <c r="HR435" s="263"/>
      <c r="HS435" s="263"/>
      <c r="HT435" s="263"/>
      <c r="HU435" s="263"/>
      <c r="HV435" s="263"/>
      <c r="HW435" s="263"/>
      <c r="HX435" s="263"/>
      <c r="HY435" s="263"/>
      <c r="HZ435" s="263"/>
      <c r="IA435" s="263"/>
      <c r="IB435" s="263"/>
      <c r="IC435" s="263"/>
      <c r="ID435" s="263"/>
      <c r="IE435" s="263"/>
      <c r="IF435" s="263"/>
      <c r="IG435" s="263"/>
      <c r="IH435" s="263"/>
      <c r="II435" s="263"/>
      <c r="IJ435" s="263"/>
      <c r="IK435" s="263"/>
      <c r="IL435" s="263"/>
      <c r="IM435" s="263"/>
      <c r="IN435" s="263"/>
      <c r="IO435" s="263"/>
      <c r="IP435" s="263"/>
      <c r="IQ435" s="263"/>
      <c r="IR435" s="263"/>
      <c r="IS435" s="263"/>
      <c r="IT435" s="263"/>
      <c r="IU435" s="263"/>
      <c r="IV435" s="263"/>
      <c r="IW435" s="263"/>
      <c r="IX435" s="263"/>
      <c r="IY435" s="263"/>
      <c r="IZ435" s="263"/>
      <c r="JA435" s="263"/>
      <c r="JB435" s="263"/>
      <c r="JC435" s="263"/>
      <c r="JD435" s="263"/>
      <c r="JE435" s="263"/>
      <c r="JF435" s="263"/>
      <c r="JG435" s="263"/>
      <c r="JH435" s="263"/>
      <c r="JI435" s="263"/>
      <c r="JJ435" s="263"/>
      <c r="JK435" s="263"/>
      <c r="JL435" s="263"/>
      <c r="JM435" s="263"/>
      <c r="JN435" s="263"/>
      <c r="JO435" s="263"/>
      <c r="JP435" s="263"/>
      <c r="JQ435" s="263"/>
      <c r="JR435" s="263"/>
      <c r="JS435" s="263"/>
      <c r="JT435" s="263"/>
      <c r="JU435" s="263"/>
      <c r="JV435" s="263"/>
      <c r="JW435" s="263"/>
      <c r="JX435" s="263"/>
      <c r="JY435" s="263"/>
      <c r="JZ435" s="263"/>
      <c r="KA435" s="263"/>
      <c r="KB435" s="263"/>
      <c r="KC435" s="263"/>
      <c r="KD435" s="263"/>
      <c r="KE435" s="263"/>
      <c r="KF435" s="263"/>
      <c r="KG435" s="263"/>
      <c r="KH435" s="263"/>
      <c r="KI435" s="263"/>
      <c r="KJ435" s="263"/>
      <c r="KK435" s="263"/>
      <c r="KL435" s="263"/>
      <c r="KM435" s="263"/>
      <c r="KN435" s="263"/>
      <c r="KO435" s="263"/>
      <c r="KP435" s="263"/>
      <c r="KQ435" s="263"/>
      <c r="KR435" s="263"/>
      <c r="KS435" s="263"/>
      <c r="KT435" s="263"/>
      <c r="KU435" s="263"/>
      <c r="KV435" s="263"/>
      <c r="KW435" s="263"/>
      <c r="KX435" s="263"/>
      <c r="KY435" s="263"/>
      <c r="KZ435" s="263"/>
      <c r="LA435" s="263"/>
      <c r="LB435" s="263"/>
      <c r="LC435" s="263"/>
      <c r="LD435" s="263"/>
      <c r="LE435" s="263"/>
      <c r="LF435" s="263"/>
      <c r="LG435" s="263"/>
      <c r="LH435" s="263"/>
      <c r="LI435" s="263"/>
      <c r="LJ435" s="263"/>
      <c r="LK435" s="263"/>
      <c r="LL435" s="263"/>
      <c r="LM435" s="263"/>
      <c r="LN435" s="263"/>
      <c r="LO435" s="263"/>
      <c r="LP435" s="263"/>
      <c r="LQ435" s="263"/>
      <c r="LR435" s="263"/>
      <c r="LS435" s="263"/>
      <c r="LT435" s="263"/>
      <c r="LU435" s="263"/>
      <c r="LV435" s="263"/>
      <c r="LW435" s="263"/>
      <c r="LX435" s="263"/>
      <c r="LY435" s="263"/>
      <c r="LZ435" s="263"/>
      <c r="MA435" s="263"/>
      <c r="MB435" s="263"/>
      <c r="MC435" s="263"/>
      <c r="MD435" s="263"/>
      <c r="ME435" s="263"/>
      <c r="MF435" s="263"/>
      <c r="MG435" s="263"/>
      <c r="MH435" s="263"/>
      <c r="MI435" s="263"/>
      <c r="MJ435" s="263"/>
      <c r="MK435" s="263"/>
      <c r="ML435" s="263"/>
      <c r="MM435" s="263"/>
      <c r="MN435" s="263"/>
      <c r="MO435" s="263"/>
      <c r="MP435" s="263"/>
      <c r="MQ435" s="263"/>
      <c r="MR435" s="263"/>
      <c r="MS435" s="263"/>
      <c r="MT435" s="263"/>
      <c r="MU435" s="263"/>
      <c r="MV435" s="263"/>
      <c r="MW435" s="263"/>
      <c r="MX435" s="263"/>
      <c r="MY435" s="263"/>
      <c r="MZ435" s="263"/>
      <c r="NA435" s="263"/>
      <c r="NB435" s="263"/>
      <c r="NC435" s="263"/>
      <c r="ND435" s="263"/>
      <c r="NE435" s="263"/>
      <c r="NF435" s="263"/>
      <c r="NG435" s="263"/>
      <c r="NH435" s="263"/>
      <c r="NI435" s="263"/>
      <c r="NJ435" s="263"/>
      <c r="NK435" s="263"/>
      <c r="NL435" s="263"/>
      <c r="NM435" s="263"/>
      <c r="NN435" s="263"/>
      <c r="NO435" s="263"/>
      <c r="NP435" s="263"/>
      <c r="NQ435" s="263"/>
      <c r="NR435" s="263"/>
      <c r="NS435" s="263"/>
      <c r="NT435" s="263"/>
      <c r="NU435" s="263"/>
      <c r="NV435" s="263"/>
      <c r="NW435" s="263"/>
      <c r="NX435" s="263"/>
      <c r="NY435" s="263"/>
      <c r="NZ435" s="263"/>
      <c r="OA435" s="263"/>
      <c r="OB435" s="263"/>
      <c r="OC435" s="263"/>
      <c r="OD435" s="263"/>
      <c r="OE435" s="263"/>
      <c r="OF435" s="263"/>
      <c r="OG435" s="263"/>
      <c r="OH435" s="263"/>
      <c r="OI435" s="263"/>
      <c r="OJ435" s="263"/>
      <c r="OK435" s="263"/>
      <c r="OL435" s="263"/>
      <c r="OM435" s="263"/>
      <c r="ON435" s="263"/>
      <c r="OO435" s="263"/>
      <c r="OP435" s="263"/>
      <c r="OQ435" s="263"/>
      <c r="OR435" s="263"/>
      <c r="OS435" s="263"/>
      <c r="OT435" s="263"/>
      <c r="OU435" s="263"/>
      <c r="OV435" s="263"/>
      <c r="OW435" s="263"/>
      <c r="OX435" s="263"/>
      <c r="OY435" s="263"/>
      <c r="OZ435" s="263"/>
      <c r="PA435" s="263"/>
      <c r="PB435" s="263"/>
      <c r="PC435" s="263"/>
      <c r="PD435" s="263"/>
      <c r="PE435" s="263"/>
      <c r="PF435" s="263"/>
      <c r="PG435" s="263"/>
      <c r="PH435" s="263"/>
      <c r="PI435" s="263"/>
      <c r="PJ435" s="263"/>
      <c r="PK435" s="263"/>
      <c r="PL435" s="263"/>
      <c r="PM435" s="263"/>
      <c r="PN435" s="263"/>
      <c r="PO435" s="263"/>
      <c r="PP435" s="263"/>
      <c r="PQ435" s="263"/>
      <c r="PR435" s="263"/>
      <c r="PS435" s="263"/>
      <c r="PT435" s="263"/>
      <c r="PU435" s="263"/>
      <c r="PV435" s="263"/>
      <c r="PW435" s="263"/>
      <c r="PX435" s="263"/>
      <c r="PY435" s="263"/>
      <c r="PZ435" s="263"/>
      <c r="QA435" s="263"/>
      <c r="QB435" s="263"/>
      <c r="QC435" s="263"/>
      <c r="QD435" s="263"/>
      <c r="QE435" s="263"/>
      <c r="QF435" s="263"/>
      <c r="QG435" s="263"/>
      <c r="QH435" s="263"/>
      <c r="QI435" s="263"/>
      <c r="QJ435" s="263"/>
      <c r="QK435" s="263"/>
      <c r="QL435" s="263"/>
      <c r="QM435" s="263"/>
      <c r="QN435" s="263"/>
      <c r="QO435" s="263"/>
      <c r="QP435" s="263"/>
      <c r="QQ435" s="263"/>
      <c r="QR435" s="263"/>
      <c r="QS435" s="263"/>
      <c r="QT435" s="263"/>
      <c r="QU435" s="263"/>
      <c r="QV435" s="263"/>
      <c r="QW435" s="263"/>
      <c r="QX435" s="263"/>
      <c r="QY435" s="263"/>
      <c r="QZ435" s="263"/>
      <c r="RA435" s="263"/>
      <c r="RB435" s="263"/>
      <c r="RC435" s="263"/>
      <c r="RD435" s="263"/>
      <c r="RE435" s="263"/>
      <c r="RF435" s="263"/>
      <c r="RG435" s="263"/>
      <c r="RH435" s="263"/>
      <c r="RI435" s="263"/>
      <c r="RJ435" s="263"/>
      <c r="RK435" s="263"/>
      <c r="RL435" s="263"/>
      <c r="RM435" s="263"/>
      <c r="RN435" s="263"/>
      <c r="RO435" s="263"/>
      <c r="RP435" s="263"/>
      <c r="RQ435" s="263"/>
      <c r="RR435" s="263"/>
      <c r="RS435" s="263"/>
      <c r="RT435" s="263"/>
      <c r="RU435" s="263"/>
      <c r="RV435" s="263"/>
      <c r="RW435" s="263"/>
      <c r="RX435" s="263"/>
      <c r="RY435" s="263"/>
      <c r="RZ435" s="263"/>
      <c r="SA435" s="263"/>
      <c r="SB435" s="263"/>
      <c r="SC435" s="263"/>
      <c r="SD435" s="263"/>
      <c r="SE435" s="263"/>
      <c r="SF435" s="263"/>
      <c r="SG435" s="263"/>
      <c r="SH435" s="263"/>
      <c r="SI435" s="263"/>
      <c r="SJ435" s="263"/>
      <c r="SK435" s="263"/>
      <c r="SL435" s="263"/>
      <c r="SM435" s="263"/>
      <c r="SN435" s="263"/>
      <c r="SO435" s="263"/>
      <c r="SP435" s="263"/>
      <c r="SQ435" s="263"/>
      <c r="SR435" s="263"/>
      <c r="SS435" s="263"/>
      <c r="ST435" s="263"/>
      <c r="SU435" s="263"/>
      <c r="SV435" s="263"/>
      <c r="SW435" s="263"/>
      <c r="SX435" s="263"/>
      <c r="SY435" s="263"/>
      <c r="SZ435" s="263"/>
      <c r="TA435" s="263"/>
      <c r="TB435" s="263"/>
      <c r="TC435" s="263"/>
      <c r="TD435" s="263"/>
      <c r="TE435" s="263"/>
      <c r="TF435" s="263"/>
      <c r="TG435" s="263"/>
      <c r="TH435" s="263"/>
      <c r="TI435" s="263"/>
      <c r="TJ435" s="263"/>
      <c r="TK435" s="263"/>
      <c r="TL435" s="263"/>
      <c r="TM435" s="263"/>
      <c r="TN435" s="263"/>
      <c r="TO435" s="263"/>
      <c r="TP435" s="263"/>
      <c r="TQ435" s="263"/>
      <c r="TR435" s="263"/>
      <c r="TS435" s="263"/>
      <c r="TT435" s="263"/>
      <c r="TU435" s="263"/>
      <c r="TV435" s="263"/>
      <c r="TW435" s="263"/>
      <c r="TX435" s="263"/>
      <c r="TY435" s="263"/>
      <c r="TZ435" s="263"/>
      <c r="UA435" s="263"/>
      <c r="UB435" s="263"/>
      <c r="UC435" s="263"/>
      <c r="UD435" s="263"/>
      <c r="UE435" s="263"/>
      <c r="UF435" s="263"/>
      <c r="UG435" s="263"/>
      <c r="UH435" s="263"/>
      <c r="UI435" s="263"/>
      <c r="UJ435" s="263"/>
      <c r="UK435" s="263"/>
      <c r="UL435" s="263"/>
      <c r="UM435" s="263"/>
      <c r="UN435" s="263"/>
      <c r="UO435" s="263"/>
      <c r="UP435" s="263"/>
      <c r="UQ435" s="263"/>
      <c r="UR435" s="263"/>
      <c r="US435" s="263"/>
      <c r="UT435" s="263"/>
      <c r="UU435" s="263"/>
      <c r="UV435" s="263"/>
      <c r="UW435" s="263"/>
      <c r="UX435" s="263"/>
      <c r="UY435" s="263"/>
      <c r="UZ435" s="263"/>
      <c r="VA435" s="263"/>
      <c r="VB435" s="263"/>
      <c r="VC435" s="263"/>
      <c r="VD435" s="263"/>
      <c r="VE435" s="263"/>
      <c r="VF435" s="263"/>
      <c r="VG435" s="263"/>
      <c r="VH435" s="263"/>
      <c r="VI435" s="263"/>
      <c r="VJ435" s="263"/>
      <c r="VK435" s="263"/>
      <c r="VL435" s="263"/>
      <c r="VM435" s="263"/>
      <c r="VN435" s="263"/>
      <c r="VO435" s="263"/>
      <c r="VP435" s="263"/>
      <c r="VQ435" s="263"/>
      <c r="VR435" s="263"/>
      <c r="VS435" s="263"/>
      <c r="VT435" s="263"/>
      <c r="VU435" s="263"/>
      <c r="VV435" s="263"/>
      <c r="VW435" s="263"/>
      <c r="VX435" s="263"/>
      <c r="VY435" s="263"/>
      <c r="VZ435" s="263"/>
      <c r="WA435" s="263"/>
      <c r="WB435" s="263"/>
      <c r="WC435" s="263"/>
      <c r="WD435" s="263"/>
      <c r="WE435" s="263"/>
      <c r="WF435" s="263"/>
      <c r="WG435" s="263"/>
      <c r="WH435" s="263"/>
      <c r="WI435" s="263"/>
      <c r="WJ435" s="263"/>
      <c r="WK435" s="263"/>
      <c r="WL435" s="263"/>
      <c r="WM435" s="263"/>
      <c r="WN435" s="263"/>
      <c r="WO435" s="263"/>
      <c r="WP435" s="263"/>
      <c r="WQ435" s="263"/>
      <c r="WR435" s="263"/>
      <c r="WS435" s="263"/>
      <c r="WT435" s="263"/>
      <c r="WU435" s="263"/>
      <c r="WV435" s="263"/>
      <c r="WW435" s="263"/>
      <c r="WX435" s="263"/>
      <c r="WY435" s="263"/>
      <c r="WZ435" s="263"/>
      <c r="XA435" s="263"/>
      <c r="XB435" s="263"/>
      <c r="XC435" s="263"/>
      <c r="XD435" s="263"/>
      <c r="XE435" s="263"/>
      <c r="XF435" s="263"/>
      <c r="XG435" s="263"/>
      <c r="XH435" s="263"/>
      <c r="XI435" s="263"/>
      <c r="XJ435" s="263"/>
      <c r="XK435" s="263"/>
      <c r="XL435" s="263"/>
      <c r="XM435" s="263"/>
      <c r="XN435" s="263"/>
      <c r="XO435" s="263"/>
      <c r="XP435" s="263"/>
      <c r="XQ435" s="263"/>
      <c r="XR435" s="263"/>
      <c r="XS435" s="263"/>
      <c r="XT435" s="263"/>
      <c r="XU435" s="263"/>
      <c r="XV435" s="263"/>
      <c r="XW435" s="263"/>
      <c r="XX435" s="263"/>
      <c r="XY435" s="263"/>
      <c r="XZ435" s="263"/>
      <c r="YA435" s="263"/>
      <c r="YB435" s="263"/>
      <c r="YC435" s="263"/>
      <c r="YD435" s="263"/>
      <c r="YE435" s="263"/>
      <c r="YF435" s="263"/>
      <c r="YG435" s="263"/>
      <c r="YH435" s="263"/>
      <c r="YI435" s="263"/>
      <c r="YJ435" s="263"/>
      <c r="YK435" s="263"/>
      <c r="YL435" s="263"/>
      <c r="YM435" s="263"/>
      <c r="YN435" s="263"/>
      <c r="YO435" s="263"/>
      <c r="YP435" s="263"/>
      <c r="YQ435" s="263"/>
      <c r="YR435" s="263"/>
      <c r="YS435" s="263"/>
      <c r="YT435" s="263"/>
      <c r="YU435" s="263"/>
      <c r="YV435" s="263"/>
      <c r="YW435" s="263"/>
      <c r="YX435" s="263"/>
      <c r="YY435" s="263"/>
      <c r="YZ435" s="263"/>
      <c r="ZA435" s="263"/>
      <c r="ZB435" s="263"/>
      <c r="ZC435" s="263"/>
      <c r="ZD435" s="263"/>
      <c r="ZE435" s="263"/>
      <c r="ZF435" s="263"/>
      <c r="ZG435" s="263"/>
      <c r="ZH435" s="263"/>
      <c r="ZI435" s="263"/>
      <c r="ZJ435" s="263"/>
      <c r="ZK435" s="263"/>
      <c r="ZL435" s="263"/>
      <c r="ZM435" s="263"/>
      <c r="ZN435" s="263"/>
      <c r="ZO435" s="263"/>
      <c r="ZP435" s="263"/>
      <c r="ZQ435" s="263"/>
      <c r="ZR435" s="263"/>
      <c r="ZS435" s="263"/>
      <c r="ZT435" s="263"/>
      <c r="ZU435" s="263"/>
      <c r="ZV435" s="263"/>
      <c r="ZW435" s="263"/>
      <c r="ZX435" s="263"/>
      <c r="ZY435" s="263"/>
      <c r="ZZ435" s="263"/>
      <c r="AAA435" s="263"/>
      <c r="AAB435" s="263"/>
      <c r="AAC435" s="263"/>
      <c r="AAD435" s="263"/>
      <c r="AAE435" s="263"/>
      <c r="AAF435" s="263"/>
      <c r="AAG435" s="263"/>
      <c r="AAH435" s="263"/>
      <c r="AAI435" s="263"/>
      <c r="AAJ435" s="263"/>
      <c r="AAK435" s="263"/>
      <c r="AAL435" s="263"/>
      <c r="AAM435" s="263"/>
      <c r="AAN435" s="263"/>
      <c r="AAO435" s="263"/>
      <c r="AAP435" s="263"/>
      <c r="AAQ435" s="263"/>
      <c r="AAR435" s="263"/>
      <c r="AAS435" s="263"/>
      <c r="AAT435" s="263"/>
      <c r="AAU435" s="263"/>
      <c r="AAV435" s="263"/>
      <c r="AAW435" s="263"/>
      <c r="AAX435" s="263"/>
      <c r="AAY435" s="263"/>
      <c r="AAZ435" s="263"/>
      <c r="ABA435" s="263"/>
      <c r="ABB435" s="263"/>
      <c r="ABC435" s="263"/>
      <c r="ABD435" s="263"/>
      <c r="ABE435" s="263"/>
      <c r="ABF435" s="263"/>
      <c r="ABG435" s="263"/>
      <c r="ABH435" s="263"/>
      <c r="ABI435" s="263"/>
      <c r="ABJ435" s="263"/>
      <c r="ABK435" s="263"/>
      <c r="ABL435" s="263"/>
      <c r="ABM435" s="263"/>
      <c r="ABN435" s="263"/>
      <c r="ABO435" s="263"/>
      <c r="ABP435" s="263"/>
      <c r="ABQ435" s="263"/>
      <c r="ABR435" s="263"/>
      <c r="ABS435" s="263"/>
      <c r="ABT435" s="263"/>
      <c r="ABU435" s="263"/>
      <c r="ABV435" s="263"/>
      <c r="ABW435" s="263"/>
      <c r="ABX435" s="263"/>
      <c r="ABY435" s="263"/>
      <c r="ABZ435" s="263"/>
      <c r="ACA435" s="263"/>
      <c r="ACB435" s="263"/>
      <c r="ACC435" s="263"/>
      <c r="ACD435" s="263"/>
      <c r="ACE435" s="263"/>
      <c r="ACF435" s="263"/>
      <c r="ACG435" s="263"/>
      <c r="ACH435" s="263"/>
      <c r="ACI435" s="263"/>
      <c r="ACJ435" s="263"/>
      <c r="ACK435" s="263"/>
      <c r="ACL435" s="263"/>
      <c r="ACM435" s="263"/>
      <c r="ACN435" s="263"/>
      <c r="ACO435" s="263"/>
      <c r="ACP435" s="263"/>
      <c r="ACQ435" s="263"/>
      <c r="ACR435" s="263"/>
      <c r="ACS435" s="263"/>
      <c r="ACT435" s="263"/>
      <c r="ACU435" s="263"/>
      <c r="ACV435" s="263"/>
      <c r="ACW435" s="263"/>
      <c r="ACX435" s="263"/>
      <c r="ACY435" s="263"/>
      <c r="ACZ435" s="263"/>
      <c r="ADA435" s="263"/>
      <c r="ADB435" s="263"/>
      <c r="ADC435" s="263"/>
      <c r="ADD435" s="263"/>
      <c r="ADE435" s="263"/>
      <c r="ADF435" s="263"/>
      <c r="ADG435" s="263"/>
      <c r="ADH435" s="263"/>
      <c r="ADI435" s="263"/>
      <c r="ADJ435" s="263"/>
      <c r="ADK435" s="263"/>
      <c r="ADL435" s="263"/>
      <c r="ADM435" s="263"/>
      <c r="ADN435" s="263"/>
      <c r="ADO435" s="263"/>
      <c r="ADP435" s="263"/>
      <c r="ADQ435" s="263"/>
      <c r="ADR435" s="263"/>
      <c r="ADS435" s="263"/>
      <c r="ADT435" s="263"/>
      <c r="ADU435" s="263"/>
      <c r="ADV435" s="263"/>
      <c r="ADW435" s="263"/>
      <c r="ADX435" s="263"/>
      <c r="ADY435" s="263"/>
      <c r="ADZ435" s="263"/>
      <c r="AEA435" s="263"/>
      <c r="AEB435" s="263"/>
      <c r="AEC435" s="263"/>
      <c r="AED435" s="263"/>
      <c r="AEE435" s="263"/>
      <c r="AEF435" s="263"/>
      <c r="AEG435" s="263"/>
      <c r="AEH435" s="263"/>
      <c r="AEI435" s="263"/>
      <c r="AEJ435" s="263"/>
      <c r="AEK435" s="263"/>
      <c r="AEL435" s="263"/>
      <c r="AEM435" s="263"/>
      <c r="AEN435" s="263"/>
      <c r="AEO435" s="263"/>
      <c r="AEP435" s="263"/>
      <c r="AEQ435" s="263"/>
      <c r="AER435" s="263"/>
      <c r="AES435" s="263"/>
      <c r="AET435" s="263"/>
      <c r="AEU435" s="263"/>
      <c r="AEV435" s="263"/>
      <c r="AEW435" s="263"/>
      <c r="AEX435" s="263"/>
      <c r="AEY435" s="263"/>
      <c r="AEZ435" s="263"/>
      <c r="AFA435" s="263"/>
      <c r="AFB435" s="263"/>
      <c r="AFC435" s="263"/>
      <c r="AFD435" s="263"/>
      <c r="AFE435" s="263"/>
      <c r="AFF435" s="263"/>
      <c r="AFG435" s="263"/>
      <c r="AFH435" s="263"/>
      <c r="AFI435" s="263"/>
      <c r="AFJ435" s="263"/>
      <c r="AFK435" s="263"/>
      <c r="AFL435" s="263"/>
      <c r="AFM435" s="263"/>
      <c r="AFN435" s="263"/>
      <c r="AFO435" s="263"/>
      <c r="AFP435" s="263"/>
      <c r="AFQ435" s="263"/>
      <c r="AFR435" s="263"/>
      <c r="AFS435" s="263"/>
      <c r="AFT435" s="263"/>
      <c r="AFU435" s="263"/>
      <c r="AFV435" s="263"/>
      <c r="AFW435" s="263"/>
      <c r="AFX435" s="263"/>
      <c r="AFY435" s="263"/>
      <c r="AFZ435" s="263"/>
      <c r="AGA435" s="263"/>
      <c r="AGB435" s="263"/>
      <c r="AGC435" s="263"/>
      <c r="AGD435" s="263"/>
      <c r="AGE435" s="263"/>
      <c r="AGF435" s="263"/>
      <c r="AGG435" s="263"/>
      <c r="AGH435" s="263"/>
      <c r="AGI435" s="263"/>
      <c r="AGJ435" s="263"/>
      <c r="AGK435" s="263"/>
      <c r="AGL435" s="263"/>
      <c r="AGM435" s="263"/>
      <c r="AGN435" s="263"/>
      <c r="AGO435" s="263"/>
      <c r="AGP435" s="263"/>
      <c r="AGQ435" s="263"/>
      <c r="AGR435" s="263"/>
      <c r="AGS435" s="263"/>
      <c r="AGT435" s="263"/>
      <c r="AGU435" s="263"/>
      <c r="AGV435" s="263"/>
      <c r="AGW435" s="263"/>
      <c r="AGX435" s="263"/>
      <c r="AGY435" s="263"/>
      <c r="AGZ435" s="263"/>
      <c r="AHA435" s="263"/>
      <c r="AHB435" s="263"/>
      <c r="AHC435" s="263"/>
      <c r="AHD435" s="263"/>
      <c r="AHE435" s="263"/>
      <c r="AHF435" s="263"/>
      <c r="AHG435" s="263"/>
      <c r="AHH435" s="263"/>
      <c r="AHI435" s="263"/>
      <c r="AHJ435" s="263"/>
      <c r="AHK435" s="263"/>
      <c r="AHL435" s="263"/>
      <c r="AHM435" s="263"/>
      <c r="AHN435" s="263"/>
      <c r="AHO435" s="263"/>
      <c r="AHP435" s="263"/>
      <c r="AHQ435" s="263"/>
      <c r="AHR435" s="263"/>
      <c r="AHS435" s="263"/>
      <c r="AHT435" s="263"/>
      <c r="AHU435" s="263"/>
      <c r="AHV435" s="263"/>
      <c r="AHW435" s="263"/>
      <c r="AHX435" s="263"/>
      <c r="AHY435" s="263"/>
      <c r="AHZ435" s="263"/>
      <c r="AIA435" s="263"/>
      <c r="AIB435" s="263"/>
      <c r="AIC435" s="263"/>
      <c r="AID435" s="263"/>
      <c r="AIE435" s="263"/>
      <c r="AIF435" s="263"/>
      <c r="AIG435" s="263"/>
      <c r="AIH435" s="263"/>
      <c r="AII435" s="263"/>
      <c r="AIJ435" s="263"/>
      <c r="AIK435" s="263"/>
      <c r="AIL435" s="263"/>
      <c r="AIM435" s="263"/>
      <c r="AIN435" s="263"/>
      <c r="AIO435" s="263"/>
      <c r="AIP435" s="263"/>
      <c r="AIQ435" s="263"/>
      <c r="AIR435" s="263"/>
      <c r="AIS435" s="263"/>
      <c r="AIT435" s="263"/>
      <c r="AIU435" s="263"/>
      <c r="AIV435" s="263"/>
      <c r="AIW435" s="263"/>
      <c r="AIX435" s="263"/>
      <c r="AIY435" s="263"/>
      <c r="AIZ435" s="263"/>
      <c r="AJA435" s="263"/>
      <c r="AJB435" s="263"/>
      <c r="AJC435" s="263"/>
      <c r="AJD435" s="263"/>
      <c r="AJE435" s="263"/>
      <c r="AJF435" s="263"/>
      <c r="AJG435" s="263"/>
      <c r="AJH435" s="263"/>
      <c r="AJI435" s="263"/>
      <c r="AJJ435" s="263"/>
      <c r="AJK435" s="263"/>
      <c r="AJL435" s="263"/>
      <c r="AJM435" s="263"/>
      <c r="AJN435" s="263"/>
      <c r="AJO435" s="263"/>
      <c r="AJP435" s="263"/>
      <c r="AJQ435" s="263"/>
      <c r="AJR435" s="263"/>
      <c r="AJS435" s="263"/>
      <c r="AJT435" s="263"/>
      <c r="AJU435" s="263"/>
      <c r="AJV435" s="263"/>
      <c r="AJW435" s="263"/>
      <c r="AJX435" s="263"/>
      <c r="AJY435" s="263"/>
      <c r="AJZ435" s="263"/>
      <c r="AKA435" s="263"/>
      <c r="AKB435" s="263"/>
      <c r="AKC435" s="263"/>
      <c r="AKD435" s="263"/>
      <c r="AKE435" s="263"/>
      <c r="AKF435" s="263"/>
      <c r="AKG435" s="263"/>
      <c r="AKH435" s="263"/>
      <c r="AKI435" s="263"/>
      <c r="AKJ435" s="263"/>
      <c r="AKK435" s="263"/>
      <c r="AKL435" s="263"/>
      <c r="AKM435" s="263"/>
      <c r="AKN435" s="263"/>
      <c r="AKO435" s="263"/>
      <c r="AKP435" s="263"/>
      <c r="AKQ435" s="263"/>
      <c r="AKR435" s="263"/>
      <c r="AKS435" s="263"/>
      <c r="AKT435" s="263"/>
      <c r="AKU435" s="263"/>
      <c r="AKV435" s="263"/>
      <c r="AKW435" s="263"/>
      <c r="AKX435" s="263"/>
      <c r="AKY435" s="263"/>
      <c r="AKZ435" s="263"/>
      <c r="ALA435" s="263"/>
      <c r="ALB435" s="263"/>
      <c r="ALC435" s="263"/>
      <c r="ALD435" s="263"/>
      <c r="ALE435" s="263"/>
      <c r="ALF435" s="263"/>
      <c r="ALG435" s="263"/>
      <c r="ALH435" s="263"/>
      <c r="ALI435" s="263"/>
      <c r="ALJ435" s="263"/>
      <c r="ALK435" s="263"/>
      <c r="ALL435" s="263"/>
      <c r="ALM435" s="263"/>
      <c r="ALN435" s="263"/>
      <c r="ALO435" s="263"/>
      <c r="ALP435" s="263"/>
      <c r="ALQ435" s="263"/>
      <c r="ALR435" s="263"/>
      <c r="ALS435" s="263"/>
      <c r="ALT435" s="263"/>
      <c r="ALU435" s="263"/>
      <c r="ALV435" s="263"/>
      <c r="ALW435" s="263"/>
      <c r="ALX435" s="263"/>
      <c r="ALY435" s="263"/>
      <c r="ALZ435" s="263"/>
      <c r="AMA435" s="263"/>
      <c r="AMB435" s="263"/>
      <c r="AMC435" s="263"/>
      <c r="AMD435" s="263"/>
      <c r="AME435" s="263"/>
      <c r="AMF435" s="263"/>
      <c r="AMG435" s="263"/>
      <c r="AMH435" s="263"/>
      <c r="AMI435" s="263"/>
      <c r="AMJ435" s="263"/>
      <c r="AMK435" s="263"/>
      <c r="AML435" s="263"/>
      <c r="AMM435" s="263"/>
      <c r="AMN435" s="263"/>
      <c r="AMO435" s="263"/>
      <c r="AMP435" s="263"/>
      <c r="AMQ435" s="263"/>
      <c r="AMR435" s="263"/>
      <c r="AMS435" s="263"/>
      <c r="AMT435" s="263"/>
      <c r="AMU435" s="263"/>
      <c r="AMV435" s="263"/>
      <c r="AMW435" s="263"/>
      <c r="AMX435" s="263"/>
      <c r="AMY435" s="263"/>
      <c r="AMZ435" s="263"/>
      <c r="ANA435" s="263"/>
      <c r="ANB435" s="263"/>
      <c r="ANC435" s="263"/>
      <c r="AND435" s="263"/>
      <c r="ANE435" s="263"/>
      <c r="ANF435" s="263"/>
      <c r="ANG435" s="263"/>
      <c r="ANH435" s="263"/>
      <c r="ANI435" s="263"/>
      <c r="ANJ435" s="263"/>
      <c r="ANK435" s="263"/>
      <c r="ANL435" s="263"/>
      <c r="ANM435" s="263"/>
      <c r="ANN435" s="263"/>
      <c r="ANO435" s="263"/>
      <c r="ANP435" s="263"/>
      <c r="ANQ435" s="263"/>
      <c r="ANR435" s="263"/>
      <c r="ANS435" s="263"/>
      <c r="ANT435" s="263"/>
      <c r="ANU435" s="263"/>
      <c r="ANV435" s="263"/>
      <c r="ANW435" s="263"/>
      <c r="ANX435" s="263"/>
      <c r="ANY435" s="263"/>
      <c r="ANZ435" s="263"/>
      <c r="AOA435" s="263"/>
      <c r="AOB435" s="263"/>
      <c r="AOC435" s="263"/>
      <c r="AOD435" s="263"/>
      <c r="AOE435" s="263"/>
      <c r="AOF435" s="263"/>
      <c r="AOG435" s="263"/>
      <c r="AOH435" s="263"/>
      <c r="AOI435" s="263"/>
      <c r="AOJ435" s="263"/>
      <c r="AOK435" s="263"/>
      <c r="AOL435" s="263"/>
      <c r="AOM435" s="263"/>
      <c r="AON435" s="263"/>
      <c r="AOO435" s="263"/>
      <c r="AOP435" s="263"/>
      <c r="AOQ435" s="263"/>
      <c r="AOR435" s="263"/>
      <c r="AOS435" s="263"/>
      <c r="AOT435" s="263"/>
      <c r="AOU435" s="263"/>
      <c r="AOV435" s="263"/>
      <c r="AOW435" s="263"/>
      <c r="AOX435" s="263"/>
      <c r="AOY435" s="263"/>
      <c r="AOZ435" s="263"/>
      <c r="APA435" s="263"/>
      <c r="APB435" s="263"/>
      <c r="APC435" s="263"/>
      <c r="APD435" s="263"/>
      <c r="APE435" s="263"/>
      <c r="APF435" s="263"/>
      <c r="APG435" s="263"/>
      <c r="APH435" s="263"/>
      <c r="API435" s="263"/>
      <c r="APJ435" s="263"/>
      <c r="APK435" s="263"/>
      <c r="APL435" s="263"/>
      <c r="APM435" s="263"/>
      <c r="APN435" s="263"/>
      <c r="APO435" s="263"/>
      <c r="APP435" s="263"/>
      <c r="APQ435" s="263"/>
      <c r="APR435" s="263"/>
      <c r="APS435" s="263"/>
      <c r="APT435" s="263"/>
      <c r="APU435" s="263"/>
      <c r="APV435" s="263"/>
      <c r="APW435" s="263"/>
      <c r="APX435" s="263"/>
      <c r="APY435" s="263"/>
      <c r="APZ435" s="263"/>
      <c r="AQA435" s="263"/>
      <c r="AQB435" s="263"/>
      <c r="AQC435" s="263"/>
      <c r="AQD435" s="263"/>
      <c r="AQE435" s="263"/>
      <c r="AQF435" s="263"/>
      <c r="AQG435" s="263"/>
      <c r="AQH435" s="263"/>
      <c r="AQI435" s="263"/>
      <c r="AQJ435" s="263"/>
      <c r="AQK435" s="263"/>
      <c r="AQL435" s="263"/>
      <c r="AQM435" s="263"/>
      <c r="AQN435" s="263"/>
      <c r="AQO435" s="263"/>
      <c r="AQP435" s="263"/>
      <c r="AQQ435" s="263"/>
      <c r="AQR435" s="263"/>
      <c r="AQS435" s="263"/>
      <c r="AQT435" s="263"/>
      <c r="AQU435" s="263"/>
      <c r="AQV435" s="263"/>
      <c r="AQW435" s="263"/>
      <c r="AQX435" s="263"/>
      <c r="AQY435" s="263"/>
      <c r="AQZ435" s="263"/>
      <c r="ARA435" s="263"/>
      <c r="ARB435" s="263"/>
      <c r="ARC435" s="263"/>
      <c r="ARD435" s="263"/>
      <c r="ARE435" s="263"/>
      <c r="ARF435" s="263"/>
      <c r="ARG435" s="263"/>
      <c r="ARH435" s="263"/>
      <c r="ARI435" s="263"/>
      <c r="ARJ435" s="263"/>
      <c r="ARK435" s="263"/>
      <c r="ARL435" s="263"/>
      <c r="ARM435" s="263"/>
      <c r="ARN435" s="263"/>
      <c r="ARO435" s="263"/>
      <c r="ARP435" s="263"/>
      <c r="ARQ435" s="263"/>
      <c r="ARR435" s="263"/>
      <c r="ARS435" s="263"/>
      <c r="ART435" s="263"/>
      <c r="ARU435" s="263"/>
      <c r="ARV435" s="263"/>
      <c r="ARW435" s="263"/>
      <c r="ARX435" s="263"/>
      <c r="ARY435" s="263"/>
      <c r="ARZ435" s="263"/>
      <c r="ASA435" s="263"/>
      <c r="ASB435" s="263"/>
      <c r="ASC435" s="263"/>
      <c r="ASD435" s="263"/>
      <c r="ASE435" s="263"/>
      <c r="ASF435" s="263"/>
      <c r="ASG435" s="263"/>
      <c r="ASH435" s="263"/>
      <c r="ASI435" s="263"/>
      <c r="ASJ435" s="263"/>
      <c r="ASK435" s="263"/>
      <c r="ASL435" s="263"/>
      <c r="ASM435" s="263"/>
      <c r="ASN435" s="263"/>
      <c r="ASO435" s="263"/>
      <c r="ASP435" s="263"/>
      <c r="ASQ435" s="263"/>
      <c r="ASR435" s="263"/>
      <c r="ASS435" s="263"/>
      <c r="AST435" s="263"/>
      <c r="ASU435" s="263"/>
      <c r="ASV435" s="263"/>
      <c r="ASW435" s="263"/>
      <c r="ASX435" s="263"/>
      <c r="ASY435" s="263"/>
      <c r="ASZ435" s="263"/>
      <c r="ATA435" s="263"/>
      <c r="ATB435" s="263"/>
      <c r="ATC435" s="263"/>
      <c r="ATD435" s="263"/>
      <c r="ATE435" s="263"/>
      <c r="ATF435" s="263"/>
      <c r="ATG435" s="263"/>
      <c r="ATH435" s="263"/>
      <c r="ATI435" s="263"/>
      <c r="ATJ435" s="263"/>
      <c r="ATK435" s="263"/>
      <c r="ATL435" s="263"/>
      <c r="ATM435" s="263"/>
      <c r="ATN435" s="263"/>
      <c r="ATO435" s="263"/>
      <c r="ATP435" s="263"/>
      <c r="ATQ435" s="263"/>
      <c r="ATR435" s="263"/>
      <c r="ATS435" s="263"/>
      <c r="ATT435" s="263"/>
      <c r="ATU435" s="263"/>
      <c r="ATV435" s="263"/>
      <c r="ATW435" s="263"/>
      <c r="ATX435" s="263"/>
      <c r="ATY435" s="263"/>
      <c r="ATZ435" s="263"/>
      <c r="AUA435" s="263"/>
      <c r="AUB435" s="263"/>
      <c r="AUC435" s="263"/>
      <c r="AUD435" s="263"/>
      <c r="AUE435" s="263"/>
      <c r="AUF435" s="263"/>
      <c r="AUG435" s="263"/>
      <c r="AUH435" s="263"/>
      <c r="AUI435" s="263"/>
      <c r="AUJ435" s="263"/>
      <c r="AUK435" s="263"/>
      <c r="AUL435" s="263"/>
      <c r="AUM435" s="263"/>
      <c r="AUN435" s="263"/>
      <c r="AUO435" s="263"/>
      <c r="AUP435" s="263"/>
      <c r="AUQ435" s="263"/>
      <c r="AUR435" s="263"/>
      <c r="AUS435" s="263"/>
      <c r="AUT435" s="263"/>
      <c r="AUU435" s="263"/>
      <c r="AUV435" s="263"/>
      <c r="AUW435" s="263"/>
      <c r="AUX435" s="263"/>
      <c r="AUY435" s="263"/>
      <c r="AUZ435" s="263"/>
      <c r="AVA435" s="263"/>
      <c r="AVB435" s="263"/>
      <c r="AVC435" s="263"/>
      <c r="AVD435" s="263"/>
      <c r="AVE435" s="263"/>
      <c r="AVF435" s="263"/>
      <c r="AVG435" s="263"/>
      <c r="AVH435" s="263"/>
      <c r="AVI435" s="263"/>
      <c r="AVJ435" s="263"/>
      <c r="AVK435" s="263"/>
      <c r="AVL435" s="263"/>
      <c r="AVM435" s="263"/>
      <c r="AVN435" s="263"/>
      <c r="AVO435" s="263"/>
      <c r="AVP435" s="263"/>
      <c r="AVQ435" s="263"/>
      <c r="AVR435" s="263"/>
      <c r="AVS435" s="263"/>
      <c r="AVT435" s="263"/>
      <c r="AVU435" s="263"/>
      <c r="AVV435" s="263"/>
      <c r="AVW435" s="263"/>
      <c r="AVX435" s="263"/>
      <c r="AVY435" s="263"/>
      <c r="AVZ435" s="263"/>
      <c r="AWA435" s="263"/>
      <c r="AWB435" s="263"/>
      <c r="AWC435" s="263"/>
      <c r="AWD435" s="263"/>
      <c r="AWE435" s="263"/>
      <c r="AWF435" s="263"/>
      <c r="AWG435" s="263"/>
      <c r="AWH435" s="263"/>
      <c r="AWI435" s="263"/>
      <c r="AWJ435" s="263"/>
      <c r="AWK435" s="263"/>
      <c r="AWL435" s="263"/>
      <c r="AWM435" s="263"/>
      <c r="AWN435" s="263"/>
      <c r="AWO435" s="263"/>
      <c r="AWP435" s="263"/>
      <c r="AWQ435" s="263"/>
      <c r="AWR435" s="263"/>
      <c r="AWS435" s="263"/>
      <c r="AWT435" s="263"/>
      <c r="AWU435" s="263"/>
      <c r="AWV435" s="263"/>
      <c r="AWW435" s="263"/>
      <c r="AWX435" s="263"/>
      <c r="AWY435" s="263"/>
      <c r="AWZ435" s="263"/>
      <c r="AXA435" s="263"/>
      <c r="AXB435" s="263"/>
      <c r="AXC435" s="263"/>
      <c r="AXD435" s="263"/>
      <c r="AXE435" s="263"/>
      <c r="AXF435" s="263"/>
      <c r="AXG435" s="263"/>
      <c r="AXH435" s="263"/>
      <c r="AXI435" s="263"/>
      <c r="AXJ435" s="263"/>
      <c r="AXK435" s="263"/>
      <c r="AXL435" s="263"/>
      <c r="AXM435" s="263"/>
      <c r="AXN435" s="263"/>
      <c r="AXO435" s="263"/>
      <c r="AXP435" s="263"/>
      <c r="AXQ435" s="263"/>
      <c r="AXR435" s="263"/>
      <c r="AXS435" s="263"/>
      <c r="AXT435" s="263"/>
      <c r="AXU435" s="263"/>
      <c r="AXV435" s="263"/>
      <c r="AXW435" s="263"/>
      <c r="AXX435" s="263"/>
      <c r="AXY435" s="263"/>
      <c r="AXZ435" s="263"/>
      <c r="AYA435" s="263"/>
      <c r="AYB435" s="263"/>
      <c r="AYC435" s="263"/>
      <c r="AYD435" s="263"/>
      <c r="AYE435" s="263"/>
      <c r="AYF435" s="263"/>
      <c r="AYG435" s="263"/>
      <c r="AYH435" s="263"/>
      <c r="AYI435" s="263"/>
      <c r="AYJ435" s="263"/>
      <c r="AYK435" s="263"/>
      <c r="AYL435" s="263"/>
      <c r="AYM435" s="263"/>
      <c r="AYN435" s="263"/>
      <c r="AYO435" s="263"/>
      <c r="AYP435" s="263"/>
      <c r="AYQ435" s="263"/>
      <c r="AYR435" s="263"/>
      <c r="AYS435" s="263"/>
      <c r="AYT435" s="263"/>
      <c r="AYU435" s="263"/>
      <c r="AYV435" s="263"/>
      <c r="AYW435" s="263"/>
      <c r="AYX435" s="263"/>
      <c r="AYY435" s="263"/>
      <c r="AYZ435" s="263"/>
      <c r="AZA435" s="263"/>
      <c r="AZB435" s="263"/>
      <c r="AZC435" s="263"/>
      <c r="AZD435" s="263"/>
      <c r="AZE435" s="263"/>
      <c r="AZF435" s="263"/>
      <c r="AZG435" s="263"/>
      <c r="AZH435" s="263"/>
      <c r="AZI435" s="263"/>
      <c r="AZJ435" s="263"/>
      <c r="AZK435" s="263"/>
      <c r="AZL435" s="263"/>
      <c r="AZM435" s="263"/>
      <c r="AZN435" s="263"/>
      <c r="AZO435" s="263"/>
      <c r="AZP435" s="263"/>
      <c r="AZQ435" s="263"/>
      <c r="AZR435" s="263"/>
      <c r="AZS435" s="263"/>
      <c r="AZT435" s="263"/>
      <c r="AZU435" s="263"/>
      <c r="AZV435" s="263"/>
      <c r="AZW435" s="263"/>
      <c r="AZX435" s="263"/>
      <c r="AZY435" s="263"/>
      <c r="AZZ435" s="263"/>
      <c r="BAA435" s="263"/>
      <c r="BAB435" s="263"/>
      <c r="BAC435" s="263"/>
      <c r="BAD435" s="263"/>
      <c r="BAE435" s="263"/>
      <c r="BAF435" s="263"/>
      <c r="BAG435" s="263"/>
      <c r="BAH435" s="263"/>
      <c r="BAI435" s="263"/>
      <c r="BAJ435" s="263"/>
      <c r="BAK435" s="263"/>
      <c r="BAL435" s="263"/>
      <c r="BAM435" s="263"/>
      <c r="BAN435" s="263"/>
      <c r="BAO435" s="263"/>
      <c r="BAP435" s="263"/>
      <c r="BAQ435" s="263"/>
      <c r="BAR435" s="263"/>
      <c r="BAS435" s="263"/>
      <c r="BAT435" s="263"/>
      <c r="BAU435" s="263"/>
      <c r="BAV435" s="263"/>
      <c r="BAW435" s="263"/>
      <c r="BAX435" s="263"/>
      <c r="BAY435" s="263"/>
      <c r="BAZ435" s="263"/>
      <c r="BBA435" s="263"/>
      <c r="BBB435" s="263"/>
      <c r="BBC435" s="263"/>
      <c r="BBD435" s="263"/>
      <c r="BBE435" s="263"/>
      <c r="BBF435" s="263"/>
      <c r="BBG435" s="263"/>
      <c r="BBH435" s="263"/>
      <c r="BBI435" s="263"/>
      <c r="BBJ435" s="263"/>
      <c r="BBK435" s="263"/>
      <c r="BBL435" s="263"/>
      <c r="BBM435" s="263"/>
      <c r="BBN435" s="263"/>
      <c r="BBO435" s="263"/>
      <c r="BBP435" s="263"/>
      <c r="BBQ435" s="263"/>
      <c r="BBR435" s="263"/>
      <c r="BBS435" s="263"/>
      <c r="BBT435" s="263"/>
      <c r="BBU435" s="263"/>
      <c r="BBV435" s="263"/>
      <c r="BBW435" s="263"/>
      <c r="BBX435" s="263"/>
      <c r="BBY435" s="263"/>
      <c r="BBZ435" s="263"/>
      <c r="BCA435" s="263"/>
      <c r="BCB435" s="263"/>
      <c r="BCC435" s="263"/>
      <c r="BCD435" s="263"/>
      <c r="BCE435" s="263"/>
      <c r="BCF435" s="263"/>
      <c r="BCG435" s="263"/>
      <c r="BCH435" s="263"/>
      <c r="BCI435" s="263"/>
      <c r="BCJ435" s="263"/>
      <c r="BCK435" s="263"/>
      <c r="BCL435" s="263"/>
      <c r="BCM435" s="263"/>
      <c r="BCN435" s="263"/>
      <c r="BCO435" s="263"/>
      <c r="BCP435" s="263"/>
      <c r="BCQ435" s="263"/>
      <c r="BCR435" s="263"/>
      <c r="BCS435" s="263"/>
      <c r="BCT435" s="263"/>
      <c r="BCU435" s="263"/>
      <c r="BCV435" s="263"/>
      <c r="BCW435" s="263"/>
      <c r="BCX435" s="263"/>
      <c r="BCY435" s="263"/>
      <c r="BCZ435" s="263"/>
      <c r="BDA435" s="263"/>
      <c r="BDB435" s="263"/>
      <c r="BDC435" s="263"/>
      <c r="BDD435" s="263"/>
      <c r="BDE435" s="263"/>
      <c r="BDF435" s="263"/>
      <c r="BDG435" s="263"/>
      <c r="BDH435" s="263"/>
      <c r="BDI435" s="263"/>
      <c r="BDJ435" s="263"/>
      <c r="BDK435" s="263"/>
      <c r="BDL435" s="263"/>
      <c r="BDM435" s="263"/>
      <c r="BDN435" s="263"/>
      <c r="BDO435" s="263"/>
      <c r="BDP435" s="263"/>
      <c r="BDQ435" s="263"/>
      <c r="BDR435" s="263"/>
      <c r="BDS435" s="263"/>
      <c r="BDT435" s="263"/>
      <c r="BDU435" s="263"/>
      <c r="BDV435" s="263"/>
      <c r="BDW435" s="263"/>
      <c r="BDX435" s="263"/>
      <c r="BDY435" s="263"/>
      <c r="BDZ435" s="263"/>
      <c r="BEA435" s="263"/>
      <c r="BEB435" s="263"/>
      <c r="BEC435" s="263"/>
      <c r="BED435" s="263"/>
      <c r="BEE435" s="263"/>
      <c r="BEF435" s="263"/>
      <c r="BEG435" s="263"/>
      <c r="BEH435" s="263"/>
      <c r="BEI435" s="263"/>
      <c r="BEJ435" s="263"/>
      <c r="BEK435" s="263"/>
      <c r="BEL435" s="263"/>
      <c r="BEM435" s="263"/>
      <c r="BEN435" s="263"/>
      <c r="BEO435" s="263"/>
      <c r="BEP435" s="263"/>
      <c r="BEQ435" s="263"/>
      <c r="BER435" s="263"/>
      <c r="BES435" s="263"/>
      <c r="BET435" s="263"/>
      <c r="BEU435" s="263"/>
      <c r="BEV435" s="263"/>
      <c r="BEW435" s="263"/>
      <c r="BEX435" s="263"/>
      <c r="BEY435" s="263"/>
      <c r="BEZ435" s="263"/>
      <c r="BFA435" s="263"/>
      <c r="BFB435" s="263"/>
      <c r="BFC435" s="263"/>
      <c r="BFD435" s="263"/>
      <c r="BFE435" s="263"/>
      <c r="BFF435" s="263"/>
      <c r="BFG435" s="263"/>
      <c r="BFH435" s="263"/>
      <c r="BFI435" s="263"/>
      <c r="BFJ435" s="263"/>
      <c r="BFK435" s="263"/>
      <c r="BFL435" s="263"/>
      <c r="BFM435" s="263"/>
      <c r="BFN435" s="263"/>
      <c r="BFO435" s="263"/>
      <c r="BFP435" s="263"/>
      <c r="BFQ435" s="263"/>
      <c r="BFR435" s="263"/>
      <c r="BFS435" s="263"/>
      <c r="BFT435" s="263"/>
      <c r="BFU435" s="263"/>
      <c r="BFV435" s="263"/>
      <c r="BFW435" s="263"/>
      <c r="BFX435" s="263"/>
      <c r="BFY435" s="263"/>
      <c r="BFZ435" s="263"/>
      <c r="BGA435" s="263"/>
      <c r="BGB435" s="263"/>
      <c r="BGC435" s="263"/>
      <c r="BGD435" s="263"/>
      <c r="BGE435" s="263"/>
      <c r="BGF435" s="263"/>
      <c r="BGG435" s="263"/>
      <c r="BGH435" s="263"/>
      <c r="BGI435" s="263"/>
      <c r="BGJ435" s="263"/>
      <c r="BGK435" s="263"/>
      <c r="BGL435" s="263"/>
      <c r="BGM435" s="263"/>
      <c r="BGN435" s="263"/>
      <c r="BGO435" s="263"/>
      <c r="BGP435" s="263"/>
      <c r="BGQ435" s="263"/>
      <c r="BGR435" s="263"/>
      <c r="BGS435" s="263"/>
      <c r="BGT435" s="263"/>
      <c r="BGU435" s="263"/>
      <c r="BGV435" s="263"/>
      <c r="BGW435" s="263"/>
      <c r="BGX435" s="263"/>
      <c r="BGY435" s="263"/>
      <c r="BGZ435" s="263"/>
      <c r="BHA435" s="263"/>
      <c r="BHB435" s="263"/>
      <c r="BHC435" s="263"/>
      <c r="BHD435" s="263"/>
      <c r="BHE435" s="263"/>
      <c r="BHF435" s="263"/>
      <c r="BHG435" s="263"/>
      <c r="BHH435" s="263"/>
      <c r="BHI435" s="263"/>
      <c r="BHJ435" s="263"/>
      <c r="BHK435" s="263"/>
      <c r="BHL435" s="263"/>
      <c r="BHM435" s="263"/>
      <c r="BHN435" s="263"/>
      <c r="BHO435" s="263"/>
      <c r="BHP435" s="263"/>
      <c r="BHQ435" s="263"/>
      <c r="BHR435" s="263"/>
      <c r="BHS435" s="263"/>
      <c r="BHT435" s="263"/>
      <c r="BHU435" s="263"/>
      <c r="BHV435" s="263"/>
      <c r="BHW435" s="263"/>
      <c r="BHX435" s="263"/>
      <c r="BHY435" s="263"/>
      <c r="BHZ435" s="263"/>
      <c r="BIA435" s="263"/>
      <c r="BIB435" s="263"/>
      <c r="BIC435" s="263"/>
      <c r="BID435" s="263"/>
      <c r="BIE435" s="263"/>
      <c r="BIF435" s="263"/>
      <c r="BIG435" s="263"/>
      <c r="BIH435" s="263"/>
      <c r="BII435" s="263"/>
      <c r="BIJ435" s="263"/>
      <c r="BIK435" s="263"/>
      <c r="BIL435" s="263"/>
      <c r="BIM435" s="263"/>
      <c r="BIN435" s="263"/>
      <c r="BIO435" s="263"/>
      <c r="BIP435" s="263"/>
      <c r="BIQ435" s="263"/>
      <c r="BIR435" s="263"/>
      <c r="BIS435" s="263"/>
      <c r="BIT435" s="263"/>
      <c r="BIU435" s="263"/>
      <c r="BIV435" s="263"/>
      <c r="BIW435" s="263"/>
      <c r="BIX435" s="263"/>
      <c r="BIY435" s="263"/>
      <c r="BIZ435" s="263"/>
      <c r="BJA435" s="263"/>
      <c r="BJB435" s="263"/>
      <c r="BJC435" s="263"/>
      <c r="BJD435" s="263"/>
      <c r="BJE435" s="263"/>
      <c r="BJF435" s="263"/>
      <c r="BJG435" s="263"/>
      <c r="BJH435" s="263"/>
      <c r="BJI435" s="263"/>
      <c r="BJJ435" s="263"/>
      <c r="BJK435" s="263"/>
      <c r="BJL435" s="263"/>
      <c r="BJM435" s="263"/>
      <c r="BJN435" s="263"/>
      <c r="BJO435" s="263"/>
      <c r="BJP435" s="263"/>
      <c r="BJQ435" s="263"/>
      <c r="BJR435" s="263"/>
      <c r="BJS435" s="263"/>
      <c r="BJT435" s="263"/>
      <c r="BJU435" s="263"/>
      <c r="BJV435" s="263"/>
      <c r="BJW435" s="263"/>
      <c r="BJX435" s="263"/>
      <c r="BJY435" s="263"/>
      <c r="BJZ435" s="263"/>
      <c r="BKA435" s="263"/>
      <c r="BKB435" s="263"/>
      <c r="BKC435" s="263"/>
      <c r="BKD435" s="263"/>
      <c r="BKE435" s="263"/>
      <c r="BKF435" s="263"/>
      <c r="BKG435" s="263"/>
      <c r="BKH435" s="263"/>
      <c r="BKI435" s="263"/>
      <c r="BKJ435" s="263"/>
      <c r="BKK435" s="263"/>
      <c r="BKL435" s="263"/>
      <c r="BKM435" s="263"/>
      <c r="BKN435" s="263"/>
      <c r="BKO435" s="263"/>
      <c r="BKP435" s="263"/>
      <c r="BKQ435" s="263"/>
      <c r="BKR435" s="263"/>
      <c r="BKS435" s="263"/>
      <c r="BKT435" s="263"/>
      <c r="BKU435" s="263"/>
      <c r="BKV435" s="263"/>
      <c r="BKW435" s="263"/>
      <c r="BKX435" s="263"/>
      <c r="BKY435" s="263"/>
      <c r="BKZ435" s="263"/>
      <c r="BLA435" s="263"/>
      <c r="BLB435" s="263"/>
      <c r="BLC435" s="263"/>
      <c r="BLD435" s="263"/>
      <c r="BLE435" s="263"/>
      <c r="BLF435" s="263"/>
      <c r="BLG435" s="263"/>
      <c r="BLH435" s="263"/>
      <c r="BLI435" s="263"/>
      <c r="BLJ435" s="263"/>
      <c r="BLK435" s="263"/>
      <c r="BLL435" s="263"/>
      <c r="BLM435" s="263"/>
      <c r="BLN435" s="263"/>
      <c r="BLO435" s="263"/>
      <c r="BLP435" s="263"/>
      <c r="BLQ435" s="263"/>
      <c r="BLR435" s="263"/>
      <c r="BLS435" s="263"/>
      <c r="BLT435" s="263"/>
      <c r="BLU435" s="263"/>
      <c r="BLV435" s="263"/>
      <c r="BLW435" s="263"/>
      <c r="BLX435" s="263"/>
      <c r="BLY435" s="263"/>
      <c r="BLZ435" s="263"/>
      <c r="BMA435" s="263"/>
      <c r="BMB435" s="263"/>
      <c r="BMC435" s="263"/>
      <c r="BMD435" s="263"/>
      <c r="BME435" s="263"/>
      <c r="BMF435" s="263"/>
      <c r="BMG435" s="263"/>
      <c r="BMH435" s="263"/>
      <c r="BMI435" s="263"/>
      <c r="BMJ435" s="263"/>
      <c r="BMK435" s="263"/>
      <c r="BML435" s="263"/>
      <c r="BMM435" s="263"/>
      <c r="BMN435" s="263"/>
      <c r="BMO435" s="263"/>
      <c r="BMP435" s="263"/>
      <c r="BMQ435" s="263"/>
      <c r="BMR435" s="263"/>
      <c r="BMS435" s="263"/>
      <c r="BMT435" s="263"/>
      <c r="BMU435" s="263"/>
      <c r="BMV435" s="263"/>
      <c r="BMW435" s="263"/>
      <c r="BMX435" s="263"/>
      <c r="BMY435" s="263"/>
      <c r="BMZ435" s="263"/>
      <c r="BNA435" s="263"/>
      <c r="BNB435" s="263"/>
      <c r="BNC435" s="263"/>
      <c r="BND435" s="263"/>
      <c r="BNE435" s="263"/>
      <c r="BNF435" s="263"/>
      <c r="BNG435" s="263"/>
      <c r="BNH435" s="263"/>
      <c r="BNI435" s="263"/>
      <c r="BNJ435" s="263"/>
      <c r="BNK435" s="263"/>
      <c r="BNL435" s="263"/>
      <c r="BNM435" s="263"/>
      <c r="BNN435" s="263"/>
      <c r="BNO435" s="263"/>
      <c r="BNP435" s="263"/>
      <c r="BNQ435" s="263"/>
      <c r="BNR435" s="263"/>
      <c r="BNS435" s="263"/>
      <c r="BNT435" s="263"/>
      <c r="BNU435" s="263"/>
      <c r="BNV435" s="263"/>
      <c r="BNW435" s="263"/>
      <c r="BNX435" s="263"/>
      <c r="BNY435" s="263"/>
      <c r="BNZ435" s="263"/>
      <c r="BOA435" s="263"/>
      <c r="BOB435" s="263"/>
      <c r="BOC435" s="263"/>
      <c r="BOD435" s="263"/>
      <c r="BOE435" s="263"/>
      <c r="BOF435" s="263"/>
      <c r="BOG435" s="263"/>
      <c r="BOH435" s="263"/>
      <c r="BOI435" s="263"/>
      <c r="BOJ435" s="263"/>
      <c r="BOK435" s="263"/>
      <c r="BOL435" s="263"/>
      <c r="BOM435" s="263"/>
      <c r="BON435" s="263"/>
      <c r="BOO435" s="263"/>
      <c r="BOP435" s="263"/>
      <c r="BOQ435" s="263"/>
      <c r="BOR435" s="263"/>
      <c r="BOS435" s="263"/>
      <c r="BOT435" s="263"/>
      <c r="BOU435" s="263"/>
      <c r="BOV435" s="263"/>
      <c r="BOW435" s="263"/>
      <c r="BOX435" s="263"/>
      <c r="BOY435" s="263"/>
      <c r="BOZ435" s="263"/>
      <c r="BPA435" s="263"/>
      <c r="BPB435" s="263"/>
      <c r="BPC435" s="263"/>
      <c r="BPD435" s="263"/>
      <c r="BPE435" s="263"/>
      <c r="BPF435" s="263"/>
      <c r="BPG435" s="263"/>
      <c r="BPH435" s="263"/>
      <c r="BPI435" s="263"/>
      <c r="BPJ435" s="263"/>
      <c r="BPK435" s="263"/>
      <c r="BPL435" s="263"/>
      <c r="BPM435" s="263"/>
      <c r="BPN435" s="263"/>
      <c r="BPO435" s="263"/>
      <c r="BPP435" s="263"/>
      <c r="BPQ435" s="263"/>
      <c r="BPR435" s="263"/>
      <c r="BPS435" s="263"/>
      <c r="BPT435" s="263"/>
      <c r="BPU435" s="263"/>
      <c r="BPV435" s="263"/>
      <c r="BPW435" s="263"/>
      <c r="BPX435" s="263"/>
      <c r="BPY435" s="263"/>
      <c r="BPZ435" s="263"/>
      <c r="BQA435" s="263"/>
      <c r="BQB435" s="263"/>
      <c r="BQC435" s="263"/>
      <c r="BQD435" s="263"/>
      <c r="BQE435" s="263"/>
      <c r="BQF435" s="263"/>
      <c r="BQG435" s="263"/>
      <c r="BQH435" s="263"/>
      <c r="BQI435" s="263"/>
      <c r="BQJ435" s="263"/>
      <c r="BQK435" s="263"/>
      <c r="BQL435" s="263"/>
      <c r="BQM435" s="263"/>
      <c r="BQN435" s="263"/>
      <c r="BQO435" s="263"/>
      <c r="BQP435" s="263"/>
      <c r="BQQ435" s="263"/>
      <c r="BQR435" s="263"/>
      <c r="BQS435" s="263"/>
      <c r="BQT435" s="263"/>
      <c r="BQU435" s="263"/>
      <c r="BQV435" s="263"/>
      <c r="BQW435" s="263"/>
      <c r="BQX435" s="263"/>
      <c r="BQY435" s="263"/>
      <c r="BQZ435" s="263"/>
      <c r="BRA435" s="263"/>
      <c r="BRB435" s="263"/>
      <c r="BRC435" s="263"/>
      <c r="BRD435" s="263"/>
      <c r="BRE435" s="263"/>
      <c r="BRF435" s="263"/>
      <c r="BRG435" s="263"/>
      <c r="BRH435" s="263"/>
      <c r="BRI435" s="263"/>
      <c r="BRJ435" s="263"/>
      <c r="BRK435" s="263"/>
      <c r="BRL435" s="263"/>
      <c r="BRM435" s="263"/>
      <c r="BRN435" s="263"/>
      <c r="BRO435" s="263"/>
      <c r="BRP435" s="263"/>
      <c r="BRQ435" s="263"/>
      <c r="BRR435" s="263"/>
      <c r="BRS435" s="263"/>
      <c r="BRT435" s="263"/>
      <c r="BRU435" s="263"/>
      <c r="BRV435" s="263"/>
      <c r="BRW435" s="263"/>
      <c r="BRX435" s="263"/>
      <c r="BRY435" s="263"/>
      <c r="BRZ435" s="263"/>
      <c r="BSA435" s="263"/>
      <c r="BSB435" s="263"/>
      <c r="BSC435" s="263"/>
      <c r="BSD435" s="263"/>
      <c r="BSE435" s="263"/>
      <c r="BSF435" s="263"/>
      <c r="BSG435" s="263"/>
      <c r="BSH435" s="263"/>
      <c r="BSI435" s="263"/>
      <c r="BSJ435" s="263"/>
      <c r="BSK435" s="263"/>
      <c r="BSL435" s="263"/>
      <c r="BSM435" s="263"/>
      <c r="BSN435" s="263"/>
      <c r="BSO435" s="263"/>
      <c r="BSP435" s="263"/>
      <c r="BSQ435" s="263"/>
      <c r="BSR435" s="263"/>
      <c r="BSS435" s="263"/>
      <c r="BST435" s="263"/>
      <c r="BSU435" s="263"/>
      <c r="BSV435" s="263"/>
      <c r="BSW435" s="263"/>
      <c r="BSX435" s="263"/>
      <c r="BSY435" s="263"/>
      <c r="BSZ435" s="263"/>
      <c r="BTA435" s="263"/>
      <c r="BTB435" s="263"/>
      <c r="BTC435" s="263"/>
      <c r="BTD435" s="263"/>
      <c r="BTE435" s="263"/>
      <c r="BTF435" s="263"/>
      <c r="BTG435" s="263"/>
      <c r="BTH435" s="263"/>
      <c r="BTI435" s="263"/>
      <c r="BTJ435" s="263"/>
      <c r="BTK435" s="263"/>
      <c r="BTL435" s="263"/>
      <c r="BTM435" s="263"/>
      <c r="BTN435" s="263"/>
      <c r="BTO435" s="263"/>
      <c r="BTP435" s="263"/>
      <c r="BTQ435" s="263"/>
      <c r="BTR435" s="263"/>
      <c r="BTS435" s="263"/>
      <c r="BTT435" s="263"/>
      <c r="BTU435" s="263"/>
      <c r="BTV435" s="263"/>
      <c r="BTW435" s="263"/>
      <c r="BTX435" s="263"/>
      <c r="BTY435" s="263"/>
      <c r="BTZ435" s="263"/>
      <c r="BUA435" s="263"/>
      <c r="BUB435" s="263"/>
      <c r="BUC435" s="263"/>
      <c r="BUD435" s="263"/>
      <c r="BUE435" s="263"/>
      <c r="BUF435" s="263"/>
      <c r="BUG435" s="263"/>
      <c r="BUH435" s="263"/>
      <c r="BUI435" s="263"/>
      <c r="BUJ435" s="263"/>
      <c r="BUK435" s="263"/>
      <c r="BUL435" s="263"/>
      <c r="BUM435" s="263"/>
      <c r="BUN435" s="263"/>
      <c r="BUO435" s="263"/>
      <c r="BUP435" s="263"/>
      <c r="BUQ435" s="263"/>
      <c r="BUR435" s="263"/>
      <c r="BUS435" s="263"/>
      <c r="BUT435" s="263"/>
      <c r="BUU435" s="263"/>
      <c r="BUV435" s="263"/>
      <c r="BUW435" s="263"/>
      <c r="BUX435" s="263"/>
      <c r="BUY435" s="263"/>
      <c r="BUZ435" s="263"/>
      <c r="BVA435" s="263"/>
      <c r="BVB435" s="263"/>
      <c r="BVC435" s="263"/>
      <c r="BVD435" s="263"/>
      <c r="BVE435" s="263"/>
      <c r="BVF435" s="263"/>
      <c r="BVG435" s="263"/>
      <c r="BVH435" s="263"/>
      <c r="BVI435" s="263"/>
      <c r="BVJ435" s="263"/>
      <c r="BVK435" s="263"/>
      <c r="BVL435" s="263"/>
      <c r="BVM435" s="263"/>
      <c r="BVN435" s="263"/>
      <c r="BVO435" s="263"/>
      <c r="BVP435" s="263"/>
      <c r="BVQ435" s="263"/>
      <c r="BVR435" s="263"/>
      <c r="BVS435" s="263"/>
      <c r="BVT435" s="263"/>
      <c r="BVU435" s="263"/>
      <c r="BVV435" s="263"/>
      <c r="BVW435" s="263"/>
      <c r="BVX435" s="263"/>
      <c r="BVY435" s="263"/>
      <c r="BVZ435" s="263"/>
      <c r="BWA435" s="263"/>
      <c r="BWB435" s="263"/>
      <c r="BWC435" s="263"/>
      <c r="BWD435" s="263"/>
      <c r="BWE435" s="263"/>
      <c r="BWF435" s="263"/>
      <c r="BWG435" s="263"/>
      <c r="BWH435" s="263"/>
      <c r="BWI435" s="263"/>
      <c r="BWJ435" s="263"/>
      <c r="BWK435" s="263"/>
      <c r="BWL435" s="263"/>
      <c r="BWM435" s="263"/>
      <c r="BWN435" s="263"/>
      <c r="BWO435" s="263"/>
      <c r="BWP435" s="263"/>
      <c r="BWQ435" s="263"/>
      <c r="BWR435" s="263"/>
      <c r="BWS435" s="263"/>
      <c r="BWT435" s="263"/>
      <c r="BWU435" s="263"/>
      <c r="BWV435" s="263"/>
      <c r="BWW435" s="263"/>
      <c r="BWX435" s="263"/>
      <c r="BWY435" s="263"/>
      <c r="BWZ435" s="263"/>
      <c r="BXA435" s="263"/>
      <c r="BXB435" s="263"/>
      <c r="BXC435" s="263"/>
      <c r="BXD435" s="263"/>
      <c r="BXE435" s="263"/>
      <c r="BXF435" s="263"/>
      <c r="BXG435" s="263"/>
      <c r="BXH435" s="263"/>
      <c r="BXI435" s="263"/>
      <c r="BXJ435" s="263"/>
      <c r="BXK435" s="263"/>
      <c r="BXL435" s="263"/>
      <c r="BXM435" s="263"/>
      <c r="BXN435" s="263"/>
      <c r="BXO435" s="263"/>
      <c r="BXP435" s="263"/>
      <c r="BXQ435" s="263"/>
      <c r="BXR435" s="263"/>
      <c r="BXS435" s="263"/>
      <c r="BXT435" s="263"/>
      <c r="BXU435" s="263"/>
      <c r="BXV435" s="263"/>
      <c r="BXW435" s="263"/>
      <c r="BXX435" s="263"/>
      <c r="BXY435" s="263"/>
      <c r="BXZ435" s="263"/>
      <c r="BYA435" s="263"/>
      <c r="BYB435" s="263"/>
      <c r="BYC435" s="263"/>
      <c r="BYD435" s="263"/>
      <c r="BYE435" s="263"/>
      <c r="BYF435" s="263"/>
      <c r="BYG435" s="263"/>
      <c r="BYH435" s="263"/>
      <c r="BYI435" s="263"/>
      <c r="BYJ435" s="263"/>
      <c r="BYK435" s="263"/>
      <c r="BYL435" s="263"/>
      <c r="BYM435" s="263"/>
      <c r="BYN435" s="263"/>
      <c r="BYO435" s="263"/>
      <c r="BYP435" s="263"/>
      <c r="BYQ435" s="263"/>
      <c r="BYR435" s="263"/>
      <c r="BYS435" s="263"/>
      <c r="BYT435" s="263"/>
      <c r="BYU435" s="263"/>
      <c r="BYV435" s="263"/>
      <c r="BYW435" s="263"/>
      <c r="BYX435" s="263"/>
      <c r="BYY435" s="263"/>
      <c r="BYZ435" s="263"/>
      <c r="BZA435" s="263"/>
      <c r="BZB435" s="263"/>
      <c r="BZC435" s="263"/>
      <c r="BZD435" s="263"/>
      <c r="BZE435" s="263"/>
      <c r="BZF435" s="263"/>
      <c r="BZG435" s="263"/>
      <c r="BZH435" s="263"/>
      <c r="BZI435" s="263"/>
      <c r="BZJ435" s="263"/>
      <c r="BZK435" s="263"/>
      <c r="BZL435" s="263"/>
      <c r="BZM435" s="263"/>
      <c r="BZN435" s="263"/>
      <c r="BZO435" s="263"/>
      <c r="BZP435" s="263"/>
      <c r="BZQ435" s="263"/>
      <c r="BZR435" s="263"/>
      <c r="BZS435" s="263"/>
      <c r="BZT435" s="263"/>
      <c r="BZU435" s="263"/>
      <c r="BZV435" s="263"/>
      <c r="BZW435" s="263"/>
      <c r="BZX435" s="263"/>
      <c r="BZY435" s="263"/>
      <c r="BZZ435" s="263"/>
      <c r="CAA435" s="263"/>
      <c r="CAB435" s="263"/>
      <c r="CAC435" s="263"/>
      <c r="CAD435" s="263"/>
      <c r="CAE435" s="263"/>
      <c r="CAF435" s="263"/>
      <c r="CAG435" s="263"/>
      <c r="CAH435" s="263"/>
      <c r="CAI435" s="263"/>
      <c r="CAJ435" s="263"/>
      <c r="CAK435" s="263"/>
      <c r="CAL435" s="263"/>
      <c r="CAM435" s="263"/>
      <c r="CAN435" s="263"/>
      <c r="CAO435" s="263"/>
      <c r="CAP435" s="263"/>
      <c r="CAQ435" s="263"/>
      <c r="CAR435" s="263"/>
      <c r="CAS435" s="263"/>
      <c r="CAT435" s="263"/>
      <c r="CAU435" s="263"/>
      <c r="CAV435" s="263"/>
    </row>
    <row r="436" spans="1:2076" x14ac:dyDescent="0.35">
      <c r="A436" s="263"/>
      <c r="B436" s="263"/>
      <c r="C436" s="263"/>
      <c r="D436" s="263"/>
      <c r="E436" s="263"/>
      <c r="F436" s="263"/>
      <c r="G436" s="263"/>
      <c r="H436" s="263"/>
      <c r="I436" s="263"/>
      <c r="J436" s="263"/>
      <c r="K436" s="263"/>
      <c r="L436" s="263"/>
      <c r="M436" s="263"/>
      <c r="N436" s="263"/>
      <c r="O436" s="263"/>
      <c r="P436" s="263"/>
      <c r="Q436" s="263"/>
      <c r="R436" s="263"/>
      <c r="S436" s="263"/>
      <c r="T436" s="263"/>
      <c r="U436" s="263"/>
      <c r="V436" s="263"/>
      <c r="W436" s="263"/>
      <c r="X436" s="263"/>
      <c r="Y436" s="263"/>
      <c r="Z436" s="263"/>
      <c r="AA436" s="263"/>
      <c r="AB436" s="263"/>
      <c r="AC436" s="263"/>
      <c r="AD436" s="263"/>
      <c r="AE436" s="263"/>
      <c r="AF436" s="263"/>
      <c r="AG436" s="263"/>
      <c r="AH436" s="263"/>
      <c r="AI436" s="263"/>
      <c r="AJ436" s="263"/>
      <c r="AK436" s="263"/>
      <c r="AL436" s="263"/>
      <c r="AM436" s="263"/>
      <c r="AN436" s="263"/>
      <c r="AO436" s="263"/>
      <c r="AP436" s="263"/>
      <c r="AQ436" s="263"/>
      <c r="AR436" s="263"/>
      <c r="AS436" s="263"/>
      <c r="AT436" s="263"/>
      <c r="AU436" s="263"/>
      <c r="AV436" s="263"/>
      <c r="AW436" s="263"/>
      <c r="AX436" s="263"/>
      <c r="AY436" s="263"/>
      <c r="AZ436" s="263"/>
      <c r="BA436" s="263"/>
      <c r="BB436" s="263"/>
      <c r="BC436" s="263"/>
      <c r="BD436" s="263"/>
      <c r="BE436" s="263"/>
      <c r="BF436" s="263"/>
      <c r="BG436" s="263"/>
      <c r="BH436" s="263"/>
      <c r="BI436" s="263"/>
      <c r="BJ436" s="263"/>
      <c r="BK436" s="263"/>
      <c r="BL436" s="263"/>
      <c r="BM436" s="263"/>
      <c r="BN436" s="263"/>
      <c r="BO436" s="263"/>
      <c r="BP436" s="263"/>
      <c r="BQ436" s="263"/>
      <c r="BR436" s="263"/>
      <c r="BS436" s="263"/>
      <c r="BT436" s="263"/>
      <c r="BU436" s="263"/>
      <c r="BV436" s="263"/>
      <c r="BW436" s="263"/>
      <c r="BX436" s="263"/>
      <c r="BY436" s="263"/>
      <c r="BZ436" s="263"/>
      <c r="CA436" s="263"/>
      <c r="CB436" s="263"/>
      <c r="CC436" s="263"/>
      <c r="CD436" s="263"/>
      <c r="CE436" s="263"/>
      <c r="CF436" s="263"/>
      <c r="CG436" s="263"/>
      <c r="CH436" s="263"/>
      <c r="CI436" s="263"/>
      <c r="CJ436" s="263"/>
      <c r="CK436" s="263"/>
      <c r="CL436" s="263"/>
      <c r="CM436" s="263"/>
      <c r="CN436" s="263"/>
      <c r="CO436" s="263"/>
      <c r="CP436" s="263"/>
      <c r="CQ436" s="263"/>
      <c r="CR436" s="263"/>
      <c r="CS436" s="263"/>
      <c r="CT436" s="263"/>
      <c r="CU436" s="263"/>
      <c r="CV436" s="263"/>
      <c r="CW436" s="263"/>
      <c r="CX436" s="263"/>
      <c r="CY436" s="263"/>
      <c r="CZ436" s="263"/>
      <c r="DA436" s="263"/>
      <c r="DB436" s="263"/>
      <c r="DC436" s="263"/>
      <c r="DD436" s="263"/>
      <c r="DE436" s="263"/>
      <c r="DF436" s="263"/>
      <c r="DG436" s="263"/>
      <c r="DH436" s="263"/>
      <c r="DI436" s="263"/>
      <c r="DJ436" s="263"/>
      <c r="DK436" s="263"/>
      <c r="DL436" s="263"/>
      <c r="DM436" s="263"/>
      <c r="DN436" s="263"/>
      <c r="DO436" s="263"/>
      <c r="DP436" s="263"/>
      <c r="DQ436" s="263"/>
      <c r="DR436" s="263"/>
      <c r="DS436" s="263"/>
      <c r="DT436" s="263"/>
      <c r="DU436" s="263"/>
      <c r="DV436" s="263"/>
      <c r="DW436" s="263"/>
      <c r="DX436" s="263"/>
      <c r="DY436" s="263"/>
      <c r="DZ436" s="263"/>
      <c r="EA436" s="263"/>
      <c r="EB436" s="263"/>
      <c r="EC436" s="263"/>
      <c r="ED436" s="263"/>
      <c r="EE436" s="263"/>
      <c r="EF436" s="263"/>
      <c r="EG436" s="263"/>
      <c r="EH436" s="263"/>
      <c r="EI436" s="263"/>
      <c r="EJ436" s="263"/>
      <c r="EK436" s="263"/>
      <c r="EL436" s="263"/>
      <c r="EM436" s="263"/>
      <c r="EN436" s="263"/>
      <c r="EO436" s="263"/>
      <c r="EP436" s="263"/>
      <c r="EQ436" s="263"/>
      <c r="ER436" s="263"/>
      <c r="ES436" s="263"/>
      <c r="ET436" s="263"/>
      <c r="EU436" s="263"/>
      <c r="EV436" s="263"/>
      <c r="EW436" s="263"/>
      <c r="EX436" s="263"/>
      <c r="EY436" s="263"/>
      <c r="EZ436" s="263"/>
      <c r="FA436" s="263"/>
      <c r="FB436" s="263"/>
      <c r="FC436" s="263"/>
      <c r="FD436" s="263"/>
      <c r="FE436" s="263"/>
      <c r="FF436" s="263"/>
      <c r="FG436" s="263"/>
      <c r="FH436" s="263"/>
      <c r="FI436" s="263"/>
      <c r="FJ436" s="263"/>
      <c r="FK436" s="263"/>
      <c r="FL436" s="263"/>
      <c r="FM436" s="263"/>
      <c r="FN436" s="263"/>
      <c r="FO436" s="263"/>
      <c r="FP436" s="263"/>
      <c r="FQ436" s="263"/>
      <c r="FR436" s="263"/>
      <c r="FS436" s="263"/>
      <c r="FT436" s="263"/>
      <c r="FU436" s="263"/>
      <c r="FV436" s="263"/>
      <c r="FW436" s="263"/>
      <c r="FX436" s="263"/>
      <c r="FY436" s="263"/>
      <c r="FZ436" s="263"/>
      <c r="GA436" s="263"/>
      <c r="GB436" s="263"/>
      <c r="GC436" s="263"/>
      <c r="GD436" s="263"/>
      <c r="GE436" s="263"/>
      <c r="GF436" s="263"/>
      <c r="GG436" s="263"/>
      <c r="GH436" s="263"/>
      <c r="GI436" s="263"/>
      <c r="GJ436" s="263"/>
      <c r="GK436" s="263"/>
      <c r="GL436" s="263"/>
      <c r="GM436" s="263"/>
      <c r="GN436" s="263"/>
      <c r="GO436" s="263"/>
      <c r="GP436" s="263"/>
      <c r="GQ436" s="263"/>
      <c r="GR436" s="263"/>
      <c r="GS436" s="263"/>
      <c r="GT436" s="263"/>
      <c r="GU436" s="263"/>
      <c r="GV436" s="263"/>
      <c r="GW436" s="263"/>
      <c r="GX436" s="263"/>
      <c r="GY436" s="263"/>
      <c r="GZ436" s="263"/>
      <c r="HA436" s="263"/>
      <c r="HB436" s="263"/>
      <c r="HC436" s="263"/>
      <c r="HD436" s="263"/>
      <c r="HE436" s="263"/>
      <c r="HF436" s="263"/>
      <c r="HG436" s="263"/>
      <c r="HH436" s="263"/>
      <c r="HI436" s="263"/>
      <c r="HJ436" s="263"/>
      <c r="HK436" s="263"/>
      <c r="HL436" s="263"/>
      <c r="HM436" s="263"/>
      <c r="HN436" s="263"/>
      <c r="HO436" s="263"/>
      <c r="HP436" s="263"/>
      <c r="HQ436" s="263"/>
      <c r="HR436" s="263"/>
      <c r="HS436" s="263"/>
      <c r="HT436" s="263"/>
      <c r="HU436" s="263"/>
      <c r="HV436" s="263"/>
      <c r="HW436" s="263"/>
      <c r="HX436" s="263"/>
      <c r="HY436" s="263"/>
      <c r="HZ436" s="263"/>
      <c r="IA436" s="263"/>
      <c r="IB436" s="263"/>
      <c r="IC436" s="263"/>
      <c r="ID436" s="263"/>
      <c r="IE436" s="263"/>
      <c r="IF436" s="263"/>
      <c r="IG436" s="263"/>
      <c r="IH436" s="263"/>
      <c r="II436" s="263"/>
      <c r="IJ436" s="263"/>
      <c r="IK436" s="263"/>
      <c r="IL436" s="263"/>
      <c r="IM436" s="263"/>
      <c r="IN436" s="263"/>
      <c r="IO436" s="263"/>
      <c r="IP436" s="263"/>
      <c r="IQ436" s="263"/>
      <c r="IR436" s="263"/>
      <c r="IS436" s="263"/>
      <c r="IT436" s="263"/>
      <c r="IU436" s="263"/>
      <c r="IV436" s="263"/>
      <c r="IW436" s="263"/>
      <c r="IX436" s="263"/>
      <c r="IY436" s="263"/>
      <c r="IZ436" s="263"/>
      <c r="JA436" s="263"/>
      <c r="JB436" s="263"/>
      <c r="JC436" s="263"/>
      <c r="JD436" s="263"/>
      <c r="JE436" s="263"/>
      <c r="JF436" s="263"/>
      <c r="JG436" s="263"/>
      <c r="JH436" s="263"/>
      <c r="JI436" s="263"/>
      <c r="JJ436" s="263"/>
      <c r="JK436" s="263"/>
      <c r="JL436" s="263"/>
      <c r="JM436" s="263"/>
      <c r="JN436" s="263"/>
      <c r="JO436" s="263"/>
      <c r="JP436" s="263"/>
      <c r="JQ436" s="263"/>
      <c r="JR436" s="263"/>
      <c r="JS436" s="263"/>
      <c r="JT436" s="263"/>
      <c r="JU436" s="263"/>
      <c r="JV436" s="263"/>
      <c r="JW436" s="263"/>
      <c r="JX436" s="263"/>
      <c r="JY436" s="263"/>
      <c r="JZ436" s="263"/>
      <c r="KA436" s="263"/>
      <c r="KB436" s="263"/>
      <c r="KC436" s="263"/>
      <c r="KD436" s="263"/>
      <c r="KE436" s="263"/>
      <c r="KF436" s="263"/>
      <c r="KG436" s="263"/>
      <c r="KH436" s="263"/>
      <c r="KI436" s="263"/>
      <c r="KJ436" s="263"/>
      <c r="KK436" s="263"/>
      <c r="KL436" s="263"/>
      <c r="KM436" s="263"/>
      <c r="KN436" s="263"/>
      <c r="KO436" s="263"/>
      <c r="KP436" s="263"/>
      <c r="KQ436" s="263"/>
      <c r="KR436" s="263"/>
      <c r="KS436" s="263"/>
      <c r="KT436" s="263"/>
      <c r="KU436" s="263"/>
      <c r="KV436" s="263"/>
      <c r="KW436" s="263"/>
      <c r="KX436" s="263"/>
      <c r="KY436" s="263"/>
      <c r="KZ436" s="263"/>
      <c r="LA436" s="263"/>
      <c r="LB436" s="263"/>
      <c r="LC436" s="263"/>
      <c r="LD436" s="263"/>
      <c r="LE436" s="263"/>
      <c r="LF436" s="263"/>
      <c r="LG436" s="263"/>
      <c r="LH436" s="263"/>
      <c r="LI436" s="263"/>
      <c r="LJ436" s="263"/>
      <c r="LK436" s="263"/>
      <c r="LL436" s="263"/>
      <c r="LM436" s="263"/>
      <c r="LN436" s="263"/>
      <c r="LO436" s="263"/>
      <c r="LP436" s="263"/>
      <c r="LQ436" s="263"/>
      <c r="LR436" s="263"/>
      <c r="LS436" s="263"/>
      <c r="LT436" s="263"/>
      <c r="LU436" s="263"/>
      <c r="LV436" s="263"/>
      <c r="LW436" s="263"/>
      <c r="LX436" s="263"/>
      <c r="LY436" s="263"/>
      <c r="LZ436" s="263"/>
      <c r="MA436" s="263"/>
      <c r="MB436" s="263"/>
      <c r="MC436" s="263"/>
      <c r="MD436" s="263"/>
      <c r="ME436" s="263"/>
      <c r="MF436" s="263"/>
      <c r="MG436" s="263"/>
      <c r="MH436" s="263"/>
      <c r="MI436" s="263"/>
      <c r="MJ436" s="263"/>
      <c r="MK436" s="263"/>
      <c r="ML436" s="263"/>
      <c r="MM436" s="263"/>
      <c r="MN436" s="263"/>
      <c r="MO436" s="263"/>
      <c r="MP436" s="263"/>
      <c r="MQ436" s="263"/>
      <c r="MR436" s="263"/>
      <c r="MS436" s="263"/>
      <c r="MT436" s="263"/>
      <c r="MU436" s="263"/>
      <c r="MV436" s="263"/>
      <c r="MW436" s="263"/>
      <c r="MX436" s="263"/>
      <c r="MY436" s="263"/>
      <c r="MZ436" s="263"/>
      <c r="NA436" s="263"/>
      <c r="NB436" s="263"/>
      <c r="NC436" s="263"/>
      <c r="ND436" s="263"/>
      <c r="NE436" s="263"/>
      <c r="NF436" s="263"/>
      <c r="NG436" s="263"/>
      <c r="NH436" s="263"/>
      <c r="NI436" s="263"/>
      <c r="NJ436" s="263"/>
      <c r="NK436" s="263"/>
      <c r="NL436" s="263"/>
      <c r="NM436" s="263"/>
      <c r="NN436" s="263"/>
      <c r="NO436" s="263"/>
      <c r="NP436" s="263"/>
      <c r="NQ436" s="263"/>
      <c r="NR436" s="263"/>
      <c r="NS436" s="263"/>
      <c r="NT436" s="263"/>
      <c r="NU436" s="263"/>
      <c r="NV436" s="263"/>
      <c r="NW436" s="263"/>
      <c r="NX436" s="263"/>
      <c r="NY436" s="263"/>
      <c r="NZ436" s="263"/>
      <c r="OA436" s="263"/>
      <c r="OB436" s="263"/>
      <c r="OC436" s="263"/>
      <c r="OD436" s="263"/>
      <c r="OE436" s="263"/>
      <c r="OF436" s="263"/>
      <c r="OG436" s="263"/>
      <c r="OH436" s="263"/>
      <c r="OI436" s="263"/>
      <c r="OJ436" s="263"/>
      <c r="OK436" s="263"/>
      <c r="OL436" s="263"/>
      <c r="OM436" s="263"/>
      <c r="ON436" s="263"/>
      <c r="OO436" s="263"/>
      <c r="OP436" s="263"/>
      <c r="OQ436" s="263"/>
      <c r="OR436" s="263"/>
      <c r="OS436" s="263"/>
      <c r="OT436" s="263"/>
      <c r="OU436" s="263"/>
      <c r="OV436" s="263"/>
      <c r="OW436" s="263"/>
      <c r="OX436" s="263"/>
      <c r="OY436" s="263"/>
      <c r="OZ436" s="263"/>
      <c r="PA436" s="263"/>
      <c r="PB436" s="263"/>
      <c r="PC436" s="263"/>
      <c r="PD436" s="263"/>
      <c r="PE436" s="263"/>
      <c r="PF436" s="263"/>
      <c r="PG436" s="263"/>
      <c r="PH436" s="263"/>
      <c r="PI436" s="263"/>
      <c r="PJ436" s="263"/>
      <c r="PK436" s="263"/>
      <c r="PL436" s="263"/>
      <c r="PM436" s="263"/>
      <c r="PN436" s="263"/>
      <c r="PO436" s="263"/>
      <c r="PP436" s="263"/>
      <c r="PQ436" s="263"/>
      <c r="PR436" s="263"/>
      <c r="PS436" s="263"/>
      <c r="PT436" s="263"/>
      <c r="PU436" s="263"/>
      <c r="PV436" s="263"/>
      <c r="PW436" s="263"/>
      <c r="PX436" s="263"/>
      <c r="PY436" s="263"/>
      <c r="PZ436" s="263"/>
      <c r="QA436" s="263"/>
      <c r="QB436" s="263"/>
      <c r="QC436" s="263"/>
      <c r="QD436" s="263"/>
      <c r="QE436" s="263"/>
      <c r="QF436" s="263"/>
      <c r="QG436" s="263"/>
      <c r="QH436" s="263"/>
      <c r="QI436" s="263"/>
      <c r="QJ436" s="263"/>
      <c r="QK436" s="263"/>
      <c r="QL436" s="263"/>
      <c r="QM436" s="263"/>
      <c r="QN436" s="263"/>
      <c r="QO436" s="263"/>
      <c r="QP436" s="263"/>
      <c r="QQ436" s="263"/>
      <c r="QR436" s="263"/>
      <c r="QS436" s="263"/>
      <c r="QT436" s="263"/>
      <c r="QU436" s="263"/>
      <c r="QV436" s="263"/>
      <c r="QW436" s="263"/>
      <c r="QX436" s="263"/>
      <c r="QY436" s="263"/>
      <c r="QZ436" s="263"/>
      <c r="RA436" s="263"/>
      <c r="RB436" s="263"/>
      <c r="RC436" s="263"/>
      <c r="RD436" s="263"/>
      <c r="RE436" s="263"/>
      <c r="RF436" s="263"/>
      <c r="RG436" s="263"/>
      <c r="RH436" s="263"/>
      <c r="RI436" s="263"/>
      <c r="RJ436" s="263"/>
      <c r="RK436" s="263"/>
      <c r="RL436" s="263"/>
      <c r="RM436" s="263"/>
      <c r="RN436" s="263"/>
      <c r="RO436" s="263"/>
      <c r="RP436" s="263"/>
      <c r="RQ436" s="263"/>
      <c r="RR436" s="263"/>
      <c r="RS436" s="263"/>
      <c r="RT436" s="263"/>
      <c r="RU436" s="263"/>
      <c r="RV436" s="263"/>
      <c r="RW436" s="263"/>
      <c r="RX436" s="263"/>
      <c r="RY436" s="263"/>
      <c r="RZ436" s="263"/>
      <c r="SA436" s="263"/>
      <c r="SB436" s="263"/>
      <c r="SC436" s="263"/>
      <c r="SD436" s="263"/>
      <c r="SE436" s="263"/>
      <c r="SF436" s="263"/>
      <c r="SG436" s="263"/>
      <c r="SH436" s="263"/>
      <c r="SI436" s="263"/>
      <c r="SJ436" s="263"/>
      <c r="SK436" s="263"/>
      <c r="SL436" s="263"/>
      <c r="SM436" s="263"/>
      <c r="SN436" s="263"/>
      <c r="SO436" s="263"/>
      <c r="SP436" s="263"/>
      <c r="SQ436" s="263"/>
      <c r="SR436" s="263"/>
      <c r="SS436" s="263"/>
      <c r="ST436" s="263"/>
      <c r="SU436" s="263"/>
      <c r="SV436" s="263"/>
      <c r="SW436" s="263"/>
      <c r="SX436" s="263"/>
      <c r="SY436" s="263"/>
      <c r="SZ436" s="263"/>
      <c r="TA436" s="263"/>
      <c r="TB436" s="263"/>
      <c r="TC436" s="263"/>
      <c r="TD436" s="263"/>
      <c r="TE436" s="263"/>
      <c r="TF436" s="263"/>
      <c r="TG436" s="263"/>
      <c r="TH436" s="263"/>
      <c r="TI436" s="263"/>
      <c r="TJ436" s="263"/>
      <c r="TK436" s="263"/>
      <c r="TL436" s="263"/>
      <c r="TM436" s="263"/>
      <c r="TN436" s="263"/>
      <c r="TO436" s="263"/>
      <c r="TP436" s="263"/>
      <c r="TQ436" s="263"/>
      <c r="TR436" s="263"/>
      <c r="TS436" s="263"/>
      <c r="TT436" s="263"/>
      <c r="TU436" s="263"/>
      <c r="TV436" s="263"/>
      <c r="TW436" s="263"/>
      <c r="TX436" s="263"/>
      <c r="TY436" s="263"/>
      <c r="TZ436" s="263"/>
      <c r="UA436" s="263"/>
      <c r="UB436" s="263"/>
      <c r="UC436" s="263"/>
      <c r="UD436" s="263"/>
      <c r="UE436" s="263"/>
      <c r="UF436" s="263"/>
      <c r="UG436" s="263"/>
      <c r="UH436" s="263"/>
      <c r="UI436" s="263"/>
      <c r="UJ436" s="263"/>
      <c r="UK436" s="263"/>
      <c r="UL436" s="263"/>
      <c r="UM436" s="263"/>
      <c r="UN436" s="263"/>
      <c r="UO436" s="263"/>
      <c r="UP436" s="263"/>
      <c r="UQ436" s="263"/>
      <c r="UR436" s="263"/>
      <c r="US436" s="263"/>
      <c r="UT436" s="263"/>
      <c r="UU436" s="263"/>
      <c r="UV436" s="263"/>
      <c r="UW436" s="263"/>
      <c r="UX436" s="263"/>
      <c r="UY436" s="263"/>
      <c r="UZ436" s="263"/>
      <c r="VA436" s="263"/>
      <c r="VB436" s="263"/>
      <c r="VC436" s="263"/>
      <c r="VD436" s="263"/>
      <c r="VE436" s="263"/>
      <c r="VF436" s="263"/>
      <c r="VG436" s="263"/>
      <c r="VH436" s="263"/>
      <c r="VI436" s="263"/>
      <c r="VJ436" s="263"/>
      <c r="VK436" s="263"/>
      <c r="VL436" s="263"/>
      <c r="VM436" s="263"/>
      <c r="VN436" s="263"/>
      <c r="VO436" s="263"/>
      <c r="VP436" s="263"/>
      <c r="VQ436" s="263"/>
      <c r="VR436" s="263"/>
      <c r="VS436" s="263"/>
      <c r="VT436" s="263"/>
      <c r="VU436" s="263"/>
      <c r="VV436" s="263"/>
      <c r="VW436" s="263"/>
      <c r="VX436" s="263"/>
      <c r="VY436" s="263"/>
      <c r="VZ436" s="263"/>
      <c r="WA436" s="263"/>
      <c r="WB436" s="263"/>
      <c r="WC436" s="263"/>
      <c r="WD436" s="263"/>
      <c r="WE436" s="263"/>
      <c r="WF436" s="263"/>
      <c r="WG436" s="263"/>
      <c r="WH436" s="263"/>
      <c r="WI436" s="263"/>
      <c r="WJ436" s="263"/>
      <c r="WK436" s="263"/>
      <c r="WL436" s="263"/>
      <c r="WM436" s="263"/>
      <c r="WN436" s="263"/>
      <c r="WO436" s="263"/>
      <c r="WP436" s="263"/>
      <c r="WQ436" s="263"/>
      <c r="WR436" s="263"/>
      <c r="WS436" s="263"/>
      <c r="WT436" s="263"/>
      <c r="WU436" s="263"/>
      <c r="WV436" s="263"/>
      <c r="WW436" s="263"/>
      <c r="WX436" s="263"/>
      <c r="WY436" s="263"/>
      <c r="WZ436" s="263"/>
      <c r="XA436" s="263"/>
      <c r="XB436" s="263"/>
      <c r="XC436" s="263"/>
      <c r="XD436" s="263"/>
      <c r="XE436" s="263"/>
      <c r="XF436" s="263"/>
      <c r="XG436" s="263"/>
      <c r="XH436" s="263"/>
      <c r="XI436" s="263"/>
      <c r="XJ436" s="263"/>
      <c r="XK436" s="263"/>
      <c r="XL436" s="263"/>
      <c r="XM436" s="263"/>
      <c r="XN436" s="263"/>
      <c r="XO436" s="263"/>
      <c r="XP436" s="263"/>
      <c r="XQ436" s="263"/>
      <c r="XR436" s="263"/>
      <c r="XS436" s="263"/>
      <c r="XT436" s="263"/>
      <c r="XU436" s="263"/>
      <c r="XV436" s="263"/>
      <c r="XW436" s="263"/>
      <c r="XX436" s="263"/>
      <c r="XY436" s="263"/>
      <c r="XZ436" s="263"/>
      <c r="YA436" s="263"/>
      <c r="YB436" s="263"/>
      <c r="YC436" s="263"/>
      <c r="YD436" s="263"/>
      <c r="YE436" s="263"/>
      <c r="YF436" s="263"/>
      <c r="YG436" s="263"/>
      <c r="YH436" s="263"/>
      <c r="YI436" s="263"/>
      <c r="YJ436" s="263"/>
      <c r="YK436" s="263"/>
      <c r="YL436" s="263"/>
      <c r="YM436" s="263"/>
      <c r="YN436" s="263"/>
      <c r="YO436" s="263"/>
      <c r="YP436" s="263"/>
      <c r="YQ436" s="263"/>
      <c r="YR436" s="263"/>
      <c r="YS436" s="263"/>
      <c r="YT436" s="263"/>
      <c r="YU436" s="263"/>
      <c r="YV436" s="263"/>
      <c r="YW436" s="263"/>
      <c r="YX436" s="263"/>
      <c r="YY436" s="263"/>
      <c r="YZ436" s="263"/>
      <c r="ZA436" s="263"/>
      <c r="ZB436" s="263"/>
      <c r="ZC436" s="263"/>
      <c r="ZD436" s="263"/>
      <c r="ZE436" s="263"/>
      <c r="ZF436" s="263"/>
      <c r="ZG436" s="263"/>
      <c r="ZH436" s="263"/>
      <c r="ZI436" s="263"/>
      <c r="ZJ436" s="263"/>
      <c r="ZK436" s="263"/>
      <c r="ZL436" s="263"/>
      <c r="ZM436" s="263"/>
      <c r="ZN436" s="263"/>
      <c r="ZO436" s="263"/>
      <c r="ZP436" s="263"/>
      <c r="ZQ436" s="263"/>
      <c r="ZR436" s="263"/>
      <c r="ZS436" s="263"/>
      <c r="ZT436" s="263"/>
      <c r="ZU436" s="263"/>
      <c r="ZV436" s="263"/>
      <c r="ZW436" s="263"/>
      <c r="ZX436" s="263"/>
      <c r="ZY436" s="263"/>
      <c r="ZZ436" s="263"/>
      <c r="AAA436" s="263"/>
      <c r="AAB436" s="263"/>
      <c r="AAC436" s="263"/>
      <c r="AAD436" s="263"/>
      <c r="AAE436" s="263"/>
      <c r="AAF436" s="263"/>
      <c r="AAG436" s="263"/>
      <c r="AAH436" s="263"/>
      <c r="AAI436" s="263"/>
      <c r="AAJ436" s="263"/>
      <c r="AAK436" s="263"/>
      <c r="AAL436" s="263"/>
      <c r="AAM436" s="263"/>
      <c r="AAN436" s="263"/>
      <c r="AAO436" s="263"/>
      <c r="AAP436" s="263"/>
      <c r="AAQ436" s="263"/>
      <c r="AAR436" s="263"/>
      <c r="AAS436" s="263"/>
      <c r="AAT436" s="263"/>
      <c r="AAU436" s="263"/>
      <c r="AAV436" s="263"/>
      <c r="AAW436" s="263"/>
      <c r="AAX436" s="263"/>
      <c r="AAY436" s="263"/>
      <c r="AAZ436" s="263"/>
      <c r="ABA436" s="263"/>
      <c r="ABB436" s="263"/>
      <c r="ABC436" s="263"/>
      <c r="ABD436" s="263"/>
      <c r="ABE436" s="263"/>
      <c r="ABF436" s="263"/>
      <c r="ABG436" s="263"/>
      <c r="ABH436" s="263"/>
      <c r="ABI436" s="263"/>
      <c r="ABJ436" s="263"/>
      <c r="ABK436" s="263"/>
      <c r="ABL436" s="263"/>
      <c r="ABM436" s="263"/>
      <c r="ABN436" s="263"/>
      <c r="ABO436" s="263"/>
      <c r="ABP436" s="263"/>
      <c r="ABQ436" s="263"/>
      <c r="ABR436" s="263"/>
      <c r="ABS436" s="263"/>
      <c r="ABT436" s="263"/>
      <c r="ABU436" s="263"/>
      <c r="ABV436" s="263"/>
      <c r="ABW436" s="263"/>
      <c r="ABX436" s="263"/>
      <c r="ABY436" s="263"/>
      <c r="ABZ436" s="263"/>
      <c r="ACA436" s="263"/>
      <c r="ACB436" s="263"/>
      <c r="ACC436" s="263"/>
      <c r="ACD436" s="263"/>
      <c r="ACE436" s="263"/>
      <c r="ACF436" s="263"/>
      <c r="ACG436" s="263"/>
      <c r="ACH436" s="263"/>
      <c r="ACI436" s="263"/>
      <c r="ACJ436" s="263"/>
      <c r="ACK436" s="263"/>
      <c r="ACL436" s="263"/>
      <c r="ACM436" s="263"/>
      <c r="ACN436" s="263"/>
      <c r="ACO436" s="263"/>
      <c r="ACP436" s="263"/>
      <c r="ACQ436" s="263"/>
      <c r="ACR436" s="263"/>
      <c r="ACS436" s="263"/>
      <c r="ACT436" s="263"/>
      <c r="ACU436" s="263"/>
      <c r="ACV436" s="263"/>
      <c r="ACW436" s="263"/>
      <c r="ACX436" s="263"/>
      <c r="ACY436" s="263"/>
      <c r="ACZ436" s="263"/>
      <c r="ADA436" s="263"/>
      <c r="ADB436" s="263"/>
      <c r="ADC436" s="263"/>
      <c r="ADD436" s="263"/>
      <c r="ADE436" s="263"/>
      <c r="ADF436" s="263"/>
      <c r="ADG436" s="263"/>
      <c r="ADH436" s="263"/>
      <c r="ADI436" s="263"/>
      <c r="ADJ436" s="263"/>
      <c r="ADK436" s="263"/>
      <c r="ADL436" s="263"/>
      <c r="ADM436" s="263"/>
      <c r="ADN436" s="263"/>
      <c r="ADO436" s="263"/>
      <c r="ADP436" s="263"/>
      <c r="ADQ436" s="263"/>
      <c r="ADR436" s="263"/>
      <c r="ADS436" s="263"/>
      <c r="ADT436" s="263"/>
      <c r="ADU436" s="263"/>
      <c r="ADV436" s="263"/>
      <c r="ADW436" s="263"/>
      <c r="ADX436" s="263"/>
      <c r="ADY436" s="263"/>
      <c r="ADZ436" s="263"/>
      <c r="AEA436" s="263"/>
      <c r="AEB436" s="263"/>
      <c r="AEC436" s="263"/>
      <c r="AED436" s="263"/>
      <c r="AEE436" s="263"/>
      <c r="AEF436" s="263"/>
      <c r="AEG436" s="263"/>
      <c r="AEH436" s="263"/>
      <c r="AEI436" s="263"/>
      <c r="AEJ436" s="263"/>
      <c r="AEK436" s="263"/>
      <c r="AEL436" s="263"/>
      <c r="AEM436" s="263"/>
      <c r="AEN436" s="263"/>
      <c r="AEO436" s="263"/>
      <c r="AEP436" s="263"/>
      <c r="AEQ436" s="263"/>
      <c r="AER436" s="263"/>
      <c r="AES436" s="263"/>
      <c r="AET436" s="263"/>
      <c r="AEU436" s="263"/>
      <c r="AEV436" s="263"/>
      <c r="AEW436" s="263"/>
      <c r="AEX436" s="263"/>
      <c r="AEY436" s="263"/>
      <c r="AEZ436" s="263"/>
      <c r="AFA436" s="263"/>
      <c r="AFB436" s="263"/>
      <c r="AFC436" s="263"/>
      <c r="AFD436" s="263"/>
      <c r="AFE436" s="263"/>
      <c r="AFF436" s="263"/>
      <c r="AFG436" s="263"/>
      <c r="AFH436" s="263"/>
      <c r="AFI436" s="263"/>
      <c r="AFJ436" s="263"/>
      <c r="AFK436" s="263"/>
      <c r="AFL436" s="263"/>
      <c r="AFM436" s="263"/>
      <c r="AFN436" s="263"/>
      <c r="AFO436" s="263"/>
      <c r="AFP436" s="263"/>
      <c r="AFQ436" s="263"/>
      <c r="AFR436" s="263"/>
      <c r="AFS436" s="263"/>
      <c r="AFT436" s="263"/>
      <c r="AFU436" s="263"/>
      <c r="AFV436" s="263"/>
      <c r="AFW436" s="263"/>
      <c r="AFX436" s="263"/>
      <c r="AFY436" s="263"/>
      <c r="AFZ436" s="263"/>
      <c r="AGA436" s="263"/>
      <c r="AGB436" s="263"/>
      <c r="AGC436" s="263"/>
      <c r="AGD436" s="263"/>
      <c r="AGE436" s="263"/>
      <c r="AGF436" s="263"/>
      <c r="AGG436" s="263"/>
      <c r="AGH436" s="263"/>
      <c r="AGI436" s="263"/>
      <c r="AGJ436" s="263"/>
      <c r="AGK436" s="263"/>
      <c r="AGL436" s="263"/>
      <c r="AGM436" s="263"/>
      <c r="AGN436" s="263"/>
      <c r="AGO436" s="263"/>
      <c r="AGP436" s="263"/>
      <c r="AGQ436" s="263"/>
      <c r="AGR436" s="263"/>
      <c r="AGS436" s="263"/>
      <c r="AGT436" s="263"/>
      <c r="AGU436" s="263"/>
      <c r="AGV436" s="263"/>
      <c r="AGW436" s="263"/>
      <c r="AGX436" s="263"/>
      <c r="AGY436" s="263"/>
      <c r="AGZ436" s="263"/>
      <c r="AHA436" s="263"/>
      <c r="AHB436" s="263"/>
      <c r="AHC436" s="263"/>
      <c r="AHD436" s="263"/>
      <c r="AHE436" s="263"/>
      <c r="AHF436" s="263"/>
      <c r="AHG436" s="263"/>
      <c r="AHH436" s="263"/>
      <c r="AHI436" s="263"/>
      <c r="AHJ436" s="263"/>
      <c r="AHK436" s="263"/>
      <c r="AHL436" s="263"/>
      <c r="AHM436" s="263"/>
      <c r="AHN436" s="263"/>
      <c r="AHO436" s="263"/>
      <c r="AHP436" s="263"/>
      <c r="AHQ436" s="263"/>
      <c r="AHR436" s="263"/>
      <c r="AHS436" s="263"/>
      <c r="AHT436" s="263"/>
      <c r="AHU436" s="263"/>
      <c r="AHV436" s="263"/>
      <c r="AHW436" s="263"/>
      <c r="AHX436" s="263"/>
      <c r="AHY436" s="263"/>
      <c r="AHZ436" s="263"/>
      <c r="AIA436" s="263"/>
      <c r="AIB436" s="263"/>
      <c r="AIC436" s="263"/>
      <c r="AID436" s="263"/>
      <c r="AIE436" s="263"/>
      <c r="AIF436" s="263"/>
      <c r="AIG436" s="263"/>
      <c r="AIH436" s="263"/>
      <c r="AII436" s="263"/>
      <c r="AIJ436" s="263"/>
      <c r="AIK436" s="263"/>
      <c r="AIL436" s="263"/>
      <c r="AIM436" s="263"/>
      <c r="AIN436" s="263"/>
      <c r="AIO436" s="263"/>
      <c r="AIP436" s="263"/>
      <c r="AIQ436" s="263"/>
      <c r="AIR436" s="263"/>
      <c r="AIS436" s="263"/>
      <c r="AIT436" s="263"/>
      <c r="AIU436" s="263"/>
      <c r="AIV436" s="263"/>
      <c r="AIW436" s="263"/>
      <c r="AIX436" s="263"/>
      <c r="AIY436" s="263"/>
      <c r="AIZ436" s="263"/>
      <c r="AJA436" s="263"/>
      <c r="AJB436" s="263"/>
      <c r="AJC436" s="263"/>
      <c r="AJD436" s="263"/>
      <c r="AJE436" s="263"/>
      <c r="AJF436" s="263"/>
      <c r="AJG436" s="263"/>
      <c r="AJH436" s="263"/>
      <c r="AJI436" s="263"/>
      <c r="AJJ436" s="263"/>
      <c r="AJK436" s="263"/>
      <c r="AJL436" s="263"/>
      <c r="AJM436" s="263"/>
      <c r="AJN436" s="263"/>
      <c r="AJO436" s="263"/>
      <c r="AJP436" s="263"/>
      <c r="AJQ436" s="263"/>
      <c r="AJR436" s="263"/>
      <c r="AJS436" s="263"/>
      <c r="AJT436" s="263"/>
      <c r="AJU436" s="263"/>
      <c r="AJV436" s="263"/>
      <c r="AJW436" s="263"/>
      <c r="AJX436" s="263"/>
      <c r="AJY436" s="263"/>
      <c r="AJZ436" s="263"/>
      <c r="AKA436" s="263"/>
      <c r="AKB436" s="263"/>
      <c r="AKC436" s="263"/>
      <c r="AKD436" s="263"/>
      <c r="AKE436" s="263"/>
      <c r="AKF436" s="263"/>
      <c r="AKG436" s="263"/>
      <c r="AKH436" s="263"/>
      <c r="AKI436" s="263"/>
      <c r="AKJ436" s="263"/>
      <c r="AKK436" s="263"/>
      <c r="AKL436" s="263"/>
      <c r="AKM436" s="263"/>
      <c r="AKN436" s="263"/>
      <c r="AKO436" s="263"/>
      <c r="AKP436" s="263"/>
      <c r="AKQ436" s="263"/>
      <c r="AKR436" s="263"/>
      <c r="AKS436" s="263"/>
      <c r="AKT436" s="263"/>
      <c r="AKU436" s="263"/>
      <c r="AKV436" s="263"/>
      <c r="AKW436" s="263"/>
      <c r="AKX436" s="263"/>
      <c r="AKY436" s="263"/>
      <c r="AKZ436" s="263"/>
      <c r="ALA436" s="263"/>
      <c r="ALB436" s="263"/>
      <c r="ALC436" s="263"/>
      <c r="ALD436" s="263"/>
      <c r="ALE436" s="263"/>
      <c r="ALF436" s="263"/>
      <c r="ALG436" s="263"/>
      <c r="ALH436" s="263"/>
      <c r="ALI436" s="263"/>
      <c r="ALJ436" s="263"/>
      <c r="ALK436" s="263"/>
      <c r="ALL436" s="263"/>
      <c r="ALM436" s="263"/>
      <c r="ALN436" s="263"/>
      <c r="ALO436" s="263"/>
      <c r="ALP436" s="263"/>
      <c r="ALQ436" s="263"/>
      <c r="ALR436" s="263"/>
      <c r="ALS436" s="263"/>
      <c r="ALT436" s="263"/>
      <c r="ALU436" s="263"/>
      <c r="ALV436" s="263"/>
      <c r="ALW436" s="263"/>
      <c r="ALX436" s="263"/>
      <c r="ALY436" s="263"/>
      <c r="ALZ436" s="263"/>
      <c r="AMA436" s="263"/>
      <c r="AMB436" s="263"/>
      <c r="AMC436" s="263"/>
      <c r="AMD436" s="263"/>
      <c r="AME436" s="263"/>
      <c r="AMF436" s="263"/>
      <c r="AMG436" s="263"/>
      <c r="AMH436" s="263"/>
      <c r="AMI436" s="263"/>
      <c r="AMJ436" s="263"/>
      <c r="AMK436" s="263"/>
      <c r="AML436" s="263"/>
      <c r="AMM436" s="263"/>
      <c r="AMN436" s="263"/>
      <c r="AMO436" s="263"/>
      <c r="AMP436" s="263"/>
      <c r="AMQ436" s="263"/>
      <c r="AMR436" s="263"/>
      <c r="AMS436" s="263"/>
      <c r="AMT436" s="263"/>
      <c r="AMU436" s="263"/>
      <c r="AMV436" s="263"/>
      <c r="AMW436" s="263"/>
      <c r="AMX436" s="263"/>
      <c r="AMY436" s="263"/>
      <c r="AMZ436" s="263"/>
      <c r="ANA436" s="263"/>
      <c r="ANB436" s="263"/>
      <c r="ANC436" s="263"/>
      <c r="AND436" s="263"/>
      <c r="ANE436" s="263"/>
      <c r="ANF436" s="263"/>
      <c r="ANG436" s="263"/>
      <c r="ANH436" s="263"/>
      <c r="ANI436" s="263"/>
      <c r="ANJ436" s="263"/>
      <c r="ANK436" s="263"/>
      <c r="ANL436" s="263"/>
      <c r="ANM436" s="263"/>
      <c r="ANN436" s="263"/>
      <c r="ANO436" s="263"/>
      <c r="ANP436" s="263"/>
      <c r="ANQ436" s="263"/>
      <c r="ANR436" s="263"/>
      <c r="ANS436" s="263"/>
      <c r="ANT436" s="263"/>
      <c r="ANU436" s="263"/>
      <c r="ANV436" s="263"/>
      <c r="ANW436" s="263"/>
      <c r="ANX436" s="263"/>
      <c r="ANY436" s="263"/>
      <c r="ANZ436" s="263"/>
      <c r="AOA436" s="263"/>
      <c r="AOB436" s="263"/>
      <c r="AOC436" s="263"/>
      <c r="AOD436" s="263"/>
      <c r="AOE436" s="263"/>
      <c r="AOF436" s="263"/>
      <c r="AOG436" s="263"/>
      <c r="AOH436" s="263"/>
      <c r="AOI436" s="263"/>
      <c r="AOJ436" s="263"/>
      <c r="AOK436" s="263"/>
      <c r="AOL436" s="263"/>
      <c r="AOM436" s="263"/>
      <c r="AON436" s="263"/>
      <c r="AOO436" s="263"/>
      <c r="AOP436" s="263"/>
      <c r="AOQ436" s="263"/>
      <c r="AOR436" s="263"/>
      <c r="AOS436" s="263"/>
      <c r="AOT436" s="263"/>
      <c r="AOU436" s="263"/>
      <c r="AOV436" s="263"/>
      <c r="AOW436" s="263"/>
      <c r="AOX436" s="263"/>
      <c r="AOY436" s="263"/>
      <c r="AOZ436" s="263"/>
      <c r="APA436" s="263"/>
      <c r="APB436" s="263"/>
      <c r="APC436" s="263"/>
      <c r="APD436" s="263"/>
      <c r="APE436" s="263"/>
      <c r="APF436" s="263"/>
      <c r="APG436" s="263"/>
      <c r="APH436" s="263"/>
      <c r="API436" s="263"/>
      <c r="APJ436" s="263"/>
      <c r="APK436" s="263"/>
      <c r="APL436" s="263"/>
      <c r="APM436" s="263"/>
      <c r="APN436" s="263"/>
      <c r="APO436" s="263"/>
      <c r="APP436" s="263"/>
      <c r="APQ436" s="263"/>
      <c r="APR436" s="263"/>
      <c r="APS436" s="263"/>
      <c r="APT436" s="263"/>
      <c r="APU436" s="263"/>
      <c r="APV436" s="263"/>
      <c r="APW436" s="263"/>
      <c r="APX436" s="263"/>
      <c r="APY436" s="263"/>
      <c r="APZ436" s="263"/>
      <c r="AQA436" s="263"/>
      <c r="AQB436" s="263"/>
      <c r="AQC436" s="263"/>
      <c r="AQD436" s="263"/>
      <c r="AQE436" s="263"/>
      <c r="AQF436" s="263"/>
      <c r="AQG436" s="263"/>
      <c r="AQH436" s="263"/>
      <c r="AQI436" s="263"/>
      <c r="AQJ436" s="263"/>
      <c r="AQK436" s="263"/>
      <c r="AQL436" s="263"/>
      <c r="AQM436" s="263"/>
      <c r="AQN436" s="263"/>
      <c r="AQO436" s="263"/>
      <c r="AQP436" s="263"/>
      <c r="AQQ436" s="263"/>
      <c r="AQR436" s="263"/>
      <c r="AQS436" s="263"/>
      <c r="AQT436" s="263"/>
      <c r="AQU436" s="263"/>
      <c r="AQV436" s="263"/>
      <c r="AQW436" s="263"/>
      <c r="AQX436" s="263"/>
      <c r="AQY436" s="263"/>
      <c r="AQZ436" s="263"/>
      <c r="ARA436" s="263"/>
      <c r="ARB436" s="263"/>
      <c r="ARC436" s="263"/>
      <c r="ARD436" s="263"/>
      <c r="ARE436" s="263"/>
      <c r="ARF436" s="263"/>
      <c r="ARG436" s="263"/>
      <c r="ARH436" s="263"/>
      <c r="ARI436" s="263"/>
      <c r="ARJ436" s="263"/>
      <c r="ARK436" s="263"/>
      <c r="ARL436" s="263"/>
      <c r="ARM436" s="263"/>
      <c r="ARN436" s="263"/>
      <c r="ARO436" s="263"/>
      <c r="ARP436" s="263"/>
      <c r="ARQ436" s="263"/>
      <c r="ARR436" s="263"/>
      <c r="ARS436" s="263"/>
      <c r="ART436" s="263"/>
      <c r="ARU436" s="263"/>
      <c r="ARV436" s="263"/>
      <c r="ARW436" s="263"/>
      <c r="ARX436" s="263"/>
      <c r="ARY436" s="263"/>
      <c r="ARZ436" s="263"/>
      <c r="ASA436" s="263"/>
      <c r="ASB436" s="263"/>
      <c r="ASC436" s="263"/>
      <c r="ASD436" s="263"/>
      <c r="ASE436" s="263"/>
      <c r="ASF436" s="263"/>
      <c r="ASG436" s="263"/>
      <c r="ASH436" s="263"/>
      <c r="ASI436" s="263"/>
      <c r="ASJ436" s="263"/>
      <c r="ASK436" s="263"/>
      <c r="ASL436" s="263"/>
      <c r="ASM436" s="263"/>
      <c r="ASN436" s="263"/>
      <c r="ASO436" s="263"/>
      <c r="ASP436" s="263"/>
      <c r="ASQ436" s="263"/>
      <c r="ASR436" s="263"/>
      <c r="ASS436" s="263"/>
      <c r="AST436" s="263"/>
      <c r="ASU436" s="263"/>
      <c r="ASV436" s="263"/>
      <c r="ASW436" s="263"/>
      <c r="ASX436" s="263"/>
      <c r="ASY436" s="263"/>
      <c r="ASZ436" s="263"/>
      <c r="ATA436" s="263"/>
      <c r="ATB436" s="263"/>
      <c r="ATC436" s="263"/>
      <c r="ATD436" s="263"/>
      <c r="ATE436" s="263"/>
      <c r="ATF436" s="263"/>
      <c r="ATG436" s="263"/>
      <c r="ATH436" s="263"/>
      <c r="ATI436" s="263"/>
      <c r="ATJ436" s="263"/>
      <c r="ATK436" s="263"/>
      <c r="ATL436" s="263"/>
      <c r="ATM436" s="263"/>
      <c r="ATN436" s="263"/>
      <c r="ATO436" s="263"/>
      <c r="ATP436" s="263"/>
      <c r="ATQ436" s="263"/>
      <c r="ATR436" s="263"/>
      <c r="ATS436" s="263"/>
      <c r="ATT436" s="263"/>
      <c r="ATU436" s="263"/>
      <c r="ATV436" s="263"/>
      <c r="ATW436" s="263"/>
      <c r="ATX436" s="263"/>
      <c r="ATY436" s="263"/>
      <c r="ATZ436" s="263"/>
      <c r="AUA436" s="263"/>
      <c r="AUB436" s="263"/>
      <c r="AUC436" s="263"/>
      <c r="AUD436" s="263"/>
      <c r="AUE436" s="263"/>
      <c r="AUF436" s="263"/>
      <c r="AUG436" s="263"/>
      <c r="AUH436" s="263"/>
      <c r="AUI436" s="263"/>
      <c r="AUJ436" s="263"/>
      <c r="AUK436" s="263"/>
      <c r="AUL436" s="263"/>
      <c r="AUM436" s="263"/>
      <c r="AUN436" s="263"/>
      <c r="AUO436" s="263"/>
      <c r="AUP436" s="263"/>
      <c r="AUQ436" s="263"/>
      <c r="AUR436" s="263"/>
      <c r="AUS436" s="263"/>
      <c r="AUT436" s="263"/>
      <c r="AUU436" s="263"/>
      <c r="AUV436" s="263"/>
      <c r="AUW436" s="263"/>
      <c r="AUX436" s="263"/>
      <c r="AUY436" s="263"/>
      <c r="AUZ436" s="263"/>
      <c r="AVA436" s="263"/>
      <c r="AVB436" s="263"/>
      <c r="AVC436" s="263"/>
      <c r="AVD436" s="263"/>
      <c r="AVE436" s="263"/>
      <c r="AVF436" s="263"/>
      <c r="AVG436" s="263"/>
      <c r="AVH436" s="263"/>
      <c r="AVI436" s="263"/>
      <c r="AVJ436" s="263"/>
      <c r="AVK436" s="263"/>
      <c r="AVL436" s="263"/>
      <c r="AVM436" s="263"/>
      <c r="AVN436" s="263"/>
      <c r="AVO436" s="263"/>
      <c r="AVP436" s="263"/>
      <c r="AVQ436" s="263"/>
      <c r="AVR436" s="263"/>
      <c r="AVS436" s="263"/>
      <c r="AVT436" s="263"/>
      <c r="AVU436" s="263"/>
      <c r="AVV436" s="263"/>
      <c r="AVW436" s="263"/>
      <c r="AVX436" s="263"/>
      <c r="AVY436" s="263"/>
      <c r="AVZ436" s="263"/>
      <c r="AWA436" s="263"/>
      <c r="AWB436" s="263"/>
      <c r="AWC436" s="263"/>
      <c r="AWD436" s="263"/>
      <c r="AWE436" s="263"/>
      <c r="AWF436" s="263"/>
      <c r="AWG436" s="263"/>
      <c r="AWH436" s="263"/>
      <c r="AWI436" s="263"/>
      <c r="AWJ436" s="263"/>
      <c r="AWK436" s="263"/>
      <c r="AWL436" s="263"/>
      <c r="AWM436" s="263"/>
      <c r="AWN436" s="263"/>
      <c r="AWO436" s="263"/>
      <c r="AWP436" s="263"/>
      <c r="AWQ436" s="263"/>
      <c r="AWR436" s="263"/>
      <c r="AWS436" s="263"/>
      <c r="AWT436" s="263"/>
      <c r="AWU436" s="263"/>
      <c r="AWV436" s="263"/>
      <c r="AWW436" s="263"/>
      <c r="AWX436" s="263"/>
      <c r="AWY436" s="263"/>
      <c r="AWZ436" s="263"/>
      <c r="AXA436" s="263"/>
      <c r="AXB436" s="263"/>
      <c r="AXC436" s="263"/>
      <c r="AXD436" s="263"/>
      <c r="AXE436" s="263"/>
      <c r="AXF436" s="263"/>
      <c r="AXG436" s="263"/>
      <c r="AXH436" s="263"/>
      <c r="AXI436" s="263"/>
      <c r="AXJ436" s="263"/>
      <c r="AXK436" s="263"/>
      <c r="AXL436" s="263"/>
      <c r="AXM436" s="263"/>
      <c r="AXN436" s="263"/>
      <c r="AXO436" s="263"/>
      <c r="AXP436" s="263"/>
      <c r="AXQ436" s="263"/>
      <c r="AXR436" s="263"/>
      <c r="AXS436" s="263"/>
      <c r="AXT436" s="263"/>
      <c r="AXU436" s="263"/>
      <c r="AXV436" s="263"/>
      <c r="AXW436" s="263"/>
      <c r="AXX436" s="263"/>
      <c r="AXY436" s="263"/>
      <c r="AXZ436" s="263"/>
      <c r="AYA436" s="263"/>
      <c r="AYB436" s="263"/>
      <c r="AYC436" s="263"/>
      <c r="AYD436" s="263"/>
      <c r="AYE436" s="263"/>
      <c r="AYF436" s="263"/>
      <c r="AYG436" s="263"/>
      <c r="AYH436" s="263"/>
      <c r="AYI436" s="263"/>
      <c r="AYJ436" s="263"/>
      <c r="AYK436" s="263"/>
      <c r="AYL436" s="263"/>
      <c r="AYM436" s="263"/>
      <c r="AYN436" s="263"/>
      <c r="AYO436" s="263"/>
      <c r="AYP436" s="263"/>
      <c r="AYQ436" s="263"/>
      <c r="AYR436" s="263"/>
      <c r="AYS436" s="263"/>
      <c r="AYT436" s="263"/>
      <c r="AYU436" s="263"/>
      <c r="AYV436" s="263"/>
      <c r="AYW436" s="263"/>
      <c r="AYX436" s="263"/>
      <c r="AYY436" s="263"/>
      <c r="AYZ436" s="263"/>
      <c r="AZA436" s="263"/>
      <c r="AZB436" s="263"/>
      <c r="AZC436" s="263"/>
      <c r="AZD436" s="263"/>
      <c r="AZE436" s="263"/>
      <c r="AZF436" s="263"/>
      <c r="AZG436" s="263"/>
      <c r="AZH436" s="263"/>
      <c r="AZI436" s="263"/>
      <c r="AZJ436" s="263"/>
      <c r="AZK436" s="263"/>
      <c r="AZL436" s="263"/>
      <c r="AZM436" s="263"/>
      <c r="AZN436" s="263"/>
      <c r="AZO436" s="263"/>
      <c r="AZP436" s="263"/>
      <c r="AZQ436" s="263"/>
      <c r="AZR436" s="263"/>
      <c r="AZS436" s="263"/>
      <c r="AZT436" s="263"/>
      <c r="AZU436" s="263"/>
      <c r="AZV436" s="263"/>
      <c r="AZW436" s="263"/>
      <c r="AZX436" s="263"/>
      <c r="AZY436" s="263"/>
      <c r="AZZ436" s="263"/>
      <c r="BAA436" s="263"/>
      <c r="BAB436" s="263"/>
      <c r="BAC436" s="263"/>
      <c r="BAD436" s="263"/>
      <c r="BAE436" s="263"/>
      <c r="BAF436" s="263"/>
      <c r="BAG436" s="263"/>
      <c r="BAH436" s="263"/>
      <c r="BAI436" s="263"/>
      <c r="BAJ436" s="263"/>
      <c r="BAK436" s="263"/>
      <c r="BAL436" s="263"/>
      <c r="BAM436" s="263"/>
      <c r="BAN436" s="263"/>
      <c r="BAO436" s="263"/>
      <c r="BAP436" s="263"/>
      <c r="BAQ436" s="263"/>
      <c r="BAR436" s="263"/>
      <c r="BAS436" s="263"/>
      <c r="BAT436" s="263"/>
      <c r="BAU436" s="263"/>
      <c r="BAV436" s="263"/>
      <c r="BAW436" s="263"/>
      <c r="BAX436" s="263"/>
      <c r="BAY436" s="263"/>
      <c r="BAZ436" s="263"/>
      <c r="BBA436" s="263"/>
      <c r="BBB436" s="263"/>
      <c r="BBC436" s="263"/>
      <c r="BBD436" s="263"/>
      <c r="BBE436" s="263"/>
      <c r="BBF436" s="263"/>
      <c r="BBG436" s="263"/>
      <c r="BBH436" s="263"/>
      <c r="BBI436" s="263"/>
      <c r="BBJ436" s="263"/>
      <c r="BBK436" s="263"/>
      <c r="BBL436" s="263"/>
      <c r="BBM436" s="263"/>
      <c r="BBN436" s="263"/>
      <c r="BBO436" s="263"/>
      <c r="BBP436" s="263"/>
      <c r="BBQ436" s="263"/>
      <c r="BBR436" s="263"/>
      <c r="BBS436" s="263"/>
      <c r="BBT436" s="263"/>
      <c r="BBU436" s="263"/>
      <c r="BBV436" s="263"/>
      <c r="BBW436" s="263"/>
      <c r="BBX436" s="263"/>
      <c r="BBY436" s="263"/>
      <c r="BBZ436" s="263"/>
      <c r="BCA436" s="263"/>
      <c r="BCB436" s="263"/>
      <c r="BCC436" s="263"/>
      <c r="BCD436" s="263"/>
      <c r="BCE436" s="263"/>
      <c r="BCF436" s="263"/>
      <c r="BCG436" s="263"/>
      <c r="BCH436" s="263"/>
      <c r="BCI436" s="263"/>
      <c r="BCJ436" s="263"/>
      <c r="BCK436" s="263"/>
      <c r="BCL436" s="263"/>
      <c r="BCM436" s="263"/>
      <c r="BCN436" s="263"/>
      <c r="BCO436" s="263"/>
      <c r="BCP436" s="263"/>
      <c r="BCQ436" s="263"/>
      <c r="BCR436" s="263"/>
      <c r="BCS436" s="263"/>
      <c r="BCT436" s="263"/>
      <c r="BCU436" s="263"/>
      <c r="BCV436" s="263"/>
      <c r="BCW436" s="263"/>
      <c r="BCX436" s="263"/>
      <c r="BCY436" s="263"/>
      <c r="BCZ436" s="263"/>
      <c r="BDA436" s="263"/>
      <c r="BDB436" s="263"/>
      <c r="BDC436" s="263"/>
      <c r="BDD436" s="263"/>
      <c r="BDE436" s="263"/>
      <c r="BDF436" s="263"/>
      <c r="BDG436" s="263"/>
      <c r="BDH436" s="263"/>
      <c r="BDI436" s="263"/>
      <c r="BDJ436" s="263"/>
      <c r="BDK436" s="263"/>
      <c r="BDL436" s="263"/>
      <c r="BDM436" s="263"/>
      <c r="BDN436" s="263"/>
      <c r="BDO436" s="263"/>
      <c r="BDP436" s="263"/>
      <c r="BDQ436" s="263"/>
      <c r="BDR436" s="263"/>
      <c r="BDS436" s="263"/>
      <c r="BDT436" s="263"/>
      <c r="BDU436" s="263"/>
      <c r="BDV436" s="263"/>
      <c r="BDW436" s="263"/>
      <c r="BDX436" s="263"/>
      <c r="BDY436" s="263"/>
      <c r="BDZ436" s="263"/>
      <c r="BEA436" s="263"/>
      <c r="BEB436" s="263"/>
      <c r="BEC436" s="263"/>
      <c r="BED436" s="263"/>
      <c r="BEE436" s="263"/>
      <c r="BEF436" s="263"/>
      <c r="BEG436" s="263"/>
      <c r="BEH436" s="263"/>
      <c r="BEI436" s="263"/>
      <c r="BEJ436" s="263"/>
      <c r="BEK436" s="263"/>
      <c r="BEL436" s="263"/>
      <c r="BEM436" s="263"/>
      <c r="BEN436" s="263"/>
      <c r="BEO436" s="263"/>
      <c r="BEP436" s="263"/>
      <c r="BEQ436" s="263"/>
      <c r="BER436" s="263"/>
      <c r="BES436" s="263"/>
      <c r="BET436" s="263"/>
      <c r="BEU436" s="263"/>
      <c r="BEV436" s="263"/>
      <c r="BEW436" s="263"/>
      <c r="BEX436" s="263"/>
      <c r="BEY436" s="263"/>
      <c r="BEZ436" s="263"/>
      <c r="BFA436" s="263"/>
      <c r="BFB436" s="263"/>
      <c r="BFC436" s="263"/>
      <c r="BFD436" s="263"/>
      <c r="BFE436" s="263"/>
      <c r="BFF436" s="263"/>
      <c r="BFG436" s="263"/>
      <c r="BFH436" s="263"/>
      <c r="BFI436" s="263"/>
      <c r="BFJ436" s="263"/>
      <c r="BFK436" s="263"/>
      <c r="BFL436" s="263"/>
      <c r="BFM436" s="263"/>
      <c r="BFN436" s="263"/>
      <c r="BFO436" s="263"/>
      <c r="BFP436" s="263"/>
      <c r="BFQ436" s="263"/>
      <c r="BFR436" s="263"/>
      <c r="BFS436" s="263"/>
      <c r="BFT436" s="263"/>
      <c r="BFU436" s="263"/>
      <c r="BFV436" s="263"/>
      <c r="BFW436" s="263"/>
      <c r="BFX436" s="263"/>
      <c r="BFY436" s="263"/>
      <c r="BFZ436" s="263"/>
      <c r="BGA436" s="263"/>
      <c r="BGB436" s="263"/>
      <c r="BGC436" s="263"/>
      <c r="BGD436" s="263"/>
      <c r="BGE436" s="263"/>
      <c r="BGF436" s="263"/>
      <c r="BGG436" s="263"/>
      <c r="BGH436" s="263"/>
      <c r="BGI436" s="263"/>
      <c r="BGJ436" s="263"/>
      <c r="BGK436" s="263"/>
      <c r="BGL436" s="263"/>
      <c r="BGM436" s="263"/>
      <c r="BGN436" s="263"/>
      <c r="BGO436" s="263"/>
      <c r="BGP436" s="263"/>
      <c r="BGQ436" s="263"/>
      <c r="BGR436" s="263"/>
      <c r="BGS436" s="263"/>
      <c r="BGT436" s="263"/>
      <c r="BGU436" s="263"/>
      <c r="BGV436" s="263"/>
      <c r="BGW436" s="263"/>
      <c r="BGX436" s="263"/>
      <c r="BGY436" s="263"/>
      <c r="BGZ436" s="263"/>
      <c r="BHA436" s="263"/>
      <c r="BHB436" s="263"/>
      <c r="BHC436" s="263"/>
      <c r="BHD436" s="263"/>
      <c r="BHE436" s="263"/>
      <c r="BHF436" s="263"/>
      <c r="BHG436" s="263"/>
      <c r="BHH436" s="263"/>
      <c r="BHI436" s="263"/>
      <c r="BHJ436" s="263"/>
      <c r="BHK436" s="263"/>
      <c r="BHL436" s="263"/>
      <c r="BHM436" s="263"/>
      <c r="BHN436" s="263"/>
      <c r="BHO436" s="263"/>
      <c r="BHP436" s="263"/>
      <c r="BHQ436" s="263"/>
      <c r="BHR436" s="263"/>
      <c r="BHS436" s="263"/>
      <c r="BHT436" s="263"/>
      <c r="BHU436" s="263"/>
      <c r="BHV436" s="263"/>
      <c r="BHW436" s="263"/>
      <c r="BHX436" s="263"/>
      <c r="BHY436" s="263"/>
      <c r="BHZ436" s="263"/>
      <c r="BIA436" s="263"/>
      <c r="BIB436" s="263"/>
      <c r="BIC436" s="263"/>
      <c r="BID436" s="263"/>
      <c r="BIE436" s="263"/>
      <c r="BIF436" s="263"/>
      <c r="BIG436" s="263"/>
      <c r="BIH436" s="263"/>
      <c r="BII436" s="263"/>
      <c r="BIJ436" s="263"/>
      <c r="BIK436" s="263"/>
      <c r="BIL436" s="263"/>
      <c r="BIM436" s="263"/>
      <c r="BIN436" s="263"/>
      <c r="BIO436" s="263"/>
      <c r="BIP436" s="263"/>
      <c r="BIQ436" s="263"/>
      <c r="BIR436" s="263"/>
      <c r="BIS436" s="263"/>
      <c r="BIT436" s="263"/>
      <c r="BIU436" s="263"/>
      <c r="BIV436" s="263"/>
      <c r="BIW436" s="263"/>
      <c r="BIX436" s="263"/>
      <c r="BIY436" s="263"/>
      <c r="BIZ436" s="263"/>
      <c r="BJA436" s="263"/>
      <c r="BJB436" s="263"/>
      <c r="BJC436" s="263"/>
      <c r="BJD436" s="263"/>
      <c r="BJE436" s="263"/>
      <c r="BJF436" s="263"/>
      <c r="BJG436" s="263"/>
      <c r="BJH436" s="263"/>
      <c r="BJI436" s="263"/>
      <c r="BJJ436" s="263"/>
      <c r="BJK436" s="263"/>
      <c r="BJL436" s="263"/>
      <c r="BJM436" s="263"/>
      <c r="BJN436" s="263"/>
      <c r="BJO436" s="263"/>
      <c r="BJP436" s="263"/>
      <c r="BJQ436" s="263"/>
      <c r="BJR436" s="263"/>
      <c r="BJS436" s="263"/>
      <c r="BJT436" s="263"/>
      <c r="BJU436" s="263"/>
      <c r="BJV436" s="263"/>
      <c r="BJW436" s="263"/>
      <c r="BJX436" s="263"/>
      <c r="BJY436" s="263"/>
      <c r="BJZ436" s="263"/>
      <c r="BKA436" s="263"/>
      <c r="BKB436" s="263"/>
      <c r="BKC436" s="263"/>
      <c r="BKD436" s="263"/>
      <c r="BKE436" s="263"/>
      <c r="BKF436" s="263"/>
      <c r="BKG436" s="263"/>
      <c r="BKH436" s="263"/>
      <c r="BKI436" s="263"/>
      <c r="BKJ436" s="263"/>
      <c r="BKK436" s="263"/>
      <c r="BKL436" s="263"/>
      <c r="BKM436" s="263"/>
      <c r="BKN436" s="263"/>
      <c r="BKO436" s="263"/>
      <c r="BKP436" s="263"/>
      <c r="BKQ436" s="263"/>
      <c r="BKR436" s="263"/>
      <c r="BKS436" s="263"/>
      <c r="BKT436" s="263"/>
      <c r="BKU436" s="263"/>
      <c r="BKV436" s="263"/>
      <c r="BKW436" s="263"/>
      <c r="BKX436" s="263"/>
      <c r="BKY436" s="263"/>
      <c r="BKZ436" s="263"/>
      <c r="BLA436" s="263"/>
      <c r="BLB436" s="263"/>
      <c r="BLC436" s="263"/>
      <c r="BLD436" s="263"/>
      <c r="BLE436" s="263"/>
      <c r="BLF436" s="263"/>
      <c r="BLG436" s="263"/>
      <c r="BLH436" s="263"/>
      <c r="BLI436" s="263"/>
      <c r="BLJ436" s="263"/>
      <c r="BLK436" s="263"/>
      <c r="BLL436" s="263"/>
      <c r="BLM436" s="263"/>
      <c r="BLN436" s="263"/>
      <c r="BLO436" s="263"/>
      <c r="BLP436" s="263"/>
      <c r="BLQ436" s="263"/>
      <c r="BLR436" s="263"/>
      <c r="BLS436" s="263"/>
      <c r="BLT436" s="263"/>
      <c r="BLU436" s="263"/>
      <c r="BLV436" s="263"/>
      <c r="BLW436" s="263"/>
      <c r="BLX436" s="263"/>
      <c r="BLY436" s="263"/>
      <c r="BLZ436" s="263"/>
      <c r="BMA436" s="263"/>
      <c r="BMB436" s="263"/>
      <c r="BMC436" s="263"/>
      <c r="BMD436" s="263"/>
      <c r="BME436" s="263"/>
      <c r="BMF436" s="263"/>
      <c r="BMG436" s="263"/>
      <c r="BMH436" s="263"/>
      <c r="BMI436" s="263"/>
      <c r="BMJ436" s="263"/>
      <c r="BMK436" s="263"/>
      <c r="BML436" s="263"/>
      <c r="BMM436" s="263"/>
      <c r="BMN436" s="263"/>
      <c r="BMO436" s="263"/>
      <c r="BMP436" s="263"/>
      <c r="BMQ436" s="263"/>
      <c r="BMR436" s="263"/>
      <c r="BMS436" s="263"/>
      <c r="BMT436" s="263"/>
      <c r="BMU436" s="263"/>
      <c r="BMV436" s="263"/>
      <c r="BMW436" s="263"/>
      <c r="BMX436" s="263"/>
      <c r="BMY436" s="263"/>
      <c r="BMZ436" s="263"/>
      <c r="BNA436" s="263"/>
      <c r="BNB436" s="263"/>
      <c r="BNC436" s="263"/>
      <c r="BND436" s="263"/>
      <c r="BNE436" s="263"/>
      <c r="BNF436" s="263"/>
      <c r="BNG436" s="263"/>
      <c r="BNH436" s="263"/>
      <c r="BNI436" s="263"/>
      <c r="BNJ436" s="263"/>
      <c r="BNK436" s="263"/>
      <c r="BNL436" s="263"/>
      <c r="BNM436" s="263"/>
      <c r="BNN436" s="263"/>
      <c r="BNO436" s="263"/>
      <c r="BNP436" s="263"/>
      <c r="BNQ436" s="263"/>
      <c r="BNR436" s="263"/>
      <c r="BNS436" s="263"/>
      <c r="BNT436" s="263"/>
      <c r="BNU436" s="263"/>
      <c r="BNV436" s="263"/>
      <c r="BNW436" s="263"/>
      <c r="BNX436" s="263"/>
      <c r="BNY436" s="263"/>
      <c r="BNZ436" s="263"/>
      <c r="BOA436" s="263"/>
      <c r="BOB436" s="263"/>
      <c r="BOC436" s="263"/>
      <c r="BOD436" s="263"/>
      <c r="BOE436" s="263"/>
      <c r="BOF436" s="263"/>
      <c r="BOG436" s="263"/>
      <c r="BOH436" s="263"/>
      <c r="BOI436" s="263"/>
      <c r="BOJ436" s="263"/>
      <c r="BOK436" s="263"/>
      <c r="BOL436" s="263"/>
      <c r="BOM436" s="263"/>
      <c r="BON436" s="263"/>
      <c r="BOO436" s="263"/>
      <c r="BOP436" s="263"/>
      <c r="BOQ436" s="263"/>
      <c r="BOR436" s="263"/>
      <c r="BOS436" s="263"/>
      <c r="BOT436" s="263"/>
      <c r="BOU436" s="263"/>
      <c r="BOV436" s="263"/>
      <c r="BOW436" s="263"/>
      <c r="BOX436" s="263"/>
      <c r="BOY436" s="263"/>
      <c r="BOZ436" s="263"/>
      <c r="BPA436" s="263"/>
      <c r="BPB436" s="263"/>
      <c r="BPC436" s="263"/>
      <c r="BPD436" s="263"/>
      <c r="BPE436" s="263"/>
      <c r="BPF436" s="263"/>
      <c r="BPG436" s="263"/>
      <c r="BPH436" s="263"/>
      <c r="BPI436" s="263"/>
      <c r="BPJ436" s="263"/>
      <c r="BPK436" s="263"/>
      <c r="BPL436" s="263"/>
      <c r="BPM436" s="263"/>
      <c r="BPN436" s="263"/>
      <c r="BPO436" s="263"/>
      <c r="BPP436" s="263"/>
      <c r="BPQ436" s="263"/>
      <c r="BPR436" s="263"/>
      <c r="BPS436" s="263"/>
      <c r="BPT436" s="263"/>
      <c r="BPU436" s="263"/>
      <c r="BPV436" s="263"/>
      <c r="BPW436" s="263"/>
      <c r="BPX436" s="263"/>
      <c r="BPY436" s="263"/>
      <c r="BPZ436" s="263"/>
      <c r="BQA436" s="263"/>
      <c r="BQB436" s="263"/>
      <c r="BQC436" s="263"/>
      <c r="BQD436" s="263"/>
      <c r="BQE436" s="263"/>
      <c r="BQF436" s="263"/>
      <c r="BQG436" s="263"/>
      <c r="BQH436" s="263"/>
      <c r="BQI436" s="263"/>
      <c r="BQJ436" s="263"/>
      <c r="BQK436" s="263"/>
      <c r="BQL436" s="263"/>
      <c r="BQM436" s="263"/>
      <c r="BQN436" s="263"/>
      <c r="BQO436" s="263"/>
      <c r="BQP436" s="263"/>
      <c r="BQQ436" s="263"/>
      <c r="BQR436" s="263"/>
      <c r="BQS436" s="263"/>
      <c r="BQT436" s="263"/>
      <c r="BQU436" s="263"/>
      <c r="BQV436" s="263"/>
      <c r="BQW436" s="263"/>
      <c r="BQX436" s="263"/>
      <c r="BQY436" s="263"/>
      <c r="BQZ436" s="263"/>
      <c r="BRA436" s="263"/>
      <c r="BRB436" s="263"/>
      <c r="BRC436" s="263"/>
      <c r="BRD436" s="263"/>
      <c r="BRE436" s="263"/>
      <c r="BRF436" s="263"/>
      <c r="BRG436" s="263"/>
      <c r="BRH436" s="263"/>
      <c r="BRI436" s="263"/>
      <c r="BRJ436" s="263"/>
      <c r="BRK436" s="263"/>
      <c r="BRL436" s="263"/>
      <c r="BRM436" s="263"/>
      <c r="BRN436" s="263"/>
      <c r="BRO436" s="263"/>
      <c r="BRP436" s="263"/>
      <c r="BRQ436" s="263"/>
      <c r="BRR436" s="263"/>
      <c r="BRS436" s="263"/>
      <c r="BRT436" s="263"/>
      <c r="BRU436" s="263"/>
      <c r="BRV436" s="263"/>
      <c r="BRW436" s="263"/>
      <c r="BRX436" s="263"/>
      <c r="BRY436" s="263"/>
      <c r="BRZ436" s="263"/>
      <c r="BSA436" s="263"/>
      <c r="BSB436" s="263"/>
      <c r="BSC436" s="263"/>
      <c r="BSD436" s="263"/>
      <c r="BSE436" s="263"/>
      <c r="BSF436" s="263"/>
      <c r="BSG436" s="263"/>
      <c r="BSH436" s="263"/>
      <c r="BSI436" s="263"/>
      <c r="BSJ436" s="263"/>
      <c r="BSK436" s="263"/>
      <c r="BSL436" s="263"/>
      <c r="BSM436" s="263"/>
      <c r="BSN436" s="263"/>
      <c r="BSO436" s="263"/>
      <c r="BSP436" s="263"/>
      <c r="BSQ436" s="263"/>
      <c r="BSR436" s="263"/>
      <c r="BSS436" s="263"/>
      <c r="BST436" s="263"/>
      <c r="BSU436" s="263"/>
      <c r="BSV436" s="263"/>
      <c r="BSW436" s="263"/>
      <c r="BSX436" s="263"/>
      <c r="BSY436" s="263"/>
      <c r="BSZ436" s="263"/>
      <c r="BTA436" s="263"/>
      <c r="BTB436" s="263"/>
      <c r="BTC436" s="263"/>
      <c r="BTD436" s="263"/>
      <c r="BTE436" s="263"/>
      <c r="BTF436" s="263"/>
      <c r="BTG436" s="263"/>
      <c r="BTH436" s="263"/>
      <c r="BTI436" s="263"/>
      <c r="BTJ436" s="263"/>
      <c r="BTK436" s="263"/>
      <c r="BTL436" s="263"/>
      <c r="BTM436" s="263"/>
      <c r="BTN436" s="263"/>
      <c r="BTO436" s="263"/>
      <c r="BTP436" s="263"/>
      <c r="BTQ436" s="263"/>
      <c r="BTR436" s="263"/>
      <c r="BTS436" s="263"/>
      <c r="BTT436" s="263"/>
      <c r="BTU436" s="263"/>
      <c r="BTV436" s="263"/>
      <c r="BTW436" s="263"/>
      <c r="BTX436" s="263"/>
      <c r="BTY436" s="263"/>
      <c r="BTZ436" s="263"/>
      <c r="BUA436" s="263"/>
      <c r="BUB436" s="263"/>
      <c r="BUC436" s="263"/>
      <c r="BUD436" s="263"/>
      <c r="BUE436" s="263"/>
      <c r="BUF436" s="263"/>
      <c r="BUG436" s="263"/>
      <c r="BUH436" s="263"/>
      <c r="BUI436" s="263"/>
      <c r="BUJ436" s="263"/>
      <c r="BUK436" s="263"/>
      <c r="BUL436" s="263"/>
      <c r="BUM436" s="263"/>
      <c r="BUN436" s="263"/>
      <c r="BUO436" s="263"/>
      <c r="BUP436" s="263"/>
      <c r="BUQ436" s="263"/>
      <c r="BUR436" s="263"/>
      <c r="BUS436" s="263"/>
      <c r="BUT436" s="263"/>
      <c r="BUU436" s="263"/>
      <c r="BUV436" s="263"/>
      <c r="BUW436" s="263"/>
      <c r="BUX436" s="263"/>
      <c r="BUY436" s="263"/>
      <c r="BUZ436" s="263"/>
      <c r="BVA436" s="263"/>
      <c r="BVB436" s="263"/>
      <c r="BVC436" s="263"/>
      <c r="BVD436" s="263"/>
      <c r="BVE436" s="263"/>
      <c r="BVF436" s="263"/>
      <c r="BVG436" s="263"/>
      <c r="BVH436" s="263"/>
      <c r="BVI436" s="263"/>
      <c r="BVJ436" s="263"/>
      <c r="BVK436" s="263"/>
      <c r="BVL436" s="263"/>
      <c r="BVM436" s="263"/>
      <c r="BVN436" s="263"/>
      <c r="BVO436" s="263"/>
      <c r="BVP436" s="263"/>
      <c r="BVQ436" s="263"/>
      <c r="BVR436" s="263"/>
      <c r="BVS436" s="263"/>
      <c r="BVT436" s="263"/>
      <c r="BVU436" s="263"/>
      <c r="BVV436" s="263"/>
      <c r="BVW436" s="263"/>
      <c r="BVX436" s="263"/>
      <c r="BVY436" s="263"/>
      <c r="BVZ436" s="263"/>
      <c r="BWA436" s="263"/>
      <c r="BWB436" s="263"/>
      <c r="BWC436" s="263"/>
      <c r="BWD436" s="263"/>
      <c r="BWE436" s="263"/>
      <c r="BWF436" s="263"/>
      <c r="BWG436" s="263"/>
      <c r="BWH436" s="263"/>
      <c r="BWI436" s="263"/>
      <c r="BWJ436" s="263"/>
      <c r="BWK436" s="263"/>
      <c r="BWL436" s="263"/>
      <c r="BWM436" s="263"/>
      <c r="BWN436" s="263"/>
      <c r="BWO436" s="263"/>
      <c r="BWP436" s="263"/>
      <c r="BWQ436" s="263"/>
      <c r="BWR436" s="263"/>
      <c r="BWS436" s="263"/>
      <c r="BWT436" s="263"/>
      <c r="BWU436" s="263"/>
      <c r="BWV436" s="263"/>
      <c r="BWW436" s="263"/>
      <c r="BWX436" s="263"/>
      <c r="BWY436" s="263"/>
      <c r="BWZ436" s="263"/>
      <c r="BXA436" s="263"/>
      <c r="BXB436" s="263"/>
      <c r="BXC436" s="263"/>
      <c r="BXD436" s="263"/>
      <c r="BXE436" s="263"/>
      <c r="BXF436" s="263"/>
      <c r="BXG436" s="263"/>
      <c r="BXH436" s="263"/>
      <c r="BXI436" s="263"/>
      <c r="BXJ436" s="263"/>
      <c r="BXK436" s="263"/>
      <c r="BXL436" s="263"/>
      <c r="BXM436" s="263"/>
      <c r="BXN436" s="263"/>
      <c r="BXO436" s="263"/>
      <c r="BXP436" s="263"/>
      <c r="BXQ436" s="263"/>
      <c r="BXR436" s="263"/>
      <c r="BXS436" s="263"/>
      <c r="BXT436" s="263"/>
      <c r="BXU436" s="263"/>
      <c r="BXV436" s="263"/>
      <c r="BXW436" s="263"/>
      <c r="BXX436" s="263"/>
      <c r="BXY436" s="263"/>
      <c r="BXZ436" s="263"/>
      <c r="BYA436" s="263"/>
      <c r="BYB436" s="263"/>
      <c r="BYC436" s="263"/>
      <c r="BYD436" s="263"/>
      <c r="BYE436" s="263"/>
      <c r="BYF436" s="263"/>
      <c r="BYG436" s="263"/>
      <c r="BYH436" s="263"/>
      <c r="BYI436" s="263"/>
      <c r="BYJ436" s="263"/>
      <c r="BYK436" s="263"/>
      <c r="BYL436" s="263"/>
      <c r="BYM436" s="263"/>
      <c r="BYN436" s="263"/>
      <c r="BYO436" s="263"/>
      <c r="BYP436" s="263"/>
      <c r="BYQ436" s="263"/>
      <c r="BYR436" s="263"/>
      <c r="BYS436" s="263"/>
      <c r="BYT436" s="263"/>
      <c r="BYU436" s="263"/>
      <c r="BYV436" s="263"/>
      <c r="BYW436" s="263"/>
      <c r="BYX436" s="263"/>
      <c r="BYY436" s="263"/>
      <c r="BYZ436" s="263"/>
      <c r="BZA436" s="263"/>
      <c r="BZB436" s="263"/>
      <c r="BZC436" s="263"/>
      <c r="BZD436" s="263"/>
      <c r="BZE436" s="263"/>
      <c r="BZF436" s="263"/>
      <c r="BZG436" s="263"/>
      <c r="BZH436" s="263"/>
      <c r="BZI436" s="263"/>
      <c r="BZJ436" s="263"/>
      <c r="BZK436" s="263"/>
      <c r="BZL436" s="263"/>
      <c r="BZM436" s="263"/>
      <c r="BZN436" s="263"/>
      <c r="BZO436" s="263"/>
      <c r="BZP436" s="263"/>
      <c r="BZQ436" s="263"/>
      <c r="BZR436" s="263"/>
      <c r="BZS436" s="263"/>
      <c r="BZT436" s="263"/>
      <c r="BZU436" s="263"/>
      <c r="BZV436" s="263"/>
      <c r="BZW436" s="263"/>
      <c r="BZX436" s="263"/>
      <c r="BZY436" s="263"/>
      <c r="BZZ436" s="263"/>
      <c r="CAA436" s="263"/>
      <c r="CAB436" s="263"/>
      <c r="CAC436" s="263"/>
      <c r="CAD436" s="263"/>
      <c r="CAE436" s="263"/>
      <c r="CAF436" s="263"/>
      <c r="CAG436" s="263"/>
      <c r="CAH436" s="263"/>
      <c r="CAI436" s="263"/>
      <c r="CAJ436" s="263"/>
      <c r="CAK436" s="263"/>
      <c r="CAL436" s="263"/>
      <c r="CAM436" s="263"/>
      <c r="CAN436" s="263"/>
      <c r="CAO436" s="263"/>
      <c r="CAP436" s="263"/>
      <c r="CAQ436" s="263"/>
      <c r="CAR436" s="263"/>
      <c r="CAS436" s="263"/>
      <c r="CAT436" s="263"/>
      <c r="CAU436" s="263"/>
      <c r="CAV436" s="263"/>
    </row>
    <row r="437" spans="1:2076" x14ac:dyDescent="0.35">
      <c r="A437" s="263"/>
      <c r="B437" s="263"/>
      <c r="C437" s="263"/>
      <c r="D437" s="263"/>
      <c r="E437" s="263"/>
      <c r="F437" s="263"/>
      <c r="G437" s="263"/>
      <c r="H437" s="263"/>
      <c r="I437" s="263"/>
      <c r="J437" s="263"/>
      <c r="K437" s="263"/>
      <c r="L437" s="263"/>
      <c r="M437" s="263"/>
      <c r="N437" s="263"/>
      <c r="O437" s="263"/>
      <c r="P437" s="263"/>
      <c r="Q437" s="263"/>
      <c r="R437" s="263"/>
      <c r="S437" s="263"/>
      <c r="T437" s="263"/>
      <c r="U437" s="263"/>
      <c r="V437" s="263"/>
      <c r="W437" s="263"/>
      <c r="X437" s="263"/>
      <c r="Y437" s="263"/>
      <c r="Z437" s="263"/>
      <c r="AA437" s="263"/>
      <c r="AB437" s="263"/>
      <c r="AC437" s="263"/>
      <c r="AD437" s="263"/>
      <c r="AE437" s="263"/>
      <c r="AF437" s="263"/>
      <c r="AG437" s="263"/>
      <c r="AH437" s="263"/>
      <c r="AI437" s="263"/>
      <c r="AJ437" s="263"/>
      <c r="AK437" s="263"/>
      <c r="AL437" s="263"/>
      <c r="AM437" s="263"/>
      <c r="AN437" s="263"/>
      <c r="AO437" s="263"/>
      <c r="AP437" s="263"/>
      <c r="AQ437" s="263"/>
      <c r="AR437" s="263"/>
      <c r="AS437" s="263"/>
      <c r="AT437" s="263"/>
      <c r="AU437" s="263"/>
      <c r="AV437" s="263"/>
      <c r="AW437" s="263"/>
      <c r="AX437" s="263"/>
      <c r="AY437" s="263"/>
      <c r="AZ437" s="263"/>
      <c r="BA437" s="263"/>
      <c r="BB437" s="263"/>
      <c r="BC437" s="263"/>
      <c r="BD437" s="263"/>
      <c r="BE437" s="263"/>
      <c r="BF437" s="263"/>
      <c r="BG437" s="263"/>
      <c r="BH437" s="263"/>
      <c r="BI437" s="263"/>
      <c r="BJ437" s="263"/>
      <c r="BK437" s="263"/>
      <c r="BL437" s="263"/>
      <c r="BM437" s="263"/>
      <c r="BN437" s="263"/>
      <c r="BO437" s="263"/>
      <c r="BP437" s="263"/>
      <c r="BQ437" s="263"/>
      <c r="BR437" s="263"/>
      <c r="BS437" s="263"/>
      <c r="BT437" s="263"/>
      <c r="BU437" s="263"/>
      <c r="BV437" s="263"/>
      <c r="BW437" s="263"/>
      <c r="BX437" s="263"/>
      <c r="BY437" s="263"/>
      <c r="BZ437" s="263"/>
      <c r="CA437" s="263"/>
      <c r="CB437" s="263"/>
      <c r="CC437" s="263"/>
      <c r="CD437" s="263"/>
      <c r="CE437" s="263"/>
      <c r="CF437" s="263"/>
      <c r="CG437" s="263"/>
      <c r="CH437" s="263"/>
      <c r="CI437" s="263"/>
      <c r="CJ437" s="263"/>
      <c r="CK437" s="263"/>
      <c r="CL437" s="263"/>
      <c r="CM437" s="263"/>
      <c r="CN437" s="263"/>
      <c r="CO437" s="263"/>
      <c r="CP437" s="263"/>
      <c r="CQ437" s="263"/>
      <c r="CR437" s="263"/>
      <c r="CS437" s="263"/>
      <c r="CT437" s="263"/>
      <c r="CU437" s="263"/>
      <c r="CV437" s="263"/>
      <c r="CW437" s="263"/>
      <c r="CX437" s="263"/>
      <c r="CY437" s="263"/>
      <c r="CZ437" s="263"/>
      <c r="DA437" s="263"/>
      <c r="DB437" s="263"/>
      <c r="DC437" s="263"/>
      <c r="DD437" s="263"/>
      <c r="DE437" s="263"/>
      <c r="DF437" s="263"/>
      <c r="DG437" s="263"/>
      <c r="DH437" s="263"/>
      <c r="DI437" s="263"/>
      <c r="DJ437" s="263"/>
      <c r="DK437" s="263"/>
      <c r="DL437" s="263"/>
      <c r="DM437" s="263"/>
      <c r="DN437" s="263"/>
      <c r="DO437" s="263"/>
      <c r="DP437" s="263"/>
      <c r="DQ437" s="263"/>
      <c r="DR437" s="263"/>
      <c r="DS437" s="263"/>
      <c r="DT437" s="263"/>
      <c r="DU437" s="263"/>
      <c r="DV437" s="263"/>
      <c r="DW437" s="263"/>
      <c r="DX437" s="263"/>
      <c r="DY437" s="263"/>
      <c r="DZ437" s="263"/>
      <c r="EA437" s="263"/>
      <c r="EB437" s="263"/>
      <c r="EC437" s="263"/>
      <c r="ED437" s="263"/>
      <c r="EE437" s="263"/>
      <c r="EF437" s="263"/>
      <c r="EG437" s="263"/>
      <c r="EH437" s="263"/>
      <c r="EI437" s="263"/>
      <c r="EJ437" s="263"/>
      <c r="EK437" s="263"/>
      <c r="EL437" s="263"/>
      <c r="EM437" s="263"/>
      <c r="EN437" s="263"/>
      <c r="EO437" s="263"/>
      <c r="EP437" s="263"/>
      <c r="EQ437" s="263"/>
      <c r="ER437" s="263"/>
      <c r="ES437" s="263"/>
      <c r="ET437" s="263"/>
      <c r="EU437" s="263"/>
      <c r="EV437" s="263"/>
      <c r="EW437" s="263"/>
      <c r="EX437" s="263"/>
      <c r="EY437" s="263"/>
      <c r="EZ437" s="263"/>
      <c r="FA437" s="263"/>
      <c r="FB437" s="263"/>
      <c r="FC437" s="263"/>
      <c r="FD437" s="263"/>
      <c r="FE437" s="263"/>
      <c r="FF437" s="263"/>
      <c r="FG437" s="263"/>
      <c r="FH437" s="263"/>
      <c r="FI437" s="263"/>
      <c r="FJ437" s="263"/>
      <c r="FK437" s="263"/>
      <c r="FL437" s="263"/>
      <c r="FM437" s="263"/>
      <c r="FN437" s="263"/>
      <c r="FO437" s="263"/>
      <c r="FP437" s="263"/>
      <c r="FQ437" s="263"/>
      <c r="FR437" s="263"/>
      <c r="FS437" s="263"/>
      <c r="FT437" s="263"/>
      <c r="FU437" s="263"/>
      <c r="FV437" s="263"/>
      <c r="FW437" s="263"/>
      <c r="FX437" s="263"/>
      <c r="FY437" s="263"/>
      <c r="FZ437" s="263"/>
      <c r="GA437" s="263"/>
      <c r="GB437" s="263"/>
      <c r="GC437" s="263"/>
      <c r="GD437" s="263"/>
      <c r="GE437" s="263"/>
      <c r="GF437" s="263"/>
      <c r="GG437" s="263"/>
      <c r="GH437" s="263"/>
      <c r="GI437" s="263"/>
      <c r="GJ437" s="263"/>
      <c r="GK437" s="263"/>
      <c r="GL437" s="263"/>
      <c r="GM437" s="263"/>
      <c r="GN437" s="263"/>
      <c r="GO437" s="263"/>
      <c r="GP437" s="263"/>
      <c r="GQ437" s="263"/>
      <c r="GR437" s="263"/>
      <c r="GS437" s="263"/>
      <c r="GT437" s="263"/>
      <c r="GU437" s="263"/>
      <c r="GV437" s="263"/>
      <c r="GW437" s="263"/>
      <c r="GX437" s="263"/>
      <c r="GY437" s="263"/>
      <c r="GZ437" s="263"/>
      <c r="HA437" s="263"/>
      <c r="HB437" s="263"/>
      <c r="HC437" s="263"/>
      <c r="HD437" s="263"/>
      <c r="HE437" s="263"/>
      <c r="HF437" s="263"/>
      <c r="HG437" s="263"/>
      <c r="HH437" s="263"/>
      <c r="HI437" s="263"/>
      <c r="HJ437" s="263"/>
      <c r="HK437" s="263"/>
      <c r="HL437" s="263"/>
      <c r="HM437" s="263"/>
      <c r="HN437" s="263"/>
      <c r="HO437" s="263"/>
      <c r="HP437" s="263"/>
      <c r="HQ437" s="263"/>
      <c r="HR437" s="263"/>
      <c r="HS437" s="263"/>
      <c r="HT437" s="263"/>
      <c r="HU437" s="263"/>
      <c r="HV437" s="263"/>
      <c r="HW437" s="263"/>
      <c r="HX437" s="263"/>
      <c r="HY437" s="263"/>
      <c r="HZ437" s="263"/>
      <c r="IA437" s="263"/>
      <c r="IB437" s="263"/>
      <c r="IC437" s="263"/>
      <c r="ID437" s="263"/>
      <c r="IE437" s="263"/>
      <c r="IF437" s="263"/>
      <c r="IG437" s="263"/>
      <c r="IH437" s="263"/>
      <c r="II437" s="263"/>
      <c r="IJ437" s="263"/>
      <c r="IK437" s="263"/>
      <c r="IL437" s="263"/>
      <c r="IM437" s="263"/>
      <c r="IN437" s="263"/>
      <c r="IO437" s="263"/>
      <c r="IP437" s="263"/>
      <c r="IQ437" s="263"/>
      <c r="IR437" s="263"/>
      <c r="IS437" s="263"/>
      <c r="IT437" s="263"/>
      <c r="IU437" s="263"/>
      <c r="IV437" s="263"/>
      <c r="IW437" s="263"/>
      <c r="IX437" s="263"/>
      <c r="IY437" s="263"/>
      <c r="IZ437" s="263"/>
      <c r="JA437" s="263"/>
      <c r="JB437" s="263"/>
      <c r="JC437" s="263"/>
      <c r="JD437" s="263"/>
      <c r="JE437" s="263"/>
      <c r="JF437" s="263"/>
      <c r="JG437" s="263"/>
      <c r="JH437" s="263"/>
      <c r="JI437" s="263"/>
      <c r="JJ437" s="263"/>
      <c r="JK437" s="263"/>
      <c r="JL437" s="263"/>
      <c r="JM437" s="263"/>
      <c r="JN437" s="263"/>
      <c r="JO437" s="263"/>
      <c r="JP437" s="263"/>
      <c r="JQ437" s="263"/>
      <c r="JR437" s="263"/>
      <c r="JS437" s="263"/>
      <c r="JT437" s="263"/>
      <c r="JU437" s="263"/>
      <c r="JV437" s="263"/>
      <c r="JW437" s="263"/>
      <c r="JX437" s="263"/>
      <c r="JY437" s="263"/>
      <c r="JZ437" s="263"/>
      <c r="KA437" s="263"/>
      <c r="KB437" s="263"/>
      <c r="KC437" s="263"/>
      <c r="KD437" s="263"/>
      <c r="KE437" s="263"/>
      <c r="KF437" s="263"/>
      <c r="KG437" s="263"/>
      <c r="KH437" s="263"/>
      <c r="KI437" s="263"/>
      <c r="KJ437" s="263"/>
      <c r="KK437" s="263"/>
      <c r="KL437" s="263"/>
      <c r="KM437" s="263"/>
      <c r="KN437" s="263"/>
      <c r="KO437" s="263"/>
      <c r="KP437" s="263"/>
      <c r="KQ437" s="263"/>
      <c r="KR437" s="263"/>
      <c r="KS437" s="263"/>
      <c r="KT437" s="263"/>
      <c r="KU437" s="263"/>
      <c r="KV437" s="263"/>
      <c r="KW437" s="263"/>
      <c r="KX437" s="263"/>
      <c r="KY437" s="263"/>
      <c r="KZ437" s="263"/>
      <c r="LA437" s="263"/>
      <c r="LB437" s="263"/>
      <c r="LC437" s="263"/>
      <c r="LD437" s="263"/>
      <c r="LE437" s="263"/>
      <c r="LF437" s="263"/>
      <c r="LG437" s="263"/>
      <c r="LH437" s="263"/>
      <c r="LI437" s="263"/>
      <c r="LJ437" s="263"/>
      <c r="LK437" s="263"/>
      <c r="LL437" s="263"/>
      <c r="LM437" s="263"/>
      <c r="LN437" s="263"/>
      <c r="LO437" s="263"/>
      <c r="LP437" s="263"/>
      <c r="LQ437" s="263"/>
      <c r="LR437" s="263"/>
      <c r="LS437" s="263"/>
      <c r="LT437" s="263"/>
      <c r="LU437" s="263"/>
      <c r="LV437" s="263"/>
      <c r="LW437" s="263"/>
      <c r="LX437" s="263"/>
      <c r="LY437" s="263"/>
      <c r="LZ437" s="263"/>
      <c r="MA437" s="263"/>
      <c r="MB437" s="263"/>
      <c r="MC437" s="263"/>
      <c r="MD437" s="263"/>
      <c r="ME437" s="263"/>
      <c r="MF437" s="263"/>
      <c r="MG437" s="263"/>
      <c r="MH437" s="263"/>
      <c r="MI437" s="263"/>
      <c r="MJ437" s="263"/>
      <c r="MK437" s="263"/>
      <c r="ML437" s="263"/>
      <c r="MM437" s="263"/>
      <c r="MN437" s="263"/>
      <c r="MO437" s="263"/>
      <c r="MP437" s="263"/>
      <c r="MQ437" s="263"/>
      <c r="MR437" s="263"/>
      <c r="MS437" s="263"/>
      <c r="MT437" s="263"/>
      <c r="MU437" s="263"/>
      <c r="MV437" s="263"/>
      <c r="MW437" s="263"/>
      <c r="MX437" s="263"/>
      <c r="MY437" s="263"/>
      <c r="MZ437" s="263"/>
      <c r="NA437" s="263"/>
      <c r="NB437" s="263"/>
      <c r="NC437" s="263"/>
      <c r="ND437" s="263"/>
      <c r="NE437" s="263"/>
      <c r="NF437" s="263"/>
      <c r="NG437" s="263"/>
      <c r="NH437" s="263"/>
      <c r="NI437" s="263"/>
      <c r="NJ437" s="263"/>
      <c r="NK437" s="263"/>
      <c r="NL437" s="263"/>
      <c r="NM437" s="263"/>
      <c r="NN437" s="263"/>
      <c r="NO437" s="263"/>
      <c r="NP437" s="263"/>
      <c r="NQ437" s="263"/>
      <c r="NR437" s="263"/>
      <c r="NS437" s="263"/>
      <c r="NT437" s="263"/>
      <c r="NU437" s="263"/>
      <c r="NV437" s="263"/>
      <c r="NW437" s="263"/>
      <c r="NX437" s="263"/>
      <c r="NY437" s="263"/>
      <c r="NZ437" s="263"/>
      <c r="OA437" s="263"/>
      <c r="OB437" s="263"/>
      <c r="OC437" s="263"/>
      <c r="OD437" s="263"/>
      <c r="OE437" s="263"/>
      <c r="OF437" s="263"/>
      <c r="OG437" s="263"/>
      <c r="OH437" s="263"/>
      <c r="OI437" s="263"/>
      <c r="OJ437" s="263"/>
      <c r="OK437" s="263"/>
      <c r="OL437" s="263"/>
      <c r="OM437" s="263"/>
      <c r="ON437" s="263"/>
      <c r="OO437" s="263"/>
      <c r="OP437" s="263"/>
      <c r="OQ437" s="263"/>
      <c r="OR437" s="263"/>
      <c r="OS437" s="263"/>
      <c r="OT437" s="263"/>
      <c r="OU437" s="263"/>
      <c r="OV437" s="263"/>
      <c r="OW437" s="263"/>
      <c r="OX437" s="263"/>
      <c r="OY437" s="263"/>
      <c r="OZ437" s="263"/>
      <c r="PA437" s="263"/>
      <c r="PB437" s="263"/>
      <c r="PC437" s="263"/>
      <c r="PD437" s="263"/>
      <c r="PE437" s="263"/>
      <c r="PF437" s="263"/>
      <c r="PG437" s="263"/>
      <c r="PH437" s="263"/>
      <c r="PI437" s="263"/>
      <c r="PJ437" s="263"/>
      <c r="PK437" s="263"/>
      <c r="PL437" s="263"/>
      <c r="PM437" s="263"/>
      <c r="PN437" s="263"/>
      <c r="PO437" s="263"/>
      <c r="PP437" s="263"/>
      <c r="PQ437" s="263"/>
      <c r="PR437" s="263"/>
      <c r="PS437" s="263"/>
      <c r="PT437" s="263"/>
      <c r="PU437" s="263"/>
      <c r="PV437" s="263"/>
      <c r="PW437" s="263"/>
      <c r="PX437" s="263"/>
      <c r="PY437" s="263"/>
      <c r="PZ437" s="263"/>
      <c r="QA437" s="263"/>
      <c r="QB437" s="263"/>
      <c r="QC437" s="263"/>
      <c r="QD437" s="263"/>
      <c r="QE437" s="263"/>
      <c r="QF437" s="263"/>
      <c r="QG437" s="263"/>
      <c r="QH437" s="263"/>
      <c r="QI437" s="263"/>
      <c r="QJ437" s="263"/>
      <c r="QK437" s="263"/>
      <c r="QL437" s="263"/>
      <c r="QM437" s="263"/>
      <c r="QN437" s="263"/>
      <c r="QO437" s="263"/>
      <c r="QP437" s="263"/>
      <c r="QQ437" s="263"/>
      <c r="QR437" s="263"/>
      <c r="QS437" s="263"/>
      <c r="QT437" s="263"/>
      <c r="QU437" s="263"/>
      <c r="QV437" s="263"/>
      <c r="QW437" s="263"/>
      <c r="QX437" s="263"/>
      <c r="QY437" s="263"/>
      <c r="QZ437" s="263"/>
      <c r="RA437" s="263"/>
      <c r="RB437" s="263"/>
      <c r="RC437" s="263"/>
      <c r="RD437" s="263"/>
      <c r="RE437" s="263"/>
      <c r="RF437" s="263"/>
      <c r="RG437" s="263"/>
      <c r="RH437" s="263"/>
      <c r="RI437" s="263"/>
      <c r="RJ437" s="263"/>
      <c r="RK437" s="263"/>
      <c r="RL437" s="263"/>
      <c r="RM437" s="263"/>
      <c r="RN437" s="263"/>
      <c r="RO437" s="263"/>
      <c r="RP437" s="263"/>
      <c r="RQ437" s="263"/>
      <c r="RR437" s="263"/>
      <c r="RS437" s="263"/>
      <c r="RT437" s="263"/>
      <c r="RU437" s="263"/>
      <c r="RV437" s="263"/>
      <c r="RW437" s="263"/>
      <c r="RX437" s="263"/>
      <c r="RY437" s="263"/>
      <c r="RZ437" s="263"/>
      <c r="SA437" s="263"/>
      <c r="SB437" s="263"/>
      <c r="SC437" s="263"/>
      <c r="SD437" s="263"/>
      <c r="SE437" s="263"/>
      <c r="SF437" s="263"/>
      <c r="SG437" s="263"/>
      <c r="SH437" s="263"/>
      <c r="SI437" s="263"/>
      <c r="SJ437" s="263"/>
      <c r="SK437" s="263"/>
      <c r="SL437" s="263"/>
      <c r="SM437" s="263"/>
      <c r="SN437" s="263"/>
      <c r="SO437" s="263"/>
      <c r="SP437" s="263"/>
      <c r="SQ437" s="263"/>
      <c r="SR437" s="263"/>
      <c r="SS437" s="263"/>
      <c r="ST437" s="263"/>
      <c r="SU437" s="263"/>
      <c r="SV437" s="263"/>
      <c r="SW437" s="263"/>
      <c r="SX437" s="263"/>
      <c r="SY437" s="263"/>
      <c r="SZ437" s="263"/>
      <c r="TA437" s="263"/>
      <c r="TB437" s="263"/>
      <c r="TC437" s="263"/>
      <c r="TD437" s="263"/>
      <c r="TE437" s="263"/>
      <c r="TF437" s="263"/>
      <c r="TG437" s="263"/>
      <c r="TH437" s="263"/>
      <c r="TI437" s="263"/>
      <c r="TJ437" s="263"/>
      <c r="TK437" s="263"/>
      <c r="TL437" s="263"/>
      <c r="TM437" s="263"/>
      <c r="TN437" s="263"/>
      <c r="TO437" s="263"/>
      <c r="TP437" s="263"/>
      <c r="TQ437" s="263"/>
      <c r="TR437" s="263"/>
      <c r="TS437" s="263"/>
      <c r="TT437" s="263"/>
      <c r="TU437" s="263"/>
      <c r="TV437" s="263"/>
      <c r="TW437" s="263"/>
      <c r="TX437" s="263"/>
      <c r="TY437" s="263"/>
      <c r="TZ437" s="263"/>
      <c r="UA437" s="263"/>
      <c r="UB437" s="263"/>
      <c r="UC437" s="263"/>
      <c r="UD437" s="263"/>
      <c r="UE437" s="263"/>
      <c r="UF437" s="263"/>
      <c r="UG437" s="263"/>
      <c r="UH437" s="263"/>
      <c r="UI437" s="263"/>
      <c r="UJ437" s="263"/>
      <c r="UK437" s="263"/>
      <c r="UL437" s="263"/>
      <c r="UM437" s="263"/>
      <c r="UN437" s="263"/>
      <c r="UO437" s="263"/>
      <c r="UP437" s="263"/>
      <c r="UQ437" s="263"/>
      <c r="UR437" s="263"/>
      <c r="US437" s="263"/>
      <c r="UT437" s="263"/>
      <c r="UU437" s="263"/>
      <c r="UV437" s="263"/>
      <c r="UW437" s="263"/>
      <c r="UX437" s="263"/>
      <c r="UY437" s="263"/>
      <c r="UZ437" s="263"/>
      <c r="VA437" s="263"/>
      <c r="VB437" s="263"/>
      <c r="VC437" s="263"/>
      <c r="VD437" s="263"/>
      <c r="VE437" s="263"/>
      <c r="VF437" s="263"/>
      <c r="VG437" s="263"/>
      <c r="VH437" s="263"/>
      <c r="VI437" s="263"/>
      <c r="VJ437" s="263"/>
      <c r="VK437" s="263"/>
      <c r="VL437" s="263"/>
      <c r="VM437" s="263"/>
      <c r="VN437" s="263"/>
      <c r="VO437" s="263"/>
      <c r="VP437" s="263"/>
      <c r="VQ437" s="263"/>
      <c r="VR437" s="263"/>
      <c r="VS437" s="263"/>
      <c r="VT437" s="263"/>
      <c r="VU437" s="263"/>
      <c r="VV437" s="263"/>
      <c r="VW437" s="263"/>
      <c r="VX437" s="263"/>
      <c r="VY437" s="263"/>
      <c r="VZ437" s="263"/>
      <c r="WA437" s="263"/>
      <c r="WB437" s="263"/>
      <c r="WC437" s="263"/>
      <c r="WD437" s="263"/>
      <c r="WE437" s="263"/>
      <c r="WF437" s="263"/>
      <c r="WG437" s="263"/>
      <c r="WH437" s="263"/>
      <c r="WI437" s="263"/>
      <c r="WJ437" s="263"/>
      <c r="WK437" s="263"/>
      <c r="WL437" s="263"/>
      <c r="WM437" s="263"/>
      <c r="WN437" s="263"/>
      <c r="WO437" s="263"/>
      <c r="WP437" s="263"/>
      <c r="WQ437" s="263"/>
      <c r="WR437" s="263"/>
      <c r="WS437" s="263"/>
      <c r="WT437" s="263"/>
      <c r="WU437" s="263"/>
      <c r="WV437" s="263"/>
      <c r="WW437" s="263"/>
      <c r="WX437" s="263"/>
      <c r="WY437" s="263"/>
      <c r="WZ437" s="263"/>
      <c r="XA437" s="263"/>
      <c r="XB437" s="263"/>
      <c r="XC437" s="263"/>
      <c r="XD437" s="263"/>
      <c r="XE437" s="263"/>
      <c r="XF437" s="263"/>
      <c r="XG437" s="263"/>
      <c r="XH437" s="263"/>
      <c r="XI437" s="263"/>
      <c r="XJ437" s="263"/>
      <c r="XK437" s="263"/>
      <c r="XL437" s="263"/>
      <c r="XM437" s="263"/>
      <c r="XN437" s="263"/>
      <c r="XO437" s="263"/>
      <c r="XP437" s="263"/>
      <c r="XQ437" s="263"/>
      <c r="XR437" s="263"/>
      <c r="XS437" s="263"/>
      <c r="XT437" s="263"/>
      <c r="XU437" s="263"/>
      <c r="XV437" s="263"/>
      <c r="XW437" s="263"/>
      <c r="XX437" s="263"/>
      <c r="XY437" s="263"/>
      <c r="XZ437" s="263"/>
      <c r="YA437" s="263"/>
      <c r="YB437" s="263"/>
      <c r="YC437" s="263"/>
      <c r="YD437" s="263"/>
      <c r="YE437" s="263"/>
      <c r="YF437" s="263"/>
      <c r="YG437" s="263"/>
      <c r="YH437" s="263"/>
      <c r="YI437" s="263"/>
      <c r="YJ437" s="263"/>
      <c r="YK437" s="263"/>
      <c r="YL437" s="263"/>
      <c r="YM437" s="263"/>
      <c r="YN437" s="263"/>
      <c r="YO437" s="263"/>
      <c r="YP437" s="263"/>
      <c r="YQ437" s="263"/>
      <c r="YR437" s="263"/>
      <c r="YS437" s="263"/>
      <c r="YT437" s="263"/>
      <c r="YU437" s="263"/>
      <c r="YV437" s="263"/>
      <c r="YW437" s="263"/>
      <c r="YX437" s="263"/>
      <c r="YY437" s="263"/>
      <c r="YZ437" s="263"/>
      <c r="ZA437" s="263"/>
      <c r="ZB437" s="263"/>
      <c r="ZC437" s="263"/>
      <c r="ZD437" s="263"/>
      <c r="ZE437" s="263"/>
      <c r="ZF437" s="263"/>
      <c r="ZG437" s="263"/>
      <c r="ZH437" s="263"/>
      <c r="ZI437" s="263"/>
      <c r="ZJ437" s="263"/>
      <c r="ZK437" s="263"/>
      <c r="ZL437" s="263"/>
      <c r="ZM437" s="263"/>
      <c r="ZN437" s="263"/>
      <c r="ZO437" s="263"/>
      <c r="ZP437" s="263"/>
      <c r="ZQ437" s="263"/>
      <c r="ZR437" s="263"/>
      <c r="ZS437" s="263"/>
      <c r="ZT437" s="263"/>
      <c r="ZU437" s="263"/>
      <c r="ZV437" s="263"/>
      <c r="ZW437" s="263"/>
      <c r="ZX437" s="263"/>
      <c r="ZY437" s="263"/>
      <c r="ZZ437" s="263"/>
      <c r="AAA437" s="263"/>
      <c r="AAB437" s="263"/>
      <c r="AAC437" s="263"/>
      <c r="AAD437" s="263"/>
      <c r="AAE437" s="263"/>
      <c r="AAF437" s="263"/>
      <c r="AAG437" s="263"/>
      <c r="AAH437" s="263"/>
      <c r="AAI437" s="263"/>
      <c r="AAJ437" s="263"/>
      <c r="AAK437" s="263"/>
      <c r="AAL437" s="263"/>
      <c r="AAM437" s="263"/>
      <c r="AAN437" s="263"/>
      <c r="AAO437" s="263"/>
      <c r="AAP437" s="263"/>
      <c r="AAQ437" s="263"/>
      <c r="AAR437" s="263"/>
      <c r="AAS437" s="263"/>
      <c r="AAT437" s="263"/>
      <c r="AAU437" s="263"/>
      <c r="AAV437" s="263"/>
      <c r="AAW437" s="263"/>
      <c r="AAX437" s="263"/>
      <c r="AAY437" s="263"/>
      <c r="AAZ437" s="263"/>
      <c r="ABA437" s="263"/>
      <c r="ABB437" s="263"/>
      <c r="ABC437" s="263"/>
      <c r="ABD437" s="263"/>
      <c r="ABE437" s="263"/>
      <c r="ABF437" s="263"/>
      <c r="ABG437" s="263"/>
      <c r="ABH437" s="263"/>
      <c r="ABI437" s="263"/>
      <c r="ABJ437" s="263"/>
      <c r="ABK437" s="263"/>
      <c r="ABL437" s="263"/>
      <c r="ABM437" s="263"/>
      <c r="ABN437" s="263"/>
      <c r="ABO437" s="263"/>
      <c r="ABP437" s="263"/>
      <c r="ABQ437" s="263"/>
      <c r="ABR437" s="263"/>
      <c r="ABS437" s="263"/>
      <c r="ABT437" s="263"/>
      <c r="ABU437" s="263"/>
      <c r="ABV437" s="263"/>
      <c r="ABW437" s="263"/>
      <c r="ABX437" s="263"/>
      <c r="ABY437" s="263"/>
      <c r="ABZ437" s="263"/>
      <c r="ACA437" s="263"/>
      <c r="ACB437" s="263"/>
      <c r="ACC437" s="263"/>
      <c r="ACD437" s="263"/>
      <c r="ACE437" s="263"/>
      <c r="ACF437" s="263"/>
      <c r="ACG437" s="263"/>
      <c r="ACH437" s="263"/>
      <c r="ACI437" s="263"/>
      <c r="ACJ437" s="263"/>
      <c r="ACK437" s="263"/>
      <c r="ACL437" s="263"/>
      <c r="ACM437" s="263"/>
      <c r="ACN437" s="263"/>
      <c r="ACO437" s="263"/>
      <c r="ACP437" s="263"/>
      <c r="ACQ437" s="263"/>
      <c r="ACR437" s="263"/>
      <c r="ACS437" s="263"/>
      <c r="ACT437" s="263"/>
      <c r="ACU437" s="263"/>
      <c r="ACV437" s="263"/>
      <c r="ACW437" s="263"/>
      <c r="ACX437" s="263"/>
      <c r="ACY437" s="263"/>
      <c r="ACZ437" s="263"/>
      <c r="ADA437" s="263"/>
      <c r="ADB437" s="263"/>
      <c r="ADC437" s="263"/>
      <c r="ADD437" s="263"/>
      <c r="ADE437" s="263"/>
      <c r="ADF437" s="263"/>
      <c r="ADG437" s="263"/>
      <c r="ADH437" s="263"/>
      <c r="ADI437" s="263"/>
      <c r="ADJ437" s="263"/>
      <c r="ADK437" s="263"/>
      <c r="ADL437" s="263"/>
      <c r="ADM437" s="263"/>
      <c r="ADN437" s="263"/>
      <c r="ADO437" s="263"/>
      <c r="ADP437" s="263"/>
      <c r="ADQ437" s="263"/>
      <c r="ADR437" s="263"/>
      <c r="ADS437" s="263"/>
      <c r="ADT437" s="263"/>
      <c r="ADU437" s="263"/>
      <c r="ADV437" s="263"/>
      <c r="ADW437" s="263"/>
      <c r="ADX437" s="263"/>
      <c r="ADY437" s="263"/>
      <c r="ADZ437" s="263"/>
      <c r="AEA437" s="263"/>
      <c r="AEB437" s="263"/>
      <c r="AEC437" s="263"/>
      <c r="AED437" s="263"/>
      <c r="AEE437" s="263"/>
      <c r="AEF437" s="263"/>
      <c r="AEG437" s="263"/>
      <c r="AEH437" s="263"/>
      <c r="AEI437" s="263"/>
      <c r="AEJ437" s="263"/>
      <c r="AEK437" s="263"/>
      <c r="AEL437" s="263"/>
      <c r="AEM437" s="263"/>
      <c r="AEN437" s="263"/>
      <c r="AEO437" s="263"/>
      <c r="AEP437" s="263"/>
      <c r="AEQ437" s="263"/>
      <c r="AER437" s="263"/>
      <c r="AES437" s="263"/>
      <c r="AET437" s="263"/>
      <c r="AEU437" s="263"/>
      <c r="AEV437" s="263"/>
      <c r="AEW437" s="263"/>
      <c r="AEX437" s="263"/>
      <c r="AEY437" s="263"/>
      <c r="AEZ437" s="263"/>
      <c r="AFA437" s="263"/>
      <c r="AFB437" s="263"/>
      <c r="AFC437" s="263"/>
      <c r="AFD437" s="263"/>
      <c r="AFE437" s="263"/>
      <c r="AFF437" s="263"/>
      <c r="AFG437" s="263"/>
      <c r="AFH437" s="263"/>
      <c r="AFI437" s="263"/>
      <c r="AFJ437" s="263"/>
      <c r="AFK437" s="263"/>
      <c r="AFL437" s="263"/>
      <c r="AFM437" s="263"/>
      <c r="AFN437" s="263"/>
      <c r="AFO437" s="263"/>
      <c r="AFP437" s="263"/>
      <c r="AFQ437" s="263"/>
      <c r="AFR437" s="263"/>
      <c r="AFS437" s="263"/>
      <c r="AFT437" s="263"/>
      <c r="AFU437" s="263"/>
      <c r="AFV437" s="263"/>
      <c r="AFW437" s="263"/>
      <c r="AFX437" s="263"/>
      <c r="AFY437" s="263"/>
      <c r="AFZ437" s="263"/>
      <c r="AGA437" s="263"/>
      <c r="AGB437" s="263"/>
      <c r="AGC437" s="263"/>
      <c r="AGD437" s="263"/>
      <c r="AGE437" s="263"/>
      <c r="AGF437" s="263"/>
      <c r="AGG437" s="263"/>
      <c r="AGH437" s="263"/>
      <c r="AGI437" s="263"/>
      <c r="AGJ437" s="263"/>
      <c r="AGK437" s="263"/>
      <c r="AGL437" s="263"/>
      <c r="AGM437" s="263"/>
      <c r="AGN437" s="263"/>
      <c r="AGO437" s="263"/>
      <c r="AGP437" s="263"/>
      <c r="AGQ437" s="263"/>
      <c r="AGR437" s="263"/>
      <c r="AGS437" s="263"/>
      <c r="AGT437" s="263"/>
      <c r="AGU437" s="263"/>
      <c r="AGV437" s="263"/>
      <c r="AGW437" s="263"/>
      <c r="AGX437" s="263"/>
      <c r="AGY437" s="263"/>
      <c r="AGZ437" s="263"/>
      <c r="AHA437" s="263"/>
      <c r="AHB437" s="263"/>
      <c r="AHC437" s="263"/>
      <c r="AHD437" s="263"/>
      <c r="AHE437" s="263"/>
      <c r="AHF437" s="263"/>
      <c r="AHG437" s="263"/>
      <c r="AHH437" s="263"/>
      <c r="AHI437" s="263"/>
      <c r="AHJ437" s="263"/>
      <c r="AHK437" s="263"/>
      <c r="AHL437" s="263"/>
      <c r="AHM437" s="263"/>
      <c r="AHN437" s="263"/>
      <c r="AHO437" s="263"/>
      <c r="AHP437" s="263"/>
      <c r="AHQ437" s="263"/>
      <c r="AHR437" s="263"/>
      <c r="AHS437" s="263"/>
      <c r="AHT437" s="263"/>
      <c r="AHU437" s="263"/>
      <c r="AHV437" s="263"/>
      <c r="AHW437" s="263"/>
      <c r="AHX437" s="263"/>
      <c r="AHY437" s="263"/>
      <c r="AHZ437" s="263"/>
      <c r="AIA437" s="263"/>
      <c r="AIB437" s="263"/>
      <c r="AIC437" s="263"/>
      <c r="AID437" s="263"/>
      <c r="AIE437" s="263"/>
      <c r="AIF437" s="263"/>
      <c r="AIG437" s="263"/>
      <c r="AIH437" s="263"/>
      <c r="AII437" s="263"/>
      <c r="AIJ437" s="263"/>
      <c r="AIK437" s="263"/>
      <c r="AIL437" s="263"/>
      <c r="AIM437" s="263"/>
      <c r="AIN437" s="263"/>
      <c r="AIO437" s="263"/>
      <c r="AIP437" s="263"/>
      <c r="AIQ437" s="263"/>
      <c r="AIR437" s="263"/>
      <c r="AIS437" s="263"/>
      <c r="AIT437" s="263"/>
      <c r="AIU437" s="263"/>
      <c r="AIV437" s="263"/>
      <c r="AIW437" s="263"/>
      <c r="AIX437" s="263"/>
      <c r="AIY437" s="263"/>
      <c r="AIZ437" s="263"/>
      <c r="AJA437" s="263"/>
      <c r="AJB437" s="263"/>
      <c r="AJC437" s="263"/>
      <c r="AJD437" s="263"/>
      <c r="AJE437" s="263"/>
      <c r="AJF437" s="263"/>
      <c r="AJG437" s="263"/>
      <c r="AJH437" s="263"/>
      <c r="AJI437" s="263"/>
      <c r="AJJ437" s="263"/>
      <c r="AJK437" s="263"/>
      <c r="AJL437" s="263"/>
      <c r="AJM437" s="263"/>
      <c r="AJN437" s="263"/>
      <c r="AJO437" s="263"/>
      <c r="AJP437" s="263"/>
      <c r="AJQ437" s="263"/>
      <c r="AJR437" s="263"/>
      <c r="AJS437" s="263"/>
      <c r="AJT437" s="263"/>
      <c r="AJU437" s="263"/>
      <c r="AJV437" s="263"/>
      <c r="AJW437" s="263"/>
      <c r="AJX437" s="263"/>
      <c r="AJY437" s="263"/>
      <c r="AJZ437" s="263"/>
      <c r="AKA437" s="263"/>
      <c r="AKB437" s="263"/>
      <c r="AKC437" s="263"/>
      <c r="AKD437" s="263"/>
      <c r="AKE437" s="263"/>
      <c r="AKF437" s="263"/>
      <c r="AKG437" s="263"/>
      <c r="AKH437" s="263"/>
      <c r="AKI437" s="263"/>
      <c r="AKJ437" s="263"/>
      <c r="AKK437" s="263"/>
      <c r="AKL437" s="263"/>
      <c r="AKM437" s="263"/>
      <c r="AKN437" s="263"/>
      <c r="AKO437" s="263"/>
      <c r="AKP437" s="263"/>
      <c r="AKQ437" s="263"/>
      <c r="AKR437" s="263"/>
      <c r="AKS437" s="263"/>
      <c r="AKT437" s="263"/>
      <c r="AKU437" s="263"/>
      <c r="AKV437" s="263"/>
      <c r="AKW437" s="263"/>
      <c r="AKX437" s="263"/>
      <c r="AKY437" s="263"/>
      <c r="AKZ437" s="263"/>
      <c r="ALA437" s="263"/>
      <c r="ALB437" s="263"/>
      <c r="ALC437" s="263"/>
      <c r="ALD437" s="263"/>
      <c r="ALE437" s="263"/>
      <c r="ALF437" s="263"/>
      <c r="ALG437" s="263"/>
      <c r="ALH437" s="263"/>
      <c r="ALI437" s="263"/>
      <c r="ALJ437" s="263"/>
      <c r="ALK437" s="263"/>
      <c r="ALL437" s="263"/>
      <c r="ALM437" s="263"/>
      <c r="ALN437" s="263"/>
      <c r="ALO437" s="263"/>
      <c r="ALP437" s="263"/>
      <c r="ALQ437" s="263"/>
      <c r="ALR437" s="263"/>
      <c r="ALS437" s="263"/>
      <c r="ALT437" s="263"/>
      <c r="ALU437" s="263"/>
      <c r="ALV437" s="263"/>
      <c r="ALW437" s="263"/>
      <c r="ALX437" s="263"/>
      <c r="ALY437" s="263"/>
      <c r="ALZ437" s="263"/>
      <c r="AMA437" s="263"/>
      <c r="AMB437" s="263"/>
      <c r="AMC437" s="263"/>
      <c r="AMD437" s="263"/>
      <c r="AME437" s="263"/>
      <c r="AMF437" s="263"/>
      <c r="AMG437" s="263"/>
      <c r="AMH437" s="263"/>
      <c r="AMI437" s="263"/>
      <c r="AMJ437" s="263"/>
      <c r="AMK437" s="263"/>
      <c r="AML437" s="263"/>
      <c r="AMM437" s="263"/>
      <c r="AMN437" s="263"/>
      <c r="AMO437" s="263"/>
      <c r="AMP437" s="263"/>
      <c r="AMQ437" s="263"/>
      <c r="AMR437" s="263"/>
      <c r="AMS437" s="263"/>
      <c r="AMT437" s="263"/>
      <c r="AMU437" s="263"/>
      <c r="AMV437" s="263"/>
      <c r="AMW437" s="263"/>
      <c r="AMX437" s="263"/>
      <c r="AMY437" s="263"/>
      <c r="AMZ437" s="263"/>
      <c r="ANA437" s="263"/>
      <c r="ANB437" s="263"/>
      <c r="ANC437" s="263"/>
      <c r="AND437" s="263"/>
      <c r="ANE437" s="263"/>
      <c r="ANF437" s="263"/>
      <c r="ANG437" s="263"/>
      <c r="ANH437" s="263"/>
      <c r="ANI437" s="263"/>
      <c r="ANJ437" s="263"/>
      <c r="ANK437" s="263"/>
      <c r="ANL437" s="263"/>
      <c r="ANM437" s="263"/>
      <c r="ANN437" s="263"/>
      <c r="ANO437" s="263"/>
      <c r="ANP437" s="263"/>
      <c r="ANQ437" s="263"/>
      <c r="ANR437" s="263"/>
      <c r="ANS437" s="263"/>
      <c r="ANT437" s="263"/>
      <c r="ANU437" s="263"/>
      <c r="ANV437" s="263"/>
      <c r="ANW437" s="263"/>
      <c r="ANX437" s="263"/>
      <c r="ANY437" s="263"/>
      <c r="ANZ437" s="263"/>
      <c r="AOA437" s="263"/>
      <c r="AOB437" s="263"/>
      <c r="AOC437" s="263"/>
      <c r="AOD437" s="263"/>
      <c r="AOE437" s="263"/>
      <c r="AOF437" s="263"/>
      <c r="AOG437" s="263"/>
      <c r="AOH437" s="263"/>
      <c r="AOI437" s="263"/>
      <c r="AOJ437" s="263"/>
      <c r="AOK437" s="263"/>
      <c r="AOL437" s="263"/>
      <c r="AOM437" s="263"/>
      <c r="AON437" s="263"/>
      <c r="AOO437" s="263"/>
      <c r="AOP437" s="263"/>
      <c r="AOQ437" s="263"/>
      <c r="AOR437" s="263"/>
      <c r="AOS437" s="263"/>
      <c r="AOT437" s="263"/>
      <c r="AOU437" s="263"/>
      <c r="AOV437" s="263"/>
      <c r="AOW437" s="263"/>
      <c r="AOX437" s="263"/>
      <c r="AOY437" s="263"/>
      <c r="AOZ437" s="263"/>
      <c r="APA437" s="263"/>
      <c r="APB437" s="263"/>
      <c r="APC437" s="263"/>
      <c r="APD437" s="263"/>
      <c r="APE437" s="263"/>
      <c r="APF437" s="263"/>
      <c r="APG437" s="263"/>
      <c r="APH437" s="263"/>
      <c r="API437" s="263"/>
      <c r="APJ437" s="263"/>
      <c r="APK437" s="263"/>
      <c r="APL437" s="263"/>
      <c r="APM437" s="263"/>
      <c r="APN437" s="263"/>
      <c r="APO437" s="263"/>
      <c r="APP437" s="263"/>
      <c r="APQ437" s="263"/>
      <c r="APR437" s="263"/>
      <c r="APS437" s="263"/>
      <c r="APT437" s="263"/>
      <c r="APU437" s="263"/>
      <c r="APV437" s="263"/>
      <c r="APW437" s="263"/>
      <c r="APX437" s="263"/>
      <c r="APY437" s="263"/>
      <c r="APZ437" s="263"/>
      <c r="AQA437" s="263"/>
      <c r="AQB437" s="263"/>
      <c r="AQC437" s="263"/>
      <c r="AQD437" s="263"/>
      <c r="AQE437" s="263"/>
      <c r="AQF437" s="263"/>
      <c r="AQG437" s="263"/>
      <c r="AQH437" s="263"/>
      <c r="AQI437" s="263"/>
      <c r="AQJ437" s="263"/>
      <c r="AQK437" s="263"/>
      <c r="AQL437" s="263"/>
      <c r="AQM437" s="263"/>
      <c r="AQN437" s="263"/>
      <c r="AQO437" s="263"/>
      <c r="AQP437" s="263"/>
      <c r="AQQ437" s="263"/>
      <c r="AQR437" s="263"/>
      <c r="AQS437" s="263"/>
      <c r="AQT437" s="263"/>
      <c r="AQU437" s="263"/>
      <c r="AQV437" s="263"/>
      <c r="AQW437" s="263"/>
      <c r="AQX437" s="263"/>
      <c r="AQY437" s="263"/>
      <c r="AQZ437" s="263"/>
      <c r="ARA437" s="263"/>
      <c r="ARB437" s="263"/>
      <c r="ARC437" s="263"/>
      <c r="ARD437" s="263"/>
      <c r="ARE437" s="263"/>
      <c r="ARF437" s="263"/>
      <c r="ARG437" s="263"/>
      <c r="ARH437" s="263"/>
      <c r="ARI437" s="263"/>
      <c r="ARJ437" s="263"/>
      <c r="ARK437" s="263"/>
      <c r="ARL437" s="263"/>
      <c r="ARM437" s="263"/>
      <c r="ARN437" s="263"/>
      <c r="ARO437" s="263"/>
      <c r="ARP437" s="263"/>
      <c r="ARQ437" s="263"/>
      <c r="ARR437" s="263"/>
      <c r="ARS437" s="263"/>
      <c r="ART437" s="263"/>
      <c r="ARU437" s="263"/>
      <c r="ARV437" s="263"/>
      <c r="ARW437" s="263"/>
      <c r="ARX437" s="263"/>
      <c r="ARY437" s="263"/>
      <c r="ARZ437" s="263"/>
      <c r="ASA437" s="263"/>
      <c r="ASB437" s="263"/>
      <c r="ASC437" s="263"/>
      <c r="ASD437" s="263"/>
      <c r="ASE437" s="263"/>
      <c r="ASF437" s="263"/>
      <c r="ASG437" s="263"/>
      <c r="ASH437" s="263"/>
      <c r="ASI437" s="263"/>
      <c r="ASJ437" s="263"/>
      <c r="ASK437" s="263"/>
      <c r="ASL437" s="263"/>
      <c r="ASM437" s="263"/>
      <c r="ASN437" s="263"/>
      <c r="ASO437" s="263"/>
      <c r="ASP437" s="263"/>
      <c r="ASQ437" s="263"/>
      <c r="ASR437" s="263"/>
      <c r="ASS437" s="263"/>
      <c r="AST437" s="263"/>
      <c r="ASU437" s="263"/>
      <c r="ASV437" s="263"/>
      <c r="ASW437" s="263"/>
      <c r="ASX437" s="263"/>
      <c r="ASY437" s="263"/>
      <c r="ASZ437" s="263"/>
      <c r="ATA437" s="263"/>
      <c r="ATB437" s="263"/>
      <c r="ATC437" s="263"/>
      <c r="ATD437" s="263"/>
      <c r="ATE437" s="263"/>
      <c r="ATF437" s="263"/>
      <c r="ATG437" s="263"/>
      <c r="ATH437" s="263"/>
      <c r="ATI437" s="263"/>
      <c r="ATJ437" s="263"/>
      <c r="ATK437" s="263"/>
      <c r="ATL437" s="263"/>
      <c r="ATM437" s="263"/>
      <c r="ATN437" s="263"/>
      <c r="ATO437" s="263"/>
      <c r="ATP437" s="263"/>
      <c r="ATQ437" s="263"/>
      <c r="ATR437" s="263"/>
      <c r="ATS437" s="263"/>
      <c r="ATT437" s="263"/>
      <c r="ATU437" s="263"/>
      <c r="ATV437" s="263"/>
      <c r="ATW437" s="263"/>
      <c r="ATX437" s="263"/>
      <c r="ATY437" s="263"/>
      <c r="ATZ437" s="263"/>
      <c r="AUA437" s="263"/>
      <c r="AUB437" s="263"/>
      <c r="AUC437" s="263"/>
      <c r="AUD437" s="263"/>
      <c r="AUE437" s="263"/>
      <c r="AUF437" s="263"/>
      <c r="AUG437" s="263"/>
      <c r="AUH437" s="263"/>
      <c r="AUI437" s="263"/>
      <c r="AUJ437" s="263"/>
      <c r="AUK437" s="263"/>
      <c r="AUL437" s="263"/>
      <c r="AUM437" s="263"/>
      <c r="AUN437" s="263"/>
      <c r="AUO437" s="263"/>
      <c r="AUP437" s="263"/>
      <c r="AUQ437" s="263"/>
      <c r="AUR437" s="263"/>
      <c r="AUS437" s="263"/>
      <c r="AUT437" s="263"/>
      <c r="AUU437" s="263"/>
      <c r="AUV437" s="263"/>
      <c r="AUW437" s="263"/>
      <c r="AUX437" s="263"/>
      <c r="AUY437" s="263"/>
      <c r="AUZ437" s="263"/>
      <c r="AVA437" s="263"/>
      <c r="AVB437" s="263"/>
      <c r="AVC437" s="263"/>
      <c r="AVD437" s="263"/>
      <c r="AVE437" s="263"/>
      <c r="AVF437" s="263"/>
      <c r="AVG437" s="263"/>
      <c r="AVH437" s="263"/>
      <c r="AVI437" s="263"/>
      <c r="AVJ437" s="263"/>
      <c r="AVK437" s="263"/>
      <c r="AVL437" s="263"/>
      <c r="AVM437" s="263"/>
      <c r="AVN437" s="263"/>
      <c r="AVO437" s="263"/>
      <c r="AVP437" s="263"/>
      <c r="AVQ437" s="263"/>
      <c r="AVR437" s="263"/>
      <c r="AVS437" s="263"/>
      <c r="AVT437" s="263"/>
      <c r="AVU437" s="263"/>
      <c r="AVV437" s="263"/>
      <c r="AVW437" s="263"/>
      <c r="AVX437" s="263"/>
      <c r="AVY437" s="263"/>
      <c r="AVZ437" s="263"/>
      <c r="AWA437" s="263"/>
      <c r="AWB437" s="263"/>
      <c r="AWC437" s="263"/>
      <c r="AWD437" s="263"/>
      <c r="AWE437" s="263"/>
      <c r="AWF437" s="263"/>
      <c r="AWG437" s="263"/>
      <c r="AWH437" s="263"/>
      <c r="AWI437" s="263"/>
      <c r="AWJ437" s="263"/>
      <c r="AWK437" s="263"/>
      <c r="AWL437" s="263"/>
      <c r="AWM437" s="263"/>
      <c r="AWN437" s="263"/>
      <c r="AWO437" s="263"/>
      <c r="AWP437" s="263"/>
      <c r="AWQ437" s="263"/>
      <c r="AWR437" s="263"/>
      <c r="AWS437" s="263"/>
      <c r="AWT437" s="263"/>
      <c r="AWU437" s="263"/>
      <c r="AWV437" s="263"/>
      <c r="AWW437" s="263"/>
      <c r="AWX437" s="263"/>
      <c r="AWY437" s="263"/>
      <c r="AWZ437" s="263"/>
      <c r="AXA437" s="263"/>
      <c r="AXB437" s="263"/>
      <c r="AXC437" s="263"/>
      <c r="AXD437" s="263"/>
      <c r="AXE437" s="263"/>
      <c r="AXF437" s="263"/>
      <c r="AXG437" s="263"/>
      <c r="AXH437" s="263"/>
      <c r="AXI437" s="263"/>
      <c r="AXJ437" s="263"/>
      <c r="AXK437" s="263"/>
      <c r="AXL437" s="263"/>
      <c r="AXM437" s="263"/>
      <c r="AXN437" s="263"/>
      <c r="AXO437" s="263"/>
      <c r="AXP437" s="263"/>
      <c r="AXQ437" s="263"/>
      <c r="AXR437" s="263"/>
      <c r="AXS437" s="263"/>
      <c r="AXT437" s="263"/>
      <c r="AXU437" s="263"/>
      <c r="AXV437" s="263"/>
      <c r="AXW437" s="263"/>
      <c r="AXX437" s="263"/>
      <c r="AXY437" s="263"/>
      <c r="AXZ437" s="263"/>
      <c r="AYA437" s="263"/>
      <c r="AYB437" s="263"/>
      <c r="AYC437" s="263"/>
      <c r="AYD437" s="263"/>
      <c r="AYE437" s="263"/>
      <c r="AYF437" s="263"/>
      <c r="AYG437" s="263"/>
      <c r="AYH437" s="263"/>
      <c r="AYI437" s="263"/>
      <c r="AYJ437" s="263"/>
      <c r="AYK437" s="263"/>
      <c r="AYL437" s="263"/>
      <c r="AYM437" s="263"/>
      <c r="AYN437" s="263"/>
      <c r="AYO437" s="263"/>
      <c r="AYP437" s="263"/>
      <c r="AYQ437" s="263"/>
      <c r="AYR437" s="263"/>
      <c r="AYS437" s="263"/>
      <c r="AYT437" s="263"/>
      <c r="AYU437" s="263"/>
      <c r="AYV437" s="263"/>
      <c r="AYW437" s="263"/>
      <c r="AYX437" s="263"/>
      <c r="AYY437" s="263"/>
      <c r="AYZ437" s="263"/>
      <c r="AZA437" s="263"/>
      <c r="AZB437" s="263"/>
      <c r="AZC437" s="263"/>
      <c r="AZD437" s="263"/>
      <c r="AZE437" s="263"/>
      <c r="AZF437" s="263"/>
      <c r="AZG437" s="263"/>
      <c r="AZH437" s="263"/>
      <c r="AZI437" s="263"/>
      <c r="AZJ437" s="263"/>
      <c r="AZK437" s="263"/>
      <c r="AZL437" s="263"/>
      <c r="AZM437" s="263"/>
      <c r="AZN437" s="263"/>
      <c r="AZO437" s="263"/>
      <c r="AZP437" s="263"/>
      <c r="AZQ437" s="263"/>
      <c r="AZR437" s="263"/>
      <c r="AZS437" s="263"/>
      <c r="AZT437" s="263"/>
      <c r="AZU437" s="263"/>
      <c r="AZV437" s="263"/>
      <c r="AZW437" s="263"/>
      <c r="AZX437" s="263"/>
      <c r="AZY437" s="263"/>
      <c r="AZZ437" s="263"/>
      <c r="BAA437" s="263"/>
      <c r="BAB437" s="263"/>
      <c r="BAC437" s="263"/>
      <c r="BAD437" s="263"/>
      <c r="BAE437" s="263"/>
      <c r="BAF437" s="263"/>
      <c r="BAG437" s="263"/>
      <c r="BAH437" s="263"/>
      <c r="BAI437" s="263"/>
      <c r="BAJ437" s="263"/>
      <c r="BAK437" s="263"/>
      <c r="BAL437" s="263"/>
      <c r="BAM437" s="263"/>
      <c r="BAN437" s="263"/>
      <c r="BAO437" s="263"/>
      <c r="BAP437" s="263"/>
      <c r="BAQ437" s="263"/>
      <c r="BAR437" s="263"/>
      <c r="BAS437" s="263"/>
      <c r="BAT437" s="263"/>
      <c r="BAU437" s="263"/>
      <c r="BAV437" s="263"/>
      <c r="BAW437" s="263"/>
      <c r="BAX437" s="263"/>
      <c r="BAY437" s="263"/>
      <c r="BAZ437" s="263"/>
      <c r="BBA437" s="263"/>
      <c r="BBB437" s="263"/>
      <c r="BBC437" s="263"/>
      <c r="BBD437" s="263"/>
      <c r="BBE437" s="263"/>
      <c r="BBF437" s="263"/>
      <c r="BBG437" s="263"/>
      <c r="BBH437" s="263"/>
      <c r="BBI437" s="263"/>
      <c r="BBJ437" s="263"/>
      <c r="BBK437" s="263"/>
      <c r="BBL437" s="263"/>
      <c r="BBM437" s="263"/>
      <c r="BBN437" s="263"/>
      <c r="BBO437" s="263"/>
      <c r="BBP437" s="263"/>
      <c r="BBQ437" s="263"/>
      <c r="BBR437" s="263"/>
      <c r="BBS437" s="263"/>
      <c r="BBT437" s="263"/>
      <c r="BBU437" s="263"/>
      <c r="BBV437" s="263"/>
      <c r="BBW437" s="263"/>
      <c r="BBX437" s="263"/>
      <c r="BBY437" s="263"/>
      <c r="BBZ437" s="263"/>
      <c r="BCA437" s="263"/>
      <c r="BCB437" s="263"/>
      <c r="BCC437" s="263"/>
      <c r="BCD437" s="263"/>
      <c r="BCE437" s="263"/>
      <c r="BCF437" s="263"/>
      <c r="BCG437" s="263"/>
      <c r="BCH437" s="263"/>
      <c r="BCI437" s="263"/>
      <c r="BCJ437" s="263"/>
      <c r="BCK437" s="263"/>
      <c r="BCL437" s="263"/>
      <c r="BCM437" s="263"/>
      <c r="BCN437" s="263"/>
      <c r="BCO437" s="263"/>
      <c r="BCP437" s="263"/>
      <c r="BCQ437" s="263"/>
      <c r="BCR437" s="263"/>
      <c r="BCS437" s="263"/>
      <c r="BCT437" s="263"/>
      <c r="BCU437" s="263"/>
      <c r="BCV437" s="263"/>
      <c r="BCW437" s="263"/>
      <c r="BCX437" s="263"/>
      <c r="BCY437" s="263"/>
      <c r="BCZ437" s="263"/>
      <c r="BDA437" s="263"/>
      <c r="BDB437" s="263"/>
      <c r="BDC437" s="263"/>
      <c r="BDD437" s="263"/>
      <c r="BDE437" s="263"/>
      <c r="BDF437" s="263"/>
      <c r="BDG437" s="263"/>
      <c r="BDH437" s="263"/>
      <c r="BDI437" s="263"/>
      <c r="BDJ437" s="263"/>
      <c r="BDK437" s="263"/>
      <c r="BDL437" s="263"/>
      <c r="BDM437" s="263"/>
      <c r="BDN437" s="263"/>
      <c r="BDO437" s="263"/>
      <c r="BDP437" s="263"/>
      <c r="BDQ437" s="263"/>
      <c r="BDR437" s="263"/>
      <c r="BDS437" s="263"/>
      <c r="BDT437" s="263"/>
      <c r="BDU437" s="263"/>
      <c r="BDV437" s="263"/>
      <c r="BDW437" s="263"/>
      <c r="BDX437" s="263"/>
      <c r="BDY437" s="263"/>
      <c r="BDZ437" s="263"/>
      <c r="BEA437" s="263"/>
      <c r="BEB437" s="263"/>
      <c r="BEC437" s="263"/>
      <c r="BED437" s="263"/>
      <c r="BEE437" s="263"/>
      <c r="BEF437" s="263"/>
      <c r="BEG437" s="263"/>
      <c r="BEH437" s="263"/>
      <c r="BEI437" s="263"/>
      <c r="BEJ437" s="263"/>
      <c r="BEK437" s="263"/>
      <c r="BEL437" s="263"/>
      <c r="BEM437" s="263"/>
      <c r="BEN437" s="263"/>
      <c r="BEO437" s="263"/>
      <c r="BEP437" s="263"/>
      <c r="BEQ437" s="263"/>
      <c r="BER437" s="263"/>
      <c r="BES437" s="263"/>
      <c r="BET437" s="263"/>
      <c r="BEU437" s="263"/>
      <c r="BEV437" s="263"/>
      <c r="BEW437" s="263"/>
      <c r="BEX437" s="263"/>
      <c r="BEY437" s="263"/>
      <c r="BEZ437" s="263"/>
      <c r="BFA437" s="263"/>
      <c r="BFB437" s="263"/>
      <c r="BFC437" s="263"/>
      <c r="BFD437" s="263"/>
      <c r="BFE437" s="263"/>
      <c r="BFF437" s="263"/>
      <c r="BFG437" s="263"/>
      <c r="BFH437" s="263"/>
      <c r="BFI437" s="263"/>
      <c r="BFJ437" s="263"/>
      <c r="BFK437" s="263"/>
      <c r="BFL437" s="263"/>
      <c r="BFM437" s="263"/>
      <c r="BFN437" s="263"/>
      <c r="BFO437" s="263"/>
      <c r="BFP437" s="263"/>
      <c r="BFQ437" s="263"/>
      <c r="BFR437" s="263"/>
      <c r="BFS437" s="263"/>
      <c r="BFT437" s="263"/>
      <c r="BFU437" s="263"/>
      <c r="BFV437" s="263"/>
      <c r="BFW437" s="263"/>
      <c r="BFX437" s="263"/>
      <c r="BFY437" s="263"/>
      <c r="BFZ437" s="263"/>
      <c r="BGA437" s="263"/>
      <c r="BGB437" s="263"/>
      <c r="BGC437" s="263"/>
      <c r="BGD437" s="263"/>
      <c r="BGE437" s="263"/>
      <c r="BGF437" s="263"/>
      <c r="BGG437" s="263"/>
      <c r="BGH437" s="263"/>
      <c r="BGI437" s="263"/>
      <c r="BGJ437" s="263"/>
      <c r="BGK437" s="263"/>
      <c r="BGL437" s="263"/>
      <c r="BGM437" s="263"/>
      <c r="BGN437" s="263"/>
      <c r="BGO437" s="263"/>
      <c r="BGP437" s="263"/>
      <c r="BGQ437" s="263"/>
      <c r="BGR437" s="263"/>
      <c r="BGS437" s="263"/>
      <c r="BGT437" s="263"/>
      <c r="BGU437" s="263"/>
      <c r="BGV437" s="263"/>
      <c r="BGW437" s="263"/>
      <c r="BGX437" s="263"/>
      <c r="BGY437" s="263"/>
      <c r="BGZ437" s="263"/>
      <c r="BHA437" s="263"/>
      <c r="BHB437" s="263"/>
      <c r="BHC437" s="263"/>
      <c r="BHD437" s="263"/>
      <c r="BHE437" s="263"/>
      <c r="BHF437" s="263"/>
      <c r="BHG437" s="263"/>
      <c r="BHH437" s="263"/>
      <c r="BHI437" s="263"/>
      <c r="BHJ437" s="263"/>
      <c r="BHK437" s="263"/>
      <c r="BHL437" s="263"/>
      <c r="BHM437" s="263"/>
      <c r="BHN437" s="263"/>
      <c r="BHO437" s="263"/>
      <c r="BHP437" s="263"/>
      <c r="BHQ437" s="263"/>
      <c r="BHR437" s="263"/>
      <c r="BHS437" s="263"/>
      <c r="BHT437" s="263"/>
      <c r="BHU437" s="263"/>
      <c r="BHV437" s="263"/>
      <c r="BHW437" s="263"/>
      <c r="BHX437" s="263"/>
      <c r="BHY437" s="263"/>
      <c r="BHZ437" s="263"/>
      <c r="BIA437" s="263"/>
      <c r="BIB437" s="263"/>
      <c r="BIC437" s="263"/>
      <c r="BID437" s="263"/>
      <c r="BIE437" s="263"/>
      <c r="BIF437" s="263"/>
      <c r="BIG437" s="263"/>
      <c r="BIH437" s="263"/>
      <c r="BII437" s="263"/>
      <c r="BIJ437" s="263"/>
      <c r="BIK437" s="263"/>
      <c r="BIL437" s="263"/>
      <c r="BIM437" s="263"/>
      <c r="BIN437" s="263"/>
      <c r="BIO437" s="263"/>
      <c r="BIP437" s="263"/>
      <c r="BIQ437" s="263"/>
      <c r="BIR437" s="263"/>
      <c r="BIS437" s="263"/>
      <c r="BIT437" s="263"/>
      <c r="BIU437" s="263"/>
      <c r="BIV437" s="263"/>
      <c r="BIW437" s="263"/>
      <c r="BIX437" s="263"/>
      <c r="BIY437" s="263"/>
      <c r="BIZ437" s="263"/>
      <c r="BJA437" s="263"/>
      <c r="BJB437" s="263"/>
      <c r="BJC437" s="263"/>
      <c r="BJD437" s="263"/>
      <c r="BJE437" s="263"/>
      <c r="BJF437" s="263"/>
      <c r="BJG437" s="263"/>
      <c r="BJH437" s="263"/>
      <c r="BJI437" s="263"/>
      <c r="BJJ437" s="263"/>
      <c r="BJK437" s="263"/>
      <c r="BJL437" s="263"/>
      <c r="BJM437" s="263"/>
      <c r="BJN437" s="263"/>
      <c r="BJO437" s="263"/>
      <c r="BJP437" s="263"/>
      <c r="BJQ437" s="263"/>
      <c r="BJR437" s="263"/>
      <c r="BJS437" s="263"/>
      <c r="BJT437" s="263"/>
      <c r="BJU437" s="263"/>
      <c r="BJV437" s="263"/>
      <c r="BJW437" s="263"/>
      <c r="BJX437" s="263"/>
      <c r="BJY437" s="263"/>
      <c r="BJZ437" s="263"/>
      <c r="BKA437" s="263"/>
      <c r="BKB437" s="263"/>
      <c r="BKC437" s="263"/>
      <c r="BKD437" s="263"/>
      <c r="BKE437" s="263"/>
      <c r="BKF437" s="263"/>
      <c r="BKG437" s="263"/>
      <c r="BKH437" s="263"/>
      <c r="BKI437" s="263"/>
      <c r="BKJ437" s="263"/>
      <c r="BKK437" s="263"/>
      <c r="BKL437" s="263"/>
      <c r="BKM437" s="263"/>
      <c r="BKN437" s="263"/>
      <c r="BKO437" s="263"/>
      <c r="BKP437" s="263"/>
      <c r="BKQ437" s="263"/>
      <c r="BKR437" s="263"/>
      <c r="BKS437" s="263"/>
      <c r="BKT437" s="263"/>
      <c r="BKU437" s="263"/>
      <c r="BKV437" s="263"/>
      <c r="BKW437" s="263"/>
      <c r="BKX437" s="263"/>
      <c r="BKY437" s="263"/>
      <c r="BKZ437" s="263"/>
      <c r="BLA437" s="263"/>
      <c r="BLB437" s="263"/>
      <c r="BLC437" s="263"/>
      <c r="BLD437" s="263"/>
      <c r="BLE437" s="263"/>
      <c r="BLF437" s="263"/>
      <c r="BLG437" s="263"/>
      <c r="BLH437" s="263"/>
      <c r="BLI437" s="263"/>
      <c r="BLJ437" s="263"/>
      <c r="BLK437" s="263"/>
      <c r="BLL437" s="263"/>
      <c r="BLM437" s="263"/>
      <c r="BLN437" s="263"/>
      <c r="BLO437" s="263"/>
      <c r="BLP437" s="263"/>
      <c r="BLQ437" s="263"/>
      <c r="BLR437" s="263"/>
      <c r="BLS437" s="263"/>
      <c r="BLT437" s="263"/>
      <c r="BLU437" s="263"/>
      <c r="BLV437" s="263"/>
      <c r="BLW437" s="263"/>
      <c r="BLX437" s="263"/>
      <c r="BLY437" s="263"/>
      <c r="BLZ437" s="263"/>
      <c r="BMA437" s="263"/>
      <c r="BMB437" s="263"/>
      <c r="BMC437" s="263"/>
      <c r="BMD437" s="263"/>
      <c r="BME437" s="263"/>
      <c r="BMF437" s="263"/>
      <c r="BMG437" s="263"/>
      <c r="BMH437" s="263"/>
      <c r="BMI437" s="263"/>
      <c r="BMJ437" s="263"/>
      <c r="BMK437" s="263"/>
      <c r="BML437" s="263"/>
      <c r="BMM437" s="263"/>
      <c r="BMN437" s="263"/>
      <c r="BMO437" s="263"/>
      <c r="BMP437" s="263"/>
      <c r="BMQ437" s="263"/>
      <c r="BMR437" s="263"/>
      <c r="BMS437" s="263"/>
      <c r="BMT437" s="263"/>
      <c r="BMU437" s="263"/>
      <c r="BMV437" s="263"/>
      <c r="BMW437" s="263"/>
      <c r="BMX437" s="263"/>
      <c r="BMY437" s="263"/>
      <c r="BMZ437" s="263"/>
      <c r="BNA437" s="263"/>
      <c r="BNB437" s="263"/>
      <c r="BNC437" s="263"/>
      <c r="BND437" s="263"/>
      <c r="BNE437" s="263"/>
      <c r="BNF437" s="263"/>
      <c r="BNG437" s="263"/>
      <c r="BNH437" s="263"/>
      <c r="BNI437" s="263"/>
      <c r="BNJ437" s="263"/>
      <c r="BNK437" s="263"/>
      <c r="BNL437" s="263"/>
      <c r="BNM437" s="263"/>
      <c r="BNN437" s="263"/>
      <c r="BNO437" s="263"/>
      <c r="BNP437" s="263"/>
      <c r="BNQ437" s="263"/>
      <c r="BNR437" s="263"/>
      <c r="BNS437" s="263"/>
      <c r="BNT437" s="263"/>
      <c r="BNU437" s="263"/>
      <c r="BNV437" s="263"/>
      <c r="BNW437" s="263"/>
      <c r="BNX437" s="263"/>
      <c r="BNY437" s="263"/>
      <c r="BNZ437" s="263"/>
      <c r="BOA437" s="263"/>
      <c r="BOB437" s="263"/>
      <c r="BOC437" s="263"/>
      <c r="BOD437" s="263"/>
      <c r="BOE437" s="263"/>
      <c r="BOF437" s="263"/>
      <c r="BOG437" s="263"/>
      <c r="BOH437" s="263"/>
      <c r="BOI437" s="263"/>
      <c r="BOJ437" s="263"/>
      <c r="BOK437" s="263"/>
      <c r="BOL437" s="263"/>
      <c r="BOM437" s="263"/>
      <c r="BON437" s="263"/>
      <c r="BOO437" s="263"/>
      <c r="BOP437" s="263"/>
      <c r="BOQ437" s="263"/>
      <c r="BOR437" s="263"/>
      <c r="BOS437" s="263"/>
      <c r="BOT437" s="263"/>
      <c r="BOU437" s="263"/>
      <c r="BOV437" s="263"/>
      <c r="BOW437" s="263"/>
      <c r="BOX437" s="263"/>
      <c r="BOY437" s="263"/>
      <c r="BOZ437" s="263"/>
      <c r="BPA437" s="263"/>
      <c r="BPB437" s="263"/>
      <c r="BPC437" s="263"/>
      <c r="BPD437" s="263"/>
      <c r="BPE437" s="263"/>
      <c r="BPF437" s="263"/>
      <c r="BPG437" s="263"/>
      <c r="BPH437" s="263"/>
      <c r="BPI437" s="263"/>
      <c r="BPJ437" s="263"/>
      <c r="BPK437" s="263"/>
      <c r="BPL437" s="263"/>
      <c r="BPM437" s="263"/>
      <c r="BPN437" s="263"/>
      <c r="BPO437" s="263"/>
      <c r="BPP437" s="263"/>
      <c r="BPQ437" s="263"/>
      <c r="BPR437" s="263"/>
      <c r="BPS437" s="263"/>
      <c r="BPT437" s="263"/>
      <c r="BPU437" s="263"/>
      <c r="BPV437" s="263"/>
      <c r="BPW437" s="263"/>
      <c r="BPX437" s="263"/>
      <c r="BPY437" s="263"/>
      <c r="BPZ437" s="263"/>
      <c r="BQA437" s="263"/>
      <c r="BQB437" s="263"/>
      <c r="BQC437" s="263"/>
      <c r="BQD437" s="263"/>
      <c r="BQE437" s="263"/>
      <c r="BQF437" s="263"/>
      <c r="BQG437" s="263"/>
      <c r="BQH437" s="263"/>
      <c r="BQI437" s="263"/>
      <c r="BQJ437" s="263"/>
      <c r="BQK437" s="263"/>
      <c r="BQL437" s="263"/>
      <c r="BQM437" s="263"/>
      <c r="BQN437" s="263"/>
      <c r="BQO437" s="263"/>
      <c r="BQP437" s="263"/>
      <c r="BQQ437" s="263"/>
      <c r="BQR437" s="263"/>
      <c r="BQS437" s="263"/>
      <c r="BQT437" s="263"/>
      <c r="BQU437" s="263"/>
      <c r="BQV437" s="263"/>
      <c r="BQW437" s="263"/>
      <c r="BQX437" s="263"/>
      <c r="BQY437" s="263"/>
      <c r="BQZ437" s="263"/>
      <c r="BRA437" s="263"/>
      <c r="BRB437" s="263"/>
      <c r="BRC437" s="263"/>
      <c r="BRD437" s="263"/>
      <c r="BRE437" s="263"/>
      <c r="BRF437" s="263"/>
      <c r="BRG437" s="263"/>
      <c r="BRH437" s="263"/>
      <c r="BRI437" s="263"/>
      <c r="BRJ437" s="263"/>
      <c r="BRK437" s="263"/>
      <c r="BRL437" s="263"/>
      <c r="BRM437" s="263"/>
      <c r="BRN437" s="263"/>
      <c r="BRO437" s="263"/>
      <c r="BRP437" s="263"/>
      <c r="BRQ437" s="263"/>
      <c r="BRR437" s="263"/>
      <c r="BRS437" s="263"/>
      <c r="BRT437" s="263"/>
      <c r="BRU437" s="263"/>
      <c r="BRV437" s="263"/>
      <c r="BRW437" s="263"/>
      <c r="BRX437" s="263"/>
      <c r="BRY437" s="263"/>
      <c r="BRZ437" s="263"/>
      <c r="BSA437" s="263"/>
      <c r="BSB437" s="263"/>
      <c r="BSC437" s="263"/>
      <c r="BSD437" s="263"/>
      <c r="BSE437" s="263"/>
      <c r="BSF437" s="263"/>
      <c r="BSG437" s="263"/>
      <c r="BSH437" s="263"/>
      <c r="BSI437" s="263"/>
      <c r="BSJ437" s="263"/>
      <c r="BSK437" s="263"/>
      <c r="BSL437" s="263"/>
      <c r="BSM437" s="263"/>
      <c r="BSN437" s="263"/>
      <c r="BSO437" s="263"/>
      <c r="BSP437" s="263"/>
      <c r="BSQ437" s="263"/>
      <c r="BSR437" s="263"/>
      <c r="BSS437" s="263"/>
      <c r="BST437" s="263"/>
      <c r="BSU437" s="263"/>
      <c r="BSV437" s="263"/>
      <c r="BSW437" s="263"/>
      <c r="BSX437" s="263"/>
      <c r="BSY437" s="263"/>
      <c r="BSZ437" s="263"/>
      <c r="BTA437" s="263"/>
      <c r="BTB437" s="263"/>
      <c r="BTC437" s="263"/>
      <c r="BTD437" s="263"/>
      <c r="BTE437" s="263"/>
      <c r="BTF437" s="263"/>
      <c r="BTG437" s="263"/>
      <c r="BTH437" s="263"/>
      <c r="BTI437" s="263"/>
      <c r="BTJ437" s="263"/>
      <c r="BTK437" s="263"/>
      <c r="BTL437" s="263"/>
      <c r="BTM437" s="263"/>
      <c r="BTN437" s="263"/>
      <c r="BTO437" s="263"/>
      <c r="BTP437" s="263"/>
      <c r="BTQ437" s="263"/>
      <c r="BTR437" s="263"/>
      <c r="BTS437" s="263"/>
      <c r="BTT437" s="263"/>
      <c r="BTU437" s="263"/>
      <c r="BTV437" s="263"/>
      <c r="BTW437" s="263"/>
      <c r="BTX437" s="263"/>
      <c r="BTY437" s="263"/>
      <c r="BTZ437" s="263"/>
      <c r="BUA437" s="263"/>
      <c r="BUB437" s="263"/>
      <c r="BUC437" s="263"/>
      <c r="BUD437" s="263"/>
      <c r="BUE437" s="263"/>
      <c r="BUF437" s="263"/>
      <c r="BUG437" s="263"/>
      <c r="BUH437" s="263"/>
      <c r="BUI437" s="263"/>
      <c r="BUJ437" s="263"/>
      <c r="BUK437" s="263"/>
      <c r="BUL437" s="263"/>
      <c r="BUM437" s="263"/>
      <c r="BUN437" s="263"/>
      <c r="BUO437" s="263"/>
      <c r="BUP437" s="263"/>
      <c r="BUQ437" s="263"/>
      <c r="BUR437" s="263"/>
      <c r="BUS437" s="263"/>
      <c r="BUT437" s="263"/>
      <c r="BUU437" s="263"/>
      <c r="BUV437" s="263"/>
      <c r="BUW437" s="263"/>
      <c r="BUX437" s="263"/>
      <c r="BUY437" s="263"/>
      <c r="BUZ437" s="263"/>
      <c r="BVA437" s="263"/>
      <c r="BVB437" s="263"/>
      <c r="BVC437" s="263"/>
      <c r="BVD437" s="263"/>
      <c r="BVE437" s="263"/>
      <c r="BVF437" s="263"/>
      <c r="BVG437" s="263"/>
      <c r="BVH437" s="263"/>
      <c r="BVI437" s="263"/>
      <c r="BVJ437" s="263"/>
      <c r="BVK437" s="263"/>
      <c r="BVL437" s="263"/>
      <c r="BVM437" s="263"/>
      <c r="BVN437" s="263"/>
      <c r="BVO437" s="263"/>
      <c r="BVP437" s="263"/>
      <c r="BVQ437" s="263"/>
      <c r="BVR437" s="263"/>
      <c r="BVS437" s="263"/>
      <c r="BVT437" s="263"/>
      <c r="BVU437" s="263"/>
      <c r="BVV437" s="263"/>
      <c r="BVW437" s="263"/>
      <c r="BVX437" s="263"/>
      <c r="BVY437" s="263"/>
      <c r="BVZ437" s="263"/>
      <c r="BWA437" s="263"/>
      <c r="BWB437" s="263"/>
      <c r="BWC437" s="263"/>
      <c r="BWD437" s="263"/>
      <c r="BWE437" s="263"/>
      <c r="BWF437" s="263"/>
      <c r="BWG437" s="263"/>
      <c r="BWH437" s="263"/>
      <c r="BWI437" s="263"/>
      <c r="BWJ437" s="263"/>
      <c r="BWK437" s="263"/>
      <c r="BWL437" s="263"/>
      <c r="BWM437" s="263"/>
      <c r="BWN437" s="263"/>
      <c r="BWO437" s="263"/>
      <c r="BWP437" s="263"/>
      <c r="BWQ437" s="263"/>
      <c r="BWR437" s="263"/>
      <c r="BWS437" s="263"/>
      <c r="BWT437" s="263"/>
      <c r="BWU437" s="263"/>
      <c r="BWV437" s="263"/>
      <c r="BWW437" s="263"/>
      <c r="BWX437" s="263"/>
      <c r="BWY437" s="263"/>
      <c r="BWZ437" s="263"/>
      <c r="BXA437" s="263"/>
      <c r="BXB437" s="263"/>
      <c r="BXC437" s="263"/>
      <c r="BXD437" s="263"/>
      <c r="BXE437" s="263"/>
      <c r="BXF437" s="263"/>
      <c r="BXG437" s="263"/>
      <c r="BXH437" s="263"/>
      <c r="BXI437" s="263"/>
      <c r="BXJ437" s="263"/>
      <c r="BXK437" s="263"/>
      <c r="BXL437" s="263"/>
      <c r="BXM437" s="263"/>
      <c r="BXN437" s="263"/>
      <c r="BXO437" s="263"/>
      <c r="BXP437" s="263"/>
      <c r="BXQ437" s="263"/>
      <c r="BXR437" s="263"/>
      <c r="BXS437" s="263"/>
      <c r="BXT437" s="263"/>
      <c r="BXU437" s="263"/>
      <c r="BXV437" s="263"/>
      <c r="BXW437" s="263"/>
      <c r="BXX437" s="263"/>
      <c r="BXY437" s="263"/>
      <c r="BXZ437" s="263"/>
      <c r="BYA437" s="263"/>
      <c r="BYB437" s="263"/>
      <c r="BYC437" s="263"/>
      <c r="BYD437" s="263"/>
      <c r="BYE437" s="263"/>
      <c r="BYF437" s="263"/>
      <c r="BYG437" s="263"/>
      <c r="BYH437" s="263"/>
      <c r="BYI437" s="263"/>
      <c r="BYJ437" s="263"/>
      <c r="BYK437" s="263"/>
      <c r="BYL437" s="263"/>
      <c r="BYM437" s="263"/>
      <c r="BYN437" s="263"/>
      <c r="BYO437" s="263"/>
      <c r="BYP437" s="263"/>
      <c r="BYQ437" s="263"/>
      <c r="BYR437" s="263"/>
      <c r="BYS437" s="263"/>
      <c r="BYT437" s="263"/>
      <c r="BYU437" s="263"/>
      <c r="BYV437" s="263"/>
      <c r="BYW437" s="263"/>
      <c r="BYX437" s="263"/>
      <c r="BYY437" s="263"/>
      <c r="BYZ437" s="263"/>
      <c r="BZA437" s="263"/>
      <c r="BZB437" s="263"/>
      <c r="BZC437" s="263"/>
      <c r="BZD437" s="263"/>
      <c r="BZE437" s="263"/>
      <c r="BZF437" s="263"/>
      <c r="BZG437" s="263"/>
      <c r="BZH437" s="263"/>
      <c r="BZI437" s="263"/>
      <c r="BZJ437" s="263"/>
      <c r="BZK437" s="263"/>
      <c r="BZL437" s="263"/>
      <c r="BZM437" s="263"/>
      <c r="BZN437" s="263"/>
      <c r="BZO437" s="263"/>
      <c r="BZP437" s="263"/>
      <c r="BZQ437" s="263"/>
      <c r="BZR437" s="263"/>
      <c r="BZS437" s="263"/>
      <c r="BZT437" s="263"/>
      <c r="BZU437" s="263"/>
      <c r="BZV437" s="263"/>
      <c r="BZW437" s="263"/>
      <c r="BZX437" s="263"/>
      <c r="BZY437" s="263"/>
      <c r="BZZ437" s="263"/>
      <c r="CAA437" s="263"/>
      <c r="CAB437" s="263"/>
      <c r="CAC437" s="263"/>
      <c r="CAD437" s="263"/>
      <c r="CAE437" s="263"/>
      <c r="CAF437" s="263"/>
      <c r="CAG437" s="263"/>
      <c r="CAH437" s="263"/>
      <c r="CAI437" s="263"/>
      <c r="CAJ437" s="263"/>
      <c r="CAK437" s="263"/>
      <c r="CAL437" s="263"/>
      <c r="CAM437" s="263"/>
      <c r="CAN437" s="263"/>
      <c r="CAO437" s="263"/>
      <c r="CAP437" s="263"/>
      <c r="CAQ437" s="263"/>
      <c r="CAR437" s="263"/>
      <c r="CAS437" s="263"/>
      <c r="CAT437" s="263"/>
      <c r="CAU437" s="263"/>
      <c r="CAV437" s="263"/>
    </row>
    <row r="438" spans="1:2076" x14ac:dyDescent="0.35">
      <c r="A438" s="263"/>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F438" s="263"/>
      <c r="AG438" s="263"/>
      <c r="AH438" s="263"/>
      <c r="AI438" s="263"/>
      <c r="AJ438" s="263"/>
      <c r="AK438" s="263"/>
      <c r="AL438" s="263"/>
      <c r="AM438" s="263"/>
      <c r="AN438" s="263"/>
      <c r="AO438" s="263"/>
      <c r="AP438" s="263"/>
      <c r="AQ438" s="263"/>
      <c r="AR438" s="263"/>
      <c r="AS438" s="263"/>
      <c r="AT438" s="263"/>
      <c r="AU438" s="263"/>
      <c r="AV438" s="263"/>
      <c r="AW438" s="263"/>
      <c r="AX438" s="263"/>
      <c r="AY438" s="263"/>
      <c r="AZ438" s="263"/>
      <c r="BA438" s="263"/>
      <c r="BB438" s="263"/>
      <c r="BC438" s="263"/>
      <c r="BD438" s="263"/>
      <c r="BE438" s="263"/>
      <c r="BF438" s="263"/>
      <c r="BG438" s="263"/>
      <c r="BH438" s="263"/>
      <c r="BI438" s="263"/>
      <c r="BJ438" s="263"/>
      <c r="BK438" s="263"/>
      <c r="BL438" s="263"/>
      <c r="BM438" s="263"/>
      <c r="BN438" s="263"/>
      <c r="BO438" s="263"/>
      <c r="BP438" s="263"/>
      <c r="BQ438" s="263"/>
      <c r="BR438" s="263"/>
      <c r="BS438" s="263"/>
      <c r="BT438" s="263"/>
      <c r="BU438" s="263"/>
      <c r="BV438" s="263"/>
      <c r="BW438" s="263"/>
      <c r="BX438" s="263"/>
      <c r="BY438" s="263"/>
      <c r="BZ438" s="263"/>
      <c r="CA438" s="263"/>
      <c r="CB438" s="263"/>
      <c r="CC438" s="263"/>
      <c r="CD438" s="263"/>
      <c r="CE438" s="263"/>
      <c r="CF438" s="263"/>
      <c r="CG438" s="263"/>
      <c r="CH438" s="263"/>
      <c r="CI438" s="263"/>
      <c r="CJ438" s="263"/>
      <c r="CK438" s="263"/>
      <c r="CL438" s="263"/>
      <c r="CM438" s="263"/>
      <c r="CN438" s="263"/>
      <c r="CO438" s="263"/>
      <c r="CP438" s="263"/>
      <c r="CQ438" s="263"/>
      <c r="CR438" s="263"/>
      <c r="CS438" s="263"/>
      <c r="CT438" s="263"/>
      <c r="CU438" s="263"/>
      <c r="CV438" s="263"/>
      <c r="CW438" s="263"/>
      <c r="CX438" s="263"/>
      <c r="CY438" s="263"/>
      <c r="CZ438" s="263"/>
      <c r="DA438" s="263"/>
      <c r="DB438" s="263"/>
      <c r="DC438" s="263"/>
      <c r="DD438" s="263"/>
      <c r="DE438" s="263"/>
      <c r="DF438" s="263"/>
      <c r="DG438" s="263"/>
      <c r="DH438" s="263"/>
      <c r="DI438" s="263"/>
      <c r="DJ438" s="263"/>
      <c r="DK438" s="263"/>
      <c r="DL438" s="263"/>
      <c r="DM438" s="263"/>
      <c r="DN438" s="263"/>
      <c r="DO438" s="263"/>
      <c r="DP438" s="263"/>
      <c r="DQ438" s="263"/>
      <c r="DR438" s="263"/>
      <c r="DS438" s="263"/>
      <c r="DT438" s="263"/>
      <c r="DU438" s="263"/>
      <c r="DV438" s="263"/>
      <c r="DW438" s="263"/>
      <c r="DX438" s="263"/>
      <c r="DY438" s="263"/>
      <c r="DZ438" s="263"/>
      <c r="EA438" s="263"/>
      <c r="EB438" s="263"/>
      <c r="EC438" s="263"/>
      <c r="ED438" s="263"/>
      <c r="EE438" s="263"/>
      <c r="EF438" s="263"/>
      <c r="EG438" s="263"/>
      <c r="EH438" s="263"/>
      <c r="EI438" s="263"/>
      <c r="EJ438" s="263"/>
      <c r="EK438" s="263"/>
      <c r="EL438" s="263"/>
      <c r="EM438" s="263"/>
      <c r="EN438" s="263"/>
      <c r="EO438" s="263"/>
      <c r="EP438" s="263"/>
      <c r="EQ438" s="263"/>
      <c r="ER438" s="263"/>
      <c r="ES438" s="263"/>
      <c r="ET438" s="263"/>
      <c r="EU438" s="263"/>
      <c r="EV438" s="263"/>
      <c r="EW438" s="263"/>
      <c r="EX438" s="263"/>
      <c r="EY438" s="263"/>
      <c r="EZ438" s="263"/>
      <c r="FA438" s="263"/>
      <c r="FB438" s="263"/>
      <c r="FC438" s="263"/>
      <c r="FD438" s="263"/>
      <c r="FE438" s="263"/>
      <c r="FF438" s="263"/>
      <c r="FG438" s="263"/>
      <c r="FH438" s="263"/>
      <c r="FI438" s="263"/>
      <c r="FJ438" s="263"/>
      <c r="FK438" s="263"/>
      <c r="FL438" s="263"/>
      <c r="FM438" s="263"/>
      <c r="FN438" s="263"/>
      <c r="FO438" s="263"/>
      <c r="FP438" s="263"/>
      <c r="FQ438" s="263"/>
      <c r="FR438" s="263"/>
      <c r="FS438" s="263"/>
      <c r="FT438" s="263"/>
      <c r="FU438" s="263"/>
      <c r="FV438" s="263"/>
      <c r="FW438" s="263"/>
      <c r="FX438" s="263"/>
      <c r="FY438" s="263"/>
      <c r="FZ438" s="263"/>
      <c r="GA438" s="263"/>
      <c r="GB438" s="263"/>
      <c r="GC438" s="263"/>
      <c r="GD438" s="263"/>
      <c r="GE438" s="263"/>
      <c r="GF438" s="263"/>
      <c r="GG438" s="263"/>
      <c r="GH438" s="263"/>
      <c r="GI438" s="263"/>
      <c r="GJ438" s="263"/>
      <c r="GK438" s="263"/>
      <c r="GL438" s="263"/>
      <c r="GM438" s="263"/>
      <c r="GN438" s="263"/>
      <c r="GO438" s="263"/>
      <c r="GP438" s="263"/>
      <c r="GQ438" s="263"/>
      <c r="GR438" s="263"/>
      <c r="GS438" s="263"/>
      <c r="GT438" s="263"/>
      <c r="GU438" s="263"/>
      <c r="GV438" s="263"/>
      <c r="GW438" s="263"/>
      <c r="GX438" s="263"/>
      <c r="GY438" s="263"/>
      <c r="GZ438" s="263"/>
      <c r="HA438" s="263"/>
      <c r="HB438" s="263"/>
      <c r="HC438" s="263"/>
      <c r="HD438" s="263"/>
      <c r="HE438" s="263"/>
      <c r="HF438" s="263"/>
      <c r="HG438" s="263"/>
      <c r="HH438" s="263"/>
      <c r="HI438" s="263"/>
      <c r="HJ438" s="263"/>
      <c r="HK438" s="263"/>
      <c r="HL438" s="263"/>
      <c r="HM438" s="263"/>
      <c r="HN438" s="263"/>
      <c r="HO438" s="263"/>
      <c r="HP438" s="263"/>
      <c r="HQ438" s="263"/>
      <c r="HR438" s="263"/>
      <c r="HS438" s="263"/>
      <c r="HT438" s="263"/>
      <c r="HU438" s="263"/>
      <c r="HV438" s="263"/>
      <c r="HW438" s="263"/>
      <c r="HX438" s="263"/>
      <c r="HY438" s="263"/>
      <c r="HZ438" s="263"/>
      <c r="IA438" s="263"/>
      <c r="IB438" s="263"/>
      <c r="IC438" s="263"/>
      <c r="ID438" s="263"/>
      <c r="IE438" s="263"/>
      <c r="IF438" s="263"/>
      <c r="IG438" s="263"/>
      <c r="IH438" s="263"/>
      <c r="II438" s="263"/>
      <c r="IJ438" s="263"/>
      <c r="IK438" s="263"/>
      <c r="IL438" s="263"/>
      <c r="IM438" s="263"/>
      <c r="IN438" s="263"/>
      <c r="IO438" s="263"/>
      <c r="IP438" s="263"/>
      <c r="IQ438" s="263"/>
      <c r="IR438" s="263"/>
      <c r="IS438" s="263"/>
      <c r="IT438" s="263"/>
      <c r="IU438" s="263"/>
      <c r="IV438" s="263"/>
      <c r="IW438" s="263"/>
      <c r="IX438" s="263"/>
      <c r="IY438" s="263"/>
      <c r="IZ438" s="263"/>
      <c r="JA438" s="263"/>
      <c r="JB438" s="263"/>
      <c r="JC438" s="263"/>
      <c r="JD438" s="263"/>
      <c r="JE438" s="263"/>
      <c r="JF438" s="263"/>
      <c r="JG438" s="263"/>
      <c r="JH438" s="263"/>
      <c r="JI438" s="263"/>
      <c r="JJ438" s="263"/>
      <c r="JK438" s="263"/>
      <c r="JL438" s="263"/>
      <c r="JM438" s="263"/>
      <c r="JN438" s="263"/>
      <c r="JO438" s="263"/>
      <c r="JP438" s="263"/>
      <c r="JQ438" s="263"/>
      <c r="JR438" s="263"/>
      <c r="JS438" s="263"/>
      <c r="JT438" s="263"/>
      <c r="JU438" s="263"/>
      <c r="JV438" s="263"/>
      <c r="JW438" s="263"/>
      <c r="JX438" s="263"/>
      <c r="JY438" s="263"/>
      <c r="JZ438" s="263"/>
      <c r="KA438" s="263"/>
      <c r="KB438" s="263"/>
      <c r="KC438" s="263"/>
      <c r="KD438" s="263"/>
      <c r="KE438" s="263"/>
      <c r="KF438" s="263"/>
      <c r="KG438" s="263"/>
      <c r="KH438" s="263"/>
      <c r="KI438" s="263"/>
      <c r="KJ438" s="263"/>
      <c r="KK438" s="263"/>
      <c r="KL438" s="263"/>
      <c r="KM438" s="263"/>
      <c r="KN438" s="263"/>
      <c r="KO438" s="263"/>
      <c r="KP438" s="263"/>
      <c r="KQ438" s="263"/>
      <c r="KR438" s="263"/>
      <c r="KS438" s="263"/>
      <c r="KT438" s="263"/>
      <c r="KU438" s="263"/>
      <c r="KV438" s="263"/>
      <c r="KW438" s="263"/>
      <c r="KX438" s="263"/>
      <c r="KY438" s="263"/>
      <c r="KZ438" s="263"/>
      <c r="LA438" s="263"/>
      <c r="LB438" s="263"/>
      <c r="LC438" s="263"/>
      <c r="LD438" s="263"/>
      <c r="LE438" s="263"/>
      <c r="LF438" s="263"/>
      <c r="LG438" s="263"/>
      <c r="LH438" s="263"/>
      <c r="LI438" s="263"/>
      <c r="LJ438" s="263"/>
      <c r="LK438" s="263"/>
      <c r="LL438" s="263"/>
      <c r="LM438" s="263"/>
      <c r="LN438" s="263"/>
      <c r="LO438" s="263"/>
      <c r="LP438" s="263"/>
      <c r="LQ438" s="263"/>
      <c r="LR438" s="263"/>
      <c r="LS438" s="263"/>
      <c r="LT438" s="263"/>
      <c r="LU438" s="263"/>
      <c r="LV438" s="263"/>
      <c r="LW438" s="263"/>
      <c r="LX438" s="263"/>
      <c r="LY438" s="263"/>
      <c r="LZ438" s="263"/>
      <c r="MA438" s="263"/>
      <c r="MB438" s="263"/>
      <c r="MC438" s="263"/>
      <c r="MD438" s="263"/>
      <c r="ME438" s="263"/>
      <c r="MF438" s="263"/>
      <c r="MG438" s="263"/>
      <c r="MH438" s="263"/>
      <c r="MI438" s="263"/>
      <c r="MJ438" s="263"/>
      <c r="MK438" s="263"/>
      <c r="ML438" s="263"/>
      <c r="MM438" s="263"/>
      <c r="MN438" s="263"/>
      <c r="MO438" s="263"/>
      <c r="MP438" s="263"/>
      <c r="MQ438" s="263"/>
      <c r="MR438" s="263"/>
      <c r="MS438" s="263"/>
      <c r="MT438" s="263"/>
      <c r="MU438" s="263"/>
      <c r="MV438" s="263"/>
      <c r="MW438" s="263"/>
      <c r="MX438" s="263"/>
      <c r="MY438" s="263"/>
      <c r="MZ438" s="263"/>
      <c r="NA438" s="263"/>
      <c r="NB438" s="263"/>
      <c r="NC438" s="263"/>
      <c r="ND438" s="263"/>
      <c r="NE438" s="263"/>
      <c r="NF438" s="263"/>
      <c r="NG438" s="263"/>
      <c r="NH438" s="263"/>
      <c r="NI438" s="263"/>
      <c r="NJ438" s="263"/>
      <c r="NK438" s="263"/>
      <c r="NL438" s="263"/>
      <c r="NM438" s="263"/>
      <c r="NN438" s="263"/>
      <c r="NO438" s="263"/>
      <c r="NP438" s="263"/>
      <c r="NQ438" s="263"/>
      <c r="NR438" s="263"/>
      <c r="NS438" s="263"/>
      <c r="NT438" s="263"/>
      <c r="NU438" s="263"/>
      <c r="NV438" s="263"/>
      <c r="NW438" s="263"/>
      <c r="NX438" s="263"/>
      <c r="NY438" s="263"/>
      <c r="NZ438" s="263"/>
      <c r="OA438" s="263"/>
      <c r="OB438" s="263"/>
      <c r="OC438" s="263"/>
      <c r="OD438" s="263"/>
      <c r="OE438" s="263"/>
      <c r="OF438" s="263"/>
      <c r="OG438" s="263"/>
      <c r="OH438" s="263"/>
      <c r="OI438" s="263"/>
      <c r="OJ438" s="263"/>
      <c r="OK438" s="263"/>
      <c r="OL438" s="263"/>
      <c r="OM438" s="263"/>
      <c r="ON438" s="263"/>
      <c r="OO438" s="263"/>
      <c r="OP438" s="263"/>
      <c r="OQ438" s="263"/>
      <c r="OR438" s="263"/>
      <c r="OS438" s="263"/>
      <c r="OT438" s="263"/>
      <c r="OU438" s="263"/>
      <c r="OV438" s="263"/>
      <c r="OW438" s="263"/>
      <c r="OX438" s="263"/>
      <c r="OY438" s="263"/>
      <c r="OZ438" s="263"/>
      <c r="PA438" s="263"/>
      <c r="PB438" s="263"/>
      <c r="PC438" s="263"/>
      <c r="PD438" s="263"/>
      <c r="PE438" s="263"/>
      <c r="PF438" s="263"/>
      <c r="PG438" s="263"/>
      <c r="PH438" s="263"/>
      <c r="PI438" s="263"/>
      <c r="PJ438" s="263"/>
      <c r="PK438" s="263"/>
      <c r="PL438" s="263"/>
      <c r="PM438" s="263"/>
      <c r="PN438" s="263"/>
      <c r="PO438" s="263"/>
      <c r="PP438" s="263"/>
      <c r="PQ438" s="263"/>
      <c r="PR438" s="263"/>
      <c r="PS438" s="263"/>
      <c r="PT438" s="263"/>
      <c r="PU438" s="263"/>
      <c r="PV438" s="263"/>
      <c r="PW438" s="263"/>
      <c r="PX438" s="263"/>
      <c r="PY438" s="263"/>
      <c r="PZ438" s="263"/>
      <c r="QA438" s="263"/>
      <c r="QB438" s="263"/>
      <c r="QC438" s="263"/>
      <c r="QD438" s="263"/>
      <c r="QE438" s="263"/>
      <c r="QF438" s="263"/>
      <c r="QG438" s="263"/>
      <c r="QH438" s="263"/>
      <c r="QI438" s="263"/>
      <c r="QJ438" s="263"/>
      <c r="QK438" s="263"/>
      <c r="QL438" s="263"/>
      <c r="QM438" s="263"/>
      <c r="QN438" s="263"/>
      <c r="QO438" s="263"/>
      <c r="QP438" s="263"/>
      <c r="QQ438" s="263"/>
      <c r="QR438" s="263"/>
      <c r="QS438" s="263"/>
      <c r="QT438" s="263"/>
      <c r="QU438" s="263"/>
      <c r="QV438" s="263"/>
      <c r="QW438" s="263"/>
      <c r="QX438" s="263"/>
      <c r="QY438" s="263"/>
      <c r="QZ438" s="263"/>
      <c r="RA438" s="263"/>
      <c r="RB438" s="263"/>
      <c r="RC438" s="263"/>
      <c r="RD438" s="263"/>
      <c r="RE438" s="263"/>
      <c r="RF438" s="263"/>
      <c r="RG438" s="263"/>
      <c r="RH438" s="263"/>
      <c r="RI438" s="263"/>
      <c r="RJ438" s="263"/>
      <c r="RK438" s="263"/>
      <c r="RL438" s="263"/>
      <c r="RM438" s="263"/>
      <c r="RN438" s="263"/>
      <c r="RO438" s="263"/>
      <c r="RP438" s="263"/>
      <c r="RQ438" s="263"/>
      <c r="RR438" s="263"/>
      <c r="RS438" s="263"/>
      <c r="RT438" s="263"/>
      <c r="RU438" s="263"/>
      <c r="RV438" s="263"/>
      <c r="RW438" s="263"/>
      <c r="RX438" s="263"/>
      <c r="RY438" s="263"/>
      <c r="RZ438" s="263"/>
      <c r="SA438" s="263"/>
      <c r="SB438" s="263"/>
      <c r="SC438" s="263"/>
      <c r="SD438" s="263"/>
      <c r="SE438" s="263"/>
      <c r="SF438" s="263"/>
      <c r="SG438" s="263"/>
      <c r="SH438" s="263"/>
      <c r="SI438" s="263"/>
      <c r="SJ438" s="263"/>
      <c r="SK438" s="263"/>
      <c r="SL438" s="263"/>
      <c r="SM438" s="263"/>
      <c r="SN438" s="263"/>
      <c r="SO438" s="263"/>
      <c r="SP438" s="263"/>
      <c r="SQ438" s="263"/>
      <c r="SR438" s="263"/>
      <c r="SS438" s="263"/>
      <c r="ST438" s="263"/>
      <c r="SU438" s="263"/>
      <c r="SV438" s="263"/>
      <c r="SW438" s="263"/>
      <c r="SX438" s="263"/>
      <c r="SY438" s="263"/>
      <c r="SZ438" s="263"/>
      <c r="TA438" s="263"/>
      <c r="TB438" s="263"/>
      <c r="TC438" s="263"/>
      <c r="TD438" s="263"/>
      <c r="TE438" s="263"/>
      <c r="TF438" s="263"/>
      <c r="TG438" s="263"/>
      <c r="TH438" s="263"/>
      <c r="TI438" s="263"/>
      <c r="TJ438" s="263"/>
      <c r="TK438" s="263"/>
      <c r="TL438" s="263"/>
      <c r="TM438" s="263"/>
      <c r="TN438" s="263"/>
      <c r="TO438" s="263"/>
      <c r="TP438" s="263"/>
      <c r="TQ438" s="263"/>
      <c r="TR438" s="263"/>
      <c r="TS438" s="263"/>
      <c r="TT438" s="263"/>
      <c r="TU438" s="263"/>
      <c r="TV438" s="263"/>
      <c r="TW438" s="263"/>
      <c r="TX438" s="263"/>
      <c r="TY438" s="263"/>
      <c r="TZ438" s="263"/>
      <c r="UA438" s="263"/>
      <c r="UB438" s="263"/>
      <c r="UC438" s="263"/>
      <c r="UD438" s="263"/>
      <c r="UE438" s="263"/>
      <c r="UF438" s="263"/>
      <c r="UG438" s="263"/>
      <c r="UH438" s="263"/>
      <c r="UI438" s="263"/>
      <c r="UJ438" s="263"/>
      <c r="UK438" s="263"/>
      <c r="UL438" s="263"/>
      <c r="UM438" s="263"/>
      <c r="UN438" s="263"/>
      <c r="UO438" s="263"/>
      <c r="UP438" s="263"/>
      <c r="UQ438" s="263"/>
      <c r="UR438" s="263"/>
      <c r="US438" s="263"/>
      <c r="UT438" s="263"/>
      <c r="UU438" s="263"/>
      <c r="UV438" s="263"/>
      <c r="UW438" s="263"/>
      <c r="UX438" s="263"/>
      <c r="UY438" s="263"/>
      <c r="UZ438" s="263"/>
      <c r="VA438" s="263"/>
      <c r="VB438" s="263"/>
      <c r="VC438" s="263"/>
      <c r="VD438" s="263"/>
      <c r="VE438" s="263"/>
      <c r="VF438" s="263"/>
      <c r="VG438" s="263"/>
      <c r="VH438" s="263"/>
      <c r="VI438" s="263"/>
      <c r="VJ438" s="263"/>
      <c r="VK438" s="263"/>
      <c r="VL438" s="263"/>
      <c r="VM438" s="263"/>
      <c r="VN438" s="263"/>
      <c r="VO438" s="263"/>
      <c r="VP438" s="263"/>
      <c r="VQ438" s="263"/>
      <c r="VR438" s="263"/>
      <c r="VS438" s="263"/>
      <c r="VT438" s="263"/>
      <c r="VU438" s="263"/>
      <c r="VV438" s="263"/>
      <c r="VW438" s="263"/>
      <c r="VX438" s="263"/>
      <c r="VY438" s="263"/>
      <c r="VZ438" s="263"/>
      <c r="WA438" s="263"/>
      <c r="WB438" s="263"/>
      <c r="WC438" s="263"/>
      <c r="WD438" s="263"/>
      <c r="WE438" s="263"/>
      <c r="WF438" s="263"/>
      <c r="WG438" s="263"/>
      <c r="WH438" s="263"/>
      <c r="WI438" s="263"/>
      <c r="WJ438" s="263"/>
      <c r="WK438" s="263"/>
      <c r="WL438" s="263"/>
      <c r="WM438" s="263"/>
      <c r="WN438" s="263"/>
      <c r="WO438" s="263"/>
      <c r="WP438" s="263"/>
      <c r="WQ438" s="263"/>
      <c r="WR438" s="263"/>
      <c r="WS438" s="263"/>
      <c r="WT438" s="263"/>
      <c r="WU438" s="263"/>
      <c r="WV438" s="263"/>
      <c r="WW438" s="263"/>
      <c r="WX438" s="263"/>
      <c r="WY438" s="263"/>
      <c r="WZ438" s="263"/>
      <c r="XA438" s="263"/>
      <c r="XB438" s="263"/>
      <c r="XC438" s="263"/>
      <c r="XD438" s="263"/>
      <c r="XE438" s="263"/>
      <c r="XF438" s="263"/>
      <c r="XG438" s="263"/>
      <c r="XH438" s="263"/>
      <c r="XI438" s="263"/>
      <c r="XJ438" s="263"/>
      <c r="XK438" s="263"/>
      <c r="XL438" s="263"/>
      <c r="XM438" s="263"/>
      <c r="XN438" s="263"/>
      <c r="XO438" s="263"/>
      <c r="XP438" s="263"/>
      <c r="XQ438" s="263"/>
      <c r="XR438" s="263"/>
      <c r="XS438" s="263"/>
      <c r="XT438" s="263"/>
      <c r="XU438" s="263"/>
      <c r="XV438" s="263"/>
      <c r="XW438" s="263"/>
      <c r="XX438" s="263"/>
      <c r="XY438" s="263"/>
      <c r="XZ438" s="263"/>
      <c r="YA438" s="263"/>
      <c r="YB438" s="263"/>
      <c r="YC438" s="263"/>
      <c r="YD438" s="263"/>
      <c r="YE438" s="263"/>
      <c r="YF438" s="263"/>
      <c r="YG438" s="263"/>
      <c r="YH438" s="263"/>
      <c r="YI438" s="263"/>
      <c r="YJ438" s="263"/>
      <c r="YK438" s="263"/>
      <c r="YL438" s="263"/>
      <c r="YM438" s="263"/>
      <c r="YN438" s="263"/>
      <c r="YO438" s="263"/>
      <c r="YP438" s="263"/>
      <c r="YQ438" s="263"/>
      <c r="YR438" s="263"/>
      <c r="YS438" s="263"/>
      <c r="YT438" s="263"/>
      <c r="YU438" s="263"/>
      <c r="YV438" s="263"/>
      <c r="YW438" s="263"/>
      <c r="YX438" s="263"/>
      <c r="YY438" s="263"/>
      <c r="YZ438" s="263"/>
      <c r="ZA438" s="263"/>
      <c r="ZB438" s="263"/>
      <c r="ZC438" s="263"/>
      <c r="ZD438" s="263"/>
      <c r="ZE438" s="263"/>
      <c r="ZF438" s="263"/>
      <c r="ZG438" s="263"/>
      <c r="ZH438" s="263"/>
      <c r="ZI438" s="263"/>
      <c r="ZJ438" s="263"/>
      <c r="ZK438" s="263"/>
      <c r="ZL438" s="263"/>
      <c r="ZM438" s="263"/>
      <c r="ZN438" s="263"/>
      <c r="ZO438" s="263"/>
      <c r="ZP438" s="263"/>
      <c r="ZQ438" s="263"/>
      <c r="ZR438" s="263"/>
      <c r="ZS438" s="263"/>
      <c r="ZT438" s="263"/>
      <c r="ZU438" s="263"/>
      <c r="ZV438" s="263"/>
      <c r="ZW438" s="263"/>
      <c r="ZX438" s="263"/>
      <c r="ZY438" s="263"/>
      <c r="ZZ438" s="263"/>
      <c r="AAA438" s="263"/>
      <c r="AAB438" s="263"/>
      <c r="AAC438" s="263"/>
      <c r="AAD438" s="263"/>
      <c r="AAE438" s="263"/>
      <c r="AAF438" s="263"/>
      <c r="AAG438" s="263"/>
      <c r="AAH438" s="263"/>
      <c r="AAI438" s="263"/>
      <c r="AAJ438" s="263"/>
      <c r="AAK438" s="263"/>
      <c r="AAL438" s="263"/>
      <c r="AAM438" s="263"/>
      <c r="AAN438" s="263"/>
      <c r="AAO438" s="263"/>
      <c r="AAP438" s="263"/>
      <c r="AAQ438" s="263"/>
      <c r="AAR438" s="263"/>
      <c r="AAS438" s="263"/>
      <c r="AAT438" s="263"/>
      <c r="AAU438" s="263"/>
      <c r="AAV438" s="263"/>
      <c r="AAW438" s="263"/>
      <c r="AAX438" s="263"/>
      <c r="AAY438" s="263"/>
      <c r="AAZ438" s="263"/>
      <c r="ABA438" s="263"/>
      <c r="ABB438" s="263"/>
      <c r="ABC438" s="263"/>
      <c r="ABD438" s="263"/>
      <c r="ABE438" s="263"/>
      <c r="ABF438" s="263"/>
      <c r="ABG438" s="263"/>
      <c r="ABH438" s="263"/>
      <c r="ABI438" s="263"/>
      <c r="ABJ438" s="263"/>
      <c r="ABK438" s="263"/>
      <c r="ABL438" s="263"/>
      <c r="ABM438" s="263"/>
      <c r="ABN438" s="263"/>
      <c r="ABO438" s="263"/>
      <c r="ABP438" s="263"/>
      <c r="ABQ438" s="263"/>
      <c r="ABR438" s="263"/>
      <c r="ABS438" s="263"/>
      <c r="ABT438" s="263"/>
      <c r="ABU438" s="263"/>
      <c r="ABV438" s="263"/>
      <c r="ABW438" s="263"/>
      <c r="ABX438" s="263"/>
      <c r="ABY438" s="263"/>
      <c r="ABZ438" s="263"/>
      <c r="ACA438" s="263"/>
      <c r="ACB438" s="263"/>
      <c r="ACC438" s="263"/>
      <c r="ACD438" s="263"/>
      <c r="ACE438" s="263"/>
      <c r="ACF438" s="263"/>
      <c r="ACG438" s="263"/>
      <c r="ACH438" s="263"/>
      <c r="ACI438" s="263"/>
      <c r="ACJ438" s="263"/>
      <c r="ACK438" s="263"/>
      <c r="ACL438" s="263"/>
      <c r="ACM438" s="263"/>
      <c r="ACN438" s="263"/>
      <c r="ACO438" s="263"/>
      <c r="ACP438" s="263"/>
      <c r="ACQ438" s="263"/>
      <c r="ACR438" s="263"/>
      <c r="ACS438" s="263"/>
      <c r="ACT438" s="263"/>
      <c r="ACU438" s="263"/>
      <c r="ACV438" s="263"/>
      <c r="ACW438" s="263"/>
      <c r="ACX438" s="263"/>
      <c r="ACY438" s="263"/>
      <c r="ACZ438" s="263"/>
      <c r="ADA438" s="263"/>
      <c r="ADB438" s="263"/>
      <c r="ADC438" s="263"/>
      <c r="ADD438" s="263"/>
      <c r="ADE438" s="263"/>
      <c r="ADF438" s="263"/>
      <c r="ADG438" s="263"/>
      <c r="ADH438" s="263"/>
      <c r="ADI438" s="263"/>
      <c r="ADJ438" s="263"/>
      <c r="ADK438" s="263"/>
      <c r="ADL438" s="263"/>
      <c r="ADM438" s="263"/>
      <c r="ADN438" s="263"/>
      <c r="ADO438" s="263"/>
      <c r="ADP438" s="263"/>
      <c r="ADQ438" s="263"/>
      <c r="ADR438" s="263"/>
      <c r="ADS438" s="263"/>
      <c r="ADT438" s="263"/>
      <c r="ADU438" s="263"/>
      <c r="ADV438" s="263"/>
      <c r="ADW438" s="263"/>
      <c r="ADX438" s="263"/>
      <c r="ADY438" s="263"/>
      <c r="ADZ438" s="263"/>
      <c r="AEA438" s="263"/>
      <c r="AEB438" s="263"/>
      <c r="AEC438" s="263"/>
      <c r="AED438" s="263"/>
      <c r="AEE438" s="263"/>
      <c r="AEF438" s="263"/>
      <c r="AEG438" s="263"/>
      <c r="AEH438" s="263"/>
      <c r="AEI438" s="263"/>
      <c r="AEJ438" s="263"/>
      <c r="AEK438" s="263"/>
      <c r="AEL438" s="263"/>
      <c r="AEM438" s="263"/>
      <c r="AEN438" s="263"/>
      <c r="AEO438" s="263"/>
      <c r="AEP438" s="263"/>
      <c r="AEQ438" s="263"/>
      <c r="AER438" s="263"/>
      <c r="AES438" s="263"/>
      <c r="AET438" s="263"/>
      <c r="AEU438" s="263"/>
      <c r="AEV438" s="263"/>
      <c r="AEW438" s="263"/>
      <c r="AEX438" s="263"/>
      <c r="AEY438" s="263"/>
      <c r="AEZ438" s="263"/>
      <c r="AFA438" s="263"/>
      <c r="AFB438" s="263"/>
      <c r="AFC438" s="263"/>
      <c r="AFD438" s="263"/>
      <c r="AFE438" s="263"/>
      <c r="AFF438" s="263"/>
      <c r="AFG438" s="263"/>
      <c r="AFH438" s="263"/>
      <c r="AFI438" s="263"/>
      <c r="AFJ438" s="263"/>
      <c r="AFK438" s="263"/>
      <c r="AFL438" s="263"/>
      <c r="AFM438" s="263"/>
      <c r="AFN438" s="263"/>
      <c r="AFO438" s="263"/>
      <c r="AFP438" s="263"/>
      <c r="AFQ438" s="263"/>
      <c r="AFR438" s="263"/>
      <c r="AFS438" s="263"/>
      <c r="AFT438" s="263"/>
      <c r="AFU438" s="263"/>
      <c r="AFV438" s="263"/>
      <c r="AFW438" s="263"/>
      <c r="AFX438" s="263"/>
      <c r="AFY438" s="263"/>
      <c r="AFZ438" s="263"/>
      <c r="AGA438" s="263"/>
      <c r="AGB438" s="263"/>
      <c r="AGC438" s="263"/>
      <c r="AGD438" s="263"/>
      <c r="AGE438" s="263"/>
      <c r="AGF438" s="263"/>
      <c r="AGG438" s="263"/>
      <c r="AGH438" s="263"/>
      <c r="AGI438" s="263"/>
      <c r="AGJ438" s="263"/>
      <c r="AGK438" s="263"/>
      <c r="AGL438" s="263"/>
      <c r="AGM438" s="263"/>
      <c r="AGN438" s="263"/>
      <c r="AGO438" s="263"/>
      <c r="AGP438" s="263"/>
      <c r="AGQ438" s="263"/>
      <c r="AGR438" s="263"/>
      <c r="AGS438" s="263"/>
      <c r="AGT438" s="263"/>
      <c r="AGU438" s="263"/>
      <c r="AGV438" s="263"/>
      <c r="AGW438" s="263"/>
      <c r="AGX438" s="263"/>
      <c r="AGY438" s="263"/>
      <c r="AGZ438" s="263"/>
      <c r="AHA438" s="263"/>
      <c r="AHB438" s="263"/>
      <c r="AHC438" s="263"/>
      <c r="AHD438" s="263"/>
      <c r="AHE438" s="263"/>
      <c r="AHF438" s="263"/>
      <c r="AHG438" s="263"/>
      <c r="AHH438" s="263"/>
      <c r="AHI438" s="263"/>
      <c r="AHJ438" s="263"/>
      <c r="AHK438" s="263"/>
      <c r="AHL438" s="263"/>
      <c r="AHM438" s="263"/>
      <c r="AHN438" s="263"/>
      <c r="AHO438" s="263"/>
      <c r="AHP438" s="263"/>
      <c r="AHQ438" s="263"/>
      <c r="AHR438" s="263"/>
      <c r="AHS438" s="263"/>
      <c r="AHT438" s="263"/>
      <c r="AHU438" s="263"/>
      <c r="AHV438" s="263"/>
      <c r="AHW438" s="263"/>
      <c r="AHX438" s="263"/>
      <c r="AHY438" s="263"/>
      <c r="AHZ438" s="263"/>
      <c r="AIA438" s="263"/>
      <c r="AIB438" s="263"/>
      <c r="AIC438" s="263"/>
      <c r="AID438" s="263"/>
      <c r="AIE438" s="263"/>
      <c r="AIF438" s="263"/>
      <c r="AIG438" s="263"/>
      <c r="AIH438" s="263"/>
      <c r="AII438" s="263"/>
      <c r="AIJ438" s="263"/>
      <c r="AIK438" s="263"/>
      <c r="AIL438" s="263"/>
      <c r="AIM438" s="263"/>
      <c r="AIN438" s="263"/>
      <c r="AIO438" s="263"/>
      <c r="AIP438" s="263"/>
      <c r="AIQ438" s="263"/>
      <c r="AIR438" s="263"/>
      <c r="AIS438" s="263"/>
      <c r="AIT438" s="263"/>
      <c r="AIU438" s="263"/>
      <c r="AIV438" s="263"/>
      <c r="AIW438" s="263"/>
      <c r="AIX438" s="263"/>
      <c r="AIY438" s="263"/>
      <c r="AIZ438" s="263"/>
      <c r="AJA438" s="263"/>
      <c r="AJB438" s="263"/>
      <c r="AJC438" s="263"/>
      <c r="AJD438" s="263"/>
      <c r="AJE438" s="263"/>
      <c r="AJF438" s="263"/>
      <c r="AJG438" s="263"/>
      <c r="AJH438" s="263"/>
      <c r="AJI438" s="263"/>
      <c r="AJJ438" s="263"/>
      <c r="AJK438" s="263"/>
      <c r="AJL438" s="263"/>
      <c r="AJM438" s="263"/>
      <c r="AJN438" s="263"/>
      <c r="AJO438" s="263"/>
      <c r="AJP438" s="263"/>
      <c r="AJQ438" s="263"/>
      <c r="AJR438" s="263"/>
      <c r="AJS438" s="263"/>
      <c r="AJT438" s="263"/>
      <c r="AJU438" s="263"/>
      <c r="AJV438" s="263"/>
      <c r="AJW438" s="263"/>
      <c r="AJX438" s="263"/>
      <c r="AJY438" s="263"/>
      <c r="AJZ438" s="263"/>
      <c r="AKA438" s="263"/>
      <c r="AKB438" s="263"/>
      <c r="AKC438" s="263"/>
      <c r="AKD438" s="263"/>
      <c r="AKE438" s="263"/>
      <c r="AKF438" s="263"/>
      <c r="AKG438" s="263"/>
      <c r="AKH438" s="263"/>
      <c r="AKI438" s="263"/>
      <c r="AKJ438" s="263"/>
      <c r="AKK438" s="263"/>
      <c r="AKL438" s="263"/>
      <c r="AKM438" s="263"/>
      <c r="AKN438" s="263"/>
      <c r="AKO438" s="263"/>
      <c r="AKP438" s="263"/>
      <c r="AKQ438" s="263"/>
      <c r="AKR438" s="263"/>
      <c r="AKS438" s="263"/>
      <c r="AKT438" s="263"/>
      <c r="AKU438" s="263"/>
      <c r="AKV438" s="263"/>
      <c r="AKW438" s="263"/>
      <c r="AKX438" s="263"/>
      <c r="AKY438" s="263"/>
      <c r="AKZ438" s="263"/>
      <c r="ALA438" s="263"/>
      <c r="ALB438" s="263"/>
      <c r="ALC438" s="263"/>
      <c r="ALD438" s="263"/>
      <c r="ALE438" s="263"/>
      <c r="ALF438" s="263"/>
      <c r="ALG438" s="263"/>
      <c r="ALH438" s="263"/>
      <c r="ALI438" s="263"/>
      <c r="ALJ438" s="263"/>
      <c r="ALK438" s="263"/>
      <c r="ALL438" s="263"/>
      <c r="ALM438" s="263"/>
      <c r="ALN438" s="263"/>
      <c r="ALO438" s="263"/>
      <c r="ALP438" s="263"/>
      <c r="ALQ438" s="263"/>
      <c r="ALR438" s="263"/>
      <c r="ALS438" s="263"/>
      <c r="ALT438" s="263"/>
      <c r="ALU438" s="263"/>
      <c r="ALV438" s="263"/>
      <c r="ALW438" s="263"/>
      <c r="ALX438" s="263"/>
      <c r="ALY438" s="263"/>
      <c r="ALZ438" s="263"/>
      <c r="AMA438" s="263"/>
      <c r="AMB438" s="263"/>
      <c r="AMC438" s="263"/>
      <c r="AMD438" s="263"/>
      <c r="AME438" s="263"/>
      <c r="AMF438" s="263"/>
      <c r="AMG438" s="263"/>
      <c r="AMH438" s="263"/>
      <c r="AMI438" s="263"/>
      <c r="AMJ438" s="263"/>
      <c r="AMK438" s="263"/>
      <c r="AML438" s="263"/>
      <c r="AMM438" s="263"/>
      <c r="AMN438" s="263"/>
      <c r="AMO438" s="263"/>
      <c r="AMP438" s="263"/>
      <c r="AMQ438" s="263"/>
      <c r="AMR438" s="263"/>
      <c r="AMS438" s="263"/>
      <c r="AMT438" s="263"/>
      <c r="AMU438" s="263"/>
      <c r="AMV438" s="263"/>
      <c r="AMW438" s="263"/>
      <c r="AMX438" s="263"/>
      <c r="AMY438" s="263"/>
      <c r="AMZ438" s="263"/>
      <c r="ANA438" s="263"/>
      <c r="ANB438" s="263"/>
      <c r="ANC438" s="263"/>
      <c r="AND438" s="263"/>
      <c r="ANE438" s="263"/>
      <c r="ANF438" s="263"/>
      <c r="ANG438" s="263"/>
      <c r="ANH438" s="263"/>
      <c r="ANI438" s="263"/>
      <c r="ANJ438" s="263"/>
      <c r="ANK438" s="263"/>
      <c r="ANL438" s="263"/>
      <c r="ANM438" s="263"/>
      <c r="ANN438" s="263"/>
      <c r="ANO438" s="263"/>
      <c r="ANP438" s="263"/>
      <c r="ANQ438" s="263"/>
      <c r="ANR438" s="263"/>
      <c r="ANS438" s="263"/>
      <c r="ANT438" s="263"/>
      <c r="ANU438" s="263"/>
      <c r="ANV438" s="263"/>
      <c r="ANW438" s="263"/>
      <c r="ANX438" s="263"/>
      <c r="ANY438" s="263"/>
      <c r="ANZ438" s="263"/>
      <c r="AOA438" s="263"/>
      <c r="AOB438" s="263"/>
      <c r="AOC438" s="263"/>
      <c r="AOD438" s="263"/>
      <c r="AOE438" s="263"/>
      <c r="AOF438" s="263"/>
      <c r="AOG438" s="263"/>
      <c r="AOH438" s="263"/>
      <c r="AOI438" s="263"/>
      <c r="AOJ438" s="263"/>
      <c r="AOK438" s="263"/>
      <c r="AOL438" s="263"/>
      <c r="AOM438" s="263"/>
      <c r="AON438" s="263"/>
      <c r="AOO438" s="263"/>
      <c r="AOP438" s="263"/>
      <c r="AOQ438" s="263"/>
      <c r="AOR438" s="263"/>
      <c r="AOS438" s="263"/>
      <c r="AOT438" s="263"/>
      <c r="AOU438" s="263"/>
      <c r="AOV438" s="263"/>
      <c r="AOW438" s="263"/>
      <c r="AOX438" s="263"/>
      <c r="AOY438" s="263"/>
      <c r="AOZ438" s="263"/>
      <c r="APA438" s="263"/>
      <c r="APB438" s="263"/>
      <c r="APC438" s="263"/>
      <c r="APD438" s="263"/>
      <c r="APE438" s="263"/>
      <c r="APF438" s="263"/>
      <c r="APG438" s="263"/>
      <c r="APH438" s="263"/>
      <c r="API438" s="263"/>
      <c r="APJ438" s="263"/>
      <c r="APK438" s="263"/>
      <c r="APL438" s="263"/>
      <c r="APM438" s="263"/>
      <c r="APN438" s="263"/>
      <c r="APO438" s="263"/>
      <c r="APP438" s="263"/>
      <c r="APQ438" s="263"/>
      <c r="APR438" s="263"/>
      <c r="APS438" s="263"/>
      <c r="APT438" s="263"/>
      <c r="APU438" s="263"/>
      <c r="APV438" s="263"/>
      <c r="APW438" s="263"/>
      <c r="APX438" s="263"/>
      <c r="APY438" s="263"/>
      <c r="APZ438" s="263"/>
      <c r="AQA438" s="263"/>
      <c r="AQB438" s="263"/>
      <c r="AQC438" s="263"/>
      <c r="AQD438" s="263"/>
      <c r="AQE438" s="263"/>
      <c r="AQF438" s="263"/>
      <c r="AQG438" s="263"/>
      <c r="AQH438" s="263"/>
      <c r="AQI438" s="263"/>
      <c r="AQJ438" s="263"/>
      <c r="AQK438" s="263"/>
      <c r="AQL438" s="263"/>
      <c r="AQM438" s="263"/>
      <c r="AQN438" s="263"/>
      <c r="AQO438" s="263"/>
      <c r="AQP438" s="263"/>
      <c r="AQQ438" s="263"/>
      <c r="AQR438" s="263"/>
      <c r="AQS438" s="263"/>
      <c r="AQT438" s="263"/>
      <c r="AQU438" s="263"/>
      <c r="AQV438" s="263"/>
      <c r="AQW438" s="263"/>
      <c r="AQX438" s="263"/>
      <c r="AQY438" s="263"/>
      <c r="AQZ438" s="263"/>
      <c r="ARA438" s="263"/>
      <c r="ARB438" s="263"/>
      <c r="ARC438" s="263"/>
      <c r="ARD438" s="263"/>
      <c r="ARE438" s="263"/>
      <c r="ARF438" s="263"/>
      <c r="ARG438" s="263"/>
      <c r="ARH438" s="263"/>
      <c r="ARI438" s="263"/>
      <c r="ARJ438" s="263"/>
      <c r="ARK438" s="263"/>
      <c r="ARL438" s="263"/>
      <c r="ARM438" s="263"/>
      <c r="ARN438" s="263"/>
      <c r="ARO438" s="263"/>
      <c r="ARP438" s="263"/>
      <c r="ARQ438" s="263"/>
      <c r="ARR438" s="263"/>
      <c r="ARS438" s="263"/>
      <c r="ART438" s="263"/>
      <c r="ARU438" s="263"/>
      <c r="ARV438" s="263"/>
      <c r="ARW438" s="263"/>
      <c r="ARX438" s="263"/>
      <c r="ARY438" s="263"/>
      <c r="ARZ438" s="263"/>
      <c r="ASA438" s="263"/>
      <c r="ASB438" s="263"/>
      <c r="ASC438" s="263"/>
      <c r="ASD438" s="263"/>
      <c r="ASE438" s="263"/>
      <c r="ASF438" s="263"/>
      <c r="ASG438" s="263"/>
      <c r="ASH438" s="263"/>
      <c r="ASI438" s="263"/>
      <c r="ASJ438" s="263"/>
      <c r="ASK438" s="263"/>
      <c r="ASL438" s="263"/>
      <c r="ASM438" s="263"/>
      <c r="ASN438" s="263"/>
      <c r="ASO438" s="263"/>
      <c r="ASP438" s="263"/>
      <c r="ASQ438" s="263"/>
      <c r="ASR438" s="263"/>
      <c r="ASS438" s="263"/>
      <c r="AST438" s="263"/>
      <c r="ASU438" s="263"/>
      <c r="ASV438" s="263"/>
      <c r="ASW438" s="263"/>
      <c r="ASX438" s="263"/>
      <c r="ASY438" s="263"/>
      <c r="ASZ438" s="263"/>
      <c r="ATA438" s="263"/>
      <c r="ATB438" s="263"/>
      <c r="ATC438" s="263"/>
      <c r="ATD438" s="263"/>
      <c r="ATE438" s="263"/>
      <c r="ATF438" s="263"/>
      <c r="ATG438" s="263"/>
      <c r="ATH438" s="263"/>
      <c r="ATI438" s="263"/>
      <c r="ATJ438" s="263"/>
      <c r="ATK438" s="263"/>
      <c r="ATL438" s="263"/>
      <c r="ATM438" s="263"/>
      <c r="ATN438" s="263"/>
      <c r="ATO438" s="263"/>
      <c r="ATP438" s="263"/>
      <c r="ATQ438" s="263"/>
      <c r="ATR438" s="263"/>
      <c r="ATS438" s="263"/>
      <c r="ATT438" s="263"/>
      <c r="ATU438" s="263"/>
      <c r="ATV438" s="263"/>
      <c r="ATW438" s="263"/>
      <c r="ATX438" s="263"/>
      <c r="ATY438" s="263"/>
      <c r="ATZ438" s="263"/>
      <c r="AUA438" s="263"/>
      <c r="AUB438" s="263"/>
      <c r="AUC438" s="263"/>
      <c r="AUD438" s="263"/>
      <c r="AUE438" s="263"/>
      <c r="AUF438" s="263"/>
      <c r="AUG438" s="263"/>
      <c r="AUH438" s="263"/>
      <c r="AUI438" s="263"/>
      <c r="AUJ438" s="263"/>
      <c r="AUK438" s="263"/>
      <c r="AUL438" s="263"/>
      <c r="AUM438" s="263"/>
      <c r="AUN438" s="263"/>
      <c r="AUO438" s="263"/>
      <c r="AUP438" s="263"/>
      <c r="AUQ438" s="263"/>
      <c r="AUR438" s="263"/>
      <c r="AUS438" s="263"/>
      <c r="AUT438" s="263"/>
      <c r="AUU438" s="263"/>
      <c r="AUV438" s="263"/>
      <c r="AUW438" s="263"/>
      <c r="AUX438" s="263"/>
      <c r="AUY438" s="263"/>
      <c r="AUZ438" s="263"/>
      <c r="AVA438" s="263"/>
      <c r="AVB438" s="263"/>
      <c r="AVC438" s="263"/>
      <c r="AVD438" s="263"/>
      <c r="AVE438" s="263"/>
      <c r="AVF438" s="263"/>
      <c r="AVG438" s="263"/>
      <c r="AVH438" s="263"/>
      <c r="AVI438" s="263"/>
      <c r="AVJ438" s="263"/>
      <c r="AVK438" s="263"/>
      <c r="AVL438" s="263"/>
      <c r="AVM438" s="263"/>
      <c r="AVN438" s="263"/>
      <c r="AVO438" s="263"/>
      <c r="AVP438" s="263"/>
      <c r="AVQ438" s="263"/>
      <c r="AVR438" s="263"/>
      <c r="AVS438" s="263"/>
      <c r="AVT438" s="263"/>
      <c r="AVU438" s="263"/>
      <c r="AVV438" s="263"/>
      <c r="AVW438" s="263"/>
      <c r="AVX438" s="263"/>
      <c r="AVY438" s="263"/>
      <c r="AVZ438" s="263"/>
      <c r="AWA438" s="263"/>
      <c r="AWB438" s="263"/>
      <c r="AWC438" s="263"/>
      <c r="AWD438" s="263"/>
      <c r="AWE438" s="263"/>
      <c r="AWF438" s="263"/>
      <c r="AWG438" s="263"/>
      <c r="AWH438" s="263"/>
      <c r="AWI438" s="263"/>
      <c r="AWJ438" s="263"/>
      <c r="AWK438" s="263"/>
      <c r="AWL438" s="263"/>
      <c r="AWM438" s="263"/>
      <c r="AWN438" s="263"/>
      <c r="AWO438" s="263"/>
      <c r="AWP438" s="263"/>
      <c r="AWQ438" s="263"/>
      <c r="AWR438" s="263"/>
      <c r="AWS438" s="263"/>
      <c r="AWT438" s="263"/>
      <c r="AWU438" s="263"/>
      <c r="AWV438" s="263"/>
      <c r="AWW438" s="263"/>
      <c r="AWX438" s="263"/>
      <c r="AWY438" s="263"/>
      <c r="AWZ438" s="263"/>
      <c r="AXA438" s="263"/>
      <c r="AXB438" s="263"/>
      <c r="AXC438" s="263"/>
      <c r="AXD438" s="263"/>
      <c r="AXE438" s="263"/>
      <c r="AXF438" s="263"/>
      <c r="AXG438" s="263"/>
      <c r="AXH438" s="263"/>
      <c r="AXI438" s="263"/>
      <c r="AXJ438" s="263"/>
      <c r="AXK438" s="263"/>
      <c r="AXL438" s="263"/>
      <c r="AXM438" s="263"/>
      <c r="AXN438" s="263"/>
      <c r="AXO438" s="263"/>
      <c r="AXP438" s="263"/>
      <c r="AXQ438" s="263"/>
      <c r="AXR438" s="263"/>
      <c r="AXS438" s="263"/>
      <c r="AXT438" s="263"/>
      <c r="AXU438" s="263"/>
      <c r="AXV438" s="263"/>
      <c r="AXW438" s="263"/>
      <c r="AXX438" s="263"/>
      <c r="AXY438" s="263"/>
      <c r="AXZ438" s="263"/>
      <c r="AYA438" s="263"/>
      <c r="AYB438" s="263"/>
      <c r="AYC438" s="263"/>
      <c r="AYD438" s="263"/>
      <c r="AYE438" s="263"/>
      <c r="AYF438" s="263"/>
      <c r="AYG438" s="263"/>
      <c r="AYH438" s="263"/>
      <c r="AYI438" s="263"/>
      <c r="AYJ438" s="263"/>
      <c r="AYK438" s="263"/>
      <c r="AYL438" s="263"/>
      <c r="AYM438" s="263"/>
      <c r="AYN438" s="263"/>
      <c r="AYO438" s="263"/>
      <c r="AYP438" s="263"/>
      <c r="AYQ438" s="263"/>
      <c r="AYR438" s="263"/>
      <c r="AYS438" s="263"/>
      <c r="AYT438" s="263"/>
      <c r="AYU438" s="263"/>
      <c r="AYV438" s="263"/>
      <c r="AYW438" s="263"/>
      <c r="AYX438" s="263"/>
      <c r="AYY438" s="263"/>
      <c r="AYZ438" s="263"/>
      <c r="AZA438" s="263"/>
      <c r="AZB438" s="263"/>
      <c r="AZC438" s="263"/>
      <c r="AZD438" s="263"/>
      <c r="AZE438" s="263"/>
      <c r="AZF438" s="263"/>
      <c r="AZG438" s="263"/>
      <c r="AZH438" s="263"/>
      <c r="AZI438" s="263"/>
      <c r="AZJ438" s="263"/>
      <c r="AZK438" s="263"/>
      <c r="AZL438" s="263"/>
      <c r="AZM438" s="263"/>
      <c r="AZN438" s="263"/>
      <c r="AZO438" s="263"/>
      <c r="AZP438" s="263"/>
      <c r="AZQ438" s="263"/>
      <c r="AZR438" s="263"/>
      <c r="AZS438" s="263"/>
      <c r="AZT438" s="263"/>
      <c r="AZU438" s="263"/>
      <c r="AZV438" s="263"/>
      <c r="AZW438" s="263"/>
      <c r="AZX438" s="263"/>
      <c r="AZY438" s="263"/>
      <c r="AZZ438" s="263"/>
      <c r="BAA438" s="263"/>
      <c r="BAB438" s="263"/>
      <c r="BAC438" s="263"/>
      <c r="BAD438" s="263"/>
      <c r="BAE438" s="263"/>
      <c r="BAF438" s="263"/>
      <c r="BAG438" s="263"/>
      <c r="BAH438" s="263"/>
      <c r="BAI438" s="263"/>
      <c r="BAJ438" s="263"/>
      <c r="BAK438" s="263"/>
      <c r="BAL438" s="263"/>
      <c r="BAM438" s="263"/>
      <c r="BAN438" s="263"/>
      <c r="BAO438" s="263"/>
      <c r="BAP438" s="263"/>
      <c r="BAQ438" s="263"/>
      <c r="BAR438" s="263"/>
      <c r="BAS438" s="263"/>
      <c r="BAT438" s="263"/>
      <c r="BAU438" s="263"/>
      <c r="BAV438" s="263"/>
      <c r="BAW438" s="263"/>
      <c r="BAX438" s="263"/>
      <c r="BAY438" s="263"/>
      <c r="BAZ438" s="263"/>
      <c r="BBA438" s="263"/>
      <c r="BBB438" s="263"/>
      <c r="BBC438" s="263"/>
      <c r="BBD438" s="263"/>
      <c r="BBE438" s="263"/>
      <c r="BBF438" s="263"/>
      <c r="BBG438" s="263"/>
      <c r="BBH438" s="263"/>
      <c r="BBI438" s="263"/>
      <c r="BBJ438" s="263"/>
      <c r="BBK438" s="263"/>
      <c r="BBL438" s="263"/>
      <c r="BBM438" s="263"/>
      <c r="BBN438" s="263"/>
      <c r="BBO438" s="263"/>
      <c r="BBP438" s="263"/>
      <c r="BBQ438" s="263"/>
      <c r="BBR438" s="263"/>
      <c r="BBS438" s="263"/>
      <c r="BBT438" s="263"/>
      <c r="BBU438" s="263"/>
      <c r="BBV438" s="263"/>
      <c r="BBW438" s="263"/>
      <c r="BBX438" s="263"/>
      <c r="BBY438" s="263"/>
      <c r="BBZ438" s="263"/>
      <c r="BCA438" s="263"/>
      <c r="BCB438" s="263"/>
      <c r="BCC438" s="263"/>
      <c r="BCD438" s="263"/>
      <c r="BCE438" s="263"/>
      <c r="BCF438" s="263"/>
      <c r="BCG438" s="263"/>
      <c r="BCH438" s="263"/>
      <c r="BCI438" s="263"/>
      <c r="BCJ438" s="263"/>
      <c r="BCK438" s="263"/>
      <c r="BCL438" s="263"/>
      <c r="BCM438" s="263"/>
      <c r="BCN438" s="263"/>
      <c r="BCO438" s="263"/>
      <c r="BCP438" s="263"/>
      <c r="BCQ438" s="263"/>
      <c r="BCR438" s="263"/>
      <c r="BCS438" s="263"/>
      <c r="BCT438" s="263"/>
      <c r="BCU438" s="263"/>
      <c r="BCV438" s="263"/>
      <c r="BCW438" s="263"/>
      <c r="BCX438" s="263"/>
      <c r="BCY438" s="263"/>
      <c r="BCZ438" s="263"/>
      <c r="BDA438" s="263"/>
      <c r="BDB438" s="263"/>
      <c r="BDC438" s="263"/>
      <c r="BDD438" s="263"/>
      <c r="BDE438" s="263"/>
      <c r="BDF438" s="263"/>
      <c r="BDG438" s="263"/>
      <c r="BDH438" s="263"/>
      <c r="BDI438" s="263"/>
      <c r="BDJ438" s="263"/>
      <c r="BDK438" s="263"/>
      <c r="BDL438" s="263"/>
      <c r="BDM438" s="263"/>
      <c r="BDN438" s="263"/>
      <c r="BDO438" s="263"/>
      <c r="BDP438" s="263"/>
      <c r="BDQ438" s="263"/>
      <c r="BDR438" s="263"/>
      <c r="BDS438" s="263"/>
      <c r="BDT438" s="263"/>
      <c r="BDU438" s="263"/>
      <c r="BDV438" s="263"/>
      <c r="BDW438" s="263"/>
      <c r="BDX438" s="263"/>
      <c r="BDY438" s="263"/>
      <c r="BDZ438" s="263"/>
      <c r="BEA438" s="263"/>
      <c r="BEB438" s="263"/>
      <c r="BEC438" s="263"/>
      <c r="BED438" s="263"/>
      <c r="BEE438" s="263"/>
      <c r="BEF438" s="263"/>
      <c r="BEG438" s="263"/>
      <c r="BEH438" s="263"/>
      <c r="BEI438" s="263"/>
      <c r="BEJ438" s="263"/>
      <c r="BEK438" s="263"/>
      <c r="BEL438" s="263"/>
      <c r="BEM438" s="263"/>
      <c r="BEN438" s="263"/>
      <c r="BEO438" s="263"/>
      <c r="BEP438" s="263"/>
      <c r="BEQ438" s="263"/>
      <c r="BER438" s="263"/>
      <c r="BES438" s="263"/>
      <c r="BET438" s="263"/>
      <c r="BEU438" s="263"/>
      <c r="BEV438" s="263"/>
      <c r="BEW438" s="263"/>
      <c r="BEX438" s="263"/>
      <c r="BEY438" s="263"/>
      <c r="BEZ438" s="263"/>
      <c r="BFA438" s="263"/>
      <c r="BFB438" s="263"/>
      <c r="BFC438" s="263"/>
      <c r="BFD438" s="263"/>
      <c r="BFE438" s="263"/>
      <c r="BFF438" s="263"/>
      <c r="BFG438" s="263"/>
      <c r="BFH438" s="263"/>
      <c r="BFI438" s="263"/>
      <c r="BFJ438" s="263"/>
      <c r="BFK438" s="263"/>
      <c r="BFL438" s="263"/>
      <c r="BFM438" s="263"/>
      <c r="BFN438" s="263"/>
      <c r="BFO438" s="263"/>
      <c r="BFP438" s="263"/>
      <c r="BFQ438" s="263"/>
      <c r="BFR438" s="263"/>
      <c r="BFS438" s="263"/>
      <c r="BFT438" s="263"/>
      <c r="BFU438" s="263"/>
      <c r="BFV438" s="263"/>
      <c r="BFW438" s="263"/>
      <c r="BFX438" s="263"/>
      <c r="BFY438" s="263"/>
      <c r="BFZ438" s="263"/>
      <c r="BGA438" s="263"/>
      <c r="BGB438" s="263"/>
      <c r="BGC438" s="263"/>
      <c r="BGD438" s="263"/>
      <c r="BGE438" s="263"/>
      <c r="BGF438" s="263"/>
      <c r="BGG438" s="263"/>
      <c r="BGH438" s="263"/>
      <c r="BGI438" s="263"/>
      <c r="BGJ438" s="263"/>
      <c r="BGK438" s="263"/>
      <c r="BGL438" s="263"/>
      <c r="BGM438" s="263"/>
      <c r="BGN438" s="263"/>
      <c r="BGO438" s="263"/>
      <c r="BGP438" s="263"/>
      <c r="BGQ438" s="263"/>
      <c r="BGR438" s="263"/>
      <c r="BGS438" s="263"/>
      <c r="BGT438" s="263"/>
      <c r="BGU438" s="263"/>
      <c r="BGV438" s="263"/>
      <c r="BGW438" s="263"/>
      <c r="BGX438" s="263"/>
      <c r="BGY438" s="263"/>
      <c r="BGZ438" s="263"/>
      <c r="BHA438" s="263"/>
      <c r="BHB438" s="263"/>
      <c r="BHC438" s="263"/>
      <c r="BHD438" s="263"/>
      <c r="BHE438" s="263"/>
      <c r="BHF438" s="263"/>
      <c r="BHG438" s="263"/>
      <c r="BHH438" s="263"/>
      <c r="BHI438" s="263"/>
      <c r="BHJ438" s="263"/>
      <c r="BHK438" s="263"/>
      <c r="BHL438" s="263"/>
      <c r="BHM438" s="263"/>
      <c r="BHN438" s="263"/>
      <c r="BHO438" s="263"/>
      <c r="BHP438" s="263"/>
      <c r="BHQ438" s="263"/>
      <c r="BHR438" s="263"/>
      <c r="BHS438" s="263"/>
      <c r="BHT438" s="263"/>
      <c r="BHU438" s="263"/>
      <c r="BHV438" s="263"/>
      <c r="BHW438" s="263"/>
      <c r="BHX438" s="263"/>
      <c r="BHY438" s="263"/>
      <c r="BHZ438" s="263"/>
      <c r="BIA438" s="263"/>
      <c r="BIB438" s="263"/>
      <c r="BIC438" s="263"/>
      <c r="BID438" s="263"/>
      <c r="BIE438" s="263"/>
      <c r="BIF438" s="263"/>
      <c r="BIG438" s="263"/>
      <c r="BIH438" s="263"/>
      <c r="BII438" s="263"/>
      <c r="BIJ438" s="263"/>
      <c r="BIK438" s="263"/>
      <c r="BIL438" s="263"/>
      <c r="BIM438" s="263"/>
      <c r="BIN438" s="263"/>
      <c r="BIO438" s="263"/>
      <c r="BIP438" s="263"/>
      <c r="BIQ438" s="263"/>
      <c r="BIR438" s="263"/>
      <c r="BIS438" s="263"/>
      <c r="BIT438" s="263"/>
      <c r="BIU438" s="263"/>
      <c r="BIV438" s="263"/>
      <c r="BIW438" s="263"/>
      <c r="BIX438" s="263"/>
      <c r="BIY438" s="263"/>
      <c r="BIZ438" s="263"/>
      <c r="BJA438" s="263"/>
      <c r="BJB438" s="263"/>
      <c r="BJC438" s="263"/>
      <c r="BJD438" s="263"/>
      <c r="BJE438" s="263"/>
      <c r="BJF438" s="263"/>
      <c r="BJG438" s="263"/>
      <c r="BJH438" s="263"/>
      <c r="BJI438" s="263"/>
      <c r="BJJ438" s="263"/>
      <c r="BJK438" s="263"/>
      <c r="BJL438" s="263"/>
      <c r="BJM438" s="263"/>
      <c r="BJN438" s="263"/>
      <c r="BJO438" s="263"/>
      <c r="BJP438" s="263"/>
      <c r="BJQ438" s="263"/>
      <c r="BJR438" s="263"/>
      <c r="BJS438" s="263"/>
      <c r="BJT438" s="263"/>
      <c r="BJU438" s="263"/>
      <c r="BJV438" s="263"/>
      <c r="BJW438" s="263"/>
      <c r="BJX438" s="263"/>
      <c r="BJY438" s="263"/>
      <c r="BJZ438" s="263"/>
      <c r="BKA438" s="263"/>
      <c r="BKB438" s="263"/>
      <c r="BKC438" s="263"/>
      <c r="BKD438" s="263"/>
      <c r="BKE438" s="263"/>
      <c r="BKF438" s="263"/>
      <c r="BKG438" s="263"/>
      <c r="BKH438" s="263"/>
      <c r="BKI438" s="263"/>
      <c r="BKJ438" s="263"/>
      <c r="BKK438" s="263"/>
      <c r="BKL438" s="263"/>
      <c r="BKM438" s="263"/>
      <c r="BKN438" s="263"/>
      <c r="BKO438" s="263"/>
      <c r="BKP438" s="263"/>
      <c r="BKQ438" s="263"/>
      <c r="BKR438" s="263"/>
      <c r="BKS438" s="263"/>
      <c r="BKT438" s="263"/>
      <c r="BKU438" s="263"/>
      <c r="BKV438" s="263"/>
      <c r="BKW438" s="263"/>
      <c r="BKX438" s="263"/>
      <c r="BKY438" s="263"/>
      <c r="BKZ438" s="263"/>
      <c r="BLA438" s="263"/>
      <c r="BLB438" s="263"/>
      <c r="BLC438" s="263"/>
      <c r="BLD438" s="263"/>
      <c r="BLE438" s="263"/>
      <c r="BLF438" s="263"/>
      <c r="BLG438" s="263"/>
      <c r="BLH438" s="263"/>
      <c r="BLI438" s="263"/>
      <c r="BLJ438" s="263"/>
      <c r="BLK438" s="263"/>
      <c r="BLL438" s="263"/>
      <c r="BLM438" s="263"/>
      <c r="BLN438" s="263"/>
      <c r="BLO438" s="263"/>
      <c r="BLP438" s="263"/>
      <c r="BLQ438" s="263"/>
      <c r="BLR438" s="263"/>
      <c r="BLS438" s="263"/>
      <c r="BLT438" s="263"/>
      <c r="BLU438" s="263"/>
      <c r="BLV438" s="263"/>
      <c r="BLW438" s="263"/>
      <c r="BLX438" s="263"/>
      <c r="BLY438" s="263"/>
      <c r="BLZ438" s="263"/>
      <c r="BMA438" s="263"/>
      <c r="BMB438" s="263"/>
      <c r="BMC438" s="263"/>
      <c r="BMD438" s="263"/>
      <c r="BME438" s="263"/>
      <c r="BMF438" s="263"/>
      <c r="BMG438" s="263"/>
      <c r="BMH438" s="263"/>
      <c r="BMI438" s="263"/>
      <c r="BMJ438" s="263"/>
      <c r="BMK438" s="263"/>
      <c r="BML438" s="263"/>
      <c r="BMM438" s="263"/>
      <c r="BMN438" s="263"/>
      <c r="BMO438" s="263"/>
      <c r="BMP438" s="263"/>
      <c r="BMQ438" s="263"/>
      <c r="BMR438" s="263"/>
      <c r="BMS438" s="263"/>
      <c r="BMT438" s="263"/>
      <c r="BMU438" s="263"/>
      <c r="BMV438" s="263"/>
      <c r="BMW438" s="263"/>
      <c r="BMX438" s="263"/>
      <c r="BMY438" s="263"/>
      <c r="BMZ438" s="263"/>
      <c r="BNA438" s="263"/>
      <c r="BNB438" s="263"/>
      <c r="BNC438" s="263"/>
      <c r="BND438" s="263"/>
      <c r="BNE438" s="263"/>
      <c r="BNF438" s="263"/>
      <c r="BNG438" s="263"/>
      <c r="BNH438" s="263"/>
      <c r="BNI438" s="263"/>
      <c r="BNJ438" s="263"/>
      <c r="BNK438" s="263"/>
      <c r="BNL438" s="263"/>
      <c r="BNM438" s="263"/>
      <c r="BNN438" s="263"/>
      <c r="BNO438" s="263"/>
      <c r="BNP438" s="263"/>
      <c r="BNQ438" s="263"/>
      <c r="BNR438" s="263"/>
      <c r="BNS438" s="263"/>
      <c r="BNT438" s="263"/>
      <c r="BNU438" s="263"/>
      <c r="BNV438" s="263"/>
      <c r="BNW438" s="263"/>
      <c r="BNX438" s="263"/>
      <c r="BNY438" s="263"/>
      <c r="BNZ438" s="263"/>
      <c r="BOA438" s="263"/>
      <c r="BOB438" s="263"/>
      <c r="BOC438" s="263"/>
      <c r="BOD438" s="263"/>
      <c r="BOE438" s="263"/>
      <c r="BOF438" s="263"/>
      <c r="BOG438" s="263"/>
      <c r="BOH438" s="263"/>
      <c r="BOI438" s="263"/>
      <c r="BOJ438" s="263"/>
      <c r="BOK438" s="263"/>
      <c r="BOL438" s="263"/>
      <c r="BOM438" s="263"/>
      <c r="BON438" s="263"/>
      <c r="BOO438" s="263"/>
      <c r="BOP438" s="263"/>
      <c r="BOQ438" s="263"/>
      <c r="BOR438" s="263"/>
      <c r="BOS438" s="263"/>
      <c r="BOT438" s="263"/>
      <c r="BOU438" s="263"/>
      <c r="BOV438" s="263"/>
      <c r="BOW438" s="263"/>
      <c r="BOX438" s="263"/>
      <c r="BOY438" s="263"/>
      <c r="BOZ438" s="263"/>
      <c r="BPA438" s="263"/>
      <c r="BPB438" s="263"/>
      <c r="BPC438" s="263"/>
      <c r="BPD438" s="263"/>
      <c r="BPE438" s="263"/>
      <c r="BPF438" s="263"/>
      <c r="BPG438" s="263"/>
      <c r="BPH438" s="263"/>
      <c r="BPI438" s="263"/>
      <c r="BPJ438" s="263"/>
      <c r="BPK438" s="263"/>
      <c r="BPL438" s="263"/>
      <c r="BPM438" s="263"/>
      <c r="BPN438" s="263"/>
      <c r="BPO438" s="263"/>
      <c r="BPP438" s="263"/>
      <c r="BPQ438" s="263"/>
      <c r="BPR438" s="263"/>
      <c r="BPS438" s="263"/>
      <c r="BPT438" s="263"/>
      <c r="BPU438" s="263"/>
      <c r="BPV438" s="263"/>
      <c r="BPW438" s="263"/>
      <c r="BPX438" s="263"/>
      <c r="BPY438" s="263"/>
      <c r="BPZ438" s="263"/>
      <c r="BQA438" s="263"/>
      <c r="BQB438" s="263"/>
      <c r="BQC438" s="263"/>
      <c r="BQD438" s="263"/>
      <c r="BQE438" s="263"/>
      <c r="BQF438" s="263"/>
      <c r="BQG438" s="263"/>
      <c r="BQH438" s="263"/>
      <c r="BQI438" s="263"/>
      <c r="BQJ438" s="263"/>
      <c r="BQK438" s="263"/>
      <c r="BQL438" s="263"/>
      <c r="BQM438" s="263"/>
      <c r="BQN438" s="263"/>
      <c r="BQO438" s="263"/>
      <c r="BQP438" s="263"/>
      <c r="BQQ438" s="263"/>
      <c r="BQR438" s="263"/>
      <c r="BQS438" s="263"/>
      <c r="BQT438" s="263"/>
      <c r="BQU438" s="263"/>
      <c r="BQV438" s="263"/>
      <c r="BQW438" s="263"/>
      <c r="BQX438" s="263"/>
      <c r="BQY438" s="263"/>
      <c r="BQZ438" s="263"/>
      <c r="BRA438" s="263"/>
      <c r="BRB438" s="263"/>
      <c r="BRC438" s="263"/>
      <c r="BRD438" s="263"/>
      <c r="BRE438" s="263"/>
      <c r="BRF438" s="263"/>
      <c r="BRG438" s="263"/>
      <c r="BRH438" s="263"/>
      <c r="BRI438" s="263"/>
      <c r="BRJ438" s="263"/>
      <c r="BRK438" s="263"/>
      <c r="BRL438" s="263"/>
      <c r="BRM438" s="263"/>
      <c r="BRN438" s="263"/>
      <c r="BRO438" s="263"/>
      <c r="BRP438" s="263"/>
      <c r="BRQ438" s="263"/>
      <c r="BRR438" s="263"/>
      <c r="BRS438" s="263"/>
      <c r="BRT438" s="263"/>
      <c r="BRU438" s="263"/>
      <c r="BRV438" s="263"/>
      <c r="BRW438" s="263"/>
      <c r="BRX438" s="263"/>
      <c r="BRY438" s="263"/>
      <c r="BRZ438" s="263"/>
      <c r="BSA438" s="263"/>
      <c r="BSB438" s="263"/>
      <c r="BSC438" s="263"/>
      <c r="BSD438" s="263"/>
      <c r="BSE438" s="263"/>
      <c r="BSF438" s="263"/>
      <c r="BSG438" s="263"/>
      <c r="BSH438" s="263"/>
      <c r="BSI438" s="263"/>
      <c r="BSJ438" s="263"/>
      <c r="BSK438" s="263"/>
      <c r="BSL438" s="263"/>
      <c r="BSM438" s="263"/>
      <c r="BSN438" s="263"/>
      <c r="BSO438" s="263"/>
      <c r="BSP438" s="263"/>
      <c r="BSQ438" s="263"/>
      <c r="BSR438" s="263"/>
      <c r="BSS438" s="263"/>
      <c r="BST438" s="263"/>
      <c r="BSU438" s="263"/>
      <c r="BSV438" s="263"/>
      <c r="BSW438" s="263"/>
      <c r="BSX438" s="263"/>
      <c r="BSY438" s="263"/>
      <c r="BSZ438" s="263"/>
      <c r="BTA438" s="263"/>
      <c r="BTB438" s="263"/>
      <c r="BTC438" s="263"/>
      <c r="BTD438" s="263"/>
      <c r="BTE438" s="263"/>
      <c r="BTF438" s="263"/>
      <c r="BTG438" s="263"/>
      <c r="BTH438" s="263"/>
      <c r="BTI438" s="263"/>
      <c r="BTJ438" s="263"/>
      <c r="BTK438" s="263"/>
      <c r="BTL438" s="263"/>
      <c r="BTM438" s="263"/>
      <c r="BTN438" s="263"/>
      <c r="BTO438" s="263"/>
      <c r="BTP438" s="263"/>
      <c r="BTQ438" s="263"/>
      <c r="BTR438" s="263"/>
      <c r="BTS438" s="263"/>
      <c r="BTT438" s="263"/>
      <c r="BTU438" s="263"/>
      <c r="BTV438" s="263"/>
      <c r="BTW438" s="263"/>
      <c r="BTX438" s="263"/>
      <c r="BTY438" s="263"/>
      <c r="BTZ438" s="263"/>
      <c r="BUA438" s="263"/>
      <c r="BUB438" s="263"/>
      <c r="BUC438" s="263"/>
      <c r="BUD438" s="263"/>
      <c r="BUE438" s="263"/>
      <c r="BUF438" s="263"/>
      <c r="BUG438" s="263"/>
      <c r="BUH438" s="263"/>
      <c r="BUI438" s="263"/>
      <c r="BUJ438" s="263"/>
      <c r="BUK438" s="263"/>
      <c r="BUL438" s="263"/>
      <c r="BUM438" s="263"/>
      <c r="BUN438" s="263"/>
      <c r="BUO438" s="263"/>
      <c r="BUP438" s="263"/>
      <c r="BUQ438" s="263"/>
      <c r="BUR438" s="263"/>
      <c r="BUS438" s="263"/>
      <c r="BUT438" s="263"/>
      <c r="BUU438" s="263"/>
      <c r="BUV438" s="263"/>
      <c r="BUW438" s="263"/>
      <c r="BUX438" s="263"/>
      <c r="BUY438" s="263"/>
      <c r="BUZ438" s="263"/>
      <c r="BVA438" s="263"/>
      <c r="BVB438" s="263"/>
      <c r="BVC438" s="263"/>
      <c r="BVD438" s="263"/>
      <c r="BVE438" s="263"/>
      <c r="BVF438" s="263"/>
      <c r="BVG438" s="263"/>
      <c r="BVH438" s="263"/>
      <c r="BVI438" s="263"/>
      <c r="BVJ438" s="263"/>
      <c r="BVK438" s="263"/>
      <c r="BVL438" s="263"/>
      <c r="BVM438" s="263"/>
      <c r="BVN438" s="263"/>
      <c r="BVO438" s="263"/>
      <c r="BVP438" s="263"/>
      <c r="BVQ438" s="263"/>
      <c r="BVR438" s="263"/>
      <c r="BVS438" s="263"/>
      <c r="BVT438" s="263"/>
      <c r="BVU438" s="263"/>
      <c r="BVV438" s="263"/>
      <c r="BVW438" s="263"/>
      <c r="BVX438" s="263"/>
      <c r="BVY438" s="263"/>
      <c r="BVZ438" s="263"/>
      <c r="BWA438" s="263"/>
      <c r="BWB438" s="263"/>
      <c r="BWC438" s="263"/>
      <c r="BWD438" s="263"/>
      <c r="BWE438" s="263"/>
      <c r="BWF438" s="263"/>
      <c r="BWG438" s="263"/>
      <c r="BWH438" s="263"/>
      <c r="BWI438" s="263"/>
      <c r="BWJ438" s="263"/>
      <c r="BWK438" s="263"/>
      <c r="BWL438" s="263"/>
      <c r="BWM438" s="263"/>
      <c r="BWN438" s="263"/>
      <c r="BWO438" s="263"/>
      <c r="BWP438" s="263"/>
      <c r="BWQ438" s="263"/>
      <c r="BWR438" s="263"/>
      <c r="BWS438" s="263"/>
      <c r="BWT438" s="263"/>
      <c r="BWU438" s="263"/>
      <c r="BWV438" s="263"/>
      <c r="BWW438" s="263"/>
      <c r="BWX438" s="263"/>
      <c r="BWY438" s="263"/>
      <c r="BWZ438" s="263"/>
      <c r="BXA438" s="263"/>
      <c r="BXB438" s="263"/>
      <c r="BXC438" s="263"/>
      <c r="BXD438" s="263"/>
      <c r="BXE438" s="263"/>
      <c r="BXF438" s="263"/>
      <c r="BXG438" s="263"/>
      <c r="BXH438" s="263"/>
      <c r="BXI438" s="263"/>
      <c r="BXJ438" s="263"/>
      <c r="BXK438" s="263"/>
      <c r="BXL438" s="263"/>
      <c r="BXM438" s="263"/>
      <c r="BXN438" s="263"/>
      <c r="BXO438" s="263"/>
      <c r="BXP438" s="263"/>
      <c r="BXQ438" s="263"/>
      <c r="BXR438" s="263"/>
      <c r="BXS438" s="263"/>
      <c r="BXT438" s="263"/>
      <c r="BXU438" s="263"/>
      <c r="BXV438" s="263"/>
      <c r="BXW438" s="263"/>
      <c r="BXX438" s="263"/>
      <c r="BXY438" s="263"/>
      <c r="BXZ438" s="263"/>
      <c r="BYA438" s="263"/>
      <c r="BYB438" s="263"/>
      <c r="BYC438" s="263"/>
      <c r="BYD438" s="263"/>
      <c r="BYE438" s="263"/>
      <c r="BYF438" s="263"/>
      <c r="BYG438" s="263"/>
      <c r="BYH438" s="263"/>
      <c r="BYI438" s="263"/>
      <c r="BYJ438" s="263"/>
      <c r="BYK438" s="263"/>
      <c r="BYL438" s="263"/>
      <c r="BYM438" s="263"/>
      <c r="BYN438" s="263"/>
      <c r="BYO438" s="263"/>
      <c r="BYP438" s="263"/>
      <c r="BYQ438" s="263"/>
      <c r="BYR438" s="263"/>
      <c r="BYS438" s="263"/>
      <c r="BYT438" s="263"/>
      <c r="BYU438" s="263"/>
      <c r="BYV438" s="263"/>
      <c r="BYW438" s="263"/>
      <c r="BYX438" s="263"/>
      <c r="BYY438" s="263"/>
      <c r="BYZ438" s="263"/>
      <c r="BZA438" s="263"/>
      <c r="BZB438" s="263"/>
      <c r="BZC438" s="263"/>
      <c r="BZD438" s="263"/>
      <c r="BZE438" s="263"/>
      <c r="BZF438" s="263"/>
      <c r="BZG438" s="263"/>
      <c r="BZH438" s="263"/>
      <c r="BZI438" s="263"/>
      <c r="BZJ438" s="263"/>
      <c r="BZK438" s="263"/>
      <c r="BZL438" s="263"/>
      <c r="BZM438" s="263"/>
      <c r="BZN438" s="263"/>
      <c r="BZO438" s="263"/>
      <c r="BZP438" s="263"/>
      <c r="BZQ438" s="263"/>
      <c r="BZR438" s="263"/>
      <c r="BZS438" s="263"/>
      <c r="BZT438" s="263"/>
      <c r="BZU438" s="263"/>
      <c r="BZV438" s="263"/>
      <c r="BZW438" s="263"/>
      <c r="BZX438" s="263"/>
      <c r="BZY438" s="263"/>
      <c r="BZZ438" s="263"/>
      <c r="CAA438" s="263"/>
      <c r="CAB438" s="263"/>
      <c r="CAC438" s="263"/>
      <c r="CAD438" s="263"/>
      <c r="CAE438" s="263"/>
      <c r="CAF438" s="263"/>
      <c r="CAG438" s="263"/>
      <c r="CAH438" s="263"/>
      <c r="CAI438" s="263"/>
      <c r="CAJ438" s="263"/>
      <c r="CAK438" s="263"/>
      <c r="CAL438" s="263"/>
      <c r="CAM438" s="263"/>
      <c r="CAN438" s="263"/>
      <c r="CAO438" s="263"/>
      <c r="CAP438" s="263"/>
      <c r="CAQ438" s="263"/>
      <c r="CAR438" s="263"/>
      <c r="CAS438" s="263"/>
      <c r="CAT438" s="263"/>
      <c r="CAU438" s="263"/>
      <c r="CAV438" s="263"/>
    </row>
    <row r="439" spans="1:2076" x14ac:dyDescent="0.35">
      <c r="A439" s="263"/>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263"/>
      <c r="AE439" s="263"/>
      <c r="AF439" s="263"/>
      <c r="AG439" s="263"/>
      <c r="AH439" s="263"/>
      <c r="AI439" s="263"/>
      <c r="AJ439" s="263"/>
      <c r="AK439" s="263"/>
      <c r="AL439" s="263"/>
      <c r="AM439" s="263"/>
      <c r="AN439" s="263"/>
      <c r="AO439" s="263"/>
      <c r="AP439" s="263"/>
      <c r="AQ439" s="263"/>
      <c r="AR439" s="263"/>
      <c r="AS439" s="263"/>
      <c r="AT439" s="263"/>
      <c r="AU439" s="263"/>
      <c r="AV439" s="263"/>
      <c r="AW439" s="263"/>
      <c r="AX439" s="263"/>
      <c r="AY439" s="263"/>
      <c r="AZ439" s="263"/>
      <c r="BA439" s="263"/>
      <c r="BB439" s="263"/>
      <c r="BC439" s="263"/>
      <c r="BD439" s="263"/>
      <c r="BE439" s="263"/>
      <c r="BF439" s="263"/>
      <c r="BG439" s="263"/>
      <c r="BH439" s="263"/>
      <c r="BI439" s="263"/>
      <c r="BJ439" s="263"/>
      <c r="BK439" s="263"/>
      <c r="BL439" s="263"/>
      <c r="BM439" s="263"/>
      <c r="BN439" s="263"/>
      <c r="BO439" s="263"/>
      <c r="BP439" s="263"/>
      <c r="BQ439" s="263"/>
      <c r="BR439" s="263"/>
      <c r="BS439" s="263"/>
      <c r="BT439" s="263"/>
      <c r="BU439" s="263"/>
      <c r="BV439" s="263"/>
      <c r="BW439" s="263"/>
      <c r="BX439" s="263"/>
      <c r="BY439" s="263"/>
      <c r="BZ439" s="263"/>
      <c r="CA439" s="263"/>
      <c r="CB439" s="263"/>
      <c r="CC439" s="263"/>
      <c r="CD439" s="263"/>
      <c r="CE439" s="263"/>
      <c r="CF439" s="263"/>
      <c r="CG439" s="263"/>
      <c r="CH439" s="263"/>
      <c r="CI439" s="263"/>
      <c r="CJ439" s="263"/>
      <c r="CK439" s="263"/>
      <c r="CL439" s="263"/>
      <c r="CM439" s="263"/>
      <c r="CN439" s="263"/>
      <c r="CO439" s="263"/>
      <c r="CP439" s="263"/>
      <c r="CQ439" s="263"/>
      <c r="CR439" s="263"/>
      <c r="CS439" s="263"/>
      <c r="CT439" s="263"/>
      <c r="CU439" s="263"/>
      <c r="CV439" s="263"/>
      <c r="CW439" s="263"/>
      <c r="CX439" s="263"/>
      <c r="CY439" s="263"/>
      <c r="CZ439" s="263"/>
      <c r="DA439" s="263"/>
      <c r="DB439" s="263"/>
      <c r="DC439" s="263"/>
      <c r="DD439" s="263"/>
      <c r="DE439" s="263"/>
      <c r="DF439" s="263"/>
      <c r="DG439" s="263"/>
      <c r="DH439" s="263"/>
      <c r="DI439" s="263"/>
      <c r="DJ439" s="263"/>
      <c r="DK439" s="263"/>
      <c r="DL439" s="263"/>
      <c r="DM439" s="263"/>
      <c r="DN439" s="263"/>
      <c r="DO439" s="263"/>
      <c r="DP439" s="263"/>
      <c r="DQ439" s="263"/>
      <c r="DR439" s="263"/>
      <c r="DS439" s="263"/>
      <c r="DT439" s="263"/>
      <c r="DU439" s="263"/>
      <c r="DV439" s="263"/>
      <c r="DW439" s="263"/>
      <c r="DX439" s="263"/>
      <c r="DY439" s="263"/>
      <c r="DZ439" s="263"/>
      <c r="EA439" s="263"/>
      <c r="EB439" s="263"/>
      <c r="EC439" s="263"/>
      <c r="ED439" s="263"/>
      <c r="EE439" s="263"/>
      <c r="EF439" s="263"/>
      <c r="EG439" s="263"/>
      <c r="EH439" s="263"/>
      <c r="EI439" s="263"/>
      <c r="EJ439" s="263"/>
      <c r="EK439" s="263"/>
      <c r="EL439" s="263"/>
      <c r="EM439" s="263"/>
      <c r="EN439" s="263"/>
      <c r="EO439" s="263"/>
      <c r="EP439" s="263"/>
      <c r="EQ439" s="263"/>
      <c r="ER439" s="263"/>
      <c r="ES439" s="263"/>
      <c r="ET439" s="263"/>
      <c r="EU439" s="263"/>
      <c r="EV439" s="263"/>
      <c r="EW439" s="263"/>
      <c r="EX439" s="263"/>
      <c r="EY439" s="263"/>
      <c r="EZ439" s="263"/>
      <c r="FA439" s="263"/>
      <c r="FB439" s="263"/>
      <c r="FC439" s="263"/>
      <c r="FD439" s="263"/>
      <c r="FE439" s="263"/>
      <c r="FF439" s="263"/>
      <c r="FG439" s="263"/>
      <c r="FH439" s="263"/>
      <c r="FI439" s="263"/>
      <c r="FJ439" s="263"/>
      <c r="FK439" s="263"/>
      <c r="FL439" s="263"/>
      <c r="FM439" s="263"/>
      <c r="FN439" s="263"/>
      <c r="FO439" s="263"/>
      <c r="FP439" s="263"/>
      <c r="FQ439" s="263"/>
      <c r="FR439" s="263"/>
      <c r="FS439" s="263"/>
      <c r="FT439" s="263"/>
      <c r="FU439" s="263"/>
      <c r="FV439" s="263"/>
      <c r="FW439" s="263"/>
      <c r="FX439" s="263"/>
      <c r="FY439" s="263"/>
      <c r="FZ439" s="263"/>
      <c r="GA439" s="263"/>
      <c r="GB439" s="263"/>
      <c r="GC439" s="263"/>
      <c r="GD439" s="263"/>
      <c r="GE439" s="263"/>
      <c r="GF439" s="263"/>
      <c r="GG439" s="263"/>
      <c r="GH439" s="263"/>
      <c r="GI439" s="263"/>
      <c r="GJ439" s="263"/>
      <c r="GK439" s="263"/>
      <c r="GL439" s="263"/>
      <c r="GM439" s="263"/>
      <c r="GN439" s="263"/>
      <c r="GO439" s="263"/>
      <c r="GP439" s="263"/>
      <c r="GQ439" s="263"/>
      <c r="GR439" s="263"/>
      <c r="GS439" s="263"/>
      <c r="GT439" s="263"/>
      <c r="GU439" s="263"/>
      <c r="GV439" s="263"/>
      <c r="GW439" s="263"/>
      <c r="GX439" s="263"/>
      <c r="GY439" s="263"/>
      <c r="GZ439" s="263"/>
      <c r="HA439" s="263"/>
      <c r="HB439" s="263"/>
      <c r="HC439" s="263"/>
      <c r="HD439" s="263"/>
      <c r="HE439" s="263"/>
      <c r="HF439" s="263"/>
      <c r="HG439" s="263"/>
      <c r="HH439" s="263"/>
      <c r="HI439" s="263"/>
      <c r="HJ439" s="263"/>
      <c r="HK439" s="263"/>
      <c r="HL439" s="263"/>
      <c r="HM439" s="263"/>
      <c r="HN439" s="263"/>
      <c r="HO439" s="263"/>
      <c r="HP439" s="263"/>
      <c r="HQ439" s="263"/>
      <c r="HR439" s="263"/>
      <c r="HS439" s="263"/>
      <c r="HT439" s="263"/>
      <c r="HU439" s="263"/>
      <c r="HV439" s="263"/>
      <c r="HW439" s="263"/>
      <c r="HX439" s="263"/>
      <c r="HY439" s="263"/>
      <c r="HZ439" s="263"/>
      <c r="IA439" s="263"/>
      <c r="IB439" s="263"/>
      <c r="IC439" s="263"/>
      <c r="ID439" s="263"/>
      <c r="IE439" s="263"/>
      <c r="IF439" s="263"/>
      <c r="IG439" s="263"/>
      <c r="IH439" s="263"/>
      <c r="II439" s="263"/>
      <c r="IJ439" s="263"/>
      <c r="IK439" s="263"/>
      <c r="IL439" s="263"/>
      <c r="IM439" s="263"/>
      <c r="IN439" s="263"/>
      <c r="IO439" s="263"/>
      <c r="IP439" s="263"/>
      <c r="IQ439" s="263"/>
      <c r="IR439" s="263"/>
      <c r="IS439" s="263"/>
      <c r="IT439" s="263"/>
      <c r="IU439" s="263"/>
      <c r="IV439" s="263"/>
      <c r="IW439" s="263"/>
      <c r="IX439" s="263"/>
      <c r="IY439" s="263"/>
      <c r="IZ439" s="263"/>
      <c r="JA439" s="263"/>
      <c r="JB439" s="263"/>
      <c r="JC439" s="263"/>
      <c r="JD439" s="263"/>
      <c r="JE439" s="263"/>
      <c r="JF439" s="263"/>
      <c r="JG439" s="263"/>
      <c r="JH439" s="263"/>
      <c r="JI439" s="263"/>
      <c r="JJ439" s="263"/>
      <c r="JK439" s="263"/>
      <c r="JL439" s="263"/>
      <c r="JM439" s="263"/>
      <c r="JN439" s="263"/>
      <c r="JO439" s="263"/>
      <c r="JP439" s="263"/>
      <c r="JQ439" s="263"/>
      <c r="JR439" s="263"/>
      <c r="JS439" s="263"/>
      <c r="JT439" s="263"/>
      <c r="JU439" s="263"/>
      <c r="JV439" s="263"/>
      <c r="JW439" s="263"/>
      <c r="JX439" s="263"/>
      <c r="JY439" s="263"/>
      <c r="JZ439" s="263"/>
      <c r="KA439" s="263"/>
      <c r="KB439" s="263"/>
      <c r="KC439" s="263"/>
      <c r="KD439" s="263"/>
      <c r="KE439" s="263"/>
      <c r="KF439" s="263"/>
      <c r="KG439" s="263"/>
      <c r="KH439" s="263"/>
      <c r="KI439" s="263"/>
      <c r="KJ439" s="263"/>
      <c r="KK439" s="263"/>
      <c r="KL439" s="263"/>
      <c r="KM439" s="263"/>
      <c r="KN439" s="263"/>
      <c r="KO439" s="263"/>
      <c r="KP439" s="263"/>
      <c r="KQ439" s="263"/>
      <c r="KR439" s="263"/>
      <c r="KS439" s="263"/>
      <c r="KT439" s="263"/>
      <c r="KU439" s="263"/>
      <c r="KV439" s="263"/>
      <c r="KW439" s="263"/>
      <c r="KX439" s="263"/>
      <c r="KY439" s="263"/>
      <c r="KZ439" s="263"/>
      <c r="LA439" s="263"/>
      <c r="LB439" s="263"/>
      <c r="LC439" s="263"/>
      <c r="LD439" s="263"/>
      <c r="LE439" s="263"/>
      <c r="LF439" s="263"/>
      <c r="LG439" s="263"/>
      <c r="LH439" s="263"/>
      <c r="LI439" s="263"/>
      <c r="LJ439" s="263"/>
      <c r="LK439" s="263"/>
      <c r="LL439" s="263"/>
      <c r="LM439" s="263"/>
      <c r="LN439" s="263"/>
      <c r="LO439" s="263"/>
      <c r="LP439" s="263"/>
      <c r="LQ439" s="263"/>
      <c r="LR439" s="263"/>
      <c r="LS439" s="263"/>
      <c r="LT439" s="263"/>
      <c r="LU439" s="263"/>
      <c r="LV439" s="263"/>
      <c r="LW439" s="263"/>
      <c r="LX439" s="263"/>
      <c r="LY439" s="263"/>
      <c r="LZ439" s="263"/>
      <c r="MA439" s="263"/>
      <c r="MB439" s="263"/>
      <c r="MC439" s="263"/>
      <c r="MD439" s="263"/>
      <c r="ME439" s="263"/>
      <c r="MF439" s="263"/>
      <c r="MG439" s="263"/>
      <c r="MH439" s="263"/>
      <c r="MI439" s="263"/>
      <c r="MJ439" s="263"/>
      <c r="MK439" s="263"/>
      <c r="ML439" s="263"/>
      <c r="MM439" s="263"/>
      <c r="MN439" s="263"/>
      <c r="MO439" s="263"/>
      <c r="MP439" s="263"/>
      <c r="MQ439" s="263"/>
      <c r="MR439" s="263"/>
      <c r="MS439" s="263"/>
      <c r="MT439" s="263"/>
      <c r="MU439" s="263"/>
      <c r="MV439" s="263"/>
      <c r="MW439" s="263"/>
      <c r="MX439" s="263"/>
      <c r="MY439" s="263"/>
      <c r="MZ439" s="263"/>
      <c r="NA439" s="263"/>
      <c r="NB439" s="263"/>
      <c r="NC439" s="263"/>
      <c r="ND439" s="263"/>
      <c r="NE439" s="263"/>
      <c r="NF439" s="263"/>
      <c r="NG439" s="263"/>
      <c r="NH439" s="263"/>
      <c r="NI439" s="263"/>
      <c r="NJ439" s="263"/>
      <c r="NK439" s="263"/>
      <c r="NL439" s="263"/>
      <c r="NM439" s="263"/>
      <c r="NN439" s="263"/>
      <c r="NO439" s="263"/>
      <c r="NP439" s="263"/>
      <c r="NQ439" s="263"/>
      <c r="NR439" s="263"/>
      <c r="NS439" s="263"/>
      <c r="NT439" s="263"/>
      <c r="NU439" s="263"/>
      <c r="NV439" s="263"/>
      <c r="NW439" s="263"/>
      <c r="NX439" s="263"/>
      <c r="NY439" s="263"/>
      <c r="NZ439" s="263"/>
      <c r="OA439" s="263"/>
      <c r="OB439" s="263"/>
      <c r="OC439" s="263"/>
      <c r="OD439" s="263"/>
      <c r="OE439" s="263"/>
      <c r="OF439" s="263"/>
      <c r="OG439" s="263"/>
      <c r="OH439" s="263"/>
      <c r="OI439" s="263"/>
      <c r="OJ439" s="263"/>
      <c r="OK439" s="263"/>
      <c r="OL439" s="263"/>
      <c r="OM439" s="263"/>
      <c r="ON439" s="263"/>
      <c r="OO439" s="263"/>
      <c r="OP439" s="263"/>
      <c r="OQ439" s="263"/>
      <c r="OR439" s="263"/>
      <c r="OS439" s="263"/>
      <c r="OT439" s="263"/>
      <c r="OU439" s="263"/>
      <c r="OV439" s="263"/>
      <c r="OW439" s="263"/>
      <c r="OX439" s="263"/>
      <c r="OY439" s="263"/>
      <c r="OZ439" s="263"/>
      <c r="PA439" s="263"/>
      <c r="PB439" s="263"/>
      <c r="PC439" s="263"/>
      <c r="PD439" s="263"/>
      <c r="PE439" s="263"/>
      <c r="PF439" s="263"/>
      <c r="PG439" s="263"/>
      <c r="PH439" s="263"/>
      <c r="PI439" s="263"/>
      <c r="PJ439" s="263"/>
      <c r="PK439" s="263"/>
      <c r="PL439" s="263"/>
      <c r="PM439" s="263"/>
      <c r="PN439" s="263"/>
      <c r="PO439" s="263"/>
      <c r="PP439" s="263"/>
      <c r="PQ439" s="263"/>
      <c r="PR439" s="263"/>
      <c r="PS439" s="263"/>
      <c r="PT439" s="263"/>
      <c r="PU439" s="263"/>
      <c r="PV439" s="263"/>
      <c r="PW439" s="263"/>
      <c r="PX439" s="263"/>
      <c r="PY439" s="263"/>
      <c r="PZ439" s="263"/>
      <c r="QA439" s="263"/>
      <c r="QB439" s="263"/>
      <c r="QC439" s="263"/>
      <c r="QD439" s="263"/>
      <c r="QE439" s="263"/>
      <c r="QF439" s="263"/>
      <c r="QG439" s="263"/>
      <c r="QH439" s="263"/>
      <c r="QI439" s="263"/>
      <c r="QJ439" s="263"/>
      <c r="QK439" s="263"/>
      <c r="QL439" s="263"/>
      <c r="QM439" s="263"/>
      <c r="QN439" s="263"/>
      <c r="QO439" s="263"/>
      <c r="QP439" s="263"/>
      <c r="QQ439" s="263"/>
      <c r="QR439" s="263"/>
      <c r="QS439" s="263"/>
      <c r="QT439" s="263"/>
      <c r="QU439" s="263"/>
      <c r="QV439" s="263"/>
      <c r="QW439" s="263"/>
      <c r="QX439" s="263"/>
      <c r="QY439" s="263"/>
      <c r="QZ439" s="263"/>
      <c r="RA439" s="263"/>
      <c r="RB439" s="263"/>
      <c r="RC439" s="263"/>
      <c r="RD439" s="263"/>
      <c r="RE439" s="263"/>
      <c r="RF439" s="263"/>
      <c r="RG439" s="263"/>
      <c r="RH439" s="263"/>
      <c r="RI439" s="263"/>
      <c r="RJ439" s="263"/>
      <c r="RK439" s="263"/>
      <c r="RL439" s="263"/>
      <c r="RM439" s="263"/>
      <c r="RN439" s="263"/>
      <c r="RO439" s="263"/>
      <c r="RP439" s="263"/>
      <c r="RQ439" s="263"/>
      <c r="RR439" s="263"/>
      <c r="RS439" s="263"/>
      <c r="RT439" s="263"/>
      <c r="RU439" s="263"/>
      <c r="RV439" s="263"/>
      <c r="RW439" s="263"/>
      <c r="RX439" s="263"/>
      <c r="RY439" s="263"/>
      <c r="RZ439" s="263"/>
      <c r="SA439" s="263"/>
      <c r="SB439" s="263"/>
      <c r="SC439" s="263"/>
      <c r="SD439" s="263"/>
      <c r="SE439" s="263"/>
      <c r="SF439" s="263"/>
      <c r="SG439" s="263"/>
      <c r="SH439" s="263"/>
      <c r="SI439" s="263"/>
      <c r="SJ439" s="263"/>
      <c r="SK439" s="263"/>
      <c r="SL439" s="263"/>
      <c r="SM439" s="263"/>
      <c r="SN439" s="263"/>
      <c r="SO439" s="263"/>
      <c r="SP439" s="263"/>
      <c r="SQ439" s="263"/>
      <c r="SR439" s="263"/>
      <c r="SS439" s="263"/>
      <c r="ST439" s="263"/>
      <c r="SU439" s="263"/>
      <c r="SV439" s="263"/>
      <c r="SW439" s="263"/>
      <c r="SX439" s="263"/>
      <c r="SY439" s="263"/>
      <c r="SZ439" s="263"/>
      <c r="TA439" s="263"/>
      <c r="TB439" s="263"/>
      <c r="TC439" s="263"/>
      <c r="TD439" s="263"/>
      <c r="TE439" s="263"/>
      <c r="TF439" s="263"/>
      <c r="TG439" s="263"/>
      <c r="TH439" s="263"/>
      <c r="TI439" s="263"/>
      <c r="TJ439" s="263"/>
      <c r="TK439" s="263"/>
      <c r="TL439" s="263"/>
      <c r="TM439" s="263"/>
      <c r="TN439" s="263"/>
      <c r="TO439" s="263"/>
      <c r="TP439" s="263"/>
      <c r="TQ439" s="263"/>
      <c r="TR439" s="263"/>
      <c r="TS439" s="263"/>
      <c r="TT439" s="263"/>
      <c r="TU439" s="263"/>
      <c r="TV439" s="263"/>
      <c r="TW439" s="263"/>
      <c r="TX439" s="263"/>
      <c r="TY439" s="263"/>
      <c r="TZ439" s="263"/>
      <c r="UA439" s="263"/>
      <c r="UB439" s="263"/>
      <c r="UC439" s="263"/>
      <c r="UD439" s="263"/>
      <c r="UE439" s="263"/>
      <c r="UF439" s="263"/>
      <c r="UG439" s="263"/>
      <c r="UH439" s="263"/>
      <c r="UI439" s="263"/>
      <c r="UJ439" s="263"/>
      <c r="UK439" s="263"/>
      <c r="UL439" s="263"/>
      <c r="UM439" s="263"/>
      <c r="UN439" s="263"/>
      <c r="UO439" s="263"/>
      <c r="UP439" s="263"/>
      <c r="UQ439" s="263"/>
      <c r="UR439" s="263"/>
      <c r="US439" s="263"/>
      <c r="UT439" s="263"/>
      <c r="UU439" s="263"/>
      <c r="UV439" s="263"/>
      <c r="UW439" s="263"/>
      <c r="UX439" s="263"/>
      <c r="UY439" s="263"/>
      <c r="UZ439" s="263"/>
      <c r="VA439" s="263"/>
      <c r="VB439" s="263"/>
      <c r="VC439" s="263"/>
      <c r="VD439" s="263"/>
      <c r="VE439" s="263"/>
      <c r="VF439" s="263"/>
      <c r="VG439" s="263"/>
      <c r="VH439" s="263"/>
      <c r="VI439" s="263"/>
      <c r="VJ439" s="263"/>
      <c r="VK439" s="263"/>
      <c r="VL439" s="263"/>
      <c r="VM439" s="263"/>
      <c r="VN439" s="263"/>
      <c r="VO439" s="263"/>
      <c r="VP439" s="263"/>
      <c r="VQ439" s="263"/>
      <c r="VR439" s="263"/>
      <c r="VS439" s="263"/>
      <c r="VT439" s="263"/>
      <c r="VU439" s="263"/>
      <c r="VV439" s="263"/>
      <c r="VW439" s="263"/>
      <c r="VX439" s="263"/>
      <c r="VY439" s="263"/>
      <c r="VZ439" s="263"/>
      <c r="WA439" s="263"/>
      <c r="WB439" s="263"/>
      <c r="WC439" s="263"/>
      <c r="WD439" s="263"/>
      <c r="WE439" s="263"/>
      <c r="WF439" s="263"/>
      <c r="WG439" s="263"/>
      <c r="WH439" s="263"/>
      <c r="WI439" s="263"/>
      <c r="WJ439" s="263"/>
      <c r="WK439" s="263"/>
      <c r="WL439" s="263"/>
      <c r="WM439" s="263"/>
      <c r="WN439" s="263"/>
      <c r="WO439" s="263"/>
      <c r="WP439" s="263"/>
      <c r="WQ439" s="263"/>
      <c r="WR439" s="263"/>
      <c r="WS439" s="263"/>
      <c r="WT439" s="263"/>
      <c r="WU439" s="263"/>
      <c r="WV439" s="263"/>
      <c r="WW439" s="263"/>
      <c r="WX439" s="263"/>
      <c r="WY439" s="263"/>
      <c r="WZ439" s="263"/>
      <c r="XA439" s="263"/>
      <c r="XB439" s="263"/>
      <c r="XC439" s="263"/>
      <c r="XD439" s="263"/>
      <c r="XE439" s="263"/>
      <c r="XF439" s="263"/>
      <c r="XG439" s="263"/>
      <c r="XH439" s="263"/>
      <c r="XI439" s="263"/>
      <c r="XJ439" s="263"/>
      <c r="XK439" s="263"/>
      <c r="XL439" s="263"/>
      <c r="XM439" s="263"/>
      <c r="XN439" s="263"/>
      <c r="XO439" s="263"/>
      <c r="XP439" s="263"/>
      <c r="XQ439" s="263"/>
      <c r="XR439" s="263"/>
      <c r="XS439" s="263"/>
      <c r="XT439" s="263"/>
      <c r="XU439" s="263"/>
      <c r="XV439" s="263"/>
      <c r="XW439" s="263"/>
      <c r="XX439" s="263"/>
      <c r="XY439" s="263"/>
      <c r="XZ439" s="263"/>
      <c r="YA439" s="263"/>
      <c r="YB439" s="263"/>
      <c r="YC439" s="263"/>
      <c r="YD439" s="263"/>
      <c r="YE439" s="263"/>
      <c r="YF439" s="263"/>
      <c r="YG439" s="263"/>
      <c r="YH439" s="263"/>
      <c r="YI439" s="263"/>
      <c r="YJ439" s="263"/>
      <c r="YK439" s="263"/>
      <c r="YL439" s="263"/>
      <c r="YM439" s="263"/>
      <c r="YN439" s="263"/>
      <c r="YO439" s="263"/>
      <c r="YP439" s="263"/>
      <c r="YQ439" s="263"/>
      <c r="YR439" s="263"/>
      <c r="YS439" s="263"/>
      <c r="YT439" s="263"/>
      <c r="YU439" s="263"/>
      <c r="YV439" s="263"/>
      <c r="YW439" s="263"/>
      <c r="YX439" s="263"/>
      <c r="YY439" s="263"/>
      <c r="YZ439" s="263"/>
      <c r="ZA439" s="263"/>
      <c r="ZB439" s="263"/>
      <c r="ZC439" s="263"/>
      <c r="ZD439" s="263"/>
      <c r="ZE439" s="263"/>
      <c r="ZF439" s="263"/>
      <c r="ZG439" s="263"/>
      <c r="ZH439" s="263"/>
      <c r="ZI439" s="263"/>
      <c r="ZJ439" s="263"/>
      <c r="ZK439" s="263"/>
      <c r="ZL439" s="263"/>
      <c r="ZM439" s="263"/>
      <c r="ZN439" s="263"/>
      <c r="ZO439" s="263"/>
      <c r="ZP439" s="263"/>
      <c r="ZQ439" s="263"/>
      <c r="ZR439" s="263"/>
      <c r="ZS439" s="263"/>
      <c r="ZT439" s="263"/>
      <c r="ZU439" s="263"/>
      <c r="ZV439" s="263"/>
      <c r="ZW439" s="263"/>
      <c r="ZX439" s="263"/>
      <c r="ZY439" s="263"/>
      <c r="ZZ439" s="263"/>
      <c r="AAA439" s="263"/>
      <c r="AAB439" s="263"/>
      <c r="AAC439" s="263"/>
      <c r="AAD439" s="263"/>
      <c r="AAE439" s="263"/>
      <c r="AAF439" s="263"/>
      <c r="AAG439" s="263"/>
      <c r="AAH439" s="263"/>
      <c r="AAI439" s="263"/>
      <c r="AAJ439" s="263"/>
      <c r="AAK439" s="263"/>
      <c r="AAL439" s="263"/>
      <c r="AAM439" s="263"/>
      <c r="AAN439" s="263"/>
      <c r="AAO439" s="263"/>
      <c r="AAP439" s="263"/>
      <c r="AAQ439" s="263"/>
      <c r="AAR439" s="263"/>
      <c r="AAS439" s="263"/>
      <c r="AAT439" s="263"/>
      <c r="AAU439" s="263"/>
      <c r="AAV439" s="263"/>
      <c r="AAW439" s="263"/>
      <c r="AAX439" s="263"/>
      <c r="AAY439" s="263"/>
      <c r="AAZ439" s="263"/>
      <c r="ABA439" s="263"/>
      <c r="ABB439" s="263"/>
      <c r="ABC439" s="263"/>
      <c r="ABD439" s="263"/>
      <c r="ABE439" s="263"/>
      <c r="ABF439" s="263"/>
      <c r="ABG439" s="263"/>
      <c r="ABH439" s="263"/>
      <c r="ABI439" s="263"/>
      <c r="ABJ439" s="263"/>
      <c r="ABK439" s="263"/>
      <c r="ABL439" s="263"/>
      <c r="ABM439" s="263"/>
      <c r="ABN439" s="263"/>
      <c r="ABO439" s="263"/>
      <c r="ABP439" s="263"/>
      <c r="ABQ439" s="263"/>
      <c r="ABR439" s="263"/>
      <c r="ABS439" s="263"/>
      <c r="ABT439" s="263"/>
      <c r="ABU439" s="263"/>
      <c r="ABV439" s="263"/>
      <c r="ABW439" s="263"/>
      <c r="ABX439" s="263"/>
      <c r="ABY439" s="263"/>
      <c r="ABZ439" s="263"/>
      <c r="ACA439" s="263"/>
      <c r="ACB439" s="263"/>
      <c r="ACC439" s="263"/>
      <c r="ACD439" s="263"/>
      <c r="ACE439" s="263"/>
      <c r="ACF439" s="263"/>
      <c r="ACG439" s="263"/>
      <c r="ACH439" s="263"/>
      <c r="ACI439" s="263"/>
      <c r="ACJ439" s="263"/>
      <c r="ACK439" s="263"/>
      <c r="ACL439" s="263"/>
      <c r="ACM439" s="263"/>
      <c r="ACN439" s="263"/>
      <c r="ACO439" s="263"/>
      <c r="ACP439" s="263"/>
      <c r="ACQ439" s="263"/>
      <c r="ACR439" s="263"/>
      <c r="ACS439" s="263"/>
      <c r="ACT439" s="263"/>
      <c r="ACU439" s="263"/>
      <c r="ACV439" s="263"/>
      <c r="ACW439" s="263"/>
      <c r="ACX439" s="263"/>
      <c r="ACY439" s="263"/>
      <c r="ACZ439" s="263"/>
      <c r="ADA439" s="263"/>
      <c r="ADB439" s="263"/>
      <c r="ADC439" s="263"/>
      <c r="ADD439" s="263"/>
      <c r="ADE439" s="263"/>
      <c r="ADF439" s="263"/>
      <c r="ADG439" s="263"/>
      <c r="ADH439" s="263"/>
      <c r="ADI439" s="263"/>
      <c r="ADJ439" s="263"/>
      <c r="ADK439" s="263"/>
      <c r="ADL439" s="263"/>
      <c r="ADM439" s="263"/>
      <c r="ADN439" s="263"/>
      <c r="ADO439" s="263"/>
      <c r="ADP439" s="263"/>
      <c r="ADQ439" s="263"/>
      <c r="ADR439" s="263"/>
      <c r="ADS439" s="263"/>
      <c r="ADT439" s="263"/>
      <c r="ADU439" s="263"/>
      <c r="ADV439" s="263"/>
      <c r="ADW439" s="263"/>
      <c r="ADX439" s="263"/>
      <c r="ADY439" s="263"/>
      <c r="ADZ439" s="263"/>
      <c r="AEA439" s="263"/>
      <c r="AEB439" s="263"/>
      <c r="AEC439" s="263"/>
      <c r="AED439" s="263"/>
      <c r="AEE439" s="263"/>
      <c r="AEF439" s="263"/>
      <c r="AEG439" s="263"/>
      <c r="AEH439" s="263"/>
      <c r="AEI439" s="263"/>
      <c r="AEJ439" s="263"/>
      <c r="AEK439" s="263"/>
      <c r="AEL439" s="263"/>
      <c r="AEM439" s="263"/>
      <c r="AEN439" s="263"/>
      <c r="AEO439" s="263"/>
      <c r="AEP439" s="263"/>
      <c r="AEQ439" s="263"/>
      <c r="AER439" s="263"/>
      <c r="AES439" s="263"/>
      <c r="AET439" s="263"/>
      <c r="AEU439" s="263"/>
      <c r="AEV439" s="263"/>
      <c r="AEW439" s="263"/>
      <c r="AEX439" s="263"/>
      <c r="AEY439" s="263"/>
      <c r="AEZ439" s="263"/>
      <c r="AFA439" s="263"/>
      <c r="AFB439" s="263"/>
      <c r="AFC439" s="263"/>
      <c r="AFD439" s="263"/>
      <c r="AFE439" s="263"/>
      <c r="AFF439" s="263"/>
      <c r="AFG439" s="263"/>
      <c r="AFH439" s="263"/>
      <c r="AFI439" s="263"/>
      <c r="AFJ439" s="263"/>
      <c r="AFK439" s="263"/>
      <c r="AFL439" s="263"/>
      <c r="AFM439" s="263"/>
      <c r="AFN439" s="263"/>
      <c r="AFO439" s="263"/>
      <c r="AFP439" s="263"/>
      <c r="AFQ439" s="263"/>
      <c r="AFR439" s="263"/>
      <c r="AFS439" s="263"/>
      <c r="AFT439" s="263"/>
      <c r="AFU439" s="263"/>
      <c r="AFV439" s="263"/>
      <c r="AFW439" s="263"/>
      <c r="AFX439" s="263"/>
      <c r="AFY439" s="263"/>
      <c r="AFZ439" s="263"/>
      <c r="AGA439" s="263"/>
      <c r="AGB439" s="263"/>
      <c r="AGC439" s="263"/>
      <c r="AGD439" s="263"/>
      <c r="AGE439" s="263"/>
      <c r="AGF439" s="263"/>
      <c r="AGG439" s="263"/>
      <c r="AGH439" s="263"/>
      <c r="AGI439" s="263"/>
      <c r="AGJ439" s="263"/>
      <c r="AGK439" s="263"/>
      <c r="AGL439" s="263"/>
      <c r="AGM439" s="263"/>
      <c r="AGN439" s="263"/>
      <c r="AGO439" s="263"/>
      <c r="AGP439" s="263"/>
      <c r="AGQ439" s="263"/>
      <c r="AGR439" s="263"/>
      <c r="AGS439" s="263"/>
      <c r="AGT439" s="263"/>
      <c r="AGU439" s="263"/>
      <c r="AGV439" s="263"/>
      <c r="AGW439" s="263"/>
      <c r="AGX439" s="263"/>
      <c r="AGY439" s="263"/>
      <c r="AGZ439" s="263"/>
      <c r="AHA439" s="263"/>
      <c r="AHB439" s="263"/>
      <c r="AHC439" s="263"/>
      <c r="AHD439" s="263"/>
      <c r="AHE439" s="263"/>
      <c r="AHF439" s="263"/>
      <c r="AHG439" s="263"/>
      <c r="AHH439" s="263"/>
      <c r="AHI439" s="263"/>
      <c r="AHJ439" s="263"/>
      <c r="AHK439" s="263"/>
      <c r="AHL439" s="263"/>
      <c r="AHM439" s="263"/>
      <c r="AHN439" s="263"/>
      <c r="AHO439" s="263"/>
      <c r="AHP439" s="263"/>
      <c r="AHQ439" s="263"/>
      <c r="AHR439" s="263"/>
      <c r="AHS439" s="263"/>
      <c r="AHT439" s="263"/>
      <c r="AHU439" s="263"/>
      <c r="AHV439" s="263"/>
      <c r="AHW439" s="263"/>
      <c r="AHX439" s="263"/>
      <c r="AHY439" s="263"/>
      <c r="AHZ439" s="263"/>
      <c r="AIA439" s="263"/>
      <c r="AIB439" s="263"/>
      <c r="AIC439" s="263"/>
      <c r="AID439" s="263"/>
      <c r="AIE439" s="263"/>
      <c r="AIF439" s="263"/>
      <c r="AIG439" s="263"/>
      <c r="AIH439" s="263"/>
      <c r="AII439" s="263"/>
      <c r="AIJ439" s="263"/>
      <c r="AIK439" s="263"/>
      <c r="AIL439" s="263"/>
      <c r="AIM439" s="263"/>
      <c r="AIN439" s="263"/>
      <c r="AIO439" s="263"/>
      <c r="AIP439" s="263"/>
      <c r="AIQ439" s="263"/>
      <c r="AIR439" s="263"/>
      <c r="AIS439" s="263"/>
      <c r="AIT439" s="263"/>
      <c r="AIU439" s="263"/>
      <c r="AIV439" s="263"/>
      <c r="AIW439" s="263"/>
      <c r="AIX439" s="263"/>
      <c r="AIY439" s="263"/>
      <c r="AIZ439" s="263"/>
      <c r="AJA439" s="263"/>
      <c r="AJB439" s="263"/>
      <c r="AJC439" s="263"/>
      <c r="AJD439" s="263"/>
      <c r="AJE439" s="263"/>
      <c r="AJF439" s="263"/>
      <c r="AJG439" s="263"/>
      <c r="AJH439" s="263"/>
      <c r="AJI439" s="263"/>
      <c r="AJJ439" s="263"/>
      <c r="AJK439" s="263"/>
      <c r="AJL439" s="263"/>
      <c r="AJM439" s="263"/>
      <c r="AJN439" s="263"/>
      <c r="AJO439" s="263"/>
      <c r="AJP439" s="263"/>
      <c r="AJQ439" s="263"/>
      <c r="AJR439" s="263"/>
      <c r="AJS439" s="263"/>
      <c r="AJT439" s="263"/>
      <c r="AJU439" s="263"/>
      <c r="AJV439" s="263"/>
      <c r="AJW439" s="263"/>
      <c r="AJX439" s="263"/>
      <c r="AJY439" s="263"/>
      <c r="AJZ439" s="263"/>
      <c r="AKA439" s="263"/>
      <c r="AKB439" s="263"/>
      <c r="AKC439" s="263"/>
      <c r="AKD439" s="263"/>
      <c r="AKE439" s="263"/>
      <c r="AKF439" s="263"/>
      <c r="AKG439" s="263"/>
      <c r="AKH439" s="263"/>
      <c r="AKI439" s="263"/>
      <c r="AKJ439" s="263"/>
      <c r="AKK439" s="263"/>
      <c r="AKL439" s="263"/>
      <c r="AKM439" s="263"/>
      <c r="AKN439" s="263"/>
      <c r="AKO439" s="263"/>
      <c r="AKP439" s="263"/>
      <c r="AKQ439" s="263"/>
      <c r="AKR439" s="263"/>
      <c r="AKS439" s="263"/>
      <c r="AKT439" s="263"/>
      <c r="AKU439" s="263"/>
      <c r="AKV439" s="263"/>
      <c r="AKW439" s="263"/>
      <c r="AKX439" s="263"/>
      <c r="AKY439" s="263"/>
      <c r="AKZ439" s="263"/>
      <c r="ALA439" s="263"/>
      <c r="ALB439" s="263"/>
      <c r="ALC439" s="263"/>
      <c r="ALD439" s="263"/>
      <c r="ALE439" s="263"/>
      <c r="ALF439" s="263"/>
      <c r="ALG439" s="263"/>
      <c r="ALH439" s="263"/>
      <c r="ALI439" s="263"/>
      <c r="ALJ439" s="263"/>
      <c r="ALK439" s="263"/>
      <c r="ALL439" s="263"/>
      <c r="ALM439" s="263"/>
      <c r="ALN439" s="263"/>
      <c r="ALO439" s="263"/>
      <c r="ALP439" s="263"/>
      <c r="ALQ439" s="263"/>
      <c r="ALR439" s="263"/>
      <c r="ALS439" s="263"/>
      <c r="ALT439" s="263"/>
      <c r="ALU439" s="263"/>
      <c r="ALV439" s="263"/>
      <c r="ALW439" s="263"/>
      <c r="ALX439" s="263"/>
      <c r="ALY439" s="263"/>
      <c r="ALZ439" s="263"/>
      <c r="AMA439" s="263"/>
      <c r="AMB439" s="263"/>
      <c r="AMC439" s="263"/>
      <c r="AMD439" s="263"/>
      <c r="AME439" s="263"/>
      <c r="AMF439" s="263"/>
      <c r="AMG439" s="263"/>
      <c r="AMH439" s="263"/>
      <c r="AMI439" s="263"/>
      <c r="AMJ439" s="263"/>
      <c r="AMK439" s="263"/>
      <c r="AML439" s="263"/>
      <c r="AMM439" s="263"/>
      <c r="AMN439" s="263"/>
      <c r="AMO439" s="263"/>
      <c r="AMP439" s="263"/>
      <c r="AMQ439" s="263"/>
      <c r="AMR439" s="263"/>
      <c r="AMS439" s="263"/>
      <c r="AMT439" s="263"/>
      <c r="AMU439" s="263"/>
      <c r="AMV439" s="263"/>
      <c r="AMW439" s="263"/>
      <c r="AMX439" s="263"/>
      <c r="AMY439" s="263"/>
      <c r="AMZ439" s="263"/>
      <c r="ANA439" s="263"/>
      <c r="ANB439" s="263"/>
      <c r="ANC439" s="263"/>
      <c r="AND439" s="263"/>
      <c r="ANE439" s="263"/>
      <c r="ANF439" s="263"/>
      <c r="ANG439" s="263"/>
      <c r="ANH439" s="263"/>
      <c r="ANI439" s="263"/>
      <c r="ANJ439" s="263"/>
      <c r="ANK439" s="263"/>
      <c r="ANL439" s="263"/>
      <c r="ANM439" s="263"/>
      <c r="ANN439" s="263"/>
      <c r="ANO439" s="263"/>
      <c r="ANP439" s="263"/>
      <c r="ANQ439" s="263"/>
      <c r="ANR439" s="263"/>
      <c r="ANS439" s="263"/>
      <c r="ANT439" s="263"/>
      <c r="ANU439" s="263"/>
      <c r="ANV439" s="263"/>
      <c r="ANW439" s="263"/>
      <c r="ANX439" s="263"/>
      <c r="ANY439" s="263"/>
      <c r="ANZ439" s="263"/>
      <c r="AOA439" s="263"/>
      <c r="AOB439" s="263"/>
      <c r="AOC439" s="263"/>
      <c r="AOD439" s="263"/>
      <c r="AOE439" s="263"/>
      <c r="AOF439" s="263"/>
      <c r="AOG439" s="263"/>
      <c r="AOH439" s="263"/>
      <c r="AOI439" s="263"/>
      <c r="AOJ439" s="263"/>
      <c r="AOK439" s="263"/>
      <c r="AOL439" s="263"/>
      <c r="AOM439" s="263"/>
      <c r="AON439" s="263"/>
      <c r="AOO439" s="263"/>
      <c r="AOP439" s="263"/>
      <c r="AOQ439" s="263"/>
      <c r="AOR439" s="263"/>
      <c r="AOS439" s="263"/>
      <c r="AOT439" s="263"/>
      <c r="AOU439" s="263"/>
      <c r="AOV439" s="263"/>
      <c r="AOW439" s="263"/>
      <c r="AOX439" s="263"/>
      <c r="AOY439" s="263"/>
      <c r="AOZ439" s="263"/>
      <c r="APA439" s="263"/>
      <c r="APB439" s="263"/>
      <c r="APC439" s="263"/>
      <c r="APD439" s="263"/>
      <c r="APE439" s="263"/>
      <c r="APF439" s="263"/>
      <c r="APG439" s="263"/>
      <c r="APH439" s="263"/>
      <c r="API439" s="263"/>
      <c r="APJ439" s="263"/>
      <c r="APK439" s="263"/>
      <c r="APL439" s="263"/>
      <c r="APM439" s="263"/>
      <c r="APN439" s="263"/>
      <c r="APO439" s="263"/>
      <c r="APP439" s="263"/>
      <c r="APQ439" s="263"/>
      <c r="APR439" s="263"/>
      <c r="APS439" s="263"/>
      <c r="APT439" s="263"/>
      <c r="APU439" s="263"/>
      <c r="APV439" s="263"/>
      <c r="APW439" s="263"/>
      <c r="APX439" s="263"/>
      <c r="APY439" s="263"/>
      <c r="APZ439" s="263"/>
      <c r="AQA439" s="263"/>
      <c r="AQB439" s="263"/>
      <c r="AQC439" s="263"/>
      <c r="AQD439" s="263"/>
      <c r="AQE439" s="263"/>
      <c r="AQF439" s="263"/>
      <c r="AQG439" s="263"/>
      <c r="AQH439" s="263"/>
      <c r="AQI439" s="263"/>
      <c r="AQJ439" s="263"/>
      <c r="AQK439" s="263"/>
      <c r="AQL439" s="263"/>
      <c r="AQM439" s="263"/>
      <c r="AQN439" s="263"/>
      <c r="AQO439" s="263"/>
      <c r="AQP439" s="263"/>
      <c r="AQQ439" s="263"/>
      <c r="AQR439" s="263"/>
      <c r="AQS439" s="263"/>
      <c r="AQT439" s="263"/>
      <c r="AQU439" s="263"/>
      <c r="AQV439" s="263"/>
      <c r="AQW439" s="263"/>
      <c r="AQX439" s="263"/>
      <c r="AQY439" s="263"/>
      <c r="AQZ439" s="263"/>
      <c r="ARA439" s="263"/>
      <c r="ARB439" s="263"/>
      <c r="ARC439" s="263"/>
      <c r="ARD439" s="263"/>
      <c r="ARE439" s="263"/>
      <c r="ARF439" s="263"/>
      <c r="ARG439" s="263"/>
      <c r="ARH439" s="263"/>
      <c r="ARI439" s="263"/>
      <c r="ARJ439" s="263"/>
      <c r="ARK439" s="263"/>
      <c r="ARL439" s="263"/>
      <c r="ARM439" s="263"/>
      <c r="ARN439" s="263"/>
      <c r="ARO439" s="263"/>
      <c r="ARP439" s="263"/>
      <c r="ARQ439" s="263"/>
      <c r="ARR439" s="263"/>
      <c r="ARS439" s="263"/>
      <c r="ART439" s="263"/>
      <c r="ARU439" s="263"/>
      <c r="ARV439" s="263"/>
      <c r="ARW439" s="263"/>
      <c r="ARX439" s="263"/>
      <c r="ARY439" s="263"/>
      <c r="ARZ439" s="263"/>
      <c r="ASA439" s="263"/>
      <c r="ASB439" s="263"/>
      <c r="ASC439" s="263"/>
      <c r="ASD439" s="263"/>
      <c r="ASE439" s="263"/>
      <c r="ASF439" s="263"/>
      <c r="ASG439" s="263"/>
      <c r="ASH439" s="263"/>
      <c r="ASI439" s="263"/>
      <c r="ASJ439" s="263"/>
      <c r="ASK439" s="263"/>
      <c r="ASL439" s="263"/>
      <c r="ASM439" s="263"/>
      <c r="ASN439" s="263"/>
      <c r="ASO439" s="263"/>
      <c r="ASP439" s="263"/>
      <c r="ASQ439" s="263"/>
      <c r="ASR439" s="263"/>
      <c r="ASS439" s="263"/>
      <c r="AST439" s="263"/>
      <c r="ASU439" s="263"/>
      <c r="ASV439" s="263"/>
      <c r="ASW439" s="263"/>
      <c r="ASX439" s="263"/>
      <c r="ASY439" s="263"/>
      <c r="ASZ439" s="263"/>
      <c r="ATA439" s="263"/>
      <c r="ATB439" s="263"/>
      <c r="ATC439" s="263"/>
      <c r="ATD439" s="263"/>
      <c r="ATE439" s="263"/>
      <c r="ATF439" s="263"/>
      <c r="ATG439" s="263"/>
      <c r="ATH439" s="263"/>
      <c r="ATI439" s="263"/>
      <c r="ATJ439" s="263"/>
      <c r="ATK439" s="263"/>
      <c r="ATL439" s="263"/>
      <c r="ATM439" s="263"/>
      <c r="ATN439" s="263"/>
      <c r="ATO439" s="263"/>
      <c r="ATP439" s="263"/>
      <c r="ATQ439" s="263"/>
      <c r="ATR439" s="263"/>
      <c r="ATS439" s="263"/>
      <c r="ATT439" s="263"/>
      <c r="ATU439" s="263"/>
      <c r="ATV439" s="263"/>
      <c r="ATW439" s="263"/>
      <c r="ATX439" s="263"/>
      <c r="ATY439" s="263"/>
      <c r="ATZ439" s="263"/>
      <c r="AUA439" s="263"/>
      <c r="AUB439" s="263"/>
      <c r="AUC439" s="263"/>
      <c r="AUD439" s="263"/>
      <c r="AUE439" s="263"/>
      <c r="AUF439" s="263"/>
      <c r="AUG439" s="263"/>
      <c r="AUH439" s="263"/>
      <c r="AUI439" s="263"/>
      <c r="AUJ439" s="263"/>
      <c r="AUK439" s="263"/>
      <c r="AUL439" s="263"/>
      <c r="AUM439" s="263"/>
      <c r="AUN439" s="263"/>
      <c r="AUO439" s="263"/>
      <c r="AUP439" s="263"/>
      <c r="AUQ439" s="263"/>
      <c r="AUR439" s="263"/>
      <c r="AUS439" s="263"/>
      <c r="AUT439" s="263"/>
      <c r="AUU439" s="263"/>
      <c r="AUV439" s="263"/>
      <c r="AUW439" s="263"/>
      <c r="AUX439" s="263"/>
      <c r="AUY439" s="263"/>
      <c r="AUZ439" s="263"/>
      <c r="AVA439" s="263"/>
      <c r="AVB439" s="263"/>
      <c r="AVC439" s="263"/>
      <c r="AVD439" s="263"/>
      <c r="AVE439" s="263"/>
      <c r="AVF439" s="263"/>
      <c r="AVG439" s="263"/>
      <c r="AVH439" s="263"/>
      <c r="AVI439" s="263"/>
      <c r="AVJ439" s="263"/>
      <c r="AVK439" s="263"/>
      <c r="AVL439" s="263"/>
      <c r="AVM439" s="263"/>
      <c r="AVN439" s="263"/>
      <c r="AVO439" s="263"/>
      <c r="AVP439" s="263"/>
      <c r="AVQ439" s="263"/>
      <c r="AVR439" s="263"/>
      <c r="AVS439" s="263"/>
      <c r="AVT439" s="263"/>
      <c r="AVU439" s="263"/>
      <c r="AVV439" s="263"/>
      <c r="AVW439" s="263"/>
      <c r="AVX439" s="263"/>
      <c r="AVY439" s="263"/>
      <c r="AVZ439" s="263"/>
      <c r="AWA439" s="263"/>
      <c r="AWB439" s="263"/>
      <c r="AWC439" s="263"/>
      <c r="AWD439" s="263"/>
      <c r="AWE439" s="263"/>
      <c r="AWF439" s="263"/>
      <c r="AWG439" s="263"/>
      <c r="AWH439" s="263"/>
      <c r="AWI439" s="263"/>
      <c r="AWJ439" s="263"/>
      <c r="AWK439" s="263"/>
      <c r="AWL439" s="263"/>
      <c r="AWM439" s="263"/>
      <c r="AWN439" s="263"/>
      <c r="AWO439" s="263"/>
      <c r="AWP439" s="263"/>
      <c r="AWQ439" s="263"/>
      <c r="AWR439" s="263"/>
      <c r="AWS439" s="263"/>
      <c r="AWT439" s="263"/>
      <c r="AWU439" s="263"/>
      <c r="AWV439" s="263"/>
      <c r="AWW439" s="263"/>
      <c r="AWX439" s="263"/>
      <c r="AWY439" s="263"/>
      <c r="AWZ439" s="263"/>
      <c r="AXA439" s="263"/>
      <c r="AXB439" s="263"/>
      <c r="AXC439" s="263"/>
      <c r="AXD439" s="263"/>
      <c r="AXE439" s="263"/>
      <c r="AXF439" s="263"/>
      <c r="AXG439" s="263"/>
      <c r="AXH439" s="263"/>
      <c r="AXI439" s="263"/>
      <c r="AXJ439" s="263"/>
      <c r="AXK439" s="263"/>
      <c r="AXL439" s="263"/>
      <c r="AXM439" s="263"/>
      <c r="AXN439" s="263"/>
      <c r="AXO439" s="263"/>
      <c r="AXP439" s="263"/>
      <c r="AXQ439" s="263"/>
      <c r="AXR439" s="263"/>
      <c r="AXS439" s="263"/>
      <c r="AXT439" s="263"/>
      <c r="AXU439" s="263"/>
      <c r="AXV439" s="263"/>
      <c r="AXW439" s="263"/>
      <c r="AXX439" s="263"/>
      <c r="AXY439" s="263"/>
      <c r="AXZ439" s="263"/>
      <c r="AYA439" s="263"/>
      <c r="AYB439" s="263"/>
      <c r="AYC439" s="263"/>
      <c r="AYD439" s="263"/>
      <c r="AYE439" s="263"/>
      <c r="AYF439" s="263"/>
      <c r="AYG439" s="263"/>
      <c r="AYH439" s="263"/>
      <c r="AYI439" s="263"/>
      <c r="AYJ439" s="263"/>
      <c r="AYK439" s="263"/>
      <c r="AYL439" s="263"/>
      <c r="AYM439" s="263"/>
      <c r="AYN439" s="263"/>
      <c r="AYO439" s="263"/>
      <c r="AYP439" s="263"/>
      <c r="AYQ439" s="263"/>
      <c r="AYR439" s="263"/>
      <c r="AYS439" s="263"/>
      <c r="AYT439" s="263"/>
      <c r="AYU439" s="263"/>
      <c r="AYV439" s="263"/>
      <c r="AYW439" s="263"/>
      <c r="AYX439" s="263"/>
      <c r="AYY439" s="263"/>
      <c r="AYZ439" s="263"/>
      <c r="AZA439" s="263"/>
      <c r="AZB439" s="263"/>
      <c r="AZC439" s="263"/>
      <c r="AZD439" s="263"/>
      <c r="AZE439" s="263"/>
      <c r="AZF439" s="263"/>
      <c r="AZG439" s="263"/>
      <c r="AZH439" s="263"/>
      <c r="AZI439" s="263"/>
      <c r="AZJ439" s="263"/>
      <c r="AZK439" s="263"/>
      <c r="AZL439" s="263"/>
      <c r="AZM439" s="263"/>
      <c r="AZN439" s="263"/>
      <c r="AZO439" s="263"/>
      <c r="AZP439" s="263"/>
      <c r="AZQ439" s="263"/>
      <c r="AZR439" s="263"/>
      <c r="AZS439" s="263"/>
      <c r="AZT439" s="263"/>
      <c r="AZU439" s="263"/>
      <c r="AZV439" s="263"/>
      <c r="AZW439" s="263"/>
      <c r="AZX439" s="263"/>
      <c r="AZY439" s="263"/>
      <c r="AZZ439" s="263"/>
      <c r="BAA439" s="263"/>
      <c r="BAB439" s="263"/>
      <c r="BAC439" s="263"/>
      <c r="BAD439" s="263"/>
      <c r="BAE439" s="263"/>
      <c r="BAF439" s="263"/>
      <c r="BAG439" s="263"/>
      <c r="BAH439" s="263"/>
      <c r="BAI439" s="263"/>
      <c r="BAJ439" s="263"/>
      <c r="BAK439" s="263"/>
      <c r="BAL439" s="263"/>
      <c r="BAM439" s="263"/>
      <c r="BAN439" s="263"/>
      <c r="BAO439" s="263"/>
      <c r="BAP439" s="263"/>
      <c r="BAQ439" s="263"/>
      <c r="BAR439" s="263"/>
      <c r="BAS439" s="263"/>
      <c r="BAT439" s="263"/>
      <c r="BAU439" s="263"/>
      <c r="BAV439" s="263"/>
      <c r="BAW439" s="263"/>
      <c r="BAX439" s="263"/>
      <c r="BAY439" s="263"/>
      <c r="BAZ439" s="263"/>
      <c r="BBA439" s="263"/>
      <c r="BBB439" s="263"/>
      <c r="BBC439" s="263"/>
      <c r="BBD439" s="263"/>
      <c r="BBE439" s="263"/>
      <c r="BBF439" s="263"/>
      <c r="BBG439" s="263"/>
      <c r="BBH439" s="263"/>
      <c r="BBI439" s="263"/>
      <c r="BBJ439" s="263"/>
      <c r="BBK439" s="263"/>
      <c r="BBL439" s="263"/>
      <c r="BBM439" s="263"/>
      <c r="BBN439" s="263"/>
      <c r="BBO439" s="263"/>
      <c r="BBP439" s="263"/>
      <c r="BBQ439" s="263"/>
      <c r="BBR439" s="263"/>
      <c r="BBS439" s="263"/>
      <c r="BBT439" s="263"/>
      <c r="BBU439" s="263"/>
      <c r="BBV439" s="263"/>
      <c r="BBW439" s="263"/>
      <c r="BBX439" s="263"/>
      <c r="BBY439" s="263"/>
      <c r="BBZ439" s="263"/>
      <c r="BCA439" s="263"/>
      <c r="BCB439" s="263"/>
      <c r="BCC439" s="263"/>
      <c r="BCD439" s="263"/>
      <c r="BCE439" s="263"/>
      <c r="BCF439" s="263"/>
      <c r="BCG439" s="263"/>
      <c r="BCH439" s="263"/>
      <c r="BCI439" s="263"/>
      <c r="BCJ439" s="263"/>
      <c r="BCK439" s="263"/>
      <c r="BCL439" s="263"/>
      <c r="BCM439" s="263"/>
      <c r="BCN439" s="263"/>
      <c r="BCO439" s="263"/>
      <c r="BCP439" s="263"/>
      <c r="BCQ439" s="263"/>
      <c r="BCR439" s="263"/>
      <c r="BCS439" s="263"/>
      <c r="BCT439" s="263"/>
      <c r="BCU439" s="263"/>
      <c r="BCV439" s="263"/>
      <c r="BCW439" s="263"/>
      <c r="BCX439" s="263"/>
      <c r="BCY439" s="263"/>
      <c r="BCZ439" s="263"/>
      <c r="BDA439" s="263"/>
      <c r="BDB439" s="263"/>
      <c r="BDC439" s="263"/>
      <c r="BDD439" s="263"/>
      <c r="BDE439" s="263"/>
      <c r="BDF439" s="263"/>
      <c r="BDG439" s="263"/>
      <c r="BDH439" s="263"/>
      <c r="BDI439" s="263"/>
      <c r="BDJ439" s="263"/>
      <c r="BDK439" s="263"/>
      <c r="BDL439" s="263"/>
      <c r="BDM439" s="263"/>
      <c r="BDN439" s="263"/>
      <c r="BDO439" s="263"/>
      <c r="BDP439" s="263"/>
      <c r="BDQ439" s="263"/>
      <c r="BDR439" s="263"/>
      <c r="BDS439" s="263"/>
      <c r="BDT439" s="263"/>
      <c r="BDU439" s="263"/>
      <c r="BDV439" s="263"/>
      <c r="BDW439" s="263"/>
      <c r="BDX439" s="263"/>
      <c r="BDY439" s="263"/>
      <c r="BDZ439" s="263"/>
      <c r="BEA439" s="263"/>
      <c r="BEB439" s="263"/>
      <c r="BEC439" s="263"/>
      <c r="BED439" s="263"/>
      <c r="BEE439" s="263"/>
      <c r="BEF439" s="263"/>
      <c r="BEG439" s="263"/>
      <c r="BEH439" s="263"/>
      <c r="BEI439" s="263"/>
      <c r="BEJ439" s="263"/>
      <c r="BEK439" s="263"/>
      <c r="BEL439" s="263"/>
      <c r="BEM439" s="263"/>
      <c r="BEN439" s="263"/>
      <c r="BEO439" s="263"/>
      <c r="BEP439" s="263"/>
      <c r="BEQ439" s="263"/>
      <c r="BER439" s="263"/>
      <c r="BES439" s="263"/>
      <c r="BET439" s="263"/>
      <c r="BEU439" s="263"/>
      <c r="BEV439" s="263"/>
      <c r="BEW439" s="263"/>
      <c r="BEX439" s="263"/>
      <c r="BEY439" s="263"/>
      <c r="BEZ439" s="263"/>
      <c r="BFA439" s="263"/>
      <c r="BFB439" s="263"/>
      <c r="BFC439" s="263"/>
      <c r="BFD439" s="263"/>
      <c r="BFE439" s="263"/>
      <c r="BFF439" s="263"/>
      <c r="BFG439" s="263"/>
      <c r="BFH439" s="263"/>
      <c r="BFI439" s="263"/>
      <c r="BFJ439" s="263"/>
      <c r="BFK439" s="263"/>
      <c r="BFL439" s="263"/>
      <c r="BFM439" s="263"/>
      <c r="BFN439" s="263"/>
      <c r="BFO439" s="263"/>
      <c r="BFP439" s="263"/>
      <c r="BFQ439" s="263"/>
      <c r="BFR439" s="263"/>
      <c r="BFS439" s="263"/>
      <c r="BFT439" s="263"/>
      <c r="BFU439" s="263"/>
      <c r="BFV439" s="263"/>
      <c r="BFW439" s="263"/>
      <c r="BFX439" s="263"/>
      <c r="BFY439" s="263"/>
      <c r="BFZ439" s="263"/>
      <c r="BGA439" s="263"/>
      <c r="BGB439" s="263"/>
      <c r="BGC439" s="263"/>
      <c r="BGD439" s="263"/>
      <c r="BGE439" s="263"/>
      <c r="BGF439" s="263"/>
      <c r="BGG439" s="263"/>
      <c r="BGH439" s="263"/>
      <c r="BGI439" s="263"/>
      <c r="BGJ439" s="263"/>
      <c r="BGK439" s="263"/>
      <c r="BGL439" s="263"/>
      <c r="BGM439" s="263"/>
      <c r="BGN439" s="263"/>
      <c r="BGO439" s="263"/>
      <c r="BGP439" s="263"/>
      <c r="BGQ439" s="263"/>
      <c r="BGR439" s="263"/>
      <c r="BGS439" s="263"/>
      <c r="BGT439" s="263"/>
      <c r="BGU439" s="263"/>
      <c r="BGV439" s="263"/>
      <c r="BGW439" s="263"/>
      <c r="BGX439" s="263"/>
      <c r="BGY439" s="263"/>
      <c r="BGZ439" s="263"/>
      <c r="BHA439" s="263"/>
      <c r="BHB439" s="263"/>
      <c r="BHC439" s="263"/>
      <c r="BHD439" s="263"/>
      <c r="BHE439" s="263"/>
      <c r="BHF439" s="263"/>
      <c r="BHG439" s="263"/>
      <c r="BHH439" s="263"/>
      <c r="BHI439" s="263"/>
      <c r="BHJ439" s="263"/>
      <c r="BHK439" s="263"/>
      <c r="BHL439" s="263"/>
      <c r="BHM439" s="263"/>
      <c r="BHN439" s="263"/>
      <c r="BHO439" s="263"/>
      <c r="BHP439" s="263"/>
      <c r="BHQ439" s="263"/>
      <c r="BHR439" s="263"/>
      <c r="BHS439" s="263"/>
      <c r="BHT439" s="263"/>
      <c r="BHU439" s="263"/>
      <c r="BHV439" s="263"/>
      <c r="BHW439" s="263"/>
      <c r="BHX439" s="263"/>
      <c r="BHY439" s="263"/>
      <c r="BHZ439" s="263"/>
      <c r="BIA439" s="263"/>
      <c r="BIB439" s="263"/>
      <c r="BIC439" s="263"/>
      <c r="BID439" s="263"/>
      <c r="BIE439" s="263"/>
      <c r="BIF439" s="263"/>
      <c r="BIG439" s="263"/>
      <c r="BIH439" s="263"/>
      <c r="BII439" s="263"/>
      <c r="BIJ439" s="263"/>
      <c r="BIK439" s="263"/>
      <c r="BIL439" s="263"/>
      <c r="BIM439" s="263"/>
      <c r="BIN439" s="263"/>
      <c r="BIO439" s="263"/>
      <c r="BIP439" s="263"/>
      <c r="BIQ439" s="263"/>
      <c r="BIR439" s="263"/>
      <c r="BIS439" s="263"/>
      <c r="BIT439" s="263"/>
      <c r="BIU439" s="263"/>
      <c r="BIV439" s="263"/>
      <c r="BIW439" s="263"/>
      <c r="BIX439" s="263"/>
      <c r="BIY439" s="263"/>
      <c r="BIZ439" s="263"/>
      <c r="BJA439" s="263"/>
      <c r="BJB439" s="263"/>
      <c r="BJC439" s="263"/>
      <c r="BJD439" s="263"/>
      <c r="BJE439" s="263"/>
      <c r="BJF439" s="263"/>
      <c r="BJG439" s="263"/>
      <c r="BJH439" s="263"/>
      <c r="BJI439" s="263"/>
      <c r="BJJ439" s="263"/>
      <c r="BJK439" s="263"/>
      <c r="BJL439" s="263"/>
      <c r="BJM439" s="263"/>
      <c r="BJN439" s="263"/>
      <c r="BJO439" s="263"/>
      <c r="BJP439" s="263"/>
      <c r="BJQ439" s="263"/>
      <c r="BJR439" s="263"/>
      <c r="BJS439" s="263"/>
      <c r="BJT439" s="263"/>
      <c r="BJU439" s="263"/>
      <c r="BJV439" s="263"/>
      <c r="BJW439" s="263"/>
      <c r="BJX439" s="263"/>
      <c r="BJY439" s="263"/>
      <c r="BJZ439" s="263"/>
      <c r="BKA439" s="263"/>
      <c r="BKB439" s="263"/>
      <c r="BKC439" s="263"/>
      <c r="BKD439" s="263"/>
      <c r="BKE439" s="263"/>
      <c r="BKF439" s="263"/>
      <c r="BKG439" s="263"/>
      <c r="BKH439" s="263"/>
      <c r="BKI439" s="263"/>
      <c r="BKJ439" s="263"/>
      <c r="BKK439" s="263"/>
      <c r="BKL439" s="263"/>
      <c r="BKM439" s="263"/>
      <c r="BKN439" s="263"/>
      <c r="BKO439" s="263"/>
      <c r="BKP439" s="263"/>
      <c r="BKQ439" s="263"/>
      <c r="BKR439" s="263"/>
      <c r="BKS439" s="263"/>
      <c r="BKT439" s="263"/>
      <c r="BKU439" s="263"/>
      <c r="BKV439" s="263"/>
      <c r="BKW439" s="263"/>
      <c r="BKX439" s="263"/>
      <c r="BKY439" s="263"/>
      <c r="BKZ439" s="263"/>
      <c r="BLA439" s="263"/>
      <c r="BLB439" s="263"/>
      <c r="BLC439" s="263"/>
      <c r="BLD439" s="263"/>
      <c r="BLE439" s="263"/>
      <c r="BLF439" s="263"/>
      <c r="BLG439" s="263"/>
      <c r="BLH439" s="263"/>
      <c r="BLI439" s="263"/>
      <c r="BLJ439" s="263"/>
      <c r="BLK439" s="263"/>
      <c r="BLL439" s="263"/>
      <c r="BLM439" s="263"/>
      <c r="BLN439" s="263"/>
      <c r="BLO439" s="263"/>
      <c r="BLP439" s="263"/>
      <c r="BLQ439" s="263"/>
      <c r="BLR439" s="263"/>
      <c r="BLS439" s="263"/>
      <c r="BLT439" s="263"/>
      <c r="BLU439" s="263"/>
      <c r="BLV439" s="263"/>
      <c r="BLW439" s="263"/>
      <c r="BLX439" s="263"/>
      <c r="BLY439" s="263"/>
      <c r="BLZ439" s="263"/>
      <c r="BMA439" s="263"/>
      <c r="BMB439" s="263"/>
      <c r="BMC439" s="263"/>
      <c r="BMD439" s="263"/>
      <c r="BME439" s="263"/>
      <c r="BMF439" s="263"/>
      <c r="BMG439" s="263"/>
      <c r="BMH439" s="263"/>
      <c r="BMI439" s="263"/>
      <c r="BMJ439" s="263"/>
      <c r="BMK439" s="263"/>
      <c r="BML439" s="263"/>
      <c r="BMM439" s="263"/>
      <c r="BMN439" s="263"/>
      <c r="BMO439" s="263"/>
      <c r="BMP439" s="263"/>
      <c r="BMQ439" s="263"/>
      <c r="BMR439" s="263"/>
      <c r="BMS439" s="263"/>
      <c r="BMT439" s="263"/>
      <c r="BMU439" s="263"/>
      <c r="BMV439" s="263"/>
      <c r="BMW439" s="263"/>
      <c r="BMX439" s="263"/>
      <c r="BMY439" s="263"/>
      <c r="BMZ439" s="263"/>
      <c r="BNA439" s="263"/>
      <c r="BNB439" s="263"/>
      <c r="BNC439" s="263"/>
      <c r="BND439" s="263"/>
      <c r="BNE439" s="263"/>
      <c r="BNF439" s="263"/>
      <c r="BNG439" s="263"/>
      <c r="BNH439" s="263"/>
      <c r="BNI439" s="263"/>
      <c r="BNJ439" s="263"/>
      <c r="BNK439" s="263"/>
      <c r="BNL439" s="263"/>
      <c r="BNM439" s="263"/>
      <c r="BNN439" s="263"/>
      <c r="BNO439" s="263"/>
      <c r="BNP439" s="263"/>
      <c r="BNQ439" s="263"/>
      <c r="BNR439" s="263"/>
      <c r="BNS439" s="263"/>
      <c r="BNT439" s="263"/>
      <c r="BNU439" s="263"/>
      <c r="BNV439" s="263"/>
      <c r="BNW439" s="263"/>
      <c r="BNX439" s="263"/>
      <c r="BNY439" s="263"/>
      <c r="BNZ439" s="263"/>
      <c r="BOA439" s="263"/>
      <c r="BOB439" s="263"/>
      <c r="BOC439" s="263"/>
      <c r="BOD439" s="263"/>
      <c r="BOE439" s="263"/>
      <c r="BOF439" s="263"/>
      <c r="BOG439" s="263"/>
      <c r="BOH439" s="263"/>
      <c r="BOI439" s="263"/>
      <c r="BOJ439" s="263"/>
      <c r="BOK439" s="263"/>
      <c r="BOL439" s="263"/>
      <c r="BOM439" s="263"/>
      <c r="BON439" s="263"/>
      <c r="BOO439" s="263"/>
      <c r="BOP439" s="263"/>
      <c r="BOQ439" s="263"/>
      <c r="BOR439" s="263"/>
      <c r="BOS439" s="263"/>
      <c r="BOT439" s="263"/>
      <c r="BOU439" s="263"/>
      <c r="BOV439" s="263"/>
      <c r="BOW439" s="263"/>
      <c r="BOX439" s="263"/>
      <c r="BOY439" s="263"/>
      <c r="BOZ439" s="263"/>
      <c r="BPA439" s="263"/>
      <c r="BPB439" s="263"/>
      <c r="BPC439" s="263"/>
      <c r="BPD439" s="263"/>
      <c r="BPE439" s="263"/>
      <c r="BPF439" s="263"/>
      <c r="BPG439" s="263"/>
      <c r="BPH439" s="263"/>
      <c r="BPI439" s="263"/>
      <c r="BPJ439" s="263"/>
      <c r="BPK439" s="263"/>
      <c r="BPL439" s="263"/>
      <c r="BPM439" s="263"/>
      <c r="BPN439" s="263"/>
      <c r="BPO439" s="263"/>
      <c r="BPP439" s="263"/>
      <c r="BPQ439" s="263"/>
      <c r="BPR439" s="263"/>
      <c r="BPS439" s="263"/>
      <c r="BPT439" s="263"/>
      <c r="BPU439" s="263"/>
      <c r="BPV439" s="263"/>
      <c r="BPW439" s="263"/>
      <c r="BPX439" s="263"/>
      <c r="BPY439" s="263"/>
      <c r="BPZ439" s="263"/>
      <c r="BQA439" s="263"/>
      <c r="BQB439" s="263"/>
      <c r="BQC439" s="263"/>
      <c r="BQD439" s="263"/>
      <c r="BQE439" s="263"/>
      <c r="BQF439" s="263"/>
      <c r="BQG439" s="263"/>
      <c r="BQH439" s="263"/>
      <c r="BQI439" s="263"/>
      <c r="BQJ439" s="263"/>
      <c r="BQK439" s="263"/>
      <c r="BQL439" s="263"/>
      <c r="BQM439" s="263"/>
      <c r="BQN439" s="263"/>
      <c r="BQO439" s="263"/>
      <c r="BQP439" s="263"/>
      <c r="BQQ439" s="263"/>
      <c r="BQR439" s="263"/>
      <c r="BQS439" s="263"/>
      <c r="BQT439" s="263"/>
      <c r="BQU439" s="263"/>
      <c r="BQV439" s="263"/>
      <c r="BQW439" s="263"/>
      <c r="BQX439" s="263"/>
      <c r="BQY439" s="263"/>
      <c r="BQZ439" s="263"/>
      <c r="BRA439" s="263"/>
      <c r="BRB439" s="263"/>
      <c r="BRC439" s="263"/>
      <c r="BRD439" s="263"/>
      <c r="BRE439" s="263"/>
      <c r="BRF439" s="263"/>
      <c r="BRG439" s="263"/>
      <c r="BRH439" s="263"/>
      <c r="BRI439" s="263"/>
      <c r="BRJ439" s="263"/>
      <c r="BRK439" s="263"/>
      <c r="BRL439" s="263"/>
      <c r="BRM439" s="263"/>
      <c r="BRN439" s="263"/>
      <c r="BRO439" s="263"/>
      <c r="BRP439" s="263"/>
      <c r="BRQ439" s="263"/>
      <c r="BRR439" s="263"/>
      <c r="BRS439" s="263"/>
      <c r="BRT439" s="263"/>
      <c r="BRU439" s="263"/>
      <c r="BRV439" s="263"/>
      <c r="BRW439" s="263"/>
      <c r="BRX439" s="263"/>
      <c r="BRY439" s="263"/>
      <c r="BRZ439" s="263"/>
      <c r="BSA439" s="263"/>
      <c r="BSB439" s="263"/>
      <c r="BSC439" s="263"/>
      <c r="BSD439" s="263"/>
      <c r="BSE439" s="263"/>
      <c r="BSF439" s="263"/>
      <c r="BSG439" s="263"/>
      <c r="BSH439" s="263"/>
      <c r="BSI439" s="263"/>
      <c r="BSJ439" s="263"/>
      <c r="BSK439" s="263"/>
      <c r="BSL439" s="263"/>
      <c r="BSM439" s="263"/>
      <c r="BSN439" s="263"/>
      <c r="BSO439" s="263"/>
      <c r="BSP439" s="263"/>
      <c r="BSQ439" s="263"/>
      <c r="BSR439" s="263"/>
      <c r="BSS439" s="263"/>
      <c r="BST439" s="263"/>
      <c r="BSU439" s="263"/>
      <c r="BSV439" s="263"/>
      <c r="BSW439" s="263"/>
      <c r="BSX439" s="263"/>
      <c r="BSY439" s="263"/>
      <c r="BSZ439" s="263"/>
      <c r="BTA439" s="263"/>
      <c r="BTB439" s="263"/>
      <c r="BTC439" s="263"/>
      <c r="BTD439" s="263"/>
      <c r="BTE439" s="263"/>
      <c r="BTF439" s="263"/>
      <c r="BTG439" s="263"/>
      <c r="BTH439" s="263"/>
      <c r="BTI439" s="263"/>
      <c r="BTJ439" s="263"/>
      <c r="BTK439" s="263"/>
      <c r="BTL439" s="263"/>
      <c r="BTM439" s="263"/>
      <c r="BTN439" s="263"/>
      <c r="BTO439" s="263"/>
      <c r="BTP439" s="263"/>
      <c r="BTQ439" s="263"/>
      <c r="BTR439" s="263"/>
      <c r="BTS439" s="263"/>
      <c r="BTT439" s="263"/>
      <c r="BTU439" s="263"/>
      <c r="BTV439" s="263"/>
      <c r="BTW439" s="263"/>
      <c r="BTX439" s="263"/>
      <c r="BTY439" s="263"/>
      <c r="BTZ439" s="263"/>
      <c r="BUA439" s="263"/>
      <c r="BUB439" s="263"/>
      <c r="BUC439" s="263"/>
      <c r="BUD439" s="263"/>
      <c r="BUE439" s="263"/>
      <c r="BUF439" s="263"/>
      <c r="BUG439" s="263"/>
      <c r="BUH439" s="263"/>
      <c r="BUI439" s="263"/>
      <c r="BUJ439" s="263"/>
      <c r="BUK439" s="263"/>
      <c r="BUL439" s="263"/>
      <c r="BUM439" s="263"/>
      <c r="BUN439" s="263"/>
      <c r="BUO439" s="263"/>
      <c r="BUP439" s="263"/>
      <c r="BUQ439" s="263"/>
      <c r="BUR439" s="263"/>
      <c r="BUS439" s="263"/>
      <c r="BUT439" s="263"/>
      <c r="BUU439" s="263"/>
      <c r="BUV439" s="263"/>
      <c r="BUW439" s="263"/>
      <c r="BUX439" s="263"/>
      <c r="BUY439" s="263"/>
      <c r="BUZ439" s="263"/>
      <c r="BVA439" s="263"/>
      <c r="BVB439" s="263"/>
      <c r="BVC439" s="263"/>
      <c r="BVD439" s="263"/>
      <c r="BVE439" s="263"/>
      <c r="BVF439" s="263"/>
      <c r="BVG439" s="263"/>
      <c r="BVH439" s="263"/>
      <c r="BVI439" s="263"/>
      <c r="BVJ439" s="263"/>
      <c r="BVK439" s="263"/>
      <c r="BVL439" s="263"/>
      <c r="BVM439" s="263"/>
      <c r="BVN439" s="263"/>
      <c r="BVO439" s="263"/>
      <c r="BVP439" s="263"/>
      <c r="BVQ439" s="263"/>
      <c r="BVR439" s="263"/>
      <c r="BVS439" s="263"/>
      <c r="BVT439" s="263"/>
      <c r="BVU439" s="263"/>
      <c r="BVV439" s="263"/>
      <c r="BVW439" s="263"/>
      <c r="BVX439" s="263"/>
      <c r="BVY439" s="263"/>
      <c r="BVZ439" s="263"/>
      <c r="BWA439" s="263"/>
      <c r="BWB439" s="263"/>
      <c r="BWC439" s="263"/>
      <c r="BWD439" s="263"/>
      <c r="BWE439" s="263"/>
      <c r="BWF439" s="263"/>
      <c r="BWG439" s="263"/>
      <c r="BWH439" s="263"/>
      <c r="BWI439" s="263"/>
      <c r="BWJ439" s="263"/>
      <c r="BWK439" s="263"/>
      <c r="BWL439" s="263"/>
      <c r="BWM439" s="263"/>
      <c r="BWN439" s="263"/>
      <c r="BWO439" s="263"/>
      <c r="BWP439" s="263"/>
      <c r="BWQ439" s="263"/>
      <c r="BWR439" s="263"/>
      <c r="BWS439" s="263"/>
      <c r="BWT439" s="263"/>
      <c r="BWU439" s="263"/>
      <c r="BWV439" s="263"/>
      <c r="BWW439" s="263"/>
      <c r="BWX439" s="263"/>
      <c r="BWY439" s="263"/>
      <c r="BWZ439" s="263"/>
      <c r="BXA439" s="263"/>
      <c r="BXB439" s="263"/>
      <c r="BXC439" s="263"/>
      <c r="BXD439" s="263"/>
      <c r="BXE439" s="263"/>
      <c r="BXF439" s="263"/>
      <c r="BXG439" s="263"/>
      <c r="BXH439" s="263"/>
      <c r="BXI439" s="263"/>
      <c r="BXJ439" s="263"/>
      <c r="BXK439" s="263"/>
      <c r="BXL439" s="263"/>
      <c r="BXM439" s="263"/>
      <c r="BXN439" s="263"/>
      <c r="BXO439" s="263"/>
      <c r="BXP439" s="263"/>
      <c r="BXQ439" s="263"/>
      <c r="BXR439" s="263"/>
      <c r="BXS439" s="263"/>
      <c r="BXT439" s="263"/>
      <c r="BXU439" s="263"/>
      <c r="BXV439" s="263"/>
      <c r="BXW439" s="263"/>
      <c r="BXX439" s="263"/>
      <c r="BXY439" s="263"/>
      <c r="BXZ439" s="263"/>
      <c r="BYA439" s="263"/>
      <c r="BYB439" s="263"/>
      <c r="BYC439" s="263"/>
      <c r="BYD439" s="263"/>
      <c r="BYE439" s="263"/>
      <c r="BYF439" s="263"/>
      <c r="BYG439" s="263"/>
      <c r="BYH439" s="263"/>
      <c r="BYI439" s="263"/>
      <c r="BYJ439" s="263"/>
      <c r="BYK439" s="263"/>
      <c r="BYL439" s="263"/>
      <c r="BYM439" s="263"/>
      <c r="BYN439" s="263"/>
      <c r="BYO439" s="263"/>
      <c r="BYP439" s="263"/>
      <c r="BYQ439" s="263"/>
      <c r="BYR439" s="263"/>
      <c r="BYS439" s="263"/>
      <c r="BYT439" s="263"/>
      <c r="BYU439" s="263"/>
      <c r="BYV439" s="263"/>
      <c r="BYW439" s="263"/>
      <c r="BYX439" s="263"/>
      <c r="BYY439" s="263"/>
      <c r="BYZ439" s="263"/>
      <c r="BZA439" s="263"/>
      <c r="BZB439" s="263"/>
      <c r="BZC439" s="263"/>
      <c r="BZD439" s="263"/>
      <c r="BZE439" s="263"/>
      <c r="BZF439" s="263"/>
      <c r="BZG439" s="263"/>
      <c r="BZH439" s="263"/>
      <c r="BZI439" s="263"/>
      <c r="BZJ439" s="263"/>
      <c r="BZK439" s="263"/>
      <c r="BZL439" s="263"/>
      <c r="BZM439" s="263"/>
      <c r="BZN439" s="263"/>
      <c r="BZO439" s="263"/>
      <c r="BZP439" s="263"/>
      <c r="BZQ439" s="263"/>
      <c r="BZR439" s="263"/>
      <c r="BZS439" s="263"/>
      <c r="BZT439" s="263"/>
      <c r="BZU439" s="263"/>
      <c r="BZV439" s="263"/>
      <c r="BZW439" s="263"/>
      <c r="BZX439" s="263"/>
      <c r="BZY439" s="263"/>
      <c r="BZZ439" s="263"/>
      <c r="CAA439" s="263"/>
      <c r="CAB439" s="263"/>
      <c r="CAC439" s="263"/>
      <c r="CAD439" s="263"/>
      <c r="CAE439" s="263"/>
      <c r="CAF439" s="263"/>
      <c r="CAG439" s="263"/>
      <c r="CAH439" s="263"/>
      <c r="CAI439" s="263"/>
      <c r="CAJ439" s="263"/>
      <c r="CAK439" s="263"/>
      <c r="CAL439" s="263"/>
      <c r="CAM439" s="263"/>
      <c r="CAN439" s="263"/>
      <c r="CAO439" s="263"/>
      <c r="CAP439" s="263"/>
      <c r="CAQ439" s="263"/>
      <c r="CAR439" s="263"/>
      <c r="CAS439" s="263"/>
      <c r="CAT439" s="263"/>
      <c r="CAU439" s="263"/>
      <c r="CAV439" s="263"/>
    </row>
    <row r="440" spans="1:2076" x14ac:dyDescent="0.35">
      <c r="A440" s="263"/>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263"/>
      <c r="AE440" s="263"/>
      <c r="AF440" s="263"/>
      <c r="AG440" s="263"/>
      <c r="AH440" s="263"/>
      <c r="AI440" s="263"/>
      <c r="AJ440" s="263"/>
      <c r="AK440" s="263"/>
      <c r="AL440" s="263"/>
      <c r="AM440" s="263"/>
      <c r="AN440" s="263"/>
      <c r="AO440" s="263"/>
      <c r="AP440" s="263"/>
      <c r="AQ440" s="263"/>
      <c r="AR440" s="263"/>
      <c r="AS440" s="263"/>
      <c r="AT440" s="263"/>
      <c r="AU440" s="263"/>
      <c r="AV440" s="263"/>
      <c r="AW440" s="263"/>
      <c r="AX440" s="263"/>
      <c r="AY440" s="263"/>
      <c r="AZ440" s="263"/>
      <c r="BA440" s="263"/>
      <c r="BB440" s="263"/>
      <c r="BC440" s="263"/>
      <c r="BD440" s="263"/>
      <c r="BE440" s="263"/>
      <c r="BF440" s="263"/>
      <c r="BG440" s="263"/>
      <c r="BH440" s="263"/>
      <c r="BI440" s="263"/>
      <c r="BJ440" s="263"/>
      <c r="BK440" s="263"/>
      <c r="BL440" s="263"/>
      <c r="BM440" s="263"/>
      <c r="BN440" s="263"/>
      <c r="BO440" s="263"/>
      <c r="BP440" s="263"/>
      <c r="BQ440" s="263"/>
      <c r="BR440" s="263"/>
      <c r="BS440" s="263"/>
      <c r="BT440" s="263"/>
      <c r="BU440" s="263"/>
      <c r="BV440" s="263"/>
      <c r="BW440" s="263"/>
      <c r="BX440" s="263"/>
      <c r="BY440" s="263"/>
      <c r="BZ440" s="263"/>
      <c r="CA440" s="263"/>
      <c r="CB440" s="263"/>
      <c r="CC440" s="263"/>
      <c r="CD440" s="263"/>
      <c r="CE440" s="263"/>
      <c r="CF440" s="263"/>
      <c r="CG440" s="263"/>
      <c r="CH440" s="263"/>
      <c r="CI440" s="263"/>
      <c r="CJ440" s="263"/>
      <c r="CK440" s="263"/>
      <c r="CL440" s="263"/>
      <c r="CM440" s="263"/>
      <c r="CN440" s="263"/>
      <c r="CO440" s="263"/>
      <c r="CP440" s="263"/>
      <c r="CQ440" s="263"/>
      <c r="CR440" s="263"/>
      <c r="CS440" s="263"/>
      <c r="CT440" s="263"/>
      <c r="CU440" s="263"/>
      <c r="CV440" s="263"/>
      <c r="CW440" s="263"/>
      <c r="CX440" s="263"/>
      <c r="CY440" s="263"/>
      <c r="CZ440" s="263"/>
      <c r="DA440" s="263"/>
      <c r="DB440" s="263"/>
      <c r="DC440" s="263"/>
      <c r="DD440" s="263"/>
      <c r="DE440" s="263"/>
      <c r="DF440" s="263"/>
      <c r="DG440" s="263"/>
      <c r="DH440" s="263"/>
      <c r="DI440" s="263"/>
      <c r="DJ440" s="263"/>
      <c r="DK440" s="263"/>
      <c r="DL440" s="263"/>
      <c r="DM440" s="263"/>
      <c r="DN440" s="263"/>
      <c r="DO440" s="263"/>
      <c r="DP440" s="263"/>
      <c r="DQ440" s="263"/>
      <c r="DR440" s="263"/>
      <c r="DS440" s="263"/>
      <c r="DT440" s="263"/>
      <c r="DU440" s="263"/>
      <c r="DV440" s="263"/>
      <c r="DW440" s="263"/>
      <c r="DX440" s="263"/>
      <c r="DY440" s="263"/>
      <c r="DZ440" s="263"/>
      <c r="EA440" s="263"/>
      <c r="EB440" s="263"/>
      <c r="EC440" s="263"/>
      <c r="ED440" s="263"/>
      <c r="EE440" s="263"/>
      <c r="EF440" s="263"/>
      <c r="EG440" s="263"/>
      <c r="EH440" s="263"/>
      <c r="EI440" s="263"/>
      <c r="EJ440" s="263"/>
      <c r="EK440" s="263"/>
      <c r="EL440" s="263"/>
      <c r="EM440" s="263"/>
      <c r="EN440" s="263"/>
      <c r="EO440" s="263"/>
      <c r="EP440" s="263"/>
      <c r="EQ440" s="263"/>
      <c r="ER440" s="263"/>
      <c r="ES440" s="263"/>
      <c r="ET440" s="263"/>
      <c r="EU440" s="263"/>
      <c r="EV440" s="263"/>
      <c r="EW440" s="263"/>
      <c r="EX440" s="263"/>
      <c r="EY440" s="263"/>
      <c r="EZ440" s="263"/>
      <c r="FA440" s="263"/>
      <c r="FB440" s="263"/>
      <c r="FC440" s="263"/>
      <c r="FD440" s="263"/>
      <c r="FE440" s="263"/>
      <c r="FF440" s="263"/>
      <c r="FG440" s="263"/>
      <c r="FH440" s="263"/>
      <c r="FI440" s="263"/>
      <c r="FJ440" s="263"/>
      <c r="FK440" s="263"/>
      <c r="FL440" s="263"/>
      <c r="FM440" s="263"/>
      <c r="FN440" s="263"/>
      <c r="FO440" s="263"/>
      <c r="FP440" s="263"/>
      <c r="FQ440" s="263"/>
      <c r="FR440" s="263"/>
      <c r="FS440" s="263"/>
      <c r="FT440" s="263"/>
      <c r="FU440" s="263"/>
      <c r="FV440" s="263"/>
      <c r="FW440" s="263"/>
      <c r="FX440" s="263"/>
      <c r="FY440" s="263"/>
      <c r="FZ440" s="263"/>
      <c r="GA440" s="263"/>
      <c r="GB440" s="263"/>
      <c r="GC440" s="263"/>
      <c r="GD440" s="263"/>
      <c r="GE440" s="263"/>
      <c r="GF440" s="263"/>
      <c r="GG440" s="263"/>
      <c r="GH440" s="263"/>
      <c r="GI440" s="263"/>
      <c r="GJ440" s="263"/>
      <c r="GK440" s="263"/>
      <c r="GL440" s="263"/>
      <c r="GM440" s="263"/>
      <c r="GN440" s="263"/>
      <c r="GO440" s="263"/>
      <c r="GP440" s="263"/>
      <c r="GQ440" s="263"/>
      <c r="GR440" s="263"/>
      <c r="GS440" s="263"/>
      <c r="GT440" s="263"/>
      <c r="GU440" s="263"/>
      <c r="GV440" s="263"/>
      <c r="GW440" s="263"/>
      <c r="GX440" s="263"/>
      <c r="GY440" s="263"/>
      <c r="GZ440" s="263"/>
      <c r="HA440" s="263"/>
      <c r="HB440" s="263"/>
      <c r="HC440" s="263"/>
      <c r="HD440" s="263"/>
      <c r="HE440" s="263"/>
      <c r="HF440" s="263"/>
      <c r="HG440" s="263"/>
      <c r="HH440" s="263"/>
      <c r="HI440" s="263"/>
      <c r="HJ440" s="263"/>
      <c r="HK440" s="263"/>
      <c r="HL440" s="263"/>
      <c r="HM440" s="263"/>
      <c r="HN440" s="263"/>
      <c r="HO440" s="263"/>
      <c r="HP440" s="263"/>
      <c r="HQ440" s="263"/>
      <c r="HR440" s="263"/>
      <c r="HS440" s="263"/>
      <c r="HT440" s="263"/>
      <c r="HU440" s="263"/>
      <c r="HV440" s="263"/>
      <c r="HW440" s="263"/>
      <c r="HX440" s="263"/>
      <c r="HY440" s="263"/>
      <c r="HZ440" s="263"/>
      <c r="IA440" s="263"/>
      <c r="IB440" s="263"/>
      <c r="IC440" s="263"/>
      <c r="ID440" s="263"/>
      <c r="IE440" s="263"/>
      <c r="IF440" s="263"/>
      <c r="IG440" s="263"/>
      <c r="IH440" s="263"/>
      <c r="II440" s="263"/>
      <c r="IJ440" s="263"/>
      <c r="IK440" s="263"/>
      <c r="IL440" s="263"/>
      <c r="IM440" s="263"/>
      <c r="IN440" s="263"/>
      <c r="IO440" s="263"/>
      <c r="IP440" s="263"/>
      <c r="IQ440" s="263"/>
      <c r="IR440" s="263"/>
      <c r="IS440" s="263"/>
      <c r="IT440" s="263"/>
      <c r="IU440" s="263"/>
      <c r="IV440" s="263"/>
      <c r="IW440" s="263"/>
      <c r="IX440" s="263"/>
      <c r="IY440" s="263"/>
      <c r="IZ440" s="263"/>
      <c r="JA440" s="263"/>
      <c r="JB440" s="263"/>
      <c r="JC440" s="263"/>
      <c r="JD440" s="263"/>
      <c r="JE440" s="263"/>
      <c r="JF440" s="263"/>
      <c r="JG440" s="263"/>
      <c r="JH440" s="263"/>
      <c r="JI440" s="263"/>
      <c r="JJ440" s="263"/>
      <c r="JK440" s="263"/>
      <c r="JL440" s="263"/>
      <c r="JM440" s="263"/>
      <c r="JN440" s="263"/>
      <c r="JO440" s="263"/>
      <c r="JP440" s="263"/>
      <c r="JQ440" s="263"/>
      <c r="JR440" s="263"/>
      <c r="JS440" s="263"/>
      <c r="JT440" s="263"/>
      <c r="JU440" s="263"/>
      <c r="JV440" s="263"/>
      <c r="JW440" s="263"/>
      <c r="JX440" s="263"/>
      <c r="JY440" s="263"/>
      <c r="JZ440" s="263"/>
      <c r="KA440" s="263"/>
      <c r="KB440" s="263"/>
      <c r="KC440" s="263"/>
      <c r="KD440" s="263"/>
      <c r="KE440" s="263"/>
      <c r="KF440" s="263"/>
      <c r="KG440" s="263"/>
      <c r="KH440" s="263"/>
      <c r="KI440" s="263"/>
      <c r="KJ440" s="263"/>
      <c r="KK440" s="263"/>
      <c r="KL440" s="263"/>
      <c r="KM440" s="263"/>
      <c r="KN440" s="263"/>
      <c r="KO440" s="263"/>
      <c r="KP440" s="263"/>
      <c r="KQ440" s="263"/>
      <c r="KR440" s="263"/>
      <c r="KS440" s="263"/>
      <c r="KT440" s="263"/>
      <c r="KU440" s="263"/>
      <c r="KV440" s="263"/>
      <c r="KW440" s="263"/>
      <c r="KX440" s="263"/>
      <c r="KY440" s="263"/>
      <c r="KZ440" s="263"/>
      <c r="LA440" s="263"/>
      <c r="LB440" s="263"/>
      <c r="LC440" s="263"/>
      <c r="LD440" s="263"/>
      <c r="LE440" s="263"/>
      <c r="LF440" s="263"/>
      <c r="LG440" s="263"/>
      <c r="LH440" s="263"/>
      <c r="LI440" s="263"/>
      <c r="LJ440" s="263"/>
      <c r="LK440" s="263"/>
      <c r="LL440" s="263"/>
      <c r="LM440" s="263"/>
      <c r="LN440" s="263"/>
      <c r="LO440" s="263"/>
      <c r="LP440" s="263"/>
      <c r="LQ440" s="263"/>
      <c r="LR440" s="263"/>
      <c r="LS440" s="263"/>
      <c r="LT440" s="263"/>
      <c r="LU440" s="263"/>
      <c r="LV440" s="263"/>
      <c r="LW440" s="263"/>
      <c r="LX440" s="263"/>
      <c r="LY440" s="263"/>
      <c r="LZ440" s="263"/>
      <c r="MA440" s="263"/>
      <c r="MB440" s="263"/>
      <c r="MC440" s="263"/>
      <c r="MD440" s="263"/>
      <c r="ME440" s="263"/>
      <c r="MF440" s="263"/>
      <c r="MG440" s="263"/>
      <c r="MH440" s="263"/>
      <c r="MI440" s="263"/>
      <c r="MJ440" s="263"/>
      <c r="MK440" s="263"/>
      <c r="ML440" s="263"/>
      <c r="MM440" s="263"/>
      <c r="MN440" s="263"/>
      <c r="MO440" s="263"/>
      <c r="MP440" s="263"/>
      <c r="MQ440" s="263"/>
      <c r="MR440" s="263"/>
      <c r="MS440" s="263"/>
      <c r="MT440" s="263"/>
      <c r="MU440" s="263"/>
      <c r="MV440" s="263"/>
      <c r="MW440" s="263"/>
      <c r="MX440" s="263"/>
      <c r="MY440" s="263"/>
      <c r="MZ440" s="263"/>
      <c r="NA440" s="263"/>
      <c r="NB440" s="263"/>
      <c r="NC440" s="263"/>
      <c r="ND440" s="263"/>
      <c r="NE440" s="263"/>
      <c r="NF440" s="263"/>
      <c r="NG440" s="263"/>
      <c r="NH440" s="263"/>
      <c r="NI440" s="263"/>
      <c r="NJ440" s="263"/>
      <c r="NK440" s="263"/>
      <c r="NL440" s="263"/>
      <c r="NM440" s="263"/>
      <c r="NN440" s="263"/>
      <c r="NO440" s="263"/>
      <c r="NP440" s="263"/>
      <c r="NQ440" s="263"/>
      <c r="NR440" s="263"/>
      <c r="NS440" s="263"/>
      <c r="NT440" s="263"/>
      <c r="NU440" s="263"/>
      <c r="NV440" s="263"/>
      <c r="NW440" s="263"/>
      <c r="NX440" s="263"/>
      <c r="NY440" s="263"/>
      <c r="NZ440" s="263"/>
      <c r="OA440" s="263"/>
      <c r="OB440" s="263"/>
      <c r="OC440" s="263"/>
      <c r="OD440" s="263"/>
      <c r="OE440" s="263"/>
      <c r="OF440" s="263"/>
      <c r="OG440" s="263"/>
      <c r="OH440" s="263"/>
      <c r="OI440" s="263"/>
      <c r="OJ440" s="263"/>
      <c r="OK440" s="263"/>
      <c r="OL440" s="263"/>
      <c r="OM440" s="263"/>
      <c r="ON440" s="263"/>
      <c r="OO440" s="263"/>
      <c r="OP440" s="263"/>
      <c r="OQ440" s="263"/>
      <c r="OR440" s="263"/>
      <c r="OS440" s="263"/>
      <c r="OT440" s="263"/>
      <c r="OU440" s="263"/>
      <c r="OV440" s="263"/>
      <c r="OW440" s="263"/>
      <c r="OX440" s="263"/>
      <c r="OY440" s="263"/>
      <c r="OZ440" s="263"/>
      <c r="PA440" s="263"/>
      <c r="PB440" s="263"/>
      <c r="PC440" s="263"/>
      <c r="PD440" s="263"/>
      <c r="PE440" s="263"/>
      <c r="PF440" s="263"/>
      <c r="PG440" s="263"/>
      <c r="PH440" s="263"/>
      <c r="PI440" s="263"/>
      <c r="PJ440" s="263"/>
      <c r="PK440" s="263"/>
      <c r="PL440" s="263"/>
      <c r="PM440" s="263"/>
      <c r="PN440" s="263"/>
      <c r="PO440" s="263"/>
      <c r="PP440" s="263"/>
      <c r="PQ440" s="263"/>
      <c r="PR440" s="263"/>
      <c r="PS440" s="263"/>
      <c r="PT440" s="263"/>
      <c r="PU440" s="263"/>
      <c r="PV440" s="263"/>
      <c r="PW440" s="263"/>
      <c r="PX440" s="263"/>
      <c r="PY440" s="263"/>
      <c r="PZ440" s="263"/>
      <c r="QA440" s="263"/>
      <c r="QB440" s="263"/>
      <c r="QC440" s="263"/>
      <c r="QD440" s="263"/>
      <c r="QE440" s="263"/>
      <c r="QF440" s="263"/>
      <c r="QG440" s="263"/>
      <c r="QH440" s="263"/>
      <c r="QI440" s="263"/>
      <c r="QJ440" s="263"/>
      <c r="QK440" s="263"/>
      <c r="QL440" s="263"/>
      <c r="QM440" s="263"/>
      <c r="QN440" s="263"/>
      <c r="QO440" s="263"/>
      <c r="QP440" s="263"/>
      <c r="QQ440" s="263"/>
      <c r="QR440" s="263"/>
      <c r="QS440" s="263"/>
      <c r="QT440" s="263"/>
      <c r="QU440" s="263"/>
      <c r="QV440" s="263"/>
      <c r="QW440" s="263"/>
      <c r="QX440" s="263"/>
      <c r="QY440" s="263"/>
      <c r="QZ440" s="263"/>
      <c r="RA440" s="263"/>
      <c r="RB440" s="263"/>
      <c r="RC440" s="263"/>
      <c r="RD440" s="263"/>
      <c r="RE440" s="263"/>
      <c r="RF440" s="263"/>
      <c r="RG440" s="263"/>
      <c r="RH440" s="263"/>
      <c r="RI440" s="263"/>
      <c r="RJ440" s="263"/>
      <c r="RK440" s="263"/>
      <c r="RL440" s="263"/>
      <c r="RM440" s="263"/>
      <c r="RN440" s="263"/>
      <c r="RO440" s="263"/>
      <c r="RP440" s="263"/>
      <c r="RQ440" s="263"/>
      <c r="RR440" s="263"/>
      <c r="RS440" s="263"/>
      <c r="RT440" s="263"/>
      <c r="RU440" s="263"/>
      <c r="RV440" s="263"/>
      <c r="RW440" s="263"/>
      <c r="RX440" s="263"/>
      <c r="RY440" s="263"/>
      <c r="RZ440" s="263"/>
      <c r="SA440" s="263"/>
      <c r="SB440" s="263"/>
      <c r="SC440" s="263"/>
      <c r="SD440" s="263"/>
      <c r="SE440" s="263"/>
      <c r="SF440" s="263"/>
      <c r="SG440" s="263"/>
      <c r="SH440" s="263"/>
      <c r="SI440" s="263"/>
      <c r="SJ440" s="263"/>
      <c r="SK440" s="263"/>
      <c r="SL440" s="263"/>
      <c r="SM440" s="263"/>
      <c r="SN440" s="263"/>
      <c r="SO440" s="263"/>
      <c r="SP440" s="263"/>
      <c r="SQ440" s="263"/>
      <c r="SR440" s="263"/>
      <c r="SS440" s="263"/>
      <c r="ST440" s="263"/>
      <c r="SU440" s="263"/>
      <c r="SV440" s="263"/>
      <c r="SW440" s="263"/>
      <c r="SX440" s="263"/>
      <c r="SY440" s="263"/>
      <c r="SZ440" s="263"/>
      <c r="TA440" s="263"/>
      <c r="TB440" s="263"/>
      <c r="TC440" s="263"/>
      <c r="TD440" s="263"/>
      <c r="TE440" s="263"/>
      <c r="TF440" s="263"/>
      <c r="TG440" s="263"/>
      <c r="TH440" s="263"/>
      <c r="TI440" s="263"/>
      <c r="TJ440" s="263"/>
      <c r="TK440" s="263"/>
      <c r="TL440" s="263"/>
      <c r="TM440" s="263"/>
      <c r="TN440" s="263"/>
      <c r="TO440" s="263"/>
      <c r="TP440" s="263"/>
      <c r="TQ440" s="263"/>
      <c r="TR440" s="263"/>
      <c r="TS440" s="263"/>
      <c r="TT440" s="263"/>
      <c r="TU440" s="263"/>
      <c r="TV440" s="263"/>
      <c r="TW440" s="263"/>
      <c r="TX440" s="263"/>
      <c r="TY440" s="263"/>
      <c r="TZ440" s="263"/>
      <c r="UA440" s="263"/>
      <c r="UB440" s="263"/>
      <c r="UC440" s="263"/>
      <c r="UD440" s="263"/>
      <c r="UE440" s="263"/>
      <c r="UF440" s="263"/>
      <c r="UG440" s="263"/>
      <c r="UH440" s="263"/>
      <c r="UI440" s="263"/>
      <c r="UJ440" s="263"/>
      <c r="UK440" s="263"/>
      <c r="UL440" s="263"/>
      <c r="UM440" s="263"/>
      <c r="UN440" s="263"/>
      <c r="UO440" s="263"/>
      <c r="UP440" s="263"/>
      <c r="UQ440" s="263"/>
      <c r="UR440" s="263"/>
      <c r="US440" s="263"/>
      <c r="UT440" s="263"/>
      <c r="UU440" s="263"/>
      <c r="UV440" s="263"/>
      <c r="UW440" s="263"/>
      <c r="UX440" s="263"/>
      <c r="UY440" s="263"/>
      <c r="UZ440" s="263"/>
      <c r="VA440" s="263"/>
      <c r="VB440" s="263"/>
      <c r="VC440" s="263"/>
      <c r="VD440" s="263"/>
      <c r="VE440" s="263"/>
      <c r="VF440" s="263"/>
      <c r="VG440" s="263"/>
      <c r="VH440" s="263"/>
      <c r="VI440" s="263"/>
      <c r="VJ440" s="263"/>
      <c r="VK440" s="263"/>
      <c r="VL440" s="263"/>
      <c r="VM440" s="263"/>
      <c r="VN440" s="263"/>
      <c r="VO440" s="263"/>
      <c r="VP440" s="263"/>
      <c r="VQ440" s="263"/>
      <c r="VR440" s="263"/>
      <c r="VS440" s="263"/>
      <c r="VT440" s="263"/>
      <c r="VU440" s="263"/>
      <c r="VV440" s="263"/>
      <c r="VW440" s="263"/>
      <c r="VX440" s="263"/>
      <c r="VY440" s="263"/>
      <c r="VZ440" s="263"/>
      <c r="WA440" s="263"/>
      <c r="WB440" s="263"/>
      <c r="WC440" s="263"/>
      <c r="WD440" s="263"/>
      <c r="WE440" s="263"/>
      <c r="WF440" s="263"/>
      <c r="WG440" s="263"/>
      <c r="WH440" s="263"/>
      <c r="WI440" s="263"/>
      <c r="WJ440" s="263"/>
      <c r="WK440" s="263"/>
      <c r="WL440" s="263"/>
      <c r="WM440" s="263"/>
      <c r="WN440" s="263"/>
      <c r="WO440" s="263"/>
      <c r="WP440" s="263"/>
      <c r="WQ440" s="263"/>
      <c r="WR440" s="263"/>
      <c r="WS440" s="263"/>
      <c r="WT440" s="263"/>
      <c r="WU440" s="263"/>
      <c r="WV440" s="263"/>
      <c r="WW440" s="263"/>
      <c r="WX440" s="263"/>
      <c r="WY440" s="263"/>
      <c r="WZ440" s="263"/>
      <c r="XA440" s="263"/>
      <c r="XB440" s="263"/>
      <c r="XC440" s="263"/>
      <c r="XD440" s="263"/>
      <c r="XE440" s="263"/>
      <c r="XF440" s="263"/>
      <c r="XG440" s="263"/>
      <c r="XH440" s="263"/>
      <c r="XI440" s="263"/>
      <c r="XJ440" s="263"/>
      <c r="XK440" s="263"/>
      <c r="XL440" s="263"/>
      <c r="XM440" s="263"/>
      <c r="XN440" s="263"/>
      <c r="XO440" s="263"/>
      <c r="XP440" s="263"/>
      <c r="XQ440" s="263"/>
      <c r="XR440" s="263"/>
      <c r="XS440" s="263"/>
      <c r="XT440" s="263"/>
      <c r="XU440" s="263"/>
      <c r="XV440" s="263"/>
      <c r="XW440" s="263"/>
      <c r="XX440" s="263"/>
      <c r="XY440" s="263"/>
      <c r="XZ440" s="263"/>
      <c r="YA440" s="263"/>
      <c r="YB440" s="263"/>
      <c r="YC440" s="263"/>
      <c r="YD440" s="263"/>
      <c r="YE440" s="263"/>
      <c r="YF440" s="263"/>
      <c r="YG440" s="263"/>
      <c r="YH440" s="263"/>
      <c r="YI440" s="263"/>
      <c r="YJ440" s="263"/>
      <c r="YK440" s="263"/>
      <c r="YL440" s="263"/>
      <c r="YM440" s="263"/>
      <c r="YN440" s="263"/>
      <c r="YO440" s="263"/>
      <c r="YP440" s="263"/>
      <c r="YQ440" s="263"/>
      <c r="YR440" s="263"/>
      <c r="YS440" s="263"/>
      <c r="YT440" s="263"/>
      <c r="YU440" s="263"/>
      <c r="YV440" s="263"/>
      <c r="YW440" s="263"/>
      <c r="YX440" s="263"/>
      <c r="YY440" s="263"/>
      <c r="YZ440" s="263"/>
      <c r="ZA440" s="263"/>
      <c r="ZB440" s="263"/>
      <c r="ZC440" s="263"/>
      <c r="ZD440" s="263"/>
      <c r="ZE440" s="263"/>
      <c r="ZF440" s="263"/>
      <c r="ZG440" s="263"/>
      <c r="ZH440" s="263"/>
      <c r="ZI440" s="263"/>
      <c r="ZJ440" s="263"/>
      <c r="ZK440" s="263"/>
      <c r="ZL440" s="263"/>
      <c r="ZM440" s="263"/>
      <c r="ZN440" s="263"/>
      <c r="ZO440" s="263"/>
      <c r="ZP440" s="263"/>
      <c r="ZQ440" s="263"/>
      <c r="ZR440" s="263"/>
      <c r="ZS440" s="263"/>
      <c r="ZT440" s="263"/>
      <c r="ZU440" s="263"/>
      <c r="ZV440" s="263"/>
      <c r="ZW440" s="263"/>
      <c r="ZX440" s="263"/>
      <c r="ZY440" s="263"/>
      <c r="ZZ440" s="263"/>
      <c r="AAA440" s="263"/>
      <c r="AAB440" s="263"/>
      <c r="AAC440" s="263"/>
      <c r="AAD440" s="263"/>
      <c r="AAE440" s="263"/>
      <c r="AAF440" s="263"/>
      <c r="AAG440" s="263"/>
      <c r="AAH440" s="263"/>
      <c r="AAI440" s="263"/>
      <c r="AAJ440" s="263"/>
      <c r="AAK440" s="263"/>
      <c r="AAL440" s="263"/>
      <c r="AAM440" s="263"/>
      <c r="AAN440" s="263"/>
      <c r="AAO440" s="263"/>
      <c r="AAP440" s="263"/>
      <c r="AAQ440" s="263"/>
      <c r="AAR440" s="263"/>
      <c r="AAS440" s="263"/>
      <c r="AAT440" s="263"/>
      <c r="AAU440" s="263"/>
      <c r="AAV440" s="263"/>
      <c r="AAW440" s="263"/>
      <c r="AAX440" s="263"/>
      <c r="AAY440" s="263"/>
      <c r="AAZ440" s="263"/>
      <c r="ABA440" s="263"/>
      <c r="ABB440" s="263"/>
      <c r="ABC440" s="263"/>
      <c r="ABD440" s="263"/>
      <c r="ABE440" s="263"/>
      <c r="ABF440" s="263"/>
      <c r="ABG440" s="263"/>
      <c r="ABH440" s="263"/>
      <c r="ABI440" s="263"/>
      <c r="ABJ440" s="263"/>
      <c r="ABK440" s="263"/>
      <c r="ABL440" s="263"/>
      <c r="ABM440" s="263"/>
      <c r="ABN440" s="263"/>
      <c r="ABO440" s="263"/>
      <c r="ABP440" s="263"/>
      <c r="ABQ440" s="263"/>
      <c r="ABR440" s="263"/>
      <c r="ABS440" s="263"/>
      <c r="ABT440" s="263"/>
      <c r="ABU440" s="263"/>
      <c r="ABV440" s="263"/>
      <c r="ABW440" s="263"/>
      <c r="ABX440" s="263"/>
      <c r="ABY440" s="263"/>
      <c r="ABZ440" s="263"/>
      <c r="ACA440" s="263"/>
      <c r="ACB440" s="263"/>
      <c r="ACC440" s="263"/>
      <c r="ACD440" s="263"/>
      <c r="ACE440" s="263"/>
      <c r="ACF440" s="263"/>
      <c r="ACG440" s="263"/>
      <c r="ACH440" s="263"/>
      <c r="ACI440" s="263"/>
      <c r="ACJ440" s="263"/>
      <c r="ACK440" s="263"/>
      <c r="ACL440" s="263"/>
      <c r="ACM440" s="263"/>
      <c r="ACN440" s="263"/>
      <c r="ACO440" s="263"/>
      <c r="ACP440" s="263"/>
      <c r="ACQ440" s="263"/>
      <c r="ACR440" s="263"/>
      <c r="ACS440" s="263"/>
      <c r="ACT440" s="263"/>
      <c r="ACU440" s="263"/>
      <c r="ACV440" s="263"/>
      <c r="ACW440" s="263"/>
      <c r="ACX440" s="263"/>
      <c r="ACY440" s="263"/>
      <c r="ACZ440" s="263"/>
      <c r="ADA440" s="263"/>
      <c r="ADB440" s="263"/>
      <c r="ADC440" s="263"/>
      <c r="ADD440" s="263"/>
      <c r="ADE440" s="263"/>
      <c r="ADF440" s="263"/>
      <c r="ADG440" s="263"/>
      <c r="ADH440" s="263"/>
      <c r="ADI440" s="263"/>
      <c r="ADJ440" s="263"/>
      <c r="ADK440" s="263"/>
      <c r="ADL440" s="263"/>
      <c r="ADM440" s="263"/>
      <c r="ADN440" s="263"/>
      <c r="ADO440" s="263"/>
      <c r="ADP440" s="263"/>
      <c r="ADQ440" s="263"/>
      <c r="ADR440" s="263"/>
      <c r="ADS440" s="263"/>
      <c r="ADT440" s="263"/>
      <c r="ADU440" s="263"/>
      <c r="ADV440" s="263"/>
      <c r="ADW440" s="263"/>
      <c r="ADX440" s="263"/>
      <c r="ADY440" s="263"/>
      <c r="ADZ440" s="263"/>
      <c r="AEA440" s="263"/>
      <c r="AEB440" s="263"/>
      <c r="AEC440" s="263"/>
      <c r="AED440" s="263"/>
      <c r="AEE440" s="263"/>
      <c r="AEF440" s="263"/>
      <c r="AEG440" s="263"/>
      <c r="AEH440" s="263"/>
      <c r="AEI440" s="263"/>
      <c r="AEJ440" s="263"/>
      <c r="AEK440" s="263"/>
      <c r="AEL440" s="263"/>
      <c r="AEM440" s="263"/>
      <c r="AEN440" s="263"/>
      <c r="AEO440" s="263"/>
      <c r="AEP440" s="263"/>
      <c r="AEQ440" s="263"/>
      <c r="AER440" s="263"/>
      <c r="AES440" s="263"/>
      <c r="AET440" s="263"/>
      <c r="AEU440" s="263"/>
      <c r="AEV440" s="263"/>
      <c r="AEW440" s="263"/>
      <c r="AEX440" s="263"/>
      <c r="AEY440" s="263"/>
      <c r="AEZ440" s="263"/>
      <c r="AFA440" s="263"/>
      <c r="AFB440" s="263"/>
      <c r="AFC440" s="263"/>
      <c r="AFD440" s="263"/>
      <c r="AFE440" s="263"/>
      <c r="AFF440" s="263"/>
      <c r="AFG440" s="263"/>
      <c r="AFH440" s="263"/>
      <c r="AFI440" s="263"/>
      <c r="AFJ440" s="263"/>
      <c r="AFK440" s="263"/>
      <c r="AFL440" s="263"/>
      <c r="AFM440" s="263"/>
      <c r="AFN440" s="263"/>
      <c r="AFO440" s="263"/>
      <c r="AFP440" s="263"/>
      <c r="AFQ440" s="263"/>
      <c r="AFR440" s="263"/>
      <c r="AFS440" s="263"/>
      <c r="AFT440" s="263"/>
      <c r="AFU440" s="263"/>
      <c r="AFV440" s="263"/>
      <c r="AFW440" s="263"/>
      <c r="AFX440" s="263"/>
      <c r="AFY440" s="263"/>
      <c r="AFZ440" s="263"/>
      <c r="AGA440" s="263"/>
      <c r="AGB440" s="263"/>
      <c r="AGC440" s="263"/>
      <c r="AGD440" s="263"/>
      <c r="AGE440" s="263"/>
      <c r="AGF440" s="263"/>
      <c r="AGG440" s="263"/>
      <c r="AGH440" s="263"/>
      <c r="AGI440" s="263"/>
      <c r="AGJ440" s="263"/>
      <c r="AGK440" s="263"/>
      <c r="AGL440" s="263"/>
      <c r="AGM440" s="263"/>
      <c r="AGN440" s="263"/>
      <c r="AGO440" s="263"/>
      <c r="AGP440" s="263"/>
      <c r="AGQ440" s="263"/>
      <c r="AGR440" s="263"/>
      <c r="AGS440" s="263"/>
      <c r="AGT440" s="263"/>
      <c r="AGU440" s="263"/>
      <c r="AGV440" s="263"/>
      <c r="AGW440" s="263"/>
      <c r="AGX440" s="263"/>
      <c r="AGY440" s="263"/>
      <c r="AGZ440" s="263"/>
      <c r="AHA440" s="263"/>
      <c r="AHB440" s="263"/>
      <c r="AHC440" s="263"/>
      <c r="AHD440" s="263"/>
      <c r="AHE440" s="263"/>
      <c r="AHF440" s="263"/>
      <c r="AHG440" s="263"/>
      <c r="AHH440" s="263"/>
      <c r="AHI440" s="263"/>
      <c r="AHJ440" s="263"/>
      <c r="AHK440" s="263"/>
      <c r="AHL440" s="263"/>
      <c r="AHM440" s="263"/>
      <c r="AHN440" s="263"/>
      <c r="AHO440" s="263"/>
      <c r="AHP440" s="263"/>
      <c r="AHQ440" s="263"/>
      <c r="AHR440" s="263"/>
      <c r="AHS440" s="263"/>
      <c r="AHT440" s="263"/>
      <c r="AHU440" s="263"/>
      <c r="AHV440" s="263"/>
      <c r="AHW440" s="263"/>
      <c r="AHX440" s="263"/>
      <c r="AHY440" s="263"/>
      <c r="AHZ440" s="263"/>
      <c r="AIA440" s="263"/>
      <c r="AIB440" s="263"/>
      <c r="AIC440" s="263"/>
      <c r="AID440" s="263"/>
      <c r="AIE440" s="263"/>
      <c r="AIF440" s="263"/>
      <c r="AIG440" s="263"/>
      <c r="AIH440" s="263"/>
      <c r="AII440" s="263"/>
      <c r="AIJ440" s="263"/>
      <c r="AIK440" s="263"/>
      <c r="AIL440" s="263"/>
      <c r="AIM440" s="263"/>
      <c r="AIN440" s="263"/>
      <c r="AIO440" s="263"/>
      <c r="AIP440" s="263"/>
      <c r="AIQ440" s="263"/>
      <c r="AIR440" s="263"/>
      <c r="AIS440" s="263"/>
      <c r="AIT440" s="263"/>
      <c r="AIU440" s="263"/>
      <c r="AIV440" s="263"/>
      <c r="AIW440" s="263"/>
      <c r="AIX440" s="263"/>
      <c r="AIY440" s="263"/>
      <c r="AIZ440" s="263"/>
      <c r="AJA440" s="263"/>
      <c r="AJB440" s="263"/>
      <c r="AJC440" s="263"/>
      <c r="AJD440" s="263"/>
      <c r="AJE440" s="263"/>
      <c r="AJF440" s="263"/>
      <c r="AJG440" s="263"/>
      <c r="AJH440" s="263"/>
      <c r="AJI440" s="263"/>
      <c r="AJJ440" s="263"/>
      <c r="AJK440" s="263"/>
      <c r="AJL440" s="263"/>
      <c r="AJM440" s="263"/>
      <c r="AJN440" s="263"/>
      <c r="AJO440" s="263"/>
      <c r="AJP440" s="263"/>
      <c r="AJQ440" s="263"/>
      <c r="AJR440" s="263"/>
      <c r="AJS440" s="263"/>
      <c r="AJT440" s="263"/>
      <c r="AJU440" s="263"/>
      <c r="AJV440" s="263"/>
      <c r="AJW440" s="263"/>
      <c r="AJX440" s="263"/>
      <c r="AJY440" s="263"/>
      <c r="AJZ440" s="263"/>
      <c r="AKA440" s="263"/>
      <c r="AKB440" s="263"/>
      <c r="AKC440" s="263"/>
      <c r="AKD440" s="263"/>
      <c r="AKE440" s="263"/>
      <c r="AKF440" s="263"/>
      <c r="AKG440" s="263"/>
      <c r="AKH440" s="263"/>
      <c r="AKI440" s="263"/>
      <c r="AKJ440" s="263"/>
      <c r="AKK440" s="263"/>
      <c r="AKL440" s="263"/>
      <c r="AKM440" s="263"/>
      <c r="AKN440" s="263"/>
      <c r="AKO440" s="263"/>
      <c r="AKP440" s="263"/>
      <c r="AKQ440" s="263"/>
      <c r="AKR440" s="263"/>
      <c r="AKS440" s="263"/>
      <c r="AKT440" s="263"/>
      <c r="AKU440" s="263"/>
      <c r="AKV440" s="263"/>
      <c r="AKW440" s="263"/>
      <c r="AKX440" s="263"/>
      <c r="AKY440" s="263"/>
      <c r="AKZ440" s="263"/>
      <c r="ALA440" s="263"/>
      <c r="ALB440" s="263"/>
      <c r="ALC440" s="263"/>
      <c r="ALD440" s="263"/>
      <c r="ALE440" s="263"/>
      <c r="ALF440" s="263"/>
      <c r="ALG440" s="263"/>
      <c r="ALH440" s="263"/>
      <c r="ALI440" s="263"/>
      <c r="ALJ440" s="263"/>
      <c r="ALK440" s="263"/>
      <c r="ALL440" s="263"/>
      <c r="ALM440" s="263"/>
      <c r="ALN440" s="263"/>
      <c r="ALO440" s="263"/>
      <c r="ALP440" s="263"/>
      <c r="ALQ440" s="263"/>
      <c r="ALR440" s="263"/>
      <c r="ALS440" s="263"/>
      <c r="ALT440" s="263"/>
      <c r="ALU440" s="263"/>
      <c r="ALV440" s="263"/>
      <c r="ALW440" s="263"/>
      <c r="ALX440" s="263"/>
      <c r="ALY440" s="263"/>
      <c r="ALZ440" s="263"/>
      <c r="AMA440" s="263"/>
      <c r="AMB440" s="263"/>
      <c r="AMC440" s="263"/>
      <c r="AMD440" s="263"/>
      <c r="AME440" s="263"/>
      <c r="AMF440" s="263"/>
      <c r="AMG440" s="263"/>
      <c r="AMH440" s="263"/>
      <c r="AMI440" s="263"/>
      <c r="AMJ440" s="263"/>
      <c r="AMK440" s="263"/>
      <c r="AML440" s="263"/>
      <c r="AMM440" s="263"/>
      <c r="AMN440" s="263"/>
      <c r="AMO440" s="263"/>
      <c r="AMP440" s="263"/>
      <c r="AMQ440" s="263"/>
      <c r="AMR440" s="263"/>
      <c r="AMS440" s="263"/>
      <c r="AMT440" s="263"/>
      <c r="AMU440" s="263"/>
      <c r="AMV440" s="263"/>
      <c r="AMW440" s="263"/>
      <c r="AMX440" s="263"/>
      <c r="AMY440" s="263"/>
      <c r="AMZ440" s="263"/>
      <c r="ANA440" s="263"/>
      <c r="ANB440" s="263"/>
      <c r="ANC440" s="263"/>
      <c r="AND440" s="263"/>
      <c r="ANE440" s="263"/>
      <c r="ANF440" s="263"/>
      <c r="ANG440" s="263"/>
      <c r="ANH440" s="263"/>
      <c r="ANI440" s="263"/>
      <c r="ANJ440" s="263"/>
      <c r="ANK440" s="263"/>
      <c r="ANL440" s="263"/>
      <c r="ANM440" s="263"/>
      <c r="ANN440" s="263"/>
      <c r="ANO440" s="263"/>
      <c r="ANP440" s="263"/>
      <c r="ANQ440" s="263"/>
      <c r="ANR440" s="263"/>
      <c r="ANS440" s="263"/>
      <c r="ANT440" s="263"/>
      <c r="ANU440" s="263"/>
      <c r="ANV440" s="263"/>
      <c r="ANW440" s="263"/>
      <c r="ANX440" s="263"/>
      <c r="ANY440" s="263"/>
      <c r="ANZ440" s="263"/>
      <c r="AOA440" s="263"/>
      <c r="AOB440" s="263"/>
      <c r="AOC440" s="263"/>
      <c r="AOD440" s="263"/>
      <c r="AOE440" s="263"/>
      <c r="AOF440" s="263"/>
      <c r="AOG440" s="263"/>
      <c r="AOH440" s="263"/>
      <c r="AOI440" s="263"/>
      <c r="AOJ440" s="263"/>
      <c r="AOK440" s="263"/>
      <c r="AOL440" s="263"/>
      <c r="AOM440" s="263"/>
      <c r="AON440" s="263"/>
      <c r="AOO440" s="263"/>
      <c r="AOP440" s="263"/>
      <c r="AOQ440" s="263"/>
      <c r="AOR440" s="263"/>
      <c r="AOS440" s="263"/>
      <c r="AOT440" s="263"/>
      <c r="AOU440" s="263"/>
      <c r="AOV440" s="263"/>
      <c r="AOW440" s="263"/>
      <c r="AOX440" s="263"/>
      <c r="AOY440" s="263"/>
      <c r="AOZ440" s="263"/>
      <c r="APA440" s="263"/>
      <c r="APB440" s="263"/>
      <c r="APC440" s="263"/>
      <c r="APD440" s="263"/>
      <c r="APE440" s="263"/>
      <c r="APF440" s="263"/>
      <c r="APG440" s="263"/>
      <c r="APH440" s="263"/>
      <c r="API440" s="263"/>
      <c r="APJ440" s="263"/>
      <c r="APK440" s="263"/>
      <c r="APL440" s="263"/>
      <c r="APM440" s="263"/>
      <c r="APN440" s="263"/>
      <c r="APO440" s="263"/>
      <c r="APP440" s="263"/>
      <c r="APQ440" s="263"/>
      <c r="APR440" s="263"/>
      <c r="APS440" s="263"/>
      <c r="APT440" s="263"/>
      <c r="APU440" s="263"/>
      <c r="APV440" s="263"/>
      <c r="APW440" s="263"/>
      <c r="APX440" s="263"/>
      <c r="APY440" s="263"/>
      <c r="APZ440" s="263"/>
      <c r="AQA440" s="263"/>
      <c r="AQB440" s="263"/>
      <c r="AQC440" s="263"/>
      <c r="AQD440" s="263"/>
      <c r="AQE440" s="263"/>
      <c r="AQF440" s="263"/>
      <c r="AQG440" s="263"/>
      <c r="AQH440" s="263"/>
      <c r="AQI440" s="263"/>
      <c r="AQJ440" s="263"/>
      <c r="AQK440" s="263"/>
      <c r="AQL440" s="263"/>
      <c r="AQM440" s="263"/>
      <c r="AQN440" s="263"/>
      <c r="AQO440" s="263"/>
      <c r="AQP440" s="263"/>
      <c r="AQQ440" s="263"/>
      <c r="AQR440" s="263"/>
      <c r="AQS440" s="263"/>
      <c r="AQT440" s="263"/>
      <c r="AQU440" s="263"/>
      <c r="AQV440" s="263"/>
      <c r="AQW440" s="263"/>
      <c r="AQX440" s="263"/>
      <c r="AQY440" s="263"/>
      <c r="AQZ440" s="263"/>
      <c r="ARA440" s="263"/>
      <c r="ARB440" s="263"/>
      <c r="ARC440" s="263"/>
      <c r="ARD440" s="263"/>
      <c r="ARE440" s="263"/>
      <c r="ARF440" s="263"/>
      <c r="ARG440" s="263"/>
      <c r="ARH440" s="263"/>
      <c r="ARI440" s="263"/>
      <c r="ARJ440" s="263"/>
      <c r="ARK440" s="263"/>
      <c r="ARL440" s="263"/>
      <c r="ARM440" s="263"/>
      <c r="ARN440" s="263"/>
      <c r="ARO440" s="263"/>
      <c r="ARP440" s="263"/>
      <c r="ARQ440" s="263"/>
      <c r="ARR440" s="263"/>
      <c r="ARS440" s="263"/>
      <c r="ART440" s="263"/>
      <c r="ARU440" s="263"/>
      <c r="ARV440" s="263"/>
      <c r="ARW440" s="263"/>
      <c r="ARX440" s="263"/>
      <c r="ARY440" s="263"/>
      <c r="ARZ440" s="263"/>
      <c r="ASA440" s="263"/>
      <c r="ASB440" s="263"/>
      <c r="ASC440" s="263"/>
      <c r="ASD440" s="263"/>
      <c r="ASE440" s="263"/>
      <c r="ASF440" s="263"/>
      <c r="ASG440" s="263"/>
      <c r="ASH440" s="263"/>
      <c r="ASI440" s="263"/>
      <c r="ASJ440" s="263"/>
      <c r="ASK440" s="263"/>
      <c r="ASL440" s="263"/>
      <c r="ASM440" s="263"/>
      <c r="ASN440" s="263"/>
      <c r="ASO440" s="263"/>
      <c r="ASP440" s="263"/>
      <c r="ASQ440" s="263"/>
      <c r="ASR440" s="263"/>
      <c r="ASS440" s="263"/>
      <c r="AST440" s="263"/>
      <c r="ASU440" s="263"/>
      <c r="ASV440" s="263"/>
      <c r="ASW440" s="263"/>
      <c r="ASX440" s="263"/>
      <c r="ASY440" s="263"/>
      <c r="ASZ440" s="263"/>
      <c r="ATA440" s="263"/>
      <c r="ATB440" s="263"/>
      <c r="ATC440" s="263"/>
      <c r="ATD440" s="263"/>
      <c r="ATE440" s="263"/>
      <c r="ATF440" s="263"/>
      <c r="ATG440" s="263"/>
      <c r="ATH440" s="263"/>
      <c r="ATI440" s="263"/>
      <c r="ATJ440" s="263"/>
      <c r="ATK440" s="263"/>
      <c r="ATL440" s="263"/>
      <c r="ATM440" s="263"/>
      <c r="ATN440" s="263"/>
      <c r="ATO440" s="263"/>
      <c r="ATP440" s="263"/>
      <c r="ATQ440" s="263"/>
      <c r="ATR440" s="263"/>
      <c r="ATS440" s="263"/>
      <c r="ATT440" s="263"/>
      <c r="ATU440" s="263"/>
      <c r="ATV440" s="263"/>
      <c r="ATW440" s="263"/>
      <c r="ATX440" s="263"/>
      <c r="ATY440" s="263"/>
      <c r="ATZ440" s="263"/>
      <c r="AUA440" s="263"/>
      <c r="AUB440" s="263"/>
      <c r="AUC440" s="263"/>
      <c r="AUD440" s="263"/>
      <c r="AUE440" s="263"/>
      <c r="AUF440" s="263"/>
      <c r="AUG440" s="263"/>
      <c r="AUH440" s="263"/>
      <c r="AUI440" s="263"/>
      <c r="AUJ440" s="263"/>
      <c r="AUK440" s="263"/>
      <c r="AUL440" s="263"/>
      <c r="AUM440" s="263"/>
      <c r="AUN440" s="263"/>
      <c r="AUO440" s="263"/>
      <c r="AUP440" s="263"/>
      <c r="AUQ440" s="263"/>
      <c r="AUR440" s="263"/>
      <c r="AUS440" s="263"/>
      <c r="AUT440" s="263"/>
      <c r="AUU440" s="263"/>
      <c r="AUV440" s="263"/>
      <c r="AUW440" s="263"/>
      <c r="AUX440" s="263"/>
      <c r="AUY440" s="263"/>
      <c r="AUZ440" s="263"/>
      <c r="AVA440" s="263"/>
      <c r="AVB440" s="263"/>
      <c r="AVC440" s="263"/>
      <c r="AVD440" s="263"/>
      <c r="AVE440" s="263"/>
      <c r="AVF440" s="263"/>
      <c r="AVG440" s="263"/>
      <c r="AVH440" s="263"/>
      <c r="AVI440" s="263"/>
      <c r="AVJ440" s="263"/>
      <c r="AVK440" s="263"/>
      <c r="AVL440" s="263"/>
      <c r="AVM440" s="263"/>
      <c r="AVN440" s="263"/>
      <c r="AVO440" s="263"/>
      <c r="AVP440" s="263"/>
      <c r="AVQ440" s="263"/>
      <c r="AVR440" s="263"/>
      <c r="AVS440" s="263"/>
      <c r="AVT440" s="263"/>
      <c r="AVU440" s="263"/>
      <c r="AVV440" s="263"/>
      <c r="AVW440" s="263"/>
      <c r="AVX440" s="263"/>
      <c r="AVY440" s="263"/>
      <c r="AVZ440" s="263"/>
      <c r="AWA440" s="263"/>
      <c r="AWB440" s="263"/>
      <c r="AWC440" s="263"/>
      <c r="AWD440" s="263"/>
      <c r="AWE440" s="263"/>
      <c r="AWF440" s="263"/>
      <c r="AWG440" s="263"/>
      <c r="AWH440" s="263"/>
      <c r="AWI440" s="263"/>
      <c r="AWJ440" s="263"/>
      <c r="AWK440" s="263"/>
      <c r="AWL440" s="263"/>
      <c r="AWM440" s="263"/>
      <c r="AWN440" s="263"/>
      <c r="AWO440" s="263"/>
      <c r="AWP440" s="263"/>
      <c r="AWQ440" s="263"/>
      <c r="AWR440" s="263"/>
      <c r="AWS440" s="263"/>
      <c r="AWT440" s="263"/>
      <c r="AWU440" s="263"/>
      <c r="AWV440" s="263"/>
      <c r="AWW440" s="263"/>
      <c r="AWX440" s="263"/>
      <c r="AWY440" s="263"/>
      <c r="AWZ440" s="263"/>
      <c r="AXA440" s="263"/>
      <c r="AXB440" s="263"/>
      <c r="AXC440" s="263"/>
      <c r="AXD440" s="263"/>
      <c r="AXE440" s="263"/>
      <c r="AXF440" s="263"/>
      <c r="AXG440" s="263"/>
      <c r="AXH440" s="263"/>
      <c r="AXI440" s="263"/>
      <c r="AXJ440" s="263"/>
      <c r="AXK440" s="263"/>
      <c r="AXL440" s="263"/>
      <c r="AXM440" s="263"/>
      <c r="AXN440" s="263"/>
      <c r="AXO440" s="263"/>
      <c r="AXP440" s="263"/>
      <c r="AXQ440" s="263"/>
      <c r="AXR440" s="263"/>
      <c r="AXS440" s="263"/>
      <c r="AXT440" s="263"/>
      <c r="AXU440" s="263"/>
      <c r="AXV440" s="263"/>
      <c r="AXW440" s="263"/>
      <c r="AXX440" s="263"/>
      <c r="AXY440" s="263"/>
      <c r="AXZ440" s="263"/>
      <c r="AYA440" s="263"/>
      <c r="AYB440" s="263"/>
      <c r="AYC440" s="263"/>
      <c r="AYD440" s="263"/>
      <c r="AYE440" s="263"/>
      <c r="AYF440" s="263"/>
      <c r="AYG440" s="263"/>
      <c r="AYH440" s="263"/>
      <c r="AYI440" s="263"/>
      <c r="AYJ440" s="263"/>
      <c r="AYK440" s="263"/>
      <c r="AYL440" s="263"/>
      <c r="AYM440" s="263"/>
      <c r="AYN440" s="263"/>
      <c r="AYO440" s="263"/>
      <c r="AYP440" s="263"/>
      <c r="AYQ440" s="263"/>
      <c r="AYR440" s="263"/>
      <c r="AYS440" s="263"/>
      <c r="AYT440" s="263"/>
      <c r="AYU440" s="263"/>
      <c r="AYV440" s="263"/>
      <c r="AYW440" s="263"/>
      <c r="AYX440" s="263"/>
      <c r="AYY440" s="263"/>
      <c r="AYZ440" s="263"/>
      <c r="AZA440" s="263"/>
      <c r="AZB440" s="263"/>
      <c r="AZC440" s="263"/>
      <c r="AZD440" s="263"/>
      <c r="AZE440" s="263"/>
      <c r="AZF440" s="263"/>
      <c r="AZG440" s="263"/>
      <c r="AZH440" s="263"/>
      <c r="AZI440" s="263"/>
      <c r="AZJ440" s="263"/>
      <c r="AZK440" s="263"/>
      <c r="AZL440" s="263"/>
      <c r="AZM440" s="263"/>
      <c r="AZN440" s="263"/>
      <c r="AZO440" s="263"/>
      <c r="AZP440" s="263"/>
      <c r="AZQ440" s="263"/>
      <c r="AZR440" s="263"/>
      <c r="AZS440" s="263"/>
      <c r="AZT440" s="263"/>
      <c r="AZU440" s="263"/>
      <c r="AZV440" s="263"/>
      <c r="AZW440" s="263"/>
      <c r="AZX440" s="263"/>
      <c r="AZY440" s="263"/>
      <c r="AZZ440" s="263"/>
      <c r="BAA440" s="263"/>
      <c r="BAB440" s="263"/>
      <c r="BAC440" s="263"/>
      <c r="BAD440" s="263"/>
      <c r="BAE440" s="263"/>
      <c r="BAF440" s="263"/>
      <c r="BAG440" s="263"/>
      <c r="BAH440" s="263"/>
      <c r="BAI440" s="263"/>
      <c r="BAJ440" s="263"/>
      <c r="BAK440" s="263"/>
      <c r="BAL440" s="263"/>
      <c r="BAM440" s="263"/>
      <c r="BAN440" s="263"/>
      <c r="BAO440" s="263"/>
      <c r="BAP440" s="263"/>
      <c r="BAQ440" s="263"/>
      <c r="BAR440" s="263"/>
      <c r="BAS440" s="263"/>
      <c r="BAT440" s="263"/>
      <c r="BAU440" s="263"/>
      <c r="BAV440" s="263"/>
      <c r="BAW440" s="263"/>
      <c r="BAX440" s="263"/>
      <c r="BAY440" s="263"/>
      <c r="BAZ440" s="263"/>
      <c r="BBA440" s="263"/>
      <c r="BBB440" s="263"/>
      <c r="BBC440" s="263"/>
      <c r="BBD440" s="263"/>
      <c r="BBE440" s="263"/>
      <c r="BBF440" s="263"/>
      <c r="BBG440" s="263"/>
      <c r="BBH440" s="263"/>
      <c r="BBI440" s="263"/>
      <c r="BBJ440" s="263"/>
      <c r="BBK440" s="263"/>
      <c r="BBL440" s="263"/>
      <c r="BBM440" s="263"/>
      <c r="BBN440" s="263"/>
      <c r="BBO440" s="263"/>
      <c r="BBP440" s="263"/>
      <c r="BBQ440" s="263"/>
      <c r="BBR440" s="263"/>
      <c r="BBS440" s="263"/>
      <c r="BBT440" s="263"/>
      <c r="BBU440" s="263"/>
      <c r="BBV440" s="263"/>
      <c r="BBW440" s="263"/>
      <c r="BBX440" s="263"/>
      <c r="BBY440" s="263"/>
      <c r="BBZ440" s="263"/>
      <c r="BCA440" s="263"/>
      <c r="BCB440" s="263"/>
      <c r="BCC440" s="263"/>
      <c r="BCD440" s="263"/>
      <c r="BCE440" s="263"/>
      <c r="BCF440" s="263"/>
      <c r="BCG440" s="263"/>
      <c r="BCH440" s="263"/>
      <c r="BCI440" s="263"/>
      <c r="BCJ440" s="263"/>
      <c r="BCK440" s="263"/>
      <c r="BCL440" s="263"/>
      <c r="BCM440" s="263"/>
      <c r="BCN440" s="263"/>
      <c r="BCO440" s="263"/>
      <c r="BCP440" s="263"/>
      <c r="BCQ440" s="263"/>
      <c r="BCR440" s="263"/>
      <c r="BCS440" s="263"/>
      <c r="BCT440" s="263"/>
      <c r="BCU440" s="263"/>
      <c r="BCV440" s="263"/>
      <c r="BCW440" s="263"/>
      <c r="BCX440" s="263"/>
      <c r="BCY440" s="263"/>
      <c r="BCZ440" s="263"/>
      <c r="BDA440" s="263"/>
      <c r="BDB440" s="263"/>
      <c r="BDC440" s="263"/>
      <c r="BDD440" s="263"/>
      <c r="BDE440" s="263"/>
      <c r="BDF440" s="263"/>
      <c r="BDG440" s="263"/>
      <c r="BDH440" s="263"/>
      <c r="BDI440" s="263"/>
      <c r="BDJ440" s="263"/>
      <c r="BDK440" s="263"/>
      <c r="BDL440" s="263"/>
      <c r="BDM440" s="263"/>
      <c r="BDN440" s="263"/>
      <c r="BDO440" s="263"/>
      <c r="BDP440" s="263"/>
      <c r="BDQ440" s="263"/>
      <c r="BDR440" s="263"/>
      <c r="BDS440" s="263"/>
      <c r="BDT440" s="263"/>
      <c r="BDU440" s="263"/>
      <c r="BDV440" s="263"/>
      <c r="BDW440" s="263"/>
      <c r="BDX440" s="263"/>
      <c r="BDY440" s="263"/>
      <c r="BDZ440" s="263"/>
      <c r="BEA440" s="263"/>
      <c r="BEB440" s="263"/>
      <c r="BEC440" s="263"/>
      <c r="BED440" s="263"/>
      <c r="BEE440" s="263"/>
      <c r="BEF440" s="263"/>
      <c r="BEG440" s="263"/>
      <c r="BEH440" s="263"/>
      <c r="BEI440" s="263"/>
      <c r="BEJ440" s="263"/>
      <c r="BEK440" s="263"/>
      <c r="BEL440" s="263"/>
      <c r="BEM440" s="263"/>
      <c r="BEN440" s="263"/>
      <c r="BEO440" s="263"/>
      <c r="BEP440" s="263"/>
      <c r="BEQ440" s="263"/>
      <c r="BER440" s="263"/>
      <c r="BES440" s="263"/>
      <c r="BET440" s="263"/>
      <c r="BEU440" s="263"/>
      <c r="BEV440" s="263"/>
      <c r="BEW440" s="263"/>
      <c r="BEX440" s="263"/>
      <c r="BEY440" s="263"/>
      <c r="BEZ440" s="263"/>
      <c r="BFA440" s="263"/>
      <c r="BFB440" s="263"/>
      <c r="BFC440" s="263"/>
      <c r="BFD440" s="263"/>
      <c r="BFE440" s="263"/>
      <c r="BFF440" s="263"/>
      <c r="BFG440" s="263"/>
      <c r="BFH440" s="263"/>
      <c r="BFI440" s="263"/>
      <c r="BFJ440" s="263"/>
      <c r="BFK440" s="263"/>
      <c r="BFL440" s="263"/>
      <c r="BFM440" s="263"/>
      <c r="BFN440" s="263"/>
      <c r="BFO440" s="263"/>
      <c r="BFP440" s="263"/>
      <c r="BFQ440" s="263"/>
      <c r="BFR440" s="263"/>
      <c r="BFS440" s="263"/>
      <c r="BFT440" s="263"/>
      <c r="BFU440" s="263"/>
      <c r="BFV440" s="263"/>
      <c r="BFW440" s="263"/>
      <c r="BFX440" s="263"/>
      <c r="BFY440" s="263"/>
      <c r="BFZ440" s="263"/>
      <c r="BGA440" s="263"/>
      <c r="BGB440" s="263"/>
      <c r="BGC440" s="263"/>
      <c r="BGD440" s="263"/>
      <c r="BGE440" s="263"/>
      <c r="BGF440" s="263"/>
      <c r="BGG440" s="263"/>
      <c r="BGH440" s="263"/>
      <c r="BGI440" s="263"/>
      <c r="BGJ440" s="263"/>
      <c r="BGK440" s="263"/>
      <c r="BGL440" s="263"/>
      <c r="BGM440" s="263"/>
      <c r="BGN440" s="263"/>
      <c r="BGO440" s="263"/>
      <c r="BGP440" s="263"/>
      <c r="BGQ440" s="263"/>
      <c r="BGR440" s="263"/>
      <c r="BGS440" s="263"/>
      <c r="BGT440" s="263"/>
      <c r="BGU440" s="263"/>
      <c r="BGV440" s="263"/>
      <c r="BGW440" s="263"/>
      <c r="BGX440" s="263"/>
      <c r="BGY440" s="263"/>
      <c r="BGZ440" s="263"/>
      <c r="BHA440" s="263"/>
      <c r="BHB440" s="263"/>
      <c r="BHC440" s="263"/>
      <c r="BHD440" s="263"/>
      <c r="BHE440" s="263"/>
      <c r="BHF440" s="263"/>
      <c r="BHG440" s="263"/>
      <c r="BHH440" s="263"/>
      <c r="BHI440" s="263"/>
      <c r="BHJ440" s="263"/>
      <c r="BHK440" s="263"/>
      <c r="BHL440" s="263"/>
      <c r="BHM440" s="263"/>
      <c r="BHN440" s="263"/>
      <c r="BHO440" s="263"/>
      <c r="BHP440" s="263"/>
      <c r="BHQ440" s="263"/>
      <c r="BHR440" s="263"/>
      <c r="BHS440" s="263"/>
      <c r="BHT440" s="263"/>
      <c r="BHU440" s="263"/>
      <c r="BHV440" s="263"/>
      <c r="BHW440" s="263"/>
      <c r="BHX440" s="263"/>
      <c r="BHY440" s="263"/>
      <c r="BHZ440" s="263"/>
      <c r="BIA440" s="263"/>
      <c r="BIB440" s="263"/>
      <c r="BIC440" s="263"/>
      <c r="BID440" s="263"/>
      <c r="BIE440" s="263"/>
      <c r="BIF440" s="263"/>
      <c r="BIG440" s="263"/>
      <c r="BIH440" s="263"/>
      <c r="BII440" s="263"/>
      <c r="BIJ440" s="263"/>
      <c r="BIK440" s="263"/>
      <c r="BIL440" s="263"/>
      <c r="BIM440" s="263"/>
      <c r="BIN440" s="263"/>
      <c r="BIO440" s="263"/>
      <c r="BIP440" s="263"/>
      <c r="BIQ440" s="263"/>
      <c r="BIR440" s="263"/>
      <c r="BIS440" s="263"/>
      <c r="BIT440" s="263"/>
      <c r="BIU440" s="263"/>
      <c r="BIV440" s="263"/>
      <c r="BIW440" s="263"/>
      <c r="BIX440" s="263"/>
      <c r="BIY440" s="263"/>
      <c r="BIZ440" s="263"/>
      <c r="BJA440" s="263"/>
      <c r="BJB440" s="263"/>
      <c r="BJC440" s="263"/>
      <c r="BJD440" s="263"/>
      <c r="BJE440" s="263"/>
      <c r="BJF440" s="263"/>
      <c r="BJG440" s="263"/>
      <c r="BJH440" s="263"/>
      <c r="BJI440" s="263"/>
      <c r="BJJ440" s="263"/>
      <c r="BJK440" s="263"/>
      <c r="BJL440" s="263"/>
      <c r="BJM440" s="263"/>
      <c r="BJN440" s="263"/>
      <c r="BJO440" s="263"/>
      <c r="BJP440" s="263"/>
      <c r="BJQ440" s="263"/>
      <c r="BJR440" s="263"/>
      <c r="BJS440" s="263"/>
      <c r="BJT440" s="263"/>
      <c r="BJU440" s="263"/>
      <c r="BJV440" s="263"/>
      <c r="BJW440" s="263"/>
      <c r="BJX440" s="263"/>
      <c r="BJY440" s="263"/>
      <c r="BJZ440" s="263"/>
      <c r="BKA440" s="263"/>
      <c r="BKB440" s="263"/>
      <c r="BKC440" s="263"/>
      <c r="BKD440" s="263"/>
      <c r="BKE440" s="263"/>
      <c r="BKF440" s="263"/>
      <c r="BKG440" s="263"/>
      <c r="BKH440" s="263"/>
      <c r="BKI440" s="263"/>
      <c r="BKJ440" s="263"/>
      <c r="BKK440" s="263"/>
      <c r="BKL440" s="263"/>
      <c r="BKM440" s="263"/>
      <c r="BKN440" s="263"/>
      <c r="BKO440" s="263"/>
      <c r="BKP440" s="263"/>
      <c r="BKQ440" s="263"/>
      <c r="BKR440" s="263"/>
      <c r="BKS440" s="263"/>
      <c r="BKT440" s="263"/>
      <c r="BKU440" s="263"/>
      <c r="BKV440" s="263"/>
      <c r="BKW440" s="263"/>
      <c r="BKX440" s="263"/>
      <c r="BKY440" s="263"/>
      <c r="BKZ440" s="263"/>
      <c r="BLA440" s="263"/>
      <c r="BLB440" s="263"/>
      <c r="BLC440" s="263"/>
      <c r="BLD440" s="263"/>
      <c r="BLE440" s="263"/>
      <c r="BLF440" s="263"/>
      <c r="BLG440" s="263"/>
      <c r="BLH440" s="263"/>
      <c r="BLI440" s="263"/>
      <c r="BLJ440" s="263"/>
      <c r="BLK440" s="263"/>
      <c r="BLL440" s="263"/>
      <c r="BLM440" s="263"/>
      <c r="BLN440" s="263"/>
      <c r="BLO440" s="263"/>
      <c r="BLP440" s="263"/>
      <c r="BLQ440" s="263"/>
      <c r="BLR440" s="263"/>
      <c r="BLS440" s="263"/>
      <c r="BLT440" s="263"/>
      <c r="BLU440" s="263"/>
      <c r="BLV440" s="263"/>
      <c r="BLW440" s="263"/>
      <c r="BLX440" s="263"/>
      <c r="BLY440" s="263"/>
      <c r="BLZ440" s="263"/>
      <c r="BMA440" s="263"/>
      <c r="BMB440" s="263"/>
      <c r="BMC440" s="263"/>
      <c r="BMD440" s="263"/>
      <c r="BME440" s="263"/>
      <c r="BMF440" s="263"/>
      <c r="BMG440" s="263"/>
      <c r="BMH440" s="263"/>
      <c r="BMI440" s="263"/>
      <c r="BMJ440" s="263"/>
      <c r="BMK440" s="263"/>
      <c r="BML440" s="263"/>
      <c r="BMM440" s="263"/>
      <c r="BMN440" s="263"/>
      <c r="BMO440" s="263"/>
      <c r="BMP440" s="263"/>
      <c r="BMQ440" s="263"/>
      <c r="BMR440" s="263"/>
      <c r="BMS440" s="263"/>
      <c r="BMT440" s="263"/>
      <c r="BMU440" s="263"/>
      <c r="BMV440" s="263"/>
      <c r="BMW440" s="263"/>
      <c r="BMX440" s="263"/>
      <c r="BMY440" s="263"/>
      <c r="BMZ440" s="263"/>
      <c r="BNA440" s="263"/>
      <c r="BNB440" s="263"/>
      <c r="BNC440" s="263"/>
      <c r="BND440" s="263"/>
      <c r="BNE440" s="263"/>
      <c r="BNF440" s="263"/>
      <c r="BNG440" s="263"/>
      <c r="BNH440" s="263"/>
      <c r="BNI440" s="263"/>
      <c r="BNJ440" s="263"/>
      <c r="BNK440" s="263"/>
      <c r="BNL440" s="263"/>
      <c r="BNM440" s="263"/>
      <c r="BNN440" s="263"/>
      <c r="BNO440" s="263"/>
      <c r="BNP440" s="263"/>
      <c r="BNQ440" s="263"/>
      <c r="BNR440" s="263"/>
      <c r="BNS440" s="263"/>
      <c r="BNT440" s="263"/>
      <c r="BNU440" s="263"/>
      <c r="BNV440" s="263"/>
      <c r="BNW440" s="263"/>
      <c r="BNX440" s="263"/>
      <c r="BNY440" s="263"/>
      <c r="BNZ440" s="263"/>
      <c r="BOA440" s="263"/>
      <c r="BOB440" s="263"/>
      <c r="BOC440" s="263"/>
      <c r="BOD440" s="263"/>
      <c r="BOE440" s="263"/>
      <c r="BOF440" s="263"/>
      <c r="BOG440" s="263"/>
      <c r="BOH440" s="263"/>
      <c r="BOI440" s="263"/>
      <c r="BOJ440" s="263"/>
      <c r="BOK440" s="263"/>
      <c r="BOL440" s="263"/>
      <c r="BOM440" s="263"/>
      <c r="BON440" s="263"/>
      <c r="BOO440" s="263"/>
      <c r="BOP440" s="263"/>
      <c r="BOQ440" s="263"/>
      <c r="BOR440" s="263"/>
      <c r="BOS440" s="263"/>
      <c r="BOT440" s="263"/>
      <c r="BOU440" s="263"/>
      <c r="BOV440" s="263"/>
      <c r="BOW440" s="263"/>
      <c r="BOX440" s="263"/>
      <c r="BOY440" s="263"/>
      <c r="BOZ440" s="263"/>
      <c r="BPA440" s="263"/>
      <c r="BPB440" s="263"/>
      <c r="BPC440" s="263"/>
      <c r="BPD440" s="263"/>
      <c r="BPE440" s="263"/>
      <c r="BPF440" s="263"/>
      <c r="BPG440" s="263"/>
      <c r="BPH440" s="263"/>
      <c r="BPI440" s="263"/>
      <c r="BPJ440" s="263"/>
      <c r="BPK440" s="263"/>
      <c r="BPL440" s="263"/>
      <c r="BPM440" s="263"/>
      <c r="BPN440" s="263"/>
      <c r="BPO440" s="263"/>
      <c r="BPP440" s="263"/>
      <c r="BPQ440" s="263"/>
      <c r="BPR440" s="263"/>
      <c r="BPS440" s="263"/>
      <c r="BPT440" s="263"/>
      <c r="BPU440" s="263"/>
      <c r="BPV440" s="263"/>
      <c r="BPW440" s="263"/>
      <c r="BPX440" s="263"/>
      <c r="BPY440" s="263"/>
      <c r="BPZ440" s="263"/>
      <c r="BQA440" s="263"/>
      <c r="BQB440" s="263"/>
      <c r="BQC440" s="263"/>
      <c r="BQD440" s="263"/>
      <c r="BQE440" s="263"/>
      <c r="BQF440" s="263"/>
      <c r="BQG440" s="263"/>
      <c r="BQH440" s="263"/>
      <c r="BQI440" s="263"/>
      <c r="BQJ440" s="263"/>
      <c r="BQK440" s="263"/>
      <c r="BQL440" s="263"/>
      <c r="BQM440" s="263"/>
      <c r="BQN440" s="263"/>
      <c r="BQO440" s="263"/>
      <c r="BQP440" s="263"/>
      <c r="BQQ440" s="263"/>
      <c r="BQR440" s="263"/>
      <c r="BQS440" s="263"/>
      <c r="BQT440" s="263"/>
      <c r="BQU440" s="263"/>
      <c r="BQV440" s="263"/>
      <c r="BQW440" s="263"/>
      <c r="BQX440" s="263"/>
      <c r="BQY440" s="263"/>
      <c r="BQZ440" s="263"/>
      <c r="BRA440" s="263"/>
      <c r="BRB440" s="263"/>
      <c r="BRC440" s="263"/>
      <c r="BRD440" s="263"/>
      <c r="BRE440" s="263"/>
      <c r="BRF440" s="263"/>
      <c r="BRG440" s="263"/>
      <c r="BRH440" s="263"/>
      <c r="BRI440" s="263"/>
      <c r="BRJ440" s="263"/>
      <c r="BRK440" s="263"/>
      <c r="BRL440" s="263"/>
      <c r="BRM440" s="263"/>
      <c r="BRN440" s="263"/>
      <c r="BRO440" s="263"/>
      <c r="BRP440" s="263"/>
      <c r="BRQ440" s="263"/>
      <c r="BRR440" s="263"/>
      <c r="BRS440" s="263"/>
      <c r="BRT440" s="263"/>
      <c r="BRU440" s="263"/>
      <c r="BRV440" s="263"/>
      <c r="BRW440" s="263"/>
      <c r="BRX440" s="263"/>
      <c r="BRY440" s="263"/>
      <c r="BRZ440" s="263"/>
      <c r="BSA440" s="263"/>
      <c r="BSB440" s="263"/>
      <c r="BSC440" s="263"/>
      <c r="BSD440" s="263"/>
      <c r="BSE440" s="263"/>
      <c r="BSF440" s="263"/>
      <c r="BSG440" s="263"/>
      <c r="BSH440" s="263"/>
      <c r="BSI440" s="263"/>
      <c r="BSJ440" s="263"/>
      <c r="BSK440" s="263"/>
      <c r="BSL440" s="263"/>
      <c r="BSM440" s="263"/>
      <c r="BSN440" s="263"/>
      <c r="BSO440" s="263"/>
      <c r="BSP440" s="263"/>
      <c r="BSQ440" s="263"/>
      <c r="BSR440" s="263"/>
      <c r="BSS440" s="263"/>
      <c r="BST440" s="263"/>
      <c r="BSU440" s="263"/>
      <c r="BSV440" s="263"/>
      <c r="BSW440" s="263"/>
      <c r="BSX440" s="263"/>
      <c r="BSY440" s="263"/>
      <c r="BSZ440" s="263"/>
      <c r="BTA440" s="263"/>
      <c r="BTB440" s="263"/>
      <c r="BTC440" s="263"/>
      <c r="BTD440" s="263"/>
      <c r="BTE440" s="263"/>
      <c r="BTF440" s="263"/>
      <c r="BTG440" s="263"/>
      <c r="BTH440" s="263"/>
      <c r="BTI440" s="263"/>
      <c r="BTJ440" s="263"/>
      <c r="BTK440" s="263"/>
      <c r="BTL440" s="263"/>
      <c r="BTM440" s="263"/>
      <c r="BTN440" s="263"/>
      <c r="BTO440" s="263"/>
      <c r="BTP440" s="263"/>
      <c r="BTQ440" s="263"/>
      <c r="BTR440" s="263"/>
      <c r="BTS440" s="263"/>
      <c r="BTT440" s="263"/>
      <c r="BTU440" s="263"/>
      <c r="BTV440" s="263"/>
      <c r="BTW440" s="263"/>
      <c r="BTX440" s="263"/>
      <c r="BTY440" s="263"/>
      <c r="BTZ440" s="263"/>
      <c r="BUA440" s="263"/>
      <c r="BUB440" s="263"/>
      <c r="BUC440" s="263"/>
      <c r="BUD440" s="263"/>
      <c r="BUE440" s="263"/>
      <c r="BUF440" s="263"/>
      <c r="BUG440" s="263"/>
      <c r="BUH440" s="263"/>
      <c r="BUI440" s="263"/>
      <c r="BUJ440" s="263"/>
      <c r="BUK440" s="263"/>
      <c r="BUL440" s="263"/>
      <c r="BUM440" s="263"/>
      <c r="BUN440" s="263"/>
      <c r="BUO440" s="263"/>
      <c r="BUP440" s="263"/>
      <c r="BUQ440" s="263"/>
      <c r="BUR440" s="263"/>
      <c r="BUS440" s="263"/>
      <c r="BUT440" s="263"/>
      <c r="BUU440" s="263"/>
      <c r="BUV440" s="263"/>
      <c r="BUW440" s="263"/>
      <c r="BUX440" s="263"/>
      <c r="BUY440" s="263"/>
      <c r="BUZ440" s="263"/>
      <c r="BVA440" s="263"/>
      <c r="BVB440" s="263"/>
      <c r="BVC440" s="263"/>
      <c r="BVD440" s="263"/>
      <c r="BVE440" s="263"/>
      <c r="BVF440" s="263"/>
      <c r="BVG440" s="263"/>
      <c r="BVH440" s="263"/>
      <c r="BVI440" s="263"/>
      <c r="BVJ440" s="263"/>
      <c r="BVK440" s="263"/>
      <c r="BVL440" s="263"/>
      <c r="BVM440" s="263"/>
      <c r="BVN440" s="263"/>
      <c r="BVO440" s="263"/>
      <c r="BVP440" s="263"/>
      <c r="BVQ440" s="263"/>
      <c r="BVR440" s="263"/>
      <c r="BVS440" s="263"/>
      <c r="BVT440" s="263"/>
      <c r="BVU440" s="263"/>
      <c r="BVV440" s="263"/>
      <c r="BVW440" s="263"/>
      <c r="BVX440" s="263"/>
      <c r="BVY440" s="263"/>
      <c r="BVZ440" s="263"/>
      <c r="BWA440" s="263"/>
      <c r="BWB440" s="263"/>
      <c r="BWC440" s="263"/>
      <c r="BWD440" s="263"/>
      <c r="BWE440" s="263"/>
      <c r="BWF440" s="263"/>
      <c r="BWG440" s="263"/>
      <c r="BWH440" s="263"/>
      <c r="BWI440" s="263"/>
      <c r="BWJ440" s="263"/>
      <c r="BWK440" s="263"/>
      <c r="BWL440" s="263"/>
      <c r="BWM440" s="263"/>
      <c r="BWN440" s="263"/>
      <c r="BWO440" s="263"/>
      <c r="BWP440" s="263"/>
      <c r="BWQ440" s="263"/>
      <c r="BWR440" s="263"/>
      <c r="BWS440" s="263"/>
      <c r="BWT440" s="263"/>
      <c r="BWU440" s="263"/>
      <c r="BWV440" s="263"/>
      <c r="BWW440" s="263"/>
      <c r="BWX440" s="263"/>
      <c r="BWY440" s="263"/>
      <c r="BWZ440" s="263"/>
      <c r="BXA440" s="263"/>
      <c r="BXB440" s="263"/>
      <c r="BXC440" s="263"/>
      <c r="BXD440" s="263"/>
      <c r="BXE440" s="263"/>
      <c r="BXF440" s="263"/>
      <c r="BXG440" s="263"/>
      <c r="BXH440" s="263"/>
      <c r="BXI440" s="263"/>
      <c r="BXJ440" s="263"/>
      <c r="BXK440" s="263"/>
      <c r="BXL440" s="263"/>
      <c r="BXM440" s="263"/>
      <c r="BXN440" s="263"/>
      <c r="BXO440" s="263"/>
      <c r="BXP440" s="263"/>
      <c r="BXQ440" s="263"/>
      <c r="BXR440" s="263"/>
      <c r="BXS440" s="263"/>
      <c r="BXT440" s="263"/>
      <c r="BXU440" s="263"/>
      <c r="BXV440" s="263"/>
      <c r="BXW440" s="263"/>
      <c r="BXX440" s="263"/>
      <c r="BXY440" s="263"/>
      <c r="BXZ440" s="263"/>
      <c r="BYA440" s="263"/>
      <c r="BYB440" s="263"/>
      <c r="BYC440" s="263"/>
      <c r="BYD440" s="263"/>
      <c r="BYE440" s="263"/>
      <c r="BYF440" s="263"/>
      <c r="BYG440" s="263"/>
      <c r="BYH440" s="263"/>
      <c r="BYI440" s="263"/>
      <c r="BYJ440" s="263"/>
      <c r="BYK440" s="263"/>
      <c r="BYL440" s="263"/>
      <c r="BYM440" s="263"/>
      <c r="BYN440" s="263"/>
      <c r="BYO440" s="263"/>
      <c r="BYP440" s="263"/>
      <c r="BYQ440" s="263"/>
      <c r="BYR440" s="263"/>
      <c r="BYS440" s="263"/>
      <c r="BYT440" s="263"/>
      <c r="BYU440" s="263"/>
      <c r="BYV440" s="263"/>
      <c r="BYW440" s="263"/>
      <c r="BYX440" s="263"/>
      <c r="BYY440" s="263"/>
      <c r="BYZ440" s="263"/>
      <c r="BZA440" s="263"/>
      <c r="BZB440" s="263"/>
      <c r="BZC440" s="263"/>
      <c r="BZD440" s="263"/>
      <c r="BZE440" s="263"/>
      <c r="BZF440" s="263"/>
      <c r="BZG440" s="263"/>
      <c r="BZH440" s="263"/>
      <c r="BZI440" s="263"/>
      <c r="BZJ440" s="263"/>
      <c r="BZK440" s="263"/>
      <c r="BZL440" s="263"/>
      <c r="BZM440" s="263"/>
      <c r="BZN440" s="263"/>
      <c r="BZO440" s="263"/>
      <c r="BZP440" s="263"/>
      <c r="BZQ440" s="263"/>
      <c r="BZR440" s="263"/>
      <c r="BZS440" s="263"/>
      <c r="BZT440" s="263"/>
      <c r="BZU440" s="263"/>
      <c r="BZV440" s="263"/>
      <c r="BZW440" s="263"/>
      <c r="BZX440" s="263"/>
      <c r="BZY440" s="263"/>
      <c r="BZZ440" s="263"/>
      <c r="CAA440" s="263"/>
      <c r="CAB440" s="263"/>
      <c r="CAC440" s="263"/>
      <c r="CAD440" s="263"/>
      <c r="CAE440" s="263"/>
      <c r="CAF440" s="263"/>
      <c r="CAG440" s="263"/>
      <c r="CAH440" s="263"/>
      <c r="CAI440" s="263"/>
      <c r="CAJ440" s="263"/>
      <c r="CAK440" s="263"/>
      <c r="CAL440" s="263"/>
      <c r="CAM440" s="263"/>
      <c r="CAN440" s="263"/>
      <c r="CAO440" s="263"/>
      <c r="CAP440" s="263"/>
      <c r="CAQ440" s="263"/>
      <c r="CAR440" s="263"/>
      <c r="CAS440" s="263"/>
      <c r="CAT440" s="263"/>
      <c r="CAU440" s="263"/>
      <c r="CAV440" s="263"/>
    </row>
    <row r="441" spans="1:2076" x14ac:dyDescent="0.35">
      <c r="A441" s="263"/>
      <c r="B441" s="263"/>
      <c r="C441" s="263"/>
      <c r="D441" s="263"/>
      <c r="E441" s="263"/>
      <c r="F441" s="263"/>
      <c r="G441" s="263"/>
      <c r="H441" s="263"/>
      <c r="I441" s="263"/>
      <c r="J441" s="263"/>
      <c r="K441" s="263"/>
      <c r="L441" s="263"/>
      <c r="M441" s="263"/>
      <c r="N441" s="263"/>
      <c r="O441" s="263"/>
      <c r="P441" s="263"/>
      <c r="Q441" s="263"/>
      <c r="R441" s="263"/>
      <c r="S441" s="263"/>
      <c r="T441" s="263"/>
      <c r="U441" s="263"/>
      <c r="V441" s="263"/>
      <c r="W441" s="263"/>
      <c r="X441" s="263"/>
      <c r="Y441" s="263"/>
      <c r="Z441" s="263"/>
      <c r="AA441" s="263"/>
      <c r="AB441" s="263"/>
      <c r="AC441" s="263"/>
      <c r="AD441" s="263"/>
      <c r="AE441" s="263"/>
      <c r="AF441" s="263"/>
      <c r="AG441" s="263"/>
      <c r="AH441" s="263"/>
      <c r="AI441" s="263"/>
      <c r="AJ441" s="263"/>
      <c r="AK441" s="263"/>
      <c r="AL441" s="263"/>
      <c r="AM441" s="263"/>
      <c r="AN441" s="263"/>
      <c r="AO441" s="263"/>
      <c r="AP441" s="263"/>
      <c r="AQ441" s="263"/>
      <c r="AR441" s="263"/>
      <c r="AS441" s="263"/>
      <c r="AT441" s="263"/>
      <c r="AU441" s="263"/>
      <c r="AV441" s="263"/>
      <c r="AW441" s="263"/>
      <c r="AX441" s="263"/>
      <c r="AY441" s="263"/>
      <c r="AZ441" s="263"/>
      <c r="BA441" s="263"/>
      <c r="BB441" s="263"/>
      <c r="BC441" s="263"/>
      <c r="BD441" s="263"/>
      <c r="BE441" s="263"/>
      <c r="BF441" s="263"/>
      <c r="BG441" s="263"/>
      <c r="BH441" s="263"/>
      <c r="BI441" s="263"/>
      <c r="BJ441" s="263"/>
      <c r="BK441" s="263"/>
      <c r="BL441" s="263"/>
      <c r="BM441" s="263"/>
      <c r="BN441" s="263"/>
      <c r="BO441" s="263"/>
      <c r="BP441" s="263"/>
      <c r="BQ441" s="263"/>
      <c r="BR441" s="263"/>
      <c r="BS441" s="263"/>
      <c r="BT441" s="263"/>
      <c r="BU441" s="263"/>
      <c r="BV441" s="263"/>
      <c r="BW441" s="263"/>
      <c r="BX441" s="263"/>
      <c r="BY441" s="263"/>
      <c r="BZ441" s="263"/>
      <c r="CA441" s="263"/>
      <c r="CB441" s="263"/>
      <c r="CC441" s="263"/>
      <c r="CD441" s="263"/>
      <c r="CE441" s="263"/>
      <c r="CF441" s="263"/>
      <c r="CG441" s="263"/>
      <c r="CH441" s="263"/>
      <c r="CI441" s="263"/>
      <c r="CJ441" s="263"/>
      <c r="CK441" s="263"/>
      <c r="CL441" s="263"/>
      <c r="CM441" s="263"/>
      <c r="CN441" s="263"/>
      <c r="CO441" s="263"/>
      <c r="CP441" s="263"/>
      <c r="CQ441" s="263"/>
      <c r="CR441" s="263"/>
      <c r="CS441" s="263"/>
      <c r="CT441" s="263"/>
      <c r="CU441" s="263"/>
      <c r="CV441" s="263"/>
      <c r="CW441" s="263"/>
      <c r="CX441" s="263"/>
      <c r="CY441" s="263"/>
      <c r="CZ441" s="263"/>
      <c r="DA441" s="263"/>
      <c r="DB441" s="263"/>
      <c r="DC441" s="263"/>
      <c r="DD441" s="263"/>
      <c r="DE441" s="263"/>
      <c r="DF441" s="263"/>
      <c r="DG441" s="263"/>
      <c r="DH441" s="263"/>
      <c r="DI441" s="263"/>
      <c r="DJ441" s="263"/>
      <c r="DK441" s="263"/>
      <c r="DL441" s="263"/>
      <c r="DM441" s="263"/>
      <c r="DN441" s="263"/>
      <c r="DO441" s="263"/>
      <c r="DP441" s="263"/>
      <c r="DQ441" s="263"/>
      <c r="DR441" s="263"/>
      <c r="DS441" s="263"/>
      <c r="DT441" s="263"/>
      <c r="DU441" s="263"/>
      <c r="DV441" s="263"/>
      <c r="DW441" s="263"/>
      <c r="DX441" s="263"/>
      <c r="DY441" s="263"/>
      <c r="DZ441" s="263"/>
      <c r="EA441" s="263"/>
      <c r="EB441" s="263"/>
      <c r="EC441" s="263"/>
      <c r="ED441" s="263"/>
      <c r="EE441" s="263"/>
      <c r="EF441" s="263"/>
      <c r="EG441" s="263"/>
      <c r="EH441" s="263"/>
      <c r="EI441" s="263"/>
      <c r="EJ441" s="263"/>
      <c r="EK441" s="263"/>
      <c r="EL441" s="263"/>
      <c r="EM441" s="263"/>
      <c r="EN441" s="263"/>
      <c r="EO441" s="263"/>
      <c r="EP441" s="263"/>
      <c r="EQ441" s="263"/>
      <c r="ER441" s="263"/>
      <c r="ES441" s="263"/>
      <c r="ET441" s="263"/>
      <c r="EU441" s="263"/>
      <c r="EV441" s="263"/>
      <c r="EW441" s="263"/>
      <c r="EX441" s="263"/>
      <c r="EY441" s="263"/>
      <c r="EZ441" s="263"/>
      <c r="FA441" s="263"/>
      <c r="FB441" s="263"/>
      <c r="FC441" s="263"/>
      <c r="FD441" s="263"/>
      <c r="FE441" s="263"/>
      <c r="FF441" s="263"/>
      <c r="FG441" s="263"/>
      <c r="FH441" s="263"/>
      <c r="FI441" s="263"/>
      <c r="FJ441" s="263"/>
      <c r="FK441" s="263"/>
      <c r="FL441" s="263"/>
      <c r="FM441" s="263"/>
      <c r="FN441" s="263"/>
      <c r="FO441" s="263"/>
      <c r="FP441" s="263"/>
      <c r="FQ441" s="263"/>
      <c r="FR441" s="263"/>
      <c r="FS441" s="263"/>
      <c r="FT441" s="263"/>
      <c r="FU441" s="263"/>
      <c r="FV441" s="263"/>
      <c r="FW441" s="263"/>
      <c r="FX441" s="263"/>
      <c r="FY441" s="263"/>
      <c r="FZ441" s="263"/>
      <c r="GA441" s="263"/>
      <c r="GB441" s="263"/>
      <c r="GC441" s="263"/>
      <c r="GD441" s="263"/>
      <c r="GE441" s="263"/>
      <c r="GF441" s="263"/>
      <c r="GG441" s="263"/>
      <c r="GH441" s="263"/>
      <c r="GI441" s="263"/>
      <c r="GJ441" s="263"/>
      <c r="GK441" s="263"/>
      <c r="GL441" s="263"/>
      <c r="GM441" s="263"/>
      <c r="GN441" s="263"/>
      <c r="GO441" s="263"/>
      <c r="GP441" s="263"/>
      <c r="GQ441" s="263"/>
      <c r="GR441" s="263"/>
      <c r="GS441" s="263"/>
      <c r="GT441" s="263"/>
      <c r="GU441" s="263"/>
      <c r="GV441" s="263"/>
      <c r="GW441" s="263"/>
      <c r="GX441" s="263"/>
      <c r="GY441" s="263"/>
      <c r="GZ441" s="263"/>
      <c r="HA441" s="263"/>
      <c r="HB441" s="263"/>
      <c r="HC441" s="263"/>
      <c r="HD441" s="263"/>
      <c r="HE441" s="263"/>
      <c r="HF441" s="263"/>
      <c r="HG441" s="263"/>
      <c r="HH441" s="263"/>
      <c r="HI441" s="263"/>
      <c r="HJ441" s="263"/>
      <c r="HK441" s="263"/>
      <c r="HL441" s="263"/>
      <c r="HM441" s="263"/>
      <c r="HN441" s="263"/>
      <c r="HO441" s="263"/>
      <c r="HP441" s="263"/>
      <c r="HQ441" s="263"/>
      <c r="HR441" s="263"/>
      <c r="HS441" s="263"/>
      <c r="HT441" s="263"/>
      <c r="HU441" s="263"/>
      <c r="HV441" s="263"/>
      <c r="HW441" s="263"/>
      <c r="HX441" s="263"/>
      <c r="HY441" s="263"/>
      <c r="HZ441" s="263"/>
      <c r="IA441" s="263"/>
      <c r="IB441" s="263"/>
      <c r="IC441" s="263"/>
      <c r="ID441" s="263"/>
      <c r="IE441" s="263"/>
      <c r="IF441" s="263"/>
      <c r="IG441" s="263"/>
      <c r="IH441" s="263"/>
      <c r="II441" s="263"/>
      <c r="IJ441" s="263"/>
      <c r="IK441" s="263"/>
      <c r="IL441" s="263"/>
      <c r="IM441" s="263"/>
      <c r="IN441" s="263"/>
      <c r="IO441" s="263"/>
      <c r="IP441" s="263"/>
      <c r="IQ441" s="263"/>
      <c r="IR441" s="263"/>
      <c r="IS441" s="263"/>
      <c r="IT441" s="263"/>
      <c r="IU441" s="263"/>
      <c r="IV441" s="263"/>
      <c r="IW441" s="263"/>
      <c r="IX441" s="263"/>
      <c r="IY441" s="263"/>
      <c r="IZ441" s="263"/>
      <c r="JA441" s="263"/>
      <c r="JB441" s="263"/>
      <c r="JC441" s="263"/>
      <c r="JD441" s="263"/>
      <c r="JE441" s="263"/>
      <c r="JF441" s="263"/>
      <c r="JG441" s="263"/>
      <c r="JH441" s="263"/>
      <c r="JI441" s="263"/>
      <c r="JJ441" s="263"/>
      <c r="JK441" s="263"/>
      <c r="JL441" s="263"/>
      <c r="JM441" s="263"/>
      <c r="JN441" s="263"/>
      <c r="JO441" s="263"/>
      <c r="JP441" s="263"/>
      <c r="JQ441" s="263"/>
      <c r="JR441" s="263"/>
      <c r="JS441" s="263"/>
      <c r="JT441" s="263"/>
      <c r="JU441" s="263"/>
      <c r="JV441" s="263"/>
      <c r="JW441" s="263"/>
      <c r="JX441" s="263"/>
      <c r="JY441" s="263"/>
      <c r="JZ441" s="263"/>
      <c r="KA441" s="263"/>
      <c r="KB441" s="263"/>
      <c r="KC441" s="263"/>
      <c r="KD441" s="263"/>
      <c r="KE441" s="263"/>
      <c r="KF441" s="263"/>
      <c r="KG441" s="263"/>
      <c r="KH441" s="263"/>
      <c r="KI441" s="263"/>
      <c r="KJ441" s="263"/>
      <c r="KK441" s="263"/>
      <c r="KL441" s="263"/>
      <c r="KM441" s="263"/>
      <c r="KN441" s="263"/>
      <c r="KO441" s="263"/>
      <c r="KP441" s="263"/>
      <c r="KQ441" s="263"/>
      <c r="KR441" s="263"/>
      <c r="KS441" s="263"/>
      <c r="KT441" s="263"/>
      <c r="KU441" s="263"/>
      <c r="KV441" s="263"/>
      <c r="KW441" s="263"/>
      <c r="KX441" s="263"/>
      <c r="KY441" s="263"/>
      <c r="KZ441" s="263"/>
      <c r="LA441" s="263"/>
      <c r="LB441" s="263"/>
      <c r="LC441" s="263"/>
      <c r="LD441" s="263"/>
      <c r="LE441" s="263"/>
      <c r="LF441" s="263"/>
      <c r="LG441" s="263"/>
      <c r="LH441" s="263"/>
      <c r="LI441" s="263"/>
      <c r="LJ441" s="263"/>
      <c r="LK441" s="263"/>
      <c r="LL441" s="263"/>
      <c r="LM441" s="263"/>
      <c r="LN441" s="263"/>
      <c r="LO441" s="263"/>
      <c r="LP441" s="263"/>
      <c r="LQ441" s="263"/>
      <c r="LR441" s="263"/>
      <c r="LS441" s="263"/>
      <c r="LT441" s="263"/>
      <c r="LU441" s="263"/>
      <c r="LV441" s="263"/>
      <c r="LW441" s="263"/>
      <c r="LX441" s="263"/>
      <c r="LY441" s="263"/>
      <c r="LZ441" s="263"/>
      <c r="MA441" s="263"/>
      <c r="MB441" s="263"/>
      <c r="MC441" s="263"/>
      <c r="MD441" s="263"/>
      <c r="ME441" s="263"/>
      <c r="MF441" s="263"/>
      <c r="MG441" s="263"/>
      <c r="MH441" s="263"/>
      <c r="MI441" s="263"/>
      <c r="MJ441" s="263"/>
      <c r="MK441" s="263"/>
      <c r="ML441" s="263"/>
      <c r="MM441" s="263"/>
      <c r="MN441" s="263"/>
      <c r="MO441" s="263"/>
      <c r="MP441" s="263"/>
      <c r="MQ441" s="263"/>
      <c r="MR441" s="263"/>
      <c r="MS441" s="263"/>
      <c r="MT441" s="263"/>
      <c r="MU441" s="263"/>
      <c r="MV441" s="263"/>
      <c r="MW441" s="263"/>
      <c r="MX441" s="263"/>
      <c r="MY441" s="263"/>
      <c r="MZ441" s="263"/>
      <c r="NA441" s="263"/>
      <c r="NB441" s="263"/>
      <c r="NC441" s="263"/>
      <c r="ND441" s="263"/>
      <c r="NE441" s="263"/>
      <c r="NF441" s="263"/>
      <c r="NG441" s="263"/>
      <c r="NH441" s="263"/>
      <c r="NI441" s="263"/>
      <c r="NJ441" s="263"/>
      <c r="NK441" s="263"/>
      <c r="NL441" s="263"/>
      <c r="NM441" s="263"/>
      <c r="NN441" s="263"/>
      <c r="NO441" s="263"/>
      <c r="NP441" s="263"/>
      <c r="NQ441" s="263"/>
      <c r="NR441" s="263"/>
      <c r="NS441" s="263"/>
      <c r="NT441" s="263"/>
      <c r="NU441" s="263"/>
      <c r="NV441" s="263"/>
      <c r="NW441" s="263"/>
      <c r="NX441" s="263"/>
      <c r="NY441" s="263"/>
      <c r="NZ441" s="263"/>
      <c r="OA441" s="263"/>
      <c r="OB441" s="263"/>
      <c r="OC441" s="263"/>
      <c r="OD441" s="263"/>
      <c r="OE441" s="263"/>
      <c r="OF441" s="263"/>
      <c r="OG441" s="263"/>
      <c r="OH441" s="263"/>
      <c r="OI441" s="263"/>
      <c r="OJ441" s="263"/>
      <c r="OK441" s="263"/>
      <c r="OL441" s="263"/>
      <c r="OM441" s="263"/>
      <c r="ON441" s="263"/>
      <c r="OO441" s="263"/>
      <c r="OP441" s="263"/>
      <c r="OQ441" s="263"/>
      <c r="OR441" s="263"/>
      <c r="OS441" s="263"/>
      <c r="OT441" s="263"/>
      <c r="OU441" s="263"/>
      <c r="OV441" s="263"/>
      <c r="OW441" s="263"/>
      <c r="OX441" s="263"/>
      <c r="OY441" s="263"/>
      <c r="OZ441" s="263"/>
      <c r="PA441" s="263"/>
      <c r="PB441" s="263"/>
      <c r="PC441" s="263"/>
      <c r="PD441" s="263"/>
      <c r="PE441" s="263"/>
      <c r="PF441" s="263"/>
      <c r="PG441" s="263"/>
      <c r="PH441" s="263"/>
      <c r="PI441" s="263"/>
      <c r="PJ441" s="263"/>
      <c r="PK441" s="263"/>
      <c r="PL441" s="263"/>
      <c r="PM441" s="263"/>
      <c r="PN441" s="263"/>
      <c r="PO441" s="263"/>
      <c r="PP441" s="263"/>
      <c r="PQ441" s="263"/>
      <c r="PR441" s="263"/>
      <c r="PS441" s="263"/>
      <c r="PT441" s="263"/>
      <c r="PU441" s="263"/>
      <c r="PV441" s="263"/>
      <c r="PW441" s="263"/>
      <c r="PX441" s="263"/>
      <c r="PY441" s="263"/>
      <c r="PZ441" s="263"/>
      <c r="QA441" s="263"/>
      <c r="QB441" s="263"/>
      <c r="QC441" s="263"/>
      <c r="QD441" s="263"/>
      <c r="QE441" s="263"/>
      <c r="QF441" s="263"/>
      <c r="QG441" s="263"/>
      <c r="QH441" s="263"/>
      <c r="QI441" s="263"/>
      <c r="QJ441" s="263"/>
      <c r="QK441" s="263"/>
      <c r="QL441" s="263"/>
      <c r="QM441" s="263"/>
      <c r="QN441" s="263"/>
      <c r="QO441" s="263"/>
      <c r="QP441" s="263"/>
      <c r="QQ441" s="263"/>
      <c r="QR441" s="263"/>
      <c r="QS441" s="263"/>
      <c r="QT441" s="263"/>
      <c r="QU441" s="263"/>
      <c r="QV441" s="263"/>
      <c r="QW441" s="263"/>
      <c r="QX441" s="263"/>
      <c r="QY441" s="263"/>
      <c r="QZ441" s="263"/>
      <c r="RA441" s="263"/>
      <c r="RB441" s="263"/>
      <c r="RC441" s="263"/>
      <c r="RD441" s="263"/>
      <c r="RE441" s="263"/>
      <c r="RF441" s="263"/>
      <c r="RG441" s="263"/>
      <c r="RH441" s="263"/>
      <c r="RI441" s="263"/>
      <c r="RJ441" s="263"/>
      <c r="RK441" s="263"/>
      <c r="RL441" s="263"/>
      <c r="RM441" s="263"/>
      <c r="RN441" s="263"/>
      <c r="RO441" s="263"/>
      <c r="RP441" s="263"/>
      <c r="RQ441" s="263"/>
      <c r="RR441" s="263"/>
      <c r="RS441" s="263"/>
      <c r="RT441" s="263"/>
      <c r="RU441" s="263"/>
      <c r="RV441" s="263"/>
      <c r="RW441" s="263"/>
      <c r="RX441" s="263"/>
      <c r="RY441" s="263"/>
      <c r="RZ441" s="263"/>
      <c r="SA441" s="263"/>
      <c r="SB441" s="263"/>
      <c r="SC441" s="263"/>
      <c r="SD441" s="263"/>
      <c r="SE441" s="263"/>
      <c r="SF441" s="263"/>
      <c r="SG441" s="263"/>
      <c r="SH441" s="263"/>
      <c r="SI441" s="263"/>
      <c r="SJ441" s="263"/>
      <c r="SK441" s="263"/>
      <c r="SL441" s="263"/>
      <c r="SM441" s="263"/>
      <c r="SN441" s="263"/>
      <c r="SO441" s="263"/>
      <c r="SP441" s="263"/>
      <c r="SQ441" s="263"/>
      <c r="SR441" s="263"/>
      <c r="SS441" s="263"/>
      <c r="ST441" s="263"/>
      <c r="SU441" s="263"/>
      <c r="SV441" s="263"/>
      <c r="SW441" s="263"/>
      <c r="SX441" s="263"/>
      <c r="SY441" s="263"/>
      <c r="SZ441" s="263"/>
      <c r="TA441" s="263"/>
      <c r="TB441" s="263"/>
      <c r="TC441" s="263"/>
      <c r="TD441" s="263"/>
      <c r="TE441" s="263"/>
      <c r="TF441" s="263"/>
      <c r="TG441" s="263"/>
      <c r="TH441" s="263"/>
      <c r="TI441" s="263"/>
      <c r="TJ441" s="263"/>
      <c r="TK441" s="263"/>
      <c r="TL441" s="263"/>
      <c r="TM441" s="263"/>
      <c r="TN441" s="263"/>
      <c r="TO441" s="263"/>
      <c r="TP441" s="263"/>
      <c r="TQ441" s="263"/>
      <c r="TR441" s="263"/>
      <c r="TS441" s="263"/>
      <c r="TT441" s="263"/>
      <c r="TU441" s="263"/>
      <c r="TV441" s="263"/>
      <c r="TW441" s="263"/>
      <c r="TX441" s="263"/>
      <c r="TY441" s="263"/>
      <c r="TZ441" s="263"/>
      <c r="UA441" s="263"/>
      <c r="UB441" s="263"/>
      <c r="UC441" s="263"/>
      <c r="UD441" s="263"/>
      <c r="UE441" s="263"/>
      <c r="UF441" s="263"/>
      <c r="UG441" s="263"/>
      <c r="UH441" s="263"/>
      <c r="UI441" s="263"/>
      <c r="UJ441" s="263"/>
      <c r="UK441" s="263"/>
      <c r="UL441" s="263"/>
      <c r="UM441" s="263"/>
      <c r="UN441" s="263"/>
      <c r="UO441" s="263"/>
      <c r="UP441" s="263"/>
      <c r="UQ441" s="263"/>
      <c r="UR441" s="263"/>
      <c r="US441" s="263"/>
      <c r="UT441" s="263"/>
      <c r="UU441" s="263"/>
      <c r="UV441" s="263"/>
      <c r="UW441" s="263"/>
      <c r="UX441" s="263"/>
      <c r="UY441" s="263"/>
      <c r="UZ441" s="263"/>
      <c r="VA441" s="263"/>
      <c r="VB441" s="263"/>
      <c r="VC441" s="263"/>
      <c r="VD441" s="263"/>
      <c r="VE441" s="263"/>
      <c r="VF441" s="263"/>
      <c r="VG441" s="263"/>
      <c r="VH441" s="263"/>
      <c r="VI441" s="263"/>
      <c r="VJ441" s="263"/>
      <c r="VK441" s="263"/>
      <c r="VL441" s="263"/>
      <c r="VM441" s="263"/>
      <c r="VN441" s="263"/>
      <c r="VO441" s="263"/>
      <c r="VP441" s="263"/>
      <c r="VQ441" s="263"/>
      <c r="VR441" s="263"/>
      <c r="VS441" s="263"/>
      <c r="VT441" s="263"/>
      <c r="VU441" s="263"/>
      <c r="VV441" s="263"/>
      <c r="VW441" s="263"/>
      <c r="VX441" s="263"/>
      <c r="VY441" s="263"/>
      <c r="VZ441" s="263"/>
      <c r="WA441" s="263"/>
      <c r="WB441" s="263"/>
      <c r="WC441" s="263"/>
      <c r="WD441" s="263"/>
      <c r="WE441" s="263"/>
      <c r="WF441" s="263"/>
      <c r="WG441" s="263"/>
      <c r="WH441" s="263"/>
      <c r="WI441" s="263"/>
      <c r="WJ441" s="263"/>
      <c r="WK441" s="263"/>
      <c r="WL441" s="263"/>
      <c r="WM441" s="263"/>
      <c r="WN441" s="263"/>
      <c r="WO441" s="263"/>
      <c r="WP441" s="263"/>
      <c r="WQ441" s="263"/>
      <c r="WR441" s="263"/>
      <c r="WS441" s="263"/>
      <c r="WT441" s="263"/>
      <c r="WU441" s="263"/>
      <c r="WV441" s="263"/>
      <c r="WW441" s="263"/>
      <c r="WX441" s="263"/>
      <c r="WY441" s="263"/>
      <c r="WZ441" s="263"/>
      <c r="XA441" s="263"/>
      <c r="XB441" s="263"/>
      <c r="XC441" s="263"/>
      <c r="XD441" s="263"/>
      <c r="XE441" s="263"/>
      <c r="XF441" s="263"/>
      <c r="XG441" s="263"/>
      <c r="XH441" s="263"/>
      <c r="XI441" s="263"/>
      <c r="XJ441" s="263"/>
      <c r="XK441" s="263"/>
      <c r="XL441" s="263"/>
      <c r="XM441" s="263"/>
      <c r="XN441" s="263"/>
      <c r="XO441" s="263"/>
      <c r="XP441" s="263"/>
      <c r="XQ441" s="263"/>
      <c r="XR441" s="263"/>
      <c r="XS441" s="263"/>
      <c r="XT441" s="263"/>
      <c r="XU441" s="263"/>
      <c r="XV441" s="263"/>
      <c r="XW441" s="263"/>
      <c r="XX441" s="263"/>
      <c r="XY441" s="263"/>
      <c r="XZ441" s="263"/>
      <c r="YA441" s="263"/>
      <c r="YB441" s="263"/>
      <c r="YC441" s="263"/>
      <c r="YD441" s="263"/>
      <c r="YE441" s="263"/>
      <c r="YF441" s="263"/>
      <c r="YG441" s="263"/>
      <c r="YH441" s="263"/>
      <c r="YI441" s="263"/>
      <c r="YJ441" s="263"/>
      <c r="YK441" s="263"/>
      <c r="YL441" s="263"/>
      <c r="YM441" s="263"/>
      <c r="YN441" s="263"/>
      <c r="YO441" s="263"/>
      <c r="YP441" s="263"/>
      <c r="YQ441" s="263"/>
      <c r="YR441" s="263"/>
      <c r="YS441" s="263"/>
      <c r="YT441" s="263"/>
      <c r="YU441" s="263"/>
      <c r="YV441" s="263"/>
      <c r="YW441" s="263"/>
      <c r="YX441" s="263"/>
      <c r="YY441" s="263"/>
      <c r="YZ441" s="263"/>
      <c r="ZA441" s="263"/>
      <c r="ZB441" s="263"/>
      <c r="ZC441" s="263"/>
      <c r="ZD441" s="263"/>
      <c r="ZE441" s="263"/>
      <c r="ZF441" s="263"/>
      <c r="ZG441" s="263"/>
      <c r="ZH441" s="263"/>
      <c r="ZI441" s="263"/>
      <c r="ZJ441" s="263"/>
      <c r="ZK441" s="263"/>
      <c r="ZL441" s="263"/>
      <c r="ZM441" s="263"/>
      <c r="ZN441" s="263"/>
      <c r="ZO441" s="263"/>
      <c r="ZP441" s="263"/>
      <c r="ZQ441" s="263"/>
      <c r="ZR441" s="263"/>
      <c r="ZS441" s="263"/>
      <c r="ZT441" s="263"/>
      <c r="ZU441" s="263"/>
      <c r="ZV441" s="263"/>
      <c r="ZW441" s="263"/>
      <c r="ZX441" s="263"/>
      <c r="ZY441" s="263"/>
      <c r="ZZ441" s="263"/>
      <c r="AAA441" s="263"/>
      <c r="AAB441" s="263"/>
      <c r="AAC441" s="263"/>
      <c r="AAD441" s="263"/>
      <c r="AAE441" s="263"/>
      <c r="AAF441" s="263"/>
      <c r="AAG441" s="263"/>
      <c r="AAH441" s="263"/>
      <c r="AAI441" s="263"/>
      <c r="AAJ441" s="263"/>
      <c r="AAK441" s="263"/>
      <c r="AAL441" s="263"/>
      <c r="AAM441" s="263"/>
      <c r="AAN441" s="263"/>
      <c r="AAO441" s="263"/>
      <c r="AAP441" s="263"/>
      <c r="AAQ441" s="263"/>
      <c r="AAR441" s="263"/>
      <c r="AAS441" s="263"/>
      <c r="AAT441" s="263"/>
      <c r="AAU441" s="263"/>
      <c r="AAV441" s="263"/>
      <c r="AAW441" s="263"/>
      <c r="AAX441" s="263"/>
      <c r="AAY441" s="263"/>
      <c r="AAZ441" s="263"/>
      <c r="ABA441" s="263"/>
      <c r="ABB441" s="263"/>
      <c r="ABC441" s="263"/>
      <c r="ABD441" s="263"/>
      <c r="ABE441" s="263"/>
      <c r="ABF441" s="263"/>
      <c r="ABG441" s="263"/>
      <c r="ABH441" s="263"/>
      <c r="ABI441" s="263"/>
      <c r="ABJ441" s="263"/>
      <c r="ABK441" s="263"/>
      <c r="ABL441" s="263"/>
      <c r="ABM441" s="263"/>
      <c r="ABN441" s="263"/>
      <c r="ABO441" s="263"/>
      <c r="ABP441" s="263"/>
      <c r="ABQ441" s="263"/>
      <c r="ABR441" s="263"/>
      <c r="ABS441" s="263"/>
      <c r="ABT441" s="263"/>
      <c r="ABU441" s="263"/>
      <c r="ABV441" s="263"/>
      <c r="ABW441" s="263"/>
      <c r="ABX441" s="263"/>
      <c r="ABY441" s="263"/>
      <c r="ABZ441" s="263"/>
      <c r="ACA441" s="263"/>
      <c r="ACB441" s="263"/>
      <c r="ACC441" s="263"/>
      <c r="ACD441" s="263"/>
      <c r="ACE441" s="263"/>
      <c r="ACF441" s="263"/>
      <c r="ACG441" s="263"/>
      <c r="ACH441" s="263"/>
      <c r="ACI441" s="263"/>
      <c r="ACJ441" s="263"/>
      <c r="ACK441" s="263"/>
      <c r="ACL441" s="263"/>
      <c r="ACM441" s="263"/>
      <c r="ACN441" s="263"/>
      <c r="ACO441" s="263"/>
      <c r="ACP441" s="263"/>
      <c r="ACQ441" s="263"/>
      <c r="ACR441" s="263"/>
      <c r="ACS441" s="263"/>
      <c r="ACT441" s="263"/>
      <c r="ACU441" s="263"/>
      <c r="ACV441" s="263"/>
      <c r="ACW441" s="263"/>
      <c r="ACX441" s="263"/>
      <c r="ACY441" s="263"/>
      <c r="ACZ441" s="263"/>
      <c r="ADA441" s="263"/>
      <c r="ADB441" s="263"/>
      <c r="ADC441" s="263"/>
      <c r="ADD441" s="263"/>
      <c r="ADE441" s="263"/>
      <c r="ADF441" s="263"/>
      <c r="ADG441" s="263"/>
      <c r="ADH441" s="263"/>
      <c r="ADI441" s="263"/>
      <c r="ADJ441" s="263"/>
      <c r="ADK441" s="263"/>
      <c r="ADL441" s="263"/>
      <c r="ADM441" s="263"/>
      <c r="ADN441" s="263"/>
      <c r="ADO441" s="263"/>
      <c r="ADP441" s="263"/>
      <c r="ADQ441" s="263"/>
      <c r="ADR441" s="263"/>
      <c r="ADS441" s="263"/>
      <c r="ADT441" s="263"/>
      <c r="ADU441" s="263"/>
      <c r="ADV441" s="263"/>
      <c r="ADW441" s="263"/>
      <c r="ADX441" s="263"/>
      <c r="ADY441" s="263"/>
      <c r="ADZ441" s="263"/>
      <c r="AEA441" s="263"/>
      <c r="AEB441" s="263"/>
      <c r="AEC441" s="263"/>
      <c r="AED441" s="263"/>
      <c r="AEE441" s="263"/>
      <c r="AEF441" s="263"/>
      <c r="AEG441" s="263"/>
      <c r="AEH441" s="263"/>
      <c r="AEI441" s="263"/>
      <c r="AEJ441" s="263"/>
      <c r="AEK441" s="263"/>
      <c r="AEL441" s="263"/>
      <c r="AEM441" s="263"/>
      <c r="AEN441" s="263"/>
      <c r="AEO441" s="263"/>
      <c r="AEP441" s="263"/>
      <c r="AEQ441" s="263"/>
      <c r="AER441" s="263"/>
      <c r="AES441" s="263"/>
      <c r="AET441" s="263"/>
      <c r="AEU441" s="263"/>
      <c r="AEV441" s="263"/>
      <c r="AEW441" s="263"/>
      <c r="AEX441" s="263"/>
      <c r="AEY441" s="263"/>
      <c r="AEZ441" s="263"/>
      <c r="AFA441" s="263"/>
      <c r="AFB441" s="263"/>
      <c r="AFC441" s="263"/>
      <c r="AFD441" s="263"/>
      <c r="AFE441" s="263"/>
      <c r="AFF441" s="263"/>
      <c r="AFG441" s="263"/>
      <c r="AFH441" s="263"/>
      <c r="AFI441" s="263"/>
      <c r="AFJ441" s="263"/>
      <c r="AFK441" s="263"/>
      <c r="AFL441" s="263"/>
      <c r="AFM441" s="263"/>
      <c r="AFN441" s="263"/>
      <c r="AFO441" s="263"/>
      <c r="AFP441" s="263"/>
      <c r="AFQ441" s="263"/>
      <c r="AFR441" s="263"/>
      <c r="AFS441" s="263"/>
      <c r="AFT441" s="263"/>
      <c r="AFU441" s="263"/>
      <c r="AFV441" s="263"/>
      <c r="AFW441" s="263"/>
      <c r="AFX441" s="263"/>
      <c r="AFY441" s="263"/>
      <c r="AFZ441" s="263"/>
      <c r="AGA441" s="263"/>
      <c r="AGB441" s="263"/>
      <c r="AGC441" s="263"/>
      <c r="AGD441" s="263"/>
      <c r="AGE441" s="263"/>
      <c r="AGF441" s="263"/>
      <c r="AGG441" s="263"/>
      <c r="AGH441" s="263"/>
      <c r="AGI441" s="263"/>
      <c r="AGJ441" s="263"/>
      <c r="AGK441" s="263"/>
      <c r="AGL441" s="263"/>
      <c r="AGM441" s="263"/>
      <c r="AGN441" s="263"/>
      <c r="AGO441" s="263"/>
      <c r="AGP441" s="263"/>
      <c r="AGQ441" s="263"/>
      <c r="AGR441" s="263"/>
      <c r="AGS441" s="263"/>
      <c r="AGT441" s="263"/>
      <c r="AGU441" s="263"/>
      <c r="AGV441" s="263"/>
      <c r="AGW441" s="263"/>
      <c r="AGX441" s="263"/>
      <c r="AGY441" s="263"/>
      <c r="AGZ441" s="263"/>
      <c r="AHA441" s="263"/>
      <c r="AHB441" s="263"/>
      <c r="AHC441" s="263"/>
      <c r="AHD441" s="263"/>
      <c r="AHE441" s="263"/>
      <c r="AHF441" s="263"/>
      <c r="AHG441" s="263"/>
      <c r="AHH441" s="263"/>
      <c r="AHI441" s="263"/>
      <c r="AHJ441" s="263"/>
      <c r="AHK441" s="263"/>
      <c r="AHL441" s="263"/>
      <c r="AHM441" s="263"/>
      <c r="AHN441" s="263"/>
      <c r="AHO441" s="263"/>
      <c r="AHP441" s="263"/>
      <c r="AHQ441" s="263"/>
      <c r="AHR441" s="263"/>
      <c r="AHS441" s="263"/>
      <c r="AHT441" s="263"/>
      <c r="AHU441" s="263"/>
      <c r="AHV441" s="263"/>
      <c r="AHW441" s="263"/>
      <c r="AHX441" s="263"/>
      <c r="AHY441" s="263"/>
      <c r="AHZ441" s="263"/>
      <c r="AIA441" s="263"/>
      <c r="AIB441" s="263"/>
      <c r="AIC441" s="263"/>
      <c r="AID441" s="263"/>
      <c r="AIE441" s="263"/>
      <c r="AIF441" s="263"/>
      <c r="AIG441" s="263"/>
      <c r="AIH441" s="263"/>
      <c r="AII441" s="263"/>
      <c r="AIJ441" s="263"/>
      <c r="AIK441" s="263"/>
      <c r="AIL441" s="263"/>
      <c r="AIM441" s="263"/>
      <c r="AIN441" s="263"/>
      <c r="AIO441" s="263"/>
      <c r="AIP441" s="263"/>
      <c r="AIQ441" s="263"/>
      <c r="AIR441" s="263"/>
      <c r="AIS441" s="263"/>
      <c r="AIT441" s="263"/>
      <c r="AIU441" s="263"/>
      <c r="AIV441" s="263"/>
      <c r="AIW441" s="263"/>
      <c r="AIX441" s="263"/>
      <c r="AIY441" s="263"/>
      <c r="AIZ441" s="263"/>
      <c r="AJA441" s="263"/>
      <c r="AJB441" s="263"/>
      <c r="AJC441" s="263"/>
      <c r="AJD441" s="263"/>
      <c r="AJE441" s="263"/>
      <c r="AJF441" s="263"/>
      <c r="AJG441" s="263"/>
      <c r="AJH441" s="263"/>
      <c r="AJI441" s="263"/>
      <c r="AJJ441" s="263"/>
      <c r="AJK441" s="263"/>
      <c r="AJL441" s="263"/>
      <c r="AJM441" s="263"/>
      <c r="AJN441" s="263"/>
      <c r="AJO441" s="263"/>
      <c r="AJP441" s="263"/>
      <c r="AJQ441" s="263"/>
      <c r="AJR441" s="263"/>
      <c r="AJS441" s="263"/>
      <c r="AJT441" s="263"/>
      <c r="AJU441" s="263"/>
      <c r="AJV441" s="263"/>
      <c r="AJW441" s="263"/>
      <c r="AJX441" s="263"/>
      <c r="AJY441" s="263"/>
      <c r="AJZ441" s="263"/>
      <c r="AKA441" s="263"/>
      <c r="AKB441" s="263"/>
      <c r="AKC441" s="263"/>
      <c r="AKD441" s="263"/>
      <c r="AKE441" s="263"/>
      <c r="AKF441" s="263"/>
      <c r="AKG441" s="263"/>
      <c r="AKH441" s="263"/>
      <c r="AKI441" s="263"/>
      <c r="AKJ441" s="263"/>
      <c r="AKK441" s="263"/>
      <c r="AKL441" s="263"/>
      <c r="AKM441" s="263"/>
      <c r="AKN441" s="263"/>
      <c r="AKO441" s="263"/>
      <c r="AKP441" s="263"/>
      <c r="AKQ441" s="263"/>
      <c r="AKR441" s="263"/>
      <c r="AKS441" s="263"/>
      <c r="AKT441" s="263"/>
      <c r="AKU441" s="263"/>
      <c r="AKV441" s="263"/>
      <c r="AKW441" s="263"/>
      <c r="AKX441" s="263"/>
      <c r="AKY441" s="263"/>
      <c r="AKZ441" s="263"/>
      <c r="ALA441" s="263"/>
      <c r="ALB441" s="263"/>
      <c r="ALC441" s="263"/>
      <c r="ALD441" s="263"/>
      <c r="ALE441" s="263"/>
      <c r="ALF441" s="263"/>
      <c r="ALG441" s="263"/>
      <c r="ALH441" s="263"/>
      <c r="ALI441" s="263"/>
      <c r="ALJ441" s="263"/>
      <c r="ALK441" s="263"/>
      <c r="ALL441" s="263"/>
      <c r="ALM441" s="263"/>
      <c r="ALN441" s="263"/>
      <c r="ALO441" s="263"/>
      <c r="ALP441" s="263"/>
      <c r="ALQ441" s="263"/>
      <c r="ALR441" s="263"/>
      <c r="ALS441" s="263"/>
      <c r="ALT441" s="263"/>
      <c r="ALU441" s="263"/>
      <c r="ALV441" s="263"/>
      <c r="ALW441" s="263"/>
      <c r="ALX441" s="263"/>
      <c r="ALY441" s="263"/>
      <c r="ALZ441" s="263"/>
      <c r="AMA441" s="263"/>
      <c r="AMB441" s="263"/>
      <c r="AMC441" s="263"/>
      <c r="AMD441" s="263"/>
      <c r="AME441" s="263"/>
      <c r="AMF441" s="263"/>
      <c r="AMG441" s="263"/>
      <c r="AMH441" s="263"/>
      <c r="AMI441" s="263"/>
      <c r="AMJ441" s="263"/>
      <c r="AMK441" s="263"/>
      <c r="AML441" s="263"/>
      <c r="AMM441" s="263"/>
      <c r="AMN441" s="263"/>
      <c r="AMO441" s="263"/>
      <c r="AMP441" s="263"/>
      <c r="AMQ441" s="263"/>
      <c r="AMR441" s="263"/>
      <c r="AMS441" s="263"/>
      <c r="AMT441" s="263"/>
      <c r="AMU441" s="263"/>
      <c r="AMV441" s="263"/>
      <c r="AMW441" s="263"/>
      <c r="AMX441" s="263"/>
      <c r="AMY441" s="263"/>
      <c r="AMZ441" s="263"/>
      <c r="ANA441" s="263"/>
      <c r="ANB441" s="263"/>
      <c r="ANC441" s="263"/>
      <c r="AND441" s="263"/>
      <c r="ANE441" s="263"/>
      <c r="ANF441" s="263"/>
      <c r="ANG441" s="263"/>
      <c r="ANH441" s="263"/>
      <c r="ANI441" s="263"/>
      <c r="ANJ441" s="263"/>
      <c r="ANK441" s="263"/>
      <c r="ANL441" s="263"/>
      <c r="ANM441" s="263"/>
      <c r="ANN441" s="263"/>
      <c r="ANO441" s="263"/>
      <c r="ANP441" s="263"/>
      <c r="ANQ441" s="263"/>
      <c r="ANR441" s="263"/>
      <c r="ANS441" s="263"/>
      <c r="ANT441" s="263"/>
      <c r="ANU441" s="263"/>
      <c r="ANV441" s="263"/>
      <c r="ANW441" s="263"/>
      <c r="ANX441" s="263"/>
      <c r="ANY441" s="263"/>
      <c r="ANZ441" s="263"/>
      <c r="AOA441" s="263"/>
      <c r="AOB441" s="263"/>
      <c r="AOC441" s="263"/>
      <c r="AOD441" s="263"/>
      <c r="AOE441" s="263"/>
      <c r="AOF441" s="263"/>
      <c r="AOG441" s="263"/>
      <c r="AOH441" s="263"/>
      <c r="AOI441" s="263"/>
      <c r="AOJ441" s="263"/>
      <c r="AOK441" s="263"/>
      <c r="AOL441" s="263"/>
      <c r="AOM441" s="263"/>
      <c r="AON441" s="263"/>
      <c r="AOO441" s="263"/>
      <c r="AOP441" s="263"/>
      <c r="AOQ441" s="263"/>
      <c r="AOR441" s="263"/>
      <c r="AOS441" s="263"/>
      <c r="AOT441" s="263"/>
      <c r="AOU441" s="263"/>
      <c r="AOV441" s="263"/>
      <c r="AOW441" s="263"/>
      <c r="AOX441" s="263"/>
      <c r="AOY441" s="263"/>
      <c r="AOZ441" s="263"/>
      <c r="APA441" s="263"/>
      <c r="APB441" s="263"/>
      <c r="APC441" s="263"/>
      <c r="APD441" s="263"/>
      <c r="APE441" s="263"/>
      <c r="APF441" s="263"/>
      <c r="APG441" s="263"/>
      <c r="APH441" s="263"/>
      <c r="API441" s="263"/>
      <c r="APJ441" s="263"/>
      <c r="APK441" s="263"/>
      <c r="APL441" s="263"/>
      <c r="APM441" s="263"/>
      <c r="APN441" s="263"/>
      <c r="APO441" s="263"/>
      <c r="APP441" s="263"/>
      <c r="APQ441" s="263"/>
      <c r="APR441" s="263"/>
      <c r="APS441" s="263"/>
      <c r="APT441" s="263"/>
      <c r="APU441" s="263"/>
      <c r="APV441" s="263"/>
      <c r="APW441" s="263"/>
      <c r="APX441" s="263"/>
      <c r="APY441" s="263"/>
      <c r="APZ441" s="263"/>
      <c r="AQA441" s="263"/>
      <c r="AQB441" s="263"/>
      <c r="AQC441" s="263"/>
      <c r="AQD441" s="263"/>
      <c r="AQE441" s="263"/>
      <c r="AQF441" s="263"/>
      <c r="AQG441" s="263"/>
      <c r="AQH441" s="263"/>
      <c r="AQI441" s="263"/>
      <c r="AQJ441" s="263"/>
      <c r="AQK441" s="263"/>
      <c r="AQL441" s="263"/>
      <c r="AQM441" s="263"/>
      <c r="AQN441" s="263"/>
      <c r="AQO441" s="263"/>
      <c r="AQP441" s="263"/>
      <c r="AQQ441" s="263"/>
      <c r="AQR441" s="263"/>
      <c r="AQS441" s="263"/>
      <c r="AQT441" s="263"/>
      <c r="AQU441" s="263"/>
      <c r="AQV441" s="263"/>
      <c r="AQW441" s="263"/>
      <c r="AQX441" s="263"/>
      <c r="AQY441" s="263"/>
      <c r="AQZ441" s="263"/>
      <c r="ARA441" s="263"/>
      <c r="ARB441" s="263"/>
      <c r="ARC441" s="263"/>
      <c r="ARD441" s="263"/>
      <c r="ARE441" s="263"/>
      <c r="ARF441" s="263"/>
      <c r="ARG441" s="263"/>
      <c r="ARH441" s="263"/>
      <c r="ARI441" s="263"/>
      <c r="ARJ441" s="263"/>
      <c r="ARK441" s="263"/>
      <c r="ARL441" s="263"/>
      <c r="ARM441" s="263"/>
      <c r="ARN441" s="263"/>
      <c r="ARO441" s="263"/>
      <c r="ARP441" s="263"/>
      <c r="ARQ441" s="263"/>
      <c r="ARR441" s="263"/>
      <c r="ARS441" s="263"/>
      <c r="ART441" s="263"/>
      <c r="ARU441" s="263"/>
      <c r="ARV441" s="263"/>
      <c r="ARW441" s="263"/>
      <c r="ARX441" s="263"/>
      <c r="ARY441" s="263"/>
      <c r="ARZ441" s="263"/>
      <c r="ASA441" s="263"/>
      <c r="ASB441" s="263"/>
      <c r="ASC441" s="263"/>
      <c r="ASD441" s="263"/>
      <c r="ASE441" s="263"/>
      <c r="ASF441" s="263"/>
      <c r="ASG441" s="263"/>
      <c r="ASH441" s="263"/>
      <c r="ASI441" s="263"/>
      <c r="ASJ441" s="263"/>
      <c r="ASK441" s="263"/>
      <c r="ASL441" s="263"/>
      <c r="ASM441" s="263"/>
      <c r="ASN441" s="263"/>
      <c r="ASO441" s="263"/>
      <c r="ASP441" s="263"/>
      <c r="ASQ441" s="263"/>
      <c r="ASR441" s="263"/>
      <c r="ASS441" s="263"/>
      <c r="AST441" s="263"/>
      <c r="ASU441" s="263"/>
      <c r="ASV441" s="263"/>
      <c r="ASW441" s="263"/>
      <c r="ASX441" s="263"/>
      <c r="ASY441" s="263"/>
      <c r="ASZ441" s="263"/>
      <c r="ATA441" s="263"/>
      <c r="ATB441" s="263"/>
      <c r="ATC441" s="263"/>
      <c r="ATD441" s="263"/>
      <c r="ATE441" s="263"/>
      <c r="ATF441" s="263"/>
      <c r="ATG441" s="263"/>
      <c r="ATH441" s="263"/>
      <c r="ATI441" s="263"/>
      <c r="ATJ441" s="263"/>
      <c r="ATK441" s="263"/>
      <c r="ATL441" s="263"/>
      <c r="ATM441" s="263"/>
      <c r="ATN441" s="263"/>
      <c r="ATO441" s="263"/>
      <c r="ATP441" s="263"/>
      <c r="ATQ441" s="263"/>
      <c r="ATR441" s="263"/>
      <c r="ATS441" s="263"/>
      <c r="ATT441" s="263"/>
      <c r="ATU441" s="263"/>
      <c r="ATV441" s="263"/>
      <c r="ATW441" s="263"/>
      <c r="ATX441" s="263"/>
      <c r="ATY441" s="263"/>
      <c r="ATZ441" s="263"/>
      <c r="AUA441" s="263"/>
      <c r="AUB441" s="263"/>
      <c r="AUC441" s="263"/>
      <c r="AUD441" s="263"/>
      <c r="AUE441" s="263"/>
      <c r="AUF441" s="263"/>
      <c r="AUG441" s="263"/>
      <c r="AUH441" s="263"/>
      <c r="AUI441" s="263"/>
      <c r="AUJ441" s="263"/>
      <c r="AUK441" s="263"/>
      <c r="AUL441" s="263"/>
      <c r="AUM441" s="263"/>
      <c r="AUN441" s="263"/>
      <c r="AUO441" s="263"/>
      <c r="AUP441" s="263"/>
      <c r="AUQ441" s="263"/>
      <c r="AUR441" s="263"/>
      <c r="AUS441" s="263"/>
      <c r="AUT441" s="263"/>
      <c r="AUU441" s="263"/>
      <c r="AUV441" s="263"/>
      <c r="AUW441" s="263"/>
      <c r="AUX441" s="263"/>
      <c r="AUY441" s="263"/>
      <c r="AUZ441" s="263"/>
      <c r="AVA441" s="263"/>
      <c r="AVB441" s="263"/>
      <c r="AVC441" s="263"/>
      <c r="AVD441" s="263"/>
      <c r="AVE441" s="263"/>
      <c r="AVF441" s="263"/>
      <c r="AVG441" s="263"/>
      <c r="AVH441" s="263"/>
      <c r="AVI441" s="263"/>
      <c r="AVJ441" s="263"/>
      <c r="AVK441" s="263"/>
      <c r="AVL441" s="263"/>
      <c r="AVM441" s="263"/>
      <c r="AVN441" s="263"/>
      <c r="AVO441" s="263"/>
      <c r="AVP441" s="263"/>
      <c r="AVQ441" s="263"/>
      <c r="AVR441" s="263"/>
      <c r="AVS441" s="263"/>
      <c r="AVT441" s="263"/>
      <c r="AVU441" s="263"/>
      <c r="AVV441" s="263"/>
      <c r="AVW441" s="263"/>
      <c r="AVX441" s="263"/>
      <c r="AVY441" s="263"/>
      <c r="AVZ441" s="263"/>
      <c r="AWA441" s="263"/>
      <c r="AWB441" s="263"/>
      <c r="AWC441" s="263"/>
      <c r="AWD441" s="263"/>
      <c r="AWE441" s="263"/>
      <c r="AWF441" s="263"/>
      <c r="AWG441" s="263"/>
      <c r="AWH441" s="263"/>
      <c r="AWI441" s="263"/>
      <c r="AWJ441" s="263"/>
      <c r="AWK441" s="263"/>
      <c r="AWL441" s="263"/>
      <c r="AWM441" s="263"/>
      <c r="AWN441" s="263"/>
      <c r="AWO441" s="263"/>
      <c r="AWP441" s="263"/>
      <c r="AWQ441" s="263"/>
      <c r="AWR441" s="263"/>
      <c r="AWS441" s="263"/>
      <c r="AWT441" s="263"/>
      <c r="AWU441" s="263"/>
      <c r="AWV441" s="263"/>
      <c r="AWW441" s="263"/>
      <c r="AWX441" s="263"/>
      <c r="AWY441" s="263"/>
      <c r="AWZ441" s="263"/>
      <c r="AXA441" s="263"/>
      <c r="AXB441" s="263"/>
      <c r="AXC441" s="263"/>
      <c r="AXD441" s="263"/>
      <c r="AXE441" s="263"/>
      <c r="AXF441" s="263"/>
      <c r="AXG441" s="263"/>
      <c r="AXH441" s="263"/>
      <c r="AXI441" s="263"/>
      <c r="AXJ441" s="263"/>
      <c r="AXK441" s="263"/>
      <c r="AXL441" s="263"/>
      <c r="AXM441" s="263"/>
      <c r="AXN441" s="263"/>
      <c r="AXO441" s="263"/>
      <c r="AXP441" s="263"/>
      <c r="AXQ441" s="263"/>
      <c r="AXR441" s="263"/>
      <c r="AXS441" s="263"/>
      <c r="AXT441" s="263"/>
      <c r="AXU441" s="263"/>
      <c r="AXV441" s="263"/>
      <c r="AXW441" s="263"/>
      <c r="AXX441" s="263"/>
      <c r="AXY441" s="263"/>
      <c r="AXZ441" s="263"/>
      <c r="AYA441" s="263"/>
      <c r="AYB441" s="263"/>
      <c r="AYC441" s="263"/>
      <c r="AYD441" s="263"/>
      <c r="AYE441" s="263"/>
      <c r="AYF441" s="263"/>
      <c r="AYG441" s="263"/>
      <c r="AYH441" s="263"/>
      <c r="AYI441" s="263"/>
      <c r="AYJ441" s="263"/>
      <c r="AYK441" s="263"/>
      <c r="AYL441" s="263"/>
      <c r="AYM441" s="263"/>
      <c r="AYN441" s="263"/>
      <c r="AYO441" s="263"/>
      <c r="AYP441" s="263"/>
      <c r="AYQ441" s="263"/>
      <c r="AYR441" s="263"/>
      <c r="AYS441" s="263"/>
      <c r="AYT441" s="263"/>
      <c r="AYU441" s="263"/>
      <c r="AYV441" s="263"/>
      <c r="AYW441" s="263"/>
      <c r="AYX441" s="263"/>
      <c r="AYY441" s="263"/>
      <c r="AYZ441" s="263"/>
      <c r="AZA441" s="263"/>
      <c r="AZB441" s="263"/>
      <c r="AZC441" s="263"/>
      <c r="AZD441" s="263"/>
      <c r="AZE441" s="263"/>
      <c r="AZF441" s="263"/>
      <c r="AZG441" s="263"/>
      <c r="AZH441" s="263"/>
      <c r="AZI441" s="263"/>
      <c r="AZJ441" s="263"/>
      <c r="AZK441" s="263"/>
      <c r="AZL441" s="263"/>
      <c r="AZM441" s="263"/>
      <c r="AZN441" s="263"/>
      <c r="AZO441" s="263"/>
      <c r="AZP441" s="263"/>
      <c r="AZQ441" s="263"/>
      <c r="AZR441" s="263"/>
      <c r="AZS441" s="263"/>
      <c r="AZT441" s="263"/>
      <c r="AZU441" s="263"/>
      <c r="AZV441" s="263"/>
      <c r="AZW441" s="263"/>
      <c r="AZX441" s="263"/>
      <c r="AZY441" s="263"/>
      <c r="AZZ441" s="263"/>
      <c r="BAA441" s="263"/>
      <c r="BAB441" s="263"/>
      <c r="BAC441" s="263"/>
      <c r="BAD441" s="263"/>
      <c r="BAE441" s="263"/>
      <c r="BAF441" s="263"/>
      <c r="BAG441" s="263"/>
      <c r="BAH441" s="263"/>
      <c r="BAI441" s="263"/>
      <c r="BAJ441" s="263"/>
      <c r="BAK441" s="263"/>
      <c r="BAL441" s="263"/>
      <c r="BAM441" s="263"/>
      <c r="BAN441" s="263"/>
      <c r="BAO441" s="263"/>
      <c r="BAP441" s="263"/>
      <c r="BAQ441" s="263"/>
      <c r="BAR441" s="263"/>
      <c r="BAS441" s="263"/>
      <c r="BAT441" s="263"/>
      <c r="BAU441" s="263"/>
      <c r="BAV441" s="263"/>
      <c r="BAW441" s="263"/>
      <c r="BAX441" s="263"/>
      <c r="BAY441" s="263"/>
      <c r="BAZ441" s="263"/>
      <c r="BBA441" s="263"/>
      <c r="BBB441" s="263"/>
      <c r="BBC441" s="263"/>
      <c r="BBD441" s="263"/>
      <c r="BBE441" s="263"/>
      <c r="BBF441" s="263"/>
      <c r="BBG441" s="263"/>
      <c r="BBH441" s="263"/>
      <c r="BBI441" s="263"/>
      <c r="BBJ441" s="263"/>
      <c r="BBK441" s="263"/>
      <c r="BBL441" s="263"/>
      <c r="BBM441" s="263"/>
      <c r="BBN441" s="263"/>
      <c r="BBO441" s="263"/>
      <c r="BBP441" s="263"/>
      <c r="BBQ441" s="263"/>
      <c r="BBR441" s="263"/>
      <c r="BBS441" s="263"/>
      <c r="BBT441" s="263"/>
      <c r="BBU441" s="263"/>
      <c r="BBV441" s="263"/>
      <c r="BBW441" s="263"/>
      <c r="BBX441" s="263"/>
      <c r="BBY441" s="263"/>
      <c r="BBZ441" s="263"/>
      <c r="BCA441" s="263"/>
      <c r="BCB441" s="263"/>
      <c r="BCC441" s="263"/>
      <c r="BCD441" s="263"/>
      <c r="BCE441" s="263"/>
      <c r="BCF441" s="263"/>
      <c r="BCG441" s="263"/>
      <c r="BCH441" s="263"/>
      <c r="BCI441" s="263"/>
      <c r="BCJ441" s="263"/>
      <c r="BCK441" s="263"/>
      <c r="BCL441" s="263"/>
      <c r="BCM441" s="263"/>
      <c r="BCN441" s="263"/>
      <c r="BCO441" s="263"/>
      <c r="BCP441" s="263"/>
      <c r="BCQ441" s="263"/>
      <c r="BCR441" s="263"/>
      <c r="BCS441" s="263"/>
      <c r="BCT441" s="263"/>
      <c r="BCU441" s="263"/>
      <c r="BCV441" s="263"/>
      <c r="BCW441" s="263"/>
      <c r="BCX441" s="263"/>
      <c r="BCY441" s="263"/>
      <c r="BCZ441" s="263"/>
      <c r="BDA441" s="263"/>
      <c r="BDB441" s="263"/>
      <c r="BDC441" s="263"/>
      <c r="BDD441" s="263"/>
      <c r="BDE441" s="263"/>
      <c r="BDF441" s="263"/>
      <c r="BDG441" s="263"/>
      <c r="BDH441" s="263"/>
      <c r="BDI441" s="263"/>
      <c r="BDJ441" s="263"/>
      <c r="BDK441" s="263"/>
      <c r="BDL441" s="263"/>
      <c r="BDM441" s="263"/>
      <c r="BDN441" s="263"/>
      <c r="BDO441" s="263"/>
      <c r="BDP441" s="263"/>
      <c r="BDQ441" s="263"/>
      <c r="BDR441" s="263"/>
      <c r="BDS441" s="263"/>
      <c r="BDT441" s="263"/>
      <c r="BDU441" s="263"/>
      <c r="BDV441" s="263"/>
      <c r="BDW441" s="263"/>
      <c r="BDX441" s="263"/>
      <c r="BDY441" s="263"/>
      <c r="BDZ441" s="263"/>
      <c r="BEA441" s="263"/>
      <c r="BEB441" s="263"/>
      <c r="BEC441" s="263"/>
      <c r="BED441" s="263"/>
      <c r="BEE441" s="263"/>
      <c r="BEF441" s="263"/>
      <c r="BEG441" s="263"/>
      <c r="BEH441" s="263"/>
      <c r="BEI441" s="263"/>
      <c r="BEJ441" s="263"/>
      <c r="BEK441" s="263"/>
      <c r="BEL441" s="263"/>
      <c r="BEM441" s="263"/>
      <c r="BEN441" s="263"/>
      <c r="BEO441" s="263"/>
      <c r="BEP441" s="263"/>
      <c r="BEQ441" s="263"/>
      <c r="BER441" s="263"/>
      <c r="BES441" s="263"/>
      <c r="BET441" s="263"/>
      <c r="BEU441" s="263"/>
      <c r="BEV441" s="263"/>
      <c r="BEW441" s="263"/>
      <c r="BEX441" s="263"/>
      <c r="BEY441" s="263"/>
      <c r="BEZ441" s="263"/>
      <c r="BFA441" s="263"/>
      <c r="BFB441" s="263"/>
      <c r="BFC441" s="263"/>
      <c r="BFD441" s="263"/>
      <c r="BFE441" s="263"/>
      <c r="BFF441" s="263"/>
      <c r="BFG441" s="263"/>
      <c r="BFH441" s="263"/>
      <c r="BFI441" s="263"/>
      <c r="BFJ441" s="263"/>
      <c r="BFK441" s="263"/>
      <c r="BFL441" s="263"/>
      <c r="BFM441" s="263"/>
      <c r="BFN441" s="263"/>
      <c r="BFO441" s="263"/>
      <c r="BFP441" s="263"/>
      <c r="BFQ441" s="263"/>
      <c r="BFR441" s="263"/>
      <c r="BFS441" s="263"/>
      <c r="BFT441" s="263"/>
      <c r="BFU441" s="263"/>
      <c r="BFV441" s="263"/>
      <c r="BFW441" s="263"/>
      <c r="BFX441" s="263"/>
      <c r="BFY441" s="263"/>
      <c r="BFZ441" s="263"/>
      <c r="BGA441" s="263"/>
      <c r="BGB441" s="263"/>
      <c r="BGC441" s="263"/>
      <c r="BGD441" s="263"/>
      <c r="BGE441" s="263"/>
      <c r="BGF441" s="263"/>
      <c r="BGG441" s="263"/>
      <c r="BGH441" s="263"/>
      <c r="BGI441" s="263"/>
      <c r="BGJ441" s="263"/>
      <c r="BGK441" s="263"/>
      <c r="BGL441" s="263"/>
      <c r="BGM441" s="263"/>
      <c r="BGN441" s="263"/>
      <c r="BGO441" s="263"/>
      <c r="BGP441" s="263"/>
      <c r="BGQ441" s="263"/>
      <c r="BGR441" s="263"/>
      <c r="BGS441" s="263"/>
      <c r="BGT441" s="263"/>
      <c r="BGU441" s="263"/>
      <c r="BGV441" s="263"/>
      <c r="BGW441" s="263"/>
      <c r="BGX441" s="263"/>
      <c r="BGY441" s="263"/>
      <c r="BGZ441" s="263"/>
      <c r="BHA441" s="263"/>
      <c r="BHB441" s="263"/>
      <c r="BHC441" s="263"/>
      <c r="BHD441" s="263"/>
      <c r="BHE441" s="263"/>
      <c r="BHF441" s="263"/>
      <c r="BHG441" s="263"/>
      <c r="BHH441" s="263"/>
      <c r="BHI441" s="263"/>
      <c r="BHJ441" s="263"/>
      <c r="BHK441" s="263"/>
      <c r="BHL441" s="263"/>
      <c r="BHM441" s="263"/>
      <c r="BHN441" s="263"/>
      <c r="BHO441" s="263"/>
      <c r="BHP441" s="263"/>
      <c r="BHQ441" s="263"/>
      <c r="BHR441" s="263"/>
      <c r="BHS441" s="263"/>
      <c r="BHT441" s="263"/>
      <c r="BHU441" s="263"/>
      <c r="BHV441" s="263"/>
      <c r="BHW441" s="263"/>
      <c r="BHX441" s="263"/>
      <c r="BHY441" s="263"/>
      <c r="BHZ441" s="263"/>
      <c r="BIA441" s="263"/>
      <c r="BIB441" s="263"/>
      <c r="BIC441" s="263"/>
      <c r="BID441" s="263"/>
      <c r="BIE441" s="263"/>
      <c r="BIF441" s="263"/>
      <c r="BIG441" s="263"/>
      <c r="BIH441" s="263"/>
      <c r="BII441" s="263"/>
      <c r="BIJ441" s="263"/>
      <c r="BIK441" s="263"/>
      <c r="BIL441" s="263"/>
      <c r="BIM441" s="263"/>
      <c r="BIN441" s="263"/>
      <c r="BIO441" s="263"/>
      <c r="BIP441" s="263"/>
      <c r="BIQ441" s="263"/>
      <c r="BIR441" s="263"/>
      <c r="BIS441" s="263"/>
      <c r="BIT441" s="263"/>
      <c r="BIU441" s="263"/>
      <c r="BIV441" s="263"/>
      <c r="BIW441" s="263"/>
      <c r="BIX441" s="263"/>
      <c r="BIY441" s="263"/>
      <c r="BIZ441" s="263"/>
      <c r="BJA441" s="263"/>
      <c r="BJB441" s="263"/>
      <c r="BJC441" s="263"/>
      <c r="BJD441" s="263"/>
      <c r="BJE441" s="263"/>
      <c r="BJF441" s="263"/>
      <c r="BJG441" s="263"/>
      <c r="BJH441" s="263"/>
      <c r="BJI441" s="263"/>
      <c r="BJJ441" s="263"/>
      <c r="BJK441" s="263"/>
      <c r="BJL441" s="263"/>
      <c r="BJM441" s="263"/>
      <c r="BJN441" s="263"/>
      <c r="BJO441" s="263"/>
      <c r="BJP441" s="263"/>
      <c r="BJQ441" s="263"/>
      <c r="BJR441" s="263"/>
      <c r="BJS441" s="263"/>
      <c r="BJT441" s="263"/>
      <c r="BJU441" s="263"/>
      <c r="BJV441" s="263"/>
      <c r="BJW441" s="263"/>
      <c r="BJX441" s="263"/>
      <c r="BJY441" s="263"/>
      <c r="BJZ441" s="263"/>
      <c r="BKA441" s="263"/>
      <c r="BKB441" s="263"/>
      <c r="BKC441" s="263"/>
      <c r="BKD441" s="263"/>
      <c r="BKE441" s="263"/>
      <c r="BKF441" s="263"/>
      <c r="BKG441" s="263"/>
      <c r="BKH441" s="263"/>
      <c r="BKI441" s="263"/>
      <c r="BKJ441" s="263"/>
      <c r="BKK441" s="263"/>
      <c r="BKL441" s="263"/>
      <c r="BKM441" s="263"/>
      <c r="BKN441" s="263"/>
      <c r="BKO441" s="263"/>
      <c r="BKP441" s="263"/>
      <c r="BKQ441" s="263"/>
      <c r="BKR441" s="263"/>
      <c r="BKS441" s="263"/>
      <c r="BKT441" s="263"/>
      <c r="BKU441" s="263"/>
      <c r="BKV441" s="263"/>
      <c r="BKW441" s="263"/>
      <c r="BKX441" s="263"/>
      <c r="BKY441" s="263"/>
      <c r="BKZ441" s="263"/>
      <c r="BLA441" s="263"/>
      <c r="BLB441" s="263"/>
      <c r="BLC441" s="263"/>
      <c r="BLD441" s="263"/>
      <c r="BLE441" s="263"/>
      <c r="BLF441" s="263"/>
      <c r="BLG441" s="263"/>
      <c r="BLH441" s="263"/>
      <c r="BLI441" s="263"/>
      <c r="BLJ441" s="263"/>
      <c r="BLK441" s="263"/>
      <c r="BLL441" s="263"/>
      <c r="BLM441" s="263"/>
      <c r="BLN441" s="263"/>
      <c r="BLO441" s="263"/>
      <c r="BLP441" s="263"/>
      <c r="BLQ441" s="263"/>
      <c r="BLR441" s="263"/>
      <c r="BLS441" s="263"/>
      <c r="BLT441" s="263"/>
      <c r="BLU441" s="263"/>
      <c r="BLV441" s="263"/>
      <c r="BLW441" s="263"/>
      <c r="BLX441" s="263"/>
      <c r="BLY441" s="263"/>
      <c r="BLZ441" s="263"/>
      <c r="BMA441" s="263"/>
      <c r="BMB441" s="263"/>
      <c r="BMC441" s="263"/>
      <c r="BMD441" s="263"/>
      <c r="BME441" s="263"/>
      <c r="BMF441" s="263"/>
      <c r="BMG441" s="263"/>
      <c r="BMH441" s="263"/>
      <c r="BMI441" s="263"/>
      <c r="BMJ441" s="263"/>
      <c r="BMK441" s="263"/>
      <c r="BML441" s="263"/>
      <c r="BMM441" s="263"/>
      <c r="BMN441" s="263"/>
      <c r="BMO441" s="263"/>
      <c r="BMP441" s="263"/>
      <c r="BMQ441" s="263"/>
      <c r="BMR441" s="263"/>
      <c r="BMS441" s="263"/>
      <c r="BMT441" s="263"/>
      <c r="BMU441" s="263"/>
      <c r="BMV441" s="263"/>
      <c r="BMW441" s="263"/>
      <c r="BMX441" s="263"/>
      <c r="BMY441" s="263"/>
      <c r="BMZ441" s="263"/>
      <c r="BNA441" s="263"/>
      <c r="BNB441" s="263"/>
      <c r="BNC441" s="263"/>
      <c r="BND441" s="263"/>
      <c r="BNE441" s="263"/>
      <c r="BNF441" s="263"/>
      <c r="BNG441" s="263"/>
      <c r="BNH441" s="263"/>
      <c r="BNI441" s="263"/>
      <c r="BNJ441" s="263"/>
      <c r="BNK441" s="263"/>
      <c r="BNL441" s="263"/>
      <c r="BNM441" s="263"/>
      <c r="BNN441" s="263"/>
      <c r="BNO441" s="263"/>
      <c r="BNP441" s="263"/>
      <c r="BNQ441" s="263"/>
      <c r="BNR441" s="263"/>
      <c r="BNS441" s="263"/>
      <c r="BNT441" s="263"/>
      <c r="BNU441" s="263"/>
      <c r="BNV441" s="263"/>
      <c r="BNW441" s="263"/>
      <c r="BNX441" s="263"/>
      <c r="BNY441" s="263"/>
      <c r="BNZ441" s="263"/>
      <c r="BOA441" s="263"/>
      <c r="BOB441" s="263"/>
      <c r="BOC441" s="263"/>
      <c r="BOD441" s="263"/>
      <c r="BOE441" s="263"/>
      <c r="BOF441" s="263"/>
      <c r="BOG441" s="263"/>
      <c r="BOH441" s="263"/>
      <c r="BOI441" s="263"/>
      <c r="BOJ441" s="263"/>
      <c r="BOK441" s="263"/>
      <c r="BOL441" s="263"/>
      <c r="BOM441" s="263"/>
      <c r="BON441" s="263"/>
      <c r="BOO441" s="263"/>
      <c r="BOP441" s="263"/>
      <c r="BOQ441" s="263"/>
      <c r="BOR441" s="263"/>
      <c r="BOS441" s="263"/>
      <c r="BOT441" s="263"/>
      <c r="BOU441" s="263"/>
      <c r="BOV441" s="263"/>
      <c r="BOW441" s="263"/>
      <c r="BOX441" s="263"/>
      <c r="BOY441" s="263"/>
      <c r="BOZ441" s="263"/>
      <c r="BPA441" s="263"/>
      <c r="BPB441" s="263"/>
      <c r="BPC441" s="263"/>
      <c r="BPD441" s="263"/>
      <c r="BPE441" s="263"/>
      <c r="BPF441" s="263"/>
      <c r="BPG441" s="263"/>
      <c r="BPH441" s="263"/>
      <c r="BPI441" s="263"/>
      <c r="BPJ441" s="263"/>
      <c r="BPK441" s="263"/>
      <c r="BPL441" s="263"/>
      <c r="BPM441" s="263"/>
      <c r="BPN441" s="263"/>
      <c r="BPO441" s="263"/>
      <c r="BPP441" s="263"/>
      <c r="BPQ441" s="263"/>
      <c r="BPR441" s="263"/>
      <c r="BPS441" s="263"/>
      <c r="BPT441" s="263"/>
      <c r="BPU441" s="263"/>
      <c r="BPV441" s="263"/>
      <c r="BPW441" s="263"/>
      <c r="BPX441" s="263"/>
      <c r="BPY441" s="263"/>
      <c r="BPZ441" s="263"/>
      <c r="BQA441" s="263"/>
      <c r="BQB441" s="263"/>
      <c r="BQC441" s="263"/>
      <c r="BQD441" s="263"/>
      <c r="BQE441" s="263"/>
      <c r="BQF441" s="263"/>
      <c r="BQG441" s="263"/>
      <c r="BQH441" s="263"/>
      <c r="BQI441" s="263"/>
      <c r="BQJ441" s="263"/>
      <c r="BQK441" s="263"/>
      <c r="BQL441" s="263"/>
      <c r="BQM441" s="263"/>
      <c r="BQN441" s="263"/>
      <c r="BQO441" s="263"/>
      <c r="BQP441" s="263"/>
      <c r="BQQ441" s="263"/>
      <c r="BQR441" s="263"/>
      <c r="BQS441" s="263"/>
      <c r="BQT441" s="263"/>
      <c r="BQU441" s="263"/>
      <c r="BQV441" s="263"/>
      <c r="BQW441" s="263"/>
      <c r="BQX441" s="263"/>
      <c r="BQY441" s="263"/>
      <c r="BQZ441" s="263"/>
      <c r="BRA441" s="263"/>
      <c r="BRB441" s="263"/>
      <c r="BRC441" s="263"/>
      <c r="BRD441" s="263"/>
      <c r="BRE441" s="263"/>
      <c r="BRF441" s="263"/>
      <c r="BRG441" s="263"/>
      <c r="BRH441" s="263"/>
      <c r="BRI441" s="263"/>
      <c r="BRJ441" s="263"/>
      <c r="BRK441" s="263"/>
      <c r="BRL441" s="263"/>
      <c r="BRM441" s="263"/>
      <c r="BRN441" s="263"/>
      <c r="BRO441" s="263"/>
      <c r="BRP441" s="263"/>
      <c r="BRQ441" s="263"/>
      <c r="BRR441" s="263"/>
      <c r="BRS441" s="263"/>
      <c r="BRT441" s="263"/>
      <c r="BRU441" s="263"/>
      <c r="BRV441" s="263"/>
      <c r="BRW441" s="263"/>
      <c r="BRX441" s="263"/>
      <c r="BRY441" s="263"/>
      <c r="BRZ441" s="263"/>
      <c r="BSA441" s="263"/>
      <c r="BSB441" s="263"/>
      <c r="BSC441" s="263"/>
      <c r="BSD441" s="263"/>
      <c r="BSE441" s="263"/>
      <c r="BSF441" s="263"/>
      <c r="BSG441" s="263"/>
      <c r="BSH441" s="263"/>
      <c r="BSI441" s="263"/>
      <c r="BSJ441" s="263"/>
      <c r="BSK441" s="263"/>
      <c r="BSL441" s="263"/>
      <c r="BSM441" s="263"/>
      <c r="BSN441" s="263"/>
      <c r="BSO441" s="263"/>
      <c r="BSP441" s="263"/>
      <c r="BSQ441" s="263"/>
      <c r="BSR441" s="263"/>
      <c r="BSS441" s="263"/>
      <c r="BST441" s="263"/>
      <c r="BSU441" s="263"/>
      <c r="BSV441" s="263"/>
      <c r="BSW441" s="263"/>
      <c r="BSX441" s="263"/>
      <c r="BSY441" s="263"/>
      <c r="BSZ441" s="263"/>
      <c r="BTA441" s="263"/>
      <c r="BTB441" s="263"/>
      <c r="BTC441" s="263"/>
      <c r="BTD441" s="263"/>
      <c r="BTE441" s="263"/>
      <c r="BTF441" s="263"/>
      <c r="BTG441" s="263"/>
      <c r="BTH441" s="263"/>
      <c r="BTI441" s="263"/>
      <c r="BTJ441" s="263"/>
      <c r="BTK441" s="263"/>
      <c r="BTL441" s="263"/>
      <c r="BTM441" s="263"/>
      <c r="BTN441" s="263"/>
      <c r="BTO441" s="263"/>
      <c r="BTP441" s="263"/>
      <c r="BTQ441" s="263"/>
      <c r="BTR441" s="263"/>
      <c r="BTS441" s="263"/>
      <c r="BTT441" s="263"/>
      <c r="BTU441" s="263"/>
      <c r="BTV441" s="263"/>
      <c r="BTW441" s="263"/>
      <c r="BTX441" s="263"/>
      <c r="BTY441" s="263"/>
      <c r="BTZ441" s="263"/>
      <c r="BUA441" s="263"/>
      <c r="BUB441" s="263"/>
      <c r="BUC441" s="263"/>
      <c r="BUD441" s="263"/>
      <c r="BUE441" s="263"/>
      <c r="BUF441" s="263"/>
      <c r="BUG441" s="263"/>
      <c r="BUH441" s="263"/>
      <c r="BUI441" s="263"/>
      <c r="BUJ441" s="263"/>
      <c r="BUK441" s="263"/>
      <c r="BUL441" s="263"/>
      <c r="BUM441" s="263"/>
      <c r="BUN441" s="263"/>
      <c r="BUO441" s="263"/>
      <c r="BUP441" s="263"/>
      <c r="BUQ441" s="263"/>
      <c r="BUR441" s="263"/>
      <c r="BUS441" s="263"/>
      <c r="BUT441" s="263"/>
      <c r="BUU441" s="263"/>
      <c r="BUV441" s="263"/>
      <c r="BUW441" s="263"/>
      <c r="BUX441" s="263"/>
      <c r="BUY441" s="263"/>
      <c r="BUZ441" s="263"/>
      <c r="BVA441" s="263"/>
      <c r="BVB441" s="263"/>
      <c r="BVC441" s="263"/>
      <c r="BVD441" s="263"/>
      <c r="BVE441" s="263"/>
      <c r="BVF441" s="263"/>
      <c r="BVG441" s="263"/>
      <c r="BVH441" s="263"/>
      <c r="BVI441" s="263"/>
      <c r="BVJ441" s="263"/>
      <c r="BVK441" s="263"/>
      <c r="BVL441" s="263"/>
      <c r="BVM441" s="263"/>
      <c r="BVN441" s="263"/>
      <c r="BVO441" s="263"/>
      <c r="BVP441" s="263"/>
      <c r="BVQ441" s="263"/>
      <c r="BVR441" s="263"/>
      <c r="BVS441" s="263"/>
      <c r="BVT441" s="263"/>
      <c r="BVU441" s="263"/>
      <c r="BVV441" s="263"/>
      <c r="BVW441" s="263"/>
      <c r="BVX441" s="263"/>
      <c r="BVY441" s="263"/>
      <c r="BVZ441" s="263"/>
      <c r="BWA441" s="263"/>
      <c r="BWB441" s="263"/>
      <c r="BWC441" s="263"/>
      <c r="BWD441" s="263"/>
      <c r="BWE441" s="263"/>
      <c r="BWF441" s="263"/>
      <c r="BWG441" s="263"/>
      <c r="BWH441" s="263"/>
      <c r="BWI441" s="263"/>
      <c r="BWJ441" s="263"/>
      <c r="BWK441" s="263"/>
      <c r="BWL441" s="263"/>
      <c r="BWM441" s="263"/>
      <c r="BWN441" s="263"/>
      <c r="BWO441" s="263"/>
      <c r="BWP441" s="263"/>
      <c r="BWQ441" s="263"/>
      <c r="BWR441" s="263"/>
      <c r="BWS441" s="263"/>
      <c r="BWT441" s="263"/>
      <c r="BWU441" s="263"/>
      <c r="BWV441" s="263"/>
      <c r="BWW441" s="263"/>
      <c r="BWX441" s="263"/>
      <c r="BWY441" s="263"/>
      <c r="BWZ441" s="263"/>
      <c r="BXA441" s="263"/>
      <c r="BXB441" s="263"/>
      <c r="BXC441" s="263"/>
      <c r="BXD441" s="263"/>
      <c r="BXE441" s="263"/>
      <c r="BXF441" s="263"/>
      <c r="BXG441" s="263"/>
      <c r="BXH441" s="263"/>
      <c r="BXI441" s="263"/>
      <c r="BXJ441" s="263"/>
      <c r="BXK441" s="263"/>
      <c r="BXL441" s="263"/>
      <c r="BXM441" s="263"/>
      <c r="BXN441" s="263"/>
      <c r="BXO441" s="263"/>
      <c r="BXP441" s="263"/>
      <c r="BXQ441" s="263"/>
      <c r="BXR441" s="263"/>
      <c r="BXS441" s="263"/>
      <c r="BXT441" s="263"/>
      <c r="BXU441" s="263"/>
      <c r="BXV441" s="263"/>
      <c r="BXW441" s="263"/>
      <c r="BXX441" s="263"/>
      <c r="BXY441" s="263"/>
      <c r="BXZ441" s="263"/>
      <c r="BYA441" s="263"/>
      <c r="BYB441" s="263"/>
      <c r="BYC441" s="263"/>
      <c r="BYD441" s="263"/>
      <c r="BYE441" s="263"/>
      <c r="BYF441" s="263"/>
      <c r="BYG441" s="263"/>
      <c r="BYH441" s="263"/>
      <c r="BYI441" s="263"/>
      <c r="BYJ441" s="263"/>
      <c r="BYK441" s="263"/>
      <c r="BYL441" s="263"/>
      <c r="BYM441" s="263"/>
      <c r="BYN441" s="263"/>
      <c r="BYO441" s="263"/>
      <c r="BYP441" s="263"/>
      <c r="BYQ441" s="263"/>
      <c r="BYR441" s="263"/>
      <c r="BYS441" s="263"/>
      <c r="BYT441" s="263"/>
      <c r="BYU441" s="263"/>
      <c r="BYV441" s="263"/>
      <c r="BYW441" s="263"/>
      <c r="BYX441" s="263"/>
      <c r="BYY441" s="263"/>
      <c r="BYZ441" s="263"/>
      <c r="BZA441" s="263"/>
      <c r="BZB441" s="263"/>
      <c r="BZC441" s="263"/>
      <c r="BZD441" s="263"/>
      <c r="BZE441" s="263"/>
      <c r="BZF441" s="263"/>
      <c r="BZG441" s="263"/>
      <c r="BZH441" s="263"/>
      <c r="BZI441" s="263"/>
      <c r="BZJ441" s="263"/>
      <c r="BZK441" s="263"/>
      <c r="BZL441" s="263"/>
      <c r="BZM441" s="263"/>
      <c r="BZN441" s="263"/>
      <c r="BZO441" s="263"/>
      <c r="BZP441" s="263"/>
      <c r="BZQ441" s="263"/>
      <c r="BZR441" s="263"/>
      <c r="BZS441" s="263"/>
      <c r="BZT441" s="263"/>
      <c r="BZU441" s="263"/>
      <c r="BZV441" s="263"/>
      <c r="BZW441" s="263"/>
      <c r="BZX441" s="263"/>
      <c r="BZY441" s="263"/>
      <c r="BZZ441" s="263"/>
      <c r="CAA441" s="263"/>
      <c r="CAB441" s="263"/>
      <c r="CAC441" s="263"/>
      <c r="CAD441" s="263"/>
      <c r="CAE441" s="263"/>
      <c r="CAF441" s="263"/>
      <c r="CAG441" s="263"/>
      <c r="CAH441" s="263"/>
      <c r="CAI441" s="263"/>
      <c r="CAJ441" s="263"/>
      <c r="CAK441" s="263"/>
      <c r="CAL441" s="263"/>
      <c r="CAM441" s="263"/>
      <c r="CAN441" s="263"/>
      <c r="CAO441" s="263"/>
      <c r="CAP441" s="263"/>
      <c r="CAQ441" s="263"/>
      <c r="CAR441" s="263"/>
      <c r="CAS441" s="263"/>
      <c r="CAT441" s="263"/>
      <c r="CAU441" s="263"/>
      <c r="CAV441" s="263"/>
    </row>
    <row r="442" spans="1:2076" x14ac:dyDescent="0.35">
      <c r="A442" s="263"/>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263"/>
      <c r="AF442" s="263"/>
      <c r="AG442" s="263"/>
      <c r="AH442" s="263"/>
      <c r="AI442" s="263"/>
      <c r="AJ442" s="263"/>
      <c r="AK442" s="263"/>
      <c r="AL442" s="263"/>
      <c r="AM442" s="263"/>
      <c r="AN442" s="263"/>
      <c r="AO442" s="263"/>
      <c r="AP442" s="263"/>
      <c r="AQ442" s="263"/>
      <c r="AR442" s="263"/>
      <c r="AS442" s="263"/>
      <c r="AT442" s="263"/>
      <c r="AU442" s="263"/>
      <c r="AV442" s="263"/>
      <c r="AW442" s="263"/>
      <c r="AX442" s="263"/>
      <c r="AY442" s="263"/>
      <c r="AZ442" s="263"/>
      <c r="BA442" s="263"/>
      <c r="BB442" s="263"/>
      <c r="BC442" s="263"/>
      <c r="BD442" s="263"/>
      <c r="BE442" s="263"/>
      <c r="BF442" s="263"/>
      <c r="BG442" s="263"/>
      <c r="BH442" s="263"/>
      <c r="BI442" s="263"/>
      <c r="BJ442" s="263"/>
      <c r="BK442" s="263"/>
      <c r="BL442" s="263"/>
      <c r="BM442" s="263"/>
      <c r="BN442" s="263"/>
      <c r="BO442" s="263"/>
      <c r="BP442" s="263"/>
      <c r="BQ442" s="263"/>
      <c r="BR442" s="263"/>
      <c r="BS442" s="263"/>
      <c r="BT442" s="263"/>
      <c r="BU442" s="263"/>
      <c r="BV442" s="263"/>
      <c r="BW442" s="263"/>
      <c r="BX442" s="263"/>
      <c r="BY442" s="263"/>
      <c r="BZ442" s="263"/>
      <c r="CA442" s="263"/>
      <c r="CB442" s="263"/>
      <c r="CC442" s="263"/>
      <c r="CD442" s="263"/>
      <c r="CE442" s="263"/>
      <c r="CF442" s="263"/>
      <c r="CG442" s="263"/>
      <c r="CH442" s="263"/>
      <c r="CI442" s="263"/>
      <c r="CJ442" s="263"/>
      <c r="CK442" s="263"/>
      <c r="CL442" s="263"/>
      <c r="CM442" s="263"/>
      <c r="CN442" s="263"/>
      <c r="CO442" s="263"/>
      <c r="CP442" s="263"/>
      <c r="CQ442" s="263"/>
      <c r="CR442" s="263"/>
      <c r="CS442" s="263"/>
      <c r="CT442" s="263"/>
      <c r="CU442" s="263"/>
      <c r="CV442" s="263"/>
      <c r="CW442" s="263"/>
      <c r="CX442" s="263"/>
      <c r="CY442" s="263"/>
      <c r="CZ442" s="263"/>
      <c r="DA442" s="263"/>
      <c r="DB442" s="263"/>
      <c r="DC442" s="263"/>
      <c r="DD442" s="263"/>
      <c r="DE442" s="263"/>
      <c r="DF442" s="263"/>
      <c r="DG442" s="263"/>
      <c r="DH442" s="263"/>
      <c r="DI442" s="263"/>
      <c r="DJ442" s="263"/>
      <c r="DK442" s="263"/>
      <c r="DL442" s="263"/>
      <c r="DM442" s="263"/>
      <c r="DN442" s="263"/>
      <c r="DO442" s="263"/>
      <c r="DP442" s="263"/>
      <c r="DQ442" s="263"/>
      <c r="DR442" s="263"/>
      <c r="DS442" s="263"/>
      <c r="DT442" s="263"/>
      <c r="DU442" s="263"/>
      <c r="DV442" s="263"/>
      <c r="DW442" s="263"/>
      <c r="DX442" s="263"/>
      <c r="DY442" s="263"/>
      <c r="DZ442" s="263"/>
      <c r="EA442" s="263"/>
      <c r="EB442" s="263"/>
      <c r="EC442" s="263"/>
      <c r="ED442" s="263"/>
      <c r="EE442" s="263"/>
      <c r="EF442" s="263"/>
      <c r="EG442" s="263"/>
      <c r="EH442" s="263"/>
      <c r="EI442" s="263"/>
      <c r="EJ442" s="263"/>
      <c r="EK442" s="263"/>
      <c r="EL442" s="263"/>
      <c r="EM442" s="263"/>
      <c r="EN442" s="263"/>
      <c r="EO442" s="263"/>
      <c r="EP442" s="263"/>
      <c r="EQ442" s="263"/>
      <c r="ER442" s="263"/>
      <c r="ES442" s="263"/>
      <c r="ET442" s="263"/>
      <c r="EU442" s="263"/>
      <c r="EV442" s="263"/>
      <c r="EW442" s="263"/>
      <c r="EX442" s="263"/>
      <c r="EY442" s="263"/>
      <c r="EZ442" s="263"/>
      <c r="FA442" s="263"/>
      <c r="FB442" s="263"/>
      <c r="FC442" s="263"/>
      <c r="FD442" s="263"/>
      <c r="FE442" s="263"/>
      <c r="FF442" s="263"/>
      <c r="FG442" s="263"/>
      <c r="FH442" s="263"/>
      <c r="FI442" s="263"/>
      <c r="FJ442" s="263"/>
      <c r="FK442" s="263"/>
      <c r="FL442" s="263"/>
      <c r="FM442" s="263"/>
      <c r="FN442" s="263"/>
      <c r="FO442" s="263"/>
      <c r="FP442" s="263"/>
      <c r="FQ442" s="263"/>
      <c r="FR442" s="263"/>
      <c r="FS442" s="263"/>
      <c r="FT442" s="263"/>
      <c r="FU442" s="263"/>
      <c r="FV442" s="263"/>
      <c r="FW442" s="263"/>
      <c r="FX442" s="263"/>
      <c r="FY442" s="263"/>
      <c r="FZ442" s="263"/>
      <c r="GA442" s="263"/>
      <c r="GB442" s="263"/>
      <c r="GC442" s="263"/>
      <c r="GD442" s="263"/>
      <c r="GE442" s="263"/>
      <c r="GF442" s="263"/>
      <c r="GG442" s="263"/>
      <c r="GH442" s="263"/>
      <c r="GI442" s="263"/>
      <c r="GJ442" s="263"/>
      <c r="GK442" s="263"/>
      <c r="GL442" s="263"/>
      <c r="GM442" s="263"/>
      <c r="GN442" s="263"/>
      <c r="GO442" s="263"/>
      <c r="GP442" s="263"/>
      <c r="GQ442" s="263"/>
      <c r="GR442" s="263"/>
      <c r="GS442" s="263"/>
      <c r="GT442" s="263"/>
      <c r="GU442" s="263"/>
      <c r="GV442" s="263"/>
      <c r="GW442" s="263"/>
      <c r="GX442" s="263"/>
      <c r="GY442" s="263"/>
      <c r="GZ442" s="263"/>
      <c r="HA442" s="263"/>
      <c r="HB442" s="263"/>
      <c r="HC442" s="263"/>
      <c r="HD442" s="263"/>
      <c r="HE442" s="263"/>
      <c r="HF442" s="263"/>
      <c r="HG442" s="263"/>
      <c r="HH442" s="263"/>
      <c r="HI442" s="263"/>
      <c r="HJ442" s="263"/>
      <c r="HK442" s="263"/>
      <c r="HL442" s="263"/>
      <c r="HM442" s="263"/>
      <c r="HN442" s="263"/>
      <c r="HO442" s="263"/>
      <c r="HP442" s="263"/>
      <c r="HQ442" s="263"/>
      <c r="HR442" s="263"/>
      <c r="HS442" s="263"/>
      <c r="HT442" s="263"/>
      <c r="HU442" s="263"/>
      <c r="HV442" s="263"/>
      <c r="HW442" s="263"/>
      <c r="HX442" s="263"/>
      <c r="HY442" s="263"/>
      <c r="HZ442" s="263"/>
      <c r="IA442" s="263"/>
      <c r="IB442" s="263"/>
      <c r="IC442" s="263"/>
      <c r="ID442" s="263"/>
      <c r="IE442" s="263"/>
      <c r="IF442" s="263"/>
      <c r="IG442" s="263"/>
      <c r="IH442" s="263"/>
      <c r="II442" s="263"/>
      <c r="IJ442" s="263"/>
      <c r="IK442" s="263"/>
      <c r="IL442" s="263"/>
      <c r="IM442" s="263"/>
      <c r="IN442" s="263"/>
      <c r="IO442" s="263"/>
      <c r="IP442" s="263"/>
      <c r="IQ442" s="263"/>
      <c r="IR442" s="263"/>
      <c r="IS442" s="263"/>
      <c r="IT442" s="263"/>
      <c r="IU442" s="263"/>
      <c r="IV442" s="263"/>
      <c r="IW442" s="263"/>
      <c r="IX442" s="263"/>
      <c r="IY442" s="263"/>
      <c r="IZ442" s="263"/>
      <c r="JA442" s="263"/>
      <c r="JB442" s="263"/>
      <c r="JC442" s="263"/>
      <c r="JD442" s="263"/>
      <c r="JE442" s="263"/>
      <c r="JF442" s="263"/>
      <c r="JG442" s="263"/>
      <c r="JH442" s="263"/>
      <c r="JI442" s="263"/>
      <c r="JJ442" s="263"/>
      <c r="JK442" s="263"/>
      <c r="JL442" s="263"/>
      <c r="JM442" s="263"/>
      <c r="JN442" s="263"/>
      <c r="JO442" s="263"/>
      <c r="JP442" s="263"/>
      <c r="JQ442" s="263"/>
      <c r="JR442" s="263"/>
      <c r="JS442" s="263"/>
      <c r="JT442" s="263"/>
      <c r="JU442" s="263"/>
      <c r="JV442" s="263"/>
      <c r="JW442" s="263"/>
      <c r="JX442" s="263"/>
      <c r="JY442" s="263"/>
      <c r="JZ442" s="263"/>
      <c r="KA442" s="263"/>
      <c r="KB442" s="263"/>
      <c r="KC442" s="263"/>
      <c r="KD442" s="263"/>
      <c r="KE442" s="263"/>
      <c r="KF442" s="263"/>
      <c r="KG442" s="263"/>
      <c r="KH442" s="263"/>
      <c r="KI442" s="263"/>
      <c r="KJ442" s="263"/>
      <c r="KK442" s="263"/>
      <c r="KL442" s="263"/>
      <c r="KM442" s="263"/>
      <c r="KN442" s="263"/>
      <c r="KO442" s="263"/>
      <c r="KP442" s="263"/>
      <c r="KQ442" s="263"/>
      <c r="KR442" s="263"/>
      <c r="KS442" s="263"/>
      <c r="KT442" s="263"/>
      <c r="KU442" s="263"/>
      <c r="KV442" s="263"/>
      <c r="KW442" s="263"/>
      <c r="KX442" s="263"/>
      <c r="KY442" s="263"/>
      <c r="KZ442" s="263"/>
      <c r="LA442" s="263"/>
      <c r="LB442" s="263"/>
      <c r="LC442" s="263"/>
      <c r="LD442" s="263"/>
      <c r="LE442" s="263"/>
      <c r="LF442" s="263"/>
      <c r="LG442" s="263"/>
      <c r="LH442" s="263"/>
      <c r="LI442" s="263"/>
      <c r="LJ442" s="263"/>
      <c r="LK442" s="263"/>
      <c r="LL442" s="263"/>
      <c r="LM442" s="263"/>
      <c r="LN442" s="263"/>
      <c r="LO442" s="263"/>
      <c r="LP442" s="263"/>
      <c r="LQ442" s="263"/>
      <c r="LR442" s="263"/>
      <c r="LS442" s="263"/>
      <c r="LT442" s="263"/>
      <c r="LU442" s="263"/>
      <c r="LV442" s="263"/>
      <c r="LW442" s="263"/>
      <c r="LX442" s="263"/>
      <c r="LY442" s="263"/>
      <c r="LZ442" s="263"/>
      <c r="MA442" s="263"/>
      <c r="MB442" s="263"/>
      <c r="MC442" s="263"/>
      <c r="MD442" s="263"/>
      <c r="ME442" s="263"/>
      <c r="MF442" s="263"/>
      <c r="MG442" s="263"/>
      <c r="MH442" s="263"/>
      <c r="MI442" s="263"/>
      <c r="MJ442" s="263"/>
      <c r="MK442" s="263"/>
      <c r="ML442" s="263"/>
      <c r="MM442" s="263"/>
      <c r="MN442" s="263"/>
      <c r="MO442" s="263"/>
      <c r="MP442" s="263"/>
      <c r="MQ442" s="263"/>
      <c r="MR442" s="263"/>
      <c r="MS442" s="263"/>
      <c r="MT442" s="263"/>
      <c r="MU442" s="263"/>
      <c r="MV442" s="263"/>
      <c r="MW442" s="263"/>
      <c r="MX442" s="263"/>
      <c r="MY442" s="263"/>
      <c r="MZ442" s="263"/>
      <c r="NA442" s="263"/>
      <c r="NB442" s="263"/>
      <c r="NC442" s="263"/>
      <c r="ND442" s="263"/>
      <c r="NE442" s="263"/>
      <c r="NF442" s="263"/>
      <c r="NG442" s="263"/>
      <c r="NH442" s="263"/>
      <c r="NI442" s="263"/>
      <c r="NJ442" s="263"/>
      <c r="NK442" s="263"/>
      <c r="NL442" s="263"/>
      <c r="NM442" s="263"/>
      <c r="NN442" s="263"/>
      <c r="NO442" s="263"/>
      <c r="NP442" s="263"/>
      <c r="NQ442" s="263"/>
      <c r="NR442" s="263"/>
      <c r="NS442" s="263"/>
      <c r="NT442" s="263"/>
      <c r="NU442" s="263"/>
      <c r="NV442" s="263"/>
      <c r="NW442" s="263"/>
      <c r="NX442" s="263"/>
      <c r="NY442" s="263"/>
      <c r="NZ442" s="263"/>
      <c r="OA442" s="263"/>
      <c r="OB442" s="263"/>
      <c r="OC442" s="263"/>
      <c r="OD442" s="263"/>
      <c r="OE442" s="263"/>
      <c r="OF442" s="263"/>
      <c r="OG442" s="263"/>
      <c r="OH442" s="263"/>
      <c r="OI442" s="263"/>
      <c r="OJ442" s="263"/>
      <c r="OK442" s="263"/>
      <c r="OL442" s="263"/>
      <c r="OM442" s="263"/>
      <c r="ON442" s="263"/>
      <c r="OO442" s="263"/>
      <c r="OP442" s="263"/>
      <c r="OQ442" s="263"/>
      <c r="OR442" s="263"/>
      <c r="OS442" s="263"/>
      <c r="OT442" s="263"/>
      <c r="OU442" s="263"/>
      <c r="OV442" s="263"/>
      <c r="OW442" s="263"/>
      <c r="OX442" s="263"/>
      <c r="OY442" s="263"/>
      <c r="OZ442" s="263"/>
      <c r="PA442" s="263"/>
      <c r="PB442" s="263"/>
      <c r="PC442" s="263"/>
      <c r="PD442" s="263"/>
      <c r="PE442" s="263"/>
      <c r="PF442" s="263"/>
      <c r="PG442" s="263"/>
      <c r="PH442" s="263"/>
      <c r="PI442" s="263"/>
      <c r="PJ442" s="263"/>
      <c r="PK442" s="263"/>
      <c r="PL442" s="263"/>
      <c r="PM442" s="263"/>
      <c r="PN442" s="263"/>
      <c r="PO442" s="263"/>
      <c r="PP442" s="263"/>
      <c r="PQ442" s="263"/>
      <c r="PR442" s="263"/>
      <c r="PS442" s="263"/>
      <c r="PT442" s="263"/>
      <c r="PU442" s="263"/>
      <c r="PV442" s="263"/>
      <c r="PW442" s="263"/>
      <c r="PX442" s="263"/>
      <c r="PY442" s="263"/>
      <c r="PZ442" s="263"/>
      <c r="QA442" s="263"/>
      <c r="QB442" s="263"/>
      <c r="QC442" s="263"/>
      <c r="QD442" s="263"/>
      <c r="QE442" s="263"/>
      <c r="QF442" s="263"/>
      <c r="QG442" s="263"/>
      <c r="QH442" s="263"/>
      <c r="QI442" s="263"/>
      <c r="QJ442" s="263"/>
      <c r="QK442" s="263"/>
      <c r="QL442" s="263"/>
      <c r="QM442" s="263"/>
      <c r="QN442" s="263"/>
      <c r="QO442" s="263"/>
      <c r="QP442" s="263"/>
      <c r="QQ442" s="263"/>
      <c r="QR442" s="263"/>
      <c r="QS442" s="263"/>
      <c r="QT442" s="263"/>
      <c r="QU442" s="263"/>
      <c r="QV442" s="263"/>
      <c r="QW442" s="263"/>
      <c r="QX442" s="263"/>
      <c r="QY442" s="263"/>
      <c r="QZ442" s="263"/>
      <c r="RA442" s="263"/>
      <c r="RB442" s="263"/>
      <c r="RC442" s="263"/>
      <c r="RD442" s="263"/>
      <c r="RE442" s="263"/>
      <c r="RF442" s="263"/>
      <c r="RG442" s="263"/>
      <c r="RH442" s="263"/>
      <c r="RI442" s="263"/>
      <c r="RJ442" s="263"/>
      <c r="RK442" s="263"/>
      <c r="RL442" s="263"/>
      <c r="RM442" s="263"/>
      <c r="RN442" s="263"/>
      <c r="RO442" s="263"/>
      <c r="RP442" s="263"/>
      <c r="RQ442" s="263"/>
      <c r="RR442" s="263"/>
      <c r="RS442" s="263"/>
      <c r="RT442" s="263"/>
      <c r="RU442" s="263"/>
      <c r="RV442" s="263"/>
      <c r="RW442" s="263"/>
      <c r="RX442" s="263"/>
      <c r="RY442" s="263"/>
      <c r="RZ442" s="263"/>
      <c r="SA442" s="263"/>
      <c r="SB442" s="263"/>
      <c r="SC442" s="263"/>
      <c r="SD442" s="263"/>
      <c r="SE442" s="263"/>
      <c r="SF442" s="263"/>
      <c r="SG442" s="263"/>
      <c r="SH442" s="263"/>
      <c r="SI442" s="263"/>
      <c r="SJ442" s="263"/>
      <c r="SK442" s="263"/>
      <c r="SL442" s="263"/>
      <c r="SM442" s="263"/>
      <c r="SN442" s="263"/>
      <c r="SO442" s="263"/>
      <c r="SP442" s="263"/>
      <c r="SQ442" s="263"/>
      <c r="SR442" s="263"/>
      <c r="SS442" s="263"/>
      <c r="ST442" s="263"/>
      <c r="SU442" s="263"/>
      <c r="SV442" s="263"/>
      <c r="SW442" s="263"/>
      <c r="SX442" s="263"/>
      <c r="SY442" s="263"/>
      <c r="SZ442" s="263"/>
      <c r="TA442" s="263"/>
      <c r="TB442" s="263"/>
      <c r="TC442" s="263"/>
      <c r="TD442" s="263"/>
      <c r="TE442" s="263"/>
      <c r="TF442" s="263"/>
      <c r="TG442" s="263"/>
      <c r="TH442" s="263"/>
      <c r="TI442" s="263"/>
      <c r="TJ442" s="263"/>
      <c r="TK442" s="263"/>
      <c r="TL442" s="263"/>
      <c r="TM442" s="263"/>
      <c r="TN442" s="263"/>
      <c r="TO442" s="263"/>
      <c r="TP442" s="263"/>
      <c r="TQ442" s="263"/>
      <c r="TR442" s="263"/>
      <c r="TS442" s="263"/>
      <c r="TT442" s="263"/>
      <c r="TU442" s="263"/>
      <c r="TV442" s="263"/>
      <c r="TW442" s="263"/>
      <c r="TX442" s="263"/>
      <c r="TY442" s="263"/>
      <c r="TZ442" s="263"/>
      <c r="UA442" s="263"/>
      <c r="UB442" s="263"/>
      <c r="UC442" s="263"/>
      <c r="UD442" s="263"/>
      <c r="UE442" s="263"/>
      <c r="UF442" s="263"/>
      <c r="UG442" s="263"/>
      <c r="UH442" s="263"/>
      <c r="UI442" s="263"/>
      <c r="UJ442" s="263"/>
      <c r="UK442" s="263"/>
      <c r="UL442" s="263"/>
      <c r="UM442" s="263"/>
      <c r="UN442" s="263"/>
      <c r="UO442" s="263"/>
      <c r="UP442" s="263"/>
      <c r="UQ442" s="263"/>
      <c r="UR442" s="263"/>
      <c r="US442" s="263"/>
      <c r="UT442" s="263"/>
      <c r="UU442" s="263"/>
      <c r="UV442" s="263"/>
      <c r="UW442" s="263"/>
      <c r="UX442" s="263"/>
      <c r="UY442" s="263"/>
      <c r="UZ442" s="263"/>
      <c r="VA442" s="263"/>
      <c r="VB442" s="263"/>
      <c r="VC442" s="263"/>
      <c r="VD442" s="263"/>
      <c r="VE442" s="263"/>
      <c r="VF442" s="263"/>
      <c r="VG442" s="263"/>
      <c r="VH442" s="263"/>
      <c r="VI442" s="263"/>
      <c r="VJ442" s="263"/>
      <c r="VK442" s="263"/>
      <c r="VL442" s="263"/>
      <c r="VM442" s="263"/>
      <c r="VN442" s="263"/>
      <c r="VO442" s="263"/>
      <c r="VP442" s="263"/>
      <c r="VQ442" s="263"/>
      <c r="VR442" s="263"/>
      <c r="VS442" s="263"/>
      <c r="VT442" s="263"/>
      <c r="VU442" s="263"/>
      <c r="VV442" s="263"/>
      <c r="VW442" s="263"/>
      <c r="VX442" s="263"/>
      <c r="VY442" s="263"/>
      <c r="VZ442" s="263"/>
      <c r="WA442" s="263"/>
      <c r="WB442" s="263"/>
      <c r="WC442" s="263"/>
      <c r="WD442" s="263"/>
      <c r="WE442" s="263"/>
      <c r="WF442" s="263"/>
      <c r="WG442" s="263"/>
      <c r="WH442" s="263"/>
      <c r="WI442" s="263"/>
      <c r="WJ442" s="263"/>
      <c r="WK442" s="263"/>
      <c r="WL442" s="263"/>
      <c r="WM442" s="263"/>
      <c r="WN442" s="263"/>
      <c r="WO442" s="263"/>
      <c r="WP442" s="263"/>
      <c r="WQ442" s="263"/>
      <c r="WR442" s="263"/>
      <c r="WS442" s="263"/>
      <c r="WT442" s="263"/>
      <c r="WU442" s="263"/>
      <c r="WV442" s="263"/>
      <c r="WW442" s="263"/>
      <c r="WX442" s="263"/>
      <c r="WY442" s="263"/>
      <c r="WZ442" s="263"/>
      <c r="XA442" s="263"/>
      <c r="XB442" s="263"/>
      <c r="XC442" s="263"/>
      <c r="XD442" s="263"/>
      <c r="XE442" s="263"/>
      <c r="XF442" s="263"/>
      <c r="XG442" s="263"/>
      <c r="XH442" s="263"/>
      <c r="XI442" s="263"/>
      <c r="XJ442" s="263"/>
      <c r="XK442" s="263"/>
      <c r="XL442" s="263"/>
      <c r="XM442" s="263"/>
      <c r="XN442" s="263"/>
      <c r="XO442" s="263"/>
      <c r="XP442" s="263"/>
      <c r="XQ442" s="263"/>
      <c r="XR442" s="263"/>
      <c r="XS442" s="263"/>
      <c r="XT442" s="263"/>
      <c r="XU442" s="263"/>
      <c r="XV442" s="263"/>
      <c r="XW442" s="263"/>
      <c r="XX442" s="263"/>
      <c r="XY442" s="263"/>
      <c r="XZ442" s="263"/>
      <c r="YA442" s="263"/>
      <c r="YB442" s="263"/>
      <c r="YC442" s="263"/>
      <c r="YD442" s="263"/>
      <c r="YE442" s="263"/>
      <c r="YF442" s="263"/>
      <c r="YG442" s="263"/>
      <c r="YH442" s="263"/>
      <c r="YI442" s="263"/>
      <c r="YJ442" s="263"/>
      <c r="YK442" s="263"/>
      <c r="YL442" s="263"/>
      <c r="YM442" s="263"/>
      <c r="YN442" s="263"/>
      <c r="YO442" s="263"/>
      <c r="YP442" s="263"/>
      <c r="YQ442" s="263"/>
      <c r="YR442" s="263"/>
      <c r="YS442" s="263"/>
      <c r="YT442" s="263"/>
      <c r="YU442" s="263"/>
      <c r="YV442" s="263"/>
      <c r="YW442" s="263"/>
      <c r="YX442" s="263"/>
      <c r="YY442" s="263"/>
      <c r="YZ442" s="263"/>
      <c r="ZA442" s="263"/>
      <c r="ZB442" s="263"/>
      <c r="ZC442" s="263"/>
      <c r="ZD442" s="263"/>
      <c r="ZE442" s="263"/>
      <c r="ZF442" s="263"/>
      <c r="ZG442" s="263"/>
      <c r="ZH442" s="263"/>
      <c r="ZI442" s="263"/>
      <c r="ZJ442" s="263"/>
      <c r="ZK442" s="263"/>
      <c r="ZL442" s="263"/>
      <c r="ZM442" s="263"/>
      <c r="ZN442" s="263"/>
      <c r="ZO442" s="263"/>
      <c r="ZP442" s="263"/>
      <c r="ZQ442" s="263"/>
      <c r="ZR442" s="263"/>
      <c r="ZS442" s="263"/>
      <c r="ZT442" s="263"/>
      <c r="ZU442" s="263"/>
      <c r="ZV442" s="263"/>
      <c r="ZW442" s="263"/>
      <c r="ZX442" s="263"/>
      <c r="ZY442" s="263"/>
      <c r="ZZ442" s="263"/>
      <c r="AAA442" s="263"/>
      <c r="AAB442" s="263"/>
      <c r="AAC442" s="263"/>
      <c r="AAD442" s="263"/>
      <c r="AAE442" s="263"/>
      <c r="AAF442" s="263"/>
      <c r="AAG442" s="263"/>
      <c r="AAH442" s="263"/>
      <c r="AAI442" s="263"/>
      <c r="AAJ442" s="263"/>
      <c r="AAK442" s="263"/>
      <c r="AAL442" s="263"/>
      <c r="AAM442" s="263"/>
      <c r="AAN442" s="263"/>
      <c r="AAO442" s="263"/>
      <c r="AAP442" s="263"/>
      <c r="AAQ442" s="263"/>
      <c r="AAR442" s="263"/>
      <c r="AAS442" s="263"/>
      <c r="AAT442" s="263"/>
      <c r="AAU442" s="263"/>
      <c r="AAV442" s="263"/>
      <c r="AAW442" s="263"/>
      <c r="AAX442" s="263"/>
      <c r="AAY442" s="263"/>
      <c r="AAZ442" s="263"/>
      <c r="ABA442" s="263"/>
      <c r="ABB442" s="263"/>
      <c r="ABC442" s="263"/>
      <c r="ABD442" s="263"/>
      <c r="ABE442" s="263"/>
      <c r="ABF442" s="263"/>
      <c r="ABG442" s="263"/>
      <c r="ABH442" s="263"/>
      <c r="ABI442" s="263"/>
      <c r="ABJ442" s="263"/>
      <c r="ABK442" s="263"/>
      <c r="ABL442" s="263"/>
      <c r="ABM442" s="263"/>
      <c r="ABN442" s="263"/>
      <c r="ABO442" s="263"/>
      <c r="ABP442" s="263"/>
      <c r="ABQ442" s="263"/>
      <c r="ABR442" s="263"/>
      <c r="ABS442" s="263"/>
      <c r="ABT442" s="263"/>
      <c r="ABU442" s="263"/>
      <c r="ABV442" s="263"/>
      <c r="ABW442" s="263"/>
      <c r="ABX442" s="263"/>
      <c r="ABY442" s="263"/>
      <c r="ABZ442" s="263"/>
      <c r="ACA442" s="263"/>
      <c r="ACB442" s="263"/>
      <c r="ACC442" s="263"/>
      <c r="ACD442" s="263"/>
      <c r="ACE442" s="263"/>
      <c r="ACF442" s="263"/>
      <c r="ACG442" s="263"/>
      <c r="ACH442" s="263"/>
      <c r="ACI442" s="263"/>
      <c r="ACJ442" s="263"/>
      <c r="ACK442" s="263"/>
      <c r="ACL442" s="263"/>
      <c r="ACM442" s="263"/>
      <c r="ACN442" s="263"/>
      <c r="ACO442" s="263"/>
      <c r="ACP442" s="263"/>
      <c r="ACQ442" s="263"/>
      <c r="ACR442" s="263"/>
      <c r="ACS442" s="263"/>
      <c r="ACT442" s="263"/>
      <c r="ACU442" s="263"/>
      <c r="ACV442" s="263"/>
      <c r="ACW442" s="263"/>
      <c r="ACX442" s="263"/>
      <c r="ACY442" s="263"/>
      <c r="ACZ442" s="263"/>
      <c r="ADA442" s="263"/>
      <c r="ADB442" s="263"/>
      <c r="ADC442" s="263"/>
      <c r="ADD442" s="263"/>
      <c r="ADE442" s="263"/>
      <c r="ADF442" s="263"/>
      <c r="ADG442" s="263"/>
      <c r="ADH442" s="263"/>
      <c r="ADI442" s="263"/>
      <c r="ADJ442" s="263"/>
      <c r="ADK442" s="263"/>
      <c r="ADL442" s="263"/>
      <c r="ADM442" s="263"/>
      <c r="ADN442" s="263"/>
      <c r="ADO442" s="263"/>
      <c r="ADP442" s="263"/>
      <c r="ADQ442" s="263"/>
      <c r="ADR442" s="263"/>
      <c r="ADS442" s="263"/>
      <c r="ADT442" s="263"/>
      <c r="ADU442" s="263"/>
      <c r="ADV442" s="263"/>
      <c r="ADW442" s="263"/>
      <c r="ADX442" s="263"/>
      <c r="ADY442" s="263"/>
      <c r="ADZ442" s="263"/>
      <c r="AEA442" s="263"/>
      <c r="AEB442" s="263"/>
      <c r="AEC442" s="263"/>
      <c r="AED442" s="263"/>
      <c r="AEE442" s="263"/>
      <c r="AEF442" s="263"/>
      <c r="AEG442" s="263"/>
      <c r="AEH442" s="263"/>
      <c r="AEI442" s="263"/>
      <c r="AEJ442" s="263"/>
      <c r="AEK442" s="263"/>
      <c r="AEL442" s="263"/>
      <c r="AEM442" s="263"/>
      <c r="AEN442" s="263"/>
      <c r="AEO442" s="263"/>
      <c r="AEP442" s="263"/>
      <c r="AEQ442" s="263"/>
      <c r="AER442" s="263"/>
      <c r="AES442" s="263"/>
      <c r="AET442" s="263"/>
      <c r="AEU442" s="263"/>
      <c r="AEV442" s="263"/>
      <c r="AEW442" s="263"/>
      <c r="AEX442" s="263"/>
      <c r="AEY442" s="263"/>
      <c r="AEZ442" s="263"/>
      <c r="AFA442" s="263"/>
      <c r="AFB442" s="263"/>
      <c r="AFC442" s="263"/>
      <c r="AFD442" s="263"/>
      <c r="AFE442" s="263"/>
      <c r="AFF442" s="263"/>
      <c r="AFG442" s="263"/>
      <c r="AFH442" s="263"/>
      <c r="AFI442" s="263"/>
      <c r="AFJ442" s="263"/>
      <c r="AFK442" s="263"/>
      <c r="AFL442" s="263"/>
      <c r="AFM442" s="263"/>
      <c r="AFN442" s="263"/>
      <c r="AFO442" s="263"/>
      <c r="AFP442" s="263"/>
      <c r="AFQ442" s="263"/>
      <c r="AFR442" s="263"/>
      <c r="AFS442" s="263"/>
      <c r="AFT442" s="263"/>
      <c r="AFU442" s="263"/>
      <c r="AFV442" s="263"/>
      <c r="AFW442" s="263"/>
      <c r="AFX442" s="263"/>
      <c r="AFY442" s="263"/>
      <c r="AFZ442" s="263"/>
      <c r="AGA442" s="263"/>
      <c r="AGB442" s="263"/>
      <c r="AGC442" s="263"/>
      <c r="AGD442" s="263"/>
      <c r="AGE442" s="263"/>
      <c r="AGF442" s="263"/>
      <c r="AGG442" s="263"/>
      <c r="AGH442" s="263"/>
      <c r="AGI442" s="263"/>
      <c r="AGJ442" s="263"/>
      <c r="AGK442" s="263"/>
      <c r="AGL442" s="263"/>
      <c r="AGM442" s="263"/>
      <c r="AGN442" s="263"/>
      <c r="AGO442" s="263"/>
      <c r="AGP442" s="263"/>
      <c r="AGQ442" s="263"/>
      <c r="AGR442" s="263"/>
      <c r="AGS442" s="263"/>
      <c r="AGT442" s="263"/>
      <c r="AGU442" s="263"/>
      <c r="AGV442" s="263"/>
      <c r="AGW442" s="263"/>
      <c r="AGX442" s="263"/>
      <c r="AGY442" s="263"/>
      <c r="AGZ442" s="263"/>
      <c r="AHA442" s="263"/>
      <c r="AHB442" s="263"/>
      <c r="AHC442" s="263"/>
      <c r="AHD442" s="263"/>
      <c r="AHE442" s="263"/>
      <c r="AHF442" s="263"/>
      <c r="AHG442" s="263"/>
      <c r="AHH442" s="263"/>
      <c r="AHI442" s="263"/>
      <c r="AHJ442" s="263"/>
      <c r="AHK442" s="263"/>
      <c r="AHL442" s="263"/>
      <c r="AHM442" s="263"/>
      <c r="AHN442" s="263"/>
      <c r="AHO442" s="263"/>
      <c r="AHP442" s="263"/>
      <c r="AHQ442" s="263"/>
      <c r="AHR442" s="263"/>
      <c r="AHS442" s="263"/>
      <c r="AHT442" s="263"/>
      <c r="AHU442" s="263"/>
      <c r="AHV442" s="263"/>
      <c r="AHW442" s="263"/>
      <c r="AHX442" s="263"/>
      <c r="AHY442" s="263"/>
      <c r="AHZ442" s="263"/>
      <c r="AIA442" s="263"/>
      <c r="AIB442" s="263"/>
      <c r="AIC442" s="263"/>
      <c r="AID442" s="263"/>
      <c r="AIE442" s="263"/>
      <c r="AIF442" s="263"/>
      <c r="AIG442" s="263"/>
      <c r="AIH442" s="263"/>
      <c r="AII442" s="263"/>
      <c r="AIJ442" s="263"/>
      <c r="AIK442" s="263"/>
      <c r="AIL442" s="263"/>
      <c r="AIM442" s="263"/>
      <c r="AIN442" s="263"/>
      <c r="AIO442" s="263"/>
      <c r="AIP442" s="263"/>
      <c r="AIQ442" s="263"/>
      <c r="AIR442" s="263"/>
      <c r="AIS442" s="263"/>
      <c r="AIT442" s="263"/>
      <c r="AIU442" s="263"/>
      <c r="AIV442" s="263"/>
      <c r="AIW442" s="263"/>
      <c r="AIX442" s="263"/>
      <c r="AIY442" s="263"/>
      <c r="AIZ442" s="263"/>
      <c r="AJA442" s="263"/>
      <c r="AJB442" s="263"/>
      <c r="AJC442" s="263"/>
      <c r="AJD442" s="263"/>
      <c r="AJE442" s="263"/>
      <c r="AJF442" s="263"/>
      <c r="AJG442" s="263"/>
      <c r="AJH442" s="263"/>
      <c r="AJI442" s="263"/>
      <c r="AJJ442" s="263"/>
      <c r="AJK442" s="263"/>
      <c r="AJL442" s="263"/>
      <c r="AJM442" s="263"/>
      <c r="AJN442" s="263"/>
      <c r="AJO442" s="263"/>
      <c r="AJP442" s="263"/>
      <c r="AJQ442" s="263"/>
      <c r="AJR442" s="263"/>
      <c r="AJS442" s="263"/>
      <c r="AJT442" s="263"/>
      <c r="AJU442" s="263"/>
      <c r="AJV442" s="263"/>
      <c r="AJW442" s="263"/>
      <c r="AJX442" s="263"/>
      <c r="AJY442" s="263"/>
      <c r="AJZ442" s="263"/>
      <c r="AKA442" s="263"/>
      <c r="AKB442" s="263"/>
      <c r="AKC442" s="263"/>
      <c r="AKD442" s="263"/>
      <c r="AKE442" s="263"/>
      <c r="AKF442" s="263"/>
      <c r="AKG442" s="263"/>
      <c r="AKH442" s="263"/>
      <c r="AKI442" s="263"/>
      <c r="AKJ442" s="263"/>
      <c r="AKK442" s="263"/>
      <c r="AKL442" s="263"/>
      <c r="AKM442" s="263"/>
      <c r="AKN442" s="263"/>
      <c r="AKO442" s="263"/>
      <c r="AKP442" s="263"/>
      <c r="AKQ442" s="263"/>
      <c r="AKR442" s="263"/>
      <c r="AKS442" s="263"/>
      <c r="AKT442" s="263"/>
      <c r="AKU442" s="263"/>
      <c r="AKV442" s="263"/>
      <c r="AKW442" s="263"/>
      <c r="AKX442" s="263"/>
      <c r="AKY442" s="263"/>
      <c r="AKZ442" s="263"/>
      <c r="ALA442" s="263"/>
      <c r="ALB442" s="263"/>
      <c r="ALC442" s="263"/>
      <c r="ALD442" s="263"/>
      <c r="ALE442" s="263"/>
      <c r="ALF442" s="263"/>
      <c r="ALG442" s="263"/>
      <c r="ALH442" s="263"/>
      <c r="ALI442" s="263"/>
      <c r="ALJ442" s="263"/>
      <c r="ALK442" s="263"/>
      <c r="ALL442" s="263"/>
      <c r="ALM442" s="263"/>
      <c r="ALN442" s="263"/>
      <c r="ALO442" s="263"/>
      <c r="ALP442" s="263"/>
      <c r="ALQ442" s="263"/>
      <c r="ALR442" s="263"/>
      <c r="ALS442" s="263"/>
      <c r="ALT442" s="263"/>
      <c r="ALU442" s="263"/>
      <c r="ALV442" s="263"/>
      <c r="ALW442" s="263"/>
      <c r="ALX442" s="263"/>
      <c r="ALY442" s="263"/>
      <c r="ALZ442" s="263"/>
      <c r="AMA442" s="263"/>
      <c r="AMB442" s="263"/>
      <c r="AMC442" s="263"/>
      <c r="AMD442" s="263"/>
      <c r="AME442" s="263"/>
      <c r="AMF442" s="263"/>
      <c r="AMG442" s="263"/>
      <c r="AMH442" s="263"/>
      <c r="AMI442" s="263"/>
      <c r="AMJ442" s="263"/>
      <c r="AMK442" s="263"/>
      <c r="AML442" s="263"/>
      <c r="AMM442" s="263"/>
      <c r="AMN442" s="263"/>
      <c r="AMO442" s="263"/>
      <c r="AMP442" s="263"/>
      <c r="AMQ442" s="263"/>
      <c r="AMR442" s="263"/>
      <c r="AMS442" s="263"/>
      <c r="AMT442" s="263"/>
      <c r="AMU442" s="263"/>
      <c r="AMV442" s="263"/>
      <c r="AMW442" s="263"/>
      <c r="AMX442" s="263"/>
      <c r="AMY442" s="263"/>
      <c r="AMZ442" s="263"/>
      <c r="ANA442" s="263"/>
      <c r="ANB442" s="263"/>
      <c r="ANC442" s="263"/>
      <c r="AND442" s="263"/>
      <c r="ANE442" s="263"/>
      <c r="ANF442" s="263"/>
      <c r="ANG442" s="263"/>
      <c r="ANH442" s="263"/>
      <c r="ANI442" s="263"/>
      <c r="ANJ442" s="263"/>
      <c r="ANK442" s="263"/>
      <c r="ANL442" s="263"/>
      <c r="ANM442" s="263"/>
      <c r="ANN442" s="263"/>
      <c r="ANO442" s="263"/>
      <c r="ANP442" s="263"/>
      <c r="ANQ442" s="263"/>
      <c r="ANR442" s="263"/>
      <c r="ANS442" s="263"/>
      <c r="ANT442" s="263"/>
      <c r="ANU442" s="263"/>
      <c r="ANV442" s="263"/>
      <c r="ANW442" s="263"/>
      <c r="ANX442" s="263"/>
      <c r="ANY442" s="263"/>
      <c r="ANZ442" s="263"/>
      <c r="AOA442" s="263"/>
      <c r="AOB442" s="263"/>
      <c r="AOC442" s="263"/>
      <c r="AOD442" s="263"/>
      <c r="AOE442" s="263"/>
      <c r="AOF442" s="263"/>
      <c r="AOG442" s="263"/>
      <c r="AOH442" s="263"/>
      <c r="AOI442" s="263"/>
      <c r="AOJ442" s="263"/>
      <c r="AOK442" s="263"/>
      <c r="AOL442" s="263"/>
      <c r="AOM442" s="263"/>
      <c r="AON442" s="263"/>
      <c r="AOO442" s="263"/>
      <c r="AOP442" s="263"/>
      <c r="AOQ442" s="263"/>
      <c r="AOR442" s="263"/>
      <c r="AOS442" s="263"/>
      <c r="AOT442" s="263"/>
      <c r="AOU442" s="263"/>
      <c r="AOV442" s="263"/>
      <c r="AOW442" s="263"/>
      <c r="AOX442" s="263"/>
      <c r="AOY442" s="263"/>
      <c r="AOZ442" s="263"/>
      <c r="APA442" s="263"/>
      <c r="APB442" s="263"/>
      <c r="APC442" s="263"/>
      <c r="APD442" s="263"/>
      <c r="APE442" s="263"/>
      <c r="APF442" s="263"/>
      <c r="APG442" s="263"/>
      <c r="APH442" s="263"/>
      <c r="API442" s="263"/>
      <c r="APJ442" s="263"/>
      <c r="APK442" s="263"/>
      <c r="APL442" s="263"/>
      <c r="APM442" s="263"/>
      <c r="APN442" s="263"/>
      <c r="APO442" s="263"/>
      <c r="APP442" s="263"/>
      <c r="APQ442" s="263"/>
      <c r="APR442" s="263"/>
      <c r="APS442" s="263"/>
      <c r="APT442" s="263"/>
      <c r="APU442" s="263"/>
      <c r="APV442" s="263"/>
      <c r="APW442" s="263"/>
      <c r="APX442" s="263"/>
      <c r="APY442" s="263"/>
      <c r="APZ442" s="263"/>
      <c r="AQA442" s="263"/>
      <c r="AQB442" s="263"/>
      <c r="AQC442" s="263"/>
      <c r="AQD442" s="263"/>
      <c r="AQE442" s="263"/>
      <c r="AQF442" s="263"/>
      <c r="AQG442" s="263"/>
      <c r="AQH442" s="263"/>
      <c r="AQI442" s="263"/>
      <c r="AQJ442" s="263"/>
      <c r="AQK442" s="263"/>
      <c r="AQL442" s="263"/>
      <c r="AQM442" s="263"/>
      <c r="AQN442" s="263"/>
      <c r="AQO442" s="263"/>
      <c r="AQP442" s="263"/>
      <c r="AQQ442" s="263"/>
      <c r="AQR442" s="263"/>
      <c r="AQS442" s="263"/>
      <c r="AQT442" s="263"/>
      <c r="AQU442" s="263"/>
      <c r="AQV442" s="263"/>
      <c r="AQW442" s="263"/>
      <c r="AQX442" s="263"/>
      <c r="AQY442" s="263"/>
      <c r="AQZ442" s="263"/>
      <c r="ARA442" s="263"/>
      <c r="ARB442" s="263"/>
      <c r="ARC442" s="263"/>
      <c r="ARD442" s="263"/>
      <c r="ARE442" s="263"/>
      <c r="ARF442" s="263"/>
      <c r="ARG442" s="263"/>
      <c r="ARH442" s="263"/>
      <c r="ARI442" s="263"/>
      <c r="ARJ442" s="263"/>
      <c r="ARK442" s="263"/>
      <c r="ARL442" s="263"/>
      <c r="ARM442" s="263"/>
      <c r="ARN442" s="263"/>
      <c r="ARO442" s="263"/>
      <c r="ARP442" s="263"/>
      <c r="ARQ442" s="263"/>
      <c r="ARR442" s="263"/>
      <c r="ARS442" s="263"/>
      <c r="ART442" s="263"/>
      <c r="ARU442" s="263"/>
      <c r="ARV442" s="263"/>
      <c r="ARW442" s="263"/>
      <c r="ARX442" s="263"/>
      <c r="ARY442" s="263"/>
      <c r="ARZ442" s="263"/>
      <c r="ASA442" s="263"/>
      <c r="ASB442" s="263"/>
      <c r="ASC442" s="263"/>
      <c r="ASD442" s="263"/>
      <c r="ASE442" s="263"/>
      <c r="ASF442" s="263"/>
      <c r="ASG442" s="263"/>
      <c r="ASH442" s="263"/>
      <c r="ASI442" s="263"/>
      <c r="ASJ442" s="263"/>
      <c r="ASK442" s="263"/>
      <c r="ASL442" s="263"/>
      <c r="ASM442" s="263"/>
      <c r="ASN442" s="263"/>
      <c r="ASO442" s="263"/>
      <c r="ASP442" s="263"/>
      <c r="ASQ442" s="263"/>
      <c r="ASR442" s="263"/>
      <c r="ASS442" s="263"/>
      <c r="AST442" s="263"/>
      <c r="ASU442" s="263"/>
      <c r="ASV442" s="263"/>
      <c r="ASW442" s="263"/>
      <c r="ASX442" s="263"/>
      <c r="ASY442" s="263"/>
      <c r="ASZ442" s="263"/>
      <c r="ATA442" s="263"/>
      <c r="ATB442" s="263"/>
      <c r="ATC442" s="263"/>
      <c r="ATD442" s="263"/>
      <c r="ATE442" s="263"/>
      <c r="ATF442" s="263"/>
      <c r="ATG442" s="263"/>
      <c r="ATH442" s="263"/>
      <c r="ATI442" s="263"/>
      <c r="ATJ442" s="263"/>
      <c r="ATK442" s="263"/>
      <c r="ATL442" s="263"/>
      <c r="ATM442" s="263"/>
      <c r="ATN442" s="263"/>
      <c r="ATO442" s="263"/>
      <c r="ATP442" s="263"/>
      <c r="ATQ442" s="263"/>
      <c r="ATR442" s="263"/>
      <c r="ATS442" s="263"/>
      <c r="ATT442" s="263"/>
      <c r="ATU442" s="263"/>
      <c r="ATV442" s="263"/>
      <c r="ATW442" s="263"/>
      <c r="ATX442" s="263"/>
      <c r="ATY442" s="263"/>
      <c r="ATZ442" s="263"/>
      <c r="AUA442" s="263"/>
      <c r="AUB442" s="263"/>
      <c r="AUC442" s="263"/>
      <c r="AUD442" s="263"/>
      <c r="AUE442" s="263"/>
      <c r="AUF442" s="263"/>
      <c r="AUG442" s="263"/>
      <c r="AUH442" s="263"/>
      <c r="AUI442" s="263"/>
      <c r="AUJ442" s="263"/>
      <c r="AUK442" s="263"/>
      <c r="AUL442" s="263"/>
      <c r="AUM442" s="263"/>
      <c r="AUN442" s="263"/>
      <c r="AUO442" s="263"/>
      <c r="AUP442" s="263"/>
      <c r="AUQ442" s="263"/>
      <c r="AUR442" s="263"/>
      <c r="AUS442" s="263"/>
      <c r="AUT442" s="263"/>
      <c r="AUU442" s="263"/>
      <c r="AUV442" s="263"/>
      <c r="AUW442" s="263"/>
      <c r="AUX442" s="263"/>
      <c r="AUY442" s="263"/>
      <c r="AUZ442" s="263"/>
      <c r="AVA442" s="263"/>
      <c r="AVB442" s="263"/>
      <c r="AVC442" s="263"/>
      <c r="AVD442" s="263"/>
      <c r="AVE442" s="263"/>
      <c r="AVF442" s="263"/>
      <c r="AVG442" s="263"/>
      <c r="AVH442" s="263"/>
      <c r="AVI442" s="263"/>
      <c r="AVJ442" s="263"/>
      <c r="AVK442" s="263"/>
      <c r="AVL442" s="263"/>
      <c r="AVM442" s="263"/>
      <c r="AVN442" s="263"/>
      <c r="AVO442" s="263"/>
      <c r="AVP442" s="263"/>
      <c r="AVQ442" s="263"/>
      <c r="AVR442" s="263"/>
      <c r="AVS442" s="263"/>
      <c r="AVT442" s="263"/>
      <c r="AVU442" s="263"/>
      <c r="AVV442" s="263"/>
      <c r="AVW442" s="263"/>
      <c r="AVX442" s="263"/>
      <c r="AVY442" s="263"/>
      <c r="AVZ442" s="263"/>
      <c r="AWA442" s="263"/>
      <c r="AWB442" s="263"/>
      <c r="AWC442" s="263"/>
      <c r="AWD442" s="263"/>
      <c r="AWE442" s="263"/>
      <c r="AWF442" s="263"/>
      <c r="AWG442" s="263"/>
      <c r="AWH442" s="263"/>
      <c r="AWI442" s="263"/>
      <c r="AWJ442" s="263"/>
      <c r="AWK442" s="263"/>
      <c r="AWL442" s="263"/>
      <c r="AWM442" s="263"/>
      <c r="AWN442" s="263"/>
      <c r="AWO442" s="263"/>
      <c r="AWP442" s="263"/>
      <c r="AWQ442" s="263"/>
      <c r="AWR442" s="263"/>
      <c r="AWS442" s="263"/>
      <c r="AWT442" s="263"/>
      <c r="AWU442" s="263"/>
      <c r="AWV442" s="263"/>
      <c r="AWW442" s="263"/>
      <c r="AWX442" s="263"/>
      <c r="AWY442" s="263"/>
      <c r="AWZ442" s="263"/>
      <c r="AXA442" s="263"/>
      <c r="AXB442" s="263"/>
      <c r="AXC442" s="263"/>
      <c r="AXD442" s="263"/>
      <c r="AXE442" s="263"/>
      <c r="AXF442" s="263"/>
      <c r="AXG442" s="263"/>
      <c r="AXH442" s="263"/>
      <c r="AXI442" s="263"/>
      <c r="AXJ442" s="263"/>
      <c r="AXK442" s="263"/>
      <c r="AXL442" s="263"/>
      <c r="AXM442" s="263"/>
      <c r="AXN442" s="263"/>
      <c r="AXO442" s="263"/>
      <c r="AXP442" s="263"/>
      <c r="AXQ442" s="263"/>
      <c r="AXR442" s="263"/>
      <c r="AXS442" s="263"/>
      <c r="AXT442" s="263"/>
      <c r="AXU442" s="263"/>
      <c r="AXV442" s="263"/>
      <c r="AXW442" s="263"/>
      <c r="AXX442" s="263"/>
      <c r="AXY442" s="263"/>
      <c r="AXZ442" s="263"/>
      <c r="AYA442" s="263"/>
      <c r="AYB442" s="263"/>
      <c r="AYC442" s="263"/>
      <c r="AYD442" s="263"/>
      <c r="AYE442" s="263"/>
      <c r="AYF442" s="263"/>
      <c r="AYG442" s="263"/>
      <c r="AYH442" s="263"/>
      <c r="AYI442" s="263"/>
      <c r="AYJ442" s="263"/>
      <c r="AYK442" s="263"/>
      <c r="AYL442" s="263"/>
      <c r="AYM442" s="263"/>
      <c r="AYN442" s="263"/>
      <c r="AYO442" s="263"/>
      <c r="AYP442" s="263"/>
      <c r="AYQ442" s="263"/>
      <c r="AYR442" s="263"/>
      <c r="AYS442" s="263"/>
      <c r="AYT442" s="263"/>
      <c r="AYU442" s="263"/>
      <c r="AYV442" s="263"/>
      <c r="AYW442" s="263"/>
      <c r="AYX442" s="263"/>
      <c r="AYY442" s="263"/>
      <c r="AYZ442" s="263"/>
      <c r="AZA442" s="263"/>
      <c r="AZB442" s="263"/>
      <c r="AZC442" s="263"/>
      <c r="AZD442" s="263"/>
      <c r="AZE442" s="263"/>
      <c r="AZF442" s="263"/>
      <c r="AZG442" s="263"/>
      <c r="AZH442" s="263"/>
      <c r="AZI442" s="263"/>
      <c r="AZJ442" s="263"/>
      <c r="AZK442" s="263"/>
      <c r="AZL442" s="263"/>
      <c r="AZM442" s="263"/>
      <c r="AZN442" s="263"/>
      <c r="AZO442" s="263"/>
      <c r="AZP442" s="263"/>
      <c r="AZQ442" s="263"/>
      <c r="AZR442" s="263"/>
      <c r="AZS442" s="263"/>
      <c r="AZT442" s="263"/>
      <c r="AZU442" s="263"/>
      <c r="AZV442" s="263"/>
      <c r="AZW442" s="263"/>
      <c r="AZX442" s="263"/>
      <c r="AZY442" s="263"/>
      <c r="AZZ442" s="263"/>
      <c r="BAA442" s="263"/>
      <c r="BAB442" s="263"/>
      <c r="BAC442" s="263"/>
      <c r="BAD442" s="263"/>
      <c r="BAE442" s="263"/>
      <c r="BAF442" s="263"/>
      <c r="BAG442" s="263"/>
      <c r="BAH442" s="263"/>
      <c r="BAI442" s="263"/>
      <c r="BAJ442" s="263"/>
      <c r="BAK442" s="263"/>
      <c r="BAL442" s="263"/>
      <c r="BAM442" s="263"/>
      <c r="BAN442" s="263"/>
      <c r="BAO442" s="263"/>
      <c r="BAP442" s="263"/>
      <c r="BAQ442" s="263"/>
      <c r="BAR442" s="263"/>
      <c r="BAS442" s="263"/>
      <c r="BAT442" s="263"/>
      <c r="BAU442" s="263"/>
      <c r="BAV442" s="263"/>
      <c r="BAW442" s="263"/>
      <c r="BAX442" s="263"/>
      <c r="BAY442" s="263"/>
      <c r="BAZ442" s="263"/>
      <c r="BBA442" s="263"/>
      <c r="BBB442" s="263"/>
      <c r="BBC442" s="263"/>
      <c r="BBD442" s="263"/>
      <c r="BBE442" s="263"/>
      <c r="BBF442" s="263"/>
      <c r="BBG442" s="263"/>
      <c r="BBH442" s="263"/>
      <c r="BBI442" s="263"/>
      <c r="BBJ442" s="263"/>
      <c r="BBK442" s="263"/>
      <c r="BBL442" s="263"/>
      <c r="BBM442" s="263"/>
      <c r="BBN442" s="263"/>
      <c r="BBO442" s="263"/>
      <c r="BBP442" s="263"/>
      <c r="BBQ442" s="263"/>
      <c r="BBR442" s="263"/>
      <c r="BBS442" s="263"/>
      <c r="BBT442" s="263"/>
      <c r="BBU442" s="263"/>
      <c r="BBV442" s="263"/>
      <c r="BBW442" s="263"/>
      <c r="BBX442" s="263"/>
      <c r="BBY442" s="263"/>
      <c r="BBZ442" s="263"/>
      <c r="BCA442" s="263"/>
      <c r="BCB442" s="263"/>
      <c r="BCC442" s="263"/>
      <c r="BCD442" s="263"/>
      <c r="BCE442" s="263"/>
      <c r="BCF442" s="263"/>
      <c r="BCG442" s="263"/>
      <c r="BCH442" s="263"/>
      <c r="BCI442" s="263"/>
      <c r="BCJ442" s="263"/>
      <c r="BCK442" s="263"/>
      <c r="BCL442" s="263"/>
      <c r="BCM442" s="263"/>
      <c r="BCN442" s="263"/>
      <c r="BCO442" s="263"/>
      <c r="BCP442" s="263"/>
      <c r="BCQ442" s="263"/>
      <c r="BCR442" s="263"/>
      <c r="BCS442" s="263"/>
      <c r="BCT442" s="263"/>
      <c r="BCU442" s="263"/>
      <c r="BCV442" s="263"/>
      <c r="BCW442" s="263"/>
      <c r="BCX442" s="263"/>
      <c r="BCY442" s="263"/>
      <c r="BCZ442" s="263"/>
      <c r="BDA442" s="263"/>
      <c r="BDB442" s="263"/>
      <c r="BDC442" s="263"/>
      <c r="BDD442" s="263"/>
      <c r="BDE442" s="263"/>
      <c r="BDF442" s="263"/>
      <c r="BDG442" s="263"/>
      <c r="BDH442" s="263"/>
      <c r="BDI442" s="263"/>
      <c r="BDJ442" s="263"/>
      <c r="BDK442" s="263"/>
      <c r="BDL442" s="263"/>
      <c r="BDM442" s="263"/>
      <c r="BDN442" s="263"/>
      <c r="BDO442" s="263"/>
      <c r="BDP442" s="263"/>
      <c r="BDQ442" s="263"/>
      <c r="BDR442" s="263"/>
      <c r="BDS442" s="263"/>
      <c r="BDT442" s="263"/>
      <c r="BDU442" s="263"/>
      <c r="BDV442" s="263"/>
      <c r="BDW442" s="263"/>
      <c r="BDX442" s="263"/>
      <c r="BDY442" s="263"/>
      <c r="BDZ442" s="263"/>
      <c r="BEA442" s="263"/>
      <c r="BEB442" s="263"/>
      <c r="BEC442" s="263"/>
      <c r="BED442" s="263"/>
      <c r="BEE442" s="263"/>
      <c r="BEF442" s="263"/>
      <c r="BEG442" s="263"/>
      <c r="BEH442" s="263"/>
      <c r="BEI442" s="263"/>
      <c r="BEJ442" s="263"/>
      <c r="BEK442" s="263"/>
      <c r="BEL442" s="263"/>
      <c r="BEM442" s="263"/>
      <c r="BEN442" s="263"/>
      <c r="BEO442" s="263"/>
      <c r="BEP442" s="263"/>
      <c r="BEQ442" s="263"/>
      <c r="BER442" s="263"/>
      <c r="BES442" s="263"/>
      <c r="BET442" s="263"/>
      <c r="BEU442" s="263"/>
      <c r="BEV442" s="263"/>
      <c r="BEW442" s="263"/>
      <c r="BEX442" s="263"/>
      <c r="BEY442" s="263"/>
      <c r="BEZ442" s="263"/>
      <c r="BFA442" s="263"/>
      <c r="BFB442" s="263"/>
      <c r="BFC442" s="263"/>
      <c r="BFD442" s="263"/>
      <c r="BFE442" s="263"/>
      <c r="BFF442" s="263"/>
      <c r="BFG442" s="263"/>
      <c r="BFH442" s="263"/>
      <c r="BFI442" s="263"/>
      <c r="BFJ442" s="263"/>
      <c r="BFK442" s="263"/>
      <c r="BFL442" s="263"/>
      <c r="BFM442" s="263"/>
      <c r="BFN442" s="263"/>
      <c r="BFO442" s="263"/>
      <c r="BFP442" s="263"/>
      <c r="BFQ442" s="263"/>
      <c r="BFR442" s="263"/>
      <c r="BFS442" s="263"/>
      <c r="BFT442" s="263"/>
      <c r="BFU442" s="263"/>
      <c r="BFV442" s="263"/>
      <c r="BFW442" s="263"/>
      <c r="BFX442" s="263"/>
      <c r="BFY442" s="263"/>
      <c r="BFZ442" s="263"/>
      <c r="BGA442" s="263"/>
      <c r="BGB442" s="263"/>
      <c r="BGC442" s="263"/>
      <c r="BGD442" s="263"/>
      <c r="BGE442" s="263"/>
      <c r="BGF442" s="263"/>
      <c r="BGG442" s="263"/>
      <c r="BGH442" s="263"/>
      <c r="BGI442" s="263"/>
      <c r="BGJ442" s="263"/>
      <c r="BGK442" s="263"/>
      <c r="BGL442" s="263"/>
      <c r="BGM442" s="263"/>
      <c r="BGN442" s="263"/>
      <c r="BGO442" s="263"/>
      <c r="BGP442" s="263"/>
      <c r="BGQ442" s="263"/>
      <c r="BGR442" s="263"/>
      <c r="BGS442" s="263"/>
      <c r="BGT442" s="263"/>
      <c r="BGU442" s="263"/>
      <c r="BGV442" s="263"/>
      <c r="BGW442" s="263"/>
      <c r="BGX442" s="263"/>
      <c r="BGY442" s="263"/>
      <c r="BGZ442" s="263"/>
      <c r="BHA442" s="263"/>
      <c r="BHB442" s="263"/>
      <c r="BHC442" s="263"/>
      <c r="BHD442" s="263"/>
      <c r="BHE442" s="263"/>
      <c r="BHF442" s="263"/>
      <c r="BHG442" s="263"/>
      <c r="BHH442" s="263"/>
      <c r="BHI442" s="263"/>
      <c r="BHJ442" s="263"/>
      <c r="BHK442" s="263"/>
      <c r="BHL442" s="263"/>
      <c r="BHM442" s="263"/>
      <c r="BHN442" s="263"/>
      <c r="BHO442" s="263"/>
      <c r="BHP442" s="263"/>
      <c r="BHQ442" s="263"/>
      <c r="BHR442" s="263"/>
      <c r="BHS442" s="263"/>
      <c r="BHT442" s="263"/>
      <c r="BHU442" s="263"/>
      <c r="BHV442" s="263"/>
      <c r="BHW442" s="263"/>
      <c r="BHX442" s="263"/>
      <c r="BHY442" s="263"/>
      <c r="BHZ442" s="263"/>
      <c r="BIA442" s="263"/>
      <c r="BIB442" s="263"/>
      <c r="BIC442" s="263"/>
      <c r="BID442" s="263"/>
      <c r="BIE442" s="263"/>
      <c r="BIF442" s="263"/>
      <c r="BIG442" s="263"/>
      <c r="BIH442" s="263"/>
      <c r="BII442" s="263"/>
      <c r="BIJ442" s="263"/>
      <c r="BIK442" s="263"/>
      <c r="BIL442" s="263"/>
      <c r="BIM442" s="263"/>
      <c r="BIN442" s="263"/>
      <c r="BIO442" s="263"/>
      <c r="BIP442" s="263"/>
      <c r="BIQ442" s="263"/>
      <c r="BIR442" s="263"/>
      <c r="BIS442" s="263"/>
      <c r="BIT442" s="263"/>
      <c r="BIU442" s="263"/>
      <c r="BIV442" s="263"/>
      <c r="BIW442" s="263"/>
      <c r="BIX442" s="263"/>
      <c r="BIY442" s="263"/>
      <c r="BIZ442" s="263"/>
      <c r="BJA442" s="263"/>
      <c r="BJB442" s="263"/>
      <c r="BJC442" s="263"/>
      <c r="BJD442" s="263"/>
      <c r="BJE442" s="263"/>
      <c r="BJF442" s="263"/>
      <c r="BJG442" s="263"/>
      <c r="BJH442" s="263"/>
      <c r="BJI442" s="263"/>
      <c r="BJJ442" s="263"/>
      <c r="BJK442" s="263"/>
      <c r="BJL442" s="263"/>
      <c r="BJM442" s="263"/>
      <c r="BJN442" s="263"/>
      <c r="BJO442" s="263"/>
      <c r="BJP442" s="263"/>
      <c r="BJQ442" s="263"/>
      <c r="BJR442" s="263"/>
      <c r="BJS442" s="263"/>
      <c r="BJT442" s="263"/>
      <c r="BJU442" s="263"/>
      <c r="BJV442" s="263"/>
      <c r="BJW442" s="263"/>
      <c r="BJX442" s="263"/>
      <c r="BJY442" s="263"/>
      <c r="BJZ442" s="263"/>
      <c r="BKA442" s="263"/>
      <c r="BKB442" s="263"/>
      <c r="BKC442" s="263"/>
      <c r="BKD442" s="263"/>
      <c r="BKE442" s="263"/>
      <c r="BKF442" s="263"/>
      <c r="BKG442" s="263"/>
      <c r="BKH442" s="263"/>
      <c r="BKI442" s="263"/>
      <c r="BKJ442" s="263"/>
      <c r="BKK442" s="263"/>
      <c r="BKL442" s="263"/>
      <c r="BKM442" s="263"/>
      <c r="BKN442" s="263"/>
      <c r="BKO442" s="263"/>
      <c r="BKP442" s="263"/>
      <c r="BKQ442" s="263"/>
      <c r="BKR442" s="263"/>
      <c r="BKS442" s="263"/>
      <c r="BKT442" s="263"/>
      <c r="BKU442" s="263"/>
      <c r="BKV442" s="263"/>
      <c r="BKW442" s="263"/>
      <c r="BKX442" s="263"/>
      <c r="BKY442" s="263"/>
      <c r="BKZ442" s="263"/>
      <c r="BLA442" s="263"/>
      <c r="BLB442" s="263"/>
      <c r="BLC442" s="263"/>
      <c r="BLD442" s="263"/>
      <c r="BLE442" s="263"/>
      <c r="BLF442" s="263"/>
      <c r="BLG442" s="263"/>
      <c r="BLH442" s="263"/>
      <c r="BLI442" s="263"/>
      <c r="BLJ442" s="263"/>
      <c r="BLK442" s="263"/>
      <c r="BLL442" s="263"/>
      <c r="BLM442" s="263"/>
      <c r="BLN442" s="263"/>
      <c r="BLO442" s="263"/>
      <c r="BLP442" s="263"/>
      <c r="BLQ442" s="263"/>
      <c r="BLR442" s="263"/>
      <c r="BLS442" s="263"/>
      <c r="BLT442" s="263"/>
      <c r="BLU442" s="263"/>
      <c r="BLV442" s="263"/>
      <c r="BLW442" s="263"/>
      <c r="BLX442" s="263"/>
      <c r="BLY442" s="263"/>
      <c r="BLZ442" s="263"/>
      <c r="BMA442" s="263"/>
      <c r="BMB442" s="263"/>
      <c r="BMC442" s="263"/>
      <c r="BMD442" s="263"/>
      <c r="BME442" s="263"/>
      <c r="BMF442" s="263"/>
      <c r="BMG442" s="263"/>
      <c r="BMH442" s="263"/>
      <c r="BMI442" s="263"/>
      <c r="BMJ442" s="263"/>
      <c r="BMK442" s="263"/>
      <c r="BML442" s="263"/>
      <c r="BMM442" s="263"/>
      <c r="BMN442" s="263"/>
      <c r="BMO442" s="263"/>
      <c r="BMP442" s="263"/>
      <c r="BMQ442" s="263"/>
      <c r="BMR442" s="263"/>
      <c r="BMS442" s="263"/>
      <c r="BMT442" s="263"/>
      <c r="BMU442" s="263"/>
      <c r="BMV442" s="263"/>
      <c r="BMW442" s="263"/>
      <c r="BMX442" s="263"/>
      <c r="BMY442" s="263"/>
      <c r="BMZ442" s="263"/>
      <c r="BNA442" s="263"/>
      <c r="BNB442" s="263"/>
      <c r="BNC442" s="263"/>
      <c r="BND442" s="263"/>
      <c r="BNE442" s="263"/>
      <c r="BNF442" s="263"/>
      <c r="BNG442" s="263"/>
      <c r="BNH442" s="263"/>
      <c r="BNI442" s="263"/>
      <c r="BNJ442" s="263"/>
      <c r="BNK442" s="263"/>
      <c r="BNL442" s="263"/>
      <c r="BNM442" s="263"/>
      <c r="BNN442" s="263"/>
      <c r="BNO442" s="263"/>
      <c r="BNP442" s="263"/>
      <c r="BNQ442" s="263"/>
      <c r="BNR442" s="263"/>
      <c r="BNS442" s="263"/>
      <c r="BNT442" s="263"/>
      <c r="BNU442" s="263"/>
      <c r="BNV442" s="263"/>
      <c r="BNW442" s="263"/>
      <c r="BNX442" s="263"/>
      <c r="BNY442" s="263"/>
      <c r="BNZ442" s="263"/>
      <c r="BOA442" s="263"/>
      <c r="BOB442" s="263"/>
      <c r="BOC442" s="263"/>
      <c r="BOD442" s="263"/>
      <c r="BOE442" s="263"/>
      <c r="BOF442" s="263"/>
      <c r="BOG442" s="263"/>
      <c r="BOH442" s="263"/>
      <c r="BOI442" s="263"/>
      <c r="BOJ442" s="263"/>
      <c r="BOK442" s="263"/>
      <c r="BOL442" s="263"/>
      <c r="BOM442" s="263"/>
      <c r="BON442" s="263"/>
      <c r="BOO442" s="263"/>
      <c r="BOP442" s="263"/>
      <c r="BOQ442" s="263"/>
      <c r="BOR442" s="263"/>
      <c r="BOS442" s="263"/>
      <c r="BOT442" s="263"/>
      <c r="BOU442" s="263"/>
      <c r="BOV442" s="263"/>
      <c r="BOW442" s="263"/>
      <c r="BOX442" s="263"/>
      <c r="BOY442" s="263"/>
      <c r="BOZ442" s="263"/>
      <c r="BPA442" s="263"/>
      <c r="BPB442" s="263"/>
      <c r="BPC442" s="263"/>
      <c r="BPD442" s="263"/>
      <c r="BPE442" s="263"/>
      <c r="BPF442" s="263"/>
      <c r="BPG442" s="263"/>
      <c r="BPH442" s="263"/>
      <c r="BPI442" s="263"/>
      <c r="BPJ442" s="263"/>
      <c r="BPK442" s="263"/>
      <c r="BPL442" s="263"/>
      <c r="BPM442" s="263"/>
      <c r="BPN442" s="263"/>
      <c r="BPO442" s="263"/>
      <c r="BPP442" s="263"/>
      <c r="BPQ442" s="263"/>
      <c r="BPR442" s="263"/>
      <c r="BPS442" s="263"/>
      <c r="BPT442" s="263"/>
      <c r="BPU442" s="263"/>
      <c r="BPV442" s="263"/>
      <c r="BPW442" s="263"/>
      <c r="BPX442" s="263"/>
      <c r="BPY442" s="263"/>
      <c r="BPZ442" s="263"/>
      <c r="BQA442" s="263"/>
      <c r="BQB442" s="263"/>
      <c r="BQC442" s="263"/>
      <c r="BQD442" s="263"/>
      <c r="BQE442" s="263"/>
      <c r="BQF442" s="263"/>
      <c r="BQG442" s="263"/>
      <c r="BQH442" s="263"/>
      <c r="BQI442" s="263"/>
      <c r="BQJ442" s="263"/>
      <c r="BQK442" s="263"/>
      <c r="BQL442" s="263"/>
      <c r="BQM442" s="263"/>
      <c r="BQN442" s="263"/>
      <c r="BQO442" s="263"/>
      <c r="BQP442" s="263"/>
      <c r="BQQ442" s="263"/>
      <c r="BQR442" s="263"/>
      <c r="BQS442" s="263"/>
      <c r="BQT442" s="263"/>
      <c r="BQU442" s="263"/>
      <c r="BQV442" s="263"/>
      <c r="BQW442" s="263"/>
      <c r="BQX442" s="263"/>
      <c r="BQY442" s="263"/>
      <c r="BQZ442" s="263"/>
      <c r="BRA442" s="263"/>
      <c r="BRB442" s="263"/>
      <c r="BRC442" s="263"/>
      <c r="BRD442" s="263"/>
      <c r="BRE442" s="263"/>
      <c r="BRF442" s="263"/>
      <c r="BRG442" s="263"/>
      <c r="BRH442" s="263"/>
      <c r="BRI442" s="263"/>
      <c r="BRJ442" s="263"/>
      <c r="BRK442" s="263"/>
      <c r="BRL442" s="263"/>
      <c r="BRM442" s="263"/>
      <c r="BRN442" s="263"/>
      <c r="BRO442" s="263"/>
      <c r="BRP442" s="263"/>
      <c r="BRQ442" s="263"/>
      <c r="BRR442" s="263"/>
      <c r="BRS442" s="263"/>
      <c r="BRT442" s="263"/>
      <c r="BRU442" s="263"/>
      <c r="BRV442" s="263"/>
      <c r="BRW442" s="263"/>
      <c r="BRX442" s="263"/>
      <c r="BRY442" s="263"/>
      <c r="BRZ442" s="263"/>
      <c r="BSA442" s="263"/>
      <c r="BSB442" s="263"/>
      <c r="BSC442" s="263"/>
      <c r="BSD442" s="263"/>
      <c r="BSE442" s="263"/>
      <c r="BSF442" s="263"/>
      <c r="BSG442" s="263"/>
      <c r="BSH442" s="263"/>
      <c r="BSI442" s="263"/>
      <c r="BSJ442" s="263"/>
      <c r="BSK442" s="263"/>
      <c r="BSL442" s="263"/>
      <c r="BSM442" s="263"/>
      <c r="BSN442" s="263"/>
      <c r="BSO442" s="263"/>
      <c r="BSP442" s="263"/>
      <c r="BSQ442" s="263"/>
      <c r="BSR442" s="263"/>
      <c r="BSS442" s="263"/>
      <c r="BST442" s="263"/>
      <c r="BSU442" s="263"/>
      <c r="BSV442" s="263"/>
      <c r="BSW442" s="263"/>
      <c r="BSX442" s="263"/>
      <c r="BSY442" s="263"/>
      <c r="BSZ442" s="263"/>
      <c r="BTA442" s="263"/>
      <c r="BTB442" s="263"/>
      <c r="BTC442" s="263"/>
      <c r="BTD442" s="263"/>
      <c r="BTE442" s="263"/>
      <c r="BTF442" s="263"/>
      <c r="BTG442" s="263"/>
      <c r="BTH442" s="263"/>
      <c r="BTI442" s="263"/>
      <c r="BTJ442" s="263"/>
      <c r="BTK442" s="263"/>
      <c r="BTL442" s="263"/>
      <c r="BTM442" s="263"/>
      <c r="BTN442" s="263"/>
      <c r="BTO442" s="263"/>
      <c r="BTP442" s="263"/>
      <c r="BTQ442" s="263"/>
      <c r="BTR442" s="263"/>
      <c r="BTS442" s="263"/>
      <c r="BTT442" s="263"/>
      <c r="BTU442" s="263"/>
      <c r="BTV442" s="263"/>
      <c r="BTW442" s="263"/>
      <c r="BTX442" s="263"/>
      <c r="BTY442" s="263"/>
      <c r="BTZ442" s="263"/>
      <c r="BUA442" s="263"/>
      <c r="BUB442" s="263"/>
      <c r="BUC442" s="263"/>
      <c r="BUD442" s="263"/>
      <c r="BUE442" s="263"/>
      <c r="BUF442" s="263"/>
      <c r="BUG442" s="263"/>
      <c r="BUH442" s="263"/>
      <c r="BUI442" s="263"/>
      <c r="BUJ442" s="263"/>
      <c r="BUK442" s="263"/>
      <c r="BUL442" s="263"/>
      <c r="BUM442" s="263"/>
      <c r="BUN442" s="263"/>
      <c r="BUO442" s="263"/>
      <c r="BUP442" s="263"/>
      <c r="BUQ442" s="263"/>
      <c r="BUR442" s="263"/>
      <c r="BUS442" s="263"/>
      <c r="BUT442" s="263"/>
      <c r="BUU442" s="263"/>
      <c r="BUV442" s="263"/>
      <c r="BUW442" s="263"/>
      <c r="BUX442" s="263"/>
      <c r="BUY442" s="263"/>
      <c r="BUZ442" s="263"/>
      <c r="BVA442" s="263"/>
      <c r="BVB442" s="263"/>
      <c r="BVC442" s="263"/>
      <c r="BVD442" s="263"/>
      <c r="BVE442" s="263"/>
      <c r="BVF442" s="263"/>
      <c r="BVG442" s="263"/>
      <c r="BVH442" s="263"/>
      <c r="BVI442" s="263"/>
      <c r="BVJ442" s="263"/>
      <c r="BVK442" s="263"/>
      <c r="BVL442" s="263"/>
      <c r="BVM442" s="263"/>
      <c r="BVN442" s="263"/>
      <c r="BVO442" s="263"/>
      <c r="BVP442" s="263"/>
      <c r="BVQ442" s="263"/>
      <c r="BVR442" s="263"/>
      <c r="BVS442" s="263"/>
      <c r="BVT442" s="263"/>
      <c r="BVU442" s="263"/>
      <c r="BVV442" s="263"/>
      <c r="BVW442" s="263"/>
      <c r="BVX442" s="263"/>
      <c r="BVY442" s="263"/>
      <c r="BVZ442" s="263"/>
      <c r="BWA442" s="263"/>
      <c r="BWB442" s="263"/>
      <c r="BWC442" s="263"/>
      <c r="BWD442" s="263"/>
      <c r="BWE442" s="263"/>
      <c r="BWF442" s="263"/>
      <c r="BWG442" s="263"/>
      <c r="BWH442" s="263"/>
      <c r="BWI442" s="263"/>
      <c r="BWJ442" s="263"/>
      <c r="BWK442" s="263"/>
      <c r="BWL442" s="263"/>
      <c r="BWM442" s="263"/>
      <c r="BWN442" s="263"/>
      <c r="BWO442" s="263"/>
      <c r="BWP442" s="263"/>
      <c r="BWQ442" s="263"/>
      <c r="BWR442" s="263"/>
      <c r="BWS442" s="263"/>
      <c r="BWT442" s="263"/>
      <c r="BWU442" s="263"/>
      <c r="BWV442" s="263"/>
      <c r="BWW442" s="263"/>
      <c r="BWX442" s="263"/>
      <c r="BWY442" s="263"/>
      <c r="BWZ442" s="263"/>
      <c r="BXA442" s="263"/>
      <c r="BXB442" s="263"/>
      <c r="BXC442" s="263"/>
      <c r="BXD442" s="263"/>
      <c r="BXE442" s="263"/>
      <c r="BXF442" s="263"/>
      <c r="BXG442" s="263"/>
      <c r="BXH442" s="263"/>
      <c r="BXI442" s="263"/>
      <c r="BXJ442" s="263"/>
      <c r="BXK442" s="263"/>
      <c r="BXL442" s="263"/>
      <c r="BXM442" s="263"/>
      <c r="BXN442" s="263"/>
      <c r="BXO442" s="263"/>
      <c r="BXP442" s="263"/>
      <c r="BXQ442" s="263"/>
      <c r="BXR442" s="263"/>
      <c r="BXS442" s="263"/>
      <c r="BXT442" s="263"/>
      <c r="BXU442" s="263"/>
      <c r="BXV442" s="263"/>
      <c r="BXW442" s="263"/>
      <c r="BXX442" s="263"/>
      <c r="BXY442" s="263"/>
      <c r="BXZ442" s="263"/>
      <c r="BYA442" s="263"/>
      <c r="BYB442" s="263"/>
      <c r="BYC442" s="263"/>
      <c r="BYD442" s="263"/>
      <c r="BYE442" s="263"/>
      <c r="BYF442" s="263"/>
      <c r="BYG442" s="263"/>
      <c r="BYH442" s="263"/>
      <c r="BYI442" s="263"/>
      <c r="BYJ442" s="263"/>
      <c r="BYK442" s="263"/>
      <c r="BYL442" s="263"/>
      <c r="BYM442" s="263"/>
      <c r="BYN442" s="263"/>
      <c r="BYO442" s="263"/>
      <c r="BYP442" s="263"/>
      <c r="BYQ442" s="263"/>
      <c r="BYR442" s="263"/>
      <c r="BYS442" s="263"/>
      <c r="BYT442" s="263"/>
      <c r="BYU442" s="263"/>
      <c r="BYV442" s="263"/>
      <c r="BYW442" s="263"/>
      <c r="BYX442" s="263"/>
      <c r="BYY442" s="263"/>
      <c r="BYZ442" s="263"/>
      <c r="BZA442" s="263"/>
      <c r="BZB442" s="263"/>
      <c r="BZC442" s="263"/>
      <c r="BZD442" s="263"/>
      <c r="BZE442" s="263"/>
      <c r="BZF442" s="263"/>
      <c r="BZG442" s="263"/>
      <c r="BZH442" s="263"/>
      <c r="BZI442" s="263"/>
      <c r="BZJ442" s="263"/>
      <c r="BZK442" s="263"/>
      <c r="BZL442" s="263"/>
      <c r="BZM442" s="263"/>
      <c r="BZN442" s="263"/>
      <c r="BZO442" s="263"/>
      <c r="BZP442" s="263"/>
      <c r="BZQ442" s="263"/>
      <c r="BZR442" s="263"/>
      <c r="BZS442" s="263"/>
      <c r="BZT442" s="263"/>
      <c r="BZU442" s="263"/>
      <c r="BZV442" s="263"/>
      <c r="BZW442" s="263"/>
      <c r="BZX442" s="263"/>
      <c r="BZY442" s="263"/>
      <c r="BZZ442" s="263"/>
      <c r="CAA442" s="263"/>
      <c r="CAB442" s="263"/>
      <c r="CAC442" s="263"/>
      <c r="CAD442" s="263"/>
      <c r="CAE442" s="263"/>
      <c r="CAF442" s="263"/>
      <c r="CAG442" s="263"/>
      <c r="CAH442" s="263"/>
      <c r="CAI442" s="263"/>
      <c r="CAJ442" s="263"/>
      <c r="CAK442" s="263"/>
      <c r="CAL442" s="263"/>
      <c r="CAM442" s="263"/>
      <c r="CAN442" s="263"/>
      <c r="CAO442" s="263"/>
      <c r="CAP442" s="263"/>
      <c r="CAQ442" s="263"/>
      <c r="CAR442" s="263"/>
      <c r="CAS442" s="263"/>
      <c r="CAT442" s="263"/>
      <c r="CAU442" s="263"/>
      <c r="CAV442" s="263"/>
    </row>
    <row r="443" spans="1:2076" x14ac:dyDescent="0.35">
      <c r="A443" s="263"/>
      <c r="B443" s="263"/>
      <c r="C443" s="263"/>
      <c r="D443" s="263"/>
      <c r="E443" s="263"/>
      <c r="F443" s="263"/>
      <c r="G443" s="263"/>
      <c r="H443" s="263"/>
      <c r="I443" s="263"/>
      <c r="J443" s="263"/>
      <c r="K443" s="263"/>
      <c r="L443" s="263"/>
      <c r="M443" s="263"/>
      <c r="N443" s="263"/>
      <c r="O443" s="263"/>
      <c r="P443" s="263"/>
      <c r="Q443" s="263"/>
      <c r="R443" s="263"/>
      <c r="S443" s="263"/>
      <c r="T443" s="263"/>
      <c r="U443" s="263"/>
      <c r="V443" s="263"/>
      <c r="W443" s="263"/>
      <c r="X443" s="263"/>
      <c r="Y443" s="263"/>
      <c r="Z443" s="263"/>
      <c r="AA443" s="263"/>
      <c r="AB443" s="263"/>
      <c r="AC443" s="263"/>
      <c r="AD443" s="263"/>
      <c r="AE443" s="263"/>
      <c r="AF443" s="263"/>
      <c r="AG443" s="263"/>
      <c r="AH443" s="263"/>
      <c r="AI443" s="263"/>
      <c r="AJ443" s="263"/>
      <c r="AK443" s="263"/>
      <c r="AL443" s="263"/>
      <c r="AM443" s="263"/>
      <c r="AN443" s="263"/>
      <c r="AO443" s="263"/>
      <c r="AP443" s="263"/>
      <c r="AQ443" s="263"/>
      <c r="AR443" s="263"/>
      <c r="AS443" s="263"/>
      <c r="AT443" s="263"/>
      <c r="AU443" s="263"/>
      <c r="AV443" s="263"/>
      <c r="AW443" s="263"/>
      <c r="AX443" s="263"/>
      <c r="AY443" s="263"/>
      <c r="AZ443" s="263"/>
      <c r="BA443" s="263"/>
      <c r="BB443" s="263"/>
      <c r="BC443" s="263"/>
      <c r="BD443" s="263"/>
      <c r="BE443" s="263"/>
      <c r="BF443" s="263"/>
      <c r="BG443" s="263"/>
      <c r="BH443" s="263"/>
      <c r="BI443" s="263"/>
      <c r="BJ443" s="263"/>
      <c r="BK443" s="263"/>
      <c r="BL443" s="263"/>
      <c r="BM443" s="263"/>
      <c r="BN443" s="263"/>
      <c r="BO443" s="263"/>
      <c r="BP443" s="263"/>
      <c r="BQ443" s="263"/>
      <c r="BR443" s="263"/>
      <c r="BS443" s="263"/>
      <c r="BT443" s="263"/>
      <c r="BU443" s="263"/>
      <c r="BV443" s="263"/>
      <c r="BW443" s="263"/>
      <c r="BX443" s="263"/>
      <c r="BY443" s="263"/>
      <c r="BZ443" s="263"/>
      <c r="CA443" s="263"/>
      <c r="CB443" s="263"/>
      <c r="CC443" s="263"/>
      <c r="CD443" s="263"/>
      <c r="CE443" s="263"/>
      <c r="CF443" s="263"/>
      <c r="CG443" s="263"/>
      <c r="CH443" s="263"/>
      <c r="CI443" s="263"/>
      <c r="CJ443" s="263"/>
      <c r="CK443" s="263"/>
      <c r="CL443" s="263"/>
      <c r="CM443" s="263"/>
      <c r="CN443" s="263"/>
      <c r="CO443" s="263"/>
      <c r="CP443" s="263"/>
      <c r="CQ443" s="263"/>
      <c r="CR443" s="263"/>
      <c r="CS443" s="263"/>
      <c r="CT443" s="263"/>
      <c r="CU443" s="263"/>
      <c r="CV443" s="263"/>
      <c r="CW443" s="263"/>
      <c r="CX443" s="263"/>
      <c r="CY443" s="263"/>
      <c r="CZ443" s="263"/>
      <c r="DA443" s="263"/>
      <c r="DB443" s="263"/>
      <c r="DC443" s="263"/>
      <c r="DD443" s="263"/>
      <c r="DE443" s="263"/>
      <c r="DF443" s="263"/>
      <c r="DG443" s="263"/>
      <c r="DH443" s="263"/>
      <c r="DI443" s="263"/>
      <c r="DJ443" s="263"/>
      <c r="DK443" s="263"/>
      <c r="DL443" s="263"/>
      <c r="DM443" s="263"/>
      <c r="DN443" s="263"/>
      <c r="DO443" s="263"/>
      <c r="DP443" s="263"/>
      <c r="DQ443" s="263"/>
      <c r="DR443" s="263"/>
      <c r="DS443" s="263"/>
      <c r="DT443" s="263"/>
      <c r="DU443" s="263"/>
      <c r="DV443" s="263"/>
      <c r="DW443" s="263"/>
      <c r="DX443" s="263"/>
      <c r="DY443" s="263"/>
      <c r="DZ443" s="263"/>
      <c r="EA443" s="263"/>
      <c r="EB443" s="263"/>
      <c r="EC443" s="263"/>
      <c r="ED443" s="263"/>
      <c r="EE443" s="263"/>
      <c r="EF443" s="263"/>
      <c r="EG443" s="263"/>
      <c r="EH443" s="263"/>
      <c r="EI443" s="263"/>
      <c r="EJ443" s="263"/>
      <c r="EK443" s="263"/>
      <c r="EL443" s="263"/>
      <c r="EM443" s="263"/>
      <c r="EN443" s="263"/>
      <c r="EO443" s="263"/>
      <c r="EP443" s="263"/>
      <c r="EQ443" s="263"/>
      <c r="ER443" s="263"/>
      <c r="ES443" s="263"/>
      <c r="ET443" s="263"/>
      <c r="EU443" s="263"/>
      <c r="EV443" s="263"/>
      <c r="EW443" s="263"/>
      <c r="EX443" s="263"/>
      <c r="EY443" s="263"/>
      <c r="EZ443" s="263"/>
      <c r="FA443" s="263"/>
      <c r="FB443" s="263"/>
      <c r="FC443" s="263"/>
      <c r="FD443" s="263"/>
      <c r="FE443" s="263"/>
      <c r="FF443" s="263"/>
      <c r="FG443" s="263"/>
      <c r="FH443" s="263"/>
      <c r="FI443" s="263"/>
      <c r="FJ443" s="263"/>
      <c r="FK443" s="263"/>
      <c r="FL443" s="263"/>
      <c r="FM443" s="263"/>
      <c r="FN443" s="263"/>
      <c r="FO443" s="263"/>
      <c r="FP443" s="263"/>
      <c r="FQ443" s="263"/>
      <c r="FR443" s="263"/>
      <c r="FS443" s="263"/>
      <c r="FT443" s="263"/>
      <c r="FU443" s="263"/>
      <c r="FV443" s="263"/>
      <c r="FW443" s="263"/>
      <c r="FX443" s="263"/>
      <c r="FY443" s="263"/>
      <c r="FZ443" s="263"/>
      <c r="GA443" s="263"/>
      <c r="GB443" s="263"/>
      <c r="GC443" s="263"/>
      <c r="GD443" s="263"/>
      <c r="GE443" s="263"/>
      <c r="GF443" s="263"/>
      <c r="GG443" s="263"/>
      <c r="GH443" s="263"/>
      <c r="GI443" s="263"/>
      <c r="GJ443" s="263"/>
      <c r="GK443" s="263"/>
      <c r="GL443" s="263"/>
      <c r="GM443" s="263"/>
      <c r="GN443" s="263"/>
      <c r="GO443" s="263"/>
      <c r="GP443" s="263"/>
      <c r="GQ443" s="263"/>
      <c r="GR443" s="263"/>
      <c r="GS443" s="263"/>
      <c r="GT443" s="263"/>
      <c r="GU443" s="263"/>
      <c r="GV443" s="263"/>
      <c r="GW443" s="263"/>
      <c r="GX443" s="263"/>
      <c r="GY443" s="263"/>
      <c r="GZ443" s="263"/>
      <c r="HA443" s="263"/>
      <c r="HB443" s="263"/>
      <c r="HC443" s="263"/>
      <c r="HD443" s="263"/>
      <c r="HE443" s="263"/>
      <c r="HF443" s="263"/>
      <c r="HG443" s="263"/>
      <c r="HH443" s="263"/>
      <c r="HI443" s="263"/>
      <c r="HJ443" s="263"/>
      <c r="HK443" s="263"/>
      <c r="HL443" s="263"/>
      <c r="HM443" s="263"/>
      <c r="HN443" s="263"/>
      <c r="HO443" s="263"/>
      <c r="HP443" s="263"/>
      <c r="HQ443" s="263"/>
      <c r="HR443" s="263"/>
      <c r="HS443" s="263"/>
      <c r="HT443" s="263"/>
      <c r="HU443" s="263"/>
      <c r="HV443" s="263"/>
      <c r="HW443" s="263"/>
      <c r="HX443" s="263"/>
      <c r="HY443" s="263"/>
      <c r="HZ443" s="263"/>
      <c r="IA443" s="263"/>
      <c r="IB443" s="263"/>
      <c r="IC443" s="263"/>
      <c r="ID443" s="263"/>
      <c r="IE443" s="263"/>
      <c r="IF443" s="263"/>
      <c r="IG443" s="263"/>
      <c r="IH443" s="263"/>
      <c r="II443" s="263"/>
      <c r="IJ443" s="263"/>
      <c r="IK443" s="263"/>
      <c r="IL443" s="263"/>
      <c r="IM443" s="263"/>
      <c r="IN443" s="263"/>
      <c r="IO443" s="263"/>
      <c r="IP443" s="263"/>
      <c r="IQ443" s="263"/>
      <c r="IR443" s="263"/>
      <c r="IS443" s="263"/>
      <c r="IT443" s="263"/>
      <c r="IU443" s="263"/>
      <c r="IV443" s="263"/>
      <c r="IW443" s="263"/>
      <c r="IX443" s="263"/>
      <c r="IY443" s="263"/>
      <c r="IZ443" s="263"/>
      <c r="JA443" s="263"/>
      <c r="JB443" s="263"/>
      <c r="JC443" s="263"/>
      <c r="JD443" s="263"/>
      <c r="JE443" s="263"/>
      <c r="JF443" s="263"/>
      <c r="JG443" s="263"/>
      <c r="JH443" s="263"/>
      <c r="JI443" s="263"/>
      <c r="JJ443" s="263"/>
      <c r="JK443" s="263"/>
      <c r="JL443" s="263"/>
      <c r="JM443" s="263"/>
      <c r="JN443" s="263"/>
      <c r="JO443" s="263"/>
      <c r="JP443" s="263"/>
      <c r="JQ443" s="263"/>
      <c r="JR443" s="263"/>
      <c r="JS443" s="263"/>
      <c r="JT443" s="263"/>
      <c r="JU443" s="263"/>
      <c r="JV443" s="263"/>
      <c r="JW443" s="263"/>
      <c r="JX443" s="263"/>
      <c r="JY443" s="263"/>
      <c r="JZ443" s="263"/>
      <c r="KA443" s="263"/>
      <c r="KB443" s="263"/>
      <c r="KC443" s="263"/>
      <c r="KD443" s="263"/>
      <c r="KE443" s="263"/>
      <c r="KF443" s="263"/>
      <c r="KG443" s="263"/>
      <c r="KH443" s="263"/>
      <c r="KI443" s="263"/>
      <c r="KJ443" s="263"/>
      <c r="KK443" s="263"/>
      <c r="KL443" s="263"/>
      <c r="KM443" s="263"/>
      <c r="KN443" s="263"/>
      <c r="KO443" s="263"/>
      <c r="KP443" s="263"/>
      <c r="KQ443" s="263"/>
      <c r="KR443" s="263"/>
      <c r="KS443" s="263"/>
      <c r="KT443" s="263"/>
      <c r="KU443" s="263"/>
      <c r="KV443" s="263"/>
      <c r="KW443" s="263"/>
      <c r="KX443" s="263"/>
      <c r="KY443" s="263"/>
      <c r="KZ443" s="263"/>
      <c r="LA443" s="263"/>
      <c r="LB443" s="263"/>
      <c r="LC443" s="263"/>
      <c r="LD443" s="263"/>
      <c r="LE443" s="263"/>
      <c r="LF443" s="263"/>
      <c r="LG443" s="263"/>
      <c r="LH443" s="263"/>
      <c r="LI443" s="263"/>
      <c r="LJ443" s="263"/>
      <c r="LK443" s="263"/>
      <c r="LL443" s="263"/>
      <c r="LM443" s="263"/>
      <c r="LN443" s="263"/>
      <c r="LO443" s="263"/>
      <c r="LP443" s="263"/>
      <c r="LQ443" s="263"/>
      <c r="LR443" s="263"/>
      <c r="LS443" s="263"/>
      <c r="LT443" s="263"/>
      <c r="LU443" s="263"/>
      <c r="LV443" s="263"/>
      <c r="LW443" s="263"/>
      <c r="LX443" s="263"/>
      <c r="LY443" s="263"/>
      <c r="LZ443" s="263"/>
      <c r="MA443" s="263"/>
      <c r="MB443" s="263"/>
      <c r="MC443" s="263"/>
      <c r="MD443" s="263"/>
      <c r="ME443" s="263"/>
      <c r="MF443" s="263"/>
      <c r="MG443" s="263"/>
      <c r="MH443" s="263"/>
      <c r="MI443" s="263"/>
      <c r="MJ443" s="263"/>
      <c r="MK443" s="263"/>
      <c r="ML443" s="263"/>
      <c r="MM443" s="263"/>
      <c r="MN443" s="263"/>
      <c r="MO443" s="263"/>
      <c r="MP443" s="263"/>
      <c r="MQ443" s="263"/>
      <c r="MR443" s="263"/>
      <c r="MS443" s="263"/>
      <c r="MT443" s="263"/>
      <c r="MU443" s="263"/>
      <c r="MV443" s="263"/>
      <c r="MW443" s="263"/>
      <c r="MX443" s="263"/>
      <c r="MY443" s="263"/>
      <c r="MZ443" s="263"/>
      <c r="NA443" s="263"/>
      <c r="NB443" s="263"/>
      <c r="NC443" s="263"/>
      <c r="ND443" s="263"/>
      <c r="NE443" s="263"/>
      <c r="NF443" s="263"/>
      <c r="NG443" s="263"/>
      <c r="NH443" s="263"/>
      <c r="NI443" s="263"/>
      <c r="NJ443" s="263"/>
      <c r="NK443" s="263"/>
      <c r="NL443" s="263"/>
      <c r="NM443" s="263"/>
      <c r="NN443" s="263"/>
      <c r="NO443" s="263"/>
      <c r="NP443" s="263"/>
      <c r="NQ443" s="263"/>
      <c r="NR443" s="263"/>
      <c r="NS443" s="263"/>
      <c r="NT443" s="263"/>
      <c r="NU443" s="263"/>
      <c r="NV443" s="263"/>
      <c r="NW443" s="263"/>
      <c r="NX443" s="263"/>
      <c r="NY443" s="263"/>
      <c r="NZ443" s="263"/>
      <c r="OA443" s="263"/>
      <c r="OB443" s="263"/>
      <c r="OC443" s="263"/>
      <c r="OD443" s="263"/>
      <c r="OE443" s="263"/>
      <c r="OF443" s="263"/>
      <c r="OG443" s="263"/>
      <c r="OH443" s="263"/>
      <c r="OI443" s="263"/>
      <c r="OJ443" s="263"/>
      <c r="OK443" s="263"/>
      <c r="OL443" s="263"/>
      <c r="OM443" s="263"/>
      <c r="ON443" s="263"/>
      <c r="OO443" s="263"/>
      <c r="OP443" s="263"/>
      <c r="OQ443" s="263"/>
      <c r="OR443" s="263"/>
      <c r="OS443" s="263"/>
      <c r="OT443" s="263"/>
      <c r="OU443" s="263"/>
      <c r="OV443" s="263"/>
      <c r="OW443" s="263"/>
      <c r="OX443" s="263"/>
      <c r="OY443" s="263"/>
      <c r="OZ443" s="263"/>
      <c r="PA443" s="263"/>
      <c r="PB443" s="263"/>
      <c r="PC443" s="263"/>
      <c r="PD443" s="263"/>
      <c r="PE443" s="263"/>
      <c r="PF443" s="263"/>
      <c r="PG443" s="263"/>
      <c r="PH443" s="263"/>
      <c r="PI443" s="263"/>
      <c r="PJ443" s="263"/>
      <c r="PK443" s="263"/>
      <c r="PL443" s="263"/>
      <c r="PM443" s="263"/>
      <c r="PN443" s="263"/>
      <c r="PO443" s="263"/>
      <c r="PP443" s="263"/>
      <c r="PQ443" s="263"/>
      <c r="PR443" s="263"/>
      <c r="PS443" s="263"/>
      <c r="PT443" s="263"/>
      <c r="PU443" s="263"/>
      <c r="PV443" s="263"/>
      <c r="PW443" s="263"/>
      <c r="PX443" s="263"/>
      <c r="PY443" s="263"/>
      <c r="PZ443" s="263"/>
      <c r="QA443" s="263"/>
      <c r="QB443" s="263"/>
      <c r="QC443" s="263"/>
      <c r="QD443" s="263"/>
      <c r="QE443" s="263"/>
      <c r="QF443" s="263"/>
      <c r="QG443" s="263"/>
      <c r="QH443" s="263"/>
      <c r="QI443" s="263"/>
      <c r="QJ443" s="263"/>
      <c r="QK443" s="263"/>
      <c r="QL443" s="263"/>
      <c r="QM443" s="263"/>
      <c r="QN443" s="263"/>
      <c r="QO443" s="263"/>
      <c r="QP443" s="263"/>
      <c r="QQ443" s="263"/>
      <c r="QR443" s="263"/>
      <c r="QS443" s="263"/>
      <c r="QT443" s="263"/>
      <c r="QU443" s="263"/>
      <c r="QV443" s="263"/>
      <c r="QW443" s="263"/>
      <c r="QX443" s="263"/>
      <c r="QY443" s="263"/>
      <c r="QZ443" s="263"/>
      <c r="RA443" s="263"/>
      <c r="RB443" s="263"/>
      <c r="RC443" s="263"/>
      <c r="RD443" s="263"/>
      <c r="RE443" s="263"/>
      <c r="RF443" s="263"/>
      <c r="RG443" s="263"/>
      <c r="RH443" s="263"/>
      <c r="RI443" s="263"/>
      <c r="RJ443" s="263"/>
      <c r="RK443" s="263"/>
      <c r="RL443" s="263"/>
      <c r="RM443" s="263"/>
      <c r="RN443" s="263"/>
      <c r="RO443" s="263"/>
      <c r="RP443" s="263"/>
      <c r="RQ443" s="263"/>
      <c r="RR443" s="263"/>
      <c r="RS443" s="263"/>
      <c r="RT443" s="263"/>
      <c r="RU443" s="263"/>
      <c r="RV443" s="263"/>
      <c r="RW443" s="263"/>
      <c r="RX443" s="263"/>
      <c r="RY443" s="263"/>
      <c r="RZ443" s="263"/>
      <c r="SA443" s="263"/>
      <c r="SB443" s="263"/>
      <c r="SC443" s="263"/>
      <c r="SD443" s="263"/>
      <c r="SE443" s="263"/>
      <c r="SF443" s="263"/>
      <c r="SG443" s="263"/>
      <c r="SH443" s="263"/>
      <c r="SI443" s="263"/>
      <c r="SJ443" s="263"/>
      <c r="SK443" s="263"/>
      <c r="SL443" s="263"/>
      <c r="SM443" s="263"/>
      <c r="SN443" s="263"/>
      <c r="SO443" s="263"/>
      <c r="SP443" s="263"/>
      <c r="SQ443" s="263"/>
      <c r="SR443" s="263"/>
      <c r="SS443" s="263"/>
      <c r="ST443" s="263"/>
      <c r="SU443" s="263"/>
      <c r="SV443" s="263"/>
      <c r="SW443" s="263"/>
      <c r="SX443" s="263"/>
      <c r="SY443" s="263"/>
      <c r="SZ443" s="263"/>
      <c r="TA443" s="263"/>
      <c r="TB443" s="263"/>
      <c r="TC443" s="263"/>
      <c r="TD443" s="263"/>
      <c r="TE443" s="263"/>
      <c r="TF443" s="263"/>
      <c r="TG443" s="263"/>
      <c r="TH443" s="263"/>
      <c r="TI443" s="263"/>
      <c r="TJ443" s="263"/>
      <c r="TK443" s="263"/>
      <c r="TL443" s="263"/>
      <c r="TM443" s="263"/>
      <c r="TN443" s="263"/>
      <c r="TO443" s="263"/>
      <c r="TP443" s="263"/>
      <c r="TQ443" s="263"/>
      <c r="TR443" s="263"/>
      <c r="TS443" s="263"/>
      <c r="TT443" s="263"/>
      <c r="TU443" s="263"/>
      <c r="TV443" s="263"/>
      <c r="TW443" s="263"/>
      <c r="TX443" s="263"/>
      <c r="TY443" s="263"/>
      <c r="TZ443" s="263"/>
      <c r="UA443" s="263"/>
      <c r="UB443" s="263"/>
      <c r="UC443" s="263"/>
      <c r="UD443" s="263"/>
      <c r="UE443" s="263"/>
      <c r="UF443" s="263"/>
      <c r="UG443" s="263"/>
      <c r="UH443" s="263"/>
      <c r="UI443" s="263"/>
      <c r="UJ443" s="263"/>
      <c r="UK443" s="263"/>
      <c r="UL443" s="263"/>
      <c r="UM443" s="263"/>
      <c r="UN443" s="263"/>
      <c r="UO443" s="263"/>
      <c r="UP443" s="263"/>
      <c r="UQ443" s="263"/>
      <c r="UR443" s="263"/>
      <c r="US443" s="263"/>
      <c r="UT443" s="263"/>
      <c r="UU443" s="263"/>
      <c r="UV443" s="263"/>
      <c r="UW443" s="263"/>
      <c r="UX443" s="263"/>
      <c r="UY443" s="263"/>
      <c r="UZ443" s="263"/>
      <c r="VA443" s="263"/>
      <c r="VB443" s="263"/>
      <c r="VC443" s="263"/>
      <c r="VD443" s="263"/>
      <c r="VE443" s="263"/>
      <c r="VF443" s="263"/>
      <c r="VG443" s="263"/>
      <c r="VH443" s="263"/>
      <c r="VI443" s="263"/>
      <c r="VJ443" s="263"/>
      <c r="VK443" s="263"/>
      <c r="VL443" s="263"/>
      <c r="VM443" s="263"/>
      <c r="VN443" s="263"/>
      <c r="VO443" s="263"/>
      <c r="VP443" s="263"/>
      <c r="VQ443" s="263"/>
      <c r="VR443" s="263"/>
      <c r="VS443" s="263"/>
      <c r="VT443" s="263"/>
      <c r="VU443" s="263"/>
      <c r="VV443" s="263"/>
      <c r="VW443" s="263"/>
      <c r="VX443" s="263"/>
      <c r="VY443" s="263"/>
      <c r="VZ443" s="263"/>
      <c r="WA443" s="263"/>
      <c r="WB443" s="263"/>
      <c r="WC443" s="263"/>
      <c r="WD443" s="263"/>
      <c r="WE443" s="263"/>
      <c r="WF443" s="263"/>
      <c r="WG443" s="263"/>
      <c r="WH443" s="263"/>
      <c r="WI443" s="263"/>
      <c r="WJ443" s="263"/>
      <c r="WK443" s="263"/>
      <c r="WL443" s="263"/>
      <c r="WM443" s="263"/>
      <c r="WN443" s="263"/>
      <c r="WO443" s="263"/>
      <c r="WP443" s="263"/>
      <c r="WQ443" s="263"/>
      <c r="WR443" s="263"/>
      <c r="WS443" s="263"/>
      <c r="WT443" s="263"/>
      <c r="WU443" s="263"/>
      <c r="WV443" s="263"/>
      <c r="WW443" s="263"/>
      <c r="WX443" s="263"/>
      <c r="WY443" s="263"/>
      <c r="WZ443" s="263"/>
      <c r="XA443" s="263"/>
      <c r="XB443" s="263"/>
      <c r="XC443" s="263"/>
      <c r="XD443" s="263"/>
      <c r="XE443" s="263"/>
      <c r="XF443" s="263"/>
      <c r="XG443" s="263"/>
      <c r="XH443" s="263"/>
      <c r="XI443" s="263"/>
      <c r="XJ443" s="263"/>
      <c r="XK443" s="263"/>
      <c r="XL443" s="263"/>
      <c r="XM443" s="263"/>
      <c r="XN443" s="263"/>
      <c r="XO443" s="263"/>
      <c r="XP443" s="263"/>
      <c r="XQ443" s="263"/>
      <c r="XR443" s="263"/>
      <c r="XS443" s="263"/>
      <c r="XT443" s="263"/>
      <c r="XU443" s="263"/>
      <c r="XV443" s="263"/>
      <c r="XW443" s="263"/>
      <c r="XX443" s="263"/>
      <c r="XY443" s="263"/>
      <c r="XZ443" s="263"/>
      <c r="YA443" s="263"/>
      <c r="YB443" s="263"/>
      <c r="YC443" s="263"/>
      <c r="YD443" s="263"/>
      <c r="YE443" s="263"/>
      <c r="YF443" s="263"/>
      <c r="YG443" s="263"/>
      <c r="YH443" s="263"/>
      <c r="YI443" s="263"/>
      <c r="YJ443" s="263"/>
      <c r="YK443" s="263"/>
      <c r="YL443" s="263"/>
      <c r="YM443" s="263"/>
      <c r="YN443" s="263"/>
      <c r="YO443" s="263"/>
      <c r="YP443" s="263"/>
      <c r="YQ443" s="263"/>
      <c r="YR443" s="263"/>
      <c r="YS443" s="263"/>
      <c r="YT443" s="263"/>
      <c r="YU443" s="263"/>
      <c r="YV443" s="263"/>
      <c r="YW443" s="263"/>
      <c r="YX443" s="263"/>
      <c r="YY443" s="263"/>
      <c r="YZ443" s="263"/>
      <c r="ZA443" s="263"/>
      <c r="ZB443" s="263"/>
      <c r="ZC443" s="263"/>
      <c r="ZD443" s="263"/>
      <c r="ZE443" s="263"/>
      <c r="ZF443" s="263"/>
      <c r="ZG443" s="263"/>
      <c r="ZH443" s="263"/>
      <c r="ZI443" s="263"/>
      <c r="ZJ443" s="263"/>
      <c r="ZK443" s="263"/>
      <c r="ZL443" s="263"/>
      <c r="ZM443" s="263"/>
      <c r="ZN443" s="263"/>
      <c r="ZO443" s="263"/>
      <c r="ZP443" s="263"/>
      <c r="ZQ443" s="263"/>
      <c r="ZR443" s="263"/>
      <c r="ZS443" s="263"/>
      <c r="ZT443" s="263"/>
      <c r="ZU443" s="263"/>
      <c r="ZV443" s="263"/>
      <c r="ZW443" s="263"/>
      <c r="ZX443" s="263"/>
      <c r="ZY443" s="263"/>
      <c r="ZZ443" s="263"/>
      <c r="AAA443" s="263"/>
      <c r="AAB443" s="263"/>
      <c r="AAC443" s="263"/>
      <c r="AAD443" s="263"/>
      <c r="AAE443" s="263"/>
      <c r="AAF443" s="263"/>
      <c r="AAG443" s="263"/>
      <c r="AAH443" s="263"/>
      <c r="AAI443" s="263"/>
      <c r="AAJ443" s="263"/>
      <c r="AAK443" s="263"/>
      <c r="AAL443" s="263"/>
      <c r="AAM443" s="263"/>
      <c r="AAN443" s="263"/>
      <c r="AAO443" s="263"/>
      <c r="AAP443" s="263"/>
      <c r="AAQ443" s="263"/>
      <c r="AAR443" s="263"/>
      <c r="AAS443" s="263"/>
      <c r="AAT443" s="263"/>
      <c r="AAU443" s="263"/>
      <c r="AAV443" s="263"/>
      <c r="AAW443" s="263"/>
      <c r="AAX443" s="263"/>
      <c r="AAY443" s="263"/>
      <c r="AAZ443" s="263"/>
      <c r="ABA443" s="263"/>
      <c r="ABB443" s="263"/>
      <c r="ABC443" s="263"/>
      <c r="ABD443" s="263"/>
      <c r="ABE443" s="263"/>
      <c r="ABF443" s="263"/>
      <c r="ABG443" s="263"/>
      <c r="ABH443" s="263"/>
      <c r="ABI443" s="263"/>
      <c r="ABJ443" s="263"/>
      <c r="ABK443" s="263"/>
      <c r="ABL443" s="263"/>
      <c r="ABM443" s="263"/>
      <c r="ABN443" s="263"/>
      <c r="ABO443" s="263"/>
      <c r="ABP443" s="263"/>
      <c r="ABQ443" s="263"/>
      <c r="ABR443" s="263"/>
      <c r="ABS443" s="263"/>
      <c r="ABT443" s="263"/>
      <c r="ABU443" s="263"/>
      <c r="ABV443" s="263"/>
      <c r="ABW443" s="263"/>
      <c r="ABX443" s="263"/>
      <c r="ABY443" s="263"/>
      <c r="ABZ443" s="263"/>
      <c r="ACA443" s="263"/>
      <c r="ACB443" s="263"/>
      <c r="ACC443" s="263"/>
      <c r="ACD443" s="263"/>
      <c r="ACE443" s="263"/>
      <c r="ACF443" s="263"/>
      <c r="ACG443" s="263"/>
      <c r="ACH443" s="263"/>
      <c r="ACI443" s="263"/>
      <c r="ACJ443" s="263"/>
      <c r="ACK443" s="263"/>
      <c r="ACL443" s="263"/>
      <c r="ACM443" s="263"/>
      <c r="ACN443" s="263"/>
      <c r="ACO443" s="263"/>
      <c r="ACP443" s="263"/>
      <c r="ACQ443" s="263"/>
      <c r="ACR443" s="263"/>
      <c r="ACS443" s="263"/>
      <c r="ACT443" s="263"/>
      <c r="ACU443" s="263"/>
      <c r="ACV443" s="263"/>
      <c r="ACW443" s="263"/>
      <c r="ACX443" s="263"/>
      <c r="ACY443" s="263"/>
      <c r="ACZ443" s="263"/>
      <c r="ADA443" s="263"/>
      <c r="ADB443" s="263"/>
      <c r="ADC443" s="263"/>
      <c r="ADD443" s="263"/>
      <c r="ADE443" s="263"/>
      <c r="ADF443" s="263"/>
      <c r="ADG443" s="263"/>
      <c r="ADH443" s="263"/>
      <c r="ADI443" s="263"/>
      <c r="ADJ443" s="263"/>
      <c r="ADK443" s="263"/>
      <c r="ADL443" s="263"/>
      <c r="ADM443" s="263"/>
      <c r="ADN443" s="263"/>
      <c r="ADO443" s="263"/>
      <c r="ADP443" s="263"/>
      <c r="ADQ443" s="263"/>
      <c r="ADR443" s="263"/>
      <c r="ADS443" s="263"/>
      <c r="ADT443" s="263"/>
      <c r="ADU443" s="263"/>
      <c r="ADV443" s="263"/>
      <c r="ADW443" s="263"/>
      <c r="ADX443" s="263"/>
      <c r="ADY443" s="263"/>
      <c r="ADZ443" s="263"/>
      <c r="AEA443" s="263"/>
      <c r="AEB443" s="263"/>
      <c r="AEC443" s="263"/>
      <c r="AED443" s="263"/>
      <c r="AEE443" s="263"/>
      <c r="AEF443" s="263"/>
      <c r="AEG443" s="263"/>
      <c r="AEH443" s="263"/>
      <c r="AEI443" s="263"/>
      <c r="AEJ443" s="263"/>
      <c r="AEK443" s="263"/>
      <c r="AEL443" s="263"/>
      <c r="AEM443" s="263"/>
      <c r="AEN443" s="263"/>
      <c r="AEO443" s="263"/>
      <c r="AEP443" s="263"/>
      <c r="AEQ443" s="263"/>
      <c r="AER443" s="263"/>
      <c r="AES443" s="263"/>
      <c r="AET443" s="263"/>
      <c r="AEU443" s="263"/>
      <c r="AEV443" s="263"/>
      <c r="AEW443" s="263"/>
      <c r="AEX443" s="263"/>
      <c r="AEY443" s="263"/>
      <c r="AEZ443" s="263"/>
      <c r="AFA443" s="263"/>
      <c r="AFB443" s="263"/>
      <c r="AFC443" s="263"/>
      <c r="AFD443" s="263"/>
      <c r="AFE443" s="263"/>
      <c r="AFF443" s="263"/>
      <c r="AFG443" s="263"/>
      <c r="AFH443" s="263"/>
      <c r="AFI443" s="263"/>
      <c r="AFJ443" s="263"/>
      <c r="AFK443" s="263"/>
      <c r="AFL443" s="263"/>
      <c r="AFM443" s="263"/>
      <c r="AFN443" s="263"/>
      <c r="AFO443" s="263"/>
      <c r="AFP443" s="263"/>
      <c r="AFQ443" s="263"/>
      <c r="AFR443" s="263"/>
      <c r="AFS443" s="263"/>
      <c r="AFT443" s="263"/>
      <c r="AFU443" s="263"/>
      <c r="AFV443" s="263"/>
      <c r="AFW443" s="263"/>
      <c r="AFX443" s="263"/>
      <c r="AFY443" s="263"/>
      <c r="AFZ443" s="263"/>
      <c r="AGA443" s="263"/>
      <c r="AGB443" s="263"/>
      <c r="AGC443" s="263"/>
      <c r="AGD443" s="263"/>
      <c r="AGE443" s="263"/>
      <c r="AGF443" s="263"/>
      <c r="AGG443" s="263"/>
      <c r="AGH443" s="263"/>
      <c r="AGI443" s="263"/>
      <c r="AGJ443" s="263"/>
      <c r="AGK443" s="263"/>
      <c r="AGL443" s="263"/>
      <c r="AGM443" s="263"/>
      <c r="AGN443" s="263"/>
      <c r="AGO443" s="263"/>
      <c r="AGP443" s="263"/>
      <c r="AGQ443" s="263"/>
      <c r="AGR443" s="263"/>
      <c r="AGS443" s="263"/>
      <c r="AGT443" s="263"/>
      <c r="AGU443" s="263"/>
      <c r="AGV443" s="263"/>
      <c r="AGW443" s="263"/>
      <c r="AGX443" s="263"/>
      <c r="AGY443" s="263"/>
      <c r="AGZ443" s="263"/>
      <c r="AHA443" s="263"/>
      <c r="AHB443" s="263"/>
      <c r="AHC443" s="263"/>
      <c r="AHD443" s="263"/>
      <c r="AHE443" s="263"/>
      <c r="AHF443" s="263"/>
      <c r="AHG443" s="263"/>
      <c r="AHH443" s="263"/>
      <c r="AHI443" s="263"/>
      <c r="AHJ443" s="263"/>
      <c r="AHK443" s="263"/>
      <c r="AHL443" s="263"/>
      <c r="AHM443" s="263"/>
      <c r="AHN443" s="263"/>
      <c r="AHO443" s="263"/>
      <c r="AHP443" s="263"/>
      <c r="AHQ443" s="263"/>
      <c r="AHR443" s="263"/>
      <c r="AHS443" s="263"/>
      <c r="AHT443" s="263"/>
      <c r="AHU443" s="263"/>
      <c r="AHV443" s="263"/>
      <c r="AHW443" s="263"/>
      <c r="AHX443" s="263"/>
      <c r="AHY443" s="263"/>
      <c r="AHZ443" s="263"/>
      <c r="AIA443" s="263"/>
      <c r="AIB443" s="263"/>
      <c r="AIC443" s="263"/>
      <c r="AID443" s="263"/>
      <c r="AIE443" s="263"/>
      <c r="AIF443" s="263"/>
      <c r="AIG443" s="263"/>
      <c r="AIH443" s="263"/>
      <c r="AII443" s="263"/>
      <c r="AIJ443" s="263"/>
      <c r="AIK443" s="263"/>
      <c r="AIL443" s="263"/>
      <c r="AIM443" s="263"/>
      <c r="AIN443" s="263"/>
      <c r="AIO443" s="263"/>
      <c r="AIP443" s="263"/>
      <c r="AIQ443" s="263"/>
      <c r="AIR443" s="263"/>
      <c r="AIS443" s="263"/>
      <c r="AIT443" s="263"/>
      <c r="AIU443" s="263"/>
      <c r="AIV443" s="263"/>
      <c r="AIW443" s="263"/>
      <c r="AIX443" s="263"/>
      <c r="AIY443" s="263"/>
      <c r="AIZ443" s="263"/>
      <c r="AJA443" s="263"/>
      <c r="AJB443" s="263"/>
      <c r="AJC443" s="263"/>
      <c r="AJD443" s="263"/>
      <c r="AJE443" s="263"/>
      <c r="AJF443" s="263"/>
      <c r="AJG443" s="263"/>
      <c r="AJH443" s="263"/>
      <c r="AJI443" s="263"/>
      <c r="AJJ443" s="263"/>
      <c r="AJK443" s="263"/>
      <c r="AJL443" s="263"/>
      <c r="AJM443" s="263"/>
      <c r="AJN443" s="263"/>
      <c r="AJO443" s="263"/>
      <c r="AJP443" s="263"/>
      <c r="AJQ443" s="263"/>
      <c r="AJR443" s="263"/>
      <c r="AJS443" s="263"/>
      <c r="AJT443" s="263"/>
      <c r="AJU443" s="263"/>
      <c r="AJV443" s="263"/>
      <c r="AJW443" s="263"/>
      <c r="AJX443" s="263"/>
      <c r="AJY443" s="263"/>
      <c r="AJZ443" s="263"/>
      <c r="AKA443" s="263"/>
      <c r="AKB443" s="263"/>
      <c r="AKC443" s="263"/>
      <c r="AKD443" s="263"/>
      <c r="AKE443" s="263"/>
      <c r="AKF443" s="263"/>
      <c r="AKG443" s="263"/>
      <c r="AKH443" s="263"/>
      <c r="AKI443" s="263"/>
      <c r="AKJ443" s="263"/>
      <c r="AKK443" s="263"/>
      <c r="AKL443" s="263"/>
      <c r="AKM443" s="263"/>
      <c r="AKN443" s="263"/>
      <c r="AKO443" s="263"/>
      <c r="AKP443" s="263"/>
      <c r="AKQ443" s="263"/>
      <c r="AKR443" s="263"/>
      <c r="AKS443" s="263"/>
      <c r="AKT443" s="263"/>
      <c r="AKU443" s="263"/>
      <c r="AKV443" s="263"/>
      <c r="AKW443" s="263"/>
      <c r="AKX443" s="263"/>
      <c r="AKY443" s="263"/>
      <c r="AKZ443" s="263"/>
      <c r="ALA443" s="263"/>
      <c r="ALB443" s="263"/>
      <c r="ALC443" s="263"/>
      <c r="ALD443" s="263"/>
      <c r="ALE443" s="263"/>
      <c r="ALF443" s="263"/>
      <c r="ALG443" s="263"/>
      <c r="ALH443" s="263"/>
      <c r="ALI443" s="263"/>
      <c r="ALJ443" s="263"/>
      <c r="ALK443" s="263"/>
      <c r="ALL443" s="263"/>
      <c r="ALM443" s="263"/>
      <c r="ALN443" s="263"/>
      <c r="ALO443" s="263"/>
      <c r="ALP443" s="263"/>
      <c r="ALQ443" s="263"/>
      <c r="ALR443" s="263"/>
      <c r="ALS443" s="263"/>
      <c r="ALT443" s="263"/>
      <c r="ALU443" s="263"/>
      <c r="ALV443" s="263"/>
      <c r="ALW443" s="263"/>
      <c r="ALX443" s="263"/>
      <c r="ALY443" s="263"/>
      <c r="ALZ443" s="263"/>
      <c r="AMA443" s="263"/>
      <c r="AMB443" s="263"/>
      <c r="AMC443" s="263"/>
      <c r="AMD443" s="263"/>
      <c r="AME443" s="263"/>
      <c r="AMF443" s="263"/>
      <c r="AMG443" s="263"/>
      <c r="AMH443" s="263"/>
      <c r="AMI443" s="263"/>
      <c r="AMJ443" s="263"/>
      <c r="AMK443" s="263"/>
      <c r="AML443" s="263"/>
      <c r="AMM443" s="263"/>
      <c r="AMN443" s="263"/>
      <c r="AMO443" s="263"/>
      <c r="AMP443" s="263"/>
      <c r="AMQ443" s="263"/>
      <c r="AMR443" s="263"/>
      <c r="AMS443" s="263"/>
      <c r="AMT443" s="263"/>
      <c r="AMU443" s="263"/>
      <c r="AMV443" s="263"/>
      <c r="AMW443" s="263"/>
      <c r="AMX443" s="263"/>
      <c r="AMY443" s="263"/>
      <c r="AMZ443" s="263"/>
      <c r="ANA443" s="263"/>
      <c r="ANB443" s="263"/>
      <c r="ANC443" s="263"/>
      <c r="AND443" s="263"/>
      <c r="ANE443" s="263"/>
      <c r="ANF443" s="263"/>
      <c r="ANG443" s="263"/>
      <c r="ANH443" s="263"/>
      <c r="ANI443" s="263"/>
      <c r="ANJ443" s="263"/>
      <c r="ANK443" s="263"/>
      <c r="ANL443" s="263"/>
      <c r="ANM443" s="263"/>
      <c r="ANN443" s="263"/>
      <c r="ANO443" s="263"/>
      <c r="ANP443" s="263"/>
      <c r="ANQ443" s="263"/>
      <c r="ANR443" s="263"/>
      <c r="ANS443" s="263"/>
      <c r="ANT443" s="263"/>
      <c r="ANU443" s="263"/>
      <c r="ANV443" s="263"/>
      <c r="ANW443" s="263"/>
      <c r="ANX443" s="263"/>
      <c r="ANY443" s="263"/>
      <c r="ANZ443" s="263"/>
      <c r="AOA443" s="263"/>
      <c r="AOB443" s="263"/>
      <c r="AOC443" s="263"/>
      <c r="AOD443" s="263"/>
      <c r="AOE443" s="263"/>
      <c r="AOF443" s="263"/>
      <c r="AOG443" s="263"/>
      <c r="AOH443" s="263"/>
      <c r="AOI443" s="263"/>
      <c r="AOJ443" s="263"/>
      <c r="AOK443" s="263"/>
      <c r="AOL443" s="263"/>
      <c r="AOM443" s="263"/>
      <c r="AON443" s="263"/>
      <c r="AOO443" s="263"/>
      <c r="AOP443" s="263"/>
      <c r="AOQ443" s="263"/>
      <c r="AOR443" s="263"/>
      <c r="AOS443" s="263"/>
      <c r="AOT443" s="263"/>
      <c r="AOU443" s="263"/>
      <c r="AOV443" s="263"/>
      <c r="AOW443" s="263"/>
      <c r="AOX443" s="263"/>
      <c r="AOY443" s="263"/>
      <c r="AOZ443" s="263"/>
      <c r="APA443" s="263"/>
      <c r="APB443" s="263"/>
      <c r="APC443" s="263"/>
      <c r="APD443" s="263"/>
      <c r="APE443" s="263"/>
      <c r="APF443" s="263"/>
      <c r="APG443" s="263"/>
      <c r="APH443" s="263"/>
      <c r="API443" s="263"/>
      <c r="APJ443" s="263"/>
      <c r="APK443" s="263"/>
      <c r="APL443" s="263"/>
      <c r="APM443" s="263"/>
      <c r="APN443" s="263"/>
      <c r="APO443" s="263"/>
      <c r="APP443" s="263"/>
      <c r="APQ443" s="263"/>
      <c r="APR443" s="263"/>
      <c r="APS443" s="263"/>
      <c r="APT443" s="263"/>
      <c r="APU443" s="263"/>
      <c r="APV443" s="263"/>
      <c r="APW443" s="263"/>
      <c r="APX443" s="263"/>
      <c r="APY443" s="263"/>
      <c r="APZ443" s="263"/>
      <c r="AQA443" s="263"/>
      <c r="AQB443" s="263"/>
      <c r="AQC443" s="263"/>
      <c r="AQD443" s="263"/>
      <c r="AQE443" s="263"/>
      <c r="AQF443" s="263"/>
      <c r="AQG443" s="263"/>
      <c r="AQH443" s="263"/>
      <c r="AQI443" s="263"/>
      <c r="AQJ443" s="263"/>
      <c r="AQK443" s="263"/>
      <c r="AQL443" s="263"/>
      <c r="AQM443" s="263"/>
      <c r="AQN443" s="263"/>
      <c r="AQO443" s="263"/>
      <c r="AQP443" s="263"/>
      <c r="AQQ443" s="263"/>
      <c r="AQR443" s="263"/>
      <c r="AQS443" s="263"/>
      <c r="AQT443" s="263"/>
      <c r="AQU443" s="263"/>
      <c r="AQV443" s="263"/>
      <c r="AQW443" s="263"/>
      <c r="AQX443" s="263"/>
      <c r="AQY443" s="263"/>
      <c r="AQZ443" s="263"/>
      <c r="ARA443" s="263"/>
      <c r="ARB443" s="263"/>
      <c r="ARC443" s="263"/>
      <c r="ARD443" s="263"/>
      <c r="ARE443" s="263"/>
      <c r="ARF443" s="263"/>
      <c r="ARG443" s="263"/>
      <c r="ARH443" s="263"/>
      <c r="ARI443" s="263"/>
      <c r="ARJ443" s="263"/>
      <c r="ARK443" s="263"/>
      <c r="ARL443" s="263"/>
      <c r="ARM443" s="263"/>
      <c r="ARN443" s="263"/>
      <c r="ARO443" s="263"/>
      <c r="ARP443" s="263"/>
      <c r="ARQ443" s="263"/>
      <c r="ARR443" s="263"/>
      <c r="ARS443" s="263"/>
      <c r="ART443" s="263"/>
      <c r="ARU443" s="263"/>
      <c r="ARV443" s="263"/>
      <c r="ARW443" s="263"/>
      <c r="ARX443" s="263"/>
      <c r="ARY443" s="263"/>
      <c r="ARZ443" s="263"/>
      <c r="ASA443" s="263"/>
      <c r="ASB443" s="263"/>
      <c r="ASC443" s="263"/>
      <c r="ASD443" s="263"/>
      <c r="ASE443" s="263"/>
      <c r="ASF443" s="263"/>
      <c r="ASG443" s="263"/>
      <c r="ASH443" s="263"/>
      <c r="ASI443" s="263"/>
      <c r="ASJ443" s="263"/>
      <c r="ASK443" s="263"/>
      <c r="ASL443" s="263"/>
      <c r="ASM443" s="263"/>
      <c r="ASN443" s="263"/>
      <c r="ASO443" s="263"/>
      <c r="ASP443" s="263"/>
      <c r="ASQ443" s="263"/>
      <c r="ASR443" s="263"/>
      <c r="ASS443" s="263"/>
      <c r="AST443" s="263"/>
      <c r="ASU443" s="263"/>
      <c r="ASV443" s="263"/>
      <c r="ASW443" s="263"/>
      <c r="ASX443" s="263"/>
      <c r="ASY443" s="263"/>
      <c r="ASZ443" s="263"/>
      <c r="ATA443" s="263"/>
      <c r="ATB443" s="263"/>
      <c r="ATC443" s="263"/>
      <c r="ATD443" s="263"/>
      <c r="ATE443" s="263"/>
      <c r="ATF443" s="263"/>
      <c r="ATG443" s="263"/>
      <c r="ATH443" s="263"/>
      <c r="ATI443" s="263"/>
      <c r="ATJ443" s="263"/>
      <c r="ATK443" s="263"/>
      <c r="ATL443" s="263"/>
      <c r="ATM443" s="263"/>
      <c r="ATN443" s="263"/>
      <c r="ATO443" s="263"/>
      <c r="ATP443" s="263"/>
      <c r="ATQ443" s="263"/>
      <c r="ATR443" s="263"/>
      <c r="ATS443" s="263"/>
      <c r="ATT443" s="263"/>
      <c r="ATU443" s="263"/>
      <c r="ATV443" s="263"/>
      <c r="ATW443" s="263"/>
      <c r="ATX443" s="263"/>
      <c r="ATY443" s="263"/>
      <c r="ATZ443" s="263"/>
      <c r="AUA443" s="263"/>
      <c r="AUB443" s="263"/>
      <c r="AUC443" s="263"/>
      <c r="AUD443" s="263"/>
      <c r="AUE443" s="263"/>
      <c r="AUF443" s="263"/>
      <c r="AUG443" s="263"/>
      <c r="AUH443" s="263"/>
      <c r="AUI443" s="263"/>
      <c r="AUJ443" s="263"/>
      <c r="AUK443" s="263"/>
      <c r="AUL443" s="263"/>
      <c r="AUM443" s="263"/>
      <c r="AUN443" s="263"/>
      <c r="AUO443" s="263"/>
      <c r="AUP443" s="263"/>
      <c r="AUQ443" s="263"/>
      <c r="AUR443" s="263"/>
      <c r="AUS443" s="263"/>
      <c r="AUT443" s="263"/>
      <c r="AUU443" s="263"/>
      <c r="AUV443" s="263"/>
      <c r="AUW443" s="263"/>
      <c r="AUX443" s="263"/>
      <c r="AUY443" s="263"/>
      <c r="AUZ443" s="263"/>
      <c r="AVA443" s="263"/>
      <c r="AVB443" s="263"/>
      <c r="AVC443" s="263"/>
      <c r="AVD443" s="263"/>
      <c r="AVE443" s="263"/>
      <c r="AVF443" s="263"/>
      <c r="AVG443" s="263"/>
      <c r="AVH443" s="263"/>
      <c r="AVI443" s="263"/>
      <c r="AVJ443" s="263"/>
      <c r="AVK443" s="263"/>
      <c r="AVL443" s="263"/>
      <c r="AVM443" s="263"/>
      <c r="AVN443" s="263"/>
      <c r="AVO443" s="263"/>
      <c r="AVP443" s="263"/>
      <c r="AVQ443" s="263"/>
      <c r="AVR443" s="263"/>
      <c r="AVS443" s="263"/>
      <c r="AVT443" s="263"/>
      <c r="AVU443" s="263"/>
      <c r="AVV443" s="263"/>
      <c r="AVW443" s="263"/>
      <c r="AVX443" s="263"/>
      <c r="AVY443" s="263"/>
      <c r="AVZ443" s="263"/>
      <c r="AWA443" s="263"/>
      <c r="AWB443" s="263"/>
      <c r="AWC443" s="263"/>
      <c r="AWD443" s="263"/>
      <c r="AWE443" s="263"/>
      <c r="AWF443" s="263"/>
      <c r="AWG443" s="263"/>
      <c r="AWH443" s="263"/>
      <c r="AWI443" s="263"/>
      <c r="AWJ443" s="263"/>
      <c r="AWK443" s="263"/>
      <c r="AWL443" s="263"/>
      <c r="AWM443" s="263"/>
      <c r="AWN443" s="263"/>
      <c r="AWO443" s="263"/>
      <c r="AWP443" s="263"/>
      <c r="AWQ443" s="263"/>
      <c r="AWR443" s="263"/>
      <c r="AWS443" s="263"/>
      <c r="AWT443" s="263"/>
      <c r="AWU443" s="263"/>
      <c r="AWV443" s="263"/>
      <c r="AWW443" s="263"/>
      <c r="AWX443" s="263"/>
      <c r="AWY443" s="263"/>
      <c r="AWZ443" s="263"/>
      <c r="AXA443" s="263"/>
      <c r="AXB443" s="263"/>
      <c r="AXC443" s="263"/>
      <c r="AXD443" s="263"/>
      <c r="AXE443" s="263"/>
      <c r="AXF443" s="263"/>
      <c r="AXG443" s="263"/>
      <c r="AXH443" s="263"/>
      <c r="AXI443" s="263"/>
      <c r="AXJ443" s="263"/>
      <c r="AXK443" s="263"/>
      <c r="AXL443" s="263"/>
      <c r="AXM443" s="263"/>
      <c r="AXN443" s="263"/>
      <c r="AXO443" s="263"/>
      <c r="AXP443" s="263"/>
      <c r="AXQ443" s="263"/>
      <c r="AXR443" s="263"/>
      <c r="AXS443" s="263"/>
      <c r="AXT443" s="263"/>
      <c r="AXU443" s="263"/>
      <c r="AXV443" s="263"/>
      <c r="AXW443" s="263"/>
      <c r="AXX443" s="263"/>
      <c r="AXY443" s="263"/>
      <c r="AXZ443" s="263"/>
      <c r="AYA443" s="263"/>
      <c r="AYB443" s="263"/>
      <c r="AYC443" s="263"/>
      <c r="AYD443" s="263"/>
      <c r="AYE443" s="263"/>
      <c r="AYF443" s="263"/>
      <c r="AYG443" s="263"/>
      <c r="AYH443" s="263"/>
      <c r="AYI443" s="263"/>
      <c r="AYJ443" s="263"/>
      <c r="AYK443" s="263"/>
      <c r="AYL443" s="263"/>
      <c r="AYM443" s="263"/>
      <c r="AYN443" s="263"/>
      <c r="AYO443" s="263"/>
      <c r="AYP443" s="263"/>
      <c r="AYQ443" s="263"/>
      <c r="AYR443" s="263"/>
      <c r="AYS443" s="263"/>
      <c r="AYT443" s="263"/>
      <c r="AYU443" s="263"/>
      <c r="AYV443" s="263"/>
      <c r="AYW443" s="263"/>
      <c r="AYX443" s="263"/>
      <c r="AYY443" s="263"/>
      <c r="AYZ443" s="263"/>
      <c r="AZA443" s="263"/>
      <c r="AZB443" s="263"/>
      <c r="AZC443" s="263"/>
      <c r="AZD443" s="263"/>
      <c r="AZE443" s="263"/>
      <c r="AZF443" s="263"/>
      <c r="AZG443" s="263"/>
      <c r="AZH443" s="263"/>
      <c r="AZI443" s="263"/>
      <c r="AZJ443" s="263"/>
      <c r="AZK443" s="263"/>
      <c r="AZL443" s="263"/>
      <c r="AZM443" s="263"/>
      <c r="AZN443" s="263"/>
      <c r="AZO443" s="263"/>
      <c r="AZP443" s="263"/>
      <c r="AZQ443" s="263"/>
      <c r="AZR443" s="263"/>
      <c r="AZS443" s="263"/>
      <c r="AZT443" s="263"/>
      <c r="AZU443" s="263"/>
      <c r="AZV443" s="263"/>
      <c r="AZW443" s="263"/>
      <c r="AZX443" s="263"/>
      <c r="AZY443" s="263"/>
      <c r="AZZ443" s="263"/>
      <c r="BAA443" s="263"/>
      <c r="BAB443" s="263"/>
      <c r="BAC443" s="263"/>
      <c r="BAD443" s="263"/>
      <c r="BAE443" s="263"/>
      <c r="BAF443" s="263"/>
      <c r="BAG443" s="263"/>
      <c r="BAH443" s="263"/>
      <c r="BAI443" s="263"/>
      <c r="BAJ443" s="263"/>
      <c r="BAK443" s="263"/>
      <c r="BAL443" s="263"/>
      <c r="BAM443" s="263"/>
      <c r="BAN443" s="263"/>
      <c r="BAO443" s="263"/>
      <c r="BAP443" s="263"/>
      <c r="BAQ443" s="263"/>
      <c r="BAR443" s="263"/>
      <c r="BAS443" s="263"/>
      <c r="BAT443" s="263"/>
      <c r="BAU443" s="263"/>
      <c r="BAV443" s="263"/>
      <c r="BAW443" s="263"/>
      <c r="BAX443" s="263"/>
      <c r="BAY443" s="263"/>
      <c r="BAZ443" s="263"/>
      <c r="BBA443" s="263"/>
      <c r="BBB443" s="263"/>
      <c r="BBC443" s="263"/>
      <c r="BBD443" s="263"/>
      <c r="BBE443" s="263"/>
      <c r="BBF443" s="263"/>
      <c r="BBG443" s="263"/>
      <c r="BBH443" s="263"/>
      <c r="BBI443" s="263"/>
      <c r="BBJ443" s="263"/>
      <c r="BBK443" s="263"/>
      <c r="BBL443" s="263"/>
      <c r="BBM443" s="263"/>
      <c r="BBN443" s="263"/>
      <c r="BBO443" s="263"/>
      <c r="BBP443" s="263"/>
      <c r="BBQ443" s="263"/>
      <c r="BBR443" s="263"/>
      <c r="BBS443" s="263"/>
      <c r="BBT443" s="263"/>
      <c r="BBU443" s="263"/>
      <c r="BBV443" s="263"/>
      <c r="BBW443" s="263"/>
      <c r="BBX443" s="263"/>
      <c r="BBY443" s="263"/>
      <c r="BBZ443" s="263"/>
      <c r="BCA443" s="263"/>
      <c r="BCB443" s="263"/>
      <c r="BCC443" s="263"/>
      <c r="BCD443" s="263"/>
      <c r="BCE443" s="263"/>
      <c r="BCF443" s="263"/>
      <c r="BCG443" s="263"/>
      <c r="BCH443" s="263"/>
      <c r="BCI443" s="263"/>
      <c r="BCJ443" s="263"/>
      <c r="BCK443" s="263"/>
      <c r="BCL443" s="263"/>
      <c r="BCM443" s="263"/>
      <c r="BCN443" s="263"/>
      <c r="BCO443" s="263"/>
      <c r="BCP443" s="263"/>
      <c r="BCQ443" s="263"/>
      <c r="BCR443" s="263"/>
      <c r="BCS443" s="263"/>
      <c r="BCT443" s="263"/>
      <c r="BCU443" s="263"/>
      <c r="BCV443" s="263"/>
      <c r="BCW443" s="263"/>
      <c r="BCX443" s="263"/>
      <c r="BCY443" s="263"/>
      <c r="BCZ443" s="263"/>
      <c r="BDA443" s="263"/>
      <c r="BDB443" s="263"/>
      <c r="BDC443" s="263"/>
      <c r="BDD443" s="263"/>
      <c r="BDE443" s="263"/>
      <c r="BDF443" s="263"/>
      <c r="BDG443" s="263"/>
      <c r="BDH443" s="263"/>
      <c r="BDI443" s="263"/>
      <c r="BDJ443" s="263"/>
      <c r="BDK443" s="263"/>
      <c r="BDL443" s="263"/>
      <c r="BDM443" s="263"/>
      <c r="BDN443" s="263"/>
      <c r="BDO443" s="263"/>
      <c r="BDP443" s="263"/>
      <c r="BDQ443" s="263"/>
      <c r="BDR443" s="263"/>
      <c r="BDS443" s="263"/>
      <c r="BDT443" s="263"/>
      <c r="BDU443" s="263"/>
      <c r="BDV443" s="263"/>
      <c r="BDW443" s="263"/>
      <c r="BDX443" s="263"/>
      <c r="BDY443" s="263"/>
      <c r="BDZ443" s="263"/>
      <c r="BEA443" s="263"/>
      <c r="BEB443" s="263"/>
      <c r="BEC443" s="263"/>
      <c r="BED443" s="263"/>
      <c r="BEE443" s="263"/>
      <c r="BEF443" s="263"/>
      <c r="BEG443" s="263"/>
      <c r="BEH443" s="263"/>
      <c r="BEI443" s="263"/>
      <c r="BEJ443" s="263"/>
      <c r="BEK443" s="263"/>
      <c r="BEL443" s="263"/>
      <c r="BEM443" s="263"/>
      <c r="BEN443" s="263"/>
      <c r="BEO443" s="263"/>
      <c r="BEP443" s="263"/>
      <c r="BEQ443" s="263"/>
      <c r="BER443" s="263"/>
      <c r="BES443" s="263"/>
      <c r="BET443" s="263"/>
      <c r="BEU443" s="263"/>
      <c r="BEV443" s="263"/>
      <c r="BEW443" s="263"/>
      <c r="BEX443" s="263"/>
      <c r="BEY443" s="263"/>
      <c r="BEZ443" s="263"/>
      <c r="BFA443" s="263"/>
      <c r="BFB443" s="263"/>
      <c r="BFC443" s="263"/>
      <c r="BFD443" s="263"/>
      <c r="BFE443" s="263"/>
      <c r="BFF443" s="263"/>
      <c r="BFG443" s="263"/>
      <c r="BFH443" s="263"/>
      <c r="BFI443" s="263"/>
      <c r="BFJ443" s="263"/>
      <c r="BFK443" s="263"/>
      <c r="BFL443" s="263"/>
      <c r="BFM443" s="263"/>
      <c r="BFN443" s="263"/>
      <c r="BFO443" s="263"/>
      <c r="BFP443" s="263"/>
      <c r="BFQ443" s="263"/>
      <c r="BFR443" s="263"/>
      <c r="BFS443" s="263"/>
      <c r="BFT443" s="263"/>
      <c r="BFU443" s="263"/>
      <c r="BFV443" s="263"/>
      <c r="BFW443" s="263"/>
      <c r="BFX443" s="263"/>
      <c r="BFY443" s="263"/>
      <c r="BFZ443" s="263"/>
      <c r="BGA443" s="263"/>
      <c r="BGB443" s="263"/>
      <c r="BGC443" s="263"/>
      <c r="BGD443" s="263"/>
      <c r="BGE443" s="263"/>
      <c r="BGF443" s="263"/>
      <c r="BGG443" s="263"/>
      <c r="BGH443" s="263"/>
      <c r="BGI443" s="263"/>
      <c r="BGJ443" s="263"/>
      <c r="BGK443" s="263"/>
      <c r="BGL443" s="263"/>
      <c r="BGM443" s="263"/>
      <c r="BGN443" s="263"/>
      <c r="BGO443" s="263"/>
      <c r="BGP443" s="263"/>
      <c r="BGQ443" s="263"/>
      <c r="BGR443" s="263"/>
      <c r="BGS443" s="263"/>
      <c r="BGT443" s="263"/>
      <c r="BGU443" s="263"/>
      <c r="BGV443" s="263"/>
      <c r="BGW443" s="263"/>
      <c r="BGX443" s="263"/>
      <c r="BGY443" s="263"/>
      <c r="BGZ443" s="263"/>
      <c r="BHA443" s="263"/>
      <c r="BHB443" s="263"/>
      <c r="BHC443" s="263"/>
      <c r="BHD443" s="263"/>
      <c r="BHE443" s="263"/>
      <c r="BHF443" s="263"/>
      <c r="BHG443" s="263"/>
      <c r="BHH443" s="263"/>
      <c r="BHI443" s="263"/>
      <c r="BHJ443" s="263"/>
      <c r="BHK443" s="263"/>
      <c r="BHL443" s="263"/>
      <c r="BHM443" s="263"/>
      <c r="BHN443" s="263"/>
      <c r="BHO443" s="263"/>
      <c r="BHP443" s="263"/>
      <c r="BHQ443" s="263"/>
      <c r="BHR443" s="263"/>
      <c r="BHS443" s="263"/>
      <c r="BHT443" s="263"/>
      <c r="BHU443" s="263"/>
      <c r="BHV443" s="263"/>
      <c r="BHW443" s="263"/>
      <c r="BHX443" s="263"/>
      <c r="BHY443" s="263"/>
      <c r="BHZ443" s="263"/>
      <c r="BIA443" s="263"/>
      <c r="BIB443" s="263"/>
      <c r="BIC443" s="263"/>
      <c r="BID443" s="263"/>
      <c r="BIE443" s="263"/>
      <c r="BIF443" s="263"/>
      <c r="BIG443" s="263"/>
      <c r="BIH443" s="263"/>
      <c r="BII443" s="263"/>
      <c r="BIJ443" s="263"/>
      <c r="BIK443" s="263"/>
      <c r="BIL443" s="263"/>
      <c r="BIM443" s="263"/>
      <c r="BIN443" s="263"/>
      <c r="BIO443" s="263"/>
      <c r="BIP443" s="263"/>
      <c r="BIQ443" s="263"/>
      <c r="BIR443" s="263"/>
      <c r="BIS443" s="263"/>
      <c r="BIT443" s="263"/>
      <c r="BIU443" s="263"/>
      <c r="BIV443" s="263"/>
      <c r="BIW443" s="263"/>
      <c r="BIX443" s="263"/>
      <c r="BIY443" s="263"/>
      <c r="BIZ443" s="263"/>
      <c r="BJA443" s="263"/>
      <c r="BJB443" s="263"/>
      <c r="BJC443" s="263"/>
      <c r="BJD443" s="263"/>
      <c r="BJE443" s="263"/>
      <c r="BJF443" s="263"/>
      <c r="BJG443" s="263"/>
      <c r="BJH443" s="263"/>
      <c r="BJI443" s="263"/>
      <c r="BJJ443" s="263"/>
      <c r="BJK443" s="263"/>
      <c r="BJL443" s="263"/>
      <c r="BJM443" s="263"/>
      <c r="BJN443" s="263"/>
      <c r="BJO443" s="263"/>
      <c r="BJP443" s="263"/>
      <c r="BJQ443" s="263"/>
      <c r="BJR443" s="263"/>
      <c r="BJS443" s="263"/>
      <c r="BJT443" s="263"/>
      <c r="BJU443" s="263"/>
      <c r="BJV443" s="263"/>
      <c r="BJW443" s="263"/>
      <c r="BJX443" s="263"/>
      <c r="BJY443" s="263"/>
      <c r="BJZ443" s="263"/>
      <c r="BKA443" s="263"/>
      <c r="BKB443" s="263"/>
      <c r="BKC443" s="263"/>
      <c r="BKD443" s="263"/>
      <c r="BKE443" s="263"/>
      <c r="BKF443" s="263"/>
      <c r="BKG443" s="263"/>
      <c r="BKH443" s="263"/>
      <c r="BKI443" s="263"/>
      <c r="BKJ443" s="263"/>
      <c r="BKK443" s="263"/>
      <c r="BKL443" s="263"/>
      <c r="BKM443" s="263"/>
      <c r="BKN443" s="263"/>
      <c r="BKO443" s="263"/>
      <c r="BKP443" s="263"/>
      <c r="BKQ443" s="263"/>
      <c r="BKR443" s="263"/>
      <c r="BKS443" s="263"/>
      <c r="BKT443" s="263"/>
      <c r="BKU443" s="263"/>
      <c r="BKV443" s="263"/>
      <c r="BKW443" s="263"/>
      <c r="BKX443" s="263"/>
      <c r="BKY443" s="263"/>
      <c r="BKZ443" s="263"/>
      <c r="BLA443" s="263"/>
      <c r="BLB443" s="263"/>
      <c r="BLC443" s="263"/>
      <c r="BLD443" s="263"/>
      <c r="BLE443" s="263"/>
      <c r="BLF443" s="263"/>
      <c r="BLG443" s="263"/>
      <c r="BLH443" s="263"/>
      <c r="BLI443" s="263"/>
      <c r="BLJ443" s="263"/>
      <c r="BLK443" s="263"/>
      <c r="BLL443" s="263"/>
      <c r="BLM443" s="263"/>
      <c r="BLN443" s="263"/>
      <c r="BLO443" s="263"/>
      <c r="BLP443" s="263"/>
      <c r="BLQ443" s="263"/>
      <c r="BLR443" s="263"/>
      <c r="BLS443" s="263"/>
      <c r="BLT443" s="263"/>
      <c r="BLU443" s="263"/>
      <c r="BLV443" s="263"/>
      <c r="BLW443" s="263"/>
      <c r="BLX443" s="263"/>
      <c r="BLY443" s="263"/>
      <c r="BLZ443" s="263"/>
      <c r="BMA443" s="263"/>
      <c r="BMB443" s="263"/>
      <c r="BMC443" s="263"/>
      <c r="BMD443" s="263"/>
      <c r="BME443" s="263"/>
      <c r="BMF443" s="263"/>
      <c r="BMG443" s="263"/>
      <c r="BMH443" s="263"/>
      <c r="BMI443" s="263"/>
      <c r="BMJ443" s="263"/>
      <c r="BMK443" s="263"/>
      <c r="BML443" s="263"/>
      <c r="BMM443" s="263"/>
      <c r="BMN443" s="263"/>
      <c r="BMO443" s="263"/>
      <c r="BMP443" s="263"/>
      <c r="BMQ443" s="263"/>
      <c r="BMR443" s="263"/>
      <c r="BMS443" s="263"/>
      <c r="BMT443" s="263"/>
      <c r="BMU443" s="263"/>
      <c r="BMV443" s="263"/>
      <c r="BMW443" s="263"/>
      <c r="BMX443" s="263"/>
      <c r="BMY443" s="263"/>
      <c r="BMZ443" s="263"/>
      <c r="BNA443" s="263"/>
      <c r="BNB443" s="263"/>
      <c r="BNC443" s="263"/>
      <c r="BND443" s="263"/>
      <c r="BNE443" s="263"/>
      <c r="BNF443" s="263"/>
      <c r="BNG443" s="263"/>
      <c r="BNH443" s="263"/>
      <c r="BNI443" s="263"/>
      <c r="BNJ443" s="263"/>
      <c r="BNK443" s="263"/>
      <c r="BNL443" s="263"/>
      <c r="BNM443" s="263"/>
      <c r="BNN443" s="263"/>
      <c r="BNO443" s="263"/>
      <c r="BNP443" s="263"/>
      <c r="BNQ443" s="263"/>
      <c r="BNR443" s="263"/>
      <c r="BNS443" s="263"/>
      <c r="BNT443" s="263"/>
      <c r="BNU443" s="263"/>
      <c r="BNV443" s="263"/>
      <c r="BNW443" s="263"/>
      <c r="BNX443" s="263"/>
      <c r="BNY443" s="263"/>
      <c r="BNZ443" s="263"/>
      <c r="BOA443" s="263"/>
      <c r="BOB443" s="263"/>
      <c r="BOC443" s="263"/>
      <c r="BOD443" s="263"/>
      <c r="BOE443" s="263"/>
      <c r="BOF443" s="263"/>
      <c r="BOG443" s="263"/>
      <c r="BOH443" s="263"/>
      <c r="BOI443" s="263"/>
      <c r="BOJ443" s="263"/>
      <c r="BOK443" s="263"/>
      <c r="BOL443" s="263"/>
      <c r="BOM443" s="263"/>
      <c r="BON443" s="263"/>
      <c r="BOO443" s="263"/>
      <c r="BOP443" s="263"/>
      <c r="BOQ443" s="263"/>
      <c r="BOR443" s="263"/>
      <c r="BOS443" s="263"/>
      <c r="BOT443" s="263"/>
      <c r="BOU443" s="263"/>
      <c r="BOV443" s="263"/>
      <c r="BOW443" s="263"/>
      <c r="BOX443" s="263"/>
      <c r="BOY443" s="263"/>
      <c r="BOZ443" s="263"/>
      <c r="BPA443" s="263"/>
      <c r="BPB443" s="263"/>
      <c r="BPC443" s="263"/>
      <c r="BPD443" s="263"/>
      <c r="BPE443" s="263"/>
      <c r="BPF443" s="263"/>
      <c r="BPG443" s="263"/>
      <c r="BPH443" s="263"/>
      <c r="BPI443" s="263"/>
      <c r="BPJ443" s="263"/>
      <c r="BPK443" s="263"/>
      <c r="BPL443" s="263"/>
      <c r="BPM443" s="263"/>
      <c r="BPN443" s="263"/>
      <c r="BPO443" s="263"/>
      <c r="BPP443" s="263"/>
      <c r="BPQ443" s="263"/>
      <c r="BPR443" s="263"/>
      <c r="BPS443" s="263"/>
      <c r="BPT443" s="263"/>
      <c r="BPU443" s="263"/>
      <c r="BPV443" s="263"/>
      <c r="BPW443" s="263"/>
      <c r="BPX443" s="263"/>
      <c r="BPY443" s="263"/>
      <c r="BPZ443" s="263"/>
      <c r="BQA443" s="263"/>
      <c r="BQB443" s="263"/>
      <c r="BQC443" s="263"/>
      <c r="BQD443" s="263"/>
      <c r="BQE443" s="263"/>
      <c r="BQF443" s="263"/>
      <c r="BQG443" s="263"/>
      <c r="BQH443" s="263"/>
      <c r="BQI443" s="263"/>
      <c r="BQJ443" s="263"/>
      <c r="BQK443" s="263"/>
      <c r="BQL443" s="263"/>
      <c r="BQM443" s="263"/>
      <c r="BQN443" s="263"/>
      <c r="BQO443" s="263"/>
      <c r="BQP443" s="263"/>
      <c r="BQQ443" s="263"/>
      <c r="BQR443" s="263"/>
      <c r="BQS443" s="263"/>
      <c r="BQT443" s="263"/>
      <c r="BQU443" s="263"/>
      <c r="BQV443" s="263"/>
      <c r="BQW443" s="263"/>
      <c r="BQX443" s="263"/>
      <c r="BQY443" s="263"/>
      <c r="BQZ443" s="263"/>
      <c r="BRA443" s="263"/>
      <c r="BRB443" s="263"/>
      <c r="BRC443" s="263"/>
      <c r="BRD443" s="263"/>
      <c r="BRE443" s="263"/>
      <c r="BRF443" s="263"/>
      <c r="BRG443" s="263"/>
      <c r="BRH443" s="263"/>
      <c r="BRI443" s="263"/>
      <c r="BRJ443" s="263"/>
      <c r="BRK443" s="263"/>
      <c r="BRL443" s="263"/>
      <c r="BRM443" s="263"/>
      <c r="BRN443" s="263"/>
      <c r="BRO443" s="263"/>
      <c r="BRP443" s="263"/>
      <c r="BRQ443" s="263"/>
      <c r="BRR443" s="263"/>
      <c r="BRS443" s="263"/>
      <c r="BRT443" s="263"/>
      <c r="BRU443" s="263"/>
      <c r="BRV443" s="263"/>
      <c r="BRW443" s="263"/>
      <c r="BRX443" s="263"/>
      <c r="BRY443" s="263"/>
      <c r="BRZ443" s="263"/>
      <c r="BSA443" s="263"/>
      <c r="BSB443" s="263"/>
      <c r="BSC443" s="263"/>
      <c r="BSD443" s="263"/>
      <c r="BSE443" s="263"/>
      <c r="BSF443" s="263"/>
      <c r="BSG443" s="263"/>
      <c r="BSH443" s="263"/>
      <c r="BSI443" s="263"/>
      <c r="BSJ443" s="263"/>
      <c r="BSK443" s="263"/>
      <c r="BSL443" s="263"/>
      <c r="BSM443" s="263"/>
      <c r="BSN443" s="263"/>
      <c r="BSO443" s="263"/>
      <c r="BSP443" s="263"/>
      <c r="BSQ443" s="263"/>
      <c r="BSR443" s="263"/>
      <c r="BSS443" s="263"/>
      <c r="BST443" s="263"/>
      <c r="BSU443" s="263"/>
      <c r="BSV443" s="263"/>
      <c r="BSW443" s="263"/>
      <c r="BSX443" s="263"/>
      <c r="BSY443" s="263"/>
      <c r="BSZ443" s="263"/>
      <c r="BTA443" s="263"/>
      <c r="BTB443" s="263"/>
      <c r="BTC443" s="263"/>
      <c r="BTD443" s="263"/>
      <c r="BTE443" s="263"/>
      <c r="BTF443" s="263"/>
      <c r="BTG443" s="263"/>
      <c r="BTH443" s="263"/>
      <c r="BTI443" s="263"/>
      <c r="BTJ443" s="263"/>
      <c r="BTK443" s="263"/>
      <c r="BTL443" s="263"/>
      <c r="BTM443" s="263"/>
      <c r="BTN443" s="263"/>
      <c r="BTO443" s="263"/>
      <c r="BTP443" s="263"/>
      <c r="BTQ443" s="263"/>
      <c r="BTR443" s="263"/>
      <c r="BTS443" s="263"/>
      <c r="BTT443" s="263"/>
      <c r="BTU443" s="263"/>
      <c r="BTV443" s="263"/>
      <c r="BTW443" s="263"/>
      <c r="BTX443" s="263"/>
      <c r="BTY443" s="263"/>
      <c r="BTZ443" s="263"/>
      <c r="BUA443" s="263"/>
      <c r="BUB443" s="263"/>
      <c r="BUC443" s="263"/>
      <c r="BUD443" s="263"/>
      <c r="BUE443" s="263"/>
      <c r="BUF443" s="263"/>
      <c r="BUG443" s="263"/>
      <c r="BUH443" s="263"/>
      <c r="BUI443" s="263"/>
      <c r="BUJ443" s="263"/>
      <c r="BUK443" s="263"/>
      <c r="BUL443" s="263"/>
      <c r="BUM443" s="263"/>
      <c r="BUN443" s="263"/>
      <c r="BUO443" s="263"/>
      <c r="BUP443" s="263"/>
      <c r="BUQ443" s="263"/>
      <c r="BUR443" s="263"/>
      <c r="BUS443" s="263"/>
      <c r="BUT443" s="263"/>
      <c r="BUU443" s="263"/>
      <c r="BUV443" s="263"/>
      <c r="BUW443" s="263"/>
      <c r="BUX443" s="263"/>
      <c r="BUY443" s="263"/>
      <c r="BUZ443" s="263"/>
      <c r="BVA443" s="263"/>
      <c r="BVB443" s="263"/>
      <c r="BVC443" s="263"/>
      <c r="BVD443" s="263"/>
      <c r="BVE443" s="263"/>
      <c r="BVF443" s="263"/>
      <c r="BVG443" s="263"/>
      <c r="BVH443" s="263"/>
      <c r="BVI443" s="263"/>
      <c r="BVJ443" s="263"/>
      <c r="BVK443" s="263"/>
      <c r="BVL443" s="263"/>
      <c r="BVM443" s="263"/>
      <c r="BVN443" s="263"/>
      <c r="BVO443" s="263"/>
      <c r="BVP443" s="263"/>
      <c r="BVQ443" s="263"/>
      <c r="BVR443" s="263"/>
      <c r="BVS443" s="263"/>
      <c r="BVT443" s="263"/>
      <c r="BVU443" s="263"/>
      <c r="BVV443" s="263"/>
      <c r="BVW443" s="263"/>
      <c r="BVX443" s="263"/>
      <c r="BVY443" s="263"/>
      <c r="BVZ443" s="263"/>
      <c r="BWA443" s="263"/>
      <c r="BWB443" s="263"/>
      <c r="BWC443" s="263"/>
      <c r="BWD443" s="263"/>
      <c r="BWE443" s="263"/>
      <c r="BWF443" s="263"/>
      <c r="BWG443" s="263"/>
      <c r="BWH443" s="263"/>
      <c r="BWI443" s="263"/>
      <c r="BWJ443" s="263"/>
      <c r="BWK443" s="263"/>
      <c r="BWL443" s="263"/>
      <c r="BWM443" s="263"/>
      <c r="BWN443" s="263"/>
      <c r="BWO443" s="263"/>
      <c r="BWP443" s="263"/>
      <c r="BWQ443" s="263"/>
      <c r="BWR443" s="263"/>
      <c r="BWS443" s="263"/>
      <c r="BWT443" s="263"/>
      <c r="BWU443" s="263"/>
      <c r="BWV443" s="263"/>
      <c r="BWW443" s="263"/>
      <c r="BWX443" s="263"/>
      <c r="BWY443" s="263"/>
      <c r="BWZ443" s="263"/>
      <c r="BXA443" s="263"/>
      <c r="BXB443" s="263"/>
      <c r="BXC443" s="263"/>
      <c r="BXD443" s="263"/>
      <c r="BXE443" s="263"/>
      <c r="BXF443" s="263"/>
      <c r="BXG443" s="263"/>
      <c r="BXH443" s="263"/>
      <c r="BXI443" s="263"/>
      <c r="BXJ443" s="263"/>
      <c r="BXK443" s="263"/>
      <c r="BXL443" s="263"/>
      <c r="BXM443" s="263"/>
      <c r="BXN443" s="263"/>
      <c r="BXO443" s="263"/>
      <c r="BXP443" s="263"/>
      <c r="BXQ443" s="263"/>
      <c r="BXR443" s="263"/>
      <c r="BXS443" s="263"/>
      <c r="BXT443" s="263"/>
      <c r="BXU443" s="263"/>
      <c r="BXV443" s="263"/>
      <c r="BXW443" s="263"/>
      <c r="BXX443" s="263"/>
      <c r="BXY443" s="263"/>
      <c r="BXZ443" s="263"/>
      <c r="BYA443" s="263"/>
      <c r="BYB443" s="263"/>
      <c r="BYC443" s="263"/>
      <c r="BYD443" s="263"/>
      <c r="BYE443" s="263"/>
      <c r="BYF443" s="263"/>
      <c r="BYG443" s="263"/>
      <c r="BYH443" s="263"/>
      <c r="BYI443" s="263"/>
      <c r="BYJ443" s="263"/>
      <c r="BYK443" s="263"/>
      <c r="BYL443" s="263"/>
      <c r="BYM443" s="263"/>
      <c r="BYN443" s="263"/>
      <c r="BYO443" s="263"/>
      <c r="BYP443" s="263"/>
      <c r="BYQ443" s="263"/>
      <c r="BYR443" s="263"/>
      <c r="BYS443" s="263"/>
      <c r="BYT443" s="263"/>
      <c r="BYU443" s="263"/>
      <c r="BYV443" s="263"/>
      <c r="BYW443" s="263"/>
      <c r="BYX443" s="263"/>
      <c r="BYY443" s="263"/>
      <c r="BYZ443" s="263"/>
      <c r="BZA443" s="263"/>
      <c r="BZB443" s="263"/>
      <c r="BZC443" s="263"/>
      <c r="BZD443" s="263"/>
      <c r="BZE443" s="263"/>
      <c r="BZF443" s="263"/>
      <c r="BZG443" s="263"/>
      <c r="BZH443" s="263"/>
      <c r="BZI443" s="263"/>
      <c r="BZJ443" s="263"/>
      <c r="BZK443" s="263"/>
      <c r="BZL443" s="263"/>
      <c r="BZM443" s="263"/>
      <c r="BZN443" s="263"/>
      <c r="BZO443" s="263"/>
      <c r="BZP443" s="263"/>
      <c r="BZQ443" s="263"/>
      <c r="BZR443" s="263"/>
      <c r="BZS443" s="263"/>
      <c r="BZT443" s="263"/>
      <c r="BZU443" s="263"/>
      <c r="BZV443" s="263"/>
      <c r="BZW443" s="263"/>
      <c r="BZX443" s="263"/>
      <c r="BZY443" s="263"/>
      <c r="BZZ443" s="263"/>
      <c r="CAA443" s="263"/>
      <c r="CAB443" s="263"/>
      <c r="CAC443" s="263"/>
      <c r="CAD443" s="263"/>
      <c r="CAE443" s="263"/>
      <c r="CAF443" s="263"/>
      <c r="CAG443" s="263"/>
      <c r="CAH443" s="263"/>
      <c r="CAI443" s="263"/>
      <c r="CAJ443" s="263"/>
      <c r="CAK443" s="263"/>
      <c r="CAL443" s="263"/>
      <c r="CAM443" s="263"/>
      <c r="CAN443" s="263"/>
      <c r="CAO443" s="263"/>
      <c r="CAP443" s="263"/>
      <c r="CAQ443" s="263"/>
      <c r="CAR443" s="263"/>
      <c r="CAS443" s="263"/>
      <c r="CAT443" s="263"/>
      <c r="CAU443" s="263"/>
      <c r="CAV443" s="263"/>
    </row>
    <row r="444" spans="1:2076" x14ac:dyDescent="0.35">
      <c r="A444" s="263"/>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263"/>
      <c r="AE444" s="263"/>
      <c r="AF444" s="263"/>
      <c r="AG444" s="263"/>
      <c r="AH444" s="263"/>
      <c r="AI444" s="263"/>
      <c r="AJ444" s="263"/>
      <c r="AK444" s="263"/>
      <c r="AL444" s="263"/>
      <c r="AM444" s="263"/>
      <c r="AN444" s="263"/>
      <c r="AO444" s="263"/>
      <c r="AP444" s="263"/>
      <c r="AQ444" s="263"/>
      <c r="AR444" s="263"/>
      <c r="AS444" s="263"/>
      <c r="AT444" s="263"/>
      <c r="AU444" s="263"/>
      <c r="AV444" s="263"/>
      <c r="AW444" s="263"/>
      <c r="AX444" s="263"/>
      <c r="AY444" s="263"/>
      <c r="AZ444" s="263"/>
      <c r="BA444" s="263"/>
      <c r="BB444" s="263"/>
      <c r="BC444" s="263"/>
      <c r="BD444" s="263"/>
      <c r="BE444" s="263"/>
      <c r="BF444" s="263"/>
      <c r="BG444" s="263"/>
      <c r="BH444" s="263"/>
      <c r="BI444" s="263"/>
      <c r="BJ444" s="263"/>
      <c r="BK444" s="263"/>
      <c r="BL444" s="263"/>
      <c r="BM444" s="263"/>
      <c r="BN444" s="263"/>
      <c r="BO444" s="263"/>
      <c r="BP444" s="263"/>
      <c r="BQ444" s="263"/>
      <c r="BR444" s="263"/>
      <c r="BS444" s="263"/>
      <c r="BT444" s="263"/>
      <c r="BU444" s="263"/>
      <c r="BV444" s="263"/>
      <c r="BW444" s="263"/>
      <c r="BX444" s="263"/>
      <c r="BY444" s="263"/>
      <c r="BZ444" s="263"/>
      <c r="CA444" s="263"/>
      <c r="CB444" s="263"/>
      <c r="CC444" s="263"/>
      <c r="CD444" s="263"/>
      <c r="CE444" s="263"/>
      <c r="CF444" s="263"/>
      <c r="CG444" s="263"/>
      <c r="CH444" s="263"/>
      <c r="CI444" s="263"/>
      <c r="CJ444" s="263"/>
      <c r="CK444" s="263"/>
      <c r="CL444" s="263"/>
      <c r="CM444" s="263"/>
      <c r="CN444" s="263"/>
      <c r="CO444" s="263"/>
      <c r="CP444" s="263"/>
      <c r="CQ444" s="263"/>
      <c r="CR444" s="263"/>
      <c r="CS444" s="263"/>
      <c r="CT444" s="263"/>
      <c r="CU444" s="263"/>
      <c r="CV444" s="263"/>
      <c r="CW444" s="263"/>
      <c r="CX444" s="263"/>
      <c r="CY444" s="263"/>
      <c r="CZ444" s="263"/>
      <c r="DA444" s="263"/>
      <c r="DB444" s="263"/>
      <c r="DC444" s="263"/>
      <c r="DD444" s="263"/>
      <c r="DE444" s="263"/>
      <c r="DF444" s="263"/>
      <c r="DG444" s="263"/>
      <c r="DH444" s="263"/>
      <c r="DI444" s="263"/>
      <c r="DJ444" s="263"/>
      <c r="DK444" s="263"/>
      <c r="DL444" s="263"/>
      <c r="DM444" s="263"/>
      <c r="DN444" s="263"/>
      <c r="DO444" s="263"/>
      <c r="DP444" s="263"/>
      <c r="DQ444" s="263"/>
      <c r="DR444" s="263"/>
      <c r="DS444" s="263"/>
      <c r="DT444" s="263"/>
      <c r="DU444" s="263"/>
      <c r="DV444" s="263"/>
      <c r="DW444" s="263"/>
      <c r="DX444" s="263"/>
      <c r="DY444" s="263"/>
      <c r="DZ444" s="263"/>
      <c r="EA444" s="263"/>
      <c r="EB444" s="263"/>
      <c r="EC444" s="263"/>
      <c r="ED444" s="263"/>
      <c r="EE444" s="263"/>
      <c r="EF444" s="263"/>
      <c r="EG444" s="263"/>
      <c r="EH444" s="263"/>
      <c r="EI444" s="263"/>
      <c r="EJ444" s="263"/>
      <c r="EK444" s="263"/>
      <c r="EL444" s="263"/>
      <c r="EM444" s="263"/>
      <c r="EN444" s="263"/>
      <c r="EO444" s="263"/>
      <c r="EP444" s="263"/>
      <c r="EQ444" s="263"/>
      <c r="ER444" s="263"/>
      <c r="ES444" s="263"/>
      <c r="ET444" s="263"/>
      <c r="EU444" s="263"/>
      <c r="EV444" s="263"/>
      <c r="EW444" s="263"/>
      <c r="EX444" s="263"/>
      <c r="EY444" s="263"/>
      <c r="EZ444" s="263"/>
      <c r="FA444" s="263"/>
      <c r="FB444" s="263"/>
      <c r="FC444" s="263"/>
      <c r="FD444" s="263"/>
      <c r="FE444" s="263"/>
      <c r="FF444" s="263"/>
      <c r="FG444" s="263"/>
      <c r="FH444" s="263"/>
      <c r="FI444" s="263"/>
      <c r="FJ444" s="263"/>
      <c r="FK444" s="263"/>
      <c r="FL444" s="263"/>
      <c r="FM444" s="263"/>
      <c r="FN444" s="263"/>
      <c r="FO444" s="263"/>
      <c r="FP444" s="263"/>
      <c r="FQ444" s="263"/>
      <c r="FR444" s="263"/>
      <c r="FS444" s="263"/>
      <c r="FT444" s="263"/>
      <c r="FU444" s="263"/>
      <c r="FV444" s="263"/>
      <c r="FW444" s="263"/>
      <c r="FX444" s="263"/>
      <c r="FY444" s="263"/>
      <c r="FZ444" s="263"/>
      <c r="GA444" s="263"/>
      <c r="GB444" s="263"/>
      <c r="GC444" s="263"/>
      <c r="GD444" s="263"/>
      <c r="GE444" s="263"/>
      <c r="GF444" s="263"/>
      <c r="GG444" s="263"/>
      <c r="GH444" s="263"/>
      <c r="GI444" s="263"/>
      <c r="GJ444" s="263"/>
      <c r="GK444" s="263"/>
      <c r="GL444" s="263"/>
      <c r="GM444" s="263"/>
      <c r="GN444" s="263"/>
      <c r="GO444" s="263"/>
      <c r="GP444" s="263"/>
      <c r="GQ444" s="263"/>
      <c r="GR444" s="263"/>
      <c r="GS444" s="263"/>
      <c r="GT444" s="263"/>
      <c r="GU444" s="263"/>
      <c r="GV444" s="263"/>
      <c r="GW444" s="263"/>
      <c r="GX444" s="263"/>
      <c r="GY444" s="263"/>
      <c r="GZ444" s="263"/>
      <c r="HA444" s="263"/>
      <c r="HB444" s="263"/>
      <c r="HC444" s="263"/>
      <c r="HD444" s="263"/>
      <c r="HE444" s="263"/>
      <c r="HF444" s="263"/>
      <c r="HG444" s="263"/>
      <c r="HH444" s="263"/>
      <c r="HI444" s="263"/>
      <c r="HJ444" s="263"/>
      <c r="HK444" s="263"/>
      <c r="HL444" s="263"/>
      <c r="HM444" s="263"/>
      <c r="HN444" s="263"/>
      <c r="HO444" s="263"/>
      <c r="HP444" s="263"/>
      <c r="HQ444" s="263"/>
      <c r="HR444" s="263"/>
      <c r="HS444" s="263"/>
      <c r="HT444" s="263"/>
      <c r="HU444" s="263"/>
      <c r="HV444" s="263"/>
      <c r="HW444" s="263"/>
      <c r="HX444" s="263"/>
      <c r="HY444" s="263"/>
      <c r="HZ444" s="263"/>
      <c r="IA444" s="263"/>
      <c r="IB444" s="263"/>
      <c r="IC444" s="263"/>
      <c r="ID444" s="263"/>
      <c r="IE444" s="263"/>
      <c r="IF444" s="263"/>
      <c r="IG444" s="263"/>
      <c r="IH444" s="263"/>
      <c r="II444" s="263"/>
      <c r="IJ444" s="263"/>
      <c r="IK444" s="263"/>
      <c r="IL444" s="263"/>
      <c r="IM444" s="263"/>
      <c r="IN444" s="263"/>
      <c r="IO444" s="263"/>
      <c r="IP444" s="263"/>
      <c r="IQ444" s="263"/>
      <c r="IR444" s="263"/>
      <c r="IS444" s="263"/>
      <c r="IT444" s="263"/>
      <c r="IU444" s="263"/>
      <c r="IV444" s="263"/>
      <c r="IW444" s="263"/>
      <c r="IX444" s="263"/>
      <c r="IY444" s="263"/>
      <c r="IZ444" s="263"/>
      <c r="JA444" s="263"/>
      <c r="JB444" s="263"/>
      <c r="JC444" s="263"/>
      <c r="JD444" s="263"/>
      <c r="JE444" s="263"/>
      <c r="JF444" s="263"/>
      <c r="JG444" s="263"/>
      <c r="JH444" s="263"/>
      <c r="JI444" s="263"/>
      <c r="JJ444" s="263"/>
      <c r="JK444" s="263"/>
      <c r="JL444" s="263"/>
      <c r="JM444" s="263"/>
      <c r="JN444" s="263"/>
      <c r="JO444" s="263"/>
      <c r="JP444" s="263"/>
      <c r="JQ444" s="263"/>
      <c r="JR444" s="263"/>
      <c r="JS444" s="263"/>
      <c r="JT444" s="263"/>
      <c r="JU444" s="263"/>
      <c r="JV444" s="263"/>
      <c r="JW444" s="263"/>
      <c r="JX444" s="263"/>
      <c r="JY444" s="263"/>
      <c r="JZ444" s="263"/>
      <c r="KA444" s="263"/>
      <c r="KB444" s="263"/>
      <c r="KC444" s="263"/>
      <c r="KD444" s="263"/>
      <c r="KE444" s="263"/>
      <c r="KF444" s="263"/>
      <c r="KG444" s="263"/>
      <c r="KH444" s="263"/>
      <c r="KI444" s="263"/>
      <c r="KJ444" s="263"/>
      <c r="KK444" s="263"/>
      <c r="KL444" s="263"/>
      <c r="KM444" s="263"/>
      <c r="KN444" s="263"/>
      <c r="KO444" s="263"/>
      <c r="KP444" s="263"/>
      <c r="KQ444" s="263"/>
      <c r="KR444" s="263"/>
      <c r="KS444" s="263"/>
      <c r="KT444" s="263"/>
      <c r="KU444" s="263"/>
      <c r="KV444" s="263"/>
      <c r="KW444" s="263"/>
      <c r="KX444" s="263"/>
      <c r="KY444" s="263"/>
      <c r="KZ444" s="263"/>
      <c r="LA444" s="263"/>
      <c r="LB444" s="263"/>
      <c r="LC444" s="263"/>
      <c r="LD444" s="263"/>
      <c r="LE444" s="263"/>
      <c r="LF444" s="263"/>
      <c r="LG444" s="263"/>
      <c r="LH444" s="263"/>
      <c r="LI444" s="263"/>
      <c r="LJ444" s="263"/>
      <c r="LK444" s="263"/>
      <c r="LL444" s="263"/>
      <c r="LM444" s="263"/>
      <c r="LN444" s="263"/>
      <c r="LO444" s="263"/>
      <c r="LP444" s="263"/>
      <c r="LQ444" s="263"/>
      <c r="LR444" s="263"/>
      <c r="LS444" s="263"/>
      <c r="LT444" s="263"/>
      <c r="LU444" s="263"/>
      <c r="LV444" s="263"/>
      <c r="LW444" s="263"/>
      <c r="LX444" s="263"/>
      <c r="LY444" s="263"/>
      <c r="LZ444" s="263"/>
      <c r="MA444" s="263"/>
      <c r="MB444" s="263"/>
      <c r="MC444" s="263"/>
      <c r="MD444" s="263"/>
      <c r="ME444" s="263"/>
      <c r="MF444" s="263"/>
      <c r="MG444" s="263"/>
      <c r="MH444" s="263"/>
      <c r="MI444" s="263"/>
      <c r="MJ444" s="263"/>
      <c r="MK444" s="263"/>
      <c r="ML444" s="263"/>
      <c r="MM444" s="263"/>
      <c r="MN444" s="263"/>
      <c r="MO444" s="263"/>
      <c r="MP444" s="263"/>
      <c r="MQ444" s="263"/>
      <c r="MR444" s="263"/>
      <c r="MS444" s="263"/>
      <c r="MT444" s="263"/>
      <c r="MU444" s="263"/>
      <c r="MV444" s="263"/>
      <c r="MW444" s="263"/>
      <c r="MX444" s="263"/>
      <c r="MY444" s="263"/>
      <c r="MZ444" s="263"/>
      <c r="NA444" s="263"/>
      <c r="NB444" s="263"/>
      <c r="NC444" s="263"/>
      <c r="ND444" s="263"/>
      <c r="NE444" s="263"/>
      <c r="NF444" s="263"/>
      <c r="NG444" s="263"/>
      <c r="NH444" s="263"/>
      <c r="NI444" s="263"/>
      <c r="NJ444" s="263"/>
      <c r="NK444" s="263"/>
      <c r="NL444" s="263"/>
      <c r="NM444" s="263"/>
      <c r="NN444" s="263"/>
      <c r="NO444" s="263"/>
      <c r="NP444" s="263"/>
      <c r="NQ444" s="263"/>
      <c r="NR444" s="263"/>
      <c r="NS444" s="263"/>
      <c r="NT444" s="263"/>
      <c r="NU444" s="263"/>
      <c r="NV444" s="263"/>
      <c r="NW444" s="263"/>
      <c r="NX444" s="263"/>
      <c r="NY444" s="263"/>
      <c r="NZ444" s="263"/>
      <c r="OA444" s="263"/>
      <c r="OB444" s="263"/>
      <c r="OC444" s="263"/>
      <c r="OD444" s="263"/>
      <c r="OE444" s="263"/>
      <c r="OF444" s="263"/>
      <c r="OG444" s="263"/>
      <c r="OH444" s="263"/>
      <c r="OI444" s="263"/>
      <c r="OJ444" s="263"/>
      <c r="OK444" s="263"/>
      <c r="OL444" s="263"/>
      <c r="OM444" s="263"/>
      <c r="ON444" s="263"/>
      <c r="OO444" s="263"/>
      <c r="OP444" s="263"/>
      <c r="OQ444" s="263"/>
      <c r="OR444" s="263"/>
      <c r="OS444" s="263"/>
      <c r="OT444" s="263"/>
      <c r="OU444" s="263"/>
      <c r="OV444" s="263"/>
      <c r="OW444" s="263"/>
      <c r="OX444" s="263"/>
      <c r="OY444" s="263"/>
      <c r="OZ444" s="263"/>
      <c r="PA444" s="263"/>
      <c r="PB444" s="263"/>
      <c r="PC444" s="263"/>
      <c r="PD444" s="263"/>
      <c r="PE444" s="263"/>
      <c r="PF444" s="263"/>
      <c r="PG444" s="263"/>
      <c r="PH444" s="263"/>
      <c r="PI444" s="263"/>
      <c r="PJ444" s="263"/>
      <c r="PK444" s="263"/>
      <c r="PL444" s="263"/>
      <c r="PM444" s="263"/>
      <c r="PN444" s="263"/>
      <c r="PO444" s="263"/>
      <c r="PP444" s="263"/>
      <c r="PQ444" s="263"/>
      <c r="PR444" s="263"/>
      <c r="PS444" s="263"/>
      <c r="PT444" s="263"/>
      <c r="PU444" s="263"/>
      <c r="PV444" s="263"/>
      <c r="PW444" s="263"/>
      <c r="PX444" s="263"/>
      <c r="PY444" s="263"/>
      <c r="PZ444" s="263"/>
      <c r="QA444" s="263"/>
      <c r="QB444" s="263"/>
      <c r="QC444" s="263"/>
      <c r="QD444" s="263"/>
      <c r="QE444" s="263"/>
      <c r="QF444" s="263"/>
      <c r="QG444" s="263"/>
      <c r="QH444" s="263"/>
      <c r="QI444" s="263"/>
      <c r="QJ444" s="263"/>
      <c r="QK444" s="263"/>
      <c r="QL444" s="263"/>
      <c r="QM444" s="263"/>
      <c r="QN444" s="263"/>
      <c r="QO444" s="263"/>
      <c r="QP444" s="263"/>
      <c r="QQ444" s="263"/>
      <c r="QR444" s="263"/>
      <c r="QS444" s="263"/>
      <c r="QT444" s="263"/>
      <c r="QU444" s="263"/>
      <c r="QV444" s="263"/>
      <c r="QW444" s="263"/>
      <c r="QX444" s="263"/>
      <c r="QY444" s="263"/>
      <c r="QZ444" s="263"/>
      <c r="RA444" s="263"/>
      <c r="RB444" s="263"/>
      <c r="RC444" s="263"/>
      <c r="RD444" s="263"/>
      <c r="RE444" s="263"/>
      <c r="RF444" s="263"/>
      <c r="RG444" s="263"/>
      <c r="RH444" s="263"/>
      <c r="RI444" s="263"/>
      <c r="RJ444" s="263"/>
      <c r="RK444" s="263"/>
      <c r="RL444" s="263"/>
      <c r="RM444" s="263"/>
      <c r="RN444" s="263"/>
      <c r="RO444" s="263"/>
      <c r="RP444" s="263"/>
      <c r="RQ444" s="263"/>
      <c r="RR444" s="263"/>
      <c r="RS444" s="263"/>
      <c r="RT444" s="263"/>
      <c r="RU444" s="263"/>
      <c r="RV444" s="263"/>
      <c r="RW444" s="263"/>
      <c r="RX444" s="263"/>
      <c r="RY444" s="263"/>
      <c r="RZ444" s="263"/>
      <c r="SA444" s="263"/>
      <c r="SB444" s="263"/>
      <c r="SC444" s="263"/>
      <c r="SD444" s="263"/>
      <c r="SE444" s="263"/>
      <c r="SF444" s="263"/>
      <c r="SG444" s="263"/>
      <c r="SH444" s="263"/>
      <c r="SI444" s="263"/>
      <c r="SJ444" s="263"/>
      <c r="SK444" s="263"/>
      <c r="SL444" s="263"/>
      <c r="SM444" s="263"/>
      <c r="SN444" s="263"/>
      <c r="SO444" s="263"/>
      <c r="SP444" s="263"/>
      <c r="SQ444" s="263"/>
      <c r="SR444" s="263"/>
      <c r="SS444" s="263"/>
      <c r="ST444" s="263"/>
      <c r="SU444" s="263"/>
      <c r="SV444" s="263"/>
      <c r="SW444" s="263"/>
      <c r="SX444" s="263"/>
      <c r="SY444" s="263"/>
      <c r="SZ444" s="263"/>
      <c r="TA444" s="263"/>
      <c r="TB444" s="263"/>
      <c r="TC444" s="263"/>
      <c r="TD444" s="263"/>
      <c r="TE444" s="263"/>
      <c r="TF444" s="263"/>
      <c r="TG444" s="263"/>
      <c r="TH444" s="263"/>
      <c r="TI444" s="263"/>
      <c r="TJ444" s="263"/>
      <c r="TK444" s="263"/>
      <c r="TL444" s="263"/>
      <c r="TM444" s="263"/>
      <c r="TN444" s="263"/>
      <c r="TO444" s="263"/>
      <c r="TP444" s="263"/>
      <c r="TQ444" s="263"/>
      <c r="TR444" s="263"/>
      <c r="TS444" s="263"/>
      <c r="TT444" s="263"/>
      <c r="TU444" s="263"/>
      <c r="TV444" s="263"/>
      <c r="TW444" s="263"/>
      <c r="TX444" s="263"/>
      <c r="TY444" s="263"/>
      <c r="TZ444" s="263"/>
      <c r="UA444" s="263"/>
      <c r="UB444" s="263"/>
      <c r="UC444" s="263"/>
      <c r="UD444" s="263"/>
      <c r="UE444" s="263"/>
      <c r="UF444" s="263"/>
      <c r="UG444" s="263"/>
      <c r="UH444" s="263"/>
      <c r="UI444" s="263"/>
      <c r="UJ444" s="263"/>
      <c r="UK444" s="263"/>
      <c r="UL444" s="263"/>
      <c r="UM444" s="263"/>
      <c r="UN444" s="263"/>
      <c r="UO444" s="263"/>
      <c r="UP444" s="263"/>
      <c r="UQ444" s="263"/>
      <c r="UR444" s="263"/>
      <c r="US444" s="263"/>
      <c r="UT444" s="263"/>
      <c r="UU444" s="263"/>
      <c r="UV444" s="263"/>
      <c r="UW444" s="263"/>
      <c r="UX444" s="263"/>
      <c r="UY444" s="263"/>
      <c r="UZ444" s="263"/>
      <c r="VA444" s="263"/>
      <c r="VB444" s="263"/>
      <c r="VC444" s="263"/>
      <c r="VD444" s="263"/>
      <c r="VE444" s="263"/>
      <c r="VF444" s="263"/>
      <c r="VG444" s="263"/>
      <c r="VH444" s="263"/>
      <c r="VI444" s="263"/>
      <c r="VJ444" s="263"/>
      <c r="VK444" s="263"/>
      <c r="VL444" s="263"/>
      <c r="VM444" s="263"/>
      <c r="VN444" s="263"/>
      <c r="VO444" s="263"/>
      <c r="VP444" s="263"/>
      <c r="VQ444" s="263"/>
      <c r="VR444" s="263"/>
      <c r="VS444" s="263"/>
      <c r="VT444" s="263"/>
      <c r="VU444" s="263"/>
      <c r="VV444" s="263"/>
      <c r="VW444" s="263"/>
      <c r="VX444" s="263"/>
      <c r="VY444" s="263"/>
      <c r="VZ444" s="263"/>
      <c r="WA444" s="263"/>
      <c r="WB444" s="263"/>
      <c r="WC444" s="263"/>
      <c r="WD444" s="263"/>
      <c r="WE444" s="263"/>
      <c r="WF444" s="263"/>
      <c r="WG444" s="263"/>
      <c r="WH444" s="263"/>
      <c r="WI444" s="263"/>
      <c r="WJ444" s="263"/>
      <c r="WK444" s="263"/>
      <c r="WL444" s="263"/>
      <c r="WM444" s="263"/>
      <c r="WN444" s="263"/>
      <c r="WO444" s="263"/>
      <c r="WP444" s="263"/>
      <c r="WQ444" s="263"/>
      <c r="WR444" s="263"/>
      <c r="WS444" s="263"/>
      <c r="WT444" s="263"/>
      <c r="WU444" s="263"/>
      <c r="WV444" s="263"/>
      <c r="WW444" s="263"/>
      <c r="WX444" s="263"/>
      <c r="WY444" s="263"/>
      <c r="WZ444" s="263"/>
      <c r="XA444" s="263"/>
      <c r="XB444" s="263"/>
      <c r="XC444" s="263"/>
      <c r="XD444" s="263"/>
      <c r="XE444" s="263"/>
      <c r="XF444" s="263"/>
      <c r="XG444" s="263"/>
      <c r="XH444" s="263"/>
      <c r="XI444" s="263"/>
      <c r="XJ444" s="263"/>
      <c r="XK444" s="263"/>
      <c r="XL444" s="263"/>
      <c r="XM444" s="263"/>
      <c r="XN444" s="263"/>
      <c r="XO444" s="263"/>
      <c r="XP444" s="263"/>
      <c r="XQ444" s="263"/>
      <c r="XR444" s="263"/>
      <c r="XS444" s="263"/>
      <c r="XT444" s="263"/>
      <c r="XU444" s="263"/>
      <c r="XV444" s="263"/>
      <c r="XW444" s="263"/>
      <c r="XX444" s="263"/>
      <c r="XY444" s="263"/>
      <c r="XZ444" s="263"/>
      <c r="YA444" s="263"/>
      <c r="YB444" s="263"/>
      <c r="YC444" s="263"/>
      <c r="YD444" s="263"/>
      <c r="YE444" s="263"/>
      <c r="YF444" s="263"/>
      <c r="YG444" s="263"/>
      <c r="YH444" s="263"/>
      <c r="YI444" s="263"/>
      <c r="YJ444" s="263"/>
      <c r="YK444" s="263"/>
      <c r="YL444" s="263"/>
      <c r="YM444" s="263"/>
      <c r="YN444" s="263"/>
      <c r="YO444" s="263"/>
      <c r="YP444" s="263"/>
      <c r="YQ444" s="263"/>
      <c r="YR444" s="263"/>
      <c r="YS444" s="263"/>
      <c r="YT444" s="263"/>
      <c r="YU444" s="263"/>
      <c r="YV444" s="263"/>
      <c r="YW444" s="263"/>
      <c r="YX444" s="263"/>
      <c r="YY444" s="263"/>
      <c r="YZ444" s="263"/>
      <c r="ZA444" s="263"/>
      <c r="ZB444" s="263"/>
      <c r="ZC444" s="263"/>
      <c r="ZD444" s="263"/>
      <c r="ZE444" s="263"/>
      <c r="ZF444" s="263"/>
      <c r="ZG444" s="263"/>
      <c r="ZH444" s="263"/>
      <c r="ZI444" s="263"/>
      <c r="ZJ444" s="263"/>
      <c r="ZK444" s="263"/>
      <c r="ZL444" s="263"/>
      <c r="ZM444" s="263"/>
      <c r="ZN444" s="263"/>
      <c r="ZO444" s="263"/>
      <c r="ZP444" s="263"/>
      <c r="ZQ444" s="263"/>
      <c r="ZR444" s="263"/>
      <c r="ZS444" s="263"/>
      <c r="ZT444" s="263"/>
      <c r="ZU444" s="263"/>
      <c r="ZV444" s="263"/>
      <c r="ZW444" s="263"/>
      <c r="ZX444" s="263"/>
      <c r="ZY444" s="263"/>
      <c r="ZZ444" s="263"/>
      <c r="AAA444" s="263"/>
      <c r="AAB444" s="263"/>
      <c r="AAC444" s="263"/>
      <c r="AAD444" s="263"/>
      <c r="AAE444" s="263"/>
      <c r="AAF444" s="263"/>
      <c r="AAG444" s="263"/>
      <c r="AAH444" s="263"/>
      <c r="AAI444" s="263"/>
      <c r="AAJ444" s="263"/>
      <c r="AAK444" s="263"/>
      <c r="AAL444" s="263"/>
      <c r="AAM444" s="263"/>
      <c r="AAN444" s="263"/>
      <c r="AAO444" s="263"/>
      <c r="AAP444" s="263"/>
      <c r="AAQ444" s="263"/>
      <c r="AAR444" s="263"/>
      <c r="AAS444" s="263"/>
      <c r="AAT444" s="263"/>
      <c r="AAU444" s="263"/>
      <c r="AAV444" s="263"/>
      <c r="AAW444" s="263"/>
      <c r="AAX444" s="263"/>
      <c r="AAY444" s="263"/>
      <c r="AAZ444" s="263"/>
      <c r="ABA444" s="263"/>
      <c r="ABB444" s="263"/>
      <c r="ABC444" s="263"/>
      <c r="ABD444" s="263"/>
      <c r="ABE444" s="263"/>
      <c r="ABF444" s="263"/>
      <c r="ABG444" s="263"/>
      <c r="ABH444" s="263"/>
      <c r="ABI444" s="263"/>
      <c r="ABJ444" s="263"/>
      <c r="ABK444" s="263"/>
      <c r="ABL444" s="263"/>
      <c r="ABM444" s="263"/>
      <c r="ABN444" s="263"/>
      <c r="ABO444" s="263"/>
      <c r="ABP444" s="263"/>
      <c r="ABQ444" s="263"/>
      <c r="ABR444" s="263"/>
      <c r="ABS444" s="263"/>
      <c r="ABT444" s="263"/>
      <c r="ABU444" s="263"/>
      <c r="ABV444" s="263"/>
      <c r="ABW444" s="263"/>
      <c r="ABX444" s="263"/>
      <c r="ABY444" s="263"/>
      <c r="ABZ444" s="263"/>
      <c r="ACA444" s="263"/>
      <c r="ACB444" s="263"/>
      <c r="ACC444" s="263"/>
      <c r="ACD444" s="263"/>
      <c r="ACE444" s="263"/>
      <c r="ACF444" s="263"/>
      <c r="ACG444" s="263"/>
      <c r="ACH444" s="263"/>
      <c r="ACI444" s="263"/>
      <c r="ACJ444" s="263"/>
      <c r="ACK444" s="263"/>
      <c r="ACL444" s="263"/>
      <c r="ACM444" s="263"/>
      <c r="ACN444" s="263"/>
      <c r="ACO444" s="263"/>
      <c r="ACP444" s="263"/>
      <c r="ACQ444" s="263"/>
      <c r="ACR444" s="263"/>
      <c r="ACS444" s="263"/>
      <c r="ACT444" s="263"/>
      <c r="ACU444" s="263"/>
      <c r="ACV444" s="263"/>
      <c r="ACW444" s="263"/>
      <c r="ACX444" s="263"/>
      <c r="ACY444" s="263"/>
      <c r="ACZ444" s="263"/>
      <c r="ADA444" s="263"/>
      <c r="ADB444" s="263"/>
      <c r="ADC444" s="263"/>
      <c r="ADD444" s="263"/>
      <c r="ADE444" s="263"/>
      <c r="ADF444" s="263"/>
      <c r="ADG444" s="263"/>
      <c r="ADH444" s="263"/>
      <c r="ADI444" s="263"/>
      <c r="ADJ444" s="263"/>
      <c r="ADK444" s="263"/>
      <c r="ADL444" s="263"/>
      <c r="ADM444" s="263"/>
      <c r="ADN444" s="263"/>
      <c r="ADO444" s="263"/>
      <c r="ADP444" s="263"/>
      <c r="ADQ444" s="263"/>
      <c r="ADR444" s="263"/>
      <c r="ADS444" s="263"/>
      <c r="ADT444" s="263"/>
      <c r="ADU444" s="263"/>
      <c r="ADV444" s="263"/>
      <c r="ADW444" s="263"/>
      <c r="ADX444" s="263"/>
      <c r="ADY444" s="263"/>
      <c r="ADZ444" s="263"/>
      <c r="AEA444" s="263"/>
      <c r="AEB444" s="263"/>
      <c r="AEC444" s="263"/>
      <c r="AED444" s="263"/>
      <c r="AEE444" s="263"/>
      <c r="AEF444" s="263"/>
      <c r="AEG444" s="263"/>
      <c r="AEH444" s="263"/>
      <c r="AEI444" s="263"/>
      <c r="AEJ444" s="263"/>
      <c r="AEK444" s="263"/>
      <c r="AEL444" s="263"/>
      <c r="AEM444" s="263"/>
      <c r="AEN444" s="263"/>
      <c r="AEO444" s="263"/>
      <c r="AEP444" s="263"/>
      <c r="AEQ444" s="263"/>
      <c r="AER444" s="263"/>
      <c r="AES444" s="263"/>
      <c r="AET444" s="263"/>
      <c r="AEU444" s="263"/>
      <c r="AEV444" s="263"/>
      <c r="AEW444" s="263"/>
      <c r="AEX444" s="263"/>
      <c r="AEY444" s="263"/>
      <c r="AEZ444" s="263"/>
      <c r="AFA444" s="263"/>
      <c r="AFB444" s="263"/>
      <c r="AFC444" s="263"/>
      <c r="AFD444" s="263"/>
      <c r="AFE444" s="263"/>
      <c r="AFF444" s="263"/>
      <c r="AFG444" s="263"/>
      <c r="AFH444" s="263"/>
      <c r="AFI444" s="263"/>
      <c r="AFJ444" s="263"/>
      <c r="AFK444" s="263"/>
      <c r="AFL444" s="263"/>
      <c r="AFM444" s="263"/>
      <c r="AFN444" s="263"/>
      <c r="AFO444" s="263"/>
      <c r="AFP444" s="263"/>
      <c r="AFQ444" s="263"/>
      <c r="AFR444" s="263"/>
      <c r="AFS444" s="263"/>
      <c r="AFT444" s="263"/>
      <c r="AFU444" s="263"/>
      <c r="AFV444" s="263"/>
      <c r="AFW444" s="263"/>
      <c r="AFX444" s="263"/>
      <c r="AFY444" s="263"/>
      <c r="AFZ444" s="263"/>
      <c r="AGA444" s="263"/>
      <c r="AGB444" s="263"/>
      <c r="AGC444" s="263"/>
      <c r="AGD444" s="263"/>
      <c r="AGE444" s="263"/>
      <c r="AGF444" s="263"/>
      <c r="AGG444" s="263"/>
      <c r="AGH444" s="263"/>
      <c r="AGI444" s="263"/>
      <c r="AGJ444" s="263"/>
      <c r="AGK444" s="263"/>
      <c r="AGL444" s="263"/>
      <c r="AGM444" s="263"/>
      <c r="AGN444" s="263"/>
      <c r="AGO444" s="263"/>
      <c r="AGP444" s="263"/>
      <c r="AGQ444" s="263"/>
      <c r="AGR444" s="263"/>
      <c r="AGS444" s="263"/>
      <c r="AGT444" s="263"/>
      <c r="AGU444" s="263"/>
      <c r="AGV444" s="263"/>
      <c r="AGW444" s="263"/>
      <c r="AGX444" s="263"/>
      <c r="AGY444" s="263"/>
      <c r="AGZ444" s="263"/>
      <c r="AHA444" s="263"/>
      <c r="AHB444" s="263"/>
      <c r="AHC444" s="263"/>
      <c r="AHD444" s="263"/>
      <c r="AHE444" s="263"/>
      <c r="AHF444" s="263"/>
      <c r="AHG444" s="263"/>
      <c r="AHH444" s="263"/>
      <c r="AHI444" s="263"/>
      <c r="AHJ444" s="263"/>
      <c r="AHK444" s="263"/>
      <c r="AHL444" s="263"/>
      <c r="AHM444" s="263"/>
      <c r="AHN444" s="263"/>
      <c r="AHO444" s="263"/>
      <c r="AHP444" s="263"/>
      <c r="AHQ444" s="263"/>
      <c r="AHR444" s="263"/>
      <c r="AHS444" s="263"/>
      <c r="AHT444" s="263"/>
      <c r="AHU444" s="263"/>
      <c r="AHV444" s="263"/>
      <c r="AHW444" s="263"/>
      <c r="AHX444" s="263"/>
      <c r="AHY444" s="263"/>
      <c r="AHZ444" s="263"/>
      <c r="AIA444" s="263"/>
      <c r="AIB444" s="263"/>
      <c r="AIC444" s="263"/>
      <c r="AID444" s="263"/>
      <c r="AIE444" s="263"/>
      <c r="AIF444" s="263"/>
      <c r="AIG444" s="263"/>
      <c r="AIH444" s="263"/>
      <c r="AII444" s="263"/>
      <c r="AIJ444" s="263"/>
      <c r="AIK444" s="263"/>
      <c r="AIL444" s="263"/>
      <c r="AIM444" s="263"/>
      <c r="AIN444" s="263"/>
      <c r="AIO444" s="263"/>
      <c r="AIP444" s="263"/>
      <c r="AIQ444" s="263"/>
      <c r="AIR444" s="263"/>
      <c r="AIS444" s="263"/>
      <c r="AIT444" s="263"/>
      <c r="AIU444" s="263"/>
      <c r="AIV444" s="263"/>
      <c r="AIW444" s="263"/>
      <c r="AIX444" s="263"/>
      <c r="AIY444" s="263"/>
      <c r="AIZ444" s="263"/>
      <c r="AJA444" s="263"/>
      <c r="AJB444" s="263"/>
      <c r="AJC444" s="263"/>
      <c r="AJD444" s="263"/>
      <c r="AJE444" s="263"/>
      <c r="AJF444" s="263"/>
      <c r="AJG444" s="263"/>
      <c r="AJH444" s="263"/>
      <c r="AJI444" s="263"/>
      <c r="AJJ444" s="263"/>
      <c r="AJK444" s="263"/>
      <c r="AJL444" s="263"/>
      <c r="AJM444" s="263"/>
      <c r="AJN444" s="263"/>
      <c r="AJO444" s="263"/>
      <c r="AJP444" s="263"/>
      <c r="AJQ444" s="263"/>
      <c r="AJR444" s="263"/>
      <c r="AJS444" s="263"/>
      <c r="AJT444" s="263"/>
      <c r="AJU444" s="263"/>
      <c r="AJV444" s="263"/>
      <c r="AJW444" s="263"/>
      <c r="AJX444" s="263"/>
      <c r="AJY444" s="263"/>
      <c r="AJZ444" s="263"/>
      <c r="AKA444" s="263"/>
      <c r="AKB444" s="263"/>
      <c r="AKC444" s="263"/>
      <c r="AKD444" s="263"/>
      <c r="AKE444" s="263"/>
      <c r="AKF444" s="263"/>
      <c r="AKG444" s="263"/>
      <c r="AKH444" s="263"/>
      <c r="AKI444" s="263"/>
      <c r="AKJ444" s="263"/>
      <c r="AKK444" s="263"/>
      <c r="AKL444" s="263"/>
      <c r="AKM444" s="263"/>
      <c r="AKN444" s="263"/>
      <c r="AKO444" s="263"/>
      <c r="AKP444" s="263"/>
      <c r="AKQ444" s="263"/>
      <c r="AKR444" s="263"/>
      <c r="AKS444" s="263"/>
      <c r="AKT444" s="263"/>
      <c r="AKU444" s="263"/>
      <c r="AKV444" s="263"/>
      <c r="AKW444" s="263"/>
      <c r="AKX444" s="263"/>
      <c r="AKY444" s="263"/>
      <c r="AKZ444" s="263"/>
      <c r="ALA444" s="263"/>
      <c r="ALB444" s="263"/>
      <c r="ALC444" s="263"/>
      <c r="ALD444" s="263"/>
      <c r="ALE444" s="263"/>
      <c r="ALF444" s="263"/>
      <c r="ALG444" s="263"/>
      <c r="ALH444" s="263"/>
      <c r="ALI444" s="263"/>
      <c r="ALJ444" s="263"/>
      <c r="ALK444" s="263"/>
      <c r="ALL444" s="263"/>
      <c r="ALM444" s="263"/>
      <c r="ALN444" s="263"/>
      <c r="ALO444" s="263"/>
      <c r="ALP444" s="263"/>
      <c r="ALQ444" s="263"/>
      <c r="ALR444" s="263"/>
      <c r="ALS444" s="263"/>
      <c r="ALT444" s="263"/>
      <c r="ALU444" s="263"/>
      <c r="ALV444" s="263"/>
      <c r="ALW444" s="263"/>
      <c r="ALX444" s="263"/>
      <c r="ALY444" s="263"/>
      <c r="ALZ444" s="263"/>
      <c r="AMA444" s="263"/>
      <c r="AMB444" s="263"/>
      <c r="AMC444" s="263"/>
      <c r="AMD444" s="263"/>
      <c r="AME444" s="263"/>
      <c r="AMF444" s="263"/>
      <c r="AMG444" s="263"/>
      <c r="AMH444" s="263"/>
      <c r="AMI444" s="263"/>
      <c r="AMJ444" s="263"/>
      <c r="AMK444" s="263"/>
      <c r="AML444" s="263"/>
      <c r="AMM444" s="263"/>
      <c r="AMN444" s="263"/>
      <c r="AMO444" s="263"/>
      <c r="AMP444" s="263"/>
      <c r="AMQ444" s="263"/>
      <c r="AMR444" s="263"/>
      <c r="AMS444" s="263"/>
      <c r="AMT444" s="263"/>
      <c r="AMU444" s="263"/>
      <c r="AMV444" s="263"/>
      <c r="AMW444" s="263"/>
      <c r="AMX444" s="263"/>
      <c r="AMY444" s="263"/>
      <c r="AMZ444" s="263"/>
      <c r="ANA444" s="263"/>
      <c r="ANB444" s="263"/>
      <c r="ANC444" s="263"/>
      <c r="AND444" s="263"/>
      <c r="ANE444" s="263"/>
      <c r="ANF444" s="263"/>
      <c r="ANG444" s="263"/>
      <c r="ANH444" s="263"/>
      <c r="ANI444" s="263"/>
      <c r="ANJ444" s="263"/>
      <c r="ANK444" s="263"/>
      <c r="ANL444" s="263"/>
      <c r="ANM444" s="263"/>
      <c r="ANN444" s="263"/>
      <c r="ANO444" s="263"/>
      <c r="ANP444" s="263"/>
      <c r="ANQ444" s="263"/>
      <c r="ANR444" s="263"/>
      <c r="ANS444" s="263"/>
      <c r="ANT444" s="263"/>
      <c r="ANU444" s="263"/>
      <c r="ANV444" s="263"/>
      <c r="ANW444" s="263"/>
      <c r="ANX444" s="263"/>
      <c r="ANY444" s="263"/>
      <c r="ANZ444" s="263"/>
      <c r="AOA444" s="263"/>
      <c r="AOB444" s="263"/>
      <c r="AOC444" s="263"/>
      <c r="AOD444" s="263"/>
      <c r="AOE444" s="263"/>
      <c r="AOF444" s="263"/>
      <c r="AOG444" s="263"/>
      <c r="AOH444" s="263"/>
      <c r="AOI444" s="263"/>
      <c r="AOJ444" s="263"/>
      <c r="AOK444" s="263"/>
      <c r="AOL444" s="263"/>
      <c r="AOM444" s="263"/>
      <c r="AON444" s="263"/>
      <c r="AOO444" s="263"/>
      <c r="AOP444" s="263"/>
      <c r="AOQ444" s="263"/>
      <c r="AOR444" s="263"/>
      <c r="AOS444" s="263"/>
      <c r="AOT444" s="263"/>
      <c r="AOU444" s="263"/>
      <c r="AOV444" s="263"/>
      <c r="AOW444" s="263"/>
      <c r="AOX444" s="263"/>
      <c r="AOY444" s="263"/>
      <c r="AOZ444" s="263"/>
      <c r="APA444" s="263"/>
      <c r="APB444" s="263"/>
      <c r="APC444" s="263"/>
      <c r="APD444" s="263"/>
      <c r="APE444" s="263"/>
      <c r="APF444" s="263"/>
      <c r="APG444" s="263"/>
      <c r="APH444" s="263"/>
      <c r="API444" s="263"/>
      <c r="APJ444" s="263"/>
      <c r="APK444" s="263"/>
      <c r="APL444" s="263"/>
      <c r="APM444" s="263"/>
      <c r="APN444" s="263"/>
      <c r="APO444" s="263"/>
      <c r="APP444" s="263"/>
      <c r="APQ444" s="263"/>
      <c r="APR444" s="263"/>
      <c r="APS444" s="263"/>
      <c r="APT444" s="263"/>
      <c r="APU444" s="263"/>
      <c r="APV444" s="263"/>
      <c r="APW444" s="263"/>
      <c r="APX444" s="263"/>
      <c r="APY444" s="263"/>
      <c r="APZ444" s="263"/>
      <c r="AQA444" s="263"/>
      <c r="AQB444" s="263"/>
      <c r="AQC444" s="263"/>
      <c r="AQD444" s="263"/>
      <c r="AQE444" s="263"/>
      <c r="AQF444" s="263"/>
      <c r="AQG444" s="263"/>
      <c r="AQH444" s="263"/>
      <c r="AQI444" s="263"/>
      <c r="AQJ444" s="263"/>
      <c r="AQK444" s="263"/>
      <c r="AQL444" s="263"/>
      <c r="AQM444" s="263"/>
      <c r="AQN444" s="263"/>
      <c r="AQO444" s="263"/>
      <c r="AQP444" s="263"/>
      <c r="AQQ444" s="263"/>
      <c r="AQR444" s="263"/>
      <c r="AQS444" s="263"/>
      <c r="AQT444" s="263"/>
      <c r="AQU444" s="263"/>
      <c r="AQV444" s="263"/>
      <c r="AQW444" s="263"/>
      <c r="AQX444" s="263"/>
      <c r="AQY444" s="263"/>
      <c r="AQZ444" s="263"/>
      <c r="ARA444" s="263"/>
      <c r="ARB444" s="263"/>
      <c r="ARC444" s="263"/>
      <c r="ARD444" s="263"/>
      <c r="ARE444" s="263"/>
      <c r="ARF444" s="263"/>
      <c r="ARG444" s="263"/>
      <c r="ARH444" s="263"/>
      <c r="ARI444" s="263"/>
      <c r="ARJ444" s="263"/>
      <c r="ARK444" s="263"/>
      <c r="ARL444" s="263"/>
      <c r="ARM444" s="263"/>
      <c r="ARN444" s="263"/>
      <c r="ARO444" s="263"/>
      <c r="ARP444" s="263"/>
      <c r="ARQ444" s="263"/>
      <c r="ARR444" s="263"/>
      <c r="ARS444" s="263"/>
      <c r="ART444" s="263"/>
      <c r="ARU444" s="263"/>
      <c r="ARV444" s="263"/>
      <c r="ARW444" s="263"/>
      <c r="ARX444" s="263"/>
      <c r="ARY444" s="263"/>
      <c r="ARZ444" s="263"/>
      <c r="ASA444" s="263"/>
      <c r="ASB444" s="263"/>
      <c r="ASC444" s="263"/>
      <c r="ASD444" s="263"/>
      <c r="ASE444" s="263"/>
      <c r="ASF444" s="263"/>
      <c r="ASG444" s="263"/>
      <c r="ASH444" s="263"/>
      <c r="ASI444" s="263"/>
      <c r="ASJ444" s="263"/>
      <c r="ASK444" s="263"/>
      <c r="ASL444" s="263"/>
      <c r="ASM444" s="263"/>
      <c r="ASN444" s="263"/>
      <c r="ASO444" s="263"/>
      <c r="ASP444" s="263"/>
      <c r="ASQ444" s="263"/>
      <c r="ASR444" s="263"/>
      <c r="ASS444" s="263"/>
      <c r="AST444" s="263"/>
      <c r="ASU444" s="263"/>
      <c r="ASV444" s="263"/>
      <c r="ASW444" s="263"/>
      <c r="ASX444" s="263"/>
      <c r="ASY444" s="263"/>
      <c r="ASZ444" s="263"/>
      <c r="ATA444" s="263"/>
      <c r="ATB444" s="263"/>
      <c r="ATC444" s="263"/>
      <c r="ATD444" s="263"/>
      <c r="ATE444" s="263"/>
      <c r="ATF444" s="263"/>
      <c r="ATG444" s="263"/>
      <c r="ATH444" s="263"/>
      <c r="ATI444" s="263"/>
      <c r="ATJ444" s="263"/>
      <c r="ATK444" s="263"/>
      <c r="ATL444" s="263"/>
      <c r="ATM444" s="263"/>
      <c r="ATN444" s="263"/>
      <c r="ATO444" s="263"/>
      <c r="ATP444" s="263"/>
      <c r="ATQ444" s="263"/>
      <c r="ATR444" s="263"/>
      <c r="ATS444" s="263"/>
      <c r="ATT444" s="263"/>
      <c r="ATU444" s="263"/>
      <c r="ATV444" s="263"/>
      <c r="ATW444" s="263"/>
      <c r="ATX444" s="263"/>
      <c r="ATY444" s="263"/>
      <c r="ATZ444" s="263"/>
      <c r="AUA444" s="263"/>
      <c r="AUB444" s="263"/>
      <c r="AUC444" s="263"/>
      <c r="AUD444" s="263"/>
      <c r="AUE444" s="263"/>
      <c r="AUF444" s="263"/>
      <c r="AUG444" s="263"/>
      <c r="AUH444" s="263"/>
      <c r="AUI444" s="263"/>
      <c r="AUJ444" s="263"/>
      <c r="AUK444" s="263"/>
      <c r="AUL444" s="263"/>
      <c r="AUM444" s="263"/>
      <c r="AUN444" s="263"/>
      <c r="AUO444" s="263"/>
      <c r="AUP444" s="263"/>
      <c r="AUQ444" s="263"/>
      <c r="AUR444" s="263"/>
      <c r="AUS444" s="263"/>
      <c r="AUT444" s="263"/>
      <c r="AUU444" s="263"/>
      <c r="AUV444" s="263"/>
      <c r="AUW444" s="263"/>
      <c r="AUX444" s="263"/>
      <c r="AUY444" s="263"/>
      <c r="AUZ444" s="263"/>
      <c r="AVA444" s="263"/>
      <c r="AVB444" s="263"/>
      <c r="AVC444" s="263"/>
      <c r="AVD444" s="263"/>
      <c r="AVE444" s="263"/>
      <c r="AVF444" s="263"/>
      <c r="AVG444" s="263"/>
      <c r="AVH444" s="263"/>
      <c r="AVI444" s="263"/>
      <c r="AVJ444" s="263"/>
      <c r="AVK444" s="263"/>
      <c r="AVL444" s="263"/>
      <c r="AVM444" s="263"/>
      <c r="AVN444" s="263"/>
      <c r="AVO444" s="263"/>
      <c r="AVP444" s="263"/>
      <c r="AVQ444" s="263"/>
      <c r="AVR444" s="263"/>
      <c r="AVS444" s="263"/>
      <c r="AVT444" s="263"/>
      <c r="AVU444" s="263"/>
      <c r="AVV444" s="263"/>
      <c r="AVW444" s="263"/>
      <c r="AVX444" s="263"/>
      <c r="AVY444" s="263"/>
      <c r="AVZ444" s="263"/>
      <c r="AWA444" s="263"/>
      <c r="AWB444" s="263"/>
      <c r="AWC444" s="263"/>
      <c r="AWD444" s="263"/>
      <c r="AWE444" s="263"/>
      <c r="AWF444" s="263"/>
      <c r="AWG444" s="263"/>
      <c r="AWH444" s="263"/>
      <c r="AWI444" s="263"/>
      <c r="AWJ444" s="263"/>
      <c r="AWK444" s="263"/>
      <c r="AWL444" s="263"/>
      <c r="AWM444" s="263"/>
      <c r="AWN444" s="263"/>
      <c r="AWO444" s="263"/>
      <c r="AWP444" s="263"/>
      <c r="AWQ444" s="263"/>
      <c r="AWR444" s="263"/>
      <c r="AWS444" s="263"/>
      <c r="AWT444" s="263"/>
      <c r="AWU444" s="263"/>
      <c r="AWV444" s="263"/>
      <c r="AWW444" s="263"/>
      <c r="AWX444" s="263"/>
      <c r="AWY444" s="263"/>
      <c r="AWZ444" s="263"/>
      <c r="AXA444" s="263"/>
      <c r="AXB444" s="263"/>
      <c r="AXC444" s="263"/>
      <c r="AXD444" s="263"/>
      <c r="AXE444" s="263"/>
      <c r="AXF444" s="263"/>
      <c r="AXG444" s="263"/>
      <c r="AXH444" s="263"/>
      <c r="AXI444" s="263"/>
      <c r="AXJ444" s="263"/>
      <c r="AXK444" s="263"/>
      <c r="AXL444" s="263"/>
      <c r="AXM444" s="263"/>
      <c r="AXN444" s="263"/>
      <c r="AXO444" s="263"/>
      <c r="AXP444" s="263"/>
      <c r="AXQ444" s="263"/>
      <c r="AXR444" s="263"/>
      <c r="AXS444" s="263"/>
      <c r="AXT444" s="263"/>
      <c r="AXU444" s="263"/>
      <c r="AXV444" s="263"/>
      <c r="AXW444" s="263"/>
      <c r="AXX444" s="263"/>
      <c r="AXY444" s="263"/>
      <c r="AXZ444" s="263"/>
      <c r="AYA444" s="263"/>
      <c r="AYB444" s="263"/>
      <c r="AYC444" s="263"/>
      <c r="AYD444" s="263"/>
      <c r="AYE444" s="263"/>
      <c r="AYF444" s="263"/>
      <c r="AYG444" s="263"/>
      <c r="AYH444" s="263"/>
      <c r="AYI444" s="263"/>
      <c r="AYJ444" s="263"/>
      <c r="AYK444" s="263"/>
      <c r="AYL444" s="263"/>
      <c r="AYM444" s="263"/>
      <c r="AYN444" s="263"/>
      <c r="AYO444" s="263"/>
      <c r="AYP444" s="263"/>
      <c r="AYQ444" s="263"/>
      <c r="AYR444" s="263"/>
      <c r="AYS444" s="263"/>
      <c r="AYT444" s="263"/>
      <c r="AYU444" s="263"/>
      <c r="AYV444" s="263"/>
      <c r="AYW444" s="263"/>
      <c r="AYX444" s="263"/>
      <c r="AYY444" s="263"/>
      <c r="AYZ444" s="263"/>
      <c r="AZA444" s="263"/>
      <c r="AZB444" s="263"/>
      <c r="AZC444" s="263"/>
      <c r="AZD444" s="263"/>
      <c r="AZE444" s="263"/>
      <c r="AZF444" s="263"/>
      <c r="AZG444" s="263"/>
      <c r="AZH444" s="263"/>
      <c r="AZI444" s="263"/>
      <c r="AZJ444" s="263"/>
      <c r="AZK444" s="263"/>
      <c r="AZL444" s="263"/>
      <c r="AZM444" s="263"/>
      <c r="AZN444" s="263"/>
      <c r="AZO444" s="263"/>
      <c r="AZP444" s="263"/>
      <c r="AZQ444" s="263"/>
      <c r="AZR444" s="263"/>
      <c r="AZS444" s="263"/>
      <c r="AZT444" s="263"/>
      <c r="AZU444" s="263"/>
      <c r="AZV444" s="263"/>
      <c r="AZW444" s="263"/>
      <c r="AZX444" s="263"/>
      <c r="AZY444" s="263"/>
      <c r="AZZ444" s="263"/>
      <c r="BAA444" s="263"/>
      <c r="BAB444" s="263"/>
      <c r="BAC444" s="263"/>
      <c r="BAD444" s="263"/>
      <c r="BAE444" s="263"/>
      <c r="BAF444" s="263"/>
      <c r="BAG444" s="263"/>
      <c r="BAH444" s="263"/>
      <c r="BAI444" s="263"/>
      <c r="BAJ444" s="263"/>
      <c r="BAK444" s="263"/>
      <c r="BAL444" s="263"/>
      <c r="BAM444" s="263"/>
      <c r="BAN444" s="263"/>
      <c r="BAO444" s="263"/>
      <c r="BAP444" s="263"/>
      <c r="BAQ444" s="263"/>
      <c r="BAR444" s="263"/>
      <c r="BAS444" s="263"/>
      <c r="BAT444" s="263"/>
      <c r="BAU444" s="263"/>
      <c r="BAV444" s="263"/>
      <c r="BAW444" s="263"/>
      <c r="BAX444" s="263"/>
      <c r="BAY444" s="263"/>
      <c r="BAZ444" s="263"/>
      <c r="BBA444" s="263"/>
      <c r="BBB444" s="263"/>
      <c r="BBC444" s="263"/>
      <c r="BBD444" s="263"/>
      <c r="BBE444" s="263"/>
      <c r="BBF444" s="263"/>
      <c r="BBG444" s="263"/>
      <c r="BBH444" s="263"/>
      <c r="BBI444" s="263"/>
      <c r="BBJ444" s="263"/>
      <c r="BBK444" s="263"/>
      <c r="BBL444" s="263"/>
      <c r="BBM444" s="263"/>
      <c r="BBN444" s="263"/>
      <c r="BBO444" s="263"/>
      <c r="BBP444" s="263"/>
      <c r="BBQ444" s="263"/>
      <c r="BBR444" s="263"/>
      <c r="BBS444" s="263"/>
      <c r="BBT444" s="263"/>
      <c r="BBU444" s="263"/>
      <c r="BBV444" s="263"/>
      <c r="BBW444" s="263"/>
      <c r="BBX444" s="263"/>
      <c r="BBY444" s="263"/>
      <c r="BBZ444" s="263"/>
      <c r="BCA444" s="263"/>
      <c r="BCB444" s="263"/>
      <c r="BCC444" s="263"/>
      <c r="BCD444" s="263"/>
      <c r="BCE444" s="263"/>
      <c r="BCF444" s="263"/>
      <c r="BCG444" s="263"/>
      <c r="BCH444" s="263"/>
      <c r="BCI444" s="263"/>
      <c r="BCJ444" s="263"/>
      <c r="BCK444" s="263"/>
      <c r="BCL444" s="263"/>
      <c r="BCM444" s="263"/>
      <c r="BCN444" s="263"/>
      <c r="BCO444" s="263"/>
      <c r="BCP444" s="263"/>
      <c r="BCQ444" s="263"/>
      <c r="BCR444" s="263"/>
      <c r="BCS444" s="263"/>
      <c r="BCT444" s="263"/>
      <c r="BCU444" s="263"/>
      <c r="BCV444" s="263"/>
      <c r="BCW444" s="263"/>
      <c r="BCX444" s="263"/>
      <c r="BCY444" s="263"/>
      <c r="BCZ444" s="263"/>
      <c r="BDA444" s="263"/>
      <c r="BDB444" s="263"/>
      <c r="BDC444" s="263"/>
      <c r="BDD444" s="263"/>
      <c r="BDE444" s="263"/>
      <c r="BDF444" s="263"/>
      <c r="BDG444" s="263"/>
      <c r="BDH444" s="263"/>
      <c r="BDI444" s="263"/>
      <c r="BDJ444" s="263"/>
      <c r="BDK444" s="263"/>
      <c r="BDL444" s="263"/>
      <c r="BDM444" s="263"/>
      <c r="BDN444" s="263"/>
      <c r="BDO444" s="263"/>
      <c r="BDP444" s="263"/>
      <c r="BDQ444" s="263"/>
      <c r="BDR444" s="263"/>
      <c r="BDS444" s="263"/>
      <c r="BDT444" s="263"/>
      <c r="BDU444" s="263"/>
      <c r="BDV444" s="263"/>
      <c r="BDW444" s="263"/>
      <c r="BDX444" s="263"/>
      <c r="BDY444" s="263"/>
      <c r="BDZ444" s="263"/>
      <c r="BEA444" s="263"/>
      <c r="BEB444" s="263"/>
      <c r="BEC444" s="263"/>
      <c r="BED444" s="263"/>
      <c r="BEE444" s="263"/>
      <c r="BEF444" s="263"/>
      <c r="BEG444" s="263"/>
      <c r="BEH444" s="263"/>
      <c r="BEI444" s="263"/>
      <c r="BEJ444" s="263"/>
      <c r="BEK444" s="263"/>
      <c r="BEL444" s="263"/>
      <c r="BEM444" s="263"/>
      <c r="BEN444" s="263"/>
      <c r="BEO444" s="263"/>
      <c r="BEP444" s="263"/>
      <c r="BEQ444" s="263"/>
      <c r="BER444" s="263"/>
      <c r="BES444" s="263"/>
      <c r="BET444" s="263"/>
      <c r="BEU444" s="263"/>
      <c r="BEV444" s="263"/>
      <c r="BEW444" s="263"/>
      <c r="BEX444" s="263"/>
      <c r="BEY444" s="263"/>
      <c r="BEZ444" s="263"/>
      <c r="BFA444" s="263"/>
      <c r="BFB444" s="263"/>
      <c r="BFC444" s="263"/>
      <c r="BFD444" s="263"/>
      <c r="BFE444" s="263"/>
      <c r="BFF444" s="263"/>
      <c r="BFG444" s="263"/>
      <c r="BFH444" s="263"/>
      <c r="BFI444" s="263"/>
      <c r="BFJ444" s="263"/>
      <c r="BFK444" s="263"/>
      <c r="BFL444" s="263"/>
      <c r="BFM444" s="263"/>
      <c r="BFN444" s="263"/>
      <c r="BFO444" s="263"/>
      <c r="BFP444" s="263"/>
      <c r="BFQ444" s="263"/>
      <c r="BFR444" s="263"/>
      <c r="BFS444" s="263"/>
      <c r="BFT444" s="263"/>
      <c r="BFU444" s="263"/>
      <c r="BFV444" s="263"/>
      <c r="BFW444" s="263"/>
      <c r="BFX444" s="263"/>
      <c r="BFY444" s="263"/>
      <c r="BFZ444" s="263"/>
      <c r="BGA444" s="263"/>
      <c r="BGB444" s="263"/>
      <c r="BGC444" s="263"/>
      <c r="BGD444" s="263"/>
      <c r="BGE444" s="263"/>
      <c r="BGF444" s="263"/>
      <c r="BGG444" s="263"/>
      <c r="BGH444" s="263"/>
      <c r="BGI444" s="263"/>
      <c r="BGJ444" s="263"/>
      <c r="BGK444" s="263"/>
      <c r="BGL444" s="263"/>
      <c r="BGM444" s="263"/>
      <c r="BGN444" s="263"/>
      <c r="BGO444" s="263"/>
      <c r="BGP444" s="263"/>
      <c r="BGQ444" s="263"/>
      <c r="BGR444" s="263"/>
      <c r="BGS444" s="263"/>
      <c r="BGT444" s="263"/>
      <c r="BGU444" s="263"/>
      <c r="BGV444" s="263"/>
      <c r="BGW444" s="263"/>
      <c r="BGX444" s="263"/>
      <c r="BGY444" s="263"/>
      <c r="BGZ444" s="263"/>
      <c r="BHA444" s="263"/>
      <c r="BHB444" s="263"/>
      <c r="BHC444" s="263"/>
      <c r="BHD444" s="263"/>
      <c r="BHE444" s="263"/>
      <c r="BHF444" s="263"/>
      <c r="BHG444" s="263"/>
      <c r="BHH444" s="263"/>
      <c r="BHI444" s="263"/>
      <c r="BHJ444" s="263"/>
      <c r="BHK444" s="263"/>
      <c r="BHL444" s="263"/>
      <c r="BHM444" s="263"/>
      <c r="BHN444" s="263"/>
      <c r="BHO444" s="263"/>
      <c r="BHP444" s="263"/>
      <c r="BHQ444" s="263"/>
      <c r="BHR444" s="263"/>
      <c r="BHS444" s="263"/>
      <c r="BHT444" s="263"/>
      <c r="BHU444" s="263"/>
      <c r="BHV444" s="263"/>
      <c r="BHW444" s="263"/>
      <c r="BHX444" s="263"/>
      <c r="BHY444" s="263"/>
      <c r="BHZ444" s="263"/>
      <c r="BIA444" s="263"/>
      <c r="BIB444" s="263"/>
      <c r="BIC444" s="263"/>
      <c r="BID444" s="263"/>
      <c r="BIE444" s="263"/>
      <c r="BIF444" s="263"/>
      <c r="BIG444" s="263"/>
      <c r="BIH444" s="263"/>
      <c r="BII444" s="263"/>
      <c r="BIJ444" s="263"/>
      <c r="BIK444" s="263"/>
      <c r="BIL444" s="263"/>
      <c r="BIM444" s="263"/>
      <c r="BIN444" s="263"/>
      <c r="BIO444" s="263"/>
      <c r="BIP444" s="263"/>
      <c r="BIQ444" s="263"/>
      <c r="BIR444" s="263"/>
      <c r="BIS444" s="263"/>
      <c r="BIT444" s="263"/>
      <c r="BIU444" s="263"/>
      <c r="BIV444" s="263"/>
      <c r="BIW444" s="263"/>
      <c r="BIX444" s="263"/>
      <c r="BIY444" s="263"/>
      <c r="BIZ444" s="263"/>
      <c r="BJA444" s="263"/>
      <c r="BJB444" s="263"/>
      <c r="BJC444" s="263"/>
      <c r="BJD444" s="263"/>
      <c r="BJE444" s="263"/>
      <c r="BJF444" s="263"/>
      <c r="BJG444" s="263"/>
      <c r="BJH444" s="263"/>
      <c r="BJI444" s="263"/>
      <c r="BJJ444" s="263"/>
      <c r="BJK444" s="263"/>
      <c r="BJL444" s="263"/>
      <c r="BJM444" s="263"/>
      <c r="BJN444" s="263"/>
      <c r="BJO444" s="263"/>
      <c r="BJP444" s="263"/>
      <c r="BJQ444" s="263"/>
      <c r="BJR444" s="263"/>
      <c r="BJS444" s="263"/>
      <c r="BJT444" s="263"/>
      <c r="BJU444" s="263"/>
      <c r="BJV444" s="263"/>
      <c r="BJW444" s="263"/>
      <c r="BJX444" s="263"/>
      <c r="BJY444" s="263"/>
      <c r="BJZ444" s="263"/>
      <c r="BKA444" s="263"/>
      <c r="BKB444" s="263"/>
      <c r="BKC444" s="263"/>
      <c r="BKD444" s="263"/>
      <c r="BKE444" s="263"/>
      <c r="BKF444" s="263"/>
      <c r="BKG444" s="263"/>
      <c r="BKH444" s="263"/>
      <c r="BKI444" s="263"/>
      <c r="BKJ444" s="263"/>
      <c r="BKK444" s="263"/>
      <c r="BKL444" s="263"/>
      <c r="BKM444" s="263"/>
      <c r="BKN444" s="263"/>
      <c r="BKO444" s="263"/>
      <c r="BKP444" s="263"/>
      <c r="BKQ444" s="263"/>
      <c r="BKR444" s="263"/>
      <c r="BKS444" s="263"/>
      <c r="BKT444" s="263"/>
      <c r="BKU444" s="263"/>
      <c r="BKV444" s="263"/>
      <c r="BKW444" s="263"/>
      <c r="BKX444" s="263"/>
      <c r="BKY444" s="263"/>
      <c r="BKZ444" s="263"/>
      <c r="BLA444" s="263"/>
      <c r="BLB444" s="263"/>
      <c r="BLC444" s="263"/>
      <c r="BLD444" s="263"/>
      <c r="BLE444" s="263"/>
      <c r="BLF444" s="263"/>
      <c r="BLG444" s="263"/>
      <c r="BLH444" s="263"/>
      <c r="BLI444" s="263"/>
      <c r="BLJ444" s="263"/>
      <c r="BLK444" s="263"/>
      <c r="BLL444" s="263"/>
      <c r="BLM444" s="263"/>
      <c r="BLN444" s="263"/>
      <c r="BLO444" s="263"/>
      <c r="BLP444" s="263"/>
      <c r="BLQ444" s="263"/>
      <c r="BLR444" s="263"/>
      <c r="BLS444" s="263"/>
      <c r="BLT444" s="263"/>
      <c r="BLU444" s="263"/>
      <c r="BLV444" s="263"/>
      <c r="BLW444" s="263"/>
      <c r="BLX444" s="263"/>
      <c r="BLY444" s="263"/>
      <c r="BLZ444" s="263"/>
      <c r="BMA444" s="263"/>
      <c r="BMB444" s="263"/>
      <c r="BMC444" s="263"/>
      <c r="BMD444" s="263"/>
      <c r="BME444" s="263"/>
      <c r="BMF444" s="263"/>
      <c r="BMG444" s="263"/>
      <c r="BMH444" s="263"/>
      <c r="BMI444" s="263"/>
      <c r="BMJ444" s="263"/>
      <c r="BMK444" s="263"/>
      <c r="BML444" s="263"/>
      <c r="BMM444" s="263"/>
      <c r="BMN444" s="263"/>
      <c r="BMO444" s="263"/>
      <c r="BMP444" s="263"/>
      <c r="BMQ444" s="263"/>
      <c r="BMR444" s="263"/>
      <c r="BMS444" s="263"/>
      <c r="BMT444" s="263"/>
      <c r="BMU444" s="263"/>
      <c r="BMV444" s="263"/>
      <c r="BMW444" s="263"/>
      <c r="BMX444" s="263"/>
      <c r="BMY444" s="263"/>
      <c r="BMZ444" s="263"/>
      <c r="BNA444" s="263"/>
      <c r="BNB444" s="263"/>
      <c r="BNC444" s="263"/>
      <c r="BND444" s="263"/>
      <c r="BNE444" s="263"/>
      <c r="BNF444" s="263"/>
      <c r="BNG444" s="263"/>
      <c r="BNH444" s="263"/>
      <c r="BNI444" s="263"/>
      <c r="BNJ444" s="263"/>
      <c r="BNK444" s="263"/>
      <c r="BNL444" s="263"/>
      <c r="BNM444" s="263"/>
      <c r="BNN444" s="263"/>
      <c r="BNO444" s="263"/>
      <c r="BNP444" s="263"/>
      <c r="BNQ444" s="263"/>
      <c r="BNR444" s="263"/>
      <c r="BNS444" s="263"/>
      <c r="BNT444" s="263"/>
      <c r="BNU444" s="263"/>
      <c r="BNV444" s="263"/>
      <c r="BNW444" s="263"/>
      <c r="BNX444" s="263"/>
      <c r="BNY444" s="263"/>
      <c r="BNZ444" s="263"/>
      <c r="BOA444" s="263"/>
      <c r="BOB444" s="263"/>
      <c r="BOC444" s="263"/>
      <c r="BOD444" s="263"/>
      <c r="BOE444" s="263"/>
      <c r="BOF444" s="263"/>
      <c r="BOG444" s="263"/>
      <c r="BOH444" s="263"/>
      <c r="BOI444" s="263"/>
      <c r="BOJ444" s="263"/>
      <c r="BOK444" s="263"/>
      <c r="BOL444" s="263"/>
      <c r="BOM444" s="263"/>
      <c r="BON444" s="263"/>
      <c r="BOO444" s="263"/>
      <c r="BOP444" s="263"/>
      <c r="BOQ444" s="263"/>
      <c r="BOR444" s="263"/>
      <c r="BOS444" s="263"/>
      <c r="BOT444" s="263"/>
      <c r="BOU444" s="263"/>
      <c r="BOV444" s="263"/>
      <c r="BOW444" s="263"/>
      <c r="BOX444" s="263"/>
      <c r="BOY444" s="263"/>
      <c r="BOZ444" s="263"/>
      <c r="BPA444" s="263"/>
      <c r="BPB444" s="263"/>
      <c r="BPC444" s="263"/>
      <c r="BPD444" s="263"/>
      <c r="BPE444" s="263"/>
      <c r="BPF444" s="263"/>
      <c r="BPG444" s="263"/>
      <c r="BPH444" s="263"/>
      <c r="BPI444" s="263"/>
      <c r="BPJ444" s="263"/>
      <c r="BPK444" s="263"/>
      <c r="BPL444" s="263"/>
      <c r="BPM444" s="263"/>
      <c r="BPN444" s="263"/>
      <c r="BPO444" s="263"/>
      <c r="BPP444" s="263"/>
      <c r="BPQ444" s="263"/>
      <c r="BPR444" s="263"/>
      <c r="BPS444" s="263"/>
      <c r="BPT444" s="263"/>
      <c r="BPU444" s="263"/>
      <c r="BPV444" s="263"/>
      <c r="BPW444" s="263"/>
      <c r="BPX444" s="263"/>
      <c r="BPY444" s="263"/>
      <c r="BPZ444" s="263"/>
      <c r="BQA444" s="263"/>
      <c r="BQB444" s="263"/>
      <c r="BQC444" s="263"/>
      <c r="BQD444" s="263"/>
      <c r="BQE444" s="263"/>
      <c r="BQF444" s="263"/>
      <c r="BQG444" s="263"/>
      <c r="BQH444" s="263"/>
      <c r="BQI444" s="263"/>
      <c r="BQJ444" s="263"/>
      <c r="BQK444" s="263"/>
      <c r="BQL444" s="263"/>
      <c r="BQM444" s="263"/>
      <c r="BQN444" s="263"/>
      <c r="BQO444" s="263"/>
      <c r="BQP444" s="263"/>
      <c r="BQQ444" s="263"/>
      <c r="BQR444" s="263"/>
      <c r="BQS444" s="263"/>
      <c r="BQT444" s="263"/>
      <c r="BQU444" s="263"/>
      <c r="BQV444" s="263"/>
      <c r="BQW444" s="263"/>
      <c r="BQX444" s="263"/>
      <c r="BQY444" s="263"/>
      <c r="BQZ444" s="263"/>
      <c r="BRA444" s="263"/>
      <c r="BRB444" s="263"/>
      <c r="BRC444" s="263"/>
      <c r="BRD444" s="263"/>
      <c r="BRE444" s="263"/>
      <c r="BRF444" s="263"/>
      <c r="BRG444" s="263"/>
      <c r="BRH444" s="263"/>
      <c r="BRI444" s="263"/>
      <c r="BRJ444" s="263"/>
      <c r="BRK444" s="263"/>
      <c r="BRL444" s="263"/>
      <c r="BRM444" s="263"/>
      <c r="BRN444" s="263"/>
      <c r="BRO444" s="263"/>
      <c r="BRP444" s="263"/>
      <c r="BRQ444" s="263"/>
      <c r="BRR444" s="263"/>
      <c r="BRS444" s="263"/>
      <c r="BRT444" s="263"/>
      <c r="BRU444" s="263"/>
      <c r="BRV444" s="263"/>
      <c r="BRW444" s="263"/>
      <c r="BRX444" s="263"/>
      <c r="BRY444" s="263"/>
      <c r="BRZ444" s="263"/>
      <c r="BSA444" s="263"/>
      <c r="BSB444" s="263"/>
      <c r="BSC444" s="263"/>
      <c r="BSD444" s="263"/>
      <c r="BSE444" s="263"/>
      <c r="BSF444" s="263"/>
      <c r="BSG444" s="263"/>
      <c r="BSH444" s="263"/>
      <c r="BSI444" s="263"/>
      <c r="BSJ444" s="263"/>
      <c r="BSK444" s="263"/>
      <c r="BSL444" s="263"/>
      <c r="BSM444" s="263"/>
      <c r="BSN444" s="263"/>
      <c r="BSO444" s="263"/>
      <c r="BSP444" s="263"/>
      <c r="BSQ444" s="263"/>
      <c r="BSR444" s="263"/>
      <c r="BSS444" s="263"/>
      <c r="BST444" s="263"/>
      <c r="BSU444" s="263"/>
      <c r="BSV444" s="263"/>
      <c r="BSW444" s="263"/>
      <c r="BSX444" s="263"/>
      <c r="BSY444" s="263"/>
      <c r="BSZ444" s="263"/>
      <c r="BTA444" s="263"/>
      <c r="BTB444" s="263"/>
      <c r="BTC444" s="263"/>
      <c r="BTD444" s="263"/>
      <c r="BTE444" s="263"/>
      <c r="BTF444" s="263"/>
      <c r="BTG444" s="263"/>
      <c r="BTH444" s="263"/>
      <c r="BTI444" s="263"/>
      <c r="BTJ444" s="263"/>
      <c r="BTK444" s="263"/>
      <c r="BTL444" s="263"/>
      <c r="BTM444" s="263"/>
      <c r="BTN444" s="263"/>
      <c r="BTO444" s="263"/>
      <c r="BTP444" s="263"/>
      <c r="BTQ444" s="263"/>
      <c r="BTR444" s="263"/>
      <c r="BTS444" s="263"/>
      <c r="BTT444" s="263"/>
      <c r="BTU444" s="263"/>
      <c r="BTV444" s="263"/>
      <c r="BTW444" s="263"/>
      <c r="BTX444" s="263"/>
      <c r="BTY444" s="263"/>
      <c r="BTZ444" s="263"/>
      <c r="BUA444" s="263"/>
      <c r="BUB444" s="263"/>
      <c r="BUC444" s="263"/>
      <c r="BUD444" s="263"/>
      <c r="BUE444" s="263"/>
      <c r="BUF444" s="263"/>
      <c r="BUG444" s="263"/>
      <c r="BUH444" s="263"/>
      <c r="BUI444" s="263"/>
      <c r="BUJ444" s="263"/>
      <c r="BUK444" s="263"/>
      <c r="BUL444" s="263"/>
      <c r="BUM444" s="263"/>
      <c r="BUN444" s="263"/>
      <c r="BUO444" s="263"/>
      <c r="BUP444" s="263"/>
      <c r="BUQ444" s="263"/>
      <c r="BUR444" s="263"/>
      <c r="BUS444" s="263"/>
      <c r="BUT444" s="263"/>
      <c r="BUU444" s="263"/>
      <c r="BUV444" s="263"/>
      <c r="BUW444" s="263"/>
      <c r="BUX444" s="263"/>
      <c r="BUY444" s="263"/>
      <c r="BUZ444" s="263"/>
      <c r="BVA444" s="263"/>
      <c r="BVB444" s="263"/>
      <c r="BVC444" s="263"/>
      <c r="BVD444" s="263"/>
      <c r="BVE444" s="263"/>
      <c r="BVF444" s="263"/>
      <c r="BVG444" s="263"/>
      <c r="BVH444" s="263"/>
      <c r="BVI444" s="263"/>
      <c r="BVJ444" s="263"/>
      <c r="BVK444" s="263"/>
      <c r="BVL444" s="263"/>
      <c r="BVM444" s="263"/>
      <c r="BVN444" s="263"/>
      <c r="BVO444" s="263"/>
      <c r="BVP444" s="263"/>
      <c r="BVQ444" s="263"/>
      <c r="BVR444" s="263"/>
      <c r="BVS444" s="263"/>
      <c r="BVT444" s="263"/>
      <c r="BVU444" s="263"/>
      <c r="BVV444" s="263"/>
      <c r="BVW444" s="263"/>
      <c r="BVX444" s="263"/>
      <c r="BVY444" s="263"/>
      <c r="BVZ444" s="263"/>
      <c r="BWA444" s="263"/>
      <c r="BWB444" s="263"/>
      <c r="BWC444" s="263"/>
      <c r="BWD444" s="263"/>
      <c r="BWE444" s="263"/>
      <c r="BWF444" s="263"/>
      <c r="BWG444" s="263"/>
      <c r="BWH444" s="263"/>
      <c r="BWI444" s="263"/>
      <c r="BWJ444" s="263"/>
      <c r="BWK444" s="263"/>
      <c r="BWL444" s="263"/>
      <c r="BWM444" s="263"/>
      <c r="BWN444" s="263"/>
      <c r="BWO444" s="263"/>
      <c r="BWP444" s="263"/>
      <c r="BWQ444" s="263"/>
      <c r="BWR444" s="263"/>
      <c r="BWS444" s="263"/>
      <c r="BWT444" s="263"/>
      <c r="BWU444" s="263"/>
      <c r="BWV444" s="263"/>
      <c r="BWW444" s="263"/>
      <c r="BWX444" s="263"/>
      <c r="BWY444" s="263"/>
      <c r="BWZ444" s="263"/>
      <c r="BXA444" s="263"/>
      <c r="BXB444" s="263"/>
      <c r="BXC444" s="263"/>
      <c r="BXD444" s="263"/>
      <c r="BXE444" s="263"/>
      <c r="BXF444" s="263"/>
      <c r="BXG444" s="263"/>
      <c r="BXH444" s="263"/>
      <c r="BXI444" s="263"/>
      <c r="BXJ444" s="263"/>
      <c r="BXK444" s="263"/>
      <c r="BXL444" s="263"/>
      <c r="BXM444" s="263"/>
      <c r="BXN444" s="263"/>
      <c r="BXO444" s="263"/>
      <c r="BXP444" s="263"/>
      <c r="BXQ444" s="263"/>
      <c r="BXR444" s="263"/>
      <c r="BXS444" s="263"/>
      <c r="BXT444" s="263"/>
      <c r="BXU444" s="263"/>
      <c r="BXV444" s="263"/>
      <c r="BXW444" s="263"/>
      <c r="BXX444" s="263"/>
      <c r="BXY444" s="263"/>
      <c r="BXZ444" s="263"/>
      <c r="BYA444" s="263"/>
      <c r="BYB444" s="263"/>
      <c r="BYC444" s="263"/>
      <c r="BYD444" s="263"/>
      <c r="BYE444" s="263"/>
      <c r="BYF444" s="263"/>
      <c r="BYG444" s="263"/>
      <c r="BYH444" s="263"/>
      <c r="BYI444" s="263"/>
      <c r="BYJ444" s="263"/>
      <c r="BYK444" s="263"/>
      <c r="BYL444" s="263"/>
      <c r="BYM444" s="263"/>
      <c r="BYN444" s="263"/>
      <c r="BYO444" s="263"/>
      <c r="BYP444" s="263"/>
      <c r="BYQ444" s="263"/>
      <c r="BYR444" s="263"/>
      <c r="BYS444" s="263"/>
      <c r="BYT444" s="263"/>
      <c r="BYU444" s="263"/>
      <c r="BYV444" s="263"/>
      <c r="BYW444" s="263"/>
      <c r="BYX444" s="263"/>
      <c r="BYY444" s="263"/>
      <c r="BYZ444" s="263"/>
      <c r="BZA444" s="263"/>
      <c r="BZB444" s="263"/>
      <c r="BZC444" s="263"/>
      <c r="BZD444" s="263"/>
      <c r="BZE444" s="263"/>
      <c r="BZF444" s="263"/>
      <c r="BZG444" s="263"/>
      <c r="BZH444" s="263"/>
      <c r="BZI444" s="263"/>
      <c r="BZJ444" s="263"/>
      <c r="BZK444" s="263"/>
      <c r="BZL444" s="263"/>
      <c r="BZM444" s="263"/>
      <c r="BZN444" s="263"/>
      <c r="BZO444" s="263"/>
      <c r="BZP444" s="263"/>
      <c r="BZQ444" s="263"/>
      <c r="BZR444" s="263"/>
      <c r="BZS444" s="263"/>
      <c r="BZT444" s="263"/>
      <c r="BZU444" s="263"/>
      <c r="BZV444" s="263"/>
      <c r="BZW444" s="263"/>
      <c r="BZX444" s="263"/>
      <c r="BZY444" s="263"/>
      <c r="BZZ444" s="263"/>
      <c r="CAA444" s="263"/>
      <c r="CAB444" s="263"/>
      <c r="CAC444" s="263"/>
      <c r="CAD444" s="263"/>
      <c r="CAE444" s="263"/>
      <c r="CAF444" s="263"/>
      <c r="CAG444" s="263"/>
      <c r="CAH444" s="263"/>
      <c r="CAI444" s="263"/>
      <c r="CAJ444" s="263"/>
      <c r="CAK444" s="263"/>
      <c r="CAL444" s="263"/>
      <c r="CAM444" s="263"/>
      <c r="CAN444" s="263"/>
      <c r="CAO444" s="263"/>
      <c r="CAP444" s="263"/>
      <c r="CAQ444" s="263"/>
      <c r="CAR444" s="263"/>
      <c r="CAS444" s="263"/>
      <c r="CAT444" s="263"/>
      <c r="CAU444" s="263"/>
      <c r="CAV444" s="263"/>
    </row>
    <row r="445" spans="1:2076" x14ac:dyDescent="0.35">
      <c r="A445" s="263"/>
      <c r="B445" s="263"/>
      <c r="C445" s="263"/>
      <c r="D445" s="263"/>
      <c r="E445" s="263"/>
      <c r="F445" s="263"/>
      <c r="G445" s="263"/>
      <c r="H445" s="263"/>
      <c r="I445" s="263"/>
      <c r="J445" s="263"/>
      <c r="K445" s="263"/>
      <c r="L445" s="263"/>
      <c r="M445" s="263"/>
      <c r="N445" s="263"/>
      <c r="O445" s="263"/>
      <c r="P445" s="263"/>
      <c r="Q445" s="263"/>
      <c r="R445" s="263"/>
      <c r="S445" s="263"/>
      <c r="T445" s="263"/>
      <c r="U445" s="263"/>
      <c r="V445" s="263"/>
      <c r="W445" s="263"/>
      <c r="X445" s="263"/>
      <c r="Y445" s="263"/>
      <c r="Z445" s="263"/>
      <c r="AA445" s="263"/>
      <c r="AB445" s="263"/>
      <c r="AC445" s="263"/>
      <c r="AD445" s="263"/>
      <c r="AE445" s="263"/>
      <c r="AF445" s="263"/>
      <c r="AG445" s="263"/>
      <c r="AH445" s="263"/>
      <c r="AI445" s="263"/>
      <c r="AJ445" s="263"/>
      <c r="AK445" s="263"/>
      <c r="AL445" s="263"/>
      <c r="AM445" s="263"/>
      <c r="AN445" s="263"/>
      <c r="AO445" s="263"/>
      <c r="AP445" s="263"/>
      <c r="AQ445" s="263"/>
      <c r="AR445" s="263"/>
      <c r="AS445" s="263"/>
      <c r="AT445" s="263"/>
      <c r="AU445" s="263"/>
      <c r="AV445" s="263"/>
      <c r="AW445" s="263"/>
      <c r="AX445" s="263"/>
      <c r="AY445" s="263"/>
      <c r="AZ445" s="263"/>
      <c r="BA445" s="263"/>
      <c r="BB445" s="263"/>
      <c r="BC445" s="263"/>
      <c r="BD445" s="263"/>
      <c r="BE445" s="263"/>
      <c r="BF445" s="263"/>
      <c r="BG445" s="263"/>
      <c r="BH445" s="263"/>
      <c r="BI445" s="263"/>
      <c r="BJ445" s="263"/>
      <c r="BK445" s="263"/>
      <c r="BL445" s="263"/>
      <c r="BM445" s="263"/>
      <c r="BN445" s="263"/>
      <c r="BO445" s="263"/>
      <c r="BP445" s="263"/>
      <c r="BQ445" s="263"/>
      <c r="BR445" s="263"/>
      <c r="BS445" s="263"/>
      <c r="BT445" s="263"/>
      <c r="BU445" s="263"/>
      <c r="BV445" s="263"/>
      <c r="BW445" s="263"/>
      <c r="BX445" s="263"/>
      <c r="BY445" s="263"/>
      <c r="BZ445" s="263"/>
      <c r="CA445" s="263"/>
      <c r="CB445" s="263"/>
      <c r="CC445" s="263"/>
      <c r="CD445" s="263"/>
      <c r="CE445" s="263"/>
      <c r="CF445" s="263"/>
      <c r="CG445" s="263"/>
      <c r="CH445" s="263"/>
      <c r="CI445" s="263"/>
      <c r="CJ445" s="263"/>
      <c r="CK445" s="263"/>
      <c r="CL445" s="263"/>
      <c r="CM445" s="263"/>
      <c r="CN445" s="263"/>
      <c r="CO445" s="263"/>
      <c r="CP445" s="263"/>
      <c r="CQ445" s="263"/>
      <c r="CR445" s="263"/>
      <c r="CS445" s="263"/>
      <c r="CT445" s="263"/>
      <c r="CU445" s="263"/>
      <c r="CV445" s="263"/>
      <c r="CW445" s="263"/>
      <c r="CX445" s="263"/>
      <c r="CY445" s="263"/>
      <c r="CZ445" s="263"/>
      <c r="DA445" s="263"/>
      <c r="DB445" s="263"/>
      <c r="DC445" s="263"/>
      <c r="DD445" s="263"/>
      <c r="DE445" s="263"/>
      <c r="DF445" s="263"/>
      <c r="DG445" s="263"/>
      <c r="DH445" s="263"/>
      <c r="DI445" s="263"/>
      <c r="DJ445" s="263"/>
      <c r="DK445" s="263"/>
      <c r="DL445" s="263"/>
      <c r="DM445" s="263"/>
      <c r="DN445" s="263"/>
      <c r="DO445" s="263"/>
      <c r="DP445" s="263"/>
      <c r="DQ445" s="263"/>
      <c r="DR445" s="263"/>
      <c r="DS445" s="263"/>
      <c r="DT445" s="263"/>
      <c r="DU445" s="263"/>
      <c r="DV445" s="263"/>
      <c r="DW445" s="263"/>
      <c r="DX445" s="263"/>
      <c r="DY445" s="263"/>
      <c r="DZ445" s="263"/>
      <c r="EA445" s="263"/>
      <c r="EB445" s="263"/>
      <c r="EC445" s="263"/>
      <c r="ED445" s="263"/>
      <c r="EE445" s="263"/>
      <c r="EF445" s="263"/>
      <c r="EG445" s="263"/>
      <c r="EH445" s="263"/>
      <c r="EI445" s="263"/>
      <c r="EJ445" s="263"/>
      <c r="EK445" s="263"/>
      <c r="EL445" s="263"/>
      <c r="EM445" s="263"/>
      <c r="EN445" s="263"/>
      <c r="EO445" s="263"/>
      <c r="EP445" s="263"/>
      <c r="EQ445" s="263"/>
      <c r="ER445" s="263"/>
      <c r="ES445" s="263"/>
      <c r="ET445" s="263"/>
      <c r="EU445" s="263"/>
      <c r="EV445" s="263"/>
      <c r="EW445" s="263"/>
      <c r="EX445" s="263"/>
      <c r="EY445" s="263"/>
      <c r="EZ445" s="263"/>
      <c r="FA445" s="263"/>
      <c r="FB445" s="263"/>
      <c r="FC445" s="263"/>
      <c r="FD445" s="263"/>
      <c r="FE445" s="263"/>
      <c r="FF445" s="263"/>
      <c r="FG445" s="263"/>
      <c r="FH445" s="263"/>
      <c r="FI445" s="263"/>
      <c r="FJ445" s="263"/>
      <c r="FK445" s="263"/>
      <c r="FL445" s="263"/>
      <c r="FM445" s="263"/>
      <c r="FN445" s="263"/>
      <c r="FO445" s="263"/>
      <c r="FP445" s="263"/>
      <c r="FQ445" s="263"/>
      <c r="FR445" s="263"/>
      <c r="FS445" s="263"/>
      <c r="FT445" s="263"/>
      <c r="FU445" s="263"/>
      <c r="FV445" s="263"/>
      <c r="FW445" s="263"/>
      <c r="FX445" s="263"/>
      <c r="FY445" s="263"/>
      <c r="FZ445" s="263"/>
      <c r="GA445" s="263"/>
      <c r="GB445" s="263"/>
      <c r="GC445" s="263"/>
      <c r="GD445" s="263"/>
      <c r="GE445" s="263"/>
      <c r="GF445" s="263"/>
      <c r="GG445" s="263"/>
      <c r="GH445" s="263"/>
      <c r="GI445" s="263"/>
      <c r="GJ445" s="263"/>
      <c r="GK445" s="263"/>
      <c r="GL445" s="263"/>
      <c r="GM445" s="263"/>
      <c r="GN445" s="263"/>
      <c r="GO445" s="263"/>
      <c r="GP445" s="263"/>
      <c r="GQ445" s="263"/>
      <c r="GR445" s="263"/>
      <c r="GS445" s="263"/>
      <c r="GT445" s="263"/>
      <c r="GU445" s="263"/>
      <c r="GV445" s="263"/>
      <c r="GW445" s="263"/>
      <c r="GX445" s="263"/>
      <c r="GY445" s="263"/>
      <c r="GZ445" s="263"/>
      <c r="HA445" s="263"/>
      <c r="HB445" s="263"/>
      <c r="HC445" s="263"/>
      <c r="HD445" s="263"/>
      <c r="HE445" s="263"/>
      <c r="HF445" s="263"/>
      <c r="HG445" s="263"/>
      <c r="HH445" s="263"/>
      <c r="HI445" s="263"/>
      <c r="HJ445" s="263"/>
      <c r="HK445" s="263"/>
      <c r="HL445" s="263"/>
      <c r="HM445" s="263"/>
      <c r="HN445" s="263"/>
      <c r="HO445" s="263"/>
      <c r="HP445" s="263"/>
      <c r="HQ445" s="263"/>
      <c r="HR445" s="263"/>
      <c r="HS445" s="263"/>
      <c r="HT445" s="263"/>
      <c r="HU445" s="263"/>
      <c r="HV445" s="263"/>
      <c r="HW445" s="263"/>
      <c r="HX445" s="263"/>
      <c r="HY445" s="263"/>
      <c r="HZ445" s="263"/>
      <c r="IA445" s="263"/>
      <c r="IB445" s="263"/>
      <c r="IC445" s="263"/>
      <c r="ID445" s="263"/>
      <c r="IE445" s="263"/>
      <c r="IF445" s="263"/>
      <c r="IG445" s="263"/>
      <c r="IH445" s="263"/>
      <c r="II445" s="263"/>
      <c r="IJ445" s="263"/>
      <c r="IK445" s="263"/>
      <c r="IL445" s="263"/>
      <c r="IM445" s="263"/>
      <c r="IN445" s="263"/>
      <c r="IO445" s="263"/>
      <c r="IP445" s="263"/>
      <c r="IQ445" s="263"/>
      <c r="IR445" s="263"/>
      <c r="IS445" s="263"/>
      <c r="IT445" s="263"/>
      <c r="IU445" s="263"/>
      <c r="IV445" s="263"/>
      <c r="IW445" s="263"/>
      <c r="IX445" s="263"/>
      <c r="IY445" s="263"/>
      <c r="IZ445" s="263"/>
      <c r="JA445" s="263"/>
      <c r="JB445" s="263"/>
      <c r="JC445" s="263"/>
      <c r="JD445" s="263"/>
      <c r="JE445" s="263"/>
      <c r="JF445" s="263"/>
      <c r="JG445" s="263"/>
      <c r="JH445" s="263"/>
      <c r="JI445" s="263"/>
      <c r="JJ445" s="263"/>
      <c r="JK445" s="263"/>
      <c r="JL445" s="263"/>
      <c r="JM445" s="263"/>
      <c r="JN445" s="263"/>
      <c r="JO445" s="263"/>
      <c r="JP445" s="263"/>
      <c r="JQ445" s="263"/>
      <c r="JR445" s="263"/>
      <c r="JS445" s="263"/>
      <c r="JT445" s="263"/>
      <c r="JU445" s="263"/>
      <c r="JV445" s="263"/>
      <c r="JW445" s="263"/>
      <c r="JX445" s="263"/>
      <c r="JY445" s="263"/>
      <c r="JZ445" s="263"/>
      <c r="KA445" s="263"/>
      <c r="KB445" s="263"/>
      <c r="KC445" s="263"/>
      <c r="KD445" s="263"/>
      <c r="KE445" s="263"/>
      <c r="KF445" s="263"/>
      <c r="KG445" s="263"/>
      <c r="KH445" s="263"/>
      <c r="KI445" s="263"/>
      <c r="KJ445" s="263"/>
      <c r="KK445" s="263"/>
      <c r="KL445" s="263"/>
      <c r="KM445" s="263"/>
      <c r="KN445" s="263"/>
      <c r="KO445" s="263"/>
      <c r="KP445" s="263"/>
      <c r="KQ445" s="263"/>
      <c r="KR445" s="263"/>
      <c r="KS445" s="263"/>
      <c r="KT445" s="263"/>
      <c r="KU445" s="263"/>
      <c r="KV445" s="263"/>
      <c r="KW445" s="263"/>
      <c r="KX445" s="263"/>
      <c r="KY445" s="263"/>
      <c r="KZ445" s="263"/>
      <c r="LA445" s="263"/>
      <c r="LB445" s="263"/>
      <c r="LC445" s="263"/>
      <c r="LD445" s="263"/>
      <c r="LE445" s="263"/>
      <c r="LF445" s="263"/>
      <c r="LG445" s="263"/>
      <c r="LH445" s="263"/>
      <c r="LI445" s="263"/>
      <c r="LJ445" s="263"/>
      <c r="LK445" s="263"/>
      <c r="LL445" s="263"/>
      <c r="LM445" s="263"/>
      <c r="LN445" s="263"/>
      <c r="LO445" s="263"/>
      <c r="LP445" s="263"/>
      <c r="LQ445" s="263"/>
      <c r="LR445" s="263"/>
      <c r="LS445" s="263"/>
      <c r="LT445" s="263"/>
      <c r="LU445" s="263"/>
      <c r="LV445" s="263"/>
      <c r="LW445" s="263"/>
      <c r="LX445" s="263"/>
      <c r="LY445" s="263"/>
      <c r="LZ445" s="263"/>
      <c r="MA445" s="263"/>
      <c r="MB445" s="263"/>
      <c r="MC445" s="263"/>
      <c r="MD445" s="263"/>
      <c r="ME445" s="263"/>
      <c r="MF445" s="263"/>
      <c r="MG445" s="263"/>
      <c r="MH445" s="263"/>
      <c r="MI445" s="263"/>
      <c r="MJ445" s="263"/>
      <c r="MK445" s="263"/>
      <c r="ML445" s="263"/>
      <c r="MM445" s="263"/>
      <c r="MN445" s="263"/>
      <c r="MO445" s="263"/>
      <c r="MP445" s="263"/>
      <c r="MQ445" s="263"/>
      <c r="MR445" s="263"/>
      <c r="MS445" s="263"/>
      <c r="MT445" s="263"/>
      <c r="MU445" s="263"/>
      <c r="MV445" s="263"/>
      <c r="MW445" s="263"/>
      <c r="MX445" s="263"/>
      <c r="MY445" s="263"/>
      <c r="MZ445" s="263"/>
      <c r="NA445" s="263"/>
      <c r="NB445" s="263"/>
      <c r="NC445" s="263"/>
      <c r="ND445" s="263"/>
      <c r="NE445" s="263"/>
      <c r="NF445" s="263"/>
      <c r="NG445" s="263"/>
      <c r="NH445" s="263"/>
      <c r="NI445" s="263"/>
      <c r="NJ445" s="263"/>
      <c r="NK445" s="263"/>
      <c r="NL445" s="263"/>
      <c r="NM445" s="263"/>
      <c r="NN445" s="263"/>
      <c r="NO445" s="263"/>
      <c r="NP445" s="263"/>
      <c r="NQ445" s="263"/>
      <c r="NR445" s="263"/>
      <c r="NS445" s="263"/>
      <c r="NT445" s="263"/>
      <c r="NU445" s="263"/>
      <c r="NV445" s="263"/>
      <c r="NW445" s="263"/>
      <c r="NX445" s="263"/>
      <c r="NY445" s="263"/>
      <c r="NZ445" s="263"/>
      <c r="OA445" s="263"/>
      <c r="OB445" s="263"/>
      <c r="OC445" s="263"/>
      <c r="OD445" s="263"/>
      <c r="OE445" s="263"/>
      <c r="OF445" s="263"/>
      <c r="OG445" s="263"/>
      <c r="OH445" s="263"/>
      <c r="OI445" s="263"/>
      <c r="OJ445" s="263"/>
      <c r="OK445" s="263"/>
      <c r="OL445" s="263"/>
      <c r="OM445" s="263"/>
      <c r="ON445" s="263"/>
      <c r="OO445" s="263"/>
      <c r="OP445" s="263"/>
      <c r="OQ445" s="263"/>
      <c r="OR445" s="263"/>
      <c r="OS445" s="263"/>
      <c r="OT445" s="263"/>
      <c r="OU445" s="263"/>
      <c r="OV445" s="263"/>
      <c r="OW445" s="263"/>
      <c r="OX445" s="263"/>
      <c r="OY445" s="263"/>
      <c r="OZ445" s="263"/>
      <c r="PA445" s="263"/>
      <c r="PB445" s="263"/>
      <c r="PC445" s="263"/>
      <c r="PD445" s="263"/>
      <c r="PE445" s="263"/>
      <c r="PF445" s="263"/>
      <c r="PG445" s="263"/>
      <c r="PH445" s="263"/>
      <c r="PI445" s="263"/>
      <c r="PJ445" s="263"/>
      <c r="PK445" s="263"/>
      <c r="PL445" s="263"/>
      <c r="PM445" s="263"/>
      <c r="PN445" s="263"/>
      <c r="PO445" s="263"/>
      <c r="PP445" s="263"/>
      <c r="PQ445" s="263"/>
      <c r="PR445" s="263"/>
      <c r="PS445" s="263"/>
      <c r="PT445" s="263"/>
      <c r="PU445" s="263"/>
      <c r="PV445" s="263"/>
      <c r="PW445" s="263"/>
      <c r="PX445" s="263"/>
      <c r="PY445" s="263"/>
      <c r="PZ445" s="263"/>
      <c r="QA445" s="263"/>
      <c r="QB445" s="263"/>
      <c r="QC445" s="263"/>
      <c r="QD445" s="263"/>
      <c r="QE445" s="263"/>
      <c r="QF445" s="263"/>
      <c r="QG445" s="263"/>
      <c r="QH445" s="263"/>
      <c r="QI445" s="263"/>
      <c r="QJ445" s="263"/>
      <c r="QK445" s="263"/>
      <c r="QL445" s="263"/>
      <c r="QM445" s="263"/>
      <c r="QN445" s="263"/>
      <c r="QO445" s="263"/>
      <c r="QP445" s="263"/>
      <c r="QQ445" s="263"/>
      <c r="QR445" s="263"/>
      <c r="QS445" s="263"/>
      <c r="QT445" s="263"/>
      <c r="QU445" s="263"/>
      <c r="QV445" s="263"/>
      <c r="QW445" s="263"/>
      <c r="QX445" s="263"/>
      <c r="QY445" s="263"/>
      <c r="QZ445" s="263"/>
      <c r="RA445" s="263"/>
      <c r="RB445" s="263"/>
      <c r="RC445" s="263"/>
      <c r="RD445" s="263"/>
      <c r="RE445" s="263"/>
      <c r="RF445" s="263"/>
      <c r="RG445" s="263"/>
      <c r="RH445" s="263"/>
      <c r="RI445" s="263"/>
      <c r="RJ445" s="263"/>
      <c r="RK445" s="263"/>
      <c r="RL445" s="263"/>
      <c r="RM445" s="263"/>
      <c r="RN445" s="263"/>
      <c r="RO445" s="263"/>
      <c r="RP445" s="263"/>
      <c r="RQ445" s="263"/>
      <c r="RR445" s="263"/>
      <c r="RS445" s="263"/>
      <c r="RT445" s="263"/>
      <c r="RU445" s="263"/>
      <c r="RV445" s="263"/>
      <c r="RW445" s="263"/>
      <c r="RX445" s="263"/>
      <c r="RY445" s="263"/>
      <c r="RZ445" s="263"/>
      <c r="SA445" s="263"/>
      <c r="SB445" s="263"/>
      <c r="SC445" s="263"/>
      <c r="SD445" s="263"/>
      <c r="SE445" s="263"/>
      <c r="SF445" s="263"/>
      <c r="SG445" s="263"/>
      <c r="SH445" s="263"/>
      <c r="SI445" s="263"/>
      <c r="SJ445" s="263"/>
      <c r="SK445" s="263"/>
      <c r="SL445" s="263"/>
      <c r="SM445" s="263"/>
      <c r="SN445" s="263"/>
      <c r="SO445" s="263"/>
      <c r="SP445" s="263"/>
      <c r="SQ445" s="263"/>
      <c r="SR445" s="263"/>
      <c r="SS445" s="263"/>
      <c r="ST445" s="263"/>
      <c r="SU445" s="263"/>
      <c r="SV445" s="263"/>
      <c r="SW445" s="263"/>
      <c r="SX445" s="263"/>
      <c r="SY445" s="263"/>
      <c r="SZ445" s="263"/>
      <c r="TA445" s="263"/>
      <c r="TB445" s="263"/>
      <c r="TC445" s="263"/>
      <c r="TD445" s="263"/>
      <c r="TE445" s="263"/>
      <c r="TF445" s="263"/>
      <c r="TG445" s="263"/>
      <c r="TH445" s="263"/>
      <c r="TI445" s="263"/>
      <c r="TJ445" s="263"/>
      <c r="TK445" s="263"/>
      <c r="TL445" s="263"/>
      <c r="TM445" s="263"/>
      <c r="TN445" s="263"/>
      <c r="TO445" s="263"/>
      <c r="TP445" s="263"/>
      <c r="TQ445" s="263"/>
      <c r="TR445" s="263"/>
      <c r="TS445" s="263"/>
      <c r="TT445" s="263"/>
      <c r="TU445" s="263"/>
      <c r="TV445" s="263"/>
      <c r="TW445" s="263"/>
      <c r="TX445" s="263"/>
      <c r="TY445" s="263"/>
      <c r="TZ445" s="263"/>
      <c r="UA445" s="263"/>
      <c r="UB445" s="263"/>
      <c r="UC445" s="263"/>
      <c r="UD445" s="263"/>
      <c r="UE445" s="263"/>
      <c r="UF445" s="263"/>
      <c r="UG445" s="263"/>
      <c r="UH445" s="263"/>
      <c r="UI445" s="263"/>
      <c r="UJ445" s="263"/>
      <c r="UK445" s="263"/>
      <c r="UL445" s="263"/>
      <c r="UM445" s="263"/>
      <c r="UN445" s="263"/>
      <c r="UO445" s="263"/>
      <c r="UP445" s="263"/>
      <c r="UQ445" s="263"/>
      <c r="UR445" s="263"/>
      <c r="US445" s="263"/>
      <c r="UT445" s="263"/>
      <c r="UU445" s="263"/>
      <c r="UV445" s="263"/>
      <c r="UW445" s="263"/>
      <c r="UX445" s="263"/>
      <c r="UY445" s="263"/>
      <c r="UZ445" s="263"/>
      <c r="VA445" s="263"/>
      <c r="VB445" s="263"/>
      <c r="VC445" s="263"/>
      <c r="VD445" s="263"/>
      <c r="VE445" s="263"/>
      <c r="VF445" s="263"/>
      <c r="VG445" s="263"/>
      <c r="VH445" s="263"/>
      <c r="VI445" s="263"/>
      <c r="VJ445" s="263"/>
      <c r="VK445" s="263"/>
      <c r="VL445" s="263"/>
      <c r="VM445" s="263"/>
      <c r="VN445" s="263"/>
      <c r="VO445" s="263"/>
      <c r="VP445" s="263"/>
      <c r="VQ445" s="263"/>
      <c r="VR445" s="263"/>
      <c r="VS445" s="263"/>
      <c r="VT445" s="263"/>
      <c r="VU445" s="263"/>
      <c r="VV445" s="263"/>
      <c r="VW445" s="263"/>
      <c r="VX445" s="263"/>
      <c r="VY445" s="263"/>
      <c r="VZ445" s="263"/>
      <c r="WA445" s="263"/>
      <c r="WB445" s="263"/>
      <c r="WC445" s="263"/>
      <c r="WD445" s="263"/>
      <c r="WE445" s="263"/>
      <c r="WF445" s="263"/>
      <c r="WG445" s="263"/>
      <c r="WH445" s="263"/>
      <c r="WI445" s="263"/>
      <c r="WJ445" s="263"/>
      <c r="WK445" s="263"/>
      <c r="WL445" s="263"/>
      <c r="WM445" s="263"/>
      <c r="WN445" s="263"/>
      <c r="WO445" s="263"/>
      <c r="WP445" s="263"/>
      <c r="WQ445" s="263"/>
      <c r="WR445" s="263"/>
      <c r="WS445" s="263"/>
      <c r="WT445" s="263"/>
      <c r="WU445" s="263"/>
      <c r="WV445" s="263"/>
      <c r="WW445" s="263"/>
      <c r="WX445" s="263"/>
      <c r="WY445" s="263"/>
      <c r="WZ445" s="263"/>
      <c r="XA445" s="263"/>
      <c r="XB445" s="263"/>
      <c r="XC445" s="263"/>
      <c r="XD445" s="263"/>
      <c r="XE445" s="263"/>
      <c r="XF445" s="263"/>
      <c r="XG445" s="263"/>
      <c r="XH445" s="263"/>
      <c r="XI445" s="263"/>
      <c r="XJ445" s="263"/>
      <c r="XK445" s="263"/>
      <c r="XL445" s="263"/>
      <c r="XM445" s="263"/>
      <c r="XN445" s="263"/>
      <c r="XO445" s="263"/>
      <c r="XP445" s="263"/>
      <c r="XQ445" s="263"/>
      <c r="XR445" s="263"/>
      <c r="XS445" s="263"/>
      <c r="XT445" s="263"/>
      <c r="XU445" s="263"/>
      <c r="XV445" s="263"/>
      <c r="XW445" s="263"/>
      <c r="XX445" s="263"/>
      <c r="XY445" s="263"/>
      <c r="XZ445" s="263"/>
      <c r="YA445" s="263"/>
      <c r="YB445" s="263"/>
      <c r="YC445" s="263"/>
      <c r="YD445" s="263"/>
      <c r="YE445" s="263"/>
      <c r="YF445" s="263"/>
      <c r="YG445" s="263"/>
      <c r="YH445" s="263"/>
      <c r="YI445" s="263"/>
      <c r="YJ445" s="263"/>
      <c r="YK445" s="263"/>
      <c r="YL445" s="263"/>
      <c r="YM445" s="263"/>
      <c r="YN445" s="263"/>
      <c r="YO445" s="263"/>
      <c r="YP445" s="263"/>
      <c r="YQ445" s="263"/>
      <c r="YR445" s="263"/>
      <c r="YS445" s="263"/>
      <c r="YT445" s="263"/>
      <c r="YU445" s="263"/>
      <c r="YV445" s="263"/>
      <c r="YW445" s="263"/>
      <c r="YX445" s="263"/>
      <c r="YY445" s="263"/>
      <c r="YZ445" s="263"/>
      <c r="ZA445" s="263"/>
      <c r="ZB445" s="263"/>
      <c r="ZC445" s="263"/>
      <c r="ZD445" s="263"/>
      <c r="ZE445" s="263"/>
      <c r="ZF445" s="263"/>
      <c r="ZG445" s="263"/>
      <c r="ZH445" s="263"/>
      <c r="ZI445" s="263"/>
      <c r="ZJ445" s="263"/>
      <c r="ZK445" s="263"/>
      <c r="ZL445" s="263"/>
      <c r="ZM445" s="263"/>
      <c r="ZN445" s="263"/>
      <c r="ZO445" s="263"/>
      <c r="ZP445" s="263"/>
      <c r="ZQ445" s="263"/>
      <c r="ZR445" s="263"/>
      <c r="ZS445" s="263"/>
      <c r="ZT445" s="263"/>
      <c r="ZU445" s="263"/>
      <c r="ZV445" s="263"/>
      <c r="ZW445" s="263"/>
      <c r="ZX445" s="263"/>
      <c r="ZY445" s="263"/>
      <c r="ZZ445" s="263"/>
      <c r="AAA445" s="263"/>
      <c r="AAB445" s="263"/>
      <c r="AAC445" s="263"/>
      <c r="AAD445" s="263"/>
      <c r="AAE445" s="263"/>
      <c r="AAF445" s="263"/>
      <c r="AAG445" s="263"/>
      <c r="AAH445" s="263"/>
      <c r="AAI445" s="263"/>
      <c r="AAJ445" s="263"/>
      <c r="AAK445" s="263"/>
      <c r="AAL445" s="263"/>
      <c r="AAM445" s="263"/>
      <c r="AAN445" s="263"/>
      <c r="AAO445" s="263"/>
      <c r="AAP445" s="263"/>
      <c r="AAQ445" s="263"/>
      <c r="AAR445" s="263"/>
      <c r="AAS445" s="263"/>
      <c r="AAT445" s="263"/>
      <c r="AAU445" s="263"/>
      <c r="AAV445" s="263"/>
      <c r="AAW445" s="263"/>
      <c r="AAX445" s="263"/>
      <c r="AAY445" s="263"/>
      <c r="AAZ445" s="263"/>
      <c r="ABA445" s="263"/>
      <c r="ABB445" s="263"/>
      <c r="ABC445" s="263"/>
      <c r="ABD445" s="263"/>
      <c r="ABE445" s="263"/>
      <c r="ABF445" s="263"/>
      <c r="ABG445" s="263"/>
      <c r="ABH445" s="263"/>
      <c r="ABI445" s="263"/>
      <c r="ABJ445" s="263"/>
      <c r="ABK445" s="263"/>
      <c r="ABL445" s="263"/>
      <c r="ABM445" s="263"/>
      <c r="ABN445" s="263"/>
      <c r="ABO445" s="263"/>
      <c r="ABP445" s="263"/>
      <c r="ABQ445" s="263"/>
      <c r="ABR445" s="263"/>
      <c r="ABS445" s="263"/>
      <c r="ABT445" s="263"/>
      <c r="ABU445" s="263"/>
      <c r="ABV445" s="263"/>
      <c r="ABW445" s="263"/>
      <c r="ABX445" s="263"/>
      <c r="ABY445" s="263"/>
      <c r="ABZ445" s="263"/>
      <c r="ACA445" s="263"/>
      <c r="ACB445" s="263"/>
      <c r="ACC445" s="263"/>
      <c r="ACD445" s="263"/>
      <c r="ACE445" s="263"/>
      <c r="ACF445" s="263"/>
      <c r="ACG445" s="263"/>
      <c r="ACH445" s="263"/>
      <c r="ACI445" s="263"/>
      <c r="ACJ445" s="263"/>
      <c r="ACK445" s="263"/>
      <c r="ACL445" s="263"/>
      <c r="ACM445" s="263"/>
      <c r="ACN445" s="263"/>
      <c r="ACO445" s="263"/>
      <c r="ACP445" s="263"/>
      <c r="ACQ445" s="263"/>
      <c r="ACR445" s="263"/>
      <c r="ACS445" s="263"/>
      <c r="ACT445" s="263"/>
      <c r="ACU445" s="263"/>
      <c r="ACV445" s="263"/>
      <c r="ACW445" s="263"/>
      <c r="ACX445" s="263"/>
      <c r="ACY445" s="263"/>
      <c r="ACZ445" s="263"/>
      <c r="ADA445" s="263"/>
      <c r="ADB445" s="263"/>
      <c r="ADC445" s="263"/>
      <c r="ADD445" s="263"/>
      <c r="ADE445" s="263"/>
      <c r="ADF445" s="263"/>
      <c r="ADG445" s="263"/>
      <c r="ADH445" s="263"/>
      <c r="ADI445" s="263"/>
      <c r="ADJ445" s="263"/>
      <c r="ADK445" s="263"/>
      <c r="ADL445" s="263"/>
      <c r="ADM445" s="263"/>
      <c r="ADN445" s="263"/>
      <c r="ADO445" s="263"/>
      <c r="ADP445" s="263"/>
      <c r="ADQ445" s="263"/>
      <c r="ADR445" s="263"/>
      <c r="ADS445" s="263"/>
      <c r="ADT445" s="263"/>
      <c r="ADU445" s="263"/>
      <c r="ADV445" s="263"/>
      <c r="ADW445" s="263"/>
      <c r="ADX445" s="263"/>
      <c r="ADY445" s="263"/>
      <c r="ADZ445" s="263"/>
      <c r="AEA445" s="263"/>
      <c r="AEB445" s="263"/>
      <c r="AEC445" s="263"/>
      <c r="AED445" s="263"/>
      <c r="AEE445" s="263"/>
      <c r="AEF445" s="263"/>
      <c r="AEG445" s="263"/>
      <c r="AEH445" s="263"/>
      <c r="AEI445" s="263"/>
      <c r="AEJ445" s="263"/>
      <c r="AEK445" s="263"/>
      <c r="AEL445" s="263"/>
      <c r="AEM445" s="263"/>
      <c r="AEN445" s="263"/>
      <c r="AEO445" s="263"/>
      <c r="AEP445" s="263"/>
      <c r="AEQ445" s="263"/>
      <c r="AER445" s="263"/>
      <c r="AES445" s="263"/>
      <c r="AET445" s="263"/>
      <c r="AEU445" s="263"/>
      <c r="AEV445" s="263"/>
      <c r="AEW445" s="263"/>
      <c r="AEX445" s="263"/>
      <c r="AEY445" s="263"/>
      <c r="AEZ445" s="263"/>
      <c r="AFA445" s="263"/>
      <c r="AFB445" s="263"/>
      <c r="AFC445" s="263"/>
      <c r="AFD445" s="263"/>
      <c r="AFE445" s="263"/>
      <c r="AFF445" s="263"/>
      <c r="AFG445" s="263"/>
      <c r="AFH445" s="263"/>
      <c r="AFI445" s="263"/>
      <c r="AFJ445" s="263"/>
      <c r="AFK445" s="263"/>
      <c r="AFL445" s="263"/>
      <c r="AFM445" s="263"/>
      <c r="AFN445" s="263"/>
      <c r="AFO445" s="263"/>
      <c r="AFP445" s="263"/>
      <c r="AFQ445" s="263"/>
      <c r="AFR445" s="263"/>
      <c r="AFS445" s="263"/>
      <c r="AFT445" s="263"/>
      <c r="AFU445" s="263"/>
      <c r="AFV445" s="263"/>
      <c r="AFW445" s="263"/>
      <c r="AFX445" s="263"/>
      <c r="AFY445" s="263"/>
      <c r="AFZ445" s="263"/>
      <c r="AGA445" s="263"/>
      <c r="AGB445" s="263"/>
      <c r="AGC445" s="263"/>
      <c r="AGD445" s="263"/>
      <c r="AGE445" s="263"/>
      <c r="AGF445" s="263"/>
      <c r="AGG445" s="263"/>
      <c r="AGH445" s="263"/>
      <c r="AGI445" s="263"/>
      <c r="AGJ445" s="263"/>
      <c r="AGK445" s="263"/>
      <c r="AGL445" s="263"/>
      <c r="AGM445" s="263"/>
      <c r="AGN445" s="263"/>
      <c r="AGO445" s="263"/>
      <c r="AGP445" s="263"/>
      <c r="AGQ445" s="263"/>
      <c r="AGR445" s="263"/>
      <c r="AGS445" s="263"/>
      <c r="AGT445" s="263"/>
      <c r="AGU445" s="263"/>
      <c r="AGV445" s="263"/>
      <c r="AGW445" s="263"/>
      <c r="AGX445" s="263"/>
      <c r="AGY445" s="263"/>
      <c r="AGZ445" s="263"/>
      <c r="AHA445" s="263"/>
      <c r="AHB445" s="263"/>
      <c r="AHC445" s="263"/>
      <c r="AHD445" s="263"/>
      <c r="AHE445" s="263"/>
      <c r="AHF445" s="263"/>
      <c r="AHG445" s="263"/>
      <c r="AHH445" s="263"/>
      <c r="AHI445" s="263"/>
      <c r="AHJ445" s="263"/>
      <c r="AHK445" s="263"/>
      <c r="AHL445" s="263"/>
      <c r="AHM445" s="263"/>
      <c r="AHN445" s="263"/>
      <c r="AHO445" s="263"/>
      <c r="AHP445" s="263"/>
      <c r="AHQ445" s="263"/>
      <c r="AHR445" s="263"/>
      <c r="AHS445" s="263"/>
      <c r="AHT445" s="263"/>
      <c r="AHU445" s="263"/>
      <c r="AHV445" s="263"/>
      <c r="AHW445" s="263"/>
      <c r="AHX445" s="263"/>
      <c r="AHY445" s="263"/>
      <c r="AHZ445" s="263"/>
      <c r="AIA445" s="263"/>
      <c r="AIB445" s="263"/>
      <c r="AIC445" s="263"/>
      <c r="AID445" s="263"/>
      <c r="AIE445" s="263"/>
      <c r="AIF445" s="263"/>
      <c r="AIG445" s="263"/>
      <c r="AIH445" s="263"/>
      <c r="AII445" s="263"/>
      <c r="AIJ445" s="263"/>
      <c r="AIK445" s="263"/>
      <c r="AIL445" s="263"/>
      <c r="AIM445" s="263"/>
      <c r="AIN445" s="263"/>
      <c r="AIO445" s="263"/>
      <c r="AIP445" s="263"/>
      <c r="AIQ445" s="263"/>
      <c r="AIR445" s="263"/>
      <c r="AIS445" s="263"/>
      <c r="AIT445" s="263"/>
      <c r="AIU445" s="263"/>
      <c r="AIV445" s="263"/>
      <c r="AIW445" s="263"/>
      <c r="AIX445" s="263"/>
      <c r="AIY445" s="263"/>
      <c r="AIZ445" s="263"/>
      <c r="AJA445" s="263"/>
      <c r="AJB445" s="263"/>
      <c r="AJC445" s="263"/>
      <c r="AJD445" s="263"/>
      <c r="AJE445" s="263"/>
      <c r="AJF445" s="263"/>
      <c r="AJG445" s="263"/>
      <c r="AJH445" s="263"/>
      <c r="AJI445" s="263"/>
      <c r="AJJ445" s="263"/>
      <c r="AJK445" s="263"/>
      <c r="AJL445" s="263"/>
      <c r="AJM445" s="263"/>
      <c r="AJN445" s="263"/>
      <c r="AJO445" s="263"/>
      <c r="AJP445" s="263"/>
      <c r="AJQ445" s="263"/>
      <c r="AJR445" s="263"/>
      <c r="AJS445" s="263"/>
      <c r="AJT445" s="263"/>
      <c r="AJU445" s="263"/>
      <c r="AJV445" s="263"/>
      <c r="AJW445" s="263"/>
      <c r="AJX445" s="263"/>
      <c r="AJY445" s="263"/>
      <c r="AJZ445" s="263"/>
      <c r="AKA445" s="263"/>
      <c r="AKB445" s="263"/>
      <c r="AKC445" s="263"/>
      <c r="AKD445" s="263"/>
      <c r="AKE445" s="263"/>
      <c r="AKF445" s="263"/>
      <c r="AKG445" s="263"/>
      <c r="AKH445" s="263"/>
      <c r="AKI445" s="263"/>
      <c r="AKJ445" s="263"/>
      <c r="AKK445" s="263"/>
      <c r="AKL445" s="263"/>
      <c r="AKM445" s="263"/>
      <c r="AKN445" s="263"/>
      <c r="AKO445" s="263"/>
      <c r="AKP445" s="263"/>
      <c r="AKQ445" s="263"/>
      <c r="AKR445" s="263"/>
      <c r="AKS445" s="263"/>
      <c r="AKT445" s="263"/>
      <c r="AKU445" s="263"/>
      <c r="AKV445" s="263"/>
      <c r="AKW445" s="263"/>
      <c r="AKX445" s="263"/>
      <c r="AKY445" s="263"/>
      <c r="AKZ445" s="263"/>
      <c r="ALA445" s="263"/>
      <c r="ALB445" s="263"/>
      <c r="ALC445" s="263"/>
      <c r="ALD445" s="263"/>
      <c r="ALE445" s="263"/>
      <c r="ALF445" s="263"/>
      <c r="ALG445" s="263"/>
      <c r="ALH445" s="263"/>
      <c r="ALI445" s="263"/>
      <c r="ALJ445" s="263"/>
      <c r="ALK445" s="263"/>
      <c r="ALL445" s="263"/>
      <c r="ALM445" s="263"/>
      <c r="ALN445" s="263"/>
      <c r="ALO445" s="263"/>
      <c r="ALP445" s="263"/>
      <c r="ALQ445" s="263"/>
      <c r="ALR445" s="263"/>
      <c r="ALS445" s="263"/>
      <c r="ALT445" s="263"/>
      <c r="ALU445" s="263"/>
      <c r="ALV445" s="263"/>
      <c r="ALW445" s="263"/>
      <c r="ALX445" s="263"/>
      <c r="ALY445" s="263"/>
      <c r="ALZ445" s="263"/>
      <c r="AMA445" s="263"/>
      <c r="AMB445" s="263"/>
      <c r="AMC445" s="263"/>
      <c r="AMD445" s="263"/>
      <c r="AME445" s="263"/>
      <c r="AMF445" s="263"/>
      <c r="AMG445" s="263"/>
      <c r="AMH445" s="263"/>
      <c r="AMI445" s="263"/>
      <c r="AMJ445" s="263"/>
      <c r="AMK445" s="263"/>
      <c r="AML445" s="263"/>
      <c r="AMM445" s="263"/>
      <c r="AMN445" s="263"/>
      <c r="AMO445" s="263"/>
      <c r="AMP445" s="263"/>
      <c r="AMQ445" s="263"/>
      <c r="AMR445" s="263"/>
      <c r="AMS445" s="263"/>
      <c r="AMT445" s="263"/>
      <c r="AMU445" s="263"/>
      <c r="AMV445" s="263"/>
      <c r="AMW445" s="263"/>
      <c r="AMX445" s="263"/>
      <c r="AMY445" s="263"/>
      <c r="AMZ445" s="263"/>
      <c r="ANA445" s="263"/>
      <c r="ANB445" s="263"/>
      <c r="ANC445" s="263"/>
      <c r="AND445" s="263"/>
      <c r="ANE445" s="263"/>
      <c r="ANF445" s="263"/>
      <c r="ANG445" s="263"/>
      <c r="ANH445" s="263"/>
      <c r="ANI445" s="263"/>
      <c r="ANJ445" s="263"/>
      <c r="ANK445" s="263"/>
      <c r="ANL445" s="263"/>
      <c r="ANM445" s="263"/>
      <c r="ANN445" s="263"/>
      <c r="ANO445" s="263"/>
      <c r="ANP445" s="263"/>
      <c r="ANQ445" s="263"/>
      <c r="ANR445" s="263"/>
      <c r="ANS445" s="263"/>
      <c r="ANT445" s="263"/>
      <c r="ANU445" s="263"/>
      <c r="ANV445" s="263"/>
      <c r="ANW445" s="263"/>
      <c r="ANX445" s="263"/>
      <c r="ANY445" s="263"/>
      <c r="ANZ445" s="263"/>
      <c r="AOA445" s="263"/>
      <c r="AOB445" s="263"/>
      <c r="AOC445" s="263"/>
      <c r="AOD445" s="263"/>
      <c r="AOE445" s="263"/>
      <c r="AOF445" s="263"/>
      <c r="AOG445" s="263"/>
      <c r="AOH445" s="263"/>
      <c r="AOI445" s="263"/>
      <c r="AOJ445" s="263"/>
      <c r="AOK445" s="263"/>
      <c r="AOL445" s="263"/>
      <c r="AOM445" s="263"/>
      <c r="AON445" s="263"/>
      <c r="AOO445" s="263"/>
      <c r="AOP445" s="263"/>
      <c r="AOQ445" s="263"/>
      <c r="AOR445" s="263"/>
      <c r="AOS445" s="263"/>
      <c r="AOT445" s="263"/>
      <c r="AOU445" s="263"/>
      <c r="AOV445" s="263"/>
      <c r="AOW445" s="263"/>
      <c r="AOX445" s="263"/>
      <c r="AOY445" s="263"/>
      <c r="AOZ445" s="263"/>
      <c r="APA445" s="263"/>
      <c r="APB445" s="263"/>
      <c r="APC445" s="263"/>
      <c r="APD445" s="263"/>
      <c r="APE445" s="263"/>
      <c r="APF445" s="263"/>
      <c r="APG445" s="263"/>
      <c r="APH445" s="263"/>
      <c r="API445" s="263"/>
      <c r="APJ445" s="263"/>
      <c r="APK445" s="263"/>
      <c r="APL445" s="263"/>
      <c r="APM445" s="263"/>
      <c r="APN445" s="263"/>
      <c r="APO445" s="263"/>
      <c r="APP445" s="263"/>
      <c r="APQ445" s="263"/>
      <c r="APR445" s="263"/>
      <c r="APS445" s="263"/>
      <c r="APT445" s="263"/>
      <c r="APU445" s="263"/>
      <c r="APV445" s="263"/>
      <c r="APW445" s="263"/>
      <c r="APX445" s="263"/>
      <c r="APY445" s="263"/>
      <c r="APZ445" s="263"/>
      <c r="AQA445" s="263"/>
      <c r="AQB445" s="263"/>
      <c r="AQC445" s="263"/>
      <c r="AQD445" s="263"/>
      <c r="AQE445" s="263"/>
      <c r="AQF445" s="263"/>
      <c r="AQG445" s="263"/>
      <c r="AQH445" s="263"/>
      <c r="AQI445" s="263"/>
      <c r="AQJ445" s="263"/>
      <c r="AQK445" s="263"/>
      <c r="AQL445" s="263"/>
      <c r="AQM445" s="263"/>
      <c r="AQN445" s="263"/>
      <c r="AQO445" s="263"/>
      <c r="AQP445" s="263"/>
      <c r="AQQ445" s="263"/>
      <c r="AQR445" s="263"/>
      <c r="AQS445" s="263"/>
      <c r="AQT445" s="263"/>
      <c r="AQU445" s="263"/>
      <c r="AQV445" s="263"/>
      <c r="AQW445" s="263"/>
      <c r="AQX445" s="263"/>
      <c r="AQY445" s="263"/>
      <c r="AQZ445" s="263"/>
      <c r="ARA445" s="263"/>
      <c r="ARB445" s="263"/>
      <c r="ARC445" s="263"/>
      <c r="ARD445" s="263"/>
      <c r="ARE445" s="263"/>
      <c r="ARF445" s="263"/>
      <c r="ARG445" s="263"/>
      <c r="ARH445" s="263"/>
      <c r="ARI445" s="263"/>
      <c r="ARJ445" s="263"/>
      <c r="ARK445" s="263"/>
      <c r="ARL445" s="263"/>
      <c r="ARM445" s="263"/>
      <c r="ARN445" s="263"/>
      <c r="ARO445" s="263"/>
      <c r="ARP445" s="263"/>
      <c r="ARQ445" s="263"/>
      <c r="ARR445" s="263"/>
      <c r="ARS445" s="263"/>
      <c r="ART445" s="263"/>
      <c r="ARU445" s="263"/>
      <c r="ARV445" s="263"/>
      <c r="ARW445" s="263"/>
      <c r="ARX445" s="263"/>
      <c r="ARY445" s="263"/>
      <c r="ARZ445" s="263"/>
      <c r="ASA445" s="263"/>
      <c r="ASB445" s="263"/>
      <c r="ASC445" s="263"/>
      <c r="ASD445" s="263"/>
      <c r="ASE445" s="263"/>
      <c r="ASF445" s="263"/>
      <c r="ASG445" s="263"/>
      <c r="ASH445" s="263"/>
      <c r="ASI445" s="263"/>
      <c r="ASJ445" s="263"/>
      <c r="ASK445" s="263"/>
      <c r="ASL445" s="263"/>
      <c r="ASM445" s="263"/>
      <c r="ASN445" s="263"/>
      <c r="ASO445" s="263"/>
      <c r="ASP445" s="263"/>
      <c r="ASQ445" s="263"/>
      <c r="ASR445" s="263"/>
      <c r="ASS445" s="263"/>
      <c r="AST445" s="263"/>
      <c r="ASU445" s="263"/>
      <c r="ASV445" s="263"/>
      <c r="ASW445" s="263"/>
      <c r="ASX445" s="263"/>
      <c r="ASY445" s="263"/>
      <c r="ASZ445" s="263"/>
      <c r="ATA445" s="263"/>
      <c r="ATB445" s="263"/>
      <c r="ATC445" s="263"/>
      <c r="ATD445" s="263"/>
      <c r="ATE445" s="263"/>
      <c r="ATF445" s="263"/>
      <c r="ATG445" s="263"/>
      <c r="ATH445" s="263"/>
      <c r="ATI445" s="263"/>
      <c r="ATJ445" s="263"/>
      <c r="ATK445" s="263"/>
      <c r="ATL445" s="263"/>
      <c r="ATM445" s="263"/>
      <c r="ATN445" s="263"/>
      <c r="ATO445" s="263"/>
      <c r="ATP445" s="263"/>
      <c r="ATQ445" s="263"/>
      <c r="ATR445" s="263"/>
      <c r="ATS445" s="263"/>
      <c r="ATT445" s="263"/>
      <c r="ATU445" s="263"/>
      <c r="ATV445" s="263"/>
      <c r="ATW445" s="263"/>
      <c r="ATX445" s="263"/>
      <c r="ATY445" s="263"/>
      <c r="ATZ445" s="263"/>
      <c r="AUA445" s="263"/>
      <c r="AUB445" s="263"/>
      <c r="AUC445" s="263"/>
      <c r="AUD445" s="263"/>
      <c r="AUE445" s="263"/>
      <c r="AUF445" s="263"/>
      <c r="AUG445" s="263"/>
      <c r="AUH445" s="263"/>
      <c r="AUI445" s="263"/>
      <c r="AUJ445" s="263"/>
      <c r="AUK445" s="263"/>
      <c r="AUL445" s="263"/>
      <c r="AUM445" s="263"/>
      <c r="AUN445" s="263"/>
      <c r="AUO445" s="263"/>
      <c r="AUP445" s="263"/>
      <c r="AUQ445" s="263"/>
      <c r="AUR445" s="263"/>
      <c r="AUS445" s="263"/>
      <c r="AUT445" s="263"/>
      <c r="AUU445" s="263"/>
      <c r="AUV445" s="263"/>
      <c r="AUW445" s="263"/>
      <c r="AUX445" s="263"/>
      <c r="AUY445" s="263"/>
      <c r="AUZ445" s="263"/>
      <c r="AVA445" s="263"/>
      <c r="AVB445" s="263"/>
      <c r="AVC445" s="263"/>
      <c r="AVD445" s="263"/>
      <c r="AVE445" s="263"/>
      <c r="AVF445" s="263"/>
      <c r="AVG445" s="263"/>
      <c r="AVH445" s="263"/>
      <c r="AVI445" s="263"/>
      <c r="AVJ445" s="263"/>
      <c r="AVK445" s="263"/>
      <c r="AVL445" s="263"/>
      <c r="AVM445" s="263"/>
      <c r="AVN445" s="263"/>
      <c r="AVO445" s="263"/>
      <c r="AVP445" s="263"/>
      <c r="AVQ445" s="263"/>
      <c r="AVR445" s="263"/>
      <c r="AVS445" s="263"/>
      <c r="AVT445" s="263"/>
      <c r="AVU445" s="263"/>
      <c r="AVV445" s="263"/>
      <c r="AVW445" s="263"/>
      <c r="AVX445" s="263"/>
      <c r="AVY445" s="263"/>
      <c r="AVZ445" s="263"/>
      <c r="AWA445" s="263"/>
      <c r="AWB445" s="263"/>
      <c r="AWC445" s="263"/>
      <c r="AWD445" s="263"/>
      <c r="AWE445" s="263"/>
      <c r="AWF445" s="263"/>
      <c r="AWG445" s="263"/>
      <c r="AWH445" s="263"/>
      <c r="AWI445" s="263"/>
      <c r="AWJ445" s="263"/>
      <c r="AWK445" s="263"/>
      <c r="AWL445" s="263"/>
      <c r="AWM445" s="263"/>
      <c r="AWN445" s="263"/>
      <c r="AWO445" s="263"/>
      <c r="AWP445" s="263"/>
      <c r="AWQ445" s="263"/>
      <c r="AWR445" s="263"/>
      <c r="AWS445" s="263"/>
      <c r="AWT445" s="263"/>
      <c r="AWU445" s="263"/>
      <c r="AWV445" s="263"/>
      <c r="AWW445" s="263"/>
      <c r="AWX445" s="263"/>
      <c r="AWY445" s="263"/>
      <c r="AWZ445" s="263"/>
      <c r="AXA445" s="263"/>
      <c r="AXB445" s="263"/>
      <c r="AXC445" s="263"/>
      <c r="AXD445" s="263"/>
      <c r="AXE445" s="263"/>
      <c r="AXF445" s="263"/>
      <c r="AXG445" s="263"/>
      <c r="AXH445" s="263"/>
      <c r="AXI445" s="263"/>
      <c r="AXJ445" s="263"/>
      <c r="AXK445" s="263"/>
      <c r="AXL445" s="263"/>
      <c r="AXM445" s="263"/>
      <c r="AXN445" s="263"/>
      <c r="AXO445" s="263"/>
      <c r="AXP445" s="263"/>
      <c r="AXQ445" s="263"/>
      <c r="AXR445" s="263"/>
      <c r="AXS445" s="263"/>
      <c r="AXT445" s="263"/>
      <c r="AXU445" s="263"/>
      <c r="AXV445" s="263"/>
      <c r="AXW445" s="263"/>
      <c r="AXX445" s="263"/>
      <c r="AXY445" s="263"/>
      <c r="AXZ445" s="263"/>
      <c r="AYA445" s="263"/>
      <c r="AYB445" s="263"/>
      <c r="AYC445" s="263"/>
      <c r="AYD445" s="263"/>
      <c r="AYE445" s="263"/>
      <c r="AYF445" s="263"/>
      <c r="AYG445" s="263"/>
      <c r="AYH445" s="263"/>
      <c r="AYI445" s="263"/>
      <c r="AYJ445" s="263"/>
      <c r="AYK445" s="263"/>
      <c r="AYL445" s="263"/>
      <c r="AYM445" s="263"/>
      <c r="AYN445" s="263"/>
      <c r="AYO445" s="263"/>
      <c r="AYP445" s="263"/>
      <c r="AYQ445" s="263"/>
      <c r="AYR445" s="263"/>
      <c r="AYS445" s="263"/>
      <c r="AYT445" s="263"/>
      <c r="AYU445" s="263"/>
      <c r="AYV445" s="263"/>
      <c r="AYW445" s="263"/>
      <c r="AYX445" s="263"/>
      <c r="AYY445" s="263"/>
      <c r="AYZ445" s="263"/>
      <c r="AZA445" s="263"/>
      <c r="AZB445" s="263"/>
      <c r="AZC445" s="263"/>
      <c r="AZD445" s="263"/>
      <c r="AZE445" s="263"/>
      <c r="AZF445" s="263"/>
      <c r="AZG445" s="263"/>
      <c r="AZH445" s="263"/>
      <c r="AZI445" s="263"/>
      <c r="AZJ445" s="263"/>
      <c r="AZK445" s="263"/>
      <c r="AZL445" s="263"/>
      <c r="AZM445" s="263"/>
      <c r="AZN445" s="263"/>
      <c r="AZO445" s="263"/>
      <c r="AZP445" s="263"/>
      <c r="AZQ445" s="263"/>
      <c r="AZR445" s="263"/>
      <c r="AZS445" s="263"/>
      <c r="AZT445" s="263"/>
      <c r="AZU445" s="263"/>
      <c r="AZV445" s="263"/>
      <c r="AZW445" s="263"/>
      <c r="AZX445" s="263"/>
      <c r="AZY445" s="263"/>
      <c r="AZZ445" s="263"/>
      <c r="BAA445" s="263"/>
      <c r="BAB445" s="263"/>
      <c r="BAC445" s="263"/>
      <c r="BAD445" s="263"/>
      <c r="BAE445" s="263"/>
      <c r="BAF445" s="263"/>
      <c r="BAG445" s="263"/>
      <c r="BAH445" s="263"/>
      <c r="BAI445" s="263"/>
      <c r="BAJ445" s="263"/>
      <c r="BAK445" s="263"/>
      <c r="BAL445" s="263"/>
      <c r="BAM445" s="263"/>
      <c r="BAN445" s="263"/>
      <c r="BAO445" s="263"/>
      <c r="BAP445" s="263"/>
      <c r="BAQ445" s="263"/>
      <c r="BAR445" s="263"/>
      <c r="BAS445" s="263"/>
      <c r="BAT445" s="263"/>
      <c r="BAU445" s="263"/>
      <c r="BAV445" s="263"/>
      <c r="BAW445" s="263"/>
      <c r="BAX445" s="263"/>
      <c r="BAY445" s="263"/>
      <c r="BAZ445" s="263"/>
      <c r="BBA445" s="263"/>
      <c r="BBB445" s="263"/>
      <c r="BBC445" s="263"/>
      <c r="BBD445" s="263"/>
      <c r="BBE445" s="263"/>
      <c r="BBF445" s="263"/>
      <c r="BBG445" s="263"/>
      <c r="BBH445" s="263"/>
      <c r="BBI445" s="263"/>
      <c r="BBJ445" s="263"/>
      <c r="BBK445" s="263"/>
      <c r="BBL445" s="263"/>
      <c r="BBM445" s="263"/>
      <c r="BBN445" s="263"/>
      <c r="BBO445" s="263"/>
      <c r="BBP445" s="263"/>
      <c r="BBQ445" s="263"/>
      <c r="BBR445" s="263"/>
      <c r="BBS445" s="263"/>
      <c r="BBT445" s="263"/>
      <c r="BBU445" s="263"/>
      <c r="BBV445" s="263"/>
      <c r="BBW445" s="263"/>
      <c r="BBX445" s="263"/>
      <c r="BBY445" s="263"/>
      <c r="BBZ445" s="263"/>
      <c r="BCA445" s="263"/>
      <c r="BCB445" s="263"/>
      <c r="BCC445" s="263"/>
      <c r="BCD445" s="263"/>
      <c r="BCE445" s="263"/>
      <c r="BCF445" s="263"/>
      <c r="BCG445" s="263"/>
      <c r="BCH445" s="263"/>
      <c r="BCI445" s="263"/>
      <c r="BCJ445" s="263"/>
      <c r="BCK445" s="263"/>
      <c r="BCL445" s="263"/>
      <c r="BCM445" s="263"/>
      <c r="BCN445" s="263"/>
      <c r="BCO445" s="263"/>
      <c r="BCP445" s="263"/>
      <c r="BCQ445" s="263"/>
      <c r="BCR445" s="263"/>
      <c r="BCS445" s="263"/>
      <c r="BCT445" s="263"/>
      <c r="BCU445" s="263"/>
      <c r="BCV445" s="263"/>
      <c r="BCW445" s="263"/>
      <c r="BCX445" s="263"/>
      <c r="BCY445" s="263"/>
      <c r="BCZ445" s="263"/>
      <c r="BDA445" s="263"/>
      <c r="BDB445" s="263"/>
      <c r="BDC445" s="263"/>
      <c r="BDD445" s="263"/>
      <c r="BDE445" s="263"/>
      <c r="BDF445" s="263"/>
      <c r="BDG445" s="263"/>
      <c r="BDH445" s="263"/>
      <c r="BDI445" s="263"/>
      <c r="BDJ445" s="263"/>
      <c r="BDK445" s="263"/>
      <c r="BDL445" s="263"/>
      <c r="BDM445" s="263"/>
      <c r="BDN445" s="263"/>
      <c r="BDO445" s="263"/>
      <c r="BDP445" s="263"/>
      <c r="BDQ445" s="263"/>
      <c r="BDR445" s="263"/>
      <c r="BDS445" s="263"/>
      <c r="BDT445" s="263"/>
      <c r="BDU445" s="263"/>
      <c r="BDV445" s="263"/>
      <c r="BDW445" s="263"/>
      <c r="BDX445" s="263"/>
      <c r="BDY445" s="263"/>
      <c r="BDZ445" s="263"/>
      <c r="BEA445" s="263"/>
      <c r="BEB445" s="263"/>
      <c r="BEC445" s="263"/>
      <c r="BED445" s="263"/>
      <c r="BEE445" s="263"/>
      <c r="BEF445" s="263"/>
      <c r="BEG445" s="263"/>
      <c r="BEH445" s="263"/>
      <c r="BEI445" s="263"/>
      <c r="BEJ445" s="263"/>
      <c r="BEK445" s="263"/>
      <c r="BEL445" s="263"/>
      <c r="BEM445" s="263"/>
      <c r="BEN445" s="263"/>
      <c r="BEO445" s="263"/>
      <c r="BEP445" s="263"/>
      <c r="BEQ445" s="263"/>
      <c r="BER445" s="263"/>
      <c r="BES445" s="263"/>
      <c r="BET445" s="263"/>
      <c r="BEU445" s="263"/>
      <c r="BEV445" s="263"/>
      <c r="BEW445" s="263"/>
      <c r="BEX445" s="263"/>
      <c r="BEY445" s="263"/>
      <c r="BEZ445" s="263"/>
      <c r="BFA445" s="263"/>
      <c r="BFB445" s="263"/>
      <c r="BFC445" s="263"/>
      <c r="BFD445" s="263"/>
      <c r="BFE445" s="263"/>
      <c r="BFF445" s="263"/>
      <c r="BFG445" s="263"/>
      <c r="BFH445" s="263"/>
      <c r="BFI445" s="263"/>
      <c r="BFJ445" s="263"/>
      <c r="BFK445" s="263"/>
      <c r="BFL445" s="263"/>
      <c r="BFM445" s="263"/>
      <c r="BFN445" s="263"/>
      <c r="BFO445" s="263"/>
      <c r="BFP445" s="263"/>
      <c r="BFQ445" s="263"/>
      <c r="BFR445" s="263"/>
      <c r="BFS445" s="263"/>
      <c r="BFT445" s="263"/>
      <c r="BFU445" s="263"/>
      <c r="BFV445" s="263"/>
      <c r="BFW445" s="263"/>
      <c r="BFX445" s="263"/>
      <c r="BFY445" s="263"/>
      <c r="BFZ445" s="263"/>
      <c r="BGA445" s="263"/>
      <c r="BGB445" s="263"/>
      <c r="BGC445" s="263"/>
      <c r="BGD445" s="263"/>
      <c r="BGE445" s="263"/>
      <c r="BGF445" s="263"/>
      <c r="BGG445" s="263"/>
      <c r="BGH445" s="263"/>
      <c r="BGI445" s="263"/>
      <c r="BGJ445" s="263"/>
      <c r="BGK445" s="263"/>
      <c r="BGL445" s="263"/>
      <c r="BGM445" s="263"/>
      <c r="BGN445" s="263"/>
      <c r="BGO445" s="263"/>
      <c r="BGP445" s="263"/>
      <c r="BGQ445" s="263"/>
      <c r="BGR445" s="263"/>
      <c r="BGS445" s="263"/>
      <c r="BGT445" s="263"/>
      <c r="BGU445" s="263"/>
      <c r="BGV445" s="263"/>
      <c r="BGW445" s="263"/>
      <c r="BGX445" s="263"/>
      <c r="BGY445" s="263"/>
      <c r="BGZ445" s="263"/>
      <c r="BHA445" s="263"/>
      <c r="BHB445" s="263"/>
      <c r="BHC445" s="263"/>
      <c r="BHD445" s="263"/>
      <c r="BHE445" s="263"/>
      <c r="BHF445" s="263"/>
      <c r="BHG445" s="263"/>
      <c r="BHH445" s="263"/>
      <c r="BHI445" s="263"/>
      <c r="BHJ445" s="263"/>
      <c r="BHK445" s="263"/>
      <c r="BHL445" s="263"/>
      <c r="BHM445" s="263"/>
      <c r="BHN445" s="263"/>
      <c r="BHO445" s="263"/>
      <c r="BHP445" s="263"/>
      <c r="BHQ445" s="263"/>
      <c r="BHR445" s="263"/>
      <c r="BHS445" s="263"/>
      <c r="BHT445" s="263"/>
      <c r="BHU445" s="263"/>
      <c r="BHV445" s="263"/>
      <c r="BHW445" s="263"/>
      <c r="BHX445" s="263"/>
      <c r="BHY445" s="263"/>
      <c r="BHZ445" s="263"/>
      <c r="BIA445" s="263"/>
      <c r="BIB445" s="263"/>
      <c r="BIC445" s="263"/>
      <c r="BID445" s="263"/>
      <c r="BIE445" s="263"/>
      <c r="BIF445" s="263"/>
      <c r="BIG445" s="263"/>
      <c r="BIH445" s="263"/>
      <c r="BII445" s="263"/>
      <c r="BIJ445" s="263"/>
      <c r="BIK445" s="263"/>
      <c r="BIL445" s="263"/>
      <c r="BIM445" s="263"/>
      <c r="BIN445" s="263"/>
      <c r="BIO445" s="263"/>
      <c r="BIP445" s="263"/>
      <c r="BIQ445" s="263"/>
      <c r="BIR445" s="263"/>
      <c r="BIS445" s="263"/>
      <c r="BIT445" s="263"/>
      <c r="BIU445" s="263"/>
      <c r="BIV445" s="263"/>
      <c r="BIW445" s="263"/>
      <c r="BIX445" s="263"/>
      <c r="BIY445" s="263"/>
      <c r="BIZ445" s="263"/>
      <c r="BJA445" s="263"/>
      <c r="BJB445" s="263"/>
      <c r="BJC445" s="263"/>
      <c r="BJD445" s="263"/>
      <c r="BJE445" s="263"/>
      <c r="BJF445" s="263"/>
      <c r="BJG445" s="263"/>
      <c r="BJH445" s="263"/>
      <c r="BJI445" s="263"/>
      <c r="BJJ445" s="263"/>
      <c r="BJK445" s="263"/>
      <c r="BJL445" s="263"/>
      <c r="BJM445" s="263"/>
      <c r="BJN445" s="263"/>
      <c r="BJO445" s="263"/>
      <c r="BJP445" s="263"/>
      <c r="BJQ445" s="263"/>
      <c r="BJR445" s="263"/>
      <c r="BJS445" s="263"/>
      <c r="BJT445" s="263"/>
      <c r="BJU445" s="263"/>
      <c r="BJV445" s="263"/>
      <c r="BJW445" s="263"/>
      <c r="BJX445" s="263"/>
      <c r="BJY445" s="263"/>
      <c r="BJZ445" s="263"/>
      <c r="BKA445" s="263"/>
      <c r="BKB445" s="263"/>
      <c r="BKC445" s="263"/>
      <c r="BKD445" s="263"/>
      <c r="BKE445" s="263"/>
      <c r="BKF445" s="263"/>
      <c r="BKG445" s="263"/>
      <c r="BKH445" s="263"/>
      <c r="BKI445" s="263"/>
      <c r="BKJ445" s="263"/>
      <c r="BKK445" s="263"/>
      <c r="BKL445" s="263"/>
      <c r="BKM445" s="263"/>
      <c r="BKN445" s="263"/>
      <c r="BKO445" s="263"/>
      <c r="BKP445" s="263"/>
      <c r="BKQ445" s="263"/>
      <c r="BKR445" s="263"/>
      <c r="BKS445" s="263"/>
      <c r="BKT445" s="263"/>
      <c r="BKU445" s="263"/>
      <c r="BKV445" s="263"/>
      <c r="BKW445" s="263"/>
      <c r="BKX445" s="263"/>
      <c r="BKY445" s="263"/>
      <c r="BKZ445" s="263"/>
      <c r="BLA445" s="263"/>
      <c r="BLB445" s="263"/>
      <c r="BLC445" s="263"/>
      <c r="BLD445" s="263"/>
      <c r="BLE445" s="263"/>
      <c r="BLF445" s="263"/>
      <c r="BLG445" s="263"/>
      <c r="BLH445" s="263"/>
      <c r="BLI445" s="263"/>
      <c r="BLJ445" s="263"/>
      <c r="BLK445" s="263"/>
      <c r="BLL445" s="263"/>
      <c r="BLM445" s="263"/>
      <c r="BLN445" s="263"/>
      <c r="BLO445" s="263"/>
      <c r="BLP445" s="263"/>
      <c r="BLQ445" s="263"/>
      <c r="BLR445" s="263"/>
      <c r="BLS445" s="263"/>
      <c r="BLT445" s="263"/>
      <c r="BLU445" s="263"/>
      <c r="BLV445" s="263"/>
      <c r="BLW445" s="263"/>
      <c r="BLX445" s="263"/>
      <c r="BLY445" s="263"/>
      <c r="BLZ445" s="263"/>
      <c r="BMA445" s="263"/>
      <c r="BMB445" s="263"/>
      <c r="BMC445" s="263"/>
      <c r="BMD445" s="263"/>
      <c r="BME445" s="263"/>
      <c r="BMF445" s="263"/>
      <c r="BMG445" s="263"/>
      <c r="BMH445" s="263"/>
      <c r="BMI445" s="263"/>
      <c r="BMJ445" s="263"/>
      <c r="BMK445" s="263"/>
      <c r="BML445" s="263"/>
      <c r="BMM445" s="263"/>
      <c r="BMN445" s="263"/>
      <c r="BMO445" s="263"/>
      <c r="BMP445" s="263"/>
      <c r="BMQ445" s="263"/>
      <c r="BMR445" s="263"/>
      <c r="BMS445" s="263"/>
      <c r="BMT445" s="263"/>
      <c r="BMU445" s="263"/>
      <c r="BMV445" s="263"/>
      <c r="BMW445" s="263"/>
      <c r="BMX445" s="263"/>
      <c r="BMY445" s="263"/>
      <c r="BMZ445" s="263"/>
      <c r="BNA445" s="263"/>
      <c r="BNB445" s="263"/>
      <c r="BNC445" s="263"/>
      <c r="BND445" s="263"/>
      <c r="BNE445" s="263"/>
      <c r="BNF445" s="263"/>
      <c r="BNG445" s="263"/>
      <c r="BNH445" s="263"/>
      <c r="BNI445" s="263"/>
      <c r="BNJ445" s="263"/>
      <c r="BNK445" s="263"/>
      <c r="BNL445" s="263"/>
      <c r="BNM445" s="263"/>
      <c r="BNN445" s="263"/>
      <c r="BNO445" s="263"/>
      <c r="BNP445" s="263"/>
      <c r="BNQ445" s="263"/>
      <c r="BNR445" s="263"/>
      <c r="BNS445" s="263"/>
      <c r="BNT445" s="263"/>
      <c r="BNU445" s="263"/>
      <c r="BNV445" s="263"/>
      <c r="BNW445" s="263"/>
      <c r="BNX445" s="263"/>
      <c r="BNY445" s="263"/>
      <c r="BNZ445" s="263"/>
      <c r="BOA445" s="263"/>
      <c r="BOB445" s="263"/>
      <c r="BOC445" s="263"/>
      <c r="BOD445" s="263"/>
      <c r="BOE445" s="263"/>
      <c r="BOF445" s="263"/>
      <c r="BOG445" s="263"/>
      <c r="BOH445" s="263"/>
      <c r="BOI445" s="263"/>
      <c r="BOJ445" s="263"/>
      <c r="BOK445" s="263"/>
      <c r="BOL445" s="263"/>
      <c r="BOM445" s="263"/>
      <c r="BON445" s="263"/>
      <c r="BOO445" s="263"/>
      <c r="BOP445" s="263"/>
      <c r="BOQ445" s="263"/>
      <c r="BOR445" s="263"/>
      <c r="BOS445" s="263"/>
      <c r="BOT445" s="263"/>
      <c r="BOU445" s="263"/>
      <c r="BOV445" s="263"/>
      <c r="BOW445" s="263"/>
      <c r="BOX445" s="263"/>
      <c r="BOY445" s="263"/>
      <c r="BOZ445" s="263"/>
      <c r="BPA445" s="263"/>
      <c r="BPB445" s="263"/>
      <c r="BPC445" s="263"/>
      <c r="BPD445" s="263"/>
      <c r="BPE445" s="263"/>
      <c r="BPF445" s="263"/>
      <c r="BPG445" s="263"/>
      <c r="BPH445" s="263"/>
      <c r="BPI445" s="263"/>
      <c r="BPJ445" s="263"/>
      <c r="BPK445" s="263"/>
      <c r="BPL445" s="263"/>
      <c r="BPM445" s="263"/>
      <c r="BPN445" s="263"/>
      <c r="BPO445" s="263"/>
      <c r="BPP445" s="263"/>
      <c r="BPQ445" s="263"/>
      <c r="BPR445" s="263"/>
      <c r="BPS445" s="263"/>
      <c r="BPT445" s="263"/>
      <c r="BPU445" s="263"/>
      <c r="BPV445" s="263"/>
      <c r="BPW445" s="263"/>
      <c r="BPX445" s="263"/>
      <c r="BPY445" s="263"/>
      <c r="BPZ445" s="263"/>
      <c r="BQA445" s="263"/>
      <c r="BQB445" s="263"/>
      <c r="BQC445" s="263"/>
      <c r="BQD445" s="263"/>
      <c r="BQE445" s="263"/>
      <c r="BQF445" s="263"/>
      <c r="BQG445" s="263"/>
      <c r="BQH445" s="263"/>
      <c r="BQI445" s="263"/>
      <c r="BQJ445" s="263"/>
      <c r="BQK445" s="263"/>
      <c r="BQL445" s="263"/>
      <c r="BQM445" s="263"/>
      <c r="BQN445" s="263"/>
      <c r="BQO445" s="263"/>
      <c r="BQP445" s="263"/>
      <c r="BQQ445" s="263"/>
      <c r="BQR445" s="263"/>
      <c r="BQS445" s="263"/>
      <c r="BQT445" s="263"/>
      <c r="BQU445" s="263"/>
      <c r="BQV445" s="263"/>
      <c r="BQW445" s="263"/>
      <c r="BQX445" s="263"/>
      <c r="BQY445" s="263"/>
      <c r="BQZ445" s="263"/>
      <c r="BRA445" s="263"/>
      <c r="BRB445" s="263"/>
      <c r="BRC445" s="263"/>
      <c r="BRD445" s="263"/>
      <c r="BRE445" s="263"/>
      <c r="BRF445" s="263"/>
      <c r="BRG445" s="263"/>
      <c r="BRH445" s="263"/>
      <c r="BRI445" s="263"/>
      <c r="BRJ445" s="263"/>
      <c r="BRK445" s="263"/>
      <c r="BRL445" s="263"/>
      <c r="BRM445" s="263"/>
      <c r="BRN445" s="263"/>
      <c r="BRO445" s="263"/>
      <c r="BRP445" s="263"/>
      <c r="BRQ445" s="263"/>
      <c r="BRR445" s="263"/>
      <c r="BRS445" s="263"/>
      <c r="BRT445" s="263"/>
      <c r="BRU445" s="263"/>
      <c r="BRV445" s="263"/>
      <c r="BRW445" s="263"/>
      <c r="BRX445" s="263"/>
      <c r="BRY445" s="263"/>
      <c r="BRZ445" s="263"/>
      <c r="BSA445" s="263"/>
      <c r="BSB445" s="263"/>
      <c r="BSC445" s="263"/>
      <c r="BSD445" s="263"/>
      <c r="BSE445" s="263"/>
      <c r="BSF445" s="263"/>
      <c r="BSG445" s="263"/>
      <c r="BSH445" s="263"/>
      <c r="BSI445" s="263"/>
      <c r="BSJ445" s="263"/>
      <c r="BSK445" s="263"/>
      <c r="BSL445" s="263"/>
      <c r="BSM445" s="263"/>
      <c r="BSN445" s="263"/>
      <c r="BSO445" s="263"/>
      <c r="BSP445" s="263"/>
      <c r="BSQ445" s="263"/>
      <c r="BSR445" s="263"/>
      <c r="BSS445" s="263"/>
      <c r="BST445" s="263"/>
      <c r="BSU445" s="263"/>
      <c r="BSV445" s="263"/>
      <c r="BSW445" s="263"/>
      <c r="BSX445" s="263"/>
      <c r="BSY445" s="263"/>
      <c r="BSZ445" s="263"/>
      <c r="BTA445" s="263"/>
      <c r="BTB445" s="263"/>
      <c r="BTC445" s="263"/>
      <c r="BTD445" s="263"/>
      <c r="BTE445" s="263"/>
      <c r="BTF445" s="263"/>
      <c r="BTG445" s="263"/>
      <c r="BTH445" s="263"/>
      <c r="BTI445" s="263"/>
      <c r="BTJ445" s="263"/>
      <c r="BTK445" s="263"/>
      <c r="BTL445" s="263"/>
      <c r="BTM445" s="263"/>
      <c r="BTN445" s="263"/>
      <c r="BTO445" s="263"/>
      <c r="BTP445" s="263"/>
      <c r="BTQ445" s="263"/>
      <c r="BTR445" s="263"/>
      <c r="BTS445" s="263"/>
      <c r="BTT445" s="263"/>
      <c r="BTU445" s="263"/>
      <c r="BTV445" s="263"/>
      <c r="BTW445" s="263"/>
      <c r="BTX445" s="263"/>
      <c r="BTY445" s="263"/>
      <c r="BTZ445" s="263"/>
      <c r="BUA445" s="263"/>
      <c r="BUB445" s="263"/>
      <c r="BUC445" s="263"/>
      <c r="BUD445" s="263"/>
      <c r="BUE445" s="263"/>
      <c r="BUF445" s="263"/>
      <c r="BUG445" s="263"/>
      <c r="BUH445" s="263"/>
      <c r="BUI445" s="263"/>
      <c r="BUJ445" s="263"/>
      <c r="BUK445" s="263"/>
      <c r="BUL445" s="263"/>
      <c r="BUM445" s="263"/>
      <c r="BUN445" s="263"/>
      <c r="BUO445" s="263"/>
      <c r="BUP445" s="263"/>
      <c r="BUQ445" s="263"/>
      <c r="BUR445" s="263"/>
      <c r="BUS445" s="263"/>
      <c r="BUT445" s="263"/>
      <c r="BUU445" s="263"/>
      <c r="BUV445" s="263"/>
      <c r="BUW445" s="263"/>
      <c r="BUX445" s="263"/>
      <c r="BUY445" s="263"/>
      <c r="BUZ445" s="263"/>
      <c r="BVA445" s="263"/>
      <c r="BVB445" s="263"/>
      <c r="BVC445" s="263"/>
      <c r="BVD445" s="263"/>
      <c r="BVE445" s="263"/>
      <c r="BVF445" s="263"/>
      <c r="BVG445" s="263"/>
      <c r="BVH445" s="263"/>
      <c r="BVI445" s="263"/>
      <c r="BVJ445" s="263"/>
      <c r="BVK445" s="263"/>
      <c r="BVL445" s="263"/>
      <c r="BVM445" s="263"/>
      <c r="BVN445" s="263"/>
      <c r="BVO445" s="263"/>
      <c r="BVP445" s="263"/>
      <c r="BVQ445" s="263"/>
      <c r="BVR445" s="263"/>
      <c r="BVS445" s="263"/>
      <c r="BVT445" s="263"/>
      <c r="BVU445" s="263"/>
      <c r="BVV445" s="263"/>
      <c r="BVW445" s="263"/>
      <c r="BVX445" s="263"/>
      <c r="BVY445" s="263"/>
      <c r="BVZ445" s="263"/>
      <c r="BWA445" s="263"/>
      <c r="BWB445" s="263"/>
      <c r="BWC445" s="263"/>
      <c r="BWD445" s="263"/>
      <c r="BWE445" s="263"/>
      <c r="BWF445" s="263"/>
      <c r="BWG445" s="263"/>
      <c r="BWH445" s="263"/>
      <c r="BWI445" s="263"/>
      <c r="BWJ445" s="263"/>
      <c r="BWK445" s="263"/>
      <c r="BWL445" s="263"/>
      <c r="BWM445" s="263"/>
      <c r="BWN445" s="263"/>
      <c r="BWO445" s="263"/>
      <c r="BWP445" s="263"/>
      <c r="BWQ445" s="263"/>
      <c r="BWR445" s="263"/>
      <c r="BWS445" s="263"/>
      <c r="BWT445" s="263"/>
      <c r="BWU445" s="263"/>
      <c r="BWV445" s="263"/>
      <c r="BWW445" s="263"/>
      <c r="BWX445" s="263"/>
      <c r="BWY445" s="263"/>
      <c r="BWZ445" s="263"/>
      <c r="BXA445" s="263"/>
      <c r="BXB445" s="263"/>
      <c r="BXC445" s="263"/>
      <c r="BXD445" s="263"/>
      <c r="BXE445" s="263"/>
      <c r="BXF445" s="263"/>
      <c r="BXG445" s="263"/>
      <c r="BXH445" s="263"/>
      <c r="BXI445" s="263"/>
      <c r="BXJ445" s="263"/>
      <c r="BXK445" s="263"/>
      <c r="BXL445" s="263"/>
      <c r="BXM445" s="263"/>
      <c r="BXN445" s="263"/>
      <c r="BXO445" s="263"/>
      <c r="BXP445" s="263"/>
      <c r="BXQ445" s="263"/>
      <c r="BXR445" s="263"/>
      <c r="BXS445" s="263"/>
      <c r="BXT445" s="263"/>
      <c r="BXU445" s="263"/>
      <c r="BXV445" s="263"/>
      <c r="BXW445" s="263"/>
      <c r="BXX445" s="263"/>
      <c r="BXY445" s="263"/>
      <c r="BXZ445" s="263"/>
      <c r="BYA445" s="263"/>
      <c r="BYB445" s="263"/>
      <c r="BYC445" s="263"/>
      <c r="BYD445" s="263"/>
      <c r="BYE445" s="263"/>
      <c r="BYF445" s="263"/>
      <c r="BYG445" s="263"/>
      <c r="BYH445" s="263"/>
      <c r="BYI445" s="263"/>
      <c r="BYJ445" s="263"/>
      <c r="BYK445" s="263"/>
      <c r="BYL445" s="263"/>
      <c r="BYM445" s="263"/>
      <c r="BYN445" s="263"/>
      <c r="BYO445" s="263"/>
      <c r="BYP445" s="263"/>
      <c r="BYQ445" s="263"/>
      <c r="BYR445" s="263"/>
      <c r="BYS445" s="263"/>
      <c r="BYT445" s="263"/>
      <c r="BYU445" s="263"/>
      <c r="BYV445" s="263"/>
      <c r="BYW445" s="263"/>
      <c r="BYX445" s="263"/>
      <c r="BYY445" s="263"/>
      <c r="BYZ445" s="263"/>
      <c r="BZA445" s="263"/>
      <c r="BZB445" s="263"/>
      <c r="BZC445" s="263"/>
      <c r="BZD445" s="263"/>
      <c r="BZE445" s="263"/>
      <c r="BZF445" s="263"/>
      <c r="BZG445" s="263"/>
      <c r="BZH445" s="263"/>
      <c r="BZI445" s="263"/>
      <c r="BZJ445" s="263"/>
      <c r="BZK445" s="263"/>
      <c r="BZL445" s="263"/>
      <c r="BZM445" s="263"/>
      <c r="BZN445" s="263"/>
      <c r="BZO445" s="263"/>
      <c r="BZP445" s="263"/>
      <c r="BZQ445" s="263"/>
      <c r="BZR445" s="263"/>
      <c r="BZS445" s="263"/>
      <c r="BZT445" s="263"/>
      <c r="BZU445" s="263"/>
      <c r="BZV445" s="263"/>
      <c r="BZW445" s="263"/>
      <c r="BZX445" s="263"/>
      <c r="BZY445" s="263"/>
      <c r="BZZ445" s="263"/>
      <c r="CAA445" s="263"/>
      <c r="CAB445" s="263"/>
      <c r="CAC445" s="263"/>
      <c r="CAD445" s="263"/>
      <c r="CAE445" s="263"/>
      <c r="CAF445" s="263"/>
      <c r="CAG445" s="263"/>
      <c r="CAH445" s="263"/>
      <c r="CAI445" s="263"/>
      <c r="CAJ445" s="263"/>
      <c r="CAK445" s="263"/>
      <c r="CAL445" s="263"/>
      <c r="CAM445" s="263"/>
      <c r="CAN445" s="263"/>
      <c r="CAO445" s="263"/>
      <c r="CAP445" s="263"/>
      <c r="CAQ445" s="263"/>
      <c r="CAR445" s="263"/>
      <c r="CAS445" s="263"/>
      <c r="CAT445" s="263"/>
      <c r="CAU445" s="263"/>
      <c r="CAV445" s="263"/>
    </row>
    <row r="446" spans="1:2076" x14ac:dyDescent="0.35">
      <c r="A446" s="263"/>
      <c r="B446" s="263"/>
      <c r="C446" s="263"/>
      <c r="D446" s="263"/>
      <c r="E446" s="263"/>
      <c r="F446" s="263"/>
      <c r="G446" s="263"/>
      <c r="H446" s="263"/>
      <c r="I446" s="263"/>
      <c r="J446" s="263"/>
      <c r="K446" s="263"/>
      <c r="L446" s="263"/>
      <c r="M446" s="263"/>
      <c r="N446" s="263"/>
      <c r="O446" s="263"/>
      <c r="P446" s="263"/>
      <c r="Q446" s="263"/>
      <c r="R446" s="263"/>
      <c r="S446" s="263"/>
      <c r="T446" s="263"/>
      <c r="U446" s="263"/>
      <c r="V446" s="263"/>
      <c r="W446" s="263"/>
      <c r="X446" s="263"/>
      <c r="Y446" s="263"/>
      <c r="Z446" s="263"/>
      <c r="AA446" s="263"/>
      <c r="AB446" s="263"/>
      <c r="AC446" s="263"/>
      <c r="AD446" s="263"/>
      <c r="AE446" s="263"/>
      <c r="AF446" s="263"/>
      <c r="AG446" s="263"/>
      <c r="AH446" s="263"/>
      <c r="AI446" s="263"/>
      <c r="AJ446" s="263"/>
      <c r="AK446" s="263"/>
      <c r="AL446" s="263"/>
      <c r="AM446" s="263"/>
      <c r="AN446" s="263"/>
      <c r="AO446" s="263"/>
      <c r="AP446" s="263"/>
      <c r="AQ446" s="263"/>
      <c r="AR446" s="263"/>
      <c r="AS446" s="263"/>
      <c r="AT446" s="263"/>
      <c r="AU446" s="263"/>
      <c r="AV446" s="263"/>
      <c r="AW446" s="263"/>
      <c r="AX446" s="263"/>
      <c r="AY446" s="263"/>
      <c r="AZ446" s="263"/>
      <c r="BA446" s="263"/>
      <c r="BB446" s="263"/>
      <c r="BC446" s="263"/>
      <c r="BD446" s="263"/>
      <c r="BE446" s="263"/>
      <c r="BF446" s="263"/>
      <c r="BG446" s="263"/>
      <c r="BH446" s="263"/>
      <c r="BI446" s="263"/>
      <c r="BJ446" s="263"/>
      <c r="BK446" s="263"/>
      <c r="BL446" s="263"/>
      <c r="BM446" s="263"/>
      <c r="BN446" s="263"/>
      <c r="BO446" s="263"/>
      <c r="BP446" s="263"/>
      <c r="BQ446" s="263"/>
      <c r="BR446" s="263"/>
      <c r="BS446" s="263"/>
      <c r="BT446" s="263"/>
      <c r="BU446" s="263"/>
      <c r="BV446" s="263"/>
      <c r="BW446" s="263"/>
      <c r="BX446" s="263"/>
      <c r="BY446" s="263"/>
      <c r="BZ446" s="263"/>
      <c r="CA446" s="263"/>
      <c r="CB446" s="263"/>
      <c r="CC446" s="263"/>
      <c r="CD446" s="263"/>
      <c r="CE446" s="263"/>
      <c r="CF446" s="263"/>
      <c r="CG446" s="263"/>
      <c r="CH446" s="263"/>
      <c r="CI446" s="263"/>
      <c r="CJ446" s="263"/>
      <c r="CK446" s="263"/>
      <c r="CL446" s="263"/>
      <c r="CM446" s="263"/>
      <c r="CN446" s="263"/>
      <c r="CO446" s="263"/>
      <c r="CP446" s="263"/>
      <c r="CQ446" s="263"/>
      <c r="CR446" s="263"/>
      <c r="CS446" s="263"/>
      <c r="CT446" s="263"/>
      <c r="CU446" s="263"/>
      <c r="CV446" s="263"/>
      <c r="CW446" s="263"/>
      <c r="CX446" s="263"/>
      <c r="CY446" s="263"/>
      <c r="CZ446" s="263"/>
      <c r="DA446" s="263"/>
      <c r="DB446" s="263"/>
      <c r="DC446" s="263"/>
      <c r="DD446" s="263"/>
      <c r="DE446" s="263"/>
      <c r="DF446" s="263"/>
      <c r="DG446" s="263"/>
      <c r="DH446" s="263"/>
      <c r="DI446" s="263"/>
      <c r="DJ446" s="263"/>
      <c r="DK446" s="263"/>
      <c r="DL446" s="263"/>
      <c r="DM446" s="263"/>
      <c r="DN446" s="263"/>
      <c r="DO446" s="263"/>
      <c r="DP446" s="263"/>
      <c r="DQ446" s="263"/>
      <c r="DR446" s="263"/>
      <c r="DS446" s="263"/>
      <c r="DT446" s="263"/>
      <c r="DU446" s="263"/>
      <c r="DV446" s="263"/>
      <c r="DW446" s="263"/>
      <c r="DX446" s="263"/>
      <c r="DY446" s="263"/>
      <c r="DZ446" s="263"/>
      <c r="EA446" s="263"/>
      <c r="EB446" s="263"/>
      <c r="EC446" s="263"/>
      <c r="ED446" s="263"/>
      <c r="EE446" s="263"/>
      <c r="EF446" s="263"/>
      <c r="EG446" s="263"/>
      <c r="EH446" s="263"/>
      <c r="EI446" s="263"/>
      <c r="EJ446" s="263"/>
      <c r="EK446" s="263"/>
      <c r="EL446" s="263"/>
      <c r="EM446" s="263"/>
      <c r="EN446" s="263"/>
      <c r="EO446" s="263"/>
      <c r="EP446" s="263"/>
      <c r="EQ446" s="263"/>
      <c r="ER446" s="263"/>
      <c r="ES446" s="263"/>
      <c r="ET446" s="263"/>
      <c r="EU446" s="263"/>
      <c r="EV446" s="263"/>
      <c r="EW446" s="263"/>
      <c r="EX446" s="263"/>
      <c r="EY446" s="263"/>
      <c r="EZ446" s="263"/>
      <c r="FA446" s="263"/>
      <c r="FB446" s="263"/>
      <c r="FC446" s="263"/>
      <c r="FD446" s="263"/>
      <c r="FE446" s="263"/>
      <c r="FF446" s="263"/>
      <c r="FG446" s="263"/>
      <c r="FH446" s="263"/>
      <c r="FI446" s="263"/>
      <c r="FJ446" s="263"/>
      <c r="FK446" s="263"/>
      <c r="FL446" s="263"/>
      <c r="FM446" s="263"/>
      <c r="FN446" s="263"/>
      <c r="FO446" s="263"/>
      <c r="FP446" s="263"/>
      <c r="FQ446" s="263"/>
      <c r="FR446" s="263"/>
      <c r="FS446" s="263"/>
      <c r="FT446" s="263"/>
      <c r="FU446" s="263"/>
      <c r="FV446" s="263"/>
      <c r="FW446" s="263"/>
      <c r="FX446" s="263"/>
      <c r="FY446" s="263"/>
      <c r="FZ446" s="263"/>
      <c r="GA446" s="263"/>
      <c r="GB446" s="263"/>
      <c r="GC446" s="263"/>
      <c r="GD446" s="263"/>
      <c r="GE446" s="263"/>
      <c r="GF446" s="263"/>
      <c r="GG446" s="263"/>
      <c r="GH446" s="263"/>
      <c r="GI446" s="263"/>
      <c r="GJ446" s="263"/>
      <c r="GK446" s="263"/>
      <c r="GL446" s="263"/>
      <c r="GM446" s="263"/>
      <c r="GN446" s="263"/>
      <c r="GO446" s="263"/>
      <c r="GP446" s="263"/>
      <c r="GQ446" s="263"/>
      <c r="GR446" s="263"/>
      <c r="GS446" s="263"/>
      <c r="GT446" s="263"/>
      <c r="GU446" s="263"/>
      <c r="GV446" s="263"/>
      <c r="GW446" s="263"/>
      <c r="GX446" s="263"/>
      <c r="GY446" s="263"/>
      <c r="GZ446" s="263"/>
      <c r="HA446" s="263"/>
      <c r="HB446" s="263"/>
      <c r="HC446" s="263"/>
      <c r="HD446" s="263"/>
      <c r="HE446" s="263"/>
      <c r="HF446" s="263"/>
      <c r="HG446" s="263"/>
      <c r="HH446" s="263"/>
      <c r="HI446" s="263"/>
      <c r="HJ446" s="263"/>
      <c r="HK446" s="263"/>
      <c r="HL446" s="263"/>
      <c r="HM446" s="263"/>
      <c r="HN446" s="263"/>
      <c r="HO446" s="263"/>
      <c r="HP446" s="263"/>
      <c r="HQ446" s="263"/>
      <c r="HR446" s="263"/>
      <c r="HS446" s="263"/>
      <c r="HT446" s="263"/>
      <c r="HU446" s="263"/>
      <c r="HV446" s="263"/>
      <c r="HW446" s="263"/>
      <c r="HX446" s="263"/>
      <c r="HY446" s="263"/>
      <c r="HZ446" s="263"/>
      <c r="IA446" s="263"/>
      <c r="IB446" s="263"/>
      <c r="IC446" s="263"/>
      <c r="ID446" s="263"/>
      <c r="IE446" s="263"/>
      <c r="IF446" s="263"/>
      <c r="IG446" s="263"/>
      <c r="IH446" s="263"/>
      <c r="II446" s="263"/>
      <c r="IJ446" s="263"/>
      <c r="IK446" s="263"/>
      <c r="IL446" s="263"/>
      <c r="IM446" s="263"/>
      <c r="IN446" s="263"/>
      <c r="IO446" s="263"/>
      <c r="IP446" s="263"/>
      <c r="IQ446" s="263"/>
      <c r="IR446" s="263"/>
      <c r="IS446" s="263"/>
      <c r="IT446" s="263"/>
      <c r="IU446" s="263"/>
      <c r="IV446" s="263"/>
      <c r="IW446" s="263"/>
      <c r="IX446" s="263"/>
      <c r="IY446" s="263"/>
      <c r="IZ446" s="263"/>
      <c r="JA446" s="263"/>
      <c r="JB446" s="263"/>
      <c r="JC446" s="263"/>
      <c r="JD446" s="263"/>
      <c r="JE446" s="263"/>
      <c r="JF446" s="263"/>
      <c r="JG446" s="263"/>
      <c r="JH446" s="263"/>
      <c r="JI446" s="263"/>
      <c r="JJ446" s="263"/>
      <c r="JK446" s="263"/>
      <c r="JL446" s="263"/>
      <c r="JM446" s="263"/>
      <c r="JN446" s="263"/>
      <c r="JO446" s="263"/>
      <c r="JP446" s="263"/>
      <c r="JQ446" s="263"/>
      <c r="JR446" s="263"/>
      <c r="JS446" s="263"/>
      <c r="JT446" s="263"/>
      <c r="JU446" s="263"/>
      <c r="JV446" s="263"/>
      <c r="JW446" s="263"/>
      <c r="JX446" s="263"/>
      <c r="JY446" s="263"/>
      <c r="JZ446" s="263"/>
      <c r="KA446" s="263"/>
      <c r="KB446" s="263"/>
      <c r="KC446" s="263"/>
      <c r="KD446" s="263"/>
      <c r="KE446" s="263"/>
      <c r="KF446" s="263"/>
      <c r="KG446" s="263"/>
      <c r="KH446" s="263"/>
      <c r="KI446" s="263"/>
      <c r="KJ446" s="263"/>
      <c r="KK446" s="263"/>
      <c r="KL446" s="263"/>
      <c r="KM446" s="263"/>
      <c r="KN446" s="263"/>
      <c r="KO446" s="263"/>
      <c r="KP446" s="263"/>
      <c r="KQ446" s="263"/>
      <c r="KR446" s="263"/>
      <c r="KS446" s="263"/>
      <c r="KT446" s="263"/>
      <c r="KU446" s="263"/>
      <c r="KV446" s="263"/>
      <c r="KW446" s="263"/>
      <c r="KX446" s="263"/>
      <c r="KY446" s="263"/>
      <c r="KZ446" s="263"/>
      <c r="LA446" s="263"/>
      <c r="LB446" s="263"/>
      <c r="LC446" s="263"/>
      <c r="LD446" s="263"/>
      <c r="LE446" s="263"/>
      <c r="LF446" s="263"/>
      <c r="LG446" s="263"/>
      <c r="LH446" s="263"/>
      <c r="LI446" s="263"/>
      <c r="LJ446" s="263"/>
      <c r="LK446" s="263"/>
      <c r="LL446" s="263"/>
      <c r="LM446" s="263"/>
      <c r="LN446" s="263"/>
      <c r="LO446" s="263"/>
      <c r="LP446" s="263"/>
      <c r="LQ446" s="263"/>
      <c r="LR446" s="263"/>
      <c r="LS446" s="263"/>
      <c r="LT446" s="263"/>
      <c r="LU446" s="263"/>
      <c r="LV446" s="263"/>
      <c r="LW446" s="263"/>
      <c r="LX446" s="263"/>
      <c r="LY446" s="263"/>
      <c r="LZ446" s="263"/>
      <c r="MA446" s="263"/>
      <c r="MB446" s="263"/>
      <c r="MC446" s="263"/>
      <c r="MD446" s="263"/>
      <c r="ME446" s="263"/>
      <c r="MF446" s="263"/>
      <c r="MG446" s="263"/>
      <c r="MH446" s="263"/>
      <c r="MI446" s="263"/>
      <c r="MJ446" s="263"/>
      <c r="MK446" s="263"/>
      <c r="ML446" s="263"/>
      <c r="MM446" s="263"/>
      <c r="MN446" s="263"/>
      <c r="MO446" s="263"/>
      <c r="MP446" s="263"/>
      <c r="MQ446" s="263"/>
      <c r="MR446" s="263"/>
      <c r="MS446" s="263"/>
      <c r="MT446" s="263"/>
      <c r="MU446" s="263"/>
      <c r="MV446" s="263"/>
      <c r="MW446" s="263"/>
      <c r="MX446" s="263"/>
      <c r="MY446" s="263"/>
      <c r="MZ446" s="263"/>
      <c r="NA446" s="263"/>
      <c r="NB446" s="263"/>
      <c r="NC446" s="263"/>
      <c r="ND446" s="263"/>
      <c r="NE446" s="263"/>
      <c r="NF446" s="263"/>
      <c r="NG446" s="263"/>
      <c r="NH446" s="263"/>
      <c r="NI446" s="263"/>
      <c r="NJ446" s="263"/>
      <c r="NK446" s="263"/>
      <c r="NL446" s="263"/>
      <c r="NM446" s="263"/>
      <c r="NN446" s="263"/>
      <c r="NO446" s="263"/>
      <c r="NP446" s="263"/>
      <c r="NQ446" s="263"/>
      <c r="NR446" s="263"/>
      <c r="NS446" s="263"/>
      <c r="NT446" s="263"/>
      <c r="NU446" s="263"/>
      <c r="NV446" s="263"/>
      <c r="NW446" s="263"/>
      <c r="NX446" s="263"/>
      <c r="NY446" s="263"/>
      <c r="NZ446" s="263"/>
      <c r="OA446" s="263"/>
      <c r="OB446" s="263"/>
      <c r="OC446" s="263"/>
      <c r="OD446" s="263"/>
      <c r="OE446" s="263"/>
      <c r="OF446" s="263"/>
      <c r="OG446" s="263"/>
      <c r="OH446" s="263"/>
      <c r="OI446" s="263"/>
      <c r="OJ446" s="263"/>
      <c r="OK446" s="263"/>
      <c r="OL446" s="263"/>
      <c r="OM446" s="263"/>
      <c r="ON446" s="263"/>
      <c r="OO446" s="263"/>
      <c r="OP446" s="263"/>
      <c r="OQ446" s="263"/>
      <c r="OR446" s="263"/>
      <c r="OS446" s="263"/>
      <c r="OT446" s="263"/>
      <c r="OU446" s="263"/>
      <c r="OV446" s="263"/>
      <c r="OW446" s="263"/>
      <c r="OX446" s="263"/>
      <c r="OY446" s="263"/>
      <c r="OZ446" s="263"/>
      <c r="PA446" s="263"/>
      <c r="PB446" s="263"/>
      <c r="PC446" s="263"/>
      <c r="PD446" s="263"/>
      <c r="PE446" s="263"/>
      <c r="PF446" s="263"/>
      <c r="PG446" s="263"/>
      <c r="PH446" s="263"/>
      <c r="PI446" s="263"/>
      <c r="PJ446" s="263"/>
      <c r="PK446" s="263"/>
      <c r="PL446" s="263"/>
      <c r="PM446" s="263"/>
      <c r="PN446" s="263"/>
      <c r="PO446" s="263"/>
      <c r="PP446" s="263"/>
      <c r="PQ446" s="263"/>
      <c r="PR446" s="263"/>
      <c r="PS446" s="263"/>
      <c r="PT446" s="263"/>
      <c r="PU446" s="263"/>
      <c r="PV446" s="263"/>
      <c r="PW446" s="263"/>
      <c r="PX446" s="263"/>
      <c r="PY446" s="263"/>
      <c r="PZ446" s="263"/>
      <c r="QA446" s="263"/>
      <c r="QB446" s="263"/>
      <c r="QC446" s="263"/>
      <c r="QD446" s="263"/>
      <c r="QE446" s="263"/>
      <c r="QF446" s="263"/>
      <c r="QG446" s="263"/>
      <c r="QH446" s="263"/>
      <c r="QI446" s="263"/>
      <c r="QJ446" s="263"/>
      <c r="QK446" s="263"/>
      <c r="QL446" s="263"/>
      <c r="QM446" s="263"/>
      <c r="QN446" s="263"/>
      <c r="QO446" s="263"/>
      <c r="QP446" s="263"/>
      <c r="QQ446" s="263"/>
      <c r="QR446" s="263"/>
      <c r="QS446" s="263"/>
      <c r="QT446" s="263"/>
      <c r="QU446" s="263"/>
      <c r="QV446" s="263"/>
      <c r="QW446" s="263"/>
      <c r="QX446" s="263"/>
      <c r="QY446" s="263"/>
      <c r="QZ446" s="263"/>
      <c r="RA446" s="263"/>
      <c r="RB446" s="263"/>
      <c r="RC446" s="263"/>
      <c r="RD446" s="263"/>
      <c r="RE446" s="263"/>
      <c r="RF446" s="263"/>
      <c r="RG446" s="263"/>
      <c r="RH446" s="263"/>
      <c r="RI446" s="263"/>
      <c r="RJ446" s="263"/>
      <c r="RK446" s="263"/>
      <c r="RL446" s="263"/>
      <c r="RM446" s="263"/>
      <c r="RN446" s="263"/>
      <c r="RO446" s="263"/>
      <c r="RP446" s="263"/>
      <c r="RQ446" s="263"/>
      <c r="RR446" s="263"/>
      <c r="RS446" s="263"/>
      <c r="RT446" s="263"/>
      <c r="RU446" s="263"/>
      <c r="RV446" s="263"/>
      <c r="RW446" s="263"/>
      <c r="RX446" s="263"/>
      <c r="RY446" s="263"/>
      <c r="RZ446" s="263"/>
      <c r="SA446" s="263"/>
      <c r="SB446" s="263"/>
      <c r="SC446" s="263"/>
      <c r="SD446" s="263"/>
      <c r="SE446" s="263"/>
      <c r="SF446" s="263"/>
      <c r="SG446" s="263"/>
      <c r="SH446" s="263"/>
      <c r="SI446" s="263"/>
      <c r="SJ446" s="263"/>
      <c r="SK446" s="263"/>
      <c r="SL446" s="263"/>
      <c r="SM446" s="263"/>
      <c r="SN446" s="263"/>
      <c r="SO446" s="263"/>
      <c r="SP446" s="263"/>
      <c r="SQ446" s="263"/>
      <c r="SR446" s="263"/>
      <c r="SS446" s="263"/>
      <c r="ST446" s="263"/>
      <c r="SU446" s="263"/>
      <c r="SV446" s="263"/>
      <c r="SW446" s="263"/>
      <c r="SX446" s="263"/>
      <c r="SY446" s="263"/>
      <c r="SZ446" s="263"/>
      <c r="TA446" s="263"/>
      <c r="TB446" s="263"/>
      <c r="TC446" s="263"/>
      <c r="TD446" s="263"/>
      <c r="TE446" s="263"/>
      <c r="TF446" s="263"/>
      <c r="TG446" s="263"/>
      <c r="TH446" s="263"/>
      <c r="TI446" s="263"/>
      <c r="TJ446" s="263"/>
      <c r="TK446" s="263"/>
      <c r="TL446" s="263"/>
      <c r="TM446" s="263"/>
      <c r="TN446" s="263"/>
      <c r="TO446" s="263"/>
      <c r="TP446" s="263"/>
      <c r="TQ446" s="263"/>
      <c r="TR446" s="263"/>
      <c r="TS446" s="263"/>
      <c r="TT446" s="263"/>
      <c r="TU446" s="263"/>
      <c r="TV446" s="263"/>
      <c r="TW446" s="263"/>
      <c r="TX446" s="263"/>
      <c r="TY446" s="263"/>
      <c r="TZ446" s="263"/>
      <c r="UA446" s="263"/>
      <c r="UB446" s="263"/>
      <c r="UC446" s="263"/>
      <c r="UD446" s="263"/>
      <c r="UE446" s="263"/>
      <c r="UF446" s="263"/>
      <c r="UG446" s="263"/>
      <c r="UH446" s="263"/>
      <c r="UI446" s="263"/>
      <c r="UJ446" s="263"/>
      <c r="UK446" s="263"/>
      <c r="UL446" s="263"/>
      <c r="UM446" s="263"/>
      <c r="UN446" s="263"/>
      <c r="UO446" s="263"/>
      <c r="UP446" s="263"/>
      <c r="UQ446" s="263"/>
      <c r="UR446" s="263"/>
      <c r="US446" s="263"/>
      <c r="UT446" s="263"/>
      <c r="UU446" s="263"/>
      <c r="UV446" s="263"/>
      <c r="UW446" s="263"/>
      <c r="UX446" s="263"/>
      <c r="UY446" s="263"/>
      <c r="UZ446" s="263"/>
      <c r="VA446" s="263"/>
      <c r="VB446" s="263"/>
      <c r="VC446" s="263"/>
      <c r="VD446" s="263"/>
      <c r="VE446" s="263"/>
      <c r="VF446" s="263"/>
      <c r="VG446" s="263"/>
      <c r="VH446" s="263"/>
      <c r="VI446" s="263"/>
      <c r="VJ446" s="263"/>
      <c r="VK446" s="263"/>
      <c r="VL446" s="263"/>
      <c r="VM446" s="263"/>
      <c r="VN446" s="263"/>
      <c r="VO446" s="263"/>
      <c r="VP446" s="263"/>
      <c r="VQ446" s="263"/>
      <c r="VR446" s="263"/>
      <c r="VS446" s="263"/>
      <c r="VT446" s="263"/>
      <c r="VU446" s="263"/>
      <c r="VV446" s="263"/>
      <c r="VW446" s="263"/>
      <c r="VX446" s="263"/>
      <c r="VY446" s="263"/>
      <c r="VZ446" s="263"/>
      <c r="WA446" s="263"/>
      <c r="WB446" s="263"/>
      <c r="WC446" s="263"/>
      <c r="WD446" s="263"/>
      <c r="WE446" s="263"/>
      <c r="WF446" s="263"/>
      <c r="WG446" s="263"/>
      <c r="WH446" s="263"/>
      <c r="WI446" s="263"/>
      <c r="WJ446" s="263"/>
      <c r="WK446" s="263"/>
      <c r="WL446" s="263"/>
      <c r="WM446" s="263"/>
      <c r="WN446" s="263"/>
      <c r="WO446" s="263"/>
      <c r="WP446" s="263"/>
      <c r="WQ446" s="263"/>
      <c r="WR446" s="263"/>
      <c r="WS446" s="263"/>
      <c r="WT446" s="263"/>
      <c r="WU446" s="263"/>
      <c r="WV446" s="263"/>
      <c r="WW446" s="263"/>
      <c r="WX446" s="263"/>
      <c r="WY446" s="263"/>
      <c r="WZ446" s="263"/>
      <c r="XA446" s="263"/>
      <c r="XB446" s="263"/>
      <c r="XC446" s="263"/>
      <c r="XD446" s="263"/>
      <c r="XE446" s="263"/>
      <c r="XF446" s="263"/>
      <c r="XG446" s="263"/>
      <c r="XH446" s="263"/>
      <c r="XI446" s="263"/>
      <c r="XJ446" s="263"/>
      <c r="XK446" s="263"/>
      <c r="XL446" s="263"/>
      <c r="XM446" s="263"/>
      <c r="XN446" s="263"/>
      <c r="XO446" s="263"/>
      <c r="XP446" s="263"/>
      <c r="XQ446" s="263"/>
      <c r="XR446" s="263"/>
      <c r="XS446" s="263"/>
      <c r="XT446" s="263"/>
      <c r="XU446" s="263"/>
      <c r="XV446" s="263"/>
      <c r="XW446" s="263"/>
      <c r="XX446" s="263"/>
      <c r="XY446" s="263"/>
      <c r="XZ446" s="263"/>
      <c r="YA446" s="263"/>
      <c r="YB446" s="263"/>
      <c r="YC446" s="263"/>
      <c r="YD446" s="263"/>
      <c r="YE446" s="263"/>
      <c r="YF446" s="263"/>
      <c r="YG446" s="263"/>
      <c r="YH446" s="263"/>
      <c r="YI446" s="263"/>
      <c r="YJ446" s="263"/>
      <c r="YK446" s="263"/>
      <c r="YL446" s="263"/>
      <c r="YM446" s="263"/>
      <c r="YN446" s="263"/>
      <c r="YO446" s="263"/>
      <c r="YP446" s="263"/>
      <c r="YQ446" s="263"/>
      <c r="YR446" s="263"/>
      <c r="YS446" s="263"/>
      <c r="YT446" s="263"/>
      <c r="YU446" s="263"/>
      <c r="YV446" s="263"/>
      <c r="YW446" s="263"/>
      <c r="YX446" s="263"/>
      <c r="YY446" s="263"/>
      <c r="YZ446" s="263"/>
      <c r="ZA446" s="263"/>
      <c r="ZB446" s="263"/>
      <c r="ZC446" s="263"/>
      <c r="ZD446" s="263"/>
      <c r="ZE446" s="263"/>
      <c r="ZF446" s="263"/>
      <c r="ZG446" s="263"/>
      <c r="ZH446" s="263"/>
      <c r="ZI446" s="263"/>
      <c r="ZJ446" s="263"/>
      <c r="ZK446" s="263"/>
      <c r="ZL446" s="263"/>
      <c r="ZM446" s="263"/>
      <c r="ZN446" s="263"/>
      <c r="ZO446" s="263"/>
      <c r="ZP446" s="263"/>
      <c r="ZQ446" s="263"/>
      <c r="ZR446" s="263"/>
      <c r="ZS446" s="263"/>
      <c r="ZT446" s="263"/>
      <c r="ZU446" s="263"/>
      <c r="ZV446" s="263"/>
      <c r="ZW446" s="263"/>
      <c r="ZX446" s="263"/>
      <c r="ZY446" s="263"/>
      <c r="ZZ446" s="263"/>
      <c r="AAA446" s="263"/>
      <c r="AAB446" s="263"/>
      <c r="AAC446" s="263"/>
      <c r="AAD446" s="263"/>
      <c r="AAE446" s="263"/>
      <c r="AAF446" s="263"/>
      <c r="AAG446" s="263"/>
      <c r="AAH446" s="263"/>
      <c r="AAI446" s="263"/>
      <c r="AAJ446" s="263"/>
      <c r="AAK446" s="263"/>
      <c r="AAL446" s="263"/>
      <c r="AAM446" s="263"/>
      <c r="AAN446" s="263"/>
      <c r="AAO446" s="263"/>
      <c r="AAP446" s="263"/>
      <c r="AAQ446" s="263"/>
      <c r="AAR446" s="263"/>
      <c r="AAS446" s="263"/>
      <c r="AAT446" s="263"/>
      <c r="AAU446" s="263"/>
      <c r="AAV446" s="263"/>
      <c r="AAW446" s="263"/>
      <c r="AAX446" s="263"/>
      <c r="AAY446" s="263"/>
      <c r="AAZ446" s="263"/>
      <c r="ABA446" s="263"/>
      <c r="ABB446" s="263"/>
      <c r="ABC446" s="263"/>
      <c r="ABD446" s="263"/>
      <c r="ABE446" s="263"/>
      <c r="ABF446" s="263"/>
      <c r="ABG446" s="263"/>
      <c r="ABH446" s="263"/>
      <c r="ABI446" s="263"/>
      <c r="ABJ446" s="263"/>
      <c r="ABK446" s="263"/>
      <c r="ABL446" s="263"/>
      <c r="ABM446" s="263"/>
      <c r="ABN446" s="263"/>
      <c r="ABO446" s="263"/>
      <c r="ABP446" s="263"/>
      <c r="ABQ446" s="263"/>
      <c r="ABR446" s="263"/>
      <c r="ABS446" s="263"/>
      <c r="ABT446" s="263"/>
      <c r="ABU446" s="263"/>
      <c r="ABV446" s="263"/>
      <c r="ABW446" s="263"/>
      <c r="ABX446" s="263"/>
      <c r="ABY446" s="263"/>
      <c r="ABZ446" s="263"/>
      <c r="ACA446" s="263"/>
      <c r="ACB446" s="263"/>
      <c r="ACC446" s="263"/>
      <c r="ACD446" s="263"/>
      <c r="ACE446" s="263"/>
      <c r="ACF446" s="263"/>
      <c r="ACG446" s="263"/>
      <c r="ACH446" s="263"/>
      <c r="ACI446" s="263"/>
      <c r="ACJ446" s="263"/>
      <c r="ACK446" s="263"/>
      <c r="ACL446" s="263"/>
      <c r="ACM446" s="263"/>
      <c r="ACN446" s="263"/>
      <c r="ACO446" s="263"/>
      <c r="ACP446" s="263"/>
      <c r="ACQ446" s="263"/>
      <c r="ACR446" s="263"/>
      <c r="ACS446" s="263"/>
      <c r="ACT446" s="263"/>
      <c r="ACU446" s="263"/>
      <c r="ACV446" s="263"/>
      <c r="ACW446" s="263"/>
      <c r="ACX446" s="263"/>
      <c r="ACY446" s="263"/>
      <c r="ACZ446" s="263"/>
      <c r="ADA446" s="263"/>
      <c r="ADB446" s="263"/>
      <c r="ADC446" s="263"/>
      <c r="ADD446" s="263"/>
      <c r="ADE446" s="263"/>
      <c r="ADF446" s="263"/>
      <c r="ADG446" s="263"/>
      <c r="ADH446" s="263"/>
      <c r="ADI446" s="263"/>
      <c r="ADJ446" s="263"/>
      <c r="ADK446" s="263"/>
      <c r="ADL446" s="263"/>
      <c r="ADM446" s="263"/>
      <c r="ADN446" s="263"/>
      <c r="ADO446" s="263"/>
      <c r="ADP446" s="263"/>
      <c r="ADQ446" s="263"/>
      <c r="ADR446" s="263"/>
      <c r="ADS446" s="263"/>
      <c r="ADT446" s="263"/>
      <c r="ADU446" s="263"/>
      <c r="ADV446" s="263"/>
      <c r="ADW446" s="263"/>
      <c r="ADX446" s="263"/>
      <c r="ADY446" s="263"/>
      <c r="ADZ446" s="263"/>
      <c r="AEA446" s="263"/>
      <c r="AEB446" s="263"/>
      <c r="AEC446" s="263"/>
      <c r="AED446" s="263"/>
      <c r="AEE446" s="263"/>
      <c r="AEF446" s="263"/>
      <c r="AEG446" s="263"/>
      <c r="AEH446" s="263"/>
      <c r="AEI446" s="263"/>
      <c r="AEJ446" s="263"/>
      <c r="AEK446" s="263"/>
      <c r="AEL446" s="263"/>
      <c r="AEM446" s="263"/>
      <c r="AEN446" s="263"/>
      <c r="AEO446" s="263"/>
      <c r="AEP446" s="263"/>
      <c r="AEQ446" s="263"/>
      <c r="AER446" s="263"/>
      <c r="AES446" s="263"/>
      <c r="AET446" s="263"/>
      <c r="AEU446" s="263"/>
      <c r="AEV446" s="263"/>
      <c r="AEW446" s="263"/>
      <c r="AEX446" s="263"/>
      <c r="AEY446" s="263"/>
      <c r="AEZ446" s="263"/>
      <c r="AFA446" s="263"/>
      <c r="AFB446" s="263"/>
      <c r="AFC446" s="263"/>
      <c r="AFD446" s="263"/>
      <c r="AFE446" s="263"/>
      <c r="AFF446" s="263"/>
      <c r="AFG446" s="263"/>
      <c r="AFH446" s="263"/>
      <c r="AFI446" s="263"/>
      <c r="AFJ446" s="263"/>
      <c r="AFK446" s="263"/>
      <c r="AFL446" s="263"/>
      <c r="AFM446" s="263"/>
      <c r="AFN446" s="263"/>
      <c r="AFO446" s="263"/>
      <c r="AFP446" s="263"/>
      <c r="AFQ446" s="263"/>
      <c r="AFR446" s="263"/>
      <c r="AFS446" s="263"/>
      <c r="AFT446" s="263"/>
      <c r="AFU446" s="263"/>
      <c r="AFV446" s="263"/>
      <c r="AFW446" s="263"/>
      <c r="AFX446" s="263"/>
      <c r="AFY446" s="263"/>
      <c r="AFZ446" s="263"/>
      <c r="AGA446" s="263"/>
      <c r="AGB446" s="263"/>
      <c r="AGC446" s="263"/>
      <c r="AGD446" s="263"/>
      <c r="AGE446" s="263"/>
      <c r="AGF446" s="263"/>
      <c r="AGG446" s="263"/>
      <c r="AGH446" s="263"/>
      <c r="AGI446" s="263"/>
      <c r="AGJ446" s="263"/>
      <c r="AGK446" s="263"/>
      <c r="AGL446" s="263"/>
      <c r="AGM446" s="263"/>
      <c r="AGN446" s="263"/>
      <c r="AGO446" s="263"/>
      <c r="AGP446" s="263"/>
      <c r="AGQ446" s="263"/>
      <c r="AGR446" s="263"/>
      <c r="AGS446" s="263"/>
      <c r="AGT446" s="263"/>
      <c r="AGU446" s="263"/>
      <c r="AGV446" s="263"/>
      <c r="AGW446" s="263"/>
      <c r="AGX446" s="263"/>
      <c r="AGY446" s="263"/>
      <c r="AGZ446" s="263"/>
      <c r="AHA446" s="263"/>
      <c r="AHB446" s="263"/>
      <c r="AHC446" s="263"/>
      <c r="AHD446" s="263"/>
      <c r="AHE446" s="263"/>
      <c r="AHF446" s="263"/>
      <c r="AHG446" s="263"/>
      <c r="AHH446" s="263"/>
      <c r="AHI446" s="263"/>
      <c r="AHJ446" s="263"/>
      <c r="AHK446" s="263"/>
      <c r="AHL446" s="263"/>
      <c r="AHM446" s="263"/>
      <c r="AHN446" s="263"/>
      <c r="AHO446" s="263"/>
      <c r="AHP446" s="263"/>
      <c r="AHQ446" s="263"/>
      <c r="AHR446" s="263"/>
      <c r="AHS446" s="263"/>
      <c r="AHT446" s="263"/>
      <c r="AHU446" s="263"/>
      <c r="AHV446" s="263"/>
      <c r="AHW446" s="263"/>
      <c r="AHX446" s="263"/>
      <c r="AHY446" s="263"/>
      <c r="AHZ446" s="263"/>
      <c r="AIA446" s="263"/>
      <c r="AIB446" s="263"/>
      <c r="AIC446" s="263"/>
      <c r="AID446" s="263"/>
      <c r="AIE446" s="263"/>
      <c r="AIF446" s="263"/>
      <c r="AIG446" s="263"/>
      <c r="AIH446" s="263"/>
      <c r="AII446" s="263"/>
      <c r="AIJ446" s="263"/>
      <c r="AIK446" s="263"/>
      <c r="AIL446" s="263"/>
      <c r="AIM446" s="263"/>
      <c r="AIN446" s="263"/>
      <c r="AIO446" s="263"/>
      <c r="AIP446" s="263"/>
      <c r="AIQ446" s="263"/>
      <c r="AIR446" s="263"/>
      <c r="AIS446" s="263"/>
      <c r="AIT446" s="263"/>
      <c r="AIU446" s="263"/>
      <c r="AIV446" s="263"/>
      <c r="AIW446" s="263"/>
      <c r="AIX446" s="263"/>
      <c r="AIY446" s="263"/>
      <c r="AIZ446" s="263"/>
      <c r="AJA446" s="263"/>
      <c r="AJB446" s="263"/>
      <c r="AJC446" s="263"/>
      <c r="AJD446" s="263"/>
      <c r="AJE446" s="263"/>
      <c r="AJF446" s="263"/>
      <c r="AJG446" s="263"/>
      <c r="AJH446" s="263"/>
      <c r="AJI446" s="263"/>
      <c r="AJJ446" s="263"/>
      <c r="AJK446" s="263"/>
      <c r="AJL446" s="263"/>
      <c r="AJM446" s="263"/>
      <c r="AJN446" s="263"/>
      <c r="AJO446" s="263"/>
      <c r="AJP446" s="263"/>
      <c r="AJQ446" s="263"/>
      <c r="AJR446" s="263"/>
      <c r="AJS446" s="263"/>
      <c r="AJT446" s="263"/>
      <c r="AJU446" s="263"/>
      <c r="AJV446" s="263"/>
      <c r="AJW446" s="263"/>
      <c r="AJX446" s="263"/>
      <c r="AJY446" s="263"/>
      <c r="AJZ446" s="263"/>
      <c r="AKA446" s="263"/>
      <c r="AKB446" s="263"/>
      <c r="AKC446" s="263"/>
      <c r="AKD446" s="263"/>
      <c r="AKE446" s="263"/>
      <c r="AKF446" s="263"/>
      <c r="AKG446" s="263"/>
      <c r="AKH446" s="263"/>
      <c r="AKI446" s="263"/>
      <c r="AKJ446" s="263"/>
      <c r="AKK446" s="263"/>
      <c r="AKL446" s="263"/>
      <c r="AKM446" s="263"/>
      <c r="AKN446" s="263"/>
      <c r="AKO446" s="263"/>
      <c r="AKP446" s="263"/>
      <c r="AKQ446" s="263"/>
      <c r="AKR446" s="263"/>
      <c r="AKS446" s="263"/>
      <c r="AKT446" s="263"/>
      <c r="AKU446" s="263"/>
      <c r="AKV446" s="263"/>
      <c r="AKW446" s="263"/>
      <c r="AKX446" s="263"/>
      <c r="AKY446" s="263"/>
      <c r="AKZ446" s="263"/>
      <c r="ALA446" s="263"/>
      <c r="ALB446" s="263"/>
      <c r="ALC446" s="263"/>
      <c r="ALD446" s="263"/>
      <c r="ALE446" s="263"/>
      <c r="ALF446" s="263"/>
      <c r="ALG446" s="263"/>
      <c r="ALH446" s="263"/>
      <c r="ALI446" s="263"/>
      <c r="ALJ446" s="263"/>
      <c r="ALK446" s="263"/>
      <c r="ALL446" s="263"/>
      <c r="ALM446" s="263"/>
      <c r="ALN446" s="263"/>
      <c r="ALO446" s="263"/>
      <c r="ALP446" s="263"/>
      <c r="ALQ446" s="263"/>
      <c r="ALR446" s="263"/>
      <c r="ALS446" s="263"/>
      <c r="ALT446" s="263"/>
      <c r="ALU446" s="263"/>
      <c r="ALV446" s="263"/>
      <c r="ALW446" s="263"/>
      <c r="ALX446" s="263"/>
      <c r="ALY446" s="263"/>
      <c r="ALZ446" s="263"/>
      <c r="AMA446" s="263"/>
      <c r="AMB446" s="263"/>
      <c r="AMC446" s="263"/>
      <c r="AMD446" s="263"/>
      <c r="AME446" s="263"/>
      <c r="AMF446" s="263"/>
      <c r="AMG446" s="263"/>
      <c r="AMH446" s="263"/>
      <c r="AMI446" s="263"/>
      <c r="AMJ446" s="263"/>
      <c r="AMK446" s="263"/>
      <c r="AML446" s="263"/>
      <c r="AMM446" s="263"/>
      <c r="AMN446" s="263"/>
      <c r="AMO446" s="263"/>
      <c r="AMP446" s="263"/>
      <c r="AMQ446" s="263"/>
      <c r="AMR446" s="263"/>
      <c r="AMS446" s="263"/>
      <c r="AMT446" s="263"/>
      <c r="AMU446" s="263"/>
      <c r="AMV446" s="263"/>
      <c r="AMW446" s="263"/>
      <c r="AMX446" s="263"/>
      <c r="AMY446" s="263"/>
      <c r="AMZ446" s="263"/>
      <c r="ANA446" s="263"/>
      <c r="ANB446" s="263"/>
      <c r="ANC446" s="263"/>
      <c r="AND446" s="263"/>
      <c r="ANE446" s="263"/>
      <c r="ANF446" s="263"/>
      <c r="ANG446" s="263"/>
      <c r="ANH446" s="263"/>
      <c r="ANI446" s="263"/>
      <c r="ANJ446" s="263"/>
      <c r="ANK446" s="263"/>
      <c r="ANL446" s="263"/>
      <c r="ANM446" s="263"/>
      <c r="ANN446" s="263"/>
      <c r="ANO446" s="263"/>
      <c r="ANP446" s="263"/>
      <c r="ANQ446" s="263"/>
      <c r="ANR446" s="263"/>
      <c r="ANS446" s="263"/>
      <c r="ANT446" s="263"/>
      <c r="ANU446" s="263"/>
      <c r="ANV446" s="263"/>
      <c r="ANW446" s="263"/>
      <c r="ANX446" s="263"/>
      <c r="ANY446" s="263"/>
      <c r="ANZ446" s="263"/>
      <c r="AOA446" s="263"/>
      <c r="AOB446" s="263"/>
      <c r="AOC446" s="263"/>
      <c r="AOD446" s="263"/>
      <c r="AOE446" s="263"/>
      <c r="AOF446" s="263"/>
      <c r="AOG446" s="263"/>
      <c r="AOH446" s="263"/>
      <c r="AOI446" s="263"/>
      <c r="AOJ446" s="263"/>
      <c r="AOK446" s="263"/>
      <c r="AOL446" s="263"/>
      <c r="AOM446" s="263"/>
      <c r="AON446" s="263"/>
      <c r="AOO446" s="263"/>
      <c r="AOP446" s="263"/>
      <c r="AOQ446" s="263"/>
      <c r="AOR446" s="263"/>
      <c r="AOS446" s="263"/>
      <c r="AOT446" s="263"/>
      <c r="AOU446" s="263"/>
      <c r="AOV446" s="263"/>
      <c r="AOW446" s="263"/>
      <c r="AOX446" s="263"/>
      <c r="AOY446" s="263"/>
      <c r="AOZ446" s="263"/>
      <c r="APA446" s="263"/>
      <c r="APB446" s="263"/>
      <c r="APC446" s="263"/>
      <c r="APD446" s="263"/>
      <c r="APE446" s="263"/>
      <c r="APF446" s="263"/>
      <c r="APG446" s="263"/>
      <c r="APH446" s="263"/>
      <c r="API446" s="263"/>
      <c r="APJ446" s="263"/>
      <c r="APK446" s="263"/>
      <c r="APL446" s="263"/>
      <c r="APM446" s="263"/>
      <c r="APN446" s="263"/>
      <c r="APO446" s="263"/>
      <c r="APP446" s="263"/>
      <c r="APQ446" s="263"/>
      <c r="APR446" s="263"/>
      <c r="APS446" s="263"/>
      <c r="APT446" s="263"/>
      <c r="APU446" s="263"/>
      <c r="APV446" s="263"/>
      <c r="APW446" s="263"/>
      <c r="APX446" s="263"/>
      <c r="APY446" s="263"/>
      <c r="APZ446" s="263"/>
      <c r="AQA446" s="263"/>
      <c r="AQB446" s="263"/>
      <c r="AQC446" s="263"/>
      <c r="AQD446" s="263"/>
      <c r="AQE446" s="263"/>
      <c r="AQF446" s="263"/>
      <c r="AQG446" s="263"/>
      <c r="AQH446" s="263"/>
      <c r="AQI446" s="263"/>
      <c r="AQJ446" s="263"/>
      <c r="AQK446" s="263"/>
      <c r="AQL446" s="263"/>
      <c r="AQM446" s="263"/>
      <c r="AQN446" s="263"/>
      <c r="AQO446" s="263"/>
      <c r="AQP446" s="263"/>
      <c r="AQQ446" s="263"/>
      <c r="AQR446" s="263"/>
      <c r="AQS446" s="263"/>
      <c r="AQT446" s="263"/>
      <c r="AQU446" s="263"/>
      <c r="AQV446" s="263"/>
      <c r="AQW446" s="263"/>
      <c r="AQX446" s="263"/>
      <c r="AQY446" s="263"/>
      <c r="AQZ446" s="263"/>
      <c r="ARA446" s="263"/>
      <c r="ARB446" s="263"/>
      <c r="ARC446" s="263"/>
      <c r="ARD446" s="263"/>
      <c r="ARE446" s="263"/>
      <c r="ARF446" s="263"/>
      <c r="ARG446" s="263"/>
      <c r="ARH446" s="263"/>
      <c r="ARI446" s="263"/>
      <c r="ARJ446" s="263"/>
      <c r="ARK446" s="263"/>
      <c r="ARL446" s="263"/>
      <c r="ARM446" s="263"/>
      <c r="ARN446" s="263"/>
      <c r="ARO446" s="263"/>
      <c r="ARP446" s="263"/>
      <c r="ARQ446" s="263"/>
      <c r="ARR446" s="263"/>
      <c r="ARS446" s="263"/>
      <c r="ART446" s="263"/>
      <c r="ARU446" s="263"/>
      <c r="ARV446" s="263"/>
      <c r="ARW446" s="263"/>
      <c r="ARX446" s="263"/>
      <c r="ARY446" s="263"/>
      <c r="ARZ446" s="263"/>
      <c r="ASA446" s="263"/>
      <c r="ASB446" s="263"/>
      <c r="ASC446" s="263"/>
      <c r="ASD446" s="263"/>
      <c r="ASE446" s="263"/>
      <c r="ASF446" s="263"/>
      <c r="ASG446" s="263"/>
      <c r="ASH446" s="263"/>
      <c r="ASI446" s="263"/>
      <c r="ASJ446" s="263"/>
      <c r="ASK446" s="263"/>
      <c r="ASL446" s="263"/>
      <c r="ASM446" s="263"/>
      <c r="ASN446" s="263"/>
      <c r="ASO446" s="263"/>
      <c r="ASP446" s="263"/>
      <c r="ASQ446" s="263"/>
      <c r="ASR446" s="263"/>
      <c r="ASS446" s="263"/>
      <c r="AST446" s="263"/>
      <c r="ASU446" s="263"/>
      <c r="ASV446" s="263"/>
      <c r="ASW446" s="263"/>
      <c r="ASX446" s="263"/>
      <c r="ASY446" s="263"/>
      <c r="ASZ446" s="263"/>
      <c r="ATA446" s="263"/>
      <c r="ATB446" s="263"/>
      <c r="ATC446" s="263"/>
      <c r="ATD446" s="263"/>
      <c r="ATE446" s="263"/>
      <c r="ATF446" s="263"/>
      <c r="ATG446" s="263"/>
      <c r="ATH446" s="263"/>
      <c r="ATI446" s="263"/>
      <c r="ATJ446" s="263"/>
      <c r="ATK446" s="263"/>
      <c r="ATL446" s="263"/>
      <c r="ATM446" s="263"/>
      <c r="ATN446" s="263"/>
      <c r="ATO446" s="263"/>
      <c r="ATP446" s="263"/>
      <c r="ATQ446" s="263"/>
      <c r="ATR446" s="263"/>
      <c r="ATS446" s="263"/>
      <c r="ATT446" s="263"/>
      <c r="ATU446" s="263"/>
      <c r="ATV446" s="263"/>
      <c r="ATW446" s="263"/>
      <c r="ATX446" s="263"/>
      <c r="ATY446" s="263"/>
      <c r="ATZ446" s="263"/>
      <c r="AUA446" s="263"/>
      <c r="AUB446" s="263"/>
      <c r="AUC446" s="263"/>
      <c r="AUD446" s="263"/>
      <c r="AUE446" s="263"/>
      <c r="AUF446" s="263"/>
      <c r="AUG446" s="263"/>
      <c r="AUH446" s="263"/>
      <c r="AUI446" s="263"/>
      <c r="AUJ446" s="263"/>
      <c r="AUK446" s="263"/>
      <c r="AUL446" s="263"/>
      <c r="AUM446" s="263"/>
      <c r="AUN446" s="263"/>
      <c r="AUO446" s="263"/>
      <c r="AUP446" s="263"/>
      <c r="AUQ446" s="263"/>
      <c r="AUR446" s="263"/>
      <c r="AUS446" s="263"/>
      <c r="AUT446" s="263"/>
      <c r="AUU446" s="263"/>
      <c r="AUV446" s="263"/>
      <c r="AUW446" s="263"/>
      <c r="AUX446" s="263"/>
      <c r="AUY446" s="263"/>
      <c r="AUZ446" s="263"/>
      <c r="AVA446" s="263"/>
      <c r="AVB446" s="263"/>
      <c r="AVC446" s="263"/>
      <c r="AVD446" s="263"/>
      <c r="AVE446" s="263"/>
      <c r="AVF446" s="263"/>
      <c r="AVG446" s="263"/>
      <c r="AVH446" s="263"/>
      <c r="AVI446" s="263"/>
      <c r="AVJ446" s="263"/>
      <c r="AVK446" s="263"/>
      <c r="AVL446" s="263"/>
      <c r="AVM446" s="263"/>
      <c r="AVN446" s="263"/>
      <c r="AVO446" s="263"/>
      <c r="AVP446" s="263"/>
      <c r="AVQ446" s="263"/>
      <c r="AVR446" s="263"/>
      <c r="AVS446" s="263"/>
      <c r="AVT446" s="263"/>
      <c r="AVU446" s="263"/>
      <c r="AVV446" s="263"/>
      <c r="AVW446" s="263"/>
      <c r="AVX446" s="263"/>
      <c r="AVY446" s="263"/>
      <c r="AVZ446" s="263"/>
      <c r="AWA446" s="263"/>
      <c r="AWB446" s="263"/>
      <c r="AWC446" s="263"/>
      <c r="AWD446" s="263"/>
      <c r="AWE446" s="263"/>
      <c r="AWF446" s="263"/>
      <c r="AWG446" s="263"/>
      <c r="AWH446" s="263"/>
      <c r="AWI446" s="263"/>
      <c r="AWJ446" s="263"/>
      <c r="AWK446" s="263"/>
      <c r="AWL446" s="263"/>
      <c r="AWM446" s="263"/>
      <c r="AWN446" s="263"/>
      <c r="AWO446" s="263"/>
      <c r="AWP446" s="263"/>
      <c r="AWQ446" s="263"/>
      <c r="AWR446" s="263"/>
      <c r="AWS446" s="263"/>
      <c r="AWT446" s="263"/>
      <c r="AWU446" s="263"/>
      <c r="AWV446" s="263"/>
      <c r="AWW446" s="263"/>
      <c r="AWX446" s="263"/>
      <c r="AWY446" s="263"/>
      <c r="AWZ446" s="263"/>
      <c r="AXA446" s="263"/>
      <c r="AXB446" s="263"/>
      <c r="AXC446" s="263"/>
      <c r="AXD446" s="263"/>
      <c r="AXE446" s="263"/>
      <c r="AXF446" s="263"/>
      <c r="AXG446" s="263"/>
      <c r="AXH446" s="263"/>
      <c r="AXI446" s="263"/>
      <c r="AXJ446" s="263"/>
      <c r="AXK446" s="263"/>
      <c r="AXL446" s="263"/>
      <c r="AXM446" s="263"/>
      <c r="AXN446" s="263"/>
      <c r="AXO446" s="263"/>
      <c r="AXP446" s="263"/>
      <c r="AXQ446" s="263"/>
      <c r="AXR446" s="263"/>
      <c r="AXS446" s="263"/>
      <c r="AXT446" s="263"/>
      <c r="AXU446" s="263"/>
      <c r="AXV446" s="263"/>
      <c r="AXW446" s="263"/>
      <c r="AXX446" s="263"/>
      <c r="AXY446" s="263"/>
      <c r="AXZ446" s="263"/>
      <c r="AYA446" s="263"/>
      <c r="AYB446" s="263"/>
      <c r="AYC446" s="263"/>
      <c r="AYD446" s="263"/>
      <c r="AYE446" s="263"/>
      <c r="AYF446" s="263"/>
      <c r="AYG446" s="263"/>
      <c r="AYH446" s="263"/>
      <c r="AYI446" s="263"/>
      <c r="AYJ446" s="263"/>
      <c r="AYK446" s="263"/>
      <c r="AYL446" s="263"/>
      <c r="AYM446" s="263"/>
      <c r="AYN446" s="263"/>
      <c r="AYO446" s="263"/>
      <c r="AYP446" s="263"/>
      <c r="AYQ446" s="263"/>
      <c r="AYR446" s="263"/>
      <c r="AYS446" s="263"/>
      <c r="AYT446" s="263"/>
      <c r="AYU446" s="263"/>
      <c r="AYV446" s="263"/>
      <c r="AYW446" s="263"/>
      <c r="AYX446" s="263"/>
      <c r="AYY446" s="263"/>
      <c r="AYZ446" s="263"/>
      <c r="AZA446" s="263"/>
      <c r="AZB446" s="263"/>
      <c r="AZC446" s="263"/>
      <c r="AZD446" s="263"/>
      <c r="AZE446" s="263"/>
      <c r="AZF446" s="263"/>
      <c r="AZG446" s="263"/>
      <c r="AZH446" s="263"/>
      <c r="AZI446" s="263"/>
      <c r="AZJ446" s="263"/>
      <c r="AZK446" s="263"/>
      <c r="AZL446" s="263"/>
      <c r="AZM446" s="263"/>
      <c r="AZN446" s="263"/>
      <c r="AZO446" s="263"/>
      <c r="AZP446" s="263"/>
      <c r="AZQ446" s="263"/>
      <c r="AZR446" s="263"/>
      <c r="AZS446" s="263"/>
      <c r="AZT446" s="263"/>
      <c r="AZU446" s="263"/>
      <c r="AZV446" s="263"/>
      <c r="AZW446" s="263"/>
      <c r="AZX446" s="263"/>
      <c r="AZY446" s="263"/>
      <c r="AZZ446" s="263"/>
      <c r="BAA446" s="263"/>
      <c r="BAB446" s="263"/>
      <c r="BAC446" s="263"/>
      <c r="BAD446" s="263"/>
      <c r="BAE446" s="263"/>
      <c r="BAF446" s="263"/>
      <c r="BAG446" s="263"/>
      <c r="BAH446" s="263"/>
      <c r="BAI446" s="263"/>
      <c r="BAJ446" s="263"/>
      <c r="BAK446" s="263"/>
      <c r="BAL446" s="263"/>
      <c r="BAM446" s="263"/>
      <c r="BAN446" s="263"/>
      <c r="BAO446" s="263"/>
      <c r="BAP446" s="263"/>
      <c r="BAQ446" s="263"/>
      <c r="BAR446" s="263"/>
      <c r="BAS446" s="263"/>
      <c r="BAT446" s="263"/>
      <c r="BAU446" s="263"/>
      <c r="BAV446" s="263"/>
      <c r="BAW446" s="263"/>
      <c r="BAX446" s="263"/>
      <c r="BAY446" s="263"/>
      <c r="BAZ446" s="263"/>
      <c r="BBA446" s="263"/>
      <c r="BBB446" s="263"/>
      <c r="BBC446" s="263"/>
      <c r="BBD446" s="263"/>
      <c r="BBE446" s="263"/>
      <c r="BBF446" s="263"/>
      <c r="BBG446" s="263"/>
      <c r="BBH446" s="263"/>
      <c r="BBI446" s="263"/>
      <c r="BBJ446" s="263"/>
      <c r="BBK446" s="263"/>
      <c r="BBL446" s="263"/>
      <c r="BBM446" s="263"/>
      <c r="BBN446" s="263"/>
      <c r="BBO446" s="263"/>
      <c r="BBP446" s="263"/>
      <c r="BBQ446" s="263"/>
      <c r="BBR446" s="263"/>
      <c r="BBS446" s="263"/>
      <c r="BBT446" s="263"/>
      <c r="BBU446" s="263"/>
      <c r="BBV446" s="263"/>
      <c r="BBW446" s="263"/>
      <c r="BBX446" s="263"/>
      <c r="BBY446" s="263"/>
      <c r="BBZ446" s="263"/>
      <c r="BCA446" s="263"/>
      <c r="BCB446" s="263"/>
      <c r="BCC446" s="263"/>
      <c r="BCD446" s="263"/>
      <c r="BCE446" s="263"/>
      <c r="BCF446" s="263"/>
      <c r="BCG446" s="263"/>
      <c r="BCH446" s="263"/>
      <c r="BCI446" s="263"/>
      <c r="BCJ446" s="263"/>
      <c r="BCK446" s="263"/>
      <c r="BCL446" s="263"/>
      <c r="BCM446" s="263"/>
      <c r="BCN446" s="263"/>
      <c r="BCO446" s="263"/>
      <c r="BCP446" s="263"/>
      <c r="BCQ446" s="263"/>
      <c r="BCR446" s="263"/>
      <c r="BCS446" s="263"/>
      <c r="BCT446" s="263"/>
      <c r="BCU446" s="263"/>
      <c r="BCV446" s="263"/>
      <c r="BCW446" s="263"/>
      <c r="BCX446" s="263"/>
      <c r="BCY446" s="263"/>
      <c r="BCZ446" s="263"/>
      <c r="BDA446" s="263"/>
      <c r="BDB446" s="263"/>
      <c r="BDC446" s="263"/>
      <c r="BDD446" s="263"/>
      <c r="BDE446" s="263"/>
      <c r="BDF446" s="263"/>
      <c r="BDG446" s="263"/>
      <c r="BDH446" s="263"/>
      <c r="BDI446" s="263"/>
      <c r="BDJ446" s="263"/>
      <c r="BDK446" s="263"/>
      <c r="BDL446" s="263"/>
      <c r="BDM446" s="263"/>
      <c r="BDN446" s="263"/>
      <c r="BDO446" s="263"/>
      <c r="BDP446" s="263"/>
      <c r="BDQ446" s="263"/>
      <c r="BDR446" s="263"/>
      <c r="BDS446" s="263"/>
      <c r="BDT446" s="263"/>
      <c r="BDU446" s="263"/>
      <c r="BDV446" s="263"/>
      <c r="BDW446" s="263"/>
      <c r="BDX446" s="263"/>
      <c r="BDY446" s="263"/>
      <c r="BDZ446" s="263"/>
      <c r="BEA446" s="263"/>
      <c r="BEB446" s="263"/>
      <c r="BEC446" s="263"/>
      <c r="BED446" s="263"/>
      <c r="BEE446" s="263"/>
      <c r="BEF446" s="263"/>
      <c r="BEG446" s="263"/>
      <c r="BEH446" s="263"/>
      <c r="BEI446" s="263"/>
      <c r="BEJ446" s="263"/>
      <c r="BEK446" s="263"/>
      <c r="BEL446" s="263"/>
      <c r="BEM446" s="263"/>
      <c r="BEN446" s="263"/>
      <c r="BEO446" s="263"/>
      <c r="BEP446" s="263"/>
      <c r="BEQ446" s="263"/>
      <c r="BER446" s="263"/>
      <c r="BES446" s="263"/>
      <c r="BET446" s="263"/>
      <c r="BEU446" s="263"/>
      <c r="BEV446" s="263"/>
      <c r="BEW446" s="263"/>
      <c r="BEX446" s="263"/>
      <c r="BEY446" s="263"/>
      <c r="BEZ446" s="263"/>
      <c r="BFA446" s="263"/>
      <c r="BFB446" s="263"/>
      <c r="BFC446" s="263"/>
      <c r="BFD446" s="263"/>
      <c r="BFE446" s="263"/>
      <c r="BFF446" s="263"/>
      <c r="BFG446" s="263"/>
      <c r="BFH446" s="263"/>
      <c r="BFI446" s="263"/>
      <c r="BFJ446" s="263"/>
      <c r="BFK446" s="263"/>
      <c r="BFL446" s="263"/>
      <c r="BFM446" s="263"/>
      <c r="BFN446" s="263"/>
      <c r="BFO446" s="263"/>
      <c r="BFP446" s="263"/>
      <c r="BFQ446" s="263"/>
      <c r="BFR446" s="263"/>
      <c r="BFS446" s="263"/>
      <c r="BFT446" s="263"/>
      <c r="BFU446" s="263"/>
      <c r="BFV446" s="263"/>
      <c r="BFW446" s="263"/>
      <c r="BFX446" s="263"/>
      <c r="BFY446" s="263"/>
      <c r="BFZ446" s="263"/>
      <c r="BGA446" s="263"/>
      <c r="BGB446" s="263"/>
      <c r="BGC446" s="263"/>
      <c r="BGD446" s="263"/>
      <c r="BGE446" s="263"/>
      <c r="BGF446" s="263"/>
      <c r="BGG446" s="263"/>
      <c r="BGH446" s="263"/>
      <c r="BGI446" s="263"/>
      <c r="BGJ446" s="263"/>
      <c r="BGK446" s="263"/>
      <c r="BGL446" s="263"/>
      <c r="BGM446" s="263"/>
      <c r="BGN446" s="263"/>
      <c r="BGO446" s="263"/>
      <c r="BGP446" s="263"/>
      <c r="BGQ446" s="263"/>
      <c r="BGR446" s="263"/>
      <c r="BGS446" s="263"/>
      <c r="BGT446" s="263"/>
      <c r="BGU446" s="263"/>
      <c r="BGV446" s="263"/>
      <c r="BGW446" s="263"/>
      <c r="BGX446" s="263"/>
      <c r="BGY446" s="263"/>
      <c r="BGZ446" s="263"/>
      <c r="BHA446" s="263"/>
      <c r="BHB446" s="263"/>
      <c r="BHC446" s="263"/>
      <c r="BHD446" s="263"/>
      <c r="BHE446" s="263"/>
      <c r="BHF446" s="263"/>
      <c r="BHG446" s="263"/>
      <c r="BHH446" s="263"/>
      <c r="BHI446" s="263"/>
      <c r="BHJ446" s="263"/>
      <c r="BHK446" s="263"/>
      <c r="BHL446" s="263"/>
      <c r="BHM446" s="263"/>
      <c r="BHN446" s="263"/>
      <c r="BHO446" s="263"/>
      <c r="BHP446" s="263"/>
      <c r="BHQ446" s="263"/>
      <c r="BHR446" s="263"/>
      <c r="BHS446" s="263"/>
      <c r="BHT446" s="263"/>
      <c r="BHU446" s="263"/>
      <c r="BHV446" s="263"/>
      <c r="BHW446" s="263"/>
      <c r="BHX446" s="263"/>
      <c r="BHY446" s="263"/>
      <c r="BHZ446" s="263"/>
      <c r="BIA446" s="263"/>
      <c r="BIB446" s="263"/>
      <c r="BIC446" s="263"/>
      <c r="BID446" s="263"/>
      <c r="BIE446" s="263"/>
      <c r="BIF446" s="263"/>
      <c r="BIG446" s="263"/>
      <c r="BIH446" s="263"/>
      <c r="BII446" s="263"/>
      <c r="BIJ446" s="263"/>
      <c r="BIK446" s="263"/>
      <c r="BIL446" s="263"/>
      <c r="BIM446" s="263"/>
      <c r="BIN446" s="263"/>
      <c r="BIO446" s="263"/>
      <c r="BIP446" s="263"/>
      <c r="BIQ446" s="263"/>
      <c r="BIR446" s="263"/>
      <c r="BIS446" s="263"/>
      <c r="BIT446" s="263"/>
      <c r="BIU446" s="263"/>
      <c r="BIV446" s="263"/>
      <c r="BIW446" s="263"/>
      <c r="BIX446" s="263"/>
      <c r="BIY446" s="263"/>
      <c r="BIZ446" s="263"/>
      <c r="BJA446" s="263"/>
      <c r="BJB446" s="263"/>
      <c r="BJC446" s="263"/>
      <c r="BJD446" s="263"/>
      <c r="BJE446" s="263"/>
      <c r="BJF446" s="263"/>
      <c r="BJG446" s="263"/>
      <c r="BJH446" s="263"/>
      <c r="BJI446" s="263"/>
      <c r="BJJ446" s="263"/>
      <c r="BJK446" s="263"/>
      <c r="BJL446" s="263"/>
      <c r="BJM446" s="263"/>
      <c r="BJN446" s="263"/>
      <c r="BJO446" s="263"/>
      <c r="BJP446" s="263"/>
      <c r="BJQ446" s="263"/>
      <c r="BJR446" s="263"/>
      <c r="BJS446" s="263"/>
      <c r="BJT446" s="263"/>
      <c r="BJU446" s="263"/>
      <c r="BJV446" s="263"/>
      <c r="BJW446" s="263"/>
      <c r="BJX446" s="263"/>
      <c r="BJY446" s="263"/>
      <c r="BJZ446" s="263"/>
      <c r="BKA446" s="263"/>
      <c r="BKB446" s="263"/>
      <c r="BKC446" s="263"/>
      <c r="BKD446" s="263"/>
      <c r="BKE446" s="263"/>
      <c r="BKF446" s="263"/>
      <c r="BKG446" s="263"/>
      <c r="BKH446" s="263"/>
      <c r="BKI446" s="263"/>
      <c r="BKJ446" s="263"/>
      <c r="BKK446" s="263"/>
      <c r="BKL446" s="263"/>
      <c r="BKM446" s="263"/>
      <c r="BKN446" s="263"/>
      <c r="BKO446" s="263"/>
      <c r="BKP446" s="263"/>
      <c r="BKQ446" s="263"/>
      <c r="BKR446" s="263"/>
      <c r="BKS446" s="263"/>
      <c r="BKT446" s="263"/>
      <c r="BKU446" s="263"/>
      <c r="BKV446" s="263"/>
      <c r="BKW446" s="263"/>
      <c r="BKX446" s="263"/>
      <c r="BKY446" s="263"/>
      <c r="BKZ446" s="263"/>
      <c r="BLA446" s="263"/>
      <c r="BLB446" s="263"/>
      <c r="BLC446" s="263"/>
      <c r="BLD446" s="263"/>
      <c r="BLE446" s="263"/>
      <c r="BLF446" s="263"/>
      <c r="BLG446" s="263"/>
      <c r="BLH446" s="263"/>
      <c r="BLI446" s="263"/>
      <c r="BLJ446" s="263"/>
      <c r="BLK446" s="263"/>
      <c r="BLL446" s="263"/>
      <c r="BLM446" s="263"/>
      <c r="BLN446" s="263"/>
      <c r="BLO446" s="263"/>
      <c r="BLP446" s="263"/>
      <c r="BLQ446" s="263"/>
      <c r="BLR446" s="263"/>
      <c r="BLS446" s="263"/>
      <c r="BLT446" s="263"/>
      <c r="BLU446" s="263"/>
      <c r="BLV446" s="263"/>
      <c r="BLW446" s="263"/>
      <c r="BLX446" s="263"/>
      <c r="BLY446" s="263"/>
      <c r="BLZ446" s="263"/>
      <c r="BMA446" s="263"/>
      <c r="BMB446" s="263"/>
      <c r="BMC446" s="263"/>
      <c r="BMD446" s="263"/>
      <c r="BME446" s="263"/>
      <c r="BMF446" s="263"/>
      <c r="BMG446" s="263"/>
      <c r="BMH446" s="263"/>
      <c r="BMI446" s="263"/>
      <c r="BMJ446" s="263"/>
      <c r="BMK446" s="263"/>
      <c r="BML446" s="263"/>
      <c r="BMM446" s="263"/>
      <c r="BMN446" s="263"/>
      <c r="BMO446" s="263"/>
      <c r="BMP446" s="263"/>
      <c r="BMQ446" s="263"/>
      <c r="BMR446" s="263"/>
      <c r="BMS446" s="263"/>
      <c r="BMT446" s="263"/>
      <c r="BMU446" s="263"/>
      <c r="BMV446" s="263"/>
      <c r="BMW446" s="263"/>
      <c r="BMX446" s="263"/>
      <c r="BMY446" s="263"/>
      <c r="BMZ446" s="263"/>
      <c r="BNA446" s="263"/>
      <c r="BNB446" s="263"/>
      <c r="BNC446" s="263"/>
      <c r="BND446" s="263"/>
      <c r="BNE446" s="263"/>
      <c r="BNF446" s="263"/>
      <c r="BNG446" s="263"/>
      <c r="BNH446" s="263"/>
      <c r="BNI446" s="263"/>
      <c r="BNJ446" s="263"/>
      <c r="BNK446" s="263"/>
      <c r="BNL446" s="263"/>
      <c r="BNM446" s="263"/>
      <c r="BNN446" s="263"/>
      <c r="BNO446" s="263"/>
      <c r="BNP446" s="263"/>
      <c r="BNQ446" s="263"/>
      <c r="BNR446" s="263"/>
      <c r="BNS446" s="263"/>
      <c r="BNT446" s="263"/>
      <c r="BNU446" s="263"/>
      <c r="BNV446" s="263"/>
      <c r="BNW446" s="263"/>
      <c r="BNX446" s="263"/>
      <c r="BNY446" s="263"/>
      <c r="BNZ446" s="263"/>
      <c r="BOA446" s="263"/>
      <c r="BOB446" s="263"/>
      <c r="BOC446" s="263"/>
      <c r="BOD446" s="263"/>
      <c r="BOE446" s="263"/>
      <c r="BOF446" s="263"/>
      <c r="BOG446" s="263"/>
      <c r="BOH446" s="263"/>
      <c r="BOI446" s="263"/>
      <c r="BOJ446" s="263"/>
      <c r="BOK446" s="263"/>
      <c r="BOL446" s="263"/>
      <c r="BOM446" s="263"/>
      <c r="BON446" s="263"/>
      <c r="BOO446" s="263"/>
      <c r="BOP446" s="263"/>
      <c r="BOQ446" s="263"/>
      <c r="BOR446" s="263"/>
      <c r="BOS446" s="263"/>
      <c r="BOT446" s="263"/>
      <c r="BOU446" s="263"/>
      <c r="BOV446" s="263"/>
      <c r="BOW446" s="263"/>
      <c r="BOX446" s="263"/>
      <c r="BOY446" s="263"/>
      <c r="BOZ446" s="263"/>
      <c r="BPA446" s="263"/>
      <c r="BPB446" s="263"/>
      <c r="BPC446" s="263"/>
      <c r="BPD446" s="263"/>
      <c r="BPE446" s="263"/>
      <c r="BPF446" s="263"/>
      <c r="BPG446" s="263"/>
      <c r="BPH446" s="263"/>
      <c r="BPI446" s="263"/>
      <c r="BPJ446" s="263"/>
      <c r="BPK446" s="263"/>
      <c r="BPL446" s="263"/>
      <c r="BPM446" s="263"/>
      <c r="BPN446" s="263"/>
      <c r="BPO446" s="263"/>
      <c r="BPP446" s="263"/>
      <c r="BPQ446" s="263"/>
      <c r="BPR446" s="263"/>
      <c r="BPS446" s="263"/>
      <c r="BPT446" s="263"/>
      <c r="BPU446" s="263"/>
      <c r="BPV446" s="263"/>
      <c r="BPW446" s="263"/>
      <c r="BPX446" s="263"/>
      <c r="BPY446" s="263"/>
      <c r="BPZ446" s="263"/>
      <c r="BQA446" s="263"/>
      <c r="BQB446" s="263"/>
      <c r="BQC446" s="263"/>
      <c r="BQD446" s="263"/>
      <c r="BQE446" s="263"/>
      <c r="BQF446" s="263"/>
      <c r="BQG446" s="263"/>
      <c r="BQH446" s="263"/>
      <c r="BQI446" s="263"/>
      <c r="BQJ446" s="263"/>
      <c r="BQK446" s="263"/>
      <c r="BQL446" s="263"/>
      <c r="BQM446" s="263"/>
      <c r="BQN446" s="263"/>
      <c r="BQO446" s="263"/>
      <c r="BQP446" s="263"/>
      <c r="BQQ446" s="263"/>
      <c r="BQR446" s="263"/>
      <c r="BQS446" s="263"/>
      <c r="BQT446" s="263"/>
      <c r="BQU446" s="263"/>
      <c r="BQV446" s="263"/>
      <c r="BQW446" s="263"/>
      <c r="BQX446" s="263"/>
      <c r="BQY446" s="263"/>
      <c r="BQZ446" s="263"/>
      <c r="BRA446" s="263"/>
      <c r="BRB446" s="263"/>
      <c r="BRC446" s="263"/>
      <c r="BRD446" s="263"/>
      <c r="BRE446" s="263"/>
      <c r="BRF446" s="263"/>
      <c r="BRG446" s="263"/>
      <c r="BRH446" s="263"/>
      <c r="BRI446" s="263"/>
      <c r="BRJ446" s="263"/>
      <c r="BRK446" s="263"/>
      <c r="BRL446" s="263"/>
      <c r="BRM446" s="263"/>
      <c r="BRN446" s="263"/>
      <c r="BRO446" s="263"/>
      <c r="BRP446" s="263"/>
      <c r="BRQ446" s="263"/>
      <c r="BRR446" s="263"/>
      <c r="BRS446" s="263"/>
      <c r="BRT446" s="263"/>
      <c r="BRU446" s="263"/>
      <c r="BRV446" s="263"/>
      <c r="BRW446" s="263"/>
      <c r="BRX446" s="263"/>
      <c r="BRY446" s="263"/>
      <c r="BRZ446" s="263"/>
      <c r="BSA446" s="263"/>
      <c r="BSB446" s="263"/>
      <c r="BSC446" s="263"/>
      <c r="BSD446" s="263"/>
      <c r="BSE446" s="263"/>
      <c r="BSF446" s="263"/>
      <c r="BSG446" s="263"/>
      <c r="BSH446" s="263"/>
      <c r="BSI446" s="263"/>
      <c r="BSJ446" s="263"/>
      <c r="BSK446" s="263"/>
      <c r="BSL446" s="263"/>
      <c r="BSM446" s="263"/>
      <c r="BSN446" s="263"/>
      <c r="BSO446" s="263"/>
      <c r="BSP446" s="263"/>
      <c r="BSQ446" s="263"/>
      <c r="BSR446" s="263"/>
      <c r="BSS446" s="263"/>
      <c r="BST446" s="263"/>
      <c r="BSU446" s="263"/>
      <c r="BSV446" s="263"/>
      <c r="BSW446" s="263"/>
      <c r="BSX446" s="263"/>
      <c r="BSY446" s="263"/>
      <c r="BSZ446" s="263"/>
      <c r="BTA446" s="263"/>
      <c r="BTB446" s="263"/>
      <c r="BTC446" s="263"/>
      <c r="BTD446" s="263"/>
      <c r="BTE446" s="263"/>
      <c r="BTF446" s="263"/>
      <c r="BTG446" s="263"/>
      <c r="BTH446" s="263"/>
      <c r="BTI446" s="263"/>
      <c r="BTJ446" s="263"/>
      <c r="BTK446" s="263"/>
      <c r="BTL446" s="263"/>
      <c r="BTM446" s="263"/>
      <c r="BTN446" s="263"/>
      <c r="BTO446" s="263"/>
      <c r="BTP446" s="263"/>
      <c r="BTQ446" s="263"/>
      <c r="BTR446" s="263"/>
      <c r="BTS446" s="263"/>
      <c r="BTT446" s="263"/>
      <c r="BTU446" s="263"/>
      <c r="BTV446" s="263"/>
      <c r="BTW446" s="263"/>
      <c r="BTX446" s="263"/>
      <c r="BTY446" s="263"/>
      <c r="BTZ446" s="263"/>
      <c r="BUA446" s="263"/>
      <c r="BUB446" s="263"/>
      <c r="BUC446" s="263"/>
      <c r="BUD446" s="263"/>
      <c r="BUE446" s="263"/>
      <c r="BUF446" s="263"/>
      <c r="BUG446" s="263"/>
      <c r="BUH446" s="263"/>
      <c r="BUI446" s="263"/>
      <c r="BUJ446" s="263"/>
      <c r="BUK446" s="263"/>
      <c r="BUL446" s="263"/>
      <c r="BUM446" s="263"/>
      <c r="BUN446" s="263"/>
      <c r="BUO446" s="263"/>
      <c r="BUP446" s="263"/>
      <c r="BUQ446" s="263"/>
      <c r="BUR446" s="263"/>
      <c r="BUS446" s="263"/>
      <c r="BUT446" s="263"/>
      <c r="BUU446" s="263"/>
      <c r="BUV446" s="263"/>
      <c r="BUW446" s="263"/>
      <c r="BUX446" s="263"/>
      <c r="BUY446" s="263"/>
      <c r="BUZ446" s="263"/>
      <c r="BVA446" s="263"/>
      <c r="BVB446" s="263"/>
      <c r="BVC446" s="263"/>
      <c r="BVD446" s="263"/>
      <c r="BVE446" s="263"/>
      <c r="BVF446" s="263"/>
      <c r="BVG446" s="263"/>
      <c r="BVH446" s="263"/>
      <c r="BVI446" s="263"/>
      <c r="BVJ446" s="263"/>
      <c r="BVK446" s="263"/>
      <c r="BVL446" s="263"/>
      <c r="BVM446" s="263"/>
      <c r="BVN446" s="263"/>
      <c r="BVO446" s="263"/>
      <c r="BVP446" s="263"/>
      <c r="BVQ446" s="263"/>
      <c r="BVR446" s="263"/>
      <c r="BVS446" s="263"/>
      <c r="BVT446" s="263"/>
      <c r="BVU446" s="263"/>
      <c r="BVV446" s="263"/>
      <c r="BVW446" s="263"/>
      <c r="BVX446" s="263"/>
      <c r="BVY446" s="263"/>
      <c r="BVZ446" s="263"/>
      <c r="BWA446" s="263"/>
      <c r="BWB446" s="263"/>
      <c r="BWC446" s="263"/>
      <c r="BWD446" s="263"/>
      <c r="BWE446" s="263"/>
      <c r="BWF446" s="263"/>
      <c r="BWG446" s="263"/>
      <c r="BWH446" s="263"/>
      <c r="BWI446" s="263"/>
      <c r="BWJ446" s="263"/>
      <c r="BWK446" s="263"/>
      <c r="BWL446" s="263"/>
      <c r="BWM446" s="263"/>
      <c r="BWN446" s="263"/>
      <c r="BWO446" s="263"/>
      <c r="BWP446" s="263"/>
      <c r="BWQ446" s="263"/>
      <c r="BWR446" s="263"/>
      <c r="BWS446" s="263"/>
      <c r="BWT446" s="263"/>
      <c r="BWU446" s="263"/>
      <c r="BWV446" s="263"/>
      <c r="BWW446" s="263"/>
      <c r="BWX446" s="263"/>
      <c r="BWY446" s="263"/>
      <c r="BWZ446" s="263"/>
      <c r="BXA446" s="263"/>
      <c r="BXB446" s="263"/>
      <c r="BXC446" s="263"/>
      <c r="BXD446" s="263"/>
      <c r="BXE446" s="263"/>
      <c r="BXF446" s="263"/>
      <c r="BXG446" s="263"/>
      <c r="BXH446" s="263"/>
      <c r="BXI446" s="263"/>
      <c r="BXJ446" s="263"/>
      <c r="BXK446" s="263"/>
      <c r="BXL446" s="263"/>
      <c r="BXM446" s="263"/>
      <c r="BXN446" s="263"/>
      <c r="BXO446" s="263"/>
      <c r="BXP446" s="263"/>
      <c r="BXQ446" s="263"/>
      <c r="BXR446" s="263"/>
      <c r="BXS446" s="263"/>
      <c r="BXT446" s="263"/>
      <c r="BXU446" s="263"/>
      <c r="BXV446" s="263"/>
      <c r="BXW446" s="263"/>
      <c r="BXX446" s="263"/>
      <c r="BXY446" s="263"/>
      <c r="BXZ446" s="263"/>
      <c r="BYA446" s="263"/>
      <c r="BYB446" s="263"/>
      <c r="BYC446" s="263"/>
      <c r="BYD446" s="263"/>
      <c r="BYE446" s="263"/>
      <c r="BYF446" s="263"/>
      <c r="BYG446" s="263"/>
      <c r="BYH446" s="263"/>
      <c r="BYI446" s="263"/>
      <c r="BYJ446" s="263"/>
      <c r="BYK446" s="263"/>
      <c r="BYL446" s="263"/>
      <c r="BYM446" s="263"/>
      <c r="BYN446" s="263"/>
      <c r="BYO446" s="263"/>
      <c r="BYP446" s="263"/>
      <c r="BYQ446" s="263"/>
      <c r="BYR446" s="263"/>
      <c r="BYS446" s="263"/>
      <c r="BYT446" s="263"/>
      <c r="BYU446" s="263"/>
      <c r="BYV446" s="263"/>
      <c r="BYW446" s="263"/>
      <c r="BYX446" s="263"/>
      <c r="BYY446" s="263"/>
      <c r="BYZ446" s="263"/>
      <c r="BZA446" s="263"/>
      <c r="BZB446" s="263"/>
      <c r="BZC446" s="263"/>
      <c r="BZD446" s="263"/>
      <c r="BZE446" s="263"/>
      <c r="BZF446" s="263"/>
      <c r="BZG446" s="263"/>
      <c r="BZH446" s="263"/>
      <c r="BZI446" s="263"/>
      <c r="BZJ446" s="263"/>
      <c r="BZK446" s="263"/>
      <c r="BZL446" s="263"/>
      <c r="BZM446" s="263"/>
      <c r="BZN446" s="263"/>
      <c r="BZO446" s="263"/>
      <c r="BZP446" s="263"/>
      <c r="BZQ446" s="263"/>
      <c r="BZR446" s="263"/>
      <c r="BZS446" s="263"/>
      <c r="BZT446" s="263"/>
      <c r="BZU446" s="263"/>
      <c r="BZV446" s="263"/>
      <c r="BZW446" s="263"/>
      <c r="BZX446" s="263"/>
      <c r="BZY446" s="263"/>
      <c r="BZZ446" s="263"/>
      <c r="CAA446" s="263"/>
      <c r="CAB446" s="263"/>
      <c r="CAC446" s="263"/>
      <c r="CAD446" s="263"/>
      <c r="CAE446" s="263"/>
      <c r="CAF446" s="263"/>
      <c r="CAG446" s="263"/>
      <c r="CAH446" s="263"/>
      <c r="CAI446" s="263"/>
      <c r="CAJ446" s="263"/>
      <c r="CAK446" s="263"/>
      <c r="CAL446" s="263"/>
      <c r="CAM446" s="263"/>
      <c r="CAN446" s="263"/>
      <c r="CAO446" s="263"/>
      <c r="CAP446" s="263"/>
      <c r="CAQ446" s="263"/>
      <c r="CAR446" s="263"/>
      <c r="CAS446" s="263"/>
      <c r="CAT446" s="263"/>
      <c r="CAU446" s="263"/>
      <c r="CAV446" s="263"/>
    </row>
    <row r="447" spans="1:2076" x14ac:dyDescent="0.35">
      <c r="A447" s="263"/>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263"/>
      <c r="AF447" s="263"/>
      <c r="AG447" s="263"/>
      <c r="AH447" s="263"/>
      <c r="AI447" s="263"/>
      <c r="AJ447" s="263"/>
      <c r="AK447" s="263"/>
      <c r="AL447" s="263"/>
      <c r="AM447" s="263"/>
      <c r="AN447" s="263"/>
      <c r="AO447" s="263"/>
      <c r="AP447" s="263"/>
      <c r="AQ447" s="263"/>
      <c r="AR447" s="263"/>
      <c r="AS447" s="263"/>
      <c r="AT447" s="263"/>
      <c r="AU447" s="263"/>
      <c r="AV447" s="263"/>
      <c r="AW447" s="263"/>
      <c r="AX447" s="263"/>
      <c r="AY447" s="263"/>
      <c r="AZ447" s="263"/>
      <c r="BA447" s="263"/>
      <c r="BB447" s="263"/>
      <c r="BC447" s="263"/>
      <c r="BD447" s="263"/>
      <c r="BE447" s="263"/>
      <c r="BF447" s="263"/>
      <c r="BG447" s="263"/>
      <c r="BH447" s="263"/>
      <c r="BI447" s="263"/>
      <c r="BJ447" s="263"/>
      <c r="BK447" s="263"/>
      <c r="BL447" s="263"/>
      <c r="BM447" s="263"/>
      <c r="BN447" s="263"/>
      <c r="BO447" s="263"/>
      <c r="BP447" s="263"/>
      <c r="BQ447" s="263"/>
      <c r="BR447" s="263"/>
      <c r="BS447" s="263"/>
      <c r="BT447" s="263"/>
      <c r="BU447" s="263"/>
      <c r="BV447" s="263"/>
      <c r="BW447" s="263"/>
      <c r="BX447" s="263"/>
      <c r="BY447" s="263"/>
      <c r="BZ447" s="263"/>
      <c r="CA447" s="263"/>
      <c r="CB447" s="263"/>
      <c r="CC447" s="263"/>
      <c r="CD447" s="263"/>
      <c r="CE447" s="263"/>
      <c r="CF447" s="263"/>
      <c r="CG447" s="263"/>
      <c r="CH447" s="263"/>
      <c r="CI447" s="263"/>
      <c r="CJ447" s="263"/>
      <c r="CK447" s="263"/>
      <c r="CL447" s="263"/>
      <c r="CM447" s="263"/>
      <c r="CN447" s="263"/>
      <c r="CO447" s="263"/>
      <c r="CP447" s="263"/>
      <c r="CQ447" s="263"/>
      <c r="CR447" s="263"/>
      <c r="CS447" s="263"/>
      <c r="CT447" s="263"/>
      <c r="CU447" s="263"/>
      <c r="CV447" s="263"/>
      <c r="CW447" s="263"/>
      <c r="CX447" s="263"/>
      <c r="CY447" s="263"/>
      <c r="CZ447" s="263"/>
      <c r="DA447" s="263"/>
      <c r="DB447" s="263"/>
      <c r="DC447" s="263"/>
      <c r="DD447" s="263"/>
      <c r="DE447" s="263"/>
      <c r="DF447" s="263"/>
      <c r="DG447" s="263"/>
      <c r="DH447" s="263"/>
      <c r="DI447" s="263"/>
      <c r="DJ447" s="263"/>
      <c r="DK447" s="263"/>
      <c r="DL447" s="263"/>
      <c r="DM447" s="263"/>
      <c r="DN447" s="263"/>
      <c r="DO447" s="263"/>
      <c r="DP447" s="263"/>
      <c r="DQ447" s="263"/>
      <c r="DR447" s="263"/>
      <c r="DS447" s="263"/>
      <c r="DT447" s="263"/>
      <c r="DU447" s="263"/>
      <c r="DV447" s="263"/>
      <c r="DW447" s="263"/>
      <c r="DX447" s="263"/>
      <c r="DY447" s="263"/>
      <c r="DZ447" s="263"/>
      <c r="EA447" s="263"/>
      <c r="EB447" s="263"/>
      <c r="EC447" s="263"/>
      <c r="ED447" s="263"/>
      <c r="EE447" s="263"/>
      <c r="EF447" s="263"/>
      <c r="EG447" s="263"/>
      <c r="EH447" s="263"/>
      <c r="EI447" s="263"/>
      <c r="EJ447" s="263"/>
      <c r="EK447" s="263"/>
      <c r="EL447" s="263"/>
      <c r="EM447" s="263"/>
      <c r="EN447" s="263"/>
      <c r="EO447" s="263"/>
      <c r="EP447" s="263"/>
      <c r="EQ447" s="263"/>
      <c r="ER447" s="263"/>
      <c r="ES447" s="263"/>
      <c r="ET447" s="263"/>
      <c r="EU447" s="263"/>
      <c r="EV447" s="263"/>
      <c r="EW447" s="263"/>
      <c r="EX447" s="263"/>
      <c r="EY447" s="263"/>
      <c r="EZ447" s="263"/>
      <c r="FA447" s="263"/>
      <c r="FB447" s="263"/>
      <c r="FC447" s="263"/>
      <c r="FD447" s="263"/>
      <c r="FE447" s="263"/>
      <c r="FF447" s="263"/>
      <c r="FG447" s="263"/>
      <c r="FH447" s="263"/>
      <c r="FI447" s="263"/>
      <c r="FJ447" s="263"/>
      <c r="FK447" s="263"/>
      <c r="FL447" s="263"/>
      <c r="FM447" s="263"/>
      <c r="FN447" s="263"/>
      <c r="FO447" s="263"/>
      <c r="FP447" s="263"/>
      <c r="FQ447" s="263"/>
      <c r="FR447" s="263"/>
      <c r="FS447" s="263"/>
      <c r="FT447" s="263"/>
      <c r="FU447" s="263"/>
      <c r="FV447" s="263"/>
      <c r="FW447" s="263"/>
      <c r="FX447" s="263"/>
      <c r="FY447" s="263"/>
      <c r="FZ447" s="263"/>
      <c r="GA447" s="263"/>
      <c r="GB447" s="263"/>
      <c r="GC447" s="263"/>
      <c r="GD447" s="263"/>
      <c r="GE447" s="263"/>
      <c r="GF447" s="263"/>
      <c r="GG447" s="263"/>
      <c r="GH447" s="263"/>
      <c r="GI447" s="263"/>
      <c r="GJ447" s="263"/>
      <c r="GK447" s="263"/>
      <c r="GL447" s="263"/>
      <c r="GM447" s="263"/>
      <c r="GN447" s="263"/>
      <c r="GO447" s="263"/>
      <c r="GP447" s="263"/>
      <c r="GQ447" s="263"/>
      <c r="GR447" s="263"/>
      <c r="GS447" s="263"/>
      <c r="GT447" s="263"/>
      <c r="GU447" s="263"/>
      <c r="GV447" s="263"/>
      <c r="GW447" s="263"/>
      <c r="GX447" s="263"/>
      <c r="GY447" s="263"/>
      <c r="GZ447" s="263"/>
      <c r="HA447" s="263"/>
      <c r="HB447" s="263"/>
      <c r="HC447" s="263"/>
      <c r="HD447" s="263"/>
      <c r="HE447" s="263"/>
      <c r="HF447" s="263"/>
      <c r="HG447" s="263"/>
      <c r="HH447" s="263"/>
      <c r="HI447" s="263"/>
      <c r="HJ447" s="263"/>
      <c r="HK447" s="263"/>
      <c r="HL447" s="263"/>
      <c r="HM447" s="263"/>
      <c r="HN447" s="263"/>
      <c r="HO447" s="263"/>
      <c r="HP447" s="263"/>
      <c r="HQ447" s="263"/>
      <c r="HR447" s="263"/>
      <c r="HS447" s="263"/>
      <c r="HT447" s="263"/>
      <c r="HU447" s="263"/>
      <c r="HV447" s="263"/>
      <c r="HW447" s="263"/>
      <c r="HX447" s="263"/>
      <c r="HY447" s="263"/>
      <c r="HZ447" s="263"/>
      <c r="IA447" s="263"/>
      <c r="IB447" s="263"/>
      <c r="IC447" s="263"/>
      <c r="ID447" s="263"/>
      <c r="IE447" s="263"/>
      <c r="IF447" s="263"/>
      <c r="IG447" s="263"/>
      <c r="IH447" s="263"/>
      <c r="II447" s="263"/>
      <c r="IJ447" s="263"/>
      <c r="IK447" s="263"/>
      <c r="IL447" s="263"/>
      <c r="IM447" s="263"/>
      <c r="IN447" s="263"/>
      <c r="IO447" s="263"/>
      <c r="IP447" s="263"/>
      <c r="IQ447" s="263"/>
      <c r="IR447" s="263"/>
      <c r="IS447" s="263"/>
      <c r="IT447" s="263"/>
      <c r="IU447" s="263"/>
      <c r="IV447" s="263"/>
      <c r="IW447" s="263"/>
      <c r="IX447" s="263"/>
      <c r="IY447" s="263"/>
      <c r="IZ447" s="263"/>
      <c r="JA447" s="263"/>
      <c r="JB447" s="263"/>
      <c r="JC447" s="263"/>
      <c r="JD447" s="263"/>
      <c r="JE447" s="263"/>
      <c r="JF447" s="263"/>
      <c r="JG447" s="263"/>
      <c r="JH447" s="263"/>
      <c r="JI447" s="263"/>
      <c r="JJ447" s="263"/>
      <c r="JK447" s="263"/>
      <c r="JL447" s="263"/>
      <c r="JM447" s="263"/>
      <c r="JN447" s="263"/>
      <c r="JO447" s="263"/>
      <c r="JP447" s="263"/>
      <c r="JQ447" s="263"/>
      <c r="JR447" s="263"/>
      <c r="JS447" s="263"/>
      <c r="JT447" s="263"/>
      <c r="JU447" s="263"/>
      <c r="JV447" s="263"/>
      <c r="JW447" s="263"/>
      <c r="JX447" s="263"/>
      <c r="JY447" s="263"/>
      <c r="JZ447" s="263"/>
      <c r="KA447" s="263"/>
      <c r="KB447" s="263"/>
      <c r="KC447" s="263"/>
      <c r="KD447" s="263"/>
      <c r="KE447" s="263"/>
      <c r="KF447" s="263"/>
      <c r="KG447" s="263"/>
      <c r="KH447" s="263"/>
      <c r="KI447" s="263"/>
      <c r="KJ447" s="263"/>
      <c r="KK447" s="263"/>
      <c r="KL447" s="263"/>
      <c r="KM447" s="263"/>
      <c r="KN447" s="263"/>
      <c r="KO447" s="263"/>
      <c r="KP447" s="263"/>
      <c r="KQ447" s="263"/>
      <c r="KR447" s="263"/>
      <c r="KS447" s="263"/>
      <c r="KT447" s="263"/>
      <c r="KU447" s="263"/>
      <c r="KV447" s="263"/>
      <c r="KW447" s="263"/>
      <c r="KX447" s="263"/>
      <c r="KY447" s="263"/>
      <c r="KZ447" s="263"/>
      <c r="LA447" s="263"/>
      <c r="LB447" s="263"/>
      <c r="LC447" s="263"/>
      <c r="LD447" s="263"/>
      <c r="LE447" s="263"/>
      <c r="LF447" s="263"/>
      <c r="LG447" s="263"/>
      <c r="LH447" s="263"/>
      <c r="LI447" s="263"/>
      <c r="LJ447" s="263"/>
      <c r="LK447" s="263"/>
      <c r="LL447" s="263"/>
      <c r="LM447" s="263"/>
      <c r="LN447" s="263"/>
      <c r="LO447" s="263"/>
      <c r="LP447" s="263"/>
      <c r="LQ447" s="263"/>
      <c r="LR447" s="263"/>
      <c r="LS447" s="263"/>
      <c r="LT447" s="263"/>
      <c r="LU447" s="263"/>
      <c r="LV447" s="263"/>
      <c r="LW447" s="263"/>
      <c r="LX447" s="263"/>
      <c r="LY447" s="263"/>
      <c r="LZ447" s="263"/>
      <c r="MA447" s="263"/>
      <c r="MB447" s="263"/>
      <c r="MC447" s="263"/>
      <c r="MD447" s="263"/>
      <c r="ME447" s="263"/>
      <c r="MF447" s="263"/>
      <c r="MG447" s="263"/>
      <c r="MH447" s="263"/>
      <c r="MI447" s="263"/>
      <c r="MJ447" s="263"/>
      <c r="MK447" s="263"/>
      <c r="ML447" s="263"/>
      <c r="MM447" s="263"/>
      <c r="MN447" s="263"/>
      <c r="MO447" s="263"/>
      <c r="MP447" s="263"/>
      <c r="MQ447" s="263"/>
      <c r="MR447" s="263"/>
      <c r="MS447" s="263"/>
      <c r="MT447" s="263"/>
      <c r="MU447" s="263"/>
      <c r="MV447" s="263"/>
      <c r="MW447" s="263"/>
      <c r="MX447" s="263"/>
      <c r="MY447" s="263"/>
      <c r="MZ447" s="263"/>
      <c r="NA447" s="263"/>
      <c r="NB447" s="263"/>
      <c r="NC447" s="263"/>
      <c r="ND447" s="263"/>
      <c r="NE447" s="263"/>
      <c r="NF447" s="263"/>
      <c r="NG447" s="263"/>
      <c r="NH447" s="263"/>
      <c r="NI447" s="263"/>
      <c r="NJ447" s="263"/>
      <c r="NK447" s="263"/>
      <c r="NL447" s="263"/>
      <c r="NM447" s="263"/>
      <c r="NN447" s="263"/>
      <c r="NO447" s="263"/>
      <c r="NP447" s="263"/>
      <c r="NQ447" s="263"/>
      <c r="NR447" s="263"/>
      <c r="NS447" s="263"/>
      <c r="NT447" s="263"/>
      <c r="NU447" s="263"/>
      <c r="NV447" s="263"/>
      <c r="NW447" s="263"/>
      <c r="NX447" s="263"/>
      <c r="NY447" s="263"/>
      <c r="NZ447" s="263"/>
      <c r="OA447" s="263"/>
      <c r="OB447" s="263"/>
      <c r="OC447" s="263"/>
      <c r="OD447" s="263"/>
      <c r="OE447" s="263"/>
      <c r="OF447" s="263"/>
      <c r="OG447" s="263"/>
      <c r="OH447" s="263"/>
      <c r="OI447" s="263"/>
      <c r="OJ447" s="263"/>
      <c r="OK447" s="263"/>
      <c r="OL447" s="263"/>
      <c r="OM447" s="263"/>
      <c r="ON447" s="263"/>
      <c r="OO447" s="263"/>
      <c r="OP447" s="263"/>
      <c r="OQ447" s="263"/>
      <c r="OR447" s="263"/>
      <c r="OS447" s="263"/>
      <c r="OT447" s="263"/>
      <c r="OU447" s="263"/>
      <c r="OV447" s="263"/>
      <c r="OW447" s="263"/>
      <c r="OX447" s="263"/>
      <c r="OY447" s="263"/>
      <c r="OZ447" s="263"/>
      <c r="PA447" s="263"/>
      <c r="PB447" s="263"/>
      <c r="PC447" s="263"/>
      <c r="PD447" s="263"/>
      <c r="PE447" s="263"/>
      <c r="PF447" s="263"/>
      <c r="PG447" s="263"/>
      <c r="PH447" s="263"/>
      <c r="PI447" s="263"/>
      <c r="PJ447" s="263"/>
      <c r="PK447" s="263"/>
      <c r="PL447" s="263"/>
      <c r="PM447" s="263"/>
      <c r="PN447" s="263"/>
      <c r="PO447" s="263"/>
      <c r="PP447" s="263"/>
      <c r="PQ447" s="263"/>
      <c r="PR447" s="263"/>
      <c r="PS447" s="263"/>
      <c r="PT447" s="263"/>
      <c r="PU447" s="263"/>
      <c r="PV447" s="263"/>
      <c r="PW447" s="263"/>
      <c r="PX447" s="263"/>
      <c r="PY447" s="263"/>
      <c r="PZ447" s="263"/>
      <c r="QA447" s="263"/>
      <c r="QB447" s="263"/>
      <c r="QC447" s="263"/>
      <c r="QD447" s="263"/>
      <c r="QE447" s="263"/>
      <c r="QF447" s="263"/>
      <c r="QG447" s="263"/>
      <c r="QH447" s="263"/>
      <c r="QI447" s="263"/>
      <c r="QJ447" s="263"/>
      <c r="QK447" s="263"/>
      <c r="QL447" s="263"/>
      <c r="QM447" s="263"/>
      <c r="QN447" s="263"/>
      <c r="QO447" s="263"/>
      <c r="QP447" s="263"/>
      <c r="QQ447" s="263"/>
      <c r="QR447" s="263"/>
      <c r="QS447" s="263"/>
      <c r="QT447" s="263"/>
      <c r="QU447" s="263"/>
      <c r="QV447" s="263"/>
      <c r="QW447" s="263"/>
      <c r="QX447" s="263"/>
      <c r="QY447" s="263"/>
      <c r="QZ447" s="263"/>
      <c r="RA447" s="263"/>
      <c r="RB447" s="263"/>
      <c r="RC447" s="263"/>
      <c r="RD447" s="263"/>
      <c r="RE447" s="263"/>
      <c r="RF447" s="263"/>
      <c r="RG447" s="263"/>
      <c r="RH447" s="263"/>
      <c r="RI447" s="263"/>
      <c r="RJ447" s="263"/>
      <c r="RK447" s="263"/>
      <c r="RL447" s="263"/>
      <c r="RM447" s="263"/>
      <c r="RN447" s="263"/>
      <c r="RO447" s="263"/>
      <c r="RP447" s="263"/>
      <c r="RQ447" s="263"/>
      <c r="RR447" s="263"/>
      <c r="RS447" s="263"/>
      <c r="RT447" s="263"/>
      <c r="RU447" s="263"/>
      <c r="RV447" s="263"/>
      <c r="RW447" s="263"/>
      <c r="RX447" s="263"/>
      <c r="RY447" s="263"/>
      <c r="RZ447" s="263"/>
      <c r="SA447" s="263"/>
      <c r="SB447" s="263"/>
      <c r="SC447" s="263"/>
      <c r="SD447" s="263"/>
      <c r="SE447" s="263"/>
      <c r="SF447" s="263"/>
      <c r="SG447" s="263"/>
      <c r="SH447" s="263"/>
      <c r="SI447" s="263"/>
      <c r="SJ447" s="263"/>
      <c r="SK447" s="263"/>
      <c r="SL447" s="263"/>
      <c r="SM447" s="263"/>
      <c r="SN447" s="263"/>
      <c r="SO447" s="263"/>
      <c r="SP447" s="263"/>
      <c r="SQ447" s="263"/>
      <c r="SR447" s="263"/>
      <c r="SS447" s="263"/>
      <c r="ST447" s="263"/>
      <c r="SU447" s="263"/>
      <c r="SV447" s="263"/>
      <c r="SW447" s="263"/>
      <c r="SX447" s="263"/>
      <c r="SY447" s="263"/>
      <c r="SZ447" s="263"/>
      <c r="TA447" s="263"/>
      <c r="TB447" s="263"/>
      <c r="TC447" s="263"/>
      <c r="TD447" s="263"/>
      <c r="TE447" s="263"/>
      <c r="TF447" s="263"/>
      <c r="TG447" s="263"/>
      <c r="TH447" s="263"/>
      <c r="TI447" s="263"/>
      <c r="TJ447" s="263"/>
      <c r="TK447" s="263"/>
      <c r="TL447" s="263"/>
      <c r="TM447" s="263"/>
      <c r="TN447" s="263"/>
      <c r="TO447" s="263"/>
      <c r="TP447" s="263"/>
      <c r="TQ447" s="263"/>
      <c r="TR447" s="263"/>
      <c r="TS447" s="263"/>
      <c r="TT447" s="263"/>
      <c r="TU447" s="263"/>
      <c r="TV447" s="263"/>
      <c r="TW447" s="263"/>
      <c r="TX447" s="263"/>
      <c r="TY447" s="263"/>
      <c r="TZ447" s="263"/>
      <c r="UA447" s="263"/>
      <c r="UB447" s="263"/>
      <c r="UC447" s="263"/>
      <c r="UD447" s="263"/>
      <c r="UE447" s="263"/>
      <c r="UF447" s="263"/>
      <c r="UG447" s="263"/>
      <c r="UH447" s="263"/>
      <c r="UI447" s="263"/>
      <c r="UJ447" s="263"/>
      <c r="UK447" s="263"/>
      <c r="UL447" s="263"/>
      <c r="UM447" s="263"/>
      <c r="UN447" s="263"/>
      <c r="UO447" s="263"/>
      <c r="UP447" s="263"/>
      <c r="UQ447" s="263"/>
      <c r="UR447" s="263"/>
      <c r="US447" s="263"/>
      <c r="UT447" s="263"/>
      <c r="UU447" s="263"/>
      <c r="UV447" s="263"/>
      <c r="UW447" s="263"/>
      <c r="UX447" s="263"/>
      <c r="UY447" s="263"/>
      <c r="UZ447" s="263"/>
      <c r="VA447" s="263"/>
      <c r="VB447" s="263"/>
      <c r="VC447" s="263"/>
      <c r="VD447" s="263"/>
      <c r="VE447" s="263"/>
      <c r="VF447" s="263"/>
      <c r="VG447" s="263"/>
      <c r="VH447" s="263"/>
      <c r="VI447" s="263"/>
      <c r="VJ447" s="263"/>
      <c r="VK447" s="263"/>
      <c r="VL447" s="263"/>
      <c r="VM447" s="263"/>
      <c r="VN447" s="263"/>
      <c r="VO447" s="263"/>
      <c r="VP447" s="263"/>
      <c r="VQ447" s="263"/>
      <c r="VR447" s="263"/>
      <c r="VS447" s="263"/>
      <c r="VT447" s="263"/>
      <c r="VU447" s="263"/>
      <c r="VV447" s="263"/>
      <c r="VW447" s="263"/>
      <c r="VX447" s="263"/>
      <c r="VY447" s="263"/>
      <c r="VZ447" s="263"/>
      <c r="WA447" s="263"/>
      <c r="WB447" s="263"/>
      <c r="WC447" s="263"/>
      <c r="WD447" s="263"/>
      <c r="WE447" s="263"/>
      <c r="WF447" s="263"/>
      <c r="WG447" s="263"/>
      <c r="WH447" s="263"/>
      <c r="WI447" s="263"/>
      <c r="WJ447" s="263"/>
      <c r="WK447" s="263"/>
      <c r="WL447" s="263"/>
      <c r="WM447" s="263"/>
      <c r="WN447" s="263"/>
      <c r="WO447" s="263"/>
      <c r="WP447" s="263"/>
      <c r="WQ447" s="263"/>
      <c r="WR447" s="263"/>
      <c r="WS447" s="263"/>
      <c r="WT447" s="263"/>
      <c r="WU447" s="263"/>
      <c r="WV447" s="263"/>
      <c r="WW447" s="263"/>
      <c r="WX447" s="263"/>
      <c r="WY447" s="263"/>
      <c r="WZ447" s="263"/>
      <c r="XA447" s="263"/>
      <c r="XB447" s="263"/>
      <c r="XC447" s="263"/>
      <c r="XD447" s="263"/>
      <c r="XE447" s="263"/>
      <c r="XF447" s="263"/>
      <c r="XG447" s="263"/>
      <c r="XH447" s="263"/>
      <c r="XI447" s="263"/>
      <c r="XJ447" s="263"/>
      <c r="XK447" s="263"/>
      <c r="XL447" s="263"/>
      <c r="XM447" s="263"/>
      <c r="XN447" s="263"/>
      <c r="XO447" s="263"/>
      <c r="XP447" s="263"/>
      <c r="XQ447" s="263"/>
      <c r="XR447" s="263"/>
      <c r="XS447" s="263"/>
      <c r="XT447" s="263"/>
      <c r="XU447" s="263"/>
      <c r="XV447" s="263"/>
      <c r="XW447" s="263"/>
      <c r="XX447" s="263"/>
      <c r="XY447" s="263"/>
      <c r="XZ447" s="263"/>
      <c r="YA447" s="263"/>
      <c r="YB447" s="263"/>
      <c r="YC447" s="263"/>
      <c r="YD447" s="263"/>
      <c r="YE447" s="263"/>
      <c r="YF447" s="263"/>
      <c r="YG447" s="263"/>
      <c r="YH447" s="263"/>
      <c r="YI447" s="263"/>
      <c r="YJ447" s="263"/>
      <c r="YK447" s="263"/>
      <c r="YL447" s="263"/>
      <c r="YM447" s="263"/>
      <c r="YN447" s="263"/>
      <c r="YO447" s="263"/>
      <c r="YP447" s="263"/>
      <c r="YQ447" s="263"/>
      <c r="YR447" s="263"/>
      <c r="YS447" s="263"/>
      <c r="YT447" s="263"/>
      <c r="YU447" s="263"/>
      <c r="YV447" s="263"/>
      <c r="YW447" s="263"/>
      <c r="YX447" s="263"/>
      <c r="YY447" s="263"/>
      <c r="YZ447" s="263"/>
      <c r="ZA447" s="263"/>
      <c r="ZB447" s="263"/>
      <c r="ZC447" s="263"/>
      <c r="ZD447" s="263"/>
      <c r="ZE447" s="263"/>
      <c r="ZF447" s="263"/>
      <c r="ZG447" s="263"/>
      <c r="ZH447" s="263"/>
      <c r="ZI447" s="263"/>
      <c r="ZJ447" s="263"/>
      <c r="ZK447" s="263"/>
      <c r="ZL447" s="263"/>
      <c r="ZM447" s="263"/>
      <c r="ZN447" s="263"/>
      <c r="ZO447" s="263"/>
      <c r="ZP447" s="263"/>
      <c r="ZQ447" s="263"/>
      <c r="ZR447" s="263"/>
      <c r="ZS447" s="263"/>
      <c r="ZT447" s="263"/>
      <c r="ZU447" s="263"/>
      <c r="ZV447" s="263"/>
      <c r="ZW447" s="263"/>
      <c r="ZX447" s="263"/>
      <c r="ZY447" s="263"/>
      <c r="ZZ447" s="263"/>
      <c r="AAA447" s="263"/>
      <c r="AAB447" s="263"/>
      <c r="AAC447" s="263"/>
      <c r="AAD447" s="263"/>
      <c r="AAE447" s="263"/>
      <c r="AAF447" s="263"/>
      <c r="AAG447" s="263"/>
      <c r="AAH447" s="263"/>
      <c r="AAI447" s="263"/>
      <c r="AAJ447" s="263"/>
      <c r="AAK447" s="263"/>
      <c r="AAL447" s="263"/>
      <c r="AAM447" s="263"/>
      <c r="AAN447" s="263"/>
      <c r="AAO447" s="263"/>
      <c r="AAP447" s="263"/>
      <c r="AAQ447" s="263"/>
      <c r="AAR447" s="263"/>
      <c r="AAS447" s="263"/>
      <c r="AAT447" s="263"/>
      <c r="AAU447" s="263"/>
      <c r="AAV447" s="263"/>
      <c r="AAW447" s="263"/>
      <c r="AAX447" s="263"/>
      <c r="AAY447" s="263"/>
      <c r="AAZ447" s="263"/>
      <c r="ABA447" s="263"/>
      <c r="ABB447" s="263"/>
      <c r="ABC447" s="263"/>
      <c r="ABD447" s="263"/>
      <c r="ABE447" s="263"/>
      <c r="ABF447" s="263"/>
      <c r="ABG447" s="263"/>
      <c r="ABH447" s="263"/>
      <c r="ABI447" s="263"/>
      <c r="ABJ447" s="263"/>
      <c r="ABK447" s="263"/>
      <c r="ABL447" s="263"/>
      <c r="ABM447" s="263"/>
      <c r="ABN447" s="263"/>
      <c r="ABO447" s="263"/>
      <c r="ABP447" s="263"/>
      <c r="ABQ447" s="263"/>
      <c r="ABR447" s="263"/>
      <c r="ABS447" s="263"/>
      <c r="ABT447" s="263"/>
      <c r="ABU447" s="263"/>
      <c r="ABV447" s="263"/>
      <c r="ABW447" s="263"/>
      <c r="ABX447" s="263"/>
      <c r="ABY447" s="263"/>
      <c r="ABZ447" s="263"/>
      <c r="ACA447" s="263"/>
      <c r="ACB447" s="263"/>
      <c r="ACC447" s="263"/>
      <c r="ACD447" s="263"/>
      <c r="ACE447" s="263"/>
      <c r="ACF447" s="263"/>
      <c r="ACG447" s="263"/>
      <c r="ACH447" s="263"/>
      <c r="ACI447" s="263"/>
      <c r="ACJ447" s="263"/>
      <c r="ACK447" s="263"/>
      <c r="ACL447" s="263"/>
      <c r="ACM447" s="263"/>
      <c r="ACN447" s="263"/>
      <c r="ACO447" s="263"/>
      <c r="ACP447" s="263"/>
      <c r="ACQ447" s="263"/>
      <c r="ACR447" s="263"/>
      <c r="ACS447" s="263"/>
      <c r="ACT447" s="263"/>
      <c r="ACU447" s="263"/>
      <c r="ACV447" s="263"/>
      <c r="ACW447" s="263"/>
      <c r="ACX447" s="263"/>
      <c r="ACY447" s="263"/>
      <c r="ACZ447" s="263"/>
      <c r="ADA447" s="263"/>
      <c r="ADB447" s="263"/>
      <c r="ADC447" s="263"/>
      <c r="ADD447" s="263"/>
      <c r="ADE447" s="263"/>
      <c r="ADF447" s="263"/>
      <c r="ADG447" s="263"/>
      <c r="ADH447" s="263"/>
      <c r="ADI447" s="263"/>
      <c r="ADJ447" s="263"/>
      <c r="ADK447" s="263"/>
      <c r="ADL447" s="263"/>
      <c r="ADM447" s="263"/>
      <c r="ADN447" s="263"/>
      <c r="ADO447" s="263"/>
      <c r="ADP447" s="263"/>
      <c r="ADQ447" s="263"/>
      <c r="ADR447" s="263"/>
      <c r="ADS447" s="263"/>
      <c r="ADT447" s="263"/>
      <c r="ADU447" s="263"/>
      <c r="ADV447" s="263"/>
      <c r="ADW447" s="263"/>
      <c r="ADX447" s="263"/>
      <c r="ADY447" s="263"/>
      <c r="ADZ447" s="263"/>
      <c r="AEA447" s="263"/>
      <c r="AEB447" s="263"/>
      <c r="AEC447" s="263"/>
      <c r="AED447" s="263"/>
      <c r="AEE447" s="263"/>
      <c r="AEF447" s="263"/>
      <c r="AEG447" s="263"/>
      <c r="AEH447" s="263"/>
      <c r="AEI447" s="263"/>
      <c r="AEJ447" s="263"/>
      <c r="AEK447" s="263"/>
      <c r="AEL447" s="263"/>
      <c r="AEM447" s="263"/>
      <c r="AEN447" s="263"/>
      <c r="AEO447" s="263"/>
      <c r="AEP447" s="263"/>
      <c r="AEQ447" s="263"/>
      <c r="AER447" s="263"/>
      <c r="AES447" s="263"/>
      <c r="AET447" s="263"/>
      <c r="AEU447" s="263"/>
      <c r="AEV447" s="263"/>
      <c r="AEW447" s="263"/>
      <c r="AEX447" s="263"/>
      <c r="AEY447" s="263"/>
      <c r="AEZ447" s="263"/>
      <c r="AFA447" s="263"/>
      <c r="AFB447" s="263"/>
      <c r="AFC447" s="263"/>
      <c r="AFD447" s="263"/>
      <c r="AFE447" s="263"/>
      <c r="AFF447" s="263"/>
      <c r="AFG447" s="263"/>
      <c r="AFH447" s="263"/>
      <c r="AFI447" s="263"/>
      <c r="AFJ447" s="263"/>
      <c r="AFK447" s="263"/>
      <c r="AFL447" s="263"/>
      <c r="AFM447" s="263"/>
      <c r="AFN447" s="263"/>
      <c r="AFO447" s="263"/>
      <c r="AFP447" s="263"/>
      <c r="AFQ447" s="263"/>
      <c r="AFR447" s="263"/>
      <c r="AFS447" s="263"/>
      <c r="AFT447" s="263"/>
      <c r="AFU447" s="263"/>
      <c r="AFV447" s="263"/>
      <c r="AFW447" s="263"/>
      <c r="AFX447" s="263"/>
      <c r="AFY447" s="263"/>
      <c r="AFZ447" s="263"/>
      <c r="AGA447" s="263"/>
      <c r="AGB447" s="263"/>
      <c r="AGC447" s="263"/>
      <c r="AGD447" s="263"/>
      <c r="AGE447" s="263"/>
      <c r="AGF447" s="263"/>
      <c r="AGG447" s="263"/>
      <c r="AGH447" s="263"/>
      <c r="AGI447" s="263"/>
      <c r="AGJ447" s="263"/>
      <c r="AGK447" s="263"/>
      <c r="AGL447" s="263"/>
      <c r="AGM447" s="263"/>
      <c r="AGN447" s="263"/>
      <c r="AGO447" s="263"/>
      <c r="AGP447" s="263"/>
      <c r="AGQ447" s="263"/>
      <c r="AGR447" s="263"/>
      <c r="AGS447" s="263"/>
      <c r="AGT447" s="263"/>
      <c r="AGU447" s="263"/>
      <c r="AGV447" s="263"/>
      <c r="AGW447" s="263"/>
      <c r="AGX447" s="263"/>
      <c r="AGY447" s="263"/>
      <c r="AGZ447" s="263"/>
      <c r="AHA447" s="263"/>
      <c r="AHB447" s="263"/>
      <c r="AHC447" s="263"/>
      <c r="AHD447" s="263"/>
      <c r="AHE447" s="263"/>
      <c r="AHF447" s="263"/>
      <c r="AHG447" s="263"/>
      <c r="AHH447" s="263"/>
      <c r="AHI447" s="263"/>
      <c r="AHJ447" s="263"/>
      <c r="AHK447" s="263"/>
      <c r="AHL447" s="263"/>
      <c r="AHM447" s="263"/>
      <c r="AHN447" s="263"/>
      <c r="AHO447" s="263"/>
      <c r="AHP447" s="263"/>
      <c r="AHQ447" s="263"/>
      <c r="AHR447" s="263"/>
      <c r="AHS447" s="263"/>
      <c r="AHT447" s="263"/>
      <c r="AHU447" s="263"/>
      <c r="AHV447" s="263"/>
      <c r="AHW447" s="263"/>
      <c r="AHX447" s="263"/>
      <c r="AHY447" s="263"/>
      <c r="AHZ447" s="263"/>
      <c r="AIA447" s="263"/>
      <c r="AIB447" s="263"/>
      <c r="AIC447" s="263"/>
      <c r="AID447" s="263"/>
      <c r="AIE447" s="263"/>
      <c r="AIF447" s="263"/>
      <c r="AIG447" s="263"/>
      <c r="AIH447" s="263"/>
      <c r="AII447" s="263"/>
      <c r="AIJ447" s="263"/>
      <c r="AIK447" s="263"/>
      <c r="AIL447" s="263"/>
      <c r="AIM447" s="263"/>
      <c r="AIN447" s="263"/>
      <c r="AIO447" s="263"/>
      <c r="AIP447" s="263"/>
      <c r="AIQ447" s="263"/>
      <c r="AIR447" s="263"/>
      <c r="AIS447" s="263"/>
      <c r="AIT447" s="263"/>
      <c r="AIU447" s="263"/>
      <c r="AIV447" s="263"/>
      <c r="AIW447" s="263"/>
      <c r="AIX447" s="263"/>
      <c r="AIY447" s="263"/>
      <c r="AIZ447" s="263"/>
      <c r="AJA447" s="263"/>
      <c r="AJB447" s="263"/>
      <c r="AJC447" s="263"/>
      <c r="AJD447" s="263"/>
      <c r="AJE447" s="263"/>
      <c r="AJF447" s="263"/>
      <c r="AJG447" s="263"/>
      <c r="AJH447" s="263"/>
      <c r="AJI447" s="263"/>
      <c r="AJJ447" s="263"/>
      <c r="AJK447" s="263"/>
      <c r="AJL447" s="263"/>
      <c r="AJM447" s="263"/>
      <c r="AJN447" s="263"/>
      <c r="AJO447" s="263"/>
      <c r="AJP447" s="263"/>
      <c r="AJQ447" s="263"/>
      <c r="AJR447" s="263"/>
      <c r="AJS447" s="263"/>
      <c r="AJT447" s="263"/>
      <c r="AJU447" s="263"/>
      <c r="AJV447" s="263"/>
      <c r="AJW447" s="263"/>
      <c r="AJX447" s="263"/>
      <c r="AJY447" s="263"/>
      <c r="AJZ447" s="263"/>
      <c r="AKA447" s="263"/>
      <c r="AKB447" s="263"/>
      <c r="AKC447" s="263"/>
      <c r="AKD447" s="263"/>
      <c r="AKE447" s="263"/>
      <c r="AKF447" s="263"/>
      <c r="AKG447" s="263"/>
      <c r="AKH447" s="263"/>
      <c r="AKI447" s="263"/>
      <c r="AKJ447" s="263"/>
      <c r="AKK447" s="263"/>
      <c r="AKL447" s="263"/>
      <c r="AKM447" s="263"/>
      <c r="AKN447" s="263"/>
      <c r="AKO447" s="263"/>
      <c r="AKP447" s="263"/>
      <c r="AKQ447" s="263"/>
      <c r="AKR447" s="263"/>
      <c r="AKS447" s="263"/>
      <c r="AKT447" s="263"/>
      <c r="AKU447" s="263"/>
      <c r="AKV447" s="263"/>
      <c r="AKW447" s="263"/>
      <c r="AKX447" s="263"/>
      <c r="AKY447" s="263"/>
      <c r="AKZ447" s="263"/>
      <c r="ALA447" s="263"/>
      <c r="ALB447" s="263"/>
      <c r="ALC447" s="263"/>
      <c r="ALD447" s="263"/>
      <c r="ALE447" s="263"/>
      <c r="ALF447" s="263"/>
      <c r="ALG447" s="263"/>
      <c r="ALH447" s="263"/>
      <c r="ALI447" s="263"/>
      <c r="ALJ447" s="263"/>
      <c r="ALK447" s="263"/>
      <c r="ALL447" s="263"/>
      <c r="ALM447" s="263"/>
      <c r="ALN447" s="263"/>
      <c r="ALO447" s="263"/>
      <c r="ALP447" s="263"/>
      <c r="ALQ447" s="263"/>
      <c r="ALR447" s="263"/>
      <c r="ALS447" s="263"/>
      <c r="ALT447" s="263"/>
      <c r="ALU447" s="263"/>
      <c r="ALV447" s="263"/>
      <c r="ALW447" s="263"/>
      <c r="ALX447" s="263"/>
      <c r="ALY447" s="263"/>
      <c r="ALZ447" s="263"/>
      <c r="AMA447" s="263"/>
      <c r="AMB447" s="263"/>
      <c r="AMC447" s="263"/>
      <c r="AMD447" s="263"/>
      <c r="AME447" s="263"/>
      <c r="AMF447" s="263"/>
      <c r="AMG447" s="263"/>
      <c r="AMH447" s="263"/>
      <c r="AMI447" s="263"/>
      <c r="AMJ447" s="263"/>
      <c r="AMK447" s="263"/>
      <c r="AML447" s="263"/>
      <c r="AMM447" s="263"/>
      <c r="AMN447" s="263"/>
      <c r="AMO447" s="263"/>
      <c r="AMP447" s="263"/>
      <c r="AMQ447" s="263"/>
      <c r="AMR447" s="263"/>
      <c r="AMS447" s="263"/>
      <c r="AMT447" s="263"/>
      <c r="AMU447" s="263"/>
      <c r="AMV447" s="263"/>
      <c r="AMW447" s="263"/>
      <c r="AMX447" s="263"/>
      <c r="AMY447" s="263"/>
      <c r="AMZ447" s="263"/>
      <c r="ANA447" s="263"/>
      <c r="ANB447" s="263"/>
      <c r="ANC447" s="263"/>
      <c r="AND447" s="263"/>
      <c r="ANE447" s="263"/>
      <c r="ANF447" s="263"/>
      <c r="ANG447" s="263"/>
      <c r="ANH447" s="263"/>
      <c r="ANI447" s="263"/>
      <c r="ANJ447" s="263"/>
      <c r="ANK447" s="263"/>
      <c r="ANL447" s="263"/>
      <c r="ANM447" s="263"/>
      <c r="ANN447" s="263"/>
      <c r="ANO447" s="263"/>
      <c r="ANP447" s="263"/>
      <c r="ANQ447" s="263"/>
      <c r="ANR447" s="263"/>
      <c r="ANS447" s="263"/>
      <c r="ANT447" s="263"/>
      <c r="ANU447" s="263"/>
      <c r="ANV447" s="263"/>
      <c r="ANW447" s="263"/>
      <c r="ANX447" s="263"/>
      <c r="ANY447" s="263"/>
      <c r="ANZ447" s="263"/>
      <c r="AOA447" s="263"/>
      <c r="AOB447" s="263"/>
      <c r="AOC447" s="263"/>
      <c r="AOD447" s="263"/>
      <c r="AOE447" s="263"/>
      <c r="AOF447" s="263"/>
      <c r="AOG447" s="263"/>
      <c r="AOH447" s="263"/>
      <c r="AOI447" s="263"/>
      <c r="AOJ447" s="263"/>
      <c r="AOK447" s="263"/>
      <c r="AOL447" s="263"/>
      <c r="AOM447" s="263"/>
      <c r="AON447" s="263"/>
      <c r="AOO447" s="263"/>
      <c r="AOP447" s="263"/>
      <c r="AOQ447" s="263"/>
      <c r="AOR447" s="263"/>
      <c r="AOS447" s="263"/>
      <c r="AOT447" s="263"/>
      <c r="AOU447" s="263"/>
      <c r="AOV447" s="263"/>
      <c r="AOW447" s="263"/>
      <c r="AOX447" s="263"/>
      <c r="AOY447" s="263"/>
      <c r="AOZ447" s="263"/>
      <c r="APA447" s="263"/>
      <c r="APB447" s="263"/>
      <c r="APC447" s="263"/>
      <c r="APD447" s="263"/>
      <c r="APE447" s="263"/>
      <c r="APF447" s="263"/>
      <c r="APG447" s="263"/>
      <c r="APH447" s="263"/>
      <c r="API447" s="263"/>
      <c r="APJ447" s="263"/>
      <c r="APK447" s="263"/>
      <c r="APL447" s="263"/>
      <c r="APM447" s="263"/>
      <c r="APN447" s="263"/>
      <c r="APO447" s="263"/>
      <c r="APP447" s="263"/>
      <c r="APQ447" s="263"/>
      <c r="APR447" s="263"/>
      <c r="APS447" s="263"/>
      <c r="APT447" s="263"/>
      <c r="APU447" s="263"/>
      <c r="APV447" s="263"/>
      <c r="APW447" s="263"/>
      <c r="APX447" s="263"/>
      <c r="APY447" s="263"/>
      <c r="APZ447" s="263"/>
      <c r="AQA447" s="263"/>
      <c r="AQB447" s="263"/>
      <c r="AQC447" s="263"/>
      <c r="AQD447" s="263"/>
      <c r="AQE447" s="263"/>
      <c r="AQF447" s="263"/>
      <c r="AQG447" s="263"/>
      <c r="AQH447" s="263"/>
      <c r="AQI447" s="263"/>
      <c r="AQJ447" s="263"/>
      <c r="AQK447" s="263"/>
      <c r="AQL447" s="263"/>
      <c r="AQM447" s="263"/>
      <c r="AQN447" s="263"/>
      <c r="AQO447" s="263"/>
      <c r="AQP447" s="263"/>
      <c r="AQQ447" s="263"/>
      <c r="AQR447" s="263"/>
      <c r="AQS447" s="263"/>
      <c r="AQT447" s="263"/>
      <c r="AQU447" s="263"/>
      <c r="AQV447" s="263"/>
      <c r="AQW447" s="263"/>
      <c r="AQX447" s="263"/>
      <c r="AQY447" s="263"/>
      <c r="AQZ447" s="263"/>
      <c r="ARA447" s="263"/>
      <c r="ARB447" s="263"/>
      <c r="ARC447" s="263"/>
      <c r="ARD447" s="263"/>
      <c r="ARE447" s="263"/>
      <c r="ARF447" s="263"/>
      <c r="ARG447" s="263"/>
      <c r="ARH447" s="263"/>
      <c r="ARI447" s="263"/>
      <c r="ARJ447" s="263"/>
      <c r="ARK447" s="263"/>
      <c r="ARL447" s="263"/>
      <c r="ARM447" s="263"/>
      <c r="ARN447" s="263"/>
      <c r="ARO447" s="263"/>
      <c r="ARP447" s="263"/>
      <c r="ARQ447" s="263"/>
      <c r="ARR447" s="263"/>
      <c r="ARS447" s="263"/>
      <c r="ART447" s="263"/>
      <c r="ARU447" s="263"/>
      <c r="ARV447" s="263"/>
      <c r="ARW447" s="263"/>
      <c r="ARX447" s="263"/>
      <c r="ARY447" s="263"/>
      <c r="ARZ447" s="263"/>
      <c r="ASA447" s="263"/>
      <c r="ASB447" s="263"/>
      <c r="ASC447" s="263"/>
      <c r="ASD447" s="263"/>
      <c r="ASE447" s="263"/>
      <c r="ASF447" s="263"/>
      <c r="ASG447" s="263"/>
      <c r="ASH447" s="263"/>
      <c r="ASI447" s="263"/>
      <c r="ASJ447" s="263"/>
      <c r="ASK447" s="263"/>
      <c r="ASL447" s="263"/>
      <c r="ASM447" s="263"/>
      <c r="ASN447" s="263"/>
      <c r="ASO447" s="263"/>
      <c r="ASP447" s="263"/>
      <c r="ASQ447" s="263"/>
      <c r="ASR447" s="263"/>
      <c r="ASS447" s="263"/>
      <c r="AST447" s="263"/>
      <c r="ASU447" s="263"/>
      <c r="ASV447" s="263"/>
      <c r="ASW447" s="263"/>
      <c r="ASX447" s="263"/>
      <c r="ASY447" s="263"/>
      <c r="ASZ447" s="263"/>
      <c r="ATA447" s="263"/>
      <c r="ATB447" s="263"/>
      <c r="ATC447" s="263"/>
      <c r="ATD447" s="263"/>
      <c r="ATE447" s="263"/>
      <c r="ATF447" s="263"/>
      <c r="ATG447" s="263"/>
      <c r="ATH447" s="263"/>
      <c r="ATI447" s="263"/>
      <c r="ATJ447" s="263"/>
      <c r="ATK447" s="263"/>
      <c r="ATL447" s="263"/>
      <c r="ATM447" s="263"/>
      <c r="ATN447" s="263"/>
      <c r="ATO447" s="263"/>
      <c r="ATP447" s="263"/>
      <c r="ATQ447" s="263"/>
      <c r="ATR447" s="263"/>
      <c r="ATS447" s="263"/>
      <c r="ATT447" s="263"/>
      <c r="ATU447" s="263"/>
      <c r="ATV447" s="263"/>
      <c r="ATW447" s="263"/>
      <c r="ATX447" s="263"/>
      <c r="ATY447" s="263"/>
      <c r="ATZ447" s="263"/>
      <c r="AUA447" s="263"/>
      <c r="AUB447" s="263"/>
      <c r="AUC447" s="263"/>
      <c r="AUD447" s="263"/>
      <c r="AUE447" s="263"/>
      <c r="AUF447" s="263"/>
      <c r="AUG447" s="263"/>
      <c r="AUH447" s="263"/>
      <c r="AUI447" s="263"/>
      <c r="AUJ447" s="263"/>
      <c r="AUK447" s="263"/>
      <c r="AUL447" s="263"/>
      <c r="AUM447" s="263"/>
      <c r="AUN447" s="263"/>
      <c r="AUO447" s="263"/>
      <c r="AUP447" s="263"/>
      <c r="AUQ447" s="263"/>
      <c r="AUR447" s="263"/>
      <c r="AUS447" s="263"/>
      <c r="AUT447" s="263"/>
      <c r="AUU447" s="263"/>
      <c r="AUV447" s="263"/>
      <c r="AUW447" s="263"/>
      <c r="AUX447" s="263"/>
      <c r="AUY447" s="263"/>
      <c r="AUZ447" s="263"/>
      <c r="AVA447" s="263"/>
      <c r="AVB447" s="263"/>
      <c r="AVC447" s="263"/>
      <c r="AVD447" s="263"/>
      <c r="AVE447" s="263"/>
      <c r="AVF447" s="263"/>
      <c r="AVG447" s="263"/>
      <c r="AVH447" s="263"/>
      <c r="AVI447" s="263"/>
      <c r="AVJ447" s="263"/>
      <c r="AVK447" s="263"/>
      <c r="AVL447" s="263"/>
      <c r="AVM447" s="263"/>
      <c r="AVN447" s="263"/>
      <c r="AVO447" s="263"/>
      <c r="AVP447" s="263"/>
      <c r="AVQ447" s="263"/>
      <c r="AVR447" s="263"/>
      <c r="AVS447" s="263"/>
      <c r="AVT447" s="263"/>
      <c r="AVU447" s="263"/>
      <c r="AVV447" s="263"/>
      <c r="AVW447" s="263"/>
      <c r="AVX447" s="263"/>
      <c r="AVY447" s="263"/>
      <c r="AVZ447" s="263"/>
      <c r="AWA447" s="263"/>
      <c r="AWB447" s="263"/>
      <c r="AWC447" s="263"/>
      <c r="AWD447" s="263"/>
      <c r="AWE447" s="263"/>
      <c r="AWF447" s="263"/>
      <c r="AWG447" s="263"/>
      <c r="AWH447" s="263"/>
      <c r="AWI447" s="263"/>
      <c r="AWJ447" s="263"/>
      <c r="AWK447" s="263"/>
      <c r="AWL447" s="263"/>
      <c r="AWM447" s="263"/>
      <c r="AWN447" s="263"/>
      <c r="AWO447" s="263"/>
      <c r="AWP447" s="263"/>
      <c r="AWQ447" s="263"/>
      <c r="AWR447" s="263"/>
      <c r="AWS447" s="263"/>
      <c r="AWT447" s="263"/>
      <c r="AWU447" s="263"/>
      <c r="AWV447" s="263"/>
      <c r="AWW447" s="263"/>
      <c r="AWX447" s="263"/>
      <c r="AWY447" s="263"/>
      <c r="AWZ447" s="263"/>
      <c r="AXA447" s="263"/>
      <c r="AXB447" s="263"/>
      <c r="AXC447" s="263"/>
      <c r="AXD447" s="263"/>
      <c r="AXE447" s="263"/>
      <c r="AXF447" s="263"/>
      <c r="AXG447" s="263"/>
      <c r="AXH447" s="263"/>
      <c r="AXI447" s="263"/>
      <c r="AXJ447" s="263"/>
      <c r="AXK447" s="263"/>
      <c r="AXL447" s="263"/>
      <c r="AXM447" s="263"/>
      <c r="AXN447" s="263"/>
      <c r="AXO447" s="263"/>
      <c r="AXP447" s="263"/>
      <c r="AXQ447" s="263"/>
      <c r="AXR447" s="263"/>
      <c r="AXS447" s="263"/>
      <c r="AXT447" s="263"/>
      <c r="AXU447" s="263"/>
      <c r="AXV447" s="263"/>
      <c r="AXW447" s="263"/>
      <c r="AXX447" s="263"/>
      <c r="AXY447" s="263"/>
      <c r="AXZ447" s="263"/>
      <c r="AYA447" s="263"/>
      <c r="AYB447" s="263"/>
      <c r="AYC447" s="263"/>
      <c r="AYD447" s="263"/>
      <c r="AYE447" s="263"/>
      <c r="AYF447" s="263"/>
      <c r="AYG447" s="263"/>
      <c r="AYH447" s="263"/>
      <c r="AYI447" s="263"/>
      <c r="AYJ447" s="263"/>
      <c r="AYK447" s="263"/>
      <c r="AYL447" s="263"/>
      <c r="AYM447" s="263"/>
      <c r="AYN447" s="263"/>
      <c r="AYO447" s="263"/>
      <c r="AYP447" s="263"/>
      <c r="AYQ447" s="263"/>
      <c r="AYR447" s="263"/>
      <c r="AYS447" s="263"/>
      <c r="AYT447" s="263"/>
      <c r="AYU447" s="263"/>
      <c r="AYV447" s="263"/>
      <c r="AYW447" s="263"/>
      <c r="AYX447" s="263"/>
      <c r="AYY447" s="263"/>
      <c r="AYZ447" s="263"/>
      <c r="AZA447" s="263"/>
      <c r="AZB447" s="263"/>
      <c r="AZC447" s="263"/>
      <c r="AZD447" s="263"/>
      <c r="AZE447" s="263"/>
      <c r="AZF447" s="263"/>
      <c r="AZG447" s="263"/>
      <c r="AZH447" s="263"/>
      <c r="AZI447" s="263"/>
      <c r="AZJ447" s="263"/>
      <c r="AZK447" s="263"/>
      <c r="AZL447" s="263"/>
      <c r="AZM447" s="263"/>
      <c r="AZN447" s="263"/>
      <c r="AZO447" s="263"/>
      <c r="AZP447" s="263"/>
      <c r="AZQ447" s="263"/>
      <c r="AZR447" s="263"/>
      <c r="AZS447" s="263"/>
      <c r="AZT447" s="263"/>
      <c r="AZU447" s="263"/>
      <c r="AZV447" s="263"/>
      <c r="AZW447" s="263"/>
      <c r="AZX447" s="263"/>
      <c r="AZY447" s="263"/>
      <c r="AZZ447" s="263"/>
      <c r="BAA447" s="263"/>
      <c r="BAB447" s="263"/>
      <c r="BAC447" s="263"/>
      <c r="BAD447" s="263"/>
      <c r="BAE447" s="263"/>
      <c r="BAF447" s="263"/>
      <c r="BAG447" s="263"/>
      <c r="BAH447" s="263"/>
      <c r="BAI447" s="263"/>
      <c r="BAJ447" s="263"/>
      <c r="BAK447" s="263"/>
      <c r="BAL447" s="263"/>
      <c r="BAM447" s="263"/>
      <c r="BAN447" s="263"/>
      <c r="BAO447" s="263"/>
      <c r="BAP447" s="263"/>
      <c r="BAQ447" s="263"/>
      <c r="BAR447" s="263"/>
      <c r="BAS447" s="263"/>
      <c r="BAT447" s="263"/>
      <c r="BAU447" s="263"/>
      <c r="BAV447" s="263"/>
      <c r="BAW447" s="263"/>
      <c r="BAX447" s="263"/>
      <c r="BAY447" s="263"/>
      <c r="BAZ447" s="263"/>
      <c r="BBA447" s="263"/>
      <c r="BBB447" s="263"/>
      <c r="BBC447" s="263"/>
      <c r="BBD447" s="263"/>
      <c r="BBE447" s="263"/>
      <c r="BBF447" s="263"/>
      <c r="BBG447" s="263"/>
      <c r="BBH447" s="263"/>
      <c r="BBI447" s="263"/>
      <c r="BBJ447" s="263"/>
      <c r="BBK447" s="263"/>
      <c r="BBL447" s="263"/>
      <c r="BBM447" s="263"/>
      <c r="BBN447" s="263"/>
      <c r="BBO447" s="263"/>
      <c r="BBP447" s="263"/>
      <c r="BBQ447" s="263"/>
      <c r="BBR447" s="263"/>
      <c r="BBS447" s="263"/>
      <c r="BBT447" s="263"/>
      <c r="BBU447" s="263"/>
      <c r="BBV447" s="263"/>
      <c r="BBW447" s="263"/>
      <c r="BBX447" s="263"/>
      <c r="BBY447" s="263"/>
      <c r="BBZ447" s="263"/>
      <c r="BCA447" s="263"/>
      <c r="BCB447" s="263"/>
      <c r="BCC447" s="263"/>
      <c r="BCD447" s="263"/>
      <c r="BCE447" s="263"/>
      <c r="BCF447" s="263"/>
      <c r="BCG447" s="263"/>
      <c r="BCH447" s="263"/>
      <c r="BCI447" s="263"/>
      <c r="BCJ447" s="263"/>
      <c r="BCK447" s="263"/>
      <c r="BCL447" s="263"/>
      <c r="BCM447" s="263"/>
      <c r="BCN447" s="263"/>
      <c r="BCO447" s="263"/>
      <c r="BCP447" s="263"/>
      <c r="BCQ447" s="263"/>
      <c r="BCR447" s="263"/>
      <c r="BCS447" s="263"/>
      <c r="BCT447" s="263"/>
      <c r="BCU447" s="263"/>
      <c r="BCV447" s="263"/>
      <c r="BCW447" s="263"/>
      <c r="BCX447" s="263"/>
      <c r="BCY447" s="263"/>
      <c r="BCZ447" s="263"/>
      <c r="BDA447" s="263"/>
      <c r="BDB447" s="263"/>
      <c r="BDC447" s="263"/>
      <c r="BDD447" s="263"/>
      <c r="BDE447" s="263"/>
      <c r="BDF447" s="263"/>
      <c r="BDG447" s="263"/>
      <c r="BDH447" s="263"/>
      <c r="BDI447" s="263"/>
      <c r="BDJ447" s="263"/>
      <c r="BDK447" s="263"/>
      <c r="BDL447" s="263"/>
      <c r="BDM447" s="263"/>
      <c r="BDN447" s="263"/>
      <c r="BDO447" s="263"/>
      <c r="BDP447" s="263"/>
      <c r="BDQ447" s="263"/>
      <c r="BDR447" s="263"/>
      <c r="BDS447" s="263"/>
      <c r="BDT447" s="263"/>
      <c r="BDU447" s="263"/>
      <c r="BDV447" s="263"/>
      <c r="BDW447" s="263"/>
      <c r="BDX447" s="263"/>
      <c r="BDY447" s="263"/>
      <c r="BDZ447" s="263"/>
      <c r="BEA447" s="263"/>
      <c r="BEB447" s="263"/>
      <c r="BEC447" s="263"/>
      <c r="BED447" s="263"/>
      <c r="BEE447" s="263"/>
      <c r="BEF447" s="263"/>
      <c r="BEG447" s="263"/>
      <c r="BEH447" s="263"/>
      <c r="BEI447" s="263"/>
      <c r="BEJ447" s="263"/>
      <c r="BEK447" s="263"/>
      <c r="BEL447" s="263"/>
      <c r="BEM447" s="263"/>
      <c r="BEN447" s="263"/>
      <c r="BEO447" s="263"/>
      <c r="BEP447" s="263"/>
      <c r="BEQ447" s="263"/>
      <c r="BER447" s="263"/>
      <c r="BES447" s="263"/>
      <c r="BET447" s="263"/>
      <c r="BEU447" s="263"/>
      <c r="BEV447" s="263"/>
      <c r="BEW447" s="263"/>
      <c r="BEX447" s="263"/>
      <c r="BEY447" s="263"/>
      <c r="BEZ447" s="263"/>
      <c r="BFA447" s="263"/>
      <c r="BFB447" s="263"/>
      <c r="BFC447" s="263"/>
      <c r="BFD447" s="263"/>
      <c r="BFE447" s="263"/>
      <c r="BFF447" s="263"/>
      <c r="BFG447" s="263"/>
      <c r="BFH447" s="263"/>
      <c r="BFI447" s="263"/>
      <c r="BFJ447" s="263"/>
      <c r="BFK447" s="263"/>
      <c r="BFL447" s="263"/>
      <c r="BFM447" s="263"/>
      <c r="BFN447" s="263"/>
      <c r="BFO447" s="263"/>
      <c r="BFP447" s="263"/>
      <c r="BFQ447" s="263"/>
      <c r="BFR447" s="263"/>
      <c r="BFS447" s="263"/>
      <c r="BFT447" s="263"/>
      <c r="BFU447" s="263"/>
      <c r="BFV447" s="263"/>
      <c r="BFW447" s="263"/>
      <c r="BFX447" s="263"/>
      <c r="BFY447" s="263"/>
      <c r="BFZ447" s="263"/>
      <c r="BGA447" s="263"/>
      <c r="BGB447" s="263"/>
      <c r="BGC447" s="263"/>
      <c r="BGD447" s="263"/>
      <c r="BGE447" s="263"/>
      <c r="BGF447" s="263"/>
      <c r="BGG447" s="263"/>
      <c r="BGH447" s="263"/>
      <c r="BGI447" s="263"/>
      <c r="BGJ447" s="263"/>
      <c r="BGK447" s="263"/>
      <c r="BGL447" s="263"/>
      <c r="BGM447" s="263"/>
      <c r="BGN447" s="263"/>
      <c r="BGO447" s="263"/>
      <c r="BGP447" s="263"/>
      <c r="BGQ447" s="263"/>
      <c r="BGR447" s="263"/>
      <c r="BGS447" s="263"/>
      <c r="BGT447" s="263"/>
      <c r="BGU447" s="263"/>
      <c r="BGV447" s="263"/>
      <c r="BGW447" s="263"/>
      <c r="BGX447" s="263"/>
      <c r="BGY447" s="263"/>
      <c r="BGZ447" s="263"/>
      <c r="BHA447" s="263"/>
      <c r="BHB447" s="263"/>
      <c r="BHC447" s="263"/>
      <c r="BHD447" s="263"/>
      <c r="BHE447" s="263"/>
      <c r="BHF447" s="263"/>
      <c r="BHG447" s="263"/>
      <c r="BHH447" s="263"/>
      <c r="BHI447" s="263"/>
      <c r="BHJ447" s="263"/>
      <c r="BHK447" s="263"/>
      <c r="BHL447" s="263"/>
      <c r="BHM447" s="263"/>
      <c r="BHN447" s="263"/>
      <c r="BHO447" s="263"/>
      <c r="BHP447" s="263"/>
      <c r="BHQ447" s="263"/>
      <c r="BHR447" s="263"/>
      <c r="BHS447" s="263"/>
      <c r="BHT447" s="263"/>
      <c r="BHU447" s="263"/>
      <c r="BHV447" s="263"/>
      <c r="BHW447" s="263"/>
      <c r="BHX447" s="263"/>
      <c r="BHY447" s="263"/>
      <c r="BHZ447" s="263"/>
      <c r="BIA447" s="263"/>
      <c r="BIB447" s="263"/>
      <c r="BIC447" s="263"/>
      <c r="BID447" s="263"/>
      <c r="BIE447" s="263"/>
      <c r="BIF447" s="263"/>
      <c r="BIG447" s="263"/>
      <c r="BIH447" s="263"/>
      <c r="BII447" s="263"/>
      <c r="BIJ447" s="263"/>
      <c r="BIK447" s="263"/>
      <c r="BIL447" s="263"/>
      <c r="BIM447" s="263"/>
      <c r="BIN447" s="263"/>
      <c r="BIO447" s="263"/>
      <c r="BIP447" s="263"/>
      <c r="BIQ447" s="263"/>
      <c r="BIR447" s="263"/>
      <c r="BIS447" s="263"/>
      <c r="BIT447" s="263"/>
      <c r="BIU447" s="263"/>
      <c r="BIV447" s="263"/>
      <c r="BIW447" s="263"/>
      <c r="BIX447" s="263"/>
      <c r="BIY447" s="263"/>
      <c r="BIZ447" s="263"/>
      <c r="BJA447" s="263"/>
      <c r="BJB447" s="263"/>
      <c r="BJC447" s="263"/>
      <c r="BJD447" s="263"/>
      <c r="BJE447" s="263"/>
      <c r="BJF447" s="263"/>
      <c r="BJG447" s="263"/>
      <c r="BJH447" s="263"/>
      <c r="BJI447" s="263"/>
      <c r="BJJ447" s="263"/>
      <c r="BJK447" s="263"/>
      <c r="BJL447" s="263"/>
      <c r="BJM447" s="263"/>
      <c r="BJN447" s="263"/>
      <c r="BJO447" s="263"/>
      <c r="BJP447" s="263"/>
      <c r="BJQ447" s="263"/>
      <c r="BJR447" s="263"/>
      <c r="BJS447" s="263"/>
      <c r="BJT447" s="263"/>
      <c r="BJU447" s="263"/>
      <c r="BJV447" s="263"/>
      <c r="BJW447" s="263"/>
      <c r="BJX447" s="263"/>
      <c r="BJY447" s="263"/>
      <c r="BJZ447" s="263"/>
      <c r="BKA447" s="263"/>
      <c r="BKB447" s="263"/>
      <c r="BKC447" s="263"/>
      <c r="BKD447" s="263"/>
      <c r="BKE447" s="263"/>
      <c r="BKF447" s="263"/>
      <c r="BKG447" s="263"/>
      <c r="BKH447" s="263"/>
      <c r="BKI447" s="263"/>
      <c r="BKJ447" s="263"/>
      <c r="BKK447" s="263"/>
      <c r="BKL447" s="263"/>
      <c r="BKM447" s="263"/>
      <c r="BKN447" s="263"/>
      <c r="BKO447" s="263"/>
      <c r="BKP447" s="263"/>
      <c r="BKQ447" s="263"/>
      <c r="BKR447" s="263"/>
      <c r="BKS447" s="263"/>
      <c r="BKT447" s="263"/>
      <c r="BKU447" s="263"/>
      <c r="BKV447" s="263"/>
      <c r="BKW447" s="263"/>
      <c r="BKX447" s="263"/>
      <c r="BKY447" s="263"/>
      <c r="BKZ447" s="263"/>
      <c r="BLA447" s="263"/>
      <c r="BLB447" s="263"/>
      <c r="BLC447" s="263"/>
      <c r="BLD447" s="263"/>
      <c r="BLE447" s="263"/>
      <c r="BLF447" s="263"/>
      <c r="BLG447" s="263"/>
      <c r="BLH447" s="263"/>
      <c r="BLI447" s="263"/>
      <c r="BLJ447" s="263"/>
      <c r="BLK447" s="263"/>
      <c r="BLL447" s="263"/>
      <c r="BLM447" s="263"/>
      <c r="BLN447" s="263"/>
      <c r="BLO447" s="263"/>
      <c r="BLP447" s="263"/>
      <c r="BLQ447" s="263"/>
      <c r="BLR447" s="263"/>
      <c r="BLS447" s="263"/>
      <c r="BLT447" s="263"/>
      <c r="BLU447" s="263"/>
      <c r="BLV447" s="263"/>
      <c r="BLW447" s="263"/>
      <c r="BLX447" s="263"/>
      <c r="BLY447" s="263"/>
      <c r="BLZ447" s="263"/>
      <c r="BMA447" s="263"/>
      <c r="BMB447" s="263"/>
      <c r="BMC447" s="263"/>
      <c r="BMD447" s="263"/>
      <c r="BME447" s="263"/>
      <c r="BMF447" s="263"/>
      <c r="BMG447" s="263"/>
      <c r="BMH447" s="263"/>
      <c r="BMI447" s="263"/>
      <c r="BMJ447" s="263"/>
      <c r="BMK447" s="263"/>
      <c r="BML447" s="263"/>
      <c r="BMM447" s="263"/>
      <c r="BMN447" s="263"/>
      <c r="BMO447" s="263"/>
      <c r="BMP447" s="263"/>
      <c r="BMQ447" s="263"/>
      <c r="BMR447" s="263"/>
      <c r="BMS447" s="263"/>
      <c r="BMT447" s="263"/>
      <c r="BMU447" s="263"/>
      <c r="BMV447" s="263"/>
      <c r="BMW447" s="263"/>
      <c r="BMX447" s="263"/>
      <c r="BMY447" s="263"/>
      <c r="BMZ447" s="263"/>
      <c r="BNA447" s="263"/>
      <c r="BNB447" s="263"/>
      <c r="BNC447" s="263"/>
      <c r="BND447" s="263"/>
      <c r="BNE447" s="263"/>
      <c r="BNF447" s="263"/>
      <c r="BNG447" s="263"/>
      <c r="BNH447" s="263"/>
      <c r="BNI447" s="263"/>
      <c r="BNJ447" s="263"/>
      <c r="BNK447" s="263"/>
      <c r="BNL447" s="263"/>
      <c r="BNM447" s="263"/>
      <c r="BNN447" s="263"/>
      <c r="BNO447" s="263"/>
      <c r="BNP447" s="263"/>
      <c r="BNQ447" s="263"/>
      <c r="BNR447" s="263"/>
      <c r="BNS447" s="263"/>
      <c r="BNT447" s="263"/>
      <c r="BNU447" s="263"/>
      <c r="BNV447" s="263"/>
      <c r="BNW447" s="263"/>
      <c r="BNX447" s="263"/>
      <c r="BNY447" s="263"/>
      <c r="BNZ447" s="263"/>
      <c r="BOA447" s="263"/>
      <c r="BOB447" s="263"/>
      <c r="BOC447" s="263"/>
      <c r="BOD447" s="263"/>
      <c r="BOE447" s="263"/>
      <c r="BOF447" s="263"/>
      <c r="BOG447" s="263"/>
      <c r="BOH447" s="263"/>
      <c r="BOI447" s="263"/>
      <c r="BOJ447" s="263"/>
      <c r="BOK447" s="263"/>
      <c r="BOL447" s="263"/>
      <c r="BOM447" s="263"/>
      <c r="BON447" s="263"/>
      <c r="BOO447" s="263"/>
      <c r="BOP447" s="263"/>
      <c r="BOQ447" s="263"/>
      <c r="BOR447" s="263"/>
      <c r="BOS447" s="263"/>
      <c r="BOT447" s="263"/>
      <c r="BOU447" s="263"/>
      <c r="BOV447" s="263"/>
      <c r="BOW447" s="263"/>
      <c r="BOX447" s="263"/>
      <c r="BOY447" s="263"/>
      <c r="BOZ447" s="263"/>
      <c r="BPA447" s="263"/>
      <c r="BPB447" s="263"/>
      <c r="BPC447" s="263"/>
      <c r="BPD447" s="263"/>
      <c r="BPE447" s="263"/>
      <c r="BPF447" s="263"/>
      <c r="BPG447" s="263"/>
      <c r="BPH447" s="263"/>
      <c r="BPI447" s="263"/>
      <c r="BPJ447" s="263"/>
      <c r="BPK447" s="263"/>
      <c r="BPL447" s="263"/>
      <c r="BPM447" s="263"/>
      <c r="BPN447" s="263"/>
      <c r="BPO447" s="263"/>
      <c r="BPP447" s="263"/>
      <c r="BPQ447" s="263"/>
      <c r="BPR447" s="263"/>
      <c r="BPS447" s="263"/>
      <c r="BPT447" s="263"/>
      <c r="BPU447" s="263"/>
      <c r="BPV447" s="263"/>
      <c r="BPW447" s="263"/>
      <c r="BPX447" s="263"/>
      <c r="BPY447" s="263"/>
      <c r="BPZ447" s="263"/>
      <c r="BQA447" s="263"/>
      <c r="BQB447" s="263"/>
      <c r="BQC447" s="263"/>
      <c r="BQD447" s="263"/>
      <c r="BQE447" s="263"/>
      <c r="BQF447" s="263"/>
      <c r="BQG447" s="263"/>
      <c r="BQH447" s="263"/>
      <c r="BQI447" s="263"/>
      <c r="BQJ447" s="263"/>
      <c r="BQK447" s="263"/>
      <c r="BQL447" s="263"/>
      <c r="BQM447" s="263"/>
      <c r="BQN447" s="263"/>
      <c r="BQO447" s="263"/>
      <c r="BQP447" s="263"/>
      <c r="BQQ447" s="263"/>
      <c r="BQR447" s="263"/>
      <c r="BQS447" s="263"/>
      <c r="BQT447" s="263"/>
      <c r="BQU447" s="263"/>
      <c r="BQV447" s="263"/>
      <c r="BQW447" s="263"/>
      <c r="BQX447" s="263"/>
      <c r="BQY447" s="263"/>
      <c r="BQZ447" s="263"/>
      <c r="BRA447" s="263"/>
      <c r="BRB447" s="263"/>
      <c r="BRC447" s="263"/>
      <c r="BRD447" s="263"/>
      <c r="BRE447" s="263"/>
      <c r="BRF447" s="263"/>
      <c r="BRG447" s="263"/>
      <c r="BRH447" s="263"/>
      <c r="BRI447" s="263"/>
      <c r="BRJ447" s="263"/>
      <c r="BRK447" s="263"/>
      <c r="BRL447" s="263"/>
      <c r="BRM447" s="263"/>
      <c r="BRN447" s="263"/>
      <c r="BRO447" s="263"/>
      <c r="BRP447" s="263"/>
      <c r="BRQ447" s="263"/>
      <c r="BRR447" s="263"/>
      <c r="BRS447" s="263"/>
      <c r="BRT447" s="263"/>
      <c r="BRU447" s="263"/>
      <c r="BRV447" s="263"/>
      <c r="BRW447" s="263"/>
      <c r="BRX447" s="263"/>
      <c r="BRY447" s="263"/>
      <c r="BRZ447" s="263"/>
      <c r="BSA447" s="263"/>
      <c r="BSB447" s="263"/>
      <c r="BSC447" s="263"/>
      <c r="BSD447" s="263"/>
      <c r="BSE447" s="263"/>
      <c r="BSF447" s="263"/>
      <c r="BSG447" s="263"/>
      <c r="BSH447" s="263"/>
      <c r="BSI447" s="263"/>
      <c r="BSJ447" s="263"/>
      <c r="BSK447" s="263"/>
      <c r="BSL447" s="263"/>
      <c r="BSM447" s="263"/>
      <c r="BSN447" s="263"/>
      <c r="BSO447" s="263"/>
      <c r="BSP447" s="263"/>
      <c r="BSQ447" s="263"/>
      <c r="BSR447" s="263"/>
      <c r="BSS447" s="263"/>
      <c r="BST447" s="263"/>
      <c r="BSU447" s="263"/>
      <c r="BSV447" s="263"/>
      <c r="BSW447" s="263"/>
      <c r="BSX447" s="263"/>
      <c r="BSY447" s="263"/>
      <c r="BSZ447" s="263"/>
      <c r="BTA447" s="263"/>
      <c r="BTB447" s="263"/>
      <c r="BTC447" s="263"/>
      <c r="BTD447" s="263"/>
      <c r="BTE447" s="263"/>
      <c r="BTF447" s="263"/>
      <c r="BTG447" s="263"/>
      <c r="BTH447" s="263"/>
      <c r="BTI447" s="263"/>
      <c r="BTJ447" s="263"/>
      <c r="BTK447" s="263"/>
      <c r="BTL447" s="263"/>
      <c r="BTM447" s="263"/>
      <c r="BTN447" s="263"/>
      <c r="BTO447" s="263"/>
      <c r="BTP447" s="263"/>
      <c r="BTQ447" s="263"/>
      <c r="BTR447" s="263"/>
      <c r="BTS447" s="263"/>
      <c r="BTT447" s="263"/>
      <c r="BTU447" s="263"/>
      <c r="BTV447" s="263"/>
      <c r="BTW447" s="263"/>
      <c r="BTX447" s="263"/>
      <c r="BTY447" s="263"/>
      <c r="BTZ447" s="263"/>
      <c r="BUA447" s="263"/>
      <c r="BUB447" s="263"/>
      <c r="BUC447" s="263"/>
      <c r="BUD447" s="263"/>
      <c r="BUE447" s="263"/>
      <c r="BUF447" s="263"/>
      <c r="BUG447" s="263"/>
      <c r="BUH447" s="263"/>
      <c r="BUI447" s="263"/>
      <c r="BUJ447" s="263"/>
      <c r="BUK447" s="263"/>
      <c r="BUL447" s="263"/>
      <c r="BUM447" s="263"/>
      <c r="BUN447" s="263"/>
      <c r="BUO447" s="263"/>
      <c r="BUP447" s="263"/>
      <c r="BUQ447" s="263"/>
      <c r="BUR447" s="263"/>
      <c r="BUS447" s="263"/>
      <c r="BUT447" s="263"/>
      <c r="BUU447" s="263"/>
      <c r="BUV447" s="263"/>
      <c r="BUW447" s="263"/>
      <c r="BUX447" s="263"/>
      <c r="BUY447" s="263"/>
      <c r="BUZ447" s="263"/>
      <c r="BVA447" s="263"/>
      <c r="BVB447" s="263"/>
      <c r="BVC447" s="263"/>
      <c r="BVD447" s="263"/>
      <c r="BVE447" s="263"/>
      <c r="BVF447" s="263"/>
      <c r="BVG447" s="263"/>
      <c r="BVH447" s="263"/>
      <c r="BVI447" s="263"/>
      <c r="BVJ447" s="263"/>
      <c r="BVK447" s="263"/>
      <c r="BVL447" s="263"/>
      <c r="BVM447" s="263"/>
      <c r="BVN447" s="263"/>
      <c r="BVO447" s="263"/>
      <c r="BVP447" s="263"/>
      <c r="BVQ447" s="263"/>
      <c r="BVR447" s="263"/>
      <c r="BVS447" s="263"/>
      <c r="BVT447" s="263"/>
      <c r="BVU447" s="263"/>
      <c r="BVV447" s="263"/>
      <c r="BVW447" s="263"/>
      <c r="BVX447" s="263"/>
      <c r="BVY447" s="263"/>
      <c r="BVZ447" s="263"/>
      <c r="BWA447" s="263"/>
      <c r="BWB447" s="263"/>
      <c r="BWC447" s="263"/>
      <c r="BWD447" s="263"/>
      <c r="BWE447" s="263"/>
      <c r="BWF447" s="263"/>
      <c r="BWG447" s="263"/>
      <c r="BWH447" s="263"/>
      <c r="BWI447" s="263"/>
      <c r="BWJ447" s="263"/>
      <c r="BWK447" s="263"/>
      <c r="BWL447" s="263"/>
      <c r="BWM447" s="263"/>
      <c r="BWN447" s="263"/>
      <c r="BWO447" s="263"/>
      <c r="BWP447" s="263"/>
      <c r="BWQ447" s="263"/>
      <c r="BWR447" s="263"/>
      <c r="BWS447" s="263"/>
      <c r="BWT447" s="263"/>
      <c r="BWU447" s="263"/>
      <c r="BWV447" s="263"/>
      <c r="BWW447" s="263"/>
      <c r="BWX447" s="263"/>
      <c r="BWY447" s="263"/>
      <c r="BWZ447" s="263"/>
      <c r="BXA447" s="263"/>
      <c r="BXB447" s="263"/>
      <c r="BXC447" s="263"/>
      <c r="BXD447" s="263"/>
      <c r="BXE447" s="263"/>
      <c r="BXF447" s="263"/>
      <c r="BXG447" s="263"/>
      <c r="BXH447" s="263"/>
      <c r="BXI447" s="263"/>
      <c r="BXJ447" s="263"/>
      <c r="BXK447" s="263"/>
      <c r="BXL447" s="263"/>
      <c r="BXM447" s="263"/>
      <c r="BXN447" s="263"/>
      <c r="BXO447" s="263"/>
      <c r="BXP447" s="263"/>
      <c r="BXQ447" s="263"/>
      <c r="BXR447" s="263"/>
      <c r="BXS447" s="263"/>
      <c r="BXT447" s="263"/>
      <c r="BXU447" s="263"/>
      <c r="BXV447" s="263"/>
      <c r="BXW447" s="263"/>
      <c r="BXX447" s="263"/>
      <c r="BXY447" s="263"/>
      <c r="BXZ447" s="263"/>
      <c r="BYA447" s="263"/>
      <c r="BYB447" s="263"/>
      <c r="BYC447" s="263"/>
      <c r="BYD447" s="263"/>
      <c r="BYE447" s="263"/>
      <c r="BYF447" s="263"/>
      <c r="BYG447" s="263"/>
      <c r="BYH447" s="263"/>
      <c r="BYI447" s="263"/>
      <c r="BYJ447" s="263"/>
      <c r="BYK447" s="263"/>
      <c r="BYL447" s="263"/>
      <c r="BYM447" s="263"/>
      <c r="BYN447" s="263"/>
      <c r="BYO447" s="263"/>
      <c r="BYP447" s="263"/>
      <c r="BYQ447" s="263"/>
      <c r="BYR447" s="263"/>
      <c r="BYS447" s="263"/>
      <c r="BYT447" s="263"/>
      <c r="BYU447" s="263"/>
      <c r="BYV447" s="263"/>
      <c r="BYW447" s="263"/>
      <c r="BYX447" s="263"/>
      <c r="BYY447" s="263"/>
      <c r="BYZ447" s="263"/>
      <c r="BZA447" s="263"/>
      <c r="BZB447" s="263"/>
      <c r="BZC447" s="263"/>
      <c r="BZD447" s="263"/>
      <c r="BZE447" s="263"/>
      <c r="BZF447" s="263"/>
      <c r="BZG447" s="263"/>
      <c r="BZH447" s="263"/>
      <c r="BZI447" s="263"/>
      <c r="BZJ447" s="263"/>
      <c r="BZK447" s="263"/>
      <c r="BZL447" s="263"/>
      <c r="BZM447" s="263"/>
      <c r="BZN447" s="263"/>
      <c r="BZO447" s="263"/>
      <c r="BZP447" s="263"/>
      <c r="BZQ447" s="263"/>
      <c r="BZR447" s="263"/>
      <c r="BZS447" s="263"/>
      <c r="BZT447" s="263"/>
      <c r="BZU447" s="263"/>
      <c r="BZV447" s="263"/>
      <c r="BZW447" s="263"/>
      <c r="BZX447" s="263"/>
      <c r="BZY447" s="263"/>
      <c r="BZZ447" s="263"/>
      <c r="CAA447" s="263"/>
      <c r="CAB447" s="263"/>
      <c r="CAC447" s="263"/>
      <c r="CAD447" s="263"/>
      <c r="CAE447" s="263"/>
      <c r="CAF447" s="263"/>
      <c r="CAG447" s="263"/>
      <c r="CAH447" s="263"/>
      <c r="CAI447" s="263"/>
      <c r="CAJ447" s="263"/>
      <c r="CAK447" s="263"/>
      <c r="CAL447" s="263"/>
      <c r="CAM447" s="263"/>
      <c r="CAN447" s="263"/>
      <c r="CAO447" s="263"/>
      <c r="CAP447" s="263"/>
      <c r="CAQ447" s="263"/>
      <c r="CAR447" s="263"/>
      <c r="CAS447" s="263"/>
      <c r="CAT447" s="263"/>
      <c r="CAU447" s="263"/>
      <c r="CAV447" s="263"/>
    </row>
    <row r="448" spans="1:2076" x14ac:dyDescent="0.35">
      <c r="A448" s="263"/>
      <c r="B448" s="263"/>
      <c r="C448" s="263"/>
      <c r="D448" s="263"/>
      <c r="E448" s="263"/>
      <c r="F448" s="263"/>
      <c r="G448" s="263"/>
      <c r="H448" s="263"/>
      <c r="I448" s="263"/>
      <c r="J448" s="263"/>
      <c r="K448" s="263"/>
      <c r="L448" s="263"/>
      <c r="M448" s="263"/>
      <c r="N448" s="263"/>
      <c r="O448" s="263"/>
      <c r="P448" s="263"/>
      <c r="Q448" s="263"/>
      <c r="R448" s="263"/>
      <c r="S448" s="263"/>
      <c r="T448" s="263"/>
      <c r="U448" s="263"/>
      <c r="V448" s="263"/>
      <c r="W448" s="263"/>
      <c r="X448" s="263"/>
      <c r="Y448" s="263"/>
      <c r="Z448" s="263"/>
      <c r="AA448" s="263"/>
      <c r="AB448" s="263"/>
      <c r="AC448" s="263"/>
      <c r="AD448" s="263"/>
      <c r="AE448" s="263"/>
      <c r="AF448" s="263"/>
      <c r="AG448" s="263"/>
      <c r="AH448" s="263"/>
      <c r="AI448" s="263"/>
      <c r="AJ448" s="263"/>
      <c r="AK448" s="263"/>
      <c r="AL448" s="263"/>
      <c r="AM448" s="263"/>
      <c r="AN448" s="263"/>
      <c r="AO448" s="263"/>
      <c r="AP448" s="263"/>
      <c r="AQ448" s="263"/>
      <c r="AR448" s="263"/>
      <c r="AS448" s="263"/>
      <c r="AT448" s="263"/>
      <c r="AU448" s="263"/>
      <c r="AV448" s="263"/>
      <c r="AW448" s="263"/>
      <c r="AX448" s="263"/>
      <c r="AY448" s="263"/>
      <c r="AZ448" s="263"/>
      <c r="BA448" s="263"/>
      <c r="BB448" s="263"/>
      <c r="BC448" s="263"/>
      <c r="BD448" s="263"/>
      <c r="BE448" s="263"/>
      <c r="BF448" s="263"/>
      <c r="BG448" s="263"/>
      <c r="BH448" s="263"/>
      <c r="BI448" s="263"/>
      <c r="BJ448" s="263"/>
      <c r="BK448" s="263"/>
      <c r="BL448" s="263"/>
      <c r="BM448" s="263"/>
      <c r="BN448" s="263"/>
      <c r="BO448" s="263"/>
      <c r="BP448" s="263"/>
      <c r="BQ448" s="263"/>
      <c r="BR448" s="263"/>
      <c r="BS448" s="263"/>
      <c r="BT448" s="263"/>
      <c r="BU448" s="263"/>
      <c r="BV448" s="263"/>
      <c r="BW448" s="263"/>
      <c r="BX448" s="263"/>
      <c r="BY448" s="263"/>
      <c r="BZ448" s="263"/>
      <c r="CA448" s="263"/>
      <c r="CB448" s="263"/>
      <c r="CC448" s="263"/>
      <c r="CD448" s="263"/>
      <c r="CE448" s="263"/>
      <c r="CF448" s="263"/>
      <c r="CG448" s="263"/>
      <c r="CH448" s="263"/>
      <c r="CI448" s="263"/>
      <c r="CJ448" s="263"/>
      <c r="CK448" s="263"/>
      <c r="CL448" s="263"/>
      <c r="CM448" s="263"/>
      <c r="CN448" s="263"/>
      <c r="CO448" s="263"/>
      <c r="CP448" s="263"/>
      <c r="CQ448" s="263"/>
      <c r="CR448" s="263"/>
      <c r="CS448" s="263"/>
      <c r="CT448" s="263"/>
      <c r="CU448" s="263"/>
      <c r="CV448" s="263"/>
      <c r="CW448" s="263"/>
      <c r="CX448" s="263"/>
      <c r="CY448" s="263"/>
      <c r="CZ448" s="263"/>
      <c r="DA448" s="263"/>
      <c r="DB448" s="263"/>
      <c r="DC448" s="263"/>
      <c r="DD448" s="263"/>
      <c r="DE448" s="263"/>
      <c r="DF448" s="263"/>
      <c r="DG448" s="263"/>
      <c r="DH448" s="263"/>
      <c r="DI448" s="263"/>
      <c r="DJ448" s="263"/>
      <c r="DK448" s="263"/>
      <c r="DL448" s="263"/>
      <c r="DM448" s="263"/>
      <c r="DN448" s="263"/>
      <c r="DO448" s="263"/>
      <c r="DP448" s="263"/>
      <c r="DQ448" s="263"/>
      <c r="DR448" s="263"/>
      <c r="DS448" s="263"/>
      <c r="DT448" s="263"/>
      <c r="DU448" s="263"/>
      <c r="DV448" s="263"/>
      <c r="DW448" s="263"/>
      <c r="DX448" s="263"/>
      <c r="DY448" s="263"/>
      <c r="DZ448" s="263"/>
      <c r="EA448" s="263"/>
      <c r="EB448" s="263"/>
      <c r="EC448" s="263"/>
      <c r="ED448" s="263"/>
      <c r="EE448" s="263"/>
      <c r="EF448" s="263"/>
      <c r="EG448" s="263"/>
      <c r="EH448" s="263"/>
      <c r="EI448" s="263"/>
      <c r="EJ448" s="263"/>
      <c r="EK448" s="263"/>
      <c r="EL448" s="263"/>
      <c r="EM448" s="263"/>
      <c r="EN448" s="263"/>
      <c r="EO448" s="263"/>
      <c r="EP448" s="263"/>
      <c r="EQ448" s="263"/>
      <c r="ER448" s="263"/>
      <c r="ES448" s="263"/>
      <c r="ET448" s="263"/>
      <c r="EU448" s="263"/>
      <c r="EV448" s="263"/>
      <c r="EW448" s="263"/>
      <c r="EX448" s="263"/>
      <c r="EY448" s="263"/>
      <c r="EZ448" s="263"/>
      <c r="FA448" s="263"/>
      <c r="FB448" s="263"/>
      <c r="FC448" s="263"/>
      <c r="FD448" s="263"/>
      <c r="FE448" s="263"/>
      <c r="FF448" s="263"/>
      <c r="FG448" s="263"/>
      <c r="FH448" s="263"/>
      <c r="FI448" s="263"/>
      <c r="FJ448" s="263"/>
      <c r="FK448" s="263"/>
      <c r="FL448" s="263"/>
      <c r="FM448" s="263"/>
      <c r="FN448" s="263"/>
      <c r="FO448" s="263"/>
      <c r="FP448" s="263"/>
      <c r="FQ448" s="263"/>
      <c r="FR448" s="263"/>
      <c r="FS448" s="263"/>
      <c r="FT448" s="263"/>
      <c r="FU448" s="263"/>
      <c r="FV448" s="263"/>
      <c r="FW448" s="263"/>
      <c r="FX448" s="263"/>
      <c r="FY448" s="263"/>
      <c r="FZ448" s="263"/>
      <c r="GA448" s="263"/>
      <c r="GB448" s="263"/>
      <c r="GC448" s="263"/>
      <c r="GD448" s="263"/>
      <c r="GE448" s="263"/>
      <c r="GF448" s="263"/>
      <c r="GG448" s="263"/>
      <c r="GH448" s="263"/>
      <c r="GI448" s="263"/>
      <c r="GJ448" s="263"/>
      <c r="GK448" s="263"/>
      <c r="GL448" s="263"/>
      <c r="GM448" s="263"/>
      <c r="GN448" s="263"/>
      <c r="GO448" s="263"/>
      <c r="GP448" s="263"/>
      <c r="GQ448" s="263"/>
      <c r="GR448" s="263"/>
      <c r="GS448" s="263"/>
      <c r="GT448" s="263"/>
      <c r="GU448" s="263"/>
      <c r="GV448" s="263"/>
      <c r="GW448" s="263"/>
      <c r="GX448" s="263"/>
      <c r="GY448" s="263"/>
      <c r="GZ448" s="263"/>
      <c r="HA448" s="263"/>
      <c r="HB448" s="263"/>
      <c r="HC448" s="263"/>
      <c r="HD448" s="263"/>
      <c r="HE448" s="263"/>
      <c r="HF448" s="263"/>
      <c r="HG448" s="263"/>
      <c r="HH448" s="263"/>
      <c r="HI448" s="263"/>
      <c r="HJ448" s="263"/>
      <c r="HK448" s="263"/>
      <c r="HL448" s="263"/>
      <c r="HM448" s="263"/>
      <c r="HN448" s="263"/>
      <c r="HO448" s="263"/>
      <c r="HP448" s="263"/>
      <c r="HQ448" s="263"/>
      <c r="HR448" s="263"/>
      <c r="HS448" s="263"/>
      <c r="HT448" s="263"/>
      <c r="HU448" s="263"/>
      <c r="HV448" s="263"/>
      <c r="HW448" s="263"/>
      <c r="HX448" s="263"/>
      <c r="HY448" s="263"/>
      <c r="HZ448" s="263"/>
      <c r="IA448" s="263"/>
      <c r="IB448" s="263"/>
      <c r="IC448" s="263"/>
      <c r="ID448" s="263"/>
      <c r="IE448" s="263"/>
      <c r="IF448" s="263"/>
      <c r="IG448" s="263"/>
      <c r="IH448" s="263"/>
      <c r="II448" s="263"/>
      <c r="IJ448" s="263"/>
      <c r="IK448" s="263"/>
      <c r="IL448" s="263"/>
      <c r="IM448" s="263"/>
      <c r="IN448" s="263"/>
      <c r="IO448" s="263"/>
      <c r="IP448" s="263"/>
      <c r="IQ448" s="263"/>
      <c r="IR448" s="263"/>
      <c r="IS448" s="263"/>
      <c r="IT448" s="263"/>
      <c r="IU448" s="263"/>
      <c r="IV448" s="263"/>
      <c r="IW448" s="263"/>
      <c r="IX448" s="263"/>
      <c r="IY448" s="263"/>
      <c r="IZ448" s="263"/>
      <c r="JA448" s="263"/>
      <c r="JB448" s="263"/>
      <c r="JC448" s="263"/>
      <c r="JD448" s="263"/>
      <c r="JE448" s="263"/>
      <c r="JF448" s="263"/>
      <c r="JG448" s="263"/>
      <c r="JH448" s="263"/>
      <c r="JI448" s="263"/>
      <c r="JJ448" s="263"/>
      <c r="JK448" s="263"/>
      <c r="JL448" s="263"/>
      <c r="JM448" s="263"/>
      <c r="JN448" s="263"/>
      <c r="JO448" s="263"/>
      <c r="JP448" s="263"/>
      <c r="JQ448" s="263"/>
      <c r="JR448" s="263"/>
      <c r="JS448" s="263"/>
      <c r="JT448" s="263"/>
      <c r="JU448" s="263"/>
      <c r="JV448" s="263"/>
      <c r="JW448" s="263"/>
      <c r="JX448" s="263"/>
      <c r="JY448" s="263"/>
      <c r="JZ448" s="263"/>
      <c r="KA448" s="263"/>
      <c r="KB448" s="263"/>
      <c r="KC448" s="263"/>
      <c r="KD448" s="263"/>
      <c r="KE448" s="263"/>
      <c r="KF448" s="263"/>
      <c r="KG448" s="263"/>
      <c r="KH448" s="263"/>
      <c r="KI448" s="263"/>
      <c r="KJ448" s="263"/>
      <c r="KK448" s="263"/>
      <c r="KL448" s="263"/>
      <c r="KM448" s="263"/>
      <c r="KN448" s="263"/>
      <c r="KO448" s="263"/>
      <c r="KP448" s="263"/>
      <c r="KQ448" s="263"/>
      <c r="KR448" s="263"/>
      <c r="KS448" s="263"/>
      <c r="KT448" s="263"/>
      <c r="KU448" s="263"/>
      <c r="KV448" s="263"/>
      <c r="KW448" s="263"/>
      <c r="KX448" s="263"/>
      <c r="KY448" s="263"/>
      <c r="KZ448" s="263"/>
      <c r="LA448" s="263"/>
      <c r="LB448" s="263"/>
      <c r="LC448" s="263"/>
      <c r="LD448" s="263"/>
      <c r="LE448" s="263"/>
      <c r="LF448" s="263"/>
      <c r="LG448" s="263"/>
      <c r="LH448" s="263"/>
      <c r="LI448" s="263"/>
      <c r="LJ448" s="263"/>
      <c r="LK448" s="263"/>
      <c r="LL448" s="263"/>
      <c r="LM448" s="263"/>
      <c r="LN448" s="263"/>
      <c r="LO448" s="263"/>
      <c r="LP448" s="263"/>
      <c r="LQ448" s="263"/>
      <c r="LR448" s="263"/>
      <c r="LS448" s="263"/>
      <c r="LT448" s="263"/>
      <c r="LU448" s="263"/>
      <c r="LV448" s="263"/>
      <c r="LW448" s="263"/>
      <c r="LX448" s="263"/>
      <c r="LY448" s="263"/>
      <c r="LZ448" s="263"/>
      <c r="MA448" s="263"/>
      <c r="MB448" s="263"/>
      <c r="MC448" s="263"/>
      <c r="MD448" s="263"/>
      <c r="ME448" s="263"/>
      <c r="MF448" s="263"/>
      <c r="MG448" s="263"/>
      <c r="MH448" s="263"/>
      <c r="MI448" s="263"/>
      <c r="MJ448" s="263"/>
      <c r="MK448" s="263"/>
      <c r="ML448" s="263"/>
      <c r="MM448" s="263"/>
      <c r="MN448" s="263"/>
      <c r="MO448" s="263"/>
      <c r="MP448" s="263"/>
      <c r="MQ448" s="263"/>
      <c r="MR448" s="263"/>
      <c r="MS448" s="263"/>
      <c r="MT448" s="263"/>
      <c r="MU448" s="263"/>
      <c r="MV448" s="263"/>
      <c r="MW448" s="263"/>
      <c r="MX448" s="263"/>
      <c r="MY448" s="263"/>
      <c r="MZ448" s="263"/>
      <c r="NA448" s="263"/>
      <c r="NB448" s="263"/>
      <c r="NC448" s="263"/>
      <c r="ND448" s="263"/>
      <c r="NE448" s="263"/>
      <c r="NF448" s="263"/>
      <c r="NG448" s="263"/>
      <c r="NH448" s="263"/>
      <c r="NI448" s="263"/>
      <c r="NJ448" s="263"/>
      <c r="NK448" s="263"/>
      <c r="NL448" s="263"/>
      <c r="NM448" s="263"/>
      <c r="NN448" s="263"/>
      <c r="NO448" s="263"/>
      <c r="NP448" s="263"/>
      <c r="NQ448" s="263"/>
      <c r="NR448" s="263"/>
      <c r="NS448" s="263"/>
      <c r="NT448" s="263"/>
      <c r="NU448" s="263"/>
      <c r="NV448" s="263"/>
      <c r="NW448" s="263"/>
      <c r="NX448" s="263"/>
      <c r="NY448" s="263"/>
      <c r="NZ448" s="263"/>
      <c r="OA448" s="263"/>
      <c r="OB448" s="263"/>
      <c r="OC448" s="263"/>
      <c r="OD448" s="263"/>
      <c r="OE448" s="263"/>
      <c r="OF448" s="263"/>
      <c r="OG448" s="263"/>
      <c r="OH448" s="263"/>
      <c r="OI448" s="263"/>
      <c r="OJ448" s="263"/>
      <c r="OK448" s="263"/>
      <c r="OL448" s="263"/>
      <c r="OM448" s="263"/>
      <c r="ON448" s="263"/>
      <c r="OO448" s="263"/>
      <c r="OP448" s="263"/>
      <c r="OQ448" s="263"/>
      <c r="OR448" s="263"/>
      <c r="OS448" s="263"/>
      <c r="OT448" s="263"/>
      <c r="OU448" s="263"/>
      <c r="OV448" s="263"/>
      <c r="OW448" s="263"/>
      <c r="OX448" s="263"/>
      <c r="OY448" s="263"/>
      <c r="OZ448" s="263"/>
      <c r="PA448" s="263"/>
      <c r="PB448" s="263"/>
      <c r="PC448" s="263"/>
      <c r="PD448" s="263"/>
      <c r="PE448" s="263"/>
      <c r="PF448" s="263"/>
      <c r="PG448" s="263"/>
      <c r="PH448" s="263"/>
      <c r="PI448" s="263"/>
      <c r="PJ448" s="263"/>
      <c r="PK448" s="263"/>
      <c r="PL448" s="263"/>
      <c r="PM448" s="263"/>
      <c r="PN448" s="263"/>
      <c r="PO448" s="263"/>
      <c r="PP448" s="263"/>
      <c r="PQ448" s="263"/>
      <c r="PR448" s="263"/>
      <c r="PS448" s="263"/>
      <c r="PT448" s="263"/>
      <c r="PU448" s="263"/>
      <c r="PV448" s="263"/>
      <c r="PW448" s="263"/>
      <c r="PX448" s="263"/>
      <c r="PY448" s="263"/>
      <c r="PZ448" s="263"/>
      <c r="QA448" s="263"/>
      <c r="QB448" s="263"/>
      <c r="QC448" s="263"/>
      <c r="QD448" s="263"/>
      <c r="QE448" s="263"/>
      <c r="QF448" s="263"/>
      <c r="QG448" s="263"/>
      <c r="QH448" s="263"/>
      <c r="QI448" s="263"/>
      <c r="QJ448" s="263"/>
      <c r="QK448" s="263"/>
      <c r="QL448" s="263"/>
      <c r="QM448" s="263"/>
      <c r="QN448" s="263"/>
      <c r="QO448" s="263"/>
      <c r="QP448" s="263"/>
      <c r="QQ448" s="263"/>
      <c r="QR448" s="263"/>
      <c r="QS448" s="263"/>
      <c r="QT448" s="263"/>
      <c r="QU448" s="263"/>
      <c r="QV448" s="263"/>
      <c r="QW448" s="263"/>
      <c r="QX448" s="263"/>
      <c r="QY448" s="263"/>
      <c r="QZ448" s="263"/>
      <c r="RA448" s="263"/>
      <c r="RB448" s="263"/>
      <c r="RC448" s="263"/>
      <c r="RD448" s="263"/>
      <c r="RE448" s="263"/>
      <c r="RF448" s="263"/>
      <c r="RG448" s="263"/>
      <c r="RH448" s="263"/>
      <c r="RI448" s="263"/>
      <c r="RJ448" s="263"/>
      <c r="RK448" s="263"/>
      <c r="RL448" s="263"/>
      <c r="RM448" s="263"/>
      <c r="RN448" s="263"/>
      <c r="RO448" s="263"/>
      <c r="RP448" s="263"/>
      <c r="RQ448" s="263"/>
      <c r="RR448" s="263"/>
      <c r="RS448" s="263"/>
      <c r="RT448" s="263"/>
      <c r="RU448" s="263"/>
      <c r="RV448" s="263"/>
      <c r="RW448" s="263"/>
      <c r="RX448" s="263"/>
      <c r="RY448" s="263"/>
      <c r="RZ448" s="263"/>
      <c r="SA448" s="263"/>
      <c r="SB448" s="263"/>
      <c r="SC448" s="263"/>
      <c r="SD448" s="263"/>
      <c r="SE448" s="263"/>
      <c r="SF448" s="263"/>
      <c r="SG448" s="263"/>
      <c r="SH448" s="263"/>
      <c r="SI448" s="263"/>
      <c r="SJ448" s="263"/>
      <c r="SK448" s="263"/>
      <c r="SL448" s="263"/>
      <c r="SM448" s="263"/>
      <c r="SN448" s="263"/>
      <c r="SO448" s="263"/>
      <c r="SP448" s="263"/>
      <c r="SQ448" s="263"/>
      <c r="SR448" s="263"/>
      <c r="SS448" s="263"/>
      <c r="ST448" s="263"/>
      <c r="SU448" s="263"/>
      <c r="SV448" s="263"/>
      <c r="SW448" s="263"/>
      <c r="SX448" s="263"/>
      <c r="SY448" s="263"/>
      <c r="SZ448" s="263"/>
      <c r="TA448" s="263"/>
      <c r="TB448" s="263"/>
      <c r="TC448" s="263"/>
      <c r="TD448" s="263"/>
      <c r="TE448" s="263"/>
      <c r="TF448" s="263"/>
      <c r="TG448" s="263"/>
      <c r="TH448" s="263"/>
      <c r="TI448" s="263"/>
      <c r="TJ448" s="263"/>
      <c r="TK448" s="263"/>
      <c r="TL448" s="263"/>
      <c r="TM448" s="263"/>
      <c r="TN448" s="263"/>
      <c r="TO448" s="263"/>
      <c r="TP448" s="263"/>
      <c r="TQ448" s="263"/>
      <c r="TR448" s="263"/>
      <c r="TS448" s="263"/>
      <c r="TT448" s="263"/>
      <c r="TU448" s="263"/>
      <c r="TV448" s="263"/>
      <c r="TW448" s="263"/>
      <c r="TX448" s="263"/>
      <c r="TY448" s="263"/>
      <c r="TZ448" s="263"/>
      <c r="UA448" s="263"/>
      <c r="UB448" s="263"/>
      <c r="UC448" s="263"/>
      <c r="UD448" s="263"/>
      <c r="UE448" s="263"/>
      <c r="UF448" s="263"/>
      <c r="UG448" s="263"/>
      <c r="UH448" s="263"/>
      <c r="UI448" s="263"/>
      <c r="UJ448" s="263"/>
      <c r="UK448" s="263"/>
      <c r="UL448" s="263"/>
      <c r="UM448" s="263"/>
      <c r="UN448" s="263"/>
      <c r="UO448" s="263"/>
      <c r="UP448" s="263"/>
      <c r="UQ448" s="263"/>
      <c r="UR448" s="263"/>
      <c r="US448" s="263"/>
      <c r="UT448" s="263"/>
      <c r="UU448" s="263"/>
      <c r="UV448" s="263"/>
      <c r="UW448" s="263"/>
      <c r="UX448" s="263"/>
      <c r="UY448" s="263"/>
      <c r="UZ448" s="263"/>
      <c r="VA448" s="263"/>
      <c r="VB448" s="263"/>
      <c r="VC448" s="263"/>
      <c r="VD448" s="263"/>
      <c r="VE448" s="263"/>
      <c r="VF448" s="263"/>
      <c r="VG448" s="263"/>
      <c r="VH448" s="263"/>
      <c r="VI448" s="263"/>
      <c r="VJ448" s="263"/>
      <c r="VK448" s="263"/>
      <c r="VL448" s="263"/>
      <c r="VM448" s="263"/>
      <c r="VN448" s="263"/>
      <c r="VO448" s="263"/>
      <c r="VP448" s="263"/>
      <c r="VQ448" s="263"/>
      <c r="VR448" s="263"/>
      <c r="VS448" s="263"/>
      <c r="VT448" s="263"/>
      <c r="VU448" s="263"/>
      <c r="VV448" s="263"/>
      <c r="VW448" s="263"/>
      <c r="VX448" s="263"/>
      <c r="VY448" s="263"/>
      <c r="VZ448" s="263"/>
      <c r="WA448" s="263"/>
      <c r="WB448" s="263"/>
      <c r="WC448" s="263"/>
      <c r="WD448" s="263"/>
      <c r="WE448" s="263"/>
      <c r="WF448" s="263"/>
      <c r="WG448" s="263"/>
      <c r="WH448" s="263"/>
      <c r="WI448" s="263"/>
      <c r="WJ448" s="263"/>
      <c r="WK448" s="263"/>
      <c r="WL448" s="263"/>
      <c r="WM448" s="263"/>
      <c r="WN448" s="263"/>
      <c r="WO448" s="263"/>
      <c r="WP448" s="263"/>
      <c r="WQ448" s="263"/>
      <c r="WR448" s="263"/>
      <c r="WS448" s="263"/>
      <c r="WT448" s="263"/>
      <c r="WU448" s="263"/>
      <c r="WV448" s="263"/>
      <c r="WW448" s="263"/>
      <c r="WX448" s="263"/>
      <c r="WY448" s="263"/>
      <c r="WZ448" s="263"/>
      <c r="XA448" s="263"/>
      <c r="XB448" s="263"/>
      <c r="XC448" s="263"/>
      <c r="XD448" s="263"/>
      <c r="XE448" s="263"/>
      <c r="XF448" s="263"/>
      <c r="XG448" s="263"/>
      <c r="XH448" s="263"/>
      <c r="XI448" s="263"/>
      <c r="XJ448" s="263"/>
      <c r="XK448" s="263"/>
      <c r="XL448" s="263"/>
      <c r="XM448" s="263"/>
      <c r="XN448" s="263"/>
      <c r="XO448" s="263"/>
      <c r="XP448" s="263"/>
      <c r="XQ448" s="263"/>
      <c r="XR448" s="263"/>
      <c r="XS448" s="263"/>
      <c r="XT448" s="263"/>
      <c r="XU448" s="263"/>
      <c r="XV448" s="263"/>
      <c r="XW448" s="263"/>
      <c r="XX448" s="263"/>
      <c r="XY448" s="263"/>
      <c r="XZ448" s="263"/>
      <c r="YA448" s="263"/>
      <c r="YB448" s="263"/>
      <c r="YC448" s="263"/>
      <c r="YD448" s="263"/>
      <c r="YE448" s="263"/>
      <c r="YF448" s="263"/>
      <c r="YG448" s="263"/>
      <c r="YH448" s="263"/>
      <c r="YI448" s="263"/>
      <c r="YJ448" s="263"/>
      <c r="YK448" s="263"/>
      <c r="YL448" s="263"/>
      <c r="YM448" s="263"/>
      <c r="YN448" s="263"/>
      <c r="YO448" s="263"/>
      <c r="YP448" s="263"/>
      <c r="YQ448" s="263"/>
      <c r="YR448" s="263"/>
      <c r="YS448" s="263"/>
      <c r="YT448" s="263"/>
      <c r="YU448" s="263"/>
      <c r="YV448" s="263"/>
      <c r="YW448" s="263"/>
      <c r="YX448" s="263"/>
      <c r="YY448" s="263"/>
      <c r="YZ448" s="263"/>
      <c r="ZA448" s="263"/>
      <c r="ZB448" s="263"/>
      <c r="ZC448" s="263"/>
      <c r="ZD448" s="263"/>
      <c r="ZE448" s="263"/>
      <c r="ZF448" s="263"/>
      <c r="ZG448" s="263"/>
      <c r="ZH448" s="263"/>
      <c r="ZI448" s="263"/>
      <c r="ZJ448" s="263"/>
      <c r="ZK448" s="263"/>
      <c r="ZL448" s="263"/>
      <c r="ZM448" s="263"/>
      <c r="ZN448" s="263"/>
      <c r="ZO448" s="263"/>
      <c r="ZP448" s="263"/>
      <c r="ZQ448" s="263"/>
      <c r="ZR448" s="263"/>
      <c r="ZS448" s="263"/>
      <c r="ZT448" s="263"/>
      <c r="ZU448" s="263"/>
      <c r="ZV448" s="263"/>
      <c r="ZW448" s="263"/>
      <c r="ZX448" s="263"/>
      <c r="ZY448" s="263"/>
      <c r="ZZ448" s="263"/>
      <c r="AAA448" s="263"/>
      <c r="AAB448" s="263"/>
      <c r="AAC448" s="263"/>
      <c r="AAD448" s="263"/>
      <c r="AAE448" s="263"/>
      <c r="AAF448" s="263"/>
      <c r="AAG448" s="263"/>
      <c r="AAH448" s="263"/>
      <c r="AAI448" s="263"/>
      <c r="AAJ448" s="263"/>
      <c r="AAK448" s="263"/>
      <c r="AAL448" s="263"/>
      <c r="AAM448" s="263"/>
      <c r="AAN448" s="263"/>
      <c r="AAO448" s="263"/>
      <c r="AAP448" s="263"/>
      <c r="AAQ448" s="263"/>
      <c r="AAR448" s="263"/>
      <c r="AAS448" s="263"/>
      <c r="AAT448" s="263"/>
      <c r="AAU448" s="263"/>
      <c r="AAV448" s="263"/>
      <c r="AAW448" s="263"/>
      <c r="AAX448" s="263"/>
      <c r="AAY448" s="263"/>
      <c r="AAZ448" s="263"/>
      <c r="ABA448" s="263"/>
      <c r="ABB448" s="263"/>
      <c r="ABC448" s="263"/>
      <c r="ABD448" s="263"/>
      <c r="ABE448" s="263"/>
      <c r="ABF448" s="263"/>
      <c r="ABG448" s="263"/>
      <c r="ABH448" s="263"/>
      <c r="ABI448" s="263"/>
      <c r="ABJ448" s="263"/>
      <c r="ABK448" s="263"/>
      <c r="ABL448" s="263"/>
      <c r="ABM448" s="263"/>
      <c r="ABN448" s="263"/>
      <c r="ABO448" s="263"/>
      <c r="ABP448" s="263"/>
      <c r="ABQ448" s="263"/>
      <c r="ABR448" s="263"/>
      <c r="ABS448" s="263"/>
      <c r="ABT448" s="263"/>
      <c r="ABU448" s="263"/>
      <c r="ABV448" s="263"/>
      <c r="ABW448" s="263"/>
      <c r="ABX448" s="263"/>
      <c r="ABY448" s="263"/>
      <c r="ABZ448" s="263"/>
      <c r="ACA448" s="263"/>
      <c r="ACB448" s="263"/>
      <c r="ACC448" s="263"/>
      <c r="ACD448" s="263"/>
      <c r="ACE448" s="263"/>
      <c r="ACF448" s="263"/>
      <c r="ACG448" s="263"/>
      <c r="ACH448" s="263"/>
      <c r="ACI448" s="263"/>
      <c r="ACJ448" s="263"/>
      <c r="ACK448" s="263"/>
      <c r="ACL448" s="263"/>
      <c r="ACM448" s="263"/>
      <c r="ACN448" s="263"/>
      <c r="ACO448" s="263"/>
      <c r="ACP448" s="263"/>
      <c r="ACQ448" s="263"/>
      <c r="ACR448" s="263"/>
      <c r="ACS448" s="263"/>
      <c r="ACT448" s="263"/>
      <c r="ACU448" s="263"/>
      <c r="ACV448" s="263"/>
      <c r="ACW448" s="263"/>
      <c r="ACX448" s="263"/>
      <c r="ACY448" s="263"/>
      <c r="ACZ448" s="263"/>
      <c r="ADA448" s="263"/>
      <c r="ADB448" s="263"/>
      <c r="ADC448" s="263"/>
      <c r="ADD448" s="263"/>
      <c r="ADE448" s="263"/>
      <c r="ADF448" s="263"/>
      <c r="ADG448" s="263"/>
      <c r="ADH448" s="263"/>
      <c r="ADI448" s="263"/>
      <c r="ADJ448" s="263"/>
      <c r="ADK448" s="263"/>
      <c r="ADL448" s="263"/>
      <c r="ADM448" s="263"/>
      <c r="ADN448" s="263"/>
      <c r="ADO448" s="263"/>
      <c r="ADP448" s="263"/>
      <c r="ADQ448" s="263"/>
      <c r="ADR448" s="263"/>
      <c r="ADS448" s="263"/>
      <c r="ADT448" s="263"/>
      <c r="ADU448" s="263"/>
      <c r="ADV448" s="263"/>
      <c r="ADW448" s="263"/>
      <c r="ADX448" s="263"/>
      <c r="ADY448" s="263"/>
      <c r="ADZ448" s="263"/>
      <c r="AEA448" s="263"/>
      <c r="AEB448" s="263"/>
      <c r="AEC448" s="263"/>
      <c r="AED448" s="263"/>
      <c r="AEE448" s="263"/>
      <c r="AEF448" s="263"/>
      <c r="AEG448" s="263"/>
      <c r="AEH448" s="263"/>
      <c r="AEI448" s="263"/>
      <c r="AEJ448" s="263"/>
      <c r="AEK448" s="263"/>
      <c r="AEL448" s="263"/>
      <c r="AEM448" s="263"/>
      <c r="AEN448" s="263"/>
      <c r="AEO448" s="263"/>
      <c r="AEP448" s="263"/>
      <c r="AEQ448" s="263"/>
      <c r="AER448" s="263"/>
      <c r="AES448" s="263"/>
      <c r="AET448" s="263"/>
      <c r="AEU448" s="263"/>
      <c r="AEV448" s="263"/>
      <c r="AEW448" s="263"/>
      <c r="AEX448" s="263"/>
      <c r="AEY448" s="263"/>
      <c r="AEZ448" s="263"/>
      <c r="AFA448" s="263"/>
      <c r="AFB448" s="263"/>
      <c r="AFC448" s="263"/>
      <c r="AFD448" s="263"/>
      <c r="AFE448" s="263"/>
      <c r="AFF448" s="263"/>
      <c r="AFG448" s="263"/>
      <c r="AFH448" s="263"/>
      <c r="AFI448" s="263"/>
      <c r="AFJ448" s="263"/>
      <c r="AFK448" s="263"/>
      <c r="AFL448" s="263"/>
      <c r="AFM448" s="263"/>
      <c r="AFN448" s="263"/>
      <c r="AFO448" s="263"/>
      <c r="AFP448" s="263"/>
      <c r="AFQ448" s="263"/>
      <c r="AFR448" s="263"/>
      <c r="AFS448" s="263"/>
      <c r="AFT448" s="263"/>
      <c r="AFU448" s="263"/>
      <c r="AFV448" s="263"/>
      <c r="AFW448" s="263"/>
      <c r="AFX448" s="263"/>
      <c r="AFY448" s="263"/>
      <c r="AFZ448" s="263"/>
      <c r="AGA448" s="263"/>
      <c r="AGB448" s="263"/>
      <c r="AGC448" s="263"/>
      <c r="AGD448" s="263"/>
      <c r="AGE448" s="263"/>
      <c r="AGF448" s="263"/>
      <c r="AGG448" s="263"/>
      <c r="AGH448" s="263"/>
      <c r="AGI448" s="263"/>
      <c r="AGJ448" s="263"/>
      <c r="AGK448" s="263"/>
      <c r="AGL448" s="263"/>
      <c r="AGM448" s="263"/>
      <c r="AGN448" s="263"/>
      <c r="AGO448" s="263"/>
      <c r="AGP448" s="263"/>
      <c r="AGQ448" s="263"/>
      <c r="AGR448" s="263"/>
      <c r="AGS448" s="263"/>
      <c r="AGT448" s="263"/>
      <c r="AGU448" s="263"/>
      <c r="AGV448" s="263"/>
      <c r="AGW448" s="263"/>
      <c r="AGX448" s="263"/>
      <c r="AGY448" s="263"/>
      <c r="AGZ448" s="263"/>
      <c r="AHA448" s="263"/>
      <c r="AHB448" s="263"/>
      <c r="AHC448" s="263"/>
      <c r="AHD448" s="263"/>
      <c r="AHE448" s="263"/>
      <c r="AHF448" s="263"/>
      <c r="AHG448" s="263"/>
      <c r="AHH448" s="263"/>
      <c r="AHI448" s="263"/>
      <c r="AHJ448" s="263"/>
      <c r="AHK448" s="263"/>
      <c r="AHL448" s="263"/>
      <c r="AHM448" s="263"/>
      <c r="AHN448" s="263"/>
      <c r="AHO448" s="263"/>
      <c r="AHP448" s="263"/>
      <c r="AHQ448" s="263"/>
      <c r="AHR448" s="263"/>
      <c r="AHS448" s="263"/>
      <c r="AHT448" s="263"/>
      <c r="AHU448" s="263"/>
      <c r="AHV448" s="263"/>
      <c r="AHW448" s="263"/>
      <c r="AHX448" s="263"/>
      <c r="AHY448" s="263"/>
      <c r="AHZ448" s="263"/>
      <c r="AIA448" s="263"/>
      <c r="AIB448" s="263"/>
      <c r="AIC448" s="263"/>
      <c r="AID448" s="263"/>
      <c r="AIE448" s="263"/>
      <c r="AIF448" s="263"/>
      <c r="AIG448" s="263"/>
      <c r="AIH448" s="263"/>
      <c r="AII448" s="263"/>
      <c r="AIJ448" s="263"/>
      <c r="AIK448" s="263"/>
      <c r="AIL448" s="263"/>
      <c r="AIM448" s="263"/>
      <c r="AIN448" s="263"/>
      <c r="AIO448" s="263"/>
      <c r="AIP448" s="263"/>
      <c r="AIQ448" s="263"/>
      <c r="AIR448" s="263"/>
      <c r="AIS448" s="263"/>
      <c r="AIT448" s="263"/>
      <c r="AIU448" s="263"/>
      <c r="AIV448" s="263"/>
      <c r="AIW448" s="263"/>
      <c r="AIX448" s="263"/>
      <c r="AIY448" s="263"/>
      <c r="AIZ448" s="263"/>
      <c r="AJA448" s="263"/>
      <c r="AJB448" s="263"/>
      <c r="AJC448" s="263"/>
      <c r="AJD448" s="263"/>
      <c r="AJE448" s="263"/>
      <c r="AJF448" s="263"/>
      <c r="AJG448" s="263"/>
      <c r="AJH448" s="263"/>
      <c r="AJI448" s="263"/>
      <c r="AJJ448" s="263"/>
      <c r="AJK448" s="263"/>
      <c r="AJL448" s="263"/>
      <c r="AJM448" s="263"/>
      <c r="AJN448" s="263"/>
      <c r="AJO448" s="263"/>
      <c r="AJP448" s="263"/>
      <c r="AJQ448" s="263"/>
      <c r="AJR448" s="263"/>
      <c r="AJS448" s="263"/>
      <c r="AJT448" s="263"/>
      <c r="AJU448" s="263"/>
      <c r="AJV448" s="263"/>
      <c r="AJW448" s="263"/>
      <c r="AJX448" s="263"/>
      <c r="AJY448" s="263"/>
      <c r="AJZ448" s="263"/>
      <c r="AKA448" s="263"/>
      <c r="AKB448" s="263"/>
      <c r="AKC448" s="263"/>
      <c r="AKD448" s="263"/>
      <c r="AKE448" s="263"/>
      <c r="AKF448" s="263"/>
      <c r="AKG448" s="263"/>
      <c r="AKH448" s="263"/>
      <c r="AKI448" s="263"/>
      <c r="AKJ448" s="263"/>
      <c r="AKK448" s="263"/>
      <c r="AKL448" s="263"/>
      <c r="AKM448" s="263"/>
      <c r="AKN448" s="263"/>
      <c r="AKO448" s="263"/>
      <c r="AKP448" s="263"/>
      <c r="AKQ448" s="263"/>
      <c r="AKR448" s="263"/>
      <c r="AKS448" s="263"/>
      <c r="AKT448" s="263"/>
      <c r="AKU448" s="263"/>
      <c r="AKV448" s="263"/>
      <c r="AKW448" s="263"/>
      <c r="AKX448" s="263"/>
      <c r="AKY448" s="263"/>
      <c r="AKZ448" s="263"/>
      <c r="ALA448" s="263"/>
      <c r="ALB448" s="263"/>
      <c r="ALC448" s="263"/>
      <c r="ALD448" s="263"/>
      <c r="ALE448" s="263"/>
      <c r="ALF448" s="263"/>
      <c r="ALG448" s="263"/>
      <c r="ALH448" s="263"/>
      <c r="ALI448" s="263"/>
      <c r="ALJ448" s="263"/>
      <c r="ALK448" s="263"/>
      <c r="ALL448" s="263"/>
      <c r="ALM448" s="263"/>
      <c r="ALN448" s="263"/>
      <c r="ALO448" s="263"/>
      <c r="ALP448" s="263"/>
      <c r="ALQ448" s="263"/>
      <c r="ALR448" s="263"/>
      <c r="ALS448" s="263"/>
      <c r="ALT448" s="263"/>
      <c r="ALU448" s="263"/>
      <c r="ALV448" s="263"/>
      <c r="ALW448" s="263"/>
      <c r="ALX448" s="263"/>
      <c r="ALY448" s="263"/>
      <c r="ALZ448" s="263"/>
      <c r="AMA448" s="263"/>
      <c r="AMB448" s="263"/>
      <c r="AMC448" s="263"/>
      <c r="AMD448" s="263"/>
      <c r="AME448" s="263"/>
      <c r="AMF448" s="263"/>
      <c r="AMG448" s="263"/>
      <c r="AMH448" s="263"/>
      <c r="AMI448" s="263"/>
      <c r="AMJ448" s="263"/>
      <c r="AMK448" s="263"/>
      <c r="AML448" s="263"/>
      <c r="AMM448" s="263"/>
      <c r="AMN448" s="263"/>
      <c r="AMO448" s="263"/>
      <c r="AMP448" s="263"/>
      <c r="AMQ448" s="263"/>
      <c r="AMR448" s="263"/>
      <c r="AMS448" s="263"/>
      <c r="AMT448" s="263"/>
      <c r="AMU448" s="263"/>
      <c r="AMV448" s="263"/>
      <c r="AMW448" s="263"/>
      <c r="AMX448" s="263"/>
      <c r="AMY448" s="263"/>
      <c r="AMZ448" s="263"/>
      <c r="ANA448" s="263"/>
      <c r="ANB448" s="263"/>
      <c r="ANC448" s="263"/>
      <c r="AND448" s="263"/>
      <c r="ANE448" s="263"/>
      <c r="ANF448" s="263"/>
      <c r="ANG448" s="263"/>
      <c r="ANH448" s="263"/>
      <c r="ANI448" s="263"/>
      <c r="ANJ448" s="263"/>
      <c r="ANK448" s="263"/>
      <c r="ANL448" s="263"/>
      <c r="ANM448" s="263"/>
      <c r="ANN448" s="263"/>
      <c r="ANO448" s="263"/>
      <c r="ANP448" s="263"/>
      <c r="ANQ448" s="263"/>
      <c r="ANR448" s="263"/>
      <c r="ANS448" s="263"/>
      <c r="ANT448" s="263"/>
      <c r="ANU448" s="263"/>
      <c r="ANV448" s="263"/>
      <c r="ANW448" s="263"/>
      <c r="ANX448" s="263"/>
      <c r="ANY448" s="263"/>
      <c r="ANZ448" s="263"/>
      <c r="AOA448" s="263"/>
      <c r="AOB448" s="263"/>
      <c r="AOC448" s="263"/>
      <c r="AOD448" s="263"/>
      <c r="AOE448" s="263"/>
      <c r="AOF448" s="263"/>
      <c r="AOG448" s="263"/>
      <c r="AOH448" s="263"/>
      <c r="AOI448" s="263"/>
      <c r="AOJ448" s="263"/>
      <c r="AOK448" s="263"/>
      <c r="AOL448" s="263"/>
      <c r="AOM448" s="263"/>
      <c r="AON448" s="263"/>
      <c r="AOO448" s="263"/>
      <c r="AOP448" s="263"/>
      <c r="AOQ448" s="263"/>
      <c r="AOR448" s="263"/>
      <c r="AOS448" s="263"/>
      <c r="AOT448" s="263"/>
      <c r="AOU448" s="263"/>
      <c r="AOV448" s="263"/>
      <c r="AOW448" s="263"/>
      <c r="AOX448" s="263"/>
      <c r="AOY448" s="263"/>
      <c r="AOZ448" s="263"/>
      <c r="APA448" s="263"/>
      <c r="APB448" s="263"/>
      <c r="APC448" s="263"/>
      <c r="APD448" s="263"/>
      <c r="APE448" s="263"/>
      <c r="APF448" s="263"/>
      <c r="APG448" s="263"/>
      <c r="APH448" s="263"/>
      <c r="API448" s="263"/>
      <c r="APJ448" s="263"/>
      <c r="APK448" s="263"/>
      <c r="APL448" s="263"/>
      <c r="APM448" s="263"/>
      <c r="APN448" s="263"/>
      <c r="APO448" s="263"/>
      <c r="APP448" s="263"/>
      <c r="APQ448" s="263"/>
      <c r="APR448" s="263"/>
      <c r="APS448" s="263"/>
      <c r="APT448" s="263"/>
      <c r="APU448" s="263"/>
      <c r="APV448" s="263"/>
      <c r="APW448" s="263"/>
      <c r="APX448" s="263"/>
      <c r="APY448" s="263"/>
      <c r="APZ448" s="263"/>
      <c r="AQA448" s="263"/>
      <c r="AQB448" s="263"/>
      <c r="AQC448" s="263"/>
      <c r="AQD448" s="263"/>
      <c r="AQE448" s="263"/>
      <c r="AQF448" s="263"/>
      <c r="AQG448" s="263"/>
      <c r="AQH448" s="263"/>
      <c r="AQI448" s="263"/>
      <c r="AQJ448" s="263"/>
      <c r="AQK448" s="263"/>
      <c r="AQL448" s="263"/>
      <c r="AQM448" s="263"/>
      <c r="AQN448" s="263"/>
      <c r="AQO448" s="263"/>
      <c r="AQP448" s="263"/>
      <c r="AQQ448" s="263"/>
      <c r="AQR448" s="263"/>
      <c r="AQS448" s="263"/>
      <c r="AQT448" s="263"/>
      <c r="AQU448" s="263"/>
      <c r="AQV448" s="263"/>
      <c r="AQW448" s="263"/>
      <c r="AQX448" s="263"/>
      <c r="AQY448" s="263"/>
      <c r="AQZ448" s="263"/>
      <c r="ARA448" s="263"/>
      <c r="ARB448" s="263"/>
      <c r="ARC448" s="263"/>
      <c r="ARD448" s="263"/>
      <c r="ARE448" s="263"/>
      <c r="ARF448" s="263"/>
      <c r="ARG448" s="263"/>
      <c r="ARH448" s="263"/>
      <c r="ARI448" s="263"/>
      <c r="ARJ448" s="263"/>
      <c r="ARK448" s="263"/>
      <c r="ARL448" s="263"/>
      <c r="ARM448" s="263"/>
      <c r="ARN448" s="263"/>
      <c r="ARO448" s="263"/>
      <c r="ARP448" s="263"/>
      <c r="ARQ448" s="263"/>
      <c r="ARR448" s="263"/>
      <c r="ARS448" s="263"/>
      <c r="ART448" s="263"/>
      <c r="ARU448" s="263"/>
      <c r="ARV448" s="263"/>
      <c r="ARW448" s="263"/>
      <c r="ARX448" s="263"/>
      <c r="ARY448" s="263"/>
      <c r="ARZ448" s="263"/>
      <c r="ASA448" s="263"/>
      <c r="ASB448" s="263"/>
      <c r="ASC448" s="263"/>
      <c r="ASD448" s="263"/>
      <c r="ASE448" s="263"/>
      <c r="ASF448" s="263"/>
      <c r="ASG448" s="263"/>
      <c r="ASH448" s="263"/>
      <c r="ASI448" s="263"/>
      <c r="ASJ448" s="263"/>
      <c r="ASK448" s="263"/>
      <c r="ASL448" s="263"/>
      <c r="ASM448" s="263"/>
      <c r="ASN448" s="263"/>
      <c r="ASO448" s="263"/>
      <c r="ASP448" s="263"/>
      <c r="ASQ448" s="263"/>
      <c r="ASR448" s="263"/>
      <c r="ASS448" s="263"/>
      <c r="AST448" s="263"/>
      <c r="ASU448" s="263"/>
      <c r="ASV448" s="263"/>
      <c r="ASW448" s="263"/>
      <c r="ASX448" s="263"/>
      <c r="ASY448" s="263"/>
      <c r="ASZ448" s="263"/>
      <c r="ATA448" s="263"/>
      <c r="ATB448" s="263"/>
      <c r="ATC448" s="263"/>
      <c r="ATD448" s="263"/>
      <c r="ATE448" s="263"/>
      <c r="ATF448" s="263"/>
      <c r="ATG448" s="263"/>
      <c r="ATH448" s="263"/>
      <c r="ATI448" s="263"/>
      <c r="ATJ448" s="263"/>
      <c r="ATK448" s="263"/>
      <c r="ATL448" s="263"/>
      <c r="ATM448" s="263"/>
      <c r="ATN448" s="263"/>
      <c r="ATO448" s="263"/>
      <c r="ATP448" s="263"/>
      <c r="ATQ448" s="263"/>
      <c r="ATR448" s="263"/>
      <c r="ATS448" s="263"/>
      <c r="ATT448" s="263"/>
      <c r="ATU448" s="263"/>
      <c r="ATV448" s="263"/>
      <c r="ATW448" s="263"/>
      <c r="ATX448" s="263"/>
      <c r="ATY448" s="263"/>
      <c r="ATZ448" s="263"/>
      <c r="AUA448" s="263"/>
      <c r="AUB448" s="263"/>
      <c r="AUC448" s="263"/>
      <c r="AUD448" s="263"/>
      <c r="AUE448" s="263"/>
      <c r="AUF448" s="263"/>
      <c r="AUG448" s="263"/>
      <c r="AUH448" s="263"/>
      <c r="AUI448" s="263"/>
      <c r="AUJ448" s="263"/>
      <c r="AUK448" s="263"/>
      <c r="AUL448" s="263"/>
      <c r="AUM448" s="263"/>
      <c r="AUN448" s="263"/>
      <c r="AUO448" s="263"/>
      <c r="AUP448" s="263"/>
      <c r="AUQ448" s="263"/>
      <c r="AUR448" s="263"/>
      <c r="AUS448" s="263"/>
      <c r="AUT448" s="263"/>
      <c r="AUU448" s="263"/>
      <c r="AUV448" s="263"/>
      <c r="AUW448" s="263"/>
      <c r="AUX448" s="263"/>
      <c r="AUY448" s="263"/>
      <c r="AUZ448" s="263"/>
      <c r="AVA448" s="263"/>
      <c r="AVB448" s="263"/>
      <c r="AVC448" s="263"/>
      <c r="AVD448" s="263"/>
      <c r="AVE448" s="263"/>
      <c r="AVF448" s="263"/>
      <c r="AVG448" s="263"/>
      <c r="AVH448" s="263"/>
      <c r="AVI448" s="263"/>
      <c r="AVJ448" s="263"/>
      <c r="AVK448" s="263"/>
      <c r="AVL448" s="263"/>
      <c r="AVM448" s="263"/>
      <c r="AVN448" s="263"/>
      <c r="AVO448" s="263"/>
      <c r="AVP448" s="263"/>
      <c r="AVQ448" s="263"/>
      <c r="AVR448" s="263"/>
      <c r="AVS448" s="263"/>
      <c r="AVT448" s="263"/>
      <c r="AVU448" s="263"/>
      <c r="AVV448" s="263"/>
      <c r="AVW448" s="263"/>
      <c r="AVX448" s="263"/>
      <c r="AVY448" s="263"/>
      <c r="AVZ448" s="263"/>
      <c r="AWA448" s="263"/>
      <c r="AWB448" s="263"/>
      <c r="AWC448" s="263"/>
      <c r="AWD448" s="263"/>
      <c r="AWE448" s="263"/>
      <c r="AWF448" s="263"/>
      <c r="AWG448" s="263"/>
      <c r="AWH448" s="263"/>
      <c r="AWI448" s="263"/>
      <c r="AWJ448" s="263"/>
      <c r="AWK448" s="263"/>
      <c r="AWL448" s="263"/>
      <c r="AWM448" s="263"/>
      <c r="AWN448" s="263"/>
      <c r="AWO448" s="263"/>
      <c r="AWP448" s="263"/>
      <c r="AWQ448" s="263"/>
      <c r="AWR448" s="263"/>
      <c r="AWS448" s="263"/>
      <c r="AWT448" s="263"/>
      <c r="AWU448" s="263"/>
      <c r="AWV448" s="263"/>
      <c r="AWW448" s="263"/>
      <c r="AWX448" s="263"/>
      <c r="AWY448" s="263"/>
      <c r="AWZ448" s="263"/>
      <c r="AXA448" s="263"/>
      <c r="AXB448" s="263"/>
      <c r="AXC448" s="263"/>
      <c r="AXD448" s="263"/>
      <c r="AXE448" s="263"/>
      <c r="AXF448" s="263"/>
      <c r="AXG448" s="263"/>
      <c r="AXH448" s="263"/>
      <c r="AXI448" s="263"/>
      <c r="AXJ448" s="263"/>
      <c r="AXK448" s="263"/>
      <c r="AXL448" s="263"/>
      <c r="AXM448" s="263"/>
      <c r="AXN448" s="263"/>
      <c r="AXO448" s="263"/>
      <c r="AXP448" s="263"/>
      <c r="AXQ448" s="263"/>
      <c r="AXR448" s="263"/>
      <c r="AXS448" s="263"/>
      <c r="AXT448" s="263"/>
      <c r="AXU448" s="263"/>
      <c r="AXV448" s="263"/>
      <c r="AXW448" s="263"/>
      <c r="AXX448" s="263"/>
      <c r="AXY448" s="263"/>
      <c r="AXZ448" s="263"/>
      <c r="AYA448" s="263"/>
      <c r="AYB448" s="263"/>
      <c r="AYC448" s="263"/>
      <c r="AYD448" s="263"/>
      <c r="AYE448" s="263"/>
      <c r="AYF448" s="263"/>
      <c r="AYG448" s="263"/>
      <c r="AYH448" s="263"/>
      <c r="AYI448" s="263"/>
      <c r="AYJ448" s="263"/>
      <c r="AYK448" s="263"/>
      <c r="AYL448" s="263"/>
      <c r="AYM448" s="263"/>
      <c r="AYN448" s="263"/>
      <c r="AYO448" s="263"/>
      <c r="AYP448" s="263"/>
      <c r="AYQ448" s="263"/>
      <c r="AYR448" s="263"/>
      <c r="AYS448" s="263"/>
      <c r="AYT448" s="263"/>
      <c r="AYU448" s="263"/>
      <c r="AYV448" s="263"/>
      <c r="AYW448" s="263"/>
      <c r="AYX448" s="263"/>
      <c r="AYY448" s="263"/>
      <c r="AYZ448" s="263"/>
      <c r="AZA448" s="263"/>
      <c r="AZB448" s="263"/>
      <c r="AZC448" s="263"/>
      <c r="AZD448" s="263"/>
      <c r="AZE448" s="263"/>
      <c r="AZF448" s="263"/>
      <c r="AZG448" s="263"/>
      <c r="AZH448" s="263"/>
      <c r="AZI448" s="263"/>
      <c r="AZJ448" s="263"/>
      <c r="AZK448" s="263"/>
      <c r="AZL448" s="263"/>
      <c r="AZM448" s="263"/>
      <c r="AZN448" s="263"/>
      <c r="AZO448" s="263"/>
      <c r="AZP448" s="263"/>
      <c r="AZQ448" s="263"/>
      <c r="AZR448" s="263"/>
      <c r="AZS448" s="263"/>
      <c r="AZT448" s="263"/>
      <c r="AZU448" s="263"/>
      <c r="AZV448" s="263"/>
      <c r="AZW448" s="263"/>
      <c r="AZX448" s="263"/>
      <c r="AZY448" s="263"/>
      <c r="AZZ448" s="263"/>
      <c r="BAA448" s="263"/>
      <c r="BAB448" s="263"/>
      <c r="BAC448" s="263"/>
      <c r="BAD448" s="263"/>
      <c r="BAE448" s="263"/>
      <c r="BAF448" s="263"/>
      <c r="BAG448" s="263"/>
      <c r="BAH448" s="263"/>
      <c r="BAI448" s="263"/>
      <c r="BAJ448" s="263"/>
      <c r="BAK448" s="263"/>
      <c r="BAL448" s="263"/>
      <c r="BAM448" s="263"/>
      <c r="BAN448" s="263"/>
      <c r="BAO448" s="263"/>
      <c r="BAP448" s="263"/>
      <c r="BAQ448" s="263"/>
      <c r="BAR448" s="263"/>
      <c r="BAS448" s="263"/>
      <c r="BAT448" s="263"/>
      <c r="BAU448" s="263"/>
      <c r="BAV448" s="263"/>
      <c r="BAW448" s="263"/>
      <c r="BAX448" s="263"/>
      <c r="BAY448" s="263"/>
      <c r="BAZ448" s="263"/>
      <c r="BBA448" s="263"/>
      <c r="BBB448" s="263"/>
      <c r="BBC448" s="263"/>
      <c r="BBD448" s="263"/>
      <c r="BBE448" s="263"/>
      <c r="BBF448" s="263"/>
      <c r="BBG448" s="263"/>
      <c r="BBH448" s="263"/>
      <c r="BBI448" s="263"/>
      <c r="BBJ448" s="263"/>
      <c r="BBK448" s="263"/>
      <c r="BBL448" s="263"/>
      <c r="BBM448" s="263"/>
      <c r="BBN448" s="263"/>
      <c r="BBO448" s="263"/>
      <c r="BBP448" s="263"/>
      <c r="BBQ448" s="263"/>
      <c r="BBR448" s="263"/>
      <c r="BBS448" s="263"/>
      <c r="BBT448" s="263"/>
      <c r="BBU448" s="263"/>
      <c r="BBV448" s="263"/>
      <c r="BBW448" s="263"/>
      <c r="BBX448" s="263"/>
      <c r="BBY448" s="263"/>
      <c r="BBZ448" s="263"/>
      <c r="BCA448" s="263"/>
      <c r="BCB448" s="263"/>
      <c r="BCC448" s="263"/>
      <c r="BCD448" s="263"/>
      <c r="BCE448" s="263"/>
      <c r="BCF448" s="263"/>
      <c r="BCG448" s="263"/>
      <c r="BCH448" s="263"/>
      <c r="BCI448" s="263"/>
      <c r="BCJ448" s="263"/>
      <c r="BCK448" s="263"/>
      <c r="BCL448" s="263"/>
      <c r="BCM448" s="263"/>
      <c r="BCN448" s="263"/>
      <c r="BCO448" s="263"/>
      <c r="BCP448" s="263"/>
      <c r="BCQ448" s="263"/>
      <c r="BCR448" s="263"/>
      <c r="BCS448" s="263"/>
      <c r="BCT448" s="263"/>
      <c r="BCU448" s="263"/>
      <c r="BCV448" s="263"/>
      <c r="BCW448" s="263"/>
      <c r="BCX448" s="263"/>
      <c r="BCY448" s="263"/>
      <c r="BCZ448" s="263"/>
      <c r="BDA448" s="263"/>
      <c r="BDB448" s="263"/>
      <c r="BDC448" s="263"/>
      <c r="BDD448" s="263"/>
      <c r="BDE448" s="263"/>
      <c r="BDF448" s="263"/>
      <c r="BDG448" s="263"/>
      <c r="BDH448" s="263"/>
      <c r="BDI448" s="263"/>
      <c r="BDJ448" s="263"/>
      <c r="BDK448" s="263"/>
      <c r="BDL448" s="263"/>
      <c r="BDM448" s="263"/>
      <c r="BDN448" s="263"/>
      <c r="BDO448" s="263"/>
      <c r="BDP448" s="263"/>
      <c r="BDQ448" s="263"/>
      <c r="BDR448" s="263"/>
      <c r="BDS448" s="263"/>
      <c r="BDT448" s="263"/>
      <c r="BDU448" s="263"/>
      <c r="BDV448" s="263"/>
      <c r="BDW448" s="263"/>
      <c r="BDX448" s="263"/>
      <c r="BDY448" s="263"/>
      <c r="BDZ448" s="263"/>
      <c r="BEA448" s="263"/>
      <c r="BEB448" s="263"/>
      <c r="BEC448" s="263"/>
      <c r="BED448" s="263"/>
      <c r="BEE448" s="263"/>
      <c r="BEF448" s="263"/>
      <c r="BEG448" s="263"/>
      <c r="BEH448" s="263"/>
      <c r="BEI448" s="263"/>
      <c r="BEJ448" s="263"/>
      <c r="BEK448" s="263"/>
      <c r="BEL448" s="263"/>
      <c r="BEM448" s="263"/>
      <c r="BEN448" s="263"/>
      <c r="BEO448" s="263"/>
      <c r="BEP448" s="263"/>
      <c r="BEQ448" s="263"/>
      <c r="BER448" s="263"/>
      <c r="BES448" s="263"/>
      <c r="BET448" s="263"/>
      <c r="BEU448" s="263"/>
      <c r="BEV448" s="263"/>
      <c r="BEW448" s="263"/>
      <c r="BEX448" s="263"/>
      <c r="BEY448" s="263"/>
      <c r="BEZ448" s="263"/>
      <c r="BFA448" s="263"/>
      <c r="BFB448" s="263"/>
      <c r="BFC448" s="263"/>
      <c r="BFD448" s="263"/>
      <c r="BFE448" s="263"/>
      <c r="BFF448" s="263"/>
      <c r="BFG448" s="263"/>
      <c r="BFH448" s="263"/>
      <c r="BFI448" s="263"/>
      <c r="BFJ448" s="263"/>
      <c r="BFK448" s="263"/>
      <c r="BFL448" s="263"/>
      <c r="BFM448" s="263"/>
      <c r="BFN448" s="263"/>
      <c r="BFO448" s="263"/>
      <c r="BFP448" s="263"/>
      <c r="BFQ448" s="263"/>
      <c r="BFR448" s="263"/>
      <c r="BFS448" s="263"/>
      <c r="BFT448" s="263"/>
      <c r="BFU448" s="263"/>
      <c r="BFV448" s="263"/>
      <c r="BFW448" s="263"/>
      <c r="BFX448" s="263"/>
      <c r="BFY448" s="263"/>
      <c r="BFZ448" s="263"/>
      <c r="BGA448" s="263"/>
      <c r="BGB448" s="263"/>
      <c r="BGC448" s="263"/>
      <c r="BGD448" s="263"/>
      <c r="BGE448" s="263"/>
      <c r="BGF448" s="263"/>
      <c r="BGG448" s="263"/>
      <c r="BGH448" s="263"/>
      <c r="BGI448" s="263"/>
      <c r="BGJ448" s="263"/>
      <c r="BGK448" s="263"/>
      <c r="BGL448" s="263"/>
      <c r="BGM448" s="263"/>
      <c r="BGN448" s="263"/>
      <c r="BGO448" s="263"/>
      <c r="BGP448" s="263"/>
      <c r="BGQ448" s="263"/>
      <c r="BGR448" s="263"/>
      <c r="BGS448" s="263"/>
      <c r="BGT448" s="263"/>
      <c r="BGU448" s="263"/>
      <c r="BGV448" s="263"/>
      <c r="BGW448" s="263"/>
      <c r="BGX448" s="263"/>
      <c r="BGY448" s="263"/>
      <c r="BGZ448" s="263"/>
      <c r="BHA448" s="263"/>
      <c r="BHB448" s="263"/>
      <c r="BHC448" s="263"/>
      <c r="BHD448" s="263"/>
      <c r="BHE448" s="263"/>
      <c r="BHF448" s="263"/>
      <c r="BHG448" s="263"/>
      <c r="BHH448" s="263"/>
      <c r="BHI448" s="263"/>
      <c r="BHJ448" s="263"/>
      <c r="BHK448" s="263"/>
      <c r="BHL448" s="263"/>
      <c r="BHM448" s="263"/>
      <c r="BHN448" s="263"/>
      <c r="BHO448" s="263"/>
      <c r="BHP448" s="263"/>
      <c r="BHQ448" s="263"/>
      <c r="BHR448" s="263"/>
      <c r="BHS448" s="263"/>
      <c r="BHT448" s="263"/>
      <c r="BHU448" s="263"/>
      <c r="BHV448" s="263"/>
      <c r="BHW448" s="263"/>
      <c r="BHX448" s="263"/>
      <c r="BHY448" s="263"/>
      <c r="BHZ448" s="263"/>
      <c r="BIA448" s="263"/>
      <c r="BIB448" s="263"/>
      <c r="BIC448" s="263"/>
      <c r="BID448" s="263"/>
      <c r="BIE448" s="263"/>
      <c r="BIF448" s="263"/>
      <c r="BIG448" s="263"/>
      <c r="BIH448" s="263"/>
      <c r="BII448" s="263"/>
      <c r="BIJ448" s="263"/>
      <c r="BIK448" s="263"/>
      <c r="BIL448" s="263"/>
      <c r="BIM448" s="263"/>
      <c r="BIN448" s="263"/>
      <c r="BIO448" s="263"/>
      <c r="BIP448" s="263"/>
      <c r="BIQ448" s="263"/>
      <c r="BIR448" s="263"/>
      <c r="BIS448" s="263"/>
      <c r="BIT448" s="263"/>
      <c r="BIU448" s="263"/>
      <c r="BIV448" s="263"/>
      <c r="BIW448" s="263"/>
      <c r="BIX448" s="263"/>
      <c r="BIY448" s="263"/>
      <c r="BIZ448" s="263"/>
      <c r="BJA448" s="263"/>
      <c r="BJB448" s="263"/>
      <c r="BJC448" s="263"/>
      <c r="BJD448" s="263"/>
      <c r="BJE448" s="263"/>
      <c r="BJF448" s="263"/>
      <c r="BJG448" s="263"/>
      <c r="BJH448" s="263"/>
      <c r="BJI448" s="263"/>
      <c r="BJJ448" s="263"/>
      <c r="BJK448" s="263"/>
      <c r="BJL448" s="263"/>
      <c r="BJM448" s="263"/>
      <c r="BJN448" s="263"/>
      <c r="BJO448" s="263"/>
      <c r="BJP448" s="263"/>
      <c r="BJQ448" s="263"/>
      <c r="BJR448" s="263"/>
      <c r="BJS448" s="263"/>
      <c r="BJT448" s="263"/>
      <c r="BJU448" s="263"/>
      <c r="BJV448" s="263"/>
      <c r="BJW448" s="263"/>
      <c r="BJX448" s="263"/>
      <c r="BJY448" s="263"/>
      <c r="BJZ448" s="263"/>
      <c r="BKA448" s="263"/>
      <c r="BKB448" s="263"/>
      <c r="BKC448" s="263"/>
      <c r="BKD448" s="263"/>
      <c r="BKE448" s="263"/>
      <c r="BKF448" s="263"/>
      <c r="BKG448" s="263"/>
      <c r="BKH448" s="263"/>
      <c r="BKI448" s="263"/>
      <c r="BKJ448" s="263"/>
      <c r="BKK448" s="263"/>
      <c r="BKL448" s="263"/>
      <c r="BKM448" s="263"/>
      <c r="BKN448" s="263"/>
      <c r="BKO448" s="263"/>
      <c r="BKP448" s="263"/>
      <c r="BKQ448" s="263"/>
      <c r="BKR448" s="263"/>
      <c r="BKS448" s="263"/>
      <c r="BKT448" s="263"/>
      <c r="BKU448" s="263"/>
      <c r="BKV448" s="263"/>
      <c r="BKW448" s="263"/>
      <c r="BKX448" s="263"/>
      <c r="BKY448" s="263"/>
      <c r="BKZ448" s="263"/>
      <c r="BLA448" s="263"/>
      <c r="BLB448" s="263"/>
      <c r="BLC448" s="263"/>
      <c r="BLD448" s="263"/>
      <c r="BLE448" s="263"/>
      <c r="BLF448" s="263"/>
      <c r="BLG448" s="263"/>
      <c r="BLH448" s="263"/>
      <c r="BLI448" s="263"/>
      <c r="BLJ448" s="263"/>
      <c r="BLK448" s="263"/>
      <c r="BLL448" s="263"/>
      <c r="BLM448" s="263"/>
      <c r="BLN448" s="263"/>
      <c r="BLO448" s="263"/>
      <c r="BLP448" s="263"/>
      <c r="BLQ448" s="263"/>
      <c r="BLR448" s="263"/>
      <c r="BLS448" s="263"/>
      <c r="BLT448" s="263"/>
      <c r="BLU448" s="263"/>
      <c r="BLV448" s="263"/>
      <c r="BLW448" s="263"/>
      <c r="BLX448" s="263"/>
      <c r="BLY448" s="263"/>
      <c r="BLZ448" s="263"/>
      <c r="BMA448" s="263"/>
      <c r="BMB448" s="263"/>
      <c r="BMC448" s="263"/>
      <c r="BMD448" s="263"/>
      <c r="BME448" s="263"/>
      <c r="BMF448" s="263"/>
      <c r="BMG448" s="263"/>
      <c r="BMH448" s="263"/>
      <c r="BMI448" s="263"/>
      <c r="BMJ448" s="263"/>
      <c r="BMK448" s="263"/>
      <c r="BML448" s="263"/>
      <c r="BMM448" s="263"/>
      <c r="BMN448" s="263"/>
      <c r="BMO448" s="263"/>
      <c r="BMP448" s="263"/>
      <c r="BMQ448" s="263"/>
      <c r="BMR448" s="263"/>
      <c r="BMS448" s="263"/>
      <c r="BMT448" s="263"/>
      <c r="BMU448" s="263"/>
      <c r="BMV448" s="263"/>
      <c r="BMW448" s="263"/>
      <c r="BMX448" s="263"/>
      <c r="BMY448" s="263"/>
      <c r="BMZ448" s="263"/>
      <c r="BNA448" s="263"/>
      <c r="BNB448" s="263"/>
      <c r="BNC448" s="263"/>
      <c r="BND448" s="263"/>
      <c r="BNE448" s="263"/>
      <c r="BNF448" s="263"/>
      <c r="BNG448" s="263"/>
      <c r="BNH448" s="263"/>
      <c r="BNI448" s="263"/>
      <c r="BNJ448" s="263"/>
      <c r="BNK448" s="263"/>
      <c r="BNL448" s="263"/>
      <c r="BNM448" s="263"/>
      <c r="BNN448" s="263"/>
      <c r="BNO448" s="263"/>
      <c r="BNP448" s="263"/>
      <c r="BNQ448" s="263"/>
      <c r="BNR448" s="263"/>
      <c r="BNS448" s="263"/>
      <c r="BNT448" s="263"/>
      <c r="BNU448" s="263"/>
      <c r="BNV448" s="263"/>
      <c r="BNW448" s="263"/>
      <c r="BNX448" s="263"/>
      <c r="BNY448" s="263"/>
      <c r="BNZ448" s="263"/>
      <c r="BOA448" s="263"/>
      <c r="BOB448" s="263"/>
      <c r="BOC448" s="263"/>
      <c r="BOD448" s="263"/>
      <c r="BOE448" s="263"/>
      <c r="BOF448" s="263"/>
      <c r="BOG448" s="263"/>
      <c r="BOH448" s="263"/>
      <c r="BOI448" s="263"/>
      <c r="BOJ448" s="263"/>
      <c r="BOK448" s="263"/>
      <c r="BOL448" s="263"/>
      <c r="BOM448" s="263"/>
      <c r="BON448" s="263"/>
      <c r="BOO448" s="263"/>
      <c r="BOP448" s="263"/>
      <c r="BOQ448" s="263"/>
      <c r="BOR448" s="263"/>
      <c r="BOS448" s="263"/>
      <c r="BOT448" s="263"/>
      <c r="BOU448" s="263"/>
      <c r="BOV448" s="263"/>
      <c r="BOW448" s="263"/>
      <c r="BOX448" s="263"/>
      <c r="BOY448" s="263"/>
      <c r="BOZ448" s="263"/>
      <c r="BPA448" s="263"/>
      <c r="BPB448" s="263"/>
      <c r="BPC448" s="263"/>
      <c r="BPD448" s="263"/>
      <c r="BPE448" s="263"/>
      <c r="BPF448" s="263"/>
      <c r="BPG448" s="263"/>
      <c r="BPH448" s="263"/>
      <c r="BPI448" s="263"/>
      <c r="BPJ448" s="263"/>
      <c r="BPK448" s="263"/>
      <c r="BPL448" s="263"/>
      <c r="BPM448" s="263"/>
      <c r="BPN448" s="263"/>
      <c r="BPO448" s="263"/>
      <c r="BPP448" s="263"/>
      <c r="BPQ448" s="263"/>
      <c r="BPR448" s="263"/>
      <c r="BPS448" s="263"/>
      <c r="BPT448" s="263"/>
      <c r="BPU448" s="263"/>
      <c r="BPV448" s="263"/>
      <c r="BPW448" s="263"/>
      <c r="BPX448" s="263"/>
      <c r="BPY448" s="263"/>
      <c r="BPZ448" s="263"/>
      <c r="BQA448" s="263"/>
      <c r="BQB448" s="263"/>
      <c r="BQC448" s="263"/>
      <c r="BQD448" s="263"/>
      <c r="BQE448" s="263"/>
      <c r="BQF448" s="263"/>
      <c r="BQG448" s="263"/>
      <c r="BQH448" s="263"/>
      <c r="BQI448" s="263"/>
      <c r="BQJ448" s="263"/>
      <c r="BQK448" s="263"/>
      <c r="BQL448" s="263"/>
      <c r="BQM448" s="263"/>
      <c r="BQN448" s="263"/>
      <c r="BQO448" s="263"/>
      <c r="BQP448" s="263"/>
      <c r="BQQ448" s="263"/>
      <c r="BQR448" s="263"/>
      <c r="BQS448" s="263"/>
      <c r="BQT448" s="263"/>
      <c r="BQU448" s="263"/>
      <c r="BQV448" s="263"/>
      <c r="BQW448" s="263"/>
      <c r="BQX448" s="263"/>
      <c r="BQY448" s="263"/>
      <c r="BQZ448" s="263"/>
      <c r="BRA448" s="263"/>
      <c r="BRB448" s="263"/>
      <c r="BRC448" s="263"/>
      <c r="BRD448" s="263"/>
      <c r="BRE448" s="263"/>
      <c r="BRF448" s="263"/>
      <c r="BRG448" s="263"/>
      <c r="BRH448" s="263"/>
      <c r="BRI448" s="263"/>
      <c r="BRJ448" s="263"/>
      <c r="BRK448" s="263"/>
      <c r="BRL448" s="263"/>
      <c r="BRM448" s="263"/>
      <c r="BRN448" s="263"/>
      <c r="BRO448" s="263"/>
      <c r="BRP448" s="263"/>
      <c r="BRQ448" s="263"/>
      <c r="BRR448" s="263"/>
      <c r="BRS448" s="263"/>
      <c r="BRT448" s="263"/>
      <c r="BRU448" s="263"/>
      <c r="BRV448" s="263"/>
      <c r="BRW448" s="263"/>
      <c r="BRX448" s="263"/>
      <c r="BRY448" s="263"/>
      <c r="BRZ448" s="263"/>
      <c r="BSA448" s="263"/>
      <c r="BSB448" s="263"/>
      <c r="BSC448" s="263"/>
      <c r="BSD448" s="263"/>
      <c r="BSE448" s="263"/>
      <c r="BSF448" s="263"/>
      <c r="BSG448" s="263"/>
      <c r="BSH448" s="263"/>
      <c r="BSI448" s="263"/>
      <c r="BSJ448" s="263"/>
      <c r="BSK448" s="263"/>
      <c r="BSL448" s="263"/>
      <c r="BSM448" s="263"/>
      <c r="BSN448" s="263"/>
      <c r="BSO448" s="263"/>
      <c r="BSP448" s="263"/>
      <c r="BSQ448" s="263"/>
      <c r="BSR448" s="263"/>
      <c r="BSS448" s="263"/>
      <c r="BST448" s="263"/>
      <c r="BSU448" s="263"/>
      <c r="BSV448" s="263"/>
      <c r="BSW448" s="263"/>
      <c r="BSX448" s="263"/>
      <c r="BSY448" s="263"/>
      <c r="BSZ448" s="263"/>
      <c r="BTA448" s="263"/>
      <c r="BTB448" s="263"/>
      <c r="BTC448" s="263"/>
      <c r="BTD448" s="263"/>
      <c r="BTE448" s="263"/>
      <c r="BTF448" s="263"/>
      <c r="BTG448" s="263"/>
      <c r="BTH448" s="263"/>
      <c r="BTI448" s="263"/>
      <c r="BTJ448" s="263"/>
      <c r="BTK448" s="263"/>
      <c r="BTL448" s="263"/>
      <c r="BTM448" s="263"/>
      <c r="BTN448" s="263"/>
      <c r="BTO448" s="263"/>
      <c r="BTP448" s="263"/>
      <c r="BTQ448" s="263"/>
      <c r="BTR448" s="263"/>
      <c r="BTS448" s="263"/>
      <c r="BTT448" s="263"/>
      <c r="BTU448" s="263"/>
      <c r="BTV448" s="263"/>
      <c r="BTW448" s="263"/>
      <c r="BTX448" s="263"/>
      <c r="BTY448" s="263"/>
      <c r="BTZ448" s="263"/>
      <c r="BUA448" s="263"/>
      <c r="BUB448" s="263"/>
      <c r="BUC448" s="263"/>
      <c r="BUD448" s="263"/>
      <c r="BUE448" s="263"/>
      <c r="BUF448" s="263"/>
      <c r="BUG448" s="263"/>
      <c r="BUH448" s="263"/>
      <c r="BUI448" s="263"/>
      <c r="BUJ448" s="263"/>
      <c r="BUK448" s="263"/>
      <c r="BUL448" s="263"/>
      <c r="BUM448" s="263"/>
      <c r="BUN448" s="263"/>
      <c r="BUO448" s="263"/>
      <c r="BUP448" s="263"/>
      <c r="BUQ448" s="263"/>
      <c r="BUR448" s="263"/>
      <c r="BUS448" s="263"/>
      <c r="BUT448" s="263"/>
      <c r="BUU448" s="263"/>
      <c r="BUV448" s="263"/>
      <c r="BUW448" s="263"/>
      <c r="BUX448" s="263"/>
      <c r="BUY448" s="263"/>
      <c r="BUZ448" s="263"/>
      <c r="BVA448" s="263"/>
      <c r="BVB448" s="263"/>
      <c r="BVC448" s="263"/>
      <c r="BVD448" s="263"/>
      <c r="BVE448" s="263"/>
      <c r="BVF448" s="263"/>
      <c r="BVG448" s="263"/>
      <c r="BVH448" s="263"/>
      <c r="BVI448" s="263"/>
      <c r="BVJ448" s="263"/>
      <c r="BVK448" s="263"/>
      <c r="BVL448" s="263"/>
      <c r="BVM448" s="263"/>
      <c r="BVN448" s="263"/>
      <c r="BVO448" s="263"/>
      <c r="BVP448" s="263"/>
      <c r="BVQ448" s="263"/>
      <c r="BVR448" s="263"/>
      <c r="BVS448" s="263"/>
      <c r="BVT448" s="263"/>
      <c r="BVU448" s="263"/>
      <c r="BVV448" s="263"/>
      <c r="BVW448" s="263"/>
      <c r="BVX448" s="263"/>
      <c r="BVY448" s="263"/>
      <c r="BVZ448" s="263"/>
      <c r="BWA448" s="263"/>
      <c r="BWB448" s="263"/>
      <c r="BWC448" s="263"/>
      <c r="BWD448" s="263"/>
      <c r="BWE448" s="263"/>
      <c r="BWF448" s="263"/>
      <c r="BWG448" s="263"/>
      <c r="BWH448" s="263"/>
      <c r="BWI448" s="263"/>
      <c r="BWJ448" s="263"/>
      <c r="BWK448" s="263"/>
      <c r="BWL448" s="263"/>
      <c r="BWM448" s="263"/>
      <c r="BWN448" s="263"/>
      <c r="BWO448" s="263"/>
      <c r="BWP448" s="263"/>
      <c r="BWQ448" s="263"/>
      <c r="BWR448" s="263"/>
      <c r="BWS448" s="263"/>
      <c r="BWT448" s="263"/>
      <c r="BWU448" s="263"/>
      <c r="BWV448" s="263"/>
      <c r="BWW448" s="263"/>
      <c r="BWX448" s="263"/>
      <c r="BWY448" s="263"/>
      <c r="BWZ448" s="263"/>
      <c r="BXA448" s="263"/>
      <c r="BXB448" s="263"/>
      <c r="BXC448" s="263"/>
      <c r="BXD448" s="263"/>
      <c r="BXE448" s="263"/>
      <c r="BXF448" s="263"/>
      <c r="BXG448" s="263"/>
      <c r="BXH448" s="263"/>
      <c r="BXI448" s="263"/>
      <c r="BXJ448" s="263"/>
      <c r="BXK448" s="263"/>
      <c r="BXL448" s="263"/>
      <c r="BXM448" s="263"/>
      <c r="BXN448" s="263"/>
      <c r="BXO448" s="263"/>
      <c r="BXP448" s="263"/>
      <c r="BXQ448" s="263"/>
      <c r="BXR448" s="263"/>
      <c r="BXS448" s="263"/>
      <c r="BXT448" s="263"/>
      <c r="BXU448" s="263"/>
      <c r="BXV448" s="263"/>
      <c r="BXW448" s="263"/>
      <c r="BXX448" s="263"/>
      <c r="BXY448" s="263"/>
      <c r="BXZ448" s="263"/>
      <c r="BYA448" s="263"/>
      <c r="BYB448" s="263"/>
      <c r="BYC448" s="263"/>
      <c r="BYD448" s="263"/>
      <c r="BYE448" s="263"/>
      <c r="BYF448" s="263"/>
      <c r="BYG448" s="263"/>
      <c r="BYH448" s="263"/>
      <c r="BYI448" s="263"/>
      <c r="BYJ448" s="263"/>
      <c r="BYK448" s="263"/>
      <c r="BYL448" s="263"/>
      <c r="BYM448" s="263"/>
      <c r="BYN448" s="263"/>
      <c r="BYO448" s="263"/>
      <c r="BYP448" s="263"/>
      <c r="BYQ448" s="263"/>
      <c r="BYR448" s="263"/>
      <c r="BYS448" s="263"/>
      <c r="BYT448" s="263"/>
      <c r="BYU448" s="263"/>
      <c r="BYV448" s="263"/>
      <c r="BYW448" s="263"/>
      <c r="BYX448" s="263"/>
      <c r="BYY448" s="263"/>
      <c r="BYZ448" s="263"/>
      <c r="BZA448" s="263"/>
      <c r="BZB448" s="263"/>
      <c r="BZC448" s="263"/>
      <c r="BZD448" s="263"/>
      <c r="BZE448" s="263"/>
      <c r="BZF448" s="263"/>
      <c r="BZG448" s="263"/>
      <c r="BZH448" s="263"/>
      <c r="BZI448" s="263"/>
      <c r="BZJ448" s="263"/>
      <c r="BZK448" s="263"/>
      <c r="BZL448" s="263"/>
      <c r="BZM448" s="263"/>
      <c r="BZN448" s="263"/>
      <c r="BZO448" s="263"/>
      <c r="BZP448" s="263"/>
      <c r="BZQ448" s="263"/>
      <c r="BZR448" s="263"/>
      <c r="BZS448" s="263"/>
      <c r="BZT448" s="263"/>
      <c r="BZU448" s="263"/>
      <c r="BZV448" s="263"/>
      <c r="BZW448" s="263"/>
      <c r="BZX448" s="263"/>
      <c r="BZY448" s="263"/>
      <c r="BZZ448" s="263"/>
      <c r="CAA448" s="263"/>
      <c r="CAB448" s="263"/>
      <c r="CAC448" s="263"/>
      <c r="CAD448" s="263"/>
      <c r="CAE448" s="263"/>
      <c r="CAF448" s="263"/>
      <c r="CAG448" s="263"/>
      <c r="CAH448" s="263"/>
      <c r="CAI448" s="263"/>
      <c r="CAJ448" s="263"/>
      <c r="CAK448" s="263"/>
      <c r="CAL448" s="263"/>
      <c r="CAM448" s="263"/>
      <c r="CAN448" s="263"/>
      <c r="CAO448" s="263"/>
      <c r="CAP448" s="263"/>
      <c r="CAQ448" s="263"/>
      <c r="CAR448" s="263"/>
      <c r="CAS448" s="263"/>
      <c r="CAT448" s="263"/>
      <c r="CAU448" s="263"/>
      <c r="CAV448" s="263"/>
    </row>
    <row r="449" spans="1:2076" x14ac:dyDescent="0.35">
      <c r="A449" s="263"/>
      <c r="B449" s="263"/>
      <c r="C449" s="263"/>
      <c r="D449" s="263"/>
      <c r="E449" s="263"/>
      <c r="F449" s="263"/>
      <c r="G449" s="263"/>
      <c r="H449" s="263"/>
      <c r="I449" s="263"/>
      <c r="J449" s="263"/>
      <c r="K449" s="263"/>
      <c r="L449" s="263"/>
      <c r="M449" s="263"/>
      <c r="N449" s="263"/>
      <c r="O449" s="263"/>
      <c r="P449" s="263"/>
      <c r="Q449" s="263"/>
      <c r="R449" s="263"/>
      <c r="S449" s="263"/>
      <c r="T449" s="263"/>
      <c r="U449" s="263"/>
      <c r="V449" s="263"/>
      <c r="W449" s="263"/>
      <c r="X449" s="263"/>
      <c r="Y449" s="263"/>
      <c r="Z449" s="263"/>
      <c r="AA449" s="263"/>
      <c r="AB449" s="263"/>
      <c r="AC449" s="263"/>
      <c r="AD449" s="263"/>
      <c r="AE449" s="263"/>
      <c r="AF449" s="263"/>
      <c r="AG449" s="263"/>
      <c r="AH449" s="263"/>
      <c r="AI449" s="263"/>
      <c r="AJ449" s="263"/>
      <c r="AK449" s="263"/>
      <c r="AL449" s="263"/>
      <c r="AM449" s="263"/>
      <c r="AN449" s="263"/>
      <c r="AO449" s="263"/>
      <c r="AP449" s="263"/>
      <c r="AQ449" s="263"/>
      <c r="AR449" s="263"/>
      <c r="AS449" s="263"/>
      <c r="AT449" s="263"/>
      <c r="AU449" s="263"/>
      <c r="AV449" s="263"/>
      <c r="AW449" s="263"/>
      <c r="AX449" s="263"/>
      <c r="AY449" s="263"/>
      <c r="AZ449" s="263"/>
      <c r="BA449" s="263"/>
      <c r="BB449" s="263"/>
      <c r="BC449" s="263"/>
      <c r="BD449" s="263"/>
      <c r="BE449" s="263"/>
      <c r="BF449" s="263"/>
      <c r="BG449" s="263"/>
      <c r="BH449" s="263"/>
      <c r="BI449" s="263"/>
      <c r="BJ449" s="263"/>
      <c r="BK449" s="263"/>
      <c r="BL449" s="263"/>
      <c r="BM449" s="263"/>
      <c r="BN449" s="263"/>
      <c r="BO449" s="263"/>
      <c r="BP449" s="263"/>
      <c r="BQ449" s="263"/>
      <c r="BR449" s="263"/>
      <c r="BS449" s="263"/>
      <c r="BT449" s="263"/>
      <c r="BU449" s="263"/>
      <c r="BV449" s="263"/>
      <c r="BW449" s="263"/>
      <c r="BX449" s="263"/>
      <c r="BY449" s="263"/>
      <c r="BZ449" s="263"/>
      <c r="CA449" s="263"/>
      <c r="CB449" s="263"/>
      <c r="CC449" s="263"/>
      <c r="CD449" s="263"/>
      <c r="CE449" s="263"/>
      <c r="CF449" s="263"/>
      <c r="CG449" s="263"/>
      <c r="CH449" s="263"/>
      <c r="CI449" s="263"/>
      <c r="CJ449" s="263"/>
      <c r="CK449" s="263"/>
      <c r="CL449" s="263"/>
      <c r="CM449" s="263"/>
      <c r="CN449" s="263"/>
      <c r="CO449" s="263"/>
      <c r="CP449" s="263"/>
      <c r="CQ449" s="263"/>
      <c r="CR449" s="263"/>
      <c r="CS449" s="263"/>
      <c r="CT449" s="263"/>
      <c r="CU449" s="263"/>
      <c r="CV449" s="263"/>
      <c r="CW449" s="263"/>
      <c r="CX449" s="263"/>
      <c r="CY449" s="263"/>
      <c r="CZ449" s="263"/>
      <c r="DA449" s="263"/>
      <c r="DB449" s="263"/>
      <c r="DC449" s="263"/>
      <c r="DD449" s="263"/>
      <c r="DE449" s="263"/>
      <c r="DF449" s="263"/>
      <c r="DG449" s="263"/>
      <c r="DH449" s="263"/>
      <c r="DI449" s="263"/>
      <c r="DJ449" s="263"/>
      <c r="DK449" s="263"/>
      <c r="DL449" s="263"/>
      <c r="DM449" s="263"/>
      <c r="DN449" s="263"/>
      <c r="DO449" s="263"/>
      <c r="DP449" s="263"/>
      <c r="DQ449" s="263"/>
      <c r="DR449" s="263"/>
      <c r="DS449" s="263"/>
      <c r="DT449" s="263"/>
      <c r="DU449" s="263"/>
      <c r="DV449" s="263"/>
      <c r="DW449" s="263"/>
      <c r="DX449" s="263"/>
      <c r="DY449" s="263"/>
      <c r="DZ449" s="263"/>
      <c r="EA449" s="263"/>
      <c r="EB449" s="263"/>
      <c r="EC449" s="263"/>
      <c r="ED449" s="263"/>
      <c r="EE449" s="263"/>
      <c r="EF449" s="263"/>
      <c r="EG449" s="263"/>
      <c r="EH449" s="263"/>
      <c r="EI449" s="263"/>
      <c r="EJ449" s="263"/>
      <c r="EK449" s="263"/>
      <c r="EL449" s="263"/>
      <c r="EM449" s="263"/>
      <c r="EN449" s="263"/>
      <c r="EO449" s="263"/>
      <c r="EP449" s="263"/>
      <c r="EQ449" s="263"/>
      <c r="ER449" s="263"/>
      <c r="ES449" s="263"/>
      <c r="ET449" s="263"/>
      <c r="EU449" s="263"/>
      <c r="EV449" s="263"/>
      <c r="EW449" s="263"/>
      <c r="EX449" s="263"/>
      <c r="EY449" s="263"/>
      <c r="EZ449" s="263"/>
      <c r="FA449" s="263"/>
      <c r="FB449" s="263"/>
      <c r="FC449" s="263"/>
      <c r="FD449" s="263"/>
      <c r="FE449" s="263"/>
      <c r="FF449" s="263"/>
      <c r="FG449" s="263"/>
      <c r="FH449" s="263"/>
      <c r="FI449" s="263"/>
      <c r="FJ449" s="263"/>
      <c r="FK449" s="263"/>
      <c r="FL449" s="263"/>
      <c r="FM449" s="263"/>
      <c r="FN449" s="263"/>
      <c r="FO449" s="263"/>
      <c r="FP449" s="263"/>
      <c r="FQ449" s="263"/>
      <c r="FR449" s="263"/>
      <c r="FS449" s="263"/>
      <c r="FT449" s="263"/>
      <c r="FU449" s="263"/>
      <c r="FV449" s="263"/>
      <c r="FW449" s="263"/>
      <c r="FX449" s="263"/>
      <c r="FY449" s="263"/>
      <c r="FZ449" s="263"/>
      <c r="GA449" s="263"/>
      <c r="GB449" s="263"/>
      <c r="GC449" s="263"/>
      <c r="GD449" s="263"/>
      <c r="GE449" s="263"/>
      <c r="GF449" s="263"/>
      <c r="GG449" s="263"/>
      <c r="GH449" s="263"/>
      <c r="GI449" s="263"/>
      <c r="GJ449" s="263"/>
      <c r="GK449" s="263"/>
      <c r="GL449" s="263"/>
      <c r="GM449" s="263"/>
      <c r="GN449" s="263"/>
      <c r="GO449" s="263"/>
      <c r="GP449" s="263"/>
      <c r="GQ449" s="263"/>
      <c r="GR449" s="263"/>
      <c r="GS449" s="263"/>
      <c r="GT449" s="263"/>
      <c r="GU449" s="263"/>
      <c r="GV449" s="263"/>
      <c r="GW449" s="263"/>
      <c r="GX449" s="263"/>
      <c r="GY449" s="263"/>
      <c r="GZ449" s="263"/>
      <c r="HA449" s="263"/>
      <c r="HB449" s="263"/>
      <c r="HC449" s="263"/>
      <c r="HD449" s="263"/>
      <c r="HE449" s="263"/>
      <c r="HF449" s="263"/>
      <c r="HG449" s="263"/>
      <c r="HH449" s="263"/>
      <c r="HI449" s="263"/>
      <c r="HJ449" s="263"/>
      <c r="HK449" s="263"/>
      <c r="HL449" s="263"/>
      <c r="HM449" s="263"/>
      <c r="HN449" s="263"/>
      <c r="HO449" s="263"/>
      <c r="HP449" s="263"/>
      <c r="HQ449" s="263"/>
      <c r="HR449" s="263"/>
      <c r="HS449" s="263"/>
      <c r="HT449" s="263"/>
      <c r="HU449" s="263"/>
      <c r="HV449" s="263"/>
      <c r="HW449" s="263"/>
      <c r="HX449" s="263"/>
      <c r="HY449" s="263"/>
      <c r="HZ449" s="263"/>
      <c r="IA449" s="263"/>
      <c r="IB449" s="263"/>
      <c r="IC449" s="263"/>
      <c r="ID449" s="263"/>
      <c r="IE449" s="263"/>
      <c r="IF449" s="263"/>
      <c r="IG449" s="263"/>
      <c r="IH449" s="263"/>
      <c r="II449" s="263"/>
      <c r="IJ449" s="263"/>
      <c r="IK449" s="263"/>
      <c r="IL449" s="263"/>
      <c r="IM449" s="263"/>
      <c r="IN449" s="263"/>
      <c r="IO449" s="263"/>
      <c r="IP449" s="263"/>
      <c r="IQ449" s="263"/>
      <c r="IR449" s="263"/>
      <c r="IS449" s="263"/>
      <c r="IT449" s="263"/>
      <c r="IU449" s="263"/>
      <c r="IV449" s="263"/>
      <c r="IW449" s="263"/>
      <c r="IX449" s="263"/>
      <c r="IY449" s="263"/>
      <c r="IZ449" s="263"/>
      <c r="JA449" s="263"/>
      <c r="JB449" s="263"/>
      <c r="JC449" s="263"/>
      <c r="JD449" s="263"/>
      <c r="JE449" s="263"/>
      <c r="JF449" s="263"/>
      <c r="JG449" s="263"/>
      <c r="JH449" s="263"/>
      <c r="JI449" s="263"/>
      <c r="JJ449" s="263"/>
      <c r="JK449" s="263"/>
      <c r="JL449" s="263"/>
      <c r="JM449" s="263"/>
      <c r="JN449" s="263"/>
      <c r="JO449" s="263"/>
      <c r="JP449" s="263"/>
      <c r="JQ449" s="263"/>
      <c r="JR449" s="263"/>
      <c r="JS449" s="263"/>
      <c r="JT449" s="263"/>
      <c r="JU449" s="263"/>
      <c r="JV449" s="263"/>
      <c r="JW449" s="263"/>
      <c r="JX449" s="263"/>
      <c r="JY449" s="263"/>
      <c r="JZ449" s="263"/>
      <c r="KA449" s="263"/>
      <c r="KB449" s="263"/>
      <c r="KC449" s="263"/>
      <c r="KD449" s="263"/>
      <c r="KE449" s="263"/>
      <c r="KF449" s="263"/>
      <c r="KG449" s="263"/>
      <c r="KH449" s="263"/>
      <c r="KI449" s="263"/>
      <c r="KJ449" s="263"/>
      <c r="KK449" s="263"/>
      <c r="KL449" s="263"/>
      <c r="KM449" s="263"/>
      <c r="KN449" s="263"/>
      <c r="KO449" s="263"/>
      <c r="KP449" s="263"/>
      <c r="KQ449" s="263"/>
      <c r="KR449" s="263"/>
      <c r="KS449" s="263"/>
      <c r="KT449" s="263"/>
      <c r="KU449" s="263"/>
      <c r="KV449" s="263"/>
      <c r="KW449" s="263"/>
      <c r="KX449" s="263"/>
      <c r="KY449" s="263"/>
      <c r="KZ449" s="263"/>
      <c r="LA449" s="263"/>
      <c r="LB449" s="263"/>
      <c r="LC449" s="263"/>
      <c r="LD449" s="263"/>
      <c r="LE449" s="263"/>
      <c r="LF449" s="263"/>
      <c r="LG449" s="263"/>
      <c r="LH449" s="263"/>
      <c r="LI449" s="263"/>
      <c r="LJ449" s="263"/>
      <c r="LK449" s="263"/>
      <c r="LL449" s="263"/>
      <c r="LM449" s="263"/>
      <c r="LN449" s="263"/>
      <c r="LO449" s="263"/>
      <c r="LP449" s="263"/>
      <c r="LQ449" s="263"/>
      <c r="LR449" s="263"/>
      <c r="LS449" s="263"/>
      <c r="LT449" s="263"/>
      <c r="LU449" s="263"/>
      <c r="LV449" s="263"/>
      <c r="LW449" s="263"/>
      <c r="LX449" s="263"/>
      <c r="LY449" s="263"/>
      <c r="LZ449" s="263"/>
      <c r="MA449" s="263"/>
      <c r="MB449" s="263"/>
      <c r="MC449" s="263"/>
      <c r="MD449" s="263"/>
      <c r="ME449" s="263"/>
      <c r="MF449" s="263"/>
      <c r="MG449" s="263"/>
      <c r="MH449" s="263"/>
      <c r="MI449" s="263"/>
      <c r="MJ449" s="263"/>
      <c r="MK449" s="263"/>
      <c r="ML449" s="263"/>
      <c r="MM449" s="263"/>
      <c r="MN449" s="263"/>
      <c r="MO449" s="263"/>
      <c r="MP449" s="263"/>
      <c r="MQ449" s="263"/>
      <c r="MR449" s="263"/>
      <c r="MS449" s="263"/>
      <c r="MT449" s="263"/>
      <c r="MU449" s="263"/>
      <c r="MV449" s="263"/>
      <c r="MW449" s="263"/>
      <c r="MX449" s="263"/>
      <c r="MY449" s="263"/>
      <c r="MZ449" s="263"/>
      <c r="NA449" s="263"/>
      <c r="NB449" s="263"/>
      <c r="NC449" s="263"/>
      <c r="ND449" s="263"/>
      <c r="NE449" s="263"/>
      <c r="NF449" s="263"/>
      <c r="NG449" s="263"/>
      <c r="NH449" s="263"/>
      <c r="NI449" s="263"/>
      <c r="NJ449" s="263"/>
      <c r="NK449" s="263"/>
      <c r="NL449" s="263"/>
      <c r="NM449" s="263"/>
      <c r="NN449" s="263"/>
      <c r="NO449" s="263"/>
      <c r="NP449" s="263"/>
      <c r="NQ449" s="263"/>
      <c r="NR449" s="263"/>
      <c r="NS449" s="263"/>
      <c r="NT449" s="263"/>
      <c r="NU449" s="263"/>
      <c r="NV449" s="263"/>
      <c r="NW449" s="263"/>
      <c r="NX449" s="263"/>
      <c r="NY449" s="263"/>
      <c r="NZ449" s="263"/>
      <c r="OA449" s="263"/>
      <c r="OB449" s="263"/>
      <c r="OC449" s="263"/>
      <c r="OD449" s="263"/>
      <c r="OE449" s="263"/>
      <c r="OF449" s="263"/>
      <c r="OG449" s="263"/>
      <c r="OH449" s="263"/>
      <c r="OI449" s="263"/>
      <c r="OJ449" s="263"/>
      <c r="OK449" s="263"/>
      <c r="OL449" s="263"/>
      <c r="OM449" s="263"/>
      <c r="ON449" s="263"/>
      <c r="OO449" s="263"/>
      <c r="OP449" s="263"/>
      <c r="OQ449" s="263"/>
      <c r="OR449" s="263"/>
      <c r="OS449" s="263"/>
      <c r="OT449" s="263"/>
      <c r="OU449" s="263"/>
      <c r="OV449" s="263"/>
      <c r="OW449" s="263"/>
      <c r="OX449" s="263"/>
      <c r="OY449" s="263"/>
      <c r="OZ449" s="263"/>
      <c r="PA449" s="263"/>
      <c r="PB449" s="263"/>
      <c r="PC449" s="263"/>
      <c r="PD449" s="263"/>
      <c r="PE449" s="263"/>
      <c r="PF449" s="263"/>
      <c r="PG449" s="263"/>
      <c r="PH449" s="263"/>
      <c r="PI449" s="263"/>
      <c r="PJ449" s="263"/>
      <c r="PK449" s="263"/>
      <c r="PL449" s="263"/>
      <c r="PM449" s="263"/>
      <c r="PN449" s="263"/>
      <c r="PO449" s="263"/>
      <c r="PP449" s="263"/>
      <c r="PQ449" s="263"/>
      <c r="PR449" s="263"/>
      <c r="PS449" s="263"/>
      <c r="PT449" s="263"/>
      <c r="PU449" s="263"/>
      <c r="PV449" s="263"/>
      <c r="PW449" s="263"/>
      <c r="PX449" s="263"/>
      <c r="PY449" s="263"/>
      <c r="PZ449" s="263"/>
      <c r="QA449" s="263"/>
      <c r="QB449" s="263"/>
      <c r="QC449" s="263"/>
      <c r="QD449" s="263"/>
      <c r="QE449" s="263"/>
      <c r="QF449" s="263"/>
      <c r="QG449" s="263"/>
      <c r="QH449" s="263"/>
      <c r="QI449" s="263"/>
      <c r="QJ449" s="263"/>
      <c r="QK449" s="263"/>
      <c r="QL449" s="263"/>
      <c r="QM449" s="263"/>
      <c r="QN449" s="263"/>
      <c r="QO449" s="263"/>
      <c r="QP449" s="263"/>
      <c r="QQ449" s="263"/>
      <c r="QR449" s="263"/>
      <c r="QS449" s="263"/>
      <c r="QT449" s="263"/>
      <c r="QU449" s="263"/>
      <c r="QV449" s="263"/>
      <c r="QW449" s="263"/>
      <c r="QX449" s="263"/>
      <c r="QY449" s="263"/>
      <c r="QZ449" s="263"/>
      <c r="RA449" s="263"/>
      <c r="RB449" s="263"/>
      <c r="RC449" s="263"/>
      <c r="RD449" s="263"/>
      <c r="RE449" s="263"/>
      <c r="RF449" s="263"/>
      <c r="RG449" s="263"/>
      <c r="RH449" s="263"/>
      <c r="RI449" s="263"/>
      <c r="RJ449" s="263"/>
      <c r="RK449" s="263"/>
      <c r="RL449" s="263"/>
      <c r="RM449" s="263"/>
      <c r="RN449" s="263"/>
      <c r="RO449" s="263"/>
      <c r="RP449" s="263"/>
      <c r="RQ449" s="263"/>
      <c r="RR449" s="263"/>
      <c r="RS449" s="263"/>
      <c r="RT449" s="263"/>
      <c r="RU449" s="263"/>
      <c r="RV449" s="263"/>
      <c r="RW449" s="263"/>
      <c r="RX449" s="263"/>
      <c r="RY449" s="263"/>
      <c r="RZ449" s="263"/>
      <c r="SA449" s="263"/>
      <c r="SB449" s="263"/>
      <c r="SC449" s="263"/>
      <c r="SD449" s="263"/>
      <c r="SE449" s="263"/>
      <c r="SF449" s="263"/>
      <c r="SG449" s="263"/>
      <c r="SH449" s="263"/>
      <c r="SI449" s="263"/>
      <c r="SJ449" s="263"/>
      <c r="SK449" s="263"/>
      <c r="SL449" s="263"/>
      <c r="SM449" s="263"/>
      <c r="SN449" s="263"/>
      <c r="SO449" s="263"/>
      <c r="SP449" s="263"/>
      <c r="SQ449" s="263"/>
      <c r="SR449" s="263"/>
      <c r="SS449" s="263"/>
      <c r="ST449" s="263"/>
      <c r="SU449" s="263"/>
      <c r="SV449" s="263"/>
      <c r="SW449" s="263"/>
      <c r="SX449" s="263"/>
      <c r="SY449" s="263"/>
      <c r="SZ449" s="263"/>
      <c r="TA449" s="263"/>
      <c r="TB449" s="263"/>
      <c r="TC449" s="263"/>
      <c r="TD449" s="263"/>
      <c r="TE449" s="263"/>
      <c r="TF449" s="263"/>
      <c r="TG449" s="263"/>
      <c r="TH449" s="263"/>
      <c r="TI449" s="263"/>
      <c r="TJ449" s="263"/>
      <c r="TK449" s="263"/>
      <c r="TL449" s="263"/>
      <c r="TM449" s="263"/>
      <c r="TN449" s="263"/>
      <c r="TO449" s="263"/>
      <c r="TP449" s="263"/>
      <c r="TQ449" s="263"/>
      <c r="TR449" s="263"/>
      <c r="TS449" s="263"/>
      <c r="TT449" s="263"/>
      <c r="TU449" s="263"/>
      <c r="TV449" s="263"/>
      <c r="TW449" s="263"/>
      <c r="TX449" s="263"/>
      <c r="TY449" s="263"/>
      <c r="TZ449" s="263"/>
      <c r="UA449" s="263"/>
      <c r="UB449" s="263"/>
      <c r="UC449" s="263"/>
      <c r="UD449" s="263"/>
      <c r="UE449" s="263"/>
      <c r="UF449" s="263"/>
      <c r="UG449" s="263"/>
      <c r="UH449" s="263"/>
      <c r="UI449" s="263"/>
      <c r="UJ449" s="263"/>
      <c r="UK449" s="263"/>
      <c r="UL449" s="263"/>
      <c r="UM449" s="263"/>
      <c r="UN449" s="263"/>
      <c r="UO449" s="263"/>
      <c r="UP449" s="263"/>
      <c r="UQ449" s="263"/>
      <c r="UR449" s="263"/>
      <c r="US449" s="263"/>
      <c r="UT449" s="263"/>
      <c r="UU449" s="263"/>
      <c r="UV449" s="263"/>
      <c r="UW449" s="263"/>
      <c r="UX449" s="263"/>
      <c r="UY449" s="263"/>
      <c r="UZ449" s="263"/>
      <c r="VA449" s="263"/>
      <c r="VB449" s="263"/>
      <c r="VC449" s="263"/>
      <c r="VD449" s="263"/>
      <c r="VE449" s="263"/>
      <c r="VF449" s="263"/>
      <c r="VG449" s="263"/>
      <c r="VH449" s="263"/>
      <c r="VI449" s="263"/>
      <c r="VJ449" s="263"/>
      <c r="VK449" s="263"/>
      <c r="VL449" s="263"/>
      <c r="VM449" s="263"/>
      <c r="VN449" s="263"/>
      <c r="VO449" s="263"/>
      <c r="VP449" s="263"/>
      <c r="VQ449" s="263"/>
      <c r="VR449" s="263"/>
      <c r="VS449" s="263"/>
      <c r="VT449" s="263"/>
      <c r="VU449" s="263"/>
      <c r="VV449" s="263"/>
      <c r="VW449" s="263"/>
      <c r="VX449" s="263"/>
      <c r="VY449" s="263"/>
      <c r="VZ449" s="263"/>
      <c r="WA449" s="263"/>
      <c r="WB449" s="263"/>
      <c r="WC449" s="263"/>
      <c r="WD449" s="263"/>
      <c r="WE449" s="263"/>
      <c r="WF449" s="263"/>
      <c r="WG449" s="263"/>
      <c r="WH449" s="263"/>
      <c r="WI449" s="263"/>
      <c r="WJ449" s="263"/>
      <c r="WK449" s="263"/>
      <c r="WL449" s="263"/>
      <c r="WM449" s="263"/>
      <c r="WN449" s="263"/>
      <c r="WO449" s="263"/>
      <c r="WP449" s="263"/>
      <c r="WQ449" s="263"/>
      <c r="WR449" s="263"/>
      <c r="WS449" s="263"/>
      <c r="WT449" s="263"/>
      <c r="WU449" s="263"/>
      <c r="WV449" s="263"/>
      <c r="WW449" s="263"/>
      <c r="WX449" s="263"/>
      <c r="WY449" s="263"/>
      <c r="WZ449" s="263"/>
      <c r="XA449" s="263"/>
      <c r="XB449" s="263"/>
      <c r="XC449" s="263"/>
      <c r="XD449" s="263"/>
      <c r="XE449" s="263"/>
      <c r="XF449" s="263"/>
      <c r="XG449" s="263"/>
      <c r="XH449" s="263"/>
      <c r="XI449" s="263"/>
      <c r="XJ449" s="263"/>
      <c r="XK449" s="263"/>
      <c r="XL449" s="263"/>
      <c r="XM449" s="263"/>
      <c r="XN449" s="263"/>
      <c r="XO449" s="263"/>
      <c r="XP449" s="263"/>
      <c r="XQ449" s="263"/>
      <c r="XR449" s="263"/>
      <c r="XS449" s="263"/>
      <c r="XT449" s="263"/>
      <c r="XU449" s="263"/>
      <c r="XV449" s="263"/>
      <c r="XW449" s="263"/>
      <c r="XX449" s="263"/>
      <c r="XY449" s="263"/>
      <c r="XZ449" s="263"/>
      <c r="YA449" s="263"/>
      <c r="YB449" s="263"/>
      <c r="YC449" s="263"/>
      <c r="YD449" s="263"/>
      <c r="YE449" s="263"/>
      <c r="YF449" s="263"/>
      <c r="YG449" s="263"/>
      <c r="YH449" s="263"/>
      <c r="YI449" s="263"/>
      <c r="YJ449" s="263"/>
      <c r="YK449" s="263"/>
      <c r="YL449" s="263"/>
      <c r="YM449" s="263"/>
      <c r="YN449" s="263"/>
      <c r="YO449" s="263"/>
      <c r="YP449" s="263"/>
      <c r="YQ449" s="263"/>
      <c r="YR449" s="263"/>
      <c r="YS449" s="263"/>
      <c r="YT449" s="263"/>
      <c r="YU449" s="263"/>
      <c r="YV449" s="263"/>
      <c r="YW449" s="263"/>
      <c r="YX449" s="263"/>
      <c r="YY449" s="263"/>
      <c r="YZ449" s="263"/>
      <c r="ZA449" s="263"/>
      <c r="ZB449" s="263"/>
      <c r="ZC449" s="263"/>
      <c r="ZD449" s="263"/>
      <c r="ZE449" s="263"/>
      <c r="ZF449" s="263"/>
      <c r="ZG449" s="263"/>
      <c r="ZH449" s="263"/>
      <c r="ZI449" s="263"/>
      <c r="ZJ449" s="263"/>
      <c r="ZK449" s="263"/>
      <c r="ZL449" s="263"/>
      <c r="ZM449" s="263"/>
      <c r="ZN449" s="263"/>
      <c r="ZO449" s="263"/>
      <c r="ZP449" s="263"/>
      <c r="ZQ449" s="263"/>
      <c r="ZR449" s="263"/>
      <c r="ZS449" s="263"/>
      <c r="ZT449" s="263"/>
      <c r="ZU449" s="263"/>
      <c r="ZV449" s="263"/>
      <c r="ZW449" s="263"/>
      <c r="ZX449" s="263"/>
      <c r="ZY449" s="263"/>
      <c r="ZZ449" s="263"/>
      <c r="AAA449" s="263"/>
      <c r="AAB449" s="263"/>
      <c r="AAC449" s="263"/>
      <c r="AAD449" s="263"/>
      <c r="AAE449" s="263"/>
      <c r="AAF449" s="263"/>
      <c r="AAG449" s="263"/>
      <c r="AAH449" s="263"/>
      <c r="AAI449" s="263"/>
      <c r="AAJ449" s="263"/>
      <c r="AAK449" s="263"/>
      <c r="AAL449" s="263"/>
      <c r="AAM449" s="263"/>
      <c r="AAN449" s="263"/>
      <c r="AAO449" s="263"/>
      <c r="AAP449" s="263"/>
      <c r="AAQ449" s="263"/>
      <c r="AAR449" s="263"/>
      <c r="AAS449" s="263"/>
      <c r="AAT449" s="263"/>
      <c r="AAU449" s="263"/>
      <c r="AAV449" s="263"/>
      <c r="AAW449" s="263"/>
      <c r="AAX449" s="263"/>
      <c r="AAY449" s="263"/>
      <c r="AAZ449" s="263"/>
      <c r="ABA449" s="263"/>
      <c r="ABB449" s="263"/>
      <c r="ABC449" s="263"/>
      <c r="ABD449" s="263"/>
      <c r="ABE449" s="263"/>
      <c r="ABF449" s="263"/>
      <c r="ABG449" s="263"/>
      <c r="ABH449" s="263"/>
      <c r="ABI449" s="263"/>
      <c r="ABJ449" s="263"/>
      <c r="ABK449" s="263"/>
      <c r="ABL449" s="263"/>
      <c r="ABM449" s="263"/>
      <c r="ABN449" s="263"/>
      <c r="ABO449" s="263"/>
      <c r="ABP449" s="263"/>
      <c r="ABQ449" s="263"/>
      <c r="ABR449" s="263"/>
      <c r="ABS449" s="263"/>
      <c r="ABT449" s="263"/>
      <c r="ABU449" s="263"/>
      <c r="ABV449" s="263"/>
      <c r="ABW449" s="263"/>
      <c r="ABX449" s="263"/>
      <c r="ABY449" s="263"/>
      <c r="ABZ449" s="263"/>
      <c r="ACA449" s="263"/>
      <c r="ACB449" s="263"/>
      <c r="ACC449" s="263"/>
      <c r="ACD449" s="263"/>
      <c r="ACE449" s="263"/>
      <c r="ACF449" s="263"/>
      <c r="ACG449" s="263"/>
      <c r="ACH449" s="263"/>
      <c r="ACI449" s="263"/>
      <c r="ACJ449" s="263"/>
      <c r="ACK449" s="263"/>
      <c r="ACL449" s="263"/>
      <c r="ACM449" s="263"/>
      <c r="ACN449" s="263"/>
      <c r="ACO449" s="263"/>
      <c r="ACP449" s="263"/>
      <c r="ACQ449" s="263"/>
      <c r="ACR449" s="263"/>
      <c r="ACS449" s="263"/>
      <c r="ACT449" s="263"/>
      <c r="ACU449" s="263"/>
      <c r="ACV449" s="263"/>
      <c r="ACW449" s="263"/>
      <c r="ACX449" s="263"/>
      <c r="ACY449" s="263"/>
      <c r="ACZ449" s="263"/>
      <c r="ADA449" s="263"/>
      <c r="ADB449" s="263"/>
      <c r="ADC449" s="263"/>
      <c r="ADD449" s="263"/>
      <c r="ADE449" s="263"/>
      <c r="ADF449" s="263"/>
      <c r="ADG449" s="263"/>
      <c r="ADH449" s="263"/>
      <c r="ADI449" s="263"/>
      <c r="ADJ449" s="263"/>
      <c r="ADK449" s="263"/>
      <c r="ADL449" s="263"/>
      <c r="ADM449" s="263"/>
      <c r="ADN449" s="263"/>
      <c r="ADO449" s="263"/>
      <c r="ADP449" s="263"/>
      <c r="ADQ449" s="263"/>
      <c r="ADR449" s="263"/>
      <c r="ADS449" s="263"/>
      <c r="ADT449" s="263"/>
      <c r="ADU449" s="263"/>
      <c r="ADV449" s="263"/>
      <c r="ADW449" s="263"/>
      <c r="ADX449" s="263"/>
      <c r="ADY449" s="263"/>
      <c r="ADZ449" s="263"/>
      <c r="AEA449" s="263"/>
      <c r="AEB449" s="263"/>
      <c r="AEC449" s="263"/>
      <c r="AED449" s="263"/>
      <c r="AEE449" s="263"/>
      <c r="AEF449" s="263"/>
      <c r="AEG449" s="263"/>
      <c r="AEH449" s="263"/>
      <c r="AEI449" s="263"/>
      <c r="AEJ449" s="263"/>
      <c r="AEK449" s="263"/>
      <c r="AEL449" s="263"/>
      <c r="AEM449" s="263"/>
      <c r="AEN449" s="263"/>
      <c r="AEO449" s="263"/>
      <c r="AEP449" s="263"/>
      <c r="AEQ449" s="263"/>
      <c r="AER449" s="263"/>
      <c r="AES449" s="263"/>
      <c r="AET449" s="263"/>
      <c r="AEU449" s="263"/>
      <c r="AEV449" s="263"/>
      <c r="AEW449" s="263"/>
      <c r="AEX449" s="263"/>
      <c r="AEY449" s="263"/>
      <c r="AEZ449" s="263"/>
      <c r="AFA449" s="263"/>
      <c r="AFB449" s="263"/>
      <c r="AFC449" s="263"/>
      <c r="AFD449" s="263"/>
      <c r="AFE449" s="263"/>
      <c r="AFF449" s="263"/>
      <c r="AFG449" s="263"/>
      <c r="AFH449" s="263"/>
      <c r="AFI449" s="263"/>
      <c r="AFJ449" s="263"/>
      <c r="AFK449" s="263"/>
      <c r="AFL449" s="263"/>
      <c r="AFM449" s="263"/>
      <c r="AFN449" s="263"/>
      <c r="AFO449" s="263"/>
      <c r="AFP449" s="263"/>
      <c r="AFQ449" s="263"/>
      <c r="AFR449" s="263"/>
      <c r="AFS449" s="263"/>
      <c r="AFT449" s="263"/>
      <c r="AFU449" s="263"/>
      <c r="AFV449" s="263"/>
      <c r="AFW449" s="263"/>
      <c r="AFX449" s="263"/>
      <c r="AFY449" s="263"/>
      <c r="AFZ449" s="263"/>
      <c r="AGA449" s="263"/>
      <c r="AGB449" s="263"/>
      <c r="AGC449" s="263"/>
      <c r="AGD449" s="263"/>
      <c r="AGE449" s="263"/>
      <c r="AGF449" s="263"/>
      <c r="AGG449" s="263"/>
      <c r="AGH449" s="263"/>
      <c r="AGI449" s="263"/>
      <c r="AGJ449" s="263"/>
      <c r="AGK449" s="263"/>
      <c r="AGL449" s="263"/>
      <c r="AGM449" s="263"/>
      <c r="AGN449" s="263"/>
      <c r="AGO449" s="263"/>
      <c r="AGP449" s="263"/>
      <c r="AGQ449" s="263"/>
      <c r="AGR449" s="263"/>
      <c r="AGS449" s="263"/>
      <c r="AGT449" s="263"/>
      <c r="AGU449" s="263"/>
      <c r="AGV449" s="263"/>
      <c r="AGW449" s="263"/>
      <c r="AGX449" s="263"/>
      <c r="AGY449" s="263"/>
      <c r="AGZ449" s="263"/>
      <c r="AHA449" s="263"/>
      <c r="AHB449" s="263"/>
      <c r="AHC449" s="263"/>
      <c r="AHD449" s="263"/>
      <c r="AHE449" s="263"/>
      <c r="AHF449" s="263"/>
      <c r="AHG449" s="263"/>
      <c r="AHH449" s="263"/>
      <c r="AHI449" s="263"/>
      <c r="AHJ449" s="263"/>
      <c r="AHK449" s="263"/>
      <c r="AHL449" s="263"/>
      <c r="AHM449" s="263"/>
      <c r="AHN449" s="263"/>
      <c r="AHO449" s="263"/>
      <c r="AHP449" s="263"/>
      <c r="AHQ449" s="263"/>
      <c r="AHR449" s="263"/>
      <c r="AHS449" s="263"/>
      <c r="AHT449" s="263"/>
      <c r="AHU449" s="263"/>
      <c r="AHV449" s="263"/>
      <c r="AHW449" s="263"/>
      <c r="AHX449" s="263"/>
      <c r="AHY449" s="263"/>
      <c r="AHZ449" s="263"/>
      <c r="AIA449" s="263"/>
      <c r="AIB449" s="263"/>
      <c r="AIC449" s="263"/>
      <c r="AID449" s="263"/>
      <c r="AIE449" s="263"/>
      <c r="AIF449" s="263"/>
      <c r="AIG449" s="263"/>
      <c r="AIH449" s="263"/>
      <c r="AII449" s="263"/>
      <c r="AIJ449" s="263"/>
      <c r="AIK449" s="263"/>
      <c r="AIL449" s="263"/>
      <c r="AIM449" s="263"/>
      <c r="AIN449" s="263"/>
      <c r="AIO449" s="263"/>
      <c r="AIP449" s="263"/>
      <c r="AIQ449" s="263"/>
      <c r="AIR449" s="263"/>
      <c r="AIS449" s="263"/>
      <c r="AIT449" s="263"/>
      <c r="AIU449" s="263"/>
      <c r="AIV449" s="263"/>
      <c r="AIW449" s="263"/>
      <c r="AIX449" s="263"/>
      <c r="AIY449" s="263"/>
      <c r="AIZ449" s="263"/>
      <c r="AJA449" s="263"/>
      <c r="AJB449" s="263"/>
      <c r="AJC449" s="263"/>
      <c r="AJD449" s="263"/>
      <c r="AJE449" s="263"/>
      <c r="AJF449" s="263"/>
      <c r="AJG449" s="263"/>
      <c r="AJH449" s="263"/>
      <c r="AJI449" s="263"/>
      <c r="AJJ449" s="263"/>
      <c r="AJK449" s="263"/>
      <c r="AJL449" s="263"/>
      <c r="AJM449" s="263"/>
      <c r="AJN449" s="263"/>
      <c r="AJO449" s="263"/>
      <c r="AJP449" s="263"/>
      <c r="AJQ449" s="263"/>
      <c r="AJR449" s="263"/>
      <c r="AJS449" s="263"/>
      <c r="AJT449" s="263"/>
      <c r="AJU449" s="263"/>
      <c r="AJV449" s="263"/>
      <c r="AJW449" s="263"/>
      <c r="AJX449" s="263"/>
      <c r="AJY449" s="263"/>
      <c r="AJZ449" s="263"/>
      <c r="AKA449" s="263"/>
      <c r="AKB449" s="263"/>
      <c r="AKC449" s="263"/>
      <c r="AKD449" s="263"/>
      <c r="AKE449" s="263"/>
      <c r="AKF449" s="263"/>
      <c r="AKG449" s="263"/>
      <c r="AKH449" s="263"/>
      <c r="AKI449" s="263"/>
      <c r="AKJ449" s="263"/>
      <c r="AKK449" s="263"/>
      <c r="AKL449" s="263"/>
      <c r="AKM449" s="263"/>
      <c r="AKN449" s="263"/>
      <c r="AKO449" s="263"/>
      <c r="AKP449" s="263"/>
      <c r="AKQ449" s="263"/>
      <c r="AKR449" s="263"/>
      <c r="AKS449" s="263"/>
      <c r="AKT449" s="263"/>
      <c r="AKU449" s="263"/>
      <c r="AKV449" s="263"/>
      <c r="AKW449" s="263"/>
      <c r="AKX449" s="263"/>
      <c r="AKY449" s="263"/>
      <c r="AKZ449" s="263"/>
      <c r="ALA449" s="263"/>
      <c r="ALB449" s="263"/>
      <c r="ALC449" s="263"/>
      <c r="ALD449" s="263"/>
      <c r="ALE449" s="263"/>
      <c r="ALF449" s="263"/>
      <c r="ALG449" s="263"/>
      <c r="ALH449" s="263"/>
      <c r="ALI449" s="263"/>
      <c r="ALJ449" s="263"/>
      <c r="ALK449" s="263"/>
      <c r="ALL449" s="263"/>
      <c r="ALM449" s="263"/>
      <c r="ALN449" s="263"/>
      <c r="ALO449" s="263"/>
      <c r="ALP449" s="263"/>
      <c r="ALQ449" s="263"/>
      <c r="ALR449" s="263"/>
      <c r="ALS449" s="263"/>
      <c r="ALT449" s="263"/>
      <c r="ALU449" s="263"/>
      <c r="ALV449" s="263"/>
      <c r="ALW449" s="263"/>
      <c r="ALX449" s="263"/>
      <c r="ALY449" s="263"/>
      <c r="ALZ449" s="263"/>
      <c r="AMA449" s="263"/>
      <c r="AMB449" s="263"/>
      <c r="AMC449" s="263"/>
      <c r="AMD449" s="263"/>
      <c r="AME449" s="263"/>
      <c r="AMF449" s="263"/>
      <c r="AMG449" s="263"/>
      <c r="AMH449" s="263"/>
      <c r="AMI449" s="263"/>
      <c r="AMJ449" s="263"/>
      <c r="AMK449" s="263"/>
      <c r="AML449" s="263"/>
      <c r="AMM449" s="263"/>
      <c r="AMN449" s="263"/>
      <c r="AMO449" s="263"/>
      <c r="AMP449" s="263"/>
      <c r="AMQ449" s="263"/>
      <c r="AMR449" s="263"/>
      <c r="AMS449" s="263"/>
      <c r="AMT449" s="263"/>
      <c r="AMU449" s="263"/>
      <c r="AMV449" s="263"/>
      <c r="AMW449" s="263"/>
      <c r="AMX449" s="263"/>
      <c r="AMY449" s="263"/>
      <c r="AMZ449" s="263"/>
      <c r="ANA449" s="263"/>
      <c r="ANB449" s="263"/>
      <c r="ANC449" s="263"/>
      <c r="AND449" s="263"/>
      <c r="ANE449" s="263"/>
      <c r="ANF449" s="263"/>
      <c r="ANG449" s="263"/>
      <c r="ANH449" s="263"/>
      <c r="ANI449" s="263"/>
      <c r="ANJ449" s="263"/>
      <c r="ANK449" s="263"/>
      <c r="ANL449" s="263"/>
      <c r="ANM449" s="263"/>
      <c r="ANN449" s="263"/>
      <c r="ANO449" s="263"/>
      <c r="ANP449" s="263"/>
      <c r="ANQ449" s="263"/>
      <c r="ANR449" s="263"/>
      <c r="ANS449" s="263"/>
      <c r="ANT449" s="263"/>
      <c r="ANU449" s="263"/>
      <c r="ANV449" s="263"/>
      <c r="ANW449" s="263"/>
      <c r="ANX449" s="263"/>
      <c r="ANY449" s="263"/>
      <c r="ANZ449" s="263"/>
      <c r="AOA449" s="263"/>
      <c r="AOB449" s="263"/>
      <c r="AOC449" s="263"/>
      <c r="AOD449" s="263"/>
      <c r="AOE449" s="263"/>
      <c r="AOF449" s="263"/>
      <c r="AOG449" s="263"/>
      <c r="AOH449" s="263"/>
      <c r="AOI449" s="263"/>
      <c r="AOJ449" s="263"/>
      <c r="AOK449" s="263"/>
      <c r="AOL449" s="263"/>
      <c r="AOM449" s="263"/>
      <c r="AON449" s="263"/>
      <c r="AOO449" s="263"/>
      <c r="AOP449" s="263"/>
      <c r="AOQ449" s="263"/>
      <c r="AOR449" s="263"/>
      <c r="AOS449" s="263"/>
      <c r="AOT449" s="263"/>
      <c r="AOU449" s="263"/>
      <c r="AOV449" s="263"/>
      <c r="AOW449" s="263"/>
      <c r="AOX449" s="263"/>
      <c r="AOY449" s="263"/>
      <c r="AOZ449" s="263"/>
      <c r="APA449" s="263"/>
      <c r="APB449" s="263"/>
      <c r="APC449" s="263"/>
      <c r="APD449" s="263"/>
      <c r="APE449" s="263"/>
      <c r="APF449" s="263"/>
      <c r="APG449" s="263"/>
      <c r="APH449" s="263"/>
      <c r="API449" s="263"/>
      <c r="APJ449" s="263"/>
      <c r="APK449" s="263"/>
      <c r="APL449" s="263"/>
      <c r="APM449" s="263"/>
      <c r="APN449" s="263"/>
      <c r="APO449" s="263"/>
      <c r="APP449" s="263"/>
      <c r="APQ449" s="263"/>
      <c r="APR449" s="263"/>
      <c r="APS449" s="263"/>
      <c r="APT449" s="263"/>
      <c r="APU449" s="263"/>
      <c r="APV449" s="263"/>
      <c r="APW449" s="263"/>
      <c r="APX449" s="263"/>
      <c r="APY449" s="263"/>
      <c r="APZ449" s="263"/>
      <c r="AQA449" s="263"/>
      <c r="AQB449" s="263"/>
      <c r="AQC449" s="263"/>
      <c r="AQD449" s="263"/>
      <c r="AQE449" s="263"/>
      <c r="AQF449" s="263"/>
      <c r="AQG449" s="263"/>
      <c r="AQH449" s="263"/>
      <c r="AQI449" s="263"/>
      <c r="AQJ449" s="263"/>
      <c r="AQK449" s="263"/>
      <c r="AQL449" s="263"/>
      <c r="AQM449" s="263"/>
      <c r="AQN449" s="263"/>
      <c r="AQO449" s="263"/>
      <c r="AQP449" s="263"/>
      <c r="AQQ449" s="263"/>
      <c r="AQR449" s="263"/>
      <c r="AQS449" s="263"/>
      <c r="AQT449" s="263"/>
      <c r="AQU449" s="263"/>
      <c r="AQV449" s="263"/>
      <c r="AQW449" s="263"/>
      <c r="AQX449" s="263"/>
      <c r="AQY449" s="263"/>
      <c r="AQZ449" s="263"/>
      <c r="ARA449" s="263"/>
      <c r="ARB449" s="263"/>
      <c r="ARC449" s="263"/>
      <c r="ARD449" s="263"/>
      <c r="ARE449" s="263"/>
      <c r="ARF449" s="263"/>
      <c r="ARG449" s="263"/>
      <c r="ARH449" s="263"/>
      <c r="ARI449" s="263"/>
      <c r="ARJ449" s="263"/>
      <c r="ARK449" s="263"/>
      <c r="ARL449" s="263"/>
      <c r="ARM449" s="263"/>
      <c r="ARN449" s="263"/>
      <c r="ARO449" s="263"/>
      <c r="ARP449" s="263"/>
      <c r="ARQ449" s="263"/>
      <c r="ARR449" s="263"/>
      <c r="ARS449" s="263"/>
      <c r="ART449" s="263"/>
      <c r="ARU449" s="263"/>
      <c r="ARV449" s="263"/>
      <c r="ARW449" s="263"/>
      <c r="ARX449" s="263"/>
      <c r="ARY449" s="263"/>
      <c r="ARZ449" s="263"/>
      <c r="ASA449" s="263"/>
      <c r="ASB449" s="263"/>
      <c r="ASC449" s="263"/>
      <c r="ASD449" s="263"/>
      <c r="ASE449" s="263"/>
      <c r="ASF449" s="263"/>
      <c r="ASG449" s="263"/>
      <c r="ASH449" s="263"/>
      <c r="ASI449" s="263"/>
      <c r="ASJ449" s="263"/>
      <c r="ASK449" s="263"/>
      <c r="ASL449" s="263"/>
      <c r="ASM449" s="263"/>
      <c r="ASN449" s="263"/>
      <c r="ASO449" s="263"/>
      <c r="ASP449" s="263"/>
      <c r="ASQ449" s="263"/>
      <c r="ASR449" s="263"/>
      <c r="ASS449" s="263"/>
      <c r="AST449" s="263"/>
      <c r="ASU449" s="263"/>
      <c r="ASV449" s="263"/>
      <c r="ASW449" s="263"/>
      <c r="ASX449" s="263"/>
      <c r="ASY449" s="263"/>
      <c r="ASZ449" s="263"/>
      <c r="ATA449" s="263"/>
      <c r="ATB449" s="263"/>
      <c r="ATC449" s="263"/>
      <c r="ATD449" s="263"/>
      <c r="ATE449" s="263"/>
      <c r="ATF449" s="263"/>
      <c r="ATG449" s="263"/>
      <c r="ATH449" s="263"/>
      <c r="ATI449" s="263"/>
      <c r="ATJ449" s="263"/>
      <c r="ATK449" s="263"/>
      <c r="ATL449" s="263"/>
      <c r="ATM449" s="263"/>
      <c r="ATN449" s="263"/>
      <c r="ATO449" s="263"/>
      <c r="ATP449" s="263"/>
      <c r="ATQ449" s="263"/>
      <c r="ATR449" s="263"/>
      <c r="ATS449" s="263"/>
      <c r="ATT449" s="263"/>
      <c r="ATU449" s="263"/>
      <c r="ATV449" s="263"/>
      <c r="ATW449" s="263"/>
      <c r="ATX449" s="263"/>
      <c r="ATY449" s="263"/>
      <c r="ATZ449" s="263"/>
      <c r="AUA449" s="263"/>
      <c r="AUB449" s="263"/>
      <c r="AUC449" s="263"/>
      <c r="AUD449" s="263"/>
      <c r="AUE449" s="263"/>
      <c r="AUF449" s="263"/>
      <c r="AUG449" s="263"/>
      <c r="AUH449" s="263"/>
      <c r="AUI449" s="263"/>
      <c r="AUJ449" s="263"/>
      <c r="AUK449" s="263"/>
      <c r="AUL449" s="263"/>
      <c r="AUM449" s="263"/>
      <c r="AUN449" s="263"/>
      <c r="AUO449" s="263"/>
      <c r="AUP449" s="263"/>
      <c r="AUQ449" s="263"/>
      <c r="AUR449" s="263"/>
      <c r="AUS449" s="263"/>
      <c r="AUT449" s="263"/>
      <c r="AUU449" s="263"/>
      <c r="AUV449" s="263"/>
      <c r="AUW449" s="263"/>
      <c r="AUX449" s="263"/>
      <c r="AUY449" s="263"/>
      <c r="AUZ449" s="263"/>
      <c r="AVA449" s="263"/>
      <c r="AVB449" s="263"/>
      <c r="AVC449" s="263"/>
      <c r="AVD449" s="263"/>
      <c r="AVE449" s="263"/>
      <c r="AVF449" s="263"/>
      <c r="AVG449" s="263"/>
      <c r="AVH449" s="263"/>
      <c r="AVI449" s="263"/>
      <c r="AVJ449" s="263"/>
      <c r="AVK449" s="263"/>
      <c r="AVL449" s="263"/>
      <c r="AVM449" s="263"/>
      <c r="AVN449" s="263"/>
      <c r="AVO449" s="263"/>
      <c r="AVP449" s="263"/>
      <c r="AVQ449" s="263"/>
      <c r="AVR449" s="263"/>
      <c r="AVS449" s="263"/>
      <c r="AVT449" s="263"/>
      <c r="AVU449" s="263"/>
      <c r="AVV449" s="263"/>
      <c r="AVW449" s="263"/>
      <c r="AVX449" s="263"/>
      <c r="AVY449" s="263"/>
      <c r="AVZ449" s="263"/>
      <c r="AWA449" s="263"/>
      <c r="AWB449" s="263"/>
      <c r="AWC449" s="263"/>
      <c r="AWD449" s="263"/>
      <c r="AWE449" s="263"/>
      <c r="AWF449" s="263"/>
      <c r="AWG449" s="263"/>
      <c r="AWH449" s="263"/>
      <c r="AWI449" s="263"/>
      <c r="AWJ449" s="263"/>
      <c r="AWK449" s="263"/>
      <c r="AWL449" s="263"/>
      <c r="AWM449" s="263"/>
      <c r="AWN449" s="263"/>
      <c r="AWO449" s="263"/>
      <c r="AWP449" s="263"/>
      <c r="AWQ449" s="263"/>
      <c r="AWR449" s="263"/>
      <c r="AWS449" s="263"/>
      <c r="AWT449" s="263"/>
      <c r="AWU449" s="263"/>
      <c r="AWV449" s="263"/>
      <c r="AWW449" s="263"/>
      <c r="AWX449" s="263"/>
      <c r="AWY449" s="263"/>
      <c r="AWZ449" s="263"/>
      <c r="AXA449" s="263"/>
      <c r="AXB449" s="263"/>
      <c r="AXC449" s="263"/>
      <c r="AXD449" s="263"/>
      <c r="AXE449" s="263"/>
      <c r="AXF449" s="263"/>
      <c r="AXG449" s="263"/>
      <c r="AXH449" s="263"/>
      <c r="AXI449" s="263"/>
      <c r="AXJ449" s="263"/>
      <c r="AXK449" s="263"/>
      <c r="AXL449" s="263"/>
      <c r="AXM449" s="263"/>
      <c r="AXN449" s="263"/>
      <c r="AXO449" s="263"/>
      <c r="AXP449" s="263"/>
      <c r="AXQ449" s="263"/>
      <c r="AXR449" s="263"/>
      <c r="AXS449" s="263"/>
      <c r="AXT449" s="263"/>
      <c r="AXU449" s="263"/>
      <c r="AXV449" s="263"/>
      <c r="AXW449" s="263"/>
      <c r="AXX449" s="263"/>
      <c r="AXY449" s="263"/>
      <c r="AXZ449" s="263"/>
      <c r="AYA449" s="263"/>
      <c r="AYB449" s="263"/>
      <c r="AYC449" s="263"/>
      <c r="AYD449" s="263"/>
      <c r="AYE449" s="263"/>
      <c r="AYF449" s="263"/>
      <c r="AYG449" s="263"/>
      <c r="AYH449" s="263"/>
      <c r="AYI449" s="263"/>
      <c r="AYJ449" s="263"/>
      <c r="AYK449" s="263"/>
      <c r="AYL449" s="263"/>
      <c r="AYM449" s="263"/>
      <c r="AYN449" s="263"/>
      <c r="AYO449" s="263"/>
      <c r="AYP449" s="263"/>
      <c r="AYQ449" s="263"/>
      <c r="AYR449" s="263"/>
      <c r="AYS449" s="263"/>
      <c r="AYT449" s="263"/>
      <c r="AYU449" s="263"/>
      <c r="AYV449" s="263"/>
      <c r="AYW449" s="263"/>
      <c r="AYX449" s="263"/>
      <c r="AYY449" s="263"/>
      <c r="AYZ449" s="263"/>
      <c r="AZA449" s="263"/>
      <c r="AZB449" s="263"/>
      <c r="AZC449" s="263"/>
      <c r="AZD449" s="263"/>
      <c r="AZE449" s="263"/>
      <c r="AZF449" s="263"/>
      <c r="AZG449" s="263"/>
      <c r="AZH449" s="263"/>
      <c r="AZI449" s="263"/>
      <c r="AZJ449" s="263"/>
      <c r="AZK449" s="263"/>
      <c r="AZL449" s="263"/>
      <c r="AZM449" s="263"/>
      <c r="AZN449" s="263"/>
      <c r="AZO449" s="263"/>
      <c r="AZP449" s="263"/>
      <c r="AZQ449" s="263"/>
      <c r="AZR449" s="263"/>
      <c r="AZS449" s="263"/>
      <c r="AZT449" s="263"/>
      <c r="AZU449" s="263"/>
      <c r="AZV449" s="263"/>
      <c r="AZW449" s="263"/>
      <c r="AZX449" s="263"/>
      <c r="AZY449" s="263"/>
      <c r="AZZ449" s="263"/>
      <c r="BAA449" s="263"/>
      <c r="BAB449" s="263"/>
      <c r="BAC449" s="263"/>
      <c r="BAD449" s="263"/>
      <c r="BAE449" s="263"/>
      <c r="BAF449" s="263"/>
      <c r="BAG449" s="263"/>
      <c r="BAH449" s="263"/>
      <c r="BAI449" s="263"/>
      <c r="BAJ449" s="263"/>
      <c r="BAK449" s="263"/>
      <c r="BAL449" s="263"/>
      <c r="BAM449" s="263"/>
      <c r="BAN449" s="263"/>
      <c r="BAO449" s="263"/>
      <c r="BAP449" s="263"/>
      <c r="BAQ449" s="263"/>
      <c r="BAR449" s="263"/>
      <c r="BAS449" s="263"/>
      <c r="BAT449" s="263"/>
      <c r="BAU449" s="263"/>
      <c r="BAV449" s="263"/>
      <c r="BAW449" s="263"/>
      <c r="BAX449" s="263"/>
      <c r="BAY449" s="263"/>
      <c r="BAZ449" s="263"/>
      <c r="BBA449" s="263"/>
      <c r="BBB449" s="263"/>
      <c r="BBC449" s="263"/>
      <c r="BBD449" s="263"/>
      <c r="BBE449" s="263"/>
      <c r="BBF449" s="263"/>
      <c r="BBG449" s="263"/>
      <c r="BBH449" s="263"/>
      <c r="BBI449" s="263"/>
      <c r="BBJ449" s="263"/>
      <c r="BBK449" s="263"/>
      <c r="BBL449" s="263"/>
      <c r="BBM449" s="263"/>
      <c r="BBN449" s="263"/>
      <c r="BBO449" s="263"/>
      <c r="BBP449" s="263"/>
      <c r="BBQ449" s="263"/>
      <c r="BBR449" s="263"/>
      <c r="BBS449" s="263"/>
      <c r="BBT449" s="263"/>
      <c r="BBU449" s="263"/>
      <c r="BBV449" s="263"/>
      <c r="BBW449" s="263"/>
      <c r="BBX449" s="263"/>
      <c r="BBY449" s="263"/>
      <c r="BBZ449" s="263"/>
      <c r="BCA449" s="263"/>
      <c r="BCB449" s="263"/>
      <c r="BCC449" s="263"/>
      <c r="BCD449" s="263"/>
      <c r="BCE449" s="263"/>
      <c r="BCF449" s="263"/>
      <c r="BCG449" s="263"/>
      <c r="BCH449" s="263"/>
      <c r="BCI449" s="263"/>
      <c r="BCJ449" s="263"/>
      <c r="BCK449" s="263"/>
      <c r="BCL449" s="263"/>
      <c r="BCM449" s="263"/>
      <c r="BCN449" s="263"/>
      <c r="BCO449" s="263"/>
      <c r="BCP449" s="263"/>
      <c r="BCQ449" s="263"/>
      <c r="BCR449" s="263"/>
      <c r="BCS449" s="263"/>
      <c r="BCT449" s="263"/>
      <c r="BCU449" s="263"/>
      <c r="BCV449" s="263"/>
      <c r="BCW449" s="263"/>
      <c r="BCX449" s="263"/>
      <c r="BCY449" s="263"/>
      <c r="BCZ449" s="263"/>
      <c r="BDA449" s="263"/>
      <c r="BDB449" s="263"/>
      <c r="BDC449" s="263"/>
      <c r="BDD449" s="263"/>
      <c r="BDE449" s="263"/>
      <c r="BDF449" s="263"/>
      <c r="BDG449" s="263"/>
      <c r="BDH449" s="263"/>
      <c r="BDI449" s="263"/>
      <c r="BDJ449" s="263"/>
      <c r="BDK449" s="263"/>
      <c r="BDL449" s="263"/>
      <c r="BDM449" s="263"/>
      <c r="BDN449" s="263"/>
      <c r="BDO449" s="263"/>
      <c r="BDP449" s="263"/>
      <c r="BDQ449" s="263"/>
      <c r="BDR449" s="263"/>
      <c r="BDS449" s="263"/>
      <c r="BDT449" s="263"/>
      <c r="BDU449" s="263"/>
      <c r="BDV449" s="263"/>
      <c r="BDW449" s="263"/>
      <c r="BDX449" s="263"/>
      <c r="BDY449" s="263"/>
      <c r="BDZ449" s="263"/>
      <c r="BEA449" s="263"/>
      <c r="BEB449" s="263"/>
      <c r="BEC449" s="263"/>
      <c r="BED449" s="263"/>
      <c r="BEE449" s="263"/>
      <c r="BEF449" s="263"/>
      <c r="BEG449" s="263"/>
      <c r="BEH449" s="263"/>
      <c r="BEI449" s="263"/>
      <c r="BEJ449" s="263"/>
      <c r="BEK449" s="263"/>
      <c r="BEL449" s="263"/>
      <c r="BEM449" s="263"/>
      <c r="BEN449" s="263"/>
      <c r="BEO449" s="263"/>
      <c r="BEP449" s="263"/>
      <c r="BEQ449" s="263"/>
      <c r="BER449" s="263"/>
      <c r="BES449" s="263"/>
      <c r="BET449" s="263"/>
      <c r="BEU449" s="263"/>
      <c r="BEV449" s="263"/>
      <c r="BEW449" s="263"/>
      <c r="BEX449" s="263"/>
      <c r="BEY449" s="263"/>
      <c r="BEZ449" s="263"/>
      <c r="BFA449" s="263"/>
      <c r="BFB449" s="263"/>
      <c r="BFC449" s="263"/>
      <c r="BFD449" s="263"/>
      <c r="BFE449" s="263"/>
      <c r="BFF449" s="263"/>
      <c r="BFG449" s="263"/>
      <c r="BFH449" s="263"/>
      <c r="BFI449" s="263"/>
      <c r="BFJ449" s="263"/>
      <c r="BFK449" s="263"/>
      <c r="BFL449" s="263"/>
      <c r="BFM449" s="263"/>
      <c r="BFN449" s="263"/>
      <c r="BFO449" s="263"/>
      <c r="BFP449" s="263"/>
      <c r="BFQ449" s="263"/>
      <c r="BFR449" s="263"/>
      <c r="BFS449" s="263"/>
      <c r="BFT449" s="263"/>
      <c r="BFU449" s="263"/>
      <c r="BFV449" s="263"/>
      <c r="BFW449" s="263"/>
      <c r="BFX449" s="263"/>
      <c r="BFY449" s="263"/>
      <c r="BFZ449" s="263"/>
      <c r="BGA449" s="263"/>
      <c r="BGB449" s="263"/>
      <c r="BGC449" s="263"/>
      <c r="BGD449" s="263"/>
      <c r="BGE449" s="263"/>
      <c r="BGF449" s="263"/>
      <c r="BGG449" s="263"/>
      <c r="BGH449" s="263"/>
      <c r="BGI449" s="263"/>
      <c r="BGJ449" s="263"/>
      <c r="BGK449" s="263"/>
      <c r="BGL449" s="263"/>
      <c r="BGM449" s="263"/>
      <c r="BGN449" s="263"/>
      <c r="BGO449" s="263"/>
      <c r="BGP449" s="263"/>
      <c r="BGQ449" s="263"/>
      <c r="BGR449" s="263"/>
      <c r="BGS449" s="263"/>
      <c r="BGT449" s="263"/>
      <c r="BGU449" s="263"/>
      <c r="BGV449" s="263"/>
      <c r="BGW449" s="263"/>
      <c r="BGX449" s="263"/>
      <c r="BGY449" s="263"/>
      <c r="BGZ449" s="263"/>
      <c r="BHA449" s="263"/>
      <c r="BHB449" s="263"/>
      <c r="BHC449" s="263"/>
      <c r="BHD449" s="263"/>
      <c r="BHE449" s="263"/>
      <c r="BHF449" s="263"/>
      <c r="BHG449" s="263"/>
      <c r="BHH449" s="263"/>
      <c r="BHI449" s="263"/>
      <c r="BHJ449" s="263"/>
      <c r="BHK449" s="263"/>
      <c r="BHL449" s="263"/>
      <c r="BHM449" s="263"/>
      <c r="BHN449" s="263"/>
      <c r="BHO449" s="263"/>
      <c r="BHP449" s="263"/>
      <c r="BHQ449" s="263"/>
      <c r="BHR449" s="263"/>
      <c r="BHS449" s="263"/>
      <c r="BHT449" s="263"/>
      <c r="BHU449" s="263"/>
      <c r="BHV449" s="263"/>
      <c r="BHW449" s="263"/>
      <c r="BHX449" s="263"/>
      <c r="BHY449" s="263"/>
      <c r="BHZ449" s="263"/>
      <c r="BIA449" s="263"/>
      <c r="BIB449" s="263"/>
      <c r="BIC449" s="263"/>
      <c r="BID449" s="263"/>
      <c r="BIE449" s="263"/>
      <c r="BIF449" s="263"/>
      <c r="BIG449" s="263"/>
      <c r="BIH449" s="263"/>
      <c r="BII449" s="263"/>
      <c r="BIJ449" s="263"/>
      <c r="BIK449" s="263"/>
      <c r="BIL449" s="263"/>
      <c r="BIM449" s="263"/>
      <c r="BIN449" s="263"/>
      <c r="BIO449" s="263"/>
      <c r="BIP449" s="263"/>
      <c r="BIQ449" s="263"/>
      <c r="BIR449" s="263"/>
      <c r="BIS449" s="263"/>
      <c r="BIT449" s="263"/>
      <c r="BIU449" s="263"/>
      <c r="BIV449" s="263"/>
      <c r="BIW449" s="263"/>
      <c r="BIX449" s="263"/>
      <c r="BIY449" s="263"/>
      <c r="BIZ449" s="263"/>
      <c r="BJA449" s="263"/>
      <c r="BJB449" s="263"/>
      <c r="BJC449" s="263"/>
      <c r="BJD449" s="263"/>
      <c r="BJE449" s="263"/>
      <c r="BJF449" s="263"/>
      <c r="BJG449" s="263"/>
      <c r="BJH449" s="263"/>
      <c r="BJI449" s="263"/>
      <c r="BJJ449" s="263"/>
      <c r="BJK449" s="263"/>
      <c r="BJL449" s="263"/>
      <c r="BJM449" s="263"/>
      <c r="BJN449" s="263"/>
      <c r="BJO449" s="263"/>
      <c r="BJP449" s="263"/>
      <c r="BJQ449" s="263"/>
      <c r="BJR449" s="263"/>
      <c r="BJS449" s="263"/>
      <c r="BJT449" s="263"/>
      <c r="BJU449" s="263"/>
      <c r="BJV449" s="263"/>
      <c r="BJW449" s="263"/>
      <c r="BJX449" s="263"/>
      <c r="BJY449" s="263"/>
      <c r="BJZ449" s="263"/>
      <c r="BKA449" s="263"/>
      <c r="BKB449" s="263"/>
      <c r="BKC449" s="263"/>
      <c r="BKD449" s="263"/>
      <c r="BKE449" s="263"/>
      <c r="BKF449" s="263"/>
      <c r="BKG449" s="263"/>
      <c r="BKH449" s="263"/>
      <c r="BKI449" s="263"/>
      <c r="BKJ449" s="263"/>
      <c r="BKK449" s="263"/>
      <c r="BKL449" s="263"/>
      <c r="BKM449" s="263"/>
      <c r="BKN449" s="263"/>
      <c r="BKO449" s="263"/>
      <c r="BKP449" s="263"/>
      <c r="BKQ449" s="263"/>
      <c r="BKR449" s="263"/>
      <c r="BKS449" s="263"/>
      <c r="BKT449" s="263"/>
      <c r="BKU449" s="263"/>
      <c r="BKV449" s="263"/>
      <c r="BKW449" s="263"/>
      <c r="BKX449" s="263"/>
      <c r="BKY449" s="263"/>
      <c r="BKZ449" s="263"/>
      <c r="BLA449" s="263"/>
      <c r="BLB449" s="263"/>
      <c r="BLC449" s="263"/>
      <c r="BLD449" s="263"/>
      <c r="BLE449" s="263"/>
      <c r="BLF449" s="263"/>
      <c r="BLG449" s="263"/>
      <c r="BLH449" s="263"/>
      <c r="BLI449" s="263"/>
      <c r="BLJ449" s="263"/>
      <c r="BLK449" s="263"/>
      <c r="BLL449" s="263"/>
      <c r="BLM449" s="263"/>
      <c r="BLN449" s="263"/>
      <c r="BLO449" s="263"/>
      <c r="BLP449" s="263"/>
      <c r="BLQ449" s="263"/>
      <c r="BLR449" s="263"/>
      <c r="BLS449" s="263"/>
      <c r="BLT449" s="263"/>
      <c r="BLU449" s="263"/>
      <c r="BLV449" s="263"/>
      <c r="BLW449" s="263"/>
      <c r="BLX449" s="263"/>
      <c r="BLY449" s="263"/>
      <c r="BLZ449" s="263"/>
      <c r="BMA449" s="263"/>
      <c r="BMB449" s="263"/>
      <c r="BMC449" s="263"/>
      <c r="BMD449" s="263"/>
      <c r="BME449" s="263"/>
      <c r="BMF449" s="263"/>
      <c r="BMG449" s="263"/>
      <c r="BMH449" s="263"/>
      <c r="BMI449" s="263"/>
      <c r="BMJ449" s="263"/>
      <c r="BMK449" s="263"/>
      <c r="BML449" s="263"/>
      <c r="BMM449" s="263"/>
      <c r="BMN449" s="263"/>
      <c r="BMO449" s="263"/>
      <c r="BMP449" s="263"/>
      <c r="BMQ449" s="263"/>
      <c r="BMR449" s="263"/>
      <c r="BMS449" s="263"/>
      <c r="BMT449" s="263"/>
      <c r="BMU449" s="263"/>
      <c r="BMV449" s="263"/>
      <c r="BMW449" s="263"/>
      <c r="BMX449" s="263"/>
      <c r="BMY449" s="263"/>
      <c r="BMZ449" s="263"/>
      <c r="BNA449" s="263"/>
      <c r="BNB449" s="263"/>
      <c r="BNC449" s="263"/>
      <c r="BND449" s="263"/>
      <c r="BNE449" s="263"/>
      <c r="BNF449" s="263"/>
      <c r="BNG449" s="263"/>
      <c r="BNH449" s="263"/>
      <c r="BNI449" s="263"/>
      <c r="BNJ449" s="263"/>
      <c r="BNK449" s="263"/>
      <c r="BNL449" s="263"/>
      <c r="BNM449" s="263"/>
      <c r="BNN449" s="263"/>
      <c r="BNO449" s="263"/>
      <c r="BNP449" s="263"/>
      <c r="BNQ449" s="263"/>
      <c r="BNR449" s="263"/>
      <c r="BNS449" s="263"/>
      <c r="BNT449" s="263"/>
      <c r="BNU449" s="263"/>
      <c r="BNV449" s="263"/>
      <c r="BNW449" s="263"/>
      <c r="BNX449" s="263"/>
      <c r="BNY449" s="263"/>
      <c r="BNZ449" s="263"/>
      <c r="BOA449" s="263"/>
      <c r="BOB449" s="263"/>
      <c r="BOC449" s="263"/>
      <c r="BOD449" s="263"/>
      <c r="BOE449" s="263"/>
      <c r="BOF449" s="263"/>
      <c r="BOG449" s="263"/>
      <c r="BOH449" s="263"/>
      <c r="BOI449" s="263"/>
      <c r="BOJ449" s="263"/>
      <c r="BOK449" s="263"/>
      <c r="BOL449" s="263"/>
      <c r="BOM449" s="263"/>
      <c r="BON449" s="263"/>
      <c r="BOO449" s="263"/>
      <c r="BOP449" s="263"/>
      <c r="BOQ449" s="263"/>
      <c r="BOR449" s="263"/>
      <c r="BOS449" s="263"/>
      <c r="BOT449" s="263"/>
      <c r="BOU449" s="263"/>
      <c r="BOV449" s="263"/>
      <c r="BOW449" s="263"/>
      <c r="BOX449" s="263"/>
      <c r="BOY449" s="263"/>
      <c r="BOZ449" s="263"/>
      <c r="BPA449" s="263"/>
      <c r="BPB449" s="263"/>
      <c r="BPC449" s="263"/>
      <c r="BPD449" s="263"/>
      <c r="BPE449" s="263"/>
      <c r="BPF449" s="263"/>
      <c r="BPG449" s="263"/>
      <c r="BPH449" s="263"/>
      <c r="BPI449" s="263"/>
      <c r="BPJ449" s="263"/>
      <c r="BPK449" s="263"/>
      <c r="BPL449" s="263"/>
      <c r="BPM449" s="263"/>
      <c r="BPN449" s="263"/>
      <c r="BPO449" s="263"/>
      <c r="BPP449" s="263"/>
      <c r="BPQ449" s="263"/>
      <c r="BPR449" s="263"/>
      <c r="BPS449" s="263"/>
      <c r="BPT449" s="263"/>
      <c r="BPU449" s="263"/>
      <c r="BPV449" s="263"/>
      <c r="BPW449" s="263"/>
      <c r="BPX449" s="263"/>
      <c r="BPY449" s="263"/>
      <c r="BPZ449" s="263"/>
      <c r="BQA449" s="263"/>
      <c r="BQB449" s="263"/>
      <c r="BQC449" s="263"/>
      <c r="BQD449" s="263"/>
      <c r="BQE449" s="263"/>
      <c r="BQF449" s="263"/>
      <c r="BQG449" s="263"/>
      <c r="BQH449" s="263"/>
      <c r="BQI449" s="263"/>
      <c r="BQJ449" s="263"/>
      <c r="BQK449" s="263"/>
      <c r="BQL449" s="263"/>
      <c r="BQM449" s="263"/>
      <c r="BQN449" s="263"/>
      <c r="BQO449" s="263"/>
      <c r="BQP449" s="263"/>
      <c r="BQQ449" s="263"/>
      <c r="BQR449" s="263"/>
      <c r="BQS449" s="263"/>
      <c r="BQT449" s="263"/>
      <c r="BQU449" s="263"/>
      <c r="BQV449" s="263"/>
      <c r="BQW449" s="263"/>
      <c r="BQX449" s="263"/>
      <c r="BQY449" s="263"/>
      <c r="BQZ449" s="263"/>
      <c r="BRA449" s="263"/>
      <c r="BRB449" s="263"/>
      <c r="BRC449" s="263"/>
      <c r="BRD449" s="263"/>
      <c r="BRE449" s="263"/>
      <c r="BRF449" s="263"/>
      <c r="BRG449" s="263"/>
      <c r="BRH449" s="263"/>
      <c r="BRI449" s="263"/>
      <c r="BRJ449" s="263"/>
      <c r="BRK449" s="263"/>
      <c r="BRL449" s="263"/>
      <c r="BRM449" s="263"/>
      <c r="BRN449" s="263"/>
      <c r="BRO449" s="263"/>
      <c r="BRP449" s="263"/>
      <c r="BRQ449" s="263"/>
      <c r="BRR449" s="263"/>
      <c r="BRS449" s="263"/>
      <c r="BRT449" s="263"/>
      <c r="BRU449" s="263"/>
      <c r="BRV449" s="263"/>
      <c r="BRW449" s="263"/>
      <c r="BRX449" s="263"/>
      <c r="BRY449" s="263"/>
      <c r="BRZ449" s="263"/>
      <c r="BSA449" s="263"/>
      <c r="BSB449" s="263"/>
      <c r="BSC449" s="263"/>
      <c r="BSD449" s="263"/>
      <c r="BSE449" s="263"/>
      <c r="BSF449" s="263"/>
      <c r="BSG449" s="263"/>
      <c r="BSH449" s="263"/>
      <c r="BSI449" s="263"/>
      <c r="BSJ449" s="263"/>
      <c r="BSK449" s="263"/>
      <c r="BSL449" s="263"/>
      <c r="BSM449" s="263"/>
      <c r="BSN449" s="263"/>
      <c r="BSO449" s="263"/>
      <c r="BSP449" s="263"/>
      <c r="BSQ449" s="263"/>
      <c r="BSR449" s="263"/>
      <c r="BSS449" s="263"/>
      <c r="BST449" s="263"/>
      <c r="BSU449" s="263"/>
      <c r="BSV449" s="263"/>
      <c r="BSW449" s="263"/>
      <c r="BSX449" s="263"/>
      <c r="BSY449" s="263"/>
      <c r="BSZ449" s="263"/>
      <c r="BTA449" s="263"/>
      <c r="BTB449" s="263"/>
      <c r="BTC449" s="263"/>
      <c r="BTD449" s="263"/>
      <c r="BTE449" s="263"/>
      <c r="BTF449" s="263"/>
      <c r="BTG449" s="263"/>
      <c r="BTH449" s="263"/>
      <c r="BTI449" s="263"/>
      <c r="BTJ449" s="263"/>
      <c r="BTK449" s="263"/>
      <c r="BTL449" s="263"/>
      <c r="BTM449" s="263"/>
      <c r="BTN449" s="263"/>
      <c r="BTO449" s="263"/>
      <c r="BTP449" s="263"/>
      <c r="BTQ449" s="263"/>
      <c r="BTR449" s="263"/>
      <c r="BTS449" s="263"/>
      <c r="BTT449" s="263"/>
      <c r="BTU449" s="263"/>
      <c r="BTV449" s="263"/>
      <c r="BTW449" s="263"/>
      <c r="BTX449" s="263"/>
      <c r="BTY449" s="263"/>
      <c r="BTZ449" s="263"/>
      <c r="BUA449" s="263"/>
      <c r="BUB449" s="263"/>
      <c r="BUC449" s="263"/>
      <c r="BUD449" s="263"/>
      <c r="BUE449" s="263"/>
      <c r="BUF449" s="263"/>
      <c r="BUG449" s="263"/>
      <c r="BUH449" s="263"/>
      <c r="BUI449" s="263"/>
      <c r="BUJ449" s="263"/>
      <c r="BUK449" s="263"/>
      <c r="BUL449" s="263"/>
      <c r="BUM449" s="263"/>
      <c r="BUN449" s="263"/>
      <c r="BUO449" s="263"/>
      <c r="BUP449" s="263"/>
      <c r="BUQ449" s="263"/>
      <c r="BUR449" s="263"/>
      <c r="BUS449" s="263"/>
      <c r="BUT449" s="263"/>
      <c r="BUU449" s="263"/>
      <c r="BUV449" s="263"/>
      <c r="BUW449" s="263"/>
      <c r="BUX449" s="263"/>
      <c r="BUY449" s="263"/>
      <c r="BUZ449" s="263"/>
      <c r="BVA449" s="263"/>
      <c r="BVB449" s="263"/>
      <c r="BVC449" s="263"/>
      <c r="BVD449" s="263"/>
      <c r="BVE449" s="263"/>
      <c r="BVF449" s="263"/>
      <c r="BVG449" s="263"/>
      <c r="BVH449" s="263"/>
      <c r="BVI449" s="263"/>
      <c r="BVJ449" s="263"/>
      <c r="BVK449" s="263"/>
      <c r="BVL449" s="263"/>
      <c r="BVM449" s="263"/>
      <c r="BVN449" s="263"/>
      <c r="BVO449" s="263"/>
      <c r="BVP449" s="263"/>
      <c r="BVQ449" s="263"/>
      <c r="BVR449" s="263"/>
      <c r="BVS449" s="263"/>
      <c r="BVT449" s="263"/>
      <c r="BVU449" s="263"/>
      <c r="BVV449" s="263"/>
      <c r="BVW449" s="263"/>
      <c r="BVX449" s="263"/>
      <c r="BVY449" s="263"/>
      <c r="BVZ449" s="263"/>
      <c r="BWA449" s="263"/>
      <c r="BWB449" s="263"/>
      <c r="BWC449" s="263"/>
      <c r="BWD449" s="263"/>
      <c r="BWE449" s="263"/>
      <c r="BWF449" s="263"/>
      <c r="BWG449" s="263"/>
      <c r="BWH449" s="263"/>
      <c r="BWI449" s="263"/>
      <c r="BWJ449" s="263"/>
      <c r="BWK449" s="263"/>
      <c r="BWL449" s="263"/>
      <c r="BWM449" s="263"/>
      <c r="BWN449" s="263"/>
      <c r="BWO449" s="263"/>
      <c r="BWP449" s="263"/>
      <c r="BWQ449" s="263"/>
      <c r="BWR449" s="263"/>
      <c r="BWS449" s="263"/>
      <c r="BWT449" s="263"/>
      <c r="BWU449" s="263"/>
      <c r="BWV449" s="263"/>
      <c r="BWW449" s="263"/>
      <c r="BWX449" s="263"/>
      <c r="BWY449" s="263"/>
      <c r="BWZ449" s="263"/>
      <c r="BXA449" s="263"/>
      <c r="BXB449" s="263"/>
      <c r="BXC449" s="263"/>
      <c r="BXD449" s="263"/>
      <c r="BXE449" s="263"/>
      <c r="BXF449" s="263"/>
      <c r="BXG449" s="263"/>
      <c r="BXH449" s="263"/>
      <c r="BXI449" s="263"/>
      <c r="BXJ449" s="263"/>
      <c r="BXK449" s="263"/>
      <c r="BXL449" s="263"/>
      <c r="BXM449" s="263"/>
      <c r="BXN449" s="263"/>
      <c r="BXO449" s="263"/>
      <c r="BXP449" s="263"/>
      <c r="BXQ449" s="263"/>
      <c r="BXR449" s="263"/>
      <c r="BXS449" s="263"/>
      <c r="BXT449" s="263"/>
      <c r="BXU449" s="263"/>
      <c r="BXV449" s="263"/>
      <c r="BXW449" s="263"/>
      <c r="BXX449" s="263"/>
      <c r="BXY449" s="263"/>
      <c r="BXZ449" s="263"/>
      <c r="BYA449" s="263"/>
      <c r="BYB449" s="263"/>
      <c r="BYC449" s="263"/>
      <c r="BYD449" s="263"/>
      <c r="BYE449" s="263"/>
      <c r="BYF449" s="263"/>
      <c r="BYG449" s="263"/>
      <c r="BYH449" s="263"/>
      <c r="BYI449" s="263"/>
      <c r="BYJ449" s="263"/>
      <c r="BYK449" s="263"/>
      <c r="BYL449" s="263"/>
      <c r="BYM449" s="263"/>
      <c r="BYN449" s="263"/>
      <c r="BYO449" s="263"/>
      <c r="BYP449" s="263"/>
      <c r="BYQ449" s="263"/>
      <c r="BYR449" s="263"/>
      <c r="BYS449" s="263"/>
      <c r="BYT449" s="263"/>
      <c r="BYU449" s="263"/>
      <c r="BYV449" s="263"/>
      <c r="BYW449" s="263"/>
      <c r="BYX449" s="263"/>
      <c r="BYY449" s="263"/>
      <c r="BYZ449" s="263"/>
      <c r="BZA449" s="263"/>
      <c r="BZB449" s="263"/>
      <c r="BZC449" s="263"/>
      <c r="BZD449" s="263"/>
      <c r="BZE449" s="263"/>
      <c r="BZF449" s="263"/>
      <c r="BZG449" s="263"/>
      <c r="BZH449" s="263"/>
      <c r="BZI449" s="263"/>
      <c r="BZJ449" s="263"/>
      <c r="BZK449" s="263"/>
      <c r="BZL449" s="263"/>
      <c r="BZM449" s="263"/>
      <c r="BZN449" s="263"/>
      <c r="BZO449" s="263"/>
      <c r="BZP449" s="263"/>
      <c r="BZQ449" s="263"/>
      <c r="BZR449" s="263"/>
      <c r="BZS449" s="263"/>
      <c r="BZT449" s="263"/>
      <c r="BZU449" s="263"/>
      <c r="BZV449" s="263"/>
      <c r="BZW449" s="263"/>
      <c r="BZX449" s="263"/>
      <c r="BZY449" s="263"/>
      <c r="BZZ449" s="263"/>
      <c r="CAA449" s="263"/>
      <c r="CAB449" s="263"/>
      <c r="CAC449" s="263"/>
      <c r="CAD449" s="263"/>
      <c r="CAE449" s="263"/>
      <c r="CAF449" s="263"/>
      <c r="CAG449" s="263"/>
      <c r="CAH449" s="263"/>
      <c r="CAI449" s="263"/>
      <c r="CAJ449" s="263"/>
      <c r="CAK449" s="263"/>
      <c r="CAL449" s="263"/>
      <c r="CAM449" s="263"/>
      <c r="CAN449" s="263"/>
      <c r="CAO449" s="263"/>
      <c r="CAP449" s="263"/>
      <c r="CAQ449" s="263"/>
      <c r="CAR449" s="263"/>
      <c r="CAS449" s="263"/>
      <c r="CAT449" s="263"/>
      <c r="CAU449" s="263"/>
      <c r="CAV449" s="263"/>
    </row>
    <row r="450" spans="1:2076" x14ac:dyDescent="0.35">
      <c r="A450" s="263"/>
      <c r="B450" s="263"/>
      <c r="C450" s="263"/>
      <c r="D450" s="263"/>
      <c r="E450" s="263"/>
      <c r="F450" s="263"/>
      <c r="G450" s="263"/>
      <c r="H450" s="263"/>
      <c r="I450" s="263"/>
      <c r="J450" s="263"/>
      <c r="K450" s="263"/>
      <c r="L450" s="263"/>
      <c r="M450" s="263"/>
      <c r="N450" s="263"/>
      <c r="O450" s="263"/>
      <c r="P450" s="263"/>
      <c r="Q450" s="263"/>
      <c r="R450" s="263"/>
      <c r="S450" s="263"/>
      <c r="T450" s="263"/>
      <c r="U450" s="263"/>
      <c r="V450" s="263"/>
      <c r="W450" s="263"/>
      <c r="X450" s="263"/>
      <c r="Y450" s="263"/>
      <c r="Z450" s="263"/>
      <c r="AA450" s="263"/>
      <c r="AB450" s="263"/>
      <c r="AC450" s="263"/>
      <c r="AD450" s="263"/>
      <c r="AE450" s="263"/>
      <c r="AF450" s="263"/>
      <c r="AG450" s="263"/>
      <c r="AH450" s="263"/>
      <c r="AI450" s="263"/>
      <c r="AJ450" s="263"/>
      <c r="AK450" s="263"/>
      <c r="AL450" s="263"/>
      <c r="AM450" s="263"/>
      <c r="AN450" s="263"/>
      <c r="AO450" s="263"/>
      <c r="AP450" s="263"/>
      <c r="AQ450" s="263"/>
      <c r="AR450" s="263"/>
      <c r="AS450" s="263"/>
      <c r="AT450" s="263"/>
      <c r="AU450" s="263"/>
      <c r="AV450" s="263"/>
      <c r="AW450" s="263"/>
      <c r="AX450" s="263"/>
      <c r="AY450" s="263"/>
      <c r="AZ450" s="263"/>
      <c r="BA450" s="263"/>
      <c r="BB450" s="263"/>
      <c r="BC450" s="263"/>
      <c r="BD450" s="263"/>
      <c r="BE450" s="263"/>
      <c r="BF450" s="263"/>
      <c r="BG450" s="263"/>
      <c r="BH450" s="263"/>
      <c r="BI450" s="263"/>
      <c r="BJ450" s="263"/>
      <c r="BK450" s="263"/>
      <c r="BL450" s="263"/>
      <c r="BM450" s="263"/>
      <c r="BN450" s="263"/>
      <c r="BO450" s="263"/>
      <c r="BP450" s="263"/>
      <c r="BQ450" s="263"/>
      <c r="BR450" s="263"/>
      <c r="BS450" s="263"/>
      <c r="BT450" s="263"/>
      <c r="BU450" s="263"/>
      <c r="BV450" s="263"/>
      <c r="BW450" s="263"/>
      <c r="BX450" s="263"/>
      <c r="BY450" s="263"/>
      <c r="BZ450" s="263"/>
      <c r="CA450" s="263"/>
      <c r="CB450" s="263"/>
      <c r="CC450" s="263"/>
      <c r="CD450" s="263"/>
      <c r="CE450" s="263"/>
      <c r="CF450" s="263"/>
      <c r="CG450" s="263"/>
      <c r="CH450" s="263"/>
      <c r="CI450" s="263"/>
      <c r="CJ450" s="263"/>
      <c r="CK450" s="263"/>
      <c r="CL450" s="263"/>
      <c r="CM450" s="263"/>
      <c r="CN450" s="263"/>
      <c r="CO450" s="263"/>
      <c r="CP450" s="263"/>
      <c r="CQ450" s="263"/>
      <c r="CR450" s="263"/>
      <c r="CS450" s="263"/>
      <c r="CT450" s="263"/>
      <c r="CU450" s="263"/>
      <c r="CV450" s="263"/>
      <c r="CW450" s="263"/>
      <c r="CX450" s="263"/>
      <c r="CY450" s="263"/>
      <c r="CZ450" s="263"/>
      <c r="DA450" s="263"/>
      <c r="DB450" s="263"/>
      <c r="DC450" s="263"/>
      <c r="DD450" s="263"/>
      <c r="DE450" s="263"/>
      <c r="DF450" s="263"/>
      <c r="DG450" s="263"/>
      <c r="DH450" s="263"/>
      <c r="DI450" s="263"/>
      <c r="DJ450" s="263"/>
      <c r="DK450" s="263"/>
      <c r="DL450" s="263"/>
      <c r="DM450" s="263"/>
      <c r="DN450" s="263"/>
      <c r="DO450" s="263"/>
      <c r="DP450" s="263"/>
      <c r="DQ450" s="263"/>
      <c r="DR450" s="263"/>
      <c r="DS450" s="263"/>
      <c r="DT450" s="263"/>
      <c r="DU450" s="263"/>
      <c r="DV450" s="263"/>
      <c r="DW450" s="263"/>
      <c r="DX450" s="263"/>
      <c r="DY450" s="263"/>
      <c r="DZ450" s="263"/>
      <c r="EA450" s="263"/>
      <c r="EB450" s="263"/>
      <c r="EC450" s="263"/>
      <c r="ED450" s="263"/>
      <c r="EE450" s="263"/>
      <c r="EF450" s="263"/>
      <c r="EG450" s="263"/>
      <c r="EH450" s="263"/>
      <c r="EI450" s="263"/>
      <c r="EJ450" s="263"/>
      <c r="EK450" s="263"/>
      <c r="EL450" s="263"/>
      <c r="EM450" s="263"/>
      <c r="EN450" s="263"/>
      <c r="EO450" s="263"/>
      <c r="EP450" s="263"/>
      <c r="EQ450" s="263"/>
      <c r="ER450" s="263"/>
      <c r="ES450" s="263"/>
      <c r="ET450" s="263"/>
      <c r="EU450" s="263"/>
      <c r="EV450" s="263"/>
      <c r="EW450" s="263"/>
      <c r="EX450" s="263"/>
      <c r="EY450" s="263"/>
      <c r="EZ450" s="263"/>
      <c r="FA450" s="263"/>
      <c r="FB450" s="263"/>
      <c r="FC450" s="263"/>
      <c r="FD450" s="263"/>
      <c r="FE450" s="263"/>
      <c r="FF450" s="263"/>
      <c r="FG450" s="263"/>
      <c r="FH450" s="263"/>
      <c r="FI450" s="263"/>
      <c r="FJ450" s="263"/>
      <c r="FK450" s="263"/>
      <c r="FL450" s="263"/>
      <c r="FM450" s="263"/>
      <c r="FN450" s="263"/>
      <c r="FO450" s="263"/>
      <c r="FP450" s="263"/>
      <c r="FQ450" s="263"/>
      <c r="FR450" s="263"/>
      <c r="FS450" s="263"/>
      <c r="FT450" s="263"/>
      <c r="FU450" s="263"/>
      <c r="FV450" s="263"/>
      <c r="FW450" s="263"/>
      <c r="FX450" s="263"/>
      <c r="FY450" s="263"/>
      <c r="FZ450" s="263"/>
      <c r="GA450" s="263"/>
      <c r="GB450" s="263"/>
      <c r="GC450" s="263"/>
      <c r="GD450" s="263"/>
      <c r="GE450" s="263"/>
      <c r="GF450" s="263"/>
      <c r="GG450" s="263"/>
      <c r="GH450" s="263"/>
      <c r="GI450" s="263"/>
      <c r="GJ450" s="263"/>
      <c r="GK450" s="263"/>
      <c r="GL450" s="263"/>
      <c r="GM450" s="263"/>
      <c r="GN450" s="263"/>
      <c r="GO450" s="263"/>
      <c r="GP450" s="263"/>
      <c r="GQ450" s="263"/>
      <c r="GR450" s="263"/>
      <c r="GS450" s="263"/>
      <c r="GT450" s="263"/>
      <c r="GU450" s="263"/>
      <c r="GV450" s="263"/>
      <c r="GW450" s="263"/>
      <c r="GX450" s="263"/>
      <c r="GY450" s="263"/>
      <c r="GZ450" s="263"/>
      <c r="HA450" s="263"/>
      <c r="HB450" s="263"/>
      <c r="HC450" s="263"/>
      <c r="HD450" s="263"/>
      <c r="HE450" s="263"/>
      <c r="HF450" s="263"/>
      <c r="HG450" s="263"/>
      <c r="HH450" s="263"/>
      <c r="HI450" s="263"/>
      <c r="HJ450" s="263"/>
      <c r="HK450" s="263"/>
      <c r="HL450" s="263"/>
      <c r="HM450" s="263"/>
      <c r="HN450" s="263"/>
      <c r="HO450" s="263"/>
      <c r="HP450" s="263"/>
      <c r="HQ450" s="263"/>
      <c r="HR450" s="263"/>
      <c r="HS450" s="263"/>
      <c r="HT450" s="263"/>
      <c r="HU450" s="263"/>
      <c r="HV450" s="263"/>
      <c r="HW450" s="263"/>
      <c r="HX450" s="263"/>
      <c r="HY450" s="263"/>
      <c r="HZ450" s="263"/>
      <c r="IA450" s="263"/>
      <c r="IB450" s="263"/>
      <c r="IC450" s="263"/>
      <c r="ID450" s="263"/>
      <c r="IE450" s="263"/>
      <c r="IF450" s="263"/>
      <c r="IG450" s="263"/>
      <c r="IH450" s="263"/>
      <c r="II450" s="263"/>
      <c r="IJ450" s="263"/>
      <c r="IK450" s="263"/>
      <c r="IL450" s="263"/>
      <c r="IM450" s="263"/>
      <c r="IN450" s="263"/>
      <c r="IO450" s="263"/>
      <c r="IP450" s="263"/>
      <c r="IQ450" s="263"/>
      <c r="IR450" s="263"/>
      <c r="IS450" s="263"/>
      <c r="IT450" s="263"/>
      <c r="IU450" s="263"/>
      <c r="IV450" s="263"/>
      <c r="IW450" s="263"/>
      <c r="IX450" s="263"/>
      <c r="IY450" s="263"/>
      <c r="IZ450" s="263"/>
      <c r="JA450" s="263"/>
      <c r="JB450" s="263"/>
      <c r="JC450" s="263"/>
      <c r="JD450" s="263"/>
      <c r="JE450" s="263"/>
      <c r="JF450" s="263"/>
      <c r="JG450" s="263"/>
      <c r="JH450" s="263"/>
      <c r="JI450" s="263"/>
      <c r="JJ450" s="263"/>
      <c r="JK450" s="263"/>
      <c r="JL450" s="263"/>
      <c r="JM450" s="263"/>
      <c r="JN450" s="263"/>
      <c r="JO450" s="263"/>
      <c r="JP450" s="263"/>
      <c r="JQ450" s="263"/>
      <c r="JR450" s="263"/>
      <c r="JS450" s="263"/>
      <c r="JT450" s="263"/>
      <c r="JU450" s="263"/>
      <c r="JV450" s="263"/>
      <c r="JW450" s="263"/>
      <c r="JX450" s="263"/>
      <c r="JY450" s="263"/>
      <c r="JZ450" s="263"/>
      <c r="KA450" s="263"/>
      <c r="KB450" s="263"/>
      <c r="KC450" s="263"/>
      <c r="KD450" s="263"/>
      <c r="KE450" s="263"/>
      <c r="KF450" s="263"/>
      <c r="KG450" s="263"/>
      <c r="KH450" s="263"/>
      <c r="KI450" s="263"/>
      <c r="KJ450" s="263"/>
      <c r="KK450" s="263"/>
      <c r="KL450" s="263"/>
      <c r="KM450" s="263"/>
      <c r="KN450" s="263"/>
      <c r="KO450" s="263"/>
      <c r="KP450" s="263"/>
      <c r="KQ450" s="263"/>
      <c r="KR450" s="263"/>
      <c r="KS450" s="263"/>
      <c r="KT450" s="263"/>
      <c r="KU450" s="263"/>
      <c r="KV450" s="263"/>
      <c r="KW450" s="263"/>
      <c r="KX450" s="263"/>
      <c r="KY450" s="263"/>
      <c r="KZ450" s="263"/>
      <c r="LA450" s="263"/>
      <c r="LB450" s="263"/>
      <c r="LC450" s="263"/>
      <c r="LD450" s="263"/>
      <c r="LE450" s="263"/>
      <c r="LF450" s="263"/>
      <c r="LG450" s="263"/>
      <c r="LH450" s="263"/>
      <c r="LI450" s="263"/>
      <c r="LJ450" s="263"/>
      <c r="LK450" s="263"/>
      <c r="LL450" s="263"/>
      <c r="LM450" s="263"/>
      <c r="LN450" s="263"/>
      <c r="LO450" s="263"/>
      <c r="LP450" s="263"/>
      <c r="LQ450" s="263"/>
      <c r="LR450" s="263"/>
      <c r="LS450" s="263"/>
      <c r="LT450" s="263"/>
      <c r="LU450" s="263"/>
      <c r="LV450" s="263"/>
      <c r="LW450" s="263"/>
      <c r="LX450" s="263"/>
      <c r="LY450" s="263"/>
      <c r="LZ450" s="263"/>
      <c r="MA450" s="263"/>
      <c r="MB450" s="263"/>
      <c r="MC450" s="263"/>
      <c r="MD450" s="263"/>
      <c r="ME450" s="263"/>
      <c r="MF450" s="263"/>
      <c r="MG450" s="263"/>
      <c r="MH450" s="263"/>
      <c r="MI450" s="263"/>
      <c r="MJ450" s="263"/>
      <c r="MK450" s="263"/>
      <c r="ML450" s="263"/>
      <c r="MM450" s="263"/>
      <c r="MN450" s="263"/>
      <c r="MO450" s="263"/>
      <c r="MP450" s="263"/>
      <c r="MQ450" s="263"/>
      <c r="MR450" s="263"/>
      <c r="MS450" s="263"/>
      <c r="MT450" s="263"/>
      <c r="MU450" s="263"/>
      <c r="MV450" s="263"/>
      <c r="MW450" s="263"/>
      <c r="MX450" s="263"/>
      <c r="MY450" s="263"/>
      <c r="MZ450" s="263"/>
      <c r="NA450" s="263"/>
      <c r="NB450" s="263"/>
      <c r="NC450" s="263"/>
      <c r="ND450" s="263"/>
      <c r="NE450" s="263"/>
      <c r="NF450" s="263"/>
      <c r="NG450" s="263"/>
      <c r="NH450" s="263"/>
      <c r="NI450" s="263"/>
      <c r="NJ450" s="263"/>
      <c r="NK450" s="263"/>
      <c r="NL450" s="263"/>
      <c r="NM450" s="263"/>
      <c r="NN450" s="263"/>
      <c r="NO450" s="263"/>
      <c r="NP450" s="263"/>
      <c r="NQ450" s="263"/>
      <c r="NR450" s="263"/>
      <c r="NS450" s="263"/>
      <c r="NT450" s="263"/>
      <c r="NU450" s="263"/>
      <c r="NV450" s="263"/>
      <c r="NW450" s="263"/>
      <c r="NX450" s="263"/>
      <c r="NY450" s="263"/>
      <c r="NZ450" s="263"/>
      <c r="OA450" s="263"/>
      <c r="OB450" s="263"/>
      <c r="OC450" s="263"/>
      <c r="OD450" s="263"/>
      <c r="OE450" s="263"/>
      <c r="OF450" s="263"/>
      <c r="OG450" s="263"/>
      <c r="OH450" s="263"/>
      <c r="OI450" s="263"/>
      <c r="OJ450" s="263"/>
      <c r="OK450" s="263"/>
      <c r="OL450" s="263"/>
      <c r="OM450" s="263"/>
      <c r="ON450" s="263"/>
      <c r="OO450" s="263"/>
      <c r="OP450" s="263"/>
      <c r="OQ450" s="263"/>
      <c r="OR450" s="263"/>
      <c r="OS450" s="263"/>
      <c r="OT450" s="263"/>
      <c r="OU450" s="263"/>
      <c r="OV450" s="263"/>
      <c r="OW450" s="263"/>
      <c r="OX450" s="263"/>
      <c r="OY450" s="263"/>
      <c r="OZ450" s="263"/>
      <c r="PA450" s="263"/>
      <c r="PB450" s="263"/>
      <c r="PC450" s="263"/>
      <c r="PD450" s="263"/>
      <c r="PE450" s="263"/>
      <c r="PF450" s="263"/>
      <c r="PG450" s="263"/>
      <c r="PH450" s="263"/>
      <c r="PI450" s="263"/>
      <c r="PJ450" s="263"/>
      <c r="PK450" s="263"/>
      <c r="PL450" s="263"/>
      <c r="PM450" s="263"/>
      <c r="PN450" s="263"/>
      <c r="PO450" s="263"/>
      <c r="PP450" s="263"/>
      <c r="PQ450" s="263"/>
      <c r="PR450" s="263"/>
      <c r="PS450" s="263"/>
      <c r="PT450" s="263"/>
      <c r="PU450" s="263"/>
      <c r="PV450" s="263"/>
      <c r="PW450" s="263"/>
      <c r="PX450" s="263"/>
      <c r="PY450" s="263"/>
      <c r="PZ450" s="263"/>
      <c r="QA450" s="263"/>
      <c r="QB450" s="263"/>
      <c r="QC450" s="263"/>
      <c r="QD450" s="263"/>
      <c r="QE450" s="263"/>
      <c r="QF450" s="263"/>
      <c r="QG450" s="263"/>
      <c r="QH450" s="263"/>
      <c r="QI450" s="263"/>
      <c r="QJ450" s="263"/>
      <c r="QK450" s="263"/>
      <c r="QL450" s="263"/>
      <c r="QM450" s="263"/>
      <c r="QN450" s="263"/>
      <c r="QO450" s="263"/>
      <c r="QP450" s="263"/>
      <c r="QQ450" s="263"/>
      <c r="QR450" s="263"/>
      <c r="QS450" s="263"/>
      <c r="QT450" s="263"/>
      <c r="QU450" s="263"/>
      <c r="QV450" s="263"/>
      <c r="QW450" s="263"/>
      <c r="QX450" s="263"/>
      <c r="QY450" s="263"/>
      <c r="QZ450" s="263"/>
      <c r="RA450" s="263"/>
      <c r="RB450" s="263"/>
      <c r="RC450" s="263"/>
      <c r="RD450" s="263"/>
      <c r="RE450" s="263"/>
      <c r="RF450" s="263"/>
      <c r="RG450" s="263"/>
      <c r="RH450" s="263"/>
      <c r="RI450" s="263"/>
      <c r="RJ450" s="263"/>
      <c r="RK450" s="263"/>
      <c r="RL450" s="263"/>
      <c r="RM450" s="263"/>
      <c r="RN450" s="263"/>
      <c r="RO450" s="263"/>
      <c r="RP450" s="263"/>
      <c r="RQ450" s="263"/>
      <c r="RR450" s="263"/>
      <c r="RS450" s="263"/>
      <c r="RT450" s="263"/>
      <c r="RU450" s="263"/>
      <c r="RV450" s="263"/>
      <c r="RW450" s="263"/>
      <c r="RX450" s="263"/>
      <c r="RY450" s="263"/>
      <c r="RZ450" s="263"/>
      <c r="SA450" s="263"/>
      <c r="SB450" s="263"/>
      <c r="SC450" s="263"/>
      <c r="SD450" s="263"/>
      <c r="SE450" s="263"/>
      <c r="SF450" s="263"/>
      <c r="SG450" s="263"/>
      <c r="SH450" s="263"/>
      <c r="SI450" s="263"/>
      <c r="SJ450" s="263"/>
      <c r="SK450" s="263"/>
      <c r="SL450" s="263"/>
      <c r="SM450" s="263"/>
      <c r="SN450" s="263"/>
      <c r="SO450" s="263"/>
      <c r="SP450" s="263"/>
      <c r="SQ450" s="263"/>
      <c r="SR450" s="263"/>
      <c r="SS450" s="263"/>
      <c r="ST450" s="263"/>
      <c r="SU450" s="263"/>
      <c r="SV450" s="263"/>
      <c r="SW450" s="263"/>
      <c r="SX450" s="263"/>
      <c r="SY450" s="263"/>
      <c r="SZ450" s="263"/>
      <c r="TA450" s="263"/>
      <c r="TB450" s="263"/>
      <c r="TC450" s="263"/>
      <c r="TD450" s="263"/>
      <c r="TE450" s="263"/>
      <c r="TF450" s="263"/>
      <c r="TG450" s="263"/>
      <c r="TH450" s="263"/>
      <c r="TI450" s="263"/>
      <c r="TJ450" s="263"/>
      <c r="TK450" s="263"/>
      <c r="TL450" s="263"/>
      <c r="TM450" s="263"/>
      <c r="TN450" s="263"/>
      <c r="TO450" s="263"/>
      <c r="TP450" s="263"/>
      <c r="TQ450" s="263"/>
      <c r="TR450" s="263"/>
      <c r="TS450" s="263"/>
      <c r="TT450" s="263"/>
      <c r="TU450" s="263"/>
      <c r="TV450" s="263"/>
      <c r="TW450" s="263"/>
      <c r="TX450" s="263"/>
      <c r="TY450" s="263"/>
      <c r="TZ450" s="263"/>
      <c r="UA450" s="263"/>
      <c r="UB450" s="263"/>
      <c r="UC450" s="263"/>
      <c r="UD450" s="263"/>
      <c r="UE450" s="263"/>
      <c r="UF450" s="263"/>
      <c r="UG450" s="263"/>
      <c r="UH450" s="263"/>
      <c r="UI450" s="263"/>
      <c r="UJ450" s="263"/>
      <c r="UK450" s="263"/>
      <c r="UL450" s="263"/>
      <c r="UM450" s="263"/>
      <c r="UN450" s="263"/>
      <c r="UO450" s="263"/>
      <c r="UP450" s="263"/>
      <c r="UQ450" s="263"/>
      <c r="UR450" s="263"/>
      <c r="US450" s="263"/>
      <c r="UT450" s="263"/>
      <c r="UU450" s="263"/>
      <c r="UV450" s="263"/>
      <c r="UW450" s="263"/>
      <c r="UX450" s="263"/>
      <c r="UY450" s="263"/>
      <c r="UZ450" s="263"/>
      <c r="VA450" s="263"/>
      <c r="VB450" s="263"/>
      <c r="VC450" s="263"/>
      <c r="VD450" s="263"/>
      <c r="VE450" s="263"/>
      <c r="VF450" s="263"/>
      <c r="VG450" s="263"/>
      <c r="VH450" s="263"/>
      <c r="VI450" s="263"/>
      <c r="VJ450" s="263"/>
      <c r="VK450" s="263"/>
      <c r="VL450" s="263"/>
      <c r="VM450" s="263"/>
      <c r="VN450" s="263"/>
      <c r="VO450" s="263"/>
      <c r="VP450" s="263"/>
      <c r="VQ450" s="263"/>
      <c r="VR450" s="263"/>
      <c r="VS450" s="263"/>
      <c r="VT450" s="263"/>
      <c r="VU450" s="263"/>
      <c r="VV450" s="263"/>
      <c r="VW450" s="263"/>
      <c r="VX450" s="263"/>
      <c r="VY450" s="263"/>
      <c r="VZ450" s="263"/>
      <c r="WA450" s="263"/>
      <c r="WB450" s="263"/>
      <c r="WC450" s="263"/>
      <c r="WD450" s="263"/>
      <c r="WE450" s="263"/>
      <c r="WF450" s="263"/>
      <c r="WG450" s="263"/>
      <c r="WH450" s="263"/>
      <c r="WI450" s="263"/>
      <c r="WJ450" s="263"/>
      <c r="WK450" s="263"/>
      <c r="WL450" s="263"/>
      <c r="WM450" s="263"/>
      <c r="WN450" s="263"/>
      <c r="WO450" s="263"/>
      <c r="WP450" s="263"/>
      <c r="WQ450" s="263"/>
      <c r="WR450" s="263"/>
      <c r="WS450" s="263"/>
      <c r="WT450" s="263"/>
      <c r="WU450" s="263"/>
      <c r="WV450" s="263"/>
      <c r="WW450" s="263"/>
      <c r="WX450" s="263"/>
      <c r="WY450" s="263"/>
      <c r="WZ450" s="263"/>
      <c r="XA450" s="263"/>
      <c r="XB450" s="263"/>
      <c r="XC450" s="263"/>
      <c r="XD450" s="263"/>
      <c r="XE450" s="263"/>
      <c r="XF450" s="263"/>
      <c r="XG450" s="263"/>
      <c r="XH450" s="263"/>
      <c r="XI450" s="263"/>
      <c r="XJ450" s="263"/>
      <c r="XK450" s="263"/>
      <c r="XL450" s="263"/>
      <c r="XM450" s="263"/>
      <c r="XN450" s="263"/>
      <c r="XO450" s="263"/>
      <c r="XP450" s="263"/>
      <c r="XQ450" s="263"/>
      <c r="XR450" s="263"/>
      <c r="XS450" s="263"/>
      <c r="XT450" s="263"/>
      <c r="XU450" s="263"/>
      <c r="XV450" s="263"/>
      <c r="XW450" s="263"/>
      <c r="XX450" s="263"/>
      <c r="XY450" s="263"/>
      <c r="XZ450" s="263"/>
      <c r="YA450" s="263"/>
      <c r="YB450" s="263"/>
      <c r="YC450" s="263"/>
      <c r="YD450" s="263"/>
      <c r="YE450" s="263"/>
      <c r="YF450" s="263"/>
      <c r="YG450" s="263"/>
      <c r="YH450" s="263"/>
      <c r="YI450" s="263"/>
      <c r="YJ450" s="263"/>
      <c r="YK450" s="263"/>
      <c r="YL450" s="263"/>
      <c r="YM450" s="263"/>
      <c r="YN450" s="263"/>
      <c r="YO450" s="263"/>
      <c r="YP450" s="263"/>
      <c r="YQ450" s="263"/>
      <c r="YR450" s="263"/>
      <c r="YS450" s="263"/>
      <c r="YT450" s="263"/>
      <c r="YU450" s="263"/>
      <c r="YV450" s="263"/>
      <c r="YW450" s="263"/>
      <c r="YX450" s="263"/>
      <c r="YY450" s="263"/>
      <c r="YZ450" s="263"/>
      <c r="ZA450" s="263"/>
      <c r="ZB450" s="263"/>
      <c r="ZC450" s="263"/>
      <c r="ZD450" s="263"/>
      <c r="ZE450" s="263"/>
      <c r="ZF450" s="263"/>
      <c r="ZG450" s="263"/>
      <c r="ZH450" s="263"/>
      <c r="ZI450" s="263"/>
      <c r="ZJ450" s="263"/>
      <c r="ZK450" s="263"/>
      <c r="ZL450" s="263"/>
      <c r="ZM450" s="263"/>
      <c r="ZN450" s="263"/>
      <c r="ZO450" s="263"/>
      <c r="ZP450" s="263"/>
      <c r="ZQ450" s="263"/>
      <c r="ZR450" s="263"/>
      <c r="ZS450" s="263"/>
      <c r="ZT450" s="263"/>
      <c r="ZU450" s="263"/>
      <c r="ZV450" s="263"/>
      <c r="ZW450" s="263"/>
      <c r="ZX450" s="263"/>
      <c r="ZY450" s="263"/>
      <c r="ZZ450" s="263"/>
      <c r="AAA450" s="263"/>
      <c r="AAB450" s="263"/>
      <c r="AAC450" s="263"/>
      <c r="AAD450" s="263"/>
      <c r="AAE450" s="263"/>
      <c r="AAF450" s="263"/>
      <c r="AAG450" s="263"/>
      <c r="AAH450" s="263"/>
      <c r="AAI450" s="263"/>
      <c r="AAJ450" s="263"/>
      <c r="AAK450" s="263"/>
      <c r="AAL450" s="263"/>
      <c r="AAM450" s="263"/>
      <c r="AAN450" s="263"/>
      <c r="AAO450" s="263"/>
      <c r="AAP450" s="263"/>
      <c r="AAQ450" s="263"/>
      <c r="AAR450" s="263"/>
      <c r="AAS450" s="263"/>
      <c r="AAT450" s="263"/>
      <c r="AAU450" s="263"/>
      <c r="AAV450" s="263"/>
      <c r="AAW450" s="263"/>
      <c r="AAX450" s="263"/>
      <c r="AAY450" s="263"/>
      <c r="AAZ450" s="263"/>
      <c r="ABA450" s="263"/>
      <c r="ABB450" s="263"/>
      <c r="ABC450" s="263"/>
      <c r="ABD450" s="263"/>
      <c r="ABE450" s="263"/>
      <c r="ABF450" s="263"/>
      <c r="ABG450" s="263"/>
      <c r="ABH450" s="263"/>
      <c r="ABI450" s="263"/>
      <c r="ABJ450" s="263"/>
      <c r="ABK450" s="263"/>
      <c r="ABL450" s="263"/>
      <c r="ABM450" s="263"/>
      <c r="ABN450" s="263"/>
      <c r="ABO450" s="263"/>
      <c r="ABP450" s="263"/>
      <c r="ABQ450" s="263"/>
      <c r="ABR450" s="263"/>
      <c r="ABS450" s="263"/>
      <c r="ABT450" s="263"/>
      <c r="ABU450" s="263"/>
      <c r="ABV450" s="263"/>
      <c r="ABW450" s="263"/>
      <c r="ABX450" s="263"/>
      <c r="ABY450" s="263"/>
      <c r="ABZ450" s="263"/>
      <c r="ACA450" s="263"/>
      <c r="ACB450" s="263"/>
      <c r="ACC450" s="263"/>
      <c r="ACD450" s="263"/>
      <c r="ACE450" s="263"/>
      <c r="ACF450" s="263"/>
      <c r="ACG450" s="263"/>
      <c r="ACH450" s="263"/>
      <c r="ACI450" s="263"/>
      <c r="ACJ450" s="263"/>
      <c r="ACK450" s="263"/>
      <c r="ACL450" s="263"/>
      <c r="ACM450" s="263"/>
      <c r="ACN450" s="263"/>
      <c r="ACO450" s="263"/>
      <c r="ACP450" s="263"/>
      <c r="ACQ450" s="263"/>
      <c r="ACR450" s="263"/>
      <c r="ACS450" s="263"/>
      <c r="ACT450" s="263"/>
      <c r="ACU450" s="263"/>
      <c r="ACV450" s="263"/>
      <c r="ACW450" s="263"/>
      <c r="ACX450" s="263"/>
      <c r="ACY450" s="263"/>
      <c r="ACZ450" s="263"/>
      <c r="ADA450" s="263"/>
      <c r="ADB450" s="263"/>
      <c r="ADC450" s="263"/>
      <c r="ADD450" s="263"/>
      <c r="ADE450" s="263"/>
      <c r="ADF450" s="263"/>
      <c r="ADG450" s="263"/>
      <c r="ADH450" s="263"/>
      <c r="ADI450" s="263"/>
      <c r="ADJ450" s="263"/>
      <c r="ADK450" s="263"/>
      <c r="ADL450" s="263"/>
      <c r="ADM450" s="263"/>
      <c r="ADN450" s="263"/>
      <c r="ADO450" s="263"/>
      <c r="ADP450" s="263"/>
      <c r="ADQ450" s="263"/>
      <c r="ADR450" s="263"/>
      <c r="ADS450" s="263"/>
      <c r="ADT450" s="263"/>
      <c r="ADU450" s="263"/>
      <c r="ADV450" s="263"/>
      <c r="ADW450" s="263"/>
      <c r="ADX450" s="263"/>
      <c r="ADY450" s="263"/>
      <c r="ADZ450" s="263"/>
      <c r="AEA450" s="263"/>
      <c r="AEB450" s="263"/>
      <c r="AEC450" s="263"/>
      <c r="AED450" s="263"/>
      <c r="AEE450" s="263"/>
      <c r="AEF450" s="263"/>
      <c r="AEG450" s="263"/>
      <c r="AEH450" s="263"/>
      <c r="AEI450" s="263"/>
      <c r="AEJ450" s="263"/>
      <c r="AEK450" s="263"/>
      <c r="AEL450" s="263"/>
      <c r="AEM450" s="263"/>
      <c r="AEN450" s="263"/>
      <c r="AEO450" s="263"/>
      <c r="AEP450" s="263"/>
      <c r="AEQ450" s="263"/>
      <c r="AER450" s="263"/>
      <c r="AES450" s="263"/>
      <c r="AET450" s="263"/>
      <c r="AEU450" s="263"/>
      <c r="AEV450" s="263"/>
      <c r="AEW450" s="263"/>
      <c r="AEX450" s="263"/>
      <c r="AEY450" s="263"/>
      <c r="AEZ450" s="263"/>
      <c r="AFA450" s="263"/>
      <c r="AFB450" s="263"/>
      <c r="AFC450" s="263"/>
      <c r="AFD450" s="263"/>
      <c r="AFE450" s="263"/>
      <c r="AFF450" s="263"/>
      <c r="AFG450" s="263"/>
      <c r="AFH450" s="263"/>
      <c r="AFI450" s="263"/>
      <c r="AFJ450" s="263"/>
      <c r="AFK450" s="263"/>
      <c r="AFL450" s="263"/>
      <c r="AFM450" s="263"/>
      <c r="AFN450" s="263"/>
      <c r="AFO450" s="263"/>
      <c r="AFP450" s="263"/>
      <c r="AFQ450" s="263"/>
      <c r="AFR450" s="263"/>
      <c r="AFS450" s="263"/>
      <c r="AFT450" s="263"/>
      <c r="AFU450" s="263"/>
      <c r="AFV450" s="263"/>
      <c r="AFW450" s="263"/>
      <c r="AFX450" s="263"/>
      <c r="AFY450" s="263"/>
      <c r="AFZ450" s="263"/>
      <c r="AGA450" s="263"/>
      <c r="AGB450" s="263"/>
      <c r="AGC450" s="263"/>
      <c r="AGD450" s="263"/>
      <c r="AGE450" s="263"/>
      <c r="AGF450" s="263"/>
      <c r="AGG450" s="263"/>
      <c r="AGH450" s="263"/>
      <c r="AGI450" s="263"/>
      <c r="AGJ450" s="263"/>
      <c r="AGK450" s="263"/>
      <c r="AGL450" s="263"/>
      <c r="AGM450" s="263"/>
      <c r="AGN450" s="263"/>
      <c r="AGO450" s="263"/>
      <c r="AGP450" s="263"/>
      <c r="AGQ450" s="263"/>
      <c r="AGR450" s="263"/>
      <c r="AGS450" s="263"/>
      <c r="AGT450" s="263"/>
      <c r="AGU450" s="263"/>
      <c r="AGV450" s="263"/>
      <c r="AGW450" s="263"/>
      <c r="AGX450" s="263"/>
      <c r="AGY450" s="263"/>
      <c r="AGZ450" s="263"/>
      <c r="AHA450" s="263"/>
      <c r="AHB450" s="263"/>
      <c r="AHC450" s="263"/>
      <c r="AHD450" s="263"/>
      <c r="AHE450" s="263"/>
      <c r="AHF450" s="263"/>
      <c r="AHG450" s="263"/>
      <c r="AHH450" s="263"/>
      <c r="AHI450" s="263"/>
      <c r="AHJ450" s="263"/>
      <c r="AHK450" s="263"/>
      <c r="AHL450" s="263"/>
      <c r="AHM450" s="263"/>
      <c r="AHN450" s="263"/>
      <c r="AHO450" s="263"/>
      <c r="AHP450" s="263"/>
      <c r="AHQ450" s="263"/>
      <c r="AHR450" s="263"/>
      <c r="AHS450" s="263"/>
      <c r="AHT450" s="263"/>
      <c r="AHU450" s="263"/>
      <c r="AHV450" s="263"/>
      <c r="AHW450" s="263"/>
      <c r="AHX450" s="263"/>
      <c r="AHY450" s="263"/>
      <c r="AHZ450" s="263"/>
      <c r="AIA450" s="263"/>
      <c r="AIB450" s="263"/>
      <c r="AIC450" s="263"/>
      <c r="AID450" s="263"/>
      <c r="AIE450" s="263"/>
      <c r="AIF450" s="263"/>
      <c r="AIG450" s="263"/>
      <c r="AIH450" s="263"/>
      <c r="AII450" s="263"/>
      <c r="AIJ450" s="263"/>
      <c r="AIK450" s="263"/>
      <c r="AIL450" s="263"/>
      <c r="AIM450" s="263"/>
      <c r="AIN450" s="263"/>
      <c r="AIO450" s="263"/>
      <c r="AIP450" s="263"/>
      <c r="AIQ450" s="263"/>
      <c r="AIR450" s="263"/>
      <c r="AIS450" s="263"/>
      <c r="AIT450" s="263"/>
      <c r="AIU450" s="263"/>
      <c r="AIV450" s="263"/>
      <c r="AIW450" s="263"/>
      <c r="AIX450" s="263"/>
      <c r="AIY450" s="263"/>
      <c r="AIZ450" s="263"/>
      <c r="AJA450" s="263"/>
      <c r="AJB450" s="263"/>
      <c r="AJC450" s="263"/>
      <c r="AJD450" s="263"/>
      <c r="AJE450" s="263"/>
      <c r="AJF450" s="263"/>
      <c r="AJG450" s="263"/>
      <c r="AJH450" s="263"/>
      <c r="AJI450" s="263"/>
      <c r="AJJ450" s="263"/>
      <c r="AJK450" s="263"/>
      <c r="AJL450" s="263"/>
      <c r="AJM450" s="263"/>
      <c r="AJN450" s="263"/>
      <c r="AJO450" s="263"/>
      <c r="AJP450" s="263"/>
      <c r="AJQ450" s="263"/>
      <c r="AJR450" s="263"/>
      <c r="AJS450" s="263"/>
      <c r="AJT450" s="263"/>
      <c r="AJU450" s="263"/>
      <c r="AJV450" s="263"/>
      <c r="AJW450" s="263"/>
      <c r="AJX450" s="263"/>
      <c r="AJY450" s="263"/>
      <c r="AJZ450" s="263"/>
      <c r="AKA450" s="263"/>
      <c r="AKB450" s="263"/>
      <c r="AKC450" s="263"/>
      <c r="AKD450" s="263"/>
      <c r="AKE450" s="263"/>
      <c r="AKF450" s="263"/>
      <c r="AKG450" s="263"/>
      <c r="AKH450" s="263"/>
      <c r="AKI450" s="263"/>
      <c r="AKJ450" s="263"/>
      <c r="AKK450" s="263"/>
      <c r="AKL450" s="263"/>
      <c r="AKM450" s="263"/>
      <c r="AKN450" s="263"/>
      <c r="AKO450" s="263"/>
      <c r="AKP450" s="263"/>
      <c r="AKQ450" s="263"/>
      <c r="AKR450" s="263"/>
      <c r="AKS450" s="263"/>
      <c r="AKT450" s="263"/>
      <c r="AKU450" s="263"/>
      <c r="AKV450" s="263"/>
      <c r="AKW450" s="263"/>
      <c r="AKX450" s="263"/>
      <c r="AKY450" s="263"/>
      <c r="AKZ450" s="263"/>
      <c r="ALA450" s="263"/>
      <c r="ALB450" s="263"/>
      <c r="ALC450" s="263"/>
      <c r="ALD450" s="263"/>
      <c r="ALE450" s="263"/>
      <c r="ALF450" s="263"/>
      <c r="ALG450" s="263"/>
      <c r="ALH450" s="263"/>
      <c r="ALI450" s="263"/>
      <c r="ALJ450" s="263"/>
      <c r="ALK450" s="263"/>
      <c r="ALL450" s="263"/>
      <c r="ALM450" s="263"/>
      <c r="ALN450" s="263"/>
      <c r="ALO450" s="263"/>
      <c r="ALP450" s="263"/>
      <c r="ALQ450" s="263"/>
      <c r="ALR450" s="263"/>
      <c r="ALS450" s="263"/>
      <c r="ALT450" s="263"/>
      <c r="ALU450" s="263"/>
      <c r="ALV450" s="263"/>
      <c r="ALW450" s="263"/>
      <c r="ALX450" s="263"/>
      <c r="ALY450" s="263"/>
      <c r="ALZ450" s="263"/>
      <c r="AMA450" s="263"/>
      <c r="AMB450" s="263"/>
      <c r="AMC450" s="263"/>
      <c r="AMD450" s="263"/>
      <c r="AME450" s="263"/>
      <c r="AMF450" s="263"/>
      <c r="AMG450" s="263"/>
      <c r="AMH450" s="263"/>
      <c r="AMI450" s="263"/>
      <c r="AMJ450" s="263"/>
      <c r="AMK450" s="263"/>
      <c r="AML450" s="263"/>
      <c r="AMM450" s="263"/>
      <c r="AMN450" s="263"/>
      <c r="AMO450" s="263"/>
      <c r="AMP450" s="263"/>
      <c r="AMQ450" s="263"/>
      <c r="AMR450" s="263"/>
      <c r="AMS450" s="263"/>
      <c r="AMT450" s="263"/>
      <c r="AMU450" s="263"/>
      <c r="AMV450" s="263"/>
      <c r="AMW450" s="263"/>
      <c r="AMX450" s="263"/>
      <c r="AMY450" s="263"/>
      <c r="AMZ450" s="263"/>
      <c r="ANA450" s="263"/>
      <c r="ANB450" s="263"/>
      <c r="ANC450" s="263"/>
      <c r="AND450" s="263"/>
      <c r="ANE450" s="263"/>
      <c r="ANF450" s="263"/>
      <c r="ANG450" s="263"/>
      <c r="ANH450" s="263"/>
      <c r="ANI450" s="263"/>
      <c r="ANJ450" s="263"/>
      <c r="ANK450" s="263"/>
      <c r="ANL450" s="263"/>
      <c r="ANM450" s="263"/>
      <c r="ANN450" s="263"/>
      <c r="ANO450" s="263"/>
      <c r="ANP450" s="263"/>
      <c r="ANQ450" s="263"/>
      <c r="ANR450" s="263"/>
      <c r="ANS450" s="263"/>
      <c r="ANT450" s="263"/>
      <c r="ANU450" s="263"/>
      <c r="ANV450" s="263"/>
      <c r="ANW450" s="263"/>
      <c r="ANX450" s="263"/>
      <c r="ANY450" s="263"/>
      <c r="ANZ450" s="263"/>
      <c r="AOA450" s="263"/>
      <c r="AOB450" s="263"/>
      <c r="AOC450" s="263"/>
      <c r="AOD450" s="263"/>
      <c r="AOE450" s="263"/>
      <c r="AOF450" s="263"/>
      <c r="AOG450" s="263"/>
      <c r="AOH450" s="263"/>
      <c r="AOI450" s="263"/>
      <c r="AOJ450" s="263"/>
      <c r="AOK450" s="263"/>
      <c r="AOL450" s="263"/>
      <c r="AOM450" s="263"/>
      <c r="AON450" s="263"/>
      <c r="AOO450" s="263"/>
      <c r="AOP450" s="263"/>
      <c r="AOQ450" s="263"/>
      <c r="AOR450" s="263"/>
      <c r="AOS450" s="263"/>
      <c r="AOT450" s="263"/>
      <c r="AOU450" s="263"/>
      <c r="AOV450" s="263"/>
      <c r="AOW450" s="263"/>
      <c r="AOX450" s="263"/>
      <c r="AOY450" s="263"/>
      <c r="AOZ450" s="263"/>
      <c r="APA450" s="263"/>
      <c r="APB450" s="263"/>
      <c r="APC450" s="263"/>
      <c r="APD450" s="263"/>
      <c r="APE450" s="263"/>
      <c r="APF450" s="263"/>
      <c r="APG450" s="263"/>
      <c r="APH450" s="263"/>
      <c r="API450" s="263"/>
      <c r="APJ450" s="263"/>
      <c r="APK450" s="263"/>
      <c r="APL450" s="263"/>
      <c r="APM450" s="263"/>
      <c r="APN450" s="263"/>
      <c r="APO450" s="263"/>
      <c r="APP450" s="263"/>
      <c r="APQ450" s="263"/>
      <c r="APR450" s="263"/>
      <c r="APS450" s="263"/>
      <c r="APT450" s="263"/>
      <c r="APU450" s="263"/>
      <c r="APV450" s="263"/>
      <c r="APW450" s="263"/>
      <c r="APX450" s="263"/>
      <c r="APY450" s="263"/>
      <c r="APZ450" s="263"/>
      <c r="AQA450" s="263"/>
      <c r="AQB450" s="263"/>
      <c r="AQC450" s="263"/>
      <c r="AQD450" s="263"/>
      <c r="AQE450" s="263"/>
      <c r="AQF450" s="263"/>
      <c r="AQG450" s="263"/>
      <c r="AQH450" s="263"/>
      <c r="AQI450" s="263"/>
      <c r="AQJ450" s="263"/>
      <c r="AQK450" s="263"/>
      <c r="AQL450" s="263"/>
      <c r="AQM450" s="263"/>
      <c r="AQN450" s="263"/>
      <c r="AQO450" s="263"/>
      <c r="AQP450" s="263"/>
      <c r="AQQ450" s="263"/>
      <c r="AQR450" s="263"/>
      <c r="AQS450" s="263"/>
      <c r="AQT450" s="263"/>
      <c r="AQU450" s="263"/>
      <c r="AQV450" s="263"/>
      <c r="AQW450" s="263"/>
      <c r="AQX450" s="263"/>
      <c r="AQY450" s="263"/>
      <c r="AQZ450" s="263"/>
      <c r="ARA450" s="263"/>
      <c r="ARB450" s="263"/>
      <c r="ARC450" s="263"/>
      <c r="ARD450" s="263"/>
      <c r="ARE450" s="263"/>
      <c r="ARF450" s="263"/>
      <c r="ARG450" s="263"/>
      <c r="ARH450" s="263"/>
      <c r="ARI450" s="263"/>
      <c r="ARJ450" s="263"/>
      <c r="ARK450" s="263"/>
      <c r="ARL450" s="263"/>
      <c r="ARM450" s="263"/>
      <c r="ARN450" s="263"/>
      <c r="ARO450" s="263"/>
      <c r="ARP450" s="263"/>
      <c r="ARQ450" s="263"/>
      <c r="ARR450" s="263"/>
      <c r="ARS450" s="263"/>
      <c r="ART450" s="263"/>
      <c r="ARU450" s="263"/>
      <c r="ARV450" s="263"/>
      <c r="ARW450" s="263"/>
      <c r="ARX450" s="263"/>
      <c r="ARY450" s="263"/>
      <c r="ARZ450" s="263"/>
      <c r="ASA450" s="263"/>
      <c r="ASB450" s="263"/>
      <c r="ASC450" s="263"/>
      <c r="ASD450" s="263"/>
      <c r="ASE450" s="263"/>
      <c r="ASF450" s="263"/>
      <c r="ASG450" s="263"/>
      <c r="ASH450" s="263"/>
      <c r="ASI450" s="263"/>
      <c r="ASJ450" s="263"/>
      <c r="ASK450" s="263"/>
      <c r="ASL450" s="263"/>
      <c r="ASM450" s="263"/>
      <c r="ASN450" s="263"/>
      <c r="ASO450" s="263"/>
      <c r="ASP450" s="263"/>
      <c r="ASQ450" s="263"/>
      <c r="ASR450" s="263"/>
      <c r="ASS450" s="263"/>
      <c r="AST450" s="263"/>
      <c r="ASU450" s="263"/>
      <c r="ASV450" s="263"/>
      <c r="ASW450" s="263"/>
      <c r="ASX450" s="263"/>
      <c r="ASY450" s="263"/>
      <c r="ASZ450" s="263"/>
      <c r="ATA450" s="263"/>
      <c r="ATB450" s="263"/>
      <c r="ATC450" s="263"/>
      <c r="ATD450" s="263"/>
      <c r="ATE450" s="263"/>
      <c r="ATF450" s="263"/>
      <c r="ATG450" s="263"/>
      <c r="ATH450" s="263"/>
      <c r="ATI450" s="263"/>
      <c r="ATJ450" s="263"/>
      <c r="ATK450" s="263"/>
      <c r="ATL450" s="263"/>
      <c r="ATM450" s="263"/>
      <c r="ATN450" s="263"/>
      <c r="ATO450" s="263"/>
      <c r="ATP450" s="263"/>
      <c r="ATQ450" s="263"/>
      <c r="ATR450" s="263"/>
      <c r="ATS450" s="263"/>
      <c r="ATT450" s="263"/>
      <c r="ATU450" s="263"/>
      <c r="ATV450" s="263"/>
      <c r="ATW450" s="263"/>
      <c r="ATX450" s="263"/>
      <c r="ATY450" s="263"/>
      <c r="ATZ450" s="263"/>
      <c r="AUA450" s="263"/>
      <c r="AUB450" s="263"/>
      <c r="AUC450" s="263"/>
      <c r="AUD450" s="263"/>
      <c r="AUE450" s="263"/>
      <c r="AUF450" s="263"/>
      <c r="AUG450" s="263"/>
      <c r="AUH450" s="263"/>
      <c r="AUI450" s="263"/>
      <c r="AUJ450" s="263"/>
      <c r="AUK450" s="263"/>
      <c r="AUL450" s="263"/>
      <c r="AUM450" s="263"/>
      <c r="AUN450" s="263"/>
      <c r="AUO450" s="263"/>
      <c r="AUP450" s="263"/>
      <c r="AUQ450" s="263"/>
      <c r="AUR450" s="263"/>
      <c r="AUS450" s="263"/>
      <c r="AUT450" s="263"/>
      <c r="AUU450" s="263"/>
      <c r="AUV450" s="263"/>
      <c r="AUW450" s="263"/>
      <c r="AUX450" s="263"/>
      <c r="AUY450" s="263"/>
      <c r="AUZ450" s="263"/>
      <c r="AVA450" s="263"/>
      <c r="AVB450" s="263"/>
      <c r="AVC450" s="263"/>
      <c r="AVD450" s="263"/>
      <c r="AVE450" s="263"/>
      <c r="AVF450" s="263"/>
      <c r="AVG450" s="263"/>
      <c r="AVH450" s="263"/>
      <c r="AVI450" s="263"/>
      <c r="AVJ450" s="263"/>
      <c r="AVK450" s="263"/>
      <c r="AVL450" s="263"/>
      <c r="AVM450" s="263"/>
      <c r="AVN450" s="263"/>
      <c r="AVO450" s="263"/>
      <c r="AVP450" s="263"/>
      <c r="AVQ450" s="263"/>
      <c r="AVR450" s="263"/>
      <c r="AVS450" s="263"/>
      <c r="AVT450" s="263"/>
      <c r="AVU450" s="263"/>
      <c r="AVV450" s="263"/>
      <c r="AVW450" s="263"/>
      <c r="AVX450" s="263"/>
      <c r="AVY450" s="263"/>
      <c r="AVZ450" s="263"/>
      <c r="AWA450" s="263"/>
      <c r="AWB450" s="263"/>
      <c r="AWC450" s="263"/>
      <c r="AWD450" s="263"/>
      <c r="AWE450" s="263"/>
      <c r="AWF450" s="263"/>
      <c r="AWG450" s="263"/>
      <c r="AWH450" s="263"/>
      <c r="AWI450" s="263"/>
      <c r="AWJ450" s="263"/>
      <c r="AWK450" s="263"/>
      <c r="AWL450" s="263"/>
      <c r="AWM450" s="263"/>
      <c r="AWN450" s="263"/>
      <c r="AWO450" s="263"/>
      <c r="AWP450" s="263"/>
      <c r="AWQ450" s="263"/>
      <c r="AWR450" s="263"/>
      <c r="AWS450" s="263"/>
      <c r="AWT450" s="263"/>
      <c r="AWU450" s="263"/>
      <c r="AWV450" s="263"/>
      <c r="AWW450" s="263"/>
      <c r="AWX450" s="263"/>
      <c r="AWY450" s="263"/>
      <c r="AWZ450" s="263"/>
      <c r="AXA450" s="263"/>
      <c r="AXB450" s="263"/>
      <c r="AXC450" s="263"/>
      <c r="AXD450" s="263"/>
      <c r="AXE450" s="263"/>
      <c r="AXF450" s="263"/>
      <c r="AXG450" s="263"/>
      <c r="AXH450" s="263"/>
      <c r="AXI450" s="263"/>
      <c r="AXJ450" s="263"/>
      <c r="AXK450" s="263"/>
      <c r="AXL450" s="263"/>
      <c r="AXM450" s="263"/>
      <c r="AXN450" s="263"/>
      <c r="AXO450" s="263"/>
      <c r="AXP450" s="263"/>
      <c r="AXQ450" s="263"/>
      <c r="AXR450" s="263"/>
      <c r="AXS450" s="263"/>
      <c r="AXT450" s="263"/>
      <c r="AXU450" s="263"/>
      <c r="AXV450" s="263"/>
      <c r="AXW450" s="263"/>
      <c r="AXX450" s="263"/>
      <c r="AXY450" s="263"/>
      <c r="AXZ450" s="263"/>
      <c r="AYA450" s="263"/>
      <c r="AYB450" s="263"/>
      <c r="AYC450" s="263"/>
      <c r="AYD450" s="263"/>
      <c r="AYE450" s="263"/>
      <c r="AYF450" s="263"/>
      <c r="AYG450" s="263"/>
      <c r="AYH450" s="263"/>
      <c r="AYI450" s="263"/>
      <c r="AYJ450" s="263"/>
      <c r="AYK450" s="263"/>
      <c r="AYL450" s="263"/>
      <c r="AYM450" s="263"/>
      <c r="AYN450" s="263"/>
      <c r="AYO450" s="263"/>
      <c r="AYP450" s="263"/>
      <c r="AYQ450" s="263"/>
      <c r="AYR450" s="263"/>
      <c r="AYS450" s="263"/>
      <c r="AYT450" s="263"/>
      <c r="AYU450" s="263"/>
      <c r="AYV450" s="263"/>
      <c r="AYW450" s="263"/>
      <c r="AYX450" s="263"/>
      <c r="AYY450" s="263"/>
      <c r="AYZ450" s="263"/>
      <c r="AZA450" s="263"/>
      <c r="AZB450" s="263"/>
      <c r="AZC450" s="263"/>
      <c r="AZD450" s="263"/>
      <c r="AZE450" s="263"/>
      <c r="AZF450" s="263"/>
      <c r="AZG450" s="263"/>
      <c r="AZH450" s="263"/>
      <c r="AZI450" s="263"/>
      <c r="AZJ450" s="263"/>
      <c r="AZK450" s="263"/>
      <c r="AZL450" s="263"/>
      <c r="AZM450" s="263"/>
      <c r="AZN450" s="263"/>
      <c r="AZO450" s="263"/>
      <c r="AZP450" s="263"/>
      <c r="AZQ450" s="263"/>
      <c r="AZR450" s="263"/>
      <c r="AZS450" s="263"/>
      <c r="AZT450" s="263"/>
      <c r="AZU450" s="263"/>
      <c r="AZV450" s="263"/>
      <c r="AZW450" s="263"/>
      <c r="AZX450" s="263"/>
      <c r="AZY450" s="263"/>
      <c r="AZZ450" s="263"/>
      <c r="BAA450" s="263"/>
      <c r="BAB450" s="263"/>
      <c r="BAC450" s="263"/>
      <c r="BAD450" s="263"/>
      <c r="BAE450" s="263"/>
      <c r="BAF450" s="263"/>
      <c r="BAG450" s="263"/>
      <c r="BAH450" s="263"/>
      <c r="BAI450" s="263"/>
      <c r="BAJ450" s="263"/>
      <c r="BAK450" s="263"/>
      <c r="BAL450" s="263"/>
      <c r="BAM450" s="263"/>
      <c r="BAN450" s="263"/>
      <c r="BAO450" s="263"/>
      <c r="BAP450" s="263"/>
      <c r="BAQ450" s="263"/>
      <c r="BAR450" s="263"/>
      <c r="BAS450" s="263"/>
      <c r="BAT450" s="263"/>
      <c r="BAU450" s="263"/>
      <c r="BAV450" s="263"/>
      <c r="BAW450" s="263"/>
      <c r="BAX450" s="263"/>
      <c r="BAY450" s="263"/>
      <c r="BAZ450" s="263"/>
      <c r="BBA450" s="263"/>
      <c r="BBB450" s="263"/>
      <c r="BBC450" s="263"/>
      <c r="BBD450" s="263"/>
      <c r="BBE450" s="263"/>
      <c r="BBF450" s="263"/>
      <c r="BBG450" s="263"/>
      <c r="BBH450" s="263"/>
      <c r="BBI450" s="263"/>
      <c r="BBJ450" s="263"/>
      <c r="BBK450" s="263"/>
      <c r="BBL450" s="263"/>
      <c r="BBM450" s="263"/>
      <c r="BBN450" s="263"/>
      <c r="BBO450" s="263"/>
      <c r="BBP450" s="263"/>
      <c r="BBQ450" s="263"/>
      <c r="BBR450" s="263"/>
      <c r="BBS450" s="263"/>
      <c r="BBT450" s="263"/>
      <c r="BBU450" s="263"/>
      <c r="BBV450" s="263"/>
      <c r="BBW450" s="263"/>
      <c r="BBX450" s="263"/>
      <c r="BBY450" s="263"/>
      <c r="BBZ450" s="263"/>
      <c r="BCA450" s="263"/>
      <c r="BCB450" s="263"/>
      <c r="BCC450" s="263"/>
      <c r="BCD450" s="263"/>
      <c r="BCE450" s="263"/>
      <c r="BCF450" s="263"/>
      <c r="BCG450" s="263"/>
      <c r="BCH450" s="263"/>
      <c r="BCI450" s="263"/>
      <c r="BCJ450" s="263"/>
      <c r="BCK450" s="263"/>
      <c r="BCL450" s="263"/>
      <c r="BCM450" s="263"/>
      <c r="BCN450" s="263"/>
      <c r="BCO450" s="263"/>
      <c r="BCP450" s="263"/>
      <c r="BCQ450" s="263"/>
      <c r="BCR450" s="263"/>
      <c r="BCS450" s="263"/>
      <c r="BCT450" s="263"/>
      <c r="BCU450" s="263"/>
      <c r="BCV450" s="263"/>
      <c r="BCW450" s="263"/>
      <c r="BCX450" s="263"/>
      <c r="BCY450" s="263"/>
      <c r="BCZ450" s="263"/>
      <c r="BDA450" s="263"/>
      <c r="BDB450" s="263"/>
      <c r="BDC450" s="263"/>
      <c r="BDD450" s="263"/>
      <c r="BDE450" s="263"/>
      <c r="BDF450" s="263"/>
      <c r="BDG450" s="263"/>
      <c r="BDH450" s="263"/>
      <c r="BDI450" s="263"/>
      <c r="BDJ450" s="263"/>
      <c r="BDK450" s="263"/>
      <c r="BDL450" s="263"/>
      <c r="BDM450" s="263"/>
      <c r="BDN450" s="263"/>
      <c r="BDO450" s="263"/>
      <c r="BDP450" s="263"/>
      <c r="BDQ450" s="263"/>
      <c r="BDR450" s="263"/>
      <c r="BDS450" s="263"/>
      <c r="BDT450" s="263"/>
      <c r="BDU450" s="263"/>
      <c r="BDV450" s="263"/>
      <c r="BDW450" s="263"/>
      <c r="BDX450" s="263"/>
      <c r="BDY450" s="263"/>
      <c r="BDZ450" s="263"/>
      <c r="BEA450" s="263"/>
      <c r="BEB450" s="263"/>
      <c r="BEC450" s="263"/>
      <c r="BED450" s="263"/>
      <c r="BEE450" s="263"/>
      <c r="BEF450" s="263"/>
      <c r="BEG450" s="263"/>
      <c r="BEH450" s="263"/>
      <c r="BEI450" s="263"/>
      <c r="BEJ450" s="263"/>
      <c r="BEK450" s="263"/>
      <c r="BEL450" s="263"/>
      <c r="BEM450" s="263"/>
      <c r="BEN450" s="263"/>
      <c r="BEO450" s="263"/>
      <c r="BEP450" s="263"/>
      <c r="BEQ450" s="263"/>
      <c r="BER450" s="263"/>
      <c r="BES450" s="263"/>
      <c r="BET450" s="263"/>
      <c r="BEU450" s="263"/>
      <c r="BEV450" s="263"/>
      <c r="BEW450" s="263"/>
      <c r="BEX450" s="263"/>
      <c r="BEY450" s="263"/>
      <c r="BEZ450" s="263"/>
      <c r="BFA450" s="263"/>
      <c r="BFB450" s="263"/>
      <c r="BFC450" s="263"/>
      <c r="BFD450" s="263"/>
      <c r="BFE450" s="263"/>
      <c r="BFF450" s="263"/>
      <c r="BFG450" s="263"/>
      <c r="BFH450" s="263"/>
      <c r="BFI450" s="263"/>
      <c r="BFJ450" s="263"/>
      <c r="BFK450" s="263"/>
      <c r="BFL450" s="263"/>
      <c r="BFM450" s="263"/>
      <c r="BFN450" s="263"/>
      <c r="BFO450" s="263"/>
      <c r="BFP450" s="263"/>
      <c r="BFQ450" s="263"/>
      <c r="BFR450" s="263"/>
      <c r="BFS450" s="263"/>
      <c r="BFT450" s="263"/>
      <c r="BFU450" s="263"/>
      <c r="BFV450" s="263"/>
      <c r="BFW450" s="263"/>
      <c r="BFX450" s="263"/>
      <c r="BFY450" s="263"/>
      <c r="BFZ450" s="263"/>
      <c r="BGA450" s="263"/>
      <c r="BGB450" s="263"/>
      <c r="BGC450" s="263"/>
      <c r="BGD450" s="263"/>
      <c r="BGE450" s="263"/>
      <c r="BGF450" s="263"/>
      <c r="BGG450" s="263"/>
      <c r="BGH450" s="263"/>
      <c r="BGI450" s="263"/>
      <c r="BGJ450" s="263"/>
      <c r="BGK450" s="263"/>
      <c r="BGL450" s="263"/>
      <c r="BGM450" s="263"/>
      <c r="BGN450" s="263"/>
      <c r="BGO450" s="263"/>
      <c r="BGP450" s="263"/>
      <c r="BGQ450" s="263"/>
      <c r="BGR450" s="263"/>
      <c r="BGS450" s="263"/>
      <c r="BGT450" s="263"/>
      <c r="BGU450" s="263"/>
      <c r="BGV450" s="263"/>
      <c r="BGW450" s="263"/>
      <c r="BGX450" s="263"/>
      <c r="BGY450" s="263"/>
      <c r="BGZ450" s="263"/>
      <c r="BHA450" s="263"/>
      <c r="BHB450" s="263"/>
      <c r="BHC450" s="263"/>
      <c r="BHD450" s="263"/>
      <c r="BHE450" s="263"/>
      <c r="BHF450" s="263"/>
      <c r="BHG450" s="263"/>
      <c r="BHH450" s="263"/>
      <c r="BHI450" s="263"/>
      <c r="BHJ450" s="263"/>
      <c r="BHK450" s="263"/>
      <c r="BHL450" s="263"/>
      <c r="BHM450" s="263"/>
      <c r="BHN450" s="263"/>
      <c r="BHO450" s="263"/>
      <c r="BHP450" s="263"/>
      <c r="BHQ450" s="263"/>
      <c r="BHR450" s="263"/>
      <c r="BHS450" s="263"/>
      <c r="BHT450" s="263"/>
      <c r="BHU450" s="263"/>
      <c r="BHV450" s="263"/>
      <c r="BHW450" s="263"/>
      <c r="BHX450" s="263"/>
      <c r="BHY450" s="263"/>
      <c r="BHZ450" s="263"/>
      <c r="BIA450" s="263"/>
      <c r="BIB450" s="263"/>
      <c r="BIC450" s="263"/>
      <c r="BID450" s="263"/>
      <c r="BIE450" s="263"/>
      <c r="BIF450" s="263"/>
      <c r="BIG450" s="263"/>
      <c r="BIH450" s="263"/>
      <c r="BII450" s="263"/>
      <c r="BIJ450" s="263"/>
      <c r="BIK450" s="263"/>
      <c r="BIL450" s="263"/>
      <c r="BIM450" s="263"/>
      <c r="BIN450" s="263"/>
      <c r="BIO450" s="263"/>
      <c r="BIP450" s="263"/>
      <c r="BIQ450" s="263"/>
      <c r="BIR450" s="263"/>
      <c r="BIS450" s="263"/>
      <c r="BIT450" s="263"/>
      <c r="BIU450" s="263"/>
      <c r="BIV450" s="263"/>
      <c r="BIW450" s="263"/>
      <c r="BIX450" s="263"/>
      <c r="BIY450" s="263"/>
      <c r="BIZ450" s="263"/>
      <c r="BJA450" s="263"/>
      <c r="BJB450" s="263"/>
      <c r="BJC450" s="263"/>
      <c r="BJD450" s="263"/>
      <c r="BJE450" s="263"/>
      <c r="BJF450" s="263"/>
      <c r="BJG450" s="263"/>
      <c r="BJH450" s="263"/>
      <c r="BJI450" s="263"/>
      <c r="BJJ450" s="263"/>
      <c r="BJK450" s="263"/>
      <c r="BJL450" s="263"/>
      <c r="BJM450" s="263"/>
      <c r="BJN450" s="263"/>
      <c r="BJO450" s="263"/>
      <c r="BJP450" s="263"/>
      <c r="BJQ450" s="263"/>
      <c r="BJR450" s="263"/>
      <c r="BJS450" s="263"/>
      <c r="BJT450" s="263"/>
      <c r="BJU450" s="263"/>
      <c r="BJV450" s="263"/>
      <c r="BJW450" s="263"/>
      <c r="BJX450" s="263"/>
      <c r="BJY450" s="263"/>
      <c r="BJZ450" s="263"/>
      <c r="BKA450" s="263"/>
      <c r="BKB450" s="263"/>
      <c r="BKC450" s="263"/>
      <c r="BKD450" s="263"/>
      <c r="BKE450" s="263"/>
      <c r="BKF450" s="263"/>
      <c r="BKG450" s="263"/>
      <c r="BKH450" s="263"/>
      <c r="BKI450" s="263"/>
      <c r="BKJ450" s="263"/>
      <c r="BKK450" s="263"/>
      <c r="BKL450" s="263"/>
      <c r="BKM450" s="263"/>
      <c r="BKN450" s="263"/>
      <c r="BKO450" s="263"/>
      <c r="BKP450" s="263"/>
      <c r="BKQ450" s="263"/>
      <c r="BKR450" s="263"/>
      <c r="BKS450" s="263"/>
      <c r="BKT450" s="263"/>
      <c r="BKU450" s="263"/>
      <c r="BKV450" s="263"/>
      <c r="BKW450" s="263"/>
      <c r="BKX450" s="263"/>
      <c r="BKY450" s="263"/>
      <c r="BKZ450" s="263"/>
      <c r="BLA450" s="263"/>
      <c r="BLB450" s="263"/>
      <c r="BLC450" s="263"/>
      <c r="BLD450" s="263"/>
      <c r="BLE450" s="263"/>
      <c r="BLF450" s="263"/>
      <c r="BLG450" s="263"/>
      <c r="BLH450" s="263"/>
      <c r="BLI450" s="263"/>
      <c r="BLJ450" s="263"/>
      <c r="BLK450" s="263"/>
      <c r="BLL450" s="263"/>
      <c r="BLM450" s="263"/>
      <c r="BLN450" s="263"/>
      <c r="BLO450" s="263"/>
      <c r="BLP450" s="263"/>
      <c r="BLQ450" s="263"/>
      <c r="BLR450" s="263"/>
      <c r="BLS450" s="263"/>
      <c r="BLT450" s="263"/>
      <c r="BLU450" s="263"/>
      <c r="BLV450" s="263"/>
      <c r="BLW450" s="263"/>
      <c r="BLX450" s="263"/>
      <c r="BLY450" s="263"/>
      <c r="BLZ450" s="263"/>
      <c r="BMA450" s="263"/>
      <c r="BMB450" s="263"/>
      <c r="BMC450" s="263"/>
      <c r="BMD450" s="263"/>
      <c r="BME450" s="263"/>
      <c r="BMF450" s="263"/>
      <c r="BMG450" s="263"/>
      <c r="BMH450" s="263"/>
      <c r="BMI450" s="263"/>
      <c r="BMJ450" s="263"/>
      <c r="BMK450" s="263"/>
      <c r="BML450" s="263"/>
      <c r="BMM450" s="263"/>
      <c r="BMN450" s="263"/>
      <c r="BMO450" s="263"/>
      <c r="BMP450" s="263"/>
      <c r="BMQ450" s="263"/>
      <c r="BMR450" s="263"/>
      <c r="BMS450" s="263"/>
      <c r="BMT450" s="263"/>
      <c r="BMU450" s="263"/>
      <c r="BMV450" s="263"/>
      <c r="BMW450" s="263"/>
      <c r="BMX450" s="263"/>
      <c r="BMY450" s="263"/>
      <c r="BMZ450" s="263"/>
      <c r="BNA450" s="263"/>
      <c r="BNB450" s="263"/>
      <c r="BNC450" s="263"/>
      <c r="BND450" s="263"/>
      <c r="BNE450" s="263"/>
      <c r="BNF450" s="263"/>
      <c r="BNG450" s="263"/>
      <c r="BNH450" s="263"/>
      <c r="BNI450" s="263"/>
      <c r="BNJ450" s="263"/>
      <c r="BNK450" s="263"/>
      <c r="BNL450" s="263"/>
      <c r="BNM450" s="263"/>
      <c r="BNN450" s="263"/>
      <c r="BNO450" s="263"/>
      <c r="BNP450" s="263"/>
      <c r="BNQ450" s="263"/>
      <c r="BNR450" s="263"/>
      <c r="BNS450" s="263"/>
      <c r="BNT450" s="263"/>
      <c r="BNU450" s="263"/>
      <c r="BNV450" s="263"/>
      <c r="BNW450" s="263"/>
      <c r="BNX450" s="263"/>
      <c r="BNY450" s="263"/>
      <c r="BNZ450" s="263"/>
      <c r="BOA450" s="263"/>
      <c r="BOB450" s="263"/>
      <c r="BOC450" s="263"/>
      <c r="BOD450" s="263"/>
      <c r="BOE450" s="263"/>
      <c r="BOF450" s="263"/>
      <c r="BOG450" s="263"/>
      <c r="BOH450" s="263"/>
      <c r="BOI450" s="263"/>
      <c r="BOJ450" s="263"/>
      <c r="BOK450" s="263"/>
      <c r="BOL450" s="263"/>
      <c r="BOM450" s="263"/>
      <c r="BON450" s="263"/>
      <c r="BOO450" s="263"/>
      <c r="BOP450" s="263"/>
      <c r="BOQ450" s="263"/>
      <c r="BOR450" s="263"/>
      <c r="BOS450" s="263"/>
      <c r="BOT450" s="263"/>
      <c r="BOU450" s="263"/>
      <c r="BOV450" s="263"/>
      <c r="BOW450" s="263"/>
      <c r="BOX450" s="263"/>
      <c r="BOY450" s="263"/>
      <c r="BOZ450" s="263"/>
      <c r="BPA450" s="263"/>
      <c r="BPB450" s="263"/>
      <c r="BPC450" s="263"/>
      <c r="BPD450" s="263"/>
      <c r="BPE450" s="263"/>
      <c r="BPF450" s="263"/>
      <c r="BPG450" s="263"/>
      <c r="BPH450" s="263"/>
      <c r="BPI450" s="263"/>
      <c r="BPJ450" s="263"/>
      <c r="BPK450" s="263"/>
      <c r="BPL450" s="263"/>
      <c r="BPM450" s="263"/>
      <c r="BPN450" s="263"/>
      <c r="BPO450" s="263"/>
      <c r="BPP450" s="263"/>
      <c r="BPQ450" s="263"/>
      <c r="BPR450" s="263"/>
      <c r="BPS450" s="263"/>
      <c r="BPT450" s="263"/>
      <c r="BPU450" s="263"/>
      <c r="BPV450" s="263"/>
      <c r="BPW450" s="263"/>
      <c r="BPX450" s="263"/>
      <c r="BPY450" s="263"/>
      <c r="BPZ450" s="263"/>
      <c r="BQA450" s="263"/>
      <c r="BQB450" s="263"/>
      <c r="BQC450" s="263"/>
      <c r="BQD450" s="263"/>
      <c r="BQE450" s="263"/>
      <c r="BQF450" s="263"/>
      <c r="BQG450" s="263"/>
      <c r="BQH450" s="263"/>
      <c r="BQI450" s="263"/>
      <c r="BQJ450" s="263"/>
      <c r="BQK450" s="263"/>
      <c r="BQL450" s="263"/>
      <c r="BQM450" s="263"/>
      <c r="BQN450" s="263"/>
      <c r="BQO450" s="263"/>
      <c r="BQP450" s="263"/>
      <c r="BQQ450" s="263"/>
      <c r="BQR450" s="263"/>
      <c r="BQS450" s="263"/>
      <c r="BQT450" s="263"/>
      <c r="BQU450" s="263"/>
      <c r="BQV450" s="263"/>
      <c r="BQW450" s="263"/>
      <c r="BQX450" s="263"/>
      <c r="BQY450" s="263"/>
      <c r="BQZ450" s="263"/>
      <c r="BRA450" s="263"/>
      <c r="BRB450" s="263"/>
      <c r="BRC450" s="263"/>
      <c r="BRD450" s="263"/>
      <c r="BRE450" s="263"/>
      <c r="BRF450" s="263"/>
      <c r="BRG450" s="263"/>
      <c r="BRH450" s="263"/>
      <c r="BRI450" s="263"/>
      <c r="BRJ450" s="263"/>
      <c r="BRK450" s="263"/>
      <c r="BRL450" s="263"/>
      <c r="BRM450" s="263"/>
      <c r="BRN450" s="263"/>
      <c r="BRO450" s="263"/>
      <c r="BRP450" s="263"/>
      <c r="BRQ450" s="263"/>
      <c r="BRR450" s="263"/>
      <c r="BRS450" s="263"/>
      <c r="BRT450" s="263"/>
      <c r="BRU450" s="263"/>
      <c r="BRV450" s="263"/>
      <c r="BRW450" s="263"/>
      <c r="BRX450" s="263"/>
      <c r="BRY450" s="263"/>
      <c r="BRZ450" s="263"/>
      <c r="BSA450" s="263"/>
      <c r="BSB450" s="263"/>
      <c r="BSC450" s="263"/>
      <c r="BSD450" s="263"/>
      <c r="BSE450" s="263"/>
      <c r="BSF450" s="263"/>
      <c r="BSG450" s="263"/>
      <c r="BSH450" s="263"/>
      <c r="BSI450" s="263"/>
      <c r="BSJ450" s="263"/>
      <c r="BSK450" s="263"/>
      <c r="BSL450" s="263"/>
      <c r="BSM450" s="263"/>
      <c r="BSN450" s="263"/>
      <c r="BSO450" s="263"/>
      <c r="BSP450" s="263"/>
      <c r="BSQ450" s="263"/>
      <c r="BSR450" s="263"/>
      <c r="BSS450" s="263"/>
      <c r="BST450" s="263"/>
      <c r="BSU450" s="263"/>
      <c r="BSV450" s="263"/>
      <c r="BSW450" s="263"/>
      <c r="BSX450" s="263"/>
      <c r="BSY450" s="263"/>
      <c r="BSZ450" s="263"/>
      <c r="BTA450" s="263"/>
      <c r="BTB450" s="263"/>
      <c r="BTC450" s="263"/>
      <c r="BTD450" s="263"/>
      <c r="BTE450" s="263"/>
      <c r="BTF450" s="263"/>
      <c r="BTG450" s="263"/>
      <c r="BTH450" s="263"/>
      <c r="BTI450" s="263"/>
      <c r="BTJ450" s="263"/>
      <c r="BTK450" s="263"/>
      <c r="BTL450" s="263"/>
      <c r="BTM450" s="263"/>
      <c r="BTN450" s="263"/>
      <c r="BTO450" s="263"/>
      <c r="BTP450" s="263"/>
      <c r="BTQ450" s="263"/>
      <c r="BTR450" s="263"/>
      <c r="BTS450" s="263"/>
      <c r="BTT450" s="263"/>
      <c r="BTU450" s="263"/>
      <c r="BTV450" s="263"/>
      <c r="BTW450" s="263"/>
      <c r="BTX450" s="263"/>
      <c r="BTY450" s="263"/>
      <c r="BTZ450" s="263"/>
      <c r="BUA450" s="263"/>
      <c r="BUB450" s="263"/>
      <c r="BUC450" s="263"/>
      <c r="BUD450" s="263"/>
      <c r="BUE450" s="263"/>
      <c r="BUF450" s="263"/>
      <c r="BUG450" s="263"/>
      <c r="BUH450" s="263"/>
      <c r="BUI450" s="263"/>
      <c r="BUJ450" s="263"/>
      <c r="BUK450" s="263"/>
      <c r="BUL450" s="263"/>
      <c r="BUM450" s="263"/>
      <c r="BUN450" s="263"/>
      <c r="BUO450" s="263"/>
      <c r="BUP450" s="263"/>
      <c r="BUQ450" s="263"/>
      <c r="BUR450" s="263"/>
      <c r="BUS450" s="263"/>
      <c r="BUT450" s="263"/>
      <c r="BUU450" s="263"/>
      <c r="BUV450" s="263"/>
      <c r="BUW450" s="263"/>
      <c r="BUX450" s="263"/>
      <c r="BUY450" s="263"/>
      <c r="BUZ450" s="263"/>
      <c r="BVA450" s="263"/>
      <c r="BVB450" s="263"/>
      <c r="BVC450" s="263"/>
      <c r="BVD450" s="263"/>
      <c r="BVE450" s="263"/>
      <c r="BVF450" s="263"/>
      <c r="BVG450" s="263"/>
      <c r="BVH450" s="263"/>
      <c r="BVI450" s="263"/>
      <c r="BVJ450" s="263"/>
      <c r="BVK450" s="263"/>
      <c r="BVL450" s="263"/>
      <c r="BVM450" s="263"/>
      <c r="BVN450" s="263"/>
      <c r="BVO450" s="263"/>
      <c r="BVP450" s="263"/>
      <c r="BVQ450" s="263"/>
      <c r="BVR450" s="263"/>
      <c r="BVS450" s="263"/>
      <c r="BVT450" s="263"/>
      <c r="BVU450" s="263"/>
      <c r="BVV450" s="263"/>
      <c r="BVW450" s="263"/>
      <c r="BVX450" s="263"/>
      <c r="BVY450" s="263"/>
      <c r="BVZ450" s="263"/>
      <c r="BWA450" s="263"/>
      <c r="BWB450" s="263"/>
      <c r="BWC450" s="263"/>
      <c r="BWD450" s="263"/>
      <c r="BWE450" s="263"/>
      <c r="BWF450" s="263"/>
      <c r="BWG450" s="263"/>
      <c r="BWH450" s="263"/>
      <c r="BWI450" s="263"/>
      <c r="BWJ450" s="263"/>
      <c r="BWK450" s="263"/>
      <c r="BWL450" s="263"/>
      <c r="BWM450" s="263"/>
      <c r="BWN450" s="263"/>
      <c r="BWO450" s="263"/>
      <c r="BWP450" s="263"/>
      <c r="BWQ450" s="263"/>
      <c r="BWR450" s="263"/>
      <c r="BWS450" s="263"/>
      <c r="BWT450" s="263"/>
      <c r="BWU450" s="263"/>
      <c r="BWV450" s="263"/>
      <c r="BWW450" s="263"/>
      <c r="BWX450" s="263"/>
      <c r="BWY450" s="263"/>
      <c r="BWZ450" s="263"/>
      <c r="BXA450" s="263"/>
      <c r="BXB450" s="263"/>
      <c r="BXC450" s="263"/>
      <c r="BXD450" s="263"/>
      <c r="BXE450" s="263"/>
      <c r="BXF450" s="263"/>
      <c r="BXG450" s="263"/>
      <c r="BXH450" s="263"/>
      <c r="BXI450" s="263"/>
      <c r="BXJ450" s="263"/>
      <c r="BXK450" s="263"/>
      <c r="BXL450" s="263"/>
      <c r="BXM450" s="263"/>
      <c r="BXN450" s="263"/>
      <c r="BXO450" s="263"/>
      <c r="BXP450" s="263"/>
      <c r="BXQ450" s="263"/>
      <c r="BXR450" s="263"/>
      <c r="BXS450" s="263"/>
      <c r="BXT450" s="263"/>
      <c r="BXU450" s="263"/>
      <c r="BXV450" s="263"/>
      <c r="BXW450" s="263"/>
      <c r="BXX450" s="263"/>
      <c r="BXY450" s="263"/>
      <c r="BXZ450" s="263"/>
      <c r="BYA450" s="263"/>
      <c r="BYB450" s="263"/>
      <c r="BYC450" s="263"/>
      <c r="BYD450" s="263"/>
      <c r="BYE450" s="263"/>
      <c r="BYF450" s="263"/>
      <c r="BYG450" s="263"/>
      <c r="BYH450" s="263"/>
      <c r="BYI450" s="263"/>
      <c r="BYJ450" s="263"/>
      <c r="BYK450" s="263"/>
      <c r="BYL450" s="263"/>
      <c r="BYM450" s="263"/>
      <c r="BYN450" s="263"/>
      <c r="BYO450" s="263"/>
      <c r="BYP450" s="263"/>
      <c r="BYQ450" s="263"/>
      <c r="BYR450" s="263"/>
      <c r="BYS450" s="263"/>
      <c r="BYT450" s="263"/>
      <c r="BYU450" s="263"/>
      <c r="BYV450" s="263"/>
      <c r="BYW450" s="263"/>
      <c r="BYX450" s="263"/>
      <c r="BYY450" s="263"/>
      <c r="BYZ450" s="263"/>
      <c r="BZA450" s="263"/>
      <c r="BZB450" s="263"/>
      <c r="BZC450" s="263"/>
      <c r="BZD450" s="263"/>
      <c r="BZE450" s="263"/>
      <c r="BZF450" s="263"/>
      <c r="BZG450" s="263"/>
      <c r="BZH450" s="263"/>
      <c r="BZI450" s="263"/>
      <c r="BZJ450" s="263"/>
      <c r="BZK450" s="263"/>
      <c r="BZL450" s="263"/>
      <c r="BZM450" s="263"/>
      <c r="BZN450" s="263"/>
      <c r="BZO450" s="263"/>
      <c r="BZP450" s="263"/>
      <c r="BZQ450" s="263"/>
      <c r="BZR450" s="263"/>
      <c r="BZS450" s="263"/>
      <c r="BZT450" s="263"/>
      <c r="BZU450" s="263"/>
      <c r="BZV450" s="263"/>
      <c r="BZW450" s="263"/>
      <c r="BZX450" s="263"/>
      <c r="BZY450" s="263"/>
      <c r="BZZ450" s="263"/>
      <c r="CAA450" s="263"/>
      <c r="CAB450" s="263"/>
      <c r="CAC450" s="263"/>
      <c r="CAD450" s="263"/>
      <c r="CAE450" s="263"/>
      <c r="CAF450" s="263"/>
      <c r="CAG450" s="263"/>
      <c r="CAH450" s="263"/>
      <c r="CAI450" s="263"/>
      <c r="CAJ450" s="263"/>
      <c r="CAK450" s="263"/>
      <c r="CAL450" s="263"/>
      <c r="CAM450" s="263"/>
      <c r="CAN450" s="263"/>
      <c r="CAO450" s="263"/>
      <c r="CAP450" s="263"/>
      <c r="CAQ450" s="263"/>
      <c r="CAR450" s="263"/>
      <c r="CAS450" s="263"/>
      <c r="CAT450" s="263"/>
      <c r="CAU450" s="263"/>
      <c r="CAV450" s="263"/>
    </row>
    <row r="451" spans="1:2076" x14ac:dyDescent="0.35">
      <c r="A451" s="263"/>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263"/>
      <c r="AF451" s="263"/>
      <c r="AG451" s="263"/>
      <c r="AH451" s="263"/>
      <c r="AI451" s="263"/>
      <c r="AJ451" s="263"/>
      <c r="AK451" s="263"/>
      <c r="AL451" s="263"/>
      <c r="AM451" s="263"/>
      <c r="AN451" s="263"/>
      <c r="AO451" s="263"/>
      <c r="AP451" s="263"/>
      <c r="AQ451" s="263"/>
      <c r="AR451" s="263"/>
      <c r="AS451" s="263"/>
      <c r="AT451" s="263"/>
      <c r="AU451" s="263"/>
      <c r="AV451" s="263"/>
      <c r="AW451" s="263"/>
      <c r="AX451" s="263"/>
      <c r="AY451" s="263"/>
      <c r="AZ451" s="263"/>
      <c r="BA451" s="263"/>
      <c r="BB451" s="263"/>
      <c r="BC451" s="263"/>
      <c r="BD451" s="263"/>
      <c r="BE451" s="263"/>
      <c r="BF451" s="263"/>
      <c r="BG451" s="263"/>
      <c r="BH451" s="263"/>
      <c r="BI451" s="263"/>
      <c r="BJ451" s="263"/>
      <c r="BK451" s="263"/>
      <c r="BL451" s="263"/>
      <c r="BM451" s="263"/>
      <c r="BN451" s="263"/>
      <c r="BO451" s="263"/>
      <c r="BP451" s="263"/>
      <c r="BQ451" s="263"/>
      <c r="BR451" s="263"/>
      <c r="BS451" s="263"/>
      <c r="BT451" s="263"/>
      <c r="BU451" s="263"/>
      <c r="BV451" s="263"/>
      <c r="BW451" s="263"/>
      <c r="BX451" s="263"/>
      <c r="BY451" s="263"/>
      <c r="BZ451" s="263"/>
      <c r="CA451" s="263"/>
      <c r="CB451" s="263"/>
      <c r="CC451" s="263"/>
      <c r="CD451" s="263"/>
      <c r="CE451" s="263"/>
      <c r="CF451" s="263"/>
      <c r="CG451" s="263"/>
      <c r="CH451" s="263"/>
      <c r="CI451" s="263"/>
      <c r="CJ451" s="263"/>
      <c r="CK451" s="263"/>
      <c r="CL451" s="263"/>
      <c r="CM451" s="263"/>
      <c r="CN451" s="263"/>
      <c r="CO451" s="263"/>
      <c r="CP451" s="263"/>
      <c r="CQ451" s="263"/>
      <c r="CR451" s="263"/>
      <c r="CS451" s="263"/>
      <c r="CT451" s="263"/>
      <c r="CU451" s="263"/>
      <c r="CV451" s="263"/>
      <c r="CW451" s="263"/>
      <c r="CX451" s="263"/>
      <c r="CY451" s="263"/>
      <c r="CZ451" s="263"/>
      <c r="DA451" s="263"/>
      <c r="DB451" s="263"/>
      <c r="DC451" s="263"/>
      <c r="DD451" s="263"/>
      <c r="DE451" s="263"/>
      <c r="DF451" s="263"/>
      <c r="DG451" s="263"/>
      <c r="DH451" s="263"/>
      <c r="DI451" s="263"/>
      <c r="DJ451" s="263"/>
      <c r="DK451" s="263"/>
      <c r="DL451" s="263"/>
      <c r="DM451" s="263"/>
      <c r="DN451" s="263"/>
      <c r="DO451" s="263"/>
      <c r="DP451" s="263"/>
      <c r="DQ451" s="263"/>
      <c r="DR451" s="263"/>
      <c r="DS451" s="263"/>
      <c r="DT451" s="263"/>
      <c r="DU451" s="263"/>
      <c r="DV451" s="263"/>
      <c r="DW451" s="263"/>
      <c r="DX451" s="263"/>
      <c r="DY451" s="263"/>
      <c r="DZ451" s="263"/>
      <c r="EA451" s="263"/>
      <c r="EB451" s="263"/>
      <c r="EC451" s="263"/>
      <c r="ED451" s="263"/>
      <c r="EE451" s="263"/>
      <c r="EF451" s="263"/>
      <c r="EG451" s="263"/>
      <c r="EH451" s="263"/>
      <c r="EI451" s="263"/>
      <c r="EJ451" s="263"/>
      <c r="EK451" s="263"/>
      <c r="EL451" s="263"/>
      <c r="EM451" s="263"/>
      <c r="EN451" s="263"/>
      <c r="EO451" s="263"/>
      <c r="EP451" s="263"/>
      <c r="EQ451" s="263"/>
      <c r="ER451" s="263"/>
      <c r="ES451" s="263"/>
      <c r="ET451" s="263"/>
      <c r="EU451" s="263"/>
      <c r="EV451" s="263"/>
      <c r="EW451" s="263"/>
      <c r="EX451" s="263"/>
      <c r="EY451" s="263"/>
      <c r="EZ451" s="263"/>
      <c r="FA451" s="263"/>
      <c r="FB451" s="263"/>
      <c r="FC451" s="263"/>
      <c r="FD451" s="263"/>
      <c r="FE451" s="263"/>
      <c r="FF451" s="263"/>
      <c r="FG451" s="263"/>
      <c r="FH451" s="263"/>
      <c r="FI451" s="263"/>
      <c r="FJ451" s="263"/>
      <c r="FK451" s="263"/>
      <c r="FL451" s="263"/>
      <c r="FM451" s="263"/>
      <c r="FN451" s="263"/>
      <c r="FO451" s="263"/>
      <c r="FP451" s="263"/>
      <c r="FQ451" s="263"/>
      <c r="FR451" s="263"/>
      <c r="FS451" s="263"/>
      <c r="FT451" s="263"/>
      <c r="FU451" s="263"/>
      <c r="FV451" s="263"/>
      <c r="FW451" s="263"/>
      <c r="FX451" s="263"/>
      <c r="FY451" s="263"/>
      <c r="FZ451" s="263"/>
      <c r="GA451" s="263"/>
      <c r="GB451" s="263"/>
      <c r="GC451" s="263"/>
      <c r="GD451" s="263"/>
      <c r="GE451" s="263"/>
      <c r="GF451" s="263"/>
      <c r="GG451" s="263"/>
      <c r="GH451" s="263"/>
      <c r="GI451" s="263"/>
      <c r="GJ451" s="263"/>
      <c r="GK451" s="263"/>
      <c r="GL451" s="263"/>
      <c r="GM451" s="263"/>
      <c r="GN451" s="263"/>
      <c r="GO451" s="263"/>
      <c r="GP451" s="263"/>
      <c r="GQ451" s="263"/>
      <c r="GR451" s="263"/>
      <c r="GS451" s="263"/>
      <c r="GT451" s="263"/>
      <c r="GU451" s="263"/>
      <c r="GV451" s="263"/>
      <c r="GW451" s="263"/>
      <c r="GX451" s="263"/>
      <c r="GY451" s="263"/>
      <c r="GZ451" s="263"/>
      <c r="HA451" s="263"/>
      <c r="HB451" s="263"/>
      <c r="HC451" s="263"/>
      <c r="HD451" s="263"/>
      <c r="HE451" s="263"/>
      <c r="HF451" s="263"/>
      <c r="HG451" s="263"/>
      <c r="HH451" s="263"/>
      <c r="HI451" s="263"/>
      <c r="HJ451" s="263"/>
      <c r="HK451" s="263"/>
      <c r="HL451" s="263"/>
      <c r="HM451" s="263"/>
      <c r="HN451" s="263"/>
      <c r="HO451" s="263"/>
      <c r="HP451" s="263"/>
      <c r="HQ451" s="263"/>
      <c r="HR451" s="263"/>
      <c r="HS451" s="263"/>
      <c r="HT451" s="263"/>
      <c r="HU451" s="263"/>
      <c r="HV451" s="263"/>
      <c r="HW451" s="263"/>
      <c r="HX451" s="263"/>
      <c r="HY451" s="263"/>
      <c r="HZ451" s="263"/>
      <c r="IA451" s="263"/>
      <c r="IB451" s="263"/>
      <c r="IC451" s="263"/>
      <c r="ID451" s="263"/>
      <c r="IE451" s="263"/>
      <c r="IF451" s="263"/>
      <c r="IG451" s="263"/>
      <c r="IH451" s="263"/>
      <c r="II451" s="263"/>
      <c r="IJ451" s="263"/>
      <c r="IK451" s="263"/>
      <c r="IL451" s="263"/>
      <c r="IM451" s="263"/>
      <c r="IN451" s="263"/>
      <c r="IO451" s="263"/>
      <c r="IP451" s="263"/>
      <c r="IQ451" s="263"/>
      <c r="IR451" s="263"/>
      <c r="IS451" s="263"/>
      <c r="IT451" s="263"/>
      <c r="IU451" s="263"/>
      <c r="IV451" s="263"/>
      <c r="IW451" s="263"/>
      <c r="IX451" s="263"/>
      <c r="IY451" s="263"/>
      <c r="IZ451" s="263"/>
      <c r="JA451" s="263"/>
      <c r="JB451" s="263"/>
      <c r="JC451" s="263"/>
      <c r="JD451" s="263"/>
      <c r="JE451" s="263"/>
      <c r="JF451" s="263"/>
      <c r="JG451" s="263"/>
      <c r="JH451" s="263"/>
      <c r="JI451" s="263"/>
      <c r="JJ451" s="263"/>
      <c r="JK451" s="263"/>
      <c r="JL451" s="263"/>
      <c r="JM451" s="263"/>
      <c r="JN451" s="263"/>
      <c r="JO451" s="263"/>
      <c r="JP451" s="263"/>
      <c r="JQ451" s="263"/>
      <c r="JR451" s="263"/>
      <c r="JS451" s="263"/>
      <c r="JT451" s="263"/>
      <c r="JU451" s="263"/>
      <c r="JV451" s="263"/>
      <c r="JW451" s="263"/>
      <c r="JX451" s="263"/>
      <c r="JY451" s="263"/>
      <c r="JZ451" s="263"/>
      <c r="KA451" s="263"/>
      <c r="KB451" s="263"/>
      <c r="KC451" s="263"/>
      <c r="KD451" s="263"/>
      <c r="KE451" s="263"/>
      <c r="KF451" s="263"/>
      <c r="KG451" s="263"/>
      <c r="KH451" s="263"/>
      <c r="KI451" s="263"/>
      <c r="KJ451" s="263"/>
      <c r="KK451" s="263"/>
      <c r="KL451" s="263"/>
      <c r="KM451" s="263"/>
      <c r="KN451" s="263"/>
      <c r="KO451" s="263"/>
      <c r="KP451" s="263"/>
      <c r="KQ451" s="263"/>
      <c r="KR451" s="263"/>
      <c r="KS451" s="263"/>
      <c r="KT451" s="263"/>
      <c r="KU451" s="263"/>
      <c r="KV451" s="263"/>
      <c r="KW451" s="263"/>
      <c r="KX451" s="263"/>
      <c r="KY451" s="263"/>
      <c r="KZ451" s="263"/>
      <c r="LA451" s="263"/>
      <c r="LB451" s="263"/>
      <c r="LC451" s="263"/>
      <c r="LD451" s="263"/>
      <c r="LE451" s="263"/>
      <c r="LF451" s="263"/>
      <c r="LG451" s="263"/>
      <c r="LH451" s="263"/>
      <c r="LI451" s="263"/>
      <c r="LJ451" s="263"/>
      <c r="LK451" s="263"/>
      <c r="LL451" s="263"/>
      <c r="LM451" s="263"/>
      <c r="LN451" s="263"/>
      <c r="LO451" s="263"/>
      <c r="LP451" s="263"/>
      <c r="LQ451" s="263"/>
      <c r="LR451" s="263"/>
      <c r="LS451" s="263"/>
      <c r="LT451" s="263"/>
      <c r="LU451" s="263"/>
      <c r="LV451" s="263"/>
      <c r="LW451" s="263"/>
      <c r="LX451" s="263"/>
      <c r="LY451" s="263"/>
      <c r="LZ451" s="263"/>
      <c r="MA451" s="263"/>
      <c r="MB451" s="263"/>
      <c r="MC451" s="263"/>
      <c r="MD451" s="263"/>
      <c r="ME451" s="263"/>
      <c r="MF451" s="263"/>
      <c r="MG451" s="263"/>
      <c r="MH451" s="263"/>
      <c r="MI451" s="263"/>
      <c r="MJ451" s="263"/>
      <c r="MK451" s="263"/>
      <c r="ML451" s="263"/>
      <c r="MM451" s="263"/>
      <c r="MN451" s="263"/>
      <c r="MO451" s="263"/>
      <c r="MP451" s="263"/>
      <c r="MQ451" s="263"/>
      <c r="MR451" s="263"/>
      <c r="MS451" s="263"/>
      <c r="MT451" s="263"/>
      <c r="MU451" s="263"/>
      <c r="MV451" s="263"/>
      <c r="MW451" s="263"/>
      <c r="MX451" s="263"/>
      <c r="MY451" s="263"/>
      <c r="MZ451" s="263"/>
      <c r="NA451" s="263"/>
      <c r="NB451" s="263"/>
      <c r="NC451" s="263"/>
      <c r="ND451" s="263"/>
      <c r="NE451" s="263"/>
      <c r="NF451" s="263"/>
      <c r="NG451" s="263"/>
      <c r="NH451" s="263"/>
      <c r="NI451" s="263"/>
      <c r="NJ451" s="263"/>
      <c r="NK451" s="263"/>
      <c r="NL451" s="263"/>
      <c r="NM451" s="263"/>
      <c r="NN451" s="263"/>
      <c r="NO451" s="263"/>
      <c r="NP451" s="263"/>
      <c r="NQ451" s="263"/>
      <c r="NR451" s="263"/>
      <c r="NS451" s="263"/>
      <c r="NT451" s="263"/>
      <c r="NU451" s="263"/>
      <c r="NV451" s="263"/>
      <c r="NW451" s="263"/>
      <c r="NX451" s="263"/>
      <c r="NY451" s="263"/>
      <c r="NZ451" s="263"/>
      <c r="OA451" s="263"/>
      <c r="OB451" s="263"/>
      <c r="OC451" s="263"/>
      <c r="OD451" s="263"/>
      <c r="OE451" s="263"/>
      <c r="OF451" s="263"/>
      <c r="OG451" s="263"/>
      <c r="OH451" s="263"/>
      <c r="OI451" s="263"/>
      <c r="OJ451" s="263"/>
      <c r="OK451" s="263"/>
      <c r="OL451" s="263"/>
      <c r="OM451" s="263"/>
      <c r="ON451" s="263"/>
      <c r="OO451" s="263"/>
      <c r="OP451" s="263"/>
      <c r="OQ451" s="263"/>
      <c r="OR451" s="263"/>
      <c r="OS451" s="263"/>
      <c r="OT451" s="263"/>
      <c r="OU451" s="263"/>
      <c r="OV451" s="263"/>
      <c r="OW451" s="263"/>
      <c r="OX451" s="263"/>
      <c r="OY451" s="263"/>
      <c r="OZ451" s="263"/>
      <c r="PA451" s="263"/>
      <c r="PB451" s="263"/>
      <c r="PC451" s="263"/>
      <c r="PD451" s="263"/>
      <c r="PE451" s="263"/>
      <c r="PF451" s="263"/>
      <c r="PG451" s="263"/>
      <c r="PH451" s="263"/>
      <c r="PI451" s="263"/>
      <c r="PJ451" s="263"/>
      <c r="PK451" s="263"/>
      <c r="PL451" s="263"/>
      <c r="PM451" s="263"/>
      <c r="PN451" s="263"/>
      <c r="PO451" s="263"/>
      <c r="PP451" s="263"/>
      <c r="PQ451" s="263"/>
      <c r="PR451" s="263"/>
      <c r="PS451" s="263"/>
      <c r="PT451" s="263"/>
      <c r="PU451" s="263"/>
      <c r="PV451" s="263"/>
      <c r="PW451" s="263"/>
      <c r="PX451" s="263"/>
      <c r="PY451" s="263"/>
      <c r="PZ451" s="263"/>
      <c r="QA451" s="263"/>
      <c r="QB451" s="263"/>
      <c r="QC451" s="263"/>
      <c r="QD451" s="263"/>
      <c r="QE451" s="263"/>
      <c r="QF451" s="263"/>
      <c r="QG451" s="263"/>
      <c r="QH451" s="263"/>
      <c r="QI451" s="263"/>
      <c r="QJ451" s="263"/>
      <c r="QK451" s="263"/>
      <c r="QL451" s="263"/>
      <c r="QM451" s="263"/>
      <c r="QN451" s="263"/>
      <c r="QO451" s="263"/>
      <c r="QP451" s="263"/>
      <c r="QQ451" s="263"/>
      <c r="QR451" s="263"/>
      <c r="QS451" s="263"/>
      <c r="QT451" s="263"/>
      <c r="QU451" s="263"/>
      <c r="QV451" s="263"/>
      <c r="QW451" s="263"/>
      <c r="QX451" s="263"/>
      <c r="QY451" s="263"/>
      <c r="QZ451" s="263"/>
      <c r="RA451" s="263"/>
      <c r="RB451" s="263"/>
      <c r="RC451" s="263"/>
      <c r="RD451" s="263"/>
      <c r="RE451" s="263"/>
      <c r="RF451" s="263"/>
      <c r="RG451" s="263"/>
      <c r="RH451" s="263"/>
      <c r="RI451" s="263"/>
      <c r="RJ451" s="263"/>
      <c r="RK451" s="263"/>
      <c r="RL451" s="263"/>
      <c r="RM451" s="263"/>
      <c r="RN451" s="263"/>
      <c r="RO451" s="263"/>
      <c r="RP451" s="263"/>
      <c r="RQ451" s="263"/>
      <c r="RR451" s="263"/>
      <c r="RS451" s="263"/>
      <c r="RT451" s="263"/>
      <c r="RU451" s="263"/>
      <c r="RV451" s="263"/>
      <c r="RW451" s="263"/>
      <c r="RX451" s="263"/>
      <c r="RY451" s="263"/>
      <c r="RZ451" s="263"/>
      <c r="SA451" s="263"/>
      <c r="SB451" s="263"/>
      <c r="SC451" s="263"/>
      <c r="SD451" s="263"/>
      <c r="SE451" s="263"/>
      <c r="SF451" s="263"/>
      <c r="SG451" s="263"/>
      <c r="SH451" s="263"/>
      <c r="SI451" s="263"/>
      <c r="SJ451" s="263"/>
      <c r="SK451" s="263"/>
      <c r="SL451" s="263"/>
      <c r="SM451" s="263"/>
      <c r="SN451" s="263"/>
      <c r="SO451" s="263"/>
      <c r="SP451" s="263"/>
      <c r="SQ451" s="263"/>
      <c r="SR451" s="263"/>
      <c r="SS451" s="263"/>
      <c r="ST451" s="263"/>
      <c r="SU451" s="263"/>
      <c r="SV451" s="263"/>
      <c r="SW451" s="263"/>
      <c r="SX451" s="263"/>
      <c r="SY451" s="263"/>
      <c r="SZ451" s="263"/>
      <c r="TA451" s="263"/>
      <c r="TB451" s="263"/>
      <c r="TC451" s="263"/>
      <c r="TD451" s="263"/>
      <c r="TE451" s="263"/>
      <c r="TF451" s="263"/>
      <c r="TG451" s="263"/>
      <c r="TH451" s="263"/>
      <c r="TI451" s="263"/>
      <c r="TJ451" s="263"/>
      <c r="TK451" s="263"/>
      <c r="TL451" s="263"/>
      <c r="TM451" s="263"/>
      <c r="TN451" s="263"/>
      <c r="TO451" s="263"/>
      <c r="TP451" s="263"/>
      <c r="TQ451" s="263"/>
      <c r="TR451" s="263"/>
      <c r="TS451" s="263"/>
      <c r="TT451" s="263"/>
      <c r="TU451" s="263"/>
      <c r="TV451" s="263"/>
      <c r="TW451" s="263"/>
      <c r="TX451" s="263"/>
      <c r="TY451" s="263"/>
      <c r="TZ451" s="263"/>
      <c r="UA451" s="263"/>
      <c r="UB451" s="263"/>
      <c r="UC451" s="263"/>
      <c r="UD451" s="263"/>
      <c r="UE451" s="263"/>
      <c r="UF451" s="263"/>
      <c r="UG451" s="263"/>
      <c r="UH451" s="263"/>
      <c r="UI451" s="263"/>
      <c r="UJ451" s="263"/>
      <c r="UK451" s="263"/>
      <c r="UL451" s="263"/>
      <c r="UM451" s="263"/>
      <c r="UN451" s="263"/>
      <c r="UO451" s="263"/>
      <c r="UP451" s="263"/>
      <c r="UQ451" s="263"/>
      <c r="UR451" s="263"/>
      <c r="US451" s="263"/>
      <c r="UT451" s="263"/>
      <c r="UU451" s="263"/>
      <c r="UV451" s="263"/>
      <c r="UW451" s="263"/>
      <c r="UX451" s="263"/>
      <c r="UY451" s="263"/>
      <c r="UZ451" s="263"/>
      <c r="VA451" s="263"/>
      <c r="VB451" s="263"/>
      <c r="VC451" s="263"/>
      <c r="VD451" s="263"/>
      <c r="VE451" s="263"/>
      <c r="VF451" s="263"/>
      <c r="VG451" s="263"/>
      <c r="VH451" s="263"/>
      <c r="VI451" s="263"/>
      <c r="VJ451" s="263"/>
      <c r="VK451" s="263"/>
      <c r="VL451" s="263"/>
      <c r="VM451" s="263"/>
      <c r="VN451" s="263"/>
      <c r="VO451" s="263"/>
      <c r="VP451" s="263"/>
      <c r="VQ451" s="263"/>
      <c r="VR451" s="263"/>
      <c r="VS451" s="263"/>
      <c r="VT451" s="263"/>
      <c r="VU451" s="263"/>
      <c r="VV451" s="263"/>
      <c r="VW451" s="263"/>
      <c r="VX451" s="263"/>
      <c r="VY451" s="263"/>
      <c r="VZ451" s="263"/>
      <c r="WA451" s="263"/>
      <c r="WB451" s="263"/>
      <c r="WC451" s="263"/>
      <c r="WD451" s="263"/>
      <c r="WE451" s="263"/>
      <c r="WF451" s="263"/>
      <c r="WG451" s="263"/>
      <c r="WH451" s="263"/>
      <c r="WI451" s="263"/>
      <c r="WJ451" s="263"/>
      <c r="WK451" s="263"/>
      <c r="WL451" s="263"/>
      <c r="WM451" s="263"/>
      <c r="WN451" s="263"/>
      <c r="WO451" s="263"/>
      <c r="WP451" s="263"/>
      <c r="WQ451" s="263"/>
      <c r="WR451" s="263"/>
      <c r="WS451" s="263"/>
      <c r="WT451" s="263"/>
      <c r="WU451" s="263"/>
      <c r="WV451" s="263"/>
      <c r="WW451" s="263"/>
      <c r="WX451" s="263"/>
      <c r="WY451" s="263"/>
      <c r="WZ451" s="263"/>
      <c r="XA451" s="263"/>
      <c r="XB451" s="263"/>
      <c r="XC451" s="263"/>
      <c r="XD451" s="263"/>
      <c r="XE451" s="263"/>
      <c r="XF451" s="263"/>
      <c r="XG451" s="263"/>
      <c r="XH451" s="263"/>
      <c r="XI451" s="263"/>
      <c r="XJ451" s="263"/>
      <c r="XK451" s="263"/>
      <c r="XL451" s="263"/>
      <c r="XM451" s="263"/>
      <c r="XN451" s="263"/>
      <c r="XO451" s="263"/>
      <c r="XP451" s="263"/>
      <c r="XQ451" s="263"/>
      <c r="XR451" s="263"/>
      <c r="XS451" s="263"/>
      <c r="XT451" s="263"/>
      <c r="XU451" s="263"/>
      <c r="XV451" s="263"/>
      <c r="XW451" s="263"/>
      <c r="XX451" s="263"/>
      <c r="XY451" s="263"/>
      <c r="XZ451" s="263"/>
      <c r="YA451" s="263"/>
      <c r="YB451" s="263"/>
      <c r="YC451" s="263"/>
      <c r="YD451" s="263"/>
      <c r="YE451" s="263"/>
      <c r="YF451" s="263"/>
      <c r="YG451" s="263"/>
      <c r="YH451" s="263"/>
      <c r="YI451" s="263"/>
      <c r="YJ451" s="263"/>
      <c r="YK451" s="263"/>
      <c r="YL451" s="263"/>
      <c r="YM451" s="263"/>
      <c r="YN451" s="263"/>
      <c r="YO451" s="263"/>
      <c r="YP451" s="263"/>
      <c r="YQ451" s="263"/>
      <c r="YR451" s="263"/>
      <c r="YS451" s="263"/>
      <c r="YT451" s="263"/>
      <c r="YU451" s="263"/>
      <c r="YV451" s="263"/>
      <c r="YW451" s="263"/>
      <c r="YX451" s="263"/>
      <c r="YY451" s="263"/>
      <c r="YZ451" s="263"/>
      <c r="ZA451" s="263"/>
      <c r="ZB451" s="263"/>
      <c r="ZC451" s="263"/>
      <c r="ZD451" s="263"/>
      <c r="ZE451" s="263"/>
      <c r="ZF451" s="263"/>
      <c r="ZG451" s="263"/>
      <c r="ZH451" s="263"/>
      <c r="ZI451" s="263"/>
      <c r="ZJ451" s="263"/>
      <c r="ZK451" s="263"/>
      <c r="ZL451" s="263"/>
      <c r="ZM451" s="263"/>
      <c r="ZN451" s="263"/>
      <c r="ZO451" s="263"/>
      <c r="ZP451" s="263"/>
      <c r="ZQ451" s="263"/>
      <c r="ZR451" s="263"/>
      <c r="ZS451" s="263"/>
      <c r="ZT451" s="263"/>
      <c r="ZU451" s="263"/>
      <c r="ZV451" s="263"/>
      <c r="ZW451" s="263"/>
      <c r="ZX451" s="263"/>
      <c r="ZY451" s="263"/>
      <c r="ZZ451" s="263"/>
      <c r="AAA451" s="263"/>
      <c r="AAB451" s="263"/>
      <c r="AAC451" s="263"/>
      <c r="AAD451" s="263"/>
      <c r="AAE451" s="263"/>
      <c r="AAF451" s="263"/>
      <c r="AAG451" s="263"/>
      <c r="AAH451" s="263"/>
      <c r="AAI451" s="263"/>
      <c r="AAJ451" s="263"/>
      <c r="AAK451" s="263"/>
      <c r="AAL451" s="263"/>
      <c r="AAM451" s="263"/>
      <c r="AAN451" s="263"/>
      <c r="AAO451" s="263"/>
      <c r="AAP451" s="263"/>
      <c r="AAQ451" s="263"/>
      <c r="AAR451" s="263"/>
      <c r="AAS451" s="263"/>
      <c r="AAT451" s="263"/>
      <c r="AAU451" s="263"/>
      <c r="AAV451" s="263"/>
      <c r="AAW451" s="263"/>
      <c r="AAX451" s="263"/>
      <c r="AAY451" s="263"/>
      <c r="AAZ451" s="263"/>
      <c r="ABA451" s="263"/>
      <c r="ABB451" s="263"/>
      <c r="ABC451" s="263"/>
      <c r="ABD451" s="263"/>
      <c r="ABE451" s="263"/>
      <c r="ABF451" s="263"/>
      <c r="ABG451" s="263"/>
      <c r="ABH451" s="263"/>
      <c r="ABI451" s="263"/>
      <c r="ABJ451" s="263"/>
      <c r="ABK451" s="263"/>
      <c r="ABL451" s="263"/>
      <c r="ABM451" s="263"/>
      <c r="ABN451" s="263"/>
      <c r="ABO451" s="263"/>
      <c r="ABP451" s="263"/>
      <c r="ABQ451" s="263"/>
      <c r="ABR451" s="263"/>
      <c r="ABS451" s="263"/>
      <c r="ABT451" s="263"/>
      <c r="ABU451" s="263"/>
      <c r="ABV451" s="263"/>
      <c r="ABW451" s="263"/>
      <c r="ABX451" s="263"/>
      <c r="ABY451" s="263"/>
      <c r="ABZ451" s="263"/>
      <c r="ACA451" s="263"/>
      <c r="ACB451" s="263"/>
      <c r="ACC451" s="263"/>
      <c r="ACD451" s="263"/>
      <c r="ACE451" s="263"/>
      <c r="ACF451" s="263"/>
      <c r="ACG451" s="263"/>
      <c r="ACH451" s="263"/>
      <c r="ACI451" s="263"/>
      <c r="ACJ451" s="263"/>
      <c r="ACK451" s="263"/>
      <c r="ACL451" s="263"/>
      <c r="ACM451" s="263"/>
      <c r="ACN451" s="263"/>
      <c r="ACO451" s="263"/>
      <c r="ACP451" s="263"/>
      <c r="ACQ451" s="263"/>
      <c r="ACR451" s="263"/>
      <c r="ACS451" s="263"/>
      <c r="ACT451" s="263"/>
      <c r="ACU451" s="263"/>
      <c r="ACV451" s="263"/>
      <c r="ACW451" s="263"/>
      <c r="ACX451" s="263"/>
      <c r="ACY451" s="263"/>
      <c r="ACZ451" s="263"/>
      <c r="ADA451" s="263"/>
      <c r="ADB451" s="263"/>
      <c r="ADC451" s="263"/>
      <c r="ADD451" s="263"/>
      <c r="ADE451" s="263"/>
      <c r="ADF451" s="263"/>
      <c r="ADG451" s="263"/>
      <c r="ADH451" s="263"/>
      <c r="ADI451" s="263"/>
      <c r="ADJ451" s="263"/>
      <c r="ADK451" s="263"/>
      <c r="ADL451" s="263"/>
      <c r="ADM451" s="263"/>
      <c r="ADN451" s="263"/>
      <c r="ADO451" s="263"/>
      <c r="ADP451" s="263"/>
      <c r="ADQ451" s="263"/>
      <c r="ADR451" s="263"/>
      <c r="ADS451" s="263"/>
      <c r="ADT451" s="263"/>
      <c r="ADU451" s="263"/>
      <c r="ADV451" s="263"/>
      <c r="ADW451" s="263"/>
      <c r="ADX451" s="263"/>
      <c r="ADY451" s="263"/>
      <c r="ADZ451" s="263"/>
      <c r="AEA451" s="263"/>
      <c r="AEB451" s="263"/>
      <c r="AEC451" s="263"/>
      <c r="AED451" s="263"/>
      <c r="AEE451" s="263"/>
      <c r="AEF451" s="263"/>
      <c r="AEG451" s="263"/>
      <c r="AEH451" s="263"/>
      <c r="AEI451" s="263"/>
      <c r="AEJ451" s="263"/>
      <c r="AEK451" s="263"/>
      <c r="AEL451" s="263"/>
      <c r="AEM451" s="263"/>
      <c r="AEN451" s="263"/>
      <c r="AEO451" s="263"/>
      <c r="AEP451" s="263"/>
      <c r="AEQ451" s="263"/>
      <c r="AER451" s="263"/>
      <c r="AES451" s="263"/>
      <c r="AET451" s="263"/>
      <c r="AEU451" s="263"/>
      <c r="AEV451" s="263"/>
      <c r="AEW451" s="263"/>
      <c r="AEX451" s="263"/>
      <c r="AEY451" s="263"/>
      <c r="AEZ451" s="263"/>
      <c r="AFA451" s="263"/>
      <c r="AFB451" s="263"/>
      <c r="AFC451" s="263"/>
      <c r="AFD451" s="263"/>
      <c r="AFE451" s="263"/>
      <c r="AFF451" s="263"/>
      <c r="AFG451" s="263"/>
      <c r="AFH451" s="263"/>
      <c r="AFI451" s="263"/>
      <c r="AFJ451" s="263"/>
      <c r="AFK451" s="263"/>
      <c r="AFL451" s="263"/>
      <c r="AFM451" s="263"/>
      <c r="AFN451" s="263"/>
      <c r="AFO451" s="263"/>
      <c r="AFP451" s="263"/>
      <c r="AFQ451" s="263"/>
      <c r="AFR451" s="263"/>
      <c r="AFS451" s="263"/>
      <c r="AFT451" s="263"/>
      <c r="AFU451" s="263"/>
      <c r="AFV451" s="263"/>
      <c r="AFW451" s="263"/>
      <c r="AFX451" s="263"/>
      <c r="AFY451" s="263"/>
      <c r="AFZ451" s="263"/>
      <c r="AGA451" s="263"/>
      <c r="AGB451" s="263"/>
      <c r="AGC451" s="263"/>
      <c r="AGD451" s="263"/>
      <c r="AGE451" s="263"/>
      <c r="AGF451" s="263"/>
      <c r="AGG451" s="263"/>
      <c r="AGH451" s="263"/>
      <c r="AGI451" s="263"/>
      <c r="AGJ451" s="263"/>
      <c r="AGK451" s="263"/>
      <c r="AGL451" s="263"/>
      <c r="AGM451" s="263"/>
      <c r="AGN451" s="263"/>
      <c r="AGO451" s="263"/>
      <c r="AGP451" s="263"/>
      <c r="AGQ451" s="263"/>
      <c r="AGR451" s="263"/>
      <c r="AGS451" s="263"/>
      <c r="AGT451" s="263"/>
      <c r="AGU451" s="263"/>
      <c r="AGV451" s="263"/>
      <c r="AGW451" s="263"/>
      <c r="AGX451" s="263"/>
      <c r="AGY451" s="263"/>
      <c r="AGZ451" s="263"/>
      <c r="AHA451" s="263"/>
      <c r="AHB451" s="263"/>
      <c r="AHC451" s="263"/>
      <c r="AHD451" s="263"/>
      <c r="AHE451" s="263"/>
      <c r="AHF451" s="263"/>
      <c r="AHG451" s="263"/>
      <c r="AHH451" s="263"/>
      <c r="AHI451" s="263"/>
      <c r="AHJ451" s="263"/>
      <c r="AHK451" s="263"/>
      <c r="AHL451" s="263"/>
      <c r="AHM451" s="263"/>
      <c r="AHN451" s="263"/>
      <c r="AHO451" s="263"/>
      <c r="AHP451" s="263"/>
      <c r="AHQ451" s="263"/>
      <c r="AHR451" s="263"/>
      <c r="AHS451" s="263"/>
      <c r="AHT451" s="263"/>
      <c r="AHU451" s="263"/>
      <c r="AHV451" s="263"/>
      <c r="AHW451" s="263"/>
      <c r="AHX451" s="263"/>
      <c r="AHY451" s="263"/>
      <c r="AHZ451" s="263"/>
      <c r="AIA451" s="263"/>
      <c r="AIB451" s="263"/>
      <c r="AIC451" s="263"/>
      <c r="AID451" s="263"/>
      <c r="AIE451" s="263"/>
      <c r="AIF451" s="263"/>
      <c r="AIG451" s="263"/>
      <c r="AIH451" s="263"/>
      <c r="AII451" s="263"/>
      <c r="AIJ451" s="263"/>
      <c r="AIK451" s="263"/>
      <c r="AIL451" s="263"/>
      <c r="AIM451" s="263"/>
      <c r="AIN451" s="263"/>
      <c r="AIO451" s="263"/>
      <c r="AIP451" s="263"/>
      <c r="AIQ451" s="263"/>
      <c r="AIR451" s="263"/>
      <c r="AIS451" s="263"/>
      <c r="AIT451" s="263"/>
      <c r="AIU451" s="263"/>
      <c r="AIV451" s="263"/>
      <c r="AIW451" s="263"/>
      <c r="AIX451" s="263"/>
      <c r="AIY451" s="263"/>
      <c r="AIZ451" s="263"/>
      <c r="AJA451" s="263"/>
      <c r="AJB451" s="263"/>
      <c r="AJC451" s="263"/>
      <c r="AJD451" s="263"/>
      <c r="AJE451" s="263"/>
      <c r="AJF451" s="263"/>
      <c r="AJG451" s="263"/>
      <c r="AJH451" s="263"/>
      <c r="AJI451" s="263"/>
      <c r="AJJ451" s="263"/>
      <c r="AJK451" s="263"/>
      <c r="AJL451" s="263"/>
      <c r="AJM451" s="263"/>
      <c r="AJN451" s="263"/>
      <c r="AJO451" s="263"/>
      <c r="AJP451" s="263"/>
      <c r="AJQ451" s="263"/>
      <c r="AJR451" s="263"/>
      <c r="AJS451" s="263"/>
      <c r="AJT451" s="263"/>
      <c r="AJU451" s="263"/>
      <c r="AJV451" s="263"/>
      <c r="AJW451" s="263"/>
      <c r="AJX451" s="263"/>
      <c r="AJY451" s="263"/>
      <c r="AJZ451" s="263"/>
      <c r="AKA451" s="263"/>
      <c r="AKB451" s="263"/>
      <c r="AKC451" s="263"/>
      <c r="AKD451" s="263"/>
      <c r="AKE451" s="263"/>
      <c r="AKF451" s="263"/>
      <c r="AKG451" s="263"/>
      <c r="AKH451" s="263"/>
      <c r="AKI451" s="263"/>
      <c r="AKJ451" s="263"/>
      <c r="AKK451" s="263"/>
      <c r="AKL451" s="263"/>
      <c r="AKM451" s="263"/>
      <c r="AKN451" s="263"/>
      <c r="AKO451" s="263"/>
      <c r="AKP451" s="263"/>
      <c r="AKQ451" s="263"/>
      <c r="AKR451" s="263"/>
      <c r="AKS451" s="263"/>
      <c r="AKT451" s="263"/>
      <c r="AKU451" s="263"/>
      <c r="AKV451" s="263"/>
      <c r="AKW451" s="263"/>
      <c r="AKX451" s="263"/>
      <c r="AKY451" s="263"/>
      <c r="AKZ451" s="263"/>
      <c r="ALA451" s="263"/>
      <c r="ALB451" s="263"/>
      <c r="ALC451" s="263"/>
      <c r="ALD451" s="263"/>
      <c r="ALE451" s="263"/>
      <c r="ALF451" s="263"/>
      <c r="ALG451" s="263"/>
      <c r="ALH451" s="263"/>
      <c r="ALI451" s="263"/>
      <c r="ALJ451" s="263"/>
      <c r="ALK451" s="263"/>
      <c r="ALL451" s="263"/>
      <c r="ALM451" s="263"/>
      <c r="ALN451" s="263"/>
      <c r="ALO451" s="263"/>
      <c r="ALP451" s="263"/>
      <c r="ALQ451" s="263"/>
      <c r="ALR451" s="263"/>
      <c r="ALS451" s="263"/>
      <c r="ALT451" s="263"/>
      <c r="ALU451" s="263"/>
      <c r="ALV451" s="263"/>
      <c r="ALW451" s="263"/>
      <c r="ALX451" s="263"/>
      <c r="ALY451" s="263"/>
      <c r="ALZ451" s="263"/>
      <c r="AMA451" s="263"/>
      <c r="AMB451" s="263"/>
      <c r="AMC451" s="263"/>
      <c r="AMD451" s="263"/>
      <c r="AME451" s="263"/>
      <c r="AMF451" s="263"/>
      <c r="AMG451" s="263"/>
      <c r="AMH451" s="263"/>
      <c r="AMI451" s="263"/>
      <c r="AMJ451" s="263"/>
      <c r="AMK451" s="263"/>
      <c r="AML451" s="263"/>
      <c r="AMM451" s="263"/>
      <c r="AMN451" s="263"/>
      <c r="AMO451" s="263"/>
      <c r="AMP451" s="263"/>
      <c r="AMQ451" s="263"/>
      <c r="AMR451" s="263"/>
      <c r="AMS451" s="263"/>
      <c r="AMT451" s="263"/>
      <c r="AMU451" s="263"/>
      <c r="AMV451" s="263"/>
      <c r="AMW451" s="263"/>
      <c r="AMX451" s="263"/>
      <c r="AMY451" s="263"/>
      <c r="AMZ451" s="263"/>
      <c r="ANA451" s="263"/>
      <c r="ANB451" s="263"/>
      <c r="ANC451" s="263"/>
      <c r="AND451" s="263"/>
      <c r="ANE451" s="263"/>
      <c r="ANF451" s="263"/>
      <c r="ANG451" s="263"/>
      <c r="ANH451" s="263"/>
      <c r="ANI451" s="263"/>
      <c r="ANJ451" s="263"/>
      <c r="ANK451" s="263"/>
      <c r="ANL451" s="263"/>
      <c r="ANM451" s="263"/>
      <c r="ANN451" s="263"/>
      <c r="ANO451" s="263"/>
      <c r="ANP451" s="263"/>
      <c r="ANQ451" s="263"/>
      <c r="ANR451" s="263"/>
      <c r="ANS451" s="263"/>
      <c r="ANT451" s="263"/>
      <c r="ANU451" s="263"/>
      <c r="ANV451" s="263"/>
      <c r="ANW451" s="263"/>
      <c r="ANX451" s="263"/>
      <c r="ANY451" s="263"/>
      <c r="ANZ451" s="263"/>
      <c r="AOA451" s="263"/>
      <c r="AOB451" s="263"/>
      <c r="AOC451" s="263"/>
      <c r="AOD451" s="263"/>
      <c r="AOE451" s="263"/>
      <c r="AOF451" s="263"/>
      <c r="AOG451" s="263"/>
      <c r="AOH451" s="263"/>
      <c r="AOI451" s="263"/>
      <c r="AOJ451" s="263"/>
      <c r="AOK451" s="263"/>
      <c r="AOL451" s="263"/>
      <c r="AOM451" s="263"/>
      <c r="AON451" s="263"/>
      <c r="AOO451" s="263"/>
      <c r="AOP451" s="263"/>
      <c r="AOQ451" s="263"/>
      <c r="AOR451" s="263"/>
      <c r="AOS451" s="263"/>
      <c r="AOT451" s="263"/>
      <c r="AOU451" s="263"/>
      <c r="AOV451" s="263"/>
      <c r="AOW451" s="263"/>
      <c r="AOX451" s="263"/>
      <c r="AOY451" s="263"/>
      <c r="AOZ451" s="263"/>
      <c r="APA451" s="263"/>
      <c r="APB451" s="263"/>
      <c r="APC451" s="263"/>
      <c r="APD451" s="263"/>
      <c r="APE451" s="263"/>
      <c r="APF451" s="263"/>
      <c r="APG451" s="263"/>
      <c r="APH451" s="263"/>
      <c r="API451" s="263"/>
      <c r="APJ451" s="263"/>
      <c r="APK451" s="263"/>
      <c r="APL451" s="263"/>
      <c r="APM451" s="263"/>
      <c r="APN451" s="263"/>
      <c r="APO451" s="263"/>
      <c r="APP451" s="263"/>
      <c r="APQ451" s="263"/>
      <c r="APR451" s="263"/>
      <c r="APS451" s="263"/>
      <c r="APT451" s="263"/>
      <c r="APU451" s="263"/>
      <c r="APV451" s="263"/>
      <c r="APW451" s="263"/>
      <c r="APX451" s="263"/>
      <c r="APY451" s="263"/>
      <c r="APZ451" s="263"/>
      <c r="AQA451" s="263"/>
      <c r="AQB451" s="263"/>
      <c r="AQC451" s="263"/>
      <c r="AQD451" s="263"/>
      <c r="AQE451" s="263"/>
      <c r="AQF451" s="263"/>
      <c r="AQG451" s="263"/>
      <c r="AQH451" s="263"/>
      <c r="AQI451" s="263"/>
      <c r="AQJ451" s="263"/>
      <c r="AQK451" s="263"/>
      <c r="AQL451" s="263"/>
      <c r="AQM451" s="263"/>
      <c r="AQN451" s="263"/>
      <c r="AQO451" s="263"/>
      <c r="AQP451" s="263"/>
      <c r="AQQ451" s="263"/>
      <c r="AQR451" s="263"/>
      <c r="AQS451" s="263"/>
      <c r="AQT451" s="263"/>
      <c r="AQU451" s="263"/>
      <c r="AQV451" s="263"/>
      <c r="AQW451" s="263"/>
      <c r="AQX451" s="263"/>
      <c r="AQY451" s="263"/>
      <c r="AQZ451" s="263"/>
      <c r="ARA451" s="263"/>
      <c r="ARB451" s="263"/>
      <c r="ARC451" s="263"/>
      <c r="ARD451" s="263"/>
      <c r="ARE451" s="263"/>
      <c r="ARF451" s="263"/>
      <c r="ARG451" s="263"/>
      <c r="ARH451" s="263"/>
      <c r="ARI451" s="263"/>
      <c r="ARJ451" s="263"/>
      <c r="ARK451" s="263"/>
      <c r="ARL451" s="263"/>
      <c r="ARM451" s="263"/>
      <c r="ARN451" s="263"/>
      <c r="ARO451" s="263"/>
      <c r="ARP451" s="263"/>
      <c r="ARQ451" s="263"/>
      <c r="ARR451" s="263"/>
      <c r="ARS451" s="263"/>
      <c r="ART451" s="263"/>
      <c r="ARU451" s="263"/>
      <c r="ARV451" s="263"/>
      <c r="ARW451" s="263"/>
      <c r="ARX451" s="263"/>
      <c r="ARY451" s="263"/>
      <c r="ARZ451" s="263"/>
      <c r="ASA451" s="263"/>
      <c r="ASB451" s="263"/>
      <c r="ASC451" s="263"/>
      <c r="ASD451" s="263"/>
      <c r="ASE451" s="263"/>
      <c r="ASF451" s="263"/>
      <c r="ASG451" s="263"/>
      <c r="ASH451" s="263"/>
      <c r="ASI451" s="263"/>
      <c r="ASJ451" s="263"/>
      <c r="ASK451" s="263"/>
      <c r="ASL451" s="263"/>
      <c r="ASM451" s="263"/>
      <c r="ASN451" s="263"/>
      <c r="ASO451" s="263"/>
      <c r="ASP451" s="263"/>
      <c r="ASQ451" s="263"/>
      <c r="ASR451" s="263"/>
      <c r="ASS451" s="263"/>
      <c r="AST451" s="263"/>
      <c r="ASU451" s="263"/>
      <c r="ASV451" s="263"/>
      <c r="ASW451" s="263"/>
      <c r="ASX451" s="263"/>
      <c r="ASY451" s="263"/>
      <c r="ASZ451" s="263"/>
      <c r="ATA451" s="263"/>
      <c r="ATB451" s="263"/>
      <c r="ATC451" s="263"/>
      <c r="ATD451" s="263"/>
      <c r="ATE451" s="263"/>
      <c r="ATF451" s="263"/>
      <c r="ATG451" s="263"/>
      <c r="ATH451" s="263"/>
      <c r="ATI451" s="263"/>
      <c r="ATJ451" s="263"/>
      <c r="ATK451" s="263"/>
      <c r="ATL451" s="263"/>
      <c r="ATM451" s="263"/>
      <c r="ATN451" s="263"/>
      <c r="ATO451" s="263"/>
      <c r="ATP451" s="263"/>
      <c r="ATQ451" s="263"/>
      <c r="ATR451" s="263"/>
      <c r="ATS451" s="263"/>
      <c r="ATT451" s="263"/>
      <c r="ATU451" s="263"/>
      <c r="ATV451" s="263"/>
      <c r="ATW451" s="263"/>
      <c r="ATX451" s="263"/>
      <c r="ATY451" s="263"/>
      <c r="ATZ451" s="263"/>
      <c r="AUA451" s="263"/>
      <c r="AUB451" s="263"/>
      <c r="AUC451" s="263"/>
      <c r="AUD451" s="263"/>
      <c r="AUE451" s="263"/>
      <c r="AUF451" s="263"/>
      <c r="AUG451" s="263"/>
      <c r="AUH451" s="263"/>
      <c r="AUI451" s="263"/>
      <c r="AUJ451" s="263"/>
      <c r="AUK451" s="263"/>
      <c r="AUL451" s="263"/>
      <c r="AUM451" s="263"/>
      <c r="AUN451" s="263"/>
      <c r="AUO451" s="263"/>
      <c r="AUP451" s="263"/>
      <c r="AUQ451" s="263"/>
      <c r="AUR451" s="263"/>
      <c r="AUS451" s="263"/>
      <c r="AUT451" s="263"/>
      <c r="AUU451" s="263"/>
      <c r="AUV451" s="263"/>
      <c r="AUW451" s="263"/>
      <c r="AUX451" s="263"/>
      <c r="AUY451" s="263"/>
      <c r="AUZ451" s="263"/>
      <c r="AVA451" s="263"/>
      <c r="AVB451" s="263"/>
      <c r="AVC451" s="263"/>
      <c r="AVD451" s="263"/>
      <c r="AVE451" s="263"/>
      <c r="AVF451" s="263"/>
      <c r="AVG451" s="263"/>
      <c r="AVH451" s="263"/>
      <c r="AVI451" s="263"/>
      <c r="AVJ451" s="263"/>
      <c r="AVK451" s="263"/>
      <c r="AVL451" s="263"/>
      <c r="AVM451" s="263"/>
      <c r="AVN451" s="263"/>
      <c r="AVO451" s="263"/>
      <c r="AVP451" s="263"/>
      <c r="AVQ451" s="263"/>
      <c r="AVR451" s="263"/>
      <c r="AVS451" s="263"/>
      <c r="AVT451" s="263"/>
      <c r="AVU451" s="263"/>
      <c r="AVV451" s="263"/>
      <c r="AVW451" s="263"/>
      <c r="AVX451" s="263"/>
      <c r="AVY451" s="263"/>
      <c r="AVZ451" s="263"/>
      <c r="AWA451" s="263"/>
      <c r="AWB451" s="263"/>
      <c r="AWC451" s="263"/>
      <c r="AWD451" s="263"/>
      <c r="AWE451" s="263"/>
      <c r="AWF451" s="263"/>
      <c r="AWG451" s="263"/>
      <c r="AWH451" s="263"/>
      <c r="AWI451" s="263"/>
      <c r="AWJ451" s="263"/>
      <c r="AWK451" s="263"/>
      <c r="AWL451" s="263"/>
      <c r="AWM451" s="263"/>
      <c r="AWN451" s="263"/>
      <c r="AWO451" s="263"/>
      <c r="AWP451" s="263"/>
      <c r="AWQ451" s="263"/>
      <c r="AWR451" s="263"/>
      <c r="AWS451" s="263"/>
      <c r="AWT451" s="263"/>
      <c r="AWU451" s="263"/>
      <c r="AWV451" s="263"/>
      <c r="AWW451" s="263"/>
      <c r="AWX451" s="263"/>
      <c r="AWY451" s="263"/>
      <c r="AWZ451" s="263"/>
      <c r="AXA451" s="263"/>
      <c r="AXB451" s="263"/>
      <c r="AXC451" s="263"/>
      <c r="AXD451" s="263"/>
      <c r="AXE451" s="263"/>
      <c r="AXF451" s="263"/>
      <c r="AXG451" s="263"/>
      <c r="AXH451" s="263"/>
      <c r="AXI451" s="263"/>
      <c r="AXJ451" s="263"/>
      <c r="AXK451" s="263"/>
      <c r="AXL451" s="263"/>
      <c r="AXM451" s="263"/>
      <c r="AXN451" s="263"/>
      <c r="AXO451" s="263"/>
      <c r="AXP451" s="263"/>
      <c r="AXQ451" s="263"/>
      <c r="AXR451" s="263"/>
      <c r="AXS451" s="263"/>
      <c r="AXT451" s="263"/>
      <c r="AXU451" s="263"/>
      <c r="AXV451" s="263"/>
      <c r="AXW451" s="263"/>
      <c r="AXX451" s="263"/>
      <c r="AXY451" s="263"/>
      <c r="AXZ451" s="263"/>
      <c r="AYA451" s="263"/>
      <c r="AYB451" s="263"/>
      <c r="AYC451" s="263"/>
      <c r="AYD451" s="263"/>
      <c r="AYE451" s="263"/>
      <c r="AYF451" s="263"/>
      <c r="AYG451" s="263"/>
      <c r="AYH451" s="263"/>
      <c r="AYI451" s="263"/>
      <c r="AYJ451" s="263"/>
      <c r="AYK451" s="263"/>
      <c r="AYL451" s="263"/>
      <c r="AYM451" s="263"/>
      <c r="AYN451" s="263"/>
      <c r="AYO451" s="263"/>
      <c r="AYP451" s="263"/>
      <c r="AYQ451" s="263"/>
      <c r="AYR451" s="263"/>
      <c r="AYS451" s="263"/>
      <c r="AYT451" s="263"/>
      <c r="AYU451" s="263"/>
      <c r="AYV451" s="263"/>
      <c r="AYW451" s="263"/>
      <c r="AYX451" s="263"/>
      <c r="AYY451" s="263"/>
      <c r="AYZ451" s="263"/>
      <c r="AZA451" s="263"/>
      <c r="AZB451" s="263"/>
      <c r="AZC451" s="263"/>
      <c r="AZD451" s="263"/>
      <c r="AZE451" s="263"/>
      <c r="AZF451" s="263"/>
      <c r="AZG451" s="263"/>
      <c r="AZH451" s="263"/>
      <c r="AZI451" s="263"/>
      <c r="AZJ451" s="263"/>
      <c r="AZK451" s="263"/>
      <c r="AZL451" s="263"/>
      <c r="AZM451" s="263"/>
      <c r="AZN451" s="263"/>
      <c r="AZO451" s="263"/>
      <c r="AZP451" s="263"/>
      <c r="AZQ451" s="263"/>
      <c r="AZR451" s="263"/>
      <c r="AZS451" s="263"/>
      <c r="AZT451" s="263"/>
      <c r="AZU451" s="263"/>
      <c r="AZV451" s="263"/>
      <c r="AZW451" s="263"/>
      <c r="AZX451" s="263"/>
      <c r="AZY451" s="263"/>
      <c r="AZZ451" s="263"/>
      <c r="BAA451" s="263"/>
      <c r="BAB451" s="263"/>
      <c r="BAC451" s="263"/>
      <c r="BAD451" s="263"/>
      <c r="BAE451" s="263"/>
      <c r="BAF451" s="263"/>
      <c r="BAG451" s="263"/>
      <c r="BAH451" s="263"/>
      <c r="BAI451" s="263"/>
      <c r="BAJ451" s="263"/>
      <c r="BAK451" s="263"/>
      <c r="BAL451" s="263"/>
      <c r="BAM451" s="263"/>
      <c r="BAN451" s="263"/>
      <c r="BAO451" s="263"/>
      <c r="BAP451" s="263"/>
      <c r="BAQ451" s="263"/>
      <c r="BAR451" s="263"/>
      <c r="BAS451" s="263"/>
      <c r="BAT451" s="263"/>
      <c r="BAU451" s="263"/>
      <c r="BAV451" s="263"/>
      <c r="BAW451" s="263"/>
      <c r="BAX451" s="263"/>
      <c r="BAY451" s="263"/>
      <c r="BAZ451" s="263"/>
      <c r="BBA451" s="263"/>
      <c r="BBB451" s="263"/>
      <c r="BBC451" s="263"/>
      <c r="BBD451" s="263"/>
      <c r="BBE451" s="263"/>
      <c r="BBF451" s="263"/>
      <c r="BBG451" s="263"/>
      <c r="BBH451" s="263"/>
      <c r="BBI451" s="263"/>
      <c r="BBJ451" s="263"/>
      <c r="BBK451" s="263"/>
      <c r="BBL451" s="263"/>
      <c r="BBM451" s="263"/>
      <c r="BBN451" s="263"/>
      <c r="BBO451" s="263"/>
      <c r="BBP451" s="263"/>
      <c r="BBQ451" s="263"/>
      <c r="BBR451" s="263"/>
      <c r="BBS451" s="263"/>
      <c r="BBT451" s="263"/>
      <c r="BBU451" s="263"/>
      <c r="BBV451" s="263"/>
      <c r="BBW451" s="263"/>
      <c r="BBX451" s="263"/>
      <c r="BBY451" s="263"/>
      <c r="BBZ451" s="263"/>
      <c r="BCA451" s="263"/>
      <c r="BCB451" s="263"/>
      <c r="BCC451" s="263"/>
      <c r="BCD451" s="263"/>
      <c r="BCE451" s="263"/>
      <c r="BCF451" s="263"/>
      <c r="BCG451" s="263"/>
      <c r="BCH451" s="263"/>
      <c r="BCI451" s="263"/>
      <c r="BCJ451" s="263"/>
      <c r="BCK451" s="263"/>
      <c r="BCL451" s="263"/>
      <c r="BCM451" s="263"/>
      <c r="BCN451" s="263"/>
      <c r="BCO451" s="263"/>
      <c r="BCP451" s="263"/>
      <c r="BCQ451" s="263"/>
      <c r="BCR451" s="263"/>
      <c r="BCS451" s="263"/>
      <c r="BCT451" s="263"/>
      <c r="BCU451" s="263"/>
      <c r="BCV451" s="263"/>
      <c r="BCW451" s="263"/>
      <c r="BCX451" s="263"/>
      <c r="BCY451" s="263"/>
      <c r="BCZ451" s="263"/>
      <c r="BDA451" s="263"/>
      <c r="BDB451" s="263"/>
      <c r="BDC451" s="263"/>
      <c r="BDD451" s="263"/>
      <c r="BDE451" s="263"/>
      <c r="BDF451" s="263"/>
      <c r="BDG451" s="263"/>
      <c r="BDH451" s="263"/>
      <c r="BDI451" s="263"/>
      <c r="BDJ451" s="263"/>
      <c r="BDK451" s="263"/>
      <c r="BDL451" s="263"/>
      <c r="BDM451" s="263"/>
      <c r="BDN451" s="263"/>
      <c r="BDO451" s="263"/>
      <c r="BDP451" s="263"/>
      <c r="BDQ451" s="263"/>
      <c r="BDR451" s="263"/>
      <c r="BDS451" s="263"/>
      <c r="BDT451" s="263"/>
      <c r="BDU451" s="263"/>
      <c r="BDV451" s="263"/>
      <c r="BDW451" s="263"/>
      <c r="BDX451" s="263"/>
      <c r="BDY451" s="263"/>
      <c r="BDZ451" s="263"/>
      <c r="BEA451" s="263"/>
      <c r="BEB451" s="263"/>
      <c r="BEC451" s="263"/>
      <c r="BED451" s="263"/>
      <c r="BEE451" s="263"/>
      <c r="BEF451" s="263"/>
      <c r="BEG451" s="263"/>
      <c r="BEH451" s="263"/>
      <c r="BEI451" s="263"/>
      <c r="BEJ451" s="263"/>
      <c r="BEK451" s="263"/>
      <c r="BEL451" s="263"/>
      <c r="BEM451" s="263"/>
      <c r="BEN451" s="263"/>
      <c r="BEO451" s="263"/>
      <c r="BEP451" s="263"/>
      <c r="BEQ451" s="263"/>
      <c r="BER451" s="263"/>
      <c r="BES451" s="263"/>
      <c r="BET451" s="263"/>
      <c r="BEU451" s="263"/>
      <c r="BEV451" s="263"/>
      <c r="BEW451" s="263"/>
      <c r="BEX451" s="263"/>
      <c r="BEY451" s="263"/>
      <c r="BEZ451" s="263"/>
      <c r="BFA451" s="263"/>
      <c r="BFB451" s="263"/>
      <c r="BFC451" s="263"/>
      <c r="BFD451" s="263"/>
      <c r="BFE451" s="263"/>
      <c r="BFF451" s="263"/>
      <c r="BFG451" s="263"/>
      <c r="BFH451" s="263"/>
      <c r="BFI451" s="263"/>
      <c r="BFJ451" s="263"/>
      <c r="BFK451" s="263"/>
      <c r="BFL451" s="263"/>
      <c r="BFM451" s="263"/>
      <c r="BFN451" s="263"/>
      <c r="BFO451" s="263"/>
      <c r="BFP451" s="263"/>
      <c r="BFQ451" s="263"/>
      <c r="BFR451" s="263"/>
      <c r="BFS451" s="263"/>
      <c r="BFT451" s="263"/>
      <c r="BFU451" s="263"/>
      <c r="BFV451" s="263"/>
      <c r="BFW451" s="263"/>
      <c r="BFX451" s="263"/>
      <c r="BFY451" s="263"/>
      <c r="BFZ451" s="263"/>
      <c r="BGA451" s="263"/>
      <c r="BGB451" s="263"/>
      <c r="BGC451" s="263"/>
      <c r="BGD451" s="263"/>
      <c r="BGE451" s="263"/>
      <c r="BGF451" s="263"/>
      <c r="BGG451" s="263"/>
      <c r="BGH451" s="263"/>
      <c r="BGI451" s="263"/>
      <c r="BGJ451" s="263"/>
      <c r="BGK451" s="263"/>
      <c r="BGL451" s="263"/>
      <c r="BGM451" s="263"/>
      <c r="BGN451" s="263"/>
      <c r="BGO451" s="263"/>
      <c r="BGP451" s="263"/>
      <c r="BGQ451" s="263"/>
      <c r="BGR451" s="263"/>
      <c r="BGS451" s="263"/>
      <c r="BGT451" s="263"/>
      <c r="BGU451" s="263"/>
      <c r="BGV451" s="263"/>
      <c r="BGW451" s="263"/>
      <c r="BGX451" s="263"/>
      <c r="BGY451" s="263"/>
      <c r="BGZ451" s="263"/>
      <c r="BHA451" s="263"/>
      <c r="BHB451" s="263"/>
      <c r="BHC451" s="263"/>
      <c r="BHD451" s="263"/>
      <c r="BHE451" s="263"/>
      <c r="BHF451" s="263"/>
      <c r="BHG451" s="263"/>
      <c r="BHH451" s="263"/>
      <c r="BHI451" s="263"/>
      <c r="BHJ451" s="263"/>
      <c r="BHK451" s="263"/>
      <c r="BHL451" s="263"/>
      <c r="BHM451" s="263"/>
      <c r="BHN451" s="263"/>
      <c r="BHO451" s="263"/>
      <c r="BHP451" s="263"/>
      <c r="BHQ451" s="263"/>
      <c r="BHR451" s="263"/>
      <c r="BHS451" s="263"/>
      <c r="BHT451" s="263"/>
      <c r="BHU451" s="263"/>
      <c r="BHV451" s="263"/>
      <c r="BHW451" s="263"/>
      <c r="BHX451" s="263"/>
      <c r="BHY451" s="263"/>
      <c r="BHZ451" s="263"/>
      <c r="BIA451" s="263"/>
      <c r="BIB451" s="263"/>
      <c r="BIC451" s="263"/>
      <c r="BID451" s="263"/>
      <c r="BIE451" s="263"/>
      <c r="BIF451" s="263"/>
      <c r="BIG451" s="263"/>
      <c r="BIH451" s="263"/>
      <c r="BII451" s="263"/>
      <c r="BIJ451" s="263"/>
      <c r="BIK451" s="263"/>
      <c r="BIL451" s="263"/>
      <c r="BIM451" s="263"/>
      <c r="BIN451" s="263"/>
      <c r="BIO451" s="263"/>
      <c r="BIP451" s="263"/>
      <c r="BIQ451" s="263"/>
      <c r="BIR451" s="263"/>
      <c r="BIS451" s="263"/>
      <c r="BIT451" s="263"/>
      <c r="BIU451" s="263"/>
      <c r="BIV451" s="263"/>
      <c r="BIW451" s="263"/>
      <c r="BIX451" s="263"/>
      <c r="BIY451" s="263"/>
      <c r="BIZ451" s="263"/>
      <c r="BJA451" s="263"/>
      <c r="BJB451" s="263"/>
      <c r="BJC451" s="263"/>
      <c r="BJD451" s="263"/>
      <c r="BJE451" s="263"/>
      <c r="BJF451" s="263"/>
      <c r="BJG451" s="263"/>
      <c r="BJH451" s="263"/>
      <c r="BJI451" s="263"/>
      <c r="BJJ451" s="263"/>
      <c r="BJK451" s="263"/>
      <c r="BJL451" s="263"/>
      <c r="BJM451" s="263"/>
      <c r="BJN451" s="263"/>
      <c r="BJO451" s="263"/>
      <c r="BJP451" s="263"/>
      <c r="BJQ451" s="263"/>
      <c r="BJR451" s="263"/>
      <c r="BJS451" s="263"/>
      <c r="BJT451" s="263"/>
      <c r="BJU451" s="263"/>
      <c r="BJV451" s="263"/>
      <c r="BJW451" s="263"/>
      <c r="BJX451" s="263"/>
      <c r="BJY451" s="263"/>
      <c r="BJZ451" s="263"/>
      <c r="BKA451" s="263"/>
      <c r="BKB451" s="263"/>
      <c r="BKC451" s="263"/>
      <c r="BKD451" s="263"/>
      <c r="BKE451" s="263"/>
      <c r="BKF451" s="263"/>
      <c r="BKG451" s="263"/>
      <c r="BKH451" s="263"/>
      <c r="BKI451" s="263"/>
      <c r="BKJ451" s="263"/>
      <c r="BKK451" s="263"/>
      <c r="BKL451" s="263"/>
      <c r="BKM451" s="263"/>
      <c r="BKN451" s="263"/>
      <c r="BKO451" s="263"/>
      <c r="BKP451" s="263"/>
      <c r="BKQ451" s="263"/>
      <c r="BKR451" s="263"/>
      <c r="BKS451" s="263"/>
      <c r="BKT451" s="263"/>
      <c r="BKU451" s="263"/>
      <c r="BKV451" s="263"/>
      <c r="BKW451" s="263"/>
      <c r="BKX451" s="263"/>
      <c r="BKY451" s="263"/>
      <c r="BKZ451" s="263"/>
      <c r="BLA451" s="263"/>
      <c r="BLB451" s="263"/>
      <c r="BLC451" s="263"/>
      <c r="BLD451" s="263"/>
      <c r="BLE451" s="263"/>
      <c r="BLF451" s="263"/>
      <c r="BLG451" s="263"/>
      <c r="BLH451" s="263"/>
      <c r="BLI451" s="263"/>
      <c r="BLJ451" s="263"/>
      <c r="BLK451" s="263"/>
      <c r="BLL451" s="263"/>
      <c r="BLM451" s="263"/>
      <c r="BLN451" s="263"/>
      <c r="BLO451" s="263"/>
      <c r="BLP451" s="263"/>
      <c r="BLQ451" s="263"/>
      <c r="BLR451" s="263"/>
      <c r="BLS451" s="263"/>
      <c r="BLT451" s="263"/>
      <c r="BLU451" s="263"/>
      <c r="BLV451" s="263"/>
      <c r="BLW451" s="263"/>
      <c r="BLX451" s="263"/>
      <c r="BLY451" s="263"/>
      <c r="BLZ451" s="263"/>
      <c r="BMA451" s="263"/>
      <c r="BMB451" s="263"/>
      <c r="BMC451" s="263"/>
      <c r="BMD451" s="263"/>
      <c r="BME451" s="263"/>
      <c r="BMF451" s="263"/>
      <c r="BMG451" s="263"/>
      <c r="BMH451" s="263"/>
      <c r="BMI451" s="263"/>
      <c r="BMJ451" s="263"/>
      <c r="BMK451" s="263"/>
      <c r="BML451" s="263"/>
      <c r="BMM451" s="263"/>
      <c r="BMN451" s="263"/>
      <c r="BMO451" s="263"/>
      <c r="BMP451" s="263"/>
      <c r="BMQ451" s="263"/>
      <c r="BMR451" s="263"/>
      <c r="BMS451" s="263"/>
      <c r="BMT451" s="263"/>
      <c r="BMU451" s="263"/>
      <c r="BMV451" s="263"/>
      <c r="BMW451" s="263"/>
      <c r="BMX451" s="263"/>
      <c r="BMY451" s="263"/>
      <c r="BMZ451" s="263"/>
      <c r="BNA451" s="263"/>
      <c r="BNB451" s="263"/>
      <c r="BNC451" s="263"/>
      <c r="BND451" s="263"/>
      <c r="BNE451" s="263"/>
      <c r="BNF451" s="263"/>
      <c r="BNG451" s="263"/>
      <c r="BNH451" s="263"/>
      <c r="BNI451" s="263"/>
      <c r="BNJ451" s="263"/>
      <c r="BNK451" s="263"/>
      <c r="BNL451" s="263"/>
      <c r="BNM451" s="263"/>
      <c r="BNN451" s="263"/>
      <c r="BNO451" s="263"/>
      <c r="BNP451" s="263"/>
      <c r="BNQ451" s="263"/>
      <c r="BNR451" s="263"/>
      <c r="BNS451" s="263"/>
      <c r="BNT451" s="263"/>
      <c r="BNU451" s="263"/>
      <c r="BNV451" s="263"/>
      <c r="BNW451" s="263"/>
      <c r="BNX451" s="263"/>
      <c r="BNY451" s="263"/>
      <c r="BNZ451" s="263"/>
      <c r="BOA451" s="263"/>
      <c r="BOB451" s="263"/>
      <c r="BOC451" s="263"/>
      <c r="BOD451" s="263"/>
      <c r="BOE451" s="263"/>
      <c r="BOF451" s="263"/>
      <c r="BOG451" s="263"/>
      <c r="BOH451" s="263"/>
      <c r="BOI451" s="263"/>
      <c r="BOJ451" s="263"/>
      <c r="BOK451" s="263"/>
      <c r="BOL451" s="263"/>
      <c r="BOM451" s="263"/>
      <c r="BON451" s="263"/>
      <c r="BOO451" s="263"/>
      <c r="BOP451" s="263"/>
      <c r="BOQ451" s="263"/>
      <c r="BOR451" s="263"/>
      <c r="BOS451" s="263"/>
      <c r="BOT451" s="263"/>
      <c r="BOU451" s="263"/>
      <c r="BOV451" s="263"/>
      <c r="BOW451" s="263"/>
      <c r="BOX451" s="263"/>
      <c r="BOY451" s="263"/>
      <c r="BOZ451" s="263"/>
      <c r="BPA451" s="263"/>
      <c r="BPB451" s="263"/>
      <c r="BPC451" s="263"/>
      <c r="BPD451" s="263"/>
      <c r="BPE451" s="263"/>
      <c r="BPF451" s="263"/>
      <c r="BPG451" s="263"/>
      <c r="BPH451" s="263"/>
      <c r="BPI451" s="263"/>
      <c r="BPJ451" s="263"/>
      <c r="BPK451" s="263"/>
      <c r="BPL451" s="263"/>
      <c r="BPM451" s="263"/>
      <c r="BPN451" s="263"/>
      <c r="BPO451" s="263"/>
      <c r="BPP451" s="263"/>
      <c r="BPQ451" s="263"/>
      <c r="BPR451" s="263"/>
      <c r="BPS451" s="263"/>
      <c r="BPT451" s="263"/>
      <c r="BPU451" s="263"/>
      <c r="BPV451" s="263"/>
      <c r="BPW451" s="263"/>
      <c r="BPX451" s="263"/>
      <c r="BPY451" s="263"/>
      <c r="BPZ451" s="263"/>
      <c r="BQA451" s="263"/>
      <c r="BQB451" s="263"/>
      <c r="BQC451" s="263"/>
      <c r="BQD451" s="263"/>
      <c r="BQE451" s="263"/>
      <c r="BQF451" s="263"/>
      <c r="BQG451" s="263"/>
      <c r="BQH451" s="263"/>
      <c r="BQI451" s="263"/>
      <c r="BQJ451" s="263"/>
      <c r="BQK451" s="263"/>
      <c r="BQL451" s="263"/>
      <c r="BQM451" s="263"/>
      <c r="BQN451" s="263"/>
      <c r="BQO451" s="263"/>
      <c r="BQP451" s="263"/>
      <c r="BQQ451" s="263"/>
      <c r="BQR451" s="263"/>
      <c r="BQS451" s="263"/>
      <c r="BQT451" s="263"/>
      <c r="BQU451" s="263"/>
      <c r="BQV451" s="263"/>
      <c r="BQW451" s="263"/>
      <c r="BQX451" s="263"/>
      <c r="BQY451" s="263"/>
      <c r="BQZ451" s="263"/>
      <c r="BRA451" s="263"/>
      <c r="BRB451" s="263"/>
      <c r="BRC451" s="263"/>
      <c r="BRD451" s="263"/>
      <c r="BRE451" s="263"/>
      <c r="BRF451" s="263"/>
      <c r="BRG451" s="263"/>
      <c r="BRH451" s="263"/>
      <c r="BRI451" s="263"/>
      <c r="BRJ451" s="263"/>
      <c r="BRK451" s="263"/>
      <c r="BRL451" s="263"/>
      <c r="BRM451" s="263"/>
      <c r="BRN451" s="263"/>
      <c r="BRO451" s="263"/>
      <c r="BRP451" s="263"/>
      <c r="BRQ451" s="263"/>
      <c r="BRR451" s="263"/>
      <c r="BRS451" s="263"/>
      <c r="BRT451" s="263"/>
      <c r="BRU451" s="263"/>
      <c r="BRV451" s="263"/>
      <c r="BRW451" s="263"/>
      <c r="BRX451" s="263"/>
      <c r="BRY451" s="263"/>
      <c r="BRZ451" s="263"/>
      <c r="BSA451" s="263"/>
      <c r="BSB451" s="263"/>
      <c r="BSC451" s="263"/>
      <c r="BSD451" s="263"/>
      <c r="BSE451" s="263"/>
      <c r="BSF451" s="263"/>
      <c r="BSG451" s="263"/>
      <c r="BSH451" s="263"/>
      <c r="BSI451" s="263"/>
      <c r="BSJ451" s="263"/>
      <c r="BSK451" s="263"/>
      <c r="BSL451" s="263"/>
      <c r="BSM451" s="263"/>
      <c r="BSN451" s="263"/>
      <c r="BSO451" s="263"/>
      <c r="BSP451" s="263"/>
      <c r="BSQ451" s="263"/>
      <c r="BSR451" s="263"/>
      <c r="BSS451" s="263"/>
      <c r="BST451" s="263"/>
      <c r="BSU451" s="263"/>
      <c r="BSV451" s="263"/>
      <c r="BSW451" s="263"/>
      <c r="BSX451" s="263"/>
      <c r="BSY451" s="263"/>
      <c r="BSZ451" s="263"/>
      <c r="BTA451" s="263"/>
      <c r="BTB451" s="263"/>
      <c r="BTC451" s="263"/>
      <c r="BTD451" s="263"/>
      <c r="BTE451" s="263"/>
      <c r="BTF451" s="263"/>
      <c r="BTG451" s="263"/>
      <c r="BTH451" s="263"/>
      <c r="BTI451" s="263"/>
      <c r="BTJ451" s="263"/>
      <c r="BTK451" s="263"/>
      <c r="BTL451" s="263"/>
      <c r="BTM451" s="263"/>
      <c r="BTN451" s="263"/>
      <c r="BTO451" s="263"/>
      <c r="BTP451" s="263"/>
      <c r="BTQ451" s="263"/>
      <c r="BTR451" s="263"/>
      <c r="BTS451" s="263"/>
      <c r="BTT451" s="263"/>
      <c r="BTU451" s="263"/>
      <c r="BTV451" s="263"/>
      <c r="BTW451" s="263"/>
      <c r="BTX451" s="263"/>
      <c r="BTY451" s="263"/>
      <c r="BTZ451" s="263"/>
      <c r="BUA451" s="263"/>
      <c r="BUB451" s="263"/>
      <c r="BUC451" s="263"/>
      <c r="BUD451" s="263"/>
      <c r="BUE451" s="263"/>
      <c r="BUF451" s="263"/>
      <c r="BUG451" s="263"/>
      <c r="BUH451" s="263"/>
      <c r="BUI451" s="263"/>
      <c r="BUJ451" s="263"/>
      <c r="BUK451" s="263"/>
      <c r="BUL451" s="263"/>
      <c r="BUM451" s="263"/>
      <c r="BUN451" s="263"/>
      <c r="BUO451" s="263"/>
      <c r="BUP451" s="263"/>
      <c r="BUQ451" s="263"/>
      <c r="BUR451" s="263"/>
      <c r="BUS451" s="263"/>
      <c r="BUT451" s="263"/>
      <c r="BUU451" s="263"/>
      <c r="BUV451" s="263"/>
      <c r="BUW451" s="263"/>
      <c r="BUX451" s="263"/>
      <c r="BUY451" s="263"/>
      <c r="BUZ451" s="263"/>
      <c r="BVA451" s="263"/>
      <c r="BVB451" s="263"/>
      <c r="BVC451" s="263"/>
      <c r="BVD451" s="263"/>
      <c r="BVE451" s="263"/>
      <c r="BVF451" s="263"/>
      <c r="BVG451" s="263"/>
      <c r="BVH451" s="263"/>
      <c r="BVI451" s="263"/>
      <c r="BVJ451" s="263"/>
      <c r="BVK451" s="263"/>
      <c r="BVL451" s="263"/>
      <c r="BVM451" s="263"/>
      <c r="BVN451" s="263"/>
      <c r="BVO451" s="263"/>
      <c r="BVP451" s="263"/>
      <c r="BVQ451" s="263"/>
      <c r="BVR451" s="263"/>
      <c r="BVS451" s="263"/>
      <c r="BVT451" s="263"/>
      <c r="BVU451" s="263"/>
      <c r="BVV451" s="263"/>
      <c r="BVW451" s="263"/>
      <c r="BVX451" s="263"/>
      <c r="BVY451" s="263"/>
      <c r="BVZ451" s="263"/>
      <c r="BWA451" s="263"/>
      <c r="BWB451" s="263"/>
      <c r="BWC451" s="263"/>
      <c r="BWD451" s="263"/>
      <c r="BWE451" s="263"/>
      <c r="BWF451" s="263"/>
      <c r="BWG451" s="263"/>
      <c r="BWH451" s="263"/>
      <c r="BWI451" s="263"/>
      <c r="BWJ451" s="263"/>
      <c r="BWK451" s="263"/>
      <c r="BWL451" s="263"/>
      <c r="BWM451" s="263"/>
      <c r="BWN451" s="263"/>
      <c r="BWO451" s="263"/>
      <c r="BWP451" s="263"/>
      <c r="BWQ451" s="263"/>
      <c r="BWR451" s="263"/>
      <c r="BWS451" s="263"/>
      <c r="BWT451" s="263"/>
      <c r="BWU451" s="263"/>
      <c r="BWV451" s="263"/>
      <c r="BWW451" s="263"/>
      <c r="BWX451" s="263"/>
      <c r="BWY451" s="263"/>
      <c r="BWZ451" s="263"/>
      <c r="BXA451" s="263"/>
      <c r="BXB451" s="263"/>
      <c r="BXC451" s="263"/>
      <c r="BXD451" s="263"/>
      <c r="BXE451" s="263"/>
      <c r="BXF451" s="263"/>
      <c r="BXG451" s="263"/>
      <c r="BXH451" s="263"/>
      <c r="BXI451" s="263"/>
      <c r="BXJ451" s="263"/>
      <c r="BXK451" s="263"/>
      <c r="BXL451" s="263"/>
      <c r="BXM451" s="263"/>
      <c r="BXN451" s="263"/>
      <c r="BXO451" s="263"/>
      <c r="BXP451" s="263"/>
      <c r="BXQ451" s="263"/>
      <c r="BXR451" s="263"/>
      <c r="BXS451" s="263"/>
      <c r="BXT451" s="263"/>
      <c r="BXU451" s="263"/>
      <c r="BXV451" s="263"/>
      <c r="BXW451" s="263"/>
      <c r="BXX451" s="263"/>
      <c r="BXY451" s="263"/>
      <c r="BXZ451" s="263"/>
      <c r="BYA451" s="263"/>
      <c r="BYB451" s="263"/>
      <c r="BYC451" s="263"/>
      <c r="BYD451" s="263"/>
      <c r="BYE451" s="263"/>
      <c r="BYF451" s="263"/>
      <c r="BYG451" s="263"/>
      <c r="BYH451" s="263"/>
      <c r="BYI451" s="263"/>
      <c r="BYJ451" s="263"/>
      <c r="BYK451" s="263"/>
      <c r="BYL451" s="263"/>
      <c r="BYM451" s="263"/>
      <c r="BYN451" s="263"/>
      <c r="BYO451" s="263"/>
      <c r="BYP451" s="263"/>
      <c r="BYQ451" s="263"/>
      <c r="BYR451" s="263"/>
      <c r="BYS451" s="263"/>
      <c r="BYT451" s="263"/>
      <c r="BYU451" s="263"/>
      <c r="BYV451" s="263"/>
      <c r="BYW451" s="263"/>
      <c r="BYX451" s="263"/>
      <c r="BYY451" s="263"/>
      <c r="BYZ451" s="263"/>
      <c r="BZA451" s="263"/>
      <c r="BZB451" s="263"/>
      <c r="BZC451" s="263"/>
      <c r="BZD451" s="263"/>
      <c r="BZE451" s="263"/>
      <c r="BZF451" s="263"/>
      <c r="BZG451" s="263"/>
      <c r="BZH451" s="263"/>
      <c r="BZI451" s="263"/>
      <c r="BZJ451" s="263"/>
      <c r="BZK451" s="263"/>
      <c r="BZL451" s="263"/>
      <c r="BZM451" s="263"/>
      <c r="BZN451" s="263"/>
      <c r="BZO451" s="263"/>
      <c r="BZP451" s="263"/>
      <c r="BZQ451" s="263"/>
      <c r="BZR451" s="263"/>
      <c r="BZS451" s="263"/>
      <c r="BZT451" s="263"/>
      <c r="BZU451" s="263"/>
      <c r="BZV451" s="263"/>
      <c r="BZW451" s="263"/>
      <c r="BZX451" s="263"/>
      <c r="BZY451" s="263"/>
      <c r="BZZ451" s="263"/>
      <c r="CAA451" s="263"/>
      <c r="CAB451" s="263"/>
      <c r="CAC451" s="263"/>
      <c r="CAD451" s="263"/>
      <c r="CAE451" s="263"/>
      <c r="CAF451" s="263"/>
      <c r="CAG451" s="263"/>
      <c r="CAH451" s="263"/>
      <c r="CAI451" s="263"/>
      <c r="CAJ451" s="263"/>
      <c r="CAK451" s="263"/>
      <c r="CAL451" s="263"/>
      <c r="CAM451" s="263"/>
      <c r="CAN451" s="263"/>
      <c r="CAO451" s="263"/>
      <c r="CAP451" s="263"/>
      <c r="CAQ451" s="263"/>
      <c r="CAR451" s="263"/>
      <c r="CAS451" s="263"/>
      <c r="CAT451" s="263"/>
      <c r="CAU451" s="263"/>
      <c r="CAV451" s="263"/>
    </row>
    <row r="452" spans="1:2076" x14ac:dyDescent="0.35">
      <c r="A452" s="263"/>
      <c r="B452" s="263"/>
      <c r="C452" s="263"/>
      <c r="D452" s="263"/>
      <c r="E452" s="263"/>
      <c r="F452" s="263"/>
      <c r="G452" s="263"/>
      <c r="H452" s="263"/>
      <c r="I452" s="263"/>
      <c r="J452" s="263"/>
      <c r="K452" s="263"/>
      <c r="L452" s="263"/>
      <c r="M452" s="263"/>
      <c r="N452" s="263"/>
      <c r="O452" s="263"/>
      <c r="P452" s="263"/>
      <c r="Q452" s="263"/>
      <c r="R452" s="263"/>
      <c r="S452" s="263"/>
      <c r="T452" s="263"/>
      <c r="U452" s="263"/>
      <c r="V452" s="263"/>
      <c r="W452" s="263"/>
      <c r="X452" s="263"/>
      <c r="Y452" s="263"/>
      <c r="Z452" s="263"/>
      <c r="AA452" s="263"/>
      <c r="AB452" s="263"/>
      <c r="AC452" s="263"/>
      <c r="AD452" s="263"/>
      <c r="AE452" s="263"/>
      <c r="AF452" s="263"/>
      <c r="AG452" s="263"/>
      <c r="AH452" s="263"/>
      <c r="AI452" s="263"/>
      <c r="AJ452" s="263"/>
      <c r="AK452" s="263"/>
      <c r="AL452" s="263"/>
      <c r="AM452" s="263"/>
      <c r="AN452" s="263"/>
      <c r="AO452" s="263"/>
      <c r="AP452" s="263"/>
      <c r="AQ452" s="263"/>
      <c r="AR452" s="263"/>
      <c r="AS452" s="263"/>
      <c r="AT452" s="263"/>
      <c r="AU452" s="263"/>
      <c r="AV452" s="263"/>
      <c r="AW452" s="263"/>
      <c r="AX452" s="263"/>
      <c r="AY452" s="263"/>
      <c r="AZ452" s="263"/>
      <c r="BA452" s="263"/>
      <c r="BB452" s="263"/>
      <c r="BC452" s="263"/>
      <c r="BD452" s="263"/>
      <c r="BE452" s="263"/>
      <c r="BF452" s="263"/>
      <c r="BG452" s="263"/>
      <c r="BH452" s="263"/>
      <c r="BI452" s="263"/>
      <c r="BJ452" s="263"/>
      <c r="BK452" s="263"/>
      <c r="BL452" s="263"/>
      <c r="BM452" s="263"/>
      <c r="BN452" s="263"/>
      <c r="BO452" s="263"/>
      <c r="BP452" s="263"/>
      <c r="BQ452" s="263"/>
      <c r="BR452" s="263"/>
      <c r="BS452" s="263"/>
      <c r="BT452" s="263"/>
      <c r="BU452" s="263"/>
      <c r="BV452" s="263"/>
      <c r="BW452" s="263"/>
      <c r="BX452" s="263"/>
      <c r="BY452" s="263"/>
      <c r="BZ452" s="263"/>
      <c r="CA452" s="263"/>
      <c r="CB452" s="263"/>
      <c r="CC452" s="263"/>
      <c r="CD452" s="263"/>
      <c r="CE452" s="263"/>
      <c r="CF452" s="263"/>
      <c r="CG452" s="263"/>
      <c r="CH452" s="263"/>
      <c r="CI452" s="263"/>
      <c r="CJ452" s="263"/>
      <c r="CK452" s="263"/>
      <c r="CL452" s="263"/>
      <c r="CM452" s="263"/>
      <c r="CN452" s="263"/>
      <c r="CO452" s="263"/>
      <c r="CP452" s="263"/>
      <c r="CQ452" s="263"/>
      <c r="CR452" s="263"/>
      <c r="CS452" s="263"/>
      <c r="CT452" s="263"/>
      <c r="CU452" s="263"/>
      <c r="CV452" s="263"/>
      <c r="CW452" s="263"/>
      <c r="CX452" s="263"/>
      <c r="CY452" s="263"/>
      <c r="CZ452" s="263"/>
      <c r="DA452" s="263"/>
      <c r="DB452" s="263"/>
      <c r="DC452" s="263"/>
      <c r="DD452" s="263"/>
      <c r="DE452" s="263"/>
      <c r="DF452" s="263"/>
      <c r="DG452" s="263"/>
      <c r="DH452" s="263"/>
      <c r="DI452" s="263"/>
      <c r="DJ452" s="263"/>
      <c r="DK452" s="263"/>
      <c r="DL452" s="263"/>
      <c r="DM452" s="263"/>
      <c r="DN452" s="263"/>
      <c r="DO452" s="263"/>
      <c r="DP452" s="263"/>
      <c r="DQ452" s="263"/>
      <c r="DR452" s="263"/>
      <c r="DS452" s="263"/>
      <c r="DT452" s="263"/>
      <c r="DU452" s="263"/>
      <c r="DV452" s="263"/>
      <c r="DW452" s="263"/>
      <c r="DX452" s="263"/>
      <c r="DY452" s="263"/>
      <c r="DZ452" s="263"/>
      <c r="EA452" s="263"/>
      <c r="EB452" s="263"/>
      <c r="EC452" s="263"/>
      <c r="ED452" s="263"/>
      <c r="EE452" s="263"/>
      <c r="EF452" s="263"/>
      <c r="EG452" s="263"/>
      <c r="EH452" s="263"/>
      <c r="EI452" s="263"/>
      <c r="EJ452" s="263"/>
      <c r="EK452" s="263"/>
      <c r="EL452" s="263"/>
      <c r="EM452" s="263"/>
      <c r="EN452" s="263"/>
      <c r="EO452" s="263"/>
      <c r="EP452" s="263"/>
      <c r="EQ452" s="263"/>
      <c r="ER452" s="263"/>
      <c r="ES452" s="263"/>
      <c r="ET452" s="263"/>
      <c r="EU452" s="263"/>
      <c r="EV452" s="263"/>
      <c r="EW452" s="263"/>
      <c r="EX452" s="263"/>
      <c r="EY452" s="263"/>
      <c r="EZ452" s="263"/>
      <c r="FA452" s="263"/>
      <c r="FB452" s="263"/>
      <c r="FC452" s="263"/>
      <c r="FD452" s="263"/>
      <c r="FE452" s="263"/>
      <c r="FF452" s="263"/>
      <c r="FG452" s="263"/>
      <c r="FH452" s="263"/>
      <c r="FI452" s="263"/>
      <c r="FJ452" s="263"/>
      <c r="FK452" s="263"/>
      <c r="FL452" s="263"/>
      <c r="FM452" s="263"/>
      <c r="FN452" s="263"/>
      <c r="FO452" s="263"/>
      <c r="FP452" s="263"/>
      <c r="FQ452" s="263"/>
      <c r="FR452" s="263"/>
      <c r="FS452" s="263"/>
      <c r="FT452" s="263"/>
      <c r="FU452" s="263"/>
      <c r="FV452" s="263"/>
      <c r="FW452" s="263"/>
      <c r="FX452" s="263"/>
      <c r="FY452" s="263"/>
      <c r="FZ452" s="263"/>
      <c r="GA452" s="263"/>
      <c r="GB452" s="263"/>
      <c r="GC452" s="263"/>
      <c r="GD452" s="263"/>
      <c r="GE452" s="263"/>
      <c r="GF452" s="263"/>
      <c r="GG452" s="263"/>
      <c r="GH452" s="263"/>
      <c r="GI452" s="263"/>
      <c r="GJ452" s="263"/>
      <c r="GK452" s="263"/>
      <c r="GL452" s="263"/>
      <c r="GM452" s="263"/>
      <c r="GN452" s="263"/>
      <c r="GO452" s="263"/>
      <c r="GP452" s="263"/>
      <c r="GQ452" s="263"/>
      <c r="GR452" s="263"/>
      <c r="GS452" s="263"/>
      <c r="GT452" s="263"/>
      <c r="GU452" s="263"/>
      <c r="GV452" s="263"/>
      <c r="GW452" s="263"/>
      <c r="GX452" s="263"/>
      <c r="GY452" s="263"/>
      <c r="GZ452" s="263"/>
      <c r="HA452" s="263"/>
      <c r="HB452" s="263"/>
      <c r="HC452" s="263"/>
      <c r="HD452" s="263"/>
      <c r="HE452" s="263"/>
      <c r="HF452" s="263"/>
      <c r="HG452" s="263"/>
      <c r="HH452" s="263"/>
      <c r="HI452" s="263"/>
      <c r="HJ452" s="263"/>
      <c r="HK452" s="263"/>
      <c r="HL452" s="263"/>
      <c r="HM452" s="263"/>
      <c r="HN452" s="263"/>
      <c r="HO452" s="263"/>
      <c r="HP452" s="263"/>
      <c r="HQ452" s="263"/>
      <c r="HR452" s="263"/>
      <c r="HS452" s="263"/>
      <c r="HT452" s="263"/>
      <c r="HU452" s="263"/>
      <c r="HV452" s="263"/>
      <c r="HW452" s="263"/>
      <c r="HX452" s="263"/>
      <c r="HY452" s="263"/>
      <c r="HZ452" s="263"/>
      <c r="IA452" s="263"/>
      <c r="IB452" s="263"/>
      <c r="IC452" s="263"/>
      <c r="ID452" s="263"/>
      <c r="IE452" s="263"/>
      <c r="IF452" s="263"/>
      <c r="IG452" s="263"/>
      <c r="IH452" s="263"/>
      <c r="II452" s="263"/>
      <c r="IJ452" s="263"/>
      <c r="IK452" s="263"/>
      <c r="IL452" s="263"/>
      <c r="IM452" s="263"/>
      <c r="IN452" s="263"/>
      <c r="IO452" s="263"/>
      <c r="IP452" s="263"/>
      <c r="IQ452" s="263"/>
      <c r="IR452" s="263"/>
      <c r="IS452" s="263"/>
      <c r="IT452" s="263"/>
      <c r="IU452" s="263"/>
      <c r="IV452" s="263"/>
      <c r="IW452" s="263"/>
      <c r="IX452" s="263"/>
      <c r="IY452" s="263"/>
      <c r="IZ452" s="263"/>
      <c r="JA452" s="263"/>
      <c r="JB452" s="263"/>
      <c r="JC452" s="263"/>
      <c r="JD452" s="263"/>
      <c r="JE452" s="263"/>
      <c r="JF452" s="263"/>
      <c r="JG452" s="263"/>
      <c r="JH452" s="263"/>
      <c r="JI452" s="263"/>
      <c r="JJ452" s="263"/>
      <c r="JK452" s="263"/>
      <c r="JL452" s="263"/>
      <c r="JM452" s="263"/>
      <c r="JN452" s="263"/>
      <c r="JO452" s="263"/>
      <c r="JP452" s="263"/>
      <c r="JQ452" s="263"/>
      <c r="JR452" s="263"/>
      <c r="JS452" s="263"/>
      <c r="JT452" s="263"/>
      <c r="JU452" s="263"/>
      <c r="JV452" s="263"/>
      <c r="JW452" s="263"/>
      <c r="JX452" s="263"/>
      <c r="JY452" s="263"/>
      <c r="JZ452" s="263"/>
      <c r="KA452" s="263"/>
      <c r="KB452" s="263"/>
      <c r="KC452" s="263"/>
      <c r="KD452" s="263"/>
      <c r="KE452" s="263"/>
      <c r="KF452" s="263"/>
      <c r="KG452" s="263"/>
      <c r="KH452" s="263"/>
      <c r="KI452" s="263"/>
      <c r="KJ452" s="263"/>
      <c r="KK452" s="263"/>
      <c r="KL452" s="263"/>
      <c r="KM452" s="263"/>
      <c r="KN452" s="263"/>
      <c r="KO452" s="263"/>
      <c r="KP452" s="263"/>
      <c r="KQ452" s="263"/>
      <c r="KR452" s="263"/>
      <c r="KS452" s="263"/>
      <c r="KT452" s="263"/>
      <c r="KU452" s="263"/>
      <c r="KV452" s="263"/>
      <c r="KW452" s="263"/>
      <c r="KX452" s="263"/>
      <c r="KY452" s="263"/>
      <c r="KZ452" s="263"/>
      <c r="LA452" s="263"/>
      <c r="LB452" s="263"/>
      <c r="LC452" s="263"/>
      <c r="LD452" s="263"/>
      <c r="LE452" s="263"/>
      <c r="LF452" s="263"/>
      <c r="LG452" s="263"/>
      <c r="LH452" s="263"/>
      <c r="LI452" s="263"/>
      <c r="LJ452" s="263"/>
      <c r="LK452" s="263"/>
      <c r="LL452" s="263"/>
      <c r="LM452" s="263"/>
      <c r="LN452" s="263"/>
      <c r="LO452" s="263"/>
      <c r="LP452" s="263"/>
      <c r="LQ452" s="263"/>
      <c r="LR452" s="263"/>
      <c r="LS452" s="263"/>
      <c r="LT452" s="263"/>
      <c r="LU452" s="263"/>
      <c r="LV452" s="263"/>
      <c r="LW452" s="263"/>
      <c r="LX452" s="263"/>
      <c r="LY452" s="263"/>
      <c r="LZ452" s="263"/>
      <c r="MA452" s="263"/>
      <c r="MB452" s="263"/>
      <c r="MC452" s="263"/>
      <c r="MD452" s="263"/>
      <c r="ME452" s="263"/>
      <c r="MF452" s="263"/>
      <c r="MG452" s="263"/>
      <c r="MH452" s="263"/>
      <c r="MI452" s="263"/>
      <c r="MJ452" s="263"/>
      <c r="MK452" s="263"/>
      <c r="ML452" s="263"/>
      <c r="MM452" s="263"/>
      <c r="MN452" s="263"/>
      <c r="MO452" s="263"/>
      <c r="MP452" s="263"/>
      <c r="MQ452" s="263"/>
      <c r="MR452" s="263"/>
      <c r="MS452" s="263"/>
      <c r="MT452" s="263"/>
      <c r="MU452" s="263"/>
      <c r="MV452" s="263"/>
      <c r="MW452" s="263"/>
      <c r="MX452" s="263"/>
      <c r="MY452" s="263"/>
      <c r="MZ452" s="263"/>
      <c r="NA452" s="263"/>
      <c r="NB452" s="263"/>
      <c r="NC452" s="263"/>
      <c r="ND452" s="263"/>
      <c r="NE452" s="263"/>
      <c r="NF452" s="263"/>
      <c r="NG452" s="263"/>
      <c r="NH452" s="263"/>
      <c r="NI452" s="263"/>
      <c r="NJ452" s="263"/>
      <c r="NK452" s="263"/>
      <c r="NL452" s="263"/>
      <c r="NM452" s="263"/>
      <c r="NN452" s="263"/>
      <c r="NO452" s="263"/>
      <c r="NP452" s="263"/>
      <c r="NQ452" s="263"/>
      <c r="NR452" s="263"/>
      <c r="NS452" s="263"/>
      <c r="NT452" s="263"/>
      <c r="NU452" s="263"/>
      <c r="NV452" s="263"/>
      <c r="NW452" s="263"/>
      <c r="NX452" s="263"/>
      <c r="NY452" s="263"/>
      <c r="NZ452" s="263"/>
      <c r="OA452" s="263"/>
      <c r="OB452" s="263"/>
      <c r="OC452" s="263"/>
      <c r="OD452" s="263"/>
      <c r="OE452" s="263"/>
      <c r="OF452" s="263"/>
      <c r="OG452" s="263"/>
      <c r="OH452" s="263"/>
      <c r="OI452" s="263"/>
      <c r="OJ452" s="263"/>
      <c r="OK452" s="263"/>
      <c r="OL452" s="263"/>
      <c r="OM452" s="263"/>
      <c r="ON452" s="263"/>
      <c r="OO452" s="263"/>
      <c r="OP452" s="263"/>
      <c r="OQ452" s="263"/>
      <c r="OR452" s="263"/>
      <c r="OS452" s="263"/>
      <c r="OT452" s="263"/>
      <c r="OU452" s="263"/>
      <c r="OV452" s="263"/>
      <c r="OW452" s="263"/>
      <c r="OX452" s="263"/>
      <c r="OY452" s="263"/>
      <c r="OZ452" s="263"/>
      <c r="PA452" s="263"/>
      <c r="PB452" s="263"/>
      <c r="PC452" s="263"/>
      <c r="PD452" s="263"/>
      <c r="PE452" s="263"/>
      <c r="PF452" s="263"/>
      <c r="PG452" s="263"/>
      <c r="PH452" s="263"/>
      <c r="PI452" s="263"/>
      <c r="PJ452" s="263"/>
      <c r="PK452" s="263"/>
      <c r="PL452" s="263"/>
      <c r="PM452" s="263"/>
      <c r="PN452" s="263"/>
      <c r="PO452" s="263"/>
      <c r="PP452" s="263"/>
      <c r="PQ452" s="263"/>
      <c r="PR452" s="263"/>
      <c r="PS452" s="263"/>
      <c r="PT452" s="263"/>
      <c r="PU452" s="263"/>
      <c r="PV452" s="263"/>
      <c r="PW452" s="263"/>
      <c r="PX452" s="263"/>
      <c r="PY452" s="263"/>
      <c r="PZ452" s="263"/>
      <c r="QA452" s="263"/>
      <c r="QB452" s="263"/>
      <c r="QC452" s="263"/>
      <c r="QD452" s="263"/>
      <c r="QE452" s="263"/>
      <c r="QF452" s="263"/>
      <c r="QG452" s="263"/>
      <c r="QH452" s="263"/>
      <c r="QI452" s="263"/>
      <c r="QJ452" s="263"/>
      <c r="QK452" s="263"/>
      <c r="QL452" s="263"/>
      <c r="QM452" s="263"/>
      <c r="QN452" s="263"/>
      <c r="QO452" s="263"/>
      <c r="QP452" s="263"/>
      <c r="QQ452" s="263"/>
      <c r="QR452" s="263"/>
      <c r="QS452" s="263"/>
      <c r="QT452" s="263"/>
      <c r="QU452" s="263"/>
      <c r="QV452" s="263"/>
      <c r="QW452" s="263"/>
      <c r="QX452" s="263"/>
      <c r="QY452" s="263"/>
      <c r="QZ452" s="263"/>
      <c r="RA452" s="263"/>
      <c r="RB452" s="263"/>
      <c r="RC452" s="263"/>
      <c r="RD452" s="263"/>
      <c r="RE452" s="263"/>
      <c r="RF452" s="263"/>
      <c r="RG452" s="263"/>
      <c r="RH452" s="263"/>
      <c r="RI452" s="263"/>
      <c r="RJ452" s="263"/>
      <c r="RK452" s="263"/>
      <c r="RL452" s="263"/>
      <c r="RM452" s="263"/>
      <c r="RN452" s="263"/>
      <c r="RO452" s="263"/>
      <c r="RP452" s="263"/>
      <c r="RQ452" s="263"/>
      <c r="RR452" s="263"/>
      <c r="RS452" s="263"/>
      <c r="RT452" s="263"/>
      <c r="RU452" s="263"/>
      <c r="RV452" s="263"/>
      <c r="RW452" s="263"/>
      <c r="RX452" s="263"/>
      <c r="RY452" s="263"/>
      <c r="RZ452" s="263"/>
      <c r="SA452" s="263"/>
      <c r="SB452" s="263"/>
      <c r="SC452" s="263"/>
      <c r="SD452" s="263"/>
      <c r="SE452" s="263"/>
      <c r="SF452" s="263"/>
      <c r="SG452" s="263"/>
      <c r="SH452" s="263"/>
      <c r="SI452" s="263"/>
      <c r="SJ452" s="263"/>
      <c r="SK452" s="263"/>
      <c r="SL452" s="263"/>
      <c r="SM452" s="263"/>
      <c r="SN452" s="263"/>
      <c r="SO452" s="263"/>
      <c r="SP452" s="263"/>
      <c r="SQ452" s="263"/>
      <c r="SR452" s="263"/>
      <c r="SS452" s="263"/>
      <c r="ST452" s="263"/>
      <c r="SU452" s="263"/>
      <c r="SV452" s="263"/>
      <c r="SW452" s="263"/>
      <c r="SX452" s="263"/>
      <c r="SY452" s="263"/>
      <c r="SZ452" s="263"/>
      <c r="TA452" s="263"/>
      <c r="TB452" s="263"/>
      <c r="TC452" s="263"/>
      <c r="TD452" s="263"/>
      <c r="TE452" s="263"/>
      <c r="TF452" s="263"/>
      <c r="TG452" s="263"/>
      <c r="TH452" s="263"/>
      <c r="TI452" s="263"/>
      <c r="TJ452" s="263"/>
      <c r="TK452" s="263"/>
      <c r="TL452" s="263"/>
      <c r="TM452" s="263"/>
      <c r="TN452" s="263"/>
      <c r="TO452" s="263"/>
      <c r="TP452" s="263"/>
      <c r="TQ452" s="263"/>
      <c r="TR452" s="263"/>
      <c r="TS452" s="263"/>
      <c r="TT452" s="263"/>
      <c r="TU452" s="263"/>
      <c r="TV452" s="263"/>
      <c r="TW452" s="263"/>
      <c r="TX452" s="263"/>
      <c r="TY452" s="263"/>
      <c r="TZ452" s="263"/>
      <c r="UA452" s="263"/>
      <c r="UB452" s="263"/>
      <c r="UC452" s="263"/>
      <c r="UD452" s="263"/>
      <c r="UE452" s="263"/>
      <c r="UF452" s="263"/>
      <c r="UG452" s="263"/>
      <c r="UH452" s="263"/>
      <c r="UI452" s="263"/>
      <c r="UJ452" s="263"/>
      <c r="UK452" s="263"/>
      <c r="UL452" s="263"/>
      <c r="UM452" s="263"/>
      <c r="UN452" s="263"/>
      <c r="UO452" s="263"/>
      <c r="UP452" s="263"/>
      <c r="UQ452" s="263"/>
      <c r="UR452" s="263"/>
      <c r="US452" s="263"/>
      <c r="UT452" s="263"/>
      <c r="UU452" s="263"/>
      <c r="UV452" s="263"/>
      <c r="UW452" s="263"/>
      <c r="UX452" s="263"/>
      <c r="UY452" s="263"/>
      <c r="UZ452" s="263"/>
      <c r="VA452" s="263"/>
      <c r="VB452" s="263"/>
      <c r="VC452" s="263"/>
      <c r="VD452" s="263"/>
      <c r="VE452" s="263"/>
      <c r="VF452" s="263"/>
      <c r="VG452" s="263"/>
      <c r="VH452" s="263"/>
      <c r="VI452" s="263"/>
      <c r="VJ452" s="263"/>
      <c r="VK452" s="263"/>
      <c r="VL452" s="263"/>
      <c r="VM452" s="263"/>
      <c r="VN452" s="263"/>
      <c r="VO452" s="263"/>
      <c r="VP452" s="263"/>
      <c r="VQ452" s="263"/>
      <c r="VR452" s="263"/>
      <c r="VS452" s="263"/>
      <c r="VT452" s="263"/>
      <c r="VU452" s="263"/>
      <c r="VV452" s="263"/>
      <c r="VW452" s="263"/>
      <c r="VX452" s="263"/>
      <c r="VY452" s="263"/>
      <c r="VZ452" s="263"/>
      <c r="WA452" s="263"/>
      <c r="WB452" s="263"/>
      <c r="WC452" s="263"/>
      <c r="WD452" s="263"/>
      <c r="WE452" s="263"/>
      <c r="WF452" s="263"/>
      <c r="WG452" s="263"/>
      <c r="WH452" s="263"/>
      <c r="WI452" s="263"/>
      <c r="WJ452" s="263"/>
      <c r="WK452" s="263"/>
      <c r="WL452" s="263"/>
      <c r="WM452" s="263"/>
      <c r="WN452" s="263"/>
      <c r="WO452" s="263"/>
      <c r="WP452" s="263"/>
      <c r="WQ452" s="263"/>
      <c r="WR452" s="263"/>
      <c r="WS452" s="263"/>
      <c r="WT452" s="263"/>
      <c r="WU452" s="263"/>
      <c r="WV452" s="263"/>
      <c r="WW452" s="263"/>
      <c r="WX452" s="263"/>
      <c r="WY452" s="263"/>
      <c r="WZ452" s="263"/>
      <c r="XA452" s="263"/>
      <c r="XB452" s="263"/>
      <c r="XC452" s="263"/>
      <c r="XD452" s="263"/>
      <c r="XE452" s="263"/>
      <c r="XF452" s="263"/>
      <c r="XG452" s="263"/>
      <c r="XH452" s="263"/>
      <c r="XI452" s="263"/>
      <c r="XJ452" s="263"/>
      <c r="XK452" s="263"/>
      <c r="XL452" s="263"/>
      <c r="XM452" s="263"/>
      <c r="XN452" s="263"/>
      <c r="XO452" s="263"/>
      <c r="XP452" s="263"/>
      <c r="XQ452" s="263"/>
      <c r="XR452" s="263"/>
      <c r="XS452" s="263"/>
      <c r="XT452" s="263"/>
      <c r="XU452" s="263"/>
      <c r="XV452" s="263"/>
      <c r="XW452" s="263"/>
      <c r="XX452" s="263"/>
      <c r="XY452" s="263"/>
      <c r="XZ452" s="263"/>
      <c r="YA452" s="263"/>
      <c r="YB452" s="263"/>
      <c r="YC452" s="263"/>
      <c r="YD452" s="263"/>
      <c r="YE452" s="263"/>
      <c r="YF452" s="263"/>
      <c r="YG452" s="263"/>
      <c r="YH452" s="263"/>
      <c r="YI452" s="263"/>
      <c r="YJ452" s="263"/>
      <c r="YK452" s="263"/>
      <c r="YL452" s="263"/>
      <c r="YM452" s="263"/>
      <c r="YN452" s="263"/>
      <c r="YO452" s="263"/>
      <c r="YP452" s="263"/>
      <c r="YQ452" s="263"/>
      <c r="YR452" s="263"/>
      <c r="YS452" s="263"/>
      <c r="YT452" s="263"/>
      <c r="YU452" s="263"/>
      <c r="YV452" s="263"/>
      <c r="YW452" s="263"/>
      <c r="YX452" s="263"/>
      <c r="YY452" s="263"/>
      <c r="YZ452" s="263"/>
      <c r="ZA452" s="263"/>
      <c r="ZB452" s="263"/>
      <c r="ZC452" s="263"/>
      <c r="ZD452" s="263"/>
      <c r="ZE452" s="263"/>
      <c r="ZF452" s="263"/>
      <c r="ZG452" s="263"/>
      <c r="ZH452" s="263"/>
      <c r="ZI452" s="263"/>
      <c r="ZJ452" s="263"/>
      <c r="ZK452" s="263"/>
      <c r="ZL452" s="263"/>
      <c r="ZM452" s="263"/>
      <c r="ZN452" s="263"/>
      <c r="ZO452" s="263"/>
      <c r="ZP452" s="263"/>
      <c r="ZQ452" s="263"/>
      <c r="ZR452" s="263"/>
      <c r="ZS452" s="263"/>
      <c r="ZT452" s="263"/>
      <c r="ZU452" s="263"/>
      <c r="ZV452" s="263"/>
      <c r="ZW452" s="263"/>
      <c r="ZX452" s="263"/>
      <c r="ZY452" s="263"/>
      <c r="ZZ452" s="263"/>
      <c r="AAA452" s="263"/>
      <c r="AAB452" s="263"/>
      <c r="AAC452" s="263"/>
      <c r="AAD452" s="263"/>
      <c r="AAE452" s="263"/>
      <c r="AAF452" s="263"/>
      <c r="AAG452" s="263"/>
      <c r="AAH452" s="263"/>
      <c r="AAI452" s="263"/>
      <c r="AAJ452" s="263"/>
      <c r="AAK452" s="263"/>
      <c r="AAL452" s="263"/>
      <c r="AAM452" s="263"/>
      <c r="AAN452" s="263"/>
      <c r="AAO452" s="263"/>
      <c r="AAP452" s="263"/>
      <c r="AAQ452" s="263"/>
      <c r="AAR452" s="263"/>
      <c r="AAS452" s="263"/>
      <c r="AAT452" s="263"/>
      <c r="AAU452" s="263"/>
      <c r="AAV452" s="263"/>
      <c r="AAW452" s="263"/>
      <c r="AAX452" s="263"/>
      <c r="AAY452" s="263"/>
      <c r="AAZ452" s="263"/>
      <c r="ABA452" s="263"/>
      <c r="ABB452" s="263"/>
      <c r="ABC452" s="263"/>
      <c r="ABD452" s="263"/>
      <c r="ABE452" s="263"/>
      <c r="ABF452" s="263"/>
      <c r="ABG452" s="263"/>
      <c r="ABH452" s="263"/>
      <c r="ABI452" s="263"/>
      <c r="ABJ452" s="263"/>
      <c r="ABK452" s="263"/>
      <c r="ABL452" s="263"/>
      <c r="ABM452" s="263"/>
      <c r="ABN452" s="263"/>
      <c r="ABO452" s="263"/>
      <c r="ABP452" s="263"/>
      <c r="ABQ452" s="263"/>
      <c r="ABR452" s="263"/>
      <c r="ABS452" s="263"/>
      <c r="ABT452" s="263"/>
      <c r="ABU452" s="263"/>
      <c r="ABV452" s="263"/>
      <c r="ABW452" s="263"/>
      <c r="ABX452" s="263"/>
      <c r="ABY452" s="263"/>
      <c r="ABZ452" s="263"/>
      <c r="ACA452" s="263"/>
      <c r="ACB452" s="263"/>
      <c r="ACC452" s="263"/>
      <c r="ACD452" s="263"/>
      <c r="ACE452" s="263"/>
      <c r="ACF452" s="263"/>
      <c r="ACG452" s="263"/>
      <c r="ACH452" s="263"/>
      <c r="ACI452" s="263"/>
      <c r="ACJ452" s="263"/>
      <c r="ACK452" s="263"/>
      <c r="ACL452" s="263"/>
      <c r="ACM452" s="263"/>
      <c r="ACN452" s="263"/>
      <c r="ACO452" s="263"/>
      <c r="ACP452" s="263"/>
      <c r="ACQ452" s="263"/>
      <c r="ACR452" s="263"/>
      <c r="ACS452" s="263"/>
      <c r="ACT452" s="263"/>
      <c r="ACU452" s="263"/>
      <c r="ACV452" s="263"/>
      <c r="ACW452" s="263"/>
      <c r="ACX452" s="263"/>
      <c r="ACY452" s="263"/>
      <c r="ACZ452" s="263"/>
      <c r="ADA452" s="263"/>
      <c r="ADB452" s="263"/>
      <c r="ADC452" s="263"/>
      <c r="ADD452" s="263"/>
      <c r="ADE452" s="263"/>
      <c r="ADF452" s="263"/>
      <c r="ADG452" s="263"/>
      <c r="ADH452" s="263"/>
      <c r="ADI452" s="263"/>
      <c r="ADJ452" s="263"/>
      <c r="ADK452" s="263"/>
      <c r="ADL452" s="263"/>
      <c r="ADM452" s="263"/>
      <c r="ADN452" s="263"/>
      <c r="ADO452" s="263"/>
      <c r="ADP452" s="263"/>
      <c r="ADQ452" s="263"/>
      <c r="ADR452" s="263"/>
      <c r="ADS452" s="263"/>
      <c r="ADT452" s="263"/>
      <c r="ADU452" s="263"/>
      <c r="ADV452" s="263"/>
      <c r="ADW452" s="263"/>
      <c r="ADX452" s="263"/>
      <c r="ADY452" s="263"/>
      <c r="ADZ452" s="263"/>
      <c r="AEA452" s="263"/>
      <c r="AEB452" s="263"/>
      <c r="AEC452" s="263"/>
      <c r="AED452" s="263"/>
      <c r="AEE452" s="263"/>
      <c r="AEF452" s="263"/>
      <c r="AEG452" s="263"/>
      <c r="AEH452" s="263"/>
      <c r="AEI452" s="263"/>
      <c r="AEJ452" s="263"/>
      <c r="AEK452" s="263"/>
      <c r="AEL452" s="263"/>
      <c r="AEM452" s="263"/>
      <c r="AEN452" s="263"/>
      <c r="AEO452" s="263"/>
      <c r="AEP452" s="263"/>
      <c r="AEQ452" s="263"/>
      <c r="AER452" s="263"/>
      <c r="AES452" s="263"/>
      <c r="AET452" s="263"/>
      <c r="AEU452" s="263"/>
      <c r="AEV452" s="263"/>
      <c r="AEW452" s="263"/>
      <c r="AEX452" s="263"/>
      <c r="AEY452" s="263"/>
      <c r="AEZ452" s="263"/>
      <c r="AFA452" s="263"/>
      <c r="AFB452" s="263"/>
      <c r="AFC452" s="263"/>
      <c r="AFD452" s="263"/>
      <c r="AFE452" s="263"/>
      <c r="AFF452" s="263"/>
      <c r="AFG452" s="263"/>
      <c r="AFH452" s="263"/>
      <c r="AFI452" s="263"/>
      <c r="AFJ452" s="263"/>
      <c r="AFK452" s="263"/>
      <c r="AFL452" s="263"/>
      <c r="AFM452" s="263"/>
      <c r="AFN452" s="263"/>
      <c r="AFO452" s="263"/>
      <c r="AFP452" s="263"/>
      <c r="AFQ452" s="263"/>
      <c r="AFR452" s="263"/>
      <c r="AFS452" s="263"/>
      <c r="AFT452" s="263"/>
      <c r="AFU452" s="263"/>
      <c r="AFV452" s="263"/>
      <c r="AFW452" s="263"/>
      <c r="AFX452" s="263"/>
      <c r="AFY452" s="263"/>
      <c r="AFZ452" s="263"/>
      <c r="AGA452" s="263"/>
      <c r="AGB452" s="263"/>
      <c r="AGC452" s="263"/>
      <c r="AGD452" s="263"/>
      <c r="AGE452" s="263"/>
      <c r="AGF452" s="263"/>
      <c r="AGG452" s="263"/>
      <c r="AGH452" s="263"/>
      <c r="AGI452" s="263"/>
      <c r="AGJ452" s="263"/>
      <c r="AGK452" s="263"/>
      <c r="AGL452" s="263"/>
      <c r="AGM452" s="263"/>
      <c r="AGN452" s="263"/>
      <c r="AGO452" s="263"/>
      <c r="AGP452" s="263"/>
      <c r="AGQ452" s="263"/>
      <c r="AGR452" s="263"/>
      <c r="AGS452" s="263"/>
      <c r="AGT452" s="263"/>
      <c r="AGU452" s="263"/>
      <c r="AGV452" s="263"/>
      <c r="AGW452" s="263"/>
      <c r="AGX452" s="263"/>
      <c r="AGY452" s="263"/>
      <c r="AGZ452" s="263"/>
      <c r="AHA452" s="263"/>
      <c r="AHB452" s="263"/>
      <c r="AHC452" s="263"/>
      <c r="AHD452" s="263"/>
      <c r="AHE452" s="263"/>
      <c r="AHF452" s="263"/>
      <c r="AHG452" s="263"/>
      <c r="AHH452" s="263"/>
      <c r="AHI452" s="263"/>
      <c r="AHJ452" s="263"/>
      <c r="AHK452" s="263"/>
      <c r="AHL452" s="263"/>
      <c r="AHM452" s="263"/>
      <c r="AHN452" s="263"/>
      <c r="AHO452" s="263"/>
      <c r="AHP452" s="263"/>
      <c r="AHQ452" s="263"/>
      <c r="AHR452" s="263"/>
      <c r="AHS452" s="263"/>
      <c r="AHT452" s="263"/>
      <c r="AHU452" s="263"/>
      <c r="AHV452" s="263"/>
      <c r="AHW452" s="263"/>
      <c r="AHX452" s="263"/>
      <c r="AHY452" s="263"/>
      <c r="AHZ452" s="263"/>
      <c r="AIA452" s="263"/>
      <c r="AIB452" s="263"/>
      <c r="AIC452" s="263"/>
      <c r="AID452" s="263"/>
      <c r="AIE452" s="263"/>
      <c r="AIF452" s="263"/>
      <c r="AIG452" s="263"/>
      <c r="AIH452" s="263"/>
      <c r="AII452" s="263"/>
      <c r="AIJ452" s="263"/>
      <c r="AIK452" s="263"/>
      <c r="AIL452" s="263"/>
      <c r="AIM452" s="263"/>
      <c r="AIN452" s="263"/>
      <c r="AIO452" s="263"/>
      <c r="AIP452" s="263"/>
      <c r="AIQ452" s="263"/>
      <c r="AIR452" s="263"/>
      <c r="AIS452" s="263"/>
      <c r="AIT452" s="263"/>
      <c r="AIU452" s="263"/>
      <c r="AIV452" s="263"/>
      <c r="AIW452" s="263"/>
      <c r="AIX452" s="263"/>
      <c r="AIY452" s="263"/>
      <c r="AIZ452" s="263"/>
      <c r="AJA452" s="263"/>
      <c r="AJB452" s="263"/>
      <c r="AJC452" s="263"/>
      <c r="AJD452" s="263"/>
      <c r="AJE452" s="263"/>
      <c r="AJF452" s="263"/>
      <c r="AJG452" s="263"/>
      <c r="AJH452" s="263"/>
      <c r="AJI452" s="263"/>
      <c r="AJJ452" s="263"/>
      <c r="AJK452" s="263"/>
      <c r="AJL452" s="263"/>
      <c r="AJM452" s="263"/>
      <c r="AJN452" s="263"/>
      <c r="AJO452" s="263"/>
      <c r="AJP452" s="263"/>
      <c r="AJQ452" s="263"/>
      <c r="AJR452" s="263"/>
      <c r="AJS452" s="263"/>
      <c r="AJT452" s="263"/>
      <c r="AJU452" s="263"/>
      <c r="AJV452" s="263"/>
      <c r="AJW452" s="263"/>
      <c r="AJX452" s="263"/>
      <c r="AJY452" s="263"/>
      <c r="AJZ452" s="263"/>
      <c r="AKA452" s="263"/>
      <c r="AKB452" s="263"/>
      <c r="AKC452" s="263"/>
      <c r="AKD452" s="263"/>
      <c r="AKE452" s="263"/>
      <c r="AKF452" s="263"/>
      <c r="AKG452" s="263"/>
      <c r="AKH452" s="263"/>
      <c r="AKI452" s="263"/>
      <c r="AKJ452" s="263"/>
      <c r="AKK452" s="263"/>
      <c r="AKL452" s="263"/>
      <c r="AKM452" s="263"/>
      <c r="AKN452" s="263"/>
      <c r="AKO452" s="263"/>
      <c r="AKP452" s="263"/>
      <c r="AKQ452" s="263"/>
      <c r="AKR452" s="263"/>
      <c r="AKS452" s="263"/>
      <c r="AKT452" s="263"/>
      <c r="AKU452" s="263"/>
      <c r="AKV452" s="263"/>
      <c r="AKW452" s="263"/>
      <c r="AKX452" s="263"/>
      <c r="AKY452" s="263"/>
      <c r="AKZ452" s="263"/>
      <c r="ALA452" s="263"/>
      <c r="ALB452" s="263"/>
      <c r="ALC452" s="263"/>
      <c r="ALD452" s="263"/>
      <c r="ALE452" s="263"/>
      <c r="ALF452" s="263"/>
      <c r="ALG452" s="263"/>
      <c r="ALH452" s="263"/>
      <c r="ALI452" s="263"/>
      <c r="ALJ452" s="263"/>
      <c r="ALK452" s="263"/>
      <c r="ALL452" s="263"/>
      <c r="ALM452" s="263"/>
      <c r="ALN452" s="263"/>
      <c r="ALO452" s="263"/>
      <c r="ALP452" s="263"/>
      <c r="ALQ452" s="263"/>
      <c r="ALR452" s="263"/>
      <c r="ALS452" s="263"/>
      <c r="ALT452" s="263"/>
      <c r="ALU452" s="263"/>
      <c r="ALV452" s="263"/>
      <c r="ALW452" s="263"/>
      <c r="ALX452" s="263"/>
      <c r="ALY452" s="263"/>
      <c r="ALZ452" s="263"/>
      <c r="AMA452" s="263"/>
      <c r="AMB452" s="263"/>
      <c r="AMC452" s="263"/>
      <c r="AMD452" s="263"/>
      <c r="AME452" s="263"/>
      <c r="AMF452" s="263"/>
      <c r="AMG452" s="263"/>
      <c r="AMH452" s="263"/>
      <c r="AMI452" s="263"/>
      <c r="AMJ452" s="263"/>
      <c r="AMK452" s="263"/>
      <c r="AML452" s="263"/>
      <c r="AMM452" s="263"/>
      <c r="AMN452" s="263"/>
      <c r="AMO452" s="263"/>
      <c r="AMP452" s="263"/>
      <c r="AMQ452" s="263"/>
      <c r="AMR452" s="263"/>
      <c r="AMS452" s="263"/>
      <c r="AMT452" s="263"/>
      <c r="AMU452" s="263"/>
      <c r="AMV452" s="263"/>
      <c r="AMW452" s="263"/>
      <c r="AMX452" s="263"/>
      <c r="AMY452" s="263"/>
      <c r="AMZ452" s="263"/>
      <c r="ANA452" s="263"/>
      <c r="ANB452" s="263"/>
      <c r="ANC452" s="263"/>
      <c r="AND452" s="263"/>
      <c r="ANE452" s="263"/>
      <c r="ANF452" s="263"/>
      <c r="ANG452" s="263"/>
      <c r="ANH452" s="263"/>
      <c r="ANI452" s="263"/>
      <c r="ANJ452" s="263"/>
      <c r="ANK452" s="263"/>
      <c r="ANL452" s="263"/>
      <c r="ANM452" s="263"/>
      <c r="ANN452" s="263"/>
      <c r="ANO452" s="263"/>
      <c r="ANP452" s="263"/>
      <c r="ANQ452" s="263"/>
      <c r="ANR452" s="263"/>
      <c r="ANS452" s="263"/>
      <c r="ANT452" s="263"/>
      <c r="ANU452" s="263"/>
      <c r="ANV452" s="263"/>
      <c r="ANW452" s="263"/>
      <c r="ANX452" s="263"/>
      <c r="ANY452" s="263"/>
      <c r="ANZ452" s="263"/>
      <c r="AOA452" s="263"/>
      <c r="AOB452" s="263"/>
      <c r="AOC452" s="263"/>
      <c r="AOD452" s="263"/>
      <c r="AOE452" s="263"/>
      <c r="AOF452" s="263"/>
      <c r="AOG452" s="263"/>
      <c r="AOH452" s="263"/>
      <c r="AOI452" s="263"/>
      <c r="AOJ452" s="263"/>
      <c r="AOK452" s="263"/>
      <c r="AOL452" s="263"/>
      <c r="AOM452" s="263"/>
      <c r="AON452" s="263"/>
      <c r="AOO452" s="263"/>
      <c r="AOP452" s="263"/>
      <c r="AOQ452" s="263"/>
      <c r="AOR452" s="263"/>
      <c r="AOS452" s="263"/>
      <c r="AOT452" s="263"/>
      <c r="AOU452" s="263"/>
      <c r="AOV452" s="263"/>
      <c r="AOW452" s="263"/>
      <c r="AOX452" s="263"/>
      <c r="AOY452" s="263"/>
      <c r="AOZ452" s="263"/>
      <c r="APA452" s="263"/>
      <c r="APB452" s="263"/>
      <c r="APC452" s="263"/>
      <c r="APD452" s="263"/>
      <c r="APE452" s="263"/>
      <c r="APF452" s="263"/>
      <c r="APG452" s="263"/>
      <c r="APH452" s="263"/>
      <c r="API452" s="263"/>
      <c r="APJ452" s="263"/>
      <c r="APK452" s="263"/>
      <c r="APL452" s="263"/>
      <c r="APM452" s="263"/>
      <c r="APN452" s="263"/>
      <c r="APO452" s="263"/>
      <c r="APP452" s="263"/>
      <c r="APQ452" s="263"/>
      <c r="APR452" s="263"/>
      <c r="APS452" s="263"/>
      <c r="APT452" s="263"/>
      <c r="APU452" s="263"/>
      <c r="APV452" s="263"/>
      <c r="APW452" s="263"/>
      <c r="APX452" s="263"/>
      <c r="APY452" s="263"/>
      <c r="APZ452" s="263"/>
      <c r="AQA452" s="263"/>
      <c r="AQB452" s="263"/>
      <c r="AQC452" s="263"/>
      <c r="AQD452" s="263"/>
      <c r="AQE452" s="263"/>
      <c r="AQF452" s="263"/>
      <c r="AQG452" s="263"/>
      <c r="AQH452" s="263"/>
      <c r="AQI452" s="263"/>
      <c r="AQJ452" s="263"/>
      <c r="AQK452" s="263"/>
      <c r="AQL452" s="263"/>
      <c r="AQM452" s="263"/>
      <c r="AQN452" s="263"/>
      <c r="AQO452" s="263"/>
      <c r="AQP452" s="263"/>
      <c r="AQQ452" s="263"/>
      <c r="AQR452" s="263"/>
      <c r="AQS452" s="263"/>
      <c r="AQT452" s="263"/>
      <c r="AQU452" s="263"/>
      <c r="AQV452" s="263"/>
      <c r="AQW452" s="263"/>
      <c r="AQX452" s="263"/>
      <c r="AQY452" s="263"/>
      <c r="AQZ452" s="263"/>
      <c r="ARA452" s="263"/>
      <c r="ARB452" s="263"/>
      <c r="ARC452" s="263"/>
      <c r="ARD452" s="263"/>
      <c r="ARE452" s="263"/>
      <c r="ARF452" s="263"/>
      <c r="ARG452" s="263"/>
      <c r="ARH452" s="263"/>
      <c r="ARI452" s="263"/>
      <c r="ARJ452" s="263"/>
      <c r="ARK452" s="263"/>
      <c r="ARL452" s="263"/>
      <c r="ARM452" s="263"/>
      <c r="ARN452" s="263"/>
      <c r="ARO452" s="263"/>
      <c r="ARP452" s="263"/>
      <c r="ARQ452" s="263"/>
      <c r="ARR452" s="263"/>
      <c r="ARS452" s="263"/>
      <c r="ART452" s="263"/>
      <c r="ARU452" s="263"/>
      <c r="ARV452" s="263"/>
      <c r="ARW452" s="263"/>
      <c r="ARX452" s="263"/>
      <c r="ARY452" s="263"/>
      <c r="ARZ452" s="263"/>
      <c r="ASA452" s="263"/>
      <c r="ASB452" s="263"/>
      <c r="ASC452" s="263"/>
      <c r="ASD452" s="263"/>
      <c r="ASE452" s="263"/>
      <c r="ASF452" s="263"/>
      <c r="ASG452" s="263"/>
      <c r="ASH452" s="263"/>
      <c r="ASI452" s="263"/>
      <c r="ASJ452" s="263"/>
      <c r="ASK452" s="263"/>
      <c r="ASL452" s="263"/>
      <c r="ASM452" s="263"/>
      <c r="ASN452" s="263"/>
      <c r="ASO452" s="263"/>
      <c r="ASP452" s="263"/>
      <c r="ASQ452" s="263"/>
      <c r="ASR452" s="263"/>
      <c r="ASS452" s="263"/>
      <c r="AST452" s="263"/>
      <c r="ASU452" s="263"/>
      <c r="ASV452" s="263"/>
      <c r="ASW452" s="263"/>
      <c r="ASX452" s="263"/>
      <c r="ASY452" s="263"/>
      <c r="ASZ452" s="263"/>
      <c r="ATA452" s="263"/>
      <c r="ATB452" s="263"/>
      <c r="ATC452" s="263"/>
      <c r="ATD452" s="263"/>
      <c r="ATE452" s="263"/>
      <c r="ATF452" s="263"/>
      <c r="ATG452" s="263"/>
      <c r="ATH452" s="263"/>
      <c r="ATI452" s="263"/>
      <c r="ATJ452" s="263"/>
      <c r="ATK452" s="263"/>
      <c r="ATL452" s="263"/>
      <c r="ATM452" s="263"/>
      <c r="ATN452" s="263"/>
      <c r="ATO452" s="263"/>
      <c r="ATP452" s="263"/>
      <c r="ATQ452" s="263"/>
      <c r="ATR452" s="263"/>
      <c r="ATS452" s="263"/>
      <c r="ATT452" s="263"/>
      <c r="ATU452" s="263"/>
      <c r="ATV452" s="263"/>
      <c r="ATW452" s="263"/>
      <c r="ATX452" s="263"/>
      <c r="ATY452" s="263"/>
      <c r="ATZ452" s="263"/>
      <c r="AUA452" s="263"/>
      <c r="AUB452" s="263"/>
      <c r="AUC452" s="263"/>
      <c r="AUD452" s="263"/>
      <c r="AUE452" s="263"/>
      <c r="AUF452" s="263"/>
      <c r="AUG452" s="263"/>
      <c r="AUH452" s="263"/>
      <c r="AUI452" s="263"/>
      <c r="AUJ452" s="263"/>
      <c r="AUK452" s="263"/>
      <c r="AUL452" s="263"/>
      <c r="AUM452" s="263"/>
      <c r="AUN452" s="263"/>
      <c r="AUO452" s="263"/>
      <c r="AUP452" s="263"/>
      <c r="AUQ452" s="263"/>
      <c r="AUR452" s="263"/>
      <c r="AUS452" s="263"/>
      <c r="AUT452" s="263"/>
      <c r="AUU452" s="263"/>
      <c r="AUV452" s="263"/>
      <c r="AUW452" s="263"/>
      <c r="AUX452" s="263"/>
      <c r="AUY452" s="263"/>
      <c r="AUZ452" s="263"/>
      <c r="AVA452" s="263"/>
      <c r="AVB452" s="263"/>
      <c r="AVC452" s="263"/>
      <c r="AVD452" s="263"/>
      <c r="AVE452" s="263"/>
      <c r="AVF452" s="263"/>
      <c r="AVG452" s="263"/>
      <c r="AVH452" s="263"/>
      <c r="AVI452" s="263"/>
      <c r="AVJ452" s="263"/>
      <c r="AVK452" s="263"/>
      <c r="AVL452" s="263"/>
      <c r="AVM452" s="263"/>
      <c r="AVN452" s="263"/>
      <c r="AVO452" s="263"/>
      <c r="AVP452" s="263"/>
      <c r="AVQ452" s="263"/>
      <c r="AVR452" s="263"/>
      <c r="AVS452" s="263"/>
      <c r="AVT452" s="263"/>
      <c r="AVU452" s="263"/>
      <c r="AVV452" s="263"/>
      <c r="AVW452" s="263"/>
      <c r="AVX452" s="263"/>
      <c r="AVY452" s="263"/>
      <c r="AVZ452" s="263"/>
      <c r="AWA452" s="263"/>
      <c r="AWB452" s="263"/>
      <c r="AWC452" s="263"/>
      <c r="AWD452" s="263"/>
      <c r="AWE452" s="263"/>
      <c r="AWF452" s="263"/>
      <c r="AWG452" s="263"/>
      <c r="AWH452" s="263"/>
      <c r="AWI452" s="263"/>
      <c r="AWJ452" s="263"/>
      <c r="AWK452" s="263"/>
      <c r="AWL452" s="263"/>
      <c r="AWM452" s="263"/>
      <c r="AWN452" s="263"/>
      <c r="AWO452" s="263"/>
      <c r="AWP452" s="263"/>
      <c r="AWQ452" s="263"/>
      <c r="AWR452" s="263"/>
      <c r="AWS452" s="263"/>
      <c r="AWT452" s="263"/>
      <c r="AWU452" s="263"/>
      <c r="AWV452" s="263"/>
      <c r="AWW452" s="263"/>
      <c r="AWX452" s="263"/>
      <c r="AWY452" s="263"/>
      <c r="AWZ452" s="263"/>
      <c r="AXA452" s="263"/>
      <c r="AXB452" s="263"/>
      <c r="AXC452" s="263"/>
      <c r="AXD452" s="263"/>
      <c r="AXE452" s="263"/>
      <c r="AXF452" s="263"/>
      <c r="AXG452" s="263"/>
      <c r="AXH452" s="263"/>
      <c r="AXI452" s="263"/>
      <c r="AXJ452" s="263"/>
      <c r="AXK452" s="263"/>
      <c r="AXL452" s="263"/>
      <c r="AXM452" s="263"/>
      <c r="AXN452" s="263"/>
      <c r="AXO452" s="263"/>
      <c r="AXP452" s="263"/>
      <c r="AXQ452" s="263"/>
      <c r="AXR452" s="263"/>
      <c r="AXS452" s="263"/>
      <c r="AXT452" s="263"/>
      <c r="AXU452" s="263"/>
      <c r="AXV452" s="263"/>
      <c r="AXW452" s="263"/>
      <c r="AXX452" s="263"/>
      <c r="AXY452" s="263"/>
      <c r="AXZ452" s="263"/>
      <c r="AYA452" s="263"/>
      <c r="AYB452" s="263"/>
      <c r="AYC452" s="263"/>
      <c r="AYD452" s="263"/>
      <c r="AYE452" s="263"/>
      <c r="AYF452" s="263"/>
      <c r="AYG452" s="263"/>
      <c r="AYH452" s="263"/>
      <c r="AYI452" s="263"/>
      <c r="AYJ452" s="263"/>
      <c r="AYK452" s="263"/>
      <c r="AYL452" s="263"/>
      <c r="AYM452" s="263"/>
      <c r="AYN452" s="263"/>
      <c r="AYO452" s="263"/>
      <c r="AYP452" s="263"/>
      <c r="AYQ452" s="263"/>
      <c r="AYR452" s="263"/>
      <c r="AYS452" s="263"/>
      <c r="AYT452" s="263"/>
      <c r="AYU452" s="263"/>
      <c r="AYV452" s="263"/>
      <c r="AYW452" s="263"/>
      <c r="AYX452" s="263"/>
      <c r="AYY452" s="263"/>
      <c r="AYZ452" s="263"/>
      <c r="AZA452" s="263"/>
      <c r="AZB452" s="263"/>
      <c r="AZC452" s="263"/>
      <c r="AZD452" s="263"/>
      <c r="AZE452" s="263"/>
      <c r="AZF452" s="263"/>
      <c r="AZG452" s="263"/>
      <c r="AZH452" s="263"/>
      <c r="AZI452" s="263"/>
      <c r="AZJ452" s="263"/>
      <c r="AZK452" s="263"/>
      <c r="AZL452" s="263"/>
      <c r="AZM452" s="263"/>
      <c r="AZN452" s="263"/>
      <c r="AZO452" s="263"/>
      <c r="AZP452" s="263"/>
      <c r="AZQ452" s="263"/>
      <c r="AZR452" s="263"/>
      <c r="AZS452" s="263"/>
      <c r="AZT452" s="263"/>
      <c r="AZU452" s="263"/>
      <c r="AZV452" s="263"/>
      <c r="AZW452" s="263"/>
      <c r="AZX452" s="263"/>
      <c r="AZY452" s="263"/>
      <c r="AZZ452" s="263"/>
      <c r="BAA452" s="263"/>
      <c r="BAB452" s="263"/>
      <c r="BAC452" s="263"/>
      <c r="BAD452" s="263"/>
      <c r="BAE452" s="263"/>
      <c r="BAF452" s="263"/>
      <c r="BAG452" s="263"/>
      <c r="BAH452" s="263"/>
      <c r="BAI452" s="263"/>
      <c r="BAJ452" s="263"/>
      <c r="BAK452" s="263"/>
      <c r="BAL452" s="263"/>
      <c r="BAM452" s="263"/>
      <c r="BAN452" s="263"/>
      <c r="BAO452" s="263"/>
      <c r="BAP452" s="263"/>
      <c r="BAQ452" s="263"/>
      <c r="BAR452" s="263"/>
      <c r="BAS452" s="263"/>
      <c r="BAT452" s="263"/>
      <c r="BAU452" s="263"/>
      <c r="BAV452" s="263"/>
      <c r="BAW452" s="263"/>
      <c r="BAX452" s="263"/>
      <c r="BAY452" s="263"/>
      <c r="BAZ452" s="263"/>
      <c r="BBA452" s="263"/>
      <c r="BBB452" s="263"/>
      <c r="BBC452" s="263"/>
      <c r="BBD452" s="263"/>
      <c r="BBE452" s="263"/>
      <c r="BBF452" s="263"/>
      <c r="BBG452" s="263"/>
      <c r="BBH452" s="263"/>
      <c r="BBI452" s="263"/>
      <c r="BBJ452" s="263"/>
      <c r="BBK452" s="263"/>
      <c r="BBL452" s="263"/>
      <c r="BBM452" s="263"/>
      <c r="BBN452" s="263"/>
      <c r="BBO452" s="263"/>
      <c r="BBP452" s="263"/>
      <c r="BBQ452" s="263"/>
      <c r="BBR452" s="263"/>
      <c r="BBS452" s="263"/>
      <c r="BBT452" s="263"/>
      <c r="BBU452" s="263"/>
      <c r="BBV452" s="263"/>
      <c r="BBW452" s="263"/>
      <c r="BBX452" s="263"/>
      <c r="BBY452" s="263"/>
      <c r="BBZ452" s="263"/>
      <c r="BCA452" s="263"/>
      <c r="BCB452" s="263"/>
      <c r="BCC452" s="263"/>
      <c r="BCD452" s="263"/>
      <c r="BCE452" s="263"/>
      <c r="BCF452" s="263"/>
      <c r="BCG452" s="263"/>
      <c r="BCH452" s="263"/>
      <c r="BCI452" s="263"/>
      <c r="BCJ452" s="263"/>
      <c r="BCK452" s="263"/>
      <c r="BCL452" s="263"/>
      <c r="BCM452" s="263"/>
      <c r="BCN452" s="263"/>
      <c r="BCO452" s="263"/>
      <c r="BCP452" s="263"/>
      <c r="BCQ452" s="263"/>
      <c r="BCR452" s="263"/>
      <c r="BCS452" s="263"/>
      <c r="BCT452" s="263"/>
      <c r="BCU452" s="263"/>
      <c r="BCV452" s="263"/>
      <c r="BCW452" s="263"/>
      <c r="BCX452" s="263"/>
      <c r="BCY452" s="263"/>
      <c r="BCZ452" s="263"/>
      <c r="BDA452" s="263"/>
      <c r="BDB452" s="263"/>
      <c r="BDC452" s="263"/>
      <c r="BDD452" s="263"/>
      <c r="BDE452" s="263"/>
      <c r="BDF452" s="263"/>
      <c r="BDG452" s="263"/>
      <c r="BDH452" s="263"/>
      <c r="BDI452" s="263"/>
      <c r="BDJ452" s="263"/>
      <c r="BDK452" s="263"/>
      <c r="BDL452" s="263"/>
      <c r="BDM452" s="263"/>
      <c r="BDN452" s="263"/>
      <c r="BDO452" s="263"/>
      <c r="BDP452" s="263"/>
      <c r="BDQ452" s="263"/>
      <c r="BDR452" s="263"/>
      <c r="BDS452" s="263"/>
      <c r="BDT452" s="263"/>
      <c r="BDU452" s="263"/>
      <c r="BDV452" s="263"/>
      <c r="BDW452" s="263"/>
      <c r="BDX452" s="263"/>
      <c r="BDY452" s="263"/>
      <c r="BDZ452" s="263"/>
      <c r="BEA452" s="263"/>
      <c r="BEB452" s="263"/>
      <c r="BEC452" s="263"/>
      <c r="BED452" s="263"/>
      <c r="BEE452" s="263"/>
      <c r="BEF452" s="263"/>
      <c r="BEG452" s="263"/>
      <c r="BEH452" s="263"/>
      <c r="BEI452" s="263"/>
      <c r="BEJ452" s="263"/>
      <c r="BEK452" s="263"/>
      <c r="BEL452" s="263"/>
      <c r="BEM452" s="263"/>
      <c r="BEN452" s="263"/>
      <c r="BEO452" s="263"/>
      <c r="BEP452" s="263"/>
      <c r="BEQ452" s="263"/>
      <c r="BER452" s="263"/>
      <c r="BES452" s="263"/>
      <c r="BET452" s="263"/>
      <c r="BEU452" s="263"/>
      <c r="BEV452" s="263"/>
      <c r="BEW452" s="263"/>
      <c r="BEX452" s="263"/>
      <c r="BEY452" s="263"/>
      <c r="BEZ452" s="263"/>
      <c r="BFA452" s="263"/>
      <c r="BFB452" s="263"/>
      <c r="BFC452" s="263"/>
      <c r="BFD452" s="263"/>
      <c r="BFE452" s="263"/>
      <c r="BFF452" s="263"/>
      <c r="BFG452" s="263"/>
      <c r="BFH452" s="263"/>
      <c r="BFI452" s="263"/>
      <c r="BFJ452" s="263"/>
      <c r="BFK452" s="263"/>
      <c r="BFL452" s="263"/>
      <c r="BFM452" s="263"/>
      <c r="BFN452" s="263"/>
      <c r="BFO452" s="263"/>
      <c r="BFP452" s="263"/>
      <c r="BFQ452" s="263"/>
      <c r="BFR452" s="263"/>
      <c r="BFS452" s="263"/>
      <c r="BFT452" s="263"/>
      <c r="BFU452" s="263"/>
      <c r="BFV452" s="263"/>
      <c r="BFW452" s="263"/>
      <c r="BFX452" s="263"/>
      <c r="BFY452" s="263"/>
      <c r="BFZ452" s="263"/>
      <c r="BGA452" s="263"/>
      <c r="BGB452" s="263"/>
      <c r="BGC452" s="263"/>
      <c r="BGD452" s="263"/>
      <c r="BGE452" s="263"/>
      <c r="BGF452" s="263"/>
      <c r="BGG452" s="263"/>
      <c r="BGH452" s="263"/>
      <c r="BGI452" s="263"/>
      <c r="BGJ452" s="263"/>
      <c r="BGK452" s="263"/>
      <c r="BGL452" s="263"/>
      <c r="BGM452" s="263"/>
      <c r="BGN452" s="263"/>
      <c r="BGO452" s="263"/>
      <c r="BGP452" s="263"/>
      <c r="BGQ452" s="263"/>
      <c r="BGR452" s="263"/>
      <c r="BGS452" s="263"/>
      <c r="BGT452" s="263"/>
      <c r="BGU452" s="263"/>
      <c r="BGV452" s="263"/>
      <c r="BGW452" s="263"/>
      <c r="BGX452" s="263"/>
      <c r="BGY452" s="263"/>
      <c r="BGZ452" s="263"/>
      <c r="BHA452" s="263"/>
      <c r="BHB452" s="263"/>
      <c r="BHC452" s="263"/>
      <c r="BHD452" s="263"/>
      <c r="BHE452" s="263"/>
      <c r="BHF452" s="263"/>
      <c r="BHG452" s="263"/>
      <c r="BHH452" s="263"/>
      <c r="BHI452" s="263"/>
      <c r="BHJ452" s="263"/>
      <c r="BHK452" s="263"/>
      <c r="BHL452" s="263"/>
      <c r="BHM452" s="263"/>
      <c r="BHN452" s="263"/>
      <c r="BHO452" s="263"/>
      <c r="BHP452" s="263"/>
      <c r="BHQ452" s="263"/>
      <c r="BHR452" s="263"/>
      <c r="BHS452" s="263"/>
      <c r="BHT452" s="263"/>
      <c r="BHU452" s="263"/>
      <c r="BHV452" s="263"/>
      <c r="BHW452" s="263"/>
      <c r="BHX452" s="263"/>
      <c r="BHY452" s="263"/>
      <c r="BHZ452" s="263"/>
      <c r="BIA452" s="263"/>
      <c r="BIB452" s="263"/>
      <c r="BIC452" s="263"/>
      <c r="BID452" s="263"/>
      <c r="BIE452" s="263"/>
      <c r="BIF452" s="263"/>
      <c r="BIG452" s="263"/>
      <c r="BIH452" s="263"/>
      <c r="BII452" s="263"/>
      <c r="BIJ452" s="263"/>
      <c r="BIK452" s="263"/>
      <c r="BIL452" s="263"/>
      <c r="BIM452" s="263"/>
      <c r="BIN452" s="263"/>
      <c r="BIO452" s="263"/>
      <c r="BIP452" s="263"/>
      <c r="BIQ452" s="263"/>
      <c r="BIR452" s="263"/>
      <c r="BIS452" s="263"/>
      <c r="BIT452" s="263"/>
      <c r="BIU452" s="263"/>
      <c r="BIV452" s="263"/>
      <c r="BIW452" s="263"/>
      <c r="BIX452" s="263"/>
      <c r="BIY452" s="263"/>
      <c r="BIZ452" s="263"/>
      <c r="BJA452" s="263"/>
      <c r="BJB452" s="263"/>
      <c r="BJC452" s="263"/>
      <c r="BJD452" s="263"/>
      <c r="BJE452" s="263"/>
      <c r="BJF452" s="263"/>
      <c r="BJG452" s="263"/>
      <c r="BJH452" s="263"/>
      <c r="BJI452" s="263"/>
      <c r="BJJ452" s="263"/>
      <c r="BJK452" s="263"/>
      <c r="BJL452" s="263"/>
      <c r="BJM452" s="263"/>
      <c r="BJN452" s="263"/>
      <c r="BJO452" s="263"/>
      <c r="BJP452" s="263"/>
      <c r="BJQ452" s="263"/>
      <c r="BJR452" s="263"/>
      <c r="BJS452" s="263"/>
      <c r="BJT452" s="263"/>
      <c r="BJU452" s="263"/>
      <c r="BJV452" s="263"/>
      <c r="BJW452" s="263"/>
      <c r="BJX452" s="263"/>
      <c r="BJY452" s="263"/>
      <c r="BJZ452" s="263"/>
      <c r="BKA452" s="263"/>
      <c r="BKB452" s="263"/>
      <c r="BKC452" s="263"/>
      <c r="BKD452" s="263"/>
      <c r="BKE452" s="263"/>
      <c r="BKF452" s="263"/>
      <c r="BKG452" s="263"/>
      <c r="BKH452" s="263"/>
      <c r="BKI452" s="263"/>
      <c r="BKJ452" s="263"/>
      <c r="BKK452" s="263"/>
      <c r="BKL452" s="263"/>
      <c r="BKM452" s="263"/>
      <c r="BKN452" s="263"/>
      <c r="BKO452" s="263"/>
      <c r="BKP452" s="263"/>
      <c r="BKQ452" s="263"/>
      <c r="BKR452" s="263"/>
      <c r="BKS452" s="263"/>
      <c r="BKT452" s="263"/>
      <c r="BKU452" s="263"/>
      <c r="BKV452" s="263"/>
      <c r="BKW452" s="263"/>
      <c r="BKX452" s="263"/>
      <c r="BKY452" s="263"/>
      <c r="BKZ452" s="263"/>
      <c r="BLA452" s="263"/>
      <c r="BLB452" s="263"/>
      <c r="BLC452" s="263"/>
      <c r="BLD452" s="263"/>
      <c r="BLE452" s="263"/>
      <c r="BLF452" s="263"/>
      <c r="BLG452" s="263"/>
      <c r="BLH452" s="263"/>
      <c r="BLI452" s="263"/>
      <c r="BLJ452" s="263"/>
      <c r="BLK452" s="263"/>
      <c r="BLL452" s="263"/>
      <c r="BLM452" s="263"/>
      <c r="BLN452" s="263"/>
      <c r="BLO452" s="263"/>
      <c r="BLP452" s="263"/>
      <c r="BLQ452" s="263"/>
      <c r="BLR452" s="263"/>
      <c r="BLS452" s="263"/>
      <c r="BLT452" s="263"/>
      <c r="BLU452" s="263"/>
      <c r="BLV452" s="263"/>
      <c r="BLW452" s="263"/>
      <c r="BLX452" s="263"/>
      <c r="BLY452" s="263"/>
      <c r="BLZ452" s="263"/>
      <c r="BMA452" s="263"/>
      <c r="BMB452" s="263"/>
      <c r="BMC452" s="263"/>
      <c r="BMD452" s="263"/>
      <c r="BME452" s="263"/>
      <c r="BMF452" s="263"/>
      <c r="BMG452" s="263"/>
      <c r="BMH452" s="263"/>
      <c r="BMI452" s="263"/>
      <c r="BMJ452" s="263"/>
      <c r="BMK452" s="263"/>
      <c r="BML452" s="263"/>
      <c r="BMM452" s="263"/>
      <c r="BMN452" s="263"/>
      <c r="BMO452" s="263"/>
      <c r="BMP452" s="263"/>
      <c r="BMQ452" s="263"/>
      <c r="BMR452" s="263"/>
      <c r="BMS452" s="263"/>
      <c r="BMT452" s="263"/>
      <c r="BMU452" s="263"/>
      <c r="BMV452" s="263"/>
      <c r="BMW452" s="263"/>
      <c r="BMX452" s="263"/>
      <c r="BMY452" s="263"/>
      <c r="BMZ452" s="263"/>
      <c r="BNA452" s="263"/>
      <c r="BNB452" s="263"/>
      <c r="BNC452" s="263"/>
      <c r="BND452" s="263"/>
      <c r="BNE452" s="263"/>
      <c r="BNF452" s="263"/>
      <c r="BNG452" s="263"/>
      <c r="BNH452" s="263"/>
      <c r="BNI452" s="263"/>
      <c r="BNJ452" s="263"/>
      <c r="BNK452" s="263"/>
      <c r="BNL452" s="263"/>
      <c r="BNM452" s="263"/>
      <c r="BNN452" s="263"/>
      <c r="BNO452" s="263"/>
      <c r="BNP452" s="263"/>
      <c r="BNQ452" s="263"/>
      <c r="BNR452" s="263"/>
      <c r="BNS452" s="263"/>
      <c r="BNT452" s="263"/>
      <c r="BNU452" s="263"/>
      <c r="BNV452" s="263"/>
      <c r="BNW452" s="263"/>
      <c r="BNX452" s="263"/>
      <c r="BNY452" s="263"/>
      <c r="BNZ452" s="263"/>
      <c r="BOA452" s="263"/>
      <c r="BOB452" s="263"/>
      <c r="BOC452" s="263"/>
      <c r="BOD452" s="263"/>
      <c r="BOE452" s="263"/>
      <c r="BOF452" s="263"/>
      <c r="BOG452" s="263"/>
      <c r="BOH452" s="263"/>
      <c r="BOI452" s="263"/>
      <c r="BOJ452" s="263"/>
      <c r="BOK452" s="263"/>
      <c r="BOL452" s="263"/>
      <c r="BOM452" s="263"/>
      <c r="BON452" s="263"/>
      <c r="BOO452" s="263"/>
      <c r="BOP452" s="263"/>
      <c r="BOQ452" s="263"/>
      <c r="BOR452" s="263"/>
      <c r="BOS452" s="263"/>
      <c r="BOT452" s="263"/>
      <c r="BOU452" s="263"/>
      <c r="BOV452" s="263"/>
      <c r="BOW452" s="263"/>
      <c r="BOX452" s="263"/>
      <c r="BOY452" s="263"/>
      <c r="BOZ452" s="263"/>
      <c r="BPA452" s="263"/>
      <c r="BPB452" s="263"/>
      <c r="BPC452" s="263"/>
      <c r="BPD452" s="263"/>
      <c r="BPE452" s="263"/>
      <c r="BPF452" s="263"/>
      <c r="BPG452" s="263"/>
      <c r="BPH452" s="263"/>
      <c r="BPI452" s="263"/>
      <c r="BPJ452" s="263"/>
      <c r="BPK452" s="263"/>
      <c r="BPL452" s="263"/>
      <c r="BPM452" s="263"/>
      <c r="BPN452" s="263"/>
      <c r="BPO452" s="263"/>
      <c r="BPP452" s="263"/>
      <c r="BPQ452" s="263"/>
      <c r="BPR452" s="263"/>
      <c r="BPS452" s="263"/>
      <c r="BPT452" s="263"/>
      <c r="BPU452" s="263"/>
      <c r="BPV452" s="263"/>
      <c r="BPW452" s="263"/>
      <c r="BPX452" s="263"/>
      <c r="BPY452" s="263"/>
      <c r="BPZ452" s="263"/>
      <c r="BQA452" s="263"/>
      <c r="BQB452" s="263"/>
      <c r="BQC452" s="263"/>
      <c r="BQD452" s="263"/>
      <c r="BQE452" s="263"/>
      <c r="BQF452" s="263"/>
      <c r="BQG452" s="263"/>
      <c r="BQH452" s="263"/>
      <c r="BQI452" s="263"/>
      <c r="BQJ452" s="263"/>
      <c r="BQK452" s="263"/>
      <c r="BQL452" s="263"/>
      <c r="BQM452" s="263"/>
      <c r="BQN452" s="263"/>
      <c r="BQO452" s="263"/>
      <c r="BQP452" s="263"/>
      <c r="BQQ452" s="263"/>
      <c r="BQR452" s="263"/>
      <c r="BQS452" s="263"/>
      <c r="BQT452" s="263"/>
      <c r="BQU452" s="263"/>
      <c r="BQV452" s="263"/>
      <c r="BQW452" s="263"/>
      <c r="BQX452" s="263"/>
      <c r="BQY452" s="263"/>
      <c r="BQZ452" s="263"/>
      <c r="BRA452" s="263"/>
      <c r="BRB452" s="263"/>
      <c r="BRC452" s="263"/>
      <c r="BRD452" s="263"/>
      <c r="BRE452" s="263"/>
      <c r="BRF452" s="263"/>
      <c r="BRG452" s="263"/>
      <c r="BRH452" s="263"/>
      <c r="BRI452" s="263"/>
      <c r="BRJ452" s="263"/>
      <c r="BRK452" s="263"/>
      <c r="BRL452" s="263"/>
      <c r="BRM452" s="263"/>
      <c r="BRN452" s="263"/>
      <c r="BRO452" s="263"/>
      <c r="BRP452" s="263"/>
      <c r="BRQ452" s="263"/>
      <c r="BRR452" s="263"/>
      <c r="BRS452" s="263"/>
      <c r="BRT452" s="263"/>
      <c r="BRU452" s="263"/>
      <c r="BRV452" s="263"/>
      <c r="BRW452" s="263"/>
      <c r="BRX452" s="263"/>
      <c r="BRY452" s="263"/>
      <c r="BRZ452" s="263"/>
      <c r="BSA452" s="263"/>
      <c r="BSB452" s="263"/>
      <c r="BSC452" s="263"/>
      <c r="BSD452" s="263"/>
      <c r="BSE452" s="263"/>
      <c r="BSF452" s="263"/>
      <c r="BSG452" s="263"/>
      <c r="BSH452" s="263"/>
      <c r="BSI452" s="263"/>
      <c r="BSJ452" s="263"/>
      <c r="BSK452" s="263"/>
      <c r="BSL452" s="263"/>
      <c r="BSM452" s="263"/>
      <c r="BSN452" s="263"/>
      <c r="BSO452" s="263"/>
      <c r="BSP452" s="263"/>
      <c r="BSQ452" s="263"/>
      <c r="BSR452" s="263"/>
      <c r="BSS452" s="263"/>
      <c r="BST452" s="263"/>
      <c r="BSU452" s="263"/>
      <c r="BSV452" s="263"/>
      <c r="BSW452" s="263"/>
      <c r="BSX452" s="263"/>
      <c r="BSY452" s="263"/>
      <c r="BSZ452" s="263"/>
      <c r="BTA452" s="263"/>
      <c r="BTB452" s="263"/>
      <c r="BTC452" s="263"/>
      <c r="BTD452" s="263"/>
      <c r="BTE452" s="263"/>
      <c r="BTF452" s="263"/>
      <c r="BTG452" s="263"/>
      <c r="BTH452" s="263"/>
      <c r="BTI452" s="263"/>
      <c r="BTJ452" s="263"/>
      <c r="BTK452" s="263"/>
      <c r="BTL452" s="263"/>
      <c r="BTM452" s="263"/>
      <c r="BTN452" s="263"/>
      <c r="BTO452" s="263"/>
      <c r="BTP452" s="263"/>
      <c r="BTQ452" s="263"/>
      <c r="BTR452" s="263"/>
      <c r="BTS452" s="263"/>
      <c r="BTT452" s="263"/>
      <c r="BTU452" s="263"/>
      <c r="BTV452" s="263"/>
      <c r="BTW452" s="263"/>
      <c r="BTX452" s="263"/>
      <c r="BTY452" s="263"/>
      <c r="BTZ452" s="263"/>
      <c r="BUA452" s="263"/>
      <c r="BUB452" s="263"/>
      <c r="BUC452" s="263"/>
      <c r="BUD452" s="263"/>
      <c r="BUE452" s="263"/>
      <c r="BUF452" s="263"/>
      <c r="BUG452" s="263"/>
      <c r="BUH452" s="263"/>
      <c r="BUI452" s="263"/>
      <c r="BUJ452" s="263"/>
      <c r="BUK452" s="263"/>
      <c r="BUL452" s="263"/>
      <c r="BUM452" s="263"/>
      <c r="BUN452" s="263"/>
      <c r="BUO452" s="263"/>
      <c r="BUP452" s="263"/>
      <c r="BUQ452" s="263"/>
      <c r="BUR452" s="263"/>
      <c r="BUS452" s="263"/>
      <c r="BUT452" s="263"/>
      <c r="BUU452" s="263"/>
      <c r="BUV452" s="263"/>
      <c r="BUW452" s="263"/>
      <c r="BUX452" s="263"/>
      <c r="BUY452" s="263"/>
      <c r="BUZ452" s="263"/>
      <c r="BVA452" s="263"/>
      <c r="BVB452" s="263"/>
      <c r="BVC452" s="263"/>
      <c r="BVD452" s="263"/>
      <c r="BVE452" s="263"/>
      <c r="BVF452" s="263"/>
      <c r="BVG452" s="263"/>
      <c r="BVH452" s="263"/>
      <c r="BVI452" s="263"/>
      <c r="BVJ452" s="263"/>
      <c r="BVK452" s="263"/>
      <c r="BVL452" s="263"/>
      <c r="BVM452" s="263"/>
      <c r="BVN452" s="263"/>
      <c r="BVO452" s="263"/>
      <c r="BVP452" s="263"/>
      <c r="BVQ452" s="263"/>
      <c r="BVR452" s="263"/>
      <c r="BVS452" s="263"/>
      <c r="BVT452" s="263"/>
      <c r="BVU452" s="263"/>
      <c r="BVV452" s="263"/>
      <c r="BVW452" s="263"/>
      <c r="BVX452" s="263"/>
      <c r="BVY452" s="263"/>
      <c r="BVZ452" s="263"/>
      <c r="BWA452" s="263"/>
      <c r="BWB452" s="263"/>
      <c r="BWC452" s="263"/>
      <c r="BWD452" s="263"/>
      <c r="BWE452" s="263"/>
      <c r="BWF452" s="263"/>
      <c r="BWG452" s="263"/>
      <c r="BWH452" s="263"/>
      <c r="BWI452" s="263"/>
      <c r="BWJ452" s="263"/>
      <c r="BWK452" s="263"/>
      <c r="BWL452" s="263"/>
      <c r="BWM452" s="263"/>
      <c r="BWN452" s="263"/>
      <c r="BWO452" s="263"/>
      <c r="BWP452" s="263"/>
      <c r="BWQ452" s="263"/>
      <c r="BWR452" s="263"/>
      <c r="BWS452" s="263"/>
      <c r="BWT452" s="263"/>
      <c r="BWU452" s="263"/>
      <c r="BWV452" s="263"/>
      <c r="BWW452" s="263"/>
      <c r="BWX452" s="263"/>
      <c r="BWY452" s="263"/>
      <c r="BWZ452" s="263"/>
      <c r="BXA452" s="263"/>
      <c r="BXB452" s="263"/>
      <c r="BXC452" s="263"/>
      <c r="BXD452" s="263"/>
      <c r="BXE452" s="263"/>
      <c r="BXF452" s="263"/>
      <c r="BXG452" s="263"/>
      <c r="BXH452" s="263"/>
      <c r="BXI452" s="263"/>
      <c r="BXJ452" s="263"/>
      <c r="BXK452" s="263"/>
      <c r="BXL452" s="263"/>
      <c r="BXM452" s="263"/>
      <c r="BXN452" s="263"/>
      <c r="BXO452" s="263"/>
      <c r="BXP452" s="263"/>
      <c r="BXQ452" s="263"/>
      <c r="BXR452" s="263"/>
      <c r="BXS452" s="263"/>
      <c r="BXT452" s="263"/>
      <c r="BXU452" s="263"/>
      <c r="BXV452" s="263"/>
      <c r="BXW452" s="263"/>
      <c r="BXX452" s="263"/>
      <c r="BXY452" s="263"/>
      <c r="BXZ452" s="263"/>
      <c r="BYA452" s="263"/>
      <c r="BYB452" s="263"/>
      <c r="BYC452" s="263"/>
      <c r="BYD452" s="263"/>
      <c r="BYE452" s="263"/>
      <c r="BYF452" s="263"/>
      <c r="BYG452" s="263"/>
      <c r="BYH452" s="263"/>
      <c r="BYI452" s="263"/>
      <c r="BYJ452" s="263"/>
      <c r="BYK452" s="263"/>
      <c r="BYL452" s="263"/>
      <c r="BYM452" s="263"/>
      <c r="BYN452" s="263"/>
      <c r="BYO452" s="263"/>
      <c r="BYP452" s="263"/>
      <c r="BYQ452" s="263"/>
      <c r="BYR452" s="263"/>
      <c r="BYS452" s="263"/>
      <c r="BYT452" s="263"/>
      <c r="BYU452" s="263"/>
      <c r="BYV452" s="263"/>
      <c r="BYW452" s="263"/>
      <c r="BYX452" s="263"/>
      <c r="BYY452" s="263"/>
      <c r="BYZ452" s="263"/>
      <c r="BZA452" s="263"/>
      <c r="BZB452" s="263"/>
      <c r="BZC452" s="263"/>
      <c r="BZD452" s="263"/>
      <c r="BZE452" s="263"/>
      <c r="BZF452" s="263"/>
      <c r="BZG452" s="263"/>
      <c r="BZH452" s="263"/>
      <c r="BZI452" s="263"/>
      <c r="BZJ452" s="263"/>
      <c r="BZK452" s="263"/>
      <c r="BZL452" s="263"/>
      <c r="BZM452" s="263"/>
      <c r="BZN452" s="263"/>
      <c r="BZO452" s="263"/>
      <c r="BZP452" s="263"/>
      <c r="BZQ452" s="263"/>
      <c r="BZR452" s="263"/>
      <c r="BZS452" s="263"/>
      <c r="BZT452" s="263"/>
      <c r="BZU452" s="263"/>
      <c r="BZV452" s="263"/>
      <c r="BZW452" s="263"/>
      <c r="BZX452" s="263"/>
      <c r="BZY452" s="263"/>
      <c r="BZZ452" s="263"/>
      <c r="CAA452" s="263"/>
      <c r="CAB452" s="263"/>
      <c r="CAC452" s="263"/>
      <c r="CAD452" s="263"/>
      <c r="CAE452" s="263"/>
      <c r="CAF452" s="263"/>
      <c r="CAG452" s="263"/>
      <c r="CAH452" s="263"/>
      <c r="CAI452" s="263"/>
      <c r="CAJ452" s="263"/>
      <c r="CAK452" s="263"/>
      <c r="CAL452" s="263"/>
      <c r="CAM452" s="263"/>
      <c r="CAN452" s="263"/>
      <c r="CAO452" s="263"/>
      <c r="CAP452" s="263"/>
      <c r="CAQ452" s="263"/>
      <c r="CAR452" s="263"/>
      <c r="CAS452" s="263"/>
      <c r="CAT452" s="263"/>
      <c r="CAU452" s="263"/>
      <c r="CAV452" s="263"/>
    </row>
  </sheetData>
  <sheetProtection sheet="1" objects="1" scenarios="1"/>
  <sortState xmlns:xlrd2="http://schemas.microsoft.com/office/spreadsheetml/2017/richdata2" ref="M202:M230">
    <sortCondition ref="M201:M230"/>
  </sortState>
  <mergeCells count="118">
    <mergeCell ref="C32:R32"/>
    <mergeCell ref="C103:R103"/>
    <mergeCell ref="C69:P69"/>
    <mergeCell ref="C49:O49"/>
    <mergeCell ref="C137:R137"/>
    <mergeCell ref="E187:Q187"/>
    <mergeCell ref="B186:R186"/>
    <mergeCell ref="C185:R185"/>
    <mergeCell ref="C177:R180"/>
    <mergeCell ref="C116:R116"/>
    <mergeCell ref="D52:D54"/>
    <mergeCell ref="I83:N83"/>
    <mergeCell ref="O83:P83"/>
    <mergeCell ref="C83:E83"/>
    <mergeCell ref="F83:H83"/>
    <mergeCell ref="C89:O89"/>
    <mergeCell ref="C91:R93"/>
    <mergeCell ref="C94:E94"/>
    <mergeCell ref="F94:H94"/>
    <mergeCell ref="I94:N94"/>
    <mergeCell ref="O94:P94"/>
    <mergeCell ref="E191:Q191"/>
    <mergeCell ref="E190:Q190"/>
    <mergeCell ref="E189:Q189"/>
    <mergeCell ref="E188:Q188"/>
    <mergeCell ref="C188:D188"/>
    <mergeCell ref="C187:D187"/>
    <mergeCell ref="C175:K175"/>
    <mergeCell ref="C145:R145"/>
    <mergeCell ref="C146:R146"/>
    <mergeCell ref="C176:R176"/>
    <mergeCell ref="C152:R161"/>
    <mergeCell ref="C19:I19"/>
    <mergeCell ref="C99:O99"/>
    <mergeCell ref="C101:R101"/>
    <mergeCell ref="C105:R105"/>
    <mergeCell ref="C22:I22"/>
    <mergeCell ref="C16:I16"/>
    <mergeCell ref="C50:R50"/>
    <mergeCell ref="C71:P71"/>
    <mergeCell ref="Q71:R71"/>
    <mergeCell ref="C82:R82"/>
    <mergeCell ref="C34:R34"/>
    <mergeCell ref="C75:P75"/>
    <mergeCell ref="C104:R104"/>
    <mergeCell ref="C72:E72"/>
    <mergeCell ref="C73:H73"/>
    <mergeCell ref="C39:O39"/>
    <mergeCell ref="C41:R41"/>
    <mergeCell ref="C42:R42"/>
    <mergeCell ref="C43:R43"/>
    <mergeCell ref="C62:R62"/>
    <mergeCell ref="C79:Q80"/>
    <mergeCell ref="C33:R33"/>
    <mergeCell ref="C30:Q31"/>
    <mergeCell ref="C44:R44"/>
    <mergeCell ref="C18:I18"/>
    <mergeCell ref="B2:R2"/>
    <mergeCell ref="C7:R7"/>
    <mergeCell ref="C14:I14"/>
    <mergeCell ref="C15:I15"/>
    <mergeCell ref="C8:I8"/>
    <mergeCell ref="C9:I9"/>
    <mergeCell ref="C10:I10"/>
    <mergeCell ref="C11:I11"/>
    <mergeCell ref="C13:I13"/>
    <mergeCell ref="C6:R6"/>
    <mergeCell ref="C17:I17"/>
    <mergeCell ref="C12:I12"/>
    <mergeCell ref="C3:M3"/>
    <mergeCell ref="C20:I20"/>
    <mergeCell ref="C21:I21"/>
    <mergeCell ref="C141:R141"/>
    <mergeCell ref="C136:G136"/>
    <mergeCell ref="H136:L136"/>
    <mergeCell ref="M136:Q136"/>
    <mergeCell ref="C110:R110"/>
    <mergeCell ref="C74:R74"/>
    <mergeCell ref="J108:N108"/>
    <mergeCell ref="C64:R64"/>
    <mergeCell ref="C70:L70"/>
    <mergeCell ref="C68:R68"/>
    <mergeCell ref="C65:R65"/>
    <mergeCell ref="C66:R66"/>
    <mergeCell ref="C67:R67"/>
    <mergeCell ref="B114:R114"/>
    <mergeCell ref="C115:O115"/>
    <mergeCell ref="C106:R106"/>
    <mergeCell ref="C84:E84"/>
    <mergeCell ref="C81:R81"/>
    <mergeCell ref="C102:R102"/>
    <mergeCell ref="E108:H108"/>
    <mergeCell ref="D55:D60"/>
    <mergeCell ref="C63:R63"/>
    <mergeCell ref="C193:D193"/>
    <mergeCell ref="E193:Q193"/>
    <mergeCell ref="C194:D194"/>
    <mergeCell ref="E194:Q194"/>
    <mergeCell ref="C117:R117"/>
    <mergeCell ref="C118:R118"/>
    <mergeCell ref="C119:R119"/>
    <mergeCell ref="C120:R120"/>
    <mergeCell ref="C121:R121"/>
    <mergeCell ref="C122:R122"/>
    <mergeCell ref="C123:R123"/>
    <mergeCell ref="C124:R124"/>
    <mergeCell ref="C125:R125"/>
    <mergeCell ref="C127:R127"/>
    <mergeCell ref="C129:R129"/>
    <mergeCell ref="C191:D191"/>
    <mergeCell ref="C192:D192"/>
    <mergeCell ref="C190:D190"/>
    <mergeCell ref="C189:D189"/>
    <mergeCell ref="C135:R135"/>
    <mergeCell ref="C167:R170"/>
    <mergeCell ref="C166:N166"/>
    <mergeCell ref="C151:K151"/>
    <mergeCell ref="E192:Q192"/>
  </mergeCells>
  <dataValidations disablePrompts="1" count="1">
    <dataValidation type="custom" allowBlank="1" showInputMessage="1" showErrorMessage="1" sqref="R79:R80 R133:R134 M24:R29 M45:R46 M37:R43 R30:R31" xr:uid="{070D3BBC-84F2-4142-AF37-DDC68196E516}">
      <formula1>"&lt;0&gt;0"</formula1>
    </dataValidation>
  </dataValidations>
  <hyperlinks>
    <hyperlink ref="C72:D72" r:id="rId1" display="BSL Suppliers List" xr:uid="{14D37760-1827-4CD4-9667-C2F96B7511A9}"/>
    <hyperlink ref="C73" r:id="rId2" xr:uid="{E8A0F2EB-F265-4B46-9CBA-26D551B19B62}"/>
    <hyperlink ref="C75:O75" r:id="rId3" display="Please see the website for guidance on: wet system heat pumps, heat networks, air to air heat pumps and biomass boilers." xr:uid="{06C026C6-4BF4-4643-8C31-86473F90F5AC}"/>
    <hyperlink ref="C8:I8" location="Guidance!A32" display="Guidance!A32" xr:uid="{1D858EAE-B88C-4556-81BF-9BD7E1EB76D9}"/>
    <hyperlink ref="C9:I9" location="Guidance!A41" display="Guidance!A41" xr:uid="{16F31DB4-0DE3-43D0-B29B-BFBB505FF96F}"/>
    <hyperlink ref="C10:I10" location="Guidance!A51" display="Guidance!A51" xr:uid="{FBF0C2F1-F648-404C-AE80-1DD7C6D73E43}"/>
    <hyperlink ref="C11:I11" location="Guidance!A70" display="Guidance!A70" xr:uid="{947719D5-2952-4426-AC73-2EA42152F1A8}"/>
    <hyperlink ref="C13:I13" location="Guidance!A99" display="Guidance!A99" xr:uid="{F3F30A02-5308-4653-A14A-A8D9689DC615}"/>
    <hyperlink ref="C14:I14" location="Guidance!A115" display="Guidance!A115" xr:uid="{89FC35E4-26BF-49B4-8107-5A274995A46E}"/>
    <hyperlink ref="C15:I15" location="Guidance!A133" display="Guidance!A133" xr:uid="{5A8CCA8C-1815-4FB6-8394-E650C1D111D3}"/>
    <hyperlink ref="C18:I18" location="Guidance!A150" display="Guidance!A150" xr:uid="{7C9D9FF9-20C6-413B-B471-7EF4F21CD0BF}"/>
    <hyperlink ref="C19:I19" location="Guidance!A165" display="Guidance!A165" xr:uid="{4258A18C-DFBE-48FC-AB32-9ED803F32289}"/>
    <hyperlink ref="C20" location="Guidance!A144" display="Guidance!A144" xr:uid="{D0B174B0-EBC4-472F-A58E-68DEBB659006}"/>
    <hyperlink ref="C21" location="Guidance!C166" display="Guidance!C166" xr:uid="{A6668C9E-C96A-4E44-BA4B-67AAF35D4B6C}"/>
    <hyperlink ref="C22:I22" location="Guidance!A199" display="Guidance!A199" xr:uid="{151CF85A-16F9-415C-BF35-D914075410C1}"/>
    <hyperlink ref="C75:P75" r:id="rId4" display="Please see the website for guidance on: wet system heat pumps, heat networks, air to air heat pumps and biomass boilers." xr:uid="{CF61C11B-E271-4BB3-BB09-459B04D50F8B}"/>
    <hyperlink ref="C16:I16" location="'Step 6 Submit Application'!Print_Area" display="Step 6 Submit Application" xr:uid="{D0BA9A4E-17A2-485E-BBA3-753E129D31B7}"/>
    <hyperlink ref="C16:I16" location="Guidance!A140" display="Step 6 Submit Application" xr:uid="{B0ED833E-CBCC-450F-A2C0-E71E2F58E34D}"/>
    <hyperlink ref="C136:G136" r:id="rId5" display="Measurement and Verification Guidance" xr:uid="{D85FCBDF-B11D-4838-B515-D98E2B7CAAE2}"/>
    <hyperlink ref="C17" location="Guidance!A122" display="Consortium  Documentation" xr:uid="{4146E9D8-72A3-4D53-82F7-23530AAFED5E}"/>
    <hyperlink ref="C20:I20" location="Guidance!A174" display="Guidance!A174" xr:uid="{8A5A8412-BD40-401B-951E-B19EA5D77FEE}"/>
    <hyperlink ref="C83:O83" r:id="rId6" display="Please see the website for guidance on: wet system heat pumps, heat networks, air to air heat pumps and biomass boilers." xr:uid="{14A854E5-3EDB-4BE0-AA95-7053839DD8AF}"/>
    <hyperlink ref="C83:P83" r:id="rId7" display="Link to DEC certificate website" xr:uid="{66DFA0F4-484A-4FE1-8128-3A48AA91373D}"/>
    <hyperlink ref="C83:H83" r:id="rId8" display="Find your Display Energy Certificate" xr:uid="{C1BDBD34-2437-4F94-BD77-60122566310A}"/>
    <hyperlink ref="C12" location="Guidance!A89" display="Guidance!A89" xr:uid="{EF90882F-B863-4278-B327-9C07B5233BD2}"/>
    <hyperlink ref="C17:I17" location="Guidance!A144" display="Consortium  Documentation" xr:uid="{B7432DA1-14DF-4704-8810-3D3A5335971A}"/>
    <hyperlink ref="C21:I21" location="Guidance!A184" display="Guidance!A184" xr:uid="{2E7EFDB5-356E-4FE9-A54E-B10EC321482C}"/>
    <hyperlink ref="C94:H94" r:id="rId9" display="Find your Display Energy Certificate" xr:uid="{4724A72A-5B84-4BB2-B0C0-BA7D4C5CD886}"/>
    <hyperlink ref="C94:P94" r:id="rId10" display="Link to DEC certificate website" xr:uid="{7C376ADE-6DCF-4C48-A2C8-3280E0E24B99}"/>
    <hyperlink ref="C94:O94" r:id="rId11" display="Please see the website for guidance on: wet system heat pumps, heat networks, air to air heat pumps and biomass boilers." xr:uid="{6BF8D142-1DD3-4C80-9FC0-3EF4850BD6B5}"/>
    <hyperlink ref="C94:E94" r:id="rId12" display="Find your UPRN" xr:uid="{31FB5E6C-07A6-42F4-8098-BE4B20A796EF}"/>
    <hyperlink ref="C126" r:id="rId13" xr:uid="{51F15453-1984-4008-8CC6-A5233D67E739}"/>
  </hyperlinks>
  <pageMargins left="0.70866141732283472" right="0.70866141732283472" top="0.74803149606299213" bottom="0.74803149606299213" header="0.31496062992125984" footer="0.31496062992125984"/>
  <pageSetup paperSize="9" scale="38" fitToHeight="0" orientation="portrait" r:id="rId14"/>
  <customProperties>
    <customPr name="GUID" r:id="rId15"/>
  </customProperties>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6"/>
    <pageSetUpPr fitToPage="1"/>
  </sheetPr>
  <dimension ref="A1:AR332"/>
  <sheetViews>
    <sheetView showGridLines="0" showRowColHeaders="0" topLeftCell="A3" zoomScaleNormal="100" workbookViewId="0">
      <selection activeCell="C5" sqref="C5:F10"/>
    </sheetView>
  </sheetViews>
  <sheetFormatPr defaultColWidth="8.453125" defaultRowHeight="12.5" x14ac:dyDescent="0.25"/>
  <cols>
    <col min="1" max="2" width="3.54296875" style="560" customWidth="1"/>
    <col min="3" max="4" width="12.453125" style="262" customWidth="1"/>
    <col min="5" max="5" width="71.81640625" style="262" customWidth="1"/>
    <col min="6" max="6" width="19" style="262" customWidth="1"/>
    <col min="7" max="7" width="3.54296875" style="560" customWidth="1"/>
    <col min="8" max="44" width="8.453125" style="560"/>
    <col min="45" max="16384" width="8.453125" style="262"/>
  </cols>
  <sheetData>
    <row r="1" spans="2:7" s="560" customFormat="1" x14ac:dyDescent="0.25"/>
    <row r="2" spans="2:7" s="560" customFormat="1" x14ac:dyDescent="0.25">
      <c r="B2" s="567"/>
      <c r="C2" s="567"/>
      <c r="D2" s="567"/>
      <c r="E2" s="567"/>
      <c r="F2" s="567"/>
      <c r="G2" s="567"/>
    </row>
    <row r="3" spans="2:7" s="560" customFormat="1" ht="45" customHeight="1" x14ac:dyDescent="0.25">
      <c r="B3" s="567"/>
      <c r="C3" s="568" t="s">
        <v>2069</v>
      </c>
      <c r="D3" s="568"/>
      <c r="E3" s="568"/>
      <c r="F3" s="568"/>
      <c r="G3" s="567"/>
    </row>
    <row r="4" spans="2:7" s="560" customFormat="1" ht="13.4" customHeight="1" x14ac:dyDescent="0.25">
      <c r="B4" s="567"/>
      <c r="C4" s="567"/>
      <c r="D4" s="567"/>
      <c r="E4" s="567"/>
      <c r="F4" s="567"/>
      <c r="G4" s="567"/>
    </row>
    <row r="5" spans="2:7" ht="13.5" x14ac:dyDescent="0.25">
      <c r="B5" s="567"/>
      <c r="C5" s="564" t="s">
        <v>1437</v>
      </c>
      <c r="D5" s="565" t="s">
        <v>2070</v>
      </c>
      <c r="E5" s="566" t="s">
        <v>2071</v>
      </c>
      <c r="F5" s="566" t="s">
        <v>2072</v>
      </c>
      <c r="G5" s="567"/>
    </row>
    <row r="6" spans="2:7" ht="13.5" x14ac:dyDescent="0.25">
      <c r="B6" s="567"/>
      <c r="C6" s="802">
        <v>45017</v>
      </c>
      <c r="D6" s="561">
        <v>0</v>
      </c>
      <c r="E6" s="562" t="s">
        <v>2073</v>
      </c>
      <c r="F6" s="563" t="s">
        <v>2074</v>
      </c>
      <c r="G6" s="567"/>
    </row>
    <row r="7" spans="2:7" ht="13.5" x14ac:dyDescent="0.25">
      <c r="B7" s="567"/>
      <c r="C7" s="802">
        <v>45047</v>
      </c>
      <c r="D7" s="561">
        <v>0.1</v>
      </c>
      <c r="E7" s="562" t="s">
        <v>2075</v>
      </c>
      <c r="F7" s="563" t="s">
        <v>2076</v>
      </c>
      <c r="G7" s="567"/>
    </row>
    <row r="8" spans="2:7" ht="13.5" x14ac:dyDescent="0.25">
      <c r="B8" s="567"/>
      <c r="C8" s="802">
        <v>45078</v>
      </c>
      <c r="D8" s="561">
        <v>0.2</v>
      </c>
      <c r="E8" s="562" t="s">
        <v>2077</v>
      </c>
      <c r="F8" s="563" t="s">
        <v>2078</v>
      </c>
      <c r="G8" s="567"/>
    </row>
    <row r="9" spans="2:7" ht="13.5" x14ac:dyDescent="0.25">
      <c r="B9" s="567"/>
      <c r="C9" s="802">
        <v>45078</v>
      </c>
      <c r="D9" s="561">
        <v>0.3</v>
      </c>
      <c r="E9" s="562" t="s">
        <v>2079</v>
      </c>
      <c r="F9" s="563" t="s">
        <v>2078</v>
      </c>
      <c r="G9" s="567"/>
    </row>
    <row r="10" spans="2:7" ht="40.5" x14ac:dyDescent="0.25">
      <c r="B10" s="567"/>
      <c r="C10" s="802">
        <v>45078</v>
      </c>
      <c r="D10" s="561">
        <v>0.4</v>
      </c>
      <c r="E10" s="562" t="s">
        <v>2080</v>
      </c>
      <c r="F10" s="563" t="s">
        <v>2078</v>
      </c>
      <c r="G10" s="567"/>
    </row>
    <row r="11" spans="2:7" ht="13.5" x14ac:dyDescent="0.25">
      <c r="B11" s="567"/>
      <c r="C11" s="802">
        <v>45108</v>
      </c>
      <c r="D11" s="561">
        <v>0.5</v>
      </c>
      <c r="E11" s="562" t="s">
        <v>2081</v>
      </c>
      <c r="F11" s="563" t="s">
        <v>2082</v>
      </c>
      <c r="G11" s="567"/>
    </row>
    <row r="12" spans="2:7" ht="13.5" x14ac:dyDescent="0.25">
      <c r="B12" s="567"/>
      <c r="C12" s="552"/>
      <c r="D12" s="553"/>
      <c r="E12" s="554"/>
      <c r="F12" s="555"/>
      <c r="G12" s="567"/>
    </row>
    <row r="13" spans="2:7" ht="13.5" x14ac:dyDescent="0.25">
      <c r="C13" s="556"/>
      <c r="D13" s="557"/>
      <c r="E13" s="558"/>
      <c r="F13" s="559"/>
    </row>
    <row r="14" spans="2:7" x14ac:dyDescent="0.25">
      <c r="C14" s="560"/>
      <c r="D14" s="560"/>
      <c r="E14" s="560"/>
      <c r="F14" s="560"/>
    </row>
    <row r="15" spans="2:7" x14ac:dyDescent="0.25">
      <c r="C15" s="560"/>
      <c r="D15" s="560"/>
      <c r="E15" s="560"/>
      <c r="F15" s="560"/>
    </row>
    <row r="16" spans="2:7" x14ac:dyDescent="0.25">
      <c r="C16" s="560"/>
      <c r="D16" s="560"/>
      <c r="E16" s="560"/>
      <c r="F16" s="560"/>
    </row>
    <row r="17" spans="3:6" x14ac:dyDescent="0.25">
      <c r="C17" s="560"/>
      <c r="D17" s="560"/>
      <c r="E17" s="560"/>
      <c r="F17" s="560"/>
    </row>
    <row r="18" spans="3:6" x14ac:dyDescent="0.25">
      <c r="C18" s="560"/>
      <c r="D18" s="560"/>
      <c r="E18" s="560"/>
      <c r="F18" s="560"/>
    </row>
    <row r="19" spans="3:6" x14ac:dyDescent="0.25">
      <c r="C19" s="560"/>
      <c r="D19" s="560"/>
      <c r="E19" s="560"/>
      <c r="F19" s="560"/>
    </row>
    <row r="20" spans="3:6" x14ac:dyDescent="0.25">
      <c r="C20" s="560"/>
      <c r="D20" s="560"/>
      <c r="E20" s="560"/>
      <c r="F20" s="560"/>
    </row>
    <row r="21" spans="3:6" x14ac:dyDescent="0.25">
      <c r="C21" s="560"/>
      <c r="D21" s="560"/>
      <c r="E21" s="560"/>
      <c r="F21" s="560"/>
    </row>
    <row r="22" spans="3:6" x14ac:dyDescent="0.25">
      <c r="C22" s="560"/>
      <c r="D22" s="560"/>
      <c r="E22" s="560"/>
      <c r="F22" s="560"/>
    </row>
    <row r="23" spans="3:6" x14ac:dyDescent="0.25">
      <c r="C23" s="560"/>
      <c r="D23" s="560"/>
      <c r="E23" s="560"/>
      <c r="F23" s="560"/>
    </row>
    <row r="24" spans="3:6" x14ac:dyDescent="0.25">
      <c r="C24" s="560"/>
      <c r="D24" s="560"/>
      <c r="E24" s="560"/>
      <c r="F24" s="560"/>
    </row>
    <row r="25" spans="3:6" x14ac:dyDescent="0.25">
      <c r="C25" s="560"/>
      <c r="D25" s="560"/>
      <c r="E25" s="560"/>
      <c r="F25" s="560"/>
    </row>
    <row r="26" spans="3:6" x14ac:dyDescent="0.25">
      <c r="C26" s="560"/>
      <c r="D26" s="560"/>
      <c r="E26" s="560"/>
      <c r="F26" s="560"/>
    </row>
    <row r="27" spans="3:6" x14ac:dyDescent="0.25">
      <c r="C27" s="560"/>
      <c r="D27" s="560"/>
      <c r="E27" s="560"/>
      <c r="F27" s="560"/>
    </row>
    <row r="28" spans="3:6" x14ac:dyDescent="0.25">
      <c r="C28" s="560"/>
      <c r="D28" s="560"/>
      <c r="E28" s="560"/>
      <c r="F28" s="560"/>
    </row>
    <row r="29" spans="3:6" x14ac:dyDescent="0.25">
      <c r="C29" s="560"/>
      <c r="D29" s="560"/>
      <c r="E29" s="560"/>
      <c r="F29" s="560"/>
    </row>
    <row r="30" spans="3:6" x14ac:dyDescent="0.25">
      <c r="C30" s="560"/>
      <c r="D30" s="560"/>
      <c r="E30" s="560"/>
      <c r="F30" s="560"/>
    </row>
    <row r="31" spans="3:6" x14ac:dyDescent="0.25">
      <c r="C31" s="560"/>
      <c r="D31" s="560"/>
      <c r="E31" s="560"/>
      <c r="F31" s="560"/>
    </row>
    <row r="32" spans="3:6" x14ac:dyDescent="0.25">
      <c r="C32" s="560"/>
      <c r="D32" s="560"/>
      <c r="E32" s="560"/>
      <c r="F32" s="560"/>
    </row>
    <row r="33" spans="3:6" x14ac:dyDescent="0.25">
      <c r="C33" s="560"/>
      <c r="D33" s="560"/>
      <c r="E33" s="560"/>
      <c r="F33" s="560"/>
    </row>
    <row r="34" spans="3:6" x14ac:dyDescent="0.25">
      <c r="C34" s="560"/>
      <c r="D34" s="560"/>
      <c r="E34" s="560"/>
      <c r="F34" s="560"/>
    </row>
    <row r="35" spans="3:6" x14ac:dyDescent="0.25">
      <c r="C35" s="560"/>
      <c r="D35" s="560"/>
      <c r="E35" s="560"/>
      <c r="F35" s="560"/>
    </row>
    <row r="36" spans="3:6" x14ac:dyDescent="0.25">
      <c r="C36" s="560"/>
      <c r="D36" s="560"/>
      <c r="E36" s="560"/>
      <c r="F36" s="560"/>
    </row>
    <row r="37" spans="3:6" x14ac:dyDescent="0.25">
      <c r="C37" s="560"/>
      <c r="D37" s="560"/>
      <c r="E37" s="560"/>
      <c r="F37" s="560"/>
    </row>
    <row r="38" spans="3:6" x14ac:dyDescent="0.25">
      <c r="C38" s="560"/>
      <c r="D38" s="560"/>
      <c r="E38" s="560"/>
      <c r="F38" s="560"/>
    </row>
    <row r="39" spans="3:6" x14ac:dyDescent="0.25">
      <c r="C39" s="560"/>
      <c r="D39" s="560"/>
      <c r="E39" s="560"/>
      <c r="F39" s="560"/>
    </row>
    <row r="40" spans="3:6" x14ac:dyDescent="0.25">
      <c r="C40" s="560"/>
      <c r="D40" s="560"/>
      <c r="E40" s="560"/>
      <c r="F40" s="560"/>
    </row>
    <row r="41" spans="3:6" x14ac:dyDescent="0.25">
      <c r="C41" s="560"/>
      <c r="D41" s="560"/>
      <c r="E41" s="560"/>
      <c r="F41" s="560"/>
    </row>
    <row r="42" spans="3:6" x14ac:dyDescent="0.25">
      <c r="C42" s="560"/>
      <c r="D42" s="560"/>
      <c r="E42" s="560"/>
      <c r="F42" s="560"/>
    </row>
    <row r="43" spans="3:6" x14ac:dyDescent="0.25">
      <c r="C43" s="560"/>
      <c r="D43" s="560"/>
      <c r="E43" s="560"/>
      <c r="F43" s="560"/>
    </row>
    <row r="44" spans="3:6" x14ac:dyDescent="0.25">
      <c r="C44" s="560"/>
      <c r="D44" s="560"/>
      <c r="E44" s="560"/>
      <c r="F44" s="560"/>
    </row>
    <row r="45" spans="3:6" x14ac:dyDescent="0.25">
      <c r="C45" s="560"/>
      <c r="D45" s="560"/>
      <c r="E45" s="560"/>
      <c r="F45" s="560"/>
    </row>
    <row r="46" spans="3:6" x14ac:dyDescent="0.25">
      <c r="C46" s="560"/>
      <c r="D46" s="560"/>
      <c r="E46" s="560"/>
      <c r="F46" s="560"/>
    </row>
    <row r="47" spans="3:6" x14ac:dyDescent="0.25">
      <c r="C47" s="560"/>
      <c r="D47" s="560"/>
      <c r="E47" s="560"/>
      <c r="F47" s="560"/>
    </row>
    <row r="48" spans="3:6" x14ac:dyDescent="0.25">
      <c r="C48" s="560"/>
      <c r="D48" s="560"/>
      <c r="E48" s="560"/>
      <c r="F48" s="560"/>
    </row>
    <row r="49" spans="3:6" x14ac:dyDescent="0.25">
      <c r="C49" s="560"/>
      <c r="D49" s="560"/>
      <c r="E49" s="560"/>
      <c r="F49" s="560"/>
    </row>
    <row r="50" spans="3:6" x14ac:dyDescent="0.25">
      <c r="C50" s="560"/>
      <c r="D50" s="560"/>
      <c r="E50" s="560"/>
      <c r="F50" s="560"/>
    </row>
    <row r="51" spans="3:6" x14ac:dyDescent="0.25">
      <c r="C51" s="560"/>
      <c r="D51" s="560"/>
      <c r="E51" s="560"/>
      <c r="F51" s="560"/>
    </row>
    <row r="52" spans="3:6" x14ac:dyDescent="0.25">
      <c r="C52" s="560"/>
      <c r="D52" s="560"/>
      <c r="E52" s="560"/>
      <c r="F52" s="560"/>
    </row>
    <row r="53" spans="3:6" x14ac:dyDescent="0.25">
      <c r="C53" s="560"/>
      <c r="D53" s="560"/>
      <c r="E53" s="560"/>
      <c r="F53" s="560"/>
    </row>
    <row r="54" spans="3:6" x14ac:dyDescent="0.25">
      <c r="C54" s="560"/>
      <c r="D54" s="560"/>
      <c r="E54" s="560"/>
      <c r="F54" s="560"/>
    </row>
    <row r="55" spans="3:6" x14ac:dyDescent="0.25">
      <c r="C55" s="560"/>
      <c r="D55" s="560"/>
      <c r="E55" s="560"/>
      <c r="F55" s="560"/>
    </row>
    <row r="56" spans="3:6" x14ac:dyDescent="0.25">
      <c r="C56" s="560"/>
      <c r="D56" s="560"/>
      <c r="E56" s="560"/>
      <c r="F56" s="560"/>
    </row>
    <row r="57" spans="3:6" x14ac:dyDescent="0.25">
      <c r="C57" s="560"/>
      <c r="D57" s="560"/>
      <c r="E57" s="560"/>
      <c r="F57" s="560"/>
    </row>
    <row r="58" spans="3:6" x14ac:dyDescent="0.25">
      <c r="C58" s="560"/>
      <c r="D58" s="560"/>
      <c r="E58" s="560"/>
      <c r="F58" s="560"/>
    </row>
    <row r="59" spans="3:6" x14ac:dyDescent="0.25">
      <c r="C59" s="560"/>
      <c r="D59" s="560"/>
      <c r="E59" s="560"/>
      <c r="F59" s="560"/>
    </row>
    <row r="60" spans="3:6" x14ac:dyDescent="0.25">
      <c r="C60" s="560"/>
      <c r="D60" s="560"/>
      <c r="E60" s="560"/>
      <c r="F60" s="560"/>
    </row>
    <row r="61" spans="3:6" x14ac:dyDescent="0.25">
      <c r="C61" s="560"/>
      <c r="D61" s="560"/>
      <c r="E61" s="560"/>
      <c r="F61" s="560"/>
    </row>
    <row r="62" spans="3:6" x14ac:dyDescent="0.25">
      <c r="C62" s="560"/>
      <c r="D62" s="560"/>
      <c r="E62" s="560"/>
      <c r="F62" s="560"/>
    </row>
    <row r="63" spans="3:6" x14ac:dyDescent="0.25">
      <c r="C63" s="560"/>
      <c r="D63" s="560"/>
      <c r="E63" s="560"/>
      <c r="F63" s="560"/>
    </row>
    <row r="64" spans="3:6" x14ac:dyDescent="0.25">
      <c r="C64" s="560"/>
      <c r="D64" s="560"/>
      <c r="E64" s="560"/>
      <c r="F64" s="560"/>
    </row>
    <row r="65" spans="3:6" x14ac:dyDescent="0.25">
      <c r="C65" s="560"/>
      <c r="D65" s="560"/>
      <c r="E65" s="560"/>
      <c r="F65" s="560"/>
    </row>
    <row r="66" spans="3:6" x14ac:dyDescent="0.25">
      <c r="C66" s="560"/>
      <c r="D66" s="560"/>
      <c r="E66" s="560"/>
      <c r="F66" s="560"/>
    </row>
    <row r="67" spans="3:6" x14ac:dyDescent="0.25">
      <c r="C67" s="560"/>
      <c r="D67" s="560"/>
      <c r="E67" s="560"/>
      <c r="F67" s="560"/>
    </row>
    <row r="68" spans="3:6" x14ac:dyDescent="0.25">
      <c r="C68" s="560"/>
      <c r="D68" s="560"/>
      <c r="E68" s="560"/>
      <c r="F68" s="560"/>
    </row>
    <row r="69" spans="3:6" x14ac:dyDescent="0.25">
      <c r="C69" s="560"/>
      <c r="D69" s="560"/>
      <c r="E69" s="560"/>
      <c r="F69" s="560"/>
    </row>
    <row r="70" spans="3:6" x14ac:dyDescent="0.25">
      <c r="C70" s="560"/>
      <c r="D70" s="560"/>
      <c r="E70" s="560"/>
      <c r="F70" s="560"/>
    </row>
    <row r="71" spans="3:6" x14ac:dyDescent="0.25">
      <c r="C71" s="560"/>
      <c r="D71" s="560"/>
      <c r="E71" s="560"/>
      <c r="F71" s="560"/>
    </row>
    <row r="72" spans="3:6" x14ac:dyDescent="0.25">
      <c r="C72" s="560"/>
      <c r="D72" s="560"/>
      <c r="E72" s="560"/>
      <c r="F72" s="560"/>
    </row>
    <row r="73" spans="3:6" x14ac:dyDescent="0.25">
      <c r="C73" s="560"/>
      <c r="D73" s="560"/>
      <c r="E73" s="560"/>
      <c r="F73" s="560"/>
    </row>
    <row r="74" spans="3:6" x14ac:dyDescent="0.25">
      <c r="C74" s="560"/>
      <c r="D74" s="560"/>
      <c r="E74" s="560"/>
      <c r="F74" s="560"/>
    </row>
    <row r="75" spans="3:6" x14ac:dyDescent="0.25">
      <c r="C75" s="560"/>
      <c r="D75" s="560"/>
      <c r="E75" s="560"/>
      <c r="F75" s="560"/>
    </row>
    <row r="76" spans="3:6" x14ac:dyDescent="0.25">
      <c r="C76" s="560"/>
      <c r="D76" s="560"/>
      <c r="E76" s="560"/>
      <c r="F76" s="560"/>
    </row>
    <row r="77" spans="3:6" x14ac:dyDescent="0.25">
      <c r="C77" s="560"/>
      <c r="D77" s="560"/>
      <c r="E77" s="560"/>
      <c r="F77" s="560"/>
    </row>
    <row r="78" spans="3:6" x14ac:dyDescent="0.25">
      <c r="C78" s="560"/>
      <c r="D78" s="560"/>
      <c r="E78" s="560"/>
      <c r="F78" s="560"/>
    </row>
    <row r="79" spans="3:6" x14ac:dyDescent="0.25">
      <c r="C79" s="560"/>
      <c r="D79" s="560"/>
      <c r="E79" s="560"/>
      <c r="F79" s="560"/>
    </row>
    <row r="80" spans="3:6" x14ac:dyDescent="0.25">
      <c r="C80" s="560"/>
      <c r="D80" s="560"/>
      <c r="E80" s="560"/>
      <c r="F80" s="560"/>
    </row>
    <row r="81" spans="3:6" x14ac:dyDescent="0.25">
      <c r="C81" s="560"/>
      <c r="D81" s="560"/>
      <c r="E81" s="560"/>
      <c r="F81" s="560"/>
    </row>
    <row r="82" spans="3:6" x14ac:dyDescent="0.25">
      <c r="C82" s="560"/>
      <c r="D82" s="560"/>
      <c r="E82" s="560"/>
      <c r="F82" s="560"/>
    </row>
    <row r="83" spans="3:6" x14ac:dyDescent="0.25">
      <c r="C83" s="560"/>
      <c r="D83" s="560"/>
      <c r="E83" s="560"/>
      <c r="F83" s="560"/>
    </row>
    <row r="84" spans="3:6" x14ac:dyDescent="0.25">
      <c r="C84" s="560"/>
      <c r="D84" s="560"/>
      <c r="E84" s="560"/>
      <c r="F84" s="560"/>
    </row>
    <row r="85" spans="3:6" x14ac:dyDescent="0.25">
      <c r="C85" s="560"/>
      <c r="D85" s="560"/>
      <c r="E85" s="560"/>
      <c r="F85" s="560"/>
    </row>
    <row r="86" spans="3:6" x14ac:dyDescent="0.25">
      <c r="C86" s="560"/>
      <c r="D86" s="560"/>
      <c r="E86" s="560"/>
      <c r="F86" s="560"/>
    </row>
    <row r="87" spans="3:6" x14ac:dyDescent="0.25">
      <c r="C87" s="560"/>
      <c r="D87" s="560"/>
      <c r="E87" s="560"/>
      <c r="F87" s="560"/>
    </row>
    <row r="88" spans="3:6" x14ac:dyDescent="0.25">
      <c r="C88" s="560"/>
      <c r="D88" s="560"/>
      <c r="E88" s="560"/>
      <c r="F88" s="560"/>
    </row>
    <row r="89" spans="3:6" x14ac:dyDescent="0.25">
      <c r="C89" s="560"/>
      <c r="D89" s="560"/>
      <c r="E89" s="560"/>
      <c r="F89" s="560"/>
    </row>
    <row r="90" spans="3:6" x14ac:dyDescent="0.25">
      <c r="C90" s="560"/>
      <c r="D90" s="560"/>
      <c r="E90" s="560"/>
      <c r="F90" s="560"/>
    </row>
    <row r="91" spans="3:6" x14ac:dyDescent="0.25">
      <c r="C91" s="560"/>
      <c r="D91" s="560"/>
      <c r="E91" s="560"/>
      <c r="F91" s="560"/>
    </row>
    <row r="92" spans="3:6" x14ac:dyDescent="0.25">
      <c r="C92" s="560"/>
      <c r="D92" s="560"/>
      <c r="E92" s="560"/>
      <c r="F92" s="560"/>
    </row>
    <row r="93" spans="3:6" x14ac:dyDescent="0.25">
      <c r="C93" s="560"/>
      <c r="D93" s="560"/>
      <c r="E93" s="560"/>
      <c r="F93" s="560"/>
    </row>
    <row r="94" spans="3:6" x14ac:dyDescent="0.25">
      <c r="C94" s="560"/>
      <c r="D94" s="560"/>
      <c r="E94" s="560"/>
      <c r="F94" s="560"/>
    </row>
    <row r="95" spans="3:6" x14ac:dyDescent="0.25">
      <c r="C95" s="560"/>
      <c r="D95" s="560"/>
      <c r="E95" s="560"/>
      <c r="F95" s="560"/>
    </row>
    <row r="96" spans="3:6" x14ac:dyDescent="0.25">
      <c r="C96" s="560"/>
      <c r="D96" s="560"/>
      <c r="E96" s="560"/>
      <c r="F96" s="560"/>
    </row>
    <row r="97" spans="3:6" x14ac:dyDescent="0.25">
      <c r="C97" s="560"/>
      <c r="D97" s="560"/>
      <c r="E97" s="560"/>
      <c r="F97" s="560"/>
    </row>
    <row r="98" spans="3:6" x14ac:dyDescent="0.25">
      <c r="C98" s="560"/>
      <c r="D98" s="560"/>
      <c r="E98" s="560"/>
      <c r="F98" s="560"/>
    </row>
    <row r="99" spans="3:6" x14ac:dyDescent="0.25">
      <c r="C99" s="560"/>
      <c r="D99" s="560"/>
      <c r="E99" s="560"/>
      <c r="F99" s="560"/>
    </row>
    <row r="100" spans="3:6" x14ac:dyDescent="0.25">
      <c r="C100" s="560"/>
      <c r="D100" s="560"/>
      <c r="E100" s="560"/>
      <c r="F100" s="560"/>
    </row>
    <row r="101" spans="3:6" x14ac:dyDescent="0.25">
      <c r="C101" s="560"/>
      <c r="D101" s="560"/>
      <c r="E101" s="560"/>
      <c r="F101" s="560"/>
    </row>
    <row r="102" spans="3:6" x14ac:dyDescent="0.25">
      <c r="C102" s="560"/>
      <c r="D102" s="560"/>
      <c r="E102" s="560"/>
      <c r="F102" s="560"/>
    </row>
    <row r="103" spans="3:6" x14ac:dyDescent="0.25">
      <c r="C103" s="560"/>
      <c r="D103" s="560"/>
      <c r="E103" s="560"/>
      <c r="F103" s="560"/>
    </row>
    <row r="104" spans="3:6" x14ac:dyDescent="0.25">
      <c r="C104" s="560"/>
      <c r="D104" s="560"/>
      <c r="E104" s="560"/>
      <c r="F104" s="560"/>
    </row>
    <row r="105" spans="3:6" x14ac:dyDescent="0.25">
      <c r="C105" s="560"/>
      <c r="D105" s="560"/>
      <c r="E105" s="560"/>
      <c r="F105" s="560"/>
    </row>
    <row r="106" spans="3:6" x14ac:dyDescent="0.25">
      <c r="C106" s="560"/>
      <c r="D106" s="560"/>
      <c r="E106" s="560"/>
      <c r="F106" s="560"/>
    </row>
    <row r="107" spans="3:6" x14ac:dyDescent="0.25">
      <c r="C107" s="560"/>
      <c r="D107" s="560"/>
      <c r="E107" s="560"/>
      <c r="F107" s="560"/>
    </row>
    <row r="108" spans="3:6" x14ac:dyDescent="0.25">
      <c r="C108" s="560"/>
      <c r="D108" s="560"/>
      <c r="E108" s="560"/>
      <c r="F108" s="560"/>
    </row>
    <row r="109" spans="3:6" x14ac:dyDescent="0.25">
      <c r="C109" s="560"/>
      <c r="D109" s="560"/>
      <c r="E109" s="560"/>
      <c r="F109" s="560"/>
    </row>
    <row r="110" spans="3:6" x14ac:dyDescent="0.25">
      <c r="C110" s="560"/>
      <c r="D110" s="560"/>
      <c r="E110" s="560"/>
      <c r="F110" s="560"/>
    </row>
    <row r="111" spans="3:6" x14ac:dyDescent="0.25">
      <c r="C111" s="560"/>
      <c r="D111" s="560"/>
      <c r="E111" s="560"/>
      <c r="F111" s="560"/>
    </row>
    <row r="112" spans="3:6" x14ac:dyDescent="0.25">
      <c r="C112" s="560"/>
      <c r="D112" s="560"/>
      <c r="E112" s="560"/>
      <c r="F112" s="560"/>
    </row>
    <row r="113" spans="3:6" x14ac:dyDescent="0.25">
      <c r="C113" s="560"/>
      <c r="D113" s="560"/>
      <c r="E113" s="560"/>
      <c r="F113" s="560"/>
    </row>
    <row r="114" spans="3:6" x14ac:dyDescent="0.25">
      <c r="C114" s="560"/>
      <c r="D114" s="560"/>
      <c r="E114" s="560"/>
      <c r="F114" s="560"/>
    </row>
    <row r="115" spans="3:6" x14ac:dyDescent="0.25">
      <c r="C115" s="560"/>
      <c r="D115" s="560"/>
      <c r="E115" s="560"/>
      <c r="F115" s="560"/>
    </row>
    <row r="116" spans="3:6" x14ac:dyDescent="0.25">
      <c r="C116" s="560"/>
      <c r="D116" s="560"/>
      <c r="E116" s="560"/>
      <c r="F116" s="560"/>
    </row>
    <row r="117" spans="3:6" x14ac:dyDescent="0.25">
      <c r="C117" s="560"/>
      <c r="D117" s="560"/>
      <c r="E117" s="560"/>
      <c r="F117" s="560"/>
    </row>
    <row r="118" spans="3:6" x14ac:dyDescent="0.25">
      <c r="C118" s="560"/>
      <c r="D118" s="560"/>
      <c r="E118" s="560"/>
      <c r="F118" s="560"/>
    </row>
    <row r="119" spans="3:6" x14ac:dyDescent="0.25">
      <c r="C119" s="560"/>
      <c r="D119" s="560"/>
      <c r="E119" s="560"/>
      <c r="F119" s="560"/>
    </row>
    <row r="120" spans="3:6" x14ac:dyDescent="0.25">
      <c r="C120" s="560"/>
      <c r="D120" s="560"/>
      <c r="E120" s="560"/>
      <c r="F120" s="560"/>
    </row>
    <row r="121" spans="3:6" x14ac:dyDescent="0.25">
      <c r="C121" s="560"/>
      <c r="D121" s="560"/>
      <c r="E121" s="560"/>
      <c r="F121" s="560"/>
    </row>
    <row r="122" spans="3:6" x14ac:dyDescent="0.25">
      <c r="C122" s="560"/>
      <c r="D122" s="560"/>
      <c r="E122" s="560"/>
      <c r="F122" s="560"/>
    </row>
    <row r="123" spans="3:6" x14ac:dyDescent="0.25">
      <c r="C123" s="560"/>
      <c r="D123" s="560"/>
      <c r="E123" s="560"/>
      <c r="F123" s="560"/>
    </row>
    <row r="124" spans="3:6" x14ac:dyDescent="0.25">
      <c r="C124" s="560"/>
      <c r="D124" s="560"/>
      <c r="E124" s="560"/>
      <c r="F124" s="560"/>
    </row>
    <row r="125" spans="3:6" x14ac:dyDescent="0.25">
      <c r="C125" s="560"/>
      <c r="D125" s="560"/>
      <c r="E125" s="560"/>
      <c r="F125" s="560"/>
    </row>
    <row r="126" spans="3:6" x14ac:dyDescent="0.25">
      <c r="C126" s="560"/>
      <c r="D126" s="560"/>
      <c r="E126" s="560"/>
      <c r="F126" s="560"/>
    </row>
    <row r="127" spans="3:6" x14ac:dyDescent="0.25">
      <c r="C127" s="560"/>
      <c r="D127" s="560"/>
      <c r="E127" s="560"/>
      <c r="F127" s="560"/>
    </row>
    <row r="128" spans="3:6" x14ac:dyDescent="0.25">
      <c r="C128" s="560"/>
      <c r="D128" s="560"/>
      <c r="E128" s="560"/>
      <c r="F128" s="560"/>
    </row>
    <row r="129" spans="3:6" x14ac:dyDescent="0.25">
      <c r="C129" s="560"/>
      <c r="D129" s="560"/>
      <c r="E129" s="560"/>
      <c r="F129" s="560"/>
    </row>
    <row r="130" spans="3:6" x14ac:dyDescent="0.25">
      <c r="C130" s="560"/>
      <c r="D130" s="560"/>
      <c r="E130" s="560"/>
      <c r="F130" s="560"/>
    </row>
    <row r="131" spans="3:6" x14ac:dyDescent="0.25">
      <c r="C131" s="560"/>
      <c r="D131" s="560"/>
      <c r="E131" s="560"/>
      <c r="F131" s="560"/>
    </row>
    <row r="132" spans="3:6" x14ac:dyDescent="0.25">
      <c r="C132" s="560"/>
      <c r="D132" s="560"/>
      <c r="E132" s="560"/>
      <c r="F132" s="560"/>
    </row>
    <row r="133" spans="3:6" x14ac:dyDescent="0.25">
      <c r="C133" s="560"/>
      <c r="D133" s="560"/>
      <c r="E133" s="560"/>
      <c r="F133" s="560"/>
    </row>
    <row r="134" spans="3:6" x14ac:dyDescent="0.25">
      <c r="C134" s="560"/>
      <c r="D134" s="560"/>
      <c r="E134" s="560"/>
      <c r="F134" s="560"/>
    </row>
    <row r="135" spans="3:6" x14ac:dyDescent="0.25">
      <c r="C135" s="560"/>
      <c r="D135" s="560"/>
      <c r="E135" s="560"/>
      <c r="F135" s="560"/>
    </row>
    <row r="136" spans="3:6" x14ac:dyDescent="0.25">
      <c r="C136" s="560"/>
      <c r="D136" s="560"/>
      <c r="E136" s="560"/>
      <c r="F136" s="560"/>
    </row>
    <row r="137" spans="3:6" x14ac:dyDescent="0.25">
      <c r="C137" s="560"/>
      <c r="D137" s="560"/>
      <c r="E137" s="560"/>
      <c r="F137" s="560"/>
    </row>
    <row r="138" spans="3:6" x14ac:dyDescent="0.25">
      <c r="C138" s="560"/>
      <c r="D138" s="560"/>
      <c r="E138" s="560"/>
      <c r="F138" s="560"/>
    </row>
    <row r="139" spans="3:6" x14ac:dyDescent="0.25">
      <c r="C139" s="560"/>
      <c r="D139" s="560"/>
      <c r="E139" s="560"/>
      <c r="F139" s="560"/>
    </row>
    <row r="140" spans="3:6" x14ac:dyDescent="0.25">
      <c r="C140" s="560"/>
      <c r="D140" s="560"/>
      <c r="E140" s="560"/>
      <c r="F140" s="560"/>
    </row>
    <row r="141" spans="3:6" x14ac:dyDescent="0.25">
      <c r="C141" s="560"/>
      <c r="D141" s="560"/>
      <c r="E141" s="560"/>
      <c r="F141" s="560"/>
    </row>
    <row r="142" spans="3:6" x14ac:dyDescent="0.25">
      <c r="C142" s="560"/>
      <c r="D142" s="560"/>
      <c r="E142" s="560"/>
      <c r="F142" s="560"/>
    </row>
    <row r="143" spans="3:6" x14ac:dyDescent="0.25">
      <c r="C143" s="560"/>
      <c r="D143" s="560"/>
      <c r="E143" s="560"/>
      <c r="F143" s="560"/>
    </row>
    <row r="144" spans="3:6" x14ac:dyDescent="0.25">
      <c r="C144" s="560"/>
      <c r="D144" s="560"/>
      <c r="E144" s="560"/>
      <c r="F144" s="560"/>
    </row>
    <row r="145" spans="3:6" x14ac:dyDescent="0.25">
      <c r="C145" s="560"/>
      <c r="D145" s="560"/>
      <c r="E145" s="560"/>
      <c r="F145" s="560"/>
    </row>
    <row r="146" spans="3:6" x14ac:dyDescent="0.25">
      <c r="C146" s="560"/>
      <c r="D146" s="560"/>
      <c r="E146" s="560"/>
      <c r="F146" s="560"/>
    </row>
    <row r="147" spans="3:6" x14ac:dyDescent="0.25">
      <c r="C147" s="560"/>
      <c r="D147" s="560"/>
      <c r="E147" s="560"/>
      <c r="F147" s="560"/>
    </row>
    <row r="148" spans="3:6" x14ac:dyDescent="0.25">
      <c r="C148" s="560"/>
      <c r="D148" s="560"/>
      <c r="E148" s="560"/>
      <c r="F148" s="560"/>
    </row>
    <row r="149" spans="3:6" x14ac:dyDescent="0.25">
      <c r="C149" s="560"/>
      <c r="D149" s="560"/>
      <c r="E149" s="560"/>
      <c r="F149" s="560"/>
    </row>
    <row r="150" spans="3:6" x14ac:dyDescent="0.25">
      <c r="C150" s="560"/>
      <c r="D150" s="560"/>
      <c r="E150" s="560"/>
      <c r="F150" s="560"/>
    </row>
    <row r="151" spans="3:6" x14ac:dyDescent="0.25">
      <c r="C151" s="560"/>
      <c r="D151" s="560"/>
      <c r="E151" s="560"/>
      <c r="F151" s="560"/>
    </row>
    <row r="152" spans="3:6" x14ac:dyDescent="0.25">
      <c r="C152" s="560"/>
      <c r="D152" s="560"/>
      <c r="E152" s="560"/>
      <c r="F152" s="560"/>
    </row>
    <row r="153" spans="3:6" x14ac:dyDescent="0.25">
      <c r="C153" s="560"/>
      <c r="D153" s="560"/>
      <c r="E153" s="560"/>
      <c r="F153" s="560"/>
    </row>
    <row r="154" spans="3:6" x14ac:dyDescent="0.25">
      <c r="C154" s="560"/>
      <c r="D154" s="560"/>
      <c r="E154" s="560"/>
      <c r="F154" s="560"/>
    </row>
    <row r="155" spans="3:6" x14ac:dyDescent="0.25">
      <c r="C155" s="560"/>
      <c r="D155" s="560"/>
      <c r="E155" s="560"/>
      <c r="F155" s="560"/>
    </row>
    <row r="156" spans="3:6" x14ac:dyDescent="0.25">
      <c r="C156" s="560"/>
      <c r="D156" s="560"/>
      <c r="E156" s="560"/>
      <c r="F156" s="560"/>
    </row>
    <row r="157" spans="3:6" x14ac:dyDescent="0.25">
      <c r="C157" s="560"/>
      <c r="D157" s="560"/>
      <c r="E157" s="560"/>
      <c r="F157" s="560"/>
    </row>
    <row r="158" spans="3:6" x14ac:dyDescent="0.25">
      <c r="C158" s="560"/>
      <c r="D158" s="560"/>
      <c r="E158" s="560"/>
      <c r="F158" s="560"/>
    </row>
    <row r="159" spans="3:6" x14ac:dyDescent="0.25">
      <c r="C159" s="560"/>
      <c r="D159" s="560"/>
      <c r="E159" s="560"/>
      <c r="F159" s="560"/>
    </row>
    <row r="160" spans="3:6" x14ac:dyDescent="0.25">
      <c r="C160" s="560"/>
      <c r="D160" s="560"/>
      <c r="E160" s="560"/>
      <c r="F160" s="560"/>
    </row>
    <row r="161" spans="3:6" x14ac:dyDescent="0.25">
      <c r="C161" s="560"/>
      <c r="D161" s="560"/>
      <c r="E161" s="560"/>
      <c r="F161" s="560"/>
    </row>
    <row r="162" spans="3:6" x14ac:dyDescent="0.25">
      <c r="C162" s="560"/>
      <c r="D162" s="560"/>
      <c r="E162" s="560"/>
      <c r="F162" s="560"/>
    </row>
    <row r="163" spans="3:6" x14ac:dyDescent="0.25">
      <c r="C163" s="560"/>
      <c r="D163" s="560"/>
      <c r="E163" s="560"/>
      <c r="F163" s="560"/>
    </row>
    <row r="164" spans="3:6" x14ac:dyDescent="0.25">
      <c r="C164" s="560"/>
      <c r="D164" s="560"/>
      <c r="E164" s="560"/>
      <c r="F164" s="560"/>
    </row>
    <row r="165" spans="3:6" x14ac:dyDescent="0.25">
      <c r="C165" s="560"/>
      <c r="D165" s="560"/>
      <c r="E165" s="560"/>
      <c r="F165" s="560"/>
    </row>
    <row r="166" spans="3:6" x14ac:dyDescent="0.25">
      <c r="C166" s="560"/>
      <c r="D166" s="560"/>
      <c r="E166" s="560"/>
      <c r="F166" s="560"/>
    </row>
    <row r="167" spans="3:6" x14ac:dyDescent="0.25">
      <c r="C167" s="560"/>
      <c r="D167" s="560"/>
      <c r="E167" s="560"/>
      <c r="F167" s="560"/>
    </row>
    <row r="168" spans="3:6" x14ac:dyDescent="0.25">
      <c r="C168" s="560"/>
      <c r="D168" s="560"/>
      <c r="E168" s="560"/>
      <c r="F168" s="560"/>
    </row>
    <row r="169" spans="3:6" x14ac:dyDescent="0.25">
      <c r="C169" s="560"/>
      <c r="D169" s="560"/>
      <c r="E169" s="560"/>
      <c r="F169" s="560"/>
    </row>
    <row r="170" spans="3:6" x14ac:dyDescent="0.25">
      <c r="C170" s="560"/>
      <c r="D170" s="560"/>
      <c r="E170" s="560"/>
      <c r="F170" s="560"/>
    </row>
    <row r="171" spans="3:6" x14ac:dyDescent="0.25">
      <c r="C171" s="560"/>
      <c r="D171" s="560"/>
      <c r="E171" s="560"/>
      <c r="F171" s="560"/>
    </row>
    <row r="172" spans="3:6" x14ac:dyDescent="0.25">
      <c r="C172" s="560"/>
      <c r="D172" s="560"/>
      <c r="E172" s="560"/>
      <c r="F172" s="560"/>
    </row>
    <row r="173" spans="3:6" x14ac:dyDescent="0.25">
      <c r="C173" s="560"/>
      <c r="D173" s="560"/>
      <c r="E173" s="560"/>
      <c r="F173" s="560"/>
    </row>
    <row r="174" spans="3:6" x14ac:dyDescent="0.25">
      <c r="C174" s="560"/>
      <c r="D174" s="560"/>
      <c r="E174" s="560"/>
      <c r="F174" s="560"/>
    </row>
    <row r="175" spans="3:6" x14ac:dyDescent="0.25">
      <c r="C175" s="560"/>
      <c r="D175" s="560"/>
      <c r="E175" s="560"/>
      <c r="F175" s="560"/>
    </row>
    <row r="176" spans="3:6" x14ac:dyDescent="0.25">
      <c r="C176" s="560"/>
      <c r="D176" s="560"/>
      <c r="E176" s="560"/>
      <c r="F176" s="560"/>
    </row>
    <row r="177" spans="3:6" x14ac:dyDescent="0.25">
      <c r="C177" s="560"/>
      <c r="D177" s="560"/>
      <c r="E177" s="560"/>
      <c r="F177" s="560"/>
    </row>
    <row r="178" spans="3:6" x14ac:dyDescent="0.25">
      <c r="C178" s="560"/>
      <c r="D178" s="560"/>
      <c r="E178" s="560"/>
      <c r="F178" s="560"/>
    </row>
    <row r="179" spans="3:6" x14ac:dyDescent="0.25">
      <c r="C179" s="560"/>
      <c r="D179" s="560"/>
      <c r="E179" s="560"/>
      <c r="F179" s="560"/>
    </row>
    <row r="180" spans="3:6" x14ac:dyDescent="0.25">
      <c r="C180" s="560"/>
      <c r="D180" s="560"/>
      <c r="E180" s="560"/>
      <c r="F180" s="560"/>
    </row>
    <row r="181" spans="3:6" x14ac:dyDescent="0.25">
      <c r="C181" s="560"/>
      <c r="D181" s="560"/>
      <c r="E181" s="560"/>
      <c r="F181" s="560"/>
    </row>
    <row r="182" spans="3:6" x14ac:dyDescent="0.25">
      <c r="C182" s="560"/>
      <c r="D182" s="560"/>
      <c r="E182" s="560"/>
      <c r="F182" s="560"/>
    </row>
    <row r="183" spans="3:6" x14ac:dyDescent="0.25">
      <c r="C183" s="560"/>
      <c r="D183" s="560"/>
      <c r="E183" s="560"/>
      <c r="F183" s="560"/>
    </row>
    <row r="184" spans="3:6" x14ac:dyDescent="0.25">
      <c r="C184" s="560"/>
      <c r="D184" s="560"/>
      <c r="E184" s="560"/>
      <c r="F184" s="560"/>
    </row>
    <row r="185" spans="3:6" x14ac:dyDescent="0.25">
      <c r="C185" s="560"/>
      <c r="D185" s="560"/>
      <c r="E185" s="560"/>
      <c r="F185" s="560"/>
    </row>
    <row r="186" spans="3:6" x14ac:dyDescent="0.25">
      <c r="C186" s="560"/>
      <c r="D186" s="560"/>
      <c r="E186" s="560"/>
      <c r="F186" s="560"/>
    </row>
    <row r="187" spans="3:6" x14ac:dyDescent="0.25">
      <c r="C187" s="560"/>
      <c r="D187" s="560"/>
      <c r="E187" s="560"/>
      <c r="F187" s="560"/>
    </row>
    <row r="188" spans="3:6" x14ac:dyDescent="0.25">
      <c r="C188" s="560"/>
      <c r="D188" s="560"/>
      <c r="E188" s="560"/>
      <c r="F188" s="560"/>
    </row>
    <row r="189" spans="3:6" x14ac:dyDescent="0.25">
      <c r="C189" s="560"/>
      <c r="D189" s="560"/>
      <c r="E189" s="560"/>
      <c r="F189" s="560"/>
    </row>
    <row r="190" spans="3:6" x14ac:dyDescent="0.25">
      <c r="C190" s="560"/>
      <c r="D190" s="560"/>
      <c r="E190" s="560"/>
      <c r="F190" s="560"/>
    </row>
    <row r="191" spans="3:6" x14ac:dyDescent="0.25">
      <c r="C191" s="560"/>
      <c r="D191" s="560"/>
      <c r="E191" s="560"/>
      <c r="F191" s="560"/>
    </row>
    <row r="192" spans="3:6" x14ac:dyDescent="0.25">
      <c r="C192" s="560"/>
      <c r="D192" s="560"/>
      <c r="E192" s="560"/>
      <c r="F192" s="560"/>
    </row>
    <row r="193" spans="3:6" x14ac:dyDescent="0.25">
      <c r="C193" s="560"/>
      <c r="D193" s="560"/>
      <c r="E193" s="560"/>
      <c r="F193" s="560"/>
    </row>
    <row r="194" spans="3:6" x14ac:dyDescent="0.25">
      <c r="C194" s="560"/>
      <c r="D194" s="560"/>
      <c r="E194" s="560"/>
      <c r="F194" s="560"/>
    </row>
    <row r="195" spans="3:6" x14ac:dyDescent="0.25">
      <c r="C195" s="560"/>
      <c r="D195" s="560"/>
      <c r="E195" s="560"/>
      <c r="F195" s="560"/>
    </row>
    <row r="196" spans="3:6" x14ac:dyDescent="0.25">
      <c r="C196" s="560"/>
      <c r="D196" s="560"/>
      <c r="E196" s="560"/>
      <c r="F196" s="560"/>
    </row>
    <row r="197" spans="3:6" x14ac:dyDescent="0.25">
      <c r="C197" s="560"/>
      <c r="D197" s="560"/>
      <c r="E197" s="560"/>
      <c r="F197" s="560"/>
    </row>
    <row r="198" spans="3:6" x14ac:dyDescent="0.25">
      <c r="C198" s="560"/>
      <c r="D198" s="560"/>
      <c r="E198" s="560"/>
      <c r="F198" s="560"/>
    </row>
    <row r="199" spans="3:6" x14ac:dyDescent="0.25">
      <c r="C199" s="560"/>
      <c r="D199" s="560"/>
      <c r="E199" s="560"/>
      <c r="F199" s="560"/>
    </row>
    <row r="200" spans="3:6" x14ac:dyDescent="0.25">
      <c r="C200" s="560"/>
      <c r="D200" s="560"/>
      <c r="E200" s="560"/>
      <c r="F200" s="560"/>
    </row>
    <row r="201" spans="3:6" x14ac:dyDescent="0.25">
      <c r="C201" s="560"/>
      <c r="D201" s="560"/>
      <c r="E201" s="560"/>
      <c r="F201" s="560"/>
    </row>
    <row r="202" spans="3:6" x14ac:dyDescent="0.25">
      <c r="C202" s="560"/>
      <c r="D202" s="560"/>
      <c r="E202" s="560"/>
      <c r="F202" s="560"/>
    </row>
    <row r="203" spans="3:6" x14ac:dyDescent="0.25">
      <c r="C203" s="560"/>
      <c r="D203" s="560"/>
      <c r="E203" s="560"/>
      <c r="F203" s="560"/>
    </row>
    <row r="204" spans="3:6" x14ac:dyDescent="0.25">
      <c r="C204" s="560"/>
      <c r="D204" s="560"/>
      <c r="E204" s="560"/>
      <c r="F204" s="560"/>
    </row>
    <row r="205" spans="3:6" x14ac:dyDescent="0.25">
      <c r="C205" s="560"/>
      <c r="D205" s="560"/>
      <c r="E205" s="560"/>
      <c r="F205" s="560"/>
    </row>
    <row r="206" spans="3:6" x14ac:dyDescent="0.25">
      <c r="C206" s="560"/>
      <c r="D206" s="560"/>
      <c r="E206" s="560"/>
      <c r="F206" s="560"/>
    </row>
    <row r="207" spans="3:6" x14ac:dyDescent="0.25">
      <c r="C207" s="560"/>
      <c r="D207" s="560"/>
      <c r="E207" s="560"/>
      <c r="F207" s="560"/>
    </row>
    <row r="208" spans="3:6" x14ac:dyDescent="0.25">
      <c r="C208" s="560"/>
      <c r="D208" s="560"/>
      <c r="E208" s="560"/>
      <c r="F208" s="560"/>
    </row>
    <row r="209" spans="3:6" x14ac:dyDescent="0.25">
      <c r="C209" s="560"/>
      <c r="D209" s="560"/>
      <c r="E209" s="560"/>
      <c r="F209" s="560"/>
    </row>
    <row r="210" spans="3:6" x14ac:dyDescent="0.25">
      <c r="C210" s="560"/>
      <c r="D210" s="560"/>
      <c r="E210" s="560"/>
      <c r="F210" s="560"/>
    </row>
    <row r="211" spans="3:6" x14ac:dyDescent="0.25">
      <c r="C211" s="560"/>
      <c r="D211" s="560"/>
      <c r="E211" s="560"/>
      <c r="F211" s="560"/>
    </row>
    <row r="212" spans="3:6" x14ac:dyDescent="0.25">
      <c r="C212" s="560"/>
      <c r="D212" s="560"/>
      <c r="E212" s="560"/>
      <c r="F212" s="560"/>
    </row>
    <row r="213" spans="3:6" x14ac:dyDescent="0.25">
      <c r="C213" s="560"/>
      <c r="D213" s="560"/>
      <c r="E213" s="560"/>
      <c r="F213" s="560"/>
    </row>
    <row r="214" spans="3:6" x14ac:dyDescent="0.25">
      <c r="C214" s="560"/>
      <c r="D214" s="560"/>
      <c r="E214" s="560"/>
      <c r="F214" s="560"/>
    </row>
    <row r="215" spans="3:6" x14ac:dyDescent="0.25">
      <c r="C215" s="560"/>
      <c r="D215" s="560"/>
      <c r="E215" s="560"/>
      <c r="F215" s="560"/>
    </row>
    <row r="216" spans="3:6" x14ac:dyDescent="0.25">
      <c r="C216" s="560"/>
      <c r="D216" s="560"/>
      <c r="E216" s="560"/>
      <c r="F216" s="560"/>
    </row>
    <row r="217" spans="3:6" x14ac:dyDescent="0.25">
      <c r="C217" s="560"/>
      <c r="D217" s="560"/>
      <c r="E217" s="560"/>
      <c r="F217" s="560"/>
    </row>
    <row r="218" spans="3:6" x14ac:dyDescent="0.25">
      <c r="C218" s="560"/>
      <c r="D218" s="560"/>
      <c r="E218" s="560"/>
      <c r="F218" s="560"/>
    </row>
    <row r="219" spans="3:6" x14ac:dyDescent="0.25">
      <c r="C219" s="560"/>
      <c r="D219" s="560"/>
      <c r="E219" s="560"/>
      <c r="F219" s="560"/>
    </row>
    <row r="220" spans="3:6" x14ac:dyDescent="0.25">
      <c r="C220" s="560"/>
      <c r="D220" s="560"/>
      <c r="E220" s="560"/>
      <c r="F220" s="560"/>
    </row>
    <row r="221" spans="3:6" x14ac:dyDescent="0.25">
      <c r="C221" s="560"/>
      <c r="D221" s="560"/>
      <c r="E221" s="560"/>
      <c r="F221" s="560"/>
    </row>
    <row r="222" spans="3:6" x14ac:dyDescent="0.25">
      <c r="C222" s="560"/>
      <c r="D222" s="560"/>
      <c r="E222" s="560"/>
      <c r="F222" s="560"/>
    </row>
    <row r="223" spans="3:6" x14ac:dyDescent="0.25">
      <c r="C223" s="560"/>
      <c r="D223" s="560"/>
      <c r="E223" s="560"/>
      <c r="F223" s="560"/>
    </row>
    <row r="224" spans="3:6" x14ac:dyDescent="0.25">
      <c r="C224" s="560"/>
      <c r="D224" s="560"/>
      <c r="E224" s="560"/>
      <c r="F224" s="560"/>
    </row>
    <row r="225" spans="3:6" x14ac:dyDescent="0.25">
      <c r="C225" s="560"/>
      <c r="D225" s="560"/>
      <c r="E225" s="560"/>
      <c r="F225" s="560"/>
    </row>
    <row r="226" spans="3:6" x14ac:dyDescent="0.25">
      <c r="C226" s="560"/>
      <c r="D226" s="560"/>
      <c r="E226" s="560"/>
      <c r="F226" s="560"/>
    </row>
    <row r="227" spans="3:6" x14ac:dyDescent="0.25">
      <c r="C227" s="560"/>
      <c r="D227" s="560"/>
      <c r="E227" s="560"/>
      <c r="F227" s="560"/>
    </row>
    <row r="228" spans="3:6" x14ac:dyDescent="0.25">
      <c r="C228" s="560"/>
      <c r="D228" s="560"/>
      <c r="E228" s="560"/>
      <c r="F228" s="560"/>
    </row>
    <row r="229" spans="3:6" x14ac:dyDescent="0.25">
      <c r="C229" s="560"/>
      <c r="D229" s="560"/>
      <c r="E229" s="560"/>
      <c r="F229" s="560"/>
    </row>
    <row r="230" spans="3:6" x14ac:dyDescent="0.25">
      <c r="C230" s="560"/>
      <c r="D230" s="560"/>
      <c r="E230" s="560"/>
      <c r="F230" s="560"/>
    </row>
    <row r="231" spans="3:6" x14ac:dyDescent="0.25">
      <c r="C231" s="560"/>
      <c r="D231" s="560"/>
      <c r="E231" s="560"/>
      <c r="F231" s="560"/>
    </row>
    <row r="232" spans="3:6" x14ac:dyDescent="0.25">
      <c r="C232" s="560"/>
      <c r="D232" s="560"/>
      <c r="E232" s="560"/>
      <c r="F232" s="560"/>
    </row>
    <row r="233" spans="3:6" x14ac:dyDescent="0.25">
      <c r="C233" s="560"/>
      <c r="D233" s="560"/>
      <c r="E233" s="560"/>
      <c r="F233" s="560"/>
    </row>
    <row r="234" spans="3:6" x14ac:dyDescent="0.25">
      <c r="C234" s="560"/>
      <c r="D234" s="560"/>
      <c r="E234" s="560"/>
      <c r="F234" s="560"/>
    </row>
    <row r="235" spans="3:6" x14ac:dyDescent="0.25">
      <c r="C235" s="560"/>
      <c r="D235" s="560"/>
      <c r="E235" s="560"/>
      <c r="F235" s="560"/>
    </row>
    <row r="236" spans="3:6" x14ac:dyDescent="0.25">
      <c r="C236" s="560"/>
      <c r="D236" s="560"/>
      <c r="E236" s="560"/>
      <c r="F236" s="560"/>
    </row>
    <row r="237" spans="3:6" x14ac:dyDescent="0.25">
      <c r="C237" s="560"/>
      <c r="D237" s="560"/>
      <c r="E237" s="560"/>
      <c r="F237" s="560"/>
    </row>
    <row r="238" spans="3:6" x14ac:dyDescent="0.25">
      <c r="C238" s="560"/>
      <c r="D238" s="560"/>
      <c r="E238" s="560"/>
      <c r="F238" s="560"/>
    </row>
    <row r="239" spans="3:6" x14ac:dyDescent="0.25">
      <c r="C239" s="560"/>
      <c r="D239" s="560"/>
      <c r="E239" s="560"/>
      <c r="F239" s="560"/>
    </row>
    <row r="240" spans="3:6" x14ac:dyDescent="0.25">
      <c r="C240" s="560"/>
      <c r="D240" s="560"/>
      <c r="E240" s="560"/>
      <c r="F240" s="560"/>
    </row>
    <row r="241" spans="3:6" x14ac:dyDescent="0.25">
      <c r="C241" s="560"/>
      <c r="D241" s="560"/>
      <c r="E241" s="560"/>
      <c r="F241" s="560"/>
    </row>
    <row r="242" spans="3:6" x14ac:dyDescent="0.25">
      <c r="C242" s="560"/>
      <c r="D242" s="560"/>
      <c r="E242" s="560"/>
      <c r="F242" s="560"/>
    </row>
    <row r="243" spans="3:6" x14ac:dyDescent="0.25">
      <c r="C243" s="560"/>
      <c r="D243" s="560"/>
      <c r="E243" s="560"/>
      <c r="F243" s="560"/>
    </row>
    <row r="244" spans="3:6" x14ac:dyDescent="0.25">
      <c r="C244" s="560"/>
      <c r="D244" s="560"/>
      <c r="E244" s="560"/>
      <c r="F244" s="560"/>
    </row>
    <row r="245" spans="3:6" x14ac:dyDescent="0.25">
      <c r="C245" s="560"/>
      <c r="D245" s="560"/>
      <c r="E245" s="560"/>
      <c r="F245" s="560"/>
    </row>
    <row r="246" spans="3:6" x14ac:dyDescent="0.25">
      <c r="C246" s="560"/>
      <c r="D246" s="560"/>
      <c r="E246" s="560"/>
      <c r="F246" s="560"/>
    </row>
    <row r="247" spans="3:6" x14ac:dyDescent="0.25">
      <c r="C247" s="560"/>
      <c r="D247" s="560"/>
      <c r="E247" s="560"/>
      <c r="F247" s="560"/>
    </row>
    <row r="248" spans="3:6" x14ac:dyDescent="0.25">
      <c r="C248" s="560"/>
      <c r="D248" s="560"/>
      <c r="E248" s="560"/>
      <c r="F248" s="560"/>
    </row>
    <row r="249" spans="3:6" x14ac:dyDescent="0.25">
      <c r="C249" s="560"/>
      <c r="D249" s="560"/>
      <c r="E249" s="560"/>
      <c r="F249" s="560"/>
    </row>
    <row r="250" spans="3:6" x14ac:dyDescent="0.25">
      <c r="C250" s="560"/>
      <c r="D250" s="560"/>
      <c r="E250" s="560"/>
      <c r="F250" s="560"/>
    </row>
    <row r="251" spans="3:6" x14ac:dyDescent="0.25">
      <c r="C251" s="560"/>
      <c r="D251" s="560"/>
      <c r="E251" s="560"/>
      <c r="F251" s="560"/>
    </row>
    <row r="252" spans="3:6" x14ac:dyDescent="0.25">
      <c r="C252" s="560"/>
      <c r="D252" s="560"/>
      <c r="E252" s="560"/>
      <c r="F252" s="560"/>
    </row>
    <row r="253" spans="3:6" x14ac:dyDescent="0.25">
      <c r="C253" s="560"/>
      <c r="D253" s="560"/>
      <c r="E253" s="560"/>
      <c r="F253" s="560"/>
    </row>
    <row r="254" spans="3:6" x14ac:dyDescent="0.25">
      <c r="C254" s="560"/>
      <c r="D254" s="560"/>
      <c r="E254" s="560"/>
      <c r="F254" s="560"/>
    </row>
    <row r="255" spans="3:6" x14ac:dyDescent="0.25">
      <c r="C255" s="560"/>
      <c r="D255" s="560"/>
      <c r="E255" s="560"/>
      <c r="F255" s="560"/>
    </row>
    <row r="256" spans="3:6" x14ac:dyDescent="0.25">
      <c r="C256" s="560"/>
      <c r="D256" s="560"/>
      <c r="E256" s="560"/>
      <c r="F256" s="560"/>
    </row>
    <row r="257" spans="3:6" x14ac:dyDescent="0.25">
      <c r="C257" s="560"/>
      <c r="D257" s="560"/>
      <c r="E257" s="560"/>
      <c r="F257" s="560"/>
    </row>
    <row r="258" spans="3:6" x14ac:dyDescent="0.25">
      <c r="C258" s="560"/>
      <c r="D258" s="560"/>
      <c r="E258" s="560"/>
      <c r="F258" s="560"/>
    </row>
    <row r="259" spans="3:6" x14ac:dyDescent="0.25">
      <c r="C259" s="560"/>
      <c r="D259" s="560"/>
      <c r="E259" s="560"/>
      <c r="F259" s="560"/>
    </row>
    <row r="260" spans="3:6" x14ac:dyDescent="0.25">
      <c r="C260" s="560"/>
      <c r="D260" s="560"/>
      <c r="E260" s="560"/>
      <c r="F260" s="560"/>
    </row>
    <row r="261" spans="3:6" x14ac:dyDescent="0.25">
      <c r="C261" s="560"/>
      <c r="D261" s="560"/>
      <c r="E261" s="560"/>
      <c r="F261" s="560"/>
    </row>
    <row r="262" spans="3:6" x14ac:dyDescent="0.25">
      <c r="C262" s="560"/>
      <c r="D262" s="560"/>
      <c r="E262" s="560"/>
      <c r="F262" s="560"/>
    </row>
    <row r="263" spans="3:6" x14ac:dyDescent="0.25">
      <c r="C263" s="560"/>
      <c r="D263" s="560"/>
      <c r="E263" s="560"/>
      <c r="F263" s="560"/>
    </row>
    <row r="264" spans="3:6" x14ac:dyDescent="0.25">
      <c r="C264" s="560"/>
      <c r="D264" s="560"/>
      <c r="E264" s="560"/>
      <c r="F264" s="560"/>
    </row>
    <row r="265" spans="3:6" x14ac:dyDescent="0.25">
      <c r="C265" s="560"/>
      <c r="D265" s="560"/>
      <c r="E265" s="560"/>
      <c r="F265" s="560"/>
    </row>
    <row r="266" spans="3:6" x14ac:dyDescent="0.25">
      <c r="C266" s="560"/>
      <c r="D266" s="560"/>
      <c r="E266" s="560"/>
      <c r="F266" s="560"/>
    </row>
    <row r="267" spans="3:6" x14ac:dyDescent="0.25">
      <c r="C267" s="560"/>
      <c r="D267" s="560"/>
      <c r="E267" s="560"/>
      <c r="F267" s="560"/>
    </row>
    <row r="268" spans="3:6" x14ac:dyDescent="0.25">
      <c r="C268" s="560"/>
      <c r="D268" s="560"/>
      <c r="E268" s="560"/>
      <c r="F268" s="560"/>
    </row>
    <row r="269" spans="3:6" x14ac:dyDescent="0.25">
      <c r="C269" s="560"/>
      <c r="D269" s="560"/>
      <c r="E269" s="560"/>
      <c r="F269" s="560"/>
    </row>
    <row r="270" spans="3:6" x14ac:dyDescent="0.25">
      <c r="C270" s="560"/>
      <c r="D270" s="560"/>
      <c r="E270" s="560"/>
      <c r="F270" s="560"/>
    </row>
    <row r="271" spans="3:6" x14ac:dyDescent="0.25">
      <c r="C271" s="560"/>
      <c r="D271" s="560"/>
      <c r="E271" s="560"/>
      <c r="F271" s="560"/>
    </row>
    <row r="272" spans="3:6" x14ac:dyDescent="0.25">
      <c r="C272" s="560"/>
      <c r="D272" s="560"/>
      <c r="E272" s="560"/>
      <c r="F272" s="560"/>
    </row>
    <row r="273" spans="3:6" x14ac:dyDescent="0.25">
      <c r="C273" s="560"/>
      <c r="D273" s="560"/>
      <c r="E273" s="560"/>
      <c r="F273" s="560"/>
    </row>
    <row r="274" spans="3:6" x14ac:dyDescent="0.25">
      <c r="C274" s="560"/>
      <c r="D274" s="560"/>
      <c r="E274" s="560"/>
      <c r="F274" s="560"/>
    </row>
    <row r="275" spans="3:6" x14ac:dyDescent="0.25">
      <c r="C275" s="560"/>
      <c r="D275" s="560"/>
      <c r="E275" s="560"/>
      <c r="F275" s="560"/>
    </row>
    <row r="276" spans="3:6" x14ac:dyDescent="0.25">
      <c r="C276" s="560"/>
      <c r="D276" s="560"/>
      <c r="E276" s="560"/>
      <c r="F276" s="560"/>
    </row>
    <row r="277" spans="3:6" x14ac:dyDescent="0.25">
      <c r="C277" s="560"/>
      <c r="D277" s="560"/>
      <c r="E277" s="560"/>
      <c r="F277" s="560"/>
    </row>
    <row r="278" spans="3:6" x14ac:dyDescent="0.25">
      <c r="C278" s="560"/>
      <c r="D278" s="560"/>
      <c r="E278" s="560"/>
      <c r="F278" s="560"/>
    </row>
    <row r="279" spans="3:6" x14ac:dyDescent="0.25">
      <c r="C279" s="560"/>
      <c r="D279" s="560"/>
      <c r="E279" s="560"/>
      <c r="F279" s="560"/>
    </row>
    <row r="280" spans="3:6" x14ac:dyDescent="0.25">
      <c r="C280" s="560"/>
      <c r="D280" s="560"/>
      <c r="E280" s="560"/>
      <c r="F280" s="560"/>
    </row>
    <row r="281" spans="3:6" x14ac:dyDescent="0.25">
      <c r="C281" s="560"/>
      <c r="D281" s="560"/>
      <c r="E281" s="560"/>
      <c r="F281" s="560"/>
    </row>
    <row r="282" spans="3:6" x14ac:dyDescent="0.25">
      <c r="C282" s="560"/>
      <c r="D282" s="560"/>
      <c r="E282" s="560"/>
      <c r="F282" s="560"/>
    </row>
    <row r="283" spans="3:6" x14ac:dyDescent="0.25">
      <c r="C283" s="560"/>
      <c r="D283" s="560"/>
      <c r="E283" s="560"/>
      <c r="F283" s="560"/>
    </row>
    <row r="284" spans="3:6" x14ac:dyDescent="0.25">
      <c r="C284" s="560"/>
      <c r="D284" s="560"/>
      <c r="E284" s="560"/>
      <c r="F284" s="560"/>
    </row>
    <row r="285" spans="3:6" x14ac:dyDescent="0.25">
      <c r="C285" s="560"/>
      <c r="D285" s="560"/>
      <c r="E285" s="560"/>
      <c r="F285" s="560"/>
    </row>
    <row r="286" spans="3:6" x14ac:dyDescent="0.25">
      <c r="C286" s="261"/>
      <c r="D286" s="261"/>
      <c r="E286" s="261"/>
      <c r="F286" s="261"/>
    </row>
    <row r="287" spans="3:6" x14ac:dyDescent="0.25">
      <c r="C287" s="261"/>
      <c r="D287" s="261"/>
      <c r="E287" s="261"/>
      <c r="F287" s="261"/>
    </row>
    <row r="288" spans="3:6" x14ac:dyDescent="0.25">
      <c r="C288" s="261"/>
      <c r="D288" s="261"/>
      <c r="E288" s="261"/>
      <c r="F288" s="261"/>
    </row>
    <row r="289" spans="3:6" x14ac:dyDescent="0.25">
      <c r="C289" s="261"/>
      <c r="D289" s="261"/>
      <c r="E289" s="261"/>
      <c r="F289" s="261"/>
    </row>
    <row r="290" spans="3:6" x14ac:dyDescent="0.25">
      <c r="C290" s="261"/>
      <c r="D290" s="261"/>
      <c r="E290" s="261"/>
      <c r="F290" s="261"/>
    </row>
    <row r="291" spans="3:6" x14ac:dyDescent="0.25">
      <c r="C291" s="261"/>
      <c r="D291" s="261"/>
      <c r="E291" s="261"/>
      <c r="F291" s="261"/>
    </row>
    <row r="292" spans="3:6" x14ac:dyDescent="0.25">
      <c r="C292" s="261"/>
      <c r="D292" s="261"/>
      <c r="E292" s="261"/>
      <c r="F292" s="261"/>
    </row>
    <row r="293" spans="3:6" x14ac:dyDescent="0.25">
      <c r="C293" s="261"/>
      <c r="D293" s="261"/>
      <c r="E293" s="261"/>
      <c r="F293" s="261"/>
    </row>
    <row r="294" spans="3:6" x14ac:dyDescent="0.25">
      <c r="C294" s="261"/>
      <c r="D294" s="261"/>
      <c r="E294" s="261"/>
      <c r="F294" s="261"/>
    </row>
    <row r="295" spans="3:6" x14ac:dyDescent="0.25">
      <c r="C295" s="261"/>
      <c r="D295" s="261"/>
      <c r="E295" s="261"/>
      <c r="F295" s="261"/>
    </row>
    <row r="296" spans="3:6" x14ac:dyDescent="0.25">
      <c r="C296" s="261"/>
      <c r="D296" s="261"/>
      <c r="E296" s="261"/>
      <c r="F296" s="261"/>
    </row>
    <row r="297" spans="3:6" x14ac:dyDescent="0.25">
      <c r="C297" s="261"/>
      <c r="D297" s="261"/>
      <c r="E297" s="261"/>
      <c r="F297" s="261"/>
    </row>
    <row r="298" spans="3:6" x14ac:dyDescent="0.25">
      <c r="C298" s="261"/>
      <c r="D298" s="261"/>
      <c r="E298" s="261"/>
      <c r="F298" s="261"/>
    </row>
    <row r="299" spans="3:6" x14ac:dyDescent="0.25">
      <c r="C299" s="261"/>
      <c r="D299" s="261"/>
      <c r="E299" s="261"/>
      <c r="F299" s="261"/>
    </row>
    <row r="300" spans="3:6" x14ac:dyDescent="0.25">
      <c r="C300" s="261"/>
      <c r="D300" s="261"/>
      <c r="E300" s="261"/>
      <c r="F300" s="261"/>
    </row>
    <row r="301" spans="3:6" x14ac:dyDescent="0.25">
      <c r="C301" s="261"/>
      <c r="D301" s="261"/>
      <c r="E301" s="261"/>
      <c r="F301" s="261"/>
    </row>
    <row r="302" spans="3:6" x14ac:dyDescent="0.25">
      <c r="C302" s="261"/>
      <c r="D302" s="261"/>
      <c r="E302" s="261"/>
      <c r="F302" s="261"/>
    </row>
    <row r="303" spans="3:6" x14ac:dyDescent="0.25">
      <c r="C303" s="261"/>
      <c r="D303" s="261"/>
      <c r="E303" s="261"/>
      <c r="F303" s="261"/>
    </row>
    <row r="304" spans="3:6" x14ac:dyDescent="0.25">
      <c r="C304" s="261"/>
      <c r="D304" s="261"/>
      <c r="E304" s="261"/>
      <c r="F304" s="261"/>
    </row>
    <row r="305" spans="3:6" x14ac:dyDescent="0.25">
      <c r="C305" s="261"/>
      <c r="D305" s="261"/>
      <c r="E305" s="261"/>
      <c r="F305" s="261"/>
    </row>
    <row r="306" spans="3:6" x14ac:dyDescent="0.25">
      <c r="C306" s="261"/>
      <c r="D306" s="261"/>
      <c r="E306" s="261"/>
      <c r="F306" s="261"/>
    </row>
    <row r="307" spans="3:6" x14ac:dyDescent="0.25">
      <c r="C307" s="261"/>
      <c r="D307" s="261"/>
      <c r="E307" s="261"/>
      <c r="F307" s="261"/>
    </row>
    <row r="308" spans="3:6" x14ac:dyDescent="0.25">
      <c r="C308" s="261"/>
      <c r="D308" s="261"/>
      <c r="E308" s="261"/>
      <c r="F308" s="261"/>
    </row>
    <row r="309" spans="3:6" x14ac:dyDescent="0.25">
      <c r="C309" s="261"/>
      <c r="D309" s="261"/>
      <c r="E309" s="261"/>
      <c r="F309" s="261"/>
    </row>
    <row r="310" spans="3:6" x14ac:dyDescent="0.25">
      <c r="C310" s="261"/>
      <c r="D310" s="261"/>
      <c r="E310" s="261"/>
      <c r="F310" s="261"/>
    </row>
    <row r="311" spans="3:6" x14ac:dyDescent="0.25">
      <c r="C311" s="261"/>
      <c r="D311" s="261"/>
      <c r="E311" s="261"/>
      <c r="F311" s="261"/>
    </row>
    <row r="312" spans="3:6" x14ac:dyDescent="0.25">
      <c r="C312" s="261"/>
      <c r="D312" s="261"/>
      <c r="E312" s="261"/>
      <c r="F312" s="261"/>
    </row>
    <row r="313" spans="3:6" x14ac:dyDescent="0.25">
      <c r="C313" s="261"/>
      <c r="D313" s="261"/>
      <c r="E313" s="261"/>
      <c r="F313" s="261"/>
    </row>
    <row r="314" spans="3:6" x14ac:dyDescent="0.25">
      <c r="C314" s="261"/>
      <c r="D314" s="261"/>
      <c r="E314" s="261"/>
      <c r="F314" s="261"/>
    </row>
    <row r="315" spans="3:6" x14ac:dyDescent="0.25">
      <c r="C315" s="261"/>
      <c r="D315" s="261"/>
      <c r="E315" s="261"/>
      <c r="F315" s="261"/>
    </row>
    <row r="316" spans="3:6" x14ac:dyDescent="0.25">
      <c r="C316" s="261"/>
      <c r="D316" s="261"/>
      <c r="E316" s="261"/>
      <c r="F316" s="261"/>
    </row>
    <row r="317" spans="3:6" x14ac:dyDescent="0.25">
      <c r="C317" s="261"/>
      <c r="D317" s="261"/>
      <c r="E317" s="261"/>
      <c r="F317" s="261"/>
    </row>
    <row r="318" spans="3:6" x14ac:dyDescent="0.25">
      <c r="C318" s="261"/>
      <c r="D318" s="261"/>
      <c r="E318" s="261"/>
      <c r="F318" s="261"/>
    </row>
    <row r="319" spans="3:6" x14ac:dyDescent="0.25">
      <c r="C319" s="261"/>
      <c r="D319" s="261"/>
      <c r="E319" s="261"/>
      <c r="F319" s="261"/>
    </row>
    <row r="320" spans="3:6" x14ac:dyDescent="0.25">
      <c r="C320" s="261"/>
      <c r="D320" s="261"/>
      <c r="E320" s="261"/>
      <c r="F320" s="261"/>
    </row>
    <row r="321" spans="3:6" x14ac:dyDescent="0.25">
      <c r="C321" s="261"/>
      <c r="D321" s="261"/>
      <c r="E321" s="261"/>
      <c r="F321" s="261"/>
    </row>
    <row r="322" spans="3:6" x14ac:dyDescent="0.25">
      <c r="C322" s="261"/>
      <c r="D322" s="261"/>
      <c r="E322" s="261"/>
      <c r="F322" s="261"/>
    </row>
    <row r="323" spans="3:6" x14ac:dyDescent="0.25">
      <c r="C323" s="261"/>
      <c r="D323" s="261"/>
      <c r="E323" s="261"/>
      <c r="F323" s="261"/>
    </row>
    <row r="324" spans="3:6" x14ac:dyDescent="0.25">
      <c r="C324" s="261"/>
      <c r="D324" s="261"/>
      <c r="E324" s="261"/>
      <c r="F324" s="261"/>
    </row>
    <row r="325" spans="3:6" x14ac:dyDescent="0.25">
      <c r="C325" s="261"/>
      <c r="D325" s="261"/>
      <c r="E325" s="261"/>
      <c r="F325" s="261"/>
    </row>
    <row r="326" spans="3:6" x14ac:dyDescent="0.25">
      <c r="C326" s="261"/>
      <c r="D326" s="261"/>
      <c r="E326" s="261"/>
      <c r="F326" s="261"/>
    </row>
    <row r="327" spans="3:6" x14ac:dyDescent="0.25">
      <c r="C327" s="261"/>
      <c r="D327" s="261"/>
      <c r="E327" s="261"/>
      <c r="F327" s="261"/>
    </row>
    <row r="328" spans="3:6" x14ac:dyDescent="0.25">
      <c r="C328" s="261"/>
      <c r="D328" s="261"/>
      <c r="E328" s="261"/>
      <c r="F328" s="261"/>
    </row>
    <row r="329" spans="3:6" x14ac:dyDescent="0.25">
      <c r="C329" s="261"/>
      <c r="D329" s="261"/>
      <c r="E329" s="261"/>
      <c r="F329" s="261"/>
    </row>
    <row r="330" spans="3:6" x14ac:dyDescent="0.25">
      <c r="C330" s="261"/>
      <c r="D330" s="261"/>
      <c r="E330" s="261"/>
      <c r="F330" s="261"/>
    </row>
    <row r="331" spans="3:6" x14ac:dyDescent="0.25">
      <c r="C331" s="261"/>
      <c r="D331" s="261"/>
      <c r="E331" s="261"/>
      <c r="F331" s="261"/>
    </row>
    <row r="332" spans="3:6" x14ac:dyDescent="0.25">
      <c r="C332" s="261"/>
      <c r="D332" s="261"/>
      <c r="E332" s="261"/>
      <c r="F332" s="261"/>
    </row>
  </sheetData>
  <sheetProtection algorithmName="SHA-512" hashValue="F0Q41aV2F1Vj9011SrGYKUNgSkWpvJEZTv9P1HqGGFLslCbXjzuRsEyHRs2yE1fBgE+HMedyP2B5Ugguloyicw==" saltValue="GZTWE/0jlxKe1Hc+eXaGxw==" spinCount="100000" sheet="1" objects="1" scenarios="1"/>
  <pageMargins left="0.70866141732283472" right="0.70866141732283472" top="0.74803149606299213" bottom="0.74803149606299213" header="0.31496062992125984" footer="0.31496062992125984"/>
  <pageSetup paperSize="9" scale="77" orientation="portrait" r:id="rId1"/>
  <customProperties>
    <customPr name="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4" tint="0.79998168889431442"/>
  </sheetPr>
  <dimension ref="A1:CJ1048"/>
  <sheetViews>
    <sheetView showGridLines="0" showRowColHeaders="0" topLeftCell="A135" zoomScale="70" zoomScaleNormal="70" workbookViewId="0"/>
  </sheetViews>
  <sheetFormatPr defaultColWidth="8.81640625" defaultRowHeight="13.5" x14ac:dyDescent="0.3"/>
  <cols>
    <col min="1" max="1" width="15.1796875" style="1205" customWidth="1"/>
    <col min="2" max="2" width="13.81640625" style="1205" customWidth="1"/>
    <col min="3" max="3" width="17" style="1205" customWidth="1"/>
    <col min="4" max="4" width="14.81640625" style="1205" customWidth="1"/>
    <col min="5" max="5" width="15.1796875" style="1205" customWidth="1"/>
    <col min="6" max="6" width="13.453125" style="1205" customWidth="1"/>
    <col min="7" max="7" width="17.26953125" style="1205" customWidth="1"/>
    <col min="8" max="8" width="13.54296875" style="1205" customWidth="1"/>
    <col min="9" max="9" width="3" style="1205" customWidth="1"/>
    <col min="10" max="10" width="20" style="1205" customWidth="1"/>
    <col min="11" max="12" width="16.453125" style="1205" customWidth="1"/>
    <col min="13" max="13" width="19.1796875" style="1205" customWidth="1"/>
    <col min="14" max="14" width="10.1796875" style="1205" customWidth="1"/>
    <col min="15" max="15" width="17.81640625" style="1205" customWidth="1"/>
    <col min="16" max="16" width="15.453125" style="1205" customWidth="1"/>
    <col min="17" max="17" width="16" style="1205" customWidth="1"/>
    <col min="18" max="18" width="17" style="1205" bestFit="1" customWidth="1"/>
    <col min="19" max="19" width="21.1796875" style="1205" customWidth="1"/>
    <col min="20" max="20" width="15.81640625" style="1205" customWidth="1"/>
    <col min="21" max="21" width="15.1796875" style="1205" customWidth="1"/>
    <col min="22" max="22" width="13.81640625" style="1205" customWidth="1"/>
    <col min="23" max="23" width="14.1796875" style="1205" customWidth="1"/>
    <col min="24" max="24" width="16" style="1205" customWidth="1"/>
    <col min="25" max="25" width="11.81640625" style="1205" customWidth="1"/>
    <col min="26" max="26" width="13.81640625" style="1205" customWidth="1"/>
    <col min="27" max="28" width="8.81640625" style="242"/>
    <col min="29" max="29" width="36.1796875" style="242" bestFit="1" customWidth="1"/>
    <col min="30" max="16384" width="8.81640625" style="242"/>
  </cols>
  <sheetData>
    <row r="1" spans="1:88" s="41" customFormat="1" ht="10.4" customHeight="1" x14ac:dyDescent="0.25">
      <c r="A1" s="46"/>
      <c r="B1" s="46"/>
      <c r="N1" s="1442"/>
    </row>
    <row r="2" spans="1:88" ht="39.75" customHeight="1" x14ac:dyDescent="0.6">
      <c r="A2" s="2106" t="s">
        <v>2083</v>
      </c>
      <c r="B2" s="2106"/>
      <c r="C2" s="2106"/>
      <c r="D2" s="2106"/>
      <c r="E2" s="2106"/>
      <c r="F2" s="2106"/>
      <c r="G2" s="538" t="s">
        <v>2084</v>
      </c>
      <c r="H2" s="58"/>
      <c r="I2" s="58"/>
      <c r="J2" s="58"/>
      <c r="K2" s="58"/>
      <c r="L2" s="58"/>
      <c r="M2" s="58"/>
      <c r="N2" s="1203"/>
      <c r="O2" s="1203"/>
      <c r="P2" s="1203"/>
      <c r="Q2" s="1203"/>
      <c r="R2" s="1204"/>
      <c r="S2" s="1204"/>
      <c r="T2" s="1204"/>
      <c r="U2" s="1204"/>
      <c r="V2" s="1204"/>
      <c r="W2" s="1204"/>
      <c r="X2" s="1204"/>
      <c r="Y2" s="1204"/>
      <c r="AA2" s="1205"/>
      <c r="AB2" s="1205"/>
      <c r="AX2" s="503"/>
      <c r="AY2" s="503"/>
      <c r="AZ2" s="503"/>
      <c r="BA2" s="503"/>
      <c r="BB2" s="503"/>
      <c r="BC2" s="503"/>
      <c r="BD2" s="503"/>
      <c r="BE2" s="503"/>
      <c r="BF2" s="503"/>
      <c r="BG2" s="503"/>
      <c r="BH2" s="503"/>
      <c r="BI2" s="503"/>
      <c r="BJ2" s="503"/>
      <c r="BK2" s="503"/>
      <c r="BL2" s="503"/>
      <c r="BM2" s="503"/>
      <c r="BN2" s="503"/>
      <c r="BO2" s="503"/>
      <c r="BP2" s="503"/>
      <c r="BQ2" s="503"/>
      <c r="BR2" s="503"/>
      <c r="BS2" s="503"/>
      <c r="BT2" s="503"/>
      <c r="BU2" s="503"/>
      <c r="BV2" s="503"/>
      <c r="BW2" s="503"/>
      <c r="BX2" s="503"/>
      <c r="BY2" s="503"/>
      <c r="BZ2" s="503"/>
      <c r="CA2" s="503"/>
      <c r="CB2" s="503"/>
      <c r="CC2" s="503"/>
      <c r="CD2" s="503"/>
      <c r="CE2" s="503"/>
      <c r="CF2" s="503"/>
      <c r="CG2" s="503"/>
      <c r="CH2" s="503"/>
      <c r="CI2" s="503"/>
      <c r="CJ2" s="503"/>
    </row>
    <row r="3" spans="1:88" ht="11.9" customHeight="1" x14ac:dyDescent="0.3">
      <c r="A3" s="62"/>
      <c r="B3" s="62"/>
      <c r="C3" s="62"/>
      <c r="D3" s="62"/>
      <c r="E3" s="62"/>
      <c r="F3" s="62"/>
      <c r="G3" s="62"/>
      <c r="H3" s="62"/>
      <c r="I3" s="62"/>
      <c r="J3" s="62"/>
      <c r="K3" s="62"/>
      <c r="L3" s="62"/>
      <c r="M3" s="62"/>
      <c r="N3" s="1206"/>
      <c r="O3" s="1207"/>
      <c r="P3" s="1207"/>
      <c r="Q3" s="1207"/>
      <c r="R3" s="1208"/>
      <c r="S3" s="1208"/>
      <c r="T3" s="1208"/>
      <c r="U3" s="1208"/>
      <c r="V3" s="1208"/>
      <c r="W3" s="1208"/>
      <c r="X3" s="1208"/>
      <c r="Y3" s="1208"/>
      <c r="Z3" s="1208"/>
      <c r="AA3" s="1208"/>
      <c r="AB3" s="1205"/>
      <c r="AX3" s="503"/>
      <c r="AY3" s="503"/>
      <c r="AZ3" s="503"/>
      <c r="BA3" s="503"/>
      <c r="BB3" s="503"/>
      <c r="BC3" s="503"/>
      <c r="BD3" s="503"/>
      <c r="BE3" s="503"/>
      <c r="BF3" s="503"/>
      <c r="BG3" s="503"/>
      <c r="BH3" s="503"/>
      <c r="BI3" s="503"/>
      <c r="BJ3" s="503"/>
      <c r="BK3" s="503"/>
      <c r="BL3" s="503"/>
      <c r="BM3" s="503"/>
      <c r="BN3" s="503"/>
      <c r="BO3" s="503"/>
      <c r="BP3" s="503"/>
      <c r="BQ3" s="503"/>
      <c r="BR3" s="503"/>
      <c r="BS3" s="503"/>
      <c r="BT3" s="503"/>
      <c r="BU3" s="503"/>
      <c r="BV3" s="503"/>
      <c r="BW3" s="503"/>
      <c r="BX3" s="503"/>
      <c r="BY3" s="503"/>
      <c r="BZ3" s="503"/>
      <c r="CA3" s="503"/>
      <c r="CB3" s="503"/>
      <c r="CC3" s="503"/>
      <c r="CD3" s="503"/>
      <c r="CE3" s="503"/>
      <c r="CF3" s="503"/>
      <c r="CG3" s="503"/>
      <c r="CH3" s="503"/>
      <c r="CI3" s="503"/>
      <c r="CJ3" s="503"/>
    </row>
    <row r="4" spans="1:88" ht="11.9" customHeight="1" x14ac:dyDescent="0.3">
      <c r="A4" s="525"/>
      <c r="B4" s="525"/>
      <c r="C4" s="525"/>
      <c r="D4" s="525"/>
      <c r="E4" s="525"/>
      <c r="F4" s="525"/>
      <c r="G4" s="525"/>
      <c r="H4" s="525"/>
      <c r="I4" s="525"/>
      <c r="J4" s="525"/>
      <c r="K4" s="525"/>
      <c r="L4" s="525"/>
      <c r="M4" s="525"/>
      <c r="N4" s="1203"/>
      <c r="O4" s="1203"/>
      <c r="P4" s="1203"/>
      <c r="Q4" s="1203"/>
      <c r="R4" s="1204"/>
      <c r="S4" s="1204"/>
      <c r="T4" s="1204"/>
      <c r="U4" s="1204"/>
      <c r="V4" s="1204"/>
      <c r="W4" s="1204"/>
      <c r="X4" s="1204"/>
      <c r="Y4" s="1204"/>
      <c r="AA4" s="241"/>
      <c r="AB4" s="1205"/>
      <c r="AX4" s="503"/>
      <c r="AY4" s="503"/>
      <c r="AZ4" s="503"/>
      <c r="BA4" s="503"/>
      <c r="BB4" s="503"/>
      <c r="BC4" s="503"/>
      <c r="BD4" s="503"/>
      <c r="BE4" s="503"/>
      <c r="BF4" s="503"/>
      <c r="BG4" s="503"/>
      <c r="BH4" s="503"/>
      <c r="BI4" s="503"/>
      <c r="BJ4" s="503"/>
      <c r="BK4" s="503"/>
      <c r="BL4" s="503"/>
      <c r="BM4" s="503"/>
      <c r="BN4" s="503"/>
      <c r="BO4" s="503"/>
      <c r="BP4" s="503"/>
      <c r="BQ4" s="503"/>
      <c r="BR4" s="503"/>
      <c r="BS4" s="503"/>
      <c r="BT4" s="503"/>
      <c r="BU4" s="503"/>
      <c r="BV4" s="503"/>
      <c r="BW4" s="503"/>
      <c r="BX4" s="503"/>
      <c r="BY4" s="503"/>
      <c r="BZ4" s="503"/>
      <c r="CA4" s="503"/>
      <c r="CB4" s="503"/>
      <c r="CC4" s="503"/>
      <c r="CD4" s="503"/>
      <c r="CE4" s="503"/>
      <c r="CF4" s="503"/>
      <c r="CG4" s="503"/>
      <c r="CH4" s="503"/>
      <c r="CI4" s="503"/>
      <c r="CJ4" s="503"/>
    </row>
    <row r="5" spans="1:88" ht="11.9" customHeight="1" x14ac:dyDescent="0.3">
      <c r="A5" s="537"/>
      <c r="B5" s="525"/>
      <c r="C5" s="525"/>
      <c r="D5" s="525"/>
      <c r="E5" s="525"/>
      <c r="F5" s="525"/>
      <c r="G5" s="525"/>
      <c r="H5" s="525"/>
      <c r="I5" s="525"/>
      <c r="J5" s="525"/>
      <c r="K5" s="525"/>
      <c r="L5" s="525"/>
      <c r="M5" s="525"/>
      <c r="N5" s="1203"/>
      <c r="O5" s="1203"/>
      <c r="P5" s="1203"/>
      <c r="Q5" s="1203"/>
      <c r="R5" s="1204"/>
      <c r="S5" s="1204"/>
      <c r="T5" s="1204"/>
      <c r="U5" s="1204"/>
      <c r="V5" s="1204"/>
      <c r="W5" s="1204"/>
      <c r="X5" s="1204"/>
      <c r="Y5" s="1204"/>
      <c r="AA5" s="241"/>
      <c r="AB5" s="1205"/>
      <c r="AX5" s="503"/>
      <c r="AY5" s="503"/>
      <c r="AZ5" s="503"/>
      <c r="BA5" s="503"/>
      <c r="BB5" s="503"/>
      <c r="BC5" s="503"/>
      <c r="BD5" s="503"/>
      <c r="BE5" s="503"/>
      <c r="BF5" s="503"/>
      <c r="BG5" s="503"/>
      <c r="BH5" s="503"/>
      <c r="BI5" s="503"/>
      <c r="BJ5" s="503"/>
      <c r="BK5" s="503"/>
      <c r="BL5" s="503"/>
      <c r="BM5" s="503"/>
      <c r="BN5" s="503"/>
      <c r="BO5" s="503"/>
      <c r="BP5" s="503"/>
      <c r="BQ5" s="503"/>
      <c r="BR5" s="503"/>
      <c r="BS5" s="503"/>
      <c r="BT5" s="503"/>
      <c r="BU5" s="503"/>
      <c r="BV5" s="503"/>
      <c r="BW5" s="503"/>
      <c r="BX5" s="503"/>
      <c r="BY5" s="503"/>
      <c r="BZ5" s="503"/>
      <c r="CA5" s="503"/>
      <c r="CB5" s="503"/>
      <c r="CC5" s="503"/>
      <c r="CD5" s="503"/>
      <c r="CE5" s="503"/>
      <c r="CF5" s="503"/>
      <c r="CG5" s="503"/>
      <c r="CH5" s="503"/>
      <c r="CI5" s="503"/>
      <c r="CJ5" s="503"/>
    </row>
    <row r="6" spans="1:88" s="506" customFormat="1" ht="24" customHeight="1" x14ac:dyDescent="0.35">
      <c r="A6" s="152" t="s">
        <v>2085</v>
      </c>
      <c r="B6" s="152"/>
      <c r="C6" s="152"/>
      <c r="D6" s="504"/>
      <c r="E6" s="504"/>
      <c r="F6" s="504"/>
      <c r="G6" s="504"/>
      <c r="H6" s="504"/>
      <c r="I6" s="505"/>
      <c r="J6" s="507" t="s">
        <v>2086</v>
      </c>
      <c r="K6" s="508"/>
      <c r="L6" s="508"/>
      <c r="M6" s="508"/>
      <c r="N6" s="508"/>
      <c r="O6" s="508"/>
      <c r="P6" s="778"/>
      <c r="Q6" s="635"/>
      <c r="R6" s="507" t="s">
        <v>2087</v>
      </c>
      <c r="S6" s="504"/>
      <c r="T6" s="504"/>
      <c r="U6" s="504"/>
      <c r="V6" s="504"/>
      <c r="W6" s="504"/>
      <c r="X6" s="504"/>
      <c r="Y6" s="504"/>
      <c r="Z6" s="504"/>
      <c r="AA6" s="635"/>
      <c r="AB6" s="635"/>
    </row>
    <row r="7" spans="1:88" x14ac:dyDescent="0.3">
      <c r="AA7" s="1205"/>
      <c r="AB7" s="1205"/>
    </row>
    <row r="8" spans="1:88" ht="75.650000000000006" customHeight="1" x14ac:dyDescent="0.3">
      <c r="A8" s="496"/>
      <c r="B8" s="496" t="s">
        <v>342</v>
      </c>
      <c r="C8" s="496" t="s">
        <v>340</v>
      </c>
      <c r="D8" s="496" t="s">
        <v>1848</v>
      </c>
      <c r="E8" s="632" t="s">
        <v>2088</v>
      </c>
      <c r="F8" s="496" t="s">
        <v>2089</v>
      </c>
      <c r="G8" s="496" t="s">
        <v>2090</v>
      </c>
      <c r="H8" s="496" t="s">
        <v>2091</v>
      </c>
      <c r="I8" s="501"/>
      <c r="J8" s="521" t="s">
        <v>485</v>
      </c>
      <c r="K8" s="496" t="s">
        <v>342</v>
      </c>
      <c r="L8" s="496" t="s">
        <v>1971</v>
      </c>
      <c r="M8" s="496" t="s">
        <v>2092</v>
      </c>
      <c r="N8" s="632" t="s">
        <v>2093</v>
      </c>
      <c r="O8" s="632" t="s">
        <v>2094</v>
      </c>
      <c r="P8" s="496" t="s">
        <v>2095</v>
      </c>
      <c r="R8" s="496" t="s">
        <v>615</v>
      </c>
      <c r="S8" s="1209" t="s">
        <v>616</v>
      </c>
      <c r="T8" s="496" t="s">
        <v>2096</v>
      </c>
      <c r="U8" s="496" t="s">
        <v>2097</v>
      </c>
      <c r="V8" s="496" t="str">
        <f>'Step 3.3 Heating System'!K119</f>
        <v>Total Output Load
(kW thermal)</v>
      </c>
      <c r="W8" s="496" t="str">
        <f>'Step 3.3 Heating System'!L119</f>
        <v>Proposed vs Existing System Load</v>
      </c>
      <c r="X8" s="496" t="str">
        <f>'Step 3.3 Heating System'!W119</f>
        <v>Total Cost of Low Carbon Heating Measure</v>
      </c>
      <c r="Y8" s="496" t="s">
        <v>1823</v>
      </c>
      <c r="Z8" s="496" t="s">
        <v>2098</v>
      </c>
      <c r="AA8" s="1205"/>
      <c r="AB8" s="1205"/>
    </row>
    <row r="9" spans="1:88" s="1227" customFormat="1" ht="20.149999999999999" customHeight="1" x14ac:dyDescent="0.3">
      <c r="A9" s="523" t="s">
        <v>365</v>
      </c>
      <c r="B9" s="1210">
        <f>'Step 3.1 Site Details'!D10</f>
        <v>0</v>
      </c>
      <c r="C9" s="1211" t="str">
        <f>IF('Step 3.1 Site Details'!B10&lt;&gt;0,'Step 3.1 Site Details'!B10,"")</f>
        <v/>
      </c>
      <c r="D9" s="1212" t="str">
        <f>IF('Step 3.1 Site Details'!J10&lt;&gt;0,'Step 3.1 Site Details'!J10,"")</f>
        <v/>
      </c>
      <c r="E9" s="1213" t="str">
        <f>IF('Step 3.1 Site Details'!L10&lt;&gt;0,'Step 3.1 Site Details'!L10,"")</f>
        <v/>
      </c>
      <c r="F9" s="1212" t="str">
        <f>IFERROR(E9/$D9,"")</f>
        <v/>
      </c>
      <c r="G9" s="1213" t="str">
        <f>IF('Step 3.1 Site Details'!M10&lt;&gt;0,'Step 3.1 Site Details'!M10,"")</f>
        <v/>
      </c>
      <c r="H9" s="1212" t="str">
        <f t="shared" ref="H9:H40" si="0">IFERROR(G9/$D9,"")</f>
        <v/>
      </c>
      <c r="I9" s="1214"/>
      <c r="J9" s="523" t="s">
        <v>508</v>
      </c>
      <c r="K9" s="1215" t="str">
        <f>IF('Step 3.3 Heating System'!C12=0,"",'Step 3.3 Heating System'!C12)</f>
        <v/>
      </c>
      <c r="L9" s="1216" t="str">
        <f>IF('Step 3.3 Heating System'!F12=0,"",'Step 3.3 Heating System'!F12)</f>
        <v/>
      </c>
      <c r="M9" s="1216" t="str">
        <f>IF('Step 3.3 Heating System'!G12=0,"",'Step 3.3 Heating System'!G12)</f>
        <v/>
      </c>
      <c r="N9" s="1217" t="str">
        <f>'Step 3.3 Heating System'!J12</f>
        <v/>
      </c>
      <c r="O9" s="1218" t="str">
        <f>'Step 3.3 Heating System'!V12</f>
        <v/>
      </c>
      <c r="P9" s="1219" t="str">
        <f>IFERROR(O9/N9,"")</f>
        <v/>
      </c>
      <c r="Q9" s="1220"/>
      <c r="R9" s="523" t="s">
        <v>637</v>
      </c>
      <c r="S9" s="1221" t="str">
        <f>IF('Step 3.3 Heating System'!D120=0,"",'Step 3.3 Heating System'!D120)</f>
        <v/>
      </c>
      <c r="T9" s="1222" t="str">
        <f>IF('Step 3.3 Heating System'!E120=0,"",'Step 3.3 Heating System'!E120)</f>
        <v/>
      </c>
      <c r="U9" s="1222" t="str">
        <f>IF('Step 3.3 Heating System'!C120=0,"",'Step 3.3 Heating System'!C120)</f>
        <v/>
      </c>
      <c r="V9" s="1223" t="str">
        <f>'Step 3.3 Heating System'!K120</f>
        <v/>
      </c>
      <c r="W9" s="1224" t="str">
        <f>'Step 3.3 Heating System'!L120</f>
        <v/>
      </c>
      <c r="X9" s="1225" t="str">
        <f>IF('Step 3.3 Heating System'!W120=0,"",'Step 3.3 Heating System'!W120)</f>
        <v/>
      </c>
      <c r="Y9" s="1219" t="str">
        <f>IFERROR(X9/V9,"")</f>
        <v/>
      </c>
      <c r="Z9" s="1415" t="str">
        <f>IFERROR('Step 4 Support Tool'!AE222,"")</f>
        <v/>
      </c>
      <c r="AA9" s="1220"/>
      <c r="AB9" s="1220"/>
    </row>
    <row r="10" spans="1:88" s="1227" customFormat="1" ht="20.149999999999999" customHeight="1" x14ac:dyDescent="0.3">
      <c r="A10" s="523" t="s">
        <v>366</v>
      </c>
      <c r="B10" s="1210">
        <f>'Step 3.1 Site Details'!D11</f>
        <v>0</v>
      </c>
      <c r="C10" s="1211" t="str">
        <f>IF('Step 3.1 Site Details'!B11&lt;&gt;0,'Step 3.1 Site Details'!B11,"")</f>
        <v/>
      </c>
      <c r="D10" s="1212" t="str">
        <f>IF('Step 3.1 Site Details'!J11&lt;&gt;0,'Step 3.1 Site Details'!J11,"")</f>
        <v/>
      </c>
      <c r="E10" s="1213" t="str">
        <f>IF('Step 3.1 Site Details'!L11&lt;&gt;0,'Step 3.1 Site Details'!L11,"")</f>
        <v/>
      </c>
      <c r="F10" s="1212" t="str">
        <f t="shared" ref="F10:F18" si="1">IFERROR(E10/D10,"")</f>
        <v/>
      </c>
      <c r="G10" s="1213" t="str">
        <f>IF('Step 3.1 Site Details'!M11&lt;&gt;0,'Step 3.1 Site Details'!M11,"")</f>
        <v/>
      </c>
      <c r="H10" s="1212" t="str">
        <f t="shared" si="0"/>
        <v/>
      </c>
      <c r="I10" s="1214"/>
      <c r="J10" s="523" t="s">
        <v>509</v>
      </c>
      <c r="K10" s="1215" t="str">
        <f>IF('Step 3.3 Heating System'!C13=0,"",'Step 3.3 Heating System'!C13)</f>
        <v/>
      </c>
      <c r="L10" s="1216" t="str">
        <f>IF('Step 3.3 Heating System'!F13=0,"",'Step 3.3 Heating System'!F13)</f>
        <v/>
      </c>
      <c r="M10" s="1216" t="str">
        <f>IF('Step 3.3 Heating System'!G13=0,"",'Step 3.3 Heating System'!G13)</f>
        <v/>
      </c>
      <c r="N10" s="1217" t="str">
        <f>'Step 3.3 Heating System'!J13</f>
        <v/>
      </c>
      <c r="O10" s="1218" t="str">
        <f>'Step 3.3 Heating System'!V13</f>
        <v/>
      </c>
      <c r="P10" s="1219" t="str">
        <f t="shared" ref="P10:P72" si="2">IFERROR(O10/N10,"")</f>
        <v/>
      </c>
      <c r="Q10" s="1220"/>
      <c r="R10" s="523" t="s">
        <v>638</v>
      </c>
      <c r="S10" s="1221" t="str">
        <f>IF('Step 3.3 Heating System'!D121=0,"",'Step 3.3 Heating System'!D121)</f>
        <v/>
      </c>
      <c r="T10" s="1222" t="str">
        <f>IF('Step 3.3 Heating System'!E121=0,"",'Step 3.3 Heating System'!E121)</f>
        <v/>
      </c>
      <c r="U10" s="1222" t="str">
        <f>IF('Step 3.3 Heating System'!C121=0,"",'Step 3.3 Heating System'!C121)</f>
        <v/>
      </c>
      <c r="V10" s="1223" t="str">
        <f>'Step 3.3 Heating System'!K121</f>
        <v/>
      </c>
      <c r="W10" s="1224" t="str">
        <f>'Step 3.3 Heating System'!L121</f>
        <v/>
      </c>
      <c r="X10" s="1225" t="str">
        <f>IF('Step 3.3 Heating System'!W121=0,"",'Step 3.3 Heating System'!W121)</f>
        <v/>
      </c>
      <c r="Y10" s="1219" t="str">
        <f t="shared" ref="Y10:Y73" si="3">IFERROR(X10/V10,"")</f>
        <v/>
      </c>
      <c r="Z10" s="1415" t="str">
        <f>IFERROR('Step 4 Support Tool'!AE223,"")</f>
        <v/>
      </c>
      <c r="AA10" s="1220"/>
      <c r="AB10" s="1220"/>
    </row>
    <row r="11" spans="1:88" s="1227" customFormat="1" ht="20.149999999999999" customHeight="1" x14ac:dyDescent="0.3">
      <c r="A11" s="523" t="s">
        <v>367</v>
      </c>
      <c r="B11" s="1210">
        <f>'Step 3.1 Site Details'!D12</f>
        <v>0</v>
      </c>
      <c r="C11" s="1211" t="str">
        <f>IF('Step 3.1 Site Details'!B12&lt;&gt;0,'Step 3.1 Site Details'!B12,"")</f>
        <v/>
      </c>
      <c r="D11" s="1212" t="str">
        <f>IF('Step 3.1 Site Details'!J12&lt;&gt;0,'Step 3.1 Site Details'!J12,"")</f>
        <v/>
      </c>
      <c r="E11" s="1213" t="str">
        <f>IF('Step 3.1 Site Details'!L12&lt;&gt;0,'Step 3.1 Site Details'!L12,"")</f>
        <v/>
      </c>
      <c r="F11" s="1212" t="str">
        <f t="shared" si="1"/>
        <v/>
      </c>
      <c r="G11" s="1213" t="str">
        <f>IF('Step 3.1 Site Details'!M12&lt;&gt;0,'Step 3.1 Site Details'!M12,"")</f>
        <v/>
      </c>
      <c r="H11" s="1212" t="str">
        <f t="shared" si="0"/>
        <v/>
      </c>
      <c r="I11" s="1214"/>
      <c r="J11" s="523" t="s">
        <v>510</v>
      </c>
      <c r="K11" s="1215" t="str">
        <f>IF('Step 3.3 Heating System'!C14=0,"",'Step 3.3 Heating System'!C14)</f>
        <v/>
      </c>
      <c r="L11" s="1216" t="str">
        <f>IF('Step 3.3 Heating System'!F14=0,"",'Step 3.3 Heating System'!F14)</f>
        <v/>
      </c>
      <c r="M11" s="1216" t="str">
        <f>IF('Step 3.3 Heating System'!G14=0,"",'Step 3.3 Heating System'!G14)</f>
        <v/>
      </c>
      <c r="N11" s="1217" t="str">
        <f>'Step 3.3 Heating System'!J14</f>
        <v/>
      </c>
      <c r="O11" s="1218" t="str">
        <f>'Step 3.3 Heating System'!V14</f>
        <v/>
      </c>
      <c r="P11" s="1219" t="str">
        <f t="shared" si="2"/>
        <v/>
      </c>
      <c r="Q11" s="1220"/>
      <c r="R11" s="523" t="s">
        <v>639</v>
      </c>
      <c r="S11" s="1221" t="str">
        <f>IF('Step 3.3 Heating System'!D122=0,"",'Step 3.3 Heating System'!D122)</f>
        <v/>
      </c>
      <c r="T11" s="1222" t="str">
        <f>IF('Step 3.3 Heating System'!E122=0,"",'Step 3.3 Heating System'!E122)</f>
        <v/>
      </c>
      <c r="U11" s="1222" t="str">
        <f>IF('Step 3.3 Heating System'!C122=0,"",'Step 3.3 Heating System'!C122)</f>
        <v/>
      </c>
      <c r="V11" s="1223" t="str">
        <f>'Step 3.3 Heating System'!K122</f>
        <v/>
      </c>
      <c r="W11" s="1224" t="str">
        <f>'Step 3.3 Heating System'!L122</f>
        <v/>
      </c>
      <c r="X11" s="1225" t="str">
        <f>IF('Step 3.3 Heating System'!W122=0,"",'Step 3.3 Heating System'!W122)</f>
        <v/>
      </c>
      <c r="Y11" s="1219" t="str">
        <f t="shared" si="3"/>
        <v/>
      </c>
      <c r="Z11" s="1415" t="str">
        <f>IFERROR('Step 4 Support Tool'!AE224,"")</f>
        <v/>
      </c>
      <c r="AA11" s="1220"/>
      <c r="AB11" s="1220"/>
    </row>
    <row r="12" spans="1:88" s="1227" customFormat="1" ht="20.149999999999999" customHeight="1" x14ac:dyDescent="0.3">
      <c r="A12" s="523" t="s">
        <v>368</v>
      </c>
      <c r="B12" s="1210">
        <f>'Step 3.1 Site Details'!D13</f>
        <v>0</v>
      </c>
      <c r="C12" s="1211" t="str">
        <f>IF('Step 3.1 Site Details'!B13&lt;&gt;0,'Step 3.1 Site Details'!B13,"")</f>
        <v/>
      </c>
      <c r="D12" s="1212" t="str">
        <f>IF('Step 3.1 Site Details'!J13&lt;&gt;0,'Step 3.1 Site Details'!J13,"")</f>
        <v/>
      </c>
      <c r="E12" s="1213" t="str">
        <f>IF('Step 3.1 Site Details'!L13&lt;&gt;0,'Step 3.1 Site Details'!L13,"")</f>
        <v/>
      </c>
      <c r="F12" s="1212" t="str">
        <f t="shared" si="1"/>
        <v/>
      </c>
      <c r="G12" s="1213" t="str">
        <f>IF('Step 3.1 Site Details'!M13&lt;&gt;0,'Step 3.1 Site Details'!M13,"")</f>
        <v/>
      </c>
      <c r="H12" s="1212" t="str">
        <f t="shared" si="0"/>
        <v/>
      </c>
      <c r="I12" s="1214"/>
      <c r="J12" s="523" t="s">
        <v>511</v>
      </c>
      <c r="K12" s="1215" t="str">
        <f>IF('Step 3.3 Heating System'!C15=0,"",'Step 3.3 Heating System'!C15)</f>
        <v/>
      </c>
      <c r="L12" s="1216" t="str">
        <f>IF('Step 3.3 Heating System'!F15=0,"",'Step 3.3 Heating System'!F15)</f>
        <v/>
      </c>
      <c r="M12" s="1216" t="str">
        <f>IF('Step 3.3 Heating System'!G15=0,"",'Step 3.3 Heating System'!G15)</f>
        <v/>
      </c>
      <c r="N12" s="1217" t="str">
        <f>'Step 3.3 Heating System'!J15</f>
        <v/>
      </c>
      <c r="O12" s="1218" t="str">
        <f>'Step 3.3 Heating System'!V15</f>
        <v/>
      </c>
      <c r="P12" s="1219" t="str">
        <f t="shared" si="2"/>
        <v/>
      </c>
      <c r="Q12" s="1220"/>
      <c r="R12" s="523" t="s">
        <v>640</v>
      </c>
      <c r="S12" s="1221" t="str">
        <f>IF('Step 3.3 Heating System'!D123=0,"",'Step 3.3 Heating System'!D123)</f>
        <v/>
      </c>
      <c r="T12" s="1222" t="str">
        <f>IF('Step 3.3 Heating System'!E123=0,"",'Step 3.3 Heating System'!E123)</f>
        <v/>
      </c>
      <c r="U12" s="1222" t="str">
        <f>IF('Step 3.3 Heating System'!C123=0,"",'Step 3.3 Heating System'!C123)</f>
        <v/>
      </c>
      <c r="V12" s="1223" t="str">
        <f>'Step 3.3 Heating System'!K123</f>
        <v/>
      </c>
      <c r="W12" s="1224" t="str">
        <f>'Step 3.3 Heating System'!L123</f>
        <v/>
      </c>
      <c r="X12" s="1225" t="str">
        <f>IF('Step 3.3 Heating System'!W123=0,"",'Step 3.3 Heating System'!W123)</f>
        <v/>
      </c>
      <c r="Y12" s="1219" t="str">
        <f t="shared" si="3"/>
        <v/>
      </c>
      <c r="Z12" s="1415" t="str">
        <f>IFERROR('Step 4 Support Tool'!AE225,"")</f>
        <v/>
      </c>
      <c r="AA12" s="1220"/>
      <c r="AB12" s="1220"/>
    </row>
    <row r="13" spans="1:88" s="1227" customFormat="1" ht="20.149999999999999" customHeight="1" x14ac:dyDescent="0.3">
      <c r="A13" s="523" t="s">
        <v>369</v>
      </c>
      <c r="B13" s="1210">
        <f>'Step 3.1 Site Details'!D14</f>
        <v>0</v>
      </c>
      <c r="C13" s="1211" t="str">
        <f>IF('Step 3.1 Site Details'!B14&lt;&gt;0,'Step 3.1 Site Details'!B14,"")</f>
        <v/>
      </c>
      <c r="D13" s="1212" t="str">
        <f>IF('Step 3.1 Site Details'!J14&lt;&gt;0,'Step 3.1 Site Details'!J14,"")</f>
        <v/>
      </c>
      <c r="E13" s="1213" t="str">
        <f>IF('Step 3.1 Site Details'!L14&lt;&gt;0,'Step 3.1 Site Details'!L14,"")</f>
        <v/>
      </c>
      <c r="F13" s="1212" t="str">
        <f t="shared" si="1"/>
        <v/>
      </c>
      <c r="G13" s="1213" t="str">
        <f>IF('Step 3.1 Site Details'!M14&lt;&gt;0,'Step 3.1 Site Details'!M14,"")</f>
        <v/>
      </c>
      <c r="H13" s="1212" t="str">
        <f t="shared" si="0"/>
        <v/>
      </c>
      <c r="I13" s="1214"/>
      <c r="J13" s="523" t="s">
        <v>512</v>
      </c>
      <c r="K13" s="1215" t="str">
        <f>IF('Step 3.3 Heating System'!C16=0,"",'Step 3.3 Heating System'!C16)</f>
        <v/>
      </c>
      <c r="L13" s="1216" t="str">
        <f>IF('Step 3.3 Heating System'!F16=0,"",'Step 3.3 Heating System'!F16)</f>
        <v/>
      </c>
      <c r="M13" s="1216" t="str">
        <f>IF('Step 3.3 Heating System'!G16=0,"",'Step 3.3 Heating System'!G16)</f>
        <v/>
      </c>
      <c r="N13" s="1217" t="str">
        <f>'Step 3.3 Heating System'!J16</f>
        <v/>
      </c>
      <c r="O13" s="1218" t="str">
        <f>'Step 3.3 Heating System'!V16</f>
        <v/>
      </c>
      <c r="P13" s="1219" t="str">
        <f t="shared" si="2"/>
        <v/>
      </c>
      <c r="Q13" s="1220"/>
      <c r="R13" s="523" t="s">
        <v>641</v>
      </c>
      <c r="S13" s="1221" t="str">
        <f>IF('Step 3.3 Heating System'!D124=0,"",'Step 3.3 Heating System'!D124)</f>
        <v/>
      </c>
      <c r="T13" s="1222" t="str">
        <f>IF('Step 3.3 Heating System'!E124=0,"",'Step 3.3 Heating System'!E124)</f>
        <v/>
      </c>
      <c r="U13" s="1222" t="str">
        <f>IF('Step 3.3 Heating System'!C124=0,"",'Step 3.3 Heating System'!C124)</f>
        <v/>
      </c>
      <c r="V13" s="1223" t="str">
        <f>'Step 3.3 Heating System'!K124</f>
        <v/>
      </c>
      <c r="W13" s="1224" t="str">
        <f>'Step 3.3 Heating System'!L124</f>
        <v/>
      </c>
      <c r="X13" s="1225" t="str">
        <f>IF('Step 3.3 Heating System'!W124=0,"",'Step 3.3 Heating System'!W124)</f>
        <v/>
      </c>
      <c r="Y13" s="1219" t="str">
        <f t="shared" si="3"/>
        <v/>
      </c>
      <c r="Z13" s="1415" t="str">
        <f>IFERROR('Step 4 Support Tool'!AE226,"")</f>
        <v/>
      </c>
      <c r="AA13" s="1220"/>
      <c r="AB13" s="1220"/>
    </row>
    <row r="14" spans="1:88" s="1227" customFormat="1" ht="20.149999999999999" customHeight="1" x14ac:dyDescent="0.3">
      <c r="A14" s="523" t="s">
        <v>370</v>
      </c>
      <c r="B14" s="1210">
        <f>'Step 3.1 Site Details'!D15</f>
        <v>0</v>
      </c>
      <c r="C14" s="1211" t="str">
        <f>IF('Step 3.1 Site Details'!B15&lt;&gt;0,'Step 3.1 Site Details'!B15,"")</f>
        <v/>
      </c>
      <c r="D14" s="1212" t="str">
        <f>IF('Step 3.1 Site Details'!J15&lt;&gt;0,'Step 3.1 Site Details'!J15,"")</f>
        <v/>
      </c>
      <c r="E14" s="1213" t="str">
        <f>IF('Step 3.1 Site Details'!L15&lt;&gt;0,'Step 3.1 Site Details'!L15,"")</f>
        <v/>
      </c>
      <c r="F14" s="1212" t="str">
        <f t="shared" si="1"/>
        <v/>
      </c>
      <c r="G14" s="1213" t="str">
        <f>IF('Step 3.1 Site Details'!M15&lt;&gt;0,'Step 3.1 Site Details'!M15,"")</f>
        <v/>
      </c>
      <c r="H14" s="1212" t="str">
        <f t="shared" si="0"/>
        <v/>
      </c>
      <c r="I14" s="1214"/>
      <c r="J14" s="523" t="s">
        <v>513</v>
      </c>
      <c r="K14" s="1215" t="str">
        <f>IF('Step 3.3 Heating System'!C17=0,"",'Step 3.3 Heating System'!C17)</f>
        <v/>
      </c>
      <c r="L14" s="1216" t="str">
        <f>IF('Step 3.3 Heating System'!F17=0,"",'Step 3.3 Heating System'!F17)</f>
        <v/>
      </c>
      <c r="M14" s="1216" t="str">
        <f>IF('Step 3.3 Heating System'!G17=0,"",'Step 3.3 Heating System'!G17)</f>
        <v/>
      </c>
      <c r="N14" s="1217" t="str">
        <f>'Step 3.3 Heating System'!J17</f>
        <v/>
      </c>
      <c r="O14" s="1218" t="str">
        <f>'Step 3.3 Heating System'!V17</f>
        <v/>
      </c>
      <c r="P14" s="1219" t="str">
        <f t="shared" si="2"/>
        <v/>
      </c>
      <c r="Q14" s="1220"/>
      <c r="R14" s="523" t="s">
        <v>642</v>
      </c>
      <c r="S14" s="1221" t="str">
        <f>IF('Step 3.3 Heating System'!D125=0,"",'Step 3.3 Heating System'!D125)</f>
        <v/>
      </c>
      <c r="T14" s="1222" t="str">
        <f>IF('Step 3.3 Heating System'!E125=0,"",'Step 3.3 Heating System'!E125)</f>
        <v/>
      </c>
      <c r="U14" s="1222" t="str">
        <f>IF('Step 3.3 Heating System'!C125=0,"",'Step 3.3 Heating System'!C125)</f>
        <v/>
      </c>
      <c r="V14" s="1223" t="str">
        <f>'Step 3.3 Heating System'!K125</f>
        <v/>
      </c>
      <c r="W14" s="1224" t="str">
        <f>'Step 3.3 Heating System'!L125</f>
        <v/>
      </c>
      <c r="X14" s="1225" t="str">
        <f>IF('Step 3.3 Heating System'!W125=0,"",'Step 3.3 Heating System'!W125)</f>
        <v/>
      </c>
      <c r="Y14" s="1219" t="str">
        <f t="shared" si="3"/>
        <v/>
      </c>
      <c r="Z14" s="1415" t="str">
        <f>IFERROR('Step 4 Support Tool'!AE227,"")</f>
        <v/>
      </c>
      <c r="AA14" s="1220"/>
      <c r="AB14" s="1220"/>
    </row>
    <row r="15" spans="1:88" s="1227" customFormat="1" ht="20.149999999999999" customHeight="1" x14ac:dyDescent="0.3">
      <c r="A15" s="523" t="s">
        <v>371</v>
      </c>
      <c r="B15" s="1210">
        <f>'Step 3.1 Site Details'!D16</f>
        <v>0</v>
      </c>
      <c r="C15" s="1211" t="str">
        <f>IF('Step 3.1 Site Details'!B16&lt;&gt;0,'Step 3.1 Site Details'!B16,"")</f>
        <v/>
      </c>
      <c r="D15" s="1212" t="str">
        <f>IF('Step 3.1 Site Details'!J16&lt;&gt;0,'Step 3.1 Site Details'!J16,"")</f>
        <v/>
      </c>
      <c r="E15" s="1213" t="str">
        <f>IF('Step 3.1 Site Details'!L16&lt;&gt;0,'Step 3.1 Site Details'!L16,"")</f>
        <v/>
      </c>
      <c r="F15" s="1212" t="str">
        <f t="shared" si="1"/>
        <v/>
      </c>
      <c r="G15" s="1213" t="str">
        <f>IF('Step 3.1 Site Details'!M16&lt;&gt;0,'Step 3.1 Site Details'!M16,"")</f>
        <v/>
      </c>
      <c r="H15" s="1212" t="str">
        <f t="shared" si="0"/>
        <v/>
      </c>
      <c r="I15" s="1214"/>
      <c r="J15" s="523" t="s">
        <v>514</v>
      </c>
      <c r="K15" s="1215" t="str">
        <f>IF('Step 3.3 Heating System'!C18=0,"",'Step 3.3 Heating System'!C18)</f>
        <v/>
      </c>
      <c r="L15" s="1216" t="str">
        <f>IF('Step 3.3 Heating System'!F18=0,"",'Step 3.3 Heating System'!F18)</f>
        <v/>
      </c>
      <c r="M15" s="1216" t="str">
        <f>IF('Step 3.3 Heating System'!G18=0,"",'Step 3.3 Heating System'!G18)</f>
        <v/>
      </c>
      <c r="N15" s="1217" t="str">
        <f>'Step 3.3 Heating System'!J18</f>
        <v/>
      </c>
      <c r="O15" s="1218" t="str">
        <f>'Step 3.3 Heating System'!V18</f>
        <v/>
      </c>
      <c r="P15" s="1219" t="str">
        <f t="shared" si="2"/>
        <v/>
      </c>
      <c r="Q15" s="1220"/>
      <c r="R15" s="523" t="s">
        <v>643</v>
      </c>
      <c r="S15" s="1221" t="str">
        <f>IF('Step 3.3 Heating System'!D126=0,"",'Step 3.3 Heating System'!D126)</f>
        <v/>
      </c>
      <c r="T15" s="1222" t="str">
        <f>IF('Step 3.3 Heating System'!E126=0,"",'Step 3.3 Heating System'!E126)</f>
        <v/>
      </c>
      <c r="U15" s="1222" t="str">
        <f>IF('Step 3.3 Heating System'!C126=0,"",'Step 3.3 Heating System'!C126)</f>
        <v/>
      </c>
      <c r="V15" s="1223" t="str">
        <f>'Step 3.3 Heating System'!K126</f>
        <v/>
      </c>
      <c r="W15" s="1224" t="str">
        <f>'Step 3.3 Heating System'!L126</f>
        <v/>
      </c>
      <c r="X15" s="1225" t="str">
        <f>IF('Step 3.3 Heating System'!W126=0,"",'Step 3.3 Heating System'!W126)</f>
        <v/>
      </c>
      <c r="Y15" s="1219" t="str">
        <f t="shared" si="3"/>
        <v/>
      </c>
      <c r="Z15" s="1415" t="str">
        <f>IFERROR('Step 4 Support Tool'!AE228,"")</f>
        <v/>
      </c>
      <c r="AA15" s="1220"/>
      <c r="AB15" s="1220"/>
    </row>
    <row r="16" spans="1:88" s="1227" customFormat="1" ht="20.149999999999999" customHeight="1" x14ac:dyDescent="0.3">
      <c r="A16" s="523" t="s">
        <v>372</v>
      </c>
      <c r="B16" s="1210">
        <f>'Step 3.1 Site Details'!D17</f>
        <v>0</v>
      </c>
      <c r="C16" s="1211" t="str">
        <f>IF('Step 3.1 Site Details'!B17&lt;&gt;0,'Step 3.1 Site Details'!B17,"")</f>
        <v/>
      </c>
      <c r="D16" s="1212" t="str">
        <f>IF('Step 3.1 Site Details'!J17&lt;&gt;0,'Step 3.1 Site Details'!J17,"")</f>
        <v/>
      </c>
      <c r="E16" s="1213" t="str">
        <f>IF('Step 3.1 Site Details'!L17&lt;&gt;0,'Step 3.1 Site Details'!L17,"")</f>
        <v/>
      </c>
      <c r="F16" s="1212" t="str">
        <f t="shared" si="1"/>
        <v/>
      </c>
      <c r="G16" s="1213" t="str">
        <f>IF('Step 3.1 Site Details'!M17&lt;&gt;0,'Step 3.1 Site Details'!M17,"")</f>
        <v/>
      </c>
      <c r="H16" s="1212" t="str">
        <f t="shared" si="0"/>
        <v/>
      </c>
      <c r="I16" s="1214"/>
      <c r="J16" s="523" t="s">
        <v>515</v>
      </c>
      <c r="K16" s="1215" t="str">
        <f>IF('Step 3.3 Heating System'!C19=0,"",'Step 3.3 Heating System'!C19)</f>
        <v/>
      </c>
      <c r="L16" s="1216" t="str">
        <f>IF('Step 3.3 Heating System'!F19=0,"",'Step 3.3 Heating System'!F19)</f>
        <v/>
      </c>
      <c r="M16" s="1216" t="str">
        <f>IF('Step 3.3 Heating System'!G19=0,"",'Step 3.3 Heating System'!G19)</f>
        <v/>
      </c>
      <c r="N16" s="1217" t="str">
        <f>'Step 3.3 Heating System'!J19</f>
        <v/>
      </c>
      <c r="O16" s="1218" t="str">
        <f>'Step 3.3 Heating System'!V19</f>
        <v/>
      </c>
      <c r="P16" s="1219" t="str">
        <f t="shared" si="2"/>
        <v/>
      </c>
      <c r="Q16" s="1220"/>
      <c r="R16" s="523" t="s">
        <v>644</v>
      </c>
      <c r="S16" s="1221" t="str">
        <f>IF('Step 3.3 Heating System'!D127=0,"",'Step 3.3 Heating System'!D127)</f>
        <v/>
      </c>
      <c r="T16" s="1222" t="str">
        <f>IF('Step 3.3 Heating System'!E127=0,"",'Step 3.3 Heating System'!E127)</f>
        <v/>
      </c>
      <c r="U16" s="1222" t="str">
        <f>IF('Step 3.3 Heating System'!C127=0,"",'Step 3.3 Heating System'!C127)</f>
        <v/>
      </c>
      <c r="V16" s="1223" t="str">
        <f>'Step 3.3 Heating System'!K127</f>
        <v/>
      </c>
      <c r="W16" s="1224" t="str">
        <f>'Step 3.3 Heating System'!L127</f>
        <v/>
      </c>
      <c r="X16" s="1225" t="str">
        <f>IF('Step 3.3 Heating System'!W127=0,"",'Step 3.3 Heating System'!W127)</f>
        <v/>
      </c>
      <c r="Y16" s="1219" t="str">
        <f t="shared" si="3"/>
        <v/>
      </c>
      <c r="Z16" s="1415" t="str">
        <f>IFERROR('Step 4 Support Tool'!AE229,"")</f>
        <v/>
      </c>
      <c r="AA16" s="1220"/>
      <c r="AB16" s="1220"/>
    </row>
    <row r="17" spans="1:28" s="1227" customFormat="1" ht="20.149999999999999" customHeight="1" x14ac:dyDescent="0.3">
      <c r="A17" s="523" t="s">
        <v>373</v>
      </c>
      <c r="B17" s="1210">
        <f>'Step 3.1 Site Details'!D18</f>
        <v>0</v>
      </c>
      <c r="C17" s="1211" t="str">
        <f>IF('Step 3.1 Site Details'!B18&lt;&gt;0,'Step 3.1 Site Details'!B18,"")</f>
        <v/>
      </c>
      <c r="D17" s="1212" t="str">
        <f>IF('Step 3.1 Site Details'!J18&lt;&gt;0,'Step 3.1 Site Details'!J18,"")</f>
        <v/>
      </c>
      <c r="E17" s="1213" t="str">
        <f>IF('Step 3.1 Site Details'!L18&lt;&gt;0,'Step 3.1 Site Details'!L18,"")</f>
        <v/>
      </c>
      <c r="F17" s="1212" t="str">
        <f t="shared" si="1"/>
        <v/>
      </c>
      <c r="G17" s="1213" t="str">
        <f>IF('Step 3.1 Site Details'!M18&lt;&gt;0,'Step 3.1 Site Details'!M18,"")</f>
        <v/>
      </c>
      <c r="H17" s="1212" t="str">
        <f t="shared" si="0"/>
        <v/>
      </c>
      <c r="I17" s="1214"/>
      <c r="J17" s="523" t="s">
        <v>516</v>
      </c>
      <c r="K17" s="1215" t="str">
        <f>IF('Step 3.3 Heating System'!C20=0,"",'Step 3.3 Heating System'!C20)</f>
        <v/>
      </c>
      <c r="L17" s="1216" t="str">
        <f>IF('Step 3.3 Heating System'!F20=0,"",'Step 3.3 Heating System'!F20)</f>
        <v/>
      </c>
      <c r="M17" s="1216" t="str">
        <f>IF('Step 3.3 Heating System'!G20=0,"",'Step 3.3 Heating System'!G20)</f>
        <v/>
      </c>
      <c r="N17" s="1217" t="str">
        <f>'Step 3.3 Heating System'!J20</f>
        <v/>
      </c>
      <c r="O17" s="1218" t="str">
        <f>'Step 3.3 Heating System'!V20</f>
        <v/>
      </c>
      <c r="P17" s="1219" t="str">
        <f t="shared" si="2"/>
        <v/>
      </c>
      <c r="Q17" s="1220"/>
      <c r="R17" s="523" t="s">
        <v>645</v>
      </c>
      <c r="S17" s="1221" t="str">
        <f>IF('Step 3.3 Heating System'!D128=0,"",'Step 3.3 Heating System'!D128)</f>
        <v/>
      </c>
      <c r="T17" s="1222" t="str">
        <f>IF('Step 3.3 Heating System'!E128=0,"",'Step 3.3 Heating System'!E128)</f>
        <v/>
      </c>
      <c r="U17" s="1222" t="str">
        <f>IF('Step 3.3 Heating System'!C128=0,"",'Step 3.3 Heating System'!C128)</f>
        <v/>
      </c>
      <c r="V17" s="1223" t="str">
        <f>'Step 3.3 Heating System'!K128</f>
        <v/>
      </c>
      <c r="W17" s="1224" t="str">
        <f>'Step 3.3 Heating System'!L128</f>
        <v/>
      </c>
      <c r="X17" s="1225" t="str">
        <f>IF('Step 3.3 Heating System'!W128=0,"",'Step 3.3 Heating System'!W128)</f>
        <v/>
      </c>
      <c r="Y17" s="1219" t="str">
        <f t="shared" si="3"/>
        <v/>
      </c>
      <c r="Z17" s="1415" t="str">
        <f>IFERROR('Step 4 Support Tool'!AE230,"")</f>
        <v/>
      </c>
      <c r="AA17" s="1220"/>
      <c r="AB17" s="1220"/>
    </row>
    <row r="18" spans="1:28" s="1227" customFormat="1" ht="22.4" customHeight="1" x14ac:dyDescent="0.3">
      <c r="A18" s="523" t="s">
        <v>374</v>
      </c>
      <c r="B18" s="1210">
        <f>'Step 3.1 Site Details'!D19</f>
        <v>0</v>
      </c>
      <c r="C18" s="1211" t="str">
        <f>IF('Step 3.1 Site Details'!B19&lt;&gt;0,'Step 3.1 Site Details'!B19,"")</f>
        <v/>
      </c>
      <c r="D18" s="1212" t="str">
        <f>IF('Step 3.1 Site Details'!J19&lt;&gt;0,'Step 3.1 Site Details'!J19,"")</f>
        <v/>
      </c>
      <c r="E18" s="1213" t="str">
        <f>IF('Step 3.1 Site Details'!L19&lt;&gt;0,'Step 3.1 Site Details'!L19,"")</f>
        <v/>
      </c>
      <c r="F18" s="1212" t="str">
        <f t="shared" si="1"/>
        <v/>
      </c>
      <c r="G18" s="1213" t="str">
        <f>IF('Step 3.1 Site Details'!M19&lt;&gt;0,'Step 3.1 Site Details'!M19,"")</f>
        <v/>
      </c>
      <c r="H18" s="1212" t="str">
        <f t="shared" si="0"/>
        <v/>
      </c>
      <c r="I18" s="1214"/>
      <c r="J18" s="523" t="s">
        <v>517</v>
      </c>
      <c r="K18" s="1215" t="str">
        <f>IF('Step 3.3 Heating System'!C21=0,"",'Step 3.3 Heating System'!C21)</f>
        <v/>
      </c>
      <c r="L18" s="1216" t="str">
        <f>IF('Step 3.3 Heating System'!F21=0,"",'Step 3.3 Heating System'!F21)</f>
        <v/>
      </c>
      <c r="M18" s="1216" t="str">
        <f>IF('Step 3.3 Heating System'!G21=0,"",'Step 3.3 Heating System'!G21)</f>
        <v/>
      </c>
      <c r="N18" s="1217" t="str">
        <f>'Step 3.3 Heating System'!J21</f>
        <v/>
      </c>
      <c r="O18" s="1218" t="str">
        <f>'Step 3.3 Heating System'!V21</f>
        <v/>
      </c>
      <c r="P18" s="1219" t="str">
        <f t="shared" si="2"/>
        <v/>
      </c>
      <c r="Q18" s="1220"/>
      <c r="R18" s="523" t="s">
        <v>646</v>
      </c>
      <c r="S18" s="1221" t="str">
        <f>IF('Step 3.3 Heating System'!D129=0,"",'Step 3.3 Heating System'!D129)</f>
        <v/>
      </c>
      <c r="T18" s="1222" t="str">
        <f>IF('Step 3.3 Heating System'!E129=0,"",'Step 3.3 Heating System'!E129)</f>
        <v/>
      </c>
      <c r="U18" s="1222" t="str">
        <f>IF('Step 3.3 Heating System'!C129=0,"",'Step 3.3 Heating System'!C129)</f>
        <v/>
      </c>
      <c r="V18" s="1223" t="str">
        <f>'Step 3.3 Heating System'!K129</f>
        <v/>
      </c>
      <c r="W18" s="1224" t="str">
        <f>'Step 3.3 Heating System'!L129</f>
        <v/>
      </c>
      <c r="X18" s="1225" t="str">
        <f>IF('Step 3.3 Heating System'!W129=0,"",'Step 3.3 Heating System'!W129)</f>
        <v/>
      </c>
      <c r="Y18" s="1219" t="str">
        <f t="shared" si="3"/>
        <v/>
      </c>
      <c r="Z18" s="1415" t="str">
        <f>IFERROR('Step 4 Support Tool'!AE231,"")</f>
        <v/>
      </c>
      <c r="AA18" s="1220"/>
      <c r="AB18" s="1220"/>
    </row>
    <row r="19" spans="1:28" s="1227" customFormat="1" ht="20.149999999999999" customHeight="1" x14ac:dyDescent="0.3">
      <c r="A19" s="523" t="s">
        <v>375</v>
      </c>
      <c r="B19" s="1210">
        <f>'Step 3.1 Site Details'!D20</f>
        <v>0</v>
      </c>
      <c r="C19" s="1211" t="str">
        <f>IF('Step 3.1 Site Details'!B20&lt;&gt;0,'Step 3.1 Site Details'!B20,"")</f>
        <v/>
      </c>
      <c r="D19" s="1212" t="str">
        <f>IF('Step 3.1 Site Details'!J20&lt;&gt;0,'Step 3.1 Site Details'!J20,"")</f>
        <v/>
      </c>
      <c r="E19" s="1213" t="str">
        <f>IF('Step 3.1 Site Details'!L20&lt;&gt;0,'Step 3.1 Site Details'!L20,"")</f>
        <v/>
      </c>
      <c r="F19" s="1212" t="str">
        <f t="shared" ref="F19:F82" si="4">IFERROR(E19/D19,"")</f>
        <v/>
      </c>
      <c r="G19" s="1213" t="str">
        <f>IF('Step 3.1 Site Details'!M20&lt;&gt;0,'Step 3.1 Site Details'!M20,"")</f>
        <v/>
      </c>
      <c r="H19" s="1212" t="str">
        <f t="shared" si="0"/>
        <v/>
      </c>
      <c r="I19" s="1214"/>
      <c r="J19" s="523" t="s">
        <v>518</v>
      </c>
      <c r="K19" s="1215" t="str">
        <f>IF('Step 3.3 Heating System'!C22=0,"",'Step 3.3 Heating System'!C22)</f>
        <v/>
      </c>
      <c r="L19" s="1216" t="str">
        <f>IF('Step 3.3 Heating System'!F22=0,"",'Step 3.3 Heating System'!F22)</f>
        <v/>
      </c>
      <c r="M19" s="1216" t="str">
        <f>IF('Step 3.3 Heating System'!G22=0,"",'Step 3.3 Heating System'!G22)</f>
        <v/>
      </c>
      <c r="N19" s="1217" t="str">
        <f>'Step 3.3 Heating System'!J22</f>
        <v/>
      </c>
      <c r="O19" s="1218" t="str">
        <f>'Step 3.3 Heating System'!V22</f>
        <v/>
      </c>
      <c r="P19" s="1219" t="str">
        <f t="shared" si="2"/>
        <v/>
      </c>
      <c r="Q19" s="1220"/>
      <c r="R19" s="523" t="s">
        <v>647</v>
      </c>
      <c r="S19" s="1221" t="str">
        <f>IF('Step 3.3 Heating System'!D130=0,"",'Step 3.3 Heating System'!D130)</f>
        <v/>
      </c>
      <c r="T19" s="1222" t="str">
        <f>IF('Step 3.3 Heating System'!E130=0,"",'Step 3.3 Heating System'!E130)</f>
        <v/>
      </c>
      <c r="U19" s="1222" t="str">
        <f>IF('Step 3.3 Heating System'!C130=0,"",'Step 3.3 Heating System'!C130)</f>
        <v/>
      </c>
      <c r="V19" s="1223" t="str">
        <f>'Step 3.3 Heating System'!K130</f>
        <v/>
      </c>
      <c r="W19" s="1224" t="str">
        <f>'Step 3.3 Heating System'!L130</f>
        <v/>
      </c>
      <c r="X19" s="1225" t="str">
        <f>IF('Step 3.3 Heating System'!W130=0,"",'Step 3.3 Heating System'!W130)</f>
        <v/>
      </c>
      <c r="Y19" s="1219" t="str">
        <f t="shared" si="3"/>
        <v/>
      </c>
      <c r="Z19" s="1415" t="str">
        <f>IFERROR('Step 4 Support Tool'!AE232,"")</f>
        <v/>
      </c>
      <c r="AA19" s="1220"/>
      <c r="AB19" s="1220"/>
    </row>
    <row r="20" spans="1:28" s="1227" customFormat="1" ht="20.149999999999999" customHeight="1" x14ac:dyDescent="0.3">
      <c r="A20" s="523" t="s">
        <v>376</v>
      </c>
      <c r="B20" s="1210">
        <f>'Step 3.1 Site Details'!D21</f>
        <v>0</v>
      </c>
      <c r="C20" s="1211" t="str">
        <f>IF('Step 3.1 Site Details'!B21&lt;&gt;0,'Step 3.1 Site Details'!B21,"")</f>
        <v/>
      </c>
      <c r="D20" s="1212" t="str">
        <f>IF('Step 3.1 Site Details'!J21&lt;&gt;0,'Step 3.1 Site Details'!J21,"")</f>
        <v/>
      </c>
      <c r="E20" s="1213" t="str">
        <f>IF('Step 3.1 Site Details'!L21&lt;&gt;0,'Step 3.1 Site Details'!L21,"")</f>
        <v/>
      </c>
      <c r="F20" s="1212" t="str">
        <f t="shared" si="4"/>
        <v/>
      </c>
      <c r="G20" s="1213" t="str">
        <f>IF('Step 3.1 Site Details'!M21&lt;&gt;0,'Step 3.1 Site Details'!M21,"")</f>
        <v/>
      </c>
      <c r="H20" s="1212" t="str">
        <f t="shared" si="0"/>
        <v/>
      </c>
      <c r="I20" s="1214"/>
      <c r="J20" s="523" t="s">
        <v>519</v>
      </c>
      <c r="K20" s="1215" t="str">
        <f>IF('Step 3.3 Heating System'!C23=0,"",'Step 3.3 Heating System'!C23)</f>
        <v/>
      </c>
      <c r="L20" s="1216" t="str">
        <f>IF('Step 3.3 Heating System'!F23=0,"",'Step 3.3 Heating System'!F23)</f>
        <v/>
      </c>
      <c r="M20" s="1216" t="str">
        <f>IF('Step 3.3 Heating System'!G23=0,"",'Step 3.3 Heating System'!G23)</f>
        <v/>
      </c>
      <c r="N20" s="1217" t="str">
        <f>'Step 3.3 Heating System'!J23</f>
        <v/>
      </c>
      <c r="O20" s="1218" t="str">
        <f>'Step 3.3 Heating System'!V23</f>
        <v/>
      </c>
      <c r="P20" s="1219" t="str">
        <f t="shared" si="2"/>
        <v/>
      </c>
      <c r="Q20" s="1220"/>
      <c r="R20" s="523" t="s">
        <v>648</v>
      </c>
      <c r="S20" s="1221" t="str">
        <f>IF('Step 3.3 Heating System'!D131=0,"",'Step 3.3 Heating System'!D131)</f>
        <v/>
      </c>
      <c r="T20" s="1222" t="str">
        <f>IF('Step 3.3 Heating System'!E131=0,"",'Step 3.3 Heating System'!E131)</f>
        <v/>
      </c>
      <c r="U20" s="1222" t="str">
        <f>IF('Step 3.3 Heating System'!C131=0,"",'Step 3.3 Heating System'!C131)</f>
        <v/>
      </c>
      <c r="V20" s="1223" t="str">
        <f>'Step 3.3 Heating System'!K131</f>
        <v/>
      </c>
      <c r="W20" s="1224" t="str">
        <f>'Step 3.3 Heating System'!L131</f>
        <v/>
      </c>
      <c r="X20" s="1225" t="str">
        <f>IF('Step 3.3 Heating System'!W131=0,"",'Step 3.3 Heating System'!W131)</f>
        <v/>
      </c>
      <c r="Y20" s="1219" t="str">
        <f t="shared" si="3"/>
        <v/>
      </c>
      <c r="Z20" s="1415" t="str">
        <f>IFERROR('Step 4 Support Tool'!AE233,"")</f>
        <v/>
      </c>
      <c r="AA20" s="1220"/>
      <c r="AB20" s="1220"/>
    </row>
    <row r="21" spans="1:28" s="1227" customFormat="1" ht="20.149999999999999" customHeight="1" x14ac:dyDescent="0.3">
      <c r="A21" s="523" t="s">
        <v>377</v>
      </c>
      <c r="B21" s="1210">
        <f>'Step 3.1 Site Details'!D22</f>
        <v>0</v>
      </c>
      <c r="C21" s="1211" t="str">
        <f>IF('Step 3.1 Site Details'!B22&lt;&gt;0,'Step 3.1 Site Details'!B22,"")</f>
        <v/>
      </c>
      <c r="D21" s="1212" t="str">
        <f>IF('Step 3.1 Site Details'!J22&lt;&gt;0,'Step 3.1 Site Details'!J22,"")</f>
        <v/>
      </c>
      <c r="E21" s="1213" t="str">
        <f>IF('Step 3.1 Site Details'!L22&lt;&gt;0,'Step 3.1 Site Details'!L22,"")</f>
        <v/>
      </c>
      <c r="F21" s="1212" t="str">
        <f t="shared" si="4"/>
        <v/>
      </c>
      <c r="G21" s="1213" t="str">
        <f>IF('Step 3.1 Site Details'!M22&lt;&gt;0,'Step 3.1 Site Details'!M22,"")</f>
        <v/>
      </c>
      <c r="H21" s="1212" t="str">
        <f t="shared" si="0"/>
        <v/>
      </c>
      <c r="I21" s="1214"/>
      <c r="J21" s="523" t="s">
        <v>520</v>
      </c>
      <c r="K21" s="1215" t="str">
        <f>IF('Step 3.3 Heating System'!C24=0,"",'Step 3.3 Heating System'!C24)</f>
        <v/>
      </c>
      <c r="L21" s="1216" t="str">
        <f>IF('Step 3.3 Heating System'!F24=0,"",'Step 3.3 Heating System'!F24)</f>
        <v/>
      </c>
      <c r="M21" s="1216" t="str">
        <f>IF('Step 3.3 Heating System'!G24=0,"",'Step 3.3 Heating System'!G24)</f>
        <v/>
      </c>
      <c r="N21" s="1217" t="str">
        <f>'Step 3.3 Heating System'!J24</f>
        <v/>
      </c>
      <c r="O21" s="1218" t="str">
        <f>'Step 3.3 Heating System'!V24</f>
        <v/>
      </c>
      <c r="P21" s="1219" t="str">
        <f t="shared" si="2"/>
        <v/>
      </c>
      <c r="Q21" s="1220"/>
      <c r="R21" s="523" t="s">
        <v>649</v>
      </c>
      <c r="S21" s="1221" t="str">
        <f>IF('Step 3.3 Heating System'!D132=0,"",'Step 3.3 Heating System'!D132)</f>
        <v/>
      </c>
      <c r="T21" s="1222" t="str">
        <f>IF('Step 3.3 Heating System'!E132=0,"",'Step 3.3 Heating System'!E132)</f>
        <v/>
      </c>
      <c r="U21" s="1222" t="str">
        <f>IF('Step 3.3 Heating System'!C132=0,"",'Step 3.3 Heating System'!C132)</f>
        <v/>
      </c>
      <c r="V21" s="1223" t="str">
        <f>'Step 3.3 Heating System'!K132</f>
        <v/>
      </c>
      <c r="W21" s="1224" t="str">
        <f>'Step 3.3 Heating System'!L132</f>
        <v/>
      </c>
      <c r="X21" s="1225" t="str">
        <f>IF('Step 3.3 Heating System'!W132=0,"",'Step 3.3 Heating System'!W132)</f>
        <v/>
      </c>
      <c r="Y21" s="1219" t="str">
        <f t="shared" si="3"/>
        <v/>
      </c>
      <c r="Z21" s="1415" t="str">
        <f>IFERROR('Step 4 Support Tool'!AE234,"")</f>
        <v/>
      </c>
      <c r="AA21" s="1220"/>
      <c r="AB21" s="1220"/>
    </row>
    <row r="22" spans="1:28" s="1227" customFormat="1" ht="20.149999999999999" customHeight="1" x14ac:dyDescent="0.3">
      <c r="A22" s="523" t="s">
        <v>378</v>
      </c>
      <c r="B22" s="1210">
        <f>'Step 3.1 Site Details'!D23</f>
        <v>0</v>
      </c>
      <c r="C22" s="1211" t="str">
        <f>IF('Step 3.1 Site Details'!B23&lt;&gt;0,'Step 3.1 Site Details'!B23,"")</f>
        <v/>
      </c>
      <c r="D22" s="1212" t="str">
        <f>IF('Step 3.1 Site Details'!J23&lt;&gt;0,'Step 3.1 Site Details'!J23,"")</f>
        <v/>
      </c>
      <c r="E22" s="1213" t="str">
        <f>IF('Step 3.1 Site Details'!L23&lt;&gt;0,'Step 3.1 Site Details'!L23,"")</f>
        <v/>
      </c>
      <c r="F22" s="1212" t="str">
        <f t="shared" si="4"/>
        <v/>
      </c>
      <c r="G22" s="1213" t="str">
        <f>IF('Step 3.1 Site Details'!M23&lt;&gt;0,'Step 3.1 Site Details'!M23,"")</f>
        <v/>
      </c>
      <c r="H22" s="1212" t="str">
        <f t="shared" si="0"/>
        <v/>
      </c>
      <c r="I22" s="1214"/>
      <c r="J22" s="523" t="s">
        <v>521</v>
      </c>
      <c r="K22" s="1215" t="str">
        <f>IF('Step 3.3 Heating System'!C25=0,"",'Step 3.3 Heating System'!C25)</f>
        <v/>
      </c>
      <c r="L22" s="1216" t="str">
        <f>IF('Step 3.3 Heating System'!F25=0,"",'Step 3.3 Heating System'!F25)</f>
        <v/>
      </c>
      <c r="M22" s="1216" t="str">
        <f>IF('Step 3.3 Heating System'!G25=0,"",'Step 3.3 Heating System'!G25)</f>
        <v/>
      </c>
      <c r="N22" s="1217" t="str">
        <f>'Step 3.3 Heating System'!J25</f>
        <v/>
      </c>
      <c r="O22" s="1218" t="str">
        <f>'Step 3.3 Heating System'!V25</f>
        <v/>
      </c>
      <c r="P22" s="1219" t="str">
        <f t="shared" si="2"/>
        <v/>
      </c>
      <c r="Q22" s="1220"/>
      <c r="R22" s="523" t="s">
        <v>650</v>
      </c>
      <c r="S22" s="1221" t="str">
        <f>IF('Step 3.3 Heating System'!D133=0,"",'Step 3.3 Heating System'!D133)</f>
        <v/>
      </c>
      <c r="T22" s="1222" t="str">
        <f>IF('Step 3.3 Heating System'!E133=0,"",'Step 3.3 Heating System'!E133)</f>
        <v/>
      </c>
      <c r="U22" s="1222" t="str">
        <f>IF('Step 3.3 Heating System'!C133=0,"",'Step 3.3 Heating System'!C133)</f>
        <v/>
      </c>
      <c r="V22" s="1223" t="str">
        <f>'Step 3.3 Heating System'!K133</f>
        <v/>
      </c>
      <c r="W22" s="1224" t="str">
        <f>'Step 3.3 Heating System'!L133</f>
        <v/>
      </c>
      <c r="X22" s="1225" t="str">
        <f>IF('Step 3.3 Heating System'!W133=0,"",'Step 3.3 Heating System'!W133)</f>
        <v/>
      </c>
      <c r="Y22" s="1219" t="str">
        <f t="shared" si="3"/>
        <v/>
      </c>
      <c r="Z22" s="1415" t="str">
        <f>IFERROR('Step 4 Support Tool'!AE235,"")</f>
        <v/>
      </c>
      <c r="AA22" s="1220"/>
      <c r="AB22" s="1220"/>
    </row>
    <row r="23" spans="1:28" s="1227" customFormat="1" ht="20.149999999999999" customHeight="1" x14ac:dyDescent="0.3">
      <c r="A23" s="523" t="s">
        <v>379</v>
      </c>
      <c r="B23" s="1210">
        <f>'Step 3.1 Site Details'!D24</f>
        <v>0</v>
      </c>
      <c r="C23" s="1211" t="str">
        <f>IF('Step 3.1 Site Details'!B24&lt;&gt;0,'Step 3.1 Site Details'!B24,"")</f>
        <v/>
      </c>
      <c r="D23" s="1212" t="str">
        <f>IF('Step 3.1 Site Details'!J24&lt;&gt;0,'Step 3.1 Site Details'!J24,"")</f>
        <v/>
      </c>
      <c r="E23" s="1213" t="str">
        <f>IF('Step 3.1 Site Details'!L24&lt;&gt;0,'Step 3.1 Site Details'!L24,"")</f>
        <v/>
      </c>
      <c r="F23" s="1212" t="str">
        <f t="shared" si="4"/>
        <v/>
      </c>
      <c r="G23" s="1213" t="str">
        <f>IF('Step 3.1 Site Details'!M24&lt;&gt;0,'Step 3.1 Site Details'!M24,"")</f>
        <v/>
      </c>
      <c r="H23" s="1212" t="str">
        <f t="shared" si="0"/>
        <v/>
      </c>
      <c r="I23" s="1214"/>
      <c r="J23" s="523" t="s">
        <v>522</v>
      </c>
      <c r="K23" s="1215" t="str">
        <f>IF('Step 3.3 Heating System'!C26=0,"",'Step 3.3 Heating System'!C26)</f>
        <v/>
      </c>
      <c r="L23" s="1216" t="str">
        <f>IF('Step 3.3 Heating System'!F26=0,"",'Step 3.3 Heating System'!F26)</f>
        <v/>
      </c>
      <c r="M23" s="1216" t="str">
        <f>IF('Step 3.3 Heating System'!G26=0,"",'Step 3.3 Heating System'!G26)</f>
        <v/>
      </c>
      <c r="N23" s="1217" t="str">
        <f>'Step 3.3 Heating System'!J26</f>
        <v/>
      </c>
      <c r="O23" s="1218" t="str">
        <f>'Step 3.3 Heating System'!V26</f>
        <v/>
      </c>
      <c r="P23" s="1219" t="str">
        <f t="shared" si="2"/>
        <v/>
      </c>
      <c r="Q23" s="1220"/>
      <c r="R23" s="523" t="s">
        <v>651</v>
      </c>
      <c r="S23" s="1221" t="str">
        <f>IF('Step 3.3 Heating System'!D134=0,"",'Step 3.3 Heating System'!D134)</f>
        <v/>
      </c>
      <c r="T23" s="1222" t="str">
        <f>IF('Step 3.3 Heating System'!E134=0,"",'Step 3.3 Heating System'!E134)</f>
        <v/>
      </c>
      <c r="U23" s="1222" t="str">
        <f>IF('Step 3.3 Heating System'!C134=0,"",'Step 3.3 Heating System'!C134)</f>
        <v/>
      </c>
      <c r="V23" s="1223" t="str">
        <f>'Step 3.3 Heating System'!K134</f>
        <v/>
      </c>
      <c r="W23" s="1224" t="str">
        <f>'Step 3.3 Heating System'!L134</f>
        <v/>
      </c>
      <c r="X23" s="1225" t="str">
        <f>IF('Step 3.3 Heating System'!W134=0,"",'Step 3.3 Heating System'!W134)</f>
        <v/>
      </c>
      <c r="Y23" s="1219" t="str">
        <f t="shared" si="3"/>
        <v/>
      </c>
      <c r="Z23" s="1415" t="str">
        <f>IFERROR('Step 4 Support Tool'!AE236,"")</f>
        <v/>
      </c>
      <c r="AA23" s="1220"/>
      <c r="AB23" s="1220"/>
    </row>
    <row r="24" spans="1:28" s="1227" customFormat="1" ht="20.149999999999999" customHeight="1" x14ac:dyDescent="0.3">
      <c r="A24" s="523" t="s">
        <v>380</v>
      </c>
      <c r="B24" s="1210">
        <f>'Step 3.1 Site Details'!D25</f>
        <v>0</v>
      </c>
      <c r="C24" s="1211" t="str">
        <f>IF('Step 3.1 Site Details'!B25&lt;&gt;0,'Step 3.1 Site Details'!B25,"")</f>
        <v/>
      </c>
      <c r="D24" s="1212" t="str">
        <f>IF('Step 3.1 Site Details'!J25&lt;&gt;0,'Step 3.1 Site Details'!J25,"")</f>
        <v/>
      </c>
      <c r="E24" s="1213" t="str">
        <f>IF('Step 3.1 Site Details'!L25&lt;&gt;0,'Step 3.1 Site Details'!L25,"")</f>
        <v/>
      </c>
      <c r="F24" s="1212" t="str">
        <f t="shared" si="4"/>
        <v/>
      </c>
      <c r="G24" s="1213" t="str">
        <f>IF('Step 3.1 Site Details'!M25&lt;&gt;0,'Step 3.1 Site Details'!M25,"")</f>
        <v/>
      </c>
      <c r="H24" s="1212" t="str">
        <f t="shared" si="0"/>
        <v/>
      </c>
      <c r="I24" s="1214"/>
      <c r="J24" s="523" t="s">
        <v>523</v>
      </c>
      <c r="K24" s="1215" t="str">
        <f>IF('Step 3.3 Heating System'!C27=0,"",'Step 3.3 Heating System'!C27)</f>
        <v/>
      </c>
      <c r="L24" s="1216" t="str">
        <f>IF('Step 3.3 Heating System'!F27=0,"",'Step 3.3 Heating System'!F27)</f>
        <v/>
      </c>
      <c r="M24" s="1216" t="str">
        <f>IF('Step 3.3 Heating System'!G27=0,"",'Step 3.3 Heating System'!G27)</f>
        <v/>
      </c>
      <c r="N24" s="1217" t="str">
        <f>'Step 3.3 Heating System'!J27</f>
        <v/>
      </c>
      <c r="O24" s="1218" t="str">
        <f>'Step 3.3 Heating System'!V27</f>
        <v/>
      </c>
      <c r="P24" s="1219" t="str">
        <f t="shared" si="2"/>
        <v/>
      </c>
      <c r="Q24" s="1220"/>
      <c r="R24" s="523" t="s">
        <v>652</v>
      </c>
      <c r="S24" s="1221" t="str">
        <f>IF('Step 3.3 Heating System'!D135=0,"",'Step 3.3 Heating System'!D135)</f>
        <v/>
      </c>
      <c r="T24" s="1222" t="str">
        <f>IF('Step 3.3 Heating System'!E135=0,"",'Step 3.3 Heating System'!E135)</f>
        <v/>
      </c>
      <c r="U24" s="1222" t="str">
        <f>IF('Step 3.3 Heating System'!C135=0,"",'Step 3.3 Heating System'!C135)</f>
        <v/>
      </c>
      <c r="V24" s="1223" t="str">
        <f>'Step 3.3 Heating System'!K135</f>
        <v/>
      </c>
      <c r="W24" s="1224" t="str">
        <f>'Step 3.3 Heating System'!L135</f>
        <v/>
      </c>
      <c r="X24" s="1225" t="str">
        <f>IF('Step 3.3 Heating System'!W135=0,"",'Step 3.3 Heating System'!W135)</f>
        <v/>
      </c>
      <c r="Y24" s="1219" t="str">
        <f t="shared" si="3"/>
        <v/>
      </c>
      <c r="Z24" s="1415" t="str">
        <f>IFERROR('Step 4 Support Tool'!AE237,"")</f>
        <v/>
      </c>
      <c r="AA24" s="1220"/>
      <c r="AB24" s="1220"/>
    </row>
    <row r="25" spans="1:28" s="1227" customFormat="1" ht="20.149999999999999" customHeight="1" x14ac:dyDescent="0.3">
      <c r="A25" s="523" t="s">
        <v>381</v>
      </c>
      <c r="B25" s="1210">
        <f>'Step 3.1 Site Details'!D26</f>
        <v>0</v>
      </c>
      <c r="C25" s="1211" t="str">
        <f>IF('Step 3.1 Site Details'!B26&lt;&gt;0,'Step 3.1 Site Details'!B26,"")</f>
        <v/>
      </c>
      <c r="D25" s="1212" t="str">
        <f>IF('Step 3.1 Site Details'!J26&lt;&gt;0,'Step 3.1 Site Details'!J26,"")</f>
        <v/>
      </c>
      <c r="E25" s="1213" t="str">
        <f>IF('Step 3.1 Site Details'!L26&lt;&gt;0,'Step 3.1 Site Details'!L26,"")</f>
        <v/>
      </c>
      <c r="F25" s="1212" t="str">
        <f t="shared" si="4"/>
        <v/>
      </c>
      <c r="G25" s="1213" t="str">
        <f>IF('Step 3.1 Site Details'!M26&lt;&gt;0,'Step 3.1 Site Details'!M26,"")</f>
        <v/>
      </c>
      <c r="H25" s="1212" t="str">
        <f t="shared" si="0"/>
        <v/>
      </c>
      <c r="I25" s="1214"/>
      <c r="J25" s="523" t="s">
        <v>524</v>
      </c>
      <c r="K25" s="1215" t="str">
        <f>IF('Step 3.3 Heating System'!C28=0,"",'Step 3.3 Heating System'!C28)</f>
        <v/>
      </c>
      <c r="L25" s="1216" t="str">
        <f>IF('Step 3.3 Heating System'!F28=0,"",'Step 3.3 Heating System'!F28)</f>
        <v/>
      </c>
      <c r="M25" s="1216" t="str">
        <f>IF('Step 3.3 Heating System'!G28=0,"",'Step 3.3 Heating System'!G28)</f>
        <v/>
      </c>
      <c r="N25" s="1217" t="str">
        <f>'Step 3.3 Heating System'!J28</f>
        <v/>
      </c>
      <c r="O25" s="1218" t="str">
        <f>'Step 3.3 Heating System'!V28</f>
        <v/>
      </c>
      <c r="P25" s="1219" t="str">
        <f t="shared" si="2"/>
        <v/>
      </c>
      <c r="Q25" s="1220"/>
      <c r="R25" s="523" t="s">
        <v>653</v>
      </c>
      <c r="S25" s="1221" t="str">
        <f>IF('Step 3.3 Heating System'!D136=0,"",'Step 3.3 Heating System'!D136)</f>
        <v/>
      </c>
      <c r="T25" s="1222" t="str">
        <f>IF('Step 3.3 Heating System'!E136=0,"",'Step 3.3 Heating System'!E136)</f>
        <v/>
      </c>
      <c r="U25" s="1222" t="str">
        <f>IF('Step 3.3 Heating System'!C136=0,"",'Step 3.3 Heating System'!C136)</f>
        <v/>
      </c>
      <c r="V25" s="1223" t="str">
        <f>'Step 3.3 Heating System'!K136</f>
        <v/>
      </c>
      <c r="W25" s="1224" t="str">
        <f>'Step 3.3 Heating System'!L136</f>
        <v/>
      </c>
      <c r="X25" s="1225" t="str">
        <f>IF('Step 3.3 Heating System'!W136=0,"",'Step 3.3 Heating System'!W136)</f>
        <v/>
      </c>
      <c r="Y25" s="1219" t="str">
        <f t="shared" si="3"/>
        <v/>
      </c>
      <c r="Z25" s="1415" t="str">
        <f>IFERROR('Step 4 Support Tool'!AE238,"")</f>
        <v/>
      </c>
      <c r="AA25" s="1220"/>
      <c r="AB25" s="1220"/>
    </row>
    <row r="26" spans="1:28" s="1227" customFormat="1" ht="20.149999999999999" customHeight="1" x14ac:dyDescent="0.3">
      <c r="A26" s="523" t="s">
        <v>382</v>
      </c>
      <c r="B26" s="1210">
        <f>'Step 3.1 Site Details'!D27</f>
        <v>0</v>
      </c>
      <c r="C26" s="1211" t="str">
        <f>IF('Step 3.1 Site Details'!B27&lt;&gt;0,'Step 3.1 Site Details'!B27,"")</f>
        <v/>
      </c>
      <c r="D26" s="1212" t="str">
        <f>IF('Step 3.1 Site Details'!J27&lt;&gt;0,'Step 3.1 Site Details'!J27,"")</f>
        <v/>
      </c>
      <c r="E26" s="1213" t="str">
        <f>IF('Step 3.1 Site Details'!L27&lt;&gt;0,'Step 3.1 Site Details'!L27,"")</f>
        <v/>
      </c>
      <c r="F26" s="1212" t="str">
        <f t="shared" si="4"/>
        <v/>
      </c>
      <c r="G26" s="1213" t="str">
        <f>IF('Step 3.1 Site Details'!M27&lt;&gt;0,'Step 3.1 Site Details'!M27,"")</f>
        <v/>
      </c>
      <c r="H26" s="1212" t="str">
        <f t="shared" si="0"/>
        <v/>
      </c>
      <c r="I26" s="1214"/>
      <c r="J26" s="523" t="s">
        <v>525</v>
      </c>
      <c r="K26" s="1215" t="str">
        <f>IF('Step 3.3 Heating System'!C29=0,"",'Step 3.3 Heating System'!C29)</f>
        <v/>
      </c>
      <c r="L26" s="1216" t="str">
        <f>IF('Step 3.3 Heating System'!F29=0,"",'Step 3.3 Heating System'!F29)</f>
        <v/>
      </c>
      <c r="M26" s="1216" t="str">
        <f>IF('Step 3.3 Heating System'!G29=0,"",'Step 3.3 Heating System'!G29)</f>
        <v/>
      </c>
      <c r="N26" s="1217" t="str">
        <f>'Step 3.3 Heating System'!J29</f>
        <v/>
      </c>
      <c r="O26" s="1218" t="str">
        <f>'Step 3.3 Heating System'!V29</f>
        <v/>
      </c>
      <c r="P26" s="1219" t="str">
        <f t="shared" si="2"/>
        <v/>
      </c>
      <c r="Q26" s="1220"/>
      <c r="R26" s="523" t="s">
        <v>654</v>
      </c>
      <c r="S26" s="1221" t="str">
        <f>IF('Step 3.3 Heating System'!D137=0,"",'Step 3.3 Heating System'!D137)</f>
        <v/>
      </c>
      <c r="T26" s="1222" t="str">
        <f>IF('Step 3.3 Heating System'!E137=0,"",'Step 3.3 Heating System'!E137)</f>
        <v/>
      </c>
      <c r="U26" s="1222" t="str">
        <f>IF('Step 3.3 Heating System'!C137=0,"",'Step 3.3 Heating System'!C137)</f>
        <v/>
      </c>
      <c r="V26" s="1223" t="str">
        <f>'Step 3.3 Heating System'!K137</f>
        <v/>
      </c>
      <c r="W26" s="1224" t="str">
        <f>'Step 3.3 Heating System'!L137</f>
        <v/>
      </c>
      <c r="X26" s="1225" t="str">
        <f>IF('Step 3.3 Heating System'!W137=0,"",'Step 3.3 Heating System'!W137)</f>
        <v/>
      </c>
      <c r="Y26" s="1219" t="str">
        <f t="shared" si="3"/>
        <v/>
      </c>
      <c r="Z26" s="1415" t="str">
        <f>IFERROR('Step 4 Support Tool'!AE239,"")</f>
        <v/>
      </c>
      <c r="AA26" s="1220"/>
      <c r="AB26" s="1220"/>
    </row>
    <row r="27" spans="1:28" s="1227" customFormat="1" ht="20.149999999999999" customHeight="1" x14ac:dyDescent="0.3">
      <c r="A27" s="523" t="s">
        <v>383</v>
      </c>
      <c r="B27" s="1210">
        <f>'Step 3.1 Site Details'!D28</f>
        <v>0</v>
      </c>
      <c r="C27" s="1211" t="str">
        <f>IF('Step 3.1 Site Details'!B28&lt;&gt;0,'Step 3.1 Site Details'!B28,"")</f>
        <v/>
      </c>
      <c r="D27" s="1212" t="str">
        <f>IF('Step 3.1 Site Details'!J28&lt;&gt;0,'Step 3.1 Site Details'!J28,"")</f>
        <v/>
      </c>
      <c r="E27" s="1213" t="str">
        <f>IF('Step 3.1 Site Details'!L28&lt;&gt;0,'Step 3.1 Site Details'!L28,"")</f>
        <v/>
      </c>
      <c r="F27" s="1212" t="str">
        <f t="shared" si="4"/>
        <v/>
      </c>
      <c r="G27" s="1213" t="str">
        <f>IF('Step 3.1 Site Details'!M28&lt;&gt;0,'Step 3.1 Site Details'!M28,"")</f>
        <v/>
      </c>
      <c r="H27" s="1212" t="str">
        <f t="shared" si="0"/>
        <v/>
      </c>
      <c r="I27" s="1214"/>
      <c r="J27" s="523" t="s">
        <v>526</v>
      </c>
      <c r="K27" s="1215" t="str">
        <f>IF('Step 3.3 Heating System'!C30=0,"",'Step 3.3 Heating System'!C30)</f>
        <v/>
      </c>
      <c r="L27" s="1216" t="str">
        <f>IF('Step 3.3 Heating System'!F30=0,"",'Step 3.3 Heating System'!F30)</f>
        <v/>
      </c>
      <c r="M27" s="1216" t="str">
        <f>IF('Step 3.3 Heating System'!G30=0,"",'Step 3.3 Heating System'!G30)</f>
        <v/>
      </c>
      <c r="N27" s="1217" t="str">
        <f>'Step 3.3 Heating System'!J30</f>
        <v/>
      </c>
      <c r="O27" s="1218" t="str">
        <f>'Step 3.3 Heating System'!V30</f>
        <v/>
      </c>
      <c r="P27" s="1219" t="str">
        <f t="shared" si="2"/>
        <v/>
      </c>
      <c r="Q27" s="1220"/>
      <c r="R27" s="523" t="s">
        <v>655</v>
      </c>
      <c r="S27" s="1221" t="str">
        <f>IF('Step 3.3 Heating System'!D138=0,"",'Step 3.3 Heating System'!D138)</f>
        <v/>
      </c>
      <c r="T27" s="1222" t="str">
        <f>IF('Step 3.3 Heating System'!E138=0,"",'Step 3.3 Heating System'!E138)</f>
        <v/>
      </c>
      <c r="U27" s="1222" t="str">
        <f>IF('Step 3.3 Heating System'!C138=0,"",'Step 3.3 Heating System'!C138)</f>
        <v/>
      </c>
      <c r="V27" s="1223" t="str">
        <f>'Step 3.3 Heating System'!K138</f>
        <v/>
      </c>
      <c r="W27" s="1224" t="str">
        <f>'Step 3.3 Heating System'!L138</f>
        <v/>
      </c>
      <c r="X27" s="1225" t="str">
        <f>IF('Step 3.3 Heating System'!W138=0,"",'Step 3.3 Heating System'!W138)</f>
        <v/>
      </c>
      <c r="Y27" s="1219" t="str">
        <f t="shared" si="3"/>
        <v/>
      </c>
      <c r="Z27" s="1415" t="str">
        <f>IFERROR('Step 4 Support Tool'!AE240,"")</f>
        <v/>
      </c>
      <c r="AA27" s="1220"/>
      <c r="AB27" s="1220"/>
    </row>
    <row r="28" spans="1:28" s="1227" customFormat="1" ht="20.149999999999999" customHeight="1" x14ac:dyDescent="0.3">
      <c r="A28" s="523" t="s">
        <v>384</v>
      </c>
      <c r="B28" s="1210">
        <f>'Step 3.1 Site Details'!D29</f>
        <v>0</v>
      </c>
      <c r="C28" s="1211" t="str">
        <f>IF('Step 3.1 Site Details'!B29&lt;&gt;0,'Step 3.1 Site Details'!B29,"")</f>
        <v/>
      </c>
      <c r="D28" s="1212" t="str">
        <f>IF('Step 3.1 Site Details'!J29&lt;&gt;0,'Step 3.1 Site Details'!J29,"")</f>
        <v/>
      </c>
      <c r="E28" s="1213" t="str">
        <f>IF('Step 3.1 Site Details'!L29&lt;&gt;0,'Step 3.1 Site Details'!L29,"")</f>
        <v/>
      </c>
      <c r="F28" s="1212" t="str">
        <f t="shared" si="4"/>
        <v/>
      </c>
      <c r="G28" s="1213" t="str">
        <f>IF('Step 3.1 Site Details'!M29&lt;&gt;0,'Step 3.1 Site Details'!M29,"")</f>
        <v/>
      </c>
      <c r="H28" s="1212" t="str">
        <f t="shared" si="0"/>
        <v/>
      </c>
      <c r="I28" s="1214"/>
      <c r="J28" s="523" t="s">
        <v>527</v>
      </c>
      <c r="K28" s="1215" t="str">
        <f>IF('Step 3.3 Heating System'!C31=0,"",'Step 3.3 Heating System'!C31)</f>
        <v/>
      </c>
      <c r="L28" s="1216" t="str">
        <f>IF('Step 3.3 Heating System'!F31=0,"",'Step 3.3 Heating System'!F31)</f>
        <v/>
      </c>
      <c r="M28" s="1216" t="str">
        <f>IF('Step 3.3 Heating System'!G31=0,"",'Step 3.3 Heating System'!G31)</f>
        <v/>
      </c>
      <c r="N28" s="1217" t="str">
        <f>'Step 3.3 Heating System'!J31</f>
        <v/>
      </c>
      <c r="O28" s="1218" t="str">
        <f>'Step 3.3 Heating System'!V31</f>
        <v/>
      </c>
      <c r="P28" s="1219" t="str">
        <f t="shared" si="2"/>
        <v/>
      </c>
      <c r="Q28" s="1220"/>
      <c r="R28" s="523" t="s">
        <v>656</v>
      </c>
      <c r="S28" s="1221" t="str">
        <f>IF('Step 3.3 Heating System'!D139=0,"",'Step 3.3 Heating System'!D139)</f>
        <v/>
      </c>
      <c r="T28" s="1222" t="str">
        <f>IF('Step 3.3 Heating System'!E139=0,"",'Step 3.3 Heating System'!E139)</f>
        <v/>
      </c>
      <c r="U28" s="1222" t="str">
        <f>IF('Step 3.3 Heating System'!C139=0,"",'Step 3.3 Heating System'!C139)</f>
        <v/>
      </c>
      <c r="V28" s="1223" t="str">
        <f>'Step 3.3 Heating System'!K139</f>
        <v/>
      </c>
      <c r="W28" s="1224" t="str">
        <f>'Step 3.3 Heating System'!L139</f>
        <v/>
      </c>
      <c r="X28" s="1225" t="str">
        <f>IF('Step 3.3 Heating System'!W139=0,"",'Step 3.3 Heating System'!W139)</f>
        <v/>
      </c>
      <c r="Y28" s="1219" t="str">
        <f t="shared" si="3"/>
        <v/>
      </c>
      <c r="Z28" s="1415" t="str">
        <f>IFERROR('Step 4 Support Tool'!AE241,"")</f>
        <v/>
      </c>
      <c r="AA28" s="1220"/>
      <c r="AB28" s="1220"/>
    </row>
    <row r="29" spans="1:28" s="1227" customFormat="1" ht="20.149999999999999" hidden="1" customHeight="1" x14ac:dyDescent="0.3">
      <c r="A29" s="523" t="s">
        <v>385</v>
      </c>
      <c r="B29" s="1210">
        <f>'Step 3.1 Site Details'!D30</f>
        <v>0</v>
      </c>
      <c r="C29" s="1211" t="str">
        <f>IF('Step 3.1 Site Details'!B30&lt;&gt;0,'Step 3.1 Site Details'!B30,"")</f>
        <v/>
      </c>
      <c r="D29" s="1212" t="str">
        <f>IF('Step 3.1 Site Details'!J30&lt;&gt;0,'Step 3.1 Site Details'!J30,"")</f>
        <v/>
      </c>
      <c r="E29" s="1213" t="str">
        <f>IF('Step 3.1 Site Details'!L30&lt;&gt;0,'Step 3.1 Site Details'!L30,"")</f>
        <v/>
      </c>
      <c r="F29" s="1212" t="str">
        <f t="shared" si="4"/>
        <v/>
      </c>
      <c r="G29" s="1213" t="str">
        <f>IF('Step 3.1 Site Details'!M30&lt;&gt;0,'Step 3.1 Site Details'!M30,"")</f>
        <v/>
      </c>
      <c r="H29" s="1212" t="str">
        <f t="shared" si="0"/>
        <v/>
      </c>
      <c r="I29" s="1214"/>
      <c r="J29" s="523" t="s">
        <v>528</v>
      </c>
      <c r="K29" s="1215" t="str">
        <f>IF('Step 3.3 Heating System'!C32=0,"",'Step 3.3 Heating System'!C32)</f>
        <v/>
      </c>
      <c r="L29" s="1216" t="str">
        <f>IF('Step 3.3 Heating System'!F32=0,"",'Step 3.3 Heating System'!F32)</f>
        <v/>
      </c>
      <c r="M29" s="1216" t="str">
        <f>IF('Step 3.3 Heating System'!G32=0,"",'Step 3.3 Heating System'!G32)</f>
        <v/>
      </c>
      <c r="N29" s="1217" t="str">
        <f>'Step 3.3 Heating System'!J32</f>
        <v/>
      </c>
      <c r="O29" s="1218" t="str">
        <f>'Step 3.3 Heating System'!V32</f>
        <v/>
      </c>
      <c r="P29" s="1219" t="str">
        <f t="shared" si="2"/>
        <v/>
      </c>
      <c r="Q29" s="1220"/>
      <c r="R29" s="523" t="s">
        <v>657</v>
      </c>
      <c r="S29" s="1221" t="str">
        <f>IF('Step 3.3 Heating System'!D140=0,"",'Step 3.3 Heating System'!D140)</f>
        <v/>
      </c>
      <c r="T29" s="1222" t="str">
        <f>IF('Step 3.3 Heating System'!E140=0,"",'Step 3.3 Heating System'!E140)</f>
        <v/>
      </c>
      <c r="U29" s="1222" t="str">
        <f>IF('Step 3.3 Heating System'!C140=0,"",'Step 3.3 Heating System'!C140)</f>
        <v/>
      </c>
      <c r="V29" s="1223" t="str">
        <f>'Step 3.3 Heating System'!K140</f>
        <v/>
      </c>
      <c r="W29" s="1224" t="str">
        <f>'Step 3.3 Heating System'!L140</f>
        <v/>
      </c>
      <c r="X29" s="1225" t="str">
        <f>IF('Step 3.3 Heating System'!W140=0,"",'Step 3.3 Heating System'!W140)</f>
        <v/>
      </c>
      <c r="Y29" s="1219" t="str">
        <f t="shared" si="3"/>
        <v/>
      </c>
      <c r="Z29" s="1415" t="str">
        <f>IFERROR('Step 4 Support Tool'!AE242,"")</f>
        <v/>
      </c>
      <c r="AA29" s="1220"/>
      <c r="AB29" s="1220"/>
    </row>
    <row r="30" spans="1:28" s="1227" customFormat="1" ht="20.149999999999999" hidden="1" customHeight="1" x14ac:dyDescent="0.3">
      <c r="A30" s="523" t="s">
        <v>386</v>
      </c>
      <c r="B30" s="1210">
        <f>'Step 3.1 Site Details'!D31</f>
        <v>0</v>
      </c>
      <c r="C30" s="1211" t="str">
        <f>IF('Step 3.1 Site Details'!B31&lt;&gt;0,'Step 3.1 Site Details'!B31,"")</f>
        <v/>
      </c>
      <c r="D30" s="1212" t="str">
        <f>IF('Step 3.1 Site Details'!J31&lt;&gt;0,'Step 3.1 Site Details'!J31,"")</f>
        <v/>
      </c>
      <c r="E30" s="1213" t="str">
        <f>IF('Step 3.1 Site Details'!L31&lt;&gt;0,'Step 3.1 Site Details'!L31,"")</f>
        <v/>
      </c>
      <c r="F30" s="1212" t="str">
        <f t="shared" si="4"/>
        <v/>
      </c>
      <c r="G30" s="1213" t="str">
        <f>IF('Step 3.1 Site Details'!M31&lt;&gt;0,'Step 3.1 Site Details'!M31,"")</f>
        <v/>
      </c>
      <c r="H30" s="1212" t="str">
        <f t="shared" si="0"/>
        <v/>
      </c>
      <c r="I30" s="1214"/>
      <c r="J30" s="523" t="s">
        <v>529</v>
      </c>
      <c r="K30" s="1215" t="str">
        <f>IF('Step 3.3 Heating System'!C33=0,"",'Step 3.3 Heating System'!C33)</f>
        <v/>
      </c>
      <c r="L30" s="1216" t="str">
        <f>IF('Step 3.3 Heating System'!F33=0,"",'Step 3.3 Heating System'!F33)</f>
        <v/>
      </c>
      <c r="M30" s="1216" t="str">
        <f>IF('Step 3.3 Heating System'!G33=0,"",'Step 3.3 Heating System'!G33)</f>
        <v/>
      </c>
      <c r="N30" s="1217" t="str">
        <f>'Step 3.3 Heating System'!J33</f>
        <v/>
      </c>
      <c r="O30" s="1218" t="str">
        <f>'Step 3.3 Heating System'!V33</f>
        <v/>
      </c>
      <c r="P30" s="1219" t="str">
        <f t="shared" si="2"/>
        <v/>
      </c>
      <c r="Q30" s="1220"/>
      <c r="R30" s="523" t="s">
        <v>658</v>
      </c>
      <c r="S30" s="1221" t="str">
        <f>IF('Step 3.3 Heating System'!D141=0,"",'Step 3.3 Heating System'!D141)</f>
        <v/>
      </c>
      <c r="T30" s="1222" t="str">
        <f>IF('Step 3.3 Heating System'!E141=0,"",'Step 3.3 Heating System'!E141)</f>
        <v/>
      </c>
      <c r="U30" s="1222" t="str">
        <f>IF('Step 3.3 Heating System'!C141=0,"",'Step 3.3 Heating System'!C141)</f>
        <v/>
      </c>
      <c r="V30" s="1223" t="str">
        <f>'Step 3.3 Heating System'!K141</f>
        <v/>
      </c>
      <c r="W30" s="1224" t="str">
        <f>'Step 3.3 Heating System'!L141</f>
        <v/>
      </c>
      <c r="X30" s="1225" t="str">
        <f>IF('Step 3.3 Heating System'!W141=0,"",'Step 3.3 Heating System'!W141)</f>
        <v/>
      </c>
      <c r="Y30" s="1219" t="str">
        <f t="shared" si="3"/>
        <v/>
      </c>
      <c r="Z30" s="1415" t="str">
        <f>IFERROR('Step 4 Support Tool'!AE243,"")</f>
        <v/>
      </c>
      <c r="AA30" s="1220"/>
      <c r="AB30" s="1220"/>
    </row>
    <row r="31" spans="1:28" s="1227" customFormat="1" ht="20.149999999999999" hidden="1" customHeight="1" x14ac:dyDescent="0.3">
      <c r="A31" s="523" t="s">
        <v>387</v>
      </c>
      <c r="B31" s="1210">
        <f>'Step 3.1 Site Details'!D32</f>
        <v>0</v>
      </c>
      <c r="C31" s="1211" t="str">
        <f>IF('Step 3.1 Site Details'!B32&lt;&gt;0,'Step 3.1 Site Details'!B32,"")</f>
        <v/>
      </c>
      <c r="D31" s="1212" t="str">
        <f>IF('Step 3.1 Site Details'!J32&lt;&gt;0,'Step 3.1 Site Details'!J32,"")</f>
        <v/>
      </c>
      <c r="E31" s="1213" t="str">
        <f>IF('Step 3.1 Site Details'!L32&lt;&gt;0,'Step 3.1 Site Details'!L32,"")</f>
        <v/>
      </c>
      <c r="F31" s="1212" t="str">
        <f t="shared" si="4"/>
        <v/>
      </c>
      <c r="G31" s="1213" t="str">
        <f>IF('Step 3.1 Site Details'!M32&lt;&gt;0,'Step 3.1 Site Details'!M32,"")</f>
        <v/>
      </c>
      <c r="H31" s="1212" t="str">
        <f t="shared" si="0"/>
        <v/>
      </c>
      <c r="I31" s="1214"/>
      <c r="J31" s="523" t="s">
        <v>530</v>
      </c>
      <c r="K31" s="1215" t="str">
        <f>IF('Step 3.3 Heating System'!C34=0,"",'Step 3.3 Heating System'!C34)</f>
        <v/>
      </c>
      <c r="L31" s="1216" t="str">
        <f>IF('Step 3.3 Heating System'!F34=0,"",'Step 3.3 Heating System'!F34)</f>
        <v/>
      </c>
      <c r="M31" s="1216" t="str">
        <f>IF('Step 3.3 Heating System'!G34=0,"",'Step 3.3 Heating System'!G34)</f>
        <v/>
      </c>
      <c r="N31" s="1217" t="str">
        <f>'Step 3.3 Heating System'!J34</f>
        <v/>
      </c>
      <c r="O31" s="1218" t="str">
        <f>'Step 3.3 Heating System'!V34</f>
        <v/>
      </c>
      <c r="P31" s="1219" t="str">
        <f t="shared" si="2"/>
        <v/>
      </c>
      <c r="Q31" s="1220"/>
      <c r="R31" s="523" t="s">
        <v>659</v>
      </c>
      <c r="S31" s="1221" t="str">
        <f>IF('Step 3.3 Heating System'!D142=0,"",'Step 3.3 Heating System'!D142)</f>
        <v/>
      </c>
      <c r="T31" s="1222" t="str">
        <f>IF('Step 3.3 Heating System'!E142=0,"",'Step 3.3 Heating System'!E142)</f>
        <v/>
      </c>
      <c r="U31" s="1222" t="str">
        <f>IF('Step 3.3 Heating System'!C142=0,"",'Step 3.3 Heating System'!C142)</f>
        <v/>
      </c>
      <c r="V31" s="1223" t="str">
        <f>'Step 3.3 Heating System'!K142</f>
        <v/>
      </c>
      <c r="W31" s="1224" t="str">
        <f>'Step 3.3 Heating System'!L142</f>
        <v/>
      </c>
      <c r="X31" s="1225" t="str">
        <f>IF('Step 3.3 Heating System'!W142=0,"",'Step 3.3 Heating System'!W142)</f>
        <v/>
      </c>
      <c r="Y31" s="1219" t="str">
        <f t="shared" si="3"/>
        <v/>
      </c>
      <c r="Z31" s="1415" t="str">
        <f>IFERROR('Step 4 Support Tool'!AE244,"")</f>
        <v/>
      </c>
      <c r="AA31" s="1220"/>
      <c r="AB31" s="1220"/>
    </row>
    <row r="32" spans="1:28" s="1227" customFormat="1" ht="20.149999999999999" hidden="1" customHeight="1" x14ac:dyDescent="0.3">
      <c r="A32" s="523" t="s">
        <v>388</v>
      </c>
      <c r="B32" s="1210">
        <f>'Step 3.1 Site Details'!D33</f>
        <v>0</v>
      </c>
      <c r="C32" s="1211" t="str">
        <f>IF('Step 3.1 Site Details'!B33&lt;&gt;0,'Step 3.1 Site Details'!B33,"")</f>
        <v/>
      </c>
      <c r="D32" s="1212" t="str">
        <f>IF('Step 3.1 Site Details'!J33&lt;&gt;0,'Step 3.1 Site Details'!J33,"")</f>
        <v/>
      </c>
      <c r="E32" s="1213" t="str">
        <f>IF('Step 3.1 Site Details'!L33&lt;&gt;0,'Step 3.1 Site Details'!L33,"")</f>
        <v/>
      </c>
      <c r="F32" s="1212" t="str">
        <f t="shared" si="4"/>
        <v/>
      </c>
      <c r="G32" s="1213" t="str">
        <f>IF('Step 3.1 Site Details'!M33&lt;&gt;0,'Step 3.1 Site Details'!M33,"")</f>
        <v/>
      </c>
      <c r="H32" s="1212" t="str">
        <f t="shared" si="0"/>
        <v/>
      </c>
      <c r="I32" s="1214"/>
      <c r="J32" s="523" t="s">
        <v>531</v>
      </c>
      <c r="K32" s="1215" t="str">
        <f>IF('Step 3.3 Heating System'!C35=0,"",'Step 3.3 Heating System'!C35)</f>
        <v/>
      </c>
      <c r="L32" s="1216" t="str">
        <f>IF('Step 3.3 Heating System'!F35=0,"",'Step 3.3 Heating System'!F35)</f>
        <v/>
      </c>
      <c r="M32" s="1216" t="str">
        <f>IF('Step 3.3 Heating System'!G35=0,"",'Step 3.3 Heating System'!G35)</f>
        <v/>
      </c>
      <c r="N32" s="1217" t="str">
        <f>'Step 3.3 Heating System'!J35</f>
        <v/>
      </c>
      <c r="O32" s="1218" t="str">
        <f>'Step 3.3 Heating System'!V35</f>
        <v/>
      </c>
      <c r="P32" s="1219" t="str">
        <f t="shared" si="2"/>
        <v/>
      </c>
      <c r="Q32" s="1220"/>
      <c r="R32" s="523" t="s">
        <v>660</v>
      </c>
      <c r="S32" s="1221" t="str">
        <f>IF('Step 3.3 Heating System'!D143=0,"",'Step 3.3 Heating System'!D143)</f>
        <v/>
      </c>
      <c r="T32" s="1222" t="str">
        <f>IF('Step 3.3 Heating System'!E143=0,"",'Step 3.3 Heating System'!E143)</f>
        <v/>
      </c>
      <c r="U32" s="1222" t="str">
        <f>IF('Step 3.3 Heating System'!C143=0,"",'Step 3.3 Heating System'!C143)</f>
        <v/>
      </c>
      <c r="V32" s="1223" t="str">
        <f>'Step 3.3 Heating System'!K143</f>
        <v/>
      </c>
      <c r="W32" s="1224" t="str">
        <f>'Step 3.3 Heating System'!L143</f>
        <v/>
      </c>
      <c r="X32" s="1225" t="str">
        <f>IF('Step 3.3 Heating System'!W143=0,"",'Step 3.3 Heating System'!W143)</f>
        <v/>
      </c>
      <c r="Y32" s="1219" t="str">
        <f t="shared" si="3"/>
        <v/>
      </c>
      <c r="Z32" s="1415" t="str">
        <f>IFERROR('Step 4 Support Tool'!AE245,"")</f>
        <v/>
      </c>
      <c r="AA32" s="1220"/>
      <c r="AB32" s="1220"/>
    </row>
    <row r="33" spans="1:28" s="1227" customFormat="1" ht="20.149999999999999" hidden="1" customHeight="1" x14ac:dyDescent="0.3">
      <c r="A33" s="523" t="s">
        <v>389</v>
      </c>
      <c r="B33" s="1210">
        <f>'Step 3.1 Site Details'!D34</f>
        <v>0</v>
      </c>
      <c r="C33" s="1211" t="str">
        <f>IF('Step 3.1 Site Details'!B34&lt;&gt;0,'Step 3.1 Site Details'!B34,"")</f>
        <v/>
      </c>
      <c r="D33" s="1212" t="str">
        <f>IF('Step 3.1 Site Details'!J34&lt;&gt;0,'Step 3.1 Site Details'!J34,"")</f>
        <v/>
      </c>
      <c r="E33" s="1213" t="str">
        <f>IF('Step 3.1 Site Details'!L34&lt;&gt;0,'Step 3.1 Site Details'!L34,"")</f>
        <v/>
      </c>
      <c r="F33" s="1212" t="str">
        <f t="shared" si="4"/>
        <v/>
      </c>
      <c r="G33" s="1213" t="str">
        <f>IF('Step 3.1 Site Details'!M34&lt;&gt;0,'Step 3.1 Site Details'!M34,"")</f>
        <v/>
      </c>
      <c r="H33" s="1212" t="str">
        <f t="shared" si="0"/>
        <v/>
      </c>
      <c r="I33" s="1214"/>
      <c r="J33" s="523" t="s">
        <v>533</v>
      </c>
      <c r="K33" s="1215" t="str">
        <f>IF('Step 3.3 Heating System'!C36=0,"",'Step 3.3 Heating System'!C36)</f>
        <v/>
      </c>
      <c r="L33" s="1216" t="str">
        <f>IF('Step 3.3 Heating System'!F36=0,"",'Step 3.3 Heating System'!F36)</f>
        <v/>
      </c>
      <c r="M33" s="1216" t="str">
        <f>IF('Step 3.3 Heating System'!G36=0,"",'Step 3.3 Heating System'!G36)</f>
        <v/>
      </c>
      <c r="N33" s="1217" t="str">
        <f>'Step 3.3 Heating System'!J36</f>
        <v/>
      </c>
      <c r="O33" s="1218" t="str">
        <f>'Step 3.3 Heating System'!V36</f>
        <v/>
      </c>
      <c r="P33" s="1219" t="str">
        <f t="shared" si="2"/>
        <v/>
      </c>
      <c r="Q33" s="1220"/>
      <c r="R33" s="523" t="s">
        <v>661</v>
      </c>
      <c r="S33" s="1221" t="str">
        <f>IF('Step 3.3 Heating System'!D144=0,"",'Step 3.3 Heating System'!D144)</f>
        <v/>
      </c>
      <c r="T33" s="1222" t="str">
        <f>IF('Step 3.3 Heating System'!E144=0,"",'Step 3.3 Heating System'!E144)</f>
        <v/>
      </c>
      <c r="U33" s="1222" t="str">
        <f>IF('Step 3.3 Heating System'!C144=0,"",'Step 3.3 Heating System'!C144)</f>
        <v/>
      </c>
      <c r="V33" s="1223" t="str">
        <f>'Step 3.3 Heating System'!K144</f>
        <v/>
      </c>
      <c r="W33" s="1224" t="str">
        <f>'Step 3.3 Heating System'!L144</f>
        <v/>
      </c>
      <c r="X33" s="1225" t="str">
        <f>IF('Step 3.3 Heating System'!W144=0,"",'Step 3.3 Heating System'!W144)</f>
        <v/>
      </c>
      <c r="Y33" s="1219" t="str">
        <f t="shared" si="3"/>
        <v/>
      </c>
      <c r="Z33" s="1415" t="str">
        <f>IFERROR('Step 4 Support Tool'!AE246,"")</f>
        <v/>
      </c>
      <c r="AA33" s="1220"/>
      <c r="AB33" s="1220"/>
    </row>
    <row r="34" spans="1:28" s="1227" customFormat="1" ht="20.149999999999999" hidden="1" customHeight="1" x14ac:dyDescent="0.3">
      <c r="A34" s="523" t="s">
        <v>390</v>
      </c>
      <c r="B34" s="1210">
        <f>'Step 3.1 Site Details'!D35</f>
        <v>0</v>
      </c>
      <c r="C34" s="1211" t="str">
        <f>IF('Step 3.1 Site Details'!B35&lt;&gt;0,'Step 3.1 Site Details'!B35,"")</f>
        <v/>
      </c>
      <c r="D34" s="1212" t="str">
        <f>IF('Step 3.1 Site Details'!J35&lt;&gt;0,'Step 3.1 Site Details'!J35,"")</f>
        <v/>
      </c>
      <c r="E34" s="1213" t="str">
        <f>IF('Step 3.1 Site Details'!L35&lt;&gt;0,'Step 3.1 Site Details'!L35,"")</f>
        <v/>
      </c>
      <c r="F34" s="1212" t="str">
        <f t="shared" si="4"/>
        <v/>
      </c>
      <c r="G34" s="1213" t="str">
        <f>IF('Step 3.1 Site Details'!M35&lt;&gt;0,'Step 3.1 Site Details'!M35,"")</f>
        <v/>
      </c>
      <c r="H34" s="1212" t="str">
        <f t="shared" si="0"/>
        <v/>
      </c>
      <c r="I34" s="1214"/>
      <c r="J34" s="523" t="s">
        <v>534</v>
      </c>
      <c r="K34" s="1215" t="str">
        <f>IF('Step 3.3 Heating System'!C37=0,"",'Step 3.3 Heating System'!C37)</f>
        <v/>
      </c>
      <c r="L34" s="1216" t="str">
        <f>IF('Step 3.3 Heating System'!F37=0,"",'Step 3.3 Heating System'!F37)</f>
        <v/>
      </c>
      <c r="M34" s="1216" t="str">
        <f>IF('Step 3.3 Heating System'!G37=0,"",'Step 3.3 Heating System'!G37)</f>
        <v/>
      </c>
      <c r="N34" s="1217" t="str">
        <f>'Step 3.3 Heating System'!J37</f>
        <v/>
      </c>
      <c r="O34" s="1218" t="str">
        <f>'Step 3.3 Heating System'!V37</f>
        <v/>
      </c>
      <c r="P34" s="1219" t="str">
        <f t="shared" si="2"/>
        <v/>
      </c>
      <c r="Q34" s="1220"/>
      <c r="R34" s="523" t="s">
        <v>662</v>
      </c>
      <c r="S34" s="1221" t="str">
        <f>IF('Step 3.3 Heating System'!D145=0,"",'Step 3.3 Heating System'!D145)</f>
        <v/>
      </c>
      <c r="T34" s="1222" t="str">
        <f>IF('Step 3.3 Heating System'!E145=0,"",'Step 3.3 Heating System'!E145)</f>
        <v/>
      </c>
      <c r="U34" s="1222" t="str">
        <f>IF('Step 3.3 Heating System'!C145=0,"",'Step 3.3 Heating System'!C145)</f>
        <v/>
      </c>
      <c r="V34" s="1223" t="str">
        <f>'Step 3.3 Heating System'!K145</f>
        <v/>
      </c>
      <c r="W34" s="1224" t="str">
        <f>'Step 3.3 Heating System'!L145</f>
        <v/>
      </c>
      <c r="X34" s="1225" t="str">
        <f>IF('Step 3.3 Heating System'!W145=0,"",'Step 3.3 Heating System'!W145)</f>
        <v/>
      </c>
      <c r="Y34" s="1219" t="str">
        <f t="shared" si="3"/>
        <v/>
      </c>
      <c r="Z34" s="1415" t="str">
        <f>IFERROR('Step 4 Support Tool'!AE247,"")</f>
        <v/>
      </c>
      <c r="AA34" s="1220"/>
      <c r="AB34" s="1220"/>
    </row>
    <row r="35" spans="1:28" s="1227" customFormat="1" ht="20.149999999999999" hidden="1" customHeight="1" x14ac:dyDescent="0.3">
      <c r="A35" s="523" t="s">
        <v>391</v>
      </c>
      <c r="B35" s="1210">
        <f>'Step 3.1 Site Details'!D36</f>
        <v>0</v>
      </c>
      <c r="C35" s="1211" t="str">
        <f>IF('Step 3.1 Site Details'!B36&lt;&gt;0,'Step 3.1 Site Details'!B36,"")</f>
        <v/>
      </c>
      <c r="D35" s="1212" t="str">
        <f>IF('Step 3.1 Site Details'!J36&lt;&gt;0,'Step 3.1 Site Details'!J36,"")</f>
        <v/>
      </c>
      <c r="E35" s="1213" t="str">
        <f>IF('Step 3.1 Site Details'!L36&lt;&gt;0,'Step 3.1 Site Details'!L36,"")</f>
        <v/>
      </c>
      <c r="F35" s="1212" t="str">
        <f t="shared" si="4"/>
        <v/>
      </c>
      <c r="G35" s="1213" t="str">
        <f>IF('Step 3.1 Site Details'!M36&lt;&gt;0,'Step 3.1 Site Details'!M36,"")</f>
        <v/>
      </c>
      <c r="H35" s="1212" t="str">
        <f t="shared" si="0"/>
        <v/>
      </c>
      <c r="I35" s="1214"/>
      <c r="J35" s="523" t="s">
        <v>535</v>
      </c>
      <c r="K35" s="1215" t="str">
        <f>IF('Step 3.3 Heating System'!C38=0,"",'Step 3.3 Heating System'!C38)</f>
        <v/>
      </c>
      <c r="L35" s="1216" t="str">
        <f>IF('Step 3.3 Heating System'!F38=0,"",'Step 3.3 Heating System'!F38)</f>
        <v/>
      </c>
      <c r="M35" s="1216" t="str">
        <f>IF('Step 3.3 Heating System'!G38=0,"",'Step 3.3 Heating System'!G38)</f>
        <v/>
      </c>
      <c r="N35" s="1217" t="str">
        <f>'Step 3.3 Heating System'!J38</f>
        <v/>
      </c>
      <c r="O35" s="1218" t="str">
        <f>'Step 3.3 Heating System'!V38</f>
        <v/>
      </c>
      <c r="P35" s="1219" t="str">
        <f t="shared" si="2"/>
        <v/>
      </c>
      <c r="Q35" s="1220"/>
      <c r="R35" s="523" t="s">
        <v>663</v>
      </c>
      <c r="S35" s="1221" t="str">
        <f>IF('Step 3.3 Heating System'!D146=0,"",'Step 3.3 Heating System'!D146)</f>
        <v/>
      </c>
      <c r="T35" s="1222" t="str">
        <f>IF('Step 3.3 Heating System'!E146=0,"",'Step 3.3 Heating System'!E146)</f>
        <v/>
      </c>
      <c r="U35" s="1222" t="str">
        <f>IF('Step 3.3 Heating System'!C146=0,"",'Step 3.3 Heating System'!C146)</f>
        <v/>
      </c>
      <c r="V35" s="1223" t="str">
        <f>'Step 3.3 Heating System'!K146</f>
        <v/>
      </c>
      <c r="W35" s="1224" t="str">
        <f>'Step 3.3 Heating System'!L146</f>
        <v/>
      </c>
      <c r="X35" s="1225" t="str">
        <f>IF('Step 3.3 Heating System'!W146=0,"",'Step 3.3 Heating System'!W146)</f>
        <v/>
      </c>
      <c r="Y35" s="1219" t="str">
        <f t="shared" si="3"/>
        <v/>
      </c>
      <c r="Z35" s="1415" t="str">
        <f>IFERROR('Step 4 Support Tool'!AE248,"")</f>
        <v/>
      </c>
      <c r="AA35" s="1220"/>
      <c r="AB35" s="1220"/>
    </row>
    <row r="36" spans="1:28" s="1227" customFormat="1" ht="20.149999999999999" hidden="1" customHeight="1" x14ac:dyDescent="0.3">
      <c r="A36" s="523" t="s">
        <v>392</v>
      </c>
      <c r="B36" s="1210">
        <f>'Step 3.1 Site Details'!D37</f>
        <v>0</v>
      </c>
      <c r="C36" s="1211" t="str">
        <f>IF('Step 3.1 Site Details'!B37&lt;&gt;0,'Step 3.1 Site Details'!B37,"")</f>
        <v/>
      </c>
      <c r="D36" s="1212" t="str">
        <f>IF('Step 3.1 Site Details'!J37&lt;&gt;0,'Step 3.1 Site Details'!J37,"")</f>
        <v/>
      </c>
      <c r="E36" s="1213" t="str">
        <f>IF('Step 3.1 Site Details'!L37&lt;&gt;0,'Step 3.1 Site Details'!L37,"")</f>
        <v/>
      </c>
      <c r="F36" s="1212" t="str">
        <f t="shared" si="4"/>
        <v/>
      </c>
      <c r="G36" s="1213" t="str">
        <f>IF('Step 3.1 Site Details'!M37&lt;&gt;0,'Step 3.1 Site Details'!M37,"")</f>
        <v/>
      </c>
      <c r="H36" s="1212" t="str">
        <f t="shared" si="0"/>
        <v/>
      </c>
      <c r="I36" s="1214"/>
      <c r="J36" s="523" t="s">
        <v>536</v>
      </c>
      <c r="K36" s="1215" t="str">
        <f>IF('Step 3.3 Heating System'!C39=0,"",'Step 3.3 Heating System'!C39)</f>
        <v/>
      </c>
      <c r="L36" s="1216" t="str">
        <f>IF('Step 3.3 Heating System'!F39=0,"",'Step 3.3 Heating System'!F39)</f>
        <v/>
      </c>
      <c r="M36" s="1216" t="str">
        <f>IF('Step 3.3 Heating System'!G39=0,"",'Step 3.3 Heating System'!G39)</f>
        <v/>
      </c>
      <c r="N36" s="1217" t="str">
        <f>'Step 3.3 Heating System'!J39</f>
        <v/>
      </c>
      <c r="O36" s="1218" t="str">
        <f>'Step 3.3 Heating System'!V39</f>
        <v/>
      </c>
      <c r="P36" s="1219" t="str">
        <f t="shared" si="2"/>
        <v/>
      </c>
      <c r="Q36" s="1220"/>
      <c r="R36" s="523" t="s">
        <v>664</v>
      </c>
      <c r="S36" s="1221" t="str">
        <f>IF('Step 3.3 Heating System'!D147=0,"",'Step 3.3 Heating System'!D147)</f>
        <v/>
      </c>
      <c r="T36" s="1222" t="str">
        <f>IF('Step 3.3 Heating System'!E147=0,"",'Step 3.3 Heating System'!E147)</f>
        <v/>
      </c>
      <c r="U36" s="1222" t="str">
        <f>IF('Step 3.3 Heating System'!C147=0,"",'Step 3.3 Heating System'!C147)</f>
        <v/>
      </c>
      <c r="V36" s="1223" t="str">
        <f>'Step 3.3 Heating System'!K147</f>
        <v/>
      </c>
      <c r="W36" s="1224" t="str">
        <f>'Step 3.3 Heating System'!L147</f>
        <v/>
      </c>
      <c r="X36" s="1225" t="str">
        <f>IF('Step 3.3 Heating System'!W147=0,"",'Step 3.3 Heating System'!W147)</f>
        <v/>
      </c>
      <c r="Y36" s="1219" t="str">
        <f t="shared" si="3"/>
        <v/>
      </c>
      <c r="Z36" s="1415" t="str">
        <f>IFERROR('Step 4 Support Tool'!AE249,"")</f>
        <v/>
      </c>
      <c r="AA36" s="1220"/>
      <c r="AB36" s="1220"/>
    </row>
    <row r="37" spans="1:28" s="1227" customFormat="1" ht="20.149999999999999" hidden="1" customHeight="1" x14ac:dyDescent="0.3">
      <c r="A37" s="523" t="s">
        <v>393</v>
      </c>
      <c r="B37" s="1210">
        <f>'Step 3.1 Site Details'!D38</f>
        <v>0</v>
      </c>
      <c r="C37" s="1211" t="str">
        <f>IF('Step 3.1 Site Details'!B38&lt;&gt;0,'Step 3.1 Site Details'!B38,"")</f>
        <v/>
      </c>
      <c r="D37" s="1212" t="str">
        <f>IF('Step 3.1 Site Details'!J38&lt;&gt;0,'Step 3.1 Site Details'!J38,"")</f>
        <v/>
      </c>
      <c r="E37" s="1213" t="str">
        <f>IF('Step 3.1 Site Details'!L38&lt;&gt;0,'Step 3.1 Site Details'!L38,"")</f>
        <v/>
      </c>
      <c r="F37" s="1212" t="str">
        <f t="shared" si="4"/>
        <v/>
      </c>
      <c r="G37" s="1213" t="str">
        <f>IF('Step 3.1 Site Details'!M38&lt;&gt;0,'Step 3.1 Site Details'!M38,"")</f>
        <v/>
      </c>
      <c r="H37" s="1212" t="str">
        <f t="shared" si="0"/>
        <v/>
      </c>
      <c r="I37" s="1214"/>
      <c r="J37" s="523" t="s">
        <v>537</v>
      </c>
      <c r="K37" s="1215" t="str">
        <f>IF('Step 3.3 Heating System'!C40=0,"",'Step 3.3 Heating System'!C40)</f>
        <v/>
      </c>
      <c r="L37" s="1216" t="str">
        <f>IF('Step 3.3 Heating System'!F40=0,"",'Step 3.3 Heating System'!F40)</f>
        <v/>
      </c>
      <c r="M37" s="1216" t="str">
        <f>IF('Step 3.3 Heating System'!G40=0,"",'Step 3.3 Heating System'!G40)</f>
        <v/>
      </c>
      <c r="N37" s="1217" t="str">
        <f>'Step 3.3 Heating System'!J40</f>
        <v/>
      </c>
      <c r="O37" s="1218" t="str">
        <f>'Step 3.3 Heating System'!V40</f>
        <v/>
      </c>
      <c r="P37" s="1219" t="str">
        <f t="shared" si="2"/>
        <v/>
      </c>
      <c r="Q37" s="1220"/>
      <c r="R37" s="523" t="s">
        <v>665</v>
      </c>
      <c r="S37" s="1221" t="str">
        <f>IF('Step 3.3 Heating System'!D148=0,"",'Step 3.3 Heating System'!D148)</f>
        <v/>
      </c>
      <c r="T37" s="1222" t="str">
        <f>IF('Step 3.3 Heating System'!E148=0,"",'Step 3.3 Heating System'!E148)</f>
        <v/>
      </c>
      <c r="U37" s="1222" t="str">
        <f>IF('Step 3.3 Heating System'!C148=0,"",'Step 3.3 Heating System'!C148)</f>
        <v/>
      </c>
      <c r="V37" s="1223" t="str">
        <f>'Step 3.3 Heating System'!K148</f>
        <v/>
      </c>
      <c r="W37" s="1224" t="str">
        <f>'Step 3.3 Heating System'!L148</f>
        <v/>
      </c>
      <c r="X37" s="1225" t="str">
        <f>IF('Step 3.3 Heating System'!W148=0,"",'Step 3.3 Heating System'!W148)</f>
        <v/>
      </c>
      <c r="Y37" s="1219" t="str">
        <f t="shared" si="3"/>
        <v/>
      </c>
      <c r="Z37" s="1415" t="str">
        <f>IFERROR('Step 4 Support Tool'!AE250,"")</f>
        <v/>
      </c>
      <c r="AA37" s="1220"/>
      <c r="AB37" s="1220"/>
    </row>
    <row r="38" spans="1:28" s="1227" customFormat="1" ht="20.149999999999999" hidden="1" customHeight="1" x14ac:dyDescent="0.3">
      <c r="A38" s="523" t="s">
        <v>394</v>
      </c>
      <c r="B38" s="1210">
        <f>'Step 3.1 Site Details'!D39</f>
        <v>0</v>
      </c>
      <c r="C38" s="1211" t="str">
        <f>IF('Step 3.1 Site Details'!B39&lt;&gt;0,'Step 3.1 Site Details'!B39,"")</f>
        <v/>
      </c>
      <c r="D38" s="1212" t="str">
        <f>IF('Step 3.1 Site Details'!J39&lt;&gt;0,'Step 3.1 Site Details'!J39,"")</f>
        <v/>
      </c>
      <c r="E38" s="1213" t="str">
        <f>IF('Step 3.1 Site Details'!L39&lt;&gt;0,'Step 3.1 Site Details'!L39,"")</f>
        <v/>
      </c>
      <c r="F38" s="1212" t="str">
        <f t="shared" si="4"/>
        <v/>
      </c>
      <c r="G38" s="1213" t="str">
        <f>IF('Step 3.1 Site Details'!M39&lt;&gt;0,'Step 3.1 Site Details'!M39,"")</f>
        <v/>
      </c>
      <c r="H38" s="1212" t="str">
        <f t="shared" si="0"/>
        <v/>
      </c>
      <c r="I38" s="1214"/>
      <c r="J38" s="523" t="s">
        <v>538</v>
      </c>
      <c r="K38" s="1215" t="str">
        <f>IF('Step 3.3 Heating System'!C41=0,"",'Step 3.3 Heating System'!C41)</f>
        <v/>
      </c>
      <c r="L38" s="1216" t="str">
        <f>IF('Step 3.3 Heating System'!F41=0,"",'Step 3.3 Heating System'!F41)</f>
        <v/>
      </c>
      <c r="M38" s="1216" t="str">
        <f>IF('Step 3.3 Heating System'!G41=0,"",'Step 3.3 Heating System'!G41)</f>
        <v/>
      </c>
      <c r="N38" s="1217" t="str">
        <f>'Step 3.3 Heating System'!J41</f>
        <v/>
      </c>
      <c r="O38" s="1218" t="str">
        <f>'Step 3.3 Heating System'!V41</f>
        <v/>
      </c>
      <c r="P38" s="1219" t="str">
        <f t="shared" si="2"/>
        <v/>
      </c>
      <c r="Q38" s="1220"/>
      <c r="R38" s="523" t="s">
        <v>666</v>
      </c>
      <c r="S38" s="1221" t="str">
        <f>IF('Step 3.3 Heating System'!D149=0,"",'Step 3.3 Heating System'!D149)</f>
        <v/>
      </c>
      <c r="T38" s="1222" t="str">
        <f>IF('Step 3.3 Heating System'!E149=0,"",'Step 3.3 Heating System'!E149)</f>
        <v/>
      </c>
      <c r="U38" s="1222" t="str">
        <f>IF('Step 3.3 Heating System'!C149=0,"",'Step 3.3 Heating System'!C149)</f>
        <v/>
      </c>
      <c r="V38" s="1223" t="str">
        <f>'Step 3.3 Heating System'!K149</f>
        <v/>
      </c>
      <c r="W38" s="1224" t="str">
        <f>'Step 3.3 Heating System'!L149</f>
        <v/>
      </c>
      <c r="X38" s="1225" t="str">
        <f>IF('Step 3.3 Heating System'!W149=0,"",'Step 3.3 Heating System'!W149)</f>
        <v/>
      </c>
      <c r="Y38" s="1219" t="str">
        <f t="shared" si="3"/>
        <v/>
      </c>
      <c r="Z38" s="1415" t="str">
        <f>IFERROR('Step 4 Support Tool'!AE251,"")</f>
        <v/>
      </c>
      <c r="AA38" s="1220"/>
      <c r="AB38" s="1220"/>
    </row>
    <row r="39" spans="1:28" s="1227" customFormat="1" ht="20.149999999999999" hidden="1" customHeight="1" x14ac:dyDescent="0.3">
      <c r="A39" s="523" t="s">
        <v>395</v>
      </c>
      <c r="B39" s="1210">
        <f>'Step 3.1 Site Details'!D40</f>
        <v>0</v>
      </c>
      <c r="C39" s="1211" t="str">
        <f>IF('Step 3.1 Site Details'!B40&lt;&gt;0,'Step 3.1 Site Details'!B40,"")</f>
        <v/>
      </c>
      <c r="D39" s="1212" t="str">
        <f>IF('Step 3.1 Site Details'!J40&lt;&gt;0,'Step 3.1 Site Details'!J40,"")</f>
        <v/>
      </c>
      <c r="E39" s="1213" t="str">
        <f>IF('Step 3.1 Site Details'!L40&lt;&gt;0,'Step 3.1 Site Details'!L40,"")</f>
        <v/>
      </c>
      <c r="F39" s="1212" t="str">
        <f t="shared" si="4"/>
        <v/>
      </c>
      <c r="G39" s="1213" t="str">
        <f>IF('Step 3.1 Site Details'!M40&lt;&gt;0,'Step 3.1 Site Details'!M40,"")</f>
        <v/>
      </c>
      <c r="H39" s="1212" t="str">
        <f t="shared" si="0"/>
        <v/>
      </c>
      <c r="I39" s="1214"/>
      <c r="J39" s="523" t="s">
        <v>539</v>
      </c>
      <c r="K39" s="1215" t="str">
        <f>IF('Step 3.3 Heating System'!C42=0,"",'Step 3.3 Heating System'!C42)</f>
        <v/>
      </c>
      <c r="L39" s="1216" t="str">
        <f>IF('Step 3.3 Heating System'!F42=0,"",'Step 3.3 Heating System'!F42)</f>
        <v/>
      </c>
      <c r="M39" s="1216" t="str">
        <f>IF('Step 3.3 Heating System'!G42=0,"",'Step 3.3 Heating System'!G42)</f>
        <v/>
      </c>
      <c r="N39" s="1217" t="str">
        <f>'Step 3.3 Heating System'!J42</f>
        <v/>
      </c>
      <c r="O39" s="1218" t="str">
        <f>'Step 3.3 Heating System'!V42</f>
        <v/>
      </c>
      <c r="P39" s="1219" t="str">
        <f t="shared" si="2"/>
        <v/>
      </c>
      <c r="Q39" s="1220"/>
      <c r="R39" s="523" t="s">
        <v>667</v>
      </c>
      <c r="S39" s="1221" t="str">
        <f>IF('Step 3.3 Heating System'!D150=0,"",'Step 3.3 Heating System'!D150)</f>
        <v/>
      </c>
      <c r="T39" s="1222" t="str">
        <f>IF('Step 3.3 Heating System'!E150=0,"",'Step 3.3 Heating System'!E150)</f>
        <v/>
      </c>
      <c r="U39" s="1222" t="str">
        <f>IF('Step 3.3 Heating System'!C150=0,"",'Step 3.3 Heating System'!C150)</f>
        <v/>
      </c>
      <c r="V39" s="1223" t="str">
        <f>'Step 3.3 Heating System'!K150</f>
        <v/>
      </c>
      <c r="W39" s="1224" t="str">
        <f>'Step 3.3 Heating System'!L150</f>
        <v/>
      </c>
      <c r="X39" s="1225" t="str">
        <f>IF('Step 3.3 Heating System'!W150=0,"",'Step 3.3 Heating System'!W150)</f>
        <v/>
      </c>
      <c r="Y39" s="1219" t="str">
        <f t="shared" si="3"/>
        <v/>
      </c>
      <c r="Z39" s="1415" t="str">
        <f>IFERROR('Step 4 Support Tool'!AE252,"")</f>
        <v/>
      </c>
      <c r="AA39" s="1220"/>
      <c r="AB39" s="1220"/>
    </row>
    <row r="40" spans="1:28" s="1227" customFormat="1" ht="20.149999999999999" hidden="1" customHeight="1" x14ac:dyDescent="0.3">
      <c r="A40" s="523" t="s">
        <v>396</v>
      </c>
      <c r="B40" s="1210">
        <f>'Step 3.1 Site Details'!D41</f>
        <v>0</v>
      </c>
      <c r="C40" s="1211" t="str">
        <f>IF('Step 3.1 Site Details'!B41&lt;&gt;0,'Step 3.1 Site Details'!B41,"")</f>
        <v/>
      </c>
      <c r="D40" s="1212" t="str">
        <f>IF('Step 3.1 Site Details'!J41&lt;&gt;0,'Step 3.1 Site Details'!J41,"")</f>
        <v/>
      </c>
      <c r="E40" s="1213" t="str">
        <f>IF('Step 3.1 Site Details'!L41&lt;&gt;0,'Step 3.1 Site Details'!L41,"")</f>
        <v/>
      </c>
      <c r="F40" s="1212" t="str">
        <f t="shared" si="4"/>
        <v/>
      </c>
      <c r="G40" s="1213" t="str">
        <f>IF('Step 3.1 Site Details'!M41&lt;&gt;0,'Step 3.1 Site Details'!M41,"")</f>
        <v/>
      </c>
      <c r="H40" s="1212" t="str">
        <f t="shared" si="0"/>
        <v/>
      </c>
      <c r="I40" s="1214"/>
      <c r="J40" s="523" t="s">
        <v>540</v>
      </c>
      <c r="K40" s="1215" t="str">
        <f>IF('Step 3.3 Heating System'!C43=0,"",'Step 3.3 Heating System'!C43)</f>
        <v/>
      </c>
      <c r="L40" s="1216" t="str">
        <f>IF('Step 3.3 Heating System'!F43=0,"",'Step 3.3 Heating System'!F43)</f>
        <v/>
      </c>
      <c r="M40" s="1216" t="str">
        <f>IF('Step 3.3 Heating System'!G43=0,"",'Step 3.3 Heating System'!G43)</f>
        <v/>
      </c>
      <c r="N40" s="1217" t="str">
        <f>'Step 3.3 Heating System'!J43</f>
        <v/>
      </c>
      <c r="O40" s="1218" t="str">
        <f>'Step 3.3 Heating System'!V43</f>
        <v/>
      </c>
      <c r="P40" s="1219" t="str">
        <f t="shared" si="2"/>
        <v/>
      </c>
      <c r="Q40" s="1220"/>
      <c r="R40" s="523" t="s">
        <v>668</v>
      </c>
      <c r="S40" s="1221" t="str">
        <f>IF('Step 3.3 Heating System'!D151=0,"",'Step 3.3 Heating System'!D151)</f>
        <v/>
      </c>
      <c r="T40" s="1222" t="str">
        <f>IF('Step 3.3 Heating System'!E151=0,"",'Step 3.3 Heating System'!E151)</f>
        <v/>
      </c>
      <c r="U40" s="1222" t="str">
        <f>IF('Step 3.3 Heating System'!C151=0,"",'Step 3.3 Heating System'!C151)</f>
        <v/>
      </c>
      <c r="V40" s="1223" t="str">
        <f>'Step 3.3 Heating System'!K151</f>
        <v/>
      </c>
      <c r="W40" s="1224" t="str">
        <f>'Step 3.3 Heating System'!L151</f>
        <v/>
      </c>
      <c r="X40" s="1225" t="str">
        <f>IF('Step 3.3 Heating System'!W151=0,"",'Step 3.3 Heating System'!W151)</f>
        <v/>
      </c>
      <c r="Y40" s="1219" t="str">
        <f t="shared" si="3"/>
        <v/>
      </c>
      <c r="Z40" s="1415" t="str">
        <f>IFERROR('Step 4 Support Tool'!AE253,"")</f>
        <v/>
      </c>
      <c r="AA40" s="1220"/>
      <c r="AB40" s="1220"/>
    </row>
    <row r="41" spans="1:28" s="1227" customFormat="1" ht="20.149999999999999" hidden="1" customHeight="1" x14ac:dyDescent="0.3">
      <c r="A41" s="523" t="s">
        <v>397</v>
      </c>
      <c r="B41" s="1210">
        <f>'Step 3.1 Site Details'!D42</f>
        <v>0</v>
      </c>
      <c r="C41" s="1211" t="str">
        <f>IF('Step 3.1 Site Details'!B42&lt;&gt;0,'Step 3.1 Site Details'!B42,"")</f>
        <v/>
      </c>
      <c r="D41" s="1212" t="str">
        <f>IF('Step 3.1 Site Details'!J42&lt;&gt;0,'Step 3.1 Site Details'!J42,"")</f>
        <v/>
      </c>
      <c r="E41" s="1213" t="str">
        <f>IF('Step 3.1 Site Details'!L42&lt;&gt;0,'Step 3.1 Site Details'!L42,"")</f>
        <v/>
      </c>
      <c r="F41" s="1212" t="str">
        <f t="shared" si="4"/>
        <v/>
      </c>
      <c r="G41" s="1213" t="str">
        <f>IF('Step 3.1 Site Details'!M42&lt;&gt;0,'Step 3.1 Site Details'!M42,"")</f>
        <v/>
      </c>
      <c r="H41" s="1212" t="str">
        <f t="shared" ref="H41:H72" si="5">IFERROR(G41/$D41,"")</f>
        <v/>
      </c>
      <c r="I41" s="1214"/>
      <c r="J41" s="523" t="s">
        <v>541</v>
      </c>
      <c r="K41" s="1215" t="str">
        <f>IF('Step 3.3 Heating System'!C44=0,"",'Step 3.3 Heating System'!C44)</f>
        <v/>
      </c>
      <c r="L41" s="1216" t="str">
        <f>IF('Step 3.3 Heating System'!F44=0,"",'Step 3.3 Heating System'!F44)</f>
        <v/>
      </c>
      <c r="M41" s="1216" t="str">
        <f>IF('Step 3.3 Heating System'!G44=0,"",'Step 3.3 Heating System'!G44)</f>
        <v/>
      </c>
      <c r="N41" s="1217" t="str">
        <f>'Step 3.3 Heating System'!J44</f>
        <v/>
      </c>
      <c r="O41" s="1218" t="str">
        <f>'Step 3.3 Heating System'!V44</f>
        <v/>
      </c>
      <c r="P41" s="1219" t="str">
        <f t="shared" si="2"/>
        <v/>
      </c>
      <c r="Q41" s="1220"/>
      <c r="R41" s="523" t="s">
        <v>669</v>
      </c>
      <c r="S41" s="1221" t="str">
        <f>IF('Step 3.3 Heating System'!D152=0,"",'Step 3.3 Heating System'!D152)</f>
        <v/>
      </c>
      <c r="T41" s="1222" t="str">
        <f>IF('Step 3.3 Heating System'!E152=0,"",'Step 3.3 Heating System'!E152)</f>
        <v/>
      </c>
      <c r="U41" s="1222" t="str">
        <f>IF('Step 3.3 Heating System'!C152=0,"",'Step 3.3 Heating System'!C152)</f>
        <v/>
      </c>
      <c r="V41" s="1223" t="str">
        <f>'Step 3.3 Heating System'!K152</f>
        <v/>
      </c>
      <c r="W41" s="1224" t="str">
        <f>'Step 3.3 Heating System'!L152</f>
        <v/>
      </c>
      <c r="X41" s="1225" t="str">
        <f>IF('Step 3.3 Heating System'!W152=0,"",'Step 3.3 Heating System'!W152)</f>
        <v/>
      </c>
      <c r="Y41" s="1219" t="str">
        <f t="shared" si="3"/>
        <v/>
      </c>
      <c r="Z41" s="1415" t="str">
        <f>IFERROR('Step 4 Support Tool'!AE254,"")</f>
        <v/>
      </c>
      <c r="AA41" s="1220"/>
      <c r="AB41" s="1220"/>
    </row>
    <row r="42" spans="1:28" s="1227" customFormat="1" ht="20.149999999999999" hidden="1" customHeight="1" x14ac:dyDescent="0.3">
      <c r="A42" s="523" t="s">
        <v>398</v>
      </c>
      <c r="B42" s="1210">
        <f>'Step 3.1 Site Details'!D43</f>
        <v>0</v>
      </c>
      <c r="C42" s="1211" t="str">
        <f>IF('Step 3.1 Site Details'!B43&lt;&gt;0,'Step 3.1 Site Details'!B43,"")</f>
        <v/>
      </c>
      <c r="D42" s="1212" t="str">
        <f>IF('Step 3.1 Site Details'!J43&lt;&gt;0,'Step 3.1 Site Details'!J43,"")</f>
        <v/>
      </c>
      <c r="E42" s="1213" t="str">
        <f>IF('Step 3.1 Site Details'!L43&lt;&gt;0,'Step 3.1 Site Details'!L43,"")</f>
        <v/>
      </c>
      <c r="F42" s="1212" t="str">
        <f t="shared" si="4"/>
        <v/>
      </c>
      <c r="G42" s="1213" t="str">
        <f>IF('Step 3.1 Site Details'!M43&lt;&gt;0,'Step 3.1 Site Details'!M43,"")</f>
        <v/>
      </c>
      <c r="H42" s="1212" t="str">
        <f t="shared" si="5"/>
        <v/>
      </c>
      <c r="I42" s="1214"/>
      <c r="J42" s="523" t="s">
        <v>542</v>
      </c>
      <c r="K42" s="1215" t="str">
        <f>IF('Step 3.3 Heating System'!C45=0,"",'Step 3.3 Heating System'!C45)</f>
        <v/>
      </c>
      <c r="L42" s="1216" t="str">
        <f>IF('Step 3.3 Heating System'!F45=0,"",'Step 3.3 Heating System'!F45)</f>
        <v/>
      </c>
      <c r="M42" s="1216" t="str">
        <f>IF('Step 3.3 Heating System'!G45=0,"",'Step 3.3 Heating System'!G45)</f>
        <v/>
      </c>
      <c r="N42" s="1217" t="str">
        <f>'Step 3.3 Heating System'!J45</f>
        <v/>
      </c>
      <c r="O42" s="1218" t="str">
        <f>'Step 3.3 Heating System'!V45</f>
        <v/>
      </c>
      <c r="P42" s="1219" t="str">
        <f t="shared" si="2"/>
        <v/>
      </c>
      <c r="Q42" s="1220"/>
      <c r="R42" s="523" t="s">
        <v>670</v>
      </c>
      <c r="S42" s="1221" t="str">
        <f>IF('Step 3.3 Heating System'!D153=0,"",'Step 3.3 Heating System'!D153)</f>
        <v/>
      </c>
      <c r="T42" s="1222" t="str">
        <f>IF('Step 3.3 Heating System'!E153=0,"",'Step 3.3 Heating System'!E153)</f>
        <v/>
      </c>
      <c r="U42" s="1222" t="str">
        <f>IF('Step 3.3 Heating System'!C153=0,"",'Step 3.3 Heating System'!C153)</f>
        <v/>
      </c>
      <c r="V42" s="1223" t="str">
        <f>'Step 3.3 Heating System'!K153</f>
        <v/>
      </c>
      <c r="W42" s="1224" t="str">
        <f>'Step 3.3 Heating System'!L153</f>
        <v/>
      </c>
      <c r="X42" s="1225" t="str">
        <f>IF('Step 3.3 Heating System'!W153=0,"",'Step 3.3 Heating System'!W153)</f>
        <v/>
      </c>
      <c r="Y42" s="1219" t="str">
        <f t="shared" si="3"/>
        <v/>
      </c>
      <c r="Z42" s="1415" t="str">
        <f>IFERROR('Step 4 Support Tool'!AE255,"")</f>
        <v/>
      </c>
      <c r="AA42" s="1220"/>
      <c r="AB42" s="1220"/>
    </row>
    <row r="43" spans="1:28" s="1227" customFormat="1" ht="20.149999999999999" hidden="1" customHeight="1" x14ac:dyDescent="0.3">
      <c r="A43" s="523" t="s">
        <v>399</v>
      </c>
      <c r="B43" s="1210">
        <f>'Step 3.1 Site Details'!D44</f>
        <v>0</v>
      </c>
      <c r="C43" s="1211" t="str">
        <f>IF('Step 3.1 Site Details'!B44&lt;&gt;0,'Step 3.1 Site Details'!B44,"")</f>
        <v/>
      </c>
      <c r="D43" s="1212" t="str">
        <f>IF('Step 3.1 Site Details'!J44&lt;&gt;0,'Step 3.1 Site Details'!J44,"")</f>
        <v/>
      </c>
      <c r="E43" s="1213" t="str">
        <f>IF('Step 3.1 Site Details'!L44&lt;&gt;0,'Step 3.1 Site Details'!L44,"")</f>
        <v/>
      </c>
      <c r="F43" s="1212" t="str">
        <f t="shared" si="4"/>
        <v/>
      </c>
      <c r="G43" s="1213" t="str">
        <f>IF('Step 3.1 Site Details'!M44&lt;&gt;0,'Step 3.1 Site Details'!M44,"")</f>
        <v/>
      </c>
      <c r="H43" s="1212" t="str">
        <f t="shared" si="5"/>
        <v/>
      </c>
      <c r="I43" s="1214"/>
      <c r="J43" s="523" t="s">
        <v>543</v>
      </c>
      <c r="K43" s="1215" t="str">
        <f>IF('Step 3.3 Heating System'!C46=0,"",'Step 3.3 Heating System'!C46)</f>
        <v/>
      </c>
      <c r="L43" s="1216" t="str">
        <f>IF('Step 3.3 Heating System'!F46=0,"",'Step 3.3 Heating System'!F46)</f>
        <v/>
      </c>
      <c r="M43" s="1216" t="str">
        <f>IF('Step 3.3 Heating System'!G46=0,"",'Step 3.3 Heating System'!G46)</f>
        <v/>
      </c>
      <c r="N43" s="1217" t="str">
        <f>'Step 3.3 Heating System'!J46</f>
        <v/>
      </c>
      <c r="O43" s="1218" t="str">
        <f>'Step 3.3 Heating System'!V46</f>
        <v/>
      </c>
      <c r="P43" s="1219" t="str">
        <f t="shared" si="2"/>
        <v/>
      </c>
      <c r="Q43" s="1220"/>
      <c r="R43" s="523" t="s">
        <v>671</v>
      </c>
      <c r="S43" s="1221" t="str">
        <f>IF('Step 3.3 Heating System'!D154=0,"",'Step 3.3 Heating System'!D154)</f>
        <v/>
      </c>
      <c r="T43" s="1222" t="str">
        <f>IF('Step 3.3 Heating System'!E154=0,"",'Step 3.3 Heating System'!E154)</f>
        <v/>
      </c>
      <c r="U43" s="1222" t="str">
        <f>IF('Step 3.3 Heating System'!C154=0,"",'Step 3.3 Heating System'!C154)</f>
        <v/>
      </c>
      <c r="V43" s="1223" t="str">
        <f>'Step 3.3 Heating System'!K154</f>
        <v/>
      </c>
      <c r="W43" s="1224" t="str">
        <f>'Step 3.3 Heating System'!L154</f>
        <v/>
      </c>
      <c r="X43" s="1225" t="str">
        <f>IF('Step 3.3 Heating System'!W154=0,"",'Step 3.3 Heating System'!W154)</f>
        <v/>
      </c>
      <c r="Y43" s="1219" t="str">
        <f t="shared" si="3"/>
        <v/>
      </c>
      <c r="Z43" s="1415" t="str">
        <f>IFERROR('Step 4 Support Tool'!AE256,"")</f>
        <v/>
      </c>
      <c r="AA43" s="1220"/>
      <c r="AB43" s="1220"/>
    </row>
    <row r="44" spans="1:28" s="1227" customFormat="1" ht="20.149999999999999" hidden="1" customHeight="1" x14ac:dyDescent="0.3">
      <c r="A44" s="523" t="s">
        <v>400</v>
      </c>
      <c r="B44" s="1210">
        <f>'Step 3.1 Site Details'!D45</f>
        <v>0</v>
      </c>
      <c r="C44" s="1211" t="str">
        <f>IF('Step 3.1 Site Details'!B45&lt;&gt;0,'Step 3.1 Site Details'!B45,"")</f>
        <v/>
      </c>
      <c r="D44" s="1212" t="str">
        <f>IF('Step 3.1 Site Details'!J45&lt;&gt;0,'Step 3.1 Site Details'!J45,"")</f>
        <v/>
      </c>
      <c r="E44" s="1213" t="str">
        <f>IF('Step 3.1 Site Details'!L45&lt;&gt;0,'Step 3.1 Site Details'!L45,"")</f>
        <v/>
      </c>
      <c r="F44" s="1212" t="str">
        <f t="shared" si="4"/>
        <v/>
      </c>
      <c r="G44" s="1213" t="str">
        <f>IF('Step 3.1 Site Details'!M45&lt;&gt;0,'Step 3.1 Site Details'!M45,"")</f>
        <v/>
      </c>
      <c r="H44" s="1212" t="str">
        <f t="shared" si="5"/>
        <v/>
      </c>
      <c r="I44" s="1214"/>
      <c r="J44" s="523" t="s">
        <v>544</v>
      </c>
      <c r="K44" s="1215" t="str">
        <f>IF('Step 3.3 Heating System'!C47=0,"",'Step 3.3 Heating System'!C47)</f>
        <v/>
      </c>
      <c r="L44" s="1216" t="str">
        <f>IF('Step 3.3 Heating System'!F47=0,"",'Step 3.3 Heating System'!F47)</f>
        <v/>
      </c>
      <c r="M44" s="1216" t="str">
        <f>IF('Step 3.3 Heating System'!G47=0,"",'Step 3.3 Heating System'!G47)</f>
        <v/>
      </c>
      <c r="N44" s="1217" t="str">
        <f>'Step 3.3 Heating System'!J47</f>
        <v/>
      </c>
      <c r="O44" s="1218" t="str">
        <f>'Step 3.3 Heating System'!V47</f>
        <v/>
      </c>
      <c r="P44" s="1219" t="str">
        <f t="shared" si="2"/>
        <v/>
      </c>
      <c r="Q44" s="1220"/>
      <c r="R44" s="523" t="s">
        <v>672</v>
      </c>
      <c r="S44" s="1221" t="str">
        <f>IF('Step 3.3 Heating System'!D155=0,"",'Step 3.3 Heating System'!D155)</f>
        <v/>
      </c>
      <c r="T44" s="1222" t="str">
        <f>IF('Step 3.3 Heating System'!E155=0,"",'Step 3.3 Heating System'!E155)</f>
        <v/>
      </c>
      <c r="U44" s="1222" t="str">
        <f>IF('Step 3.3 Heating System'!C155=0,"",'Step 3.3 Heating System'!C155)</f>
        <v/>
      </c>
      <c r="V44" s="1223" t="str">
        <f>'Step 3.3 Heating System'!K155</f>
        <v/>
      </c>
      <c r="W44" s="1224" t="str">
        <f>'Step 3.3 Heating System'!L155</f>
        <v/>
      </c>
      <c r="X44" s="1225" t="str">
        <f>IF('Step 3.3 Heating System'!W155=0,"",'Step 3.3 Heating System'!W155)</f>
        <v/>
      </c>
      <c r="Y44" s="1219" t="str">
        <f t="shared" si="3"/>
        <v/>
      </c>
      <c r="Z44" s="1415" t="str">
        <f>IFERROR('Step 4 Support Tool'!AE257,"")</f>
        <v/>
      </c>
      <c r="AA44" s="1220"/>
      <c r="AB44" s="1220"/>
    </row>
    <row r="45" spans="1:28" s="1227" customFormat="1" ht="20.149999999999999" hidden="1" customHeight="1" x14ac:dyDescent="0.3">
      <c r="A45" s="523" t="s">
        <v>401</v>
      </c>
      <c r="B45" s="1210">
        <f>'Step 3.1 Site Details'!D46</f>
        <v>0</v>
      </c>
      <c r="C45" s="1211" t="str">
        <f>IF('Step 3.1 Site Details'!B46&lt;&gt;0,'Step 3.1 Site Details'!B46,"")</f>
        <v/>
      </c>
      <c r="D45" s="1212" t="str">
        <f>IF('Step 3.1 Site Details'!J46&lt;&gt;0,'Step 3.1 Site Details'!J46,"")</f>
        <v/>
      </c>
      <c r="E45" s="1213" t="str">
        <f>IF('Step 3.1 Site Details'!L46&lt;&gt;0,'Step 3.1 Site Details'!L46,"")</f>
        <v/>
      </c>
      <c r="F45" s="1212" t="str">
        <f t="shared" si="4"/>
        <v/>
      </c>
      <c r="G45" s="1213" t="str">
        <f>IF('Step 3.1 Site Details'!M46&lt;&gt;0,'Step 3.1 Site Details'!M46,"")</f>
        <v/>
      </c>
      <c r="H45" s="1212" t="str">
        <f t="shared" si="5"/>
        <v/>
      </c>
      <c r="I45" s="1214"/>
      <c r="J45" s="523" t="s">
        <v>545</v>
      </c>
      <c r="K45" s="1215" t="str">
        <f>IF('Step 3.3 Heating System'!C48=0,"",'Step 3.3 Heating System'!C48)</f>
        <v/>
      </c>
      <c r="L45" s="1216" t="str">
        <f>IF('Step 3.3 Heating System'!F48=0,"",'Step 3.3 Heating System'!F48)</f>
        <v/>
      </c>
      <c r="M45" s="1216" t="str">
        <f>IF('Step 3.3 Heating System'!G48=0,"",'Step 3.3 Heating System'!G48)</f>
        <v/>
      </c>
      <c r="N45" s="1217" t="str">
        <f>'Step 3.3 Heating System'!J48</f>
        <v/>
      </c>
      <c r="O45" s="1218" t="str">
        <f>'Step 3.3 Heating System'!V48</f>
        <v/>
      </c>
      <c r="P45" s="1219" t="str">
        <f t="shared" si="2"/>
        <v/>
      </c>
      <c r="Q45" s="1220"/>
      <c r="R45" s="523" t="s">
        <v>673</v>
      </c>
      <c r="S45" s="1221" t="str">
        <f>IF('Step 3.3 Heating System'!D156=0,"",'Step 3.3 Heating System'!D156)</f>
        <v/>
      </c>
      <c r="T45" s="1222" t="str">
        <f>IF('Step 3.3 Heating System'!E156=0,"",'Step 3.3 Heating System'!E156)</f>
        <v/>
      </c>
      <c r="U45" s="1222" t="str">
        <f>IF('Step 3.3 Heating System'!C156=0,"",'Step 3.3 Heating System'!C156)</f>
        <v/>
      </c>
      <c r="V45" s="1223" t="str">
        <f>'Step 3.3 Heating System'!K156</f>
        <v/>
      </c>
      <c r="W45" s="1224" t="str">
        <f>'Step 3.3 Heating System'!L156</f>
        <v/>
      </c>
      <c r="X45" s="1225" t="str">
        <f>IF('Step 3.3 Heating System'!W156=0,"",'Step 3.3 Heating System'!W156)</f>
        <v/>
      </c>
      <c r="Y45" s="1219" t="str">
        <f t="shared" si="3"/>
        <v/>
      </c>
      <c r="Z45" s="1415" t="str">
        <f>IFERROR('Step 4 Support Tool'!AE258,"")</f>
        <v/>
      </c>
      <c r="AA45" s="1220"/>
      <c r="AB45" s="1220"/>
    </row>
    <row r="46" spans="1:28" s="1227" customFormat="1" ht="20.149999999999999" hidden="1" customHeight="1" x14ac:dyDescent="0.3">
      <c r="A46" s="523" t="s">
        <v>402</v>
      </c>
      <c r="B46" s="1210">
        <f>'Step 3.1 Site Details'!D47</f>
        <v>0</v>
      </c>
      <c r="C46" s="1211" t="str">
        <f>IF('Step 3.1 Site Details'!B47&lt;&gt;0,'Step 3.1 Site Details'!B47,"")</f>
        <v/>
      </c>
      <c r="D46" s="1212" t="str">
        <f>IF('Step 3.1 Site Details'!J47&lt;&gt;0,'Step 3.1 Site Details'!J47,"")</f>
        <v/>
      </c>
      <c r="E46" s="1213" t="str">
        <f>IF('Step 3.1 Site Details'!L47&lt;&gt;0,'Step 3.1 Site Details'!L47,"")</f>
        <v/>
      </c>
      <c r="F46" s="1212" t="str">
        <f t="shared" si="4"/>
        <v/>
      </c>
      <c r="G46" s="1213" t="str">
        <f>IF('Step 3.1 Site Details'!M47&lt;&gt;0,'Step 3.1 Site Details'!M47,"")</f>
        <v/>
      </c>
      <c r="H46" s="1212" t="str">
        <f t="shared" si="5"/>
        <v/>
      </c>
      <c r="I46" s="1214"/>
      <c r="J46" s="523" t="s">
        <v>546</v>
      </c>
      <c r="K46" s="1215" t="str">
        <f>IF('Step 3.3 Heating System'!C49=0,"",'Step 3.3 Heating System'!C49)</f>
        <v/>
      </c>
      <c r="L46" s="1216" t="str">
        <f>IF('Step 3.3 Heating System'!F49=0,"",'Step 3.3 Heating System'!F49)</f>
        <v/>
      </c>
      <c r="M46" s="1216" t="str">
        <f>IF('Step 3.3 Heating System'!G49=0,"",'Step 3.3 Heating System'!G49)</f>
        <v/>
      </c>
      <c r="N46" s="1217" t="str">
        <f>'Step 3.3 Heating System'!J49</f>
        <v/>
      </c>
      <c r="O46" s="1218" t="str">
        <f>'Step 3.3 Heating System'!V49</f>
        <v/>
      </c>
      <c r="P46" s="1219" t="str">
        <f t="shared" si="2"/>
        <v/>
      </c>
      <c r="Q46" s="1220"/>
      <c r="R46" s="523" t="s">
        <v>674</v>
      </c>
      <c r="S46" s="1221" t="str">
        <f>IF('Step 3.3 Heating System'!D157=0,"",'Step 3.3 Heating System'!D157)</f>
        <v/>
      </c>
      <c r="T46" s="1222" t="str">
        <f>IF('Step 3.3 Heating System'!E157=0,"",'Step 3.3 Heating System'!E157)</f>
        <v/>
      </c>
      <c r="U46" s="1222" t="str">
        <f>IF('Step 3.3 Heating System'!C157=0,"",'Step 3.3 Heating System'!C157)</f>
        <v/>
      </c>
      <c r="V46" s="1223" t="str">
        <f>'Step 3.3 Heating System'!K157</f>
        <v/>
      </c>
      <c r="W46" s="1224" t="str">
        <f>'Step 3.3 Heating System'!L157</f>
        <v/>
      </c>
      <c r="X46" s="1225" t="str">
        <f>IF('Step 3.3 Heating System'!W157=0,"",'Step 3.3 Heating System'!W157)</f>
        <v/>
      </c>
      <c r="Y46" s="1219" t="str">
        <f t="shared" si="3"/>
        <v/>
      </c>
      <c r="Z46" s="1415" t="str">
        <f>IFERROR('Step 4 Support Tool'!AE259,"")</f>
        <v/>
      </c>
      <c r="AA46" s="1220"/>
      <c r="AB46" s="1220"/>
    </row>
    <row r="47" spans="1:28" s="1227" customFormat="1" ht="20.149999999999999" hidden="1" customHeight="1" x14ac:dyDescent="0.3">
      <c r="A47" s="523" t="s">
        <v>403</v>
      </c>
      <c r="B47" s="1210">
        <f>'Step 3.1 Site Details'!D48</f>
        <v>0</v>
      </c>
      <c r="C47" s="1211" t="str">
        <f>IF('Step 3.1 Site Details'!B48&lt;&gt;0,'Step 3.1 Site Details'!B48,"")</f>
        <v/>
      </c>
      <c r="D47" s="1212" t="str">
        <f>IF('Step 3.1 Site Details'!J48&lt;&gt;0,'Step 3.1 Site Details'!J48,"")</f>
        <v/>
      </c>
      <c r="E47" s="1213" t="str">
        <f>IF('Step 3.1 Site Details'!L48&lt;&gt;0,'Step 3.1 Site Details'!L48,"")</f>
        <v/>
      </c>
      <c r="F47" s="1212" t="str">
        <f t="shared" si="4"/>
        <v/>
      </c>
      <c r="G47" s="1213" t="str">
        <f>IF('Step 3.1 Site Details'!M48&lt;&gt;0,'Step 3.1 Site Details'!M48,"")</f>
        <v/>
      </c>
      <c r="H47" s="1212" t="str">
        <f t="shared" si="5"/>
        <v/>
      </c>
      <c r="I47" s="1214"/>
      <c r="J47" s="523" t="s">
        <v>547</v>
      </c>
      <c r="K47" s="1215" t="str">
        <f>IF('Step 3.3 Heating System'!C50=0,"",'Step 3.3 Heating System'!C50)</f>
        <v/>
      </c>
      <c r="L47" s="1216" t="str">
        <f>IF('Step 3.3 Heating System'!F50=0,"",'Step 3.3 Heating System'!F50)</f>
        <v/>
      </c>
      <c r="M47" s="1216" t="str">
        <f>IF('Step 3.3 Heating System'!G50=0,"",'Step 3.3 Heating System'!G50)</f>
        <v/>
      </c>
      <c r="N47" s="1217" t="str">
        <f>'Step 3.3 Heating System'!J50</f>
        <v/>
      </c>
      <c r="O47" s="1218" t="str">
        <f>'Step 3.3 Heating System'!V50</f>
        <v/>
      </c>
      <c r="P47" s="1219" t="str">
        <f t="shared" si="2"/>
        <v/>
      </c>
      <c r="Q47" s="1220"/>
      <c r="R47" s="523" t="s">
        <v>675</v>
      </c>
      <c r="S47" s="1221" t="str">
        <f>IF('Step 3.3 Heating System'!D158=0,"",'Step 3.3 Heating System'!D158)</f>
        <v/>
      </c>
      <c r="T47" s="1222" t="str">
        <f>IF('Step 3.3 Heating System'!E158=0,"",'Step 3.3 Heating System'!E158)</f>
        <v/>
      </c>
      <c r="U47" s="1222" t="str">
        <f>IF('Step 3.3 Heating System'!C158=0,"",'Step 3.3 Heating System'!C158)</f>
        <v/>
      </c>
      <c r="V47" s="1223" t="str">
        <f>'Step 3.3 Heating System'!K158</f>
        <v/>
      </c>
      <c r="W47" s="1224" t="str">
        <f>'Step 3.3 Heating System'!L158</f>
        <v/>
      </c>
      <c r="X47" s="1225" t="str">
        <f>IF('Step 3.3 Heating System'!W158=0,"",'Step 3.3 Heating System'!W158)</f>
        <v/>
      </c>
      <c r="Y47" s="1219" t="str">
        <f t="shared" si="3"/>
        <v/>
      </c>
      <c r="Z47" s="1415" t="str">
        <f>IFERROR('Step 4 Support Tool'!AE260,"")</f>
        <v/>
      </c>
      <c r="AA47" s="1220"/>
      <c r="AB47" s="1220"/>
    </row>
    <row r="48" spans="1:28" s="1227" customFormat="1" ht="20.149999999999999" hidden="1" customHeight="1" x14ac:dyDescent="0.3">
      <c r="A48" s="523" t="s">
        <v>404</v>
      </c>
      <c r="B48" s="1210">
        <f>'Step 3.1 Site Details'!D49</f>
        <v>0</v>
      </c>
      <c r="C48" s="1211" t="str">
        <f>IF('Step 3.1 Site Details'!B49&lt;&gt;0,'Step 3.1 Site Details'!B49,"")</f>
        <v/>
      </c>
      <c r="D48" s="1212" t="str">
        <f>IF('Step 3.1 Site Details'!J49&lt;&gt;0,'Step 3.1 Site Details'!J49,"")</f>
        <v/>
      </c>
      <c r="E48" s="1213" t="str">
        <f>IF('Step 3.1 Site Details'!L49&lt;&gt;0,'Step 3.1 Site Details'!L49,"")</f>
        <v/>
      </c>
      <c r="F48" s="1212" t="str">
        <f t="shared" si="4"/>
        <v/>
      </c>
      <c r="G48" s="1213" t="str">
        <f>IF('Step 3.1 Site Details'!M49&lt;&gt;0,'Step 3.1 Site Details'!M49,"")</f>
        <v/>
      </c>
      <c r="H48" s="1212" t="str">
        <f t="shared" si="5"/>
        <v/>
      </c>
      <c r="I48" s="1214"/>
      <c r="J48" s="523" t="s">
        <v>548</v>
      </c>
      <c r="K48" s="1215" t="str">
        <f>IF('Step 3.3 Heating System'!C51=0,"",'Step 3.3 Heating System'!C51)</f>
        <v/>
      </c>
      <c r="L48" s="1216" t="str">
        <f>IF('Step 3.3 Heating System'!F51=0,"",'Step 3.3 Heating System'!F51)</f>
        <v/>
      </c>
      <c r="M48" s="1216" t="str">
        <f>IF('Step 3.3 Heating System'!G51=0,"",'Step 3.3 Heating System'!G51)</f>
        <v/>
      </c>
      <c r="N48" s="1217" t="str">
        <f>'Step 3.3 Heating System'!J51</f>
        <v/>
      </c>
      <c r="O48" s="1218" t="str">
        <f>'Step 3.3 Heating System'!V51</f>
        <v/>
      </c>
      <c r="P48" s="1219" t="str">
        <f t="shared" si="2"/>
        <v/>
      </c>
      <c r="Q48" s="1220"/>
      <c r="R48" s="523" t="s">
        <v>676</v>
      </c>
      <c r="S48" s="1221" t="str">
        <f>IF('Step 3.3 Heating System'!D159=0,"",'Step 3.3 Heating System'!D159)</f>
        <v/>
      </c>
      <c r="T48" s="1222" t="str">
        <f>IF('Step 3.3 Heating System'!E159=0,"",'Step 3.3 Heating System'!E159)</f>
        <v/>
      </c>
      <c r="U48" s="1222" t="str">
        <f>IF('Step 3.3 Heating System'!C159=0,"",'Step 3.3 Heating System'!C159)</f>
        <v/>
      </c>
      <c r="V48" s="1223" t="str">
        <f>'Step 3.3 Heating System'!K159</f>
        <v/>
      </c>
      <c r="W48" s="1224" t="str">
        <f>'Step 3.3 Heating System'!L159</f>
        <v/>
      </c>
      <c r="X48" s="1225" t="str">
        <f>IF('Step 3.3 Heating System'!W159=0,"",'Step 3.3 Heating System'!W159)</f>
        <v/>
      </c>
      <c r="Y48" s="1219" t="str">
        <f t="shared" si="3"/>
        <v/>
      </c>
      <c r="Z48" s="1415" t="str">
        <f>IFERROR('Step 4 Support Tool'!AE261,"")</f>
        <v/>
      </c>
      <c r="AA48" s="1220"/>
      <c r="AB48" s="1220"/>
    </row>
    <row r="49" spans="1:28" s="1227" customFormat="1" ht="20.149999999999999" hidden="1" customHeight="1" x14ac:dyDescent="0.3">
      <c r="A49" s="523" t="s">
        <v>405</v>
      </c>
      <c r="B49" s="1210">
        <f>'Step 3.1 Site Details'!D50</f>
        <v>0</v>
      </c>
      <c r="C49" s="1211" t="str">
        <f>IF('Step 3.1 Site Details'!B50&lt;&gt;0,'Step 3.1 Site Details'!B50,"")</f>
        <v/>
      </c>
      <c r="D49" s="1212" t="str">
        <f>IF('Step 3.1 Site Details'!J50&lt;&gt;0,'Step 3.1 Site Details'!J50,"")</f>
        <v/>
      </c>
      <c r="E49" s="1213" t="str">
        <f>IF('Step 3.1 Site Details'!L50&lt;&gt;0,'Step 3.1 Site Details'!L50,"")</f>
        <v/>
      </c>
      <c r="F49" s="1212" t="str">
        <f t="shared" si="4"/>
        <v/>
      </c>
      <c r="G49" s="1213" t="str">
        <f>IF('Step 3.1 Site Details'!M50&lt;&gt;0,'Step 3.1 Site Details'!M50,"")</f>
        <v/>
      </c>
      <c r="H49" s="1212" t="str">
        <f t="shared" si="5"/>
        <v/>
      </c>
      <c r="I49" s="1214"/>
      <c r="J49" s="523" t="s">
        <v>549</v>
      </c>
      <c r="K49" s="1215" t="str">
        <f>IF('Step 3.3 Heating System'!C52=0,"",'Step 3.3 Heating System'!C52)</f>
        <v/>
      </c>
      <c r="L49" s="1216" t="str">
        <f>IF('Step 3.3 Heating System'!F52=0,"",'Step 3.3 Heating System'!F52)</f>
        <v/>
      </c>
      <c r="M49" s="1216" t="str">
        <f>IF('Step 3.3 Heating System'!G52=0,"",'Step 3.3 Heating System'!G52)</f>
        <v/>
      </c>
      <c r="N49" s="1217" t="str">
        <f>'Step 3.3 Heating System'!J52</f>
        <v/>
      </c>
      <c r="O49" s="1218" t="str">
        <f>'Step 3.3 Heating System'!V52</f>
        <v/>
      </c>
      <c r="P49" s="1219" t="str">
        <f t="shared" si="2"/>
        <v/>
      </c>
      <c r="Q49" s="1220"/>
      <c r="R49" s="523" t="s">
        <v>677</v>
      </c>
      <c r="S49" s="1221" t="str">
        <f>IF('Step 3.3 Heating System'!D160=0,"",'Step 3.3 Heating System'!D160)</f>
        <v/>
      </c>
      <c r="T49" s="1222" t="str">
        <f>IF('Step 3.3 Heating System'!E160=0,"",'Step 3.3 Heating System'!E160)</f>
        <v/>
      </c>
      <c r="U49" s="1222" t="str">
        <f>IF('Step 3.3 Heating System'!C160=0,"",'Step 3.3 Heating System'!C160)</f>
        <v/>
      </c>
      <c r="V49" s="1223" t="str">
        <f>'Step 3.3 Heating System'!K160</f>
        <v/>
      </c>
      <c r="W49" s="1224" t="str">
        <f>'Step 3.3 Heating System'!L160</f>
        <v/>
      </c>
      <c r="X49" s="1225" t="str">
        <f>IF('Step 3.3 Heating System'!W160=0,"",'Step 3.3 Heating System'!W160)</f>
        <v/>
      </c>
      <c r="Y49" s="1219" t="str">
        <f t="shared" si="3"/>
        <v/>
      </c>
      <c r="Z49" s="1415" t="str">
        <f>IFERROR('Step 4 Support Tool'!AE262,"")</f>
        <v/>
      </c>
      <c r="AA49" s="1220"/>
      <c r="AB49" s="1220"/>
    </row>
    <row r="50" spans="1:28" s="1227" customFormat="1" ht="20.149999999999999" hidden="1" customHeight="1" x14ac:dyDescent="0.3">
      <c r="A50" s="523" t="s">
        <v>406</v>
      </c>
      <c r="B50" s="1210">
        <f>'Step 3.1 Site Details'!D51</f>
        <v>0</v>
      </c>
      <c r="C50" s="1211" t="str">
        <f>IF('Step 3.1 Site Details'!B51&lt;&gt;0,'Step 3.1 Site Details'!B51,"")</f>
        <v/>
      </c>
      <c r="D50" s="1212" t="str">
        <f>IF('Step 3.1 Site Details'!J51&lt;&gt;0,'Step 3.1 Site Details'!J51,"")</f>
        <v/>
      </c>
      <c r="E50" s="1213" t="str">
        <f>IF('Step 3.1 Site Details'!L51&lt;&gt;0,'Step 3.1 Site Details'!L51,"")</f>
        <v/>
      </c>
      <c r="F50" s="1212" t="str">
        <f t="shared" si="4"/>
        <v/>
      </c>
      <c r="G50" s="1213" t="str">
        <f>IF('Step 3.1 Site Details'!M51&lt;&gt;0,'Step 3.1 Site Details'!M51,"")</f>
        <v/>
      </c>
      <c r="H50" s="1212" t="str">
        <f t="shared" si="5"/>
        <v/>
      </c>
      <c r="I50" s="1214"/>
      <c r="J50" s="523" t="s">
        <v>550</v>
      </c>
      <c r="K50" s="1215" t="str">
        <f>IF('Step 3.3 Heating System'!C53=0,"",'Step 3.3 Heating System'!C53)</f>
        <v/>
      </c>
      <c r="L50" s="1216" t="str">
        <f>IF('Step 3.3 Heating System'!F53=0,"",'Step 3.3 Heating System'!F53)</f>
        <v/>
      </c>
      <c r="M50" s="1216" t="str">
        <f>IF('Step 3.3 Heating System'!G53=0,"",'Step 3.3 Heating System'!G53)</f>
        <v/>
      </c>
      <c r="N50" s="1217" t="str">
        <f>'Step 3.3 Heating System'!J53</f>
        <v/>
      </c>
      <c r="O50" s="1218" t="str">
        <f>'Step 3.3 Heating System'!V53</f>
        <v/>
      </c>
      <c r="P50" s="1219" t="str">
        <f t="shared" si="2"/>
        <v/>
      </c>
      <c r="Q50" s="1220"/>
      <c r="R50" s="523" t="s">
        <v>678</v>
      </c>
      <c r="S50" s="1221" t="str">
        <f>IF('Step 3.3 Heating System'!D161=0,"",'Step 3.3 Heating System'!D161)</f>
        <v/>
      </c>
      <c r="T50" s="1222" t="str">
        <f>IF('Step 3.3 Heating System'!E161=0,"",'Step 3.3 Heating System'!E161)</f>
        <v/>
      </c>
      <c r="U50" s="1222" t="str">
        <f>IF('Step 3.3 Heating System'!C161=0,"",'Step 3.3 Heating System'!C161)</f>
        <v/>
      </c>
      <c r="V50" s="1223" t="str">
        <f>'Step 3.3 Heating System'!K161</f>
        <v/>
      </c>
      <c r="W50" s="1224" t="str">
        <f>'Step 3.3 Heating System'!L161</f>
        <v/>
      </c>
      <c r="X50" s="1225" t="str">
        <f>IF('Step 3.3 Heating System'!W161=0,"",'Step 3.3 Heating System'!W161)</f>
        <v/>
      </c>
      <c r="Y50" s="1219" t="str">
        <f t="shared" si="3"/>
        <v/>
      </c>
      <c r="Z50" s="1415" t="str">
        <f>IFERROR('Step 4 Support Tool'!AE263,"")</f>
        <v/>
      </c>
      <c r="AA50" s="1220"/>
      <c r="AB50" s="1220"/>
    </row>
    <row r="51" spans="1:28" s="1227" customFormat="1" ht="20.149999999999999" hidden="1" customHeight="1" x14ac:dyDescent="0.3">
      <c r="A51" s="523" t="s">
        <v>407</v>
      </c>
      <c r="B51" s="1210">
        <f>'Step 3.1 Site Details'!D52</f>
        <v>0</v>
      </c>
      <c r="C51" s="1211" t="str">
        <f>IF('Step 3.1 Site Details'!B52&lt;&gt;0,'Step 3.1 Site Details'!B52,"")</f>
        <v/>
      </c>
      <c r="D51" s="1212" t="str">
        <f>IF('Step 3.1 Site Details'!J52&lt;&gt;0,'Step 3.1 Site Details'!J52,"")</f>
        <v/>
      </c>
      <c r="E51" s="1213" t="str">
        <f>IF('Step 3.1 Site Details'!L52&lt;&gt;0,'Step 3.1 Site Details'!L52,"")</f>
        <v/>
      </c>
      <c r="F51" s="1212" t="str">
        <f t="shared" si="4"/>
        <v/>
      </c>
      <c r="G51" s="1213" t="str">
        <f>IF('Step 3.1 Site Details'!M52&lt;&gt;0,'Step 3.1 Site Details'!M52,"")</f>
        <v/>
      </c>
      <c r="H51" s="1212" t="str">
        <f t="shared" si="5"/>
        <v/>
      </c>
      <c r="I51" s="1214"/>
      <c r="J51" s="523" t="s">
        <v>551</v>
      </c>
      <c r="K51" s="1215" t="str">
        <f>IF('Step 3.3 Heating System'!C54=0,"",'Step 3.3 Heating System'!C54)</f>
        <v/>
      </c>
      <c r="L51" s="1216" t="str">
        <f>IF('Step 3.3 Heating System'!F54=0,"",'Step 3.3 Heating System'!F54)</f>
        <v/>
      </c>
      <c r="M51" s="1216" t="str">
        <f>IF('Step 3.3 Heating System'!G54=0,"",'Step 3.3 Heating System'!G54)</f>
        <v/>
      </c>
      <c r="N51" s="1217" t="str">
        <f>'Step 3.3 Heating System'!J54</f>
        <v/>
      </c>
      <c r="O51" s="1218" t="str">
        <f>'Step 3.3 Heating System'!V54</f>
        <v/>
      </c>
      <c r="P51" s="1219" t="str">
        <f t="shared" si="2"/>
        <v/>
      </c>
      <c r="Q51" s="1220"/>
      <c r="R51" s="523" t="s">
        <v>679</v>
      </c>
      <c r="S51" s="1221" t="str">
        <f>IF('Step 3.3 Heating System'!D162=0,"",'Step 3.3 Heating System'!D162)</f>
        <v/>
      </c>
      <c r="T51" s="1222" t="str">
        <f>IF('Step 3.3 Heating System'!E162=0,"",'Step 3.3 Heating System'!E162)</f>
        <v/>
      </c>
      <c r="U51" s="1222" t="str">
        <f>IF('Step 3.3 Heating System'!C162=0,"",'Step 3.3 Heating System'!C162)</f>
        <v/>
      </c>
      <c r="V51" s="1223" t="str">
        <f>'Step 3.3 Heating System'!K162</f>
        <v/>
      </c>
      <c r="W51" s="1224" t="str">
        <f>'Step 3.3 Heating System'!L162</f>
        <v/>
      </c>
      <c r="X51" s="1225" t="str">
        <f>IF('Step 3.3 Heating System'!W162=0,"",'Step 3.3 Heating System'!W162)</f>
        <v/>
      </c>
      <c r="Y51" s="1219" t="str">
        <f t="shared" si="3"/>
        <v/>
      </c>
      <c r="Z51" s="1415" t="str">
        <f>IFERROR('Step 4 Support Tool'!AE264,"")</f>
        <v/>
      </c>
      <c r="AA51" s="1220"/>
      <c r="AB51" s="1220"/>
    </row>
    <row r="52" spans="1:28" s="1227" customFormat="1" ht="20.149999999999999" hidden="1" customHeight="1" x14ac:dyDescent="0.3">
      <c r="A52" s="523" t="s">
        <v>408</v>
      </c>
      <c r="B52" s="1210">
        <f>'Step 3.1 Site Details'!D53</f>
        <v>0</v>
      </c>
      <c r="C52" s="1211" t="str">
        <f>IF('Step 3.1 Site Details'!B53&lt;&gt;0,'Step 3.1 Site Details'!B53,"")</f>
        <v/>
      </c>
      <c r="D52" s="1212" t="str">
        <f>IF('Step 3.1 Site Details'!J53&lt;&gt;0,'Step 3.1 Site Details'!J53,"")</f>
        <v/>
      </c>
      <c r="E52" s="1213" t="str">
        <f>IF('Step 3.1 Site Details'!L53&lt;&gt;0,'Step 3.1 Site Details'!L53,"")</f>
        <v/>
      </c>
      <c r="F52" s="1212" t="str">
        <f t="shared" si="4"/>
        <v/>
      </c>
      <c r="G52" s="1213" t="str">
        <f>IF('Step 3.1 Site Details'!M53&lt;&gt;0,'Step 3.1 Site Details'!M53,"")</f>
        <v/>
      </c>
      <c r="H52" s="1212" t="str">
        <f t="shared" si="5"/>
        <v/>
      </c>
      <c r="I52" s="1214"/>
      <c r="J52" s="523" t="s">
        <v>552</v>
      </c>
      <c r="K52" s="1215" t="str">
        <f>IF('Step 3.3 Heating System'!C55=0,"",'Step 3.3 Heating System'!C55)</f>
        <v/>
      </c>
      <c r="L52" s="1216" t="str">
        <f>IF('Step 3.3 Heating System'!F55=0,"",'Step 3.3 Heating System'!F55)</f>
        <v/>
      </c>
      <c r="M52" s="1216" t="str">
        <f>IF('Step 3.3 Heating System'!G55=0,"",'Step 3.3 Heating System'!G55)</f>
        <v/>
      </c>
      <c r="N52" s="1217" t="str">
        <f>'Step 3.3 Heating System'!J55</f>
        <v/>
      </c>
      <c r="O52" s="1218" t="str">
        <f>'Step 3.3 Heating System'!V55</f>
        <v/>
      </c>
      <c r="P52" s="1219" t="str">
        <f t="shared" si="2"/>
        <v/>
      </c>
      <c r="Q52" s="1220"/>
      <c r="R52" s="523" t="s">
        <v>680</v>
      </c>
      <c r="S52" s="1221" t="str">
        <f>IF('Step 3.3 Heating System'!D163=0,"",'Step 3.3 Heating System'!D163)</f>
        <v/>
      </c>
      <c r="T52" s="1222" t="str">
        <f>IF('Step 3.3 Heating System'!E163=0,"",'Step 3.3 Heating System'!E163)</f>
        <v/>
      </c>
      <c r="U52" s="1222" t="str">
        <f>IF('Step 3.3 Heating System'!C163=0,"",'Step 3.3 Heating System'!C163)</f>
        <v/>
      </c>
      <c r="V52" s="1223" t="str">
        <f>'Step 3.3 Heating System'!K163</f>
        <v/>
      </c>
      <c r="W52" s="1224" t="str">
        <f>'Step 3.3 Heating System'!L163</f>
        <v/>
      </c>
      <c r="X52" s="1225" t="str">
        <f>IF('Step 3.3 Heating System'!W163=0,"",'Step 3.3 Heating System'!W163)</f>
        <v/>
      </c>
      <c r="Y52" s="1219" t="str">
        <f t="shared" si="3"/>
        <v/>
      </c>
      <c r="Z52" s="1415" t="str">
        <f>IFERROR('Step 4 Support Tool'!AE265,"")</f>
        <v/>
      </c>
      <c r="AA52" s="1220"/>
      <c r="AB52" s="1220"/>
    </row>
    <row r="53" spans="1:28" s="1227" customFormat="1" ht="20.149999999999999" hidden="1" customHeight="1" x14ac:dyDescent="0.3">
      <c r="A53" s="523" t="s">
        <v>409</v>
      </c>
      <c r="B53" s="1210">
        <f>'Step 3.1 Site Details'!D54</f>
        <v>0</v>
      </c>
      <c r="C53" s="1211" t="str">
        <f>IF('Step 3.1 Site Details'!B54&lt;&gt;0,'Step 3.1 Site Details'!B54,"")</f>
        <v/>
      </c>
      <c r="D53" s="1212" t="str">
        <f>IF('Step 3.1 Site Details'!J54&lt;&gt;0,'Step 3.1 Site Details'!J54,"")</f>
        <v/>
      </c>
      <c r="E53" s="1213" t="str">
        <f>IF('Step 3.1 Site Details'!L54&lt;&gt;0,'Step 3.1 Site Details'!L54,"")</f>
        <v/>
      </c>
      <c r="F53" s="1212" t="str">
        <f t="shared" si="4"/>
        <v/>
      </c>
      <c r="G53" s="1213" t="str">
        <f>IF('Step 3.1 Site Details'!M54&lt;&gt;0,'Step 3.1 Site Details'!M54,"")</f>
        <v/>
      </c>
      <c r="H53" s="1212" t="str">
        <f t="shared" si="5"/>
        <v/>
      </c>
      <c r="I53" s="1214"/>
      <c r="J53" s="523" t="s">
        <v>553</v>
      </c>
      <c r="K53" s="1215" t="str">
        <f>IF('Step 3.3 Heating System'!C56=0,"",'Step 3.3 Heating System'!C56)</f>
        <v/>
      </c>
      <c r="L53" s="1216" t="str">
        <f>IF('Step 3.3 Heating System'!F56=0,"",'Step 3.3 Heating System'!F56)</f>
        <v/>
      </c>
      <c r="M53" s="1216" t="str">
        <f>IF('Step 3.3 Heating System'!G56=0,"",'Step 3.3 Heating System'!G56)</f>
        <v/>
      </c>
      <c r="N53" s="1217" t="str">
        <f>'Step 3.3 Heating System'!J56</f>
        <v/>
      </c>
      <c r="O53" s="1218" t="str">
        <f>'Step 3.3 Heating System'!V56</f>
        <v/>
      </c>
      <c r="P53" s="1219" t="str">
        <f t="shared" si="2"/>
        <v/>
      </c>
      <c r="Q53" s="1220"/>
      <c r="R53" s="523" t="s">
        <v>681</v>
      </c>
      <c r="S53" s="1221" t="str">
        <f>IF('Step 3.3 Heating System'!D164=0,"",'Step 3.3 Heating System'!D164)</f>
        <v/>
      </c>
      <c r="T53" s="1222" t="str">
        <f>IF('Step 3.3 Heating System'!E164=0,"",'Step 3.3 Heating System'!E164)</f>
        <v/>
      </c>
      <c r="U53" s="1222" t="str">
        <f>IF('Step 3.3 Heating System'!C164=0,"",'Step 3.3 Heating System'!C164)</f>
        <v/>
      </c>
      <c r="V53" s="1223" t="str">
        <f>'Step 3.3 Heating System'!K164</f>
        <v/>
      </c>
      <c r="W53" s="1224" t="str">
        <f>'Step 3.3 Heating System'!L164</f>
        <v/>
      </c>
      <c r="X53" s="1225" t="str">
        <f>IF('Step 3.3 Heating System'!W164=0,"",'Step 3.3 Heating System'!W164)</f>
        <v/>
      </c>
      <c r="Y53" s="1219" t="str">
        <f t="shared" si="3"/>
        <v/>
      </c>
      <c r="Z53" s="1415" t="str">
        <f>IFERROR('Step 4 Support Tool'!AE266,"")</f>
        <v/>
      </c>
      <c r="AA53" s="1220"/>
      <c r="AB53" s="1220"/>
    </row>
    <row r="54" spans="1:28" s="1227" customFormat="1" ht="20.149999999999999" hidden="1" customHeight="1" x14ac:dyDescent="0.3">
      <c r="A54" s="523" t="s">
        <v>410</v>
      </c>
      <c r="B54" s="1210">
        <f>'Step 3.1 Site Details'!D55</f>
        <v>0</v>
      </c>
      <c r="C54" s="1211" t="str">
        <f>IF('Step 3.1 Site Details'!B55&lt;&gt;0,'Step 3.1 Site Details'!B55,"")</f>
        <v/>
      </c>
      <c r="D54" s="1212" t="str">
        <f>IF('Step 3.1 Site Details'!J55&lt;&gt;0,'Step 3.1 Site Details'!J55,"")</f>
        <v/>
      </c>
      <c r="E54" s="1213" t="str">
        <f>IF('Step 3.1 Site Details'!L55&lt;&gt;0,'Step 3.1 Site Details'!L55,"")</f>
        <v/>
      </c>
      <c r="F54" s="1212" t="str">
        <f t="shared" si="4"/>
        <v/>
      </c>
      <c r="G54" s="1213" t="str">
        <f>IF('Step 3.1 Site Details'!M55&lt;&gt;0,'Step 3.1 Site Details'!M55,"")</f>
        <v/>
      </c>
      <c r="H54" s="1212" t="str">
        <f t="shared" si="5"/>
        <v/>
      </c>
      <c r="I54" s="1214"/>
      <c r="J54" s="523" t="s">
        <v>554</v>
      </c>
      <c r="K54" s="1215" t="str">
        <f>IF('Step 3.3 Heating System'!C57=0,"",'Step 3.3 Heating System'!C57)</f>
        <v/>
      </c>
      <c r="L54" s="1216" t="str">
        <f>IF('Step 3.3 Heating System'!F57=0,"",'Step 3.3 Heating System'!F57)</f>
        <v/>
      </c>
      <c r="M54" s="1216" t="str">
        <f>IF('Step 3.3 Heating System'!G57=0,"",'Step 3.3 Heating System'!G57)</f>
        <v/>
      </c>
      <c r="N54" s="1217" t="str">
        <f>'Step 3.3 Heating System'!J57</f>
        <v/>
      </c>
      <c r="O54" s="1218" t="str">
        <f>'Step 3.3 Heating System'!V57</f>
        <v/>
      </c>
      <c r="P54" s="1219" t="str">
        <f t="shared" si="2"/>
        <v/>
      </c>
      <c r="Q54" s="1220"/>
      <c r="R54" s="523" t="s">
        <v>682</v>
      </c>
      <c r="S54" s="1221" t="str">
        <f>IF('Step 3.3 Heating System'!D165=0,"",'Step 3.3 Heating System'!D165)</f>
        <v/>
      </c>
      <c r="T54" s="1222" t="str">
        <f>IF('Step 3.3 Heating System'!E165=0,"",'Step 3.3 Heating System'!E165)</f>
        <v/>
      </c>
      <c r="U54" s="1222" t="str">
        <f>IF('Step 3.3 Heating System'!C165=0,"",'Step 3.3 Heating System'!C165)</f>
        <v/>
      </c>
      <c r="V54" s="1223" t="str">
        <f>'Step 3.3 Heating System'!K165</f>
        <v/>
      </c>
      <c r="W54" s="1224" t="str">
        <f>'Step 3.3 Heating System'!L165</f>
        <v/>
      </c>
      <c r="X54" s="1225" t="str">
        <f>IF('Step 3.3 Heating System'!W165=0,"",'Step 3.3 Heating System'!W165)</f>
        <v/>
      </c>
      <c r="Y54" s="1219" t="str">
        <f t="shared" si="3"/>
        <v/>
      </c>
      <c r="Z54" s="1415" t="str">
        <f>IFERROR('Step 4 Support Tool'!AE267,"")</f>
        <v/>
      </c>
      <c r="AA54" s="1220"/>
      <c r="AB54" s="1220"/>
    </row>
    <row r="55" spans="1:28" s="1227" customFormat="1" ht="20.149999999999999" hidden="1" customHeight="1" x14ac:dyDescent="0.3">
      <c r="A55" s="523" t="s">
        <v>411</v>
      </c>
      <c r="B55" s="1210">
        <f>'Step 3.1 Site Details'!D56</f>
        <v>0</v>
      </c>
      <c r="C55" s="1211" t="str">
        <f>IF('Step 3.1 Site Details'!B56&lt;&gt;0,'Step 3.1 Site Details'!B56,"")</f>
        <v/>
      </c>
      <c r="D55" s="1212" t="str">
        <f>IF('Step 3.1 Site Details'!J56&lt;&gt;0,'Step 3.1 Site Details'!J56,"")</f>
        <v/>
      </c>
      <c r="E55" s="1213" t="str">
        <f>IF('Step 3.1 Site Details'!L56&lt;&gt;0,'Step 3.1 Site Details'!L56,"")</f>
        <v/>
      </c>
      <c r="F55" s="1212" t="str">
        <f t="shared" si="4"/>
        <v/>
      </c>
      <c r="G55" s="1213" t="str">
        <f>IF('Step 3.1 Site Details'!M56&lt;&gt;0,'Step 3.1 Site Details'!M56,"")</f>
        <v/>
      </c>
      <c r="H55" s="1212" t="str">
        <f t="shared" si="5"/>
        <v/>
      </c>
      <c r="I55" s="1214"/>
      <c r="J55" s="523" t="s">
        <v>555</v>
      </c>
      <c r="K55" s="1215" t="str">
        <f>IF('Step 3.3 Heating System'!C58=0,"",'Step 3.3 Heating System'!C58)</f>
        <v/>
      </c>
      <c r="L55" s="1216" t="str">
        <f>IF('Step 3.3 Heating System'!F58=0,"",'Step 3.3 Heating System'!F58)</f>
        <v/>
      </c>
      <c r="M55" s="1216" t="str">
        <f>IF('Step 3.3 Heating System'!G58=0,"",'Step 3.3 Heating System'!G58)</f>
        <v/>
      </c>
      <c r="N55" s="1217" t="str">
        <f>'Step 3.3 Heating System'!J58</f>
        <v/>
      </c>
      <c r="O55" s="1218" t="str">
        <f>'Step 3.3 Heating System'!V58</f>
        <v/>
      </c>
      <c r="P55" s="1219" t="str">
        <f t="shared" si="2"/>
        <v/>
      </c>
      <c r="Q55" s="1220"/>
      <c r="R55" s="523" t="s">
        <v>683</v>
      </c>
      <c r="S55" s="1221" t="str">
        <f>IF('Step 3.3 Heating System'!D166=0,"",'Step 3.3 Heating System'!D166)</f>
        <v/>
      </c>
      <c r="T55" s="1222" t="str">
        <f>IF('Step 3.3 Heating System'!E166=0,"",'Step 3.3 Heating System'!E166)</f>
        <v/>
      </c>
      <c r="U55" s="1222" t="str">
        <f>IF('Step 3.3 Heating System'!C166=0,"",'Step 3.3 Heating System'!C166)</f>
        <v/>
      </c>
      <c r="V55" s="1223" t="str">
        <f>'Step 3.3 Heating System'!K166</f>
        <v/>
      </c>
      <c r="W55" s="1224" t="str">
        <f>'Step 3.3 Heating System'!L166</f>
        <v/>
      </c>
      <c r="X55" s="1225" t="str">
        <f>IF('Step 3.3 Heating System'!W166=0,"",'Step 3.3 Heating System'!W166)</f>
        <v/>
      </c>
      <c r="Y55" s="1219" t="str">
        <f t="shared" si="3"/>
        <v/>
      </c>
      <c r="Z55" s="1415" t="str">
        <f>IFERROR('Step 4 Support Tool'!AE268,"")</f>
        <v/>
      </c>
      <c r="AA55" s="1220"/>
      <c r="AB55" s="1220"/>
    </row>
    <row r="56" spans="1:28" s="1227" customFormat="1" ht="20.149999999999999" hidden="1" customHeight="1" x14ac:dyDescent="0.3">
      <c r="A56" s="523" t="s">
        <v>412</v>
      </c>
      <c r="B56" s="1210">
        <f>'Step 3.1 Site Details'!D57</f>
        <v>0</v>
      </c>
      <c r="C56" s="1211" t="str">
        <f>IF('Step 3.1 Site Details'!B57&lt;&gt;0,'Step 3.1 Site Details'!B57,"")</f>
        <v/>
      </c>
      <c r="D56" s="1212" t="str">
        <f>IF('Step 3.1 Site Details'!J57&lt;&gt;0,'Step 3.1 Site Details'!J57,"")</f>
        <v/>
      </c>
      <c r="E56" s="1213" t="str">
        <f>IF('Step 3.1 Site Details'!L57&lt;&gt;0,'Step 3.1 Site Details'!L57,"")</f>
        <v/>
      </c>
      <c r="F56" s="1212" t="str">
        <f t="shared" si="4"/>
        <v/>
      </c>
      <c r="G56" s="1213" t="str">
        <f>IF('Step 3.1 Site Details'!M57&lt;&gt;0,'Step 3.1 Site Details'!M57,"")</f>
        <v/>
      </c>
      <c r="H56" s="1212" t="str">
        <f t="shared" si="5"/>
        <v/>
      </c>
      <c r="I56" s="1214"/>
      <c r="J56" s="523" t="s">
        <v>556</v>
      </c>
      <c r="K56" s="1215" t="str">
        <f>IF('Step 3.3 Heating System'!C59=0,"",'Step 3.3 Heating System'!C59)</f>
        <v/>
      </c>
      <c r="L56" s="1216" t="str">
        <f>IF('Step 3.3 Heating System'!F59=0,"",'Step 3.3 Heating System'!F59)</f>
        <v/>
      </c>
      <c r="M56" s="1216" t="str">
        <f>IF('Step 3.3 Heating System'!G59=0,"",'Step 3.3 Heating System'!G59)</f>
        <v/>
      </c>
      <c r="N56" s="1217" t="str">
        <f>'Step 3.3 Heating System'!J59</f>
        <v/>
      </c>
      <c r="O56" s="1218" t="str">
        <f>'Step 3.3 Heating System'!V59</f>
        <v/>
      </c>
      <c r="P56" s="1219" t="str">
        <f t="shared" si="2"/>
        <v/>
      </c>
      <c r="Q56" s="1220"/>
      <c r="R56" s="523" t="s">
        <v>684</v>
      </c>
      <c r="S56" s="1221" t="str">
        <f>IF('Step 3.3 Heating System'!D167=0,"",'Step 3.3 Heating System'!D167)</f>
        <v/>
      </c>
      <c r="T56" s="1222" t="str">
        <f>IF('Step 3.3 Heating System'!E167=0,"",'Step 3.3 Heating System'!E167)</f>
        <v/>
      </c>
      <c r="U56" s="1222" t="str">
        <f>IF('Step 3.3 Heating System'!C167=0,"",'Step 3.3 Heating System'!C167)</f>
        <v/>
      </c>
      <c r="V56" s="1223" t="str">
        <f>'Step 3.3 Heating System'!K167</f>
        <v/>
      </c>
      <c r="W56" s="1224" t="str">
        <f>'Step 3.3 Heating System'!L167</f>
        <v/>
      </c>
      <c r="X56" s="1225" t="str">
        <f>IF('Step 3.3 Heating System'!W167=0,"",'Step 3.3 Heating System'!W167)</f>
        <v/>
      </c>
      <c r="Y56" s="1219" t="str">
        <f t="shared" si="3"/>
        <v/>
      </c>
      <c r="Z56" s="1415" t="str">
        <f>IFERROR('Step 4 Support Tool'!AE269,"")</f>
        <v/>
      </c>
      <c r="AA56" s="1220"/>
      <c r="AB56" s="1220"/>
    </row>
    <row r="57" spans="1:28" s="1227" customFormat="1" ht="20.149999999999999" hidden="1" customHeight="1" x14ac:dyDescent="0.3">
      <c r="A57" s="523" t="s">
        <v>413</v>
      </c>
      <c r="B57" s="1210">
        <f>'Step 3.1 Site Details'!D58</f>
        <v>0</v>
      </c>
      <c r="C57" s="1211" t="str">
        <f>IF('Step 3.1 Site Details'!B58&lt;&gt;0,'Step 3.1 Site Details'!B58,"")</f>
        <v/>
      </c>
      <c r="D57" s="1212" t="str">
        <f>IF('Step 3.1 Site Details'!J58&lt;&gt;0,'Step 3.1 Site Details'!J58,"")</f>
        <v/>
      </c>
      <c r="E57" s="1213" t="str">
        <f>IF('Step 3.1 Site Details'!L58&lt;&gt;0,'Step 3.1 Site Details'!L58,"")</f>
        <v/>
      </c>
      <c r="F57" s="1212" t="str">
        <f t="shared" si="4"/>
        <v/>
      </c>
      <c r="G57" s="1213" t="str">
        <f>IF('Step 3.1 Site Details'!M58&lt;&gt;0,'Step 3.1 Site Details'!M58,"")</f>
        <v/>
      </c>
      <c r="H57" s="1212" t="str">
        <f t="shared" si="5"/>
        <v/>
      </c>
      <c r="I57" s="1214"/>
      <c r="J57" s="523" t="s">
        <v>557</v>
      </c>
      <c r="K57" s="1215" t="str">
        <f>IF('Step 3.3 Heating System'!C60=0,"",'Step 3.3 Heating System'!C60)</f>
        <v/>
      </c>
      <c r="L57" s="1216" t="str">
        <f>IF('Step 3.3 Heating System'!F60=0,"",'Step 3.3 Heating System'!F60)</f>
        <v/>
      </c>
      <c r="M57" s="1216" t="str">
        <f>IF('Step 3.3 Heating System'!G60=0,"",'Step 3.3 Heating System'!G60)</f>
        <v/>
      </c>
      <c r="N57" s="1217" t="str">
        <f>'Step 3.3 Heating System'!J60</f>
        <v/>
      </c>
      <c r="O57" s="1218" t="str">
        <f>'Step 3.3 Heating System'!V60</f>
        <v/>
      </c>
      <c r="P57" s="1219" t="str">
        <f t="shared" si="2"/>
        <v/>
      </c>
      <c r="Q57" s="1220"/>
      <c r="R57" s="523" t="s">
        <v>685</v>
      </c>
      <c r="S57" s="1221" t="str">
        <f>IF('Step 3.3 Heating System'!D168=0,"",'Step 3.3 Heating System'!D168)</f>
        <v/>
      </c>
      <c r="T57" s="1222" t="str">
        <f>IF('Step 3.3 Heating System'!E168=0,"",'Step 3.3 Heating System'!E168)</f>
        <v/>
      </c>
      <c r="U57" s="1222" t="str">
        <f>IF('Step 3.3 Heating System'!C168=0,"",'Step 3.3 Heating System'!C168)</f>
        <v/>
      </c>
      <c r="V57" s="1223" t="str">
        <f>'Step 3.3 Heating System'!K168</f>
        <v/>
      </c>
      <c r="W57" s="1224" t="str">
        <f>'Step 3.3 Heating System'!L168</f>
        <v/>
      </c>
      <c r="X57" s="1225" t="str">
        <f>IF('Step 3.3 Heating System'!W168=0,"",'Step 3.3 Heating System'!W168)</f>
        <v/>
      </c>
      <c r="Y57" s="1219" t="str">
        <f t="shared" si="3"/>
        <v/>
      </c>
      <c r="Z57" s="1415" t="str">
        <f>IFERROR('Step 4 Support Tool'!AE270,"")</f>
        <v/>
      </c>
      <c r="AA57" s="1220"/>
      <c r="AB57" s="1220"/>
    </row>
    <row r="58" spans="1:28" s="1227" customFormat="1" ht="20.149999999999999" hidden="1" customHeight="1" x14ac:dyDescent="0.3">
      <c r="A58" s="523" t="s">
        <v>414</v>
      </c>
      <c r="B58" s="1210">
        <f>'Step 3.1 Site Details'!D59</f>
        <v>0</v>
      </c>
      <c r="C58" s="1211" t="str">
        <f>IF('Step 3.1 Site Details'!B59&lt;&gt;0,'Step 3.1 Site Details'!B59,"")</f>
        <v/>
      </c>
      <c r="D58" s="1212" t="str">
        <f>IF('Step 3.1 Site Details'!J59&lt;&gt;0,'Step 3.1 Site Details'!J59,"")</f>
        <v/>
      </c>
      <c r="E58" s="1213" t="str">
        <f>IF('Step 3.1 Site Details'!L59&lt;&gt;0,'Step 3.1 Site Details'!L59,"")</f>
        <v/>
      </c>
      <c r="F58" s="1212" t="str">
        <f t="shared" si="4"/>
        <v/>
      </c>
      <c r="G58" s="1213" t="str">
        <f>IF('Step 3.1 Site Details'!M59&lt;&gt;0,'Step 3.1 Site Details'!M59,"")</f>
        <v/>
      </c>
      <c r="H58" s="1212" t="str">
        <f t="shared" si="5"/>
        <v/>
      </c>
      <c r="I58" s="1214"/>
      <c r="J58" s="523" t="s">
        <v>558</v>
      </c>
      <c r="K58" s="1215" t="str">
        <f>IF('Step 3.3 Heating System'!C61=0,"",'Step 3.3 Heating System'!C61)</f>
        <v/>
      </c>
      <c r="L58" s="1216" t="str">
        <f>IF('Step 3.3 Heating System'!F61=0,"",'Step 3.3 Heating System'!F61)</f>
        <v/>
      </c>
      <c r="M58" s="1216" t="str">
        <f>IF('Step 3.3 Heating System'!G61=0,"",'Step 3.3 Heating System'!G61)</f>
        <v/>
      </c>
      <c r="N58" s="1217" t="str">
        <f>'Step 3.3 Heating System'!J61</f>
        <v/>
      </c>
      <c r="O58" s="1218" t="str">
        <f>'Step 3.3 Heating System'!V61</f>
        <v/>
      </c>
      <c r="P58" s="1219" t="str">
        <f t="shared" si="2"/>
        <v/>
      </c>
      <c r="Q58" s="1220"/>
      <c r="R58" s="523" t="s">
        <v>686</v>
      </c>
      <c r="S58" s="1221" t="str">
        <f>IF('Step 3.3 Heating System'!D169=0,"",'Step 3.3 Heating System'!D169)</f>
        <v/>
      </c>
      <c r="T58" s="1222" t="str">
        <f>IF('Step 3.3 Heating System'!E169=0,"",'Step 3.3 Heating System'!E169)</f>
        <v/>
      </c>
      <c r="U58" s="1222" t="str">
        <f>IF('Step 3.3 Heating System'!C169=0,"",'Step 3.3 Heating System'!C169)</f>
        <v/>
      </c>
      <c r="V58" s="1223" t="str">
        <f>'Step 3.3 Heating System'!K169</f>
        <v/>
      </c>
      <c r="W58" s="1224" t="str">
        <f>'Step 3.3 Heating System'!L169</f>
        <v/>
      </c>
      <c r="X58" s="1225" t="str">
        <f>IF('Step 3.3 Heating System'!W169=0,"",'Step 3.3 Heating System'!W169)</f>
        <v/>
      </c>
      <c r="Y58" s="1219" t="str">
        <f t="shared" si="3"/>
        <v/>
      </c>
      <c r="Z58" s="1415" t="str">
        <f>IFERROR('Step 4 Support Tool'!AE271,"")</f>
        <v/>
      </c>
      <c r="AA58" s="1220"/>
      <c r="AB58" s="1220"/>
    </row>
    <row r="59" spans="1:28" s="1227" customFormat="1" ht="20.149999999999999" hidden="1" customHeight="1" x14ac:dyDescent="0.3">
      <c r="A59" s="523" t="s">
        <v>415</v>
      </c>
      <c r="B59" s="1210">
        <f>'Step 3.1 Site Details'!D60</f>
        <v>0</v>
      </c>
      <c r="C59" s="1211" t="str">
        <f>IF('Step 3.1 Site Details'!B60&lt;&gt;0,'Step 3.1 Site Details'!B60,"")</f>
        <v/>
      </c>
      <c r="D59" s="1212" t="str">
        <f>IF('Step 3.1 Site Details'!J60&lt;&gt;0,'Step 3.1 Site Details'!J60,"")</f>
        <v/>
      </c>
      <c r="E59" s="1213" t="str">
        <f>IF('Step 3.1 Site Details'!L60&lt;&gt;0,'Step 3.1 Site Details'!L60,"")</f>
        <v/>
      </c>
      <c r="F59" s="1212" t="str">
        <f t="shared" si="4"/>
        <v/>
      </c>
      <c r="G59" s="1213" t="str">
        <f>IF('Step 3.1 Site Details'!M60&lt;&gt;0,'Step 3.1 Site Details'!M60,"")</f>
        <v/>
      </c>
      <c r="H59" s="1212" t="str">
        <f t="shared" si="5"/>
        <v/>
      </c>
      <c r="I59" s="1214"/>
      <c r="J59" s="523" t="s">
        <v>559</v>
      </c>
      <c r="K59" s="1215" t="str">
        <f>IF('Step 3.3 Heating System'!C62=0,"",'Step 3.3 Heating System'!C62)</f>
        <v/>
      </c>
      <c r="L59" s="1216" t="str">
        <f>IF('Step 3.3 Heating System'!F62=0,"",'Step 3.3 Heating System'!F62)</f>
        <v/>
      </c>
      <c r="M59" s="1216" t="str">
        <f>IF('Step 3.3 Heating System'!G62=0,"",'Step 3.3 Heating System'!G62)</f>
        <v/>
      </c>
      <c r="N59" s="1217" t="str">
        <f>'Step 3.3 Heating System'!J62</f>
        <v/>
      </c>
      <c r="O59" s="1218" t="str">
        <f>'Step 3.3 Heating System'!V62</f>
        <v/>
      </c>
      <c r="P59" s="1219" t="str">
        <f t="shared" si="2"/>
        <v/>
      </c>
      <c r="Q59" s="1220"/>
      <c r="R59" s="523" t="s">
        <v>687</v>
      </c>
      <c r="S59" s="1221" t="str">
        <f>IF('Step 3.3 Heating System'!D170=0,"",'Step 3.3 Heating System'!D170)</f>
        <v/>
      </c>
      <c r="T59" s="1222" t="str">
        <f>IF('Step 3.3 Heating System'!E170=0,"",'Step 3.3 Heating System'!E170)</f>
        <v/>
      </c>
      <c r="U59" s="1222" t="str">
        <f>IF('Step 3.3 Heating System'!C170=0,"",'Step 3.3 Heating System'!C170)</f>
        <v/>
      </c>
      <c r="V59" s="1223" t="str">
        <f>'Step 3.3 Heating System'!K170</f>
        <v/>
      </c>
      <c r="W59" s="1224" t="str">
        <f>'Step 3.3 Heating System'!L170</f>
        <v/>
      </c>
      <c r="X59" s="1225" t="str">
        <f>IF('Step 3.3 Heating System'!W170=0,"",'Step 3.3 Heating System'!W170)</f>
        <v/>
      </c>
      <c r="Y59" s="1219" t="str">
        <f t="shared" si="3"/>
        <v/>
      </c>
      <c r="Z59" s="1415" t="str">
        <f>IFERROR('Step 4 Support Tool'!AE272,"")</f>
        <v/>
      </c>
      <c r="AA59" s="1220"/>
      <c r="AB59" s="1220"/>
    </row>
    <row r="60" spans="1:28" s="1227" customFormat="1" ht="20.149999999999999" hidden="1" customHeight="1" x14ac:dyDescent="0.3">
      <c r="A60" s="523" t="s">
        <v>416</v>
      </c>
      <c r="B60" s="1210">
        <f>'Step 3.1 Site Details'!D61</f>
        <v>0</v>
      </c>
      <c r="C60" s="1211" t="str">
        <f>IF('Step 3.1 Site Details'!B61&lt;&gt;0,'Step 3.1 Site Details'!B61,"")</f>
        <v/>
      </c>
      <c r="D60" s="1212" t="str">
        <f>IF('Step 3.1 Site Details'!J61&lt;&gt;0,'Step 3.1 Site Details'!J61,"")</f>
        <v/>
      </c>
      <c r="E60" s="1213" t="str">
        <f>IF('Step 3.1 Site Details'!L61&lt;&gt;0,'Step 3.1 Site Details'!L61,"")</f>
        <v/>
      </c>
      <c r="F60" s="1212" t="str">
        <f t="shared" si="4"/>
        <v/>
      </c>
      <c r="G60" s="1213" t="str">
        <f>IF('Step 3.1 Site Details'!M61&lt;&gt;0,'Step 3.1 Site Details'!M61,"")</f>
        <v/>
      </c>
      <c r="H60" s="1212" t="str">
        <f t="shared" si="5"/>
        <v/>
      </c>
      <c r="I60" s="1214"/>
      <c r="J60" s="523" t="s">
        <v>560</v>
      </c>
      <c r="K60" s="1215" t="str">
        <f>IF('Step 3.3 Heating System'!C63=0,"",'Step 3.3 Heating System'!C63)</f>
        <v/>
      </c>
      <c r="L60" s="1216" t="str">
        <f>IF('Step 3.3 Heating System'!F63=0,"",'Step 3.3 Heating System'!F63)</f>
        <v/>
      </c>
      <c r="M60" s="1216" t="str">
        <f>IF('Step 3.3 Heating System'!G63=0,"",'Step 3.3 Heating System'!G63)</f>
        <v/>
      </c>
      <c r="N60" s="1217" t="str">
        <f>'Step 3.3 Heating System'!J63</f>
        <v/>
      </c>
      <c r="O60" s="1218" t="str">
        <f>'Step 3.3 Heating System'!V63</f>
        <v/>
      </c>
      <c r="P60" s="1219" t="str">
        <f t="shared" si="2"/>
        <v/>
      </c>
      <c r="Q60" s="1220"/>
      <c r="R60" s="523" t="s">
        <v>688</v>
      </c>
      <c r="S60" s="1221" t="str">
        <f>IF('Step 3.3 Heating System'!D171=0,"",'Step 3.3 Heating System'!D171)</f>
        <v/>
      </c>
      <c r="T60" s="1222" t="str">
        <f>IF('Step 3.3 Heating System'!E171=0,"",'Step 3.3 Heating System'!E171)</f>
        <v/>
      </c>
      <c r="U60" s="1222" t="str">
        <f>IF('Step 3.3 Heating System'!C171=0,"",'Step 3.3 Heating System'!C171)</f>
        <v/>
      </c>
      <c r="V60" s="1223" t="str">
        <f>'Step 3.3 Heating System'!K171</f>
        <v/>
      </c>
      <c r="W60" s="1224" t="str">
        <f>'Step 3.3 Heating System'!L171</f>
        <v/>
      </c>
      <c r="X60" s="1225" t="str">
        <f>IF('Step 3.3 Heating System'!W171=0,"",'Step 3.3 Heating System'!W171)</f>
        <v/>
      </c>
      <c r="Y60" s="1219" t="str">
        <f t="shared" si="3"/>
        <v/>
      </c>
      <c r="Z60" s="1415" t="str">
        <f>IFERROR('Step 4 Support Tool'!AE273,"")</f>
        <v/>
      </c>
      <c r="AA60" s="1220"/>
      <c r="AB60" s="1220"/>
    </row>
    <row r="61" spans="1:28" s="1227" customFormat="1" ht="20.149999999999999" hidden="1" customHeight="1" x14ac:dyDescent="0.3">
      <c r="A61" s="523" t="s">
        <v>417</v>
      </c>
      <c r="B61" s="1210">
        <f>'Step 3.1 Site Details'!D62</f>
        <v>0</v>
      </c>
      <c r="C61" s="1211" t="str">
        <f>IF('Step 3.1 Site Details'!B62&lt;&gt;0,'Step 3.1 Site Details'!B62,"")</f>
        <v/>
      </c>
      <c r="D61" s="1212" t="str">
        <f>IF('Step 3.1 Site Details'!J62&lt;&gt;0,'Step 3.1 Site Details'!J62,"")</f>
        <v/>
      </c>
      <c r="E61" s="1213" t="str">
        <f>IF('Step 3.1 Site Details'!L62&lt;&gt;0,'Step 3.1 Site Details'!L62,"")</f>
        <v/>
      </c>
      <c r="F61" s="1212" t="str">
        <f t="shared" si="4"/>
        <v/>
      </c>
      <c r="G61" s="1213" t="str">
        <f>IF('Step 3.1 Site Details'!M62&lt;&gt;0,'Step 3.1 Site Details'!M62,"")</f>
        <v/>
      </c>
      <c r="H61" s="1212" t="str">
        <f t="shared" si="5"/>
        <v/>
      </c>
      <c r="I61" s="1214"/>
      <c r="J61" s="523" t="s">
        <v>561</v>
      </c>
      <c r="K61" s="1215" t="str">
        <f>IF('Step 3.3 Heating System'!C64=0,"",'Step 3.3 Heating System'!C64)</f>
        <v/>
      </c>
      <c r="L61" s="1216" t="str">
        <f>IF('Step 3.3 Heating System'!F64=0,"",'Step 3.3 Heating System'!F64)</f>
        <v/>
      </c>
      <c r="M61" s="1216" t="str">
        <f>IF('Step 3.3 Heating System'!G64=0,"",'Step 3.3 Heating System'!G64)</f>
        <v/>
      </c>
      <c r="N61" s="1217" t="str">
        <f>'Step 3.3 Heating System'!J64</f>
        <v/>
      </c>
      <c r="O61" s="1218" t="str">
        <f>'Step 3.3 Heating System'!V64</f>
        <v/>
      </c>
      <c r="P61" s="1219" t="str">
        <f t="shared" si="2"/>
        <v/>
      </c>
      <c r="Q61" s="1220"/>
      <c r="R61" s="523" t="s">
        <v>689</v>
      </c>
      <c r="S61" s="1221" t="str">
        <f>IF('Step 3.3 Heating System'!D172=0,"",'Step 3.3 Heating System'!D172)</f>
        <v/>
      </c>
      <c r="T61" s="1222" t="str">
        <f>IF('Step 3.3 Heating System'!E172=0,"",'Step 3.3 Heating System'!E172)</f>
        <v/>
      </c>
      <c r="U61" s="1222" t="str">
        <f>IF('Step 3.3 Heating System'!C172=0,"",'Step 3.3 Heating System'!C172)</f>
        <v/>
      </c>
      <c r="V61" s="1223" t="str">
        <f>'Step 3.3 Heating System'!K172</f>
        <v/>
      </c>
      <c r="W61" s="1224" t="str">
        <f>'Step 3.3 Heating System'!L172</f>
        <v/>
      </c>
      <c r="X61" s="1225" t="str">
        <f>IF('Step 3.3 Heating System'!W172=0,"",'Step 3.3 Heating System'!W172)</f>
        <v/>
      </c>
      <c r="Y61" s="1219" t="str">
        <f t="shared" si="3"/>
        <v/>
      </c>
      <c r="Z61" s="1415" t="str">
        <f>IFERROR('Step 4 Support Tool'!AE274,"")</f>
        <v/>
      </c>
      <c r="AA61" s="1220"/>
      <c r="AB61" s="1220"/>
    </row>
    <row r="62" spans="1:28" s="1227" customFormat="1" ht="20.149999999999999" hidden="1" customHeight="1" x14ac:dyDescent="0.3">
      <c r="A62" s="523" t="s">
        <v>418</v>
      </c>
      <c r="B62" s="1210">
        <f>'Step 3.1 Site Details'!D63</f>
        <v>0</v>
      </c>
      <c r="C62" s="1211" t="str">
        <f>IF('Step 3.1 Site Details'!B63&lt;&gt;0,'Step 3.1 Site Details'!B63,"")</f>
        <v/>
      </c>
      <c r="D62" s="1212" t="str">
        <f>IF('Step 3.1 Site Details'!J63&lt;&gt;0,'Step 3.1 Site Details'!J63,"")</f>
        <v/>
      </c>
      <c r="E62" s="1213" t="str">
        <f>IF('Step 3.1 Site Details'!L63&lt;&gt;0,'Step 3.1 Site Details'!L63,"")</f>
        <v/>
      </c>
      <c r="F62" s="1212" t="str">
        <f t="shared" si="4"/>
        <v/>
      </c>
      <c r="G62" s="1213" t="str">
        <f>IF('Step 3.1 Site Details'!M63&lt;&gt;0,'Step 3.1 Site Details'!M63,"")</f>
        <v/>
      </c>
      <c r="H62" s="1212" t="str">
        <f t="shared" si="5"/>
        <v/>
      </c>
      <c r="I62" s="1214"/>
      <c r="J62" s="523" t="s">
        <v>562</v>
      </c>
      <c r="K62" s="1215" t="str">
        <f>IF('Step 3.3 Heating System'!C65=0,"",'Step 3.3 Heating System'!C65)</f>
        <v/>
      </c>
      <c r="L62" s="1216" t="str">
        <f>IF('Step 3.3 Heating System'!F65=0,"",'Step 3.3 Heating System'!F65)</f>
        <v/>
      </c>
      <c r="M62" s="1216" t="str">
        <f>IF('Step 3.3 Heating System'!G65=0,"",'Step 3.3 Heating System'!G65)</f>
        <v/>
      </c>
      <c r="N62" s="1217" t="str">
        <f>'Step 3.3 Heating System'!J65</f>
        <v/>
      </c>
      <c r="O62" s="1218" t="str">
        <f>'Step 3.3 Heating System'!V65</f>
        <v/>
      </c>
      <c r="P62" s="1219" t="str">
        <f t="shared" si="2"/>
        <v/>
      </c>
      <c r="Q62" s="1220"/>
      <c r="R62" s="523" t="s">
        <v>690</v>
      </c>
      <c r="S62" s="1221" t="str">
        <f>IF('Step 3.3 Heating System'!D173=0,"",'Step 3.3 Heating System'!D173)</f>
        <v/>
      </c>
      <c r="T62" s="1222" t="str">
        <f>IF('Step 3.3 Heating System'!E173=0,"",'Step 3.3 Heating System'!E173)</f>
        <v/>
      </c>
      <c r="U62" s="1222" t="str">
        <f>IF('Step 3.3 Heating System'!C173=0,"",'Step 3.3 Heating System'!C173)</f>
        <v/>
      </c>
      <c r="V62" s="1223" t="str">
        <f>'Step 3.3 Heating System'!K173</f>
        <v/>
      </c>
      <c r="W62" s="1224" t="str">
        <f>'Step 3.3 Heating System'!L173</f>
        <v/>
      </c>
      <c r="X62" s="1225" t="str">
        <f>IF('Step 3.3 Heating System'!W173=0,"",'Step 3.3 Heating System'!W173)</f>
        <v/>
      </c>
      <c r="Y62" s="1219" t="str">
        <f t="shared" si="3"/>
        <v/>
      </c>
      <c r="Z62" s="1415" t="str">
        <f>IFERROR('Step 4 Support Tool'!AE275,"")</f>
        <v/>
      </c>
      <c r="AA62" s="1220"/>
      <c r="AB62" s="1220"/>
    </row>
    <row r="63" spans="1:28" s="1227" customFormat="1" ht="20.149999999999999" hidden="1" customHeight="1" x14ac:dyDescent="0.3">
      <c r="A63" s="523" t="s">
        <v>419</v>
      </c>
      <c r="B63" s="1210">
        <f>'Step 3.1 Site Details'!D64</f>
        <v>0</v>
      </c>
      <c r="C63" s="1211" t="str">
        <f>IF('Step 3.1 Site Details'!B64&lt;&gt;0,'Step 3.1 Site Details'!B64,"")</f>
        <v/>
      </c>
      <c r="D63" s="1212" t="str">
        <f>IF('Step 3.1 Site Details'!J64&lt;&gt;0,'Step 3.1 Site Details'!J64,"")</f>
        <v/>
      </c>
      <c r="E63" s="1213" t="str">
        <f>IF('Step 3.1 Site Details'!L64&lt;&gt;0,'Step 3.1 Site Details'!L64,"")</f>
        <v/>
      </c>
      <c r="F63" s="1212" t="str">
        <f t="shared" si="4"/>
        <v/>
      </c>
      <c r="G63" s="1213" t="str">
        <f>IF('Step 3.1 Site Details'!M64&lt;&gt;0,'Step 3.1 Site Details'!M64,"")</f>
        <v/>
      </c>
      <c r="H63" s="1212" t="str">
        <f t="shared" si="5"/>
        <v/>
      </c>
      <c r="I63" s="1214"/>
      <c r="J63" s="523" t="s">
        <v>563</v>
      </c>
      <c r="K63" s="1215" t="str">
        <f>IF('Step 3.3 Heating System'!C66=0,"",'Step 3.3 Heating System'!C66)</f>
        <v/>
      </c>
      <c r="L63" s="1216" t="str">
        <f>IF('Step 3.3 Heating System'!F66=0,"",'Step 3.3 Heating System'!F66)</f>
        <v/>
      </c>
      <c r="M63" s="1216" t="str">
        <f>IF('Step 3.3 Heating System'!G66=0,"",'Step 3.3 Heating System'!G66)</f>
        <v/>
      </c>
      <c r="N63" s="1217" t="str">
        <f>'Step 3.3 Heating System'!J66</f>
        <v/>
      </c>
      <c r="O63" s="1218" t="str">
        <f>'Step 3.3 Heating System'!V66</f>
        <v/>
      </c>
      <c r="P63" s="1219" t="str">
        <f t="shared" si="2"/>
        <v/>
      </c>
      <c r="Q63" s="1220"/>
      <c r="R63" s="523" t="s">
        <v>691</v>
      </c>
      <c r="S63" s="1221" t="str">
        <f>IF('Step 3.3 Heating System'!D174=0,"",'Step 3.3 Heating System'!D174)</f>
        <v/>
      </c>
      <c r="T63" s="1222" t="str">
        <f>IF('Step 3.3 Heating System'!E174=0,"",'Step 3.3 Heating System'!E174)</f>
        <v/>
      </c>
      <c r="U63" s="1222" t="str">
        <f>IF('Step 3.3 Heating System'!C174=0,"",'Step 3.3 Heating System'!C174)</f>
        <v/>
      </c>
      <c r="V63" s="1223" t="str">
        <f>'Step 3.3 Heating System'!K174</f>
        <v/>
      </c>
      <c r="W63" s="1224" t="str">
        <f>'Step 3.3 Heating System'!L174</f>
        <v/>
      </c>
      <c r="X63" s="1225" t="str">
        <f>IF('Step 3.3 Heating System'!W174=0,"",'Step 3.3 Heating System'!W174)</f>
        <v/>
      </c>
      <c r="Y63" s="1219" t="str">
        <f t="shared" si="3"/>
        <v/>
      </c>
      <c r="Z63" s="1415" t="str">
        <f>IFERROR('Step 4 Support Tool'!AE276,"")</f>
        <v/>
      </c>
      <c r="AA63" s="1220"/>
      <c r="AB63" s="1220"/>
    </row>
    <row r="64" spans="1:28" s="1227" customFormat="1" ht="20.149999999999999" hidden="1" customHeight="1" x14ac:dyDescent="0.3">
      <c r="A64" s="523" t="s">
        <v>420</v>
      </c>
      <c r="B64" s="1210">
        <f>'Step 3.1 Site Details'!D65</f>
        <v>0</v>
      </c>
      <c r="C64" s="1211" t="str">
        <f>IF('Step 3.1 Site Details'!B65&lt;&gt;0,'Step 3.1 Site Details'!B65,"")</f>
        <v/>
      </c>
      <c r="D64" s="1212" t="str">
        <f>IF('Step 3.1 Site Details'!J65&lt;&gt;0,'Step 3.1 Site Details'!J65,"")</f>
        <v/>
      </c>
      <c r="E64" s="1213" t="str">
        <f>IF('Step 3.1 Site Details'!L65&lt;&gt;0,'Step 3.1 Site Details'!L65,"")</f>
        <v/>
      </c>
      <c r="F64" s="1212" t="str">
        <f t="shared" si="4"/>
        <v/>
      </c>
      <c r="G64" s="1213" t="str">
        <f>IF('Step 3.1 Site Details'!M65&lt;&gt;0,'Step 3.1 Site Details'!M65,"")</f>
        <v/>
      </c>
      <c r="H64" s="1212" t="str">
        <f t="shared" si="5"/>
        <v/>
      </c>
      <c r="I64" s="1214"/>
      <c r="J64" s="523" t="s">
        <v>564</v>
      </c>
      <c r="K64" s="1215" t="str">
        <f>IF('Step 3.3 Heating System'!C67=0,"",'Step 3.3 Heating System'!C67)</f>
        <v/>
      </c>
      <c r="L64" s="1216" t="str">
        <f>IF('Step 3.3 Heating System'!F67=0,"",'Step 3.3 Heating System'!F67)</f>
        <v/>
      </c>
      <c r="M64" s="1216" t="str">
        <f>IF('Step 3.3 Heating System'!G67=0,"",'Step 3.3 Heating System'!G67)</f>
        <v/>
      </c>
      <c r="N64" s="1217" t="str">
        <f>'Step 3.3 Heating System'!J67</f>
        <v/>
      </c>
      <c r="O64" s="1218" t="str">
        <f>'Step 3.3 Heating System'!V67</f>
        <v/>
      </c>
      <c r="P64" s="1219" t="str">
        <f t="shared" si="2"/>
        <v/>
      </c>
      <c r="Q64" s="1220"/>
      <c r="R64" s="523" t="s">
        <v>692</v>
      </c>
      <c r="S64" s="1221" t="str">
        <f>IF('Step 3.3 Heating System'!D175=0,"",'Step 3.3 Heating System'!D175)</f>
        <v/>
      </c>
      <c r="T64" s="1222" t="str">
        <f>IF('Step 3.3 Heating System'!E175=0,"",'Step 3.3 Heating System'!E175)</f>
        <v/>
      </c>
      <c r="U64" s="1222" t="str">
        <f>IF('Step 3.3 Heating System'!C175=0,"",'Step 3.3 Heating System'!C175)</f>
        <v/>
      </c>
      <c r="V64" s="1223" t="str">
        <f>'Step 3.3 Heating System'!K175</f>
        <v/>
      </c>
      <c r="W64" s="1224" t="str">
        <f>'Step 3.3 Heating System'!L175</f>
        <v/>
      </c>
      <c r="X64" s="1225" t="str">
        <f>IF('Step 3.3 Heating System'!W175=0,"",'Step 3.3 Heating System'!W175)</f>
        <v/>
      </c>
      <c r="Y64" s="1219" t="str">
        <f t="shared" si="3"/>
        <v/>
      </c>
      <c r="Z64" s="1415" t="str">
        <f>IFERROR('Step 4 Support Tool'!AE277,"")</f>
        <v/>
      </c>
      <c r="AA64" s="1220"/>
      <c r="AB64" s="1220"/>
    </row>
    <row r="65" spans="1:28" s="1227" customFormat="1" ht="20.149999999999999" hidden="1" customHeight="1" x14ac:dyDescent="0.3">
      <c r="A65" s="523" t="s">
        <v>421</v>
      </c>
      <c r="B65" s="1210">
        <f>'Step 3.1 Site Details'!D66</f>
        <v>0</v>
      </c>
      <c r="C65" s="1211" t="str">
        <f>IF('Step 3.1 Site Details'!B66&lt;&gt;0,'Step 3.1 Site Details'!B66,"")</f>
        <v/>
      </c>
      <c r="D65" s="1212" t="str">
        <f>IF('Step 3.1 Site Details'!J66&lt;&gt;0,'Step 3.1 Site Details'!J66,"")</f>
        <v/>
      </c>
      <c r="E65" s="1213" t="str">
        <f>IF('Step 3.1 Site Details'!L66&lt;&gt;0,'Step 3.1 Site Details'!L66,"")</f>
        <v/>
      </c>
      <c r="F65" s="1212" t="str">
        <f t="shared" si="4"/>
        <v/>
      </c>
      <c r="G65" s="1213" t="str">
        <f>IF('Step 3.1 Site Details'!M66&lt;&gt;0,'Step 3.1 Site Details'!M66,"")</f>
        <v/>
      </c>
      <c r="H65" s="1212" t="str">
        <f t="shared" si="5"/>
        <v/>
      </c>
      <c r="I65" s="1214"/>
      <c r="J65" s="523" t="s">
        <v>565</v>
      </c>
      <c r="K65" s="1215" t="str">
        <f>IF('Step 3.3 Heating System'!C68=0,"",'Step 3.3 Heating System'!C68)</f>
        <v/>
      </c>
      <c r="L65" s="1216" t="str">
        <f>IF('Step 3.3 Heating System'!F68=0,"",'Step 3.3 Heating System'!F68)</f>
        <v/>
      </c>
      <c r="M65" s="1216" t="str">
        <f>IF('Step 3.3 Heating System'!G68=0,"",'Step 3.3 Heating System'!G68)</f>
        <v/>
      </c>
      <c r="N65" s="1217" t="str">
        <f>'Step 3.3 Heating System'!J68</f>
        <v/>
      </c>
      <c r="O65" s="1218" t="str">
        <f>'Step 3.3 Heating System'!V68</f>
        <v/>
      </c>
      <c r="P65" s="1219" t="str">
        <f t="shared" si="2"/>
        <v/>
      </c>
      <c r="Q65" s="1220"/>
      <c r="R65" s="523" t="s">
        <v>693</v>
      </c>
      <c r="S65" s="1221" t="str">
        <f>IF('Step 3.3 Heating System'!D176=0,"",'Step 3.3 Heating System'!D176)</f>
        <v/>
      </c>
      <c r="T65" s="1222" t="str">
        <f>IF('Step 3.3 Heating System'!E176=0,"",'Step 3.3 Heating System'!E176)</f>
        <v/>
      </c>
      <c r="U65" s="1222" t="str">
        <f>IF('Step 3.3 Heating System'!C176=0,"",'Step 3.3 Heating System'!C176)</f>
        <v/>
      </c>
      <c r="V65" s="1223" t="str">
        <f>'Step 3.3 Heating System'!K176</f>
        <v/>
      </c>
      <c r="W65" s="1224" t="str">
        <f>'Step 3.3 Heating System'!L176</f>
        <v/>
      </c>
      <c r="X65" s="1225" t="str">
        <f>IF('Step 3.3 Heating System'!W176=0,"",'Step 3.3 Heating System'!W176)</f>
        <v/>
      </c>
      <c r="Y65" s="1219" t="str">
        <f t="shared" si="3"/>
        <v/>
      </c>
      <c r="Z65" s="1415" t="str">
        <f>IFERROR('Step 4 Support Tool'!AE278,"")</f>
        <v/>
      </c>
      <c r="AA65" s="1220"/>
      <c r="AB65" s="1220"/>
    </row>
    <row r="66" spans="1:28" s="1227" customFormat="1" ht="20.149999999999999" hidden="1" customHeight="1" x14ac:dyDescent="0.3">
      <c r="A66" s="523" t="s">
        <v>422</v>
      </c>
      <c r="B66" s="1210">
        <f>'Step 3.1 Site Details'!D67</f>
        <v>0</v>
      </c>
      <c r="C66" s="1211" t="str">
        <f>IF('Step 3.1 Site Details'!B67&lt;&gt;0,'Step 3.1 Site Details'!B67,"")</f>
        <v/>
      </c>
      <c r="D66" s="1212" t="str">
        <f>IF('Step 3.1 Site Details'!J67&lt;&gt;0,'Step 3.1 Site Details'!J67,"")</f>
        <v/>
      </c>
      <c r="E66" s="1213" t="str">
        <f>IF('Step 3.1 Site Details'!L67&lt;&gt;0,'Step 3.1 Site Details'!L67,"")</f>
        <v/>
      </c>
      <c r="F66" s="1212" t="str">
        <f t="shared" si="4"/>
        <v/>
      </c>
      <c r="G66" s="1213" t="str">
        <f>IF('Step 3.1 Site Details'!M67&lt;&gt;0,'Step 3.1 Site Details'!M67,"")</f>
        <v/>
      </c>
      <c r="H66" s="1212" t="str">
        <f t="shared" si="5"/>
        <v/>
      </c>
      <c r="I66" s="1214"/>
      <c r="J66" s="523" t="s">
        <v>566</v>
      </c>
      <c r="K66" s="1215" t="str">
        <f>IF('Step 3.3 Heating System'!C69=0,"",'Step 3.3 Heating System'!C69)</f>
        <v/>
      </c>
      <c r="L66" s="1216" t="str">
        <f>IF('Step 3.3 Heating System'!F69=0,"",'Step 3.3 Heating System'!F69)</f>
        <v/>
      </c>
      <c r="M66" s="1216" t="str">
        <f>IF('Step 3.3 Heating System'!G69=0,"",'Step 3.3 Heating System'!G69)</f>
        <v/>
      </c>
      <c r="N66" s="1217" t="str">
        <f>'Step 3.3 Heating System'!J69</f>
        <v/>
      </c>
      <c r="O66" s="1218" t="str">
        <f>'Step 3.3 Heating System'!V69</f>
        <v/>
      </c>
      <c r="P66" s="1219" t="str">
        <f t="shared" si="2"/>
        <v/>
      </c>
      <c r="Q66" s="1220"/>
      <c r="R66" s="523" t="s">
        <v>694</v>
      </c>
      <c r="S66" s="1221" t="str">
        <f>IF('Step 3.3 Heating System'!D177=0,"",'Step 3.3 Heating System'!D177)</f>
        <v/>
      </c>
      <c r="T66" s="1222" t="str">
        <f>IF('Step 3.3 Heating System'!E177=0,"",'Step 3.3 Heating System'!E177)</f>
        <v/>
      </c>
      <c r="U66" s="1222" t="str">
        <f>IF('Step 3.3 Heating System'!C177=0,"",'Step 3.3 Heating System'!C177)</f>
        <v/>
      </c>
      <c r="V66" s="1223" t="str">
        <f>'Step 3.3 Heating System'!K177</f>
        <v/>
      </c>
      <c r="W66" s="1224" t="str">
        <f>'Step 3.3 Heating System'!L177</f>
        <v/>
      </c>
      <c r="X66" s="1225" t="str">
        <f>IF('Step 3.3 Heating System'!W177=0,"",'Step 3.3 Heating System'!W177)</f>
        <v/>
      </c>
      <c r="Y66" s="1219" t="str">
        <f t="shared" si="3"/>
        <v/>
      </c>
      <c r="Z66" s="1415" t="str">
        <f>IFERROR('Step 4 Support Tool'!AE279,"")</f>
        <v/>
      </c>
      <c r="AA66" s="1220"/>
      <c r="AB66" s="1220"/>
    </row>
    <row r="67" spans="1:28" s="1227" customFormat="1" ht="20.149999999999999" hidden="1" customHeight="1" x14ac:dyDescent="0.3">
      <c r="A67" s="523" t="s">
        <v>423</v>
      </c>
      <c r="B67" s="1210">
        <f>'Step 3.1 Site Details'!D68</f>
        <v>0</v>
      </c>
      <c r="C67" s="1211" t="str">
        <f>IF('Step 3.1 Site Details'!B68&lt;&gt;0,'Step 3.1 Site Details'!B68,"")</f>
        <v/>
      </c>
      <c r="D67" s="1212" t="str">
        <f>IF('Step 3.1 Site Details'!J68&lt;&gt;0,'Step 3.1 Site Details'!J68,"")</f>
        <v/>
      </c>
      <c r="E67" s="1213" t="str">
        <f>IF('Step 3.1 Site Details'!L68&lt;&gt;0,'Step 3.1 Site Details'!L68,"")</f>
        <v/>
      </c>
      <c r="F67" s="1212" t="str">
        <f t="shared" si="4"/>
        <v/>
      </c>
      <c r="G67" s="1213" t="str">
        <f>IF('Step 3.1 Site Details'!M68&lt;&gt;0,'Step 3.1 Site Details'!M68,"")</f>
        <v/>
      </c>
      <c r="H67" s="1212" t="str">
        <f t="shared" si="5"/>
        <v/>
      </c>
      <c r="I67" s="1214"/>
      <c r="J67" s="523" t="s">
        <v>567</v>
      </c>
      <c r="K67" s="1215" t="str">
        <f>IF('Step 3.3 Heating System'!C70=0,"",'Step 3.3 Heating System'!C70)</f>
        <v/>
      </c>
      <c r="L67" s="1216" t="str">
        <f>IF('Step 3.3 Heating System'!F70=0,"",'Step 3.3 Heating System'!F70)</f>
        <v/>
      </c>
      <c r="M67" s="1216" t="str">
        <f>IF('Step 3.3 Heating System'!G70=0,"",'Step 3.3 Heating System'!G70)</f>
        <v/>
      </c>
      <c r="N67" s="1217" t="str">
        <f>'Step 3.3 Heating System'!J70</f>
        <v/>
      </c>
      <c r="O67" s="1218" t="str">
        <f>'Step 3.3 Heating System'!V70</f>
        <v/>
      </c>
      <c r="P67" s="1219" t="str">
        <f t="shared" si="2"/>
        <v/>
      </c>
      <c r="Q67" s="1220"/>
      <c r="R67" s="523" t="s">
        <v>695</v>
      </c>
      <c r="S67" s="1221" t="str">
        <f>IF('Step 3.3 Heating System'!D178=0,"",'Step 3.3 Heating System'!D178)</f>
        <v/>
      </c>
      <c r="T67" s="1222" t="str">
        <f>IF('Step 3.3 Heating System'!E178=0,"",'Step 3.3 Heating System'!E178)</f>
        <v/>
      </c>
      <c r="U67" s="1222" t="str">
        <f>IF('Step 3.3 Heating System'!C178=0,"",'Step 3.3 Heating System'!C178)</f>
        <v/>
      </c>
      <c r="V67" s="1223" t="str">
        <f>'Step 3.3 Heating System'!K178</f>
        <v/>
      </c>
      <c r="W67" s="1224" t="str">
        <f>'Step 3.3 Heating System'!L178</f>
        <v/>
      </c>
      <c r="X67" s="1225" t="str">
        <f>IF('Step 3.3 Heating System'!W178=0,"",'Step 3.3 Heating System'!W178)</f>
        <v/>
      </c>
      <c r="Y67" s="1219" t="str">
        <f t="shared" si="3"/>
        <v/>
      </c>
      <c r="Z67" s="1415" t="str">
        <f>IFERROR('Step 4 Support Tool'!AE280,"")</f>
        <v/>
      </c>
      <c r="AA67" s="1220"/>
      <c r="AB67" s="1220"/>
    </row>
    <row r="68" spans="1:28" s="1227" customFormat="1" ht="20.149999999999999" hidden="1" customHeight="1" x14ac:dyDescent="0.3">
      <c r="A68" s="523" t="s">
        <v>424</v>
      </c>
      <c r="B68" s="1210">
        <f>'Step 3.1 Site Details'!D69</f>
        <v>0</v>
      </c>
      <c r="C68" s="1211" t="str">
        <f>IF('Step 3.1 Site Details'!B69&lt;&gt;0,'Step 3.1 Site Details'!B69,"")</f>
        <v/>
      </c>
      <c r="D68" s="1212" t="str">
        <f>IF('Step 3.1 Site Details'!J69&lt;&gt;0,'Step 3.1 Site Details'!J69,"")</f>
        <v/>
      </c>
      <c r="E68" s="1213" t="str">
        <f>IF('Step 3.1 Site Details'!L69&lt;&gt;0,'Step 3.1 Site Details'!L69,"")</f>
        <v/>
      </c>
      <c r="F68" s="1212" t="str">
        <f t="shared" si="4"/>
        <v/>
      </c>
      <c r="G68" s="1213" t="str">
        <f>IF('Step 3.1 Site Details'!M69&lt;&gt;0,'Step 3.1 Site Details'!M69,"")</f>
        <v/>
      </c>
      <c r="H68" s="1212" t="str">
        <f t="shared" si="5"/>
        <v/>
      </c>
      <c r="I68" s="1214"/>
      <c r="J68" s="523" t="s">
        <v>568</v>
      </c>
      <c r="K68" s="1215" t="str">
        <f>IF('Step 3.3 Heating System'!C71=0,"",'Step 3.3 Heating System'!C71)</f>
        <v/>
      </c>
      <c r="L68" s="1216" t="str">
        <f>IF('Step 3.3 Heating System'!F71=0,"",'Step 3.3 Heating System'!F71)</f>
        <v/>
      </c>
      <c r="M68" s="1216" t="str">
        <f>IF('Step 3.3 Heating System'!G71=0,"",'Step 3.3 Heating System'!G71)</f>
        <v/>
      </c>
      <c r="N68" s="1217" t="str">
        <f>'Step 3.3 Heating System'!J71</f>
        <v/>
      </c>
      <c r="O68" s="1218" t="str">
        <f>'Step 3.3 Heating System'!V71</f>
        <v/>
      </c>
      <c r="P68" s="1219" t="str">
        <f t="shared" si="2"/>
        <v/>
      </c>
      <c r="Q68" s="1220"/>
      <c r="R68" s="523" t="s">
        <v>696</v>
      </c>
      <c r="S68" s="1221" t="str">
        <f>IF('Step 3.3 Heating System'!D179=0,"",'Step 3.3 Heating System'!D179)</f>
        <v/>
      </c>
      <c r="T68" s="1222" t="str">
        <f>IF('Step 3.3 Heating System'!E179=0,"",'Step 3.3 Heating System'!E179)</f>
        <v/>
      </c>
      <c r="U68" s="1222" t="str">
        <f>IF('Step 3.3 Heating System'!C179=0,"",'Step 3.3 Heating System'!C179)</f>
        <v/>
      </c>
      <c r="V68" s="1223" t="str">
        <f>'Step 3.3 Heating System'!K179</f>
        <v/>
      </c>
      <c r="W68" s="1224" t="str">
        <f>'Step 3.3 Heating System'!L179</f>
        <v/>
      </c>
      <c r="X68" s="1225" t="str">
        <f>IF('Step 3.3 Heating System'!W179=0,"",'Step 3.3 Heating System'!W179)</f>
        <v/>
      </c>
      <c r="Y68" s="1219" t="str">
        <f t="shared" si="3"/>
        <v/>
      </c>
      <c r="Z68" s="1415" t="str">
        <f>IFERROR('Step 4 Support Tool'!AE281,"")</f>
        <v/>
      </c>
      <c r="AA68" s="1220"/>
      <c r="AB68" s="1220"/>
    </row>
    <row r="69" spans="1:28" s="1227" customFormat="1" ht="20.149999999999999" hidden="1" customHeight="1" x14ac:dyDescent="0.3">
      <c r="A69" s="523" t="s">
        <v>425</v>
      </c>
      <c r="B69" s="1210">
        <f>'Step 3.1 Site Details'!D70</f>
        <v>0</v>
      </c>
      <c r="C69" s="1211" t="str">
        <f>IF('Step 3.1 Site Details'!B70&lt;&gt;0,'Step 3.1 Site Details'!B70,"")</f>
        <v/>
      </c>
      <c r="D69" s="1212" t="str">
        <f>IF('Step 3.1 Site Details'!J70&lt;&gt;0,'Step 3.1 Site Details'!J70,"")</f>
        <v/>
      </c>
      <c r="E69" s="1213" t="str">
        <f>IF('Step 3.1 Site Details'!L70&lt;&gt;0,'Step 3.1 Site Details'!L70,"")</f>
        <v/>
      </c>
      <c r="F69" s="1212" t="str">
        <f t="shared" si="4"/>
        <v/>
      </c>
      <c r="G69" s="1213" t="str">
        <f>IF('Step 3.1 Site Details'!M70&lt;&gt;0,'Step 3.1 Site Details'!M70,"")</f>
        <v/>
      </c>
      <c r="H69" s="1212" t="str">
        <f t="shared" si="5"/>
        <v/>
      </c>
      <c r="I69" s="1214"/>
      <c r="J69" s="523" t="s">
        <v>569</v>
      </c>
      <c r="K69" s="1215" t="str">
        <f>IF('Step 3.3 Heating System'!C72=0,"",'Step 3.3 Heating System'!C72)</f>
        <v/>
      </c>
      <c r="L69" s="1216" t="str">
        <f>IF('Step 3.3 Heating System'!F72=0,"",'Step 3.3 Heating System'!F72)</f>
        <v/>
      </c>
      <c r="M69" s="1216" t="str">
        <f>IF('Step 3.3 Heating System'!G72=0,"",'Step 3.3 Heating System'!G72)</f>
        <v/>
      </c>
      <c r="N69" s="1217" t="str">
        <f>'Step 3.3 Heating System'!J72</f>
        <v/>
      </c>
      <c r="O69" s="1218" t="str">
        <f>'Step 3.3 Heating System'!V72</f>
        <v/>
      </c>
      <c r="P69" s="1219" t="str">
        <f t="shared" si="2"/>
        <v/>
      </c>
      <c r="Q69" s="1220"/>
      <c r="R69" s="523" t="s">
        <v>697</v>
      </c>
      <c r="S69" s="1221" t="str">
        <f>IF('Step 3.3 Heating System'!D180=0,"",'Step 3.3 Heating System'!D180)</f>
        <v/>
      </c>
      <c r="T69" s="1222" t="str">
        <f>IF('Step 3.3 Heating System'!E180=0,"",'Step 3.3 Heating System'!E180)</f>
        <v/>
      </c>
      <c r="U69" s="1222" t="str">
        <f>IF('Step 3.3 Heating System'!C180=0,"",'Step 3.3 Heating System'!C180)</f>
        <v/>
      </c>
      <c r="V69" s="1223" t="str">
        <f>'Step 3.3 Heating System'!K180</f>
        <v/>
      </c>
      <c r="W69" s="1224" t="str">
        <f>'Step 3.3 Heating System'!L180</f>
        <v/>
      </c>
      <c r="X69" s="1225" t="str">
        <f>IF('Step 3.3 Heating System'!W180=0,"",'Step 3.3 Heating System'!W180)</f>
        <v/>
      </c>
      <c r="Y69" s="1219" t="str">
        <f t="shared" si="3"/>
        <v/>
      </c>
      <c r="Z69" s="1415" t="str">
        <f>IFERROR('Step 4 Support Tool'!AE282,"")</f>
        <v/>
      </c>
      <c r="AA69" s="1220"/>
      <c r="AB69" s="1220"/>
    </row>
    <row r="70" spans="1:28" s="1227" customFormat="1" ht="20.149999999999999" hidden="1" customHeight="1" x14ac:dyDescent="0.3">
      <c r="A70" s="523" t="s">
        <v>426</v>
      </c>
      <c r="B70" s="1210">
        <f>'Step 3.1 Site Details'!D71</f>
        <v>0</v>
      </c>
      <c r="C70" s="1211" t="str">
        <f>IF('Step 3.1 Site Details'!B71&lt;&gt;0,'Step 3.1 Site Details'!B71,"")</f>
        <v/>
      </c>
      <c r="D70" s="1212" t="str">
        <f>IF('Step 3.1 Site Details'!J71&lt;&gt;0,'Step 3.1 Site Details'!J71,"")</f>
        <v/>
      </c>
      <c r="E70" s="1213" t="str">
        <f>IF('Step 3.1 Site Details'!L71&lt;&gt;0,'Step 3.1 Site Details'!L71,"")</f>
        <v/>
      </c>
      <c r="F70" s="1212" t="str">
        <f t="shared" si="4"/>
        <v/>
      </c>
      <c r="G70" s="1213" t="str">
        <f>IF('Step 3.1 Site Details'!M71&lt;&gt;0,'Step 3.1 Site Details'!M71,"")</f>
        <v/>
      </c>
      <c r="H70" s="1212" t="str">
        <f t="shared" si="5"/>
        <v/>
      </c>
      <c r="I70" s="1214"/>
      <c r="J70" s="523" t="s">
        <v>570</v>
      </c>
      <c r="K70" s="1215" t="str">
        <f>IF('Step 3.3 Heating System'!C73=0,"",'Step 3.3 Heating System'!C73)</f>
        <v/>
      </c>
      <c r="L70" s="1216" t="str">
        <f>IF('Step 3.3 Heating System'!F73=0,"",'Step 3.3 Heating System'!F73)</f>
        <v/>
      </c>
      <c r="M70" s="1216" t="str">
        <f>IF('Step 3.3 Heating System'!G73=0,"",'Step 3.3 Heating System'!G73)</f>
        <v/>
      </c>
      <c r="N70" s="1217" t="str">
        <f>'Step 3.3 Heating System'!J73</f>
        <v/>
      </c>
      <c r="O70" s="1218" t="str">
        <f>'Step 3.3 Heating System'!V73</f>
        <v/>
      </c>
      <c r="P70" s="1219" t="str">
        <f t="shared" si="2"/>
        <v/>
      </c>
      <c r="Q70" s="1220"/>
      <c r="R70" s="523" t="s">
        <v>698</v>
      </c>
      <c r="S70" s="1221" t="str">
        <f>IF('Step 3.3 Heating System'!D181=0,"",'Step 3.3 Heating System'!D181)</f>
        <v/>
      </c>
      <c r="T70" s="1222" t="str">
        <f>IF('Step 3.3 Heating System'!E181=0,"",'Step 3.3 Heating System'!E181)</f>
        <v/>
      </c>
      <c r="U70" s="1222" t="str">
        <f>IF('Step 3.3 Heating System'!C181=0,"",'Step 3.3 Heating System'!C181)</f>
        <v/>
      </c>
      <c r="V70" s="1223" t="str">
        <f>'Step 3.3 Heating System'!K181</f>
        <v/>
      </c>
      <c r="W70" s="1224" t="str">
        <f>'Step 3.3 Heating System'!L181</f>
        <v/>
      </c>
      <c r="X70" s="1225" t="str">
        <f>IF('Step 3.3 Heating System'!W181=0,"",'Step 3.3 Heating System'!W181)</f>
        <v/>
      </c>
      <c r="Y70" s="1219" t="str">
        <f t="shared" si="3"/>
        <v/>
      </c>
      <c r="Z70" s="1415" t="str">
        <f>IFERROR('Step 4 Support Tool'!AE283,"")</f>
        <v/>
      </c>
      <c r="AA70" s="1220"/>
      <c r="AB70" s="1220"/>
    </row>
    <row r="71" spans="1:28" s="1227" customFormat="1" ht="20.149999999999999" hidden="1" customHeight="1" x14ac:dyDescent="0.3">
      <c r="A71" s="523" t="s">
        <v>427</v>
      </c>
      <c r="B71" s="1210">
        <f>'Step 3.1 Site Details'!D72</f>
        <v>0</v>
      </c>
      <c r="C71" s="1211" t="str">
        <f>IF('Step 3.1 Site Details'!B72&lt;&gt;0,'Step 3.1 Site Details'!B72,"")</f>
        <v/>
      </c>
      <c r="D71" s="1212" t="str">
        <f>IF('Step 3.1 Site Details'!J72&lt;&gt;0,'Step 3.1 Site Details'!J72,"")</f>
        <v/>
      </c>
      <c r="E71" s="1213" t="str">
        <f>IF('Step 3.1 Site Details'!L72&lt;&gt;0,'Step 3.1 Site Details'!L72,"")</f>
        <v/>
      </c>
      <c r="F71" s="1212" t="str">
        <f t="shared" si="4"/>
        <v/>
      </c>
      <c r="G71" s="1213" t="str">
        <f>IF('Step 3.1 Site Details'!M72&lt;&gt;0,'Step 3.1 Site Details'!M72,"")</f>
        <v/>
      </c>
      <c r="H71" s="1212" t="str">
        <f t="shared" si="5"/>
        <v/>
      </c>
      <c r="I71" s="1214"/>
      <c r="J71" s="523" t="s">
        <v>571</v>
      </c>
      <c r="K71" s="1215" t="str">
        <f>IF('Step 3.3 Heating System'!C74=0,"",'Step 3.3 Heating System'!C74)</f>
        <v/>
      </c>
      <c r="L71" s="1216" t="str">
        <f>IF('Step 3.3 Heating System'!F74=0,"",'Step 3.3 Heating System'!F74)</f>
        <v/>
      </c>
      <c r="M71" s="1216" t="str">
        <f>IF('Step 3.3 Heating System'!G74=0,"",'Step 3.3 Heating System'!G74)</f>
        <v/>
      </c>
      <c r="N71" s="1217" t="str">
        <f>'Step 3.3 Heating System'!J74</f>
        <v/>
      </c>
      <c r="O71" s="1218" t="str">
        <f>'Step 3.3 Heating System'!V74</f>
        <v/>
      </c>
      <c r="P71" s="1219" t="str">
        <f t="shared" si="2"/>
        <v/>
      </c>
      <c r="Q71" s="1220"/>
      <c r="R71" s="523" t="s">
        <v>699</v>
      </c>
      <c r="S71" s="1221" t="str">
        <f>IF('Step 3.3 Heating System'!D182=0,"",'Step 3.3 Heating System'!D182)</f>
        <v/>
      </c>
      <c r="T71" s="1222" t="str">
        <f>IF('Step 3.3 Heating System'!E182=0,"",'Step 3.3 Heating System'!E182)</f>
        <v/>
      </c>
      <c r="U71" s="1222" t="str">
        <f>IF('Step 3.3 Heating System'!C182=0,"",'Step 3.3 Heating System'!C182)</f>
        <v/>
      </c>
      <c r="V71" s="1223" t="str">
        <f>'Step 3.3 Heating System'!K182</f>
        <v/>
      </c>
      <c r="W71" s="1224" t="str">
        <f>'Step 3.3 Heating System'!L182</f>
        <v/>
      </c>
      <c r="X71" s="1225" t="str">
        <f>IF('Step 3.3 Heating System'!W182=0,"",'Step 3.3 Heating System'!W182)</f>
        <v/>
      </c>
      <c r="Y71" s="1219" t="str">
        <f t="shared" si="3"/>
        <v/>
      </c>
      <c r="Z71" s="1415" t="str">
        <f>IFERROR('Step 4 Support Tool'!AE284,"")</f>
        <v/>
      </c>
      <c r="AA71" s="1220"/>
      <c r="AB71" s="1220"/>
    </row>
    <row r="72" spans="1:28" s="1227" customFormat="1" ht="20.149999999999999" hidden="1" customHeight="1" x14ac:dyDescent="0.3">
      <c r="A72" s="523" t="s">
        <v>428</v>
      </c>
      <c r="B72" s="1210">
        <f>'Step 3.1 Site Details'!D73</f>
        <v>0</v>
      </c>
      <c r="C72" s="1211" t="str">
        <f>IF('Step 3.1 Site Details'!B73&lt;&gt;0,'Step 3.1 Site Details'!B73,"")</f>
        <v/>
      </c>
      <c r="D72" s="1212" t="str">
        <f>IF('Step 3.1 Site Details'!J73&lt;&gt;0,'Step 3.1 Site Details'!J73,"")</f>
        <v/>
      </c>
      <c r="E72" s="1213" t="str">
        <f>IF('Step 3.1 Site Details'!L73&lt;&gt;0,'Step 3.1 Site Details'!L73,"")</f>
        <v/>
      </c>
      <c r="F72" s="1212" t="str">
        <f t="shared" si="4"/>
        <v/>
      </c>
      <c r="G72" s="1213" t="str">
        <f>IF('Step 3.1 Site Details'!M73&lt;&gt;0,'Step 3.1 Site Details'!M73,"")</f>
        <v/>
      </c>
      <c r="H72" s="1212" t="str">
        <f t="shared" si="5"/>
        <v/>
      </c>
      <c r="I72" s="1214"/>
      <c r="J72" s="523" t="s">
        <v>572</v>
      </c>
      <c r="K72" s="1215" t="str">
        <f>IF('Step 3.3 Heating System'!C75=0,"",'Step 3.3 Heating System'!C75)</f>
        <v/>
      </c>
      <c r="L72" s="1216" t="str">
        <f>IF('Step 3.3 Heating System'!F75=0,"",'Step 3.3 Heating System'!F75)</f>
        <v/>
      </c>
      <c r="M72" s="1216" t="str">
        <f>IF('Step 3.3 Heating System'!G75=0,"",'Step 3.3 Heating System'!G75)</f>
        <v/>
      </c>
      <c r="N72" s="1217" t="str">
        <f>'Step 3.3 Heating System'!J75</f>
        <v/>
      </c>
      <c r="O72" s="1218" t="str">
        <f>'Step 3.3 Heating System'!V75</f>
        <v/>
      </c>
      <c r="P72" s="1219" t="str">
        <f t="shared" si="2"/>
        <v/>
      </c>
      <c r="Q72" s="1220"/>
      <c r="R72" s="523" t="s">
        <v>700</v>
      </c>
      <c r="S72" s="1221" t="str">
        <f>IF('Step 3.3 Heating System'!D183=0,"",'Step 3.3 Heating System'!D183)</f>
        <v/>
      </c>
      <c r="T72" s="1222" t="str">
        <f>IF('Step 3.3 Heating System'!E183=0,"",'Step 3.3 Heating System'!E183)</f>
        <v/>
      </c>
      <c r="U72" s="1222" t="str">
        <f>IF('Step 3.3 Heating System'!C183=0,"",'Step 3.3 Heating System'!C183)</f>
        <v/>
      </c>
      <c r="V72" s="1223" t="str">
        <f>'Step 3.3 Heating System'!K183</f>
        <v/>
      </c>
      <c r="W72" s="1224" t="str">
        <f>'Step 3.3 Heating System'!L183</f>
        <v/>
      </c>
      <c r="X72" s="1225" t="str">
        <f>IF('Step 3.3 Heating System'!W183=0,"",'Step 3.3 Heating System'!W183)</f>
        <v/>
      </c>
      <c r="Y72" s="1219" t="str">
        <f t="shared" si="3"/>
        <v/>
      </c>
      <c r="Z72" s="1415" t="str">
        <f>IFERROR('Step 4 Support Tool'!AE285,"")</f>
        <v/>
      </c>
      <c r="AA72" s="1220"/>
      <c r="AB72" s="1220"/>
    </row>
    <row r="73" spans="1:28" s="1227" customFormat="1" ht="20.149999999999999" hidden="1" customHeight="1" x14ac:dyDescent="0.3">
      <c r="A73" s="523" t="s">
        <v>429</v>
      </c>
      <c r="B73" s="1210">
        <f>'Step 3.1 Site Details'!D74</f>
        <v>0</v>
      </c>
      <c r="C73" s="1211" t="str">
        <f>IF('Step 3.1 Site Details'!B74&lt;&gt;0,'Step 3.1 Site Details'!B74,"")</f>
        <v/>
      </c>
      <c r="D73" s="1212" t="str">
        <f>IF('Step 3.1 Site Details'!J74&lt;&gt;0,'Step 3.1 Site Details'!J74,"")</f>
        <v/>
      </c>
      <c r="E73" s="1213" t="str">
        <f>IF('Step 3.1 Site Details'!L74&lt;&gt;0,'Step 3.1 Site Details'!L74,"")</f>
        <v/>
      </c>
      <c r="F73" s="1212" t="str">
        <f t="shared" si="4"/>
        <v/>
      </c>
      <c r="G73" s="1213" t="str">
        <f>IF('Step 3.1 Site Details'!M74&lt;&gt;0,'Step 3.1 Site Details'!M74,"")</f>
        <v/>
      </c>
      <c r="H73" s="1212" t="str">
        <f t="shared" ref="H73:H104" si="6">IFERROR(G73/$D73,"")</f>
        <v/>
      </c>
      <c r="I73" s="1214"/>
      <c r="J73" s="523" t="s">
        <v>573</v>
      </c>
      <c r="K73" s="1215" t="str">
        <f>IF('Step 3.3 Heating System'!C76=0,"",'Step 3.3 Heating System'!C76)</f>
        <v/>
      </c>
      <c r="L73" s="1216" t="str">
        <f>IF('Step 3.3 Heating System'!F76=0,"",'Step 3.3 Heating System'!F76)</f>
        <v/>
      </c>
      <c r="M73" s="1216" t="str">
        <f>IF('Step 3.3 Heating System'!G76=0,"",'Step 3.3 Heating System'!G76)</f>
        <v/>
      </c>
      <c r="N73" s="1217" t="str">
        <f>'Step 3.3 Heating System'!J76</f>
        <v/>
      </c>
      <c r="O73" s="1218" t="str">
        <f>'Step 3.3 Heating System'!V76</f>
        <v/>
      </c>
      <c r="P73" s="1219" t="str">
        <f t="shared" ref="P73:P108" si="7">IFERROR(O73/N73,"")</f>
        <v/>
      </c>
      <c r="Q73" s="1220"/>
      <c r="R73" s="523" t="s">
        <v>701</v>
      </c>
      <c r="S73" s="1221" t="str">
        <f>IF('Step 3.3 Heating System'!D184=0,"",'Step 3.3 Heating System'!D184)</f>
        <v/>
      </c>
      <c r="T73" s="1222" t="str">
        <f>IF('Step 3.3 Heating System'!E184=0,"",'Step 3.3 Heating System'!E184)</f>
        <v/>
      </c>
      <c r="U73" s="1222" t="str">
        <f>IF('Step 3.3 Heating System'!C184=0,"",'Step 3.3 Heating System'!C184)</f>
        <v/>
      </c>
      <c r="V73" s="1223" t="str">
        <f>'Step 3.3 Heating System'!K184</f>
        <v/>
      </c>
      <c r="W73" s="1224" t="str">
        <f>'Step 3.3 Heating System'!L184</f>
        <v/>
      </c>
      <c r="X73" s="1225" t="str">
        <f>IF('Step 3.3 Heating System'!W184=0,"",'Step 3.3 Heating System'!W184)</f>
        <v/>
      </c>
      <c r="Y73" s="1219" t="str">
        <f t="shared" si="3"/>
        <v/>
      </c>
      <c r="Z73" s="1415" t="str">
        <f>IFERROR('Step 4 Support Tool'!AE286,"")</f>
        <v/>
      </c>
      <c r="AA73" s="1220"/>
      <c r="AB73" s="1220"/>
    </row>
    <row r="74" spans="1:28" s="1227" customFormat="1" ht="20.149999999999999" hidden="1" customHeight="1" x14ac:dyDescent="0.3">
      <c r="A74" s="523" t="s">
        <v>430</v>
      </c>
      <c r="B74" s="1210">
        <f>'Step 3.1 Site Details'!D75</f>
        <v>0</v>
      </c>
      <c r="C74" s="1211" t="str">
        <f>IF('Step 3.1 Site Details'!B75&lt;&gt;0,'Step 3.1 Site Details'!B75,"")</f>
        <v/>
      </c>
      <c r="D74" s="1212" t="str">
        <f>IF('Step 3.1 Site Details'!J75&lt;&gt;0,'Step 3.1 Site Details'!J75,"")</f>
        <v/>
      </c>
      <c r="E74" s="1213" t="str">
        <f>IF('Step 3.1 Site Details'!L75&lt;&gt;0,'Step 3.1 Site Details'!L75,"")</f>
        <v/>
      </c>
      <c r="F74" s="1212" t="str">
        <f t="shared" si="4"/>
        <v/>
      </c>
      <c r="G74" s="1213" t="str">
        <f>IF('Step 3.1 Site Details'!M75&lt;&gt;0,'Step 3.1 Site Details'!M75,"")</f>
        <v/>
      </c>
      <c r="H74" s="1212" t="str">
        <f t="shared" si="6"/>
        <v/>
      </c>
      <c r="I74" s="1214"/>
      <c r="J74" s="523" t="s">
        <v>574</v>
      </c>
      <c r="K74" s="1215" t="str">
        <f>IF('Step 3.3 Heating System'!C77=0,"",'Step 3.3 Heating System'!C77)</f>
        <v/>
      </c>
      <c r="L74" s="1216" t="str">
        <f>IF('Step 3.3 Heating System'!F77=0,"",'Step 3.3 Heating System'!F77)</f>
        <v/>
      </c>
      <c r="M74" s="1216" t="str">
        <f>IF('Step 3.3 Heating System'!G77=0,"",'Step 3.3 Heating System'!G77)</f>
        <v/>
      </c>
      <c r="N74" s="1217" t="str">
        <f>'Step 3.3 Heating System'!J77</f>
        <v/>
      </c>
      <c r="O74" s="1218" t="str">
        <f>'Step 3.3 Heating System'!V77</f>
        <v/>
      </c>
      <c r="P74" s="1219" t="str">
        <f t="shared" si="7"/>
        <v/>
      </c>
      <c r="Q74" s="1220"/>
      <c r="R74" s="523" t="s">
        <v>702</v>
      </c>
      <c r="S74" s="1221" t="str">
        <f>IF('Step 3.3 Heating System'!D185=0,"",'Step 3.3 Heating System'!D185)</f>
        <v/>
      </c>
      <c r="T74" s="1222" t="str">
        <f>IF('Step 3.3 Heating System'!E185=0,"",'Step 3.3 Heating System'!E185)</f>
        <v/>
      </c>
      <c r="U74" s="1222" t="str">
        <f>IF('Step 3.3 Heating System'!C185=0,"",'Step 3.3 Heating System'!C185)</f>
        <v/>
      </c>
      <c r="V74" s="1223" t="str">
        <f>'Step 3.3 Heating System'!K185</f>
        <v/>
      </c>
      <c r="W74" s="1224" t="str">
        <f>'Step 3.3 Heating System'!L185</f>
        <v/>
      </c>
      <c r="X74" s="1225" t="str">
        <f>IF('Step 3.3 Heating System'!W185=0,"",'Step 3.3 Heating System'!W185)</f>
        <v/>
      </c>
      <c r="Y74" s="1219" t="str">
        <f t="shared" ref="Y74:Y108" si="8">IFERROR(X74/V74,"")</f>
        <v/>
      </c>
      <c r="Z74" s="1415" t="str">
        <f>IFERROR('Step 4 Support Tool'!AE287,"")</f>
        <v/>
      </c>
      <c r="AA74" s="1220"/>
      <c r="AB74" s="1220"/>
    </row>
    <row r="75" spans="1:28" s="1227" customFormat="1" ht="20.149999999999999" hidden="1" customHeight="1" x14ac:dyDescent="0.3">
      <c r="A75" s="523" t="s">
        <v>431</v>
      </c>
      <c r="B75" s="1210">
        <f>'Step 3.1 Site Details'!D76</f>
        <v>0</v>
      </c>
      <c r="C75" s="1211" t="str">
        <f>IF('Step 3.1 Site Details'!B76&lt;&gt;0,'Step 3.1 Site Details'!B76,"")</f>
        <v/>
      </c>
      <c r="D75" s="1212" t="str">
        <f>IF('Step 3.1 Site Details'!J76&lt;&gt;0,'Step 3.1 Site Details'!J76,"")</f>
        <v/>
      </c>
      <c r="E75" s="1213" t="str">
        <f>IF('Step 3.1 Site Details'!L76&lt;&gt;0,'Step 3.1 Site Details'!L76,"")</f>
        <v/>
      </c>
      <c r="F75" s="1212" t="str">
        <f t="shared" si="4"/>
        <v/>
      </c>
      <c r="G75" s="1213" t="str">
        <f>IF('Step 3.1 Site Details'!M76&lt;&gt;0,'Step 3.1 Site Details'!M76,"")</f>
        <v/>
      </c>
      <c r="H75" s="1212" t="str">
        <f t="shared" si="6"/>
        <v/>
      </c>
      <c r="I75" s="1214"/>
      <c r="J75" s="523" t="s">
        <v>575</v>
      </c>
      <c r="K75" s="1215" t="str">
        <f>IF('Step 3.3 Heating System'!C78=0,"",'Step 3.3 Heating System'!C78)</f>
        <v/>
      </c>
      <c r="L75" s="1216" t="str">
        <f>IF('Step 3.3 Heating System'!F78=0,"",'Step 3.3 Heating System'!F78)</f>
        <v/>
      </c>
      <c r="M75" s="1216" t="str">
        <f>IF('Step 3.3 Heating System'!G78=0,"",'Step 3.3 Heating System'!G78)</f>
        <v/>
      </c>
      <c r="N75" s="1217" t="str">
        <f>'Step 3.3 Heating System'!J78</f>
        <v/>
      </c>
      <c r="O75" s="1218" t="str">
        <f>'Step 3.3 Heating System'!V78</f>
        <v/>
      </c>
      <c r="P75" s="1219" t="str">
        <f t="shared" si="7"/>
        <v/>
      </c>
      <c r="Q75" s="1220"/>
      <c r="R75" s="523" t="s">
        <v>703</v>
      </c>
      <c r="S75" s="1221" t="str">
        <f>IF('Step 3.3 Heating System'!D186=0,"",'Step 3.3 Heating System'!D186)</f>
        <v/>
      </c>
      <c r="T75" s="1222" t="str">
        <f>IF('Step 3.3 Heating System'!E186=0,"",'Step 3.3 Heating System'!E186)</f>
        <v/>
      </c>
      <c r="U75" s="1222" t="str">
        <f>IF('Step 3.3 Heating System'!C186=0,"",'Step 3.3 Heating System'!C186)</f>
        <v/>
      </c>
      <c r="V75" s="1223" t="str">
        <f>'Step 3.3 Heating System'!K186</f>
        <v/>
      </c>
      <c r="W75" s="1224" t="str">
        <f>'Step 3.3 Heating System'!L186</f>
        <v/>
      </c>
      <c r="X75" s="1225" t="str">
        <f>IF('Step 3.3 Heating System'!W186=0,"",'Step 3.3 Heating System'!W186)</f>
        <v/>
      </c>
      <c r="Y75" s="1219" t="str">
        <f t="shared" si="8"/>
        <v/>
      </c>
      <c r="Z75" s="1415" t="str">
        <f>IFERROR('Step 4 Support Tool'!AE288,"")</f>
        <v/>
      </c>
      <c r="AA75" s="1220"/>
      <c r="AB75" s="1220"/>
    </row>
    <row r="76" spans="1:28" s="1227" customFormat="1" ht="20.149999999999999" hidden="1" customHeight="1" x14ac:dyDescent="0.3">
      <c r="A76" s="523" t="s">
        <v>432</v>
      </c>
      <c r="B76" s="1210">
        <f>'Step 3.1 Site Details'!D77</f>
        <v>0</v>
      </c>
      <c r="C76" s="1211" t="str">
        <f>IF('Step 3.1 Site Details'!B77&lt;&gt;0,'Step 3.1 Site Details'!B77,"")</f>
        <v/>
      </c>
      <c r="D76" s="1212" t="str">
        <f>IF('Step 3.1 Site Details'!J77&lt;&gt;0,'Step 3.1 Site Details'!J77,"")</f>
        <v/>
      </c>
      <c r="E76" s="1213" t="str">
        <f>IF('Step 3.1 Site Details'!L77&lt;&gt;0,'Step 3.1 Site Details'!L77,"")</f>
        <v/>
      </c>
      <c r="F76" s="1212" t="str">
        <f t="shared" si="4"/>
        <v/>
      </c>
      <c r="G76" s="1213" t="str">
        <f>IF('Step 3.1 Site Details'!M77&lt;&gt;0,'Step 3.1 Site Details'!M77,"")</f>
        <v/>
      </c>
      <c r="H76" s="1212" t="str">
        <f t="shared" si="6"/>
        <v/>
      </c>
      <c r="I76" s="1214"/>
      <c r="J76" s="523" t="s">
        <v>576</v>
      </c>
      <c r="K76" s="1215" t="str">
        <f>IF('Step 3.3 Heating System'!C79=0,"",'Step 3.3 Heating System'!C79)</f>
        <v/>
      </c>
      <c r="L76" s="1216" t="str">
        <f>IF('Step 3.3 Heating System'!F79=0,"",'Step 3.3 Heating System'!F79)</f>
        <v/>
      </c>
      <c r="M76" s="1216" t="str">
        <f>IF('Step 3.3 Heating System'!G79=0,"",'Step 3.3 Heating System'!G79)</f>
        <v/>
      </c>
      <c r="N76" s="1217" t="str">
        <f>'Step 3.3 Heating System'!J79</f>
        <v/>
      </c>
      <c r="O76" s="1218" t="str">
        <f>'Step 3.3 Heating System'!V79</f>
        <v/>
      </c>
      <c r="P76" s="1219" t="str">
        <f t="shared" si="7"/>
        <v/>
      </c>
      <c r="Q76" s="1220"/>
      <c r="R76" s="523" t="s">
        <v>704</v>
      </c>
      <c r="S76" s="1221" t="str">
        <f>IF('Step 3.3 Heating System'!D187=0,"",'Step 3.3 Heating System'!D187)</f>
        <v/>
      </c>
      <c r="T76" s="1222" t="str">
        <f>IF('Step 3.3 Heating System'!E187=0,"",'Step 3.3 Heating System'!E187)</f>
        <v/>
      </c>
      <c r="U76" s="1222" t="str">
        <f>IF('Step 3.3 Heating System'!C187=0,"",'Step 3.3 Heating System'!C187)</f>
        <v/>
      </c>
      <c r="V76" s="1223" t="str">
        <f>'Step 3.3 Heating System'!K187</f>
        <v/>
      </c>
      <c r="W76" s="1224" t="str">
        <f>'Step 3.3 Heating System'!L187</f>
        <v/>
      </c>
      <c r="X76" s="1225" t="str">
        <f>IF('Step 3.3 Heating System'!W187=0,"",'Step 3.3 Heating System'!W187)</f>
        <v/>
      </c>
      <c r="Y76" s="1219" t="str">
        <f t="shared" si="8"/>
        <v/>
      </c>
      <c r="Z76" s="1415" t="str">
        <f>IFERROR('Step 4 Support Tool'!AE289,"")</f>
        <v/>
      </c>
      <c r="AA76" s="1220"/>
      <c r="AB76" s="1220"/>
    </row>
    <row r="77" spans="1:28" s="1227" customFormat="1" ht="20.149999999999999" hidden="1" customHeight="1" x14ac:dyDescent="0.3">
      <c r="A77" s="523" t="s">
        <v>433</v>
      </c>
      <c r="B77" s="1210">
        <f>'Step 3.1 Site Details'!D78</f>
        <v>0</v>
      </c>
      <c r="C77" s="1211" t="str">
        <f>IF('Step 3.1 Site Details'!B78&lt;&gt;0,'Step 3.1 Site Details'!B78,"")</f>
        <v/>
      </c>
      <c r="D77" s="1212" t="str">
        <f>IF('Step 3.1 Site Details'!J78&lt;&gt;0,'Step 3.1 Site Details'!J78,"")</f>
        <v/>
      </c>
      <c r="E77" s="1213" t="str">
        <f>IF('Step 3.1 Site Details'!L78&lt;&gt;0,'Step 3.1 Site Details'!L78,"")</f>
        <v/>
      </c>
      <c r="F77" s="1212" t="str">
        <f t="shared" si="4"/>
        <v/>
      </c>
      <c r="G77" s="1213" t="str">
        <f>IF('Step 3.1 Site Details'!M78&lt;&gt;0,'Step 3.1 Site Details'!M78,"")</f>
        <v/>
      </c>
      <c r="H77" s="1212" t="str">
        <f t="shared" si="6"/>
        <v/>
      </c>
      <c r="I77" s="1214"/>
      <c r="J77" s="523" t="s">
        <v>577</v>
      </c>
      <c r="K77" s="1215" t="str">
        <f>IF('Step 3.3 Heating System'!C80=0,"",'Step 3.3 Heating System'!C80)</f>
        <v/>
      </c>
      <c r="L77" s="1216" t="str">
        <f>IF('Step 3.3 Heating System'!F80=0,"",'Step 3.3 Heating System'!F80)</f>
        <v/>
      </c>
      <c r="M77" s="1216" t="str">
        <f>IF('Step 3.3 Heating System'!G80=0,"",'Step 3.3 Heating System'!G80)</f>
        <v/>
      </c>
      <c r="N77" s="1217" t="str">
        <f>'Step 3.3 Heating System'!J80</f>
        <v/>
      </c>
      <c r="O77" s="1218" t="str">
        <f>'Step 3.3 Heating System'!V80</f>
        <v/>
      </c>
      <c r="P77" s="1219" t="str">
        <f t="shared" si="7"/>
        <v/>
      </c>
      <c r="Q77" s="1220"/>
      <c r="R77" s="523" t="s">
        <v>705</v>
      </c>
      <c r="S77" s="1221" t="str">
        <f>IF('Step 3.3 Heating System'!D188=0,"",'Step 3.3 Heating System'!D188)</f>
        <v/>
      </c>
      <c r="T77" s="1222" t="str">
        <f>IF('Step 3.3 Heating System'!E188=0,"",'Step 3.3 Heating System'!E188)</f>
        <v/>
      </c>
      <c r="U77" s="1222" t="str">
        <f>IF('Step 3.3 Heating System'!C188=0,"",'Step 3.3 Heating System'!C188)</f>
        <v/>
      </c>
      <c r="V77" s="1223" t="str">
        <f>'Step 3.3 Heating System'!K188</f>
        <v/>
      </c>
      <c r="W77" s="1224" t="str">
        <f>'Step 3.3 Heating System'!L188</f>
        <v/>
      </c>
      <c r="X77" s="1225" t="str">
        <f>IF('Step 3.3 Heating System'!W188=0,"",'Step 3.3 Heating System'!W188)</f>
        <v/>
      </c>
      <c r="Y77" s="1219" t="str">
        <f t="shared" si="8"/>
        <v/>
      </c>
      <c r="Z77" s="1415" t="str">
        <f>IFERROR('Step 4 Support Tool'!AE290,"")</f>
        <v/>
      </c>
      <c r="AA77" s="1220"/>
      <c r="AB77" s="1220"/>
    </row>
    <row r="78" spans="1:28" s="1227" customFormat="1" ht="20.149999999999999" hidden="1" customHeight="1" x14ac:dyDescent="0.3">
      <c r="A78" s="523" t="s">
        <v>434</v>
      </c>
      <c r="B78" s="1210">
        <f>'Step 3.1 Site Details'!D79</f>
        <v>0</v>
      </c>
      <c r="C78" s="1211" t="str">
        <f>IF('Step 3.1 Site Details'!B79&lt;&gt;0,'Step 3.1 Site Details'!B79,"")</f>
        <v/>
      </c>
      <c r="D78" s="1212" t="str">
        <f>IF('Step 3.1 Site Details'!J79&lt;&gt;0,'Step 3.1 Site Details'!J79,"")</f>
        <v/>
      </c>
      <c r="E78" s="1213" t="str">
        <f>IF('Step 3.1 Site Details'!L79&lt;&gt;0,'Step 3.1 Site Details'!L79,"")</f>
        <v/>
      </c>
      <c r="F78" s="1212" t="str">
        <f t="shared" si="4"/>
        <v/>
      </c>
      <c r="G78" s="1213" t="str">
        <f>IF('Step 3.1 Site Details'!M79&lt;&gt;0,'Step 3.1 Site Details'!M79,"")</f>
        <v/>
      </c>
      <c r="H78" s="1212" t="str">
        <f t="shared" si="6"/>
        <v/>
      </c>
      <c r="I78" s="1214"/>
      <c r="J78" s="523" t="s">
        <v>578</v>
      </c>
      <c r="K78" s="1215" t="str">
        <f>IF('Step 3.3 Heating System'!C81=0,"",'Step 3.3 Heating System'!C81)</f>
        <v/>
      </c>
      <c r="L78" s="1216" t="str">
        <f>IF('Step 3.3 Heating System'!F81=0,"",'Step 3.3 Heating System'!F81)</f>
        <v/>
      </c>
      <c r="M78" s="1216" t="str">
        <f>IF('Step 3.3 Heating System'!G81=0,"",'Step 3.3 Heating System'!G81)</f>
        <v/>
      </c>
      <c r="N78" s="1217" t="str">
        <f>'Step 3.3 Heating System'!J81</f>
        <v/>
      </c>
      <c r="O78" s="1218" t="str">
        <f>'Step 3.3 Heating System'!V81</f>
        <v/>
      </c>
      <c r="P78" s="1219" t="str">
        <f t="shared" si="7"/>
        <v/>
      </c>
      <c r="Q78" s="1220"/>
      <c r="R78" s="523" t="s">
        <v>706</v>
      </c>
      <c r="S78" s="1221" t="str">
        <f>IF('Step 3.3 Heating System'!D189=0,"",'Step 3.3 Heating System'!D189)</f>
        <v/>
      </c>
      <c r="T78" s="1222" t="str">
        <f>IF('Step 3.3 Heating System'!E189=0,"",'Step 3.3 Heating System'!E189)</f>
        <v/>
      </c>
      <c r="U78" s="1222" t="str">
        <f>IF('Step 3.3 Heating System'!C189=0,"",'Step 3.3 Heating System'!C189)</f>
        <v/>
      </c>
      <c r="V78" s="1223" t="str">
        <f>'Step 3.3 Heating System'!K189</f>
        <v/>
      </c>
      <c r="W78" s="1224" t="str">
        <f>'Step 3.3 Heating System'!L189</f>
        <v/>
      </c>
      <c r="X78" s="1225" t="str">
        <f>IF('Step 3.3 Heating System'!W189=0,"",'Step 3.3 Heating System'!W189)</f>
        <v/>
      </c>
      <c r="Y78" s="1219" t="str">
        <f t="shared" si="8"/>
        <v/>
      </c>
      <c r="Z78" s="1415" t="str">
        <f>IFERROR('Step 4 Support Tool'!AE291,"")</f>
        <v/>
      </c>
      <c r="AA78" s="1220"/>
      <c r="AB78" s="1220"/>
    </row>
    <row r="79" spans="1:28" s="1227" customFormat="1" ht="20.149999999999999" hidden="1" customHeight="1" x14ac:dyDescent="0.3">
      <c r="A79" s="523" t="s">
        <v>435</v>
      </c>
      <c r="B79" s="1210">
        <f>'Step 3.1 Site Details'!D80</f>
        <v>0</v>
      </c>
      <c r="C79" s="1211" t="str">
        <f>IF('Step 3.1 Site Details'!B80&lt;&gt;0,'Step 3.1 Site Details'!B80,"")</f>
        <v/>
      </c>
      <c r="D79" s="1212" t="str">
        <f>IF('Step 3.1 Site Details'!J80&lt;&gt;0,'Step 3.1 Site Details'!J80,"")</f>
        <v/>
      </c>
      <c r="E79" s="1213" t="str">
        <f>IF('Step 3.1 Site Details'!L80&lt;&gt;0,'Step 3.1 Site Details'!L80,"")</f>
        <v/>
      </c>
      <c r="F79" s="1212" t="str">
        <f t="shared" si="4"/>
        <v/>
      </c>
      <c r="G79" s="1213" t="str">
        <f>IF('Step 3.1 Site Details'!M80&lt;&gt;0,'Step 3.1 Site Details'!M80,"")</f>
        <v/>
      </c>
      <c r="H79" s="1212" t="str">
        <f t="shared" si="6"/>
        <v/>
      </c>
      <c r="I79" s="1214"/>
      <c r="J79" s="523" t="s">
        <v>579</v>
      </c>
      <c r="K79" s="1215" t="str">
        <f>IF('Step 3.3 Heating System'!C82=0,"",'Step 3.3 Heating System'!C82)</f>
        <v/>
      </c>
      <c r="L79" s="1216" t="str">
        <f>IF('Step 3.3 Heating System'!F82=0,"",'Step 3.3 Heating System'!F82)</f>
        <v/>
      </c>
      <c r="M79" s="1216" t="str">
        <f>IF('Step 3.3 Heating System'!G82=0,"",'Step 3.3 Heating System'!G82)</f>
        <v/>
      </c>
      <c r="N79" s="1217" t="str">
        <f>'Step 3.3 Heating System'!J82</f>
        <v/>
      </c>
      <c r="O79" s="1218" t="str">
        <f>'Step 3.3 Heating System'!V82</f>
        <v/>
      </c>
      <c r="P79" s="1219" t="str">
        <f t="shared" si="7"/>
        <v/>
      </c>
      <c r="Q79" s="1220"/>
      <c r="R79" s="523" t="s">
        <v>707</v>
      </c>
      <c r="S79" s="1221" t="str">
        <f>IF('Step 3.3 Heating System'!D190=0,"",'Step 3.3 Heating System'!D190)</f>
        <v/>
      </c>
      <c r="T79" s="1222" t="str">
        <f>IF('Step 3.3 Heating System'!E190=0,"",'Step 3.3 Heating System'!E190)</f>
        <v/>
      </c>
      <c r="U79" s="1222" t="str">
        <f>IF('Step 3.3 Heating System'!C190=0,"",'Step 3.3 Heating System'!C190)</f>
        <v/>
      </c>
      <c r="V79" s="1223" t="str">
        <f>'Step 3.3 Heating System'!K190</f>
        <v/>
      </c>
      <c r="W79" s="1224" t="str">
        <f>'Step 3.3 Heating System'!L190</f>
        <v/>
      </c>
      <c r="X79" s="1225" t="str">
        <f>IF('Step 3.3 Heating System'!W190=0,"",'Step 3.3 Heating System'!W190)</f>
        <v/>
      </c>
      <c r="Y79" s="1219" t="str">
        <f t="shared" si="8"/>
        <v/>
      </c>
      <c r="Z79" s="1415" t="str">
        <f>IFERROR('Step 4 Support Tool'!AE292,"")</f>
        <v/>
      </c>
      <c r="AA79" s="1220"/>
      <c r="AB79" s="1220"/>
    </row>
    <row r="80" spans="1:28" s="1227" customFormat="1" ht="20.149999999999999" hidden="1" customHeight="1" x14ac:dyDescent="0.3">
      <c r="A80" s="523" t="s">
        <v>436</v>
      </c>
      <c r="B80" s="1210">
        <f>'Step 3.1 Site Details'!D81</f>
        <v>0</v>
      </c>
      <c r="C80" s="1211" t="str">
        <f>IF('Step 3.1 Site Details'!B81&lt;&gt;0,'Step 3.1 Site Details'!B81,"")</f>
        <v/>
      </c>
      <c r="D80" s="1212" t="str">
        <f>IF('Step 3.1 Site Details'!J81&lt;&gt;0,'Step 3.1 Site Details'!J81,"")</f>
        <v/>
      </c>
      <c r="E80" s="1213" t="str">
        <f>IF('Step 3.1 Site Details'!L81&lt;&gt;0,'Step 3.1 Site Details'!L81,"")</f>
        <v/>
      </c>
      <c r="F80" s="1212" t="str">
        <f t="shared" si="4"/>
        <v/>
      </c>
      <c r="G80" s="1213" t="str">
        <f>IF('Step 3.1 Site Details'!M81&lt;&gt;0,'Step 3.1 Site Details'!M81,"")</f>
        <v/>
      </c>
      <c r="H80" s="1212" t="str">
        <f t="shared" si="6"/>
        <v/>
      </c>
      <c r="I80" s="1214"/>
      <c r="J80" s="523" t="s">
        <v>580</v>
      </c>
      <c r="K80" s="1215" t="str">
        <f>IF('Step 3.3 Heating System'!C83=0,"",'Step 3.3 Heating System'!C83)</f>
        <v/>
      </c>
      <c r="L80" s="1216" t="str">
        <f>IF('Step 3.3 Heating System'!F83=0,"",'Step 3.3 Heating System'!F83)</f>
        <v/>
      </c>
      <c r="M80" s="1216" t="str">
        <f>IF('Step 3.3 Heating System'!G83=0,"",'Step 3.3 Heating System'!G83)</f>
        <v/>
      </c>
      <c r="N80" s="1217" t="str">
        <f>'Step 3.3 Heating System'!J83</f>
        <v/>
      </c>
      <c r="O80" s="1218" t="str">
        <f>'Step 3.3 Heating System'!V83</f>
        <v/>
      </c>
      <c r="P80" s="1219" t="str">
        <f t="shared" si="7"/>
        <v/>
      </c>
      <c r="Q80" s="1220"/>
      <c r="R80" s="523" t="s">
        <v>708</v>
      </c>
      <c r="S80" s="1221" t="str">
        <f>IF('Step 3.3 Heating System'!D191=0,"",'Step 3.3 Heating System'!D191)</f>
        <v/>
      </c>
      <c r="T80" s="1222" t="str">
        <f>IF('Step 3.3 Heating System'!E191=0,"",'Step 3.3 Heating System'!E191)</f>
        <v/>
      </c>
      <c r="U80" s="1222" t="str">
        <f>IF('Step 3.3 Heating System'!C191=0,"",'Step 3.3 Heating System'!C191)</f>
        <v/>
      </c>
      <c r="V80" s="1223" t="str">
        <f>'Step 3.3 Heating System'!K191</f>
        <v/>
      </c>
      <c r="W80" s="1224" t="str">
        <f>'Step 3.3 Heating System'!L191</f>
        <v/>
      </c>
      <c r="X80" s="1225" t="str">
        <f>IF('Step 3.3 Heating System'!W191=0,"",'Step 3.3 Heating System'!W191)</f>
        <v/>
      </c>
      <c r="Y80" s="1219" t="str">
        <f t="shared" si="8"/>
        <v/>
      </c>
      <c r="Z80" s="1415" t="str">
        <f>IFERROR('Step 4 Support Tool'!AE293,"")</f>
        <v/>
      </c>
      <c r="AA80" s="1220"/>
      <c r="AB80" s="1220"/>
    </row>
    <row r="81" spans="1:28" s="1227" customFormat="1" ht="20.149999999999999" hidden="1" customHeight="1" x14ac:dyDescent="0.3">
      <c r="A81" s="523" t="s">
        <v>437</v>
      </c>
      <c r="B81" s="1210">
        <f>'Step 3.1 Site Details'!D82</f>
        <v>0</v>
      </c>
      <c r="C81" s="1211" t="str">
        <f>IF('Step 3.1 Site Details'!B82&lt;&gt;0,'Step 3.1 Site Details'!B82,"")</f>
        <v/>
      </c>
      <c r="D81" s="1212" t="str">
        <f>IF('Step 3.1 Site Details'!J82&lt;&gt;0,'Step 3.1 Site Details'!J82,"")</f>
        <v/>
      </c>
      <c r="E81" s="1213" t="str">
        <f>IF('Step 3.1 Site Details'!L82&lt;&gt;0,'Step 3.1 Site Details'!L82,"")</f>
        <v/>
      </c>
      <c r="F81" s="1212" t="str">
        <f t="shared" si="4"/>
        <v/>
      </c>
      <c r="G81" s="1213" t="str">
        <f>IF('Step 3.1 Site Details'!M82&lt;&gt;0,'Step 3.1 Site Details'!M82,"")</f>
        <v/>
      </c>
      <c r="H81" s="1212" t="str">
        <f t="shared" si="6"/>
        <v/>
      </c>
      <c r="I81" s="1214"/>
      <c r="J81" s="523" t="s">
        <v>581</v>
      </c>
      <c r="K81" s="1215" t="str">
        <f>IF('Step 3.3 Heating System'!C84=0,"",'Step 3.3 Heating System'!C84)</f>
        <v/>
      </c>
      <c r="L81" s="1216" t="str">
        <f>IF('Step 3.3 Heating System'!F84=0,"",'Step 3.3 Heating System'!F84)</f>
        <v/>
      </c>
      <c r="M81" s="1216" t="str">
        <f>IF('Step 3.3 Heating System'!G84=0,"",'Step 3.3 Heating System'!G84)</f>
        <v/>
      </c>
      <c r="N81" s="1217" t="str">
        <f>'Step 3.3 Heating System'!J84</f>
        <v/>
      </c>
      <c r="O81" s="1218" t="str">
        <f>'Step 3.3 Heating System'!V84</f>
        <v/>
      </c>
      <c r="P81" s="1219" t="str">
        <f t="shared" si="7"/>
        <v/>
      </c>
      <c r="Q81" s="1220"/>
      <c r="R81" s="523" t="s">
        <v>709</v>
      </c>
      <c r="S81" s="1221" t="str">
        <f>IF('Step 3.3 Heating System'!D192=0,"",'Step 3.3 Heating System'!D192)</f>
        <v/>
      </c>
      <c r="T81" s="1222" t="str">
        <f>IF('Step 3.3 Heating System'!E192=0,"",'Step 3.3 Heating System'!E192)</f>
        <v/>
      </c>
      <c r="U81" s="1222" t="str">
        <f>IF('Step 3.3 Heating System'!C192=0,"",'Step 3.3 Heating System'!C192)</f>
        <v/>
      </c>
      <c r="V81" s="1223" t="str">
        <f>'Step 3.3 Heating System'!K192</f>
        <v/>
      </c>
      <c r="W81" s="1224" t="str">
        <f>'Step 3.3 Heating System'!L192</f>
        <v/>
      </c>
      <c r="X81" s="1225" t="str">
        <f>IF('Step 3.3 Heating System'!W192=0,"",'Step 3.3 Heating System'!W192)</f>
        <v/>
      </c>
      <c r="Y81" s="1219" t="str">
        <f t="shared" si="8"/>
        <v/>
      </c>
      <c r="Z81" s="1415" t="str">
        <f>IFERROR('Step 4 Support Tool'!AE294,"")</f>
        <v/>
      </c>
      <c r="AA81" s="1220"/>
      <c r="AB81" s="1220"/>
    </row>
    <row r="82" spans="1:28" s="1227" customFormat="1" ht="20.149999999999999" hidden="1" customHeight="1" x14ac:dyDescent="0.3">
      <c r="A82" s="523" t="s">
        <v>438</v>
      </c>
      <c r="B82" s="1210">
        <f>'Step 3.1 Site Details'!D83</f>
        <v>0</v>
      </c>
      <c r="C82" s="1211" t="str">
        <f>IF('Step 3.1 Site Details'!B83&lt;&gt;0,'Step 3.1 Site Details'!B83,"")</f>
        <v/>
      </c>
      <c r="D82" s="1212" t="str">
        <f>IF('Step 3.1 Site Details'!J83&lt;&gt;0,'Step 3.1 Site Details'!J83,"")</f>
        <v/>
      </c>
      <c r="E82" s="1213" t="str">
        <f>IF('Step 3.1 Site Details'!L83&lt;&gt;0,'Step 3.1 Site Details'!L83,"")</f>
        <v/>
      </c>
      <c r="F82" s="1212" t="str">
        <f t="shared" si="4"/>
        <v/>
      </c>
      <c r="G82" s="1213" t="str">
        <f>IF('Step 3.1 Site Details'!M83&lt;&gt;0,'Step 3.1 Site Details'!M83,"")</f>
        <v/>
      </c>
      <c r="H82" s="1212" t="str">
        <f t="shared" si="6"/>
        <v/>
      </c>
      <c r="I82" s="1214"/>
      <c r="J82" s="523" t="s">
        <v>582</v>
      </c>
      <c r="K82" s="1215" t="str">
        <f>IF('Step 3.3 Heating System'!C85=0,"",'Step 3.3 Heating System'!C85)</f>
        <v/>
      </c>
      <c r="L82" s="1216" t="str">
        <f>IF('Step 3.3 Heating System'!F85=0,"",'Step 3.3 Heating System'!F85)</f>
        <v/>
      </c>
      <c r="M82" s="1216" t="str">
        <f>IF('Step 3.3 Heating System'!G85=0,"",'Step 3.3 Heating System'!G85)</f>
        <v/>
      </c>
      <c r="N82" s="1217" t="str">
        <f>'Step 3.3 Heating System'!J85</f>
        <v/>
      </c>
      <c r="O82" s="1218" t="str">
        <f>'Step 3.3 Heating System'!V85</f>
        <v/>
      </c>
      <c r="P82" s="1219" t="str">
        <f t="shared" si="7"/>
        <v/>
      </c>
      <c r="Q82" s="1220"/>
      <c r="R82" s="523" t="s">
        <v>710</v>
      </c>
      <c r="S82" s="1221" t="str">
        <f>IF('Step 3.3 Heating System'!D193=0,"",'Step 3.3 Heating System'!D193)</f>
        <v/>
      </c>
      <c r="T82" s="1222" t="str">
        <f>IF('Step 3.3 Heating System'!E193=0,"",'Step 3.3 Heating System'!E193)</f>
        <v/>
      </c>
      <c r="U82" s="1222" t="str">
        <f>IF('Step 3.3 Heating System'!C193=0,"",'Step 3.3 Heating System'!C193)</f>
        <v/>
      </c>
      <c r="V82" s="1223" t="str">
        <f>'Step 3.3 Heating System'!K193</f>
        <v/>
      </c>
      <c r="W82" s="1224" t="str">
        <f>'Step 3.3 Heating System'!L193</f>
        <v/>
      </c>
      <c r="X82" s="1225" t="str">
        <f>IF('Step 3.3 Heating System'!W193=0,"",'Step 3.3 Heating System'!W193)</f>
        <v/>
      </c>
      <c r="Y82" s="1219" t="str">
        <f t="shared" si="8"/>
        <v/>
      </c>
      <c r="Z82" s="1415" t="str">
        <f>IFERROR('Step 4 Support Tool'!AE295,"")</f>
        <v/>
      </c>
      <c r="AA82" s="1220"/>
      <c r="AB82" s="1220"/>
    </row>
    <row r="83" spans="1:28" s="1227" customFormat="1" ht="20.149999999999999" hidden="1" customHeight="1" x14ac:dyDescent="0.3">
      <c r="A83" s="523" t="s">
        <v>439</v>
      </c>
      <c r="B83" s="1210">
        <f>'Step 3.1 Site Details'!D84</f>
        <v>0</v>
      </c>
      <c r="C83" s="1211" t="str">
        <f>IF('Step 3.1 Site Details'!B84&lt;&gt;0,'Step 3.1 Site Details'!B84,"")</f>
        <v/>
      </c>
      <c r="D83" s="1212" t="str">
        <f>IF('Step 3.1 Site Details'!J84&lt;&gt;0,'Step 3.1 Site Details'!J84,"")</f>
        <v/>
      </c>
      <c r="E83" s="1213" t="str">
        <f>IF('Step 3.1 Site Details'!L84&lt;&gt;0,'Step 3.1 Site Details'!L84,"")</f>
        <v/>
      </c>
      <c r="F83" s="1212" t="str">
        <f t="shared" ref="F83:F108" si="9">IFERROR(E83/D83,"")</f>
        <v/>
      </c>
      <c r="G83" s="1213" t="str">
        <f>IF('Step 3.1 Site Details'!M84&lt;&gt;0,'Step 3.1 Site Details'!M84,"")</f>
        <v/>
      </c>
      <c r="H83" s="1212" t="str">
        <f t="shared" si="6"/>
        <v/>
      </c>
      <c r="I83" s="1214"/>
      <c r="J83" s="523" t="s">
        <v>583</v>
      </c>
      <c r="K83" s="1215" t="str">
        <f>IF('Step 3.3 Heating System'!C86=0,"",'Step 3.3 Heating System'!C86)</f>
        <v/>
      </c>
      <c r="L83" s="1216" t="str">
        <f>IF('Step 3.3 Heating System'!F86=0,"",'Step 3.3 Heating System'!F86)</f>
        <v/>
      </c>
      <c r="M83" s="1216" t="str">
        <f>IF('Step 3.3 Heating System'!G86=0,"",'Step 3.3 Heating System'!G86)</f>
        <v/>
      </c>
      <c r="N83" s="1217" t="str">
        <f>'Step 3.3 Heating System'!J86</f>
        <v/>
      </c>
      <c r="O83" s="1218" t="str">
        <f>'Step 3.3 Heating System'!V86</f>
        <v/>
      </c>
      <c r="P83" s="1219" t="str">
        <f t="shared" si="7"/>
        <v/>
      </c>
      <c r="Q83" s="1220"/>
      <c r="R83" s="523" t="s">
        <v>711</v>
      </c>
      <c r="S83" s="1221" t="str">
        <f>IF('Step 3.3 Heating System'!D194=0,"",'Step 3.3 Heating System'!D194)</f>
        <v/>
      </c>
      <c r="T83" s="1222" t="str">
        <f>IF('Step 3.3 Heating System'!E194=0,"",'Step 3.3 Heating System'!E194)</f>
        <v/>
      </c>
      <c r="U83" s="1222" t="str">
        <f>IF('Step 3.3 Heating System'!C194=0,"",'Step 3.3 Heating System'!C194)</f>
        <v/>
      </c>
      <c r="V83" s="1223" t="str">
        <f>'Step 3.3 Heating System'!K194</f>
        <v/>
      </c>
      <c r="W83" s="1224" t="str">
        <f>'Step 3.3 Heating System'!L194</f>
        <v/>
      </c>
      <c r="X83" s="1225" t="str">
        <f>IF('Step 3.3 Heating System'!W194=0,"",'Step 3.3 Heating System'!W194)</f>
        <v/>
      </c>
      <c r="Y83" s="1219" t="str">
        <f t="shared" si="8"/>
        <v/>
      </c>
      <c r="Z83" s="1415" t="str">
        <f>IFERROR('Step 4 Support Tool'!AE296,"")</f>
        <v/>
      </c>
      <c r="AA83" s="1220"/>
      <c r="AB83" s="1220"/>
    </row>
    <row r="84" spans="1:28" s="1227" customFormat="1" ht="20.149999999999999" hidden="1" customHeight="1" x14ac:dyDescent="0.3">
      <c r="A84" s="523" t="s">
        <v>440</v>
      </c>
      <c r="B84" s="1210">
        <f>'Step 3.1 Site Details'!D85</f>
        <v>0</v>
      </c>
      <c r="C84" s="1211" t="str">
        <f>IF('Step 3.1 Site Details'!B85&lt;&gt;0,'Step 3.1 Site Details'!B85,"")</f>
        <v/>
      </c>
      <c r="D84" s="1212" t="str">
        <f>IF('Step 3.1 Site Details'!J85&lt;&gt;0,'Step 3.1 Site Details'!J85,"")</f>
        <v/>
      </c>
      <c r="E84" s="1213" t="str">
        <f>IF('Step 3.1 Site Details'!L85&lt;&gt;0,'Step 3.1 Site Details'!L85,"")</f>
        <v/>
      </c>
      <c r="F84" s="1212" t="str">
        <f t="shared" si="9"/>
        <v/>
      </c>
      <c r="G84" s="1213" t="str">
        <f>IF('Step 3.1 Site Details'!M85&lt;&gt;0,'Step 3.1 Site Details'!M85,"")</f>
        <v/>
      </c>
      <c r="H84" s="1212" t="str">
        <f t="shared" si="6"/>
        <v/>
      </c>
      <c r="I84" s="1214"/>
      <c r="J84" s="523" t="s">
        <v>584</v>
      </c>
      <c r="K84" s="1215" t="str">
        <f>IF('Step 3.3 Heating System'!C87=0,"",'Step 3.3 Heating System'!C87)</f>
        <v/>
      </c>
      <c r="L84" s="1216" t="str">
        <f>IF('Step 3.3 Heating System'!F87=0,"",'Step 3.3 Heating System'!F87)</f>
        <v/>
      </c>
      <c r="M84" s="1216" t="str">
        <f>IF('Step 3.3 Heating System'!G87=0,"",'Step 3.3 Heating System'!G87)</f>
        <v/>
      </c>
      <c r="N84" s="1217" t="str">
        <f>'Step 3.3 Heating System'!J87</f>
        <v/>
      </c>
      <c r="O84" s="1218" t="str">
        <f>'Step 3.3 Heating System'!V87</f>
        <v/>
      </c>
      <c r="P84" s="1219" t="str">
        <f t="shared" si="7"/>
        <v/>
      </c>
      <c r="Q84" s="1220"/>
      <c r="R84" s="523" t="s">
        <v>712</v>
      </c>
      <c r="S84" s="1221" t="str">
        <f>IF('Step 3.3 Heating System'!D195=0,"",'Step 3.3 Heating System'!D195)</f>
        <v/>
      </c>
      <c r="T84" s="1222" t="str">
        <f>IF('Step 3.3 Heating System'!E195=0,"",'Step 3.3 Heating System'!E195)</f>
        <v/>
      </c>
      <c r="U84" s="1222" t="str">
        <f>IF('Step 3.3 Heating System'!C195=0,"",'Step 3.3 Heating System'!C195)</f>
        <v/>
      </c>
      <c r="V84" s="1223" t="str">
        <f>'Step 3.3 Heating System'!K195</f>
        <v/>
      </c>
      <c r="W84" s="1224" t="str">
        <f>'Step 3.3 Heating System'!L195</f>
        <v/>
      </c>
      <c r="X84" s="1225" t="str">
        <f>IF('Step 3.3 Heating System'!W195=0,"",'Step 3.3 Heating System'!W195)</f>
        <v/>
      </c>
      <c r="Y84" s="1219" t="str">
        <f t="shared" si="8"/>
        <v/>
      </c>
      <c r="Z84" s="1415" t="str">
        <f>IFERROR('Step 4 Support Tool'!AE297,"")</f>
        <v/>
      </c>
      <c r="AA84" s="1220"/>
      <c r="AB84" s="1220"/>
    </row>
    <row r="85" spans="1:28" s="1227" customFormat="1" ht="20.149999999999999" hidden="1" customHeight="1" x14ac:dyDescent="0.3">
      <c r="A85" s="523" t="s">
        <v>441</v>
      </c>
      <c r="B85" s="1210">
        <f>'Step 3.1 Site Details'!D86</f>
        <v>0</v>
      </c>
      <c r="C85" s="1211" t="str">
        <f>IF('Step 3.1 Site Details'!B86&lt;&gt;0,'Step 3.1 Site Details'!B86,"")</f>
        <v/>
      </c>
      <c r="D85" s="1212" t="str">
        <f>IF('Step 3.1 Site Details'!J86&lt;&gt;0,'Step 3.1 Site Details'!J86,"")</f>
        <v/>
      </c>
      <c r="E85" s="1213" t="str">
        <f>IF('Step 3.1 Site Details'!L86&lt;&gt;0,'Step 3.1 Site Details'!L86,"")</f>
        <v/>
      </c>
      <c r="F85" s="1212" t="str">
        <f t="shared" si="9"/>
        <v/>
      </c>
      <c r="G85" s="1213" t="str">
        <f>IF('Step 3.1 Site Details'!M86&lt;&gt;0,'Step 3.1 Site Details'!M86,"")</f>
        <v/>
      </c>
      <c r="H85" s="1212" t="str">
        <f t="shared" si="6"/>
        <v/>
      </c>
      <c r="I85" s="1214"/>
      <c r="J85" s="523" t="s">
        <v>585</v>
      </c>
      <c r="K85" s="1215" t="str">
        <f>IF('Step 3.3 Heating System'!C88=0,"",'Step 3.3 Heating System'!C88)</f>
        <v/>
      </c>
      <c r="L85" s="1216" t="str">
        <f>IF('Step 3.3 Heating System'!F88=0,"",'Step 3.3 Heating System'!F88)</f>
        <v/>
      </c>
      <c r="M85" s="1216" t="str">
        <f>IF('Step 3.3 Heating System'!G88=0,"",'Step 3.3 Heating System'!G88)</f>
        <v/>
      </c>
      <c r="N85" s="1217" t="str">
        <f>'Step 3.3 Heating System'!J88</f>
        <v/>
      </c>
      <c r="O85" s="1218" t="str">
        <f>'Step 3.3 Heating System'!V88</f>
        <v/>
      </c>
      <c r="P85" s="1219" t="str">
        <f t="shared" si="7"/>
        <v/>
      </c>
      <c r="Q85" s="1220"/>
      <c r="R85" s="523" t="s">
        <v>713</v>
      </c>
      <c r="S85" s="1221" t="str">
        <f>IF('Step 3.3 Heating System'!D196=0,"",'Step 3.3 Heating System'!D196)</f>
        <v/>
      </c>
      <c r="T85" s="1222" t="str">
        <f>IF('Step 3.3 Heating System'!E196=0,"",'Step 3.3 Heating System'!E196)</f>
        <v/>
      </c>
      <c r="U85" s="1222" t="str">
        <f>IF('Step 3.3 Heating System'!C196=0,"",'Step 3.3 Heating System'!C196)</f>
        <v/>
      </c>
      <c r="V85" s="1223" t="str">
        <f>'Step 3.3 Heating System'!K196</f>
        <v/>
      </c>
      <c r="W85" s="1224" t="str">
        <f>'Step 3.3 Heating System'!L196</f>
        <v/>
      </c>
      <c r="X85" s="1225" t="str">
        <f>IF('Step 3.3 Heating System'!W196=0,"",'Step 3.3 Heating System'!W196)</f>
        <v/>
      </c>
      <c r="Y85" s="1219" t="str">
        <f t="shared" si="8"/>
        <v/>
      </c>
      <c r="Z85" s="1415" t="str">
        <f>IFERROR('Step 4 Support Tool'!AE298,"")</f>
        <v/>
      </c>
      <c r="AA85" s="1220"/>
      <c r="AB85" s="1220"/>
    </row>
    <row r="86" spans="1:28" s="1227" customFormat="1" ht="20.149999999999999" hidden="1" customHeight="1" x14ac:dyDescent="0.3">
      <c r="A86" s="523" t="s">
        <v>442</v>
      </c>
      <c r="B86" s="1210">
        <f>'Step 3.1 Site Details'!D87</f>
        <v>0</v>
      </c>
      <c r="C86" s="1211" t="str">
        <f>IF('Step 3.1 Site Details'!B87&lt;&gt;0,'Step 3.1 Site Details'!B87,"")</f>
        <v/>
      </c>
      <c r="D86" s="1212" t="str">
        <f>IF('Step 3.1 Site Details'!J87&lt;&gt;0,'Step 3.1 Site Details'!J87,"")</f>
        <v/>
      </c>
      <c r="E86" s="1213" t="str">
        <f>IF('Step 3.1 Site Details'!L87&lt;&gt;0,'Step 3.1 Site Details'!L87,"")</f>
        <v/>
      </c>
      <c r="F86" s="1212" t="str">
        <f t="shared" si="9"/>
        <v/>
      </c>
      <c r="G86" s="1213" t="str">
        <f>IF('Step 3.1 Site Details'!M87&lt;&gt;0,'Step 3.1 Site Details'!M87,"")</f>
        <v/>
      </c>
      <c r="H86" s="1212" t="str">
        <f t="shared" si="6"/>
        <v/>
      </c>
      <c r="I86" s="1214"/>
      <c r="J86" s="523" t="s">
        <v>586</v>
      </c>
      <c r="K86" s="1215" t="str">
        <f>IF('Step 3.3 Heating System'!C89=0,"",'Step 3.3 Heating System'!C89)</f>
        <v/>
      </c>
      <c r="L86" s="1216" t="str">
        <f>IF('Step 3.3 Heating System'!F89=0,"",'Step 3.3 Heating System'!F89)</f>
        <v/>
      </c>
      <c r="M86" s="1216" t="str">
        <f>IF('Step 3.3 Heating System'!G89=0,"",'Step 3.3 Heating System'!G89)</f>
        <v/>
      </c>
      <c r="N86" s="1217" t="str">
        <f>'Step 3.3 Heating System'!J89</f>
        <v/>
      </c>
      <c r="O86" s="1218" t="str">
        <f>'Step 3.3 Heating System'!V89</f>
        <v/>
      </c>
      <c r="P86" s="1219" t="str">
        <f t="shared" si="7"/>
        <v/>
      </c>
      <c r="Q86" s="1220"/>
      <c r="R86" s="523" t="s">
        <v>714</v>
      </c>
      <c r="S86" s="1221" t="str">
        <f>IF('Step 3.3 Heating System'!D197=0,"",'Step 3.3 Heating System'!D197)</f>
        <v/>
      </c>
      <c r="T86" s="1222" t="str">
        <f>IF('Step 3.3 Heating System'!E197=0,"",'Step 3.3 Heating System'!E197)</f>
        <v/>
      </c>
      <c r="U86" s="1222" t="str">
        <f>IF('Step 3.3 Heating System'!C197=0,"",'Step 3.3 Heating System'!C197)</f>
        <v/>
      </c>
      <c r="V86" s="1223" t="str">
        <f>'Step 3.3 Heating System'!K197</f>
        <v/>
      </c>
      <c r="W86" s="1224" t="str">
        <f>'Step 3.3 Heating System'!L197</f>
        <v/>
      </c>
      <c r="X86" s="1225" t="str">
        <f>IF('Step 3.3 Heating System'!W197=0,"",'Step 3.3 Heating System'!W197)</f>
        <v/>
      </c>
      <c r="Y86" s="1219" t="str">
        <f t="shared" si="8"/>
        <v/>
      </c>
      <c r="Z86" s="1415" t="str">
        <f>IFERROR('Step 4 Support Tool'!AE299,"")</f>
        <v/>
      </c>
      <c r="AA86" s="1220"/>
      <c r="AB86" s="1220"/>
    </row>
    <row r="87" spans="1:28" s="1227" customFormat="1" ht="20.149999999999999" hidden="1" customHeight="1" x14ac:dyDescent="0.3">
      <c r="A87" s="523" t="s">
        <v>443</v>
      </c>
      <c r="B87" s="1210">
        <f>'Step 3.1 Site Details'!D88</f>
        <v>0</v>
      </c>
      <c r="C87" s="1211" t="str">
        <f>IF('Step 3.1 Site Details'!B88&lt;&gt;0,'Step 3.1 Site Details'!B88,"")</f>
        <v/>
      </c>
      <c r="D87" s="1212" t="str">
        <f>IF('Step 3.1 Site Details'!J88&lt;&gt;0,'Step 3.1 Site Details'!J88,"")</f>
        <v/>
      </c>
      <c r="E87" s="1213" t="str">
        <f>IF('Step 3.1 Site Details'!L88&lt;&gt;0,'Step 3.1 Site Details'!L88,"")</f>
        <v/>
      </c>
      <c r="F87" s="1212" t="str">
        <f t="shared" si="9"/>
        <v/>
      </c>
      <c r="G87" s="1213" t="str">
        <f>IF('Step 3.1 Site Details'!M88&lt;&gt;0,'Step 3.1 Site Details'!M88,"")</f>
        <v/>
      </c>
      <c r="H87" s="1212" t="str">
        <f t="shared" si="6"/>
        <v/>
      </c>
      <c r="I87" s="1214"/>
      <c r="J87" s="523" t="s">
        <v>587</v>
      </c>
      <c r="K87" s="1215" t="str">
        <f>IF('Step 3.3 Heating System'!C90=0,"",'Step 3.3 Heating System'!C90)</f>
        <v/>
      </c>
      <c r="L87" s="1216" t="str">
        <f>IF('Step 3.3 Heating System'!F90=0,"",'Step 3.3 Heating System'!F90)</f>
        <v/>
      </c>
      <c r="M87" s="1216" t="str">
        <f>IF('Step 3.3 Heating System'!G90=0,"",'Step 3.3 Heating System'!G90)</f>
        <v/>
      </c>
      <c r="N87" s="1217" t="str">
        <f>'Step 3.3 Heating System'!J90</f>
        <v/>
      </c>
      <c r="O87" s="1218" t="str">
        <f>'Step 3.3 Heating System'!V90</f>
        <v/>
      </c>
      <c r="P87" s="1219" t="str">
        <f t="shared" si="7"/>
        <v/>
      </c>
      <c r="Q87" s="1220"/>
      <c r="R87" s="523" t="s">
        <v>715</v>
      </c>
      <c r="S87" s="1221" t="str">
        <f>IF('Step 3.3 Heating System'!D198=0,"",'Step 3.3 Heating System'!D198)</f>
        <v/>
      </c>
      <c r="T87" s="1222" t="str">
        <f>IF('Step 3.3 Heating System'!E198=0,"",'Step 3.3 Heating System'!E198)</f>
        <v/>
      </c>
      <c r="U87" s="1222" t="str">
        <f>IF('Step 3.3 Heating System'!C198=0,"",'Step 3.3 Heating System'!C198)</f>
        <v/>
      </c>
      <c r="V87" s="1223" t="str">
        <f>'Step 3.3 Heating System'!K198</f>
        <v/>
      </c>
      <c r="W87" s="1224" t="str">
        <f>'Step 3.3 Heating System'!L198</f>
        <v/>
      </c>
      <c r="X87" s="1225" t="str">
        <f>IF('Step 3.3 Heating System'!W198=0,"",'Step 3.3 Heating System'!W198)</f>
        <v/>
      </c>
      <c r="Y87" s="1219" t="str">
        <f t="shared" si="8"/>
        <v/>
      </c>
      <c r="Z87" s="1415" t="str">
        <f>IFERROR('Step 4 Support Tool'!AE300,"")</f>
        <v/>
      </c>
      <c r="AA87" s="1220"/>
      <c r="AB87" s="1220"/>
    </row>
    <row r="88" spans="1:28" s="1227" customFormat="1" ht="20.149999999999999" hidden="1" customHeight="1" x14ac:dyDescent="0.3">
      <c r="A88" s="523" t="s">
        <v>444</v>
      </c>
      <c r="B88" s="1210">
        <f>'Step 3.1 Site Details'!D89</f>
        <v>0</v>
      </c>
      <c r="C88" s="1211" t="str">
        <f>IF('Step 3.1 Site Details'!B89&lt;&gt;0,'Step 3.1 Site Details'!B89,"")</f>
        <v/>
      </c>
      <c r="D88" s="1212" t="str">
        <f>IF('Step 3.1 Site Details'!J89&lt;&gt;0,'Step 3.1 Site Details'!J89,"")</f>
        <v/>
      </c>
      <c r="E88" s="1213" t="str">
        <f>IF('Step 3.1 Site Details'!L89&lt;&gt;0,'Step 3.1 Site Details'!L89,"")</f>
        <v/>
      </c>
      <c r="F88" s="1212" t="str">
        <f t="shared" si="9"/>
        <v/>
      </c>
      <c r="G88" s="1213" t="str">
        <f>IF('Step 3.1 Site Details'!M89&lt;&gt;0,'Step 3.1 Site Details'!M89,"")</f>
        <v/>
      </c>
      <c r="H88" s="1212" t="str">
        <f t="shared" si="6"/>
        <v/>
      </c>
      <c r="I88" s="1214"/>
      <c r="J88" s="523" t="s">
        <v>588</v>
      </c>
      <c r="K88" s="1215" t="str">
        <f>IF('Step 3.3 Heating System'!C91=0,"",'Step 3.3 Heating System'!C91)</f>
        <v/>
      </c>
      <c r="L88" s="1216" t="str">
        <f>IF('Step 3.3 Heating System'!F91=0,"",'Step 3.3 Heating System'!F91)</f>
        <v/>
      </c>
      <c r="M88" s="1216" t="str">
        <f>IF('Step 3.3 Heating System'!G91=0,"",'Step 3.3 Heating System'!G91)</f>
        <v/>
      </c>
      <c r="N88" s="1217" t="str">
        <f>'Step 3.3 Heating System'!J91</f>
        <v/>
      </c>
      <c r="O88" s="1218" t="str">
        <f>'Step 3.3 Heating System'!V91</f>
        <v/>
      </c>
      <c r="P88" s="1219" t="str">
        <f t="shared" si="7"/>
        <v/>
      </c>
      <c r="Q88" s="1220"/>
      <c r="R88" s="523" t="s">
        <v>716</v>
      </c>
      <c r="S88" s="1221" t="str">
        <f>IF('Step 3.3 Heating System'!D199=0,"",'Step 3.3 Heating System'!D199)</f>
        <v/>
      </c>
      <c r="T88" s="1222" t="str">
        <f>IF('Step 3.3 Heating System'!E199=0,"",'Step 3.3 Heating System'!E199)</f>
        <v/>
      </c>
      <c r="U88" s="1222" t="str">
        <f>IF('Step 3.3 Heating System'!C199=0,"",'Step 3.3 Heating System'!C199)</f>
        <v/>
      </c>
      <c r="V88" s="1223" t="str">
        <f>'Step 3.3 Heating System'!K199</f>
        <v/>
      </c>
      <c r="W88" s="1224" t="str">
        <f>'Step 3.3 Heating System'!L199</f>
        <v/>
      </c>
      <c r="X88" s="1225" t="str">
        <f>IF('Step 3.3 Heating System'!W199=0,"",'Step 3.3 Heating System'!W199)</f>
        <v/>
      </c>
      <c r="Y88" s="1219" t="str">
        <f t="shared" si="8"/>
        <v/>
      </c>
      <c r="Z88" s="1415" t="str">
        <f>IFERROR('Step 4 Support Tool'!AE301,"")</f>
        <v/>
      </c>
      <c r="AA88" s="1220"/>
      <c r="AB88" s="1220"/>
    </row>
    <row r="89" spans="1:28" s="1227" customFormat="1" ht="20.149999999999999" hidden="1" customHeight="1" x14ac:dyDescent="0.3">
      <c r="A89" s="523" t="s">
        <v>445</v>
      </c>
      <c r="B89" s="1210">
        <f>'Step 3.1 Site Details'!D90</f>
        <v>0</v>
      </c>
      <c r="C89" s="1211" t="str">
        <f>IF('Step 3.1 Site Details'!B90&lt;&gt;0,'Step 3.1 Site Details'!B90,"")</f>
        <v/>
      </c>
      <c r="D89" s="1212" t="str">
        <f>IF('Step 3.1 Site Details'!J90&lt;&gt;0,'Step 3.1 Site Details'!J90,"")</f>
        <v/>
      </c>
      <c r="E89" s="1213" t="str">
        <f>IF('Step 3.1 Site Details'!L90&lt;&gt;0,'Step 3.1 Site Details'!L90,"")</f>
        <v/>
      </c>
      <c r="F89" s="1212" t="str">
        <f t="shared" si="9"/>
        <v/>
      </c>
      <c r="G89" s="1213" t="str">
        <f>IF('Step 3.1 Site Details'!M90&lt;&gt;0,'Step 3.1 Site Details'!M90,"")</f>
        <v/>
      </c>
      <c r="H89" s="1212" t="str">
        <f t="shared" si="6"/>
        <v/>
      </c>
      <c r="I89" s="1214"/>
      <c r="J89" s="523" t="s">
        <v>589</v>
      </c>
      <c r="K89" s="1215" t="str">
        <f>IF('Step 3.3 Heating System'!C92=0,"",'Step 3.3 Heating System'!C92)</f>
        <v/>
      </c>
      <c r="L89" s="1216" t="str">
        <f>IF('Step 3.3 Heating System'!F92=0,"",'Step 3.3 Heating System'!F92)</f>
        <v/>
      </c>
      <c r="M89" s="1216" t="str">
        <f>IF('Step 3.3 Heating System'!G92=0,"",'Step 3.3 Heating System'!G92)</f>
        <v/>
      </c>
      <c r="N89" s="1217" t="str">
        <f>'Step 3.3 Heating System'!J92</f>
        <v/>
      </c>
      <c r="O89" s="1218" t="str">
        <f>'Step 3.3 Heating System'!V92</f>
        <v/>
      </c>
      <c r="P89" s="1219" t="str">
        <f t="shared" si="7"/>
        <v/>
      </c>
      <c r="Q89" s="1220"/>
      <c r="R89" s="523" t="s">
        <v>717</v>
      </c>
      <c r="S89" s="1221" t="str">
        <f>IF('Step 3.3 Heating System'!D200=0,"",'Step 3.3 Heating System'!D200)</f>
        <v/>
      </c>
      <c r="T89" s="1222" t="str">
        <f>IF('Step 3.3 Heating System'!E200=0,"",'Step 3.3 Heating System'!E200)</f>
        <v/>
      </c>
      <c r="U89" s="1222" t="str">
        <f>IF('Step 3.3 Heating System'!C200=0,"",'Step 3.3 Heating System'!C200)</f>
        <v/>
      </c>
      <c r="V89" s="1223" t="str">
        <f>'Step 3.3 Heating System'!K200</f>
        <v/>
      </c>
      <c r="W89" s="1224" t="str">
        <f>'Step 3.3 Heating System'!L200</f>
        <v/>
      </c>
      <c r="X89" s="1225" t="str">
        <f>IF('Step 3.3 Heating System'!W200=0,"",'Step 3.3 Heating System'!W200)</f>
        <v/>
      </c>
      <c r="Y89" s="1219" t="str">
        <f t="shared" si="8"/>
        <v/>
      </c>
      <c r="Z89" s="1415" t="str">
        <f>IFERROR('Step 4 Support Tool'!AE302,"")</f>
        <v/>
      </c>
      <c r="AA89" s="1220"/>
      <c r="AB89" s="1220"/>
    </row>
    <row r="90" spans="1:28" s="1227" customFormat="1" ht="20.149999999999999" hidden="1" customHeight="1" x14ac:dyDescent="0.3">
      <c r="A90" s="523" t="s">
        <v>446</v>
      </c>
      <c r="B90" s="1210">
        <f>'Step 3.1 Site Details'!D91</f>
        <v>0</v>
      </c>
      <c r="C90" s="1211" t="str">
        <f>IF('Step 3.1 Site Details'!B91&lt;&gt;0,'Step 3.1 Site Details'!B91,"")</f>
        <v/>
      </c>
      <c r="D90" s="1212" t="str">
        <f>IF('Step 3.1 Site Details'!J91&lt;&gt;0,'Step 3.1 Site Details'!J91,"")</f>
        <v/>
      </c>
      <c r="E90" s="1213" t="str">
        <f>IF('Step 3.1 Site Details'!L91&lt;&gt;0,'Step 3.1 Site Details'!L91,"")</f>
        <v/>
      </c>
      <c r="F90" s="1212" t="str">
        <f t="shared" si="9"/>
        <v/>
      </c>
      <c r="G90" s="1213" t="str">
        <f>IF('Step 3.1 Site Details'!M91&lt;&gt;0,'Step 3.1 Site Details'!M91,"")</f>
        <v/>
      </c>
      <c r="H90" s="1212" t="str">
        <f t="shared" si="6"/>
        <v/>
      </c>
      <c r="I90" s="1214"/>
      <c r="J90" s="523" t="s">
        <v>590</v>
      </c>
      <c r="K90" s="1215" t="str">
        <f>IF('Step 3.3 Heating System'!C93=0,"",'Step 3.3 Heating System'!C93)</f>
        <v/>
      </c>
      <c r="L90" s="1216" t="str">
        <f>IF('Step 3.3 Heating System'!F93=0,"",'Step 3.3 Heating System'!F93)</f>
        <v/>
      </c>
      <c r="M90" s="1216" t="str">
        <f>IF('Step 3.3 Heating System'!G93=0,"",'Step 3.3 Heating System'!G93)</f>
        <v/>
      </c>
      <c r="N90" s="1217" t="str">
        <f>'Step 3.3 Heating System'!J93</f>
        <v/>
      </c>
      <c r="O90" s="1218" t="str">
        <f>'Step 3.3 Heating System'!V93</f>
        <v/>
      </c>
      <c r="P90" s="1219" t="str">
        <f t="shared" si="7"/>
        <v/>
      </c>
      <c r="Q90" s="1220"/>
      <c r="R90" s="523" t="s">
        <v>718</v>
      </c>
      <c r="S90" s="1221" t="str">
        <f>IF('Step 3.3 Heating System'!D201=0,"",'Step 3.3 Heating System'!D201)</f>
        <v/>
      </c>
      <c r="T90" s="1222" t="str">
        <f>IF('Step 3.3 Heating System'!E201=0,"",'Step 3.3 Heating System'!E201)</f>
        <v/>
      </c>
      <c r="U90" s="1222" t="str">
        <f>IF('Step 3.3 Heating System'!C201=0,"",'Step 3.3 Heating System'!C201)</f>
        <v/>
      </c>
      <c r="V90" s="1223" t="str">
        <f>'Step 3.3 Heating System'!K201</f>
        <v/>
      </c>
      <c r="W90" s="1224" t="str">
        <f>'Step 3.3 Heating System'!L201</f>
        <v/>
      </c>
      <c r="X90" s="1225" t="str">
        <f>IF('Step 3.3 Heating System'!W201=0,"",'Step 3.3 Heating System'!W201)</f>
        <v/>
      </c>
      <c r="Y90" s="1219" t="str">
        <f t="shared" si="8"/>
        <v/>
      </c>
      <c r="Z90" s="1415" t="str">
        <f>IFERROR('Step 4 Support Tool'!AE303,"")</f>
        <v/>
      </c>
      <c r="AA90" s="1220"/>
      <c r="AB90" s="1220"/>
    </row>
    <row r="91" spans="1:28" s="1227" customFormat="1" ht="20.149999999999999" hidden="1" customHeight="1" x14ac:dyDescent="0.3">
      <c r="A91" s="523" t="s">
        <v>447</v>
      </c>
      <c r="B91" s="1210">
        <f>'Step 3.1 Site Details'!D92</f>
        <v>0</v>
      </c>
      <c r="C91" s="1211" t="str">
        <f>IF('Step 3.1 Site Details'!B92&lt;&gt;0,'Step 3.1 Site Details'!B92,"")</f>
        <v/>
      </c>
      <c r="D91" s="1212" t="str">
        <f>IF('Step 3.1 Site Details'!J92&lt;&gt;0,'Step 3.1 Site Details'!J92,"")</f>
        <v/>
      </c>
      <c r="E91" s="1213" t="str">
        <f>IF('Step 3.1 Site Details'!L92&lt;&gt;0,'Step 3.1 Site Details'!L92,"")</f>
        <v/>
      </c>
      <c r="F91" s="1212" t="str">
        <f t="shared" si="9"/>
        <v/>
      </c>
      <c r="G91" s="1213" t="str">
        <f>IF('Step 3.1 Site Details'!M92&lt;&gt;0,'Step 3.1 Site Details'!M92,"")</f>
        <v/>
      </c>
      <c r="H91" s="1212" t="str">
        <f t="shared" si="6"/>
        <v/>
      </c>
      <c r="I91" s="1214"/>
      <c r="J91" s="523" t="s">
        <v>591</v>
      </c>
      <c r="K91" s="1215" t="str">
        <f>IF('Step 3.3 Heating System'!C94=0,"",'Step 3.3 Heating System'!C94)</f>
        <v/>
      </c>
      <c r="L91" s="1216" t="str">
        <f>IF('Step 3.3 Heating System'!F94=0,"",'Step 3.3 Heating System'!F94)</f>
        <v/>
      </c>
      <c r="M91" s="1216" t="str">
        <f>IF('Step 3.3 Heating System'!G94=0,"",'Step 3.3 Heating System'!G94)</f>
        <v/>
      </c>
      <c r="N91" s="1217" t="str">
        <f>'Step 3.3 Heating System'!J94</f>
        <v/>
      </c>
      <c r="O91" s="1218" t="str">
        <f>'Step 3.3 Heating System'!V94</f>
        <v/>
      </c>
      <c r="P91" s="1219" t="str">
        <f t="shared" si="7"/>
        <v/>
      </c>
      <c r="Q91" s="1220"/>
      <c r="R91" s="523" t="s">
        <v>719</v>
      </c>
      <c r="S91" s="1221" t="str">
        <f>IF('Step 3.3 Heating System'!D202=0,"",'Step 3.3 Heating System'!D202)</f>
        <v/>
      </c>
      <c r="T91" s="1222" t="str">
        <f>IF('Step 3.3 Heating System'!E202=0,"",'Step 3.3 Heating System'!E202)</f>
        <v/>
      </c>
      <c r="U91" s="1222" t="str">
        <f>IF('Step 3.3 Heating System'!C202=0,"",'Step 3.3 Heating System'!C202)</f>
        <v/>
      </c>
      <c r="V91" s="1223" t="str">
        <f>'Step 3.3 Heating System'!K202</f>
        <v/>
      </c>
      <c r="W91" s="1224" t="str">
        <f>'Step 3.3 Heating System'!L202</f>
        <v/>
      </c>
      <c r="X91" s="1225" t="str">
        <f>IF('Step 3.3 Heating System'!W202=0,"",'Step 3.3 Heating System'!W202)</f>
        <v/>
      </c>
      <c r="Y91" s="1219" t="str">
        <f t="shared" si="8"/>
        <v/>
      </c>
      <c r="Z91" s="1415" t="str">
        <f>IFERROR('Step 4 Support Tool'!AE304,"")</f>
        <v/>
      </c>
      <c r="AA91" s="1220"/>
      <c r="AB91" s="1220"/>
    </row>
    <row r="92" spans="1:28" s="1227" customFormat="1" ht="20.149999999999999" hidden="1" customHeight="1" x14ac:dyDescent="0.3">
      <c r="A92" s="523" t="s">
        <v>448</v>
      </c>
      <c r="B92" s="1210">
        <f>'Step 3.1 Site Details'!D93</f>
        <v>0</v>
      </c>
      <c r="C92" s="1211" t="str">
        <f>IF('Step 3.1 Site Details'!B93&lt;&gt;0,'Step 3.1 Site Details'!B93,"")</f>
        <v/>
      </c>
      <c r="D92" s="1212" t="str">
        <f>IF('Step 3.1 Site Details'!J93&lt;&gt;0,'Step 3.1 Site Details'!J93,"")</f>
        <v/>
      </c>
      <c r="E92" s="1213" t="str">
        <f>IF('Step 3.1 Site Details'!L93&lt;&gt;0,'Step 3.1 Site Details'!L93,"")</f>
        <v/>
      </c>
      <c r="F92" s="1212" t="str">
        <f t="shared" si="9"/>
        <v/>
      </c>
      <c r="G92" s="1213" t="str">
        <f>IF('Step 3.1 Site Details'!M93&lt;&gt;0,'Step 3.1 Site Details'!M93,"")</f>
        <v/>
      </c>
      <c r="H92" s="1212" t="str">
        <f t="shared" si="6"/>
        <v/>
      </c>
      <c r="I92" s="1214"/>
      <c r="J92" s="523" t="s">
        <v>592</v>
      </c>
      <c r="K92" s="1215" t="str">
        <f>IF('Step 3.3 Heating System'!C95=0,"",'Step 3.3 Heating System'!C95)</f>
        <v/>
      </c>
      <c r="L92" s="1216" t="str">
        <f>IF('Step 3.3 Heating System'!F95=0,"",'Step 3.3 Heating System'!F95)</f>
        <v/>
      </c>
      <c r="M92" s="1216" t="str">
        <f>IF('Step 3.3 Heating System'!G95=0,"",'Step 3.3 Heating System'!G95)</f>
        <v/>
      </c>
      <c r="N92" s="1217" t="str">
        <f>'Step 3.3 Heating System'!J95</f>
        <v/>
      </c>
      <c r="O92" s="1218" t="str">
        <f>'Step 3.3 Heating System'!V95</f>
        <v/>
      </c>
      <c r="P92" s="1219" t="str">
        <f t="shared" si="7"/>
        <v/>
      </c>
      <c r="Q92" s="1220"/>
      <c r="R92" s="523" t="s">
        <v>720</v>
      </c>
      <c r="S92" s="1221" t="str">
        <f>IF('Step 3.3 Heating System'!D203=0,"",'Step 3.3 Heating System'!D203)</f>
        <v/>
      </c>
      <c r="T92" s="1222" t="str">
        <f>IF('Step 3.3 Heating System'!E203=0,"",'Step 3.3 Heating System'!E203)</f>
        <v/>
      </c>
      <c r="U92" s="1222" t="str">
        <f>IF('Step 3.3 Heating System'!C203=0,"",'Step 3.3 Heating System'!C203)</f>
        <v/>
      </c>
      <c r="V92" s="1223" t="str">
        <f>'Step 3.3 Heating System'!K203</f>
        <v/>
      </c>
      <c r="W92" s="1224" t="str">
        <f>'Step 3.3 Heating System'!L203</f>
        <v/>
      </c>
      <c r="X92" s="1225" t="str">
        <f>IF('Step 3.3 Heating System'!W203=0,"",'Step 3.3 Heating System'!W203)</f>
        <v/>
      </c>
      <c r="Y92" s="1219" t="str">
        <f t="shared" si="8"/>
        <v/>
      </c>
      <c r="Z92" s="1415" t="str">
        <f>IFERROR('Step 4 Support Tool'!AE305,"")</f>
        <v/>
      </c>
      <c r="AA92" s="1220"/>
      <c r="AB92" s="1220"/>
    </row>
    <row r="93" spans="1:28" s="1227" customFormat="1" ht="20.149999999999999" hidden="1" customHeight="1" x14ac:dyDescent="0.3">
      <c r="A93" s="523" t="s">
        <v>449</v>
      </c>
      <c r="B93" s="1210">
        <f>'Step 3.1 Site Details'!D94</f>
        <v>0</v>
      </c>
      <c r="C93" s="1211" t="str">
        <f>IF('Step 3.1 Site Details'!B94&lt;&gt;0,'Step 3.1 Site Details'!B94,"")</f>
        <v/>
      </c>
      <c r="D93" s="1212" t="str">
        <f>IF('Step 3.1 Site Details'!J94&lt;&gt;0,'Step 3.1 Site Details'!J94,"")</f>
        <v/>
      </c>
      <c r="E93" s="1213" t="str">
        <f>IF('Step 3.1 Site Details'!L94&lt;&gt;0,'Step 3.1 Site Details'!L94,"")</f>
        <v/>
      </c>
      <c r="F93" s="1212" t="str">
        <f t="shared" si="9"/>
        <v/>
      </c>
      <c r="G93" s="1213" t="str">
        <f>IF('Step 3.1 Site Details'!M94&lt;&gt;0,'Step 3.1 Site Details'!M94,"")</f>
        <v/>
      </c>
      <c r="H93" s="1212" t="str">
        <f t="shared" si="6"/>
        <v/>
      </c>
      <c r="I93" s="1214"/>
      <c r="J93" s="523" t="s">
        <v>593</v>
      </c>
      <c r="K93" s="1215" t="str">
        <f>IF('Step 3.3 Heating System'!C96=0,"",'Step 3.3 Heating System'!C96)</f>
        <v/>
      </c>
      <c r="L93" s="1216" t="str">
        <f>IF('Step 3.3 Heating System'!F96=0,"",'Step 3.3 Heating System'!F96)</f>
        <v/>
      </c>
      <c r="M93" s="1216" t="str">
        <f>IF('Step 3.3 Heating System'!G96=0,"",'Step 3.3 Heating System'!G96)</f>
        <v/>
      </c>
      <c r="N93" s="1217" t="str">
        <f>'Step 3.3 Heating System'!J96</f>
        <v/>
      </c>
      <c r="O93" s="1218" t="str">
        <f>'Step 3.3 Heating System'!V96</f>
        <v/>
      </c>
      <c r="P93" s="1219" t="str">
        <f t="shared" si="7"/>
        <v/>
      </c>
      <c r="Q93" s="1220"/>
      <c r="R93" s="523" t="s">
        <v>721</v>
      </c>
      <c r="S93" s="1221" t="str">
        <f>IF('Step 3.3 Heating System'!D204=0,"",'Step 3.3 Heating System'!D204)</f>
        <v/>
      </c>
      <c r="T93" s="1222" t="str">
        <f>IF('Step 3.3 Heating System'!E204=0,"",'Step 3.3 Heating System'!E204)</f>
        <v/>
      </c>
      <c r="U93" s="1222" t="str">
        <f>IF('Step 3.3 Heating System'!C204=0,"",'Step 3.3 Heating System'!C204)</f>
        <v/>
      </c>
      <c r="V93" s="1223" t="str">
        <f>'Step 3.3 Heating System'!K204</f>
        <v/>
      </c>
      <c r="W93" s="1224" t="str">
        <f>'Step 3.3 Heating System'!L204</f>
        <v/>
      </c>
      <c r="X93" s="1225" t="str">
        <f>IF('Step 3.3 Heating System'!W204=0,"",'Step 3.3 Heating System'!W204)</f>
        <v/>
      </c>
      <c r="Y93" s="1219" t="str">
        <f t="shared" si="8"/>
        <v/>
      </c>
      <c r="Z93" s="1415" t="str">
        <f>IFERROR('Step 4 Support Tool'!AE306,"")</f>
        <v/>
      </c>
      <c r="AA93" s="1220"/>
      <c r="AB93" s="1220"/>
    </row>
    <row r="94" spans="1:28" s="1227" customFormat="1" ht="20.149999999999999" hidden="1" customHeight="1" x14ac:dyDescent="0.3">
      <c r="A94" s="523" t="s">
        <v>450</v>
      </c>
      <c r="B94" s="1210">
        <f>'Step 3.1 Site Details'!D95</f>
        <v>0</v>
      </c>
      <c r="C94" s="1211" t="str">
        <f>IF('Step 3.1 Site Details'!B95&lt;&gt;0,'Step 3.1 Site Details'!B95,"")</f>
        <v/>
      </c>
      <c r="D94" s="1212" t="str">
        <f>IF('Step 3.1 Site Details'!J95&lt;&gt;0,'Step 3.1 Site Details'!J95,"")</f>
        <v/>
      </c>
      <c r="E94" s="1213" t="str">
        <f>IF('Step 3.1 Site Details'!L95&lt;&gt;0,'Step 3.1 Site Details'!L95,"")</f>
        <v/>
      </c>
      <c r="F94" s="1212" t="str">
        <f t="shared" si="9"/>
        <v/>
      </c>
      <c r="G94" s="1213" t="str">
        <f>IF('Step 3.1 Site Details'!M95&lt;&gt;0,'Step 3.1 Site Details'!M95,"")</f>
        <v/>
      </c>
      <c r="H94" s="1212" t="str">
        <f t="shared" si="6"/>
        <v/>
      </c>
      <c r="I94" s="1214"/>
      <c r="J94" s="523" t="s">
        <v>594</v>
      </c>
      <c r="K94" s="1215" t="str">
        <f>IF('Step 3.3 Heating System'!C97=0,"",'Step 3.3 Heating System'!C97)</f>
        <v/>
      </c>
      <c r="L94" s="1216" t="str">
        <f>IF('Step 3.3 Heating System'!F97=0,"",'Step 3.3 Heating System'!F97)</f>
        <v/>
      </c>
      <c r="M94" s="1216" t="str">
        <f>IF('Step 3.3 Heating System'!G97=0,"",'Step 3.3 Heating System'!G97)</f>
        <v/>
      </c>
      <c r="N94" s="1217" t="str">
        <f>'Step 3.3 Heating System'!J97</f>
        <v/>
      </c>
      <c r="O94" s="1218" t="str">
        <f>'Step 3.3 Heating System'!V97</f>
        <v/>
      </c>
      <c r="P94" s="1219" t="str">
        <f t="shared" si="7"/>
        <v/>
      </c>
      <c r="Q94" s="1220"/>
      <c r="R94" s="523" t="s">
        <v>722</v>
      </c>
      <c r="S94" s="1221" t="str">
        <f>IF('Step 3.3 Heating System'!D205=0,"",'Step 3.3 Heating System'!D205)</f>
        <v/>
      </c>
      <c r="T94" s="1222" t="str">
        <f>IF('Step 3.3 Heating System'!E205=0,"",'Step 3.3 Heating System'!E205)</f>
        <v/>
      </c>
      <c r="U94" s="1222" t="str">
        <f>IF('Step 3.3 Heating System'!C205=0,"",'Step 3.3 Heating System'!C205)</f>
        <v/>
      </c>
      <c r="V94" s="1223" t="str">
        <f>'Step 3.3 Heating System'!K205</f>
        <v/>
      </c>
      <c r="W94" s="1224" t="str">
        <f>'Step 3.3 Heating System'!L205</f>
        <v/>
      </c>
      <c r="X94" s="1225" t="str">
        <f>IF('Step 3.3 Heating System'!W205=0,"",'Step 3.3 Heating System'!W205)</f>
        <v/>
      </c>
      <c r="Y94" s="1219" t="str">
        <f t="shared" si="8"/>
        <v/>
      </c>
      <c r="Z94" s="1415" t="str">
        <f>IFERROR('Step 4 Support Tool'!AE307,"")</f>
        <v/>
      </c>
      <c r="AA94" s="1220"/>
      <c r="AB94" s="1220"/>
    </row>
    <row r="95" spans="1:28" s="1227" customFormat="1" ht="20.149999999999999" hidden="1" customHeight="1" x14ac:dyDescent="0.3">
      <c r="A95" s="523" t="s">
        <v>451</v>
      </c>
      <c r="B95" s="1210">
        <f>'Step 3.1 Site Details'!D96</f>
        <v>0</v>
      </c>
      <c r="C95" s="1211" t="str">
        <f>IF('Step 3.1 Site Details'!B96&lt;&gt;0,'Step 3.1 Site Details'!B96,"")</f>
        <v/>
      </c>
      <c r="D95" s="1212" t="str">
        <f>IF('Step 3.1 Site Details'!J96&lt;&gt;0,'Step 3.1 Site Details'!J96,"")</f>
        <v/>
      </c>
      <c r="E95" s="1213" t="str">
        <f>IF('Step 3.1 Site Details'!L96&lt;&gt;0,'Step 3.1 Site Details'!L96,"")</f>
        <v/>
      </c>
      <c r="F95" s="1212" t="str">
        <f t="shared" si="9"/>
        <v/>
      </c>
      <c r="G95" s="1213" t="str">
        <f>IF('Step 3.1 Site Details'!M96&lt;&gt;0,'Step 3.1 Site Details'!M96,"")</f>
        <v/>
      </c>
      <c r="H95" s="1212" t="str">
        <f t="shared" si="6"/>
        <v/>
      </c>
      <c r="I95" s="1214"/>
      <c r="J95" s="523" t="s">
        <v>595</v>
      </c>
      <c r="K95" s="1215" t="str">
        <f>IF('Step 3.3 Heating System'!C98=0,"",'Step 3.3 Heating System'!C98)</f>
        <v/>
      </c>
      <c r="L95" s="1216" t="str">
        <f>IF('Step 3.3 Heating System'!F98=0,"",'Step 3.3 Heating System'!F98)</f>
        <v/>
      </c>
      <c r="M95" s="1216" t="str">
        <f>IF('Step 3.3 Heating System'!G98=0,"",'Step 3.3 Heating System'!G98)</f>
        <v/>
      </c>
      <c r="N95" s="1217" t="str">
        <f>'Step 3.3 Heating System'!J98</f>
        <v/>
      </c>
      <c r="O95" s="1218" t="str">
        <f>'Step 3.3 Heating System'!V98</f>
        <v/>
      </c>
      <c r="P95" s="1219" t="str">
        <f t="shared" si="7"/>
        <v/>
      </c>
      <c r="Q95" s="1220"/>
      <c r="R95" s="523" t="s">
        <v>723</v>
      </c>
      <c r="S95" s="1221" t="str">
        <f>IF('Step 3.3 Heating System'!D206=0,"",'Step 3.3 Heating System'!D206)</f>
        <v/>
      </c>
      <c r="T95" s="1222" t="str">
        <f>IF('Step 3.3 Heating System'!E206=0,"",'Step 3.3 Heating System'!E206)</f>
        <v/>
      </c>
      <c r="U95" s="1222" t="str">
        <f>IF('Step 3.3 Heating System'!C206=0,"",'Step 3.3 Heating System'!C206)</f>
        <v/>
      </c>
      <c r="V95" s="1223" t="str">
        <f>'Step 3.3 Heating System'!K206</f>
        <v/>
      </c>
      <c r="W95" s="1224" t="str">
        <f>'Step 3.3 Heating System'!L206</f>
        <v/>
      </c>
      <c r="X95" s="1225" t="str">
        <f>IF('Step 3.3 Heating System'!W206=0,"",'Step 3.3 Heating System'!W206)</f>
        <v/>
      </c>
      <c r="Y95" s="1219" t="str">
        <f t="shared" si="8"/>
        <v/>
      </c>
      <c r="Z95" s="1415" t="str">
        <f>IFERROR('Step 4 Support Tool'!AE308,"")</f>
        <v/>
      </c>
      <c r="AA95" s="1220"/>
      <c r="AB95" s="1220"/>
    </row>
    <row r="96" spans="1:28" s="1227" customFormat="1" ht="20.149999999999999" hidden="1" customHeight="1" x14ac:dyDescent="0.3">
      <c r="A96" s="523" t="s">
        <v>452</v>
      </c>
      <c r="B96" s="1210">
        <f>'Step 3.1 Site Details'!D97</f>
        <v>0</v>
      </c>
      <c r="C96" s="1211" t="str">
        <f>IF('Step 3.1 Site Details'!B97&lt;&gt;0,'Step 3.1 Site Details'!B97,"")</f>
        <v/>
      </c>
      <c r="D96" s="1212" t="str">
        <f>IF('Step 3.1 Site Details'!J97&lt;&gt;0,'Step 3.1 Site Details'!J97,"")</f>
        <v/>
      </c>
      <c r="E96" s="1213" t="str">
        <f>IF('Step 3.1 Site Details'!L97&lt;&gt;0,'Step 3.1 Site Details'!L97,"")</f>
        <v/>
      </c>
      <c r="F96" s="1212" t="str">
        <f t="shared" si="9"/>
        <v/>
      </c>
      <c r="G96" s="1213" t="str">
        <f>IF('Step 3.1 Site Details'!M97&lt;&gt;0,'Step 3.1 Site Details'!M97,"")</f>
        <v/>
      </c>
      <c r="H96" s="1212" t="str">
        <f t="shared" si="6"/>
        <v/>
      </c>
      <c r="I96" s="1214"/>
      <c r="J96" s="523" t="s">
        <v>596</v>
      </c>
      <c r="K96" s="1215" t="str">
        <f>IF('Step 3.3 Heating System'!C99=0,"",'Step 3.3 Heating System'!C99)</f>
        <v/>
      </c>
      <c r="L96" s="1216" t="str">
        <f>IF('Step 3.3 Heating System'!F99=0,"",'Step 3.3 Heating System'!F99)</f>
        <v/>
      </c>
      <c r="M96" s="1216" t="str">
        <f>IF('Step 3.3 Heating System'!G99=0,"",'Step 3.3 Heating System'!G99)</f>
        <v/>
      </c>
      <c r="N96" s="1217" t="str">
        <f>'Step 3.3 Heating System'!J99</f>
        <v/>
      </c>
      <c r="O96" s="1218" t="str">
        <f>'Step 3.3 Heating System'!V99</f>
        <v/>
      </c>
      <c r="P96" s="1219" t="str">
        <f t="shared" si="7"/>
        <v/>
      </c>
      <c r="Q96" s="1220"/>
      <c r="R96" s="523" t="s">
        <v>724</v>
      </c>
      <c r="S96" s="1221" t="str">
        <f>IF('Step 3.3 Heating System'!D207=0,"",'Step 3.3 Heating System'!D207)</f>
        <v/>
      </c>
      <c r="T96" s="1222" t="str">
        <f>IF('Step 3.3 Heating System'!E207=0,"",'Step 3.3 Heating System'!E207)</f>
        <v/>
      </c>
      <c r="U96" s="1222" t="str">
        <f>IF('Step 3.3 Heating System'!C207=0,"",'Step 3.3 Heating System'!C207)</f>
        <v/>
      </c>
      <c r="V96" s="1223" t="str">
        <f>'Step 3.3 Heating System'!K207</f>
        <v/>
      </c>
      <c r="W96" s="1224" t="str">
        <f>'Step 3.3 Heating System'!L207</f>
        <v/>
      </c>
      <c r="X96" s="1225" t="str">
        <f>IF('Step 3.3 Heating System'!W207=0,"",'Step 3.3 Heating System'!W207)</f>
        <v/>
      </c>
      <c r="Y96" s="1219" t="str">
        <f t="shared" si="8"/>
        <v/>
      </c>
      <c r="Z96" s="1415" t="str">
        <f>IFERROR('Step 4 Support Tool'!AE309,"")</f>
        <v/>
      </c>
      <c r="AA96" s="1220"/>
      <c r="AB96" s="1220"/>
    </row>
    <row r="97" spans="1:39" s="1227" customFormat="1" ht="20.149999999999999" hidden="1" customHeight="1" x14ac:dyDescent="0.3">
      <c r="A97" s="523" t="s">
        <v>453</v>
      </c>
      <c r="B97" s="1210">
        <f>'Step 3.1 Site Details'!D98</f>
        <v>0</v>
      </c>
      <c r="C97" s="1211" t="str">
        <f>IF('Step 3.1 Site Details'!B98&lt;&gt;0,'Step 3.1 Site Details'!B98,"")</f>
        <v/>
      </c>
      <c r="D97" s="1212" t="str">
        <f>IF('Step 3.1 Site Details'!J98&lt;&gt;0,'Step 3.1 Site Details'!J98,"")</f>
        <v/>
      </c>
      <c r="E97" s="1213" t="str">
        <f>IF('Step 3.1 Site Details'!L98&lt;&gt;0,'Step 3.1 Site Details'!L98,"")</f>
        <v/>
      </c>
      <c r="F97" s="1212" t="str">
        <f t="shared" si="9"/>
        <v/>
      </c>
      <c r="G97" s="1213" t="str">
        <f>IF('Step 3.1 Site Details'!M98&lt;&gt;0,'Step 3.1 Site Details'!M98,"")</f>
        <v/>
      </c>
      <c r="H97" s="1212" t="str">
        <f t="shared" si="6"/>
        <v/>
      </c>
      <c r="I97" s="1214"/>
      <c r="J97" s="523" t="s">
        <v>597</v>
      </c>
      <c r="K97" s="1215" t="str">
        <f>IF('Step 3.3 Heating System'!C100=0,"",'Step 3.3 Heating System'!C100)</f>
        <v/>
      </c>
      <c r="L97" s="1216" t="str">
        <f>IF('Step 3.3 Heating System'!F100=0,"",'Step 3.3 Heating System'!F100)</f>
        <v/>
      </c>
      <c r="M97" s="1216" t="str">
        <f>IF('Step 3.3 Heating System'!G100=0,"",'Step 3.3 Heating System'!G100)</f>
        <v/>
      </c>
      <c r="N97" s="1217" t="str">
        <f>'Step 3.3 Heating System'!J100</f>
        <v/>
      </c>
      <c r="O97" s="1218" t="str">
        <f>'Step 3.3 Heating System'!V100</f>
        <v/>
      </c>
      <c r="P97" s="1219" t="str">
        <f t="shared" si="7"/>
        <v/>
      </c>
      <c r="Q97" s="1220"/>
      <c r="R97" s="523" t="s">
        <v>725</v>
      </c>
      <c r="S97" s="1221" t="str">
        <f>IF('Step 3.3 Heating System'!D208=0,"",'Step 3.3 Heating System'!D208)</f>
        <v/>
      </c>
      <c r="T97" s="1222" t="str">
        <f>IF('Step 3.3 Heating System'!E208=0,"",'Step 3.3 Heating System'!E208)</f>
        <v/>
      </c>
      <c r="U97" s="1222" t="str">
        <f>IF('Step 3.3 Heating System'!C208=0,"",'Step 3.3 Heating System'!C208)</f>
        <v/>
      </c>
      <c r="V97" s="1223" t="str">
        <f>'Step 3.3 Heating System'!K208</f>
        <v/>
      </c>
      <c r="W97" s="1224" t="str">
        <f>'Step 3.3 Heating System'!L208</f>
        <v/>
      </c>
      <c r="X97" s="1225" t="str">
        <f>IF('Step 3.3 Heating System'!W208=0,"",'Step 3.3 Heating System'!W208)</f>
        <v/>
      </c>
      <c r="Y97" s="1219" t="str">
        <f t="shared" si="8"/>
        <v/>
      </c>
      <c r="Z97" s="1415" t="str">
        <f>IFERROR('Step 4 Support Tool'!AE310,"")</f>
        <v/>
      </c>
      <c r="AA97" s="1220"/>
      <c r="AB97" s="1220"/>
    </row>
    <row r="98" spans="1:39" s="1227" customFormat="1" ht="20.149999999999999" hidden="1" customHeight="1" x14ac:dyDescent="0.3">
      <c r="A98" s="523" t="s">
        <v>454</v>
      </c>
      <c r="B98" s="1210">
        <f>'Step 3.1 Site Details'!D99</f>
        <v>0</v>
      </c>
      <c r="C98" s="1211" t="str">
        <f>IF('Step 3.1 Site Details'!B99&lt;&gt;0,'Step 3.1 Site Details'!B99,"")</f>
        <v/>
      </c>
      <c r="D98" s="1212" t="str">
        <f>IF('Step 3.1 Site Details'!J99&lt;&gt;0,'Step 3.1 Site Details'!J99,"")</f>
        <v/>
      </c>
      <c r="E98" s="1213" t="str">
        <f>IF('Step 3.1 Site Details'!L99&lt;&gt;0,'Step 3.1 Site Details'!L99,"")</f>
        <v/>
      </c>
      <c r="F98" s="1212" t="str">
        <f t="shared" si="9"/>
        <v/>
      </c>
      <c r="G98" s="1213" t="str">
        <f>IF('Step 3.1 Site Details'!M99&lt;&gt;0,'Step 3.1 Site Details'!M99,"")</f>
        <v/>
      </c>
      <c r="H98" s="1212" t="str">
        <f t="shared" si="6"/>
        <v/>
      </c>
      <c r="I98" s="1214"/>
      <c r="J98" s="523" t="s">
        <v>598</v>
      </c>
      <c r="K98" s="1215" t="str">
        <f>IF('Step 3.3 Heating System'!C101=0,"",'Step 3.3 Heating System'!C101)</f>
        <v/>
      </c>
      <c r="L98" s="1216" t="str">
        <f>IF('Step 3.3 Heating System'!F101=0,"",'Step 3.3 Heating System'!F101)</f>
        <v/>
      </c>
      <c r="M98" s="1216" t="str">
        <f>IF('Step 3.3 Heating System'!G101=0,"",'Step 3.3 Heating System'!G101)</f>
        <v/>
      </c>
      <c r="N98" s="1217" t="str">
        <f>'Step 3.3 Heating System'!J101</f>
        <v/>
      </c>
      <c r="O98" s="1218" t="str">
        <f>'Step 3.3 Heating System'!V101</f>
        <v/>
      </c>
      <c r="P98" s="1219" t="str">
        <f t="shared" si="7"/>
        <v/>
      </c>
      <c r="Q98" s="1220"/>
      <c r="R98" s="523" t="s">
        <v>726</v>
      </c>
      <c r="S98" s="1221" t="str">
        <f>IF('Step 3.3 Heating System'!D209=0,"",'Step 3.3 Heating System'!D209)</f>
        <v/>
      </c>
      <c r="T98" s="1222" t="str">
        <f>IF('Step 3.3 Heating System'!E209=0,"",'Step 3.3 Heating System'!E209)</f>
        <v/>
      </c>
      <c r="U98" s="1222" t="str">
        <f>IF('Step 3.3 Heating System'!C209=0,"",'Step 3.3 Heating System'!C209)</f>
        <v/>
      </c>
      <c r="V98" s="1223" t="str">
        <f>'Step 3.3 Heating System'!K209</f>
        <v/>
      </c>
      <c r="W98" s="1224" t="str">
        <f>'Step 3.3 Heating System'!L209</f>
        <v/>
      </c>
      <c r="X98" s="1225" t="str">
        <f>IF('Step 3.3 Heating System'!W209=0,"",'Step 3.3 Heating System'!W209)</f>
        <v/>
      </c>
      <c r="Y98" s="1219" t="str">
        <f t="shared" si="8"/>
        <v/>
      </c>
      <c r="Z98" s="1415" t="str">
        <f>IFERROR('Step 4 Support Tool'!AE311,"")</f>
        <v/>
      </c>
      <c r="AA98" s="1220"/>
      <c r="AB98" s="1220"/>
    </row>
    <row r="99" spans="1:39" s="1227" customFormat="1" ht="20.149999999999999" hidden="1" customHeight="1" x14ac:dyDescent="0.3">
      <c r="A99" s="523" t="s">
        <v>455</v>
      </c>
      <c r="B99" s="1210">
        <f>'Step 3.1 Site Details'!D100</f>
        <v>0</v>
      </c>
      <c r="C99" s="1211" t="str">
        <f>IF('Step 3.1 Site Details'!B100&lt;&gt;0,'Step 3.1 Site Details'!B100,"")</f>
        <v/>
      </c>
      <c r="D99" s="1212" t="str">
        <f>IF('Step 3.1 Site Details'!J100&lt;&gt;0,'Step 3.1 Site Details'!J100,"")</f>
        <v/>
      </c>
      <c r="E99" s="1213" t="str">
        <f>IF('Step 3.1 Site Details'!L100&lt;&gt;0,'Step 3.1 Site Details'!L100,"")</f>
        <v/>
      </c>
      <c r="F99" s="1212" t="str">
        <f t="shared" si="9"/>
        <v/>
      </c>
      <c r="G99" s="1213" t="str">
        <f>IF('Step 3.1 Site Details'!M100&lt;&gt;0,'Step 3.1 Site Details'!M100,"")</f>
        <v/>
      </c>
      <c r="H99" s="1212" t="str">
        <f t="shared" si="6"/>
        <v/>
      </c>
      <c r="I99" s="1214"/>
      <c r="J99" s="523" t="s">
        <v>599</v>
      </c>
      <c r="K99" s="1215" t="str">
        <f>IF('Step 3.3 Heating System'!C102=0,"",'Step 3.3 Heating System'!C102)</f>
        <v/>
      </c>
      <c r="L99" s="1216" t="str">
        <f>IF('Step 3.3 Heating System'!F102=0,"",'Step 3.3 Heating System'!F102)</f>
        <v/>
      </c>
      <c r="M99" s="1216" t="str">
        <f>IF('Step 3.3 Heating System'!G102=0,"",'Step 3.3 Heating System'!G102)</f>
        <v/>
      </c>
      <c r="N99" s="1217" t="str">
        <f>'Step 3.3 Heating System'!J102</f>
        <v/>
      </c>
      <c r="O99" s="1218" t="str">
        <f>'Step 3.3 Heating System'!V102</f>
        <v/>
      </c>
      <c r="P99" s="1219" t="str">
        <f t="shared" si="7"/>
        <v/>
      </c>
      <c r="Q99" s="1220"/>
      <c r="R99" s="523" t="s">
        <v>727</v>
      </c>
      <c r="S99" s="1221" t="str">
        <f>IF('Step 3.3 Heating System'!D210=0,"",'Step 3.3 Heating System'!D210)</f>
        <v/>
      </c>
      <c r="T99" s="1222" t="str">
        <f>IF('Step 3.3 Heating System'!E210=0,"",'Step 3.3 Heating System'!E210)</f>
        <v/>
      </c>
      <c r="U99" s="1222" t="str">
        <f>IF('Step 3.3 Heating System'!C210=0,"",'Step 3.3 Heating System'!C210)</f>
        <v/>
      </c>
      <c r="V99" s="1223" t="str">
        <f>'Step 3.3 Heating System'!K210</f>
        <v/>
      </c>
      <c r="W99" s="1224" t="str">
        <f>'Step 3.3 Heating System'!L210</f>
        <v/>
      </c>
      <c r="X99" s="1225" t="str">
        <f>IF('Step 3.3 Heating System'!W210=0,"",'Step 3.3 Heating System'!W210)</f>
        <v/>
      </c>
      <c r="Y99" s="1219" t="str">
        <f t="shared" si="8"/>
        <v/>
      </c>
      <c r="Z99" s="1415" t="str">
        <f>IFERROR('Step 4 Support Tool'!AE312,"")</f>
        <v/>
      </c>
      <c r="AA99" s="1220"/>
      <c r="AB99" s="1220"/>
    </row>
    <row r="100" spans="1:39" s="1227" customFormat="1" ht="20.149999999999999" hidden="1" customHeight="1" x14ac:dyDescent="0.3">
      <c r="A100" s="523" t="s">
        <v>456</v>
      </c>
      <c r="B100" s="1210">
        <f>'Step 3.1 Site Details'!D101</f>
        <v>0</v>
      </c>
      <c r="C100" s="1211" t="str">
        <f>IF('Step 3.1 Site Details'!B101&lt;&gt;0,'Step 3.1 Site Details'!B101,"")</f>
        <v/>
      </c>
      <c r="D100" s="1212" t="str">
        <f>IF('Step 3.1 Site Details'!J101&lt;&gt;0,'Step 3.1 Site Details'!J101,"")</f>
        <v/>
      </c>
      <c r="E100" s="1213" t="str">
        <f>IF('Step 3.1 Site Details'!L101&lt;&gt;0,'Step 3.1 Site Details'!L101,"")</f>
        <v/>
      </c>
      <c r="F100" s="1212" t="str">
        <f t="shared" si="9"/>
        <v/>
      </c>
      <c r="G100" s="1213" t="str">
        <f>IF('Step 3.1 Site Details'!M101&lt;&gt;0,'Step 3.1 Site Details'!M101,"")</f>
        <v/>
      </c>
      <c r="H100" s="1212" t="str">
        <f t="shared" si="6"/>
        <v/>
      </c>
      <c r="I100" s="1214"/>
      <c r="J100" s="523" t="s">
        <v>600</v>
      </c>
      <c r="K100" s="1215" t="str">
        <f>IF('Step 3.3 Heating System'!C103=0,"",'Step 3.3 Heating System'!C103)</f>
        <v/>
      </c>
      <c r="L100" s="1216" t="str">
        <f>IF('Step 3.3 Heating System'!F103=0,"",'Step 3.3 Heating System'!F103)</f>
        <v/>
      </c>
      <c r="M100" s="1216" t="str">
        <f>IF('Step 3.3 Heating System'!G103=0,"",'Step 3.3 Heating System'!G103)</f>
        <v/>
      </c>
      <c r="N100" s="1217" t="str">
        <f>'Step 3.3 Heating System'!J103</f>
        <v/>
      </c>
      <c r="O100" s="1218" t="str">
        <f>'Step 3.3 Heating System'!V103</f>
        <v/>
      </c>
      <c r="P100" s="1219" t="str">
        <f t="shared" si="7"/>
        <v/>
      </c>
      <c r="Q100" s="1220"/>
      <c r="R100" s="523" t="s">
        <v>728</v>
      </c>
      <c r="S100" s="1221" t="str">
        <f>IF('Step 3.3 Heating System'!D211=0,"",'Step 3.3 Heating System'!D211)</f>
        <v/>
      </c>
      <c r="T100" s="1222" t="str">
        <f>IF('Step 3.3 Heating System'!E211=0,"",'Step 3.3 Heating System'!E211)</f>
        <v/>
      </c>
      <c r="U100" s="1222" t="str">
        <f>IF('Step 3.3 Heating System'!C211=0,"",'Step 3.3 Heating System'!C211)</f>
        <v/>
      </c>
      <c r="V100" s="1223" t="str">
        <f>'Step 3.3 Heating System'!K211</f>
        <v/>
      </c>
      <c r="W100" s="1224" t="str">
        <f>'Step 3.3 Heating System'!L211</f>
        <v/>
      </c>
      <c r="X100" s="1225" t="str">
        <f>IF('Step 3.3 Heating System'!W211=0,"",'Step 3.3 Heating System'!W211)</f>
        <v/>
      </c>
      <c r="Y100" s="1219" t="str">
        <f t="shared" si="8"/>
        <v/>
      </c>
      <c r="Z100" s="1415" t="str">
        <f>IFERROR('Step 4 Support Tool'!AE313,"")</f>
        <v/>
      </c>
      <c r="AA100" s="1220"/>
      <c r="AB100" s="1220"/>
    </row>
    <row r="101" spans="1:39" s="1227" customFormat="1" ht="20.149999999999999" hidden="1" customHeight="1" x14ac:dyDescent="0.3">
      <c r="A101" s="523" t="s">
        <v>457</v>
      </c>
      <c r="B101" s="1210">
        <f>'Step 3.1 Site Details'!D102</f>
        <v>0</v>
      </c>
      <c r="C101" s="1211" t="str">
        <f>IF('Step 3.1 Site Details'!B102&lt;&gt;0,'Step 3.1 Site Details'!B102,"")</f>
        <v/>
      </c>
      <c r="D101" s="1212" t="str">
        <f>IF('Step 3.1 Site Details'!J102&lt;&gt;0,'Step 3.1 Site Details'!J102,"")</f>
        <v/>
      </c>
      <c r="E101" s="1213" t="str">
        <f>IF('Step 3.1 Site Details'!L102&lt;&gt;0,'Step 3.1 Site Details'!L102,"")</f>
        <v/>
      </c>
      <c r="F101" s="1212" t="str">
        <f t="shared" si="9"/>
        <v/>
      </c>
      <c r="G101" s="1213" t="str">
        <f>IF('Step 3.1 Site Details'!M102&lt;&gt;0,'Step 3.1 Site Details'!M102,"")</f>
        <v/>
      </c>
      <c r="H101" s="1212" t="str">
        <f t="shared" si="6"/>
        <v/>
      </c>
      <c r="I101" s="1214"/>
      <c r="J101" s="523" t="s">
        <v>601</v>
      </c>
      <c r="K101" s="1215" t="str">
        <f>IF('Step 3.3 Heating System'!C104=0,"",'Step 3.3 Heating System'!C104)</f>
        <v/>
      </c>
      <c r="L101" s="1216" t="str">
        <f>IF('Step 3.3 Heating System'!F104=0,"",'Step 3.3 Heating System'!F104)</f>
        <v/>
      </c>
      <c r="M101" s="1216" t="str">
        <f>IF('Step 3.3 Heating System'!G104=0,"",'Step 3.3 Heating System'!G104)</f>
        <v/>
      </c>
      <c r="N101" s="1217" t="str">
        <f>'Step 3.3 Heating System'!J104</f>
        <v/>
      </c>
      <c r="O101" s="1218" t="str">
        <f>'Step 3.3 Heating System'!V104</f>
        <v/>
      </c>
      <c r="P101" s="1219" t="str">
        <f t="shared" si="7"/>
        <v/>
      </c>
      <c r="Q101" s="1220"/>
      <c r="R101" s="523" t="s">
        <v>729</v>
      </c>
      <c r="S101" s="1221" t="str">
        <f>IF('Step 3.3 Heating System'!D212=0,"",'Step 3.3 Heating System'!D212)</f>
        <v/>
      </c>
      <c r="T101" s="1222" t="str">
        <f>IF('Step 3.3 Heating System'!E212=0,"",'Step 3.3 Heating System'!E212)</f>
        <v/>
      </c>
      <c r="U101" s="1222" t="str">
        <f>IF('Step 3.3 Heating System'!C212=0,"",'Step 3.3 Heating System'!C212)</f>
        <v/>
      </c>
      <c r="V101" s="1223" t="str">
        <f>'Step 3.3 Heating System'!K212</f>
        <v/>
      </c>
      <c r="W101" s="1224" t="str">
        <f>'Step 3.3 Heating System'!L212</f>
        <v/>
      </c>
      <c r="X101" s="1225" t="str">
        <f>IF('Step 3.3 Heating System'!W212=0,"",'Step 3.3 Heating System'!W212)</f>
        <v/>
      </c>
      <c r="Y101" s="1219" t="str">
        <f t="shared" si="8"/>
        <v/>
      </c>
      <c r="Z101" s="1415" t="str">
        <f>IFERROR('Step 4 Support Tool'!AE314,"")</f>
        <v/>
      </c>
      <c r="AA101" s="1220"/>
      <c r="AB101" s="1220"/>
    </row>
    <row r="102" spans="1:39" s="1227" customFormat="1" ht="20.149999999999999" hidden="1" customHeight="1" x14ac:dyDescent="0.3">
      <c r="A102" s="523" t="s">
        <v>458</v>
      </c>
      <c r="B102" s="1210">
        <f>'Step 3.1 Site Details'!D103</f>
        <v>0</v>
      </c>
      <c r="C102" s="1211" t="str">
        <f>IF('Step 3.1 Site Details'!B103&lt;&gt;0,'Step 3.1 Site Details'!B103,"")</f>
        <v/>
      </c>
      <c r="D102" s="1212" t="str">
        <f>IF('Step 3.1 Site Details'!J103&lt;&gt;0,'Step 3.1 Site Details'!J103,"")</f>
        <v/>
      </c>
      <c r="E102" s="1213" t="str">
        <f>IF('Step 3.1 Site Details'!L103&lt;&gt;0,'Step 3.1 Site Details'!L103,"")</f>
        <v/>
      </c>
      <c r="F102" s="1212" t="str">
        <f t="shared" si="9"/>
        <v/>
      </c>
      <c r="G102" s="1213" t="str">
        <f>IF('Step 3.1 Site Details'!M103&lt;&gt;0,'Step 3.1 Site Details'!M103,"")</f>
        <v/>
      </c>
      <c r="H102" s="1212" t="str">
        <f t="shared" si="6"/>
        <v/>
      </c>
      <c r="I102" s="1214"/>
      <c r="J102" s="523" t="s">
        <v>602</v>
      </c>
      <c r="K102" s="1215" t="str">
        <f>IF('Step 3.3 Heating System'!C105=0,"",'Step 3.3 Heating System'!C105)</f>
        <v/>
      </c>
      <c r="L102" s="1216" t="str">
        <f>IF('Step 3.3 Heating System'!F105=0,"",'Step 3.3 Heating System'!F105)</f>
        <v/>
      </c>
      <c r="M102" s="1216" t="str">
        <f>IF('Step 3.3 Heating System'!G105=0,"",'Step 3.3 Heating System'!G105)</f>
        <v/>
      </c>
      <c r="N102" s="1217" t="str">
        <f>'Step 3.3 Heating System'!J105</f>
        <v/>
      </c>
      <c r="O102" s="1218" t="str">
        <f>'Step 3.3 Heating System'!V105</f>
        <v/>
      </c>
      <c r="P102" s="1219" t="str">
        <f t="shared" si="7"/>
        <v/>
      </c>
      <c r="Q102" s="1220"/>
      <c r="R102" s="523" t="s">
        <v>730</v>
      </c>
      <c r="S102" s="1221" t="str">
        <f>IF('Step 3.3 Heating System'!D213=0,"",'Step 3.3 Heating System'!D213)</f>
        <v/>
      </c>
      <c r="T102" s="1222" t="str">
        <f>IF('Step 3.3 Heating System'!E213=0,"",'Step 3.3 Heating System'!E213)</f>
        <v/>
      </c>
      <c r="U102" s="1222" t="str">
        <f>IF('Step 3.3 Heating System'!C213=0,"",'Step 3.3 Heating System'!C213)</f>
        <v/>
      </c>
      <c r="V102" s="1223" t="str">
        <f>'Step 3.3 Heating System'!K213</f>
        <v/>
      </c>
      <c r="W102" s="1224" t="str">
        <f>'Step 3.3 Heating System'!L213</f>
        <v/>
      </c>
      <c r="X102" s="1225" t="str">
        <f>IF('Step 3.3 Heating System'!W213=0,"",'Step 3.3 Heating System'!W213)</f>
        <v/>
      </c>
      <c r="Y102" s="1219" t="str">
        <f t="shared" si="8"/>
        <v/>
      </c>
      <c r="Z102" s="1415" t="str">
        <f>IFERROR('Step 4 Support Tool'!AE315,"")</f>
        <v/>
      </c>
      <c r="AA102" s="1220"/>
      <c r="AB102" s="1220"/>
    </row>
    <row r="103" spans="1:39" s="1227" customFormat="1" ht="20.149999999999999" hidden="1" customHeight="1" x14ac:dyDescent="0.3">
      <c r="A103" s="523" t="s">
        <v>459</v>
      </c>
      <c r="B103" s="1210">
        <f>'Step 3.1 Site Details'!D104</f>
        <v>0</v>
      </c>
      <c r="C103" s="1211" t="str">
        <f>IF('Step 3.1 Site Details'!B104&lt;&gt;0,'Step 3.1 Site Details'!B104,"")</f>
        <v/>
      </c>
      <c r="D103" s="1212" t="str">
        <f>IF('Step 3.1 Site Details'!J104&lt;&gt;0,'Step 3.1 Site Details'!J104,"")</f>
        <v/>
      </c>
      <c r="E103" s="1213" t="str">
        <f>IF('Step 3.1 Site Details'!L104&lt;&gt;0,'Step 3.1 Site Details'!L104,"")</f>
        <v/>
      </c>
      <c r="F103" s="1212" t="str">
        <f t="shared" si="9"/>
        <v/>
      </c>
      <c r="G103" s="1213" t="str">
        <f>IF('Step 3.1 Site Details'!M104&lt;&gt;0,'Step 3.1 Site Details'!M104,"")</f>
        <v/>
      </c>
      <c r="H103" s="1212" t="str">
        <f t="shared" si="6"/>
        <v/>
      </c>
      <c r="I103" s="1214"/>
      <c r="J103" s="523" t="s">
        <v>603</v>
      </c>
      <c r="K103" s="1215" t="str">
        <f>IF('Step 3.3 Heating System'!C106=0,"",'Step 3.3 Heating System'!C106)</f>
        <v/>
      </c>
      <c r="L103" s="1216" t="str">
        <f>IF('Step 3.3 Heating System'!F106=0,"",'Step 3.3 Heating System'!F106)</f>
        <v/>
      </c>
      <c r="M103" s="1216" t="str">
        <f>IF('Step 3.3 Heating System'!G106=0,"",'Step 3.3 Heating System'!G106)</f>
        <v/>
      </c>
      <c r="N103" s="1217" t="str">
        <f>'Step 3.3 Heating System'!J106</f>
        <v/>
      </c>
      <c r="O103" s="1218" t="str">
        <f>'Step 3.3 Heating System'!V106</f>
        <v/>
      </c>
      <c r="P103" s="1219" t="str">
        <f t="shared" si="7"/>
        <v/>
      </c>
      <c r="Q103" s="1220"/>
      <c r="R103" s="523" t="s">
        <v>731</v>
      </c>
      <c r="S103" s="1221" t="str">
        <f>IF('Step 3.3 Heating System'!D214=0,"",'Step 3.3 Heating System'!D214)</f>
        <v/>
      </c>
      <c r="T103" s="1222" t="str">
        <f>IF('Step 3.3 Heating System'!E214=0,"",'Step 3.3 Heating System'!E214)</f>
        <v/>
      </c>
      <c r="U103" s="1222" t="str">
        <f>IF('Step 3.3 Heating System'!C214=0,"",'Step 3.3 Heating System'!C214)</f>
        <v/>
      </c>
      <c r="V103" s="1223" t="str">
        <f>'Step 3.3 Heating System'!K214</f>
        <v/>
      </c>
      <c r="W103" s="1224" t="str">
        <f>'Step 3.3 Heating System'!L214</f>
        <v/>
      </c>
      <c r="X103" s="1225" t="str">
        <f>IF('Step 3.3 Heating System'!W214=0,"",'Step 3.3 Heating System'!W214)</f>
        <v/>
      </c>
      <c r="Y103" s="1219" t="str">
        <f t="shared" si="8"/>
        <v/>
      </c>
      <c r="Z103" s="1415" t="str">
        <f>IFERROR('Step 4 Support Tool'!AE316,"")</f>
        <v/>
      </c>
      <c r="AA103" s="1220"/>
      <c r="AB103" s="1220"/>
    </row>
    <row r="104" spans="1:39" s="1227" customFormat="1" ht="20.149999999999999" hidden="1" customHeight="1" x14ac:dyDescent="0.3">
      <c r="A104" s="523" t="s">
        <v>460</v>
      </c>
      <c r="B104" s="1210">
        <f>'Step 3.1 Site Details'!D105</f>
        <v>0</v>
      </c>
      <c r="C104" s="1211" t="str">
        <f>IF('Step 3.1 Site Details'!B105&lt;&gt;0,'Step 3.1 Site Details'!B105,"")</f>
        <v/>
      </c>
      <c r="D104" s="1212" t="str">
        <f>IF('Step 3.1 Site Details'!J105&lt;&gt;0,'Step 3.1 Site Details'!J105,"")</f>
        <v/>
      </c>
      <c r="E104" s="1213" t="str">
        <f>IF('Step 3.1 Site Details'!L105&lt;&gt;0,'Step 3.1 Site Details'!L105,"")</f>
        <v/>
      </c>
      <c r="F104" s="1212" t="str">
        <f t="shared" si="9"/>
        <v/>
      </c>
      <c r="G104" s="1213" t="str">
        <f>IF('Step 3.1 Site Details'!M105&lt;&gt;0,'Step 3.1 Site Details'!M105,"")</f>
        <v/>
      </c>
      <c r="H104" s="1212" t="str">
        <f t="shared" si="6"/>
        <v/>
      </c>
      <c r="I104" s="1214"/>
      <c r="J104" s="523" t="s">
        <v>604</v>
      </c>
      <c r="K104" s="1215" t="str">
        <f>IF('Step 3.3 Heating System'!C107=0,"",'Step 3.3 Heating System'!C107)</f>
        <v/>
      </c>
      <c r="L104" s="1216" t="str">
        <f>IF('Step 3.3 Heating System'!F107=0,"",'Step 3.3 Heating System'!F107)</f>
        <v/>
      </c>
      <c r="M104" s="1216" t="str">
        <f>IF('Step 3.3 Heating System'!G107=0,"",'Step 3.3 Heating System'!G107)</f>
        <v/>
      </c>
      <c r="N104" s="1217" t="str">
        <f>'Step 3.3 Heating System'!J107</f>
        <v/>
      </c>
      <c r="O104" s="1218" t="str">
        <f>'Step 3.3 Heating System'!V107</f>
        <v/>
      </c>
      <c r="P104" s="1219" t="str">
        <f t="shared" si="7"/>
        <v/>
      </c>
      <c r="Q104" s="1220"/>
      <c r="R104" s="523" t="s">
        <v>732</v>
      </c>
      <c r="S104" s="1221" t="str">
        <f>IF('Step 3.3 Heating System'!D215=0,"",'Step 3.3 Heating System'!D215)</f>
        <v/>
      </c>
      <c r="T104" s="1222" t="str">
        <f>IF('Step 3.3 Heating System'!E215=0,"",'Step 3.3 Heating System'!E215)</f>
        <v/>
      </c>
      <c r="U104" s="1222" t="str">
        <f>IF('Step 3.3 Heating System'!C215=0,"",'Step 3.3 Heating System'!C215)</f>
        <v/>
      </c>
      <c r="V104" s="1223" t="str">
        <f>'Step 3.3 Heating System'!K215</f>
        <v/>
      </c>
      <c r="W104" s="1224" t="str">
        <f>'Step 3.3 Heating System'!L215</f>
        <v/>
      </c>
      <c r="X104" s="1225" t="str">
        <f>IF('Step 3.3 Heating System'!W215=0,"",'Step 3.3 Heating System'!W215)</f>
        <v/>
      </c>
      <c r="Y104" s="1219" t="str">
        <f t="shared" si="8"/>
        <v/>
      </c>
      <c r="Z104" s="1415" t="str">
        <f>IFERROR('Step 4 Support Tool'!AE317,"")</f>
        <v/>
      </c>
      <c r="AA104" s="1220"/>
      <c r="AB104" s="1220"/>
    </row>
    <row r="105" spans="1:39" s="1227" customFormat="1" ht="20.149999999999999" hidden="1" customHeight="1" x14ac:dyDescent="0.3">
      <c r="A105" s="523" t="s">
        <v>461</v>
      </c>
      <c r="B105" s="1210">
        <f>'Step 3.1 Site Details'!D106</f>
        <v>0</v>
      </c>
      <c r="C105" s="1211" t="str">
        <f>IF('Step 3.1 Site Details'!B106&lt;&gt;0,'Step 3.1 Site Details'!B106,"")</f>
        <v/>
      </c>
      <c r="D105" s="1212" t="str">
        <f>IF('Step 3.1 Site Details'!J106&lt;&gt;0,'Step 3.1 Site Details'!J106,"")</f>
        <v/>
      </c>
      <c r="E105" s="1213" t="str">
        <f>IF('Step 3.1 Site Details'!L106&lt;&gt;0,'Step 3.1 Site Details'!L106,"")</f>
        <v/>
      </c>
      <c r="F105" s="1212" t="str">
        <f t="shared" si="9"/>
        <v/>
      </c>
      <c r="G105" s="1213" t="str">
        <f>IF('Step 3.1 Site Details'!M106&lt;&gt;0,'Step 3.1 Site Details'!M106,"")</f>
        <v/>
      </c>
      <c r="H105" s="1212" t="str">
        <f t="shared" ref="H105:H108" si="10">IFERROR(G105/$D105,"")</f>
        <v/>
      </c>
      <c r="I105" s="1214"/>
      <c r="J105" s="523" t="s">
        <v>605</v>
      </c>
      <c r="K105" s="1215" t="str">
        <f>IF('Step 3.3 Heating System'!C108=0,"",'Step 3.3 Heating System'!C108)</f>
        <v/>
      </c>
      <c r="L105" s="1216" t="str">
        <f>IF('Step 3.3 Heating System'!F108=0,"",'Step 3.3 Heating System'!F108)</f>
        <v/>
      </c>
      <c r="M105" s="1216" t="str">
        <f>IF('Step 3.3 Heating System'!G108=0,"",'Step 3.3 Heating System'!G108)</f>
        <v/>
      </c>
      <c r="N105" s="1217" t="str">
        <f>'Step 3.3 Heating System'!J108</f>
        <v/>
      </c>
      <c r="O105" s="1218" t="str">
        <f>'Step 3.3 Heating System'!V108</f>
        <v/>
      </c>
      <c r="P105" s="1219" t="str">
        <f t="shared" si="7"/>
        <v/>
      </c>
      <c r="Q105" s="1220"/>
      <c r="R105" s="523" t="s">
        <v>733</v>
      </c>
      <c r="S105" s="1221" t="str">
        <f>IF('Step 3.3 Heating System'!D216=0,"",'Step 3.3 Heating System'!D216)</f>
        <v/>
      </c>
      <c r="T105" s="1222" t="str">
        <f>IF('Step 3.3 Heating System'!E216=0,"",'Step 3.3 Heating System'!E216)</f>
        <v/>
      </c>
      <c r="U105" s="1222" t="str">
        <f>IF('Step 3.3 Heating System'!C216=0,"",'Step 3.3 Heating System'!C216)</f>
        <v/>
      </c>
      <c r="V105" s="1223" t="str">
        <f>'Step 3.3 Heating System'!K216</f>
        <v/>
      </c>
      <c r="W105" s="1224" t="str">
        <f>'Step 3.3 Heating System'!L216</f>
        <v/>
      </c>
      <c r="X105" s="1225" t="str">
        <f>IF('Step 3.3 Heating System'!W216=0,"",'Step 3.3 Heating System'!W216)</f>
        <v/>
      </c>
      <c r="Y105" s="1219" t="str">
        <f t="shared" si="8"/>
        <v/>
      </c>
      <c r="Z105" s="1415" t="str">
        <f>IFERROR('Step 4 Support Tool'!AE318,"")</f>
        <v/>
      </c>
      <c r="AA105" s="1220"/>
      <c r="AB105" s="1220"/>
    </row>
    <row r="106" spans="1:39" s="1227" customFormat="1" ht="20.149999999999999" hidden="1" customHeight="1" x14ac:dyDescent="0.3">
      <c r="A106" s="523" t="s">
        <v>462</v>
      </c>
      <c r="B106" s="1210">
        <f>'Step 3.1 Site Details'!D107</f>
        <v>0</v>
      </c>
      <c r="C106" s="1211" t="str">
        <f>IF('Step 3.1 Site Details'!B107&lt;&gt;0,'Step 3.1 Site Details'!B107,"")</f>
        <v/>
      </c>
      <c r="D106" s="1212" t="str">
        <f>IF('Step 3.1 Site Details'!J107&lt;&gt;0,'Step 3.1 Site Details'!J107,"")</f>
        <v/>
      </c>
      <c r="E106" s="1213" t="str">
        <f>IF('Step 3.1 Site Details'!L107&lt;&gt;0,'Step 3.1 Site Details'!L107,"")</f>
        <v/>
      </c>
      <c r="F106" s="1212" t="str">
        <f t="shared" si="9"/>
        <v/>
      </c>
      <c r="G106" s="1213" t="str">
        <f>IF('Step 3.1 Site Details'!M107&lt;&gt;0,'Step 3.1 Site Details'!M107,"")</f>
        <v/>
      </c>
      <c r="H106" s="1212" t="str">
        <f t="shared" si="10"/>
        <v/>
      </c>
      <c r="I106" s="1214"/>
      <c r="J106" s="523" t="s">
        <v>606</v>
      </c>
      <c r="K106" s="1215" t="str">
        <f>IF('Step 3.3 Heating System'!C109=0,"",'Step 3.3 Heating System'!C109)</f>
        <v/>
      </c>
      <c r="L106" s="1216" t="str">
        <f>IF('Step 3.3 Heating System'!F109=0,"",'Step 3.3 Heating System'!F109)</f>
        <v/>
      </c>
      <c r="M106" s="1216" t="str">
        <f>IF('Step 3.3 Heating System'!G109=0,"",'Step 3.3 Heating System'!G109)</f>
        <v/>
      </c>
      <c r="N106" s="1217" t="str">
        <f>'Step 3.3 Heating System'!J109</f>
        <v/>
      </c>
      <c r="O106" s="1218" t="str">
        <f>'Step 3.3 Heating System'!V109</f>
        <v/>
      </c>
      <c r="P106" s="1219" t="str">
        <f t="shared" si="7"/>
        <v/>
      </c>
      <c r="Q106" s="1220"/>
      <c r="R106" s="523" t="s">
        <v>734</v>
      </c>
      <c r="S106" s="1221" t="str">
        <f>IF('Step 3.3 Heating System'!D217=0,"",'Step 3.3 Heating System'!D217)</f>
        <v/>
      </c>
      <c r="T106" s="1222" t="str">
        <f>IF('Step 3.3 Heating System'!E217=0,"",'Step 3.3 Heating System'!E217)</f>
        <v/>
      </c>
      <c r="U106" s="1222" t="str">
        <f>IF('Step 3.3 Heating System'!C217=0,"",'Step 3.3 Heating System'!C217)</f>
        <v/>
      </c>
      <c r="V106" s="1223" t="str">
        <f>'Step 3.3 Heating System'!K217</f>
        <v/>
      </c>
      <c r="W106" s="1224" t="str">
        <f>'Step 3.3 Heating System'!L217</f>
        <v/>
      </c>
      <c r="X106" s="1225" t="str">
        <f>IF('Step 3.3 Heating System'!W217=0,"",'Step 3.3 Heating System'!W217)</f>
        <v/>
      </c>
      <c r="Y106" s="1219" t="str">
        <f t="shared" si="8"/>
        <v/>
      </c>
      <c r="Z106" s="1415" t="str">
        <f>IFERROR('Step 4 Support Tool'!AE319,"")</f>
        <v/>
      </c>
      <c r="AA106" s="1220"/>
      <c r="AB106" s="1220"/>
    </row>
    <row r="107" spans="1:39" s="1227" customFormat="1" ht="20.149999999999999" hidden="1" customHeight="1" x14ac:dyDescent="0.3">
      <c r="A107" s="523" t="s">
        <v>463</v>
      </c>
      <c r="B107" s="1210">
        <f>'Step 3.1 Site Details'!D108</f>
        <v>0</v>
      </c>
      <c r="C107" s="1211" t="str">
        <f>IF('Step 3.1 Site Details'!B108&lt;&gt;0,'Step 3.1 Site Details'!B108,"")</f>
        <v/>
      </c>
      <c r="D107" s="1212" t="str">
        <f>IF('Step 3.1 Site Details'!J108&lt;&gt;0,'Step 3.1 Site Details'!J108,"")</f>
        <v/>
      </c>
      <c r="E107" s="1213" t="str">
        <f>IF('Step 3.1 Site Details'!L108&lt;&gt;0,'Step 3.1 Site Details'!L108,"")</f>
        <v/>
      </c>
      <c r="F107" s="1212" t="str">
        <f t="shared" si="9"/>
        <v/>
      </c>
      <c r="G107" s="1213" t="str">
        <f>IF('Step 3.1 Site Details'!M108&lt;&gt;0,'Step 3.1 Site Details'!M108,"")</f>
        <v/>
      </c>
      <c r="H107" s="1212" t="str">
        <f t="shared" si="10"/>
        <v/>
      </c>
      <c r="I107" s="1214"/>
      <c r="J107" s="523" t="s">
        <v>607</v>
      </c>
      <c r="K107" s="1215" t="str">
        <f>IF('Step 3.3 Heating System'!C110=0,"",'Step 3.3 Heating System'!C110)</f>
        <v/>
      </c>
      <c r="L107" s="1216" t="str">
        <f>IF('Step 3.3 Heating System'!F110=0,"",'Step 3.3 Heating System'!F110)</f>
        <v/>
      </c>
      <c r="M107" s="1216" t="str">
        <f>IF('Step 3.3 Heating System'!G110=0,"",'Step 3.3 Heating System'!G110)</f>
        <v/>
      </c>
      <c r="N107" s="1217" t="str">
        <f>'Step 3.3 Heating System'!J110</f>
        <v/>
      </c>
      <c r="O107" s="1218" t="str">
        <f>'Step 3.3 Heating System'!V110</f>
        <v/>
      </c>
      <c r="P107" s="1219" t="str">
        <f t="shared" si="7"/>
        <v/>
      </c>
      <c r="Q107" s="1220"/>
      <c r="R107" s="523" t="s">
        <v>735</v>
      </c>
      <c r="S107" s="1221" t="str">
        <f>IF('Step 3.3 Heating System'!D218=0,"",'Step 3.3 Heating System'!D218)</f>
        <v/>
      </c>
      <c r="T107" s="1222" t="str">
        <f>IF('Step 3.3 Heating System'!E218=0,"",'Step 3.3 Heating System'!E218)</f>
        <v/>
      </c>
      <c r="U107" s="1222" t="str">
        <f>IF('Step 3.3 Heating System'!C218=0,"",'Step 3.3 Heating System'!C218)</f>
        <v/>
      </c>
      <c r="V107" s="1223" t="str">
        <f>'Step 3.3 Heating System'!K218</f>
        <v/>
      </c>
      <c r="W107" s="1224" t="str">
        <f>'Step 3.3 Heating System'!L218</f>
        <v/>
      </c>
      <c r="X107" s="1225" t="str">
        <f>IF('Step 3.3 Heating System'!W218=0,"",'Step 3.3 Heating System'!W218)</f>
        <v/>
      </c>
      <c r="Y107" s="1219" t="str">
        <f t="shared" si="8"/>
        <v/>
      </c>
      <c r="Z107" s="1415" t="str">
        <f>IFERROR('Step 4 Support Tool'!AE320,"")</f>
        <v/>
      </c>
      <c r="AA107" s="1220"/>
      <c r="AB107" s="1220"/>
    </row>
    <row r="108" spans="1:39" s="1227" customFormat="1" ht="20.149999999999999" hidden="1" customHeight="1" x14ac:dyDescent="0.3">
      <c r="A108" s="523" t="s">
        <v>464</v>
      </c>
      <c r="B108" s="1210">
        <f>'Step 3.1 Site Details'!D109</f>
        <v>0</v>
      </c>
      <c r="C108" s="1211" t="str">
        <f>IF('Step 3.1 Site Details'!B109&lt;&gt;0,'Step 3.1 Site Details'!B109,"")</f>
        <v/>
      </c>
      <c r="D108" s="1212" t="str">
        <f>IF('Step 3.1 Site Details'!J109&lt;&gt;0,'Step 3.1 Site Details'!J109,"")</f>
        <v/>
      </c>
      <c r="E108" s="1213" t="str">
        <f>IF('Step 3.1 Site Details'!L109&lt;&gt;0,'Step 3.1 Site Details'!L109,"")</f>
        <v/>
      </c>
      <c r="F108" s="1212" t="str">
        <f t="shared" si="9"/>
        <v/>
      </c>
      <c r="G108" s="1213" t="str">
        <f>IF('Step 3.1 Site Details'!M109&lt;&gt;0,'Step 3.1 Site Details'!M109,"")</f>
        <v/>
      </c>
      <c r="H108" s="1212" t="str">
        <f t="shared" si="10"/>
        <v/>
      </c>
      <c r="I108" s="1214"/>
      <c r="J108" s="523" t="s">
        <v>608</v>
      </c>
      <c r="K108" s="1215" t="str">
        <f>IF('Step 3.3 Heating System'!C111=0,"",'Step 3.3 Heating System'!C111)</f>
        <v/>
      </c>
      <c r="L108" s="1216" t="str">
        <f>IF('Step 3.3 Heating System'!F111=0,"",'Step 3.3 Heating System'!F111)</f>
        <v/>
      </c>
      <c r="M108" s="1216" t="str">
        <f>IF('Step 3.3 Heating System'!G111=0,"",'Step 3.3 Heating System'!G111)</f>
        <v/>
      </c>
      <c r="N108" s="1217" t="str">
        <f>'Step 3.3 Heating System'!J111</f>
        <v/>
      </c>
      <c r="O108" s="1218" t="str">
        <f>'Step 3.3 Heating System'!V111</f>
        <v/>
      </c>
      <c r="P108" s="1219" t="str">
        <f t="shared" si="7"/>
        <v/>
      </c>
      <c r="Q108" s="1220"/>
      <c r="R108" s="523" t="s">
        <v>736</v>
      </c>
      <c r="S108" s="1221" t="str">
        <f>IF('Step 3.3 Heating System'!D219=0,"",'Step 3.3 Heating System'!D219)</f>
        <v/>
      </c>
      <c r="T108" s="1222" t="str">
        <f>IF('Step 3.3 Heating System'!E219=0,"",'Step 3.3 Heating System'!E219)</f>
        <v/>
      </c>
      <c r="U108" s="1222" t="str">
        <f>IF('Step 3.3 Heating System'!C219=0,"",'Step 3.3 Heating System'!C219)</f>
        <v/>
      </c>
      <c r="V108" s="1223" t="str">
        <f>'Step 3.3 Heating System'!K219</f>
        <v/>
      </c>
      <c r="W108" s="1224" t="str">
        <f>'Step 3.3 Heating System'!L219</f>
        <v/>
      </c>
      <c r="X108" s="1225" t="str">
        <f>IF('Step 3.3 Heating System'!W219=0,"",'Step 3.3 Heating System'!W219)</f>
        <v/>
      </c>
      <c r="Y108" s="1219" t="str">
        <f t="shared" si="8"/>
        <v/>
      </c>
      <c r="Z108" s="1415" t="str">
        <f>IFERROR('Step 4 Support Tool'!AE321,"")</f>
        <v/>
      </c>
      <c r="AA108" s="1220"/>
      <c r="AB108" s="1220"/>
    </row>
    <row r="109" spans="1:39" x14ac:dyDescent="0.3">
      <c r="P109" s="241"/>
      <c r="Z109" s="1228"/>
      <c r="AA109" s="1205"/>
      <c r="AB109" s="1205"/>
    </row>
    <row r="110" spans="1:39" s="506" customFormat="1" ht="24" customHeight="1" x14ac:dyDescent="0.35">
      <c r="A110" s="152" t="s">
        <v>2099</v>
      </c>
      <c r="B110" s="152"/>
      <c r="C110" s="152"/>
      <c r="D110" s="504"/>
      <c r="E110" s="504"/>
      <c r="F110" s="504"/>
      <c r="G110" s="504"/>
      <c r="H110" s="508"/>
      <c r="I110" s="505"/>
      <c r="J110" s="507" t="s">
        <v>2100</v>
      </c>
      <c r="K110" s="508"/>
      <c r="L110" s="508"/>
      <c r="M110" s="508"/>
      <c r="N110" s="508"/>
      <c r="O110" s="508"/>
      <c r="P110" s="508"/>
      <c r="Q110" s="508"/>
      <c r="R110" s="508"/>
      <c r="S110" s="508"/>
      <c r="T110" s="508"/>
      <c r="U110" s="508"/>
      <c r="V110" s="508"/>
      <c r="W110" s="508"/>
      <c r="X110" s="508"/>
      <c r="Y110" s="508"/>
      <c r="Z110" s="522"/>
      <c r="AA110" s="522"/>
      <c r="AB110" s="329"/>
      <c r="AC110" s="466"/>
      <c r="AD110" s="466"/>
      <c r="AE110" s="466"/>
      <c r="AF110" s="466"/>
      <c r="AG110" s="466"/>
      <c r="AH110" s="466"/>
      <c r="AI110" s="466"/>
      <c r="AJ110" s="466"/>
      <c r="AK110" s="466"/>
      <c r="AL110" s="466"/>
      <c r="AM110" s="466"/>
    </row>
    <row r="111" spans="1:39" x14ac:dyDescent="0.3">
      <c r="A111" s="512" t="s">
        <v>1020</v>
      </c>
      <c r="B111" s="241"/>
      <c r="C111" s="241"/>
      <c r="D111" s="241"/>
      <c r="E111" s="241"/>
      <c r="F111" s="241"/>
      <c r="G111" s="241"/>
      <c r="H111" s="221"/>
      <c r="I111" s="1229"/>
      <c r="J111" s="1229"/>
      <c r="AA111" s="1205"/>
      <c r="AB111" s="1205"/>
    </row>
    <row r="112" spans="1:39" ht="12" customHeight="1" x14ac:dyDescent="0.3">
      <c r="A112" s="2115" t="s">
        <v>2101</v>
      </c>
      <c r="B112" s="2115"/>
      <c r="C112" s="2115" t="s">
        <v>2102</v>
      </c>
      <c r="D112" s="2115"/>
      <c r="E112" s="2115" t="s">
        <v>1023</v>
      </c>
      <c r="F112" s="2115"/>
      <c r="G112" s="302"/>
      <c r="H112" s="1230"/>
      <c r="I112" s="1230"/>
      <c r="J112" s="1230"/>
      <c r="AA112" s="241"/>
      <c r="AB112" s="1205"/>
    </row>
    <row r="113" spans="1:28" ht="13.5" customHeight="1" x14ac:dyDescent="0.3">
      <c r="A113" s="2116"/>
      <c r="B113" s="2116"/>
      <c r="C113" s="2116"/>
      <c r="D113" s="2116"/>
      <c r="E113" s="2116"/>
      <c r="F113" s="2116"/>
      <c r="G113" s="302"/>
      <c r="H113" s="1230"/>
      <c r="I113" s="1230"/>
      <c r="J113" s="2113" t="s">
        <v>2103</v>
      </c>
      <c r="K113" s="2113" t="s">
        <v>2104</v>
      </c>
      <c r="L113" s="2113" t="s">
        <v>2105</v>
      </c>
      <c r="M113" s="2113" t="s">
        <v>2106</v>
      </c>
      <c r="N113" s="2113" t="s">
        <v>2107</v>
      </c>
      <c r="O113" s="2113" t="s">
        <v>2108</v>
      </c>
      <c r="P113" s="2113" t="s">
        <v>2109</v>
      </c>
      <c r="Q113" s="2113" t="s">
        <v>2110</v>
      </c>
      <c r="R113" s="2113" t="s">
        <v>2111</v>
      </c>
      <c r="S113" s="2113" t="s">
        <v>2112</v>
      </c>
      <c r="T113" s="2113" t="s">
        <v>2113</v>
      </c>
      <c r="U113" s="2113" t="s">
        <v>2114</v>
      </c>
      <c r="V113" s="2113" t="s">
        <v>2115</v>
      </c>
      <c r="W113" s="2113" t="s">
        <v>2116</v>
      </c>
      <c r="X113" s="2113" t="s">
        <v>2117</v>
      </c>
      <c r="Y113" s="2113" t="s">
        <v>2118</v>
      </c>
      <c r="Z113" s="2119" t="s">
        <v>2119</v>
      </c>
      <c r="AA113" s="1205"/>
      <c r="AB113" s="241"/>
    </row>
    <row r="114" spans="1:28" ht="57" customHeight="1" x14ac:dyDescent="0.3">
      <c r="A114" s="2113" t="s">
        <v>2120</v>
      </c>
      <c r="B114" s="2113"/>
      <c r="C114" s="2113" t="s">
        <v>1018</v>
      </c>
      <c r="D114" s="2113"/>
      <c r="E114" s="2113" t="s">
        <v>1117</v>
      </c>
      <c r="F114" s="2113"/>
      <c r="G114" s="2109" t="s">
        <v>2121</v>
      </c>
      <c r="H114" s="2110"/>
      <c r="I114" s="501"/>
      <c r="J114" s="2113"/>
      <c r="K114" s="2113"/>
      <c r="L114" s="2113"/>
      <c r="M114" s="2113"/>
      <c r="N114" s="2113"/>
      <c r="O114" s="2113"/>
      <c r="P114" s="2113"/>
      <c r="Q114" s="2113"/>
      <c r="R114" s="2113"/>
      <c r="S114" s="2113"/>
      <c r="T114" s="2113"/>
      <c r="U114" s="2113"/>
      <c r="V114" s="2113"/>
      <c r="W114" s="2113"/>
      <c r="X114" s="2113"/>
      <c r="Y114" s="2113"/>
      <c r="Z114" s="2119"/>
      <c r="AA114" s="1205"/>
      <c r="AB114" s="241"/>
    </row>
    <row r="115" spans="1:28" s="1227" customFormat="1" ht="27" customHeight="1" x14ac:dyDescent="0.3">
      <c r="A115" s="2114">
        <f>SUM(E$9:$E$108)</f>
        <v>0</v>
      </c>
      <c r="B115" s="2114"/>
      <c r="C115" s="2114">
        <f>SUMIFS('Step 4 Support Tool'!$L$18:$L$217,'Step 4 Support Tool'!$H$18:$H$217, "&lt;&gt;" &amp; "Electricity")</f>
        <v>0</v>
      </c>
      <c r="D115" s="2114"/>
      <c r="E115" s="2114">
        <f>SUM('Step 4 Support Tool'!$L$222:$L$321)</f>
        <v>0</v>
      </c>
      <c r="F115" s="2114"/>
      <c r="G115" s="2111" t="str">
        <f>IFERROR(IF(OR(A115=0,E115=0),"",IF((A115-C115-E115)&lt;0,"Savings Greater than Total Usage",IF(COUNTIFS($G$118:$H$218,"Savings Greater than Building Usage")&gt;0,"Check Building Savings are not greater than Building Usage in Data Outputs Tab","Savings Sequenced Correctly"))),"")</f>
        <v/>
      </c>
      <c r="H115" s="2112"/>
      <c r="I115" s="1231"/>
      <c r="J115" s="1216" t="str">
        <f>IFERROR(AVERAGEIF('Step 3.3 Heating System'!$N$12:$N$111,"&lt;&gt;" &amp; ""),"")</f>
        <v/>
      </c>
      <c r="K115" s="1216">
        <f>SUM('Step 3.3 Heating System'!$J$12:$J$111)</f>
        <v>0</v>
      </c>
      <c r="L115" s="1216">
        <f>SUM('Step 3.1 Site Details'!$P$10:$P$109)</f>
        <v>0</v>
      </c>
      <c r="M115" s="1232">
        <f>SUM('Step 4 Support Tool'!L222:L321)</f>
        <v>0</v>
      </c>
      <c r="N115" s="1226" t="str">
        <f>IFERROR(AVERAGEIF('Step 3.3 Heating System'!$F$12:$F$111,"&lt;&gt;" &amp; ""),"")</f>
        <v/>
      </c>
      <c r="O115" s="1233" t="str">
        <f>IFERROR(AVERAGEIF('Step 3.3 Heating System'!$K$12:$K$111,"&lt;&gt;" &amp; ""),"")</f>
        <v/>
      </c>
      <c r="P115" s="1226" t="str">
        <f>IFERROR(M115/SUM('Step 3.1 Site Details'!$J$10:$J$109),"")</f>
        <v/>
      </c>
      <c r="Q115" s="1219" t="str">
        <f>'Step 3.3 Heating System'!V112</f>
        <v/>
      </c>
      <c r="R115" s="1216" t="str">
        <f>_xlfn.CONCAT(IFERROR(AVERAGEIF('Step 3.3 Heating System'!$M$120:$M$219,"&lt;&gt;" &amp; ""),""), ", ",IFERROR(AVERAGEIF('Step 3.3 Heating System'!$N$120:$N$219,"&lt;&gt;" &amp; ""),""))</f>
        <v xml:space="preserve">, </v>
      </c>
      <c r="S115" s="1219" t="str">
        <f>'Step 3.3 Heating System'!$W$220</f>
        <v/>
      </c>
      <c r="T115" s="1232">
        <f>SUM('Step 3.1 Site Details'!$Q$10:$Q$109)</f>
        <v>0</v>
      </c>
      <c r="U115" s="1212">
        <f>SUM('Step 4 Support Tool'!M$222:$M$321)</f>
        <v>0</v>
      </c>
      <c r="V115" s="1234" t="str">
        <f>IFERROR(AVERAGEIF('Step 3.3 Heating System'!H120:H219,"&lt;&gt;" &amp; ""),"")</f>
        <v/>
      </c>
      <c r="W115" s="1226">
        <f>SUM('Step 4 Support Tool'!R222:R321)</f>
        <v>0</v>
      </c>
      <c r="X115" s="1226">
        <f>SUM('Step 3.3 Heating System'!J12:J111)</f>
        <v>0</v>
      </c>
      <c r="Y115" s="1226" t="str">
        <f>IFERROR(U115/SUM('Step 3.1 Site Details'!$J$10:$J$109),"")</f>
        <v/>
      </c>
      <c r="Z115" s="1235"/>
      <c r="AA115" s="1220"/>
      <c r="AB115" s="1236"/>
    </row>
    <row r="116" spans="1:28" ht="19.5" x14ac:dyDescent="0.3">
      <c r="A116" s="510"/>
      <c r="G116" s="2117"/>
      <c r="H116" s="2117"/>
      <c r="I116" s="1229"/>
      <c r="Z116" s="241"/>
      <c r="AA116" s="241"/>
      <c r="AB116" s="1205"/>
    </row>
    <row r="117" spans="1:28" ht="74.900000000000006" customHeight="1" x14ac:dyDescent="0.3">
      <c r="A117" s="509" t="s">
        <v>341</v>
      </c>
      <c r="B117" s="509" t="s">
        <v>342</v>
      </c>
      <c r="C117" s="496" t="s">
        <v>2122</v>
      </c>
      <c r="D117" s="496" t="s">
        <v>2123</v>
      </c>
      <c r="E117" s="496" t="s">
        <v>2124</v>
      </c>
      <c r="F117" s="496" t="s">
        <v>2125</v>
      </c>
      <c r="G117" s="2109" t="s">
        <v>2126</v>
      </c>
      <c r="H117" s="2110"/>
      <c r="I117" s="501"/>
      <c r="J117" s="496"/>
      <c r="K117" s="496" t="str">
        <f>'Step 4 Support Tool'!AI8</f>
        <v>Start Date</v>
      </c>
      <c r="L117" s="496" t="str">
        <f>'Step 4 Support Tool'!AJ8</f>
        <v>Completion Date</v>
      </c>
      <c r="O117" s="812" t="str">
        <f>'Step 4 Support Tool'!L11</f>
        <v>Technology Type</v>
      </c>
      <c r="P117" s="814" t="str">
        <f>'Step 4 Support Tool'!M11</f>
        <v>Current Grant Value Split</v>
      </c>
      <c r="Q117" s="812" t="str">
        <f>'Step 4 Support Tool'!N11</f>
        <v>Grant Value Split (%)</v>
      </c>
      <c r="R117" s="812" t="str">
        <f>'Step 4 Support Tool'!O11</f>
        <v>Adjusted Grant Value Split if Energy Efficiency &gt; 58%</v>
      </c>
      <c r="S117" s="812" t="str">
        <f>'Step 4 Support Tool'!P11</f>
        <v>Final Grant Split (%)</v>
      </c>
      <c r="AA117" s="1205"/>
      <c r="AB117" s="1205"/>
    </row>
    <row r="118" spans="1:28" s="1227" customFormat="1" ht="29.15" customHeight="1" x14ac:dyDescent="0.3">
      <c r="A118" s="524" t="s">
        <v>365</v>
      </c>
      <c r="B118" s="1210" t="str">
        <f>TRIM(B9)</f>
        <v>0</v>
      </c>
      <c r="C118" s="1212" t="str">
        <f>IF('Step 3.1 Site Details'!L10&lt;&gt;0,'Step 3.1 Site Details'!L10,"")</f>
        <v/>
      </c>
      <c r="D118" s="1212" t="str">
        <f>IF(SUMIFS('Step 4 Support Tool'!$L$18:$L$217,'Step 4 Support Tool'!$E$18:$E$217,TRIM(B118),'Step 4 Support Tool'!$H$18:$H$217, "&lt;&gt;" &amp; "Electricity")=0,"",SUMIFS('Step 4 Support Tool'!$L$18:$L$217,'Step 4 Support Tool'!$E$18:$E$217,(B118),'Step 4 Support Tool'!$H$18:$H$217, "&lt;&gt;" &amp; "Electricity"))</f>
        <v/>
      </c>
      <c r="E118" s="1212" t="str">
        <f>IFERROR(C118-D118,C118)</f>
        <v/>
      </c>
      <c r="F118" s="1212" t="str">
        <f>IF(SUMIFS('Step 4 Support Tool'!$L$222:$L$241,'Step 4 Support Tool'!$E$222:$E$241,TRIM('Data Outputs'!B118))=0,"",SUMIFS('Step 4 Support Tool'!$L$222:$L$241,'Step 4 Support Tool'!$E$222:$E$241,TRIM('Data Outputs'!B118)))</f>
        <v/>
      </c>
      <c r="G118" s="2107" t="str">
        <f>IFERROR(IF((E118-F118)&lt;0,"Savings Greater than Building Usage","Savings Sequenced Correctly"),"")</f>
        <v/>
      </c>
      <c r="H118" s="2108"/>
      <c r="I118" s="1214"/>
      <c r="J118" s="496" t="str">
        <f>'Step 4 Support Tool'!AH9</f>
        <v>Energy Efficiency</v>
      </c>
      <c r="K118" s="1237" t="str">
        <f>'Step 4 Support Tool'!AI9</f>
        <v/>
      </c>
      <c r="L118" s="1237" t="str">
        <f>'Step 4 Support Tool'!AJ9</f>
        <v/>
      </c>
      <c r="M118" s="1220"/>
      <c r="N118" s="1220"/>
      <c r="O118" s="815" t="str">
        <f>'Step 4 Support Tool'!L12</f>
        <v>Energy Efficiency</v>
      </c>
      <c r="P118" s="829">
        <f>'Step 4 Support Tool'!M12</f>
        <v>0</v>
      </c>
      <c r="Q118" s="839" t="str">
        <f>'Step 4 Support Tool'!N12</f>
        <v/>
      </c>
      <c r="R118" s="829">
        <f>'Step 4 Support Tool'!O12</f>
        <v>0</v>
      </c>
      <c r="S118" s="841" t="str">
        <f>'Step 4 Support Tool'!P12</f>
        <v/>
      </c>
      <c r="T118" s="1220"/>
      <c r="U118" s="1220"/>
      <c r="V118" s="1220"/>
      <c r="W118" s="1220"/>
      <c r="X118" s="1220"/>
      <c r="Y118" s="1220"/>
      <c r="Z118" s="1220"/>
      <c r="AA118" s="1220"/>
      <c r="AB118" s="1220"/>
    </row>
    <row r="119" spans="1:28" s="1227" customFormat="1" ht="29.15" customHeight="1" x14ac:dyDescent="0.3">
      <c r="A119" s="523" t="s">
        <v>366</v>
      </c>
      <c r="B119" s="1210" t="str">
        <f>TRIM(B10)</f>
        <v>0</v>
      </c>
      <c r="C119" s="1212" t="str">
        <f>IF('Step 3.1 Site Details'!L11&lt;&gt;0,'Step 3.1 Site Details'!L11,"")</f>
        <v/>
      </c>
      <c r="D119" s="1212" t="str">
        <f>IF(SUMIFS('Step 4 Support Tool'!$L$18:$L$217,'Step 4 Support Tool'!$E$18:$E$217,(B119),'Step 4 Support Tool'!$H$18:$H$217, "&lt;&gt;" &amp; "Electricity")=0,"",SUMIFS('Step 4 Support Tool'!$L$18:$L$217,'Step 4 Support Tool'!$E$18:$E$217,(B119),'Step 4 Support Tool'!$H$18:$H$217, "&lt;&gt;" &amp; "Electricity"))</f>
        <v/>
      </c>
      <c r="E119" s="1212" t="str">
        <f t="shared" ref="E119:E132" si="11">IFERROR(C119-D119,C119)</f>
        <v/>
      </c>
      <c r="F119" s="1212" t="str">
        <f>IF(SUMIFS('Step 4 Support Tool'!$L$222:$L$241,'Step 4 Support Tool'!$E$222:$E$241,TRIM('Data Outputs'!B119))=0,"",SUMIFS('Step 4 Support Tool'!$L$222:$L$241,'Step 4 Support Tool'!$E$222:$E$241,TRIM('Data Outputs'!B119)))</f>
        <v/>
      </c>
      <c r="G119" s="2111" t="str">
        <f t="shared" ref="G119:G149" si="12">IFERROR(IF((E119-F119)&lt;0,"Savings Greater than Building Usage","Savings Sequenced Correctly"),"")</f>
        <v/>
      </c>
      <c r="H119" s="2112"/>
      <c r="I119" s="1214"/>
      <c r="J119" s="496" t="str">
        <f>'Step 4 Support Tool'!AH10</f>
        <v>Low Carbon Heating</v>
      </c>
      <c r="K119" s="1237" t="str">
        <f>'Step 4 Support Tool'!AI10</f>
        <v/>
      </c>
      <c r="L119" s="1237" t="str">
        <f>'Step 4 Support Tool'!AJ10</f>
        <v/>
      </c>
      <c r="M119" s="1220"/>
      <c r="N119" s="1220"/>
      <c r="O119" s="816" t="str">
        <f>'Step 4 Support Tool'!L13</f>
        <v>Low Carbon Heating</v>
      </c>
      <c r="P119" s="829">
        <f>'Step 4 Support Tool'!M13</f>
        <v>0</v>
      </c>
      <c r="Q119" s="839" t="str">
        <f>'Step 4 Support Tool'!N13</f>
        <v/>
      </c>
      <c r="R119" s="829">
        <f>'Step 4 Support Tool'!O13</f>
        <v>0</v>
      </c>
      <c r="S119" s="841" t="str">
        <f>'Step 4 Support Tool'!P13</f>
        <v/>
      </c>
      <c r="T119" s="1220"/>
      <c r="U119" s="1220"/>
      <c r="V119" s="1220"/>
      <c r="W119" s="1220"/>
      <c r="X119" s="1220"/>
      <c r="Y119" s="1220"/>
      <c r="Z119" s="1236"/>
      <c r="AA119" s="1236"/>
      <c r="AB119" s="1220"/>
    </row>
    <row r="120" spans="1:28" s="1227" customFormat="1" ht="29.15" customHeight="1" x14ac:dyDescent="0.3">
      <c r="A120" s="523" t="s">
        <v>367</v>
      </c>
      <c r="B120" s="1210">
        <f t="shared" ref="B120:B183" si="13">B11</f>
        <v>0</v>
      </c>
      <c r="C120" s="1212" t="str">
        <f>IF('Step 3.1 Site Details'!L12&lt;&gt;0,'Step 3.1 Site Details'!L12,"")</f>
        <v/>
      </c>
      <c r="D120" s="1212" t="str">
        <f>IF(SUMIFS('Step 4 Support Tool'!$L$18:$L$217,'Step 4 Support Tool'!$E$18:$E$217,(B120),'Step 4 Support Tool'!$H$18:$H$217, "&lt;&gt;" &amp; "Electricity")=0,"",SUMIFS('Step 4 Support Tool'!$L$18:$L$217,'Step 4 Support Tool'!$E$18:$E$217,(B120),'Step 4 Support Tool'!$H$18:$H$217, "&lt;&gt;" &amp; "Electricity"))</f>
        <v/>
      </c>
      <c r="E120" s="1212" t="str">
        <f t="shared" si="11"/>
        <v/>
      </c>
      <c r="F120" s="1212" t="str">
        <f>IF(SUMIFS('Step 4 Support Tool'!$L$222:$L$241,'Step 4 Support Tool'!$E$222:$E$241,TRIM('Data Outputs'!B120))=0,"",SUMIFS('Step 4 Support Tool'!$L$222:$L$241,'Step 4 Support Tool'!$E$222:$E$241,TRIM('Data Outputs'!B120)))</f>
        <v/>
      </c>
      <c r="G120" s="2107" t="str">
        <f t="shared" si="12"/>
        <v/>
      </c>
      <c r="H120" s="2108"/>
      <c r="I120" s="1214"/>
      <c r="J120" s="1220"/>
      <c r="K120" s="1220"/>
      <c r="L120" s="1220"/>
      <c r="M120" s="1220"/>
      <c r="N120" s="1220"/>
      <c r="O120" s="1220"/>
      <c r="P120" s="1220"/>
      <c r="Q120" s="1220"/>
      <c r="R120" s="1220"/>
      <c r="S120" s="1220"/>
      <c r="T120" s="1220"/>
      <c r="U120" s="1220"/>
      <c r="V120" s="1220"/>
      <c r="W120" s="1220"/>
      <c r="X120" s="1220"/>
      <c r="Y120" s="1220"/>
      <c r="Z120" s="1236"/>
      <c r="AA120" s="1236"/>
      <c r="AB120" s="1220"/>
    </row>
    <row r="121" spans="1:28" s="1227" customFormat="1" ht="29.15" customHeight="1" x14ac:dyDescent="0.3">
      <c r="A121" s="523" t="s">
        <v>368</v>
      </c>
      <c r="B121" s="1210">
        <f t="shared" si="13"/>
        <v>0</v>
      </c>
      <c r="C121" s="1212" t="str">
        <f>IF('Step 3.1 Site Details'!L13&lt;&gt;0,'Step 3.1 Site Details'!L13,"")</f>
        <v/>
      </c>
      <c r="D121" s="1212" t="str">
        <f>IF(SUMIFS('Step 4 Support Tool'!$L$18:$L$217,'Step 4 Support Tool'!$E$18:$E$217,(B121),'Step 4 Support Tool'!$H$18:$H$217, "&lt;&gt;" &amp; "Electricity")=0,"",SUMIFS('Step 4 Support Tool'!$L$18:$L$217,'Step 4 Support Tool'!$E$18:$E$217,(B121),'Step 4 Support Tool'!$H$18:$H$217, "&lt;&gt;" &amp; "Electricity"))</f>
        <v/>
      </c>
      <c r="E121" s="1212" t="str">
        <f t="shared" si="11"/>
        <v/>
      </c>
      <c r="F121" s="1212" t="str">
        <f>IF(SUMIFS('Step 4 Support Tool'!$L$222:$L$241,'Step 4 Support Tool'!$E$222:$E$241,TRIM('Data Outputs'!B121))=0,"",SUMIFS('Step 4 Support Tool'!$L$222:$L$241,'Step 4 Support Tool'!$E$222:$E$241,TRIM('Data Outputs'!B121)))</f>
        <v/>
      </c>
      <c r="G121" s="2107" t="str">
        <f t="shared" si="12"/>
        <v/>
      </c>
      <c r="H121" s="2108"/>
      <c r="I121" s="1214"/>
      <c r="J121" s="1220"/>
      <c r="K121" s="1220"/>
      <c r="L121" s="1220"/>
      <c r="M121" s="1220"/>
      <c r="N121" s="1220"/>
      <c r="O121" s="1220"/>
      <c r="P121" s="1220"/>
      <c r="Q121" s="1220"/>
      <c r="R121" s="1220"/>
      <c r="S121" s="1220"/>
      <c r="T121" s="1220"/>
      <c r="U121" s="1220"/>
      <c r="V121" s="1220"/>
      <c r="W121" s="1220"/>
      <c r="X121" s="1220"/>
      <c r="Y121" s="1220"/>
      <c r="Z121" s="1236"/>
      <c r="AA121" s="1236"/>
      <c r="AB121" s="1220"/>
    </row>
    <row r="122" spans="1:28" s="1227" customFormat="1" ht="29.15" customHeight="1" x14ac:dyDescent="0.3">
      <c r="A122" s="523" t="s">
        <v>369</v>
      </c>
      <c r="B122" s="1210">
        <f t="shared" si="13"/>
        <v>0</v>
      </c>
      <c r="C122" s="1212" t="str">
        <f>IF('Step 3.1 Site Details'!L14&lt;&gt;0,'Step 3.1 Site Details'!L14,"")</f>
        <v/>
      </c>
      <c r="D122" s="1212" t="str">
        <f>IF(SUMIFS('Step 4 Support Tool'!$L$18:$L$217,'Step 4 Support Tool'!$E$18:$E$217,(B122),'Step 4 Support Tool'!$H$18:$H$217, "&lt;&gt;" &amp; "Electricity")=0,"",SUMIFS('Step 4 Support Tool'!$L$18:$L$217,'Step 4 Support Tool'!$E$18:$E$217,(B122),'Step 4 Support Tool'!$H$18:$H$217, "&lt;&gt;" &amp; "Electricity"))</f>
        <v/>
      </c>
      <c r="E122" s="1212" t="str">
        <f t="shared" si="11"/>
        <v/>
      </c>
      <c r="F122" s="1212" t="str">
        <f>IF(SUMIFS('Step 4 Support Tool'!$L$222:$L$241,'Step 4 Support Tool'!$E$222:$E$241,TRIM('Data Outputs'!B122))=0,"",SUMIFS('Step 4 Support Tool'!$L$222:$L$241,'Step 4 Support Tool'!$E$222:$E$241,TRIM('Data Outputs'!B122)))</f>
        <v/>
      </c>
      <c r="G122" s="2107" t="str">
        <f t="shared" si="12"/>
        <v/>
      </c>
      <c r="H122" s="2108"/>
      <c r="I122" s="1214"/>
      <c r="J122" s="1220"/>
      <c r="K122" s="1220"/>
      <c r="L122" s="1220"/>
      <c r="M122" s="1220"/>
      <c r="N122" s="1220"/>
      <c r="O122" s="1220"/>
      <c r="P122" s="1220"/>
      <c r="Q122" s="1220"/>
      <c r="R122" s="1220"/>
      <c r="S122" s="1220"/>
      <c r="T122" s="1220"/>
      <c r="U122" s="1220"/>
      <c r="V122" s="1220"/>
      <c r="W122" s="1220"/>
      <c r="X122" s="1220"/>
      <c r="Y122" s="1220"/>
      <c r="Z122" s="1236"/>
      <c r="AA122" s="1236"/>
      <c r="AB122" s="1220"/>
    </row>
    <row r="123" spans="1:28" s="1227" customFormat="1" ht="29.15" customHeight="1" x14ac:dyDescent="0.3">
      <c r="A123" s="523" t="s">
        <v>370</v>
      </c>
      <c r="B123" s="1210">
        <f t="shared" si="13"/>
        <v>0</v>
      </c>
      <c r="C123" s="1212" t="str">
        <f>IF('Step 3.1 Site Details'!L15&lt;&gt;0,'Step 3.1 Site Details'!L15,"")</f>
        <v/>
      </c>
      <c r="D123" s="1212" t="str">
        <f>IF(SUMIFS('Step 4 Support Tool'!$L$18:$L$217,'Step 4 Support Tool'!$E$18:$E$217,(B123),'Step 4 Support Tool'!$H$18:$H$217, "&lt;&gt;" &amp; "Electricity")=0,"",SUMIFS('Step 4 Support Tool'!$L$18:$L$217,'Step 4 Support Tool'!$E$18:$E$217,(B123),'Step 4 Support Tool'!$H$18:$H$217, "&lt;&gt;" &amp; "Electricity"))</f>
        <v/>
      </c>
      <c r="E123" s="1212" t="str">
        <f t="shared" si="11"/>
        <v/>
      </c>
      <c r="F123" s="1212" t="str">
        <f>IF(SUMIFS('Step 4 Support Tool'!$L$222:$L$241,'Step 4 Support Tool'!$E$222:$E$241,TRIM('Data Outputs'!B123))=0,"",SUMIFS('Step 4 Support Tool'!$L$222:$L$241,'Step 4 Support Tool'!$E$222:$E$241,TRIM('Data Outputs'!B123)))</f>
        <v/>
      </c>
      <c r="G123" s="2107" t="str">
        <f t="shared" si="12"/>
        <v/>
      </c>
      <c r="H123" s="2108"/>
      <c r="I123" s="1214"/>
      <c r="J123" s="1220"/>
      <c r="K123" s="1220"/>
      <c r="L123" s="1220"/>
      <c r="M123" s="1220"/>
      <c r="N123" s="1220"/>
      <c r="O123" s="1220"/>
      <c r="P123" s="1220"/>
      <c r="Q123" s="1220"/>
      <c r="R123" s="1220"/>
      <c r="S123" s="1220"/>
      <c r="T123" s="1220"/>
      <c r="U123" s="1220"/>
      <c r="V123" s="1220"/>
      <c r="W123" s="1220"/>
      <c r="X123" s="1220"/>
      <c r="Y123" s="1220"/>
      <c r="Z123" s="1236"/>
      <c r="AA123" s="1236"/>
      <c r="AB123" s="1220"/>
    </row>
    <row r="124" spans="1:28" s="1227" customFormat="1" ht="29.15" customHeight="1" x14ac:dyDescent="0.3">
      <c r="A124" s="523" t="s">
        <v>371</v>
      </c>
      <c r="B124" s="1210">
        <f t="shared" si="13"/>
        <v>0</v>
      </c>
      <c r="C124" s="1212" t="str">
        <f>IF('Step 3.1 Site Details'!L16&lt;&gt;0,'Step 3.1 Site Details'!L16,"")</f>
        <v/>
      </c>
      <c r="D124" s="1212" t="str">
        <f>IF(SUMIFS('Step 4 Support Tool'!$L$18:$L$217,'Step 4 Support Tool'!$E$18:$E$217,(B124),'Step 4 Support Tool'!$H$18:$H$217, "&lt;&gt;" &amp; "Electricity")=0,"",SUMIFS('Step 4 Support Tool'!$L$18:$L$217,'Step 4 Support Tool'!$E$18:$E$217,(B124),'Step 4 Support Tool'!$H$18:$H$217, "&lt;&gt;" &amp; "Electricity"))</f>
        <v/>
      </c>
      <c r="E124" s="1212" t="str">
        <f t="shared" si="11"/>
        <v/>
      </c>
      <c r="F124" s="1212" t="str">
        <f>IF(SUMIFS('Step 4 Support Tool'!$L$222:$L$241,'Step 4 Support Tool'!$E$222:$E$241,TRIM('Data Outputs'!B124))=0,"",SUMIFS('Step 4 Support Tool'!$L$222:$L$241,'Step 4 Support Tool'!$E$222:$E$241,TRIM('Data Outputs'!B124)))</f>
        <v/>
      </c>
      <c r="G124" s="2107" t="str">
        <f t="shared" si="12"/>
        <v/>
      </c>
      <c r="H124" s="2108"/>
      <c r="I124" s="1214"/>
      <c r="J124" s="1220"/>
      <c r="K124" s="1220"/>
      <c r="L124" s="1220"/>
      <c r="M124" s="1220"/>
      <c r="N124" s="1220"/>
      <c r="O124" s="1220"/>
      <c r="P124" s="1220"/>
      <c r="Q124" s="1220"/>
      <c r="R124" s="1220"/>
      <c r="S124" s="1220"/>
      <c r="T124" s="1220"/>
      <c r="U124" s="1220"/>
      <c r="V124" s="1220"/>
      <c r="W124" s="1220"/>
      <c r="X124" s="1220"/>
      <c r="Y124" s="1220"/>
      <c r="Z124" s="1236"/>
      <c r="AA124" s="1236"/>
      <c r="AB124" s="1220"/>
    </row>
    <row r="125" spans="1:28" s="1227" customFormat="1" ht="29.15" customHeight="1" x14ac:dyDescent="0.3">
      <c r="A125" s="523" t="s">
        <v>372</v>
      </c>
      <c r="B125" s="1210">
        <f t="shared" si="13"/>
        <v>0</v>
      </c>
      <c r="C125" s="1212" t="str">
        <f>IF('Step 3.1 Site Details'!L17&lt;&gt;0,'Step 3.1 Site Details'!L17,"")</f>
        <v/>
      </c>
      <c r="D125" s="1212" t="str">
        <f>IF(SUMIFS('Step 4 Support Tool'!$L$18:$L$217,'Step 4 Support Tool'!$E$18:$E$217,(B125),'Step 4 Support Tool'!$H$18:$H$217, "&lt;&gt;" &amp; "Electricity")=0,"",SUMIFS('Step 4 Support Tool'!$L$18:$L$217,'Step 4 Support Tool'!$E$18:$E$217,(B125),'Step 4 Support Tool'!$H$18:$H$217, "&lt;&gt;" &amp; "Electricity"))</f>
        <v/>
      </c>
      <c r="E125" s="1212" t="str">
        <f t="shared" si="11"/>
        <v/>
      </c>
      <c r="F125" s="1212" t="str">
        <f>IF(SUMIFS('Step 4 Support Tool'!$L$222:$L$241,'Step 4 Support Tool'!$E$222:$E$241,TRIM('Data Outputs'!B125))=0,"",SUMIFS('Step 4 Support Tool'!$L$222:$L$241,'Step 4 Support Tool'!$E$222:$E$241,TRIM('Data Outputs'!B125)))</f>
        <v/>
      </c>
      <c r="G125" s="2107" t="str">
        <f t="shared" si="12"/>
        <v/>
      </c>
      <c r="H125" s="2108"/>
      <c r="I125" s="1214"/>
      <c r="J125" s="1220"/>
      <c r="K125" s="1220"/>
      <c r="L125" s="1220"/>
      <c r="M125" s="1220"/>
      <c r="N125" s="1220"/>
      <c r="O125" s="1220"/>
      <c r="P125" s="1220"/>
      <c r="Q125" s="1220"/>
      <c r="R125" s="1220"/>
      <c r="S125" s="1220"/>
      <c r="T125" s="1220"/>
      <c r="U125" s="1220"/>
      <c r="V125" s="1220"/>
      <c r="W125" s="1220"/>
      <c r="X125" s="1220"/>
      <c r="Y125" s="1220"/>
      <c r="Z125" s="1236"/>
      <c r="AA125" s="1236"/>
      <c r="AB125" s="1220"/>
    </row>
    <row r="126" spans="1:28" s="1227" customFormat="1" ht="29.15" customHeight="1" x14ac:dyDescent="0.3">
      <c r="A126" s="523" t="s">
        <v>373</v>
      </c>
      <c r="B126" s="1210">
        <f t="shared" si="13"/>
        <v>0</v>
      </c>
      <c r="C126" s="1212" t="str">
        <f>IF('Step 3.1 Site Details'!L18&lt;&gt;0,'Step 3.1 Site Details'!L18,"")</f>
        <v/>
      </c>
      <c r="D126" s="1212" t="str">
        <f>IF(SUMIFS('Step 4 Support Tool'!$L$18:$L$217,'Step 4 Support Tool'!$E$18:$E$217,(B126),'Step 4 Support Tool'!$H$18:$H$217, "&lt;&gt;" &amp; "Electricity")=0,"",SUMIFS('Step 4 Support Tool'!$L$18:$L$217,'Step 4 Support Tool'!$E$18:$E$217,(B126),'Step 4 Support Tool'!$H$18:$H$217, "&lt;&gt;" &amp; "Electricity"))</f>
        <v/>
      </c>
      <c r="E126" s="1212" t="str">
        <f t="shared" si="11"/>
        <v/>
      </c>
      <c r="F126" s="1212" t="str">
        <f>IF(SUMIFS('Step 4 Support Tool'!$L$222:$L$241,'Step 4 Support Tool'!$E$222:$E$241,TRIM('Data Outputs'!B126))=0,"",SUMIFS('Step 4 Support Tool'!$L$222:$L$241,'Step 4 Support Tool'!$E$222:$E$241,TRIM('Data Outputs'!B126)))</f>
        <v/>
      </c>
      <c r="G126" s="2107" t="str">
        <f t="shared" si="12"/>
        <v/>
      </c>
      <c r="H126" s="2108"/>
      <c r="I126" s="1214"/>
      <c r="J126" s="1220"/>
      <c r="K126" s="1220"/>
      <c r="L126" s="1220"/>
      <c r="M126" s="1220"/>
      <c r="N126" s="1220"/>
      <c r="O126" s="1220"/>
      <c r="P126" s="1220"/>
      <c r="Q126" s="1220"/>
      <c r="R126" s="1220"/>
      <c r="S126" s="1220"/>
      <c r="T126" s="1220"/>
      <c r="U126" s="1220"/>
      <c r="V126" s="1220"/>
      <c r="W126" s="1220"/>
      <c r="X126" s="1220"/>
      <c r="Y126" s="1220"/>
      <c r="Z126" s="1236"/>
      <c r="AA126" s="1236"/>
      <c r="AB126" s="1220"/>
    </row>
    <row r="127" spans="1:28" s="1227" customFormat="1" ht="29.15" customHeight="1" x14ac:dyDescent="0.3">
      <c r="A127" s="523" t="s">
        <v>374</v>
      </c>
      <c r="B127" s="1210">
        <f t="shared" si="13"/>
        <v>0</v>
      </c>
      <c r="C127" s="1212" t="str">
        <f>IF('Step 3.1 Site Details'!L19&lt;&gt;0,'Step 3.1 Site Details'!L19,"")</f>
        <v/>
      </c>
      <c r="D127" s="1212" t="str">
        <f>IF(SUMIFS('Step 4 Support Tool'!$L$18:$L$217,'Step 4 Support Tool'!$E$18:$E$217,(B127),'Step 4 Support Tool'!$H$18:$H$217, "&lt;&gt;" &amp; "Electricity")=0,"",SUMIFS('Step 4 Support Tool'!$L$18:$L$217,'Step 4 Support Tool'!$E$18:$E$217,(B127),'Step 4 Support Tool'!$H$18:$H$217, "&lt;&gt;" &amp; "Electricity"))</f>
        <v/>
      </c>
      <c r="E127" s="1212" t="str">
        <f t="shared" si="11"/>
        <v/>
      </c>
      <c r="F127" s="1212" t="str">
        <f>IF(SUMIFS('Step 4 Support Tool'!$L$222:$L$241,'Step 4 Support Tool'!$E$222:$E$241,TRIM('Data Outputs'!B127))=0,"",SUMIFS('Step 4 Support Tool'!$L$222:$L$241,'Step 4 Support Tool'!$E$222:$E$241,TRIM('Data Outputs'!B127)))</f>
        <v/>
      </c>
      <c r="G127" s="2107" t="str">
        <f t="shared" si="12"/>
        <v/>
      </c>
      <c r="H127" s="2108"/>
      <c r="I127" s="1214"/>
      <c r="J127" s="1220"/>
      <c r="K127" s="1220"/>
      <c r="L127" s="1220"/>
      <c r="M127" s="1220"/>
      <c r="N127" s="1220"/>
      <c r="O127" s="1220"/>
      <c r="P127" s="1220"/>
      <c r="Q127" s="1220"/>
      <c r="R127" s="1220"/>
      <c r="S127" s="1220"/>
      <c r="T127" s="1220"/>
      <c r="U127" s="1220"/>
      <c r="V127" s="1220"/>
      <c r="W127" s="1220"/>
      <c r="X127" s="1220"/>
      <c r="Y127" s="1220"/>
      <c r="Z127" s="1236"/>
      <c r="AA127" s="1236"/>
      <c r="AB127" s="1220"/>
    </row>
    <row r="128" spans="1:28" s="1227" customFormat="1" ht="29.15" customHeight="1" x14ac:dyDescent="0.3">
      <c r="A128" s="523" t="s">
        <v>375</v>
      </c>
      <c r="B128" s="1210">
        <f t="shared" si="13"/>
        <v>0</v>
      </c>
      <c r="C128" s="1212" t="str">
        <f>IF('Step 3.1 Site Details'!L20&lt;&gt;0,'Step 3.1 Site Details'!L20,"")</f>
        <v/>
      </c>
      <c r="D128" s="1212" t="str">
        <f>IF(SUMIFS('Step 4 Support Tool'!$L$18:$L$217,'Step 4 Support Tool'!$E$18:$E$217,(B128),'Step 4 Support Tool'!$H$18:$H$217, "&lt;&gt;" &amp; "Electricity")=0,"",SUMIFS('Step 4 Support Tool'!$L$18:$L$217,'Step 4 Support Tool'!$E$18:$E$217,(B128),'Step 4 Support Tool'!$H$18:$H$217, "&lt;&gt;" &amp; "Electricity"))</f>
        <v/>
      </c>
      <c r="E128" s="1212" t="str">
        <f t="shared" si="11"/>
        <v/>
      </c>
      <c r="F128" s="1212" t="str">
        <f>IF(SUMIFS('Step 4 Support Tool'!$L$222:$L$241,'Step 4 Support Tool'!$E$222:$E$241,TRIM('Data Outputs'!B128))=0,"",SUMIFS('Step 4 Support Tool'!$L$222:$L$241,'Step 4 Support Tool'!$E$222:$E$241,TRIM('Data Outputs'!B128)))</f>
        <v/>
      </c>
      <c r="G128" s="2107" t="str">
        <f t="shared" si="12"/>
        <v/>
      </c>
      <c r="H128" s="2108"/>
      <c r="I128" s="1214"/>
      <c r="J128" s="1220"/>
      <c r="K128" s="1220"/>
      <c r="L128" s="1220"/>
      <c r="M128" s="1220"/>
      <c r="N128" s="1220"/>
      <c r="O128" s="1220"/>
      <c r="P128" s="1220"/>
      <c r="Q128" s="1220"/>
      <c r="R128" s="1220"/>
      <c r="S128" s="1220"/>
      <c r="T128" s="1220"/>
      <c r="U128" s="1220"/>
      <c r="V128" s="1220"/>
      <c r="W128" s="1220"/>
      <c r="X128" s="1220"/>
      <c r="Y128" s="1220"/>
      <c r="Z128" s="1236"/>
      <c r="AA128" s="1236"/>
      <c r="AB128" s="1220"/>
    </row>
    <row r="129" spans="1:28" s="1227" customFormat="1" ht="29.15" customHeight="1" x14ac:dyDescent="0.3">
      <c r="A129" s="523" t="s">
        <v>376</v>
      </c>
      <c r="B129" s="1210">
        <f t="shared" si="13"/>
        <v>0</v>
      </c>
      <c r="C129" s="1212" t="str">
        <f>IF('Step 3.1 Site Details'!L21&lt;&gt;0,'Step 3.1 Site Details'!L21,"")</f>
        <v/>
      </c>
      <c r="D129" s="1212" t="str">
        <f>IF(SUMIFS('Step 4 Support Tool'!$L$18:$L$217,'Step 4 Support Tool'!$E$18:$E$217,(B129),'Step 4 Support Tool'!$H$18:$H$217, "&lt;&gt;" &amp; "Electricity")=0,"",SUMIFS('Step 4 Support Tool'!$L$18:$L$217,'Step 4 Support Tool'!$E$18:$E$217,(B129),'Step 4 Support Tool'!$H$18:$H$217, "&lt;&gt;" &amp; "Electricity"))</f>
        <v/>
      </c>
      <c r="E129" s="1212" t="str">
        <f t="shared" si="11"/>
        <v/>
      </c>
      <c r="F129" s="1212" t="str">
        <f>IF(SUMIFS('Step 4 Support Tool'!$L$222:$L$241,'Step 4 Support Tool'!$E$222:$E$241,TRIM('Data Outputs'!B129))=0,"",SUMIFS('Step 4 Support Tool'!$L$222:$L$241,'Step 4 Support Tool'!$E$222:$E$241,TRIM('Data Outputs'!B129)))</f>
        <v/>
      </c>
      <c r="G129" s="2107" t="str">
        <f t="shared" si="12"/>
        <v/>
      </c>
      <c r="H129" s="2108"/>
      <c r="I129" s="1214"/>
      <c r="J129" s="1220"/>
      <c r="K129" s="1220"/>
      <c r="L129" s="1220"/>
      <c r="M129" s="1220"/>
      <c r="N129" s="1220"/>
      <c r="O129" s="1220"/>
      <c r="P129" s="1220"/>
      <c r="Q129" s="1220"/>
      <c r="R129" s="1220"/>
      <c r="S129" s="1220"/>
      <c r="T129" s="1220"/>
      <c r="U129" s="1220"/>
      <c r="V129" s="1220"/>
      <c r="W129" s="1220"/>
      <c r="X129" s="1220"/>
      <c r="Y129" s="1220"/>
      <c r="Z129" s="1236"/>
      <c r="AA129" s="1236"/>
      <c r="AB129" s="1220"/>
    </row>
    <row r="130" spans="1:28" s="1227" customFormat="1" ht="29.15" customHeight="1" x14ac:dyDescent="0.3">
      <c r="A130" s="523" t="s">
        <v>377</v>
      </c>
      <c r="B130" s="1210">
        <f t="shared" si="13"/>
        <v>0</v>
      </c>
      <c r="C130" s="1212" t="str">
        <f>IF('Step 3.1 Site Details'!L22&lt;&gt;0,'Step 3.1 Site Details'!L22,"")</f>
        <v/>
      </c>
      <c r="D130" s="1212" t="str">
        <f>IF(SUMIFS('Step 4 Support Tool'!$L$18:$L$217,'Step 4 Support Tool'!$E$18:$E$217,(B130),'Step 4 Support Tool'!$H$18:$H$217, "&lt;&gt;" &amp; "Electricity")=0,"",SUMIFS('Step 4 Support Tool'!$L$18:$L$217,'Step 4 Support Tool'!$E$18:$E$217,(B130),'Step 4 Support Tool'!$H$18:$H$217, "&lt;&gt;" &amp; "Electricity"))</f>
        <v/>
      </c>
      <c r="E130" s="1212" t="str">
        <f t="shared" si="11"/>
        <v/>
      </c>
      <c r="F130" s="1212" t="str">
        <f>IF(SUMIFS('Step 4 Support Tool'!$L$222:$L$241,'Step 4 Support Tool'!$E$222:$E$241,TRIM('Data Outputs'!B130))=0,"",SUMIFS('Step 4 Support Tool'!$L$222:$L$241,'Step 4 Support Tool'!$E$222:$E$241,TRIM('Data Outputs'!B130)))</f>
        <v/>
      </c>
      <c r="G130" s="2107" t="str">
        <f t="shared" si="12"/>
        <v/>
      </c>
      <c r="H130" s="2108"/>
      <c r="I130" s="1214"/>
      <c r="J130" s="1220"/>
      <c r="K130" s="1220"/>
      <c r="L130" s="1220"/>
      <c r="M130" s="1220"/>
      <c r="N130" s="1220"/>
      <c r="O130" s="1220"/>
      <c r="P130" s="1220"/>
      <c r="Q130" s="1220"/>
      <c r="R130" s="1220"/>
      <c r="S130" s="1220"/>
      <c r="T130" s="1220"/>
      <c r="U130" s="1220"/>
      <c r="V130" s="1220"/>
      <c r="W130" s="1220"/>
      <c r="X130" s="1220"/>
      <c r="Y130" s="1220"/>
      <c r="Z130" s="1236"/>
      <c r="AA130" s="1236"/>
      <c r="AB130" s="1220"/>
    </row>
    <row r="131" spans="1:28" s="1227" customFormat="1" ht="29.15" customHeight="1" x14ac:dyDescent="0.3">
      <c r="A131" s="523" t="s">
        <v>378</v>
      </c>
      <c r="B131" s="1210">
        <f t="shared" si="13"/>
        <v>0</v>
      </c>
      <c r="C131" s="1212" t="str">
        <f>IF('Step 3.1 Site Details'!L23&lt;&gt;0,'Step 3.1 Site Details'!L23,"")</f>
        <v/>
      </c>
      <c r="D131" s="1212" t="str">
        <f>IF(SUMIFS('Step 4 Support Tool'!$L$18:$L$217,'Step 4 Support Tool'!$E$18:$E$217,(B131),'Step 4 Support Tool'!$H$18:$H$217, "&lt;&gt;" &amp; "Electricity")=0,"",SUMIFS('Step 4 Support Tool'!$L$18:$L$217,'Step 4 Support Tool'!$E$18:$E$217,(B131),'Step 4 Support Tool'!$H$18:$H$217, "&lt;&gt;" &amp; "Electricity"))</f>
        <v/>
      </c>
      <c r="E131" s="1212" t="str">
        <f t="shared" si="11"/>
        <v/>
      </c>
      <c r="F131" s="1212" t="str">
        <f>IF(SUMIFS('Step 4 Support Tool'!$L$222:$L$241,'Step 4 Support Tool'!$E$222:$E$241,TRIM('Data Outputs'!B131))=0,"",SUMIFS('Step 4 Support Tool'!$L$222:$L$241,'Step 4 Support Tool'!$E$222:$E$241,TRIM('Data Outputs'!B131)))</f>
        <v/>
      </c>
      <c r="G131" s="2107" t="str">
        <f t="shared" si="12"/>
        <v/>
      </c>
      <c r="H131" s="2108"/>
      <c r="I131" s="1214"/>
      <c r="J131" s="1220"/>
      <c r="K131" s="1220"/>
      <c r="L131" s="1220"/>
      <c r="M131" s="1220"/>
      <c r="N131" s="1220"/>
      <c r="O131" s="1220"/>
      <c r="P131" s="1220"/>
      <c r="Q131" s="1220"/>
      <c r="R131" s="1220"/>
      <c r="S131" s="1220"/>
      <c r="T131" s="1220"/>
      <c r="U131" s="1220"/>
      <c r="V131" s="1220"/>
      <c r="W131" s="1220"/>
      <c r="X131" s="1220"/>
      <c r="Y131" s="1220"/>
      <c r="Z131" s="1236"/>
      <c r="AA131" s="1236"/>
      <c r="AB131" s="1220"/>
    </row>
    <row r="132" spans="1:28" s="1227" customFormat="1" ht="29.15" customHeight="1" x14ac:dyDescent="0.3">
      <c r="A132" s="523" t="s">
        <v>379</v>
      </c>
      <c r="B132" s="1210">
        <f t="shared" si="13"/>
        <v>0</v>
      </c>
      <c r="C132" s="1212" t="str">
        <f>IF('Step 3.1 Site Details'!L24&lt;&gt;0,'Step 3.1 Site Details'!L24,"")</f>
        <v/>
      </c>
      <c r="D132" s="1212" t="str">
        <f>IF(SUMIFS('Step 4 Support Tool'!$L$18:$L$217,'Step 4 Support Tool'!$E$18:$E$217,(B132),'Step 4 Support Tool'!$H$18:$H$217, "&lt;&gt;" &amp; "Electricity")=0,"",SUMIFS('Step 4 Support Tool'!$L$18:$L$217,'Step 4 Support Tool'!$E$18:$E$217,(B132),'Step 4 Support Tool'!$H$18:$H$217, "&lt;&gt;" &amp; "Electricity"))</f>
        <v/>
      </c>
      <c r="E132" s="1212" t="str">
        <f t="shared" si="11"/>
        <v/>
      </c>
      <c r="F132" s="1212" t="str">
        <f>IF(SUMIFS('Step 4 Support Tool'!$L$222:$L$241,'Step 4 Support Tool'!$E$222:$E$241,TRIM('Data Outputs'!B132))=0,"",SUMIFS('Step 4 Support Tool'!$L$222:$L$241,'Step 4 Support Tool'!$E$222:$E$241,TRIM('Data Outputs'!B132)))</f>
        <v/>
      </c>
      <c r="G132" s="2107" t="str">
        <f t="shared" si="12"/>
        <v/>
      </c>
      <c r="H132" s="2108"/>
      <c r="I132" s="1214"/>
      <c r="J132" s="1220"/>
      <c r="K132" s="1220"/>
      <c r="L132" s="1220"/>
      <c r="M132" s="1220"/>
      <c r="N132" s="1220"/>
      <c r="O132" s="1220"/>
      <c r="P132" s="1220"/>
      <c r="Q132" s="1220"/>
      <c r="R132" s="1220"/>
      <c r="S132" s="1220"/>
      <c r="T132" s="1220"/>
      <c r="U132" s="1220"/>
      <c r="V132" s="1220"/>
      <c r="W132" s="1220"/>
      <c r="X132" s="1220"/>
      <c r="Y132" s="1220"/>
      <c r="Z132" s="1236"/>
      <c r="AA132" s="1236"/>
      <c r="AB132" s="1220"/>
    </row>
    <row r="133" spans="1:28" s="1227" customFormat="1" ht="29.15" customHeight="1" x14ac:dyDescent="0.3">
      <c r="A133" s="523" t="s">
        <v>380</v>
      </c>
      <c r="B133" s="1210">
        <f t="shared" si="13"/>
        <v>0</v>
      </c>
      <c r="C133" s="1212" t="str">
        <f>IF('Step 3.1 Site Details'!L25&lt;&gt;0,'Step 3.1 Site Details'!L25,"")</f>
        <v/>
      </c>
      <c r="D133" s="1212" t="str">
        <f>IF(SUMIFS('Step 4 Support Tool'!$L$18:$L$217,'Step 4 Support Tool'!$E$18:$E$217,(B133),'Step 4 Support Tool'!$H$18:$H$217, "&lt;&gt;" &amp; "Electricity")=0,"",SUMIFS('Step 4 Support Tool'!$L$18:$L$217,'Step 4 Support Tool'!$E$18:$E$217,(B133),'Step 4 Support Tool'!$H$18:$H$217, "&lt;&gt;" &amp; "Electricity"))</f>
        <v/>
      </c>
      <c r="E133" s="1212" t="str">
        <f t="shared" ref="E133:E196" si="14">IFERROR(C133-D133,C133)</f>
        <v/>
      </c>
      <c r="F133" s="1212" t="str">
        <f>IF(SUMIFS('Step 4 Support Tool'!$L$222:$L$241,'Step 4 Support Tool'!$E$222:$E$241,TRIM('Data Outputs'!B133))=0,"",SUMIFS('Step 4 Support Tool'!$L$222:$L$241,'Step 4 Support Tool'!$E$222:$E$241,TRIM('Data Outputs'!B133)))</f>
        <v/>
      </c>
      <c r="G133" s="2107" t="str">
        <f t="shared" si="12"/>
        <v/>
      </c>
      <c r="H133" s="2108"/>
      <c r="I133" s="1214"/>
      <c r="J133" s="1220"/>
      <c r="K133" s="1220"/>
      <c r="L133" s="1220"/>
      <c r="M133" s="1220"/>
      <c r="N133" s="1220"/>
      <c r="O133" s="1220"/>
      <c r="P133" s="1220"/>
      <c r="Q133" s="1220"/>
      <c r="R133" s="1220"/>
      <c r="S133" s="1220"/>
      <c r="T133" s="1220"/>
      <c r="U133" s="1220"/>
      <c r="V133" s="1220"/>
      <c r="W133" s="1220"/>
      <c r="X133" s="1220"/>
      <c r="Y133" s="1220"/>
      <c r="Z133" s="1236"/>
      <c r="AA133" s="1236"/>
      <c r="AB133" s="1220"/>
    </row>
    <row r="134" spans="1:28" s="1227" customFormat="1" ht="29.15" customHeight="1" x14ac:dyDescent="0.3">
      <c r="A134" s="523" t="s">
        <v>381</v>
      </c>
      <c r="B134" s="1210">
        <f t="shared" si="13"/>
        <v>0</v>
      </c>
      <c r="C134" s="1212" t="str">
        <f>IF('Step 3.1 Site Details'!L26&lt;&gt;0,'Step 3.1 Site Details'!L26,"")</f>
        <v/>
      </c>
      <c r="D134" s="1212" t="str">
        <f>IF(SUMIFS('Step 4 Support Tool'!$L$18:$L$217,'Step 4 Support Tool'!$E$18:$E$217,(B134),'Step 4 Support Tool'!$H$18:$H$217, "&lt;&gt;" &amp; "Electricity")=0,"",SUMIFS('Step 4 Support Tool'!$L$18:$L$217,'Step 4 Support Tool'!$E$18:$E$217,(B134),'Step 4 Support Tool'!$H$18:$H$217, "&lt;&gt;" &amp; "Electricity"))</f>
        <v/>
      </c>
      <c r="E134" s="1212" t="str">
        <f t="shared" si="14"/>
        <v/>
      </c>
      <c r="F134" s="1212" t="str">
        <f>IF(SUMIFS('Step 4 Support Tool'!$L$222:$L$241,'Step 4 Support Tool'!$E$222:$E$241,TRIM('Data Outputs'!B134))=0,"",SUMIFS('Step 4 Support Tool'!$L$222:$L$241,'Step 4 Support Tool'!$E$222:$E$241,TRIM('Data Outputs'!B134)))</f>
        <v/>
      </c>
      <c r="G134" s="2107" t="str">
        <f t="shared" si="12"/>
        <v/>
      </c>
      <c r="H134" s="2108"/>
      <c r="I134" s="1214"/>
      <c r="J134" s="1220"/>
      <c r="K134" s="1220"/>
      <c r="L134" s="1220"/>
      <c r="M134" s="1220"/>
      <c r="N134" s="1220"/>
      <c r="O134" s="1220"/>
      <c r="P134" s="1220"/>
      <c r="Q134" s="1220"/>
      <c r="R134" s="1220"/>
      <c r="S134" s="1220"/>
      <c r="T134" s="1220"/>
      <c r="U134" s="1220"/>
      <c r="V134" s="1220"/>
      <c r="W134" s="1220"/>
      <c r="X134" s="1220"/>
      <c r="Y134" s="1220"/>
      <c r="Z134" s="1236"/>
      <c r="AA134" s="1236"/>
      <c r="AB134" s="1220"/>
    </row>
    <row r="135" spans="1:28" s="1227" customFormat="1" ht="29.15" customHeight="1" x14ac:dyDescent="0.3">
      <c r="A135" s="523" t="s">
        <v>382</v>
      </c>
      <c r="B135" s="1210">
        <f t="shared" si="13"/>
        <v>0</v>
      </c>
      <c r="C135" s="1212" t="str">
        <f>IF('Step 3.1 Site Details'!L27&lt;&gt;0,'Step 3.1 Site Details'!L27,"")</f>
        <v/>
      </c>
      <c r="D135" s="1212" t="str">
        <f>IF(SUMIFS('Step 4 Support Tool'!$L$18:$L$217,'Step 4 Support Tool'!$E$18:$E$217,(B135),'Step 4 Support Tool'!$H$18:$H$217, "&lt;&gt;" &amp; "Electricity")=0,"",SUMIFS('Step 4 Support Tool'!$L$18:$L$217,'Step 4 Support Tool'!$E$18:$E$217,(B135),'Step 4 Support Tool'!$H$18:$H$217, "&lt;&gt;" &amp; "Electricity"))</f>
        <v/>
      </c>
      <c r="E135" s="1212" t="str">
        <f t="shared" si="14"/>
        <v/>
      </c>
      <c r="F135" s="1212" t="str">
        <f>IF(SUMIFS('Step 4 Support Tool'!$L$222:$L$241,'Step 4 Support Tool'!$E$222:$E$241,TRIM('Data Outputs'!B135))=0,"",SUMIFS('Step 4 Support Tool'!$L$222:$L$241,'Step 4 Support Tool'!$E$222:$E$241,TRIM('Data Outputs'!B135)))</f>
        <v/>
      </c>
      <c r="G135" s="2107" t="str">
        <f t="shared" si="12"/>
        <v/>
      </c>
      <c r="H135" s="2108"/>
      <c r="I135" s="1214"/>
      <c r="J135" s="1220"/>
      <c r="K135" s="1220"/>
      <c r="L135" s="1220"/>
      <c r="M135" s="1220"/>
      <c r="N135" s="1220"/>
      <c r="O135" s="1220"/>
      <c r="P135" s="1220"/>
      <c r="Q135" s="1220"/>
      <c r="R135" s="1220"/>
      <c r="S135" s="1220"/>
      <c r="T135" s="1220"/>
      <c r="U135" s="1220"/>
      <c r="V135" s="1220"/>
      <c r="W135" s="1220"/>
      <c r="X135" s="1220"/>
      <c r="Y135" s="1220"/>
      <c r="Z135" s="1236"/>
      <c r="AA135" s="1236"/>
      <c r="AB135" s="1220"/>
    </row>
    <row r="136" spans="1:28" s="1227" customFormat="1" ht="29.15" customHeight="1" x14ac:dyDescent="0.3">
      <c r="A136" s="523" t="s">
        <v>383</v>
      </c>
      <c r="B136" s="1210">
        <f t="shared" si="13"/>
        <v>0</v>
      </c>
      <c r="C136" s="1212" t="str">
        <f>IF('Step 3.1 Site Details'!L28&lt;&gt;0,'Step 3.1 Site Details'!L28,"")</f>
        <v/>
      </c>
      <c r="D136" s="1212" t="str">
        <f>IF(SUMIFS('Step 4 Support Tool'!$L$18:$L$217,'Step 4 Support Tool'!$E$18:$E$217,(B136),'Step 4 Support Tool'!$H$18:$H$217, "&lt;&gt;" &amp; "Electricity")=0,"",SUMIFS('Step 4 Support Tool'!$L$18:$L$217,'Step 4 Support Tool'!$E$18:$E$217,(B136),'Step 4 Support Tool'!$H$18:$H$217, "&lt;&gt;" &amp; "Electricity"))</f>
        <v/>
      </c>
      <c r="E136" s="1212" t="str">
        <f t="shared" si="14"/>
        <v/>
      </c>
      <c r="F136" s="1212" t="str">
        <f>IF(SUMIFS('Step 4 Support Tool'!$L$222:$L$241,'Step 4 Support Tool'!$E$222:$E$241,TRIM('Data Outputs'!B136))=0,"",SUMIFS('Step 4 Support Tool'!$L$222:$L$241,'Step 4 Support Tool'!$E$222:$E$241,TRIM('Data Outputs'!B136)))</f>
        <v/>
      </c>
      <c r="G136" s="2107" t="str">
        <f t="shared" si="12"/>
        <v/>
      </c>
      <c r="H136" s="2108"/>
      <c r="I136" s="1214"/>
      <c r="J136" s="1220"/>
      <c r="K136" s="1220"/>
      <c r="L136" s="1220"/>
      <c r="M136" s="1220"/>
      <c r="N136" s="1220"/>
      <c r="O136" s="1220"/>
      <c r="P136" s="1220"/>
      <c r="Q136" s="1220"/>
      <c r="R136" s="1220"/>
      <c r="S136" s="1220"/>
      <c r="T136" s="1220"/>
      <c r="U136" s="1220"/>
      <c r="V136" s="1220"/>
      <c r="W136" s="1220"/>
      <c r="X136" s="1220"/>
      <c r="Y136" s="1220"/>
      <c r="Z136" s="1236"/>
      <c r="AA136" s="1236"/>
      <c r="AB136" s="1220"/>
    </row>
    <row r="137" spans="1:28" s="1227" customFormat="1" ht="29.15" customHeight="1" x14ac:dyDescent="0.3">
      <c r="A137" s="523" t="s">
        <v>384</v>
      </c>
      <c r="B137" s="1210">
        <f t="shared" si="13"/>
        <v>0</v>
      </c>
      <c r="C137" s="1212" t="str">
        <f>IF('Step 3.1 Site Details'!L29&lt;&gt;0,'Step 3.1 Site Details'!L29,"")</f>
        <v/>
      </c>
      <c r="D137" s="1212" t="str">
        <f>IF(SUMIFS('Step 4 Support Tool'!$L$18:$L$217,'Step 4 Support Tool'!$E$18:$E$217,(B137),'Step 4 Support Tool'!$H$18:$H$217, "&lt;&gt;" &amp; "Electricity")=0,"",SUMIFS('Step 4 Support Tool'!$L$18:$L$217,'Step 4 Support Tool'!$E$18:$E$217,(B137),'Step 4 Support Tool'!$H$18:$H$217, "&lt;&gt;" &amp; "Electricity"))</f>
        <v/>
      </c>
      <c r="E137" s="1212" t="str">
        <f t="shared" si="14"/>
        <v/>
      </c>
      <c r="F137" s="1212" t="str">
        <f>IF(SUMIFS('Step 4 Support Tool'!$L$222:$L$241,'Step 4 Support Tool'!$E$222:$E$241,TRIM('Data Outputs'!B137))=0,"",SUMIFS('Step 4 Support Tool'!$L$222:$L$241,'Step 4 Support Tool'!$E$222:$E$241,TRIM('Data Outputs'!B137)))</f>
        <v/>
      </c>
      <c r="G137" s="2107" t="str">
        <f t="shared" si="12"/>
        <v/>
      </c>
      <c r="H137" s="2108"/>
      <c r="I137" s="1214"/>
      <c r="J137" s="1220"/>
      <c r="K137" s="1220"/>
      <c r="L137" s="1220"/>
      <c r="M137" s="1220"/>
      <c r="N137" s="1220"/>
      <c r="O137" s="1220"/>
      <c r="P137" s="1220"/>
      <c r="Q137" s="1220"/>
      <c r="R137" s="1220"/>
      <c r="S137" s="1220"/>
      <c r="T137" s="1220"/>
      <c r="U137" s="1220"/>
      <c r="V137" s="1220"/>
      <c r="W137" s="1220"/>
      <c r="X137" s="1220"/>
      <c r="Y137" s="1220"/>
      <c r="Z137" s="1236"/>
      <c r="AA137" s="1236"/>
      <c r="AB137" s="1220"/>
    </row>
    <row r="138" spans="1:28" s="1227" customFormat="1" ht="29.15" hidden="1" customHeight="1" x14ac:dyDescent="0.3">
      <c r="A138" s="523" t="s">
        <v>385</v>
      </c>
      <c r="B138" s="1210">
        <f t="shared" si="13"/>
        <v>0</v>
      </c>
      <c r="C138" s="1212" t="str">
        <f>IF('Step 3.1 Site Details'!L30&lt;&gt;0,'Step 3.1 Site Details'!L30,"")</f>
        <v/>
      </c>
      <c r="D138" s="1212" t="str">
        <f>IF(SUMIFS('Step 4 Support Tool'!$L$18:$L$217,'Step 4 Support Tool'!$E$18:$E$217,(B138),'Step 4 Support Tool'!$H$18:$H$217, "&lt;&gt;" &amp; "Electricity")=0,"",SUMIFS('Step 4 Support Tool'!$L$18:$L$217,'Step 4 Support Tool'!$E$18:$E$217,(B138),'Step 4 Support Tool'!$H$18:$H$217, "&lt;&gt;" &amp; "Electricity"))</f>
        <v/>
      </c>
      <c r="E138" s="1212" t="str">
        <f t="shared" si="14"/>
        <v/>
      </c>
      <c r="F138" s="1212" t="str">
        <f>IF(SUMIFS('Step 4 Support Tool'!$L$222:$L$241,'Step 4 Support Tool'!$E$222:$E$241,TRIM('Data Outputs'!B138))=0,"",SUMIFS('Step 4 Support Tool'!$L$222:$L$241,'Step 4 Support Tool'!$E$222:$E$241,TRIM('Data Outputs'!B138)))</f>
        <v/>
      </c>
      <c r="G138" s="2107" t="str">
        <f t="shared" si="12"/>
        <v/>
      </c>
      <c r="H138" s="2108"/>
      <c r="I138" s="1214"/>
      <c r="J138" s="1220"/>
      <c r="K138" s="1220"/>
      <c r="L138" s="1220"/>
      <c r="M138" s="1220"/>
      <c r="N138" s="1220"/>
      <c r="O138" s="1220"/>
      <c r="P138" s="1220"/>
      <c r="Q138" s="1220"/>
      <c r="R138" s="1220"/>
      <c r="S138" s="1220"/>
      <c r="T138" s="1220"/>
      <c r="U138" s="1220"/>
      <c r="V138" s="1220"/>
      <c r="W138" s="1220"/>
      <c r="X138" s="1220"/>
      <c r="Y138" s="1220"/>
      <c r="Z138" s="1236"/>
      <c r="AA138" s="1236"/>
      <c r="AB138" s="1220"/>
    </row>
    <row r="139" spans="1:28" s="1227" customFormat="1" ht="29.15" hidden="1" customHeight="1" x14ac:dyDescent="0.3">
      <c r="A139" s="523" t="s">
        <v>386</v>
      </c>
      <c r="B139" s="1210">
        <f t="shared" si="13"/>
        <v>0</v>
      </c>
      <c r="C139" s="1212" t="str">
        <f>IF('Step 3.1 Site Details'!L31&lt;&gt;0,'Step 3.1 Site Details'!L31,"")</f>
        <v/>
      </c>
      <c r="D139" s="1212" t="str">
        <f>IF(SUMIFS('Step 4 Support Tool'!$L$18:$L$217,'Step 4 Support Tool'!$E$18:$E$217,(B139),'Step 4 Support Tool'!$H$18:$H$217, "&lt;&gt;" &amp; "Electricity")=0,"",SUMIFS('Step 4 Support Tool'!$L$18:$L$217,'Step 4 Support Tool'!$E$18:$E$217,(B139),'Step 4 Support Tool'!$H$18:$H$217, "&lt;&gt;" &amp; "Electricity"))</f>
        <v/>
      </c>
      <c r="E139" s="1212" t="str">
        <f t="shared" si="14"/>
        <v/>
      </c>
      <c r="F139" s="1212" t="str">
        <f>IF(SUMIFS('Step 4 Support Tool'!$L$222:$L$241,'Step 4 Support Tool'!$E$222:$E$241,TRIM('Data Outputs'!B139))=0,"",SUMIFS('Step 4 Support Tool'!$L$222:$L$241,'Step 4 Support Tool'!$E$222:$E$241,TRIM('Data Outputs'!B139)))</f>
        <v/>
      </c>
      <c r="G139" s="2107" t="str">
        <f t="shared" si="12"/>
        <v/>
      </c>
      <c r="H139" s="2108"/>
      <c r="I139" s="1214"/>
      <c r="J139" s="1220"/>
      <c r="K139" s="1220"/>
      <c r="L139" s="1220"/>
      <c r="M139" s="1220"/>
      <c r="N139" s="1220"/>
      <c r="O139" s="1220"/>
      <c r="P139" s="1220"/>
      <c r="Q139" s="1220"/>
      <c r="R139" s="1220"/>
      <c r="S139" s="1220"/>
      <c r="T139" s="1220"/>
      <c r="U139" s="1220"/>
      <c r="V139" s="1220"/>
      <c r="W139" s="1220"/>
      <c r="X139" s="1220"/>
      <c r="Y139" s="1220"/>
      <c r="Z139" s="1236"/>
      <c r="AA139" s="1236"/>
      <c r="AB139" s="1220"/>
    </row>
    <row r="140" spans="1:28" s="1227" customFormat="1" ht="29.15" hidden="1" customHeight="1" x14ac:dyDescent="0.3">
      <c r="A140" s="523" t="s">
        <v>387</v>
      </c>
      <c r="B140" s="1210">
        <f t="shared" si="13"/>
        <v>0</v>
      </c>
      <c r="C140" s="1212" t="str">
        <f>IF('Step 3.1 Site Details'!L32&lt;&gt;0,'Step 3.1 Site Details'!L32,"")</f>
        <v/>
      </c>
      <c r="D140" s="1212" t="str">
        <f>IF(SUMIFS('Step 4 Support Tool'!$L$18:$L$217,'Step 4 Support Tool'!$E$18:$E$217,(B140),'Step 4 Support Tool'!$H$18:$H$217, "&lt;&gt;" &amp; "Electricity")=0,"",SUMIFS('Step 4 Support Tool'!$L$18:$L$217,'Step 4 Support Tool'!$E$18:$E$217,(B140),'Step 4 Support Tool'!$H$18:$H$217, "&lt;&gt;" &amp; "Electricity"))</f>
        <v/>
      </c>
      <c r="E140" s="1212" t="str">
        <f t="shared" si="14"/>
        <v/>
      </c>
      <c r="F140" s="1212" t="str">
        <f>IF(SUMIFS('Step 4 Support Tool'!$L$222:$L$241,'Step 4 Support Tool'!$E$222:$E$241,TRIM('Data Outputs'!B140))=0,"",SUMIFS('Step 4 Support Tool'!$L$222:$L$241,'Step 4 Support Tool'!$E$222:$E$241,TRIM('Data Outputs'!B140)))</f>
        <v/>
      </c>
      <c r="G140" s="2107" t="str">
        <f t="shared" si="12"/>
        <v/>
      </c>
      <c r="H140" s="2108"/>
      <c r="I140" s="1214"/>
      <c r="J140" s="1220"/>
      <c r="K140" s="1220"/>
      <c r="L140" s="1220"/>
      <c r="M140" s="1220"/>
      <c r="N140" s="1220"/>
      <c r="O140" s="1220"/>
      <c r="P140" s="1220"/>
      <c r="Q140" s="1220"/>
      <c r="R140" s="1220"/>
      <c r="S140" s="1220"/>
      <c r="T140" s="1220"/>
      <c r="U140" s="1220"/>
      <c r="V140" s="1220"/>
      <c r="W140" s="1220"/>
      <c r="X140" s="1220"/>
      <c r="Y140" s="1220"/>
      <c r="Z140" s="1236"/>
      <c r="AA140" s="1236"/>
      <c r="AB140" s="1220"/>
    </row>
    <row r="141" spans="1:28" s="1227" customFormat="1" ht="29.15" hidden="1" customHeight="1" x14ac:dyDescent="0.3">
      <c r="A141" s="523" t="s">
        <v>388</v>
      </c>
      <c r="B141" s="1210">
        <f t="shared" si="13"/>
        <v>0</v>
      </c>
      <c r="C141" s="1212" t="str">
        <f>IF('Step 3.1 Site Details'!L33&lt;&gt;0,'Step 3.1 Site Details'!L33,"")</f>
        <v/>
      </c>
      <c r="D141" s="1212" t="str">
        <f>IF(SUMIFS('Step 4 Support Tool'!$L$18:$L$217,'Step 4 Support Tool'!$E$18:$E$217,(B141),'Step 4 Support Tool'!$H$18:$H$217, "&lt;&gt;" &amp; "Electricity")=0,"",SUMIFS('Step 4 Support Tool'!$L$18:$L$217,'Step 4 Support Tool'!$E$18:$E$217,(B141),'Step 4 Support Tool'!$H$18:$H$217, "&lt;&gt;" &amp; "Electricity"))</f>
        <v/>
      </c>
      <c r="E141" s="1212" t="str">
        <f t="shared" si="14"/>
        <v/>
      </c>
      <c r="F141" s="1212" t="str">
        <f>IF(SUMIFS('Step 4 Support Tool'!$L$222:$L$241,'Step 4 Support Tool'!$E$222:$E$241,TRIM('Data Outputs'!B141))=0,"",SUMIFS('Step 4 Support Tool'!$L$222:$L$241,'Step 4 Support Tool'!$E$222:$E$241,TRIM('Data Outputs'!B141)))</f>
        <v/>
      </c>
      <c r="G141" s="2107" t="str">
        <f t="shared" si="12"/>
        <v/>
      </c>
      <c r="H141" s="2108"/>
      <c r="I141" s="1214"/>
      <c r="J141" s="1220"/>
      <c r="K141" s="1220"/>
      <c r="L141" s="1220"/>
      <c r="M141" s="1220"/>
      <c r="N141" s="1220"/>
      <c r="O141" s="1220"/>
      <c r="P141" s="1220"/>
      <c r="Q141" s="1220"/>
      <c r="R141" s="1220"/>
      <c r="S141" s="1220"/>
      <c r="T141" s="1220"/>
      <c r="U141" s="1220"/>
      <c r="V141" s="1220"/>
      <c r="W141" s="1220"/>
      <c r="X141" s="1220"/>
      <c r="Y141" s="1220"/>
      <c r="Z141" s="1236"/>
      <c r="AA141" s="1236"/>
      <c r="AB141" s="1220"/>
    </row>
    <row r="142" spans="1:28" s="1227" customFormat="1" ht="29.15" hidden="1" customHeight="1" x14ac:dyDescent="0.3">
      <c r="A142" s="523" t="s">
        <v>389</v>
      </c>
      <c r="B142" s="1210">
        <f t="shared" si="13"/>
        <v>0</v>
      </c>
      <c r="C142" s="1212" t="str">
        <f>IF('Step 3.1 Site Details'!L34&lt;&gt;0,'Step 3.1 Site Details'!L34,"")</f>
        <v/>
      </c>
      <c r="D142" s="1212" t="str">
        <f>IF(SUMIFS('Step 4 Support Tool'!$L$18:$L$217,'Step 4 Support Tool'!$E$18:$E$217,(B142),'Step 4 Support Tool'!$H$18:$H$217, "&lt;&gt;" &amp; "Electricity")=0,"",SUMIFS('Step 4 Support Tool'!$L$18:$L$217,'Step 4 Support Tool'!$E$18:$E$217,(B142),'Step 4 Support Tool'!$H$18:$H$217, "&lt;&gt;" &amp; "Electricity"))</f>
        <v/>
      </c>
      <c r="E142" s="1212" t="str">
        <f t="shared" si="14"/>
        <v/>
      </c>
      <c r="F142" s="1212" t="str">
        <f>IF(SUMIFS('Step 4 Support Tool'!$L$222:$L$241,'Step 4 Support Tool'!$E$222:$E$241,TRIM('Data Outputs'!B142))=0,"",SUMIFS('Step 4 Support Tool'!$L$222:$L$241,'Step 4 Support Tool'!$E$222:$E$241,TRIM('Data Outputs'!B142)))</f>
        <v/>
      </c>
      <c r="G142" s="2107" t="str">
        <f t="shared" si="12"/>
        <v/>
      </c>
      <c r="H142" s="2108"/>
      <c r="I142" s="1214"/>
      <c r="J142" s="1220"/>
      <c r="K142" s="1220"/>
      <c r="L142" s="1220"/>
      <c r="M142" s="1220"/>
      <c r="N142" s="1220"/>
      <c r="O142" s="1220"/>
      <c r="P142" s="1220"/>
      <c r="Q142" s="1220"/>
      <c r="R142" s="1220"/>
      <c r="S142" s="1220"/>
      <c r="T142" s="1220"/>
      <c r="U142" s="1220"/>
      <c r="V142" s="1220"/>
      <c r="W142" s="1220"/>
      <c r="X142" s="1220"/>
      <c r="Y142" s="1220"/>
      <c r="Z142" s="1236"/>
      <c r="AA142" s="1236"/>
      <c r="AB142" s="1220"/>
    </row>
    <row r="143" spans="1:28" s="1227" customFormat="1" ht="29.15" hidden="1" customHeight="1" x14ac:dyDescent="0.3">
      <c r="A143" s="523" t="s">
        <v>390</v>
      </c>
      <c r="B143" s="1210">
        <f t="shared" si="13"/>
        <v>0</v>
      </c>
      <c r="C143" s="1212" t="str">
        <f>IF('Step 3.1 Site Details'!L35&lt;&gt;0,'Step 3.1 Site Details'!L35,"")</f>
        <v/>
      </c>
      <c r="D143" s="1212" t="str">
        <f>IF(SUMIFS('Step 4 Support Tool'!$L$18:$L$217,'Step 4 Support Tool'!$E$18:$E$217,(B143),'Step 4 Support Tool'!$H$18:$H$217, "&lt;&gt;" &amp; "Electricity")=0,"",SUMIFS('Step 4 Support Tool'!$L$18:$L$217,'Step 4 Support Tool'!$E$18:$E$217,(B143),'Step 4 Support Tool'!$H$18:$H$217, "&lt;&gt;" &amp; "Electricity"))</f>
        <v/>
      </c>
      <c r="E143" s="1212" t="str">
        <f t="shared" si="14"/>
        <v/>
      </c>
      <c r="F143" s="1212" t="str">
        <f>IF(SUMIFS('Step 4 Support Tool'!$L$222:$L$241,'Step 4 Support Tool'!$E$222:$E$241,TRIM('Data Outputs'!B143))=0,"",SUMIFS('Step 4 Support Tool'!$L$222:$L$241,'Step 4 Support Tool'!$E$222:$E$241,TRIM('Data Outputs'!B143)))</f>
        <v/>
      </c>
      <c r="G143" s="2107" t="str">
        <f t="shared" si="12"/>
        <v/>
      </c>
      <c r="H143" s="2108"/>
      <c r="I143" s="1214"/>
      <c r="J143" s="1220"/>
      <c r="K143" s="1220"/>
      <c r="L143" s="1220"/>
      <c r="M143" s="1220"/>
      <c r="N143" s="1220"/>
      <c r="O143" s="1220"/>
      <c r="P143" s="1220"/>
      <c r="Q143" s="1220"/>
      <c r="R143" s="1220"/>
      <c r="S143" s="1220"/>
      <c r="T143" s="1220"/>
      <c r="U143" s="1220"/>
      <c r="V143" s="1220"/>
      <c r="W143" s="1220"/>
      <c r="X143" s="1220"/>
      <c r="Y143" s="1220"/>
      <c r="Z143" s="1236"/>
      <c r="AA143" s="1236"/>
      <c r="AB143" s="1220"/>
    </row>
    <row r="144" spans="1:28" s="1227" customFormat="1" ht="29.15" hidden="1" customHeight="1" x14ac:dyDescent="0.3">
      <c r="A144" s="523" t="s">
        <v>391</v>
      </c>
      <c r="B144" s="1210">
        <f t="shared" si="13"/>
        <v>0</v>
      </c>
      <c r="C144" s="1212" t="str">
        <f>IF('Step 3.1 Site Details'!L36&lt;&gt;0,'Step 3.1 Site Details'!L36,"")</f>
        <v/>
      </c>
      <c r="D144" s="1212" t="str">
        <f>IF(SUMIFS('Step 4 Support Tool'!$L$18:$L$217,'Step 4 Support Tool'!$E$18:$E$217,(B144),'Step 4 Support Tool'!$H$18:$H$217, "&lt;&gt;" &amp; "Electricity")=0,"",SUMIFS('Step 4 Support Tool'!$L$18:$L$217,'Step 4 Support Tool'!$E$18:$E$217,(B144),'Step 4 Support Tool'!$H$18:$H$217, "&lt;&gt;" &amp; "Electricity"))</f>
        <v/>
      </c>
      <c r="E144" s="1212" t="str">
        <f t="shared" si="14"/>
        <v/>
      </c>
      <c r="F144" s="1212" t="str">
        <f>IF(SUMIFS('Step 4 Support Tool'!$L$222:$L$241,'Step 4 Support Tool'!$E$222:$E$241,TRIM('Data Outputs'!B144))=0,"",SUMIFS('Step 4 Support Tool'!$L$222:$L$241,'Step 4 Support Tool'!$E$222:$E$241,TRIM('Data Outputs'!B144)))</f>
        <v/>
      </c>
      <c r="G144" s="2107" t="str">
        <f t="shared" si="12"/>
        <v/>
      </c>
      <c r="H144" s="2108"/>
      <c r="I144" s="1214"/>
      <c r="J144" s="1220"/>
      <c r="K144" s="1220"/>
      <c r="L144" s="1220"/>
      <c r="M144" s="1220"/>
      <c r="N144" s="1220"/>
      <c r="O144" s="1220"/>
      <c r="P144" s="1220"/>
      <c r="Q144" s="1220"/>
      <c r="R144" s="1220"/>
      <c r="S144" s="1220"/>
      <c r="T144" s="1220"/>
      <c r="U144" s="1220"/>
      <c r="V144" s="1220"/>
      <c r="W144" s="1220"/>
      <c r="X144" s="1220"/>
      <c r="Y144" s="1220"/>
      <c r="Z144" s="1236"/>
      <c r="AA144" s="1236"/>
      <c r="AB144" s="1220"/>
    </row>
    <row r="145" spans="1:28" s="1227" customFormat="1" ht="29.15" hidden="1" customHeight="1" x14ac:dyDescent="0.3">
      <c r="A145" s="523" t="s">
        <v>392</v>
      </c>
      <c r="B145" s="1210">
        <f t="shared" si="13"/>
        <v>0</v>
      </c>
      <c r="C145" s="1212" t="str">
        <f>IF('Step 3.1 Site Details'!L37&lt;&gt;0,'Step 3.1 Site Details'!L37,"")</f>
        <v/>
      </c>
      <c r="D145" s="1212" t="str">
        <f>IF(SUMIFS('Step 4 Support Tool'!$L$18:$L$217,'Step 4 Support Tool'!$E$18:$E$217,(B145),'Step 4 Support Tool'!$H$18:$H$217, "&lt;&gt;" &amp; "Electricity")=0,"",SUMIFS('Step 4 Support Tool'!$L$18:$L$217,'Step 4 Support Tool'!$E$18:$E$217,(B145),'Step 4 Support Tool'!$H$18:$H$217, "&lt;&gt;" &amp; "Electricity"))</f>
        <v/>
      </c>
      <c r="E145" s="1212" t="str">
        <f t="shared" si="14"/>
        <v/>
      </c>
      <c r="F145" s="1212" t="str">
        <f>IF(SUMIFS('Step 4 Support Tool'!$L$222:$L$241,'Step 4 Support Tool'!$E$222:$E$241,TRIM('Data Outputs'!B145))=0,"",SUMIFS('Step 4 Support Tool'!$L$222:$L$241,'Step 4 Support Tool'!$E$222:$E$241,TRIM('Data Outputs'!B145)))</f>
        <v/>
      </c>
      <c r="G145" s="2107" t="str">
        <f t="shared" si="12"/>
        <v/>
      </c>
      <c r="H145" s="2108"/>
      <c r="I145" s="1214"/>
      <c r="J145" s="1220"/>
      <c r="K145" s="1220"/>
      <c r="L145" s="1220"/>
      <c r="M145" s="1220"/>
      <c r="N145" s="1220"/>
      <c r="O145" s="1220"/>
      <c r="P145" s="1220"/>
      <c r="Q145" s="1220"/>
      <c r="R145" s="1220"/>
      <c r="S145" s="1220"/>
      <c r="T145" s="1220"/>
      <c r="U145" s="1220"/>
      <c r="V145" s="1220"/>
      <c r="W145" s="1220"/>
      <c r="X145" s="1220"/>
      <c r="Y145" s="1220"/>
      <c r="Z145" s="1236"/>
      <c r="AA145" s="1236"/>
      <c r="AB145" s="1220"/>
    </row>
    <row r="146" spans="1:28" s="1227" customFormat="1" ht="29.15" hidden="1" customHeight="1" x14ac:dyDescent="0.3">
      <c r="A146" s="523" t="s">
        <v>393</v>
      </c>
      <c r="B146" s="1210">
        <f t="shared" si="13"/>
        <v>0</v>
      </c>
      <c r="C146" s="1212" t="str">
        <f>IF('Step 3.1 Site Details'!L38&lt;&gt;0,'Step 3.1 Site Details'!L38,"")</f>
        <v/>
      </c>
      <c r="D146" s="1212" t="str">
        <f>IF(SUMIFS('Step 4 Support Tool'!$L$18:$L$217,'Step 4 Support Tool'!$E$18:$E$217,(B146),'Step 4 Support Tool'!$H$18:$H$217, "&lt;&gt;" &amp; "Electricity")=0,"",SUMIFS('Step 4 Support Tool'!$L$18:$L$217,'Step 4 Support Tool'!$E$18:$E$217,(B146),'Step 4 Support Tool'!$H$18:$H$217, "&lt;&gt;" &amp; "Electricity"))</f>
        <v/>
      </c>
      <c r="E146" s="1212" t="str">
        <f t="shared" si="14"/>
        <v/>
      </c>
      <c r="F146" s="1212" t="str">
        <f>IF(SUMIFS('Step 4 Support Tool'!$L$222:$L$241,'Step 4 Support Tool'!$E$222:$E$241,TRIM('Data Outputs'!B146))=0,"",SUMIFS('Step 4 Support Tool'!$L$222:$L$241,'Step 4 Support Tool'!$E$222:$E$241,TRIM('Data Outputs'!B146)))</f>
        <v/>
      </c>
      <c r="G146" s="2107" t="str">
        <f t="shared" si="12"/>
        <v/>
      </c>
      <c r="H146" s="2108"/>
      <c r="I146" s="1214"/>
      <c r="J146" s="1220"/>
      <c r="K146" s="1220"/>
      <c r="L146" s="1220"/>
      <c r="M146" s="1220"/>
      <c r="N146" s="1220"/>
      <c r="O146" s="1220"/>
      <c r="P146" s="1220"/>
      <c r="Q146" s="1220"/>
      <c r="R146" s="1220"/>
      <c r="S146" s="1220"/>
      <c r="T146" s="1220"/>
      <c r="U146" s="1220"/>
      <c r="V146" s="1220"/>
      <c r="W146" s="1220"/>
      <c r="X146" s="1220"/>
      <c r="Y146" s="1220"/>
      <c r="Z146" s="1236"/>
      <c r="AA146" s="1236"/>
      <c r="AB146" s="1220"/>
    </row>
    <row r="147" spans="1:28" s="1227" customFormat="1" ht="29.15" hidden="1" customHeight="1" x14ac:dyDescent="0.3">
      <c r="A147" s="523" t="s">
        <v>394</v>
      </c>
      <c r="B147" s="1210">
        <f t="shared" si="13"/>
        <v>0</v>
      </c>
      <c r="C147" s="1212" t="str">
        <f>IF('Step 3.1 Site Details'!L39&lt;&gt;0,'Step 3.1 Site Details'!L39,"")</f>
        <v/>
      </c>
      <c r="D147" s="1212" t="str">
        <f>IF(SUMIFS('Step 4 Support Tool'!$L$18:$L$217,'Step 4 Support Tool'!$E$18:$E$217,(B147),'Step 4 Support Tool'!$H$18:$H$217, "&lt;&gt;" &amp; "Electricity")=0,"",SUMIFS('Step 4 Support Tool'!$L$18:$L$217,'Step 4 Support Tool'!$E$18:$E$217,(B147),'Step 4 Support Tool'!$H$18:$H$217, "&lt;&gt;" &amp; "Electricity"))</f>
        <v/>
      </c>
      <c r="E147" s="1212" t="str">
        <f t="shared" si="14"/>
        <v/>
      </c>
      <c r="F147" s="1212" t="str">
        <f>IF(SUMIFS('Step 4 Support Tool'!$L$222:$L$241,'Step 4 Support Tool'!$E$222:$E$241,TRIM('Data Outputs'!B147))=0,"",SUMIFS('Step 4 Support Tool'!$L$222:$L$241,'Step 4 Support Tool'!$E$222:$E$241,TRIM('Data Outputs'!B147)))</f>
        <v/>
      </c>
      <c r="G147" s="2107" t="str">
        <f t="shared" si="12"/>
        <v/>
      </c>
      <c r="H147" s="2108"/>
      <c r="I147" s="1214"/>
      <c r="J147" s="1220"/>
      <c r="K147" s="1220"/>
      <c r="L147" s="1220"/>
      <c r="M147" s="1220"/>
      <c r="N147" s="1220"/>
      <c r="O147" s="1220"/>
      <c r="P147" s="1220"/>
      <c r="Q147" s="1220"/>
      <c r="R147" s="1220"/>
      <c r="S147" s="1220"/>
      <c r="T147" s="1220"/>
      <c r="U147" s="1220"/>
      <c r="V147" s="1220"/>
      <c r="W147" s="1220"/>
      <c r="X147" s="1220"/>
      <c r="Y147" s="1220"/>
      <c r="Z147" s="1236"/>
      <c r="AA147" s="1236"/>
      <c r="AB147" s="1220"/>
    </row>
    <row r="148" spans="1:28" s="1227" customFormat="1" ht="29.15" hidden="1" customHeight="1" x14ac:dyDescent="0.3">
      <c r="A148" s="523" t="s">
        <v>395</v>
      </c>
      <c r="B148" s="1210">
        <f t="shared" si="13"/>
        <v>0</v>
      </c>
      <c r="C148" s="1212" t="str">
        <f>IF('Step 3.1 Site Details'!L40&lt;&gt;0,'Step 3.1 Site Details'!L40,"")</f>
        <v/>
      </c>
      <c r="D148" s="1212" t="str">
        <f>IF(SUMIFS('Step 4 Support Tool'!$L$18:$L$217,'Step 4 Support Tool'!$E$18:$E$217,(B148),'Step 4 Support Tool'!$H$18:$H$217, "&lt;&gt;" &amp; "Electricity")=0,"",SUMIFS('Step 4 Support Tool'!$L$18:$L$217,'Step 4 Support Tool'!$E$18:$E$217,(B148),'Step 4 Support Tool'!$H$18:$H$217, "&lt;&gt;" &amp; "Electricity"))</f>
        <v/>
      </c>
      <c r="E148" s="1212" t="str">
        <f t="shared" si="14"/>
        <v/>
      </c>
      <c r="F148" s="1212" t="str">
        <f>IF(SUMIFS('Step 4 Support Tool'!$L$222:$L$241,'Step 4 Support Tool'!$E$222:$E$241,TRIM('Data Outputs'!B148))=0,"",SUMIFS('Step 4 Support Tool'!$L$222:$L$241,'Step 4 Support Tool'!$E$222:$E$241,TRIM('Data Outputs'!B148)))</f>
        <v/>
      </c>
      <c r="G148" s="2107" t="str">
        <f t="shared" si="12"/>
        <v/>
      </c>
      <c r="H148" s="2108"/>
      <c r="I148" s="1214"/>
      <c r="J148" s="1220"/>
      <c r="K148" s="1220"/>
      <c r="L148" s="1220"/>
      <c r="M148" s="1220"/>
      <c r="N148" s="1220"/>
      <c r="O148" s="1220"/>
      <c r="P148" s="1220"/>
      <c r="Q148" s="1220"/>
      <c r="R148" s="1220"/>
      <c r="S148" s="1220"/>
      <c r="T148" s="1220"/>
      <c r="U148" s="1220"/>
      <c r="V148" s="1220"/>
      <c r="W148" s="1220"/>
      <c r="X148" s="1220"/>
      <c r="Y148" s="1220"/>
      <c r="Z148" s="1236"/>
      <c r="AA148" s="1236"/>
      <c r="AB148" s="1220"/>
    </row>
    <row r="149" spans="1:28" s="1227" customFormat="1" ht="29.15" hidden="1" customHeight="1" x14ac:dyDescent="0.3">
      <c r="A149" s="523" t="s">
        <v>396</v>
      </c>
      <c r="B149" s="1210">
        <f t="shared" si="13"/>
        <v>0</v>
      </c>
      <c r="C149" s="1212" t="str">
        <f>IF('Step 3.1 Site Details'!L41&lt;&gt;0,'Step 3.1 Site Details'!L41,"")</f>
        <v/>
      </c>
      <c r="D149" s="1212" t="str">
        <f>IF(SUMIFS('Step 4 Support Tool'!$L$18:$L$217,'Step 4 Support Tool'!$E$18:$E$217,(B149),'Step 4 Support Tool'!$H$18:$H$217, "&lt;&gt;" &amp; "Electricity")=0,"",SUMIFS('Step 4 Support Tool'!$L$18:$L$217,'Step 4 Support Tool'!$E$18:$E$217,(B149),'Step 4 Support Tool'!$H$18:$H$217, "&lt;&gt;" &amp; "Electricity"))</f>
        <v/>
      </c>
      <c r="E149" s="1212" t="str">
        <f t="shared" si="14"/>
        <v/>
      </c>
      <c r="F149" s="1212" t="str">
        <f>IF(SUMIFS('Step 4 Support Tool'!$L$222:$L$241,'Step 4 Support Tool'!$E$222:$E$241,TRIM('Data Outputs'!B149))=0,"",SUMIFS('Step 4 Support Tool'!$L$222:$L$241,'Step 4 Support Tool'!$E$222:$E$241,TRIM('Data Outputs'!B149)))</f>
        <v/>
      </c>
      <c r="G149" s="2107" t="str">
        <f t="shared" si="12"/>
        <v/>
      </c>
      <c r="H149" s="2108"/>
      <c r="I149" s="1214"/>
      <c r="J149" s="1220"/>
      <c r="K149" s="1220"/>
      <c r="L149" s="1220"/>
      <c r="M149" s="1220"/>
      <c r="N149" s="1220"/>
      <c r="O149" s="1220"/>
      <c r="P149" s="1220"/>
      <c r="Q149" s="1220"/>
      <c r="R149" s="1220"/>
      <c r="S149" s="1220"/>
      <c r="T149" s="1220"/>
      <c r="U149" s="1220"/>
      <c r="V149" s="1220"/>
      <c r="W149" s="1220"/>
      <c r="X149" s="1220"/>
      <c r="Y149" s="1220"/>
      <c r="Z149" s="1236"/>
      <c r="AA149" s="1236"/>
      <c r="AB149" s="1220"/>
    </row>
    <row r="150" spans="1:28" s="1227" customFormat="1" ht="29.15" hidden="1" customHeight="1" x14ac:dyDescent="0.3">
      <c r="A150" s="523" t="s">
        <v>397</v>
      </c>
      <c r="B150" s="1210">
        <f t="shared" si="13"/>
        <v>0</v>
      </c>
      <c r="C150" s="1212" t="str">
        <f>IF('Step 3.1 Site Details'!L42&lt;&gt;0,'Step 3.1 Site Details'!L42,"")</f>
        <v/>
      </c>
      <c r="D150" s="1212" t="str">
        <f>IF(SUMIFS('Step 4 Support Tool'!$L$18:$L$217,'Step 4 Support Tool'!$E$18:$E$217,(B150),'Step 4 Support Tool'!$H$18:$H$217, "&lt;&gt;" &amp; "Electricity")=0,"",SUMIFS('Step 4 Support Tool'!$L$18:$L$217,'Step 4 Support Tool'!$E$18:$E$217,(B150),'Step 4 Support Tool'!$H$18:$H$217, "&lt;&gt;" &amp; "Electricity"))</f>
        <v/>
      </c>
      <c r="E150" s="1212" t="str">
        <f t="shared" si="14"/>
        <v/>
      </c>
      <c r="F150" s="1212" t="str">
        <f>IF(SUMIFS('Step 4 Support Tool'!$L$222:$L$241,'Step 4 Support Tool'!$E$222:$E$241,TRIM('Data Outputs'!B150))=0,"",SUMIFS('Step 4 Support Tool'!$L$222:$L$241,'Step 4 Support Tool'!$E$222:$E$241,TRIM('Data Outputs'!B150)))</f>
        <v/>
      </c>
      <c r="G150" s="2107" t="str">
        <f t="shared" ref="G150:G181" si="15">IFERROR(IF((E150-F150)&lt;0,"Savings Greater than Building Usage","Savings Sequenced Correctly"),"")</f>
        <v/>
      </c>
      <c r="H150" s="2108"/>
      <c r="I150" s="1214"/>
      <c r="J150" s="1220"/>
      <c r="K150" s="1220"/>
      <c r="L150" s="1220"/>
      <c r="M150" s="1220"/>
      <c r="N150" s="1220"/>
      <c r="O150" s="1220"/>
      <c r="P150" s="1220"/>
      <c r="Q150" s="1220"/>
      <c r="R150" s="1220"/>
      <c r="S150" s="1220"/>
      <c r="T150" s="1220"/>
      <c r="U150" s="1220"/>
      <c r="V150" s="1220"/>
      <c r="W150" s="1220"/>
      <c r="X150" s="1220"/>
      <c r="Y150" s="1220"/>
      <c r="Z150" s="1236"/>
      <c r="AA150" s="1236"/>
      <c r="AB150" s="1220"/>
    </row>
    <row r="151" spans="1:28" s="1227" customFormat="1" ht="29.15" hidden="1" customHeight="1" x14ac:dyDescent="0.3">
      <c r="A151" s="523" t="s">
        <v>398</v>
      </c>
      <c r="B151" s="1210">
        <f t="shared" si="13"/>
        <v>0</v>
      </c>
      <c r="C151" s="1212" t="str">
        <f>IF('Step 3.1 Site Details'!L43&lt;&gt;0,'Step 3.1 Site Details'!L43,"")</f>
        <v/>
      </c>
      <c r="D151" s="1212" t="str">
        <f>IF(SUMIFS('Step 4 Support Tool'!$L$18:$L$217,'Step 4 Support Tool'!$E$18:$E$217,(B151),'Step 4 Support Tool'!$H$18:$H$217, "&lt;&gt;" &amp; "Electricity")=0,"",SUMIFS('Step 4 Support Tool'!$L$18:$L$217,'Step 4 Support Tool'!$E$18:$E$217,(B151),'Step 4 Support Tool'!$H$18:$H$217, "&lt;&gt;" &amp; "Electricity"))</f>
        <v/>
      </c>
      <c r="E151" s="1212" t="str">
        <f t="shared" si="14"/>
        <v/>
      </c>
      <c r="F151" s="1212" t="str">
        <f>IF(SUMIFS('Step 4 Support Tool'!$L$222:$L$241,'Step 4 Support Tool'!$E$222:$E$241,TRIM('Data Outputs'!B151))=0,"",SUMIFS('Step 4 Support Tool'!$L$222:$L$241,'Step 4 Support Tool'!$E$222:$E$241,TRIM('Data Outputs'!B151)))</f>
        <v/>
      </c>
      <c r="G151" s="2107" t="str">
        <f t="shared" si="15"/>
        <v/>
      </c>
      <c r="H151" s="2108"/>
      <c r="I151" s="1214"/>
      <c r="J151" s="1220"/>
      <c r="K151" s="1220"/>
      <c r="L151" s="1220"/>
      <c r="M151" s="1220"/>
      <c r="N151" s="1220"/>
      <c r="O151" s="1220"/>
      <c r="P151" s="1220"/>
      <c r="Q151" s="1220"/>
      <c r="R151" s="1220"/>
      <c r="S151" s="1220"/>
      <c r="T151" s="1220"/>
      <c r="U151" s="1220"/>
      <c r="V151" s="1220"/>
      <c r="W151" s="1220"/>
      <c r="X151" s="1220"/>
      <c r="Y151" s="1220"/>
      <c r="Z151" s="1236"/>
      <c r="AA151" s="1236"/>
      <c r="AB151" s="1220"/>
    </row>
    <row r="152" spans="1:28" s="1227" customFormat="1" ht="29.15" hidden="1" customHeight="1" x14ac:dyDescent="0.3">
      <c r="A152" s="523" t="s">
        <v>399</v>
      </c>
      <c r="B152" s="1210">
        <f t="shared" si="13"/>
        <v>0</v>
      </c>
      <c r="C152" s="1212" t="str">
        <f>IF('Step 3.1 Site Details'!L44&lt;&gt;0,'Step 3.1 Site Details'!L44,"")</f>
        <v/>
      </c>
      <c r="D152" s="1212" t="str">
        <f>IF(SUMIFS('Step 4 Support Tool'!$L$18:$L$217,'Step 4 Support Tool'!$E$18:$E$217,(B152),'Step 4 Support Tool'!$H$18:$H$217, "&lt;&gt;" &amp; "Electricity")=0,"",SUMIFS('Step 4 Support Tool'!$L$18:$L$217,'Step 4 Support Tool'!$E$18:$E$217,(B152),'Step 4 Support Tool'!$H$18:$H$217, "&lt;&gt;" &amp; "Electricity"))</f>
        <v/>
      </c>
      <c r="E152" s="1212" t="str">
        <f t="shared" si="14"/>
        <v/>
      </c>
      <c r="F152" s="1212" t="str">
        <f>IF(SUMIFS('Step 4 Support Tool'!$L$222:$L$241,'Step 4 Support Tool'!$E$222:$E$241,TRIM('Data Outputs'!B152))=0,"",SUMIFS('Step 4 Support Tool'!$L$222:$L$241,'Step 4 Support Tool'!$E$222:$E$241,TRIM('Data Outputs'!B152)))</f>
        <v/>
      </c>
      <c r="G152" s="2107" t="str">
        <f t="shared" si="15"/>
        <v/>
      </c>
      <c r="H152" s="2108"/>
      <c r="I152" s="1214"/>
      <c r="J152" s="1220"/>
      <c r="K152" s="1220"/>
      <c r="L152" s="1220"/>
      <c r="M152" s="1220"/>
      <c r="N152" s="1220"/>
      <c r="O152" s="1220"/>
      <c r="P152" s="1220"/>
      <c r="Q152" s="1220"/>
      <c r="R152" s="1220"/>
      <c r="S152" s="1220"/>
      <c r="T152" s="1220"/>
      <c r="U152" s="1220"/>
      <c r="V152" s="1220"/>
      <c r="W152" s="1220"/>
      <c r="X152" s="1220"/>
      <c r="Y152" s="1220"/>
      <c r="Z152" s="1236"/>
      <c r="AA152" s="1236"/>
      <c r="AB152" s="1220"/>
    </row>
    <row r="153" spans="1:28" s="1227" customFormat="1" ht="29.15" hidden="1" customHeight="1" x14ac:dyDescent="0.3">
      <c r="A153" s="523" t="s">
        <v>400</v>
      </c>
      <c r="B153" s="1210">
        <f t="shared" si="13"/>
        <v>0</v>
      </c>
      <c r="C153" s="1212" t="str">
        <f>IF('Step 3.1 Site Details'!L45&lt;&gt;0,'Step 3.1 Site Details'!L45,"")</f>
        <v/>
      </c>
      <c r="D153" s="1212" t="str">
        <f>IF(SUMIFS('Step 4 Support Tool'!$L$18:$L$217,'Step 4 Support Tool'!$E$18:$E$217,(B153),'Step 4 Support Tool'!$H$18:$H$217, "&lt;&gt;" &amp; "Electricity")=0,"",SUMIFS('Step 4 Support Tool'!$L$18:$L$217,'Step 4 Support Tool'!$E$18:$E$217,(B153),'Step 4 Support Tool'!$H$18:$H$217, "&lt;&gt;" &amp; "Electricity"))</f>
        <v/>
      </c>
      <c r="E153" s="1212" t="str">
        <f t="shared" si="14"/>
        <v/>
      </c>
      <c r="F153" s="1212" t="str">
        <f>IF(SUMIFS('Step 4 Support Tool'!$L$222:$L$241,'Step 4 Support Tool'!$E$222:$E$241,TRIM('Data Outputs'!B153))=0,"",SUMIFS('Step 4 Support Tool'!$L$222:$L$241,'Step 4 Support Tool'!$E$222:$E$241,TRIM('Data Outputs'!B153)))</f>
        <v/>
      </c>
      <c r="G153" s="2107" t="str">
        <f t="shared" si="15"/>
        <v/>
      </c>
      <c r="H153" s="2108"/>
      <c r="I153" s="1214"/>
      <c r="J153" s="1220"/>
      <c r="K153" s="1220"/>
      <c r="L153" s="1220"/>
      <c r="M153" s="1220"/>
      <c r="N153" s="1220"/>
      <c r="O153" s="1220"/>
      <c r="P153" s="1220"/>
      <c r="Q153" s="1220"/>
      <c r="R153" s="1220"/>
      <c r="S153" s="1220"/>
      <c r="T153" s="1220"/>
      <c r="U153" s="1220"/>
      <c r="V153" s="1220"/>
      <c r="W153" s="1220"/>
      <c r="X153" s="1220"/>
      <c r="Y153" s="1220"/>
      <c r="Z153" s="1236"/>
      <c r="AA153" s="1236"/>
      <c r="AB153" s="1220"/>
    </row>
    <row r="154" spans="1:28" s="1227" customFormat="1" ht="29.15" hidden="1" customHeight="1" x14ac:dyDescent="0.3">
      <c r="A154" s="523" t="s">
        <v>401</v>
      </c>
      <c r="B154" s="1210">
        <f t="shared" si="13"/>
        <v>0</v>
      </c>
      <c r="C154" s="1212" t="str">
        <f>IF('Step 3.1 Site Details'!L46&lt;&gt;0,'Step 3.1 Site Details'!L46,"")</f>
        <v/>
      </c>
      <c r="D154" s="1212" t="str">
        <f>IF(SUMIFS('Step 4 Support Tool'!$L$18:$L$217,'Step 4 Support Tool'!$E$18:$E$217,(B154),'Step 4 Support Tool'!$H$18:$H$217, "&lt;&gt;" &amp; "Electricity")=0,"",SUMIFS('Step 4 Support Tool'!$L$18:$L$217,'Step 4 Support Tool'!$E$18:$E$217,(B154),'Step 4 Support Tool'!$H$18:$H$217, "&lt;&gt;" &amp; "Electricity"))</f>
        <v/>
      </c>
      <c r="E154" s="1212" t="str">
        <f t="shared" si="14"/>
        <v/>
      </c>
      <c r="F154" s="1212" t="str">
        <f>IF(SUMIFS('Step 4 Support Tool'!$L$222:$L$241,'Step 4 Support Tool'!$E$222:$E$241,TRIM('Data Outputs'!B154))=0,"",SUMIFS('Step 4 Support Tool'!$L$222:$L$241,'Step 4 Support Tool'!$E$222:$E$241,TRIM('Data Outputs'!B154)))</f>
        <v/>
      </c>
      <c r="G154" s="2107" t="str">
        <f t="shared" si="15"/>
        <v/>
      </c>
      <c r="H154" s="2108"/>
      <c r="I154" s="1214"/>
      <c r="J154" s="1220"/>
      <c r="K154" s="1220"/>
      <c r="L154" s="1220"/>
      <c r="M154" s="1220"/>
      <c r="N154" s="1220"/>
      <c r="O154" s="1220"/>
      <c r="P154" s="1220"/>
      <c r="Q154" s="1220"/>
      <c r="R154" s="1220"/>
      <c r="S154" s="1220"/>
      <c r="T154" s="1220"/>
      <c r="U154" s="1220"/>
      <c r="V154" s="1220"/>
      <c r="W154" s="1220"/>
      <c r="X154" s="1220"/>
      <c r="Y154" s="1220"/>
      <c r="Z154" s="1236"/>
      <c r="AA154" s="1236"/>
      <c r="AB154" s="1220"/>
    </row>
    <row r="155" spans="1:28" s="1227" customFormat="1" ht="29.15" hidden="1" customHeight="1" x14ac:dyDescent="0.3">
      <c r="A155" s="523" t="s">
        <v>402</v>
      </c>
      <c r="B155" s="1210">
        <f t="shared" si="13"/>
        <v>0</v>
      </c>
      <c r="C155" s="1212" t="str">
        <f>IF('Step 3.1 Site Details'!L47&lt;&gt;0,'Step 3.1 Site Details'!L47,"")</f>
        <v/>
      </c>
      <c r="D155" s="1212" t="str">
        <f>IF(SUMIFS('Step 4 Support Tool'!$L$18:$L$217,'Step 4 Support Tool'!$E$18:$E$217,(B155),'Step 4 Support Tool'!$H$18:$H$217, "&lt;&gt;" &amp; "Electricity")=0,"",SUMIFS('Step 4 Support Tool'!$L$18:$L$217,'Step 4 Support Tool'!$E$18:$E$217,(B155),'Step 4 Support Tool'!$H$18:$H$217, "&lt;&gt;" &amp; "Electricity"))</f>
        <v/>
      </c>
      <c r="E155" s="1212" t="str">
        <f t="shared" si="14"/>
        <v/>
      </c>
      <c r="F155" s="1212" t="str">
        <f>IF(SUMIFS('Step 4 Support Tool'!$L$222:$L$241,'Step 4 Support Tool'!$E$222:$E$241,TRIM('Data Outputs'!B155))=0,"",SUMIFS('Step 4 Support Tool'!$L$222:$L$241,'Step 4 Support Tool'!$E$222:$E$241,TRIM('Data Outputs'!B155)))</f>
        <v/>
      </c>
      <c r="G155" s="2107" t="str">
        <f t="shared" si="15"/>
        <v/>
      </c>
      <c r="H155" s="2108"/>
      <c r="I155" s="1214"/>
      <c r="J155" s="1220"/>
      <c r="K155" s="1220"/>
      <c r="L155" s="1220"/>
      <c r="M155" s="1220"/>
      <c r="N155" s="1220"/>
      <c r="O155" s="1220"/>
      <c r="P155" s="1220"/>
      <c r="Q155" s="1220"/>
      <c r="R155" s="1220"/>
      <c r="S155" s="1220"/>
      <c r="T155" s="1220"/>
      <c r="U155" s="1220"/>
      <c r="V155" s="1220"/>
      <c r="W155" s="1220"/>
      <c r="X155" s="1220"/>
      <c r="Y155" s="1220"/>
      <c r="Z155" s="1236"/>
      <c r="AA155" s="1236"/>
      <c r="AB155" s="1220"/>
    </row>
    <row r="156" spans="1:28" s="1227" customFormat="1" ht="29.15" hidden="1" customHeight="1" x14ac:dyDescent="0.3">
      <c r="A156" s="523" t="s">
        <v>403</v>
      </c>
      <c r="B156" s="1210">
        <f t="shared" si="13"/>
        <v>0</v>
      </c>
      <c r="C156" s="1212" t="str">
        <f>IF('Step 3.1 Site Details'!L48&lt;&gt;0,'Step 3.1 Site Details'!L48,"")</f>
        <v/>
      </c>
      <c r="D156" s="1212" t="str">
        <f>IF(SUMIFS('Step 4 Support Tool'!$L$18:$L$217,'Step 4 Support Tool'!$E$18:$E$217,(B156),'Step 4 Support Tool'!$H$18:$H$217, "&lt;&gt;" &amp; "Electricity")=0,"",SUMIFS('Step 4 Support Tool'!$L$18:$L$217,'Step 4 Support Tool'!$E$18:$E$217,(B156),'Step 4 Support Tool'!$H$18:$H$217, "&lt;&gt;" &amp; "Electricity"))</f>
        <v/>
      </c>
      <c r="E156" s="1212" t="str">
        <f t="shared" si="14"/>
        <v/>
      </c>
      <c r="F156" s="1212" t="str">
        <f>IF(SUMIFS('Step 4 Support Tool'!$L$222:$L$241,'Step 4 Support Tool'!$E$222:$E$241,TRIM('Data Outputs'!B156))=0,"",SUMIFS('Step 4 Support Tool'!$L$222:$L$241,'Step 4 Support Tool'!$E$222:$E$241,TRIM('Data Outputs'!B156)))</f>
        <v/>
      </c>
      <c r="G156" s="2107" t="str">
        <f t="shared" si="15"/>
        <v/>
      </c>
      <c r="H156" s="2108"/>
      <c r="I156" s="1214"/>
      <c r="J156" s="1220"/>
      <c r="K156" s="1220"/>
      <c r="L156" s="1220"/>
      <c r="M156" s="1220"/>
      <c r="N156" s="1220"/>
      <c r="O156" s="1220"/>
      <c r="P156" s="1220"/>
      <c r="Q156" s="1220"/>
      <c r="R156" s="1220"/>
      <c r="S156" s="1220"/>
      <c r="T156" s="1220"/>
      <c r="U156" s="1220"/>
      <c r="V156" s="1220"/>
      <c r="W156" s="1220"/>
      <c r="X156" s="1220"/>
      <c r="Y156" s="1220"/>
      <c r="Z156" s="1236"/>
      <c r="AA156" s="1236"/>
      <c r="AB156" s="1220"/>
    </row>
    <row r="157" spans="1:28" s="1227" customFormat="1" ht="29.15" hidden="1" customHeight="1" x14ac:dyDescent="0.3">
      <c r="A157" s="523" t="s">
        <v>404</v>
      </c>
      <c r="B157" s="1210">
        <f t="shared" si="13"/>
        <v>0</v>
      </c>
      <c r="C157" s="1212" t="str">
        <f>IF('Step 3.1 Site Details'!L49&lt;&gt;0,'Step 3.1 Site Details'!L49,"")</f>
        <v/>
      </c>
      <c r="D157" s="1212" t="str">
        <f>IF(SUMIFS('Step 4 Support Tool'!$L$18:$L$217,'Step 4 Support Tool'!$E$18:$E$217,(B157),'Step 4 Support Tool'!$H$18:$H$217, "&lt;&gt;" &amp; "Electricity")=0,"",SUMIFS('Step 4 Support Tool'!$L$18:$L$217,'Step 4 Support Tool'!$E$18:$E$217,(B157),'Step 4 Support Tool'!$H$18:$H$217, "&lt;&gt;" &amp; "Electricity"))</f>
        <v/>
      </c>
      <c r="E157" s="1212" t="str">
        <f t="shared" si="14"/>
        <v/>
      </c>
      <c r="F157" s="1212" t="str">
        <f>IF(SUMIFS('Step 4 Support Tool'!$L$222:$L$241,'Step 4 Support Tool'!$E$222:$E$241,TRIM('Data Outputs'!B157))=0,"",SUMIFS('Step 4 Support Tool'!$L$222:$L$241,'Step 4 Support Tool'!$E$222:$E$241,TRIM('Data Outputs'!B157)))</f>
        <v/>
      </c>
      <c r="G157" s="2107" t="str">
        <f t="shared" si="15"/>
        <v/>
      </c>
      <c r="H157" s="2108"/>
      <c r="I157" s="1214"/>
      <c r="J157" s="1220"/>
      <c r="K157" s="1220"/>
      <c r="L157" s="1220"/>
      <c r="M157" s="1220"/>
      <c r="N157" s="1220"/>
      <c r="O157" s="1220"/>
      <c r="P157" s="1220"/>
      <c r="Q157" s="1220"/>
      <c r="R157" s="1220"/>
      <c r="S157" s="1220"/>
      <c r="T157" s="1220"/>
      <c r="U157" s="1220"/>
      <c r="V157" s="1220"/>
      <c r="W157" s="1220"/>
      <c r="X157" s="1220"/>
      <c r="Y157" s="1220"/>
      <c r="Z157" s="1236"/>
      <c r="AA157" s="1236"/>
      <c r="AB157" s="1220"/>
    </row>
    <row r="158" spans="1:28" s="1227" customFormat="1" ht="29.15" hidden="1" customHeight="1" x14ac:dyDescent="0.3">
      <c r="A158" s="523" t="s">
        <v>405</v>
      </c>
      <c r="B158" s="1210">
        <f t="shared" si="13"/>
        <v>0</v>
      </c>
      <c r="C158" s="1212" t="str">
        <f>IF('Step 3.1 Site Details'!L50&lt;&gt;0,'Step 3.1 Site Details'!L50,"")</f>
        <v/>
      </c>
      <c r="D158" s="1212" t="str">
        <f>IF(SUMIFS('Step 4 Support Tool'!$L$18:$L$217,'Step 4 Support Tool'!$E$18:$E$217,(B158),'Step 4 Support Tool'!$H$18:$H$217, "&lt;&gt;" &amp; "Electricity")=0,"",SUMIFS('Step 4 Support Tool'!$L$18:$L$217,'Step 4 Support Tool'!$E$18:$E$217,(B158),'Step 4 Support Tool'!$H$18:$H$217, "&lt;&gt;" &amp; "Electricity"))</f>
        <v/>
      </c>
      <c r="E158" s="1212" t="str">
        <f t="shared" si="14"/>
        <v/>
      </c>
      <c r="F158" s="1212" t="str">
        <f>IF(SUMIFS('Step 4 Support Tool'!$L$222:$L$241,'Step 4 Support Tool'!$E$222:$E$241,TRIM('Data Outputs'!B158))=0,"",SUMIFS('Step 4 Support Tool'!$L$222:$L$241,'Step 4 Support Tool'!$E$222:$E$241,TRIM('Data Outputs'!B158)))</f>
        <v/>
      </c>
      <c r="G158" s="2107" t="str">
        <f t="shared" si="15"/>
        <v/>
      </c>
      <c r="H158" s="2108"/>
      <c r="I158" s="1214"/>
      <c r="J158" s="1220"/>
      <c r="K158" s="1220"/>
      <c r="L158" s="1220"/>
      <c r="M158" s="1220"/>
      <c r="N158" s="1220"/>
      <c r="O158" s="1220"/>
      <c r="P158" s="1220"/>
      <c r="Q158" s="1220"/>
      <c r="R158" s="1220"/>
      <c r="S158" s="1220"/>
      <c r="T158" s="1220"/>
      <c r="U158" s="1220"/>
      <c r="V158" s="1220"/>
      <c r="W158" s="1220"/>
      <c r="X158" s="1220"/>
      <c r="Y158" s="1220"/>
      <c r="Z158" s="1236"/>
      <c r="AA158" s="1236"/>
      <c r="AB158" s="1220"/>
    </row>
    <row r="159" spans="1:28" s="1227" customFormat="1" ht="29.15" hidden="1" customHeight="1" x14ac:dyDescent="0.3">
      <c r="A159" s="523" t="s">
        <v>406</v>
      </c>
      <c r="B159" s="1210">
        <f t="shared" si="13"/>
        <v>0</v>
      </c>
      <c r="C159" s="1212" t="str">
        <f>IF('Step 3.1 Site Details'!L51&lt;&gt;0,'Step 3.1 Site Details'!L51,"")</f>
        <v/>
      </c>
      <c r="D159" s="1212" t="str">
        <f>IF(SUMIFS('Step 4 Support Tool'!$L$18:$L$217,'Step 4 Support Tool'!$E$18:$E$217,(B159),'Step 4 Support Tool'!$H$18:$H$217, "&lt;&gt;" &amp; "Electricity")=0,"",SUMIFS('Step 4 Support Tool'!$L$18:$L$217,'Step 4 Support Tool'!$E$18:$E$217,(B159),'Step 4 Support Tool'!$H$18:$H$217, "&lt;&gt;" &amp; "Electricity"))</f>
        <v/>
      </c>
      <c r="E159" s="1212" t="str">
        <f t="shared" si="14"/>
        <v/>
      </c>
      <c r="F159" s="1212" t="str">
        <f>IF(SUMIFS('Step 4 Support Tool'!$L$222:$L$241,'Step 4 Support Tool'!$E$222:$E$241,TRIM('Data Outputs'!B159))=0,"",SUMIFS('Step 4 Support Tool'!$L$222:$L$241,'Step 4 Support Tool'!$E$222:$E$241,TRIM('Data Outputs'!B159)))</f>
        <v/>
      </c>
      <c r="G159" s="2107" t="str">
        <f t="shared" si="15"/>
        <v/>
      </c>
      <c r="H159" s="2108"/>
      <c r="I159" s="1214"/>
      <c r="J159" s="1220"/>
      <c r="K159" s="1220"/>
      <c r="L159" s="1220"/>
      <c r="M159" s="1220"/>
      <c r="N159" s="1220"/>
      <c r="O159" s="1220"/>
      <c r="P159" s="1220"/>
      <c r="Q159" s="1220"/>
      <c r="R159" s="1220"/>
      <c r="S159" s="1220"/>
      <c r="T159" s="1220"/>
      <c r="U159" s="1220"/>
      <c r="V159" s="1220"/>
      <c r="W159" s="1220"/>
      <c r="X159" s="1220"/>
      <c r="Y159" s="1220"/>
      <c r="Z159" s="1236"/>
      <c r="AA159" s="1236"/>
      <c r="AB159" s="1220"/>
    </row>
    <row r="160" spans="1:28" s="1227" customFormat="1" ht="29.15" hidden="1" customHeight="1" x14ac:dyDescent="0.3">
      <c r="A160" s="523" t="s">
        <v>407</v>
      </c>
      <c r="B160" s="1210">
        <f t="shared" si="13"/>
        <v>0</v>
      </c>
      <c r="C160" s="1212" t="str">
        <f>IF('Step 3.1 Site Details'!L52&lt;&gt;0,'Step 3.1 Site Details'!L52,"")</f>
        <v/>
      </c>
      <c r="D160" s="1212" t="str">
        <f>IF(SUMIFS('Step 4 Support Tool'!$L$18:$L$217,'Step 4 Support Tool'!$E$18:$E$217,(B160),'Step 4 Support Tool'!$H$18:$H$217, "&lt;&gt;" &amp; "Electricity")=0,"",SUMIFS('Step 4 Support Tool'!$L$18:$L$217,'Step 4 Support Tool'!$E$18:$E$217,(B160),'Step 4 Support Tool'!$H$18:$H$217, "&lt;&gt;" &amp; "Electricity"))</f>
        <v/>
      </c>
      <c r="E160" s="1212" t="str">
        <f t="shared" si="14"/>
        <v/>
      </c>
      <c r="F160" s="1212" t="str">
        <f>IF(SUMIFS('Step 4 Support Tool'!$L$222:$L$241,'Step 4 Support Tool'!$E$222:$E$241,TRIM('Data Outputs'!B160))=0,"",SUMIFS('Step 4 Support Tool'!$L$222:$L$241,'Step 4 Support Tool'!$E$222:$E$241,TRIM('Data Outputs'!B160)))</f>
        <v/>
      </c>
      <c r="G160" s="2107" t="str">
        <f t="shared" si="15"/>
        <v/>
      </c>
      <c r="H160" s="2108"/>
      <c r="I160" s="1214"/>
      <c r="J160" s="1220"/>
      <c r="K160" s="1220"/>
      <c r="L160" s="1220"/>
      <c r="M160" s="1220"/>
      <c r="N160" s="1220"/>
      <c r="O160" s="1220"/>
      <c r="P160" s="1220"/>
      <c r="Q160" s="1220"/>
      <c r="R160" s="1220"/>
      <c r="S160" s="1220"/>
      <c r="T160" s="1220"/>
      <c r="U160" s="1220"/>
      <c r="V160" s="1220"/>
      <c r="W160" s="1220"/>
      <c r="X160" s="1220"/>
      <c r="Y160" s="1220"/>
      <c r="Z160" s="1236"/>
      <c r="AA160" s="1236"/>
      <c r="AB160" s="1220"/>
    </row>
    <row r="161" spans="1:28" s="1227" customFormat="1" ht="29.15" hidden="1" customHeight="1" x14ac:dyDescent="0.3">
      <c r="A161" s="523" t="s">
        <v>408</v>
      </c>
      <c r="B161" s="1210">
        <f t="shared" si="13"/>
        <v>0</v>
      </c>
      <c r="C161" s="1212" t="str">
        <f>IF('Step 3.1 Site Details'!L53&lt;&gt;0,'Step 3.1 Site Details'!L53,"")</f>
        <v/>
      </c>
      <c r="D161" s="1212" t="str">
        <f>IF(SUMIFS('Step 4 Support Tool'!$L$18:$L$217,'Step 4 Support Tool'!$E$18:$E$217,(B161),'Step 4 Support Tool'!$H$18:$H$217, "&lt;&gt;" &amp; "Electricity")=0,"",SUMIFS('Step 4 Support Tool'!$L$18:$L$217,'Step 4 Support Tool'!$E$18:$E$217,(B161),'Step 4 Support Tool'!$H$18:$H$217, "&lt;&gt;" &amp; "Electricity"))</f>
        <v/>
      </c>
      <c r="E161" s="1212" t="str">
        <f t="shared" si="14"/>
        <v/>
      </c>
      <c r="F161" s="1212" t="str">
        <f>IF(SUMIFS('Step 4 Support Tool'!$L$222:$L$241,'Step 4 Support Tool'!$E$222:$E$241,TRIM('Data Outputs'!B161))=0,"",SUMIFS('Step 4 Support Tool'!$L$222:$L$241,'Step 4 Support Tool'!$E$222:$E$241,TRIM('Data Outputs'!B161)))</f>
        <v/>
      </c>
      <c r="G161" s="2107" t="str">
        <f t="shared" si="15"/>
        <v/>
      </c>
      <c r="H161" s="2108"/>
      <c r="I161" s="1214"/>
      <c r="J161" s="1220"/>
      <c r="K161" s="1220"/>
      <c r="L161" s="1220"/>
      <c r="M161" s="1220"/>
      <c r="N161" s="1220"/>
      <c r="O161" s="1220"/>
      <c r="P161" s="1220"/>
      <c r="Q161" s="1220"/>
      <c r="R161" s="1220"/>
      <c r="S161" s="1220"/>
      <c r="T161" s="1220"/>
      <c r="U161" s="1220"/>
      <c r="V161" s="1220"/>
      <c r="W161" s="1220"/>
      <c r="X161" s="1220"/>
      <c r="Y161" s="1220"/>
      <c r="Z161" s="1236"/>
      <c r="AA161" s="1236"/>
      <c r="AB161" s="1220"/>
    </row>
    <row r="162" spans="1:28" s="1227" customFormat="1" ht="29.15" hidden="1" customHeight="1" x14ac:dyDescent="0.3">
      <c r="A162" s="523" t="s">
        <v>409</v>
      </c>
      <c r="B162" s="1210">
        <f t="shared" si="13"/>
        <v>0</v>
      </c>
      <c r="C162" s="1212" t="str">
        <f>IF('Step 3.1 Site Details'!L54&lt;&gt;0,'Step 3.1 Site Details'!L54,"")</f>
        <v/>
      </c>
      <c r="D162" s="1212" t="str">
        <f>IF(SUMIFS('Step 4 Support Tool'!$L$18:$L$217,'Step 4 Support Tool'!$E$18:$E$217,(B162),'Step 4 Support Tool'!$H$18:$H$217, "&lt;&gt;" &amp; "Electricity")=0,"",SUMIFS('Step 4 Support Tool'!$L$18:$L$217,'Step 4 Support Tool'!$E$18:$E$217,(B162),'Step 4 Support Tool'!$H$18:$H$217, "&lt;&gt;" &amp; "Electricity"))</f>
        <v/>
      </c>
      <c r="E162" s="1212" t="str">
        <f t="shared" si="14"/>
        <v/>
      </c>
      <c r="F162" s="1212" t="str">
        <f>IF(SUMIFS('Step 4 Support Tool'!$L$222:$L$241,'Step 4 Support Tool'!$E$222:$E$241,TRIM('Data Outputs'!B162))=0,"",SUMIFS('Step 4 Support Tool'!$L$222:$L$241,'Step 4 Support Tool'!$E$222:$E$241,TRIM('Data Outputs'!B162)))</f>
        <v/>
      </c>
      <c r="G162" s="2107" t="str">
        <f t="shared" si="15"/>
        <v/>
      </c>
      <c r="H162" s="2108"/>
      <c r="I162" s="1214"/>
      <c r="J162" s="1220"/>
      <c r="K162" s="1220"/>
      <c r="L162" s="1220"/>
      <c r="M162" s="1220"/>
      <c r="N162" s="1220"/>
      <c r="O162" s="1220"/>
      <c r="P162" s="1220"/>
      <c r="Q162" s="1220"/>
      <c r="R162" s="1220"/>
      <c r="S162" s="1220"/>
      <c r="T162" s="1220"/>
      <c r="U162" s="1220"/>
      <c r="V162" s="1220"/>
      <c r="W162" s="1220"/>
      <c r="X162" s="1220"/>
      <c r="Y162" s="1220"/>
      <c r="Z162" s="1236"/>
      <c r="AA162" s="1236"/>
      <c r="AB162" s="1220"/>
    </row>
    <row r="163" spans="1:28" s="1227" customFormat="1" ht="29.15" hidden="1" customHeight="1" x14ac:dyDescent="0.3">
      <c r="A163" s="523" t="s">
        <v>410</v>
      </c>
      <c r="B163" s="1210">
        <f t="shared" si="13"/>
        <v>0</v>
      </c>
      <c r="C163" s="1212" t="str">
        <f>IF('Step 3.1 Site Details'!L55&lt;&gt;0,'Step 3.1 Site Details'!L55,"")</f>
        <v/>
      </c>
      <c r="D163" s="1212" t="str">
        <f>IF(SUMIFS('Step 4 Support Tool'!$L$18:$L$217,'Step 4 Support Tool'!$E$18:$E$217,(B163),'Step 4 Support Tool'!$H$18:$H$217, "&lt;&gt;" &amp; "Electricity")=0,"",SUMIFS('Step 4 Support Tool'!$L$18:$L$217,'Step 4 Support Tool'!$E$18:$E$217,(B163),'Step 4 Support Tool'!$H$18:$H$217, "&lt;&gt;" &amp; "Electricity"))</f>
        <v/>
      </c>
      <c r="E163" s="1212" t="str">
        <f t="shared" si="14"/>
        <v/>
      </c>
      <c r="F163" s="1212" t="str">
        <f>IF(SUMIFS('Step 4 Support Tool'!$L$222:$L$241,'Step 4 Support Tool'!$E$222:$E$241,TRIM('Data Outputs'!B163))=0,"",SUMIFS('Step 4 Support Tool'!$L$222:$L$241,'Step 4 Support Tool'!$E$222:$E$241,TRIM('Data Outputs'!B163)))</f>
        <v/>
      </c>
      <c r="G163" s="2107" t="str">
        <f t="shared" si="15"/>
        <v/>
      </c>
      <c r="H163" s="2108"/>
      <c r="I163" s="1214"/>
      <c r="J163" s="1220"/>
      <c r="K163" s="1220"/>
      <c r="L163" s="1220"/>
      <c r="M163" s="1220"/>
      <c r="N163" s="1220"/>
      <c r="O163" s="1220"/>
      <c r="P163" s="1220"/>
      <c r="Q163" s="1220"/>
      <c r="R163" s="1220"/>
      <c r="S163" s="1220"/>
      <c r="T163" s="1220"/>
      <c r="U163" s="1220"/>
      <c r="V163" s="1220"/>
      <c r="W163" s="1220"/>
      <c r="X163" s="1220"/>
      <c r="Y163" s="1220"/>
      <c r="Z163" s="1236"/>
      <c r="AA163" s="1236"/>
      <c r="AB163" s="1220"/>
    </row>
    <row r="164" spans="1:28" s="1227" customFormat="1" ht="29.15" hidden="1" customHeight="1" x14ac:dyDescent="0.3">
      <c r="A164" s="523" t="s">
        <v>411</v>
      </c>
      <c r="B164" s="1210">
        <f t="shared" si="13"/>
        <v>0</v>
      </c>
      <c r="C164" s="1212" t="str">
        <f>IF('Step 3.1 Site Details'!L56&lt;&gt;0,'Step 3.1 Site Details'!L56,"")</f>
        <v/>
      </c>
      <c r="D164" s="1212" t="str">
        <f>IF(SUMIFS('Step 4 Support Tool'!$L$18:$L$217,'Step 4 Support Tool'!$E$18:$E$217,(B164),'Step 4 Support Tool'!$H$18:$H$217, "&lt;&gt;" &amp; "Electricity")=0,"",SUMIFS('Step 4 Support Tool'!$L$18:$L$217,'Step 4 Support Tool'!$E$18:$E$217,(B164),'Step 4 Support Tool'!$H$18:$H$217, "&lt;&gt;" &amp; "Electricity"))</f>
        <v/>
      </c>
      <c r="E164" s="1212" t="str">
        <f t="shared" si="14"/>
        <v/>
      </c>
      <c r="F164" s="1212" t="str">
        <f>IF(SUMIFS('Step 4 Support Tool'!$L$222:$L$241,'Step 4 Support Tool'!$E$222:$E$241,TRIM('Data Outputs'!B164))=0,"",SUMIFS('Step 4 Support Tool'!$L$222:$L$241,'Step 4 Support Tool'!$E$222:$E$241,TRIM('Data Outputs'!B164)))</f>
        <v/>
      </c>
      <c r="G164" s="2107" t="str">
        <f t="shared" si="15"/>
        <v/>
      </c>
      <c r="H164" s="2108"/>
      <c r="I164" s="1214"/>
      <c r="J164" s="1220"/>
      <c r="K164" s="1220"/>
      <c r="L164" s="1220"/>
      <c r="M164" s="1220"/>
      <c r="N164" s="1220"/>
      <c r="O164" s="1220"/>
      <c r="P164" s="1220"/>
      <c r="Q164" s="1220"/>
      <c r="R164" s="1220"/>
      <c r="S164" s="1220"/>
      <c r="T164" s="1220"/>
      <c r="U164" s="1220"/>
      <c r="V164" s="1220"/>
      <c r="W164" s="1220"/>
      <c r="X164" s="1220"/>
      <c r="Y164" s="1220"/>
      <c r="Z164" s="1236"/>
      <c r="AA164" s="1236"/>
      <c r="AB164" s="1220"/>
    </row>
    <row r="165" spans="1:28" s="1227" customFormat="1" ht="29.15" hidden="1" customHeight="1" x14ac:dyDescent="0.3">
      <c r="A165" s="523" t="s">
        <v>412</v>
      </c>
      <c r="B165" s="1210">
        <f t="shared" si="13"/>
        <v>0</v>
      </c>
      <c r="C165" s="1212" t="str">
        <f>IF('Step 3.1 Site Details'!L57&lt;&gt;0,'Step 3.1 Site Details'!L57,"")</f>
        <v/>
      </c>
      <c r="D165" s="1212" t="str">
        <f>IF(SUMIFS('Step 4 Support Tool'!$L$18:$L$217,'Step 4 Support Tool'!$E$18:$E$217,(B165),'Step 4 Support Tool'!$H$18:$H$217, "&lt;&gt;" &amp; "Electricity")=0,"",SUMIFS('Step 4 Support Tool'!$L$18:$L$217,'Step 4 Support Tool'!$E$18:$E$217,(B165),'Step 4 Support Tool'!$H$18:$H$217, "&lt;&gt;" &amp; "Electricity"))</f>
        <v/>
      </c>
      <c r="E165" s="1212" t="str">
        <f t="shared" si="14"/>
        <v/>
      </c>
      <c r="F165" s="1212" t="str">
        <f>IF(SUMIFS('Step 4 Support Tool'!$L$222:$L$241,'Step 4 Support Tool'!$E$222:$E$241,TRIM('Data Outputs'!B165))=0,"",SUMIFS('Step 4 Support Tool'!$L$222:$L$241,'Step 4 Support Tool'!$E$222:$E$241,TRIM('Data Outputs'!B165)))</f>
        <v/>
      </c>
      <c r="G165" s="2107" t="str">
        <f t="shared" si="15"/>
        <v/>
      </c>
      <c r="H165" s="2108"/>
      <c r="I165" s="1214"/>
      <c r="J165" s="1220"/>
      <c r="K165" s="1220"/>
      <c r="L165" s="1220"/>
      <c r="M165" s="1220"/>
      <c r="N165" s="1220"/>
      <c r="O165" s="1220"/>
      <c r="P165" s="1220"/>
      <c r="Q165" s="1220"/>
      <c r="R165" s="1220"/>
      <c r="S165" s="1220"/>
      <c r="T165" s="1220"/>
      <c r="U165" s="1220"/>
      <c r="V165" s="1220"/>
      <c r="W165" s="1220"/>
      <c r="X165" s="1220"/>
      <c r="Y165" s="1220"/>
      <c r="Z165" s="1236"/>
      <c r="AA165" s="1236"/>
      <c r="AB165" s="1220"/>
    </row>
    <row r="166" spans="1:28" s="1227" customFormat="1" ht="29.15" hidden="1" customHeight="1" x14ac:dyDescent="0.3">
      <c r="A166" s="523" t="s">
        <v>413</v>
      </c>
      <c r="B166" s="1210">
        <f t="shared" si="13"/>
        <v>0</v>
      </c>
      <c r="C166" s="1212" t="str">
        <f>IF('Step 3.1 Site Details'!L58&lt;&gt;0,'Step 3.1 Site Details'!L58,"")</f>
        <v/>
      </c>
      <c r="D166" s="1212" t="str">
        <f>IF(SUMIFS('Step 4 Support Tool'!$L$18:$L$217,'Step 4 Support Tool'!$E$18:$E$217,(B166),'Step 4 Support Tool'!$H$18:$H$217, "&lt;&gt;" &amp; "Electricity")=0,"",SUMIFS('Step 4 Support Tool'!$L$18:$L$217,'Step 4 Support Tool'!$E$18:$E$217,(B166),'Step 4 Support Tool'!$H$18:$H$217, "&lt;&gt;" &amp; "Electricity"))</f>
        <v/>
      </c>
      <c r="E166" s="1212" t="str">
        <f t="shared" si="14"/>
        <v/>
      </c>
      <c r="F166" s="1212" t="str">
        <f>IF(SUMIFS('Step 4 Support Tool'!$L$222:$L$241,'Step 4 Support Tool'!$E$222:$E$241,TRIM('Data Outputs'!B166))=0,"",SUMIFS('Step 4 Support Tool'!$L$222:$L$241,'Step 4 Support Tool'!$E$222:$E$241,TRIM('Data Outputs'!B166)))</f>
        <v/>
      </c>
      <c r="G166" s="2107" t="str">
        <f t="shared" si="15"/>
        <v/>
      </c>
      <c r="H166" s="2108"/>
      <c r="I166" s="1214"/>
      <c r="J166" s="1220"/>
      <c r="K166" s="1220"/>
      <c r="L166" s="1220"/>
      <c r="M166" s="1220"/>
      <c r="N166" s="1220"/>
      <c r="O166" s="1220"/>
      <c r="P166" s="1220"/>
      <c r="Q166" s="1220"/>
      <c r="R166" s="1220"/>
      <c r="S166" s="1220"/>
      <c r="T166" s="1220"/>
      <c r="U166" s="1220"/>
      <c r="V166" s="1220"/>
      <c r="W166" s="1220"/>
      <c r="X166" s="1220"/>
      <c r="Y166" s="1220"/>
      <c r="Z166" s="1236"/>
      <c r="AA166" s="1236"/>
      <c r="AB166" s="1220"/>
    </row>
    <row r="167" spans="1:28" s="1227" customFormat="1" ht="29.15" hidden="1" customHeight="1" x14ac:dyDescent="0.3">
      <c r="A167" s="523" t="s">
        <v>414</v>
      </c>
      <c r="B167" s="1210">
        <f t="shared" si="13"/>
        <v>0</v>
      </c>
      <c r="C167" s="1212" t="str">
        <f>IF('Step 3.1 Site Details'!L59&lt;&gt;0,'Step 3.1 Site Details'!L59,"")</f>
        <v/>
      </c>
      <c r="D167" s="1212" t="str">
        <f>IF(SUMIFS('Step 4 Support Tool'!$L$18:$L$217,'Step 4 Support Tool'!$E$18:$E$217,(B167),'Step 4 Support Tool'!$H$18:$H$217, "&lt;&gt;" &amp; "Electricity")=0,"",SUMIFS('Step 4 Support Tool'!$L$18:$L$217,'Step 4 Support Tool'!$E$18:$E$217,(B167),'Step 4 Support Tool'!$H$18:$H$217, "&lt;&gt;" &amp; "Electricity"))</f>
        <v/>
      </c>
      <c r="E167" s="1212" t="str">
        <f t="shared" si="14"/>
        <v/>
      </c>
      <c r="F167" s="1212" t="str">
        <f>IF(SUMIFS('Step 4 Support Tool'!$L$222:$L$241,'Step 4 Support Tool'!$E$222:$E$241,TRIM('Data Outputs'!B167))=0,"",SUMIFS('Step 4 Support Tool'!$L$222:$L$241,'Step 4 Support Tool'!$E$222:$E$241,TRIM('Data Outputs'!B167)))</f>
        <v/>
      </c>
      <c r="G167" s="2107" t="str">
        <f t="shared" si="15"/>
        <v/>
      </c>
      <c r="H167" s="2108"/>
      <c r="I167" s="1214"/>
      <c r="J167" s="1220"/>
      <c r="K167" s="1220"/>
      <c r="L167" s="1220"/>
      <c r="M167" s="1220"/>
      <c r="N167" s="1220"/>
      <c r="O167" s="1220"/>
      <c r="P167" s="1220"/>
      <c r="Q167" s="1220"/>
      <c r="R167" s="1220"/>
      <c r="S167" s="1220"/>
      <c r="T167" s="1220"/>
      <c r="U167" s="1220"/>
      <c r="V167" s="1220"/>
      <c r="W167" s="1220"/>
      <c r="X167" s="1220"/>
      <c r="Y167" s="1220"/>
      <c r="Z167" s="1236"/>
      <c r="AA167" s="1236"/>
      <c r="AB167" s="1220"/>
    </row>
    <row r="168" spans="1:28" s="1227" customFormat="1" ht="29.15" hidden="1" customHeight="1" x14ac:dyDescent="0.3">
      <c r="A168" s="523" t="s">
        <v>415</v>
      </c>
      <c r="B168" s="1210">
        <f t="shared" si="13"/>
        <v>0</v>
      </c>
      <c r="C168" s="1212" t="str">
        <f>IF('Step 3.1 Site Details'!L60&lt;&gt;0,'Step 3.1 Site Details'!L60,"")</f>
        <v/>
      </c>
      <c r="D168" s="1212" t="str">
        <f>IF(SUMIFS('Step 4 Support Tool'!$L$18:$L$217,'Step 4 Support Tool'!$E$18:$E$217,(B168),'Step 4 Support Tool'!$H$18:$H$217, "&lt;&gt;" &amp; "Electricity")=0,"",SUMIFS('Step 4 Support Tool'!$L$18:$L$217,'Step 4 Support Tool'!$E$18:$E$217,(B168),'Step 4 Support Tool'!$H$18:$H$217, "&lt;&gt;" &amp; "Electricity"))</f>
        <v/>
      </c>
      <c r="E168" s="1212" t="str">
        <f t="shared" si="14"/>
        <v/>
      </c>
      <c r="F168" s="1212" t="str">
        <f>IF(SUMIFS('Step 4 Support Tool'!$L$222:$L$241,'Step 4 Support Tool'!$E$222:$E$241,TRIM('Data Outputs'!B168))=0,"",SUMIFS('Step 4 Support Tool'!$L$222:$L$241,'Step 4 Support Tool'!$E$222:$E$241,TRIM('Data Outputs'!B168)))</f>
        <v/>
      </c>
      <c r="G168" s="2107" t="str">
        <f t="shared" si="15"/>
        <v/>
      </c>
      <c r="H168" s="2108"/>
      <c r="I168" s="1214"/>
      <c r="J168" s="1220"/>
      <c r="K168" s="1220"/>
      <c r="L168" s="1220"/>
      <c r="M168" s="1220"/>
      <c r="N168" s="1220"/>
      <c r="O168" s="1220"/>
      <c r="P168" s="1220"/>
      <c r="Q168" s="1220"/>
      <c r="R168" s="1220"/>
      <c r="S168" s="1220"/>
      <c r="T168" s="1220"/>
      <c r="U168" s="1220"/>
      <c r="V168" s="1220"/>
      <c r="W168" s="1220"/>
      <c r="X168" s="1220"/>
      <c r="Y168" s="1220"/>
      <c r="Z168" s="1236"/>
      <c r="AA168" s="1236"/>
      <c r="AB168" s="1220"/>
    </row>
    <row r="169" spans="1:28" s="1227" customFormat="1" ht="29.15" hidden="1" customHeight="1" x14ac:dyDescent="0.3">
      <c r="A169" s="523" t="s">
        <v>416</v>
      </c>
      <c r="B169" s="1210">
        <f t="shared" si="13"/>
        <v>0</v>
      </c>
      <c r="C169" s="1212" t="str">
        <f>IF('Step 3.1 Site Details'!L61&lt;&gt;0,'Step 3.1 Site Details'!L61,"")</f>
        <v/>
      </c>
      <c r="D169" s="1212" t="str">
        <f>IF(SUMIFS('Step 4 Support Tool'!$L$18:$L$217,'Step 4 Support Tool'!$E$18:$E$217,(B169),'Step 4 Support Tool'!$H$18:$H$217, "&lt;&gt;" &amp; "Electricity")=0,"",SUMIFS('Step 4 Support Tool'!$L$18:$L$217,'Step 4 Support Tool'!$E$18:$E$217,(B169),'Step 4 Support Tool'!$H$18:$H$217, "&lt;&gt;" &amp; "Electricity"))</f>
        <v/>
      </c>
      <c r="E169" s="1212" t="str">
        <f t="shared" si="14"/>
        <v/>
      </c>
      <c r="F169" s="1212" t="str">
        <f>IF(SUMIFS('Step 4 Support Tool'!$L$222:$L$241,'Step 4 Support Tool'!$E$222:$E$241,TRIM('Data Outputs'!B169))=0,"",SUMIFS('Step 4 Support Tool'!$L$222:$L$241,'Step 4 Support Tool'!$E$222:$E$241,TRIM('Data Outputs'!B169)))</f>
        <v/>
      </c>
      <c r="G169" s="2107" t="str">
        <f t="shared" si="15"/>
        <v/>
      </c>
      <c r="H169" s="2108"/>
      <c r="I169" s="1214"/>
      <c r="J169" s="1220"/>
      <c r="K169" s="1220"/>
      <c r="L169" s="1220"/>
      <c r="M169" s="1220"/>
      <c r="N169" s="1220"/>
      <c r="O169" s="1220"/>
      <c r="P169" s="1220"/>
      <c r="Q169" s="1220"/>
      <c r="R169" s="1220"/>
      <c r="S169" s="1220"/>
      <c r="T169" s="1220"/>
      <c r="U169" s="1220"/>
      <c r="V169" s="1220"/>
      <c r="W169" s="1220"/>
      <c r="X169" s="1220"/>
      <c r="Y169" s="1220"/>
      <c r="Z169" s="1236"/>
      <c r="AA169" s="1236"/>
      <c r="AB169" s="1220"/>
    </row>
    <row r="170" spans="1:28" s="1227" customFormat="1" ht="29.15" hidden="1" customHeight="1" x14ac:dyDescent="0.3">
      <c r="A170" s="523" t="s">
        <v>417</v>
      </c>
      <c r="B170" s="1210">
        <f t="shared" si="13"/>
        <v>0</v>
      </c>
      <c r="C170" s="1212" t="str">
        <f>IF('Step 3.1 Site Details'!L62&lt;&gt;0,'Step 3.1 Site Details'!L62,"")</f>
        <v/>
      </c>
      <c r="D170" s="1212" t="str">
        <f>IF(SUMIFS('Step 4 Support Tool'!$L$18:$L$217,'Step 4 Support Tool'!$E$18:$E$217,(B170),'Step 4 Support Tool'!$H$18:$H$217, "&lt;&gt;" &amp; "Electricity")=0,"",SUMIFS('Step 4 Support Tool'!$L$18:$L$217,'Step 4 Support Tool'!$E$18:$E$217,(B170),'Step 4 Support Tool'!$H$18:$H$217, "&lt;&gt;" &amp; "Electricity"))</f>
        <v/>
      </c>
      <c r="E170" s="1212" t="str">
        <f t="shared" si="14"/>
        <v/>
      </c>
      <c r="F170" s="1212" t="str">
        <f>IF(SUMIFS('Step 4 Support Tool'!$L$222:$L$241,'Step 4 Support Tool'!$E$222:$E$241,TRIM('Data Outputs'!B170))=0,"",SUMIFS('Step 4 Support Tool'!$L$222:$L$241,'Step 4 Support Tool'!$E$222:$E$241,TRIM('Data Outputs'!B170)))</f>
        <v/>
      </c>
      <c r="G170" s="2107" t="str">
        <f t="shared" si="15"/>
        <v/>
      </c>
      <c r="H170" s="2108"/>
      <c r="I170" s="1214"/>
      <c r="J170" s="1220"/>
      <c r="K170" s="1220"/>
      <c r="L170" s="1220"/>
      <c r="M170" s="1220"/>
      <c r="N170" s="1220"/>
      <c r="O170" s="1220"/>
      <c r="P170" s="1220"/>
      <c r="Q170" s="1220"/>
      <c r="R170" s="1220"/>
      <c r="S170" s="1220"/>
      <c r="T170" s="1220"/>
      <c r="U170" s="1220"/>
      <c r="V170" s="1220"/>
      <c r="W170" s="1220"/>
      <c r="X170" s="1220"/>
      <c r="Y170" s="1220"/>
      <c r="Z170" s="1236"/>
      <c r="AA170" s="1236"/>
      <c r="AB170" s="1220"/>
    </row>
    <row r="171" spans="1:28" s="1227" customFormat="1" ht="29.15" hidden="1" customHeight="1" x14ac:dyDescent="0.3">
      <c r="A171" s="523" t="s">
        <v>418</v>
      </c>
      <c r="B171" s="1210">
        <f t="shared" si="13"/>
        <v>0</v>
      </c>
      <c r="C171" s="1212" t="str">
        <f>IF('Step 3.1 Site Details'!L63&lt;&gt;0,'Step 3.1 Site Details'!L63,"")</f>
        <v/>
      </c>
      <c r="D171" s="1212" t="str">
        <f>IF(SUMIFS('Step 4 Support Tool'!$L$18:$L$217,'Step 4 Support Tool'!$E$18:$E$217,(B171),'Step 4 Support Tool'!$H$18:$H$217, "&lt;&gt;" &amp; "Electricity")=0,"",SUMIFS('Step 4 Support Tool'!$L$18:$L$217,'Step 4 Support Tool'!$E$18:$E$217,(B171),'Step 4 Support Tool'!$H$18:$H$217, "&lt;&gt;" &amp; "Electricity"))</f>
        <v/>
      </c>
      <c r="E171" s="1212" t="str">
        <f t="shared" si="14"/>
        <v/>
      </c>
      <c r="F171" s="1212" t="str">
        <f>IF(SUMIFS('Step 4 Support Tool'!$L$222:$L$241,'Step 4 Support Tool'!$E$222:$E$241,TRIM('Data Outputs'!B171))=0,"",SUMIFS('Step 4 Support Tool'!$L$222:$L$241,'Step 4 Support Tool'!$E$222:$E$241,TRIM('Data Outputs'!B171)))</f>
        <v/>
      </c>
      <c r="G171" s="2107" t="str">
        <f t="shared" si="15"/>
        <v/>
      </c>
      <c r="H171" s="2108"/>
      <c r="I171" s="1214"/>
      <c r="J171" s="1220"/>
      <c r="K171" s="1220"/>
      <c r="L171" s="1220"/>
      <c r="M171" s="1220"/>
      <c r="N171" s="1220"/>
      <c r="O171" s="1220"/>
      <c r="P171" s="1220"/>
      <c r="Q171" s="1220"/>
      <c r="R171" s="1220"/>
      <c r="S171" s="1220"/>
      <c r="T171" s="1220"/>
      <c r="U171" s="1220"/>
      <c r="V171" s="1220"/>
      <c r="W171" s="1220"/>
      <c r="X171" s="1220"/>
      <c r="Y171" s="1220"/>
      <c r="Z171" s="1236"/>
      <c r="AA171" s="1236"/>
      <c r="AB171" s="1220"/>
    </row>
    <row r="172" spans="1:28" s="1227" customFormat="1" ht="29.15" hidden="1" customHeight="1" x14ac:dyDescent="0.3">
      <c r="A172" s="523" t="s">
        <v>419</v>
      </c>
      <c r="B172" s="1210">
        <f t="shared" si="13"/>
        <v>0</v>
      </c>
      <c r="C172" s="1212" t="str">
        <f>IF('Step 3.1 Site Details'!L64&lt;&gt;0,'Step 3.1 Site Details'!L64,"")</f>
        <v/>
      </c>
      <c r="D172" s="1212" t="str">
        <f>IF(SUMIFS('Step 4 Support Tool'!$L$18:$L$217,'Step 4 Support Tool'!$E$18:$E$217,(B172),'Step 4 Support Tool'!$H$18:$H$217, "&lt;&gt;" &amp; "Electricity")=0,"",SUMIFS('Step 4 Support Tool'!$L$18:$L$217,'Step 4 Support Tool'!$E$18:$E$217,(B172),'Step 4 Support Tool'!$H$18:$H$217, "&lt;&gt;" &amp; "Electricity"))</f>
        <v/>
      </c>
      <c r="E172" s="1212" t="str">
        <f t="shared" si="14"/>
        <v/>
      </c>
      <c r="F172" s="1212" t="str">
        <f>IF(SUMIFS('Step 4 Support Tool'!$L$222:$L$241,'Step 4 Support Tool'!$E$222:$E$241,TRIM('Data Outputs'!B172))=0,"",SUMIFS('Step 4 Support Tool'!$L$222:$L$241,'Step 4 Support Tool'!$E$222:$E$241,TRIM('Data Outputs'!B172)))</f>
        <v/>
      </c>
      <c r="G172" s="2107" t="str">
        <f t="shared" si="15"/>
        <v/>
      </c>
      <c r="H172" s="2108"/>
      <c r="I172" s="1214"/>
      <c r="J172" s="1220"/>
      <c r="K172" s="1220"/>
      <c r="L172" s="1220"/>
      <c r="M172" s="1220"/>
      <c r="N172" s="1220"/>
      <c r="O172" s="1220"/>
      <c r="P172" s="1220"/>
      <c r="Q172" s="1220"/>
      <c r="R172" s="1220"/>
      <c r="S172" s="1220"/>
      <c r="T172" s="1220"/>
      <c r="U172" s="1220"/>
      <c r="V172" s="1220"/>
      <c r="W172" s="1220"/>
      <c r="X172" s="1220"/>
      <c r="Y172" s="1220"/>
      <c r="Z172" s="1236"/>
      <c r="AA172" s="1236"/>
      <c r="AB172" s="1220"/>
    </row>
    <row r="173" spans="1:28" s="1227" customFormat="1" ht="29.15" hidden="1" customHeight="1" x14ac:dyDescent="0.3">
      <c r="A173" s="523" t="s">
        <v>420</v>
      </c>
      <c r="B173" s="1210">
        <f t="shared" si="13"/>
        <v>0</v>
      </c>
      <c r="C173" s="1212" t="str">
        <f>IF('Step 3.1 Site Details'!L65&lt;&gt;0,'Step 3.1 Site Details'!L65,"")</f>
        <v/>
      </c>
      <c r="D173" s="1212" t="str">
        <f>IF(SUMIFS('Step 4 Support Tool'!$L$18:$L$217,'Step 4 Support Tool'!$E$18:$E$217,(B173),'Step 4 Support Tool'!$H$18:$H$217, "&lt;&gt;" &amp; "Electricity")=0,"",SUMIFS('Step 4 Support Tool'!$L$18:$L$217,'Step 4 Support Tool'!$E$18:$E$217,(B173),'Step 4 Support Tool'!$H$18:$H$217, "&lt;&gt;" &amp; "Electricity"))</f>
        <v/>
      </c>
      <c r="E173" s="1212" t="str">
        <f t="shared" si="14"/>
        <v/>
      </c>
      <c r="F173" s="1212" t="str">
        <f>IF(SUMIFS('Step 4 Support Tool'!$L$222:$L$241,'Step 4 Support Tool'!$E$222:$E$241,TRIM('Data Outputs'!B173))=0,"",SUMIFS('Step 4 Support Tool'!$L$222:$L$241,'Step 4 Support Tool'!$E$222:$E$241,TRIM('Data Outputs'!B173)))</f>
        <v/>
      </c>
      <c r="G173" s="2107" t="str">
        <f t="shared" si="15"/>
        <v/>
      </c>
      <c r="H173" s="2108"/>
      <c r="I173" s="1214"/>
      <c r="J173" s="1220"/>
      <c r="K173" s="1220"/>
      <c r="L173" s="1220"/>
      <c r="M173" s="1220"/>
      <c r="N173" s="1220"/>
      <c r="O173" s="1220"/>
      <c r="P173" s="1220"/>
      <c r="Q173" s="1220"/>
      <c r="R173" s="1220"/>
      <c r="S173" s="1220"/>
      <c r="T173" s="1220"/>
      <c r="U173" s="1220"/>
      <c r="V173" s="1220"/>
      <c r="W173" s="1220"/>
      <c r="X173" s="1220"/>
      <c r="Y173" s="1220"/>
      <c r="Z173" s="1236"/>
      <c r="AA173" s="1236"/>
      <c r="AB173" s="1220"/>
    </row>
    <row r="174" spans="1:28" s="1227" customFormat="1" ht="29.15" hidden="1" customHeight="1" x14ac:dyDescent="0.3">
      <c r="A174" s="523" t="s">
        <v>421</v>
      </c>
      <c r="B174" s="1210">
        <f t="shared" si="13"/>
        <v>0</v>
      </c>
      <c r="C174" s="1212" t="str">
        <f>IF('Step 3.1 Site Details'!L66&lt;&gt;0,'Step 3.1 Site Details'!L66,"")</f>
        <v/>
      </c>
      <c r="D174" s="1212" t="str">
        <f>IF(SUMIFS('Step 4 Support Tool'!$L$18:$L$217,'Step 4 Support Tool'!$E$18:$E$217,(B174),'Step 4 Support Tool'!$H$18:$H$217, "&lt;&gt;" &amp; "Electricity")=0,"",SUMIFS('Step 4 Support Tool'!$L$18:$L$217,'Step 4 Support Tool'!$E$18:$E$217,(B174),'Step 4 Support Tool'!$H$18:$H$217, "&lt;&gt;" &amp; "Electricity"))</f>
        <v/>
      </c>
      <c r="E174" s="1212" t="str">
        <f t="shared" si="14"/>
        <v/>
      </c>
      <c r="F174" s="1212" t="str">
        <f>IF(SUMIFS('Step 4 Support Tool'!$L$222:$L$241,'Step 4 Support Tool'!$E$222:$E$241,TRIM('Data Outputs'!B174))=0,"",SUMIFS('Step 4 Support Tool'!$L$222:$L$241,'Step 4 Support Tool'!$E$222:$E$241,TRIM('Data Outputs'!B174)))</f>
        <v/>
      </c>
      <c r="G174" s="2107" t="str">
        <f t="shared" si="15"/>
        <v/>
      </c>
      <c r="H174" s="2108"/>
      <c r="I174" s="1214"/>
      <c r="J174" s="1220"/>
      <c r="K174" s="1220"/>
      <c r="L174" s="1220"/>
      <c r="M174" s="1220"/>
      <c r="N174" s="1220"/>
      <c r="O174" s="1220"/>
      <c r="P174" s="1220"/>
      <c r="Q174" s="1220"/>
      <c r="R174" s="1220"/>
      <c r="S174" s="1220"/>
      <c r="T174" s="1220"/>
      <c r="U174" s="1220"/>
      <c r="V174" s="1220"/>
      <c r="W174" s="1220"/>
      <c r="X174" s="1220"/>
      <c r="Y174" s="1220"/>
      <c r="Z174" s="1236"/>
      <c r="AA174" s="1236"/>
      <c r="AB174" s="1220"/>
    </row>
    <row r="175" spans="1:28" s="1227" customFormat="1" ht="29.15" hidden="1" customHeight="1" x14ac:dyDescent="0.3">
      <c r="A175" s="523" t="s">
        <v>422</v>
      </c>
      <c r="B175" s="1210">
        <f t="shared" si="13"/>
        <v>0</v>
      </c>
      <c r="C175" s="1212" t="str">
        <f>IF('Step 3.1 Site Details'!L67&lt;&gt;0,'Step 3.1 Site Details'!L67,"")</f>
        <v/>
      </c>
      <c r="D175" s="1212" t="str">
        <f>IF(SUMIFS('Step 4 Support Tool'!$L$18:$L$217,'Step 4 Support Tool'!$E$18:$E$217,(B175),'Step 4 Support Tool'!$H$18:$H$217, "&lt;&gt;" &amp; "Electricity")=0,"",SUMIFS('Step 4 Support Tool'!$L$18:$L$217,'Step 4 Support Tool'!$E$18:$E$217,(B175),'Step 4 Support Tool'!$H$18:$H$217, "&lt;&gt;" &amp; "Electricity"))</f>
        <v/>
      </c>
      <c r="E175" s="1212" t="str">
        <f t="shared" si="14"/>
        <v/>
      </c>
      <c r="F175" s="1212" t="str">
        <f>IF(SUMIFS('Step 4 Support Tool'!$L$222:$L$241,'Step 4 Support Tool'!$E$222:$E$241,TRIM('Data Outputs'!B175))=0,"",SUMIFS('Step 4 Support Tool'!$L$222:$L$241,'Step 4 Support Tool'!$E$222:$E$241,TRIM('Data Outputs'!B175)))</f>
        <v/>
      </c>
      <c r="G175" s="2107" t="str">
        <f t="shared" si="15"/>
        <v/>
      </c>
      <c r="H175" s="2108"/>
      <c r="I175" s="1214"/>
      <c r="J175" s="1220"/>
      <c r="K175" s="1220"/>
      <c r="L175" s="1220"/>
      <c r="M175" s="1220"/>
      <c r="N175" s="1220"/>
      <c r="O175" s="1220"/>
      <c r="P175" s="1220"/>
      <c r="Q175" s="1220"/>
      <c r="R175" s="1220"/>
      <c r="S175" s="1220"/>
      <c r="T175" s="1220"/>
      <c r="U175" s="1220"/>
      <c r="V175" s="1220"/>
      <c r="W175" s="1220"/>
      <c r="X175" s="1220"/>
      <c r="Y175" s="1220"/>
      <c r="Z175" s="1236"/>
      <c r="AA175" s="1236"/>
      <c r="AB175" s="1220"/>
    </row>
    <row r="176" spans="1:28" s="1227" customFormat="1" ht="29.15" hidden="1" customHeight="1" x14ac:dyDescent="0.3">
      <c r="A176" s="523" t="s">
        <v>423</v>
      </c>
      <c r="B176" s="1210">
        <f t="shared" si="13"/>
        <v>0</v>
      </c>
      <c r="C176" s="1212" t="str">
        <f>IF('Step 3.1 Site Details'!L68&lt;&gt;0,'Step 3.1 Site Details'!L68,"")</f>
        <v/>
      </c>
      <c r="D176" s="1212" t="str">
        <f>IF(SUMIFS('Step 4 Support Tool'!$L$18:$L$217,'Step 4 Support Tool'!$E$18:$E$217,(B176),'Step 4 Support Tool'!$H$18:$H$217, "&lt;&gt;" &amp; "Electricity")=0,"",SUMIFS('Step 4 Support Tool'!$L$18:$L$217,'Step 4 Support Tool'!$E$18:$E$217,(B176),'Step 4 Support Tool'!$H$18:$H$217, "&lt;&gt;" &amp; "Electricity"))</f>
        <v/>
      </c>
      <c r="E176" s="1212" t="str">
        <f t="shared" si="14"/>
        <v/>
      </c>
      <c r="F176" s="1212" t="str">
        <f>IF(SUMIFS('Step 4 Support Tool'!$L$222:$L$241,'Step 4 Support Tool'!$E$222:$E$241,TRIM('Data Outputs'!B176))=0,"",SUMIFS('Step 4 Support Tool'!$L$222:$L$241,'Step 4 Support Tool'!$E$222:$E$241,TRIM('Data Outputs'!B176)))</f>
        <v/>
      </c>
      <c r="G176" s="2107" t="str">
        <f t="shared" si="15"/>
        <v/>
      </c>
      <c r="H176" s="2108"/>
      <c r="I176" s="1214"/>
      <c r="J176" s="1220"/>
      <c r="K176" s="1220"/>
      <c r="L176" s="1220"/>
      <c r="M176" s="1220"/>
      <c r="N176" s="1220"/>
      <c r="O176" s="1220"/>
      <c r="P176" s="1220"/>
      <c r="Q176" s="1220"/>
      <c r="R176" s="1220"/>
      <c r="S176" s="1220"/>
      <c r="T176" s="1220"/>
      <c r="U176" s="1220"/>
      <c r="V176" s="1220"/>
      <c r="W176" s="1220"/>
      <c r="X176" s="1220"/>
      <c r="Y176" s="1220"/>
      <c r="Z176" s="1236"/>
      <c r="AA176" s="1236"/>
      <c r="AB176" s="1220"/>
    </row>
    <row r="177" spans="1:28" s="1227" customFormat="1" ht="29.15" hidden="1" customHeight="1" x14ac:dyDescent="0.3">
      <c r="A177" s="523" t="s">
        <v>424</v>
      </c>
      <c r="B177" s="1210">
        <f t="shared" si="13"/>
        <v>0</v>
      </c>
      <c r="C177" s="1212" t="str">
        <f>IF('Step 3.1 Site Details'!L69&lt;&gt;0,'Step 3.1 Site Details'!L69,"")</f>
        <v/>
      </c>
      <c r="D177" s="1212" t="str">
        <f>IF(SUMIFS('Step 4 Support Tool'!$L$18:$L$217,'Step 4 Support Tool'!$E$18:$E$217,(B177),'Step 4 Support Tool'!$H$18:$H$217, "&lt;&gt;" &amp; "Electricity")=0,"",SUMIFS('Step 4 Support Tool'!$L$18:$L$217,'Step 4 Support Tool'!$E$18:$E$217,(B177),'Step 4 Support Tool'!$H$18:$H$217, "&lt;&gt;" &amp; "Electricity"))</f>
        <v/>
      </c>
      <c r="E177" s="1212" t="str">
        <f t="shared" si="14"/>
        <v/>
      </c>
      <c r="F177" s="1212" t="str">
        <f>IF(SUMIFS('Step 4 Support Tool'!$L$222:$L$241,'Step 4 Support Tool'!$E$222:$E$241,TRIM('Data Outputs'!B177))=0,"",SUMIFS('Step 4 Support Tool'!$L$222:$L$241,'Step 4 Support Tool'!$E$222:$E$241,TRIM('Data Outputs'!B177)))</f>
        <v/>
      </c>
      <c r="G177" s="2107" t="str">
        <f t="shared" si="15"/>
        <v/>
      </c>
      <c r="H177" s="2108"/>
      <c r="I177" s="1214"/>
      <c r="J177" s="1220"/>
      <c r="K177" s="1220"/>
      <c r="L177" s="1220"/>
      <c r="M177" s="1220"/>
      <c r="N177" s="1220"/>
      <c r="O177" s="1220"/>
      <c r="P177" s="1220"/>
      <c r="Q177" s="1220"/>
      <c r="R177" s="1220"/>
      <c r="S177" s="1220"/>
      <c r="T177" s="1220"/>
      <c r="U177" s="1220"/>
      <c r="V177" s="1220"/>
      <c r="W177" s="1220"/>
      <c r="X177" s="1220"/>
      <c r="Y177" s="1220"/>
      <c r="Z177" s="1236"/>
      <c r="AA177" s="1236"/>
      <c r="AB177" s="1220"/>
    </row>
    <row r="178" spans="1:28" s="1227" customFormat="1" ht="29.15" hidden="1" customHeight="1" x14ac:dyDescent="0.3">
      <c r="A178" s="523" t="s">
        <v>425</v>
      </c>
      <c r="B178" s="1210">
        <f t="shared" si="13"/>
        <v>0</v>
      </c>
      <c r="C178" s="1212" t="str">
        <f>IF('Step 3.1 Site Details'!L70&lt;&gt;0,'Step 3.1 Site Details'!L70,"")</f>
        <v/>
      </c>
      <c r="D178" s="1212" t="str">
        <f>IF(SUMIFS('Step 4 Support Tool'!$L$18:$L$217,'Step 4 Support Tool'!$E$18:$E$217,(B178),'Step 4 Support Tool'!$H$18:$H$217, "&lt;&gt;" &amp; "Electricity")=0,"",SUMIFS('Step 4 Support Tool'!$L$18:$L$217,'Step 4 Support Tool'!$E$18:$E$217,(B178),'Step 4 Support Tool'!$H$18:$H$217, "&lt;&gt;" &amp; "Electricity"))</f>
        <v/>
      </c>
      <c r="E178" s="1212" t="str">
        <f t="shared" si="14"/>
        <v/>
      </c>
      <c r="F178" s="1212" t="str">
        <f>IF(SUMIFS('Step 4 Support Tool'!$L$222:$L$241,'Step 4 Support Tool'!$E$222:$E$241,TRIM('Data Outputs'!B178))=0,"",SUMIFS('Step 4 Support Tool'!$L$222:$L$241,'Step 4 Support Tool'!$E$222:$E$241,TRIM('Data Outputs'!B178)))</f>
        <v/>
      </c>
      <c r="G178" s="2107" t="str">
        <f t="shared" si="15"/>
        <v/>
      </c>
      <c r="H178" s="2108"/>
      <c r="I178" s="1214"/>
      <c r="J178" s="1220"/>
      <c r="K178" s="1220"/>
      <c r="L178" s="1220"/>
      <c r="M178" s="1220"/>
      <c r="N178" s="1220"/>
      <c r="O178" s="1220"/>
      <c r="P178" s="1220"/>
      <c r="Q178" s="1220"/>
      <c r="R178" s="1220"/>
      <c r="S178" s="1220"/>
      <c r="T178" s="1220"/>
      <c r="U178" s="1220"/>
      <c r="V178" s="1220"/>
      <c r="W178" s="1220"/>
      <c r="X178" s="1220"/>
      <c r="Y178" s="1220"/>
      <c r="Z178" s="1236"/>
      <c r="AA178" s="1236"/>
      <c r="AB178" s="1220"/>
    </row>
    <row r="179" spans="1:28" s="1227" customFormat="1" ht="29.15" hidden="1" customHeight="1" x14ac:dyDescent="0.3">
      <c r="A179" s="523" t="s">
        <v>426</v>
      </c>
      <c r="B179" s="1210">
        <f t="shared" si="13"/>
        <v>0</v>
      </c>
      <c r="C179" s="1212" t="str">
        <f>IF('Step 3.1 Site Details'!L71&lt;&gt;0,'Step 3.1 Site Details'!L71,"")</f>
        <v/>
      </c>
      <c r="D179" s="1212" t="str">
        <f>IF(SUMIFS('Step 4 Support Tool'!$L$18:$L$217,'Step 4 Support Tool'!$E$18:$E$217,(B179),'Step 4 Support Tool'!$H$18:$H$217, "&lt;&gt;" &amp; "Electricity")=0,"",SUMIFS('Step 4 Support Tool'!$L$18:$L$217,'Step 4 Support Tool'!$E$18:$E$217,(B179),'Step 4 Support Tool'!$H$18:$H$217, "&lt;&gt;" &amp; "Electricity"))</f>
        <v/>
      </c>
      <c r="E179" s="1212" t="str">
        <f t="shared" si="14"/>
        <v/>
      </c>
      <c r="F179" s="1212" t="str">
        <f>IF(SUMIFS('Step 4 Support Tool'!$L$222:$L$241,'Step 4 Support Tool'!$E$222:$E$241,TRIM('Data Outputs'!B179))=0,"",SUMIFS('Step 4 Support Tool'!$L$222:$L$241,'Step 4 Support Tool'!$E$222:$E$241,TRIM('Data Outputs'!B179)))</f>
        <v/>
      </c>
      <c r="G179" s="2107" t="str">
        <f t="shared" si="15"/>
        <v/>
      </c>
      <c r="H179" s="2108"/>
      <c r="I179" s="1214"/>
      <c r="J179" s="1220"/>
      <c r="K179" s="1220"/>
      <c r="L179" s="1220"/>
      <c r="M179" s="1220"/>
      <c r="N179" s="1220"/>
      <c r="O179" s="1220"/>
      <c r="P179" s="1220"/>
      <c r="Q179" s="1220"/>
      <c r="R179" s="1220"/>
      <c r="S179" s="1220"/>
      <c r="T179" s="1220"/>
      <c r="U179" s="1220"/>
      <c r="V179" s="1220"/>
      <c r="W179" s="1220"/>
      <c r="X179" s="1220"/>
      <c r="Y179" s="1220"/>
      <c r="Z179" s="1236"/>
      <c r="AA179" s="1236"/>
      <c r="AB179" s="1220"/>
    </row>
    <row r="180" spans="1:28" s="1227" customFormat="1" ht="29.15" hidden="1" customHeight="1" x14ac:dyDescent="0.3">
      <c r="A180" s="523" t="s">
        <v>427</v>
      </c>
      <c r="B180" s="1210">
        <f t="shared" si="13"/>
        <v>0</v>
      </c>
      <c r="C180" s="1212" t="str">
        <f>IF('Step 3.1 Site Details'!L72&lt;&gt;0,'Step 3.1 Site Details'!L72,"")</f>
        <v/>
      </c>
      <c r="D180" s="1212" t="str">
        <f>IF(SUMIFS('Step 4 Support Tool'!$L$18:$L$217,'Step 4 Support Tool'!$E$18:$E$217,(B180),'Step 4 Support Tool'!$H$18:$H$217, "&lt;&gt;" &amp; "Electricity")=0,"",SUMIFS('Step 4 Support Tool'!$L$18:$L$217,'Step 4 Support Tool'!$E$18:$E$217,(B180),'Step 4 Support Tool'!$H$18:$H$217, "&lt;&gt;" &amp; "Electricity"))</f>
        <v/>
      </c>
      <c r="E180" s="1212" t="str">
        <f t="shared" si="14"/>
        <v/>
      </c>
      <c r="F180" s="1212" t="str">
        <f>IF(SUMIFS('Step 4 Support Tool'!$L$222:$L$241,'Step 4 Support Tool'!$E$222:$E$241,TRIM('Data Outputs'!B180))=0,"",SUMIFS('Step 4 Support Tool'!$L$222:$L$241,'Step 4 Support Tool'!$E$222:$E$241,TRIM('Data Outputs'!B180)))</f>
        <v/>
      </c>
      <c r="G180" s="2107" t="str">
        <f t="shared" si="15"/>
        <v/>
      </c>
      <c r="H180" s="2108"/>
      <c r="I180" s="1214"/>
      <c r="J180" s="1220"/>
      <c r="K180" s="1220"/>
      <c r="L180" s="1220"/>
      <c r="M180" s="1220"/>
      <c r="N180" s="1220"/>
      <c r="O180" s="1220"/>
      <c r="P180" s="1220"/>
      <c r="Q180" s="1220"/>
      <c r="R180" s="1220"/>
      <c r="S180" s="1220"/>
      <c r="T180" s="1220"/>
      <c r="U180" s="1220"/>
      <c r="V180" s="1220"/>
      <c r="W180" s="1220"/>
      <c r="X180" s="1220"/>
      <c r="Y180" s="1220"/>
      <c r="Z180" s="1236"/>
      <c r="AA180" s="1236"/>
      <c r="AB180" s="1220"/>
    </row>
    <row r="181" spans="1:28" s="1227" customFormat="1" ht="29.15" hidden="1" customHeight="1" x14ac:dyDescent="0.3">
      <c r="A181" s="523" t="s">
        <v>428</v>
      </c>
      <c r="B181" s="1210">
        <f t="shared" si="13"/>
        <v>0</v>
      </c>
      <c r="C181" s="1212" t="str">
        <f>IF('Step 3.1 Site Details'!L73&lt;&gt;0,'Step 3.1 Site Details'!L73,"")</f>
        <v/>
      </c>
      <c r="D181" s="1212" t="str">
        <f>IF(SUMIFS('Step 4 Support Tool'!$L$18:$L$217,'Step 4 Support Tool'!$E$18:$E$217,(B181),'Step 4 Support Tool'!$H$18:$H$217, "&lt;&gt;" &amp; "Electricity")=0,"",SUMIFS('Step 4 Support Tool'!$L$18:$L$217,'Step 4 Support Tool'!$E$18:$E$217,(B181),'Step 4 Support Tool'!$H$18:$H$217, "&lt;&gt;" &amp; "Electricity"))</f>
        <v/>
      </c>
      <c r="E181" s="1212" t="str">
        <f t="shared" si="14"/>
        <v/>
      </c>
      <c r="F181" s="1212" t="str">
        <f>IF(SUMIFS('Step 4 Support Tool'!$L$222:$L$241,'Step 4 Support Tool'!$E$222:$E$241,TRIM('Data Outputs'!B181))=0,"",SUMIFS('Step 4 Support Tool'!$L$222:$L$241,'Step 4 Support Tool'!$E$222:$E$241,TRIM('Data Outputs'!B181)))</f>
        <v/>
      </c>
      <c r="G181" s="2107" t="str">
        <f t="shared" si="15"/>
        <v/>
      </c>
      <c r="H181" s="2108"/>
      <c r="I181" s="1214"/>
      <c r="J181" s="1220"/>
      <c r="K181" s="1220"/>
      <c r="L181" s="1220"/>
      <c r="M181" s="1220"/>
      <c r="N181" s="1220"/>
      <c r="O181" s="1220"/>
      <c r="P181" s="1220"/>
      <c r="Q181" s="1220"/>
      <c r="R181" s="1220"/>
      <c r="S181" s="1220"/>
      <c r="T181" s="1220"/>
      <c r="U181" s="1220"/>
      <c r="V181" s="1220"/>
      <c r="W181" s="1220"/>
      <c r="X181" s="1220"/>
      <c r="Y181" s="1220"/>
      <c r="Z181" s="1236"/>
      <c r="AA181" s="1236"/>
      <c r="AB181" s="1220"/>
    </row>
    <row r="182" spans="1:28" s="1227" customFormat="1" ht="29.15" hidden="1" customHeight="1" x14ac:dyDescent="0.3">
      <c r="A182" s="523" t="s">
        <v>429</v>
      </c>
      <c r="B182" s="1210">
        <f t="shared" si="13"/>
        <v>0</v>
      </c>
      <c r="C182" s="1212" t="str">
        <f>IF('Step 3.1 Site Details'!L74&lt;&gt;0,'Step 3.1 Site Details'!L74,"")</f>
        <v/>
      </c>
      <c r="D182" s="1212" t="str">
        <f>IF(SUMIFS('Step 4 Support Tool'!$L$18:$L$217,'Step 4 Support Tool'!$E$18:$E$217,(B182),'Step 4 Support Tool'!$H$18:$H$217, "&lt;&gt;" &amp; "Electricity")=0,"",SUMIFS('Step 4 Support Tool'!$L$18:$L$217,'Step 4 Support Tool'!$E$18:$E$217,(B182),'Step 4 Support Tool'!$H$18:$H$217, "&lt;&gt;" &amp; "Electricity"))</f>
        <v/>
      </c>
      <c r="E182" s="1212" t="str">
        <f t="shared" si="14"/>
        <v/>
      </c>
      <c r="F182" s="1212" t="str">
        <f>IF(SUMIFS('Step 4 Support Tool'!$L$222:$L$241,'Step 4 Support Tool'!$E$222:$E$241,TRIM('Data Outputs'!B182))=0,"",SUMIFS('Step 4 Support Tool'!$L$222:$L$241,'Step 4 Support Tool'!$E$222:$E$241,TRIM('Data Outputs'!B182)))</f>
        <v/>
      </c>
      <c r="G182" s="2107" t="str">
        <f t="shared" ref="G182:G213" si="16">IFERROR(IF((E182-F182)&lt;0,"Savings Greater than Building Usage","Savings Sequenced Correctly"),"")</f>
        <v/>
      </c>
      <c r="H182" s="2108"/>
      <c r="I182" s="1214"/>
      <c r="J182" s="1220"/>
      <c r="K182" s="1220"/>
      <c r="L182" s="1220"/>
      <c r="M182" s="1220"/>
      <c r="N182" s="1220"/>
      <c r="O182" s="1220"/>
      <c r="P182" s="1220"/>
      <c r="Q182" s="1220"/>
      <c r="R182" s="1220"/>
      <c r="S182" s="1220"/>
      <c r="T182" s="1220"/>
      <c r="U182" s="1220"/>
      <c r="V182" s="1220"/>
      <c r="W182" s="1220"/>
      <c r="X182" s="1220"/>
      <c r="Y182" s="1220"/>
      <c r="Z182" s="1236"/>
      <c r="AA182" s="1236"/>
      <c r="AB182" s="1220"/>
    </row>
    <row r="183" spans="1:28" s="1227" customFormat="1" ht="29.15" hidden="1" customHeight="1" x14ac:dyDescent="0.3">
      <c r="A183" s="523" t="s">
        <v>430</v>
      </c>
      <c r="B183" s="1210">
        <f t="shared" si="13"/>
        <v>0</v>
      </c>
      <c r="C183" s="1212" t="str">
        <f>IF('Step 3.1 Site Details'!L75&lt;&gt;0,'Step 3.1 Site Details'!L75,"")</f>
        <v/>
      </c>
      <c r="D183" s="1212" t="str">
        <f>IF(SUMIFS('Step 4 Support Tool'!$L$18:$L$217,'Step 4 Support Tool'!$E$18:$E$217,(B183),'Step 4 Support Tool'!$H$18:$H$217, "&lt;&gt;" &amp; "Electricity")=0,"",SUMIFS('Step 4 Support Tool'!$L$18:$L$217,'Step 4 Support Tool'!$E$18:$E$217,(B183),'Step 4 Support Tool'!$H$18:$H$217, "&lt;&gt;" &amp; "Electricity"))</f>
        <v/>
      </c>
      <c r="E183" s="1212" t="str">
        <f t="shared" si="14"/>
        <v/>
      </c>
      <c r="F183" s="1212" t="str">
        <f>IF(SUMIFS('Step 4 Support Tool'!$L$222:$L$241,'Step 4 Support Tool'!$E$222:$E$241,TRIM('Data Outputs'!B183))=0,"",SUMIFS('Step 4 Support Tool'!$L$222:$L$241,'Step 4 Support Tool'!$E$222:$E$241,TRIM('Data Outputs'!B183)))</f>
        <v/>
      </c>
      <c r="G183" s="2107" t="str">
        <f t="shared" si="16"/>
        <v/>
      </c>
      <c r="H183" s="2108"/>
      <c r="I183" s="1214"/>
      <c r="J183" s="1220"/>
      <c r="K183" s="1220"/>
      <c r="L183" s="1220"/>
      <c r="M183" s="1220"/>
      <c r="N183" s="1220"/>
      <c r="O183" s="1220"/>
      <c r="P183" s="1220"/>
      <c r="Q183" s="1220"/>
      <c r="R183" s="1220"/>
      <c r="S183" s="1220"/>
      <c r="T183" s="1220"/>
      <c r="U183" s="1220"/>
      <c r="V183" s="1220"/>
      <c r="W183" s="1220"/>
      <c r="X183" s="1220"/>
      <c r="Y183" s="1220"/>
      <c r="Z183" s="1236"/>
      <c r="AA183" s="1236"/>
      <c r="AB183" s="1220"/>
    </row>
    <row r="184" spans="1:28" s="1227" customFormat="1" ht="29.15" hidden="1" customHeight="1" x14ac:dyDescent="0.3">
      <c r="A184" s="523" t="s">
        <v>431</v>
      </c>
      <c r="B184" s="1210">
        <f t="shared" ref="B184:B217" si="17">B75</f>
        <v>0</v>
      </c>
      <c r="C184" s="1212" t="str">
        <f>IF('Step 3.1 Site Details'!L76&lt;&gt;0,'Step 3.1 Site Details'!L76,"")</f>
        <v/>
      </c>
      <c r="D184" s="1212" t="str">
        <f>IF(SUMIFS('Step 4 Support Tool'!$L$18:$L$217,'Step 4 Support Tool'!$E$18:$E$217,(B184),'Step 4 Support Tool'!$H$18:$H$217, "&lt;&gt;" &amp; "Electricity")=0,"",SUMIFS('Step 4 Support Tool'!$L$18:$L$217,'Step 4 Support Tool'!$E$18:$E$217,(B184),'Step 4 Support Tool'!$H$18:$H$217, "&lt;&gt;" &amp; "Electricity"))</f>
        <v/>
      </c>
      <c r="E184" s="1212" t="str">
        <f t="shared" si="14"/>
        <v/>
      </c>
      <c r="F184" s="1212" t="str">
        <f>IF(SUMIFS('Step 4 Support Tool'!$L$222:$L$241,'Step 4 Support Tool'!$E$222:$E$241,TRIM('Data Outputs'!B184))=0,"",SUMIFS('Step 4 Support Tool'!$L$222:$L$241,'Step 4 Support Tool'!$E$222:$E$241,TRIM('Data Outputs'!B184)))</f>
        <v/>
      </c>
      <c r="G184" s="2107" t="str">
        <f t="shared" si="16"/>
        <v/>
      </c>
      <c r="H184" s="2108"/>
      <c r="I184" s="1214"/>
      <c r="J184" s="1220"/>
      <c r="K184" s="1220"/>
      <c r="L184" s="1220"/>
      <c r="M184" s="1220"/>
      <c r="N184" s="1220"/>
      <c r="O184" s="1220"/>
      <c r="P184" s="1220"/>
      <c r="Q184" s="1220"/>
      <c r="R184" s="1220"/>
      <c r="S184" s="1220"/>
      <c r="T184" s="1220"/>
      <c r="U184" s="1220"/>
      <c r="V184" s="1220"/>
      <c r="W184" s="1220"/>
      <c r="X184" s="1220"/>
      <c r="Y184" s="1220"/>
      <c r="Z184" s="1236"/>
      <c r="AA184" s="1236"/>
      <c r="AB184" s="1220"/>
    </row>
    <row r="185" spans="1:28" s="1227" customFormat="1" ht="29.15" hidden="1" customHeight="1" x14ac:dyDescent="0.3">
      <c r="A185" s="523" t="s">
        <v>432</v>
      </c>
      <c r="B185" s="1210">
        <f t="shared" si="17"/>
        <v>0</v>
      </c>
      <c r="C185" s="1212" t="str">
        <f>IF('Step 3.1 Site Details'!L77&lt;&gt;0,'Step 3.1 Site Details'!L77,"")</f>
        <v/>
      </c>
      <c r="D185" s="1212" t="str">
        <f>IF(SUMIFS('Step 4 Support Tool'!$L$18:$L$217,'Step 4 Support Tool'!$E$18:$E$217,(B185),'Step 4 Support Tool'!$H$18:$H$217, "&lt;&gt;" &amp; "Electricity")=0,"",SUMIFS('Step 4 Support Tool'!$L$18:$L$217,'Step 4 Support Tool'!$E$18:$E$217,(B185),'Step 4 Support Tool'!$H$18:$H$217, "&lt;&gt;" &amp; "Electricity"))</f>
        <v/>
      </c>
      <c r="E185" s="1212" t="str">
        <f t="shared" si="14"/>
        <v/>
      </c>
      <c r="F185" s="1212" t="str">
        <f>IF(SUMIFS('Step 4 Support Tool'!$L$222:$L$241,'Step 4 Support Tool'!$E$222:$E$241,TRIM('Data Outputs'!B185))=0,"",SUMIFS('Step 4 Support Tool'!$L$222:$L$241,'Step 4 Support Tool'!$E$222:$E$241,TRIM('Data Outputs'!B185)))</f>
        <v/>
      </c>
      <c r="G185" s="2107" t="str">
        <f t="shared" si="16"/>
        <v/>
      </c>
      <c r="H185" s="2108"/>
      <c r="I185" s="1214"/>
      <c r="J185" s="1220"/>
      <c r="K185" s="1220"/>
      <c r="L185" s="1220"/>
      <c r="M185" s="1220"/>
      <c r="N185" s="1220"/>
      <c r="O185" s="1220"/>
      <c r="P185" s="1220"/>
      <c r="Q185" s="1220"/>
      <c r="R185" s="1220"/>
      <c r="S185" s="1220"/>
      <c r="T185" s="1220"/>
      <c r="U185" s="1220"/>
      <c r="V185" s="1220"/>
      <c r="W185" s="1220"/>
      <c r="X185" s="1220"/>
      <c r="Y185" s="1220"/>
      <c r="Z185" s="1236"/>
      <c r="AA185" s="1236"/>
      <c r="AB185" s="1220"/>
    </row>
    <row r="186" spans="1:28" s="1227" customFormat="1" ht="29.15" hidden="1" customHeight="1" x14ac:dyDescent="0.3">
      <c r="A186" s="523" t="s">
        <v>433</v>
      </c>
      <c r="B186" s="1210">
        <f t="shared" si="17"/>
        <v>0</v>
      </c>
      <c r="C186" s="1212" t="str">
        <f>IF('Step 3.1 Site Details'!L78&lt;&gt;0,'Step 3.1 Site Details'!L78,"")</f>
        <v/>
      </c>
      <c r="D186" s="1212" t="str">
        <f>IF(SUMIFS('Step 4 Support Tool'!$L$18:$L$217,'Step 4 Support Tool'!$E$18:$E$217,(B186),'Step 4 Support Tool'!$H$18:$H$217, "&lt;&gt;" &amp; "Electricity")=0,"",SUMIFS('Step 4 Support Tool'!$L$18:$L$217,'Step 4 Support Tool'!$E$18:$E$217,(B186),'Step 4 Support Tool'!$H$18:$H$217, "&lt;&gt;" &amp; "Electricity"))</f>
        <v/>
      </c>
      <c r="E186" s="1212" t="str">
        <f t="shared" si="14"/>
        <v/>
      </c>
      <c r="F186" s="1212" t="str">
        <f>IF(SUMIFS('Step 4 Support Tool'!$L$222:$L$241,'Step 4 Support Tool'!$E$222:$E$241,TRIM('Data Outputs'!B186))=0,"",SUMIFS('Step 4 Support Tool'!$L$222:$L$241,'Step 4 Support Tool'!$E$222:$E$241,TRIM('Data Outputs'!B186)))</f>
        <v/>
      </c>
      <c r="G186" s="2107" t="str">
        <f t="shared" si="16"/>
        <v/>
      </c>
      <c r="H186" s="2108"/>
      <c r="I186" s="1214"/>
      <c r="J186" s="1220"/>
      <c r="K186" s="1220"/>
      <c r="L186" s="1220"/>
      <c r="M186" s="1220"/>
      <c r="N186" s="1220"/>
      <c r="O186" s="1220"/>
      <c r="P186" s="1220"/>
      <c r="Q186" s="1220"/>
      <c r="R186" s="1220"/>
      <c r="S186" s="1220"/>
      <c r="T186" s="1220"/>
      <c r="U186" s="1220"/>
      <c r="V186" s="1220"/>
      <c r="W186" s="1220"/>
      <c r="X186" s="1220"/>
      <c r="Y186" s="1220"/>
      <c r="Z186" s="1236"/>
      <c r="AA186" s="1236"/>
      <c r="AB186" s="1220"/>
    </row>
    <row r="187" spans="1:28" s="1227" customFormat="1" ht="29.15" hidden="1" customHeight="1" x14ac:dyDescent="0.3">
      <c r="A187" s="523" t="s">
        <v>434</v>
      </c>
      <c r="B187" s="1210">
        <f t="shared" si="17"/>
        <v>0</v>
      </c>
      <c r="C187" s="1212" t="str">
        <f>IF('Step 3.1 Site Details'!L79&lt;&gt;0,'Step 3.1 Site Details'!L79,"")</f>
        <v/>
      </c>
      <c r="D187" s="1212" t="str">
        <f>IF(SUMIFS('Step 4 Support Tool'!$L$18:$L$217,'Step 4 Support Tool'!$E$18:$E$217,(B187),'Step 4 Support Tool'!$H$18:$H$217, "&lt;&gt;" &amp; "Electricity")=0,"",SUMIFS('Step 4 Support Tool'!$L$18:$L$217,'Step 4 Support Tool'!$E$18:$E$217,(B187),'Step 4 Support Tool'!$H$18:$H$217, "&lt;&gt;" &amp; "Electricity"))</f>
        <v/>
      </c>
      <c r="E187" s="1212" t="str">
        <f t="shared" si="14"/>
        <v/>
      </c>
      <c r="F187" s="1212" t="str">
        <f>IF(SUMIFS('Step 4 Support Tool'!$L$222:$L$241,'Step 4 Support Tool'!$E$222:$E$241,TRIM('Data Outputs'!B187))=0,"",SUMIFS('Step 4 Support Tool'!$L$222:$L$241,'Step 4 Support Tool'!$E$222:$E$241,TRIM('Data Outputs'!B187)))</f>
        <v/>
      </c>
      <c r="G187" s="2107" t="str">
        <f t="shared" si="16"/>
        <v/>
      </c>
      <c r="H187" s="2108"/>
      <c r="I187" s="1214"/>
      <c r="J187" s="1220"/>
      <c r="K187" s="1220"/>
      <c r="L187" s="1220"/>
      <c r="M187" s="1220"/>
      <c r="N187" s="1220"/>
      <c r="O187" s="1220"/>
      <c r="P187" s="1220"/>
      <c r="Q187" s="1220"/>
      <c r="R187" s="1220"/>
      <c r="S187" s="1220"/>
      <c r="T187" s="1220"/>
      <c r="U187" s="1220"/>
      <c r="V187" s="1220"/>
      <c r="W187" s="1220"/>
      <c r="X187" s="1220"/>
      <c r="Y187" s="1220"/>
      <c r="Z187" s="1236"/>
      <c r="AA187" s="1236"/>
      <c r="AB187" s="1220"/>
    </row>
    <row r="188" spans="1:28" s="1227" customFormat="1" ht="29.15" hidden="1" customHeight="1" x14ac:dyDescent="0.3">
      <c r="A188" s="523" t="s">
        <v>435</v>
      </c>
      <c r="B188" s="1210">
        <f t="shared" si="17"/>
        <v>0</v>
      </c>
      <c r="C188" s="1212" t="str">
        <f>IF('Step 3.1 Site Details'!L80&lt;&gt;0,'Step 3.1 Site Details'!L80,"")</f>
        <v/>
      </c>
      <c r="D188" s="1212" t="str">
        <f>IF(SUMIFS('Step 4 Support Tool'!$L$18:$L$217,'Step 4 Support Tool'!$E$18:$E$217,(B188),'Step 4 Support Tool'!$H$18:$H$217, "&lt;&gt;" &amp; "Electricity")=0,"",SUMIFS('Step 4 Support Tool'!$L$18:$L$217,'Step 4 Support Tool'!$E$18:$E$217,(B188),'Step 4 Support Tool'!$H$18:$H$217, "&lt;&gt;" &amp; "Electricity"))</f>
        <v/>
      </c>
      <c r="E188" s="1212" t="str">
        <f t="shared" si="14"/>
        <v/>
      </c>
      <c r="F188" s="1212" t="str">
        <f>IF(SUMIFS('Step 4 Support Tool'!$L$222:$L$241,'Step 4 Support Tool'!$E$222:$E$241,TRIM('Data Outputs'!B188))=0,"",SUMIFS('Step 4 Support Tool'!$L$222:$L$241,'Step 4 Support Tool'!$E$222:$E$241,TRIM('Data Outputs'!B188)))</f>
        <v/>
      </c>
      <c r="G188" s="2107" t="str">
        <f t="shared" si="16"/>
        <v/>
      </c>
      <c r="H188" s="2108"/>
      <c r="I188" s="1214"/>
      <c r="J188" s="1220"/>
      <c r="K188" s="1220"/>
      <c r="L188" s="1220"/>
      <c r="M188" s="1220"/>
      <c r="N188" s="1220"/>
      <c r="O188" s="1220"/>
      <c r="P188" s="1220"/>
      <c r="Q188" s="1220"/>
      <c r="R188" s="1220"/>
      <c r="S188" s="1220"/>
      <c r="T188" s="1220"/>
      <c r="U188" s="1220"/>
      <c r="V188" s="1220"/>
      <c r="W188" s="1220"/>
      <c r="X188" s="1220"/>
      <c r="Y188" s="1220"/>
      <c r="Z188" s="1236"/>
      <c r="AA188" s="1236"/>
      <c r="AB188" s="1220"/>
    </row>
    <row r="189" spans="1:28" s="1227" customFormat="1" ht="29.15" hidden="1" customHeight="1" x14ac:dyDescent="0.3">
      <c r="A189" s="523" t="s">
        <v>436</v>
      </c>
      <c r="B189" s="1210">
        <f t="shared" si="17"/>
        <v>0</v>
      </c>
      <c r="C189" s="1212" t="str">
        <f>IF('Step 3.1 Site Details'!L81&lt;&gt;0,'Step 3.1 Site Details'!L81,"")</f>
        <v/>
      </c>
      <c r="D189" s="1212" t="str">
        <f>IF(SUMIFS('Step 4 Support Tool'!$L$18:$L$217,'Step 4 Support Tool'!$E$18:$E$217,(B189),'Step 4 Support Tool'!$H$18:$H$217, "&lt;&gt;" &amp; "Electricity")=0,"",SUMIFS('Step 4 Support Tool'!$L$18:$L$217,'Step 4 Support Tool'!$E$18:$E$217,(B189),'Step 4 Support Tool'!$H$18:$H$217, "&lt;&gt;" &amp; "Electricity"))</f>
        <v/>
      </c>
      <c r="E189" s="1212" t="str">
        <f t="shared" si="14"/>
        <v/>
      </c>
      <c r="F189" s="1212" t="str">
        <f>IF(SUMIFS('Step 4 Support Tool'!$L$222:$L$241,'Step 4 Support Tool'!$E$222:$E$241,TRIM('Data Outputs'!B189))=0,"",SUMIFS('Step 4 Support Tool'!$L$222:$L$241,'Step 4 Support Tool'!$E$222:$E$241,TRIM('Data Outputs'!B189)))</f>
        <v/>
      </c>
      <c r="G189" s="2107" t="str">
        <f t="shared" si="16"/>
        <v/>
      </c>
      <c r="H189" s="2108"/>
      <c r="I189" s="1214"/>
      <c r="J189" s="1220"/>
      <c r="K189" s="1220"/>
      <c r="L189" s="1220"/>
      <c r="M189" s="1220"/>
      <c r="N189" s="1220"/>
      <c r="O189" s="1220"/>
      <c r="P189" s="1220"/>
      <c r="Q189" s="1220"/>
      <c r="R189" s="1220"/>
      <c r="S189" s="1220"/>
      <c r="T189" s="1220"/>
      <c r="U189" s="1220"/>
      <c r="V189" s="1220"/>
      <c r="W189" s="1220"/>
      <c r="X189" s="1220"/>
      <c r="Y189" s="1220"/>
      <c r="Z189" s="1236"/>
      <c r="AA189" s="1236"/>
      <c r="AB189" s="1220"/>
    </row>
    <row r="190" spans="1:28" s="1227" customFormat="1" ht="29.15" hidden="1" customHeight="1" x14ac:dyDescent="0.3">
      <c r="A190" s="523" t="s">
        <v>437</v>
      </c>
      <c r="B190" s="1210">
        <f t="shared" si="17"/>
        <v>0</v>
      </c>
      <c r="C190" s="1212" t="str">
        <f>IF('Step 3.1 Site Details'!L82&lt;&gt;0,'Step 3.1 Site Details'!L82,"")</f>
        <v/>
      </c>
      <c r="D190" s="1212" t="str">
        <f>IF(SUMIFS('Step 4 Support Tool'!$L$18:$L$217,'Step 4 Support Tool'!$E$18:$E$217,(B190),'Step 4 Support Tool'!$H$18:$H$217, "&lt;&gt;" &amp; "Electricity")=0,"",SUMIFS('Step 4 Support Tool'!$L$18:$L$217,'Step 4 Support Tool'!$E$18:$E$217,(B190),'Step 4 Support Tool'!$H$18:$H$217, "&lt;&gt;" &amp; "Electricity"))</f>
        <v/>
      </c>
      <c r="E190" s="1212" t="str">
        <f t="shared" si="14"/>
        <v/>
      </c>
      <c r="F190" s="1212" t="str">
        <f>IF(SUMIFS('Step 4 Support Tool'!$L$222:$L$241,'Step 4 Support Tool'!$E$222:$E$241,TRIM('Data Outputs'!B190))=0,"",SUMIFS('Step 4 Support Tool'!$L$222:$L$241,'Step 4 Support Tool'!$E$222:$E$241,TRIM('Data Outputs'!B190)))</f>
        <v/>
      </c>
      <c r="G190" s="2107" t="str">
        <f t="shared" si="16"/>
        <v/>
      </c>
      <c r="H190" s="2108"/>
      <c r="I190" s="1214"/>
      <c r="J190" s="1220"/>
      <c r="K190" s="1220"/>
      <c r="L190" s="1220"/>
      <c r="M190" s="1220"/>
      <c r="N190" s="1220"/>
      <c r="O190" s="1220"/>
      <c r="P190" s="1220"/>
      <c r="Q190" s="1220"/>
      <c r="R190" s="1220"/>
      <c r="S190" s="1220"/>
      <c r="T190" s="1220"/>
      <c r="U190" s="1220"/>
      <c r="V190" s="1220"/>
      <c r="W190" s="1220"/>
      <c r="X190" s="1220"/>
      <c r="Y190" s="1220"/>
      <c r="Z190" s="1236"/>
      <c r="AA190" s="1236"/>
      <c r="AB190" s="1220"/>
    </row>
    <row r="191" spans="1:28" s="1227" customFormat="1" ht="29.15" hidden="1" customHeight="1" x14ac:dyDescent="0.3">
      <c r="A191" s="523" t="s">
        <v>438</v>
      </c>
      <c r="B191" s="1210">
        <f t="shared" si="17"/>
        <v>0</v>
      </c>
      <c r="C191" s="1212" t="str">
        <f>IF('Step 3.1 Site Details'!L83&lt;&gt;0,'Step 3.1 Site Details'!L83,"")</f>
        <v/>
      </c>
      <c r="D191" s="1212" t="str">
        <f>IF(SUMIFS('Step 4 Support Tool'!$L$18:$L$217,'Step 4 Support Tool'!$E$18:$E$217,(B191),'Step 4 Support Tool'!$H$18:$H$217, "&lt;&gt;" &amp; "Electricity")=0,"",SUMIFS('Step 4 Support Tool'!$L$18:$L$217,'Step 4 Support Tool'!$E$18:$E$217,(B191),'Step 4 Support Tool'!$H$18:$H$217, "&lt;&gt;" &amp; "Electricity"))</f>
        <v/>
      </c>
      <c r="E191" s="1212" t="str">
        <f t="shared" si="14"/>
        <v/>
      </c>
      <c r="F191" s="1212" t="str">
        <f>IF(SUMIFS('Step 4 Support Tool'!$L$222:$L$241,'Step 4 Support Tool'!$E$222:$E$241,TRIM('Data Outputs'!B191))=0,"",SUMIFS('Step 4 Support Tool'!$L$222:$L$241,'Step 4 Support Tool'!$E$222:$E$241,TRIM('Data Outputs'!B191)))</f>
        <v/>
      </c>
      <c r="G191" s="2107" t="str">
        <f t="shared" si="16"/>
        <v/>
      </c>
      <c r="H191" s="2108"/>
      <c r="I191" s="1214"/>
      <c r="J191" s="1220"/>
      <c r="K191" s="1220"/>
      <c r="L191" s="1220"/>
      <c r="M191" s="1220"/>
      <c r="N191" s="1220"/>
      <c r="O191" s="1220"/>
      <c r="P191" s="1220"/>
      <c r="Q191" s="1220"/>
      <c r="R191" s="1220"/>
      <c r="S191" s="1220"/>
      <c r="T191" s="1220"/>
      <c r="U191" s="1220"/>
      <c r="V191" s="1220"/>
      <c r="W191" s="1220"/>
      <c r="X191" s="1220"/>
      <c r="Y191" s="1220"/>
      <c r="Z191" s="1236"/>
      <c r="AA191" s="1236"/>
      <c r="AB191" s="1220"/>
    </row>
    <row r="192" spans="1:28" s="1227" customFormat="1" ht="29.15" hidden="1" customHeight="1" x14ac:dyDescent="0.3">
      <c r="A192" s="523" t="s">
        <v>439</v>
      </c>
      <c r="B192" s="1210">
        <f t="shared" si="17"/>
        <v>0</v>
      </c>
      <c r="C192" s="1212" t="str">
        <f>IF('Step 3.1 Site Details'!L84&lt;&gt;0,'Step 3.1 Site Details'!L84,"")</f>
        <v/>
      </c>
      <c r="D192" s="1212" t="str">
        <f>IF(SUMIFS('Step 4 Support Tool'!$L$18:$L$217,'Step 4 Support Tool'!$E$18:$E$217,(B192),'Step 4 Support Tool'!$H$18:$H$217, "&lt;&gt;" &amp; "Electricity")=0,"",SUMIFS('Step 4 Support Tool'!$L$18:$L$217,'Step 4 Support Tool'!$E$18:$E$217,(B192),'Step 4 Support Tool'!$H$18:$H$217, "&lt;&gt;" &amp; "Electricity"))</f>
        <v/>
      </c>
      <c r="E192" s="1212" t="str">
        <f t="shared" si="14"/>
        <v/>
      </c>
      <c r="F192" s="1212" t="str">
        <f>IF(SUMIFS('Step 4 Support Tool'!$L$222:$L$241,'Step 4 Support Tool'!$E$222:$E$241,TRIM('Data Outputs'!B192))=0,"",SUMIFS('Step 4 Support Tool'!$L$222:$L$241,'Step 4 Support Tool'!$E$222:$E$241,TRIM('Data Outputs'!B192)))</f>
        <v/>
      </c>
      <c r="G192" s="2107" t="str">
        <f t="shared" si="16"/>
        <v/>
      </c>
      <c r="H192" s="2108"/>
      <c r="I192" s="1214"/>
      <c r="J192" s="1220"/>
      <c r="K192" s="1220"/>
      <c r="L192" s="1220"/>
      <c r="M192" s="1220"/>
      <c r="N192" s="1220"/>
      <c r="O192" s="1220"/>
      <c r="P192" s="1220"/>
      <c r="Q192" s="1220"/>
      <c r="R192" s="1220"/>
      <c r="S192" s="1220"/>
      <c r="T192" s="1220"/>
      <c r="U192" s="1220"/>
      <c r="V192" s="1220"/>
      <c r="W192" s="1220"/>
      <c r="X192" s="1220"/>
      <c r="Y192" s="1220"/>
      <c r="Z192" s="1236"/>
      <c r="AA192" s="1236"/>
      <c r="AB192" s="1220"/>
    </row>
    <row r="193" spans="1:28" s="1227" customFormat="1" ht="29.15" hidden="1" customHeight="1" x14ac:dyDescent="0.3">
      <c r="A193" s="523" t="s">
        <v>440</v>
      </c>
      <c r="B193" s="1210">
        <f t="shared" si="17"/>
        <v>0</v>
      </c>
      <c r="C193" s="1212" t="str">
        <f>IF('Step 3.1 Site Details'!L85&lt;&gt;0,'Step 3.1 Site Details'!L85,"")</f>
        <v/>
      </c>
      <c r="D193" s="1212" t="str">
        <f>IF(SUMIFS('Step 4 Support Tool'!$L$18:$L$217,'Step 4 Support Tool'!$E$18:$E$217,(B193),'Step 4 Support Tool'!$H$18:$H$217, "&lt;&gt;" &amp; "Electricity")=0,"",SUMIFS('Step 4 Support Tool'!$L$18:$L$217,'Step 4 Support Tool'!$E$18:$E$217,(B193),'Step 4 Support Tool'!$H$18:$H$217, "&lt;&gt;" &amp; "Electricity"))</f>
        <v/>
      </c>
      <c r="E193" s="1212" t="str">
        <f t="shared" si="14"/>
        <v/>
      </c>
      <c r="F193" s="1212" t="str">
        <f>IF(SUMIFS('Step 4 Support Tool'!$L$222:$L$241,'Step 4 Support Tool'!$E$222:$E$241,TRIM('Data Outputs'!B193))=0,"",SUMIFS('Step 4 Support Tool'!$L$222:$L$241,'Step 4 Support Tool'!$E$222:$E$241,TRIM('Data Outputs'!B193)))</f>
        <v/>
      </c>
      <c r="G193" s="2107" t="str">
        <f t="shared" si="16"/>
        <v/>
      </c>
      <c r="H193" s="2108"/>
      <c r="I193" s="1214"/>
      <c r="J193" s="1220"/>
      <c r="K193" s="1220"/>
      <c r="L193" s="1220"/>
      <c r="M193" s="1220"/>
      <c r="N193" s="1220"/>
      <c r="O193" s="1220"/>
      <c r="P193" s="1220"/>
      <c r="Q193" s="1220"/>
      <c r="R193" s="1220"/>
      <c r="S193" s="1220"/>
      <c r="T193" s="1220"/>
      <c r="U193" s="1220"/>
      <c r="V193" s="1220"/>
      <c r="W193" s="1220"/>
      <c r="X193" s="1220"/>
      <c r="Y193" s="1220"/>
      <c r="Z193" s="1236"/>
      <c r="AA193" s="1236"/>
      <c r="AB193" s="1220"/>
    </row>
    <row r="194" spans="1:28" s="1227" customFormat="1" ht="29.15" hidden="1" customHeight="1" x14ac:dyDescent="0.3">
      <c r="A194" s="523" t="s">
        <v>441</v>
      </c>
      <c r="B194" s="1210">
        <f t="shared" si="17"/>
        <v>0</v>
      </c>
      <c r="C194" s="1212" t="str">
        <f>IF('Step 3.1 Site Details'!L86&lt;&gt;0,'Step 3.1 Site Details'!L86,"")</f>
        <v/>
      </c>
      <c r="D194" s="1212" t="str">
        <f>IF(SUMIFS('Step 4 Support Tool'!$L$18:$L$217,'Step 4 Support Tool'!$E$18:$E$217,(B194),'Step 4 Support Tool'!$H$18:$H$217, "&lt;&gt;" &amp; "Electricity")=0,"",SUMIFS('Step 4 Support Tool'!$L$18:$L$217,'Step 4 Support Tool'!$E$18:$E$217,(B194),'Step 4 Support Tool'!$H$18:$H$217, "&lt;&gt;" &amp; "Electricity"))</f>
        <v/>
      </c>
      <c r="E194" s="1212" t="str">
        <f t="shared" si="14"/>
        <v/>
      </c>
      <c r="F194" s="1212" t="str">
        <f>IF(SUMIFS('Step 4 Support Tool'!$L$222:$L$241,'Step 4 Support Tool'!$E$222:$E$241,TRIM('Data Outputs'!B194))=0,"",SUMIFS('Step 4 Support Tool'!$L$222:$L$241,'Step 4 Support Tool'!$E$222:$E$241,TRIM('Data Outputs'!B194)))</f>
        <v/>
      </c>
      <c r="G194" s="2107" t="str">
        <f t="shared" si="16"/>
        <v/>
      </c>
      <c r="H194" s="2108"/>
      <c r="I194" s="1214"/>
      <c r="J194" s="1220"/>
      <c r="K194" s="1220"/>
      <c r="L194" s="1220"/>
      <c r="M194" s="1220"/>
      <c r="N194" s="1220"/>
      <c r="O194" s="1220"/>
      <c r="P194" s="1220"/>
      <c r="Q194" s="1220"/>
      <c r="R194" s="1220"/>
      <c r="S194" s="1220"/>
      <c r="T194" s="1220"/>
      <c r="U194" s="1220"/>
      <c r="V194" s="1220"/>
      <c r="W194" s="1220"/>
      <c r="X194" s="1220"/>
      <c r="Y194" s="1220"/>
      <c r="Z194" s="1236"/>
      <c r="AA194" s="1236"/>
      <c r="AB194" s="1220"/>
    </row>
    <row r="195" spans="1:28" s="1227" customFormat="1" ht="29.15" hidden="1" customHeight="1" x14ac:dyDescent="0.3">
      <c r="A195" s="523" t="s">
        <v>442</v>
      </c>
      <c r="B195" s="1210">
        <f t="shared" si="17"/>
        <v>0</v>
      </c>
      <c r="C195" s="1212" t="str">
        <f>IF('Step 3.1 Site Details'!L87&lt;&gt;0,'Step 3.1 Site Details'!L87,"")</f>
        <v/>
      </c>
      <c r="D195" s="1212" t="str">
        <f>IF(SUMIFS('Step 4 Support Tool'!$L$18:$L$217,'Step 4 Support Tool'!$E$18:$E$217,(B195),'Step 4 Support Tool'!$H$18:$H$217, "&lt;&gt;" &amp; "Electricity")=0,"",SUMIFS('Step 4 Support Tool'!$L$18:$L$217,'Step 4 Support Tool'!$E$18:$E$217,(B195),'Step 4 Support Tool'!$H$18:$H$217, "&lt;&gt;" &amp; "Electricity"))</f>
        <v/>
      </c>
      <c r="E195" s="1212" t="str">
        <f t="shared" si="14"/>
        <v/>
      </c>
      <c r="F195" s="1212" t="str">
        <f>IF(SUMIFS('Step 4 Support Tool'!$L$222:$L$241,'Step 4 Support Tool'!$E$222:$E$241,TRIM('Data Outputs'!B195))=0,"",SUMIFS('Step 4 Support Tool'!$L$222:$L$241,'Step 4 Support Tool'!$E$222:$E$241,TRIM('Data Outputs'!B195)))</f>
        <v/>
      </c>
      <c r="G195" s="2107" t="str">
        <f t="shared" si="16"/>
        <v/>
      </c>
      <c r="H195" s="2108"/>
      <c r="I195" s="1214"/>
      <c r="J195" s="1220"/>
      <c r="K195" s="1220"/>
      <c r="L195" s="1220"/>
      <c r="M195" s="1220"/>
      <c r="N195" s="1220"/>
      <c r="O195" s="1220"/>
      <c r="P195" s="1220"/>
      <c r="Q195" s="1220"/>
      <c r="R195" s="1220"/>
      <c r="S195" s="1220"/>
      <c r="T195" s="1220"/>
      <c r="U195" s="1220"/>
      <c r="V195" s="1220"/>
      <c r="W195" s="1220"/>
      <c r="X195" s="1220"/>
      <c r="Y195" s="1220"/>
      <c r="Z195" s="1236"/>
      <c r="AA195" s="1236"/>
      <c r="AB195" s="1220"/>
    </row>
    <row r="196" spans="1:28" s="1227" customFormat="1" ht="29.15" hidden="1" customHeight="1" x14ac:dyDescent="0.3">
      <c r="A196" s="523" t="s">
        <v>443</v>
      </c>
      <c r="B196" s="1210">
        <f t="shared" si="17"/>
        <v>0</v>
      </c>
      <c r="C196" s="1212" t="str">
        <f>IF('Step 3.1 Site Details'!L88&lt;&gt;0,'Step 3.1 Site Details'!L88,"")</f>
        <v/>
      </c>
      <c r="D196" s="1212" t="str">
        <f>IF(SUMIFS('Step 4 Support Tool'!$L$18:$L$217,'Step 4 Support Tool'!$E$18:$E$217,(B196),'Step 4 Support Tool'!$H$18:$H$217, "&lt;&gt;" &amp; "Electricity")=0,"",SUMIFS('Step 4 Support Tool'!$L$18:$L$217,'Step 4 Support Tool'!$E$18:$E$217,(B196),'Step 4 Support Tool'!$H$18:$H$217, "&lt;&gt;" &amp; "Electricity"))</f>
        <v/>
      </c>
      <c r="E196" s="1212" t="str">
        <f t="shared" si="14"/>
        <v/>
      </c>
      <c r="F196" s="1212" t="str">
        <f>IF(SUMIFS('Step 4 Support Tool'!$L$222:$L$241,'Step 4 Support Tool'!$E$222:$E$241,TRIM('Data Outputs'!B196))=0,"",SUMIFS('Step 4 Support Tool'!$L$222:$L$241,'Step 4 Support Tool'!$E$222:$E$241,TRIM('Data Outputs'!B196)))</f>
        <v/>
      </c>
      <c r="G196" s="2107" t="str">
        <f t="shared" si="16"/>
        <v/>
      </c>
      <c r="H196" s="2108"/>
      <c r="I196" s="1214"/>
      <c r="J196" s="1220"/>
      <c r="K196" s="1220"/>
      <c r="L196" s="1220"/>
      <c r="M196" s="1220"/>
      <c r="N196" s="1220"/>
      <c r="O196" s="1220"/>
      <c r="P196" s="1220"/>
      <c r="Q196" s="1220"/>
      <c r="R196" s="1220"/>
      <c r="S196" s="1220"/>
      <c r="T196" s="1220"/>
      <c r="U196" s="1220"/>
      <c r="V196" s="1220"/>
      <c r="W196" s="1220"/>
      <c r="X196" s="1220"/>
      <c r="Y196" s="1220"/>
      <c r="Z196" s="1236"/>
      <c r="AA196" s="1236"/>
      <c r="AB196" s="1220"/>
    </row>
    <row r="197" spans="1:28" s="1227" customFormat="1" ht="29.15" hidden="1" customHeight="1" x14ac:dyDescent="0.3">
      <c r="A197" s="523" t="s">
        <v>444</v>
      </c>
      <c r="B197" s="1210">
        <f t="shared" si="17"/>
        <v>0</v>
      </c>
      <c r="C197" s="1212" t="str">
        <f>IF('Step 3.1 Site Details'!L89&lt;&gt;0,'Step 3.1 Site Details'!L89,"")</f>
        <v/>
      </c>
      <c r="D197" s="1212" t="str">
        <f>IF(SUMIFS('Step 4 Support Tool'!$L$18:$L$217,'Step 4 Support Tool'!$E$18:$E$217,(B197),'Step 4 Support Tool'!$H$18:$H$217, "&lt;&gt;" &amp; "Electricity")=0,"",SUMIFS('Step 4 Support Tool'!$L$18:$L$217,'Step 4 Support Tool'!$E$18:$E$217,(B197),'Step 4 Support Tool'!$H$18:$H$217, "&lt;&gt;" &amp; "Electricity"))</f>
        <v/>
      </c>
      <c r="E197" s="1212" t="str">
        <f t="shared" ref="E197:E217" si="18">IFERROR(C197-D197,C197)</f>
        <v/>
      </c>
      <c r="F197" s="1212" t="str">
        <f>IF(SUMIFS('Step 4 Support Tool'!$L$222:$L$241,'Step 4 Support Tool'!$E$222:$E$241,TRIM('Data Outputs'!B197))=0,"",SUMIFS('Step 4 Support Tool'!$L$222:$L$241,'Step 4 Support Tool'!$E$222:$E$241,TRIM('Data Outputs'!B197)))</f>
        <v/>
      </c>
      <c r="G197" s="2107" t="str">
        <f t="shared" si="16"/>
        <v/>
      </c>
      <c r="H197" s="2108"/>
      <c r="I197" s="1214"/>
      <c r="J197" s="1220"/>
      <c r="K197" s="1220"/>
      <c r="L197" s="1220"/>
      <c r="M197" s="1220"/>
      <c r="N197" s="1220"/>
      <c r="O197" s="1220"/>
      <c r="P197" s="1220"/>
      <c r="Q197" s="1220"/>
      <c r="R197" s="1220"/>
      <c r="S197" s="1220"/>
      <c r="T197" s="1220"/>
      <c r="U197" s="1220"/>
      <c r="V197" s="1220"/>
      <c r="W197" s="1220"/>
      <c r="X197" s="1220"/>
      <c r="Y197" s="1220"/>
      <c r="Z197" s="1236"/>
      <c r="AA197" s="1236"/>
      <c r="AB197" s="1220"/>
    </row>
    <row r="198" spans="1:28" s="1227" customFormat="1" ht="29.15" hidden="1" customHeight="1" x14ac:dyDescent="0.3">
      <c r="A198" s="523" t="s">
        <v>445</v>
      </c>
      <c r="B198" s="1210">
        <f t="shared" si="17"/>
        <v>0</v>
      </c>
      <c r="C198" s="1212" t="str">
        <f>IF('Step 3.1 Site Details'!L90&lt;&gt;0,'Step 3.1 Site Details'!L90,"")</f>
        <v/>
      </c>
      <c r="D198" s="1212" t="str">
        <f>IF(SUMIFS('Step 4 Support Tool'!$L$18:$L$217,'Step 4 Support Tool'!$E$18:$E$217,(B198),'Step 4 Support Tool'!$H$18:$H$217, "&lt;&gt;" &amp; "Electricity")=0,"",SUMIFS('Step 4 Support Tool'!$L$18:$L$217,'Step 4 Support Tool'!$E$18:$E$217,(B198),'Step 4 Support Tool'!$H$18:$H$217, "&lt;&gt;" &amp; "Electricity"))</f>
        <v/>
      </c>
      <c r="E198" s="1212" t="str">
        <f t="shared" si="18"/>
        <v/>
      </c>
      <c r="F198" s="1212" t="str">
        <f>IF(SUMIFS('Step 4 Support Tool'!$L$222:$L$241,'Step 4 Support Tool'!$E$222:$E$241,TRIM('Data Outputs'!B198))=0,"",SUMIFS('Step 4 Support Tool'!$L$222:$L$241,'Step 4 Support Tool'!$E$222:$E$241,TRIM('Data Outputs'!B198)))</f>
        <v/>
      </c>
      <c r="G198" s="2107" t="str">
        <f t="shared" si="16"/>
        <v/>
      </c>
      <c r="H198" s="2108"/>
      <c r="I198" s="1214"/>
      <c r="J198" s="1220"/>
      <c r="K198" s="1220"/>
      <c r="L198" s="1220"/>
      <c r="M198" s="1220"/>
      <c r="N198" s="1220"/>
      <c r="O198" s="1220"/>
      <c r="P198" s="1220"/>
      <c r="Q198" s="1220"/>
      <c r="R198" s="1220"/>
      <c r="S198" s="1220"/>
      <c r="T198" s="1220"/>
      <c r="U198" s="1220"/>
      <c r="V198" s="1220"/>
      <c r="W198" s="1220"/>
      <c r="X198" s="1220"/>
      <c r="Y198" s="1220"/>
      <c r="Z198" s="1236"/>
      <c r="AA198" s="1236"/>
      <c r="AB198" s="1220"/>
    </row>
    <row r="199" spans="1:28" s="1227" customFormat="1" ht="29.15" hidden="1" customHeight="1" x14ac:dyDescent="0.3">
      <c r="A199" s="523" t="s">
        <v>446</v>
      </c>
      <c r="B199" s="1210">
        <f t="shared" si="17"/>
        <v>0</v>
      </c>
      <c r="C199" s="1212" t="str">
        <f>IF('Step 3.1 Site Details'!L91&lt;&gt;0,'Step 3.1 Site Details'!L91,"")</f>
        <v/>
      </c>
      <c r="D199" s="1212" t="str">
        <f>IF(SUMIFS('Step 4 Support Tool'!$L$18:$L$217,'Step 4 Support Tool'!$E$18:$E$217,(B199),'Step 4 Support Tool'!$H$18:$H$217, "&lt;&gt;" &amp; "Electricity")=0,"",SUMIFS('Step 4 Support Tool'!$L$18:$L$217,'Step 4 Support Tool'!$E$18:$E$217,(B199),'Step 4 Support Tool'!$H$18:$H$217, "&lt;&gt;" &amp; "Electricity"))</f>
        <v/>
      </c>
      <c r="E199" s="1212" t="str">
        <f t="shared" si="18"/>
        <v/>
      </c>
      <c r="F199" s="1212" t="str">
        <f>IF(SUMIFS('Step 4 Support Tool'!$L$222:$L$241,'Step 4 Support Tool'!$E$222:$E$241,TRIM('Data Outputs'!B199))=0,"",SUMIFS('Step 4 Support Tool'!$L$222:$L$241,'Step 4 Support Tool'!$E$222:$E$241,TRIM('Data Outputs'!B199)))</f>
        <v/>
      </c>
      <c r="G199" s="2107" t="str">
        <f t="shared" si="16"/>
        <v/>
      </c>
      <c r="H199" s="2108"/>
      <c r="I199" s="1214"/>
      <c r="J199" s="1220"/>
      <c r="K199" s="1220"/>
      <c r="L199" s="1220"/>
      <c r="M199" s="1220"/>
      <c r="N199" s="1220"/>
      <c r="O199" s="1220"/>
      <c r="P199" s="1220"/>
      <c r="Q199" s="1220"/>
      <c r="R199" s="1220"/>
      <c r="S199" s="1220"/>
      <c r="T199" s="1220"/>
      <c r="U199" s="1220"/>
      <c r="V199" s="1220"/>
      <c r="W199" s="1220"/>
      <c r="X199" s="1220"/>
      <c r="Y199" s="1220"/>
      <c r="Z199" s="1236"/>
      <c r="AA199" s="1236"/>
      <c r="AB199" s="1220"/>
    </row>
    <row r="200" spans="1:28" s="1227" customFormat="1" ht="29.15" hidden="1" customHeight="1" x14ac:dyDescent="0.3">
      <c r="A200" s="523" t="s">
        <v>447</v>
      </c>
      <c r="B200" s="1210">
        <f t="shared" si="17"/>
        <v>0</v>
      </c>
      <c r="C200" s="1212" t="str">
        <f>IF('Step 3.1 Site Details'!L92&lt;&gt;0,'Step 3.1 Site Details'!L92,"")</f>
        <v/>
      </c>
      <c r="D200" s="1212" t="str">
        <f>IF(SUMIFS('Step 4 Support Tool'!$L$18:$L$217,'Step 4 Support Tool'!$E$18:$E$217,(B200),'Step 4 Support Tool'!$H$18:$H$217, "&lt;&gt;" &amp; "Electricity")=0,"",SUMIFS('Step 4 Support Tool'!$L$18:$L$217,'Step 4 Support Tool'!$E$18:$E$217,(B200),'Step 4 Support Tool'!$H$18:$H$217, "&lt;&gt;" &amp; "Electricity"))</f>
        <v/>
      </c>
      <c r="E200" s="1212" t="str">
        <f t="shared" si="18"/>
        <v/>
      </c>
      <c r="F200" s="1212" t="str">
        <f>IF(SUMIFS('Step 4 Support Tool'!$L$222:$L$241,'Step 4 Support Tool'!$E$222:$E$241,TRIM('Data Outputs'!B200))=0,"",SUMIFS('Step 4 Support Tool'!$L$222:$L$241,'Step 4 Support Tool'!$E$222:$E$241,TRIM('Data Outputs'!B200)))</f>
        <v/>
      </c>
      <c r="G200" s="2107" t="str">
        <f t="shared" si="16"/>
        <v/>
      </c>
      <c r="H200" s="2108"/>
      <c r="I200" s="1214"/>
      <c r="J200" s="1220"/>
      <c r="K200" s="1220"/>
      <c r="L200" s="1220"/>
      <c r="M200" s="1220"/>
      <c r="N200" s="1220"/>
      <c r="O200" s="1220"/>
      <c r="P200" s="1220"/>
      <c r="Q200" s="1220"/>
      <c r="R200" s="1220"/>
      <c r="S200" s="1220"/>
      <c r="T200" s="1220"/>
      <c r="U200" s="1220"/>
      <c r="V200" s="1220"/>
      <c r="W200" s="1220"/>
      <c r="X200" s="1220"/>
      <c r="Y200" s="1220"/>
      <c r="Z200" s="1236"/>
      <c r="AA200" s="1236"/>
      <c r="AB200" s="1220"/>
    </row>
    <row r="201" spans="1:28" s="1227" customFormat="1" ht="29.15" hidden="1" customHeight="1" x14ac:dyDescent="0.3">
      <c r="A201" s="523" t="s">
        <v>448</v>
      </c>
      <c r="B201" s="1210">
        <f t="shared" si="17"/>
        <v>0</v>
      </c>
      <c r="C201" s="1212" t="str">
        <f>IF('Step 3.1 Site Details'!L93&lt;&gt;0,'Step 3.1 Site Details'!L93,"")</f>
        <v/>
      </c>
      <c r="D201" s="1212" t="str">
        <f>IF(SUMIFS('Step 4 Support Tool'!$L$18:$L$217,'Step 4 Support Tool'!$E$18:$E$217,(B201),'Step 4 Support Tool'!$H$18:$H$217, "&lt;&gt;" &amp; "Electricity")=0,"",SUMIFS('Step 4 Support Tool'!$L$18:$L$217,'Step 4 Support Tool'!$E$18:$E$217,(B201),'Step 4 Support Tool'!$H$18:$H$217, "&lt;&gt;" &amp; "Electricity"))</f>
        <v/>
      </c>
      <c r="E201" s="1212" t="str">
        <f t="shared" si="18"/>
        <v/>
      </c>
      <c r="F201" s="1212" t="str">
        <f>IF(SUMIFS('Step 4 Support Tool'!$L$222:$L$241,'Step 4 Support Tool'!$E$222:$E$241,TRIM('Data Outputs'!B201))=0,"",SUMIFS('Step 4 Support Tool'!$L$222:$L$241,'Step 4 Support Tool'!$E$222:$E$241,TRIM('Data Outputs'!B201)))</f>
        <v/>
      </c>
      <c r="G201" s="2107" t="str">
        <f t="shared" si="16"/>
        <v/>
      </c>
      <c r="H201" s="2108"/>
      <c r="I201" s="1214"/>
      <c r="J201" s="1220"/>
      <c r="K201" s="1220"/>
      <c r="L201" s="1220"/>
      <c r="M201" s="1220"/>
      <c r="N201" s="1220"/>
      <c r="O201" s="1220"/>
      <c r="P201" s="1220"/>
      <c r="Q201" s="1220"/>
      <c r="R201" s="1220"/>
      <c r="S201" s="1220"/>
      <c r="T201" s="1220"/>
      <c r="U201" s="1220"/>
      <c r="V201" s="1220"/>
      <c r="W201" s="1220"/>
      <c r="X201" s="1220"/>
      <c r="Y201" s="1220"/>
      <c r="Z201" s="1236"/>
      <c r="AA201" s="1236"/>
      <c r="AB201" s="1220"/>
    </row>
    <row r="202" spans="1:28" s="1227" customFormat="1" ht="29.15" hidden="1" customHeight="1" x14ac:dyDescent="0.3">
      <c r="A202" s="523" t="s">
        <v>449</v>
      </c>
      <c r="B202" s="1210">
        <f t="shared" si="17"/>
        <v>0</v>
      </c>
      <c r="C202" s="1212" t="str">
        <f>IF('Step 3.1 Site Details'!L94&lt;&gt;0,'Step 3.1 Site Details'!L94,"")</f>
        <v/>
      </c>
      <c r="D202" s="1212" t="str">
        <f>IF(SUMIFS('Step 4 Support Tool'!$L$18:$L$217,'Step 4 Support Tool'!$E$18:$E$217,(B202),'Step 4 Support Tool'!$H$18:$H$217, "&lt;&gt;" &amp; "Electricity")=0,"",SUMIFS('Step 4 Support Tool'!$L$18:$L$217,'Step 4 Support Tool'!$E$18:$E$217,(B202),'Step 4 Support Tool'!$H$18:$H$217, "&lt;&gt;" &amp; "Electricity"))</f>
        <v/>
      </c>
      <c r="E202" s="1212" t="str">
        <f t="shared" si="18"/>
        <v/>
      </c>
      <c r="F202" s="1212" t="str">
        <f>IF(SUMIFS('Step 4 Support Tool'!$L$222:$L$241,'Step 4 Support Tool'!$E$222:$E$241,TRIM('Data Outputs'!B202))=0,"",SUMIFS('Step 4 Support Tool'!$L$222:$L$241,'Step 4 Support Tool'!$E$222:$E$241,TRIM('Data Outputs'!B202)))</f>
        <v/>
      </c>
      <c r="G202" s="2107" t="str">
        <f t="shared" si="16"/>
        <v/>
      </c>
      <c r="H202" s="2108"/>
      <c r="I202" s="1214"/>
      <c r="J202" s="1220"/>
      <c r="K202" s="1220"/>
      <c r="L202" s="1220"/>
      <c r="M202" s="1220"/>
      <c r="N202" s="1220"/>
      <c r="O202" s="1220"/>
      <c r="P202" s="1220"/>
      <c r="Q202" s="1220"/>
      <c r="R202" s="1220"/>
      <c r="S202" s="1220"/>
      <c r="T202" s="1220"/>
      <c r="U202" s="1220"/>
      <c r="V202" s="1220"/>
      <c r="W202" s="1220"/>
      <c r="X202" s="1220"/>
      <c r="Y202" s="1220"/>
      <c r="Z202" s="1236"/>
      <c r="AA202" s="1236"/>
      <c r="AB202" s="1220"/>
    </row>
    <row r="203" spans="1:28" s="1227" customFormat="1" ht="29.15" hidden="1" customHeight="1" x14ac:dyDescent="0.3">
      <c r="A203" s="523" t="s">
        <v>450</v>
      </c>
      <c r="B203" s="1210">
        <f t="shared" si="17"/>
        <v>0</v>
      </c>
      <c r="C203" s="1212" t="str">
        <f>IF('Step 3.1 Site Details'!L95&lt;&gt;0,'Step 3.1 Site Details'!L95,"")</f>
        <v/>
      </c>
      <c r="D203" s="1212" t="str">
        <f>IF(SUMIFS('Step 4 Support Tool'!$L$18:$L$217,'Step 4 Support Tool'!$E$18:$E$217,(B203),'Step 4 Support Tool'!$H$18:$H$217, "&lt;&gt;" &amp; "Electricity")=0,"",SUMIFS('Step 4 Support Tool'!$L$18:$L$217,'Step 4 Support Tool'!$E$18:$E$217,(B203),'Step 4 Support Tool'!$H$18:$H$217, "&lt;&gt;" &amp; "Electricity"))</f>
        <v/>
      </c>
      <c r="E203" s="1212" t="str">
        <f t="shared" si="18"/>
        <v/>
      </c>
      <c r="F203" s="1212" t="str">
        <f>IF(SUMIFS('Step 4 Support Tool'!$L$222:$L$241,'Step 4 Support Tool'!$E$222:$E$241,TRIM('Data Outputs'!B203))=0,"",SUMIFS('Step 4 Support Tool'!$L$222:$L$241,'Step 4 Support Tool'!$E$222:$E$241,TRIM('Data Outputs'!B203)))</f>
        <v/>
      </c>
      <c r="G203" s="2107" t="str">
        <f t="shared" si="16"/>
        <v/>
      </c>
      <c r="H203" s="2108"/>
      <c r="I203" s="1214"/>
      <c r="J203" s="1220"/>
      <c r="K203" s="1220"/>
      <c r="L203" s="1220"/>
      <c r="M203" s="1220"/>
      <c r="N203" s="1220"/>
      <c r="O203" s="1220"/>
      <c r="P203" s="1220"/>
      <c r="Q203" s="1220"/>
      <c r="R203" s="1220"/>
      <c r="S203" s="1220"/>
      <c r="T203" s="1220"/>
      <c r="U203" s="1220"/>
      <c r="V203" s="1220"/>
      <c r="W203" s="1220"/>
      <c r="X203" s="1220"/>
      <c r="Y203" s="1220"/>
      <c r="Z203" s="1236"/>
      <c r="AA203" s="1236"/>
      <c r="AB203" s="1220"/>
    </row>
    <row r="204" spans="1:28" s="1227" customFormat="1" ht="29.15" hidden="1" customHeight="1" x14ac:dyDescent="0.3">
      <c r="A204" s="523" t="s">
        <v>451</v>
      </c>
      <c r="B204" s="1210">
        <f t="shared" si="17"/>
        <v>0</v>
      </c>
      <c r="C204" s="1212" t="str">
        <f>IF('Step 3.1 Site Details'!L96&lt;&gt;0,'Step 3.1 Site Details'!L96,"")</f>
        <v/>
      </c>
      <c r="D204" s="1212" t="str">
        <f>IF(SUMIFS('Step 4 Support Tool'!$L$18:$L$217,'Step 4 Support Tool'!$E$18:$E$217,(B204),'Step 4 Support Tool'!$H$18:$H$217, "&lt;&gt;" &amp; "Electricity")=0,"",SUMIFS('Step 4 Support Tool'!$L$18:$L$217,'Step 4 Support Tool'!$E$18:$E$217,(B204),'Step 4 Support Tool'!$H$18:$H$217, "&lt;&gt;" &amp; "Electricity"))</f>
        <v/>
      </c>
      <c r="E204" s="1212" t="str">
        <f t="shared" si="18"/>
        <v/>
      </c>
      <c r="F204" s="1212" t="str">
        <f>IF(SUMIFS('Step 4 Support Tool'!$L$222:$L$241,'Step 4 Support Tool'!$E$222:$E$241,TRIM('Data Outputs'!B204))=0,"",SUMIFS('Step 4 Support Tool'!$L$222:$L$241,'Step 4 Support Tool'!$E$222:$E$241,TRIM('Data Outputs'!B204)))</f>
        <v/>
      </c>
      <c r="G204" s="2107" t="str">
        <f t="shared" si="16"/>
        <v/>
      </c>
      <c r="H204" s="2108"/>
      <c r="I204" s="1214"/>
      <c r="J204" s="1220"/>
      <c r="K204" s="1220"/>
      <c r="L204" s="1220"/>
      <c r="M204" s="1220"/>
      <c r="N204" s="1220"/>
      <c r="O204" s="1220"/>
      <c r="P204" s="1220"/>
      <c r="Q204" s="1220"/>
      <c r="R204" s="1220"/>
      <c r="S204" s="1220"/>
      <c r="T204" s="1220"/>
      <c r="U204" s="1220"/>
      <c r="V204" s="1220"/>
      <c r="W204" s="1220"/>
      <c r="X204" s="1220"/>
      <c r="Y204" s="1220"/>
      <c r="Z204" s="1236"/>
      <c r="AA204" s="1236"/>
      <c r="AB204" s="1220"/>
    </row>
    <row r="205" spans="1:28" s="1227" customFormat="1" ht="29.15" hidden="1" customHeight="1" x14ac:dyDescent="0.3">
      <c r="A205" s="523" t="s">
        <v>452</v>
      </c>
      <c r="B205" s="1210">
        <f t="shared" si="17"/>
        <v>0</v>
      </c>
      <c r="C205" s="1212" t="str">
        <f>IF('Step 3.1 Site Details'!L97&lt;&gt;0,'Step 3.1 Site Details'!L97,"")</f>
        <v/>
      </c>
      <c r="D205" s="1212" t="str">
        <f>IF(SUMIFS('Step 4 Support Tool'!$L$18:$L$217,'Step 4 Support Tool'!$E$18:$E$217,(B205),'Step 4 Support Tool'!$H$18:$H$217, "&lt;&gt;" &amp; "Electricity")=0,"",SUMIFS('Step 4 Support Tool'!$L$18:$L$217,'Step 4 Support Tool'!$E$18:$E$217,(B205),'Step 4 Support Tool'!$H$18:$H$217, "&lt;&gt;" &amp; "Electricity"))</f>
        <v/>
      </c>
      <c r="E205" s="1212" t="str">
        <f t="shared" si="18"/>
        <v/>
      </c>
      <c r="F205" s="1212" t="str">
        <f>IF(SUMIFS('Step 4 Support Tool'!$L$222:$L$241,'Step 4 Support Tool'!$E$222:$E$241,TRIM('Data Outputs'!B205))=0,"",SUMIFS('Step 4 Support Tool'!$L$222:$L$241,'Step 4 Support Tool'!$E$222:$E$241,TRIM('Data Outputs'!B205)))</f>
        <v/>
      </c>
      <c r="G205" s="2107" t="str">
        <f t="shared" si="16"/>
        <v/>
      </c>
      <c r="H205" s="2108"/>
      <c r="I205" s="1214"/>
      <c r="J205" s="1220"/>
      <c r="K205" s="1220"/>
      <c r="L205" s="1220"/>
      <c r="M205" s="1220"/>
      <c r="N205" s="1220"/>
      <c r="O205" s="1220"/>
      <c r="P205" s="1220"/>
      <c r="Q205" s="1220"/>
      <c r="R205" s="1220"/>
      <c r="S205" s="1220"/>
      <c r="T205" s="1220"/>
      <c r="U205" s="1220"/>
      <c r="V205" s="1220"/>
      <c r="W205" s="1220"/>
      <c r="X205" s="1220"/>
      <c r="Y205" s="1220"/>
      <c r="Z205" s="1236"/>
      <c r="AA205" s="1236"/>
      <c r="AB205" s="1220"/>
    </row>
    <row r="206" spans="1:28" s="1227" customFormat="1" ht="29.15" hidden="1" customHeight="1" x14ac:dyDescent="0.3">
      <c r="A206" s="523" t="s">
        <v>453</v>
      </c>
      <c r="B206" s="1210">
        <f t="shared" si="17"/>
        <v>0</v>
      </c>
      <c r="C206" s="1212" t="str">
        <f>IF('Step 3.1 Site Details'!L98&lt;&gt;0,'Step 3.1 Site Details'!L98,"")</f>
        <v/>
      </c>
      <c r="D206" s="1212" t="str">
        <f>IF(SUMIFS('Step 4 Support Tool'!$L$18:$L$217,'Step 4 Support Tool'!$E$18:$E$217,(B206),'Step 4 Support Tool'!$H$18:$H$217, "&lt;&gt;" &amp; "Electricity")=0,"",SUMIFS('Step 4 Support Tool'!$L$18:$L$217,'Step 4 Support Tool'!$E$18:$E$217,(B206),'Step 4 Support Tool'!$H$18:$H$217, "&lt;&gt;" &amp; "Electricity"))</f>
        <v/>
      </c>
      <c r="E206" s="1212" t="str">
        <f t="shared" si="18"/>
        <v/>
      </c>
      <c r="F206" s="1212" t="str">
        <f>IF(SUMIFS('Step 4 Support Tool'!$L$222:$L$241,'Step 4 Support Tool'!$E$222:$E$241,TRIM('Data Outputs'!B206))=0,"",SUMIFS('Step 4 Support Tool'!$L$222:$L$241,'Step 4 Support Tool'!$E$222:$E$241,TRIM('Data Outputs'!B206)))</f>
        <v/>
      </c>
      <c r="G206" s="2107" t="str">
        <f t="shared" si="16"/>
        <v/>
      </c>
      <c r="H206" s="2108"/>
      <c r="I206" s="1214"/>
      <c r="J206" s="1220"/>
      <c r="K206" s="1220"/>
      <c r="L206" s="1220"/>
      <c r="M206" s="1220"/>
      <c r="N206" s="1220"/>
      <c r="O206" s="1220"/>
      <c r="P206" s="1220"/>
      <c r="Q206" s="1220"/>
      <c r="R206" s="1220"/>
      <c r="S206" s="1220"/>
      <c r="T206" s="1220"/>
      <c r="U206" s="1220"/>
      <c r="V206" s="1220"/>
      <c r="W206" s="1220"/>
      <c r="X206" s="1220"/>
      <c r="Y206" s="1220"/>
      <c r="Z206" s="1236"/>
      <c r="AA206" s="1236"/>
      <c r="AB206" s="1220"/>
    </row>
    <row r="207" spans="1:28" s="1227" customFormat="1" ht="29.15" hidden="1" customHeight="1" x14ac:dyDescent="0.3">
      <c r="A207" s="523" t="s">
        <v>454</v>
      </c>
      <c r="B207" s="1210">
        <f t="shared" si="17"/>
        <v>0</v>
      </c>
      <c r="C207" s="1212" t="str">
        <f>IF('Step 3.1 Site Details'!L99&lt;&gt;0,'Step 3.1 Site Details'!L99,"")</f>
        <v/>
      </c>
      <c r="D207" s="1212" t="str">
        <f>IF(SUMIFS('Step 4 Support Tool'!$L$18:$L$217,'Step 4 Support Tool'!$E$18:$E$217,(B207),'Step 4 Support Tool'!$H$18:$H$217, "&lt;&gt;" &amp; "Electricity")=0,"",SUMIFS('Step 4 Support Tool'!$L$18:$L$217,'Step 4 Support Tool'!$E$18:$E$217,(B207),'Step 4 Support Tool'!$H$18:$H$217, "&lt;&gt;" &amp; "Electricity"))</f>
        <v/>
      </c>
      <c r="E207" s="1212" t="str">
        <f t="shared" si="18"/>
        <v/>
      </c>
      <c r="F207" s="1212" t="str">
        <f>IF(SUMIFS('Step 4 Support Tool'!$L$222:$L$241,'Step 4 Support Tool'!$E$222:$E$241,TRIM('Data Outputs'!B207))=0,"",SUMIFS('Step 4 Support Tool'!$L$222:$L$241,'Step 4 Support Tool'!$E$222:$E$241,TRIM('Data Outputs'!B207)))</f>
        <v/>
      </c>
      <c r="G207" s="2107" t="str">
        <f t="shared" si="16"/>
        <v/>
      </c>
      <c r="H207" s="2108"/>
      <c r="I207" s="1214"/>
      <c r="J207" s="1220"/>
      <c r="K207" s="1220"/>
      <c r="L207" s="1220"/>
      <c r="M207" s="1220"/>
      <c r="N207" s="1220"/>
      <c r="O207" s="1220"/>
      <c r="P207" s="1220"/>
      <c r="Q207" s="1220"/>
      <c r="R207" s="1220"/>
      <c r="S207" s="1220"/>
      <c r="T207" s="1220"/>
      <c r="U207" s="1220"/>
      <c r="V207" s="1220"/>
      <c r="W207" s="1220"/>
      <c r="X207" s="1220"/>
      <c r="Y207" s="1220"/>
      <c r="Z207" s="1236"/>
      <c r="AA207" s="1236"/>
      <c r="AB207" s="1220"/>
    </row>
    <row r="208" spans="1:28" s="1227" customFormat="1" ht="29.15" hidden="1" customHeight="1" x14ac:dyDescent="0.3">
      <c r="A208" s="523" t="s">
        <v>455</v>
      </c>
      <c r="B208" s="1210">
        <f t="shared" si="17"/>
        <v>0</v>
      </c>
      <c r="C208" s="1212" t="str">
        <f>IF('Step 3.1 Site Details'!L100&lt;&gt;0,'Step 3.1 Site Details'!L100,"")</f>
        <v/>
      </c>
      <c r="D208" s="1212" t="str">
        <f>IF(SUMIFS('Step 4 Support Tool'!$L$18:$L$217,'Step 4 Support Tool'!$E$18:$E$217,(B208),'Step 4 Support Tool'!$H$18:$H$217, "&lt;&gt;" &amp; "Electricity")=0,"",SUMIFS('Step 4 Support Tool'!$L$18:$L$217,'Step 4 Support Tool'!$E$18:$E$217,(B208),'Step 4 Support Tool'!$H$18:$H$217, "&lt;&gt;" &amp; "Electricity"))</f>
        <v/>
      </c>
      <c r="E208" s="1212" t="str">
        <f t="shared" si="18"/>
        <v/>
      </c>
      <c r="F208" s="1212" t="str">
        <f>IF(SUMIFS('Step 4 Support Tool'!$L$222:$L$241,'Step 4 Support Tool'!$E$222:$E$241,TRIM('Data Outputs'!B208))=0,"",SUMIFS('Step 4 Support Tool'!$L$222:$L$241,'Step 4 Support Tool'!$E$222:$E$241,TRIM('Data Outputs'!B208)))</f>
        <v/>
      </c>
      <c r="G208" s="2107" t="str">
        <f t="shared" si="16"/>
        <v/>
      </c>
      <c r="H208" s="2108"/>
      <c r="I208" s="1214"/>
      <c r="J208" s="1220"/>
      <c r="K208" s="1220"/>
      <c r="L208" s="1220"/>
      <c r="M208" s="1220"/>
      <c r="N208" s="1220"/>
      <c r="O208" s="1220"/>
      <c r="P208" s="1220"/>
      <c r="Q208" s="1220"/>
      <c r="R208" s="1220"/>
      <c r="S208" s="1220"/>
      <c r="T208" s="1220"/>
      <c r="U208" s="1220"/>
      <c r="V208" s="1220"/>
      <c r="W208" s="1220"/>
      <c r="X208" s="1220"/>
      <c r="Y208" s="1220"/>
      <c r="Z208" s="1236"/>
      <c r="AA208" s="1236"/>
      <c r="AB208" s="1220"/>
    </row>
    <row r="209" spans="1:28" s="1227" customFormat="1" ht="29.15" hidden="1" customHeight="1" x14ac:dyDescent="0.3">
      <c r="A209" s="523" t="s">
        <v>456</v>
      </c>
      <c r="B209" s="1210">
        <f t="shared" si="17"/>
        <v>0</v>
      </c>
      <c r="C209" s="1212" t="str">
        <f>IF('Step 3.1 Site Details'!L101&lt;&gt;0,'Step 3.1 Site Details'!L101,"")</f>
        <v/>
      </c>
      <c r="D209" s="1212" t="str">
        <f>IF(SUMIFS('Step 4 Support Tool'!$L$18:$L$217,'Step 4 Support Tool'!$E$18:$E$217,(B209),'Step 4 Support Tool'!$H$18:$H$217, "&lt;&gt;" &amp; "Electricity")=0,"",SUMIFS('Step 4 Support Tool'!$L$18:$L$217,'Step 4 Support Tool'!$E$18:$E$217,(B209),'Step 4 Support Tool'!$H$18:$H$217, "&lt;&gt;" &amp; "Electricity"))</f>
        <v/>
      </c>
      <c r="E209" s="1212" t="str">
        <f t="shared" si="18"/>
        <v/>
      </c>
      <c r="F209" s="1212" t="str">
        <f>IF(SUMIFS('Step 4 Support Tool'!$L$222:$L$241,'Step 4 Support Tool'!$E$222:$E$241,TRIM('Data Outputs'!B209))=0,"",SUMIFS('Step 4 Support Tool'!$L$222:$L$241,'Step 4 Support Tool'!$E$222:$E$241,TRIM('Data Outputs'!B209)))</f>
        <v/>
      </c>
      <c r="G209" s="2107" t="str">
        <f t="shared" si="16"/>
        <v/>
      </c>
      <c r="H209" s="2108"/>
      <c r="I209" s="1214"/>
      <c r="J209" s="1220"/>
      <c r="K209" s="1220"/>
      <c r="L209" s="1220"/>
      <c r="M209" s="1220"/>
      <c r="N209" s="1220"/>
      <c r="O209" s="1220"/>
      <c r="P209" s="1220"/>
      <c r="Q209" s="1220"/>
      <c r="R209" s="1220"/>
      <c r="S209" s="1220"/>
      <c r="T209" s="1220"/>
      <c r="U209" s="1220"/>
      <c r="V209" s="1220"/>
      <c r="W209" s="1220"/>
      <c r="X209" s="1220"/>
      <c r="Y209" s="1220"/>
      <c r="Z209" s="1236"/>
      <c r="AA209" s="1236"/>
      <c r="AB209" s="1220"/>
    </row>
    <row r="210" spans="1:28" s="1227" customFormat="1" ht="29.15" hidden="1" customHeight="1" x14ac:dyDescent="0.3">
      <c r="A210" s="523" t="s">
        <v>457</v>
      </c>
      <c r="B210" s="1210">
        <f t="shared" si="17"/>
        <v>0</v>
      </c>
      <c r="C210" s="1212" t="str">
        <f>IF('Step 3.1 Site Details'!L102&lt;&gt;0,'Step 3.1 Site Details'!L102,"")</f>
        <v/>
      </c>
      <c r="D210" s="1212" t="str">
        <f>IF(SUMIFS('Step 4 Support Tool'!$L$18:$L$217,'Step 4 Support Tool'!$E$18:$E$217,(B210),'Step 4 Support Tool'!$H$18:$H$217, "&lt;&gt;" &amp; "Electricity")=0,"",SUMIFS('Step 4 Support Tool'!$L$18:$L$217,'Step 4 Support Tool'!$E$18:$E$217,(B210),'Step 4 Support Tool'!$H$18:$H$217, "&lt;&gt;" &amp; "Electricity"))</f>
        <v/>
      </c>
      <c r="E210" s="1212" t="str">
        <f t="shared" si="18"/>
        <v/>
      </c>
      <c r="F210" s="1212" t="str">
        <f>IF(SUMIFS('Step 4 Support Tool'!$L$222:$L$241,'Step 4 Support Tool'!$E$222:$E$241,TRIM('Data Outputs'!B210))=0,"",SUMIFS('Step 4 Support Tool'!$L$222:$L$241,'Step 4 Support Tool'!$E$222:$E$241,TRIM('Data Outputs'!B210)))</f>
        <v/>
      </c>
      <c r="G210" s="2107" t="str">
        <f t="shared" si="16"/>
        <v/>
      </c>
      <c r="H210" s="2108"/>
      <c r="I210" s="1214"/>
      <c r="J210" s="1220"/>
      <c r="K210" s="1220"/>
      <c r="L210" s="1220"/>
      <c r="M210" s="1220"/>
      <c r="N210" s="1220"/>
      <c r="O210" s="1220"/>
      <c r="P210" s="1220"/>
      <c r="Q210" s="1220"/>
      <c r="R210" s="1220"/>
      <c r="S210" s="1220"/>
      <c r="T210" s="1220"/>
      <c r="U210" s="1220"/>
      <c r="V210" s="1220"/>
      <c r="W210" s="1220"/>
      <c r="X210" s="1220"/>
      <c r="Y210" s="1220"/>
      <c r="Z210" s="1236"/>
      <c r="AA210" s="1236"/>
      <c r="AB210" s="1220"/>
    </row>
    <row r="211" spans="1:28" s="1227" customFormat="1" ht="29.15" hidden="1" customHeight="1" x14ac:dyDescent="0.3">
      <c r="A211" s="523" t="s">
        <v>458</v>
      </c>
      <c r="B211" s="1210">
        <f t="shared" si="17"/>
        <v>0</v>
      </c>
      <c r="C211" s="1212" t="str">
        <f>IF('Step 3.1 Site Details'!L103&lt;&gt;0,'Step 3.1 Site Details'!L103,"")</f>
        <v/>
      </c>
      <c r="D211" s="1212" t="str">
        <f>IF(SUMIFS('Step 4 Support Tool'!$L$18:$L$217,'Step 4 Support Tool'!$E$18:$E$217,(B211),'Step 4 Support Tool'!$H$18:$H$217, "&lt;&gt;" &amp; "Electricity")=0,"",SUMIFS('Step 4 Support Tool'!$L$18:$L$217,'Step 4 Support Tool'!$E$18:$E$217,(B211),'Step 4 Support Tool'!$H$18:$H$217, "&lt;&gt;" &amp; "Electricity"))</f>
        <v/>
      </c>
      <c r="E211" s="1212" t="str">
        <f t="shared" si="18"/>
        <v/>
      </c>
      <c r="F211" s="1212" t="str">
        <f>IF(SUMIFS('Step 4 Support Tool'!$L$222:$L$241,'Step 4 Support Tool'!$E$222:$E$241,TRIM('Data Outputs'!B211))=0,"",SUMIFS('Step 4 Support Tool'!$L$222:$L$241,'Step 4 Support Tool'!$E$222:$E$241,TRIM('Data Outputs'!B211)))</f>
        <v/>
      </c>
      <c r="G211" s="2107" t="str">
        <f t="shared" si="16"/>
        <v/>
      </c>
      <c r="H211" s="2108"/>
      <c r="I211" s="1214"/>
      <c r="J211" s="1220"/>
      <c r="K211" s="1220"/>
      <c r="L211" s="1220"/>
      <c r="M211" s="1220"/>
      <c r="N211" s="1220"/>
      <c r="O211" s="1220"/>
      <c r="P211" s="1220"/>
      <c r="Q211" s="1220"/>
      <c r="R211" s="1220"/>
      <c r="S211" s="1220"/>
      <c r="T211" s="1220"/>
      <c r="U211" s="1220"/>
      <c r="V211" s="1220"/>
      <c r="W211" s="1220"/>
      <c r="X211" s="1220"/>
      <c r="Y211" s="1220"/>
      <c r="Z211" s="1236"/>
      <c r="AA211" s="1236"/>
      <c r="AB211" s="1220"/>
    </row>
    <row r="212" spans="1:28" s="1227" customFormat="1" ht="29.15" hidden="1" customHeight="1" x14ac:dyDescent="0.3">
      <c r="A212" s="523" t="s">
        <v>459</v>
      </c>
      <c r="B212" s="1210">
        <f t="shared" si="17"/>
        <v>0</v>
      </c>
      <c r="C212" s="1212" t="str">
        <f>IF('Step 3.1 Site Details'!L104&lt;&gt;0,'Step 3.1 Site Details'!L104,"")</f>
        <v/>
      </c>
      <c r="D212" s="1212" t="str">
        <f>IF(SUMIFS('Step 4 Support Tool'!$L$18:$L$217,'Step 4 Support Tool'!$E$18:$E$217,(B212),'Step 4 Support Tool'!$H$18:$H$217, "&lt;&gt;" &amp; "Electricity")=0,"",SUMIFS('Step 4 Support Tool'!$L$18:$L$217,'Step 4 Support Tool'!$E$18:$E$217,(B212),'Step 4 Support Tool'!$H$18:$H$217, "&lt;&gt;" &amp; "Electricity"))</f>
        <v/>
      </c>
      <c r="E212" s="1212" t="str">
        <f t="shared" si="18"/>
        <v/>
      </c>
      <c r="F212" s="1212" t="str">
        <f>IF(SUMIFS('Step 4 Support Tool'!$L$222:$L$241,'Step 4 Support Tool'!$E$222:$E$241,TRIM('Data Outputs'!B212))=0,"",SUMIFS('Step 4 Support Tool'!$L$222:$L$241,'Step 4 Support Tool'!$E$222:$E$241,TRIM('Data Outputs'!B212)))</f>
        <v/>
      </c>
      <c r="G212" s="2107" t="str">
        <f t="shared" si="16"/>
        <v/>
      </c>
      <c r="H212" s="2108"/>
      <c r="I212" s="1214"/>
      <c r="J212" s="1220"/>
      <c r="K212" s="1220"/>
      <c r="L212" s="1220"/>
      <c r="M212" s="1220"/>
      <c r="N212" s="1220"/>
      <c r="O212" s="1220"/>
      <c r="P212" s="1220"/>
      <c r="Q212" s="1220"/>
      <c r="R212" s="1220"/>
      <c r="S212" s="1220"/>
      <c r="T212" s="1220"/>
      <c r="U212" s="1220"/>
      <c r="V212" s="1220"/>
      <c r="W212" s="1220"/>
      <c r="X212" s="1220"/>
      <c r="Y212" s="1220"/>
      <c r="Z212" s="1236"/>
      <c r="AA212" s="1236"/>
      <c r="AB212" s="1220"/>
    </row>
    <row r="213" spans="1:28" s="1227" customFormat="1" ht="29.15" hidden="1" customHeight="1" x14ac:dyDescent="0.3">
      <c r="A213" s="523" t="s">
        <v>460</v>
      </c>
      <c r="B213" s="1210">
        <f t="shared" si="17"/>
        <v>0</v>
      </c>
      <c r="C213" s="1212" t="str">
        <f>IF('Step 3.1 Site Details'!L105&lt;&gt;0,'Step 3.1 Site Details'!L105,"")</f>
        <v/>
      </c>
      <c r="D213" s="1212" t="str">
        <f>IF(SUMIFS('Step 4 Support Tool'!$L$18:$L$217,'Step 4 Support Tool'!$E$18:$E$217,(B213),'Step 4 Support Tool'!$H$18:$H$217, "&lt;&gt;" &amp; "Electricity")=0,"",SUMIFS('Step 4 Support Tool'!$L$18:$L$217,'Step 4 Support Tool'!$E$18:$E$217,(B213),'Step 4 Support Tool'!$H$18:$H$217, "&lt;&gt;" &amp; "Electricity"))</f>
        <v/>
      </c>
      <c r="E213" s="1212" t="str">
        <f t="shared" si="18"/>
        <v/>
      </c>
      <c r="F213" s="1212" t="str">
        <f>IF(SUMIFS('Step 4 Support Tool'!$L$222:$L$241,'Step 4 Support Tool'!$E$222:$E$241,TRIM('Data Outputs'!B213))=0,"",SUMIFS('Step 4 Support Tool'!$L$222:$L$241,'Step 4 Support Tool'!$E$222:$E$241,TRIM('Data Outputs'!B213)))</f>
        <v/>
      </c>
      <c r="G213" s="2107" t="str">
        <f t="shared" si="16"/>
        <v/>
      </c>
      <c r="H213" s="2108"/>
      <c r="I213" s="1214"/>
      <c r="J213" s="1220"/>
      <c r="K213" s="1220"/>
      <c r="L213" s="1220"/>
      <c r="M213" s="1220"/>
      <c r="N213" s="1220"/>
      <c r="O213" s="1220"/>
      <c r="P213" s="1220"/>
      <c r="Q213" s="1220"/>
      <c r="R213" s="1220"/>
      <c r="S213" s="1220"/>
      <c r="T213" s="1220"/>
      <c r="U213" s="1220"/>
      <c r="V213" s="1220"/>
      <c r="W213" s="1220"/>
      <c r="X213" s="1220"/>
      <c r="Y213" s="1220"/>
      <c r="Z213" s="1236"/>
      <c r="AA213" s="1236"/>
      <c r="AB213" s="1220"/>
    </row>
    <row r="214" spans="1:28" s="1227" customFormat="1" ht="29.15" hidden="1" customHeight="1" x14ac:dyDescent="0.3">
      <c r="A214" s="523" t="s">
        <v>461</v>
      </c>
      <c r="B214" s="1210">
        <f t="shared" si="17"/>
        <v>0</v>
      </c>
      <c r="C214" s="1212" t="str">
        <f>IF('Step 3.1 Site Details'!L106&lt;&gt;0,'Step 3.1 Site Details'!L106,"")</f>
        <v/>
      </c>
      <c r="D214" s="1212" t="str">
        <f>IF(SUMIFS('Step 4 Support Tool'!$L$18:$L$217,'Step 4 Support Tool'!$E$18:$E$217,(B214),'Step 4 Support Tool'!$H$18:$H$217, "&lt;&gt;" &amp; "Electricity")=0,"",SUMIFS('Step 4 Support Tool'!$L$18:$L$217,'Step 4 Support Tool'!$E$18:$E$217,(B214),'Step 4 Support Tool'!$H$18:$H$217, "&lt;&gt;" &amp; "Electricity"))</f>
        <v/>
      </c>
      <c r="E214" s="1212" t="str">
        <f t="shared" si="18"/>
        <v/>
      </c>
      <c r="F214" s="1212" t="str">
        <f>IF(SUMIFS('Step 4 Support Tool'!$L$222:$L$241,'Step 4 Support Tool'!$E$222:$E$241,TRIM('Data Outputs'!B214))=0,"",SUMIFS('Step 4 Support Tool'!$L$222:$L$241,'Step 4 Support Tool'!$E$222:$E$241,TRIM('Data Outputs'!B214)))</f>
        <v/>
      </c>
      <c r="G214" s="2107" t="str">
        <f t="shared" ref="G214:G217" si="19">IFERROR(IF((E214-F214)&lt;0,"Savings Greater than Building Usage","Savings Sequenced Correctly"),"")</f>
        <v/>
      </c>
      <c r="H214" s="2108"/>
      <c r="I214" s="1214"/>
      <c r="J214" s="1220"/>
      <c r="K214" s="1220"/>
      <c r="L214" s="1220"/>
      <c r="M214" s="1220"/>
      <c r="N214" s="1220"/>
      <c r="O214" s="1220"/>
      <c r="P214" s="1220"/>
      <c r="Q214" s="1220"/>
      <c r="R214" s="1220"/>
      <c r="S214" s="1220"/>
      <c r="T214" s="1220"/>
      <c r="U214" s="1220"/>
      <c r="V214" s="1220"/>
      <c r="W214" s="1220"/>
      <c r="X214" s="1220"/>
      <c r="Y214" s="1220"/>
      <c r="Z214" s="1236"/>
      <c r="AA214" s="1236"/>
      <c r="AB214" s="1220"/>
    </row>
    <row r="215" spans="1:28" s="1227" customFormat="1" ht="29.15" hidden="1" customHeight="1" x14ac:dyDescent="0.3">
      <c r="A215" s="523" t="s">
        <v>462</v>
      </c>
      <c r="B215" s="1210">
        <f t="shared" si="17"/>
        <v>0</v>
      </c>
      <c r="C215" s="1212" t="str">
        <f>IF('Step 3.1 Site Details'!L107&lt;&gt;0,'Step 3.1 Site Details'!L107,"")</f>
        <v/>
      </c>
      <c r="D215" s="1212" t="str">
        <f>IF(SUMIFS('Step 4 Support Tool'!$L$18:$L$217,'Step 4 Support Tool'!$E$18:$E$217,(B215),'Step 4 Support Tool'!$H$18:$H$217, "&lt;&gt;" &amp; "Electricity")=0,"",SUMIFS('Step 4 Support Tool'!$L$18:$L$217,'Step 4 Support Tool'!$E$18:$E$217,(B215),'Step 4 Support Tool'!$H$18:$H$217, "&lt;&gt;" &amp; "Electricity"))</f>
        <v/>
      </c>
      <c r="E215" s="1212" t="str">
        <f t="shared" si="18"/>
        <v/>
      </c>
      <c r="F215" s="1212" t="str">
        <f>IF(SUMIFS('Step 4 Support Tool'!$L$222:$L$241,'Step 4 Support Tool'!$E$222:$E$241,TRIM('Data Outputs'!B215))=0,"",SUMIFS('Step 4 Support Tool'!$L$222:$L$241,'Step 4 Support Tool'!$E$222:$E$241,TRIM('Data Outputs'!B215)))</f>
        <v/>
      </c>
      <c r="G215" s="2107" t="str">
        <f t="shared" si="19"/>
        <v/>
      </c>
      <c r="H215" s="2108"/>
      <c r="I215" s="1214"/>
      <c r="J215" s="1220"/>
      <c r="K215" s="1220"/>
      <c r="L215" s="1220"/>
      <c r="M215" s="1220"/>
      <c r="N215" s="1220"/>
      <c r="O215" s="1220"/>
      <c r="P215" s="1220"/>
      <c r="Q215" s="1220"/>
      <c r="R215" s="1220"/>
      <c r="S215" s="1220"/>
      <c r="T215" s="1220"/>
      <c r="U215" s="1220"/>
      <c r="V215" s="1220"/>
      <c r="W215" s="1220"/>
      <c r="X215" s="1220"/>
      <c r="Y215" s="1220"/>
      <c r="Z215" s="1236"/>
      <c r="AA215" s="1236"/>
      <c r="AB215" s="1220"/>
    </row>
    <row r="216" spans="1:28" s="1227" customFormat="1" ht="29.15" hidden="1" customHeight="1" x14ac:dyDescent="0.3">
      <c r="A216" s="523" t="s">
        <v>463</v>
      </c>
      <c r="B216" s="1210">
        <f t="shared" si="17"/>
        <v>0</v>
      </c>
      <c r="C216" s="1212" t="str">
        <f>IF('Step 3.1 Site Details'!L108&lt;&gt;0,'Step 3.1 Site Details'!L108,"")</f>
        <v/>
      </c>
      <c r="D216" s="1212" t="str">
        <f>IF(SUMIFS('Step 4 Support Tool'!$L$18:$L$217,'Step 4 Support Tool'!$E$18:$E$217,(B216),'Step 4 Support Tool'!$H$18:$H$217, "&lt;&gt;" &amp; "Electricity")=0,"",SUMIFS('Step 4 Support Tool'!$L$18:$L$217,'Step 4 Support Tool'!$E$18:$E$217,(B216),'Step 4 Support Tool'!$H$18:$H$217, "&lt;&gt;" &amp; "Electricity"))</f>
        <v/>
      </c>
      <c r="E216" s="1212" t="str">
        <f t="shared" si="18"/>
        <v/>
      </c>
      <c r="F216" s="1212" t="str">
        <f>IF(SUMIFS('Step 4 Support Tool'!$L$222:$L$241,'Step 4 Support Tool'!$E$222:$E$241,TRIM('Data Outputs'!B216))=0,"",SUMIFS('Step 4 Support Tool'!$L$222:$L$241,'Step 4 Support Tool'!$E$222:$E$241,TRIM('Data Outputs'!B216)))</f>
        <v/>
      </c>
      <c r="G216" s="2107" t="str">
        <f t="shared" si="19"/>
        <v/>
      </c>
      <c r="H216" s="2108"/>
      <c r="I216" s="1214"/>
      <c r="J216" s="1220"/>
      <c r="K216" s="1220"/>
      <c r="L216" s="1220"/>
      <c r="M216" s="1220"/>
      <c r="N216" s="1220"/>
      <c r="O216" s="1220"/>
      <c r="P216" s="1220"/>
      <c r="Q216" s="1220"/>
      <c r="R216" s="1220"/>
      <c r="S216" s="1220"/>
      <c r="T216" s="1220"/>
      <c r="U216" s="1220"/>
      <c r="V216" s="1220"/>
      <c r="W216" s="1220"/>
      <c r="X216" s="1220"/>
      <c r="Y216" s="1220"/>
      <c r="Z216" s="1236"/>
      <c r="AA216" s="1236"/>
      <c r="AB216" s="1220"/>
    </row>
    <row r="217" spans="1:28" s="1227" customFormat="1" ht="29.15" hidden="1" customHeight="1" x14ac:dyDescent="0.3">
      <c r="A217" s="523" t="s">
        <v>464</v>
      </c>
      <c r="B217" s="1210">
        <f t="shared" si="17"/>
        <v>0</v>
      </c>
      <c r="C217" s="1212" t="str">
        <f>IF('Step 3.1 Site Details'!L109&lt;&gt;0,'Step 3.1 Site Details'!L109,"")</f>
        <v/>
      </c>
      <c r="D217" s="1212" t="str">
        <f>IF(SUMIFS('Step 4 Support Tool'!$L$18:$L$217,'Step 4 Support Tool'!$E$18:$E$217,(B217),'Step 4 Support Tool'!$H$18:$H$217, "&lt;&gt;" &amp; "Electricity")=0,"",SUMIFS('Step 4 Support Tool'!$L$18:$L$217,'Step 4 Support Tool'!$E$18:$E$217,(B217),'Step 4 Support Tool'!$H$18:$H$217, "&lt;&gt;" &amp; "Electricity"))</f>
        <v/>
      </c>
      <c r="E217" s="1212" t="str">
        <f t="shared" si="18"/>
        <v/>
      </c>
      <c r="F217" s="1212" t="str">
        <f>IF(SUMIFS('Step 4 Support Tool'!$L$222:$L$241,'Step 4 Support Tool'!$E$222:$E$241,TRIM('Data Outputs'!B217))=0,"",SUMIFS('Step 4 Support Tool'!$L$222:$L$241,'Step 4 Support Tool'!$E$222:$E$241,TRIM('Data Outputs'!B217)))</f>
        <v/>
      </c>
      <c r="G217" s="2107" t="str">
        <f t="shared" si="19"/>
        <v/>
      </c>
      <c r="H217" s="2108"/>
      <c r="I217" s="1214"/>
      <c r="J217" s="1220"/>
      <c r="K217" s="1220"/>
      <c r="L217" s="1220"/>
      <c r="M217" s="1220"/>
      <c r="N217" s="1220"/>
      <c r="O217" s="1220"/>
      <c r="P217" s="1220"/>
      <c r="Q217" s="1220"/>
      <c r="R217" s="1220"/>
      <c r="S217" s="1220"/>
      <c r="T217" s="1220"/>
      <c r="U217" s="1220"/>
      <c r="V217" s="1220"/>
      <c r="W217" s="1220"/>
      <c r="X217" s="1220"/>
      <c r="Y217" s="1220"/>
      <c r="Z217" s="1236"/>
      <c r="AA217" s="1236"/>
      <c r="AB217" s="1220"/>
    </row>
    <row r="218" spans="1:28" x14ac:dyDescent="0.3">
      <c r="Z218" s="241"/>
      <c r="AA218" s="1205"/>
    </row>
    <row r="219" spans="1:28" x14ac:dyDescent="0.3">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row>
    <row r="220" spans="1:28" x14ac:dyDescent="0.3">
      <c r="A220" s="2103" t="s">
        <v>2127</v>
      </c>
      <c r="B220" s="2104"/>
      <c r="C220" s="2105"/>
      <c r="D220" s="2122" t="s">
        <v>2128</v>
      </c>
      <c r="E220" s="2122"/>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row>
    <row r="221" spans="1:28" ht="27.75" customHeight="1" x14ac:dyDescent="0.3">
      <c r="A221" s="2120" t="s">
        <v>343</v>
      </c>
      <c r="B221" s="2120"/>
      <c r="C221" s="2121"/>
      <c r="D221" s="1238" t="s">
        <v>2129</v>
      </c>
      <c r="E221" s="1238" t="s">
        <v>2130</v>
      </c>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row>
    <row r="222" spans="1:28" x14ac:dyDescent="0.3">
      <c r="A222" s="2118" t="s">
        <v>108</v>
      </c>
      <c r="B222" s="2118"/>
      <c r="C222" s="2118"/>
      <c r="D222" s="1239">
        <v>480</v>
      </c>
      <c r="E222" s="1239">
        <v>670</v>
      </c>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row>
    <row r="223" spans="1:28" x14ac:dyDescent="0.3">
      <c r="A223" s="2118" t="s">
        <v>110</v>
      </c>
      <c r="B223" s="2118"/>
      <c r="C223" s="2118"/>
      <c r="D223" s="1239">
        <v>125</v>
      </c>
      <c r="E223" s="1239">
        <v>194</v>
      </c>
      <c r="F223" s="241"/>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row>
    <row r="224" spans="1:28" x14ac:dyDescent="0.3">
      <c r="A224" s="2118" t="s">
        <v>112</v>
      </c>
      <c r="B224" s="2118"/>
      <c r="C224" s="2118"/>
      <c r="D224" s="1239">
        <v>590</v>
      </c>
      <c r="E224" s="1239">
        <v>460</v>
      </c>
      <c r="F224" s="241"/>
      <c r="G224" s="241"/>
      <c r="H224" s="241"/>
      <c r="I224" s="241"/>
      <c r="J224" s="241"/>
      <c r="K224" s="241"/>
      <c r="L224" s="241"/>
      <c r="M224" s="241"/>
      <c r="N224" s="241"/>
      <c r="O224" s="241"/>
      <c r="P224" s="241"/>
      <c r="Q224" s="241"/>
      <c r="R224" s="241"/>
      <c r="S224" s="241"/>
      <c r="T224" s="241"/>
      <c r="U224" s="241"/>
      <c r="V224" s="241"/>
      <c r="W224" s="241"/>
      <c r="X224" s="241"/>
      <c r="Y224" s="241"/>
      <c r="Z224" s="241"/>
      <c r="AA224" s="241"/>
      <c r="AB224" s="241"/>
    </row>
    <row r="225" spans="1:28" x14ac:dyDescent="0.3">
      <c r="A225" s="2118" t="s">
        <v>114</v>
      </c>
      <c r="B225" s="2118"/>
      <c r="C225" s="2118"/>
      <c r="D225" s="1239">
        <v>420</v>
      </c>
      <c r="E225" s="1239">
        <v>630</v>
      </c>
      <c r="F225" s="241"/>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row>
    <row r="226" spans="1:28" x14ac:dyDescent="0.3">
      <c r="A226" s="2118" t="s">
        <v>116</v>
      </c>
      <c r="B226" s="2118"/>
      <c r="C226" s="2118"/>
      <c r="D226" s="1239">
        <v>385</v>
      </c>
      <c r="E226" s="1239">
        <v>540</v>
      </c>
      <c r="F226" s="241"/>
      <c r="G226" s="241"/>
      <c r="H226" s="241"/>
      <c r="I226" s="241"/>
      <c r="J226" s="241"/>
      <c r="K226" s="241"/>
      <c r="L226" s="241"/>
      <c r="M226" s="241"/>
      <c r="N226" s="241"/>
      <c r="O226" s="241"/>
      <c r="P226" s="241"/>
      <c r="Q226" s="241"/>
      <c r="R226" s="241"/>
      <c r="S226" s="241"/>
      <c r="T226" s="241"/>
      <c r="U226" s="241"/>
      <c r="V226" s="241"/>
      <c r="W226" s="241"/>
      <c r="X226" s="241"/>
      <c r="Y226" s="241"/>
      <c r="Z226" s="241"/>
      <c r="AA226" s="241"/>
      <c r="AB226" s="241"/>
    </row>
    <row r="227" spans="1:28" x14ac:dyDescent="0.3">
      <c r="A227" s="2118" t="s">
        <v>118</v>
      </c>
      <c r="B227" s="2118"/>
      <c r="C227" s="2118"/>
      <c r="D227" s="1239">
        <v>240</v>
      </c>
      <c r="E227" s="1239">
        <v>290</v>
      </c>
      <c r="F227" s="241"/>
      <c r="G227" s="241"/>
      <c r="H227" s="241"/>
      <c r="I227" s="241"/>
      <c r="J227" s="241"/>
      <c r="K227" s="241"/>
      <c r="L227" s="241"/>
      <c r="M227" s="241"/>
      <c r="N227" s="241"/>
      <c r="O227" s="241"/>
      <c r="P227" s="241"/>
      <c r="Q227" s="241"/>
      <c r="R227" s="241"/>
      <c r="S227" s="241"/>
      <c r="T227" s="241"/>
      <c r="U227" s="241"/>
      <c r="V227" s="241"/>
      <c r="W227" s="241"/>
      <c r="X227" s="241"/>
      <c r="Y227" s="241"/>
      <c r="Z227" s="241"/>
      <c r="AA227" s="241"/>
      <c r="AB227" s="241"/>
    </row>
    <row r="228" spans="1:28" x14ac:dyDescent="0.3">
      <c r="A228" s="2118" t="s">
        <v>120</v>
      </c>
      <c r="B228" s="2118"/>
      <c r="C228" s="2118"/>
      <c r="D228" s="1239">
        <v>174</v>
      </c>
      <c r="E228" s="1239">
        <v>270</v>
      </c>
      <c r="F228" s="241"/>
      <c r="G228" s="241"/>
      <c r="H228" s="241"/>
      <c r="I228" s="241"/>
      <c r="J228" s="241"/>
      <c r="K228" s="241"/>
      <c r="L228" s="241"/>
      <c r="M228" s="241"/>
      <c r="N228" s="241"/>
      <c r="O228" s="241"/>
      <c r="P228" s="241"/>
      <c r="Q228" s="241"/>
      <c r="R228" s="241"/>
      <c r="S228" s="241"/>
      <c r="T228" s="241"/>
      <c r="U228" s="241"/>
      <c r="V228" s="241"/>
      <c r="W228" s="241"/>
      <c r="X228" s="241"/>
      <c r="Y228" s="241"/>
      <c r="Z228" s="241"/>
      <c r="AA228" s="241"/>
      <c r="AB228" s="241"/>
    </row>
    <row r="229" spans="1:28" x14ac:dyDescent="0.3">
      <c r="A229" s="2118" t="s">
        <v>122</v>
      </c>
      <c r="B229" s="2118"/>
      <c r="C229" s="2118"/>
      <c r="D229" s="1239">
        <v>339</v>
      </c>
      <c r="E229" s="1239">
        <v>411</v>
      </c>
      <c r="F229" s="241"/>
      <c r="G229" s="241"/>
      <c r="H229" s="241"/>
      <c r="I229" s="241"/>
      <c r="J229" s="241"/>
      <c r="K229" s="241"/>
      <c r="L229" s="241"/>
      <c r="M229" s="241"/>
      <c r="N229" s="241"/>
      <c r="O229" s="241"/>
      <c r="P229" s="241"/>
      <c r="Q229" s="241"/>
      <c r="R229" s="241"/>
      <c r="S229" s="241"/>
      <c r="T229" s="241"/>
      <c r="U229" s="241"/>
      <c r="V229" s="241"/>
      <c r="W229" s="241"/>
      <c r="X229" s="241"/>
      <c r="Y229" s="241"/>
      <c r="Z229" s="241"/>
      <c r="AA229" s="241"/>
      <c r="AB229" s="241"/>
    </row>
    <row r="230" spans="1:28" x14ac:dyDescent="0.3">
      <c r="A230" s="2118" t="s">
        <v>124</v>
      </c>
      <c r="B230" s="2118"/>
      <c r="C230" s="2118"/>
      <c r="D230" s="1239">
        <v>110</v>
      </c>
      <c r="E230" s="1239">
        <v>132</v>
      </c>
      <c r="F230" s="241"/>
      <c r="G230" s="241"/>
      <c r="H230" s="241"/>
      <c r="I230" s="241"/>
      <c r="J230" s="241"/>
      <c r="K230" s="241"/>
      <c r="L230" s="241"/>
      <c r="M230" s="241"/>
      <c r="N230" s="241"/>
      <c r="O230" s="241"/>
      <c r="P230" s="241"/>
      <c r="Q230" s="241"/>
      <c r="R230" s="241"/>
      <c r="S230" s="241"/>
      <c r="T230" s="241"/>
      <c r="U230" s="241"/>
      <c r="V230" s="241"/>
      <c r="W230" s="241"/>
      <c r="X230" s="241"/>
      <c r="Y230" s="241"/>
      <c r="Z230" s="241"/>
      <c r="AA230" s="241"/>
      <c r="AB230" s="241"/>
    </row>
    <row r="231" spans="1:28" x14ac:dyDescent="0.3">
      <c r="A231" s="2118" t="s">
        <v>126</v>
      </c>
      <c r="B231" s="2118"/>
      <c r="C231" s="2118"/>
      <c r="D231" s="1239">
        <v>264</v>
      </c>
      <c r="E231" s="1239">
        <v>598</v>
      </c>
      <c r="F231" s="241"/>
      <c r="G231" s="241"/>
      <c r="H231" s="241"/>
      <c r="I231" s="241"/>
      <c r="J231" s="241"/>
      <c r="K231" s="241"/>
      <c r="L231" s="241"/>
      <c r="M231" s="241"/>
      <c r="N231" s="241"/>
      <c r="O231" s="241"/>
      <c r="P231" s="241"/>
      <c r="Q231" s="241"/>
      <c r="R231" s="241"/>
      <c r="S231" s="241"/>
      <c r="T231" s="241"/>
      <c r="U231" s="241"/>
      <c r="V231" s="241"/>
      <c r="W231" s="241"/>
      <c r="X231" s="241"/>
      <c r="Y231" s="241"/>
      <c r="Z231" s="241"/>
      <c r="AA231" s="241"/>
      <c r="AB231" s="241"/>
    </row>
    <row r="232" spans="1:28" x14ac:dyDescent="0.3">
      <c r="A232" s="2118" t="s">
        <v>128</v>
      </c>
      <c r="B232" s="2118"/>
      <c r="C232" s="2118"/>
      <c r="D232" s="1239">
        <v>113</v>
      </c>
      <c r="E232" s="1239">
        <v>210</v>
      </c>
      <c r="F232" s="241"/>
      <c r="G232" s="241"/>
      <c r="H232" s="241"/>
      <c r="I232" s="241"/>
      <c r="J232" s="241"/>
      <c r="K232" s="241"/>
      <c r="L232" s="241"/>
      <c r="M232" s="241"/>
      <c r="N232" s="241"/>
      <c r="O232" s="241"/>
      <c r="P232" s="241"/>
      <c r="Q232" s="241"/>
      <c r="R232" s="241"/>
      <c r="S232" s="241"/>
      <c r="T232" s="241"/>
      <c r="U232" s="241"/>
      <c r="V232" s="241"/>
      <c r="W232" s="241"/>
      <c r="X232" s="241"/>
      <c r="Y232" s="241"/>
      <c r="Z232" s="241"/>
      <c r="AA232" s="241"/>
      <c r="AB232" s="241"/>
    </row>
    <row r="233" spans="1:28" x14ac:dyDescent="0.3">
      <c r="A233" s="2118" t="s">
        <v>130</v>
      </c>
      <c r="B233" s="2118"/>
      <c r="C233" s="2118"/>
      <c r="D233" s="1239">
        <v>220</v>
      </c>
      <c r="E233" s="1239">
        <v>220</v>
      </c>
      <c r="F233" s="241"/>
      <c r="G233" s="241"/>
      <c r="H233" s="241"/>
      <c r="I233" s="241"/>
      <c r="J233" s="241"/>
      <c r="K233" s="241"/>
      <c r="L233" s="241"/>
      <c r="M233" s="241"/>
      <c r="N233" s="241"/>
      <c r="O233" s="241"/>
      <c r="P233" s="241"/>
      <c r="Q233" s="241"/>
      <c r="R233" s="241"/>
      <c r="S233" s="241"/>
      <c r="T233" s="241"/>
      <c r="U233" s="241"/>
      <c r="V233" s="241"/>
      <c r="W233" s="241"/>
      <c r="X233" s="241"/>
      <c r="Y233" s="241"/>
      <c r="Z233" s="241"/>
      <c r="AA233" s="241"/>
      <c r="AB233" s="241"/>
    </row>
    <row r="234" spans="1:28" x14ac:dyDescent="0.3">
      <c r="A234" s="2118" t="s">
        <v>132</v>
      </c>
      <c r="B234" s="2118"/>
      <c r="C234" s="2118"/>
      <c r="D234" s="1239">
        <v>96</v>
      </c>
      <c r="E234" s="1239">
        <v>142</v>
      </c>
      <c r="F234" s="241"/>
      <c r="G234" s="241"/>
      <c r="H234" s="241"/>
      <c r="I234" s="241"/>
      <c r="J234" s="241"/>
      <c r="K234" s="241"/>
      <c r="L234" s="241"/>
      <c r="M234" s="241"/>
      <c r="N234" s="241"/>
      <c r="O234" s="241"/>
      <c r="P234" s="241"/>
      <c r="Q234" s="241"/>
      <c r="R234" s="241"/>
      <c r="S234" s="241"/>
      <c r="T234" s="241"/>
      <c r="U234" s="241"/>
      <c r="V234" s="241"/>
      <c r="W234" s="241"/>
      <c r="X234" s="241"/>
      <c r="Y234" s="241"/>
      <c r="Z234" s="241"/>
      <c r="AA234" s="241"/>
      <c r="AB234" s="241"/>
    </row>
    <row r="235" spans="1:28" x14ac:dyDescent="0.3">
      <c r="A235" s="2118" t="s">
        <v>134</v>
      </c>
      <c r="B235" s="2118"/>
      <c r="C235" s="2118"/>
      <c r="D235" s="1239">
        <v>492</v>
      </c>
      <c r="E235" s="1239">
        <v>390</v>
      </c>
      <c r="F235" s="241"/>
      <c r="G235" s="241"/>
      <c r="H235" s="241"/>
      <c r="I235" s="241"/>
      <c r="J235" s="241"/>
      <c r="K235" s="241"/>
      <c r="L235" s="241"/>
      <c r="M235" s="241"/>
      <c r="N235" s="241"/>
      <c r="O235" s="241"/>
      <c r="P235" s="241"/>
      <c r="Q235" s="241"/>
      <c r="R235" s="241"/>
      <c r="S235" s="241"/>
      <c r="T235" s="241"/>
      <c r="U235" s="241"/>
      <c r="V235" s="241"/>
      <c r="W235" s="241"/>
      <c r="X235" s="241"/>
      <c r="Y235" s="241"/>
      <c r="Z235" s="241"/>
      <c r="AA235" s="241"/>
      <c r="AB235" s="241"/>
    </row>
    <row r="236" spans="1:28" x14ac:dyDescent="0.3">
      <c r="A236" s="2118" t="s">
        <v>136</v>
      </c>
      <c r="B236" s="2118"/>
      <c r="C236" s="2118"/>
      <c r="D236" s="1239">
        <v>138</v>
      </c>
      <c r="E236" s="1239">
        <v>205</v>
      </c>
      <c r="F236" s="241"/>
      <c r="G236" s="241"/>
      <c r="H236" s="241"/>
      <c r="I236" s="241"/>
      <c r="J236" s="241"/>
      <c r="K236" s="241"/>
      <c r="L236" s="241"/>
      <c r="M236" s="241"/>
      <c r="N236" s="241"/>
      <c r="O236" s="241"/>
      <c r="P236" s="241"/>
      <c r="Q236" s="241"/>
      <c r="R236" s="241"/>
      <c r="S236" s="241"/>
      <c r="T236" s="241"/>
      <c r="U236" s="241"/>
      <c r="V236" s="241"/>
      <c r="W236" s="241"/>
      <c r="X236" s="241"/>
      <c r="Y236" s="241"/>
      <c r="Z236" s="241"/>
      <c r="AA236" s="241"/>
      <c r="AB236" s="241"/>
    </row>
    <row r="237" spans="1:28" x14ac:dyDescent="0.3">
      <c r="A237" s="2118" t="s">
        <v>138</v>
      </c>
      <c r="B237" s="2118"/>
      <c r="C237" s="2118"/>
      <c r="D237" s="1239">
        <v>114</v>
      </c>
      <c r="E237" s="1239">
        <v>210</v>
      </c>
      <c r="F237" s="241"/>
      <c r="G237" s="241"/>
      <c r="H237" s="241"/>
      <c r="I237" s="241"/>
      <c r="J237" s="241"/>
      <c r="K237" s="241"/>
      <c r="L237" s="241"/>
      <c r="M237" s="241"/>
      <c r="N237" s="241"/>
      <c r="O237" s="241"/>
      <c r="P237" s="241"/>
      <c r="Q237" s="241"/>
      <c r="R237" s="241"/>
      <c r="S237" s="241"/>
      <c r="T237" s="241"/>
      <c r="U237" s="241"/>
      <c r="V237" s="241"/>
      <c r="W237" s="241"/>
      <c r="X237" s="241"/>
      <c r="Y237" s="241"/>
      <c r="Z237" s="241"/>
      <c r="AA237" s="241"/>
      <c r="AB237" s="241"/>
    </row>
    <row r="238" spans="1:28" x14ac:dyDescent="0.3">
      <c r="A238" s="2118" t="s">
        <v>140</v>
      </c>
      <c r="B238" s="2118"/>
      <c r="C238" s="2118"/>
      <c r="D238" s="1239">
        <v>107</v>
      </c>
      <c r="E238" s="1239">
        <v>107</v>
      </c>
      <c r="F238" s="241"/>
      <c r="G238" s="241"/>
      <c r="H238" s="241"/>
      <c r="I238" s="241"/>
      <c r="J238" s="241"/>
      <c r="K238" s="241"/>
      <c r="L238" s="241"/>
      <c r="M238" s="241"/>
      <c r="N238" s="241"/>
      <c r="O238" s="241"/>
      <c r="P238" s="241"/>
      <c r="Q238" s="241"/>
      <c r="R238" s="241"/>
      <c r="S238" s="241"/>
      <c r="T238" s="241"/>
      <c r="U238" s="241"/>
      <c r="V238" s="241"/>
      <c r="W238" s="241"/>
      <c r="X238" s="241"/>
      <c r="Y238" s="241"/>
      <c r="Z238" s="241"/>
      <c r="AA238" s="241"/>
      <c r="AB238" s="241"/>
    </row>
    <row r="239" spans="1:28" x14ac:dyDescent="0.3">
      <c r="A239" s="2118" t="s">
        <v>142</v>
      </c>
      <c r="B239" s="2118"/>
      <c r="C239" s="2118"/>
      <c r="D239" s="1239">
        <v>0</v>
      </c>
      <c r="E239" s="1239">
        <v>0</v>
      </c>
      <c r="F239" s="241"/>
      <c r="G239" s="241"/>
      <c r="H239" s="241"/>
      <c r="I239" s="241"/>
      <c r="J239" s="241"/>
      <c r="K239" s="241"/>
      <c r="L239" s="241"/>
      <c r="M239" s="241"/>
      <c r="N239" s="241"/>
      <c r="O239" s="241"/>
      <c r="P239" s="241"/>
      <c r="Q239" s="241"/>
      <c r="R239" s="241"/>
      <c r="S239" s="241"/>
      <c r="T239" s="241"/>
      <c r="U239" s="241"/>
      <c r="V239" s="241"/>
      <c r="W239" s="241"/>
      <c r="X239" s="241"/>
      <c r="Y239" s="241"/>
      <c r="Z239" s="241"/>
      <c r="AA239" s="241"/>
      <c r="AB239" s="241"/>
    </row>
    <row r="240" spans="1:28" x14ac:dyDescent="0.3">
      <c r="A240" s="2118" t="s">
        <v>2131</v>
      </c>
      <c r="B240" s="2118"/>
      <c r="C240" s="2118"/>
      <c r="D240" s="1239">
        <v>80</v>
      </c>
      <c r="E240" s="1239">
        <v>150</v>
      </c>
      <c r="F240" s="241"/>
      <c r="G240" s="241"/>
      <c r="H240" s="241"/>
      <c r="I240" s="241"/>
      <c r="J240" s="241"/>
      <c r="K240" s="241"/>
      <c r="L240" s="241"/>
      <c r="M240" s="241"/>
      <c r="N240" s="241"/>
      <c r="O240" s="241"/>
      <c r="P240" s="241"/>
      <c r="Q240" s="241"/>
      <c r="R240" s="241"/>
      <c r="S240" s="241"/>
      <c r="T240" s="241"/>
      <c r="U240" s="241"/>
      <c r="V240" s="241"/>
      <c r="W240" s="241"/>
      <c r="X240" s="241"/>
      <c r="Y240" s="241"/>
      <c r="Z240" s="241"/>
      <c r="AA240" s="241"/>
      <c r="AB240" s="241"/>
    </row>
    <row r="241" spans="1:28" x14ac:dyDescent="0.3">
      <c r="A241" s="2118" t="s">
        <v>144</v>
      </c>
      <c r="B241" s="2118"/>
      <c r="C241" s="2118"/>
      <c r="D241" s="1239">
        <v>295</v>
      </c>
      <c r="E241" s="1239">
        <v>410</v>
      </c>
      <c r="F241" s="241"/>
      <c r="G241" s="241"/>
      <c r="H241" s="241"/>
      <c r="I241" s="241"/>
      <c r="J241" s="241"/>
      <c r="K241" s="241"/>
      <c r="L241" s="241"/>
      <c r="M241" s="241"/>
      <c r="N241" s="241"/>
      <c r="O241" s="241"/>
      <c r="P241" s="241"/>
      <c r="Q241" s="241"/>
      <c r="R241" s="241"/>
      <c r="S241" s="241"/>
      <c r="T241" s="241"/>
      <c r="U241" s="241"/>
      <c r="V241" s="241"/>
      <c r="W241" s="241"/>
      <c r="X241" s="241"/>
      <c r="Y241" s="241"/>
      <c r="Z241" s="241"/>
      <c r="AA241" s="241"/>
      <c r="AB241" s="241"/>
    </row>
    <row r="242" spans="1:28" x14ac:dyDescent="0.3">
      <c r="A242" s="2118" t="s">
        <v>146</v>
      </c>
      <c r="B242" s="2118"/>
      <c r="C242" s="2118"/>
      <c r="D242" s="1239">
        <v>113</v>
      </c>
      <c r="E242" s="1239">
        <v>164</v>
      </c>
      <c r="F242" s="241"/>
      <c r="G242" s="241"/>
      <c r="H242" s="241"/>
      <c r="I242" s="241"/>
      <c r="J242" s="241"/>
      <c r="K242" s="241"/>
      <c r="L242" s="241"/>
      <c r="M242" s="241"/>
      <c r="N242" s="241"/>
      <c r="O242" s="241"/>
      <c r="P242" s="241"/>
      <c r="Q242" s="241"/>
      <c r="R242" s="241"/>
      <c r="S242" s="241"/>
      <c r="T242" s="241"/>
      <c r="U242" s="241"/>
      <c r="V242" s="241"/>
      <c r="W242" s="241"/>
      <c r="X242" s="241"/>
      <c r="Y242" s="241"/>
      <c r="Z242" s="241"/>
      <c r="AA242" s="241"/>
      <c r="AB242" s="241"/>
    </row>
    <row r="243" spans="1:28" x14ac:dyDescent="0.3">
      <c r="A243" s="2118" t="s">
        <v>148</v>
      </c>
      <c r="B243" s="2118"/>
      <c r="C243" s="2118"/>
      <c r="D243" s="1239">
        <v>113</v>
      </c>
      <c r="E243" s="1239">
        <v>164</v>
      </c>
      <c r="F243" s="241"/>
      <c r="G243" s="241"/>
      <c r="H243" s="241"/>
      <c r="I243" s="241"/>
      <c r="J243" s="241"/>
      <c r="K243" s="241"/>
      <c r="L243" s="241"/>
      <c r="M243" s="241"/>
      <c r="N243" s="241"/>
      <c r="O243" s="241"/>
      <c r="P243" s="241"/>
      <c r="Q243" s="241"/>
      <c r="R243" s="241"/>
      <c r="S243" s="241"/>
      <c r="T243" s="241"/>
      <c r="U243" s="241"/>
      <c r="V243" s="241"/>
      <c r="W243" s="241"/>
      <c r="X243" s="241"/>
      <c r="Y243" s="241"/>
      <c r="Z243" s="241"/>
      <c r="AA243" s="241"/>
      <c r="AB243" s="241"/>
    </row>
    <row r="244" spans="1:28" x14ac:dyDescent="0.3">
      <c r="A244" s="2118" t="s">
        <v>150</v>
      </c>
      <c r="B244" s="2118"/>
      <c r="C244" s="2118"/>
      <c r="D244" s="1239">
        <v>18861</v>
      </c>
      <c r="E244" s="1239">
        <v>22034</v>
      </c>
      <c r="F244" s="241"/>
      <c r="G244" s="241"/>
      <c r="H244" s="241"/>
      <c r="I244" s="241"/>
      <c r="J244" s="241"/>
      <c r="K244" s="241"/>
      <c r="L244" s="241"/>
      <c r="M244" s="241"/>
      <c r="N244" s="241"/>
      <c r="O244" s="241"/>
      <c r="P244" s="241"/>
      <c r="Q244" s="241"/>
      <c r="R244" s="241"/>
      <c r="S244" s="241"/>
      <c r="T244" s="241"/>
      <c r="U244" s="241"/>
      <c r="V244" s="241"/>
      <c r="W244" s="241"/>
      <c r="X244" s="241"/>
      <c r="Y244" s="241"/>
      <c r="Z244" s="241"/>
      <c r="AA244" s="241"/>
      <c r="AB244" s="241"/>
    </row>
    <row r="245" spans="1:28" x14ac:dyDescent="0.3">
      <c r="A245" s="2118" t="s">
        <v>152</v>
      </c>
      <c r="B245" s="2118"/>
      <c r="C245" s="2118"/>
      <c r="D245" s="1239">
        <v>108</v>
      </c>
      <c r="E245" s="1239">
        <v>144</v>
      </c>
      <c r="F245" s="241"/>
      <c r="G245" s="241"/>
      <c r="H245" s="241"/>
      <c r="I245" s="241"/>
      <c r="J245" s="241"/>
      <c r="K245" s="241"/>
      <c r="L245" s="241"/>
      <c r="M245" s="241"/>
      <c r="N245" s="241"/>
      <c r="O245" s="241"/>
      <c r="P245" s="241"/>
      <c r="Q245" s="241"/>
      <c r="R245" s="241"/>
      <c r="S245" s="241"/>
      <c r="T245" s="241"/>
      <c r="U245" s="241"/>
      <c r="V245" s="241"/>
      <c r="W245" s="241"/>
      <c r="X245" s="241"/>
      <c r="Y245" s="241"/>
      <c r="Z245" s="241"/>
      <c r="AA245" s="241"/>
      <c r="AB245" s="241"/>
    </row>
    <row r="246" spans="1:28" x14ac:dyDescent="0.3">
      <c r="A246" s="2118" t="s">
        <v>154</v>
      </c>
      <c r="B246" s="2118"/>
      <c r="C246" s="2118"/>
      <c r="D246" s="1239">
        <v>142</v>
      </c>
      <c r="E246" s="1239">
        <v>187</v>
      </c>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row>
    <row r="247" spans="1:28" x14ac:dyDescent="0.3">
      <c r="A247" s="2118" t="s">
        <v>156</v>
      </c>
      <c r="B247" s="2118"/>
      <c r="C247" s="2118"/>
      <c r="D247" s="1239">
        <v>142</v>
      </c>
      <c r="E247" s="1239">
        <v>187</v>
      </c>
      <c r="F247" s="241"/>
      <c r="G247" s="241"/>
      <c r="H247" s="241"/>
      <c r="I247" s="241"/>
      <c r="J247" s="241"/>
      <c r="K247" s="241"/>
      <c r="L247" s="241"/>
      <c r="M247" s="241"/>
      <c r="N247" s="241"/>
      <c r="O247" s="241"/>
      <c r="P247" s="241"/>
      <c r="Q247" s="241"/>
      <c r="R247" s="241"/>
      <c r="S247" s="241"/>
      <c r="T247" s="241"/>
      <c r="U247" s="241"/>
      <c r="V247" s="241"/>
      <c r="W247" s="241"/>
      <c r="X247" s="241"/>
      <c r="Y247" s="241"/>
      <c r="Z247" s="241"/>
      <c r="AA247" s="241"/>
      <c r="AB247" s="241"/>
    </row>
    <row r="248" spans="1:28" x14ac:dyDescent="0.3">
      <c r="A248" s="2118" t="s">
        <v>158</v>
      </c>
      <c r="B248" s="2118"/>
      <c r="C248" s="2118"/>
      <c r="D248" s="1239">
        <v>158</v>
      </c>
      <c r="E248" s="1239">
        <v>343</v>
      </c>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row>
    <row r="249" spans="1:28" x14ac:dyDescent="0.3">
      <c r="A249" s="2118" t="s">
        <v>160</v>
      </c>
      <c r="B249" s="2118"/>
      <c r="C249" s="2118"/>
      <c r="D249" s="1239">
        <v>54</v>
      </c>
      <c r="E249" s="1239">
        <v>187</v>
      </c>
      <c r="F249" s="241"/>
      <c r="G249" s="241"/>
      <c r="H249" s="241"/>
      <c r="I249" s="241"/>
      <c r="J249" s="241"/>
      <c r="K249" s="241"/>
      <c r="L249" s="241"/>
      <c r="M249" s="241"/>
      <c r="N249" s="241"/>
      <c r="O249" s="241"/>
      <c r="P249" s="241"/>
      <c r="Q249" s="241"/>
      <c r="R249" s="241"/>
      <c r="S249" s="241"/>
      <c r="T249" s="241"/>
      <c r="U249" s="241"/>
      <c r="V249" s="241"/>
      <c r="W249" s="241"/>
      <c r="X249" s="241"/>
      <c r="Y249" s="241"/>
      <c r="Z249" s="241"/>
      <c r="AA249" s="241"/>
      <c r="AB249" s="241"/>
    </row>
    <row r="250" spans="1:28" x14ac:dyDescent="0.3">
      <c r="A250" s="2118" t="s">
        <v>162</v>
      </c>
      <c r="B250" s="2118"/>
      <c r="C250" s="2118"/>
      <c r="D250" s="1239">
        <v>138</v>
      </c>
      <c r="E250" s="1239">
        <v>205</v>
      </c>
      <c r="F250" s="241"/>
      <c r="G250" s="241"/>
      <c r="H250" s="241"/>
      <c r="I250" s="241"/>
      <c r="J250" s="241"/>
      <c r="K250" s="241"/>
      <c r="L250" s="241"/>
      <c r="M250" s="241"/>
      <c r="N250" s="241"/>
      <c r="O250" s="241"/>
      <c r="P250" s="241"/>
      <c r="Q250" s="241"/>
      <c r="R250" s="241"/>
      <c r="S250" s="241"/>
      <c r="T250" s="241"/>
      <c r="U250" s="241"/>
      <c r="V250" s="241"/>
      <c r="W250" s="241"/>
      <c r="X250" s="241"/>
      <c r="Y250" s="241"/>
      <c r="Z250" s="241"/>
      <c r="AA250" s="241"/>
      <c r="AB250" s="241"/>
    </row>
    <row r="251" spans="1:28" x14ac:dyDescent="0.3">
      <c r="A251" s="2118" t="s">
        <v>163</v>
      </c>
      <c r="B251" s="2118"/>
      <c r="C251" s="2118"/>
      <c r="D251" s="1239">
        <v>110</v>
      </c>
      <c r="E251" s="1239">
        <v>132</v>
      </c>
      <c r="F251" s="241"/>
      <c r="G251" s="241"/>
      <c r="H251" s="241"/>
      <c r="I251" s="241"/>
      <c r="J251" s="241"/>
      <c r="K251" s="241"/>
      <c r="L251" s="241"/>
      <c r="M251" s="241"/>
      <c r="N251" s="241"/>
      <c r="O251" s="241"/>
      <c r="P251" s="241"/>
      <c r="Q251" s="241"/>
      <c r="R251" s="241"/>
      <c r="S251" s="241"/>
      <c r="T251" s="241"/>
      <c r="U251" s="241"/>
      <c r="V251" s="241"/>
      <c r="W251" s="241"/>
      <c r="X251" s="241"/>
      <c r="Y251" s="241"/>
      <c r="Z251" s="241"/>
      <c r="AA251" s="241"/>
      <c r="AB251" s="241"/>
    </row>
    <row r="252" spans="1:28" x14ac:dyDescent="0.3">
      <c r="A252" s="241"/>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c r="Y252" s="241"/>
      <c r="Z252" s="241"/>
      <c r="AA252" s="241"/>
      <c r="AB252" s="241"/>
    </row>
    <row r="253" spans="1:28" x14ac:dyDescent="0.3">
      <c r="A253" s="241"/>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c r="Y253" s="241"/>
      <c r="Z253" s="241"/>
      <c r="AA253" s="241"/>
      <c r="AB253" s="241"/>
    </row>
    <row r="254" spans="1:28" x14ac:dyDescent="0.3">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c r="Y254" s="241"/>
      <c r="Z254" s="241"/>
      <c r="AA254" s="241"/>
      <c r="AB254" s="241"/>
    </row>
    <row r="255" spans="1:28" x14ac:dyDescent="0.3">
      <c r="A255" s="241"/>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c r="Y255" s="241"/>
      <c r="Z255" s="241"/>
      <c r="AA255" s="241"/>
      <c r="AB255" s="241"/>
    </row>
    <row r="256" spans="1:28" x14ac:dyDescent="0.3">
      <c r="A256" s="241"/>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1"/>
      <c r="Y256" s="241"/>
      <c r="Z256" s="241"/>
      <c r="AA256" s="241"/>
      <c r="AB256" s="241"/>
    </row>
    <row r="257" spans="1:28" x14ac:dyDescent="0.3">
      <c r="A257" s="241"/>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1"/>
      <c r="Y257" s="241"/>
      <c r="Z257" s="241"/>
      <c r="AA257" s="241"/>
      <c r="AB257" s="241"/>
    </row>
    <row r="258" spans="1:28" x14ac:dyDescent="0.3">
      <c r="A258" s="241"/>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c r="Y258" s="241"/>
      <c r="Z258" s="241"/>
      <c r="AA258" s="241"/>
      <c r="AB258" s="241"/>
    </row>
    <row r="259" spans="1:28" x14ac:dyDescent="0.3">
      <c r="A259" s="241"/>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c r="AA259" s="241"/>
      <c r="AB259" s="241"/>
    </row>
    <row r="260" spans="1:28" x14ac:dyDescent="0.3">
      <c r="A260" s="241"/>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c r="Y260" s="241"/>
      <c r="Z260" s="241"/>
      <c r="AA260" s="241"/>
      <c r="AB260" s="241"/>
    </row>
    <row r="261" spans="1:28" x14ac:dyDescent="0.3">
      <c r="A261" s="241"/>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c r="Y261" s="241"/>
      <c r="Z261" s="241"/>
      <c r="AA261" s="241"/>
      <c r="AB261" s="241"/>
    </row>
    <row r="262" spans="1:28" x14ac:dyDescent="0.3">
      <c r="A262" s="241"/>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c r="Y262" s="241"/>
      <c r="Z262" s="241"/>
      <c r="AA262" s="241"/>
      <c r="AB262" s="241"/>
    </row>
    <row r="263" spans="1:28" x14ac:dyDescent="0.3">
      <c r="A263" s="241"/>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row>
    <row r="264" spans="1:28" x14ac:dyDescent="0.3">
      <c r="A264" s="241"/>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c r="Y264" s="241"/>
      <c r="Z264" s="241"/>
      <c r="AA264" s="241"/>
      <c r="AB264" s="241"/>
    </row>
    <row r="265" spans="1:28" x14ac:dyDescent="0.3">
      <c r="A265" s="241"/>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1"/>
      <c r="Y265" s="241"/>
      <c r="Z265" s="241"/>
      <c r="AA265" s="241"/>
      <c r="AB265" s="241"/>
    </row>
    <row r="266" spans="1:28" x14ac:dyDescent="0.3">
      <c r="A266" s="241"/>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c r="Y266" s="241"/>
      <c r="Z266" s="241"/>
      <c r="AA266" s="241"/>
      <c r="AB266" s="241"/>
    </row>
    <row r="267" spans="1:28" x14ac:dyDescent="0.3">
      <c r="A267" s="241"/>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1"/>
      <c r="Y267" s="241"/>
      <c r="Z267" s="241"/>
      <c r="AA267" s="241"/>
      <c r="AB267" s="241"/>
    </row>
    <row r="268" spans="1:28" x14ac:dyDescent="0.3">
      <c r="A268" s="241"/>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c r="Y268" s="241"/>
      <c r="Z268" s="241"/>
      <c r="AA268" s="241"/>
      <c r="AB268" s="241"/>
    </row>
    <row r="269" spans="1:28" x14ac:dyDescent="0.3">
      <c r="A269" s="241"/>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1"/>
      <c r="Y269" s="241"/>
      <c r="Z269" s="241"/>
      <c r="AA269" s="241"/>
      <c r="AB269" s="241"/>
    </row>
    <row r="270" spans="1:28" x14ac:dyDescent="0.3">
      <c r="A270" s="241"/>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c r="Y270" s="241"/>
      <c r="Z270" s="241"/>
      <c r="AA270" s="241"/>
      <c r="AB270" s="241"/>
    </row>
    <row r="271" spans="1:28" x14ac:dyDescent="0.3">
      <c r="A271" s="241"/>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1"/>
      <c r="Y271" s="241"/>
      <c r="Z271" s="241"/>
      <c r="AA271" s="241"/>
      <c r="AB271" s="241"/>
    </row>
    <row r="272" spans="1:28" x14ac:dyDescent="0.3">
      <c r="A272" s="241"/>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c r="Y272" s="241"/>
      <c r="Z272" s="241"/>
      <c r="AA272" s="241"/>
      <c r="AB272" s="241"/>
    </row>
    <row r="273" spans="1:28" x14ac:dyDescent="0.3">
      <c r="A273" s="241"/>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row>
    <row r="274" spans="1:28" x14ac:dyDescent="0.3">
      <c r="A274" s="241"/>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c r="Y274" s="241"/>
      <c r="Z274" s="241"/>
      <c r="AA274" s="241"/>
      <c r="AB274" s="241"/>
    </row>
    <row r="275" spans="1:28" x14ac:dyDescent="0.3">
      <c r="A275" s="241"/>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1"/>
      <c r="Y275" s="241"/>
      <c r="Z275" s="241"/>
      <c r="AA275" s="241"/>
      <c r="AB275" s="241"/>
    </row>
    <row r="276" spans="1:28" x14ac:dyDescent="0.3">
      <c r="A276" s="241"/>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c r="Y276" s="241"/>
      <c r="Z276" s="241"/>
      <c r="AA276" s="241"/>
      <c r="AB276" s="241"/>
    </row>
    <row r="277" spans="1:28" x14ac:dyDescent="0.3">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c r="Y277" s="241"/>
      <c r="Z277" s="241"/>
      <c r="AA277" s="241"/>
      <c r="AB277" s="241"/>
    </row>
    <row r="278" spans="1:28" x14ac:dyDescent="0.3">
      <c r="A278" s="241"/>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c r="AA278" s="241"/>
      <c r="AB278" s="241"/>
    </row>
    <row r="279" spans="1:28" x14ac:dyDescent="0.3">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c r="Y279" s="241"/>
      <c r="Z279" s="241"/>
      <c r="AA279" s="241"/>
      <c r="AB279" s="241"/>
    </row>
    <row r="280" spans="1:28" x14ac:dyDescent="0.3">
      <c r="A280" s="241"/>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1"/>
      <c r="Y280" s="241"/>
      <c r="Z280" s="241"/>
      <c r="AA280" s="241"/>
      <c r="AB280" s="241"/>
    </row>
    <row r="281" spans="1:28" x14ac:dyDescent="0.3">
      <c r="A281" s="241"/>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1"/>
      <c r="Y281" s="241"/>
      <c r="Z281" s="241"/>
      <c r="AA281" s="241"/>
      <c r="AB281" s="241"/>
    </row>
    <row r="282" spans="1:28" x14ac:dyDescent="0.3">
      <c r="A282" s="241"/>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c r="Y282" s="241"/>
      <c r="Z282" s="241"/>
      <c r="AA282" s="241"/>
      <c r="AB282" s="241"/>
    </row>
    <row r="283" spans="1:28" x14ac:dyDescent="0.3">
      <c r="A283" s="241"/>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c r="Y283" s="241"/>
      <c r="Z283" s="241"/>
      <c r="AA283" s="241"/>
      <c r="AB283" s="241"/>
    </row>
    <row r="284" spans="1:28" x14ac:dyDescent="0.3">
      <c r="A284" s="241"/>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1"/>
      <c r="Y284" s="241"/>
      <c r="Z284" s="241"/>
      <c r="AA284" s="241"/>
      <c r="AB284" s="241"/>
    </row>
    <row r="285" spans="1:28" x14ac:dyDescent="0.3">
      <c r="A285" s="241"/>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c r="Y285" s="241"/>
      <c r="Z285" s="241"/>
      <c r="AA285" s="241"/>
      <c r="AB285" s="241"/>
    </row>
    <row r="286" spans="1:28" x14ac:dyDescent="0.3">
      <c r="A286" s="241"/>
      <c r="B286" s="241"/>
      <c r="C286" s="241"/>
      <c r="D286" s="241"/>
      <c r="E286" s="241"/>
      <c r="F286" s="241"/>
      <c r="G286" s="241"/>
      <c r="H286" s="241"/>
      <c r="I286" s="241"/>
      <c r="J286" s="241"/>
      <c r="K286" s="241"/>
      <c r="L286" s="241"/>
      <c r="M286" s="241"/>
      <c r="N286" s="241"/>
      <c r="O286" s="241"/>
      <c r="P286" s="241"/>
      <c r="Q286" s="241"/>
      <c r="R286" s="241"/>
      <c r="S286" s="241"/>
      <c r="T286" s="241"/>
      <c r="U286" s="241"/>
      <c r="V286" s="241"/>
      <c r="W286" s="241"/>
      <c r="X286" s="241"/>
      <c r="Y286" s="241"/>
      <c r="Z286" s="241"/>
      <c r="AA286" s="241"/>
      <c r="AB286" s="241"/>
    </row>
    <row r="287" spans="1:28" x14ac:dyDescent="0.3">
      <c r="A287" s="242"/>
      <c r="B287" s="242"/>
      <c r="C287" s="242"/>
      <c r="D287" s="242"/>
      <c r="E287" s="242"/>
      <c r="F287" s="242"/>
      <c r="G287" s="242"/>
      <c r="H287" s="242"/>
      <c r="I287" s="242"/>
      <c r="J287" s="242"/>
      <c r="K287" s="242"/>
      <c r="L287" s="242"/>
      <c r="M287" s="242"/>
      <c r="N287" s="242"/>
      <c r="O287" s="242"/>
      <c r="P287" s="242"/>
      <c r="Q287" s="242"/>
      <c r="R287" s="242"/>
      <c r="S287" s="242"/>
      <c r="T287" s="242"/>
      <c r="U287" s="242"/>
      <c r="V287" s="242"/>
      <c r="W287" s="242"/>
      <c r="X287" s="242"/>
      <c r="Y287" s="242"/>
      <c r="Z287" s="242"/>
    </row>
    <row r="288" spans="1:28" x14ac:dyDescent="0.3">
      <c r="A288" s="242"/>
      <c r="B288" s="242"/>
      <c r="C288" s="242"/>
      <c r="D288" s="242"/>
      <c r="E288" s="242"/>
      <c r="F288" s="242"/>
      <c r="G288" s="242"/>
      <c r="H288" s="242"/>
      <c r="I288" s="242"/>
      <c r="J288" s="242"/>
      <c r="K288" s="242"/>
      <c r="L288" s="242"/>
      <c r="M288" s="242"/>
      <c r="N288" s="242"/>
      <c r="O288" s="242"/>
      <c r="P288" s="242"/>
      <c r="Q288" s="242"/>
      <c r="R288" s="242"/>
      <c r="S288" s="242"/>
      <c r="T288" s="242"/>
      <c r="U288" s="242"/>
      <c r="V288" s="242"/>
      <c r="W288" s="242"/>
      <c r="X288" s="242"/>
      <c r="Y288" s="242"/>
      <c r="Z288" s="242"/>
    </row>
    <row r="289" s="242" customFormat="1" x14ac:dyDescent="0.3"/>
    <row r="290" s="242" customFormat="1" x14ac:dyDescent="0.3"/>
    <row r="291" s="242" customFormat="1" x14ac:dyDescent="0.3"/>
    <row r="292" s="242" customFormat="1" x14ac:dyDescent="0.3"/>
    <row r="293" s="242" customFormat="1" x14ac:dyDescent="0.3"/>
    <row r="294" s="242" customFormat="1" x14ac:dyDescent="0.3"/>
    <row r="295" s="242" customFormat="1" x14ac:dyDescent="0.3"/>
    <row r="296" s="242" customFormat="1" x14ac:dyDescent="0.3"/>
    <row r="297" s="242" customFormat="1" x14ac:dyDescent="0.3"/>
    <row r="298" s="242" customFormat="1" x14ac:dyDescent="0.3"/>
    <row r="299" s="242" customFormat="1" x14ac:dyDescent="0.3"/>
    <row r="300" s="242" customFormat="1" x14ac:dyDescent="0.3"/>
    <row r="301" s="242" customFormat="1" x14ac:dyDescent="0.3"/>
    <row r="302" s="242" customFormat="1" x14ac:dyDescent="0.3"/>
    <row r="303" s="242" customFormat="1" x14ac:dyDescent="0.3"/>
    <row r="304" s="242" customFormat="1" x14ac:dyDescent="0.3"/>
    <row r="305" s="242" customFormat="1" x14ac:dyDescent="0.3"/>
    <row r="306" s="242" customFormat="1" x14ac:dyDescent="0.3"/>
    <row r="307" s="242" customFormat="1" x14ac:dyDescent="0.3"/>
    <row r="308" s="242" customFormat="1" x14ac:dyDescent="0.3"/>
    <row r="309" s="242" customFormat="1" x14ac:dyDescent="0.3"/>
    <row r="310" s="242" customFormat="1" x14ac:dyDescent="0.3"/>
    <row r="311" s="242" customFormat="1" x14ac:dyDescent="0.3"/>
    <row r="312" s="242" customFormat="1" x14ac:dyDescent="0.3"/>
    <row r="313" s="242" customFormat="1" x14ac:dyDescent="0.3"/>
    <row r="314" s="242" customFormat="1" x14ac:dyDescent="0.3"/>
    <row r="315" s="242" customFormat="1" x14ac:dyDescent="0.3"/>
    <row r="316" s="242" customFormat="1" x14ac:dyDescent="0.3"/>
    <row r="317" s="242" customFormat="1" x14ac:dyDescent="0.3"/>
    <row r="318" s="242" customFormat="1" x14ac:dyDescent="0.3"/>
    <row r="319" s="242" customFormat="1" x14ac:dyDescent="0.3"/>
    <row r="320" s="242" customFormat="1" x14ac:dyDescent="0.3"/>
    <row r="321" s="242" customFormat="1" x14ac:dyDescent="0.3"/>
    <row r="322" s="242" customFormat="1" x14ac:dyDescent="0.3"/>
    <row r="323" s="242" customFormat="1" x14ac:dyDescent="0.3"/>
    <row r="324" s="242" customFormat="1" x14ac:dyDescent="0.3"/>
    <row r="325" s="242" customFormat="1" x14ac:dyDescent="0.3"/>
    <row r="326" s="242" customFormat="1" x14ac:dyDescent="0.3"/>
    <row r="327" s="242" customFormat="1" x14ac:dyDescent="0.3"/>
    <row r="328" s="242" customFormat="1" x14ac:dyDescent="0.3"/>
    <row r="329" s="242" customFormat="1" x14ac:dyDescent="0.3"/>
    <row r="330" s="242" customFormat="1" x14ac:dyDescent="0.3"/>
    <row r="331" s="242" customFormat="1" x14ac:dyDescent="0.3"/>
    <row r="332" s="242" customFormat="1" x14ac:dyDescent="0.3"/>
    <row r="333" s="242" customFormat="1" x14ac:dyDescent="0.3"/>
    <row r="334" s="242" customFormat="1" x14ac:dyDescent="0.3"/>
    <row r="335" s="242" customFormat="1" x14ac:dyDescent="0.3"/>
    <row r="336" s="242" customFormat="1" x14ac:dyDescent="0.3"/>
    <row r="337" s="242" customFormat="1" x14ac:dyDescent="0.3"/>
    <row r="338" s="242" customFormat="1" x14ac:dyDescent="0.3"/>
    <row r="339" s="242" customFormat="1" x14ac:dyDescent="0.3"/>
    <row r="340" s="242" customFormat="1" x14ac:dyDescent="0.3"/>
    <row r="341" s="242" customFormat="1" x14ac:dyDescent="0.3"/>
    <row r="342" s="242" customFormat="1" x14ac:dyDescent="0.3"/>
    <row r="343" s="242" customFormat="1" x14ac:dyDescent="0.3"/>
    <row r="344" s="242" customFormat="1" x14ac:dyDescent="0.3"/>
    <row r="345" s="242" customFormat="1" x14ac:dyDescent="0.3"/>
    <row r="346" s="242" customFormat="1" x14ac:dyDescent="0.3"/>
    <row r="347" s="242" customFormat="1" x14ac:dyDescent="0.3"/>
    <row r="348" s="242" customFormat="1" x14ac:dyDescent="0.3"/>
    <row r="349" s="242" customFormat="1" x14ac:dyDescent="0.3"/>
    <row r="350" s="242" customFormat="1" x14ac:dyDescent="0.3"/>
    <row r="351" s="242" customFormat="1" x14ac:dyDescent="0.3"/>
    <row r="352" s="242" customFormat="1" x14ac:dyDescent="0.3"/>
    <row r="353" s="242" customFormat="1" x14ac:dyDescent="0.3"/>
    <row r="354" s="242" customFormat="1" x14ac:dyDescent="0.3"/>
    <row r="355" s="242" customFormat="1" x14ac:dyDescent="0.3"/>
    <row r="356" s="242" customFormat="1" x14ac:dyDescent="0.3"/>
    <row r="357" s="242" customFormat="1" x14ac:dyDescent="0.3"/>
    <row r="358" s="242" customFormat="1" x14ac:dyDescent="0.3"/>
    <row r="359" s="242" customFormat="1" x14ac:dyDescent="0.3"/>
    <row r="360" s="242" customFormat="1" x14ac:dyDescent="0.3"/>
    <row r="361" s="242" customFormat="1" x14ac:dyDescent="0.3"/>
    <row r="362" s="242" customFormat="1" x14ac:dyDescent="0.3"/>
    <row r="363" s="242" customFormat="1" x14ac:dyDescent="0.3"/>
    <row r="364" s="242" customFormat="1" x14ac:dyDescent="0.3"/>
    <row r="365" s="242" customFormat="1" x14ac:dyDescent="0.3"/>
    <row r="366" s="242" customFormat="1" x14ac:dyDescent="0.3"/>
    <row r="367" s="242" customFormat="1" x14ac:dyDescent="0.3"/>
    <row r="368" s="242" customFormat="1" x14ac:dyDescent="0.3"/>
    <row r="369" s="242" customFormat="1" x14ac:dyDescent="0.3"/>
    <row r="370" s="242" customFormat="1" x14ac:dyDescent="0.3"/>
    <row r="371" s="242" customFormat="1" x14ac:dyDescent="0.3"/>
    <row r="372" s="242" customFormat="1" x14ac:dyDescent="0.3"/>
    <row r="373" s="242" customFormat="1" x14ac:dyDescent="0.3"/>
    <row r="374" s="242" customFormat="1" x14ac:dyDescent="0.3"/>
    <row r="375" s="242" customFormat="1" x14ac:dyDescent="0.3"/>
    <row r="376" s="242" customFormat="1" x14ac:dyDescent="0.3"/>
    <row r="377" s="242" customFormat="1" x14ac:dyDescent="0.3"/>
    <row r="378" s="242" customFormat="1" x14ac:dyDescent="0.3"/>
    <row r="379" s="242" customFormat="1" x14ac:dyDescent="0.3"/>
    <row r="380" s="242" customFormat="1" x14ac:dyDescent="0.3"/>
    <row r="381" s="242" customFormat="1" x14ac:dyDescent="0.3"/>
    <row r="382" s="242" customFormat="1" x14ac:dyDescent="0.3"/>
    <row r="383" s="242" customFormat="1" x14ac:dyDescent="0.3"/>
    <row r="384" s="242" customFormat="1" x14ac:dyDescent="0.3"/>
    <row r="385" s="242" customFormat="1" x14ac:dyDescent="0.3"/>
    <row r="386" s="242" customFormat="1" x14ac:dyDescent="0.3"/>
    <row r="387" s="242" customFormat="1" x14ac:dyDescent="0.3"/>
    <row r="388" s="242" customFormat="1" x14ac:dyDescent="0.3"/>
    <row r="389" s="242" customFormat="1" x14ac:dyDescent="0.3"/>
    <row r="390" s="242" customFormat="1" x14ac:dyDescent="0.3"/>
    <row r="391" s="242" customFormat="1" x14ac:dyDescent="0.3"/>
    <row r="392" s="242" customFormat="1" x14ac:dyDescent="0.3"/>
    <row r="393" s="242" customFormat="1" x14ac:dyDescent="0.3"/>
    <row r="394" s="242" customFormat="1" x14ac:dyDescent="0.3"/>
    <row r="395" s="242" customFormat="1" x14ac:dyDescent="0.3"/>
    <row r="396" s="242" customFormat="1" x14ac:dyDescent="0.3"/>
    <row r="397" s="242" customFormat="1" x14ac:dyDescent="0.3"/>
    <row r="398" s="242" customFormat="1" x14ac:dyDescent="0.3"/>
    <row r="399" s="242" customFormat="1" x14ac:dyDescent="0.3"/>
    <row r="400" s="242" customFormat="1" x14ac:dyDescent="0.3"/>
    <row r="401" s="242" customFormat="1" x14ac:dyDescent="0.3"/>
    <row r="402" s="242" customFormat="1" x14ac:dyDescent="0.3"/>
    <row r="403" s="242" customFormat="1" x14ac:dyDescent="0.3"/>
    <row r="404" s="242" customFormat="1" x14ac:dyDescent="0.3"/>
    <row r="405" s="242" customFormat="1" x14ac:dyDescent="0.3"/>
    <row r="406" s="242" customFormat="1" x14ac:dyDescent="0.3"/>
    <row r="407" s="242" customFormat="1" x14ac:dyDescent="0.3"/>
    <row r="408" s="242" customFormat="1" x14ac:dyDescent="0.3"/>
    <row r="409" s="242" customFormat="1" x14ac:dyDescent="0.3"/>
    <row r="410" s="242" customFormat="1" x14ac:dyDescent="0.3"/>
    <row r="411" s="242" customFormat="1" x14ac:dyDescent="0.3"/>
    <row r="412" s="242" customFormat="1" x14ac:dyDescent="0.3"/>
    <row r="413" s="242" customFormat="1" x14ac:dyDescent="0.3"/>
    <row r="414" s="242" customFormat="1" x14ac:dyDescent="0.3"/>
    <row r="415" s="242" customFormat="1" x14ac:dyDescent="0.3"/>
    <row r="416" s="242" customFormat="1" x14ac:dyDescent="0.3"/>
    <row r="417" s="242" customFormat="1" x14ac:dyDescent="0.3"/>
    <row r="418" s="242" customFormat="1" x14ac:dyDescent="0.3"/>
    <row r="419" s="242" customFormat="1" x14ac:dyDescent="0.3"/>
    <row r="420" s="242" customFormat="1" x14ac:dyDescent="0.3"/>
    <row r="421" s="242" customFormat="1" x14ac:dyDescent="0.3"/>
    <row r="422" s="242" customFormat="1" x14ac:dyDescent="0.3"/>
    <row r="423" s="242" customFormat="1" x14ac:dyDescent="0.3"/>
    <row r="424" s="242" customFormat="1" x14ac:dyDescent="0.3"/>
    <row r="425" s="242" customFormat="1" x14ac:dyDescent="0.3"/>
    <row r="426" s="242" customFormat="1" x14ac:dyDescent="0.3"/>
    <row r="427" s="242" customFormat="1" x14ac:dyDescent="0.3"/>
    <row r="428" s="242" customFormat="1" x14ac:dyDescent="0.3"/>
    <row r="429" s="242" customFormat="1" x14ac:dyDescent="0.3"/>
    <row r="430" s="242" customFormat="1" x14ac:dyDescent="0.3"/>
    <row r="431" s="242" customFormat="1" x14ac:dyDescent="0.3"/>
    <row r="432" s="242" customFormat="1" x14ac:dyDescent="0.3"/>
    <row r="433" s="242" customFormat="1" x14ac:dyDescent="0.3"/>
    <row r="434" s="242" customFormat="1" x14ac:dyDescent="0.3"/>
    <row r="435" s="242" customFormat="1" x14ac:dyDescent="0.3"/>
    <row r="436" s="242" customFormat="1" x14ac:dyDescent="0.3"/>
    <row r="437" s="242" customFormat="1" x14ac:dyDescent="0.3"/>
    <row r="438" s="242" customFormat="1" x14ac:dyDescent="0.3"/>
    <row r="439" s="242" customFormat="1" x14ac:dyDescent="0.3"/>
    <row r="440" s="242" customFormat="1" x14ac:dyDescent="0.3"/>
    <row r="441" s="242" customFormat="1" x14ac:dyDescent="0.3"/>
    <row r="442" s="242" customFormat="1" x14ac:dyDescent="0.3"/>
    <row r="443" s="242" customFormat="1" x14ac:dyDescent="0.3"/>
    <row r="444" s="242" customFormat="1" x14ac:dyDescent="0.3"/>
    <row r="445" s="242" customFormat="1" x14ac:dyDescent="0.3"/>
    <row r="446" s="242" customFormat="1" x14ac:dyDescent="0.3"/>
    <row r="447" s="242" customFormat="1" x14ac:dyDescent="0.3"/>
    <row r="448" s="242" customFormat="1" x14ac:dyDescent="0.3"/>
    <row r="449" s="242" customFormat="1" x14ac:dyDescent="0.3"/>
    <row r="450" s="242" customFormat="1" x14ac:dyDescent="0.3"/>
    <row r="451" s="242" customFormat="1" x14ac:dyDescent="0.3"/>
    <row r="452" s="242" customFormat="1" x14ac:dyDescent="0.3"/>
    <row r="453" s="242" customFormat="1" x14ac:dyDescent="0.3"/>
    <row r="454" s="242" customFormat="1" x14ac:dyDescent="0.3"/>
    <row r="455" s="242" customFormat="1" x14ac:dyDescent="0.3"/>
    <row r="456" s="242" customFormat="1" x14ac:dyDescent="0.3"/>
    <row r="457" s="242" customFormat="1" x14ac:dyDescent="0.3"/>
    <row r="458" s="242" customFormat="1" x14ac:dyDescent="0.3"/>
    <row r="459" s="242" customFormat="1" x14ac:dyDescent="0.3"/>
    <row r="460" s="242" customFormat="1" x14ac:dyDescent="0.3"/>
    <row r="461" s="242" customFormat="1" x14ac:dyDescent="0.3"/>
    <row r="462" s="242" customFormat="1" x14ac:dyDescent="0.3"/>
    <row r="463" s="242" customFormat="1" x14ac:dyDescent="0.3"/>
    <row r="464" s="242" customFormat="1" x14ac:dyDescent="0.3"/>
    <row r="465" s="242" customFormat="1" x14ac:dyDescent="0.3"/>
    <row r="466" s="242" customFormat="1" x14ac:dyDescent="0.3"/>
    <row r="467" s="242" customFormat="1" x14ac:dyDescent="0.3"/>
    <row r="468" s="242" customFormat="1" x14ac:dyDescent="0.3"/>
    <row r="469" s="242" customFormat="1" x14ac:dyDescent="0.3"/>
    <row r="470" s="242" customFormat="1" x14ac:dyDescent="0.3"/>
    <row r="471" s="242" customFormat="1" x14ac:dyDescent="0.3"/>
    <row r="472" s="242" customFormat="1" x14ac:dyDescent="0.3"/>
    <row r="473" s="242" customFormat="1" x14ac:dyDescent="0.3"/>
    <row r="474" s="242" customFormat="1" x14ac:dyDescent="0.3"/>
    <row r="475" s="242" customFormat="1" x14ac:dyDescent="0.3"/>
    <row r="476" s="242" customFormat="1" x14ac:dyDescent="0.3"/>
    <row r="477" s="242" customFormat="1" x14ac:dyDescent="0.3"/>
    <row r="478" s="242" customFormat="1" x14ac:dyDescent="0.3"/>
    <row r="479" s="242" customFormat="1" x14ac:dyDescent="0.3"/>
    <row r="480" s="242" customFormat="1" x14ac:dyDescent="0.3"/>
    <row r="481" s="242" customFormat="1" x14ac:dyDescent="0.3"/>
    <row r="482" s="242" customFormat="1" x14ac:dyDescent="0.3"/>
    <row r="483" s="242" customFormat="1" x14ac:dyDescent="0.3"/>
    <row r="484" s="242" customFormat="1" x14ac:dyDescent="0.3"/>
    <row r="485" s="242" customFormat="1" x14ac:dyDescent="0.3"/>
    <row r="486" s="242" customFormat="1" x14ac:dyDescent="0.3"/>
    <row r="487" s="242" customFormat="1" x14ac:dyDescent="0.3"/>
    <row r="488" s="242" customFormat="1" x14ac:dyDescent="0.3"/>
    <row r="489" s="242" customFormat="1" x14ac:dyDescent="0.3"/>
    <row r="490" s="242" customFormat="1" x14ac:dyDescent="0.3"/>
    <row r="491" s="242" customFormat="1" x14ac:dyDescent="0.3"/>
    <row r="492" s="242" customFormat="1" x14ac:dyDescent="0.3"/>
    <row r="493" s="242" customFormat="1" x14ac:dyDescent="0.3"/>
    <row r="494" s="242" customFormat="1" x14ac:dyDescent="0.3"/>
    <row r="495" s="242" customFormat="1" x14ac:dyDescent="0.3"/>
    <row r="496" s="242" customFormat="1" x14ac:dyDescent="0.3"/>
    <row r="497" s="242" customFormat="1" x14ac:dyDescent="0.3"/>
    <row r="498" s="242" customFormat="1" x14ac:dyDescent="0.3"/>
    <row r="499" s="242" customFormat="1" x14ac:dyDescent="0.3"/>
    <row r="500" s="242" customFormat="1" x14ac:dyDescent="0.3"/>
    <row r="501" s="242" customFormat="1" x14ac:dyDescent="0.3"/>
    <row r="502" s="242" customFormat="1" x14ac:dyDescent="0.3"/>
    <row r="503" s="242" customFormat="1" x14ac:dyDescent="0.3"/>
    <row r="504" s="242" customFormat="1" x14ac:dyDescent="0.3"/>
    <row r="505" s="242" customFormat="1" x14ac:dyDescent="0.3"/>
    <row r="506" s="242" customFormat="1" x14ac:dyDescent="0.3"/>
    <row r="507" s="242" customFormat="1" x14ac:dyDescent="0.3"/>
    <row r="508" s="242" customFormat="1" x14ac:dyDescent="0.3"/>
    <row r="509" s="242" customFormat="1" x14ac:dyDescent="0.3"/>
    <row r="510" s="242" customFormat="1" x14ac:dyDescent="0.3"/>
    <row r="511" s="242" customFormat="1" x14ac:dyDescent="0.3"/>
    <row r="512" s="242" customFormat="1" x14ac:dyDescent="0.3"/>
    <row r="513" s="242" customFormat="1" x14ac:dyDescent="0.3"/>
    <row r="514" s="242" customFormat="1" x14ac:dyDescent="0.3"/>
    <row r="515" s="242" customFormat="1" x14ac:dyDescent="0.3"/>
    <row r="516" s="242" customFormat="1" x14ac:dyDescent="0.3"/>
    <row r="517" s="242" customFormat="1" x14ac:dyDescent="0.3"/>
    <row r="518" s="242" customFormat="1" x14ac:dyDescent="0.3"/>
    <row r="519" s="242" customFormat="1" x14ac:dyDescent="0.3"/>
    <row r="520" s="242" customFormat="1" x14ac:dyDescent="0.3"/>
    <row r="521" s="242" customFormat="1" x14ac:dyDescent="0.3"/>
    <row r="522" s="242" customFormat="1" x14ac:dyDescent="0.3"/>
    <row r="523" s="242" customFormat="1" x14ac:dyDescent="0.3"/>
    <row r="524" s="242" customFormat="1" x14ac:dyDescent="0.3"/>
    <row r="525" s="242" customFormat="1" x14ac:dyDescent="0.3"/>
    <row r="526" s="242" customFormat="1" x14ac:dyDescent="0.3"/>
    <row r="527" s="242" customFormat="1" x14ac:dyDescent="0.3"/>
    <row r="528" s="242" customFormat="1" x14ac:dyDescent="0.3"/>
    <row r="529" s="242" customFormat="1" x14ac:dyDescent="0.3"/>
    <row r="530" s="242" customFormat="1" x14ac:dyDescent="0.3"/>
    <row r="531" s="242" customFormat="1" x14ac:dyDescent="0.3"/>
    <row r="532" s="242" customFormat="1" x14ac:dyDescent="0.3"/>
    <row r="533" s="242" customFormat="1" x14ac:dyDescent="0.3"/>
    <row r="534" s="242" customFormat="1" x14ac:dyDescent="0.3"/>
    <row r="535" s="242" customFormat="1" x14ac:dyDescent="0.3"/>
    <row r="536" s="242" customFormat="1" x14ac:dyDescent="0.3"/>
    <row r="537" s="242" customFormat="1" x14ac:dyDescent="0.3"/>
    <row r="538" s="242" customFormat="1" x14ac:dyDescent="0.3"/>
    <row r="539" s="242" customFormat="1" x14ac:dyDescent="0.3"/>
    <row r="540" s="242" customFormat="1" x14ac:dyDescent="0.3"/>
    <row r="541" s="242" customFormat="1" x14ac:dyDescent="0.3"/>
    <row r="542" s="242" customFormat="1" x14ac:dyDescent="0.3"/>
    <row r="543" s="242" customFormat="1" x14ac:dyDescent="0.3"/>
    <row r="544" s="242" customFormat="1" x14ac:dyDescent="0.3"/>
    <row r="545" s="242" customFormat="1" x14ac:dyDescent="0.3"/>
    <row r="546" s="242" customFormat="1" x14ac:dyDescent="0.3"/>
    <row r="547" s="242" customFormat="1" x14ac:dyDescent="0.3"/>
    <row r="548" s="242" customFormat="1" x14ac:dyDescent="0.3"/>
    <row r="549" s="242" customFormat="1" x14ac:dyDescent="0.3"/>
    <row r="550" s="242" customFormat="1" x14ac:dyDescent="0.3"/>
    <row r="551" s="242" customFormat="1" x14ac:dyDescent="0.3"/>
    <row r="552" s="242" customFormat="1" x14ac:dyDescent="0.3"/>
    <row r="553" s="242" customFormat="1" x14ac:dyDescent="0.3"/>
    <row r="554" s="242" customFormat="1" x14ac:dyDescent="0.3"/>
    <row r="555" s="242" customFormat="1" x14ac:dyDescent="0.3"/>
    <row r="556" s="242" customFormat="1" x14ac:dyDescent="0.3"/>
    <row r="557" s="242" customFormat="1" x14ac:dyDescent="0.3"/>
    <row r="558" s="242" customFormat="1" x14ac:dyDescent="0.3"/>
    <row r="559" s="242" customFormat="1" x14ac:dyDescent="0.3"/>
    <row r="560" s="242" customFormat="1" x14ac:dyDescent="0.3"/>
    <row r="561" s="242" customFormat="1" x14ac:dyDescent="0.3"/>
    <row r="562" s="242" customFormat="1" x14ac:dyDescent="0.3"/>
    <row r="563" s="242" customFormat="1" x14ac:dyDescent="0.3"/>
    <row r="564" s="242" customFormat="1" x14ac:dyDescent="0.3"/>
    <row r="565" s="242" customFormat="1" x14ac:dyDescent="0.3"/>
    <row r="566" s="242" customFormat="1" x14ac:dyDescent="0.3"/>
    <row r="567" s="242" customFormat="1" x14ac:dyDescent="0.3"/>
    <row r="568" s="242" customFormat="1" x14ac:dyDescent="0.3"/>
    <row r="569" s="242" customFormat="1" x14ac:dyDescent="0.3"/>
    <row r="570" s="242" customFormat="1" x14ac:dyDescent="0.3"/>
    <row r="571" s="242" customFormat="1" x14ac:dyDescent="0.3"/>
    <row r="572" s="242" customFormat="1" x14ac:dyDescent="0.3"/>
    <row r="573" s="242" customFormat="1" x14ac:dyDescent="0.3"/>
    <row r="574" s="242" customFormat="1" x14ac:dyDescent="0.3"/>
    <row r="575" s="242" customFormat="1" x14ac:dyDescent="0.3"/>
    <row r="576" s="242" customFormat="1" x14ac:dyDescent="0.3"/>
    <row r="577" s="242" customFormat="1" x14ac:dyDescent="0.3"/>
    <row r="578" s="242" customFormat="1" x14ac:dyDescent="0.3"/>
    <row r="579" s="242" customFormat="1" x14ac:dyDescent="0.3"/>
    <row r="580" s="242" customFormat="1" x14ac:dyDescent="0.3"/>
    <row r="581" s="242" customFormat="1" x14ac:dyDescent="0.3"/>
    <row r="582" s="242" customFormat="1" x14ac:dyDescent="0.3"/>
    <row r="583" s="242" customFormat="1" x14ac:dyDescent="0.3"/>
    <row r="584" s="242" customFormat="1" x14ac:dyDescent="0.3"/>
    <row r="585" s="242" customFormat="1" x14ac:dyDescent="0.3"/>
    <row r="586" s="242" customFormat="1" x14ac:dyDescent="0.3"/>
    <row r="587" s="242" customFormat="1" x14ac:dyDescent="0.3"/>
    <row r="588" s="242" customFormat="1" x14ac:dyDescent="0.3"/>
    <row r="589" s="242" customFormat="1" x14ac:dyDescent="0.3"/>
    <row r="590" s="242" customFormat="1" x14ac:dyDescent="0.3"/>
    <row r="591" s="242" customFormat="1" x14ac:dyDescent="0.3"/>
    <row r="592" s="242" customFormat="1" x14ac:dyDescent="0.3"/>
    <row r="593" s="242" customFormat="1" x14ac:dyDescent="0.3"/>
    <row r="594" s="242" customFormat="1" x14ac:dyDescent="0.3"/>
    <row r="595" s="242" customFormat="1" x14ac:dyDescent="0.3"/>
    <row r="596" s="242" customFormat="1" x14ac:dyDescent="0.3"/>
    <row r="597" s="242" customFormat="1" x14ac:dyDescent="0.3"/>
    <row r="598" s="242" customFormat="1" x14ac:dyDescent="0.3"/>
    <row r="599" s="242" customFormat="1" x14ac:dyDescent="0.3"/>
    <row r="600" s="242" customFormat="1" x14ac:dyDescent="0.3"/>
    <row r="601" s="242" customFormat="1" x14ac:dyDescent="0.3"/>
    <row r="602" s="242" customFormat="1" x14ac:dyDescent="0.3"/>
    <row r="603" s="242" customFormat="1" x14ac:dyDescent="0.3"/>
    <row r="604" s="242" customFormat="1" x14ac:dyDescent="0.3"/>
    <row r="605" s="242" customFormat="1" x14ac:dyDescent="0.3"/>
    <row r="606" s="242" customFormat="1" x14ac:dyDescent="0.3"/>
    <row r="607" s="242" customFormat="1" x14ac:dyDescent="0.3"/>
    <row r="608" s="242" customFormat="1" x14ac:dyDescent="0.3"/>
    <row r="609" s="242" customFormat="1" x14ac:dyDescent="0.3"/>
    <row r="610" s="242" customFormat="1" x14ac:dyDescent="0.3"/>
    <row r="611" s="242" customFormat="1" x14ac:dyDescent="0.3"/>
    <row r="612" s="242" customFormat="1" x14ac:dyDescent="0.3"/>
    <row r="613" s="242" customFormat="1" x14ac:dyDescent="0.3"/>
    <row r="614" s="242" customFormat="1" x14ac:dyDescent="0.3"/>
    <row r="615" s="242" customFormat="1" x14ac:dyDescent="0.3"/>
    <row r="616" s="242" customFormat="1" x14ac:dyDescent="0.3"/>
    <row r="617" s="242" customFormat="1" x14ac:dyDescent="0.3"/>
    <row r="618" s="242" customFormat="1" x14ac:dyDescent="0.3"/>
    <row r="619" s="242" customFormat="1" x14ac:dyDescent="0.3"/>
    <row r="620" s="242" customFormat="1" x14ac:dyDescent="0.3"/>
    <row r="621" s="242" customFormat="1" x14ac:dyDescent="0.3"/>
    <row r="622" s="242" customFormat="1" x14ac:dyDescent="0.3"/>
    <row r="623" s="242" customFormat="1" x14ac:dyDescent="0.3"/>
    <row r="624" s="242" customFormat="1" x14ac:dyDescent="0.3"/>
    <row r="625" s="242" customFormat="1" x14ac:dyDescent="0.3"/>
    <row r="626" s="242" customFormat="1" x14ac:dyDescent="0.3"/>
    <row r="627" s="242" customFormat="1" x14ac:dyDescent="0.3"/>
    <row r="628" s="242" customFormat="1" x14ac:dyDescent="0.3"/>
    <row r="629" s="242" customFormat="1" x14ac:dyDescent="0.3"/>
    <row r="630" s="242" customFormat="1" x14ac:dyDescent="0.3"/>
    <row r="631" s="242" customFormat="1" x14ac:dyDescent="0.3"/>
    <row r="632" s="242" customFormat="1" x14ac:dyDescent="0.3"/>
    <row r="633" s="242" customFormat="1" x14ac:dyDescent="0.3"/>
    <row r="634" s="242" customFormat="1" x14ac:dyDescent="0.3"/>
    <row r="635" s="242" customFormat="1" x14ac:dyDescent="0.3"/>
    <row r="636" s="242" customFormat="1" x14ac:dyDescent="0.3"/>
    <row r="637" s="242" customFormat="1" x14ac:dyDescent="0.3"/>
    <row r="638" s="242" customFormat="1" x14ac:dyDescent="0.3"/>
    <row r="639" s="242" customFormat="1" x14ac:dyDescent="0.3"/>
    <row r="640" s="242" customFormat="1" x14ac:dyDescent="0.3"/>
    <row r="641" s="242" customFormat="1" x14ac:dyDescent="0.3"/>
    <row r="642" s="242" customFormat="1" x14ac:dyDescent="0.3"/>
    <row r="643" s="242" customFormat="1" x14ac:dyDescent="0.3"/>
    <row r="644" s="242" customFormat="1" x14ac:dyDescent="0.3"/>
    <row r="645" s="242" customFormat="1" x14ac:dyDescent="0.3"/>
    <row r="646" s="242" customFormat="1" x14ac:dyDescent="0.3"/>
    <row r="647" s="242" customFormat="1" x14ac:dyDescent="0.3"/>
    <row r="648" s="242" customFormat="1" x14ac:dyDescent="0.3"/>
    <row r="649" s="242" customFormat="1" x14ac:dyDescent="0.3"/>
    <row r="650" s="242" customFormat="1" x14ac:dyDescent="0.3"/>
    <row r="651" s="242" customFormat="1" x14ac:dyDescent="0.3"/>
    <row r="652" s="242" customFormat="1" x14ac:dyDescent="0.3"/>
    <row r="653" s="242" customFormat="1" x14ac:dyDescent="0.3"/>
    <row r="654" s="242" customFormat="1" x14ac:dyDescent="0.3"/>
    <row r="655" s="242" customFormat="1" x14ac:dyDescent="0.3"/>
    <row r="656" s="242" customFormat="1" x14ac:dyDescent="0.3"/>
    <row r="657" s="242" customFormat="1" x14ac:dyDescent="0.3"/>
    <row r="658" s="242" customFormat="1" x14ac:dyDescent="0.3"/>
    <row r="659" s="242" customFormat="1" x14ac:dyDescent="0.3"/>
    <row r="660" s="242" customFormat="1" x14ac:dyDescent="0.3"/>
    <row r="661" s="242" customFormat="1" x14ac:dyDescent="0.3"/>
    <row r="662" s="242" customFormat="1" x14ac:dyDescent="0.3"/>
    <row r="663" s="242" customFormat="1" x14ac:dyDescent="0.3"/>
    <row r="664" s="242" customFormat="1" x14ac:dyDescent="0.3"/>
    <row r="665" s="242" customFormat="1" x14ac:dyDescent="0.3"/>
    <row r="666" s="242" customFormat="1" x14ac:dyDescent="0.3"/>
    <row r="667" s="242" customFormat="1" x14ac:dyDescent="0.3"/>
    <row r="668" s="242" customFormat="1" x14ac:dyDescent="0.3"/>
    <row r="669" s="242" customFormat="1" x14ac:dyDescent="0.3"/>
    <row r="670" s="242" customFormat="1" x14ac:dyDescent="0.3"/>
    <row r="671" s="242" customFormat="1" x14ac:dyDescent="0.3"/>
    <row r="672" s="242" customFormat="1" x14ac:dyDescent="0.3"/>
    <row r="673" s="242" customFormat="1" x14ac:dyDescent="0.3"/>
    <row r="674" s="242" customFormat="1" x14ac:dyDescent="0.3"/>
    <row r="675" s="242" customFormat="1" x14ac:dyDescent="0.3"/>
    <row r="676" s="242" customFormat="1" x14ac:dyDescent="0.3"/>
    <row r="677" s="242" customFormat="1" x14ac:dyDescent="0.3"/>
    <row r="678" s="242" customFormat="1" x14ac:dyDescent="0.3"/>
    <row r="679" s="242" customFormat="1" x14ac:dyDescent="0.3"/>
    <row r="680" s="242" customFormat="1" x14ac:dyDescent="0.3"/>
    <row r="681" s="242" customFormat="1" x14ac:dyDescent="0.3"/>
    <row r="682" s="242" customFormat="1" x14ac:dyDescent="0.3"/>
    <row r="683" s="242" customFormat="1" x14ac:dyDescent="0.3"/>
    <row r="684" s="242" customFormat="1" x14ac:dyDescent="0.3"/>
    <row r="685" s="242" customFormat="1" x14ac:dyDescent="0.3"/>
    <row r="686" s="242" customFormat="1" x14ac:dyDescent="0.3"/>
    <row r="687" s="242" customFormat="1" x14ac:dyDescent="0.3"/>
    <row r="688" s="242" customFormat="1" x14ac:dyDescent="0.3"/>
    <row r="689" s="242" customFormat="1" x14ac:dyDescent="0.3"/>
    <row r="690" s="242" customFormat="1" x14ac:dyDescent="0.3"/>
    <row r="691" s="242" customFormat="1" x14ac:dyDescent="0.3"/>
    <row r="692" s="242" customFormat="1" x14ac:dyDescent="0.3"/>
    <row r="693" s="242" customFormat="1" x14ac:dyDescent="0.3"/>
    <row r="694" s="242" customFormat="1" x14ac:dyDescent="0.3"/>
    <row r="695" s="242" customFormat="1" x14ac:dyDescent="0.3"/>
    <row r="696" s="242" customFormat="1" x14ac:dyDescent="0.3"/>
    <row r="697" s="242" customFormat="1" x14ac:dyDescent="0.3"/>
    <row r="698" s="242" customFormat="1" x14ac:dyDescent="0.3"/>
    <row r="699" s="242" customFormat="1" x14ac:dyDescent="0.3"/>
    <row r="700" s="242" customFormat="1" x14ac:dyDescent="0.3"/>
    <row r="701" s="242" customFormat="1" x14ac:dyDescent="0.3"/>
    <row r="702" s="242" customFormat="1" x14ac:dyDescent="0.3"/>
    <row r="703" s="242" customFormat="1" x14ac:dyDescent="0.3"/>
    <row r="704" s="242" customFormat="1" x14ac:dyDescent="0.3"/>
    <row r="705" s="242" customFormat="1" x14ac:dyDescent="0.3"/>
    <row r="706" s="242" customFormat="1" x14ac:dyDescent="0.3"/>
    <row r="707" s="242" customFormat="1" x14ac:dyDescent="0.3"/>
    <row r="708" s="242" customFormat="1" x14ac:dyDescent="0.3"/>
    <row r="709" s="242" customFormat="1" x14ac:dyDescent="0.3"/>
    <row r="710" s="242" customFormat="1" x14ac:dyDescent="0.3"/>
    <row r="711" s="242" customFormat="1" x14ac:dyDescent="0.3"/>
    <row r="712" s="242" customFormat="1" x14ac:dyDescent="0.3"/>
    <row r="713" s="242" customFormat="1" x14ac:dyDescent="0.3"/>
    <row r="714" s="242" customFormat="1" x14ac:dyDescent="0.3"/>
    <row r="715" s="242" customFormat="1" x14ac:dyDescent="0.3"/>
    <row r="716" s="242" customFormat="1" x14ac:dyDescent="0.3"/>
    <row r="717" s="242" customFormat="1" x14ac:dyDescent="0.3"/>
    <row r="718" s="242" customFormat="1" x14ac:dyDescent="0.3"/>
    <row r="719" s="242" customFormat="1" x14ac:dyDescent="0.3"/>
    <row r="720" s="242" customFormat="1" x14ac:dyDescent="0.3"/>
    <row r="721" s="242" customFormat="1" x14ac:dyDescent="0.3"/>
    <row r="722" s="242" customFormat="1" x14ac:dyDescent="0.3"/>
    <row r="723" s="242" customFormat="1" x14ac:dyDescent="0.3"/>
    <row r="724" s="242" customFormat="1" x14ac:dyDescent="0.3"/>
    <row r="725" s="242" customFormat="1" x14ac:dyDescent="0.3"/>
    <row r="726" s="242" customFormat="1" x14ac:dyDescent="0.3"/>
    <row r="727" s="242" customFormat="1" x14ac:dyDescent="0.3"/>
    <row r="728" s="242" customFormat="1" x14ac:dyDescent="0.3"/>
    <row r="729" s="242" customFormat="1" x14ac:dyDescent="0.3"/>
    <row r="730" s="242" customFormat="1" x14ac:dyDescent="0.3"/>
    <row r="731" s="242" customFormat="1" x14ac:dyDescent="0.3"/>
    <row r="732" s="242" customFormat="1" x14ac:dyDescent="0.3"/>
    <row r="733" s="242" customFormat="1" x14ac:dyDescent="0.3"/>
    <row r="734" s="242" customFormat="1" x14ac:dyDescent="0.3"/>
    <row r="735" s="242" customFormat="1" x14ac:dyDescent="0.3"/>
    <row r="736" s="242" customFormat="1" x14ac:dyDescent="0.3"/>
    <row r="737" s="242" customFormat="1" x14ac:dyDescent="0.3"/>
    <row r="738" s="242" customFormat="1" x14ac:dyDescent="0.3"/>
    <row r="739" s="242" customFormat="1" x14ac:dyDescent="0.3"/>
    <row r="740" s="242" customFormat="1" x14ac:dyDescent="0.3"/>
    <row r="741" s="242" customFormat="1" x14ac:dyDescent="0.3"/>
    <row r="742" s="242" customFormat="1" x14ac:dyDescent="0.3"/>
    <row r="743" s="242" customFormat="1" x14ac:dyDescent="0.3"/>
    <row r="744" s="242" customFormat="1" x14ac:dyDescent="0.3"/>
    <row r="745" s="242" customFormat="1" x14ac:dyDescent="0.3"/>
    <row r="746" s="242" customFormat="1" x14ac:dyDescent="0.3"/>
    <row r="747" s="242" customFormat="1" x14ac:dyDescent="0.3"/>
    <row r="748" s="242" customFormat="1" x14ac:dyDescent="0.3"/>
    <row r="749" s="242" customFormat="1" x14ac:dyDescent="0.3"/>
    <row r="750" s="242" customFormat="1" x14ac:dyDescent="0.3"/>
    <row r="751" s="242" customFormat="1" x14ac:dyDescent="0.3"/>
    <row r="752" s="242" customFormat="1" x14ac:dyDescent="0.3"/>
    <row r="753" s="242" customFormat="1" x14ac:dyDescent="0.3"/>
    <row r="754" s="242" customFormat="1" x14ac:dyDescent="0.3"/>
    <row r="755" s="242" customFormat="1" x14ac:dyDescent="0.3"/>
    <row r="756" s="242" customFormat="1" x14ac:dyDescent="0.3"/>
    <row r="757" s="242" customFormat="1" x14ac:dyDescent="0.3"/>
    <row r="758" s="242" customFormat="1" x14ac:dyDescent="0.3"/>
    <row r="759" s="242" customFormat="1" x14ac:dyDescent="0.3"/>
    <row r="760" s="242" customFormat="1" x14ac:dyDescent="0.3"/>
    <row r="761" s="242" customFormat="1" x14ac:dyDescent="0.3"/>
    <row r="762" s="242" customFormat="1" x14ac:dyDescent="0.3"/>
    <row r="763" s="242" customFormat="1" x14ac:dyDescent="0.3"/>
    <row r="764" s="242" customFormat="1" x14ac:dyDescent="0.3"/>
    <row r="765" s="242" customFormat="1" x14ac:dyDescent="0.3"/>
    <row r="766" s="242" customFormat="1" x14ac:dyDescent="0.3"/>
    <row r="767" s="242" customFormat="1" x14ac:dyDescent="0.3"/>
    <row r="768" s="242" customFormat="1" x14ac:dyDescent="0.3"/>
    <row r="769" s="242" customFormat="1" x14ac:dyDescent="0.3"/>
    <row r="770" s="242" customFormat="1" x14ac:dyDescent="0.3"/>
    <row r="771" s="242" customFormat="1" x14ac:dyDescent="0.3"/>
    <row r="772" s="242" customFormat="1" x14ac:dyDescent="0.3"/>
    <row r="773" s="242" customFormat="1" x14ac:dyDescent="0.3"/>
    <row r="774" s="242" customFormat="1" x14ac:dyDescent="0.3"/>
    <row r="775" s="242" customFormat="1" x14ac:dyDescent="0.3"/>
    <row r="776" s="242" customFormat="1" x14ac:dyDescent="0.3"/>
    <row r="777" s="242" customFormat="1" x14ac:dyDescent="0.3"/>
    <row r="778" s="242" customFormat="1" x14ac:dyDescent="0.3"/>
    <row r="779" s="242" customFormat="1" x14ac:dyDescent="0.3"/>
    <row r="780" s="242" customFormat="1" x14ac:dyDescent="0.3"/>
    <row r="781" s="242" customFormat="1" x14ac:dyDescent="0.3"/>
    <row r="782" s="242" customFormat="1" x14ac:dyDescent="0.3"/>
    <row r="783" s="242" customFormat="1" x14ac:dyDescent="0.3"/>
    <row r="784" s="242" customFormat="1" x14ac:dyDescent="0.3"/>
    <row r="785" s="242" customFormat="1" x14ac:dyDescent="0.3"/>
    <row r="786" s="242" customFormat="1" x14ac:dyDescent="0.3"/>
    <row r="787" s="242" customFormat="1" x14ac:dyDescent="0.3"/>
    <row r="788" s="242" customFormat="1" x14ac:dyDescent="0.3"/>
    <row r="789" s="242" customFormat="1" x14ac:dyDescent="0.3"/>
    <row r="790" s="242" customFormat="1" x14ac:dyDescent="0.3"/>
    <row r="791" s="242" customFormat="1" x14ac:dyDescent="0.3"/>
    <row r="792" s="242" customFormat="1" x14ac:dyDescent="0.3"/>
    <row r="793" s="242" customFormat="1" x14ac:dyDescent="0.3"/>
    <row r="794" s="242" customFormat="1" x14ac:dyDescent="0.3"/>
    <row r="795" s="242" customFormat="1" x14ac:dyDescent="0.3"/>
    <row r="796" s="242" customFormat="1" x14ac:dyDescent="0.3"/>
    <row r="797" s="242" customFormat="1" x14ac:dyDescent="0.3"/>
    <row r="798" s="242" customFormat="1" x14ac:dyDescent="0.3"/>
    <row r="799" s="242" customFormat="1" x14ac:dyDescent="0.3"/>
    <row r="800" s="242" customFormat="1" x14ac:dyDescent="0.3"/>
    <row r="801" s="242" customFormat="1" x14ac:dyDescent="0.3"/>
    <row r="802" s="242" customFormat="1" x14ac:dyDescent="0.3"/>
    <row r="803" s="242" customFormat="1" x14ac:dyDescent="0.3"/>
    <row r="804" s="242" customFormat="1" x14ac:dyDescent="0.3"/>
    <row r="805" s="242" customFormat="1" x14ac:dyDescent="0.3"/>
    <row r="806" s="242" customFormat="1" x14ac:dyDescent="0.3"/>
    <row r="807" s="242" customFormat="1" x14ac:dyDescent="0.3"/>
    <row r="808" s="242" customFormat="1" x14ac:dyDescent="0.3"/>
    <row r="809" s="242" customFormat="1" x14ac:dyDescent="0.3"/>
    <row r="810" s="242" customFormat="1" x14ac:dyDescent="0.3"/>
    <row r="811" s="242" customFormat="1" x14ac:dyDescent="0.3"/>
    <row r="812" s="242" customFormat="1" x14ac:dyDescent="0.3"/>
    <row r="813" s="242" customFormat="1" x14ac:dyDescent="0.3"/>
    <row r="814" s="242" customFormat="1" x14ac:dyDescent="0.3"/>
    <row r="815" s="242" customFormat="1" x14ac:dyDescent="0.3"/>
    <row r="816" s="242" customFormat="1" x14ac:dyDescent="0.3"/>
    <row r="817" s="242" customFormat="1" x14ac:dyDescent="0.3"/>
    <row r="818" s="242" customFormat="1" x14ac:dyDescent="0.3"/>
    <row r="819" s="242" customFormat="1" x14ac:dyDescent="0.3"/>
    <row r="820" s="242" customFormat="1" x14ac:dyDescent="0.3"/>
    <row r="821" s="242" customFormat="1" x14ac:dyDescent="0.3"/>
    <row r="822" s="242" customFormat="1" x14ac:dyDescent="0.3"/>
    <row r="823" s="242" customFormat="1" x14ac:dyDescent="0.3"/>
    <row r="824" s="242" customFormat="1" x14ac:dyDescent="0.3"/>
    <row r="825" s="242" customFormat="1" x14ac:dyDescent="0.3"/>
    <row r="826" s="242" customFormat="1" x14ac:dyDescent="0.3"/>
    <row r="827" s="242" customFormat="1" x14ac:dyDescent="0.3"/>
    <row r="828" s="242" customFormat="1" x14ac:dyDescent="0.3"/>
    <row r="829" s="242" customFormat="1" x14ac:dyDescent="0.3"/>
    <row r="830" s="242" customFormat="1" x14ac:dyDescent="0.3"/>
    <row r="831" s="242" customFormat="1" x14ac:dyDescent="0.3"/>
    <row r="832" s="242" customFormat="1" x14ac:dyDescent="0.3"/>
    <row r="833" s="242" customFormat="1" x14ac:dyDescent="0.3"/>
    <row r="834" s="242" customFormat="1" x14ac:dyDescent="0.3"/>
    <row r="835" s="242" customFormat="1" x14ac:dyDescent="0.3"/>
    <row r="836" s="242" customFormat="1" x14ac:dyDescent="0.3"/>
    <row r="837" s="242" customFormat="1" x14ac:dyDescent="0.3"/>
    <row r="838" s="242" customFormat="1" x14ac:dyDescent="0.3"/>
    <row r="839" s="242" customFormat="1" x14ac:dyDescent="0.3"/>
    <row r="840" s="242" customFormat="1" x14ac:dyDescent="0.3"/>
    <row r="841" s="242" customFormat="1" x14ac:dyDescent="0.3"/>
    <row r="842" s="242" customFormat="1" x14ac:dyDescent="0.3"/>
    <row r="843" s="242" customFormat="1" x14ac:dyDescent="0.3"/>
    <row r="844" s="242" customFormat="1" x14ac:dyDescent="0.3"/>
    <row r="845" s="242" customFormat="1" x14ac:dyDescent="0.3"/>
    <row r="846" s="242" customFormat="1" x14ac:dyDescent="0.3"/>
    <row r="847" s="242" customFormat="1" x14ac:dyDescent="0.3"/>
    <row r="848" s="242" customFormat="1" x14ac:dyDescent="0.3"/>
    <row r="849" s="242" customFormat="1" x14ac:dyDescent="0.3"/>
    <row r="850" s="242" customFormat="1" x14ac:dyDescent="0.3"/>
    <row r="851" s="242" customFormat="1" x14ac:dyDescent="0.3"/>
    <row r="852" s="242" customFormat="1" x14ac:dyDescent="0.3"/>
    <row r="853" s="242" customFormat="1" x14ac:dyDescent="0.3"/>
    <row r="854" s="242" customFormat="1" x14ac:dyDescent="0.3"/>
    <row r="855" s="242" customFormat="1" x14ac:dyDescent="0.3"/>
    <row r="856" s="242" customFormat="1" x14ac:dyDescent="0.3"/>
    <row r="857" s="242" customFormat="1" x14ac:dyDescent="0.3"/>
    <row r="858" s="242" customFormat="1" x14ac:dyDescent="0.3"/>
    <row r="859" s="242" customFormat="1" x14ac:dyDescent="0.3"/>
    <row r="860" s="242" customFormat="1" x14ac:dyDescent="0.3"/>
    <row r="861" s="242" customFormat="1" x14ac:dyDescent="0.3"/>
    <row r="862" s="242" customFormat="1" x14ac:dyDescent="0.3"/>
    <row r="863" s="242" customFormat="1" x14ac:dyDescent="0.3"/>
    <row r="864" s="242" customFormat="1" x14ac:dyDescent="0.3"/>
    <row r="865" s="242" customFormat="1" x14ac:dyDescent="0.3"/>
    <row r="866" s="242" customFormat="1" x14ac:dyDescent="0.3"/>
    <row r="867" s="242" customFormat="1" x14ac:dyDescent="0.3"/>
    <row r="868" s="242" customFormat="1" x14ac:dyDescent="0.3"/>
    <row r="869" s="242" customFormat="1" x14ac:dyDescent="0.3"/>
    <row r="870" s="242" customFormat="1" x14ac:dyDescent="0.3"/>
    <row r="871" s="242" customFormat="1" x14ac:dyDescent="0.3"/>
    <row r="872" s="242" customFormat="1" x14ac:dyDescent="0.3"/>
    <row r="873" s="242" customFormat="1" x14ac:dyDescent="0.3"/>
    <row r="874" s="242" customFormat="1" x14ac:dyDescent="0.3"/>
    <row r="875" s="242" customFormat="1" x14ac:dyDescent="0.3"/>
    <row r="876" s="242" customFormat="1" x14ac:dyDescent="0.3"/>
    <row r="877" s="242" customFormat="1" x14ac:dyDescent="0.3"/>
    <row r="878" s="242" customFormat="1" x14ac:dyDescent="0.3"/>
    <row r="879" s="242" customFormat="1" x14ac:dyDescent="0.3"/>
    <row r="880" s="242" customFormat="1" x14ac:dyDescent="0.3"/>
    <row r="881" s="242" customFormat="1" x14ac:dyDescent="0.3"/>
    <row r="882" s="242" customFormat="1" x14ac:dyDescent="0.3"/>
    <row r="883" s="242" customFormat="1" x14ac:dyDescent="0.3"/>
    <row r="884" s="242" customFormat="1" x14ac:dyDescent="0.3"/>
    <row r="885" s="242" customFormat="1" x14ac:dyDescent="0.3"/>
    <row r="886" s="242" customFormat="1" x14ac:dyDescent="0.3"/>
    <row r="887" s="242" customFormat="1" x14ac:dyDescent="0.3"/>
    <row r="888" s="242" customFormat="1" x14ac:dyDescent="0.3"/>
    <row r="889" s="242" customFormat="1" x14ac:dyDescent="0.3"/>
    <row r="890" s="242" customFormat="1" x14ac:dyDescent="0.3"/>
    <row r="891" s="242" customFormat="1" x14ac:dyDescent="0.3"/>
    <row r="892" s="242" customFormat="1" x14ac:dyDescent="0.3"/>
    <row r="893" s="242" customFormat="1" x14ac:dyDescent="0.3"/>
    <row r="894" s="242" customFormat="1" x14ac:dyDescent="0.3"/>
    <row r="895" s="242" customFormat="1" x14ac:dyDescent="0.3"/>
    <row r="896" s="242" customFormat="1" x14ac:dyDescent="0.3"/>
    <row r="897" s="242" customFormat="1" x14ac:dyDescent="0.3"/>
    <row r="898" s="242" customFormat="1" x14ac:dyDescent="0.3"/>
    <row r="899" s="242" customFormat="1" x14ac:dyDescent="0.3"/>
    <row r="900" s="242" customFormat="1" x14ac:dyDescent="0.3"/>
    <row r="901" s="242" customFormat="1" x14ac:dyDescent="0.3"/>
    <row r="902" s="242" customFormat="1" x14ac:dyDescent="0.3"/>
    <row r="903" s="242" customFormat="1" x14ac:dyDescent="0.3"/>
    <row r="904" s="242" customFormat="1" x14ac:dyDescent="0.3"/>
    <row r="905" s="242" customFormat="1" x14ac:dyDescent="0.3"/>
    <row r="906" s="242" customFormat="1" x14ac:dyDescent="0.3"/>
    <row r="907" s="242" customFormat="1" x14ac:dyDescent="0.3"/>
    <row r="908" s="242" customFormat="1" x14ac:dyDescent="0.3"/>
    <row r="909" s="242" customFormat="1" x14ac:dyDescent="0.3"/>
    <row r="910" s="242" customFormat="1" x14ac:dyDescent="0.3"/>
    <row r="911" s="242" customFormat="1" x14ac:dyDescent="0.3"/>
    <row r="912" s="242" customFormat="1" x14ac:dyDescent="0.3"/>
    <row r="913" s="242" customFormat="1" x14ac:dyDescent="0.3"/>
    <row r="914" s="242" customFormat="1" x14ac:dyDescent="0.3"/>
    <row r="915" s="242" customFormat="1" x14ac:dyDescent="0.3"/>
    <row r="916" s="242" customFormat="1" x14ac:dyDescent="0.3"/>
    <row r="917" s="242" customFormat="1" x14ac:dyDescent="0.3"/>
    <row r="918" s="242" customFormat="1" x14ac:dyDescent="0.3"/>
    <row r="919" s="242" customFormat="1" x14ac:dyDescent="0.3"/>
    <row r="920" s="242" customFormat="1" x14ac:dyDescent="0.3"/>
    <row r="921" s="242" customFormat="1" x14ac:dyDescent="0.3"/>
    <row r="922" s="242" customFormat="1" x14ac:dyDescent="0.3"/>
    <row r="923" s="242" customFormat="1" x14ac:dyDescent="0.3"/>
    <row r="924" s="242" customFormat="1" x14ac:dyDescent="0.3"/>
    <row r="925" s="242" customFormat="1" x14ac:dyDescent="0.3"/>
    <row r="926" s="242" customFormat="1" x14ac:dyDescent="0.3"/>
    <row r="927" s="242" customFormat="1" x14ac:dyDescent="0.3"/>
    <row r="928" s="242" customFormat="1" x14ac:dyDescent="0.3"/>
    <row r="929" s="242" customFormat="1" x14ac:dyDescent="0.3"/>
    <row r="930" s="242" customFormat="1" x14ac:dyDescent="0.3"/>
    <row r="931" s="242" customFormat="1" x14ac:dyDescent="0.3"/>
    <row r="932" s="242" customFormat="1" x14ac:dyDescent="0.3"/>
    <row r="933" s="242" customFormat="1" x14ac:dyDescent="0.3"/>
    <row r="934" s="242" customFormat="1" x14ac:dyDescent="0.3"/>
    <row r="935" s="242" customFormat="1" x14ac:dyDescent="0.3"/>
    <row r="936" s="242" customFormat="1" x14ac:dyDescent="0.3"/>
    <row r="937" s="242" customFormat="1" x14ac:dyDescent="0.3"/>
    <row r="938" s="242" customFormat="1" x14ac:dyDescent="0.3"/>
    <row r="939" s="242" customFormat="1" x14ac:dyDescent="0.3"/>
    <row r="940" s="242" customFormat="1" x14ac:dyDescent="0.3"/>
    <row r="941" s="242" customFormat="1" x14ac:dyDescent="0.3"/>
    <row r="942" s="242" customFormat="1" x14ac:dyDescent="0.3"/>
    <row r="943" s="242" customFormat="1" x14ac:dyDescent="0.3"/>
    <row r="944" s="242" customFormat="1" x14ac:dyDescent="0.3"/>
    <row r="945" s="242" customFormat="1" x14ac:dyDescent="0.3"/>
    <row r="946" s="242" customFormat="1" x14ac:dyDescent="0.3"/>
    <row r="947" s="242" customFormat="1" x14ac:dyDescent="0.3"/>
    <row r="948" s="242" customFormat="1" x14ac:dyDescent="0.3"/>
    <row r="949" s="242" customFormat="1" x14ac:dyDescent="0.3"/>
    <row r="950" s="242" customFormat="1" x14ac:dyDescent="0.3"/>
    <row r="951" s="242" customFormat="1" x14ac:dyDescent="0.3"/>
    <row r="952" s="242" customFormat="1" x14ac:dyDescent="0.3"/>
    <row r="953" s="242" customFormat="1" x14ac:dyDescent="0.3"/>
    <row r="954" s="242" customFormat="1" x14ac:dyDescent="0.3"/>
    <row r="955" s="242" customFormat="1" x14ac:dyDescent="0.3"/>
    <row r="956" s="242" customFormat="1" x14ac:dyDescent="0.3"/>
    <row r="957" s="242" customFormat="1" x14ac:dyDescent="0.3"/>
    <row r="958" s="242" customFormat="1" x14ac:dyDescent="0.3"/>
    <row r="959" s="242" customFormat="1" x14ac:dyDescent="0.3"/>
    <row r="960" s="242" customFormat="1" x14ac:dyDescent="0.3"/>
    <row r="961" s="242" customFormat="1" x14ac:dyDescent="0.3"/>
    <row r="962" s="242" customFormat="1" x14ac:dyDescent="0.3"/>
    <row r="963" s="242" customFormat="1" x14ac:dyDescent="0.3"/>
    <row r="964" s="242" customFormat="1" x14ac:dyDescent="0.3"/>
    <row r="965" s="242" customFormat="1" x14ac:dyDescent="0.3"/>
    <row r="966" s="242" customFormat="1" x14ac:dyDescent="0.3"/>
    <row r="967" s="242" customFormat="1" x14ac:dyDescent="0.3"/>
    <row r="968" s="242" customFormat="1" x14ac:dyDescent="0.3"/>
    <row r="969" s="242" customFormat="1" x14ac:dyDescent="0.3"/>
    <row r="970" s="242" customFormat="1" x14ac:dyDescent="0.3"/>
    <row r="971" s="242" customFormat="1" x14ac:dyDescent="0.3"/>
    <row r="972" s="242" customFormat="1" x14ac:dyDescent="0.3"/>
    <row r="973" s="242" customFormat="1" x14ac:dyDescent="0.3"/>
    <row r="974" s="242" customFormat="1" x14ac:dyDescent="0.3"/>
    <row r="975" s="242" customFormat="1" x14ac:dyDescent="0.3"/>
    <row r="976" s="242" customFormat="1" x14ac:dyDescent="0.3"/>
    <row r="977" s="242" customFormat="1" x14ac:dyDescent="0.3"/>
    <row r="978" s="242" customFormat="1" x14ac:dyDescent="0.3"/>
    <row r="979" s="242" customFormat="1" x14ac:dyDescent="0.3"/>
    <row r="980" s="242" customFormat="1" x14ac:dyDescent="0.3"/>
    <row r="981" s="242" customFormat="1" x14ac:dyDescent="0.3"/>
    <row r="982" s="242" customFormat="1" x14ac:dyDescent="0.3"/>
    <row r="983" s="242" customFormat="1" x14ac:dyDescent="0.3"/>
    <row r="984" s="242" customFormat="1" x14ac:dyDescent="0.3"/>
    <row r="985" s="242" customFormat="1" x14ac:dyDescent="0.3"/>
    <row r="986" s="242" customFormat="1" x14ac:dyDescent="0.3"/>
    <row r="987" s="242" customFormat="1" x14ac:dyDescent="0.3"/>
    <row r="988" s="242" customFormat="1" x14ac:dyDescent="0.3"/>
    <row r="989" s="242" customFormat="1" x14ac:dyDescent="0.3"/>
    <row r="990" s="242" customFormat="1" x14ac:dyDescent="0.3"/>
    <row r="991" s="242" customFormat="1" x14ac:dyDescent="0.3"/>
    <row r="992" s="242" customFormat="1" x14ac:dyDescent="0.3"/>
    <row r="993" s="242" customFormat="1" x14ac:dyDescent="0.3"/>
    <row r="994" s="242" customFormat="1" x14ac:dyDescent="0.3"/>
    <row r="995" s="242" customFormat="1" x14ac:dyDescent="0.3"/>
    <row r="996" s="242" customFormat="1" x14ac:dyDescent="0.3"/>
    <row r="997" s="242" customFormat="1" x14ac:dyDescent="0.3"/>
    <row r="998" s="242" customFormat="1" x14ac:dyDescent="0.3"/>
    <row r="999" s="242" customFormat="1" x14ac:dyDescent="0.3"/>
    <row r="1000" s="242" customFormat="1" x14ac:dyDescent="0.3"/>
    <row r="1001" s="242" customFormat="1" x14ac:dyDescent="0.3"/>
    <row r="1002" s="242" customFormat="1" x14ac:dyDescent="0.3"/>
    <row r="1003" s="242" customFormat="1" x14ac:dyDescent="0.3"/>
    <row r="1004" s="242" customFormat="1" x14ac:dyDescent="0.3"/>
    <row r="1005" s="242" customFormat="1" x14ac:dyDescent="0.3"/>
    <row r="1006" s="242" customFormat="1" x14ac:dyDescent="0.3"/>
    <row r="1007" s="242" customFormat="1" x14ac:dyDescent="0.3"/>
    <row r="1008" s="242" customFormat="1" x14ac:dyDescent="0.3"/>
    <row r="1009" s="242" customFormat="1" x14ac:dyDescent="0.3"/>
    <row r="1010" s="242" customFormat="1" x14ac:dyDescent="0.3"/>
    <row r="1011" s="242" customFormat="1" x14ac:dyDescent="0.3"/>
    <row r="1012" s="242" customFormat="1" x14ac:dyDescent="0.3"/>
    <row r="1013" s="242" customFormat="1" x14ac:dyDescent="0.3"/>
    <row r="1014" s="242" customFormat="1" x14ac:dyDescent="0.3"/>
    <row r="1015" s="242" customFormat="1" x14ac:dyDescent="0.3"/>
    <row r="1016" s="242" customFormat="1" x14ac:dyDescent="0.3"/>
    <row r="1017" s="242" customFormat="1" x14ac:dyDescent="0.3"/>
    <row r="1018" s="242" customFormat="1" x14ac:dyDescent="0.3"/>
    <row r="1019" s="242" customFormat="1" x14ac:dyDescent="0.3"/>
    <row r="1020" s="242" customFormat="1" x14ac:dyDescent="0.3"/>
    <row r="1021" s="242" customFormat="1" x14ac:dyDescent="0.3"/>
    <row r="1022" s="242" customFormat="1" x14ac:dyDescent="0.3"/>
    <row r="1023" s="242" customFormat="1" x14ac:dyDescent="0.3"/>
    <row r="1024" s="242" customFormat="1" x14ac:dyDescent="0.3"/>
    <row r="1025" s="242" customFormat="1" x14ac:dyDescent="0.3"/>
    <row r="1026" s="242" customFormat="1" x14ac:dyDescent="0.3"/>
    <row r="1027" s="242" customFormat="1" x14ac:dyDescent="0.3"/>
    <row r="1028" s="242" customFormat="1" x14ac:dyDescent="0.3"/>
    <row r="1029" s="242" customFormat="1" x14ac:dyDescent="0.3"/>
    <row r="1030" s="242" customFormat="1" x14ac:dyDescent="0.3"/>
    <row r="1031" s="242" customFormat="1" x14ac:dyDescent="0.3"/>
    <row r="1032" s="242" customFormat="1" x14ac:dyDescent="0.3"/>
    <row r="1033" s="242" customFormat="1" x14ac:dyDescent="0.3"/>
    <row r="1034" s="242" customFormat="1" x14ac:dyDescent="0.3"/>
    <row r="1035" s="242" customFormat="1" x14ac:dyDescent="0.3"/>
    <row r="1036" s="242" customFormat="1" x14ac:dyDescent="0.3"/>
    <row r="1037" s="242" customFormat="1" x14ac:dyDescent="0.3"/>
    <row r="1038" s="242" customFormat="1" x14ac:dyDescent="0.3"/>
    <row r="1039" s="242" customFormat="1" x14ac:dyDescent="0.3"/>
    <row r="1040" s="242" customFormat="1" x14ac:dyDescent="0.3"/>
    <row r="1041" s="242" customFormat="1" x14ac:dyDescent="0.3"/>
    <row r="1042" s="242" customFormat="1" x14ac:dyDescent="0.3"/>
    <row r="1043" s="242" customFormat="1" x14ac:dyDescent="0.3"/>
    <row r="1044" s="242" customFormat="1" x14ac:dyDescent="0.3"/>
    <row r="1045" s="242" customFormat="1" x14ac:dyDescent="0.3"/>
    <row r="1046" s="242" customFormat="1" x14ac:dyDescent="0.3"/>
    <row r="1047" s="242" customFormat="1" x14ac:dyDescent="0.3"/>
    <row r="1048" s="242" customFormat="1" x14ac:dyDescent="0.3"/>
  </sheetData>
  <sheetProtection algorithmName="SHA-512" hashValue="Ci5VjsdRPO+7k+zWCDEqqTUgaiqzo30JZiQ9hXUyuLPhU9Ml30RXsvV5Vtgvh5EQHoR3Kso580ozaXXumBo6OA==" saltValue="z/V3Ls9pA9aNWwqAHHdPkg==" spinCount="100000" sheet="1" formatCells="0" formatColumns="0" formatRows="0"/>
  <sortState xmlns:xlrd2="http://schemas.microsoft.com/office/spreadsheetml/2017/richdata2" ref="A222:C251">
    <sortCondition ref="A222:A251"/>
  </sortState>
  <mergeCells count="164">
    <mergeCell ref="A249:C249"/>
    <mergeCell ref="A250:C250"/>
    <mergeCell ref="A251:C251"/>
    <mergeCell ref="A221:C221"/>
    <mergeCell ref="D220:E220"/>
    <mergeCell ref="A245:C245"/>
    <mergeCell ref="A246:C246"/>
    <mergeCell ref="A247:C247"/>
    <mergeCell ref="A248:C248"/>
    <mergeCell ref="A222:C222"/>
    <mergeCell ref="A223:C223"/>
    <mergeCell ref="A224:C224"/>
    <mergeCell ref="A225:C225"/>
    <mergeCell ref="A226:C226"/>
    <mergeCell ref="A227:C227"/>
    <mergeCell ref="A228:C228"/>
    <mergeCell ref="A229:C229"/>
    <mergeCell ref="A230:C230"/>
    <mergeCell ref="A231:C231"/>
    <mergeCell ref="A237:C237"/>
    <mergeCell ref="A238:C238"/>
    <mergeCell ref="A239:C239"/>
    <mergeCell ref="A240:C240"/>
    <mergeCell ref="A241:C241"/>
    <mergeCell ref="A242:C242"/>
    <mergeCell ref="A243:C243"/>
    <mergeCell ref="A244:C244"/>
    <mergeCell ref="A232:C232"/>
    <mergeCell ref="A233:C233"/>
    <mergeCell ref="A234:C234"/>
    <mergeCell ref="A235:C235"/>
    <mergeCell ref="A236:C236"/>
    <mergeCell ref="Z113:Z114"/>
    <mergeCell ref="J113:J114"/>
    <mergeCell ref="K113:K114"/>
    <mergeCell ref="L113:L114"/>
    <mergeCell ref="M113:M114"/>
    <mergeCell ref="N113:N114"/>
    <mergeCell ref="O113:O114"/>
    <mergeCell ref="P113:P114"/>
    <mergeCell ref="Q113:Q114"/>
    <mergeCell ref="R113:R114"/>
    <mergeCell ref="S113:S114"/>
    <mergeCell ref="T113:T114"/>
    <mergeCell ref="U113:U114"/>
    <mergeCell ref="V113:V114"/>
    <mergeCell ref="W113:W114"/>
    <mergeCell ref="X113:X114"/>
    <mergeCell ref="Y113:Y114"/>
    <mergeCell ref="G215:H215"/>
    <mergeCell ref="G216:H216"/>
    <mergeCell ref="G217:H217"/>
    <mergeCell ref="G114:H114"/>
    <mergeCell ref="G116:H116"/>
    <mergeCell ref="G210:H210"/>
    <mergeCell ref="G211:H211"/>
    <mergeCell ref="G212:H212"/>
    <mergeCell ref="G213:H213"/>
    <mergeCell ref="G214:H214"/>
    <mergeCell ref="G205:H205"/>
    <mergeCell ref="G206:H206"/>
    <mergeCell ref="G207:H207"/>
    <mergeCell ref="G208:H208"/>
    <mergeCell ref="G209:H209"/>
    <mergeCell ref="G200:H200"/>
    <mergeCell ref="G201:H201"/>
    <mergeCell ref="G202:H202"/>
    <mergeCell ref="G203:H203"/>
    <mergeCell ref="G204:H204"/>
    <mergeCell ref="G195:H195"/>
    <mergeCell ref="G196:H196"/>
    <mergeCell ref="G197:H197"/>
    <mergeCell ref="G198:H198"/>
    <mergeCell ref="G199:H199"/>
    <mergeCell ref="G190:H190"/>
    <mergeCell ref="G191:H191"/>
    <mergeCell ref="G192:H192"/>
    <mergeCell ref="G193:H193"/>
    <mergeCell ref="G194:H194"/>
    <mergeCell ref="G185:H185"/>
    <mergeCell ref="G186:H186"/>
    <mergeCell ref="G187:H187"/>
    <mergeCell ref="G188:H188"/>
    <mergeCell ref="G189:H189"/>
    <mergeCell ref="G180:H180"/>
    <mergeCell ref="G181:H181"/>
    <mergeCell ref="G182:H182"/>
    <mergeCell ref="G183:H183"/>
    <mergeCell ref="G184:H184"/>
    <mergeCell ref="G175:H175"/>
    <mergeCell ref="G176:H176"/>
    <mergeCell ref="G177:H177"/>
    <mergeCell ref="G178:H178"/>
    <mergeCell ref="G179:H179"/>
    <mergeCell ref="G170:H170"/>
    <mergeCell ref="G171:H171"/>
    <mergeCell ref="G172:H172"/>
    <mergeCell ref="G173:H173"/>
    <mergeCell ref="G174:H174"/>
    <mergeCell ref="G165:H165"/>
    <mergeCell ref="G166:H166"/>
    <mergeCell ref="G167:H167"/>
    <mergeCell ref="G168:H168"/>
    <mergeCell ref="G169:H169"/>
    <mergeCell ref="G161:H161"/>
    <mergeCell ref="G162:H162"/>
    <mergeCell ref="G163:H163"/>
    <mergeCell ref="G164:H164"/>
    <mergeCell ref="G155:H155"/>
    <mergeCell ref="G156:H156"/>
    <mergeCell ref="G157:H157"/>
    <mergeCell ref="G158:H158"/>
    <mergeCell ref="G159:H159"/>
    <mergeCell ref="G152:H152"/>
    <mergeCell ref="G153:H153"/>
    <mergeCell ref="G154:H154"/>
    <mergeCell ref="G145:H145"/>
    <mergeCell ref="G146:H146"/>
    <mergeCell ref="G147:H147"/>
    <mergeCell ref="G148:H148"/>
    <mergeCell ref="G149:H149"/>
    <mergeCell ref="G160:H160"/>
    <mergeCell ref="G143:H143"/>
    <mergeCell ref="G144:H144"/>
    <mergeCell ref="G135:H135"/>
    <mergeCell ref="G136:H136"/>
    <mergeCell ref="G137:H137"/>
    <mergeCell ref="G138:H138"/>
    <mergeCell ref="G139:H139"/>
    <mergeCell ref="G150:H150"/>
    <mergeCell ref="G151:H151"/>
    <mergeCell ref="G134:H134"/>
    <mergeCell ref="G125:H125"/>
    <mergeCell ref="G126:H126"/>
    <mergeCell ref="G127:H127"/>
    <mergeCell ref="G128:H128"/>
    <mergeCell ref="G129:H129"/>
    <mergeCell ref="G140:H140"/>
    <mergeCell ref="G141:H141"/>
    <mergeCell ref="G142:H142"/>
    <mergeCell ref="A220:C220"/>
    <mergeCell ref="A2:F2"/>
    <mergeCell ref="G120:H120"/>
    <mergeCell ref="G121:H121"/>
    <mergeCell ref="G122:H122"/>
    <mergeCell ref="G123:H123"/>
    <mergeCell ref="G124:H124"/>
    <mergeCell ref="G117:H117"/>
    <mergeCell ref="G118:H118"/>
    <mergeCell ref="G119:H119"/>
    <mergeCell ref="G115:H115"/>
    <mergeCell ref="E114:F114"/>
    <mergeCell ref="E115:F115"/>
    <mergeCell ref="C114:D114"/>
    <mergeCell ref="C115:D115"/>
    <mergeCell ref="A114:B114"/>
    <mergeCell ref="A115:B115"/>
    <mergeCell ref="C112:D113"/>
    <mergeCell ref="E112:F113"/>
    <mergeCell ref="A112:B113"/>
    <mergeCell ref="G130:H130"/>
    <mergeCell ref="G131:H131"/>
    <mergeCell ref="G132:H132"/>
    <mergeCell ref="G133:H133"/>
  </mergeCells>
  <phoneticPr fontId="65" type="noConversion"/>
  <conditionalFormatting sqref="G115:H115 G118:H217">
    <cfRule type="containsText" dxfId="5" priority="8" operator="containsText" text="correct">
      <formula>NOT(ISERROR(SEARCH("correct",G115)))</formula>
    </cfRule>
  </conditionalFormatting>
  <conditionalFormatting sqref="G115:I115 G118:I217">
    <cfRule type="containsText" dxfId="4" priority="9" operator="containsText" text="Savings Greater than">
      <formula>NOT(ISERROR(SEARCH("Savings Greater than",G115)))</formula>
    </cfRule>
  </conditionalFormatting>
  <conditionalFormatting sqref="O117">
    <cfRule type="expression" dxfId="3" priority="5" stopIfTrue="1">
      <formula>#REF!="Check Work Type"</formula>
    </cfRule>
  </conditionalFormatting>
  <conditionalFormatting sqref="Q118">
    <cfRule type="cellIs" priority="1" stopIfTrue="1" operator="equal">
      <formula>""</formula>
    </cfRule>
    <cfRule type="cellIs" dxfId="2" priority="2" operator="greaterThan">
      <formula>0.58</formula>
    </cfRule>
  </conditionalFormatting>
  <conditionalFormatting sqref="Q117:S117">
    <cfRule type="expression" dxfId="1" priority="3" stopIfTrue="1">
      <formula>#REF!="Check Work Type"</formula>
    </cfRule>
  </conditionalFormatting>
  <conditionalFormatting sqref="S9:U108">
    <cfRule type="expression" dxfId="0" priority="13" stopIfTrue="1">
      <formula>#REF!="Check Work Type"</formula>
    </cfRule>
  </conditionalFormatting>
  <dataValidations xWindow="1417" yWindow="400" count="3">
    <dataValidation allowBlank="1" showInputMessage="1" showErrorMessage="1" prompt="Calculated from data in application form." sqref="Z8" xr:uid="{84465D40-4411-4D4A-991D-744FD2D26D4D}"/>
    <dataValidation allowBlank="1" showInputMessage="1" showErrorMessage="1" prompt="The maximum proportion of the grant value that can be claimed for energy efficiency measures is 58%. The cells here calculate the eligible amount of efficiency measures that can be supported through the grant." sqref="R117:R119" xr:uid="{9848FB44-31D0-4CAA-8111-4DF43BB90895}"/>
    <dataValidation allowBlank="1" showInputMessage="1" showErrorMessage="1" prompt="The eligible, carbon compliant grant is first allocated to the low carbon heating measures, any remaining grant value is allocated to the energy efficiency measures. " sqref="P117:P119" xr:uid="{279193D0-28BB-4473-BD3C-ECD062347C2B}"/>
  </dataValidations>
  <pageMargins left="0.7" right="0.7" top="0.75" bottom="0.75" header="0.3" footer="0.3"/>
  <pageSetup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40"/>
  <sheetViews>
    <sheetView showGridLines="0" showRowColHeaders="0" topLeftCell="A13" zoomScale="85" zoomScaleNormal="85" workbookViewId="0">
      <selection activeCell="C17" sqref="C17"/>
    </sheetView>
  </sheetViews>
  <sheetFormatPr defaultColWidth="9.453125" defaultRowHeight="12.5" x14ac:dyDescent="0.25"/>
  <cols>
    <col min="1" max="2" width="3.453125" style="248" customWidth="1"/>
    <col min="3" max="3" width="187.453125" style="248" customWidth="1"/>
    <col min="4" max="9" width="3.54296875" style="248" customWidth="1"/>
    <col min="10" max="16384" width="9.453125" style="248"/>
  </cols>
  <sheetData>
    <row r="1" spans="1:40" ht="15.5" x14ac:dyDescent="0.25">
      <c r="A1" s="247"/>
      <c r="B1" s="50"/>
      <c r="C1" s="51"/>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row>
    <row r="2" spans="1:40" ht="40.5" customHeight="1" x14ac:dyDescent="0.25">
      <c r="A2" s="247"/>
      <c r="B2" s="52"/>
      <c r="C2" s="53"/>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row>
    <row r="3" spans="1:40" ht="70.5" customHeight="1" x14ac:dyDescent="0.25">
      <c r="A3" s="247"/>
      <c r="C3" s="56" t="s">
        <v>2132</v>
      </c>
      <c r="D3" s="249"/>
      <c r="E3" s="250"/>
      <c r="F3" s="250"/>
      <c r="G3" s="250"/>
      <c r="H3" s="250"/>
      <c r="I3" s="250"/>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row>
    <row r="4" spans="1:40" ht="10.5" customHeight="1" x14ac:dyDescent="0.25">
      <c r="A4" s="247"/>
      <c r="C4" s="57"/>
      <c r="D4" s="249"/>
      <c r="E4" s="250"/>
      <c r="F4" s="250"/>
      <c r="G4" s="250"/>
      <c r="H4" s="250"/>
      <c r="I4" s="250"/>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row>
    <row r="5" spans="1:40" ht="10.5" customHeight="1" x14ac:dyDescent="0.25">
      <c r="A5" s="247"/>
      <c r="C5" s="54"/>
      <c r="D5" s="249"/>
      <c r="E5" s="250"/>
      <c r="F5" s="250"/>
      <c r="G5" s="250"/>
      <c r="H5" s="250"/>
      <c r="I5" s="250"/>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row>
    <row r="6" spans="1:40" ht="13.5" customHeight="1" x14ac:dyDescent="0.25">
      <c r="A6" s="247"/>
      <c r="C6" s="251" t="str">
        <f ca="1">"© Salix Finance "&amp;YEAR(NOW())</f>
        <v>© Salix Finance 2023</v>
      </c>
      <c r="D6" s="249"/>
      <c r="E6" s="250"/>
      <c r="F6" s="250"/>
      <c r="G6" s="250"/>
      <c r="H6" s="250"/>
      <c r="I6" s="250"/>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row>
    <row r="7" spans="1:40" ht="8.15" customHeight="1" x14ac:dyDescent="0.25">
      <c r="A7" s="247"/>
      <c r="C7" s="55"/>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row>
    <row r="8" spans="1:40" ht="15.75" customHeight="1" x14ac:dyDescent="0.25">
      <c r="A8" s="247"/>
      <c r="C8" s="55" t="s">
        <v>2133</v>
      </c>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row>
    <row r="9" spans="1:40" ht="137.9" customHeight="1" x14ac:dyDescent="0.25">
      <c r="A9" s="247"/>
      <c r="C9" s="1049" t="s">
        <v>2134</v>
      </c>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row>
    <row r="10" spans="1:40" ht="15" x14ac:dyDescent="0.25">
      <c r="A10" s="247"/>
      <c r="B10" s="1144"/>
      <c r="C10" s="1266" t="s">
        <v>2135</v>
      </c>
      <c r="D10" s="1144"/>
      <c r="E10" s="247"/>
      <c r="F10" s="247"/>
      <c r="G10" s="247"/>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row>
    <row r="11" spans="1:40" ht="30" x14ac:dyDescent="0.25">
      <c r="A11" s="247"/>
      <c r="B11" s="1144"/>
      <c r="C11" s="1049" t="s">
        <v>2136</v>
      </c>
      <c r="D11" s="1144"/>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row>
    <row r="12" spans="1:40" ht="15" x14ac:dyDescent="0.25">
      <c r="A12" s="247"/>
      <c r="B12" s="1144"/>
      <c r="C12" s="1266" t="s">
        <v>2137</v>
      </c>
      <c r="D12" s="1144"/>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row>
    <row r="13" spans="1:40" ht="255" x14ac:dyDescent="0.25">
      <c r="A13" s="247"/>
      <c r="B13" s="1144"/>
      <c r="C13" s="1267" t="s">
        <v>2138</v>
      </c>
      <c r="D13" s="1144"/>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row>
    <row r="14" spans="1:40" x14ac:dyDescent="0.25">
      <c r="A14" s="247"/>
      <c r="B14" s="1144"/>
      <c r="C14" s="1144"/>
      <c r="D14" s="1144"/>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row>
    <row r="15" spans="1:40" x14ac:dyDescent="0.25">
      <c r="A15" s="247"/>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row>
    <row r="16" spans="1:40" x14ac:dyDescent="0.25">
      <c r="A16" s="247"/>
      <c r="B16" s="247"/>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row>
    <row r="17" spans="1:40" x14ac:dyDescent="0.25">
      <c r="A17" s="247"/>
      <c r="B17" s="247"/>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c r="AH17" s="247"/>
      <c r="AI17" s="247"/>
      <c r="AJ17" s="247"/>
      <c r="AK17" s="247"/>
      <c r="AL17" s="247"/>
      <c r="AM17" s="247"/>
      <c r="AN17" s="247"/>
    </row>
    <row r="18" spans="1:40" x14ac:dyDescent="0.25">
      <c r="A18" s="247"/>
      <c r="B18" s="247"/>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c r="AL18" s="247"/>
      <c r="AM18" s="247"/>
      <c r="AN18" s="247"/>
    </row>
    <row r="19" spans="1:40" x14ac:dyDescent="0.25">
      <c r="A19" s="247"/>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row>
    <row r="20" spans="1:40" x14ac:dyDescent="0.25">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row>
    <row r="21" spans="1:40" x14ac:dyDescent="0.25">
      <c r="A21" s="247"/>
      <c r="B21" s="247"/>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row>
    <row r="22" spans="1:40" x14ac:dyDescent="0.25">
      <c r="A22" s="247"/>
      <c r="B22" s="247"/>
      <c r="C22" s="247"/>
      <c r="D22" s="247"/>
      <c r="E22" s="247"/>
      <c r="F22" s="247"/>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row>
    <row r="23" spans="1:40" x14ac:dyDescent="0.25">
      <c r="A23" s="247"/>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row>
    <row r="24" spans="1:40" x14ac:dyDescent="0.25">
      <c r="A24" s="247"/>
      <c r="B24" s="247"/>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row>
    <row r="25" spans="1:40" x14ac:dyDescent="0.25">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row>
    <row r="26" spans="1:40" x14ac:dyDescent="0.25">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row>
    <row r="27" spans="1:40" x14ac:dyDescent="0.25">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row>
    <row r="28" spans="1:40" x14ac:dyDescent="0.25">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row>
    <row r="29" spans="1:40" x14ac:dyDescent="0.25">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row>
    <row r="30" spans="1:40" x14ac:dyDescent="0.25">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row>
    <row r="31" spans="1:40" x14ac:dyDescent="0.25">
      <c r="A31" s="247"/>
      <c r="B31" s="247"/>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row>
    <row r="32" spans="1:40" x14ac:dyDescent="0.25">
      <c r="A32" s="247"/>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row>
    <row r="33" spans="1:40" x14ac:dyDescent="0.25">
      <c r="A33" s="247"/>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row>
    <row r="34" spans="1:40" x14ac:dyDescent="0.25">
      <c r="A34" s="247"/>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row>
    <row r="35" spans="1:40" x14ac:dyDescent="0.25">
      <c r="A35" s="247"/>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row>
    <row r="36" spans="1:40" x14ac:dyDescent="0.25">
      <c r="A36" s="247"/>
      <c r="B36" s="247"/>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row>
    <row r="37" spans="1:40" x14ac:dyDescent="0.25">
      <c r="A37" s="247"/>
      <c r="B37" s="247"/>
      <c r="C37" s="247"/>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row>
    <row r="38" spans="1:40" x14ac:dyDescent="0.25">
      <c r="A38" s="247"/>
      <c r="B38" s="247"/>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row>
    <row r="39" spans="1:40" x14ac:dyDescent="0.25">
      <c r="A39" s="247"/>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row>
    <row r="40" spans="1:40" x14ac:dyDescent="0.25">
      <c r="A40" s="247"/>
      <c r="B40" s="247"/>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row>
    <row r="41" spans="1:40" x14ac:dyDescent="0.25">
      <c r="A41" s="247"/>
      <c r="B41" s="247"/>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row>
    <row r="42" spans="1:40" x14ac:dyDescent="0.25">
      <c r="A42" s="247"/>
      <c r="B42" s="247"/>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row>
    <row r="43" spans="1:40" x14ac:dyDescent="0.25">
      <c r="A43" s="247"/>
      <c r="B43" s="247"/>
      <c r="C43" s="247"/>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row>
    <row r="44" spans="1:40" x14ac:dyDescent="0.25">
      <c r="A44" s="247"/>
      <c r="B44" s="247"/>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row>
    <row r="45" spans="1:40" x14ac:dyDescent="0.25">
      <c r="A45" s="247"/>
      <c r="B45" s="247"/>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row>
    <row r="46" spans="1:40" x14ac:dyDescent="0.25">
      <c r="A46" s="247"/>
      <c r="B46" s="247"/>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row>
    <row r="47" spans="1:40" x14ac:dyDescent="0.25">
      <c r="A47" s="247"/>
      <c r="B47" s="247"/>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row>
    <row r="48" spans="1:40" x14ac:dyDescent="0.25">
      <c r="A48" s="247"/>
      <c r="B48" s="247"/>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row>
    <row r="49" spans="1:40" x14ac:dyDescent="0.25">
      <c r="A49" s="247"/>
      <c r="B49" s="247"/>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row>
    <row r="50" spans="1:40" x14ac:dyDescent="0.25">
      <c r="A50" s="247"/>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row>
    <row r="51" spans="1:40" x14ac:dyDescent="0.25">
      <c r="A51" s="247"/>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row>
    <row r="52" spans="1:40" x14ac:dyDescent="0.25">
      <c r="A52" s="247"/>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row>
    <row r="53" spans="1:40" x14ac:dyDescent="0.25">
      <c r="A53" s="247"/>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row>
    <row r="54" spans="1:40" x14ac:dyDescent="0.25">
      <c r="A54" s="247"/>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row>
    <row r="55" spans="1:40" x14ac:dyDescent="0.25">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row>
    <row r="56" spans="1:40" x14ac:dyDescent="0.25">
      <c r="A56" s="247"/>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row>
    <row r="57" spans="1:40" x14ac:dyDescent="0.25">
      <c r="A57" s="247"/>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row>
    <row r="58" spans="1:40" x14ac:dyDescent="0.25">
      <c r="A58" s="247"/>
      <c r="B58" s="247"/>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row>
    <row r="59" spans="1:40"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row>
    <row r="60" spans="1:40"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row>
    <row r="61" spans="1:40"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row>
    <row r="62" spans="1:40" x14ac:dyDescent="0.25">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row>
    <row r="63" spans="1:40" x14ac:dyDescent="0.25">
      <c r="A63" s="247"/>
      <c r="B63" s="247"/>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47"/>
      <c r="AN63" s="247"/>
    </row>
    <row r="64" spans="1:40" x14ac:dyDescent="0.25">
      <c r="A64" s="247"/>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row>
    <row r="65" spans="1:40"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row>
    <row r="66" spans="1:40"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row>
    <row r="67" spans="1:40"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row>
    <row r="68" spans="1:40"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row>
    <row r="69" spans="1:40"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row>
    <row r="70" spans="1:40" x14ac:dyDescent="0.25">
      <c r="A70" s="247"/>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row>
    <row r="71" spans="1:40" x14ac:dyDescent="0.25">
      <c r="A71" s="247"/>
      <c r="B71" s="247"/>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row>
    <row r="72" spans="1:40" x14ac:dyDescent="0.25">
      <c r="A72" s="247"/>
      <c r="B72" s="247"/>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row>
    <row r="73" spans="1:40" x14ac:dyDescent="0.25">
      <c r="A73" s="247"/>
      <c r="B73" s="247"/>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c r="AL73" s="247"/>
      <c r="AM73" s="247"/>
      <c r="AN73" s="247"/>
    </row>
    <row r="74" spans="1:40" x14ac:dyDescent="0.25">
      <c r="A74" s="247"/>
      <c r="B74" s="247"/>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row>
    <row r="75" spans="1:40" x14ac:dyDescent="0.25">
      <c r="A75" s="247"/>
      <c r="B75" s="247"/>
      <c r="C75" s="247"/>
      <c r="D75" s="247"/>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row>
    <row r="76" spans="1:40" x14ac:dyDescent="0.25">
      <c r="A76" s="247"/>
      <c r="B76" s="247"/>
      <c r="C76" s="247"/>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row>
    <row r="77" spans="1:40" x14ac:dyDescent="0.25">
      <c r="A77" s="247"/>
      <c r="B77" s="247"/>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row>
    <row r="78" spans="1:40" x14ac:dyDescent="0.25">
      <c r="A78" s="247"/>
      <c r="B78" s="247"/>
      <c r="C78" s="247"/>
      <c r="D78" s="247"/>
      <c r="E78" s="247"/>
      <c r="F78" s="247"/>
      <c r="G78" s="247"/>
      <c r="H78" s="247"/>
      <c r="I78" s="247"/>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row>
    <row r="79" spans="1:40" x14ac:dyDescent="0.25">
      <c r="A79" s="247"/>
      <c r="B79" s="247"/>
      <c r="C79" s="247"/>
      <c r="D79" s="247"/>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row>
    <row r="80" spans="1:40" x14ac:dyDescent="0.25">
      <c r="A80" s="247"/>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row>
    <row r="81" spans="1:40" x14ac:dyDescent="0.25">
      <c r="A81" s="247"/>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row>
    <row r="82" spans="1:40" x14ac:dyDescent="0.25">
      <c r="A82" s="247"/>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row>
    <row r="83" spans="1:40" x14ac:dyDescent="0.25">
      <c r="A83" s="247"/>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row>
    <row r="84" spans="1:40" x14ac:dyDescent="0.25">
      <c r="A84" s="247"/>
      <c r="B84" s="247"/>
      <c r="C84" s="247"/>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row>
    <row r="85" spans="1:40" x14ac:dyDescent="0.25">
      <c r="A85" s="247"/>
      <c r="B85" s="247"/>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row>
    <row r="86" spans="1:40" x14ac:dyDescent="0.25">
      <c r="A86" s="247"/>
      <c r="B86" s="247"/>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row>
    <row r="87" spans="1:40" x14ac:dyDescent="0.25">
      <c r="A87" s="247"/>
      <c r="B87" s="247"/>
      <c r="C87" s="247"/>
      <c r="D87" s="247"/>
      <c r="E87" s="247"/>
      <c r="F87" s="247"/>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row>
    <row r="88" spans="1:40" x14ac:dyDescent="0.25">
      <c r="A88" s="247"/>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row>
    <row r="89" spans="1:40" x14ac:dyDescent="0.25">
      <c r="A89" s="247"/>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row>
    <row r="90" spans="1:40" x14ac:dyDescent="0.25">
      <c r="A90" s="247"/>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row>
    <row r="91" spans="1:40" x14ac:dyDescent="0.25">
      <c r="A91" s="247"/>
      <c r="B91" s="247"/>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row>
    <row r="92" spans="1:40" x14ac:dyDescent="0.25">
      <c r="A92" s="247"/>
      <c r="B92" s="247"/>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row>
    <row r="93" spans="1:40" x14ac:dyDescent="0.25">
      <c r="A93" s="247"/>
      <c r="B93" s="247"/>
      <c r="C93" s="247"/>
      <c r="D93" s="247"/>
      <c r="E93" s="247"/>
      <c r="F93" s="247"/>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row>
    <row r="94" spans="1:40" x14ac:dyDescent="0.25">
      <c r="A94" s="247"/>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row>
    <row r="95" spans="1:40" x14ac:dyDescent="0.25">
      <c r="A95" s="247"/>
      <c r="B95" s="247"/>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row>
    <row r="96" spans="1:40" x14ac:dyDescent="0.25">
      <c r="A96" s="247"/>
      <c r="B96" s="247"/>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row>
    <row r="97" spans="1:40" x14ac:dyDescent="0.25">
      <c r="A97" s="247"/>
      <c r="B97" s="247"/>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row>
    <row r="98" spans="1:40" x14ac:dyDescent="0.25">
      <c r="A98" s="247"/>
      <c r="B98" s="247"/>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row>
    <row r="99" spans="1:40" x14ac:dyDescent="0.25">
      <c r="A99" s="247"/>
      <c r="B99" s="247"/>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row>
    <row r="100" spans="1:40" x14ac:dyDescent="0.25">
      <c r="A100" s="247"/>
      <c r="B100" s="247"/>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row>
    <row r="101" spans="1:40" x14ac:dyDescent="0.25">
      <c r="A101" s="247"/>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row>
    <row r="102" spans="1:40" x14ac:dyDescent="0.25">
      <c r="A102" s="247"/>
      <c r="B102" s="247"/>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row>
    <row r="103" spans="1:40" x14ac:dyDescent="0.25">
      <c r="A103" s="247"/>
      <c r="B103" s="247"/>
      <c r="C103" s="247"/>
      <c r="D103" s="247"/>
      <c r="E103" s="247"/>
      <c r="F103" s="247"/>
      <c r="G103" s="247"/>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row>
    <row r="104" spans="1:40" x14ac:dyDescent="0.25">
      <c r="A104" s="247"/>
      <c r="B104" s="247"/>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row>
    <row r="105" spans="1:40" x14ac:dyDescent="0.25">
      <c r="A105" s="247"/>
      <c r="B105" s="247"/>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row>
    <row r="106" spans="1:40" x14ac:dyDescent="0.25">
      <c r="A106" s="247"/>
      <c r="B106" s="247"/>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row>
    <row r="107" spans="1:40" x14ac:dyDescent="0.25">
      <c r="A107" s="247"/>
      <c r="B107" s="24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row>
    <row r="108" spans="1:40" x14ac:dyDescent="0.25">
      <c r="A108" s="247"/>
      <c r="B108" s="247"/>
      <c r="C108" s="247"/>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row>
    <row r="109" spans="1:40" x14ac:dyDescent="0.25">
      <c r="A109" s="247"/>
      <c r="B109" s="247"/>
      <c r="C109" s="247"/>
      <c r="D109" s="247"/>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row>
    <row r="110" spans="1:40" x14ac:dyDescent="0.25">
      <c r="A110" s="247"/>
      <c r="B110" s="247"/>
      <c r="C110" s="247"/>
      <c r="D110" s="247"/>
      <c r="E110" s="247"/>
      <c r="F110" s="247"/>
      <c r="G110" s="247"/>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row>
    <row r="111" spans="1:40" x14ac:dyDescent="0.25">
      <c r="A111" s="247"/>
      <c r="B111" s="247"/>
      <c r="C111" s="247"/>
      <c r="D111" s="247"/>
      <c r="E111" s="247"/>
      <c r="F111" s="247"/>
      <c r="G111" s="247"/>
      <c r="H111" s="247"/>
      <c r="I111" s="247"/>
      <c r="J111" s="247"/>
      <c r="K111" s="247"/>
      <c r="L111" s="247"/>
      <c r="M111" s="247"/>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row>
    <row r="112" spans="1:40" x14ac:dyDescent="0.25">
      <c r="A112" s="247"/>
      <c r="B112" s="247"/>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row>
    <row r="113" spans="1:40" x14ac:dyDescent="0.25">
      <c r="A113" s="247"/>
      <c r="B113" s="247"/>
      <c r="C113" s="247"/>
      <c r="D113" s="247"/>
      <c r="E113" s="247"/>
      <c r="F113" s="247"/>
      <c r="G113" s="247"/>
      <c r="H113" s="247"/>
      <c r="I113" s="247"/>
      <c r="J113" s="247"/>
      <c r="K113" s="247"/>
      <c r="L113" s="247"/>
      <c r="M113" s="247"/>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row>
    <row r="114" spans="1:40" x14ac:dyDescent="0.25">
      <c r="A114" s="247"/>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row>
    <row r="115" spans="1:40" x14ac:dyDescent="0.25">
      <c r="A115" s="247"/>
      <c r="B115" s="247"/>
      <c r="C115" s="247"/>
      <c r="D115" s="247"/>
      <c r="E115" s="247"/>
      <c r="F115" s="247"/>
      <c r="G115" s="247"/>
      <c r="H115" s="247"/>
      <c r="I115" s="247"/>
      <c r="J115" s="247"/>
      <c r="K115" s="247"/>
      <c r="L115" s="247"/>
      <c r="M115" s="247"/>
      <c r="N115" s="247"/>
      <c r="O115" s="247"/>
      <c r="P115" s="247"/>
      <c r="Q115" s="247"/>
      <c r="R115" s="247"/>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row>
    <row r="116" spans="1:40" x14ac:dyDescent="0.25">
      <c r="A116" s="247"/>
      <c r="B116" s="247"/>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row>
    <row r="117" spans="1:40" x14ac:dyDescent="0.25">
      <c r="A117" s="247"/>
      <c r="B117" s="247"/>
      <c r="C117" s="247"/>
      <c r="D117" s="247"/>
      <c r="E117" s="247"/>
      <c r="F117" s="247"/>
      <c r="G117" s="247"/>
      <c r="H117" s="247"/>
      <c r="I117" s="247"/>
      <c r="J117" s="247"/>
      <c r="K117" s="247"/>
      <c r="L117" s="247"/>
      <c r="M117" s="247"/>
      <c r="N117" s="247"/>
      <c r="O117" s="247"/>
      <c r="P117" s="247"/>
      <c r="Q117" s="247"/>
      <c r="R117" s="247"/>
      <c r="S117" s="247"/>
      <c r="T117" s="247"/>
      <c r="U117" s="247"/>
      <c r="V117" s="247"/>
      <c r="W117" s="247"/>
      <c r="X117" s="247"/>
      <c r="Y117" s="247"/>
      <c r="Z117" s="247"/>
      <c r="AA117" s="247"/>
      <c r="AB117" s="247"/>
      <c r="AC117" s="247"/>
      <c r="AD117" s="247"/>
      <c r="AE117" s="247"/>
      <c r="AF117" s="247"/>
      <c r="AG117" s="247"/>
      <c r="AH117" s="247"/>
      <c r="AI117" s="247"/>
      <c r="AJ117" s="247"/>
      <c r="AK117" s="247"/>
      <c r="AL117" s="247"/>
      <c r="AM117" s="247"/>
      <c r="AN117" s="247"/>
    </row>
    <row r="118" spans="1:40" x14ac:dyDescent="0.25">
      <c r="A118" s="247"/>
      <c r="B118" s="247"/>
      <c r="C118" s="247"/>
      <c r="D118" s="247"/>
      <c r="E118" s="247"/>
      <c r="F118" s="247"/>
      <c r="G118" s="247"/>
      <c r="H118" s="247"/>
      <c r="I118" s="247"/>
      <c r="J118" s="247"/>
      <c r="K118" s="247"/>
      <c r="L118" s="247"/>
      <c r="M118" s="247"/>
      <c r="N118" s="247"/>
      <c r="O118" s="247"/>
      <c r="P118" s="247"/>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row>
    <row r="119" spans="1:40" x14ac:dyDescent="0.25">
      <c r="A119" s="247"/>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row>
    <row r="120" spans="1:40" x14ac:dyDescent="0.25">
      <c r="A120" s="247"/>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row>
    <row r="121" spans="1:40" x14ac:dyDescent="0.25">
      <c r="A121" s="247"/>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row>
    <row r="122" spans="1:40" x14ac:dyDescent="0.25">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row>
    <row r="123" spans="1:40" x14ac:dyDescent="0.25">
      <c r="A123" s="247"/>
      <c r="B123" s="247"/>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row>
    <row r="124" spans="1:40" x14ac:dyDescent="0.25">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row>
    <row r="125" spans="1:40" x14ac:dyDescent="0.25">
      <c r="A125" s="247"/>
      <c r="B125" s="247"/>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247"/>
      <c r="AM125" s="247"/>
      <c r="AN125" s="247"/>
    </row>
    <row r="126" spans="1:40" x14ac:dyDescent="0.25">
      <c r="A126" s="247"/>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row>
    <row r="127" spans="1:40" x14ac:dyDescent="0.25">
      <c r="A127" s="247"/>
      <c r="B127" s="247"/>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247"/>
      <c r="AM127" s="247"/>
      <c r="AN127" s="247"/>
    </row>
    <row r="128" spans="1:40" x14ac:dyDescent="0.25">
      <c r="A128" s="24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row>
    <row r="129" spans="1:40" x14ac:dyDescent="0.25">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247"/>
      <c r="AM129" s="247"/>
      <c r="AN129" s="247"/>
    </row>
    <row r="130" spans="1:40" x14ac:dyDescent="0.25">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247"/>
      <c r="AM130" s="247"/>
      <c r="AN130" s="247"/>
    </row>
    <row r="131" spans="1:40" x14ac:dyDescent="0.25">
      <c r="A131" s="247"/>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c r="Y131" s="247"/>
      <c r="Z131" s="247"/>
      <c r="AA131" s="247"/>
      <c r="AB131" s="247"/>
      <c r="AC131" s="247"/>
      <c r="AD131" s="247"/>
      <c r="AE131" s="247"/>
      <c r="AF131" s="247"/>
      <c r="AG131" s="247"/>
      <c r="AH131" s="247"/>
      <c r="AI131" s="247"/>
      <c r="AJ131" s="247"/>
      <c r="AK131" s="247"/>
      <c r="AL131" s="247"/>
      <c r="AM131" s="247"/>
      <c r="AN131" s="247"/>
    </row>
    <row r="132" spans="1:40" x14ac:dyDescent="0.25">
      <c r="A132" s="247"/>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247"/>
      <c r="AM132" s="247"/>
      <c r="AN132" s="247"/>
    </row>
    <row r="133" spans="1:40" x14ac:dyDescent="0.25">
      <c r="A133" s="247"/>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47"/>
      <c r="AD133" s="247"/>
      <c r="AE133" s="247"/>
      <c r="AF133" s="247"/>
      <c r="AG133" s="247"/>
      <c r="AH133" s="247"/>
      <c r="AI133" s="247"/>
      <c r="AJ133" s="247"/>
      <c r="AK133" s="247"/>
      <c r="AL133" s="247"/>
      <c r="AM133" s="247"/>
      <c r="AN133" s="247"/>
    </row>
    <row r="134" spans="1:40" x14ac:dyDescent="0.25">
      <c r="A134" s="247"/>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247"/>
      <c r="AM134" s="247"/>
      <c r="AN134" s="247"/>
    </row>
    <row r="135" spans="1:40" x14ac:dyDescent="0.25">
      <c r="A135" s="247"/>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row>
    <row r="136" spans="1:40" x14ac:dyDescent="0.25">
      <c r="A136" s="247"/>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row>
    <row r="137" spans="1:40" x14ac:dyDescent="0.25">
      <c r="A137" s="247"/>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247"/>
      <c r="AM137" s="247"/>
      <c r="AN137" s="247"/>
    </row>
    <row r="138" spans="1:40" x14ac:dyDescent="0.25">
      <c r="A138" s="247"/>
      <c r="B138" s="24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247"/>
      <c r="AM138" s="247"/>
      <c r="AN138" s="247"/>
    </row>
    <row r="139" spans="1:40" x14ac:dyDescent="0.25">
      <c r="C139" s="247"/>
    </row>
    <row r="140" spans="1:40" x14ac:dyDescent="0.25">
      <c r="C140" s="247"/>
    </row>
  </sheetData>
  <sheetProtection algorithmName="SHA-512" hashValue="yW/TOPo0HThcJXQxadQYRm4EKe0aoL3/wbvPi4qZMHTm4AbarzyhqZEXZoIO+6V/JfmsQ5VqtRshP1SVKvHfsw==" saltValue="EscJvQ18CaX/Iq0/RAfOjQ==" spinCount="100000" sheet="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theme="5"/>
    <pageSetUpPr fitToPage="1"/>
  </sheetPr>
  <dimension ref="A1:AX145"/>
  <sheetViews>
    <sheetView showGridLines="0" showRowColHeaders="0" tabSelected="1" topLeftCell="A9" zoomScale="80" zoomScaleNormal="80" workbookViewId="0">
      <selection activeCell="D53" sqref="D53"/>
    </sheetView>
  </sheetViews>
  <sheetFormatPr defaultColWidth="9.453125" defaultRowHeight="15.5" x14ac:dyDescent="0.25"/>
  <cols>
    <col min="1" max="2" width="3.453125" style="41" customWidth="1"/>
    <col min="3" max="3" width="41" style="46" customWidth="1"/>
    <col min="4" max="8" width="25.7265625" style="41" customWidth="1"/>
    <col min="9" max="9" width="20.453125" style="41" customWidth="1"/>
    <col min="10" max="10" width="3.54296875" style="47" customWidth="1"/>
    <col min="11" max="11" width="9.453125" style="41" hidden="1" customWidth="1"/>
    <col min="12" max="12" width="5.54296875" style="41" hidden="1" customWidth="1"/>
    <col min="13" max="14" width="15.54296875" style="41" hidden="1" customWidth="1"/>
    <col min="15" max="17" width="15.54296875" style="41" customWidth="1"/>
    <col min="18" max="19" width="9.453125" style="41" customWidth="1"/>
    <col min="20" max="16384" width="9.453125" style="41"/>
  </cols>
  <sheetData>
    <row r="1" spans="1:50" s="11" customFormat="1" x14ac:dyDescent="0.25">
      <c r="A1" s="41"/>
      <c r="B1" s="41"/>
      <c r="C1" s="46"/>
      <c r="D1" s="41"/>
      <c r="E1" s="41"/>
      <c r="F1" s="41"/>
      <c r="G1" s="41"/>
      <c r="H1" s="41"/>
      <c r="I1" s="41"/>
      <c r="J1" s="1442"/>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row>
    <row r="2" spans="1:50" s="11" customFormat="1" ht="40.5" customHeight="1" x14ac:dyDescent="0.3">
      <c r="A2" s="41"/>
      <c r="C2" s="1613" t="s">
        <v>164</v>
      </c>
      <c r="D2" s="1614"/>
      <c r="E2" s="1614"/>
      <c r="F2" s="1614"/>
      <c r="G2" s="1614"/>
      <c r="H2" s="1614"/>
      <c r="I2" s="19"/>
      <c r="J2" s="1443"/>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row>
    <row r="3" spans="1:50" s="11" customFormat="1" ht="20.25" customHeight="1" x14ac:dyDescent="0.3">
      <c r="A3" s="41"/>
      <c r="C3" s="1614"/>
      <c r="D3" s="1614"/>
      <c r="E3" s="1614"/>
      <c r="F3" s="1614"/>
      <c r="G3" s="1614"/>
      <c r="H3" s="1614"/>
      <c r="I3" s="19"/>
      <c r="J3" s="1443"/>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row>
    <row r="4" spans="1:50" s="11" customFormat="1" ht="35.25" customHeight="1" x14ac:dyDescent="0.3">
      <c r="A4" s="41"/>
      <c r="C4" s="1621" t="s">
        <v>165</v>
      </c>
      <c r="D4" s="1621"/>
      <c r="E4" s="1621"/>
      <c r="F4" s="19"/>
      <c r="G4" s="19"/>
      <c r="H4" s="19"/>
      <c r="I4" s="19"/>
      <c r="J4" s="1443"/>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row>
    <row r="5" spans="1:50" s="11" customFormat="1" ht="9" customHeight="1" x14ac:dyDescent="0.35">
      <c r="A5" s="41"/>
      <c r="C5" s="102"/>
      <c r="D5" s="63"/>
      <c r="E5" s="63"/>
      <c r="F5" s="63"/>
      <c r="G5" s="63"/>
      <c r="H5" s="63"/>
      <c r="I5" s="63"/>
      <c r="J5" s="1443"/>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row>
    <row r="6" spans="1:50" s="11" customFormat="1" ht="9" customHeight="1" x14ac:dyDescent="0.35">
      <c r="A6" s="41"/>
      <c r="C6" s="59"/>
      <c r="D6" s="19"/>
      <c r="E6" s="19"/>
      <c r="F6" s="19"/>
      <c r="G6" s="19"/>
      <c r="H6" s="19"/>
      <c r="I6" s="19"/>
      <c r="J6" s="1443"/>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row>
    <row r="7" spans="1:50" s="151" customFormat="1" ht="25.5" customHeight="1" x14ac:dyDescent="0.5">
      <c r="A7" s="150"/>
      <c r="C7" s="152" t="s">
        <v>166</v>
      </c>
      <c r="D7" s="153"/>
      <c r="E7" s="153"/>
      <c r="F7" s="153"/>
      <c r="G7" s="153"/>
      <c r="H7" s="153"/>
      <c r="I7" s="153"/>
      <c r="J7" s="154"/>
      <c r="K7" s="150"/>
      <c r="L7" s="150">
        <f>SUM(L8:L97)</f>
        <v>18</v>
      </c>
      <c r="M7" s="41"/>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row>
    <row r="8" spans="1:50" s="11" customFormat="1" ht="10.5" customHeight="1" x14ac:dyDescent="0.25">
      <c r="A8" s="41"/>
      <c r="C8" s="141"/>
      <c r="D8" s="103"/>
      <c r="E8" s="103"/>
      <c r="F8" s="103"/>
      <c r="G8" s="103"/>
      <c r="H8" s="103"/>
      <c r="I8" s="103"/>
      <c r="J8" s="12"/>
      <c r="K8" s="41"/>
      <c r="L8" s="46"/>
      <c r="M8" s="46"/>
      <c r="N8" s="46"/>
      <c r="O8" s="46"/>
      <c r="P8" s="46"/>
      <c r="Q8" s="41"/>
      <c r="R8" s="41" t="str">
        <f>IF(SUM(R143:R148)=0,"",SUM(S14:S138)+SUM(S143:S148))</f>
        <v/>
      </c>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row>
    <row r="9" spans="1:50" s="11" customFormat="1" ht="19.5" customHeight="1" x14ac:dyDescent="0.25">
      <c r="A9" s="41"/>
      <c r="C9" s="141" t="s">
        <v>167</v>
      </c>
      <c r="D9" s="1618"/>
      <c r="E9" s="1619"/>
      <c r="F9" s="1619"/>
      <c r="G9" s="1619"/>
      <c r="H9" s="1619"/>
      <c r="I9" s="1620"/>
      <c r="J9" s="12"/>
      <c r="K9" s="41" t="b">
        <f>IF(D9="",FALSE,TRUE)</f>
        <v>0</v>
      </c>
      <c r="L9" s="46">
        <f>IF(K9=FALSE,1,0)</f>
        <v>1</v>
      </c>
      <c r="M9" s="46"/>
      <c r="N9" s="46"/>
      <c r="O9" s="46"/>
      <c r="P9" s="46"/>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row>
    <row r="10" spans="1:50" s="11" customFormat="1" x14ac:dyDescent="0.25">
      <c r="A10" s="41"/>
      <c r="C10" s="141"/>
      <c r="D10" s="103"/>
      <c r="E10" s="103"/>
      <c r="F10" s="103"/>
      <c r="G10" s="103"/>
      <c r="H10" s="103"/>
      <c r="I10" s="103"/>
      <c r="J10" s="12"/>
      <c r="K10" s="41"/>
      <c r="L10" s="46"/>
      <c r="M10" s="46"/>
      <c r="N10" s="46"/>
      <c r="O10" s="46"/>
      <c r="P10" s="46"/>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row>
    <row r="11" spans="1:50" s="11" customFormat="1" ht="19.5" customHeight="1" x14ac:dyDescent="0.25">
      <c r="A11" s="41"/>
      <c r="C11" s="141" t="s">
        <v>168</v>
      </c>
      <c r="D11" s="1618"/>
      <c r="E11" s="1619"/>
      <c r="F11" s="1619"/>
      <c r="G11" s="1619"/>
      <c r="H11" s="1619"/>
      <c r="I11" s="1620"/>
      <c r="K11" s="41" t="b">
        <f>IF(D11="",FALSE,TRUE)</f>
        <v>0</v>
      </c>
      <c r="L11" s="46">
        <f>IF(K11=FALSE,1,0)</f>
        <v>1</v>
      </c>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row>
    <row r="12" spans="1:50" s="11" customFormat="1" ht="19.5" x14ac:dyDescent="0.25">
      <c r="A12" s="41"/>
      <c r="C12" s="141"/>
      <c r="D12" s="294"/>
      <c r="E12" s="294"/>
      <c r="F12" s="294"/>
      <c r="G12" s="294"/>
      <c r="H12" s="294"/>
      <c r="I12" s="294"/>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row>
    <row r="13" spans="1:50" s="11" customFormat="1" ht="19.5" x14ac:dyDescent="0.35">
      <c r="A13" s="41"/>
      <c r="C13" s="141" t="s">
        <v>169</v>
      </c>
      <c r="D13" s="1269"/>
      <c r="E13" s="103"/>
      <c r="F13" s="104"/>
      <c r="G13" s="103"/>
      <c r="H13" s="103"/>
      <c r="I13" s="103"/>
      <c r="K13" s="41" t="b">
        <f>IF(D13="",FALSE,TRUE)</f>
        <v>0</v>
      </c>
      <c r="L13" s="46">
        <f>IF(K13=FALSE,1,0)</f>
        <v>1</v>
      </c>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row>
    <row r="14" spans="1:50" s="11" customFormat="1" ht="19.5" x14ac:dyDescent="0.35">
      <c r="A14" s="41"/>
      <c r="C14" s="141"/>
      <c r="D14" s="1420"/>
      <c r="E14" s="103"/>
      <c r="F14" s="104"/>
      <c r="G14" s="103"/>
      <c r="H14" s="103"/>
      <c r="I14" s="103"/>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row>
    <row r="15" spans="1:50" s="11" customFormat="1" ht="19.5" x14ac:dyDescent="0.35">
      <c r="A15" s="41"/>
      <c r="C15" s="141" t="s">
        <v>170</v>
      </c>
      <c r="D15" s="1632"/>
      <c r="E15" s="1633"/>
      <c r="F15" s="104"/>
      <c r="G15" s="103"/>
      <c r="H15" s="103"/>
      <c r="I15" s="103"/>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row>
    <row r="16" spans="1:50" s="11" customFormat="1" ht="19.5" x14ac:dyDescent="0.35">
      <c r="A16" s="41"/>
      <c r="C16" s="141"/>
      <c r="D16" s="1421"/>
      <c r="E16" s="103"/>
      <c r="F16" s="104"/>
      <c r="G16" s="103"/>
      <c r="H16" s="103"/>
      <c r="I16" s="103"/>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row>
    <row r="17" spans="1:50" s="11" customFormat="1" ht="19.5" customHeight="1" x14ac:dyDescent="0.35">
      <c r="A17" s="41"/>
      <c r="C17" s="1623" t="s">
        <v>171</v>
      </c>
      <c r="D17" s="1270"/>
      <c r="E17" s="103"/>
      <c r="F17" s="104"/>
      <c r="G17" s="103"/>
      <c r="H17" s="103"/>
      <c r="I17" s="103"/>
      <c r="K17" s="41" t="b">
        <f>IF(D17="",FALSE,TRUE)</f>
        <v>0</v>
      </c>
      <c r="L17" s="46">
        <f>IF(K17=FALSE,1,0)</f>
        <v>1</v>
      </c>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spans="1:50" s="11" customFormat="1" ht="20.25" customHeight="1" x14ac:dyDescent="0.35">
      <c r="A18" s="41"/>
      <c r="C18" s="1624"/>
      <c r="D18" s="105"/>
      <c r="E18" s="103"/>
      <c r="F18" s="104"/>
      <c r="G18" s="103"/>
      <c r="H18" s="103"/>
      <c r="I18" s="103"/>
      <c r="K18" s="41"/>
      <c r="L18" s="41"/>
      <c r="M18" s="41"/>
      <c r="N18" s="173"/>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row>
    <row r="19" spans="1:50" s="1281" customFormat="1" ht="35.15" customHeight="1" x14ac:dyDescent="0.25">
      <c r="A19" s="1416"/>
      <c r="C19" s="1418" t="s">
        <v>172</v>
      </c>
      <c r="D19" s="1593"/>
      <c r="E19" s="1594"/>
      <c r="F19" s="1593"/>
      <c r="G19" s="1595"/>
      <c r="H19" s="1596"/>
      <c r="I19" s="1597"/>
      <c r="K19" s="1416"/>
      <c r="L19" s="1416"/>
      <c r="M19" s="1416"/>
      <c r="N19" s="1417"/>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row>
    <row r="20" spans="1:50" s="11" customFormat="1" ht="20.25" customHeight="1" x14ac:dyDescent="0.25">
      <c r="A20" s="41"/>
      <c r="C20" s="1418" t="s">
        <v>173</v>
      </c>
      <c r="D20" s="1598"/>
      <c r="E20" s="1599"/>
      <c r="F20" s="1598"/>
      <c r="G20" s="1600"/>
      <c r="H20" s="1598"/>
      <c r="I20" s="1599"/>
      <c r="K20" s="41"/>
      <c r="L20" s="41"/>
      <c r="M20" s="41"/>
      <c r="N20" s="173"/>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row>
    <row r="21" spans="1:50" s="11" customFormat="1" ht="10.5" customHeight="1" x14ac:dyDescent="0.25">
      <c r="A21" s="41"/>
      <c r="C21" s="299"/>
      <c r="D21" s="299"/>
      <c r="E21" s="299"/>
      <c r="F21" s="299"/>
      <c r="G21" s="299"/>
      <c r="H21" s="299"/>
      <c r="I21" s="299"/>
      <c r="J21" s="1443"/>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row>
    <row r="22" spans="1:50" s="1281" customFormat="1" ht="35.15" customHeight="1" x14ac:dyDescent="0.25">
      <c r="A22" s="1416"/>
      <c r="C22" s="1419" t="s">
        <v>174</v>
      </c>
      <c r="D22" s="1601"/>
      <c r="E22" s="1602"/>
      <c r="F22" s="1601"/>
      <c r="G22" s="1607"/>
      <c r="H22" s="1608"/>
      <c r="I22" s="1609"/>
      <c r="K22" s="1416"/>
      <c r="L22" s="1416"/>
      <c r="M22" s="1416"/>
      <c r="N22" s="1416"/>
      <c r="O22" s="1416"/>
      <c r="P22" s="1416"/>
      <c r="Q22" s="1416"/>
      <c r="R22" s="1416"/>
      <c r="S22" s="1416"/>
      <c r="T22" s="1416"/>
      <c r="U22" s="1416"/>
      <c r="V22" s="1416"/>
      <c r="W22" s="1416"/>
      <c r="X22" s="1416"/>
      <c r="Y22" s="1416"/>
      <c r="Z22" s="1416"/>
      <c r="AA22" s="1416"/>
      <c r="AB22" s="1416"/>
      <c r="AC22" s="1416"/>
      <c r="AD22" s="1416"/>
      <c r="AE22" s="1416"/>
      <c r="AF22" s="1416"/>
      <c r="AG22" s="1416"/>
      <c r="AH22" s="1416"/>
      <c r="AI22" s="1416"/>
      <c r="AJ22" s="1416"/>
      <c r="AK22" s="1416"/>
      <c r="AL22" s="1416"/>
      <c r="AM22" s="1416"/>
      <c r="AN22" s="1416"/>
      <c r="AO22" s="1416"/>
      <c r="AP22" s="1416"/>
      <c r="AQ22" s="1416"/>
      <c r="AR22" s="1416"/>
      <c r="AS22" s="1416"/>
      <c r="AT22" s="1416"/>
      <c r="AU22" s="1416"/>
      <c r="AV22" s="1416"/>
      <c r="AW22" s="1416"/>
      <c r="AX22" s="1416"/>
    </row>
    <row r="23" spans="1:50" s="11" customFormat="1" ht="19.5" customHeight="1" x14ac:dyDescent="0.25">
      <c r="A23" s="41"/>
      <c r="C23" s="1419" t="s">
        <v>173</v>
      </c>
      <c r="D23" s="1610"/>
      <c r="E23" s="1611"/>
      <c r="F23" s="1610"/>
      <c r="G23" s="1612"/>
      <c r="H23" s="1610"/>
      <c r="I23" s="161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row>
    <row r="24" spans="1:50" s="11" customFormat="1" ht="19.5" customHeight="1" x14ac:dyDescent="0.25">
      <c r="A24" s="41"/>
      <c r="C24" s="811"/>
      <c r="D24" s="1149"/>
      <c r="E24" s="295"/>
      <c r="F24" s="295"/>
      <c r="G24" s="295"/>
      <c r="H24" s="295"/>
      <c r="I24" s="295"/>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row>
    <row r="25" spans="1:50" s="11" customFormat="1" ht="20.149999999999999" customHeight="1" x14ac:dyDescent="0.25">
      <c r="A25" s="41"/>
      <c r="C25" s="1629" t="s">
        <v>175</v>
      </c>
      <c r="D25" s="1630"/>
      <c r="E25" s="1630"/>
      <c r="F25" s="1630"/>
      <c r="G25" s="1631"/>
      <c r="H25" s="1631"/>
      <c r="I25" s="163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row>
    <row r="26" spans="1:50" s="11" customFormat="1" ht="26.25" customHeight="1" x14ac:dyDescent="0.25">
      <c r="A26" s="41"/>
      <c r="C26" s="1630"/>
      <c r="D26" s="1630"/>
      <c r="E26" s="1630"/>
      <c r="F26" s="1630"/>
      <c r="G26" s="1631"/>
      <c r="H26" s="1631"/>
      <c r="I26" s="163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row>
    <row r="27" spans="1:50" s="11" customFormat="1" ht="26.25" customHeight="1" x14ac:dyDescent="0.25">
      <c r="A27" s="41"/>
      <c r="C27" s="1631"/>
      <c r="D27" s="1631"/>
      <c r="E27" s="1631"/>
      <c r="F27" s="1631"/>
      <c r="G27" s="1631"/>
      <c r="H27" s="1631"/>
      <c r="I27" s="163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row>
    <row r="28" spans="1:50" s="11" customFormat="1" ht="20.149999999999999" customHeight="1" x14ac:dyDescent="0.25">
      <c r="A28" s="41"/>
      <c r="C28" s="1627"/>
      <c r="D28" s="1628"/>
      <c r="E28" s="1625" t="s">
        <v>176</v>
      </c>
      <c r="F28" s="1626"/>
      <c r="G28" s="1626"/>
      <c r="H28" s="295"/>
      <c r="I28" s="295"/>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row>
    <row r="29" spans="1:50" s="11" customFormat="1" ht="19.5" customHeight="1" x14ac:dyDescent="0.25">
      <c r="A29" s="41"/>
      <c r="C29" s="1147"/>
      <c r="D29" s="1148"/>
      <c r="E29" s="1084"/>
      <c r="F29" s="351"/>
      <c r="H29" s="296"/>
      <c r="I29" s="296"/>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row>
    <row r="30" spans="1:50" s="151" customFormat="1" ht="25.5" customHeight="1" x14ac:dyDescent="0.5">
      <c r="A30" s="150"/>
      <c r="C30" s="152" t="s">
        <v>177</v>
      </c>
      <c r="D30" s="153"/>
      <c r="E30" s="153"/>
      <c r="F30" s="153"/>
      <c r="G30" s="153"/>
      <c r="H30" s="153"/>
      <c r="I30" s="153"/>
      <c r="J30" s="154"/>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row>
    <row r="31" spans="1:50" s="11" customFormat="1" ht="10.5" customHeight="1" x14ac:dyDescent="0.25">
      <c r="A31" s="41"/>
      <c r="C31" s="147"/>
      <c r="D31" s="297"/>
      <c r="E31" s="296"/>
      <c r="F31" s="296"/>
      <c r="G31" s="296"/>
      <c r="H31" s="296"/>
      <c r="I31" s="296"/>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row>
    <row r="32" spans="1:50" s="11" customFormat="1" ht="129" customHeight="1" x14ac:dyDescent="0.25">
      <c r="A32" s="41"/>
      <c r="C32" s="1567" t="s">
        <v>178</v>
      </c>
      <c r="D32" s="1622"/>
      <c r="E32" s="1622"/>
      <c r="F32" s="1622"/>
      <c r="G32" s="1622"/>
      <c r="H32" s="1622"/>
      <c r="I32" s="1622"/>
      <c r="K32" s="41"/>
      <c r="L32" s="41"/>
      <c r="M32" s="460" t="s">
        <v>179</v>
      </c>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spans="1:50" s="11" customFormat="1" ht="20.149999999999999" customHeight="1" x14ac:dyDescent="0.25">
      <c r="A33" s="41"/>
      <c r="C33" s="920" t="s">
        <v>180</v>
      </c>
      <c r="D33" s="919"/>
      <c r="E33" s="919"/>
      <c r="F33" s="919"/>
      <c r="G33" s="919"/>
      <c r="K33" s="41"/>
      <c r="L33" s="41"/>
      <c r="M33" s="460"/>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row>
    <row r="34" spans="1:50" s="11" customFormat="1" ht="112.5" customHeight="1" x14ac:dyDescent="0.25">
      <c r="A34" s="41"/>
      <c r="C34" s="1603"/>
      <c r="D34" s="1604"/>
      <c r="E34" s="1604"/>
      <c r="F34" s="1604"/>
      <c r="G34" s="1604"/>
      <c r="H34" s="1604"/>
      <c r="I34" s="1605"/>
      <c r="K34" s="41" t="b">
        <f>IF(SUBSTITUTE(C34," ","")="",FALSE,TRUE)</f>
        <v>0</v>
      </c>
      <c r="L34" s="46">
        <f>IF(K34=FALSE,1,0)</f>
        <v>1</v>
      </c>
      <c r="M34" s="461" t="s">
        <v>181</v>
      </c>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row>
    <row r="35" spans="1:50" s="11" customFormat="1" ht="13.5" customHeight="1" x14ac:dyDescent="0.25">
      <c r="A35" s="41"/>
      <c r="C35" s="49"/>
      <c r="D35" s="49"/>
      <c r="E35" s="49"/>
      <c r="F35" s="49"/>
      <c r="G35" s="49"/>
      <c r="H35" s="49"/>
      <c r="I35" s="49"/>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row>
    <row r="36" spans="1:50" s="151" customFormat="1" ht="25.5" customHeight="1" x14ac:dyDescent="0.5">
      <c r="A36" s="150"/>
      <c r="C36" s="152" t="s">
        <v>182</v>
      </c>
      <c r="D36" s="153"/>
      <c r="E36" s="153"/>
      <c r="F36" s="153"/>
      <c r="G36" s="153"/>
      <c r="H36" s="153"/>
      <c r="I36" s="153"/>
      <c r="J36" s="154"/>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row>
    <row r="37" spans="1:50" s="11" customFormat="1" ht="10.5" customHeight="1" x14ac:dyDescent="0.25">
      <c r="A37" s="41"/>
      <c r="C37" s="49"/>
      <c r="D37" s="49"/>
      <c r="E37" s="49"/>
      <c r="F37" s="49"/>
      <c r="G37" s="49"/>
      <c r="H37" s="49"/>
      <c r="I37" s="49"/>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row>
    <row r="38" spans="1:50" s="11" customFormat="1" ht="19.5" customHeight="1" x14ac:dyDescent="0.25">
      <c r="A38" s="41"/>
      <c r="C38" s="1606" t="s">
        <v>183</v>
      </c>
      <c r="D38" s="1606"/>
      <c r="E38" s="1606"/>
      <c r="F38" s="1606"/>
      <c r="G38" s="1606"/>
      <c r="H38" s="1606"/>
      <c r="I38" s="1606"/>
      <c r="K38" s="41"/>
      <c r="L38" s="41"/>
      <c r="M38" s="460" t="s">
        <v>184</v>
      </c>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row>
    <row r="39" spans="1:50" s="11" customFormat="1" ht="19.5" customHeight="1" x14ac:dyDescent="0.25">
      <c r="A39" s="41"/>
      <c r="C39" s="1567" t="s">
        <v>185</v>
      </c>
      <c r="D39" s="1567"/>
      <c r="E39" s="1567"/>
      <c r="F39" s="1567"/>
      <c r="G39" s="1567"/>
      <c r="H39" s="1567"/>
      <c r="I39" s="1567"/>
      <c r="K39" s="41"/>
      <c r="L39" s="41"/>
      <c r="M39" s="460" t="s">
        <v>186</v>
      </c>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row>
    <row r="40" spans="1:50" s="11" customFormat="1" ht="19.399999999999999" customHeight="1" x14ac:dyDescent="0.25">
      <c r="A40" s="41"/>
      <c r="C40" s="1567"/>
      <c r="D40" s="1567"/>
      <c r="E40" s="1567"/>
      <c r="F40" s="1567"/>
      <c r="G40" s="1567"/>
      <c r="H40" s="1567"/>
      <c r="I40" s="1567"/>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row>
    <row r="41" spans="1:50" s="11" customFormat="1" ht="19.5" customHeight="1" x14ac:dyDescent="0.25">
      <c r="A41" s="41"/>
      <c r="C41" s="1567" t="s">
        <v>187</v>
      </c>
      <c r="D41" s="1567"/>
      <c r="E41" s="1567"/>
      <c r="F41" s="1567"/>
      <c r="G41" s="1567"/>
      <c r="H41" s="1567"/>
      <c r="I41" s="1271"/>
      <c r="J41" s="1443"/>
      <c r="K41" s="41" t="b">
        <f>IF(I41="",FALSE,TRUE)</f>
        <v>0</v>
      </c>
      <c r="L41" s="46">
        <f>IF(K41=FALSE,1,0)</f>
        <v>1</v>
      </c>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row>
    <row r="42" spans="1:50" s="11" customFormat="1" ht="19.399999999999999" customHeight="1" x14ac:dyDescent="0.25">
      <c r="A42" s="41"/>
      <c r="C42" s="1567"/>
      <c r="D42" s="1567"/>
      <c r="E42" s="1567"/>
      <c r="F42" s="1567"/>
      <c r="G42" s="1567"/>
      <c r="H42" s="1567"/>
      <c r="I42" s="298"/>
      <c r="J42" s="1443"/>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row>
    <row r="43" spans="1:50" s="11" customFormat="1" ht="19.5" customHeight="1" x14ac:dyDescent="0.25">
      <c r="A43" s="41"/>
      <c r="C43" s="1568" t="s">
        <v>188</v>
      </c>
      <c r="D43" s="1568"/>
      <c r="E43" s="1568"/>
      <c r="F43" s="1568"/>
      <c r="G43" s="1568"/>
      <c r="H43" s="1569"/>
      <c r="I43" s="1271"/>
      <c r="J43" s="1443"/>
      <c r="K43" s="41" t="b">
        <f>IF(I43="",FALSE,TRUE)</f>
        <v>0</v>
      </c>
      <c r="L43" s="46">
        <f>IF(K43=FALSE,1,0)</f>
        <v>1</v>
      </c>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row>
    <row r="44" spans="1:50" s="11" customFormat="1" ht="19.399999999999999" customHeight="1" x14ac:dyDescent="0.25">
      <c r="A44" s="41"/>
      <c r="C44" s="170"/>
      <c r="D44" s="170"/>
      <c r="E44" s="170"/>
      <c r="F44" s="170"/>
      <c r="G44" s="170"/>
      <c r="H44" s="170"/>
      <c r="I44" s="1051"/>
      <c r="J44" s="1443"/>
      <c r="K44" s="41"/>
      <c r="L44" s="46"/>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row>
    <row r="45" spans="1:50" s="11" customFormat="1" ht="19.5" customHeight="1" x14ac:dyDescent="0.25">
      <c r="A45" s="41"/>
      <c r="C45" s="1570" t="s">
        <v>189</v>
      </c>
      <c r="D45" s="1566"/>
      <c r="E45" s="1566"/>
      <c r="F45" s="1566"/>
      <c r="G45" s="1566"/>
      <c r="H45" s="1571"/>
      <c r="I45" s="320"/>
      <c r="J45" s="1443"/>
      <c r="K45" s="41" t="b">
        <f>IF(I45="",FALSE,TRUE)</f>
        <v>0</v>
      </c>
      <c r="L45" s="46">
        <f>IF(K45=FALSE,1,0)</f>
        <v>1</v>
      </c>
      <c r="M45" s="460" t="s">
        <v>190</v>
      </c>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row>
    <row r="46" spans="1:50" s="11" customFormat="1" ht="19.5" customHeight="1" x14ac:dyDescent="0.25">
      <c r="A46" s="41"/>
      <c r="C46" s="106"/>
      <c r="D46" s="170"/>
      <c r="E46" s="170"/>
      <c r="F46" s="170"/>
      <c r="G46" s="171"/>
      <c r="H46" s="172"/>
      <c r="I46" s="298"/>
      <c r="J46" s="1443"/>
      <c r="K46" s="41"/>
      <c r="L46" s="41"/>
      <c r="M46" s="460" t="s">
        <v>191</v>
      </c>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row>
    <row r="47" spans="1:50" s="11" customFormat="1" ht="19.5" customHeight="1" x14ac:dyDescent="0.25">
      <c r="A47" s="41"/>
      <c r="C47" s="1566" t="s">
        <v>192</v>
      </c>
      <c r="D47" s="1566"/>
      <c r="E47" s="1566"/>
      <c r="F47" s="1566"/>
      <c r="G47" s="1444"/>
      <c r="H47" s="170"/>
      <c r="I47" s="1445"/>
      <c r="J47" s="1443"/>
      <c r="K47" s="41" t="b">
        <f>IF(I47="",FALSE,TRUE)</f>
        <v>0</v>
      </c>
      <c r="L47" s="46">
        <f>IF(K47=FALSE,1,0)</f>
        <v>1</v>
      </c>
      <c r="M47" s="460" t="s">
        <v>193</v>
      </c>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row>
    <row r="48" spans="1:50" s="11" customFormat="1" ht="19.5" customHeight="1" x14ac:dyDescent="0.25">
      <c r="A48" s="41"/>
      <c r="C48" s="106"/>
      <c r="D48" s="170"/>
      <c r="E48" s="170"/>
      <c r="F48" s="170"/>
      <c r="G48" s="171"/>
      <c r="H48" s="172"/>
      <c r="I48" s="298"/>
      <c r="J48" s="1443"/>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row>
    <row r="49" spans="1:50" s="11" customFormat="1" ht="19.399999999999999" customHeight="1" x14ac:dyDescent="0.25">
      <c r="A49" s="41"/>
      <c r="C49" s="1566" t="s">
        <v>194</v>
      </c>
      <c r="D49" s="1566"/>
      <c r="E49" s="1566"/>
      <c r="F49" s="1566"/>
      <c r="G49" s="1566"/>
      <c r="H49" s="1571"/>
      <c r="I49" s="320"/>
      <c r="J49" s="1443"/>
      <c r="K49" s="41" t="b">
        <f>IF(I49="",FALSE,TRUE)</f>
        <v>0</v>
      </c>
      <c r="L49" s="46">
        <f>IF(K49=FALSE,1,0)</f>
        <v>1</v>
      </c>
      <c r="M49" s="460" t="s">
        <v>193</v>
      </c>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row>
    <row r="50" spans="1:50" s="11" customFormat="1" ht="19.399999999999999" customHeight="1" x14ac:dyDescent="0.25">
      <c r="A50" s="41"/>
      <c r="C50" s="1573" t="s">
        <v>195</v>
      </c>
      <c r="D50" s="1573"/>
      <c r="E50" s="1573"/>
      <c r="F50" s="1573"/>
      <c r="G50" s="1573"/>
      <c r="H50" s="1573"/>
      <c r="I50" s="416"/>
      <c r="J50" s="1443"/>
      <c r="K50" s="41"/>
      <c r="L50" s="46"/>
      <c r="M50" s="460"/>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row>
    <row r="51" spans="1:50" s="11" customFormat="1" ht="26.5" customHeight="1" x14ac:dyDescent="0.25">
      <c r="A51" s="41"/>
      <c r="C51" s="1573" t="s">
        <v>196</v>
      </c>
      <c r="D51" s="1573"/>
      <c r="E51" s="1573"/>
      <c r="F51" s="1573"/>
      <c r="G51" s="1573"/>
      <c r="H51" s="1573"/>
      <c r="I51" s="1151"/>
      <c r="J51" s="1443"/>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row>
    <row r="52" spans="1:50" s="11" customFormat="1" ht="19.5" customHeight="1" x14ac:dyDescent="0.25">
      <c r="A52" s="41"/>
      <c r="C52" s="1574" t="s">
        <v>197</v>
      </c>
      <c r="D52" s="1573"/>
      <c r="E52" s="1573"/>
      <c r="F52" s="1573"/>
      <c r="G52" s="1573"/>
      <c r="H52" s="1573"/>
      <c r="I52" s="320"/>
      <c r="J52" s="1443"/>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row>
    <row r="53" spans="1:50" s="11" customFormat="1" ht="23.15" customHeight="1" x14ac:dyDescent="0.25">
      <c r="A53" s="41"/>
      <c r="C53" s="1423" t="s">
        <v>198</v>
      </c>
      <c r="D53" s="1423"/>
      <c r="E53" s="1423"/>
      <c r="F53" s="1423"/>
      <c r="G53" s="1423"/>
      <c r="H53" s="1423"/>
      <c r="I53" s="345"/>
      <c r="J53" s="1443"/>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row>
    <row r="54" spans="1:50" s="11" customFormat="1" ht="20.149999999999999" customHeight="1" x14ac:dyDescent="0.25">
      <c r="A54" s="41"/>
      <c r="C54" s="1572" t="s">
        <v>199</v>
      </c>
      <c r="D54" s="1572"/>
      <c r="E54" s="1572"/>
      <c r="F54" s="1572"/>
      <c r="H54" s="103"/>
      <c r="I54" s="320"/>
      <c r="J54" s="1443"/>
      <c r="K54" s="41" t="b">
        <f>IF(I54="",FALSE,TRUE)</f>
        <v>0</v>
      </c>
      <c r="L54" s="46">
        <f>IF(K54=FALSE,1,0)</f>
        <v>1</v>
      </c>
      <c r="M54" s="460" t="s">
        <v>200</v>
      </c>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row>
    <row r="55" spans="1:50" s="11" customFormat="1" ht="19.5" customHeight="1" x14ac:dyDescent="0.25">
      <c r="A55" s="41"/>
      <c r="C55" s="1566" t="s">
        <v>201</v>
      </c>
      <c r="D55" s="1566"/>
      <c r="E55" s="1566"/>
      <c r="F55" s="1566"/>
      <c r="G55" s="1566"/>
      <c r="H55" s="1566"/>
      <c r="I55" s="1459"/>
      <c r="J55" s="1443"/>
      <c r="K55" s="41"/>
      <c r="L55" s="46"/>
      <c r="M55" s="460"/>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row>
    <row r="56" spans="1:50" s="11" customFormat="1" ht="10.5" customHeight="1" x14ac:dyDescent="0.25">
      <c r="A56" s="41"/>
      <c r="C56" s="148"/>
      <c r="D56" s="148"/>
      <c r="E56" s="148"/>
      <c r="F56" s="148"/>
      <c r="G56" s="148"/>
      <c r="H56" s="148"/>
      <c r="I56" s="416"/>
      <c r="J56" s="1443"/>
      <c r="K56" s="41"/>
      <c r="L56" s="46"/>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row>
    <row r="57" spans="1:50" s="11" customFormat="1" ht="19.5" customHeight="1" x14ac:dyDescent="0.25">
      <c r="A57" s="41"/>
      <c r="C57" s="106" t="s">
        <v>202</v>
      </c>
      <c r="D57" s="1582"/>
      <c r="E57" s="1583"/>
      <c r="F57" s="1583"/>
      <c r="G57" s="1584"/>
      <c r="H57" s="1441" t="s">
        <v>203</v>
      </c>
      <c r="I57" s="1089"/>
      <c r="J57" s="1443"/>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row>
    <row r="58" spans="1:50" s="11" customFormat="1" ht="15" customHeight="1" x14ac:dyDescent="0.25">
      <c r="A58" s="41"/>
      <c r="C58" s="106" t="s">
        <v>204</v>
      </c>
      <c r="E58" s="106"/>
      <c r="F58" s="1568"/>
      <c r="G58" s="1568"/>
      <c r="H58" s="1568"/>
      <c r="I58" s="1568"/>
      <c r="J58" s="1443"/>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row>
    <row r="59" spans="1:50" s="11" customFormat="1" ht="112.5" customHeight="1" x14ac:dyDescent="0.25">
      <c r="A59" s="41"/>
      <c r="C59" s="1615"/>
      <c r="D59" s="1616"/>
      <c r="E59" s="1616"/>
      <c r="F59" s="1616"/>
      <c r="G59" s="1616"/>
      <c r="H59" s="1616"/>
      <c r="I59" s="1617"/>
      <c r="J59" s="1446"/>
      <c r="K59" s="41" t="b">
        <f>IF(SUBSTITUTE(C59," ","")="",FALSE,TRUE)</f>
        <v>0</v>
      </c>
      <c r="L59" s="46">
        <f>IF(K59=FALSE,1,0)</f>
        <v>1</v>
      </c>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row>
    <row r="60" spans="1:50" s="11" customFormat="1" ht="10.5" customHeight="1" x14ac:dyDescent="0.25">
      <c r="A60" s="41"/>
      <c r="C60" s="148"/>
      <c r="D60" s="148"/>
      <c r="E60" s="148"/>
      <c r="F60" s="148"/>
      <c r="H60" s="103"/>
      <c r="I60" s="103"/>
      <c r="J60" s="1443"/>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row>
    <row r="61" spans="1:50" s="11" customFormat="1" ht="20.149999999999999" customHeight="1" x14ac:dyDescent="0.25">
      <c r="A61" s="41"/>
      <c r="C61" s="1591" t="s">
        <v>205</v>
      </c>
      <c r="D61" s="1591"/>
      <c r="E61" s="1591"/>
      <c r="F61" s="1591"/>
      <c r="G61" s="1591"/>
      <c r="H61" s="1591"/>
      <c r="I61" s="1271"/>
      <c r="J61" s="1443"/>
      <c r="K61" s="41" t="b">
        <f>IF(I61="",FALSE,TRUE)</f>
        <v>0</v>
      </c>
      <c r="L61" s="46">
        <f>IF(K61=FALSE,1,0)</f>
        <v>1</v>
      </c>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row>
    <row r="62" spans="1:50" s="11" customFormat="1" ht="20.149999999999999" customHeight="1" x14ac:dyDescent="0.25">
      <c r="A62" s="41"/>
      <c r="C62" s="1591"/>
      <c r="D62" s="1591"/>
      <c r="E62" s="1591"/>
      <c r="F62" s="1591"/>
      <c r="G62" s="1591"/>
      <c r="H62" s="1591"/>
      <c r="I62" s="416"/>
      <c r="J62" s="1443"/>
      <c r="K62" s="41"/>
      <c r="L62" s="46"/>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row>
    <row r="63" spans="1:50" s="11" customFormat="1" ht="19.5" customHeight="1" x14ac:dyDescent="0.25">
      <c r="A63" s="41"/>
      <c r="C63" s="106" t="s">
        <v>202</v>
      </c>
      <c r="D63" s="1582"/>
      <c r="E63" s="1583"/>
      <c r="F63" s="1583"/>
      <c r="G63" s="1584"/>
      <c r="H63" s="1441" t="s">
        <v>203</v>
      </c>
      <c r="I63" s="1089"/>
      <c r="J63" s="1443"/>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row>
    <row r="64" spans="1:50" s="11" customFormat="1" ht="19.5" customHeight="1" x14ac:dyDescent="0.25">
      <c r="A64" s="41"/>
      <c r="C64" s="106" t="s">
        <v>204</v>
      </c>
      <c r="D64" s="106"/>
      <c r="E64" s="106"/>
      <c r="F64" s="106"/>
      <c r="G64" s="20"/>
      <c r="H64" s="20"/>
      <c r="I64" s="20"/>
      <c r="J64" s="1443"/>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row>
    <row r="65" spans="1:50" s="11" customFormat="1" ht="112.5" customHeight="1" x14ac:dyDescent="0.25">
      <c r="A65" s="41"/>
      <c r="C65" s="1586"/>
      <c r="D65" s="1587"/>
      <c r="E65" s="1587"/>
      <c r="F65" s="1587"/>
      <c r="G65" s="1587"/>
      <c r="H65" s="1587"/>
      <c r="I65" s="1588"/>
      <c r="J65" s="1443"/>
      <c r="K65" s="41" t="b">
        <f>IF(SUBSTITUTE(C65," ","")="",FALSE,TRUE)</f>
        <v>0</v>
      </c>
      <c r="L65" s="46">
        <f>IF(K65=FALSE,1,0)</f>
        <v>1</v>
      </c>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row>
    <row r="66" spans="1:50" s="11" customFormat="1" ht="10.5" customHeight="1" x14ac:dyDescent="0.25">
      <c r="A66" s="41"/>
      <c r="C66" s="299"/>
      <c r="D66" s="299"/>
      <c r="E66" s="299"/>
      <c r="F66" s="299"/>
      <c r="G66" s="300"/>
      <c r="H66" s="299"/>
      <c r="I66" s="299"/>
      <c r="J66" s="1443"/>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row>
    <row r="67" spans="1:50" s="11" customFormat="1" ht="18.649999999999999" customHeight="1" x14ac:dyDescent="0.25">
      <c r="A67" s="41"/>
      <c r="C67" s="1581" t="s">
        <v>206</v>
      </c>
      <c r="D67" s="1581"/>
      <c r="E67" s="1581"/>
      <c r="F67" s="1581"/>
      <c r="G67" s="1581"/>
      <c r="H67" s="1581"/>
      <c r="I67" s="1271"/>
      <c r="J67" s="1443"/>
      <c r="K67" s="41" t="b">
        <f>IF(I67="",FALSE,TRUE)</f>
        <v>0</v>
      </c>
      <c r="L67" s="46">
        <f>IF(K67=FALSE,1,0)</f>
        <v>1</v>
      </c>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row>
    <row r="68" spans="1:50" s="11" customFormat="1" ht="30.65" customHeight="1" x14ac:dyDescent="0.25">
      <c r="A68" s="41"/>
      <c r="C68" s="1581" t="s">
        <v>207</v>
      </c>
      <c r="D68" s="1581"/>
      <c r="E68" s="1581"/>
      <c r="F68" s="1581"/>
      <c r="G68" s="1581"/>
      <c r="H68" s="1581"/>
      <c r="I68" s="416"/>
      <c r="J68" s="1443"/>
      <c r="K68" s="41"/>
      <c r="L68" s="46"/>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row>
    <row r="69" spans="1:50" s="11" customFormat="1" ht="19.5" customHeight="1" x14ac:dyDescent="0.25">
      <c r="A69" s="41"/>
      <c r="C69" s="106" t="s">
        <v>202</v>
      </c>
      <c r="D69" s="1582"/>
      <c r="E69" s="1583"/>
      <c r="F69" s="1583"/>
      <c r="G69" s="1584"/>
      <c r="H69" s="1441" t="s">
        <v>203</v>
      </c>
      <c r="I69" s="1089"/>
      <c r="J69" s="1443"/>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row>
    <row r="70" spans="1:50" s="11" customFormat="1" ht="19.5" customHeight="1" x14ac:dyDescent="0.25">
      <c r="A70" s="41"/>
      <c r="C70" s="106" t="s">
        <v>204</v>
      </c>
      <c r="D70" s="106"/>
      <c r="E70" s="106"/>
      <c r="F70" s="106"/>
      <c r="G70" s="20"/>
      <c r="H70" s="20"/>
      <c r="I70" s="20"/>
      <c r="J70" s="1443"/>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row>
    <row r="71" spans="1:50" s="11" customFormat="1" ht="120" customHeight="1" x14ac:dyDescent="0.25">
      <c r="A71" s="41"/>
      <c r="C71" s="1586"/>
      <c r="D71" s="1587"/>
      <c r="E71" s="1587"/>
      <c r="F71" s="1587"/>
      <c r="G71" s="1587"/>
      <c r="H71" s="1587"/>
      <c r="I71" s="1588"/>
      <c r="J71" s="1443"/>
      <c r="K71" s="41" t="b">
        <f>IF(SUBSTITUTE(C71," ","")="",FALSE,TRUE)</f>
        <v>0</v>
      </c>
      <c r="L71" s="46">
        <f>IF(K71=FALSE,1,0)</f>
        <v>1</v>
      </c>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row>
    <row r="72" spans="1:50" s="11" customFormat="1" ht="10.5" customHeight="1" x14ac:dyDescent="0.25">
      <c r="A72" s="41"/>
      <c r="C72" s="299"/>
      <c r="D72" s="299"/>
      <c r="E72" s="299"/>
      <c r="F72" s="299"/>
      <c r="G72" s="299"/>
      <c r="H72" s="299"/>
      <c r="I72" s="299"/>
      <c r="J72" s="1443"/>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row>
    <row r="73" spans="1:50" s="11" customFormat="1" ht="20.149999999999999" customHeight="1" x14ac:dyDescent="0.25">
      <c r="A73" s="41"/>
      <c r="C73" s="1581" t="s">
        <v>208</v>
      </c>
      <c r="D73" s="1585"/>
      <c r="E73" s="1585"/>
      <c r="F73" s="1585"/>
      <c r="G73" s="1585"/>
      <c r="H73" s="1585"/>
      <c r="I73" s="1271"/>
      <c r="J73" s="1443"/>
      <c r="K73" s="41"/>
      <c r="L73" s="46"/>
      <c r="M73" s="41"/>
      <c r="N73" s="352"/>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row>
    <row r="74" spans="1:50" s="11" customFormat="1" ht="20.149999999999999" customHeight="1" x14ac:dyDescent="0.25">
      <c r="A74" s="41"/>
      <c r="C74" s="672" t="s">
        <v>209</v>
      </c>
      <c r="D74" s="669"/>
      <c r="E74" s="669"/>
      <c r="F74" s="669"/>
      <c r="G74" s="669"/>
      <c r="H74" s="1086"/>
      <c r="I74" s="1271"/>
      <c r="J74" s="1443"/>
      <c r="K74" s="41"/>
      <c r="L74" s="46"/>
      <c r="M74" s="41"/>
      <c r="N74" s="352"/>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row>
    <row r="75" spans="1:50" s="11" customFormat="1" ht="16.5" customHeight="1" x14ac:dyDescent="0.25">
      <c r="A75" s="41"/>
      <c r="C75" s="672"/>
      <c r="D75" s="669"/>
      <c r="E75" s="669"/>
      <c r="F75" s="669"/>
      <c r="G75" s="669"/>
      <c r="H75" s="1086"/>
      <c r="I75" s="1086"/>
      <c r="J75" s="1443"/>
      <c r="K75" s="41"/>
      <c r="L75" s="46"/>
      <c r="M75" s="41"/>
      <c r="N75" s="352"/>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row>
    <row r="76" spans="1:50" s="11" customFormat="1" ht="20.149999999999999" customHeight="1" x14ac:dyDescent="0.25">
      <c r="A76" s="41"/>
      <c r="C76" s="1581" t="s">
        <v>210</v>
      </c>
      <c r="D76" s="1581"/>
      <c r="E76" s="1581"/>
      <c r="F76" s="1581"/>
      <c r="G76" s="1581"/>
      <c r="H76" s="1581"/>
      <c r="I76" s="1271"/>
      <c r="J76" s="1443"/>
      <c r="K76" s="41" t="b">
        <f>IF(SUBSTITUTE(I76," ","")="",FALSE,TRUE)</f>
        <v>0</v>
      </c>
      <c r="L76" s="46">
        <f>IF(K76=FALSE,1,0)</f>
        <v>1</v>
      </c>
      <c r="M76" s="41"/>
      <c r="N76" s="352"/>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row>
    <row r="77" spans="1:50" s="11" customFormat="1" ht="20.149999999999999" customHeight="1" x14ac:dyDescent="0.25">
      <c r="A77" s="41"/>
      <c r="C77" s="1581" t="s">
        <v>211</v>
      </c>
      <c r="D77" s="1581"/>
      <c r="E77" s="1581"/>
      <c r="F77" s="1581"/>
      <c r="G77" s="1581"/>
      <c r="H77" s="1581"/>
      <c r="I77" s="1429"/>
      <c r="J77" s="1443"/>
      <c r="K77" s="41"/>
      <c r="L77" s="46"/>
      <c r="M77" s="41"/>
      <c r="N77" s="352"/>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spans="1:50" s="11" customFormat="1" ht="21" customHeight="1" x14ac:dyDescent="0.25">
      <c r="A78" s="41"/>
      <c r="C78" s="1589" t="s">
        <v>212</v>
      </c>
      <c r="D78" s="1589"/>
      <c r="E78" s="1589"/>
      <c r="F78" s="1589"/>
      <c r="G78" s="1589"/>
      <c r="H78" s="1589"/>
      <c r="I78" s="1090"/>
      <c r="J78" s="1443"/>
      <c r="K78" s="41"/>
      <c r="L78" s="46"/>
      <c r="M78" s="41"/>
      <c r="N78" s="352"/>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row>
    <row r="79" spans="1:50" s="11" customFormat="1" ht="22.5" customHeight="1" x14ac:dyDescent="0.25">
      <c r="A79" s="41"/>
      <c r="C79" s="1592"/>
      <c r="D79" s="1592"/>
      <c r="E79" s="1592"/>
      <c r="F79" s="1592"/>
      <c r="G79" s="1592"/>
      <c r="H79" s="1592"/>
      <c r="I79" s="1090"/>
      <c r="J79" s="1443"/>
      <c r="K79" s="41"/>
      <c r="L79" s="46"/>
      <c r="M79" s="41"/>
      <c r="N79" s="352"/>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row>
    <row r="80" spans="1:50" s="11" customFormat="1" ht="10.5" customHeight="1" x14ac:dyDescent="0.25">
      <c r="A80" s="41"/>
      <c r="C80" s="299"/>
      <c r="D80" s="299"/>
      <c r="E80" s="299"/>
      <c r="F80" s="299"/>
      <c r="G80" s="299"/>
      <c r="H80" s="299"/>
      <c r="I80" s="299"/>
      <c r="J80" s="1443"/>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row>
    <row r="81" spans="1:50" s="11" customFormat="1" ht="29.25" customHeight="1" x14ac:dyDescent="0.25">
      <c r="A81" s="41"/>
      <c r="C81" s="575" t="s">
        <v>213</v>
      </c>
      <c r="D81" s="575" t="s">
        <v>214</v>
      </c>
      <c r="E81" s="1147"/>
      <c r="F81" s="1084"/>
      <c r="G81" s="1084"/>
      <c r="H81" s="1084"/>
      <c r="I81" s="1090"/>
      <c r="J81" s="1443"/>
      <c r="K81" s="41"/>
      <c r="L81" s="46"/>
      <c r="M81" s="41"/>
      <c r="N81" s="352"/>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row>
    <row r="82" spans="1:50" s="11" customFormat="1" ht="22.5" customHeight="1" x14ac:dyDescent="0.25">
      <c r="A82" s="41"/>
      <c r="C82" s="1460" t="s">
        <v>215</v>
      </c>
      <c r="D82" s="1422"/>
      <c r="F82" s="1084"/>
      <c r="G82" s="1084"/>
      <c r="H82" s="1084"/>
      <c r="I82" s="1090"/>
      <c r="J82" s="1443"/>
      <c r="K82" s="41"/>
      <c r="L82" s="46"/>
      <c r="M82" s="41"/>
      <c r="N82" s="352"/>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row>
    <row r="83" spans="1:50" s="11" customFormat="1" ht="22.5" customHeight="1" x14ac:dyDescent="0.25">
      <c r="A83" s="41"/>
      <c r="C83" s="1460" t="s">
        <v>216</v>
      </c>
      <c r="D83" s="1422"/>
      <c r="E83" s="1084"/>
      <c r="F83" s="1084"/>
      <c r="G83" s="1084"/>
      <c r="H83" s="1084"/>
      <c r="I83" s="1090"/>
      <c r="J83" s="1443"/>
      <c r="K83" s="41"/>
      <c r="L83" s="46"/>
      <c r="M83" s="41"/>
      <c r="N83" s="352"/>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row>
    <row r="84" spans="1:50" s="11" customFormat="1" ht="22.5" customHeight="1" x14ac:dyDescent="0.25">
      <c r="A84" s="41"/>
      <c r="C84" s="1460" t="s">
        <v>217</v>
      </c>
      <c r="D84" s="1422"/>
      <c r="E84" s="1084"/>
      <c r="F84" s="1084"/>
      <c r="G84" s="1084"/>
      <c r="H84" s="1084"/>
      <c r="I84" s="1090"/>
      <c r="J84" s="1443"/>
      <c r="K84" s="41"/>
      <c r="L84" s="46"/>
      <c r="M84" s="41"/>
      <c r="N84" s="352"/>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row>
    <row r="85" spans="1:50" s="11" customFormat="1" ht="22.5" customHeight="1" x14ac:dyDescent="0.25">
      <c r="A85" s="41"/>
      <c r="C85" s="1460" t="s">
        <v>218</v>
      </c>
      <c r="D85" s="1422"/>
      <c r="E85" s="1084"/>
      <c r="F85" s="1084"/>
      <c r="G85" s="1084"/>
      <c r="H85" s="1084"/>
      <c r="I85" s="1090"/>
      <c r="J85" s="1443"/>
      <c r="K85" s="41"/>
      <c r="L85" s="46"/>
      <c r="M85" s="41"/>
      <c r="N85" s="352"/>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row>
    <row r="86" spans="1:50" s="11" customFormat="1" ht="22.5" customHeight="1" x14ac:dyDescent="0.25">
      <c r="A86" s="41"/>
      <c r="C86" s="1460" t="s">
        <v>219</v>
      </c>
      <c r="D86" s="1422"/>
      <c r="E86" s="1084"/>
      <c r="F86" s="1084"/>
      <c r="G86" s="1084"/>
      <c r="H86" s="1084"/>
      <c r="I86" s="1090"/>
      <c r="J86" s="1443"/>
      <c r="K86" s="41"/>
      <c r="L86" s="46"/>
      <c r="M86" s="41"/>
      <c r="N86" s="352"/>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row>
    <row r="87" spans="1:50" s="11" customFormat="1" ht="22.5" customHeight="1" x14ac:dyDescent="0.25">
      <c r="A87" s="41"/>
      <c r="C87" s="1460" t="s">
        <v>220</v>
      </c>
      <c r="D87" s="1422"/>
      <c r="E87" s="1084"/>
      <c r="F87" s="1084"/>
      <c r="G87" s="1084"/>
      <c r="H87" s="1084"/>
      <c r="I87" s="1090"/>
      <c r="J87" s="1443"/>
      <c r="K87" s="41"/>
      <c r="L87" s="46"/>
      <c r="M87" s="41"/>
      <c r="N87" s="352"/>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row>
    <row r="88" spans="1:50" s="11" customFormat="1" ht="22.5" customHeight="1" x14ac:dyDescent="0.25">
      <c r="A88" s="41"/>
      <c r="C88" s="1460" t="s">
        <v>221</v>
      </c>
      <c r="D88" s="1422"/>
      <c r="E88" s="1084"/>
      <c r="F88" s="1084"/>
      <c r="G88" s="1084"/>
      <c r="H88" s="1084"/>
      <c r="I88" s="1090"/>
      <c r="J88" s="1443"/>
      <c r="K88" s="41"/>
      <c r="L88" s="46"/>
      <c r="M88" s="41"/>
      <c r="N88" s="352"/>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row>
    <row r="89" spans="1:50" s="11" customFormat="1" ht="10.5" customHeight="1" x14ac:dyDescent="0.25">
      <c r="A89" s="41"/>
      <c r="C89" s="299"/>
      <c r="D89" s="299"/>
      <c r="E89" s="299"/>
      <c r="F89" s="299"/>
      <c r="G89" s="299"/>
      <c r="H89" s="299"/>
      <c r="I89" s="299"/>
      <c r="J89" s="1443"/>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41"/>
      <c r="AW89" s="41"/>
      <c r="AX89" s="41"/>
    </row>
    <row r="90" spans="1:50" s="11" customFormat="1" ht="48" customHeight="1" x14ac:dyDescent="0.25">
      <c r="A90" s="41"/>
      <c r="C90" s="1577"/>
      <c r="D90" s="1578"/>
      <c r="E90" s="1578"/>
      <c r="F90" s="1578"/>
      <c r="G90" s="1578"/>
      <c r="H90" s="1578"/>
      <c r="I90" s="1579"/>
      <c r="J90" s="1443"/>
      <c r="K90" s="41"/>
      <c r="L90" s="46"/>
      <c r="M90" s="41"/>
      <c r="N90" s="352"/>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row>
    <row r="91" spans="1:50" s="11" customFormat="1" ht="13.5" customHeight="1" x14ac:dyDescent="0.25">
      <c r="A91" s="41"/>
      <c r="C91" s="1086"/>
      <c r="D91" s="1086"/>
      <c r="E91" s="1086"/>
      <c r="F91" s="1086"/>
      <c r="G91" s="1086"/>
      <c r="H91" s="1086"/>
      <c r="I91" s="1090"/>
      <c r="J91" s="1443"/>
      <c r="K91" s="41"/>
      <c r="L91" s="46"/>
      <c r="M91" s="41"/>
      <c r="N91" s="352"/>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41"/>
      <c r="AW91" s="41"/>
      <c r="AX91" s="41"/>
    </row>
    <row r="92" spans="1:50" s="11" customFormat="1" ht="20.149999999999999" customHeight="1" x14ac:dyDescent="0.25">
      <c r="A92" s="41"/>
      <c r="C92" s="1580" t="s">
        <v>222</v>
      </c>
      <c r="D92" s="1581"/>
      <c r="E92" s="1581"/>
      <c r="F92" s="1581"/>
      <c r="G92" s="1581"/>
      <c r="H92" s="1581"/>
      <c r="I92" s="320"/>
      <c r="J92" s="1443"/>
      <c r="K92" s="41"/>
      <c r="L92" s="46"/>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c r="AV92" s="41"/>
      <c r="AW92" s="41"/>
      <c r="AX92" s="41"/>
    </row>
    <row r="93" spans="1:50" s="11" customFormat="1" ht="18" customHeight="1" x14ac:dyDescent="0.25">
      <c r="A93" s="41"/>
      <c r="C93" s="1581" t="s">
        <v>223</v>
      </c>
      <c r="D93" s="1581"/>
      <c r="E93" s="1581"/>
      <c r="F93" s="1581"/>
      <c r="G93" s="1581"/>
      <c r="H93" s="325"/>
      <c r="I93" s="416"/>
      <c r="J93" s="1443"/>
      <c r="K93" s="41"/>
      <c r="L93" s="46"/>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row>
    <row r="94" spans="1:50" s="11" customFormat="1" ht="6.65" customHeight="1" x14ac:dyDescent="0.25">
      <c r="A94" s="41"/>
      <c r="C94" s="1581"/>
      <c r="D94" s="1585"/>
      <c r="E94" s="1585"/>
      <c r="F94" s="1585"/>
      <c r="G94" s="1585"/>
      <c r="H94" s="325"/>
      <c r="I94" s="416"/>
      <c r="J94" s="1443"/>
      <c r="K94" s="41"/>
      <c r="L94" s="46"/>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row>
    <row r="95" spans="1:50" s="11" customFormat="1" ht="19.5" customHeight="1" x14ac:dyDescent="0.25">
      <c r="A95" s="41"/>
      <c r="C95" s="106" t="s">
        <v>202</v>
      </c>
      <c r="D95" s="1582"/>
      <c r="E95" s="1583"/>
      <c r="F95" s="1583"/>
      <c r="G95" s="1584"/>
      <c r="H95" s="1441" t="s">
        <v>203</v>
      </c>
      <c r="I95" s="1089"/>
      <c r="J95" s="1443"/>
      <c r="K95" s="41"/>
      <c r="L95" s="46"/>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row>
    <row r="96" spans="1:50" s="11" customFormat="1" ht="19.5" customHeight="1" x14ac:dyDescent="0.25">
      <c r="A96" s="41"/>
      <c r="C96" s="106" t="s">
        <v>204</v>
      </c>
      <c r="D96" s="106"/>
      <c r="E96" s="106"/>
      <c r="F96" s="106"/>
      <c r="G96" s="20"/>
      <c r="H96" s="20"/>
      <c r="I96" s="20"/>
      <c r="J96" s="1443"/>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row>
    <row r="97" spans="1:50" s="11" customFormat="1" ht="137.25" customHeight="1" x14ac:dyDescent="0.25">
      <c r="A97" s="41"/>
      <c r="C97" s="1577"/>
      <c r="D97" s="1578"/>
      <c r="E97" s="1578"/>
      <c r="F97" s="1578"/>
      <c r="G97" s="1578"/>
      <c r="H97" s="1578"/>
      <c r="I97" s="1579"/>
      <c r="J97" s="1443"/>
      <c r="K97" s="41" t="b">
        <f>IF(SUBSTITUTE(C97," ","")="",FALSE,TRUE)</f>
        <v>0</v>
      </c>
      <c r="L97" s="46">
        <f>IF(K97=FALSE,1,0)</f>
        <v>1</v>
      </c>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row>
    <row r="98" spans="1:50" s="11" customFormat="1" ht="10.5" customHeight="1" x14ac:dyDescent="0.25">
      <c r="A98" s="41"/>
      <c r="C98" s="299"/>
      <c r="D98" s="299"/>
      <c r="E98" s="299"/>
      <c r="F98" s="299"/>
      <c r="G98" s="300"/>
      <c r="H98" s="299"/>
      <c r="I98" s="299"/>
      <c r="J98" s="1443"/>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row>
    <row r="99" spans="1:50" s="11" customFormat="1" ht="73.5" customHeight="1" x14ac:dyDescent="0.25">
      <c r="A99" s="41"/>
      <c r="C99" s="1589" t="s">
        <v>224</v>
      </c>
      <c r="D99" s="1589"/>
      <c r="E99" s="1589"/>
      <c r="F99" s="1589"/>
      <c r="G99" s="1589"/>
      <c r="H99" s="1589"/>
      <c r="J99" s="1443"/>
      <c r="K99" s="41"/>
      <c r="L99" s="46"/>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row>
    <row r="100" spans="1:50" s="11" customFormat="1" ht="17.5" customHeight="1" x14ac:dyDescent="0.25">
      <c r="A100" s="41"/>
      <c r="C100" s="1574" t="s">
        <v>225</v>
      </c>
      <c r="D100" s="1574"/>
      <c r="E100" s="1574"/>
      <c r="F100" s="1574"/>
      <c r="G100" s="1574"/>
      <c r="H100" s="1574"/>
      <c r="I100" s="320"/>
      <c r="J100" s="1443"/>
      <c r="K100" s="41"/>
      <c r="L100" s="46"/>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row>
    <row r="101" spans="1:50" s="11" customFormat="1" ht="17.5" customHeight="1" x14ac:dyDescent="0.25">
      <c r="A101" s="41"/>
      <c r="C101" s="1589" t="s">
        <v>226</v>
      </c>
      <c r="D101" s="1589"/>
      <c r="E101" s="1589"/>
      <c r="F101" s="1589"/>
      <c r="G101" s="1589"/>
      <c r="H101" s="1589"/>
      <c r="J101" s="1443"/>
      <c r="K101" s="41"/>
      <c r="L101" s="46"/>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row>
    <row r="102" spans="1:50" s="11" customFormat="1" ht="41.15" customHeight="1" x14ac:dyDescent="0.25">
      <c r="A102" s="41"/>
      <c r="C102" s="1589"/>
      <c r="D102" s="1589"/>
      <c r="E102" s="1589"/>
      <c r="F102" s="1589"/>
      <c r="G102" s="1589"/>
      <c r="H102" s="1589"/>
      <c r="J102" s="1443"/>
      <c r="K102" s="41"/>
      <c r="L102" s="46"/>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row>
    <row r="103" spans="1:50" s="11" customFormat="1" ht="33" customHeight="1" x14ac:dyDescent="0.25">
      <c r="A103" s="41"/>
      <c r="C103" s="1586"/>
      <c r="D103" s="1587"/>
      <c r="E103" s="1587"/>
      <c r="F103" s="1587"/>
      <c r="G103" s="1587"/>
      <c r="H103" s="1587"/>
      <c r="I103" s="1588"/>
      <c r="J103" s="1443"/>
      <c r="K103" s="41"/>
      <c r="L103" s="46"/>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row>
    <row r="104" spans="1:50" s="11" customFormat="1" ht="9.65" customHeight="1" x14ac:dyDescent="0.25">
      <c r="A104" s="41"/>
      <c r="C104" s="1425"/>
      <c r="D104" s="1425"/>
      <c r="E104" s="1425"/>
      <c r="F104" s="1425"/>
      <c r="G104" s="1425"/>
      <c r="H104" s="1425"/>
      <c r="I104" s="1425"/>
      <c r="J104" s="1443"/>
      <c r="K104" s="41"/>
      <c r="L104" s="46"/>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row>
    <row r="105" spans="1:50" s="11" customFormat="1" ht="17.5" customHeight="1" x14ac:dyDescent="0.25">
      <c r="A105" s="41"/>
      <c r="C105" s="1574" t="s">
        <v>227</v>
      </c>
      <c r="D105" s="1574"/>
      <c r="E105" s="1574"/>
      <c r="F105" s="1574"/>
      <c r="G105" s="1574"/>
      <c r="H105" s="1574"/>
      <c r="I105" s="320"/>
      <c r="J105" s="1443"/>
      <c r="K105" s="41"/>
      <c r="L105" s="46"/>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row>
    <row r="106" spans="1:50" s="11" customFormat="1" ht="17.5" customHeight="1" x14ac:dyDescent="0.25">
      <c r="A106" s="41"/>
      <c r="C106" s="1574"/>
      <c r="D106" s="1574"/>
      <c r="E106" s="1574"/>
      <c r="F106" s="1574"/>
      <c r="G106" s="1574"/>
      <c r="H106" s="1574"/>
      <c r="I106" s="1090"/>
      <c r="J106" s="1443"/>
      <c r="K106" s="41"/>
      <c r="L106" s="46"/>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row>
    <row r="107" spans="1:50" s="11" customFormat="1" ht="118.5" customHeight="1" x14ac:dyDescent="0.25">
      <c r="A107" s="41"/>
      <c r="C107" s="1574" t="s">
        <v>228</v>
      </c>
      <c r="D107" s="1574"/>
      <c r="E107" s="1574"/>
      <c r="F107" s="1574"/>
      <c r="G107" s="1574"/>
      <c r="H107" s="1574"/>
      <c r="I107" s="1456"/>
      <c r="J107" s="1443"/>
      <c r="K107" s="41"/>
      <c r="L107" s="46"/>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row>
    <row r="108" spans="1:50" s="11" customFormat="1" ht="20.149999999999999" customHeight="1" x14ac:dyDescent="0.25">
      <c r="A108" s="41"/>
      <c r="C108" s="1457" t="s">
        <v>229</v>
      </c>
      <c r="D108" s="1458"/>
      <c r="E108" s="1458"/>
      <c r="F108" s="1458"/>
      <c r="G108" s="1458"/>
      <c r="H108" s="1458"/>
      <c r="I108" s="1456"/>
      <c r="J108" s="1443"/>
      <c r="K108" s="41"/>
      <c r="L108" s="46"/>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row>
    <row r="109" spans="1:50" s="11" customFormat="1" ht="24.65" customHeight="1" x14ac:dyDescent="0.25">
      <c r="A109" s="41"/>
      <c r="C109" s="1590" t="s">
        <v>230</v>
      </c>
      <c r="D109" s="1590"/>
      <c r="E109" s="1590" t="s">
        <v>231</v>
      </c>
      <c r="F109" s="1590"/>
      <c r="G109" s="1590" t="s">
        <v>232</v>
      </c>
      <c r="H109" s="1590"/>
      <c r="I109" s="1590"/>
      <c r="J109" s="1590"/>
      <c r="K109" s="41"/>
      <c r="L109" s="46"/>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row>
    <row r="110" spans="1:50" s="11" customFormat="1" ht="10.5" customHeight="1" x14ac:dyDescent="0.3">
      <c r="A110" s="41"/>
      <c r="C110" s="42"/>
      <c r="D110" s="43"/>
      <c r="E110" s="44"/>
      <c r="F110" s="45"/>
      <c r="G110" s="43"/>
      <c r="H110" s="1576" t="str">
        <f ca="1">"© Salix "&amp;YEAR(NOW())</f>
        <v>© Salix 2023</v>
      </c>
      <c r="I110" s="1576"/>
      <c r="J110" s="1443"/>
      <c r="K110" s="41"/>
      <c r="L110" s="41"/>
      <c r="M110" s="6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row>
    <row r="111" spans="1:50" s="11" customFormat="1" x14ac:dyDescent="0.15">
      <c r="A111" s="41"/>
      <c r="C111" s="1575">
        <f>L7</f>
        <v>18</v>
      </c>
      <c r="D111" s="1575"/>
      <c r="E111" s="1575"/>
      <c r="F111" s="1575"/>
      <c r="G111" s="1575"/>
      <c r="H111" s="1575"/>
      <c r="I111" s="1575"/>
      <c r="J111" s="1443"/>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row>
    <row r="112" spans="1:50" s="11" customFormat="1" x14ac:dyDescent="0.25">
      <c r="A112" s="41"/>
      <c r="C112" s="12"/>
      <c r="J112" s="1443"/>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row>
    <row r="113" spans="1:50" s="11" customFormat="1" ht="15.75" customHeight="1" x14ac:dyDescent="0.25">
      <c r="A113" s="41"/>
      <c r="B113" s="41"/>
      <c r="C113" s="46"/>
      <c r="D113" s="41"/>
      <c r="E113" s="41"/>
      <c r="F113" s="41"/>
      <c r="G113" s="41"/>
      <c r="H113" s="41"/>
      <c r="I113" s="41"/>
      <c r="J113" s="1442"/>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row>
    <row r="114" spans="1:50" s="11" customFormat="1" x14ac:dyDescent="0.25">
      <c r="A114" s="41"/>
      <c r="B114" s="41"/>
      <c r="C114" s="46"/>
      <c r="D114" s="41"/>
      <c r="E114" s="41"/>
      <c r="F114" s="41"/>
      <c r="G114" s="41"/>
      <c r="H114" s="41"/>
      <c r="I114" s="41"/>
      <c r="J114" s="1442"/>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row>
    <row r="115" spans="1:50" s="11" customFormat="1" x14ac:dyDescent="0.25">
      <c r="A115" s="41"/>
      <c r="B115" s="41"/>
      <c r="C115" s="46"/>
      <c r="D115" s="41"/>
      <c r="E115" s="41"/>
      <c r="F115" s="41"/>
      <c r="G115" s="41"/>
      <c r="H115" s="41"/>
      <c r="I115" s="41"/>
      <c r="J115" s="1442"/>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row>
    <row r="116" spans="1:50" s="11" customFormat="1" x14ac:dyDescent="0.25">
      <c r="A116" s="41"/>
      <c r="B116" s="41"/>
      <c r="C116" s="46"/>
      <c r="D116" s="41"/>
      <c r="E116" s="41"/>
      <c r="F116" s="41"/>
      <c r="G116" s="41"/>
      <c r="H116" s="41"/>
      <c r="I116" s="41"/>
      <c r="J116" s="1442"/>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row>
    <row r="117" spans="1:50" s="11" customFormat="1" x14ac:dyDescent="0.25">
      <c r="A117" s="41"/>
      <c r="B117" s="41"/>
      <c r="C117" s="46"/>
      <c r="D117" s="41"/>
      <c r="E117" s="41"/>
      <c r="F117" s="41"/>
      <c r="G117" s="41"/>
      <c r="H117" s="41"/>
      <c r="I117" s="41"/>
      <c r="J117" s="1442"/>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row>
    <row r="118" spans="1:50" s="11" customFormat="1" x14ac:dyDescent="0.25">
      <c r="A118" s="41"/>
      <c r="B118" s="41"/>
      <c r="C118" s="46"/>
      <c r="D118" s="41"/>
      <c r="E118" s="41"/>
      <c r="F118" s="41"/>
      <c r="G118" s="41"/>
      <c r="H118" s="41"/>
      <c r="I118" s="41"/>
      <c r="J118" s="14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row>
    <row r="119" spans="1:50" s="11" customFormat="1" x14ac:dyDescent="0.25">
      <c r="A119" s="41"/>
      <c r="B119" s="41"/>
      <c r="C119" s="46"/>
      <c r="D119" s="41"/>
      <c r="E119" s="41"/>
      <c r="F119" s="41"/>
      <c r="G119" s="41"/>
      <c r="H119" s="41"/>
      <c r="I119" s="41"/>
      <c r="J119" s="1442"/>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row>
    <row r="120" spans="1:50" s="11" customFormat="1" x14ac:dyDescent="0.25">
      <c r="A120" s="41"/>
      <c r="B120" s="41"/>
      <c r="C120" s="46"/>
      <c r="D120" s="41"/>
      <c r="E120" s="41"/>
      <c r="F120" s="41"/>
      <c r="G120" s="41"/>
      <c r="H120" s="41"/>
      <c r="I120" s="41"/>
      <c r="J120" s="1442"/>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row>
    <row r="121" spans="1:50" s="11" customFormat="1" x14ac:dyDescent="0.25">
      <c r="A121" s="41"/>
      <c r="B121" s="41"/>
      <c r="C121" s="46"/>
      <c r="D121" s="41"/>
      <c r="E121" s="41"/>
      <c r="F121" s="41"/>
      <c r="G121" s="41"/>
      <c r="H121" s="41"/>
      <c r="I121" s="41"/>
      <c r="J121" s="1442"/>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row>
    <row r="122" spans="1:50" s="11" customFormat="1" x14ac:dyDescent="0.25">
      <c r="A122" s="41"/>
      <c r="B122" s="41"/>
      <c r="C122" s="46"/>
      <c r="D122" s="41"/>
      <c r="E122" s="41"/>
      <c r="F122" s="41"/>
      <c r="G122" s="41"/>
      <c r="H122" s="41"/>
      <c r="I122" s="41"/>
      <c r="J122" s="1442"/>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row>
    <row r="123" spans="1:50" s="11" customFormat="1" x14ac:dyDescent="0.25">
      <c r="A123" s="41"/>
      <c r="B123" s="41"/>
      <c r="C123" s="46"/>
      <c r="D123" s="41"/>
      <c r="E123" s="41"/>
      <c r="F123" s="41"/>
      <c r="G123" s="41"/>
      <c r="H123" s="41"/>
      <c r="I123" s="41"/>
      <c r="J123" s="1442"/>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row>
    <row r="124" spans="1:50" s="11" customFormat="1" x14ac:dyDescent="0.25">
      <c r="A124" s="41"/>
      <c r="B124" s="41"/>
      <c r="C124" s="46"/>
      <c r="D124" s="41"/>
      <c r="E124" s="41"/>
      <c r="F124" s="41"/>
      <c r="G124" s="41"/>
      <c r="H124" s="41"/>
      <c r="I124" s="41"/>
      <c r="J124" s="1442"/>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row>
    <row r="125" spans="1:50" s="11" customFormat="1" x14ac:dyDescent="0.25">
      <c r="A125" s="41"/>
      <c r="B125" s="41"/>
      <c r="C125" s="46"/>
      <c r="D125" s="41"/>
      <c r="E125" s="41"/>
      <c r="F125" s="41"/>
      <c r="G125" s="41"/>
      <c r="H125" s="41"/>
      <c r="I125" s="41"/>
      <c r="J125" s="1442"/>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row>
    <row r="126" spans="1:50" s="11" customFormat="1" x14ac:dyDescent="0.25">
      <c r="A126" s="41"/>
      <c r="B126" s="41"/>
      <c r="C126" s="46"/>
      <c r="D126" s="41"/>
      <c r="E126" s="41"/>
      <c r="F126" s="41"/>
      <c r="G126" s="41"/>
      <c r="H126" s="41"/>
      <c r="I126" s="41"/>
      <c r="J126" s="1442"/>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row>
    <row r="127" spans="1:50" s="11" customFormat="1" x14ac:dyDescent="0.25">
      <c r="A127" s="41"/>
      <c r="B127" s="41"/>
      <c r="C127" s="46"/>
      <c r="D127" s="41"/>
      <c r="E127" s="41"/>
      <c r="F127" s="41"/>
      <c r="G127" s="41"/>
      <c r="H127" s="41"/>
      <c r="I127" s="41"/>
      <c r="J127" s="1442"/>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row>
    <row r="128" spans="1:50" s="11" customFormat="1" x14ac:dyDescent="0.25">
      <c r="A128" s="41"/>
      <c r="B128" s="41"/>
      <c r="C128" s="46"/>
      <c r="D128" s="41"/>
      <c r="E128" s="41"/>
      <c r="F128" s="41"/>
      <c r="G128" s="41"/>
      <c r="H128" s="41"/>
      <c r="I128" s="41"/>
      <c r="J128" s="1442"/>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row>
    <row r="129" spans="1:50" s="11" customFormat="1" x14ac:dyDescent="0.25">
      <c r="A129" s="41"/>
      <c r="B129" s="41"/>
      <c r="C129" s="46"/>
      <c r="D129" s="41"/>
      <c r="E129" s="41"/>
      <c r="F129" s="41"/>
      <c r="G129" s="41"/>
      <c r="H129" s="41"/>
      <c r="I129" s="41"/>
      <c r="J129" s="1442"/>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row>
    <row r="130" spans="1:50" s="11" customFormat="1" x14ac:dyDescent="0.25">
      <c r="A130" s="41"/>
      <c r="B130" s="41"/>
      <c r="C130" s="46"/>
      <c r="D130" s="41"/>
      <c r="E130" s="41"/>
      <c r="F130" s="41"/>
      <c r="G130" s="41"/>
      <c r="H130" s="41"/>
      <c r="I130" s="41"/>
      <c r="J130" s="1442"/>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row>
    <row r="131" spans="1:50" s="11" customFormat="1" x14ac:dyDescent="0.25">
      <c r="A131" s="41"/>
      <c r="B131" s="41"/>
      <c r="C131" s="46"/>
      <c r="D131" s="41"/>
      <c r="E131" s="41"/>
      <c r="F131" s="41"/>
      <c r="G131" s="41"/>
      <c r="H131" s="41"/>
      <c r="I131" s="41"/>
      <c r="J131" s="1442"/>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row>
    <row r="132" spans="1:50" s="11" customFormat="1" x14ac:dyDescent="0.25">
      <c r="A132" s="41"/>
      <c r="B132" s="41"/>
      <c r="C132" s="46"/>
      <c r="D132" s="41"/>
      <c r="E132" s="41"/>
      <c r="F132" s="41"/>
      <c r="G132" s="41"/>
      <c r="H132" s="41"/>
      <c r="I132" s="41"/>
      <c r="J132" s="1442"/>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row>
    <row r="133" spans="1:50" s="11" customFormat="1" x14ac:dyDescent="0.25">
      <c r="A133" s="41"/>
      <c r="B133" s="41"/>
      <c r="C133" s="46"/>
      <c r="D133" s="41"/>
      <c r="E133" s="41"/>
      <c r="F133" s="41"/>
      <c r="G133" s="41"/>
      <c r="H133" s="41"/>
      <c r="I133" s="41"/>
      <c r="J133" s="1442"/>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row>
    <row r="134" spans="1:50" s="11" customFormat="1" x14ac:dyDescent="0.25">
      <c r="A134" s="41"/>
      <c r="B134" s="41"/>
      <c r="C134" s="46"/>
      <c r="D134" s="41"/>
      <c r="E134" s="41"/>
      <c r="F134" s="41"/>
      <c r="G134" s="41"/>
      <c r="H134" s="41"/>
      <c r="I134" s="41"/>
      <c r="J134" s="1442"/>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row>
    <row r="135" spans="1:50" s="11" customFormat="1" x14ac:dyDescent="0.25">
      <c r="A135" s="41"/>
      <c r="B135" s="41"/>
      <c r="C135" s="46"/>
      <c r="D135" s="41"/>
      <c r="E135" s="41"/>
      <c r="F135" s="41"/>
      <c r="G135" s="41"/>
      <c r="H135" s="41"/>
      <c r="I135" s="41"/>
      <c r="J135" s="1442"/>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row>
    <row r="136" spans="1:50" s="11" customFormat="1" x14ac:dyDescent="0.25">
      <c r="A136" s="41"/>
      <c r="B136" s="41"/>
      <c r="C136" s="46"/>
      <c r="D136" s="41"/>
      <c r="E136" s="41"/>
      <c r="F136" s="41"/>
      <c r="G136" s="41"/>
      <c r="H136" s="41"/>
      <c r="I136" s="41"/>
      <c r="J136" s="1442"/>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row>
    <row r="137" spans="1:50" s="11" customFormat="1" x14ac:dyDescent="0.25">
      <c r="A137" s="41"/>
      <c r="B137" s="41"/>
      <c r="C137" s="46"/>
      <c r="D137" s="41"/>
      <c r="E137" s="41"/>
      <c r="F137" s="41"/>
      <c r="G137" s="41"/>
      <c r="H137" s="41"/>
      <c r="I137" s="41"/>
      <c r="J137" s="1442"/>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row>
    <row r="138" spans="1:50" s="11" customFormat="1" x14ac:dyDescent="0.25">
      <c r="A138" s="41"/>
      <c r="B138" s="41"/>
      <c r="C138" s="46"/>
      <c r="D138" s="41"/>
      <c r="E138" s="41"/>
      <c r="F138" s="41"/>
      <c r="G138" s="41"/>
      <c r="H138" s="41"/>
      <c r="I138" s="41"/>
      <c r="J138" s="1442"/>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row>
    <row r="139" spans="1:50" s="11" customFormat="1" x14ac:dyDescent="0.25">
      <c r="A139" s="41"/>
      <c r="B139" s="41"/>
      <c r="C139" s="46"/>
      <c r="D139" s="41"/>
      <c r="E139" s="41"/>
      <c r="F139" s="41"/>
      <c r="G139" s="41"/>
      <c r="H139" s="41"/>
      <c r="I139" s="41"/>
      <c r="J139" s="1442"/>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row>
    <row r="140" spans="1:50" s="11" customFormat="1" x14ac:dyDescent="0.25">
      <c r="A140" s="41"/>
      <c r="B140" s="41"/>
      <c r="C140" s="46"/>
      <c r="D140" s="41"/>
      <c r="E140" s="41"/>
      <c r="F140" s="41"/>
      <c r="G140" s="41"/>
      <c r="H140" s="41"/>
      <c r="I140" s="41"/>
      <c r="J140" s="1442"/>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row>
    <row r="141" spans="1:50" s="11" customFormat="1" x14ac:dyDescent="0.25">
      <c r="A141" s="41"/>
      <c r="B141" s="41"/>
      <c r="C141" s="46"/>
      <c r="D141" s="41"/>
      <c r="E141" s="41"/>
      <c r="F141" s="41"/>
      <c r="G141" s="41"/>
      <c r="H141" s="41"/>
      <c r="I141" s="41"/>
      <c r="J141" s="1442"/>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row>
    <row r="142" spans="1:50" s="11" customFormat="1" x14ac:dyDescent="0.25">
      <c r="A142" s="41"/>
      <c r="B142" s="41"/>
      <c r="C142" s="46"/>
      <c r="D142" s="41"/>
      <c r="E142" s="41"/>
      <c r="F142" s="41"/>
      <c r="G142" s="41"/>
      <c r="H142" s="41"/>
      <c r="I142" s="41"/>
      <c r="J142" s="1442"/>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row>
    <row r="143" spans="1:50" s="11" customFormat="1" x14ac:dyDescent="0.25">
      <c r="A143" s="41"/>
      <c r="B143" s="41"/>
      <c r="C143" s="46"/>
      <c r="D143" s="41"/>
      <c r="E143" s="41"/>
      <c r="F143" s="41"/>
      <c r="G143" s="41"/>
      <c r="H143" s="41"/>
      <c r="I143" s="41"/>
      <c r="J143" s="1442"/>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row>
    <row r="144" spans="1:50" s="11" customFormat="1" x14ac:dyDescent="0.25">
      <c r="A144" s="41"/>
      <c r="B144" s="41"/>
      <c r="C144" s="46"/>
      <c r="D144" s="41"/>
      <c r="E144" s="41"/>
      <c r="F144" s="41"/>
      <c r="G144" s="41"/>
      <c r="H144" s="41"/>
      <c r="I144" s="41"/>
      <c r="J144" s="1442"/>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row>
    <row r="145" spans="1:50" s="11" customFormat="1" x14ac:dyDescent="0.25">
      <c r="A145" s="41"/>
      <c r="B145" s="41"/>
      <c r="C145" s="46"/>
      <c r="D145" s="41"/>
      <c r="E145" s="41"/>
      <c r="F145" s="41"/>
      <c r="G145" s="41"/>
      <c r="H145" s="41"/>
      <c r="I145" s="41"/>
      <c r="J145" s="1442"/>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row>
  </sheetData>
  <sheetProtection algorithmName="SHA-512" hashValue="bZ+gGZvgH3ufPOMaPZcUon0YJWWET5ZDOyAwmQLY6vLePv/sVofJSjbor1XzNqkwa38RTRC6ueYjr+QNsOi3FQ==" saltValue="yJ0rujE54Fay+ipitg4LmA==" spinCount="100000" sheet="1" objects="1" scenarios="1"/>
  <sortState xmlns:xlrd2="http://schemas.microsoft.com/office/spreadsheetml/2017/richdata2" ref="C82:C88">
    <sortCondition ref="C82:C88"/>
  </sortState>
  <mergeCells count="66">
    <mergeCell ref="C2:H3"/>
    <mergeCell ref="C73:H73"/>
    <mergeCell ref="D63:G63"/>
    <mergeCell ref="D57:G57"/>
    <mergeCell ref="D69:G69"/>
    <mergeCell ref="F58:I58"/>
    <mergeCell ref="C59:I59"/>
    <mergeCell ref="D9:I9"/>
    <mergeCell ref="C4:E4"/>
    <mergeCell ref="D11:I11"/>
    <mergeCell ref="C32:I32"/>
    <mergeCell ref="C17:C18"/>
    <mergeCell ref="E28:G28"/>
    <mergeCell ref="C28:D28"/>
    <mergeCell ref="C25:I27"/>
    <mergeCell ref="D15:E15"/>
    <mergeCell ref="D22:E22"/>
    <mergeCell ref="C39:I40"/>
    <mergeCell ref="C34:I34"/>
    <mergeCell ref="C38:I38"/>
    <mergeCell ref="F22:G22"/>
    <mergeCell ref="H22:I22"/>
    <mergeCell ref="D23:E23"/>
    <mergeCell ref="F23:G23"/>
    <mergeCell ref="H23:I23"/>
    <mergeCell ref="D19:E19"/>
    <mergeCell ref="F19:G19"/>
    <mergeCell ref="H19:I19"/>
    <mergeCell ref="D20:E20"/>
    <mergeCell ref="F20:G20"/>
    <mergeCell ref="H20:I20"/>
    <mergeCell ref="C90:I90"/>
    <mergeCell ref="C61:H62"/>
    <mergeCell ref="C68:H68"/>
    <mergeCell ref="C65:I65"/>
    <mergeCell ref="C71:I71"/>
    <mergeCell ref="C76:H76"/>
    <mergeCell ref="C67:H67"/>
    <mergeCell ref="C77:H77"/>
    <mergeCell ref="C78:H79"/>
    <mergeCell ref="C111:I111"/>
    <mergeCell ref="H110:I110"/>
    <mergeCell ref="C97:I97"/>
    <mergeCell ref="C92:H92"/>
    <mergeCell ref="D95:G95"/>
    <mergeCell ref="C94:G94"/>
    <mergeCell ref="C103:I103"/>
    <mergeCell ref="C99:H99"/>
    <mergeCell ref="C93:G93"/>
    <mergeCell ref="C107:H107"/>
    <mergeCell ref="C100:H100"/>
    <mergeCell ref="C109:D109"/>
    <mergeCell ref="E109:F109"/>
    <mergeCell ref="G109:J109"/>
    <mergeCell ref="C101:H102"/>
    <mergeCell ref="C105:H106"/>
    <mergeCell ref="C55:H55"/>
    <mergeCell ref="C41:H42"/>
    <mergeCell ref="C43:H43"/>
    <mergeCell ref="C45:H45"/>
    <mergeCell ref="C49:H49"/>
    <mergeCell ref="C54:F54"/>
    <mergeCell ref="C50:H50"/>
    <mergeCell ref="C51:H51"/>
    <mergeCell ref="C52:H52"/>
    <mergeCell ref="C47:F47"/>
  </mergeCells>
  <conditionalFormatting sqref="C111:I111">
    <cfRule type="dataBar" priority="21">
      <dataBar>
        <cfvo type="num" val="0"/>
        <cfvo type="formula" val="COUNT($L$8:$L$97)"/>
        <color rgb="FFFFC000"/>
      </dataBar>
      <extLst>
        <ext xmlns:x14="http://schemas.microsoft.com/office/spreadsheetml/2009/9/main" uri="{B025F937-C7B1-47D3-B67F-A62EFF666E3E}">
          <x14:id>{E0028B21-0668-437B-8B04-6DE4945FF858}</x14:id>
        </ext>
      </extLst>
    </cfRule>
  </conditionalFormatting>
  <conditionalFormatting sqref="I57">
    <cfRule type="notContainsBlanks" dxfId="256" priority="19">
      <formula>LEN(TRIM(I57))&gt;0</formula>
    </cfRule>
    <cfRule type="expression" dxfId="255" priority="20">
      <formula>D57&lt;&gt;""</formula>
    </cfRule>
  </conditionalFormatting>
  <conditionalFormatting sqref="I63">
    <cfRule type="notContainsBlanks" dxfId="254" priority="15">
      <formula>LEN(TRIM(I63))&gt;0</formula>
    </cfRule>
    <cfRule type="expression" dxfId="253" priority="16">
      <formula>D63&lt;&gt;""</formula>
    </cfRule>
  </conditionalFormatting>
  <conditionalFormatting sqref="I69">
    <cfRule type="notContainsBlanks" dxfId="252" priority="13">
      <formula>LEN(TRIM(I69))&gt;0</formula>
    </cfRule>
    <cfRule type="expression" dxfId="251" priority="14">
      <formula>D69&lt;&gt;""</formula>
    </cfRule>
  </conditionalFormatting>
  <conditionalFormatting sqref="I95">
    <cfRule type="notContainsBlanks" dxfId="250" priority="11">
      <formula>LEN(TRIM(I95))&gt;0</formula>
    </cfRule>
    <cfRule type="expression" dxfId="249" priority="12">
      <formula>D95&lt;&gt;""</formula>
    </cfRule>
  </conditionalFormatting>
  <dataValidations xWindow="922" yWindow="500" count="17">
    <dataValidation allowBlank="1" showInputMessage="1" showErrorMessage="1" prompt="Has a consultant been assisting with this project? If not, leave blank" sqref="D19 F19 H19" xr:uid="{1322461E-D178-4657-9141-988F399D20D6}"/>
    <dataValidation type="date" operator="greaterThan" allowBlank="1" showInputMessage="1" showErrorMessage="1" prompt="Date you will submit application onto the portal DD/MM/YYYY" sqref="D13" xr:uid="{B1BEC6CA-96F9-48BB-A4F3-4530D0094761}">
      <formula1>44562</formula1>
    </dataValidation>
    <dataValidation allowBlank="1" showInputMessage="1" showErrorMessage="1" prompt="Please provide all relevant file names and page number" sqref="D57 D63 D69 D95" xr:uid="{BC7B7D8D-B4FD-4733-870C-EE017E3467B7}"/>
    <dataValidation allowBlank="1" showErrorMessage="1" promptTitle="Planning Permission:" prompt="You will be invited to provide further information in Step 3 Question 13." sqref="I55:I56" xr:uid="{0381A2A0-0113-42A1-B8DA-79021342C967}"/>
    <dataValidation allowBlank="1" showInputMessage="1" showErrorMessage="1" prompt="Please state official organisation name (exclude acronyms)._x000a_" sqref="D11:I11" xr:uid="{E301C761-7852-486A-A803-E9436CC045C1}"/>
    <dataValidation type="list" allowBlank="1" showInputMessage="1" showErrorMessage="1" sqref="I49 I52" xr:uid="{854D3D89-12E8-473A-96B5-C40C8E01A406}">
      <formula1>"Yes, No, N/A"</formula1>
    </dataValidation>
    <dataValidation type="list" allowBlank="1" showInputMessage="1" showErrorMessage="1" sqref="I76 I73 I45" xr:uid="{65F6F1B5-B888-4545-9A61-68773CDD7A54}">
      <formula1>"Yes, No"</formula1>
    </dataValidation>
    <dataValidation type="textLength" allowBlank="1" showInputMessage="1" showErrorMessage="1" sqref="I95 I69 I63" xr:uid="{C6941D08-E3C5-4759-9497-AABB8E5D5967}">
      <formula1>0</formula1>
      <formula2>10000</formula2>
    </dataValidation>
    <dataValidation type="textLength" allowBlank="1" showInputMessage="1" showErrorMessage="1" sqref="I57" xr:uid="{B4C59582-E1CA-4AB1-ADE6-70FF6FB81C04}">
      <formula1>0</formula1>
      <formula2>1000</formula2>
    </dataValidation>
    <dataValidation type="list" allowBlank="1" showInputMessage="1" showErrorMessage="1" sqref="D15" xr:uid="{6E4B1D99-CDF0-4006-9327-48F6FDE7324D}">
      <formula1>"Concept Design (RIBA Stage 2), Technical Design (RIBA Stage 4)"</formula1>
    </dataValidation>
    <dataValidation type="whole" operator="greaterThanOrEqual" allowBlank="1" showInputMessage="1" showErrorMessage="1" sqref="I77" xr:uid="{ADE63FE9-E268-41AC-A59F-0410129DC674}">
      <formula1>0</formula1>
    </dataValidation>
    <dataValidation type="list" allowBlank="1" showInputMessage="1" showErrorMessage="1" sqref="C28:D28" xr:uid="{ACA4FEAA-CAE2-441B-945D-7DFE1BB134C3}">
      <formula1>"Yes - Please fill out Consortium tab, No"</formula1>
    </dataValidation>
    <dataValidation type="list" allowBlank="1" showInputMessage="1" showErrorMessage="1" sqref="D82:D88" xr:uid="{468DB8A9-C875-4D3D-BDBD-8EA43810C527}">
      <formula1>"Secured, Applied, Under Consideration, N/A"</formula1>
    </dataValidation>
    <dataValidation allowBlank="1" showInputMessage="1" showErrorMessage="1" prompt="Has a contractor been appointed for this project? If not, leave blank." sqref="D22 F22 H22" xr:uid="{3AD3793A-EA70-40B4-883A-48804520D8AF}"/>
    <dataValidation type="whole" operator="greaterThanOrEqual" allowBlank="1" showInputMessage="1" showErrorMessage="1" prompt="Please enter the company registration number." sqref="H20 D20 F20 D23 F23 H23" xr:uid="{AC8B1F4C-D0FB-45A9-80E4-49FF4CB84033}">
      <formula1>0</formula1>
    </dataValidation>
    <dataValidation type="date" allowBlank="1" showInputMessage="1" showErrorMessage="1" sqref="H47" xr:uid="{4721CC9D-EA78-4129-81ED-66B1651F42B1}">
      <formula1>45747</formula1>
      <formula2>46112</formula2>
    </dataValidation>
    <dataValidation type="date" allowBlank="1" showInputMessage="1" showErrorMessage="1" sqref="I47" xr:uid="{7F212B4E-1298-4846-A1A1-937978D6F392}">
      <formula1>45444</formula1>
      <formula2>46112</formula2>
    </dataValidation>
  </dataValidations>
  <hyperlinks>
    <hyperlink ref="C33" location="Guidance!C29" display="Example Introduction" xr:uid="{EAF634F6-2B27-4190-9C06-4B95F7846478}"/>
    <hyperlink ref="E28:G28" location="'Consortium Documentation '!A1" display="Link to Consortium Documentation Step" xr:uid="{0E26A1AF-6990-4A05-93B8-B904BE3B529E}"/>
    <hyperlink ref="C109" r:id="rId1" xr:uid="{F9C939EE-626A-414A-AB76-782CB181D023}"/>
    <hyperlink ref="E109:F109" r:id="rId2" display="UK Subsidy Control Regime" xr:uid="{C471666D-BDB1-4730-8E1D-9A9B1F7ACF7D}"/>
    <hyperlink ref="G109:J109" r:id="rId3" display="Statutory Guidance for the United Kingdom Subsidy Control Regime" xr:uid="{E6E4440B-FBC6-4D5A-9668-A14FFB738887}"/>
  </hyperlinks>
  <pageMargins left="0.7" right="0.7" top="0.75" bottom="0.75" header="0.3" footer="0.3"/>
  <pageSetup paperSize="8" scale="70"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E0028B21-0668-437B-8B04-6DE4945FF858}">
            <x14:dataBar minLength="0" maxLength="100" border="1" gradient="0" direction="rightToLeft">
              <x14:cfvo type="num">
                <xm:f>0</xm:f>
              </x14:cfvo>
              <x14:cfvo type="formula">
                <xm:f>COUNT($L$8:$L$97)</xm:f>
              </x14:cfvo>
              <x14:borderColor rgb="FFFFC000"/>
              <x14:negativeFillColor rgb="FFFF0000"/>
              <x14:axisColor rgb="FF000000"/>
            </x14:dataBar>
          </x14:cfRule>
          <xm:sqref>C111:I111</xm:sqref>
        </x14:conditionalFormatting>
      </x14:conditionalFormattings>
    </ext>
    <ext xmlns:x14="http://schemas.microsoft.com/office/spreadsheetml/2009/9/main" uri="{CCE6A557-97BC-4b89-ADB6-D9C93CAAB3DF}">
      <x14:dataValidations xmlns:xm="http://schemas.microsoft.com/office/excel/2006/main" xWindow="922" yWindow="500" count="5">
        <x14:dataValidation type="list" allowBlank="1" showErrorMessage="1" promptTitle="Planning Permission:" prompt="You will be invited to provide further information in Step 3 Question 13." xr:uid="{624B5198-D59F-4184-A9E4-8AC689C2C0C4}">
          <x14:formula1>
            <xm:f>'Extra look-up'!$D$4:$D$5</xm:f>
          </x14:formula1>
          <xm:sqref>I54</xm:sqref>
        </x14:dataValidation>
        <x14:dataValidation type="list" allowBlank="1" showInputMessage="1" showErrorMessage="1" xr:uid="{171A7A9C-178D-4ACF-A869-0E991A4E0E0F}">
          <x14:formula1>
            <xm:f>'Extra look-up'!$D$4:$D$5</xm:f>
          </x14:formula1>
          <xm:sqref>I43 I61 I67 I92 I100 I105:I106</xm:sqref>
        </x14:dataValidation>
        <x14:dataValidation type="list" allowBlank="1" showInputMessage="1" showErrorMessage="1" prompt="Please refer to the guidance tab" xr:uid="{AC211345-88CD-4F9C-927C-5FA93D6BCE72}">
          <x14:formula1>
            <xm:f>'Extra look-up'!$D$4:$D$5</xm:f>
          </x14:formula1>
          <xm:sqref>I41</xm:sqref>
        </x14:dataValidation>
        <x14:dataValidation type="list" allowBlank="1" showInputMessage="1" showErrorMessage="1" prompt="For procurement of all consultants and contractors" xr:uid="{54D5D551-7BEB-4F7F-8379-5AF926F48F8C}">
          <x14:formula1>
            <xm:f>'Extra look-up'!$A$23:$A$24</xm:f>
          </x14:formula1>
          <xm:sqref>D17</xm:sqref>
        </x14:dataValidation>
        <x14:dataValidation type="list" allowBlank="1" showInputMessage="1" showErrorMessage="1" xr:uid="{E53B8BD3-DC0C-4615-9C77-A72E77A360C8}">
          <x14:formula1>
            <xm:f>'Extra look-up'!$A$69:$A$77</xm:f>
          </x14:formula1>
          <xm:sqref>I74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theme="6"/>
    <pageSetUpPr fitToPage="1"/>
  </sheetPr>
  <dimension ref="A1:AM137"/>
  <sheetViews>
    <sheetView showGridLines="0" showRowColHeaders="0" topLeftCell="A17" zoomScale="90" zoomScaleNormal="90" workbookViewId="0">
      <selection activeCell="I15" sqref="I15"/>
    </sheetView>
  </sheetViews>
  <sheetFormatPr defaultColWidth="9.453125" defaultRowHeight="15.5" x14ac:dyDescent="0.25"/>
  <cols>
    <col min="1" max="2" width="3.453125" style="11" customWidth="1"/>
    <col min="3" max="3" width="39.81640625" style="12" customWidth="1"/>
    <col min="4" max="4" width="22.1796875" style="11" customWidth="1"/>
    <col min="5" max="9" width="20.453125" style="11" customWidth="1"/>
    <col min="10" max="10" width="3.54296875" style="21" customWidth="1"/>
    <col min="11" max="11" width="9.453125" style="11" hidden="1" customWidth="1"/>
    <col min="12" max="12" width="5.54296875" style="11" hidden="1" customWidth="1"/>
    <col min="13" max="14" width="15.54296875" style="11" hidden="1" customWidth="1"/>
    <col min="15" max="17" width="15.54296875" style="11" customWidth="1"/>
    <col min="18" max="19" width="9.453125" style="11" customWidth="1"/>
    <col min="20" max="16384" width="9.453125" style="11"/>
  </cols>
  <sheetData>
    <row r="1" spans="1:39" x14ac:dyDescent="0.25">
      <c r="A1" s="41"/>
      <c r="B1" s="41"/>
      <c r="C1" s="46"/>
      <c r="D1" s="41"/>
      <c r="E1" s="41"/>
      <c r="F1" s="41"/>
      <c r="G1" s="41"/>
      <c r="H1" s="41"/>
      <c r="I1" s="41"/>
      <c r="J1" s="1442"/>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row>
    <row r="2" spans="1:39" ht="13.5" customHeight="1" x14ac:dyDescent="0.25">
      <c r="A2" s="41"/>
      <c r="C2" s="1613" t="s">
        <v>164</v>
      </c>
      <c r="D2" s="1614"/>
      <c r="E2" s="1614"/>
      <c r="F2" s="1614"/>
      <c r="G2" s="1614"/>
      <c r="H2" s="1614"/>
      <c r="I2" s="658"/>
      <c r="J2" s="1443"/>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row>
    <row r="3" spans="1:39" ht="32.25" customHeight="1" x14ac:dyDescent="0.25">
      <c r="A3" s="41"/>
      <c r="C3" s="1614"/>
      <c r="D3" s="1614"/>
      <c r="E3" s="1614"/>
      <c r="F3" s="1614"/>
      <c r="G3" s="1614"/>
      <c r="H3" s="1614"/>
      <c r="I3" s="658"/>
      <c r="J3" s="1443"/>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row>
    <row r="4" spans="1:39" ht="51" customHeight="1" x14ac:dyDescent="0.6">
      <c r="A4" s="41"/>
      <c r="C4" s="1634" t="s">
        <v>233</v>
      </c>
      <c r="D4" s="1634"/>
      <c r="E4" s="1634"/>
      <c r="F4" s="1634"/>
      <c r="G4" s="1634"/>
      <c r="H4" s="19"/>
      <c r="I4" s="658"/>
      <c r="J4" s="1443"/>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row>
    <row r="5" spans="1:39" s="151" customFormat="1" ht="7.5" customHeight="1" x14ac:dyDescent="0.25">
      <c r="A5" s="150"/>
      <c r="C5" s="62"/>
      <c r="D5" s="62"/>
      <c r="E5" s="62"/>
      <c r="F5" s="62"/>
      <c r="G5" s="62"/>
      <c r="H5" s="62"/>
      <c r="I5" s="62"/>
      <c r="J5" s="11"/>
      <c r="K5" s="150"/>
      <c r="L5" s="150"/>
      <c r="M5" s="150"/>
      <c r="N5" s="150"/>
      <c r="O5" s="150"/>
      <c r="P5" s="150"/>
      <c r="Q5" s="150"/>
      <c r="R5" s="150"/>
      <c r="S5" s="150"/>
      <c r="T5" s="150"/>
      <c r="U5" s="150"/>
      <c r="V5" s="150"/>
      <c r="W5" s="150"/>
      <c r="X5" s="150"/>
      <c r="Y5" s="150"/>
      <c r="Z5" s="150"/>
      <c r="AA5" s="150"/>
      <c r="AB5" s="150"/>
      <c r="AC5" s="41"/>
      <c r="AD5" s="41"/>
      <c r="AE5" s="41"/>
      <c r="AF5" s="41"/>
      <c r="AG5" s="41"/>
      <c r="AH5" s="41"/>
      <c r="AI5" s="41"/>
      <c r="AJ5" s="41"/>
      <c r="AK5" s="41"/>
      <c r="AL5" s="41"/>
      <c r="AM5" s="41"/>
    </row>
    <row r="6" spans="1:39" s="151" customFormat="1" ht="10.5" customHeight="1" x14ac:dyDescent="0.25">
      <c r="A6" s="150"/>
      <c r="C6" s="58"/>
      <c r="D6" s="58"/>
      <c r="E6" s="58"/>
      <c r="F6" s="58"/>
      <c r="G6" s="58"/>
      <c r="H6" s="58"/>
      <c r="I6" s="58"/>
      <c r="J6" s="11"/>
      <c r="K6" s="150"/>
      <c r="L6" s="150"/>
      <c r="M6" s="150"/>
      <c r="N6" s="150"/>
      <c r="O6" s="150"/>
      <c r="P6" s="150"/>
      <c r="Q6" s="150"/>
      <c r="R6" s="150"/>
      <c r="S6" s="150"/>
      <c r="T6" s="150"/>
      <c r="U6" s="150"/>
      <c r="V6" s="150"/>
      <c r="W6" s="150"/>
      <c r="X6" s="150"/>
      <c r="Y6" s="150"/>
      <c r="Z6" s="150"/>
      <c r="AA6" s="150"/>
      <c r="AB6" s="150"/>
      <c r="AC6" s="41"/>
      <c r="AD6" s="41"/>
      <c r="AE6" s="41"/>
      <c r="AF6" s="41"/>
      <c r="AG6" s="41"/>
      <c r="AH6" s="41"/>
      <c r="AI6" s="41"/>
      <c r="AJ6" s="41"/>
      <c r="AK6" s="41"/>
      <c r="AL6" s="41"/>
      <c r="AM6" s="41"/>
    </row>
    <row r="7" spans="1:39" ht="30" customHeight="1" x14ac:dyDescent="0.25">
      <c r="A7" s="41"/>
      <c r="C7" s="1638" t="s">
        <v>234</v>
      </c>
      <c r="D7" s="1638"/>
      <c r="E7" s="1638"/>
      <c r="F7" s="1638"/>
      <c r="G7" s="1638"/>
      <c r="H7" s="1638"/>
      <c r="I7" s="1638"/>
      <c r="J7" s="11"/>
      <c r="K7" s="61"/>
      <c r="L7" s="840">
        <f>SUM(L9:L36)</f>
        <v>12</v>
      </c>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row>
    <row r="8" spans="1:39" ht="10.5" customHeight="1" x14ac:dyDescent="0.25">
      <c r="A8" s="41"/>
      <c r="C8" s="899"/>
      <c r="D8" s="899"/>
      <c r="E8" s="899"/>
      <c r="F8" s="899"/>
      <c r="G8" s="899"/>
      <c r="H8" s="899"/>
      <c r="I8" s="899"/>
      <c r="J8" s="11"/>
      <c r="K8" s="61"/>
      <c r="L8" s="840"/>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row>
    <row r="9" spans="1:39" ht="19.5" customHeight="1" x14ac:dyDescent="0.25">
      <c r="A9" s="41"/>
      <c r="C9" s="1639" t="s">
        <v>235</v>
      </c>
      <c r="D9" s="1639"/>
      <c r="E9" s="1639"/>
      <c r="F9" s="1639"/>
      <c r="G9" s="1639"/>
      <c r="I9" s="320"/>
      <c r="J9" s="11"/>
      <c r="K9" s="41" t="b">
        <f>IF(I9="",FALSE,TRUE)</f>
        <v>0</v>
      </c>
      <c r="L9" s="41">
        <f>IF(K9=TRUE,0,1)</f>
        <v>1</v>
      </c>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row>
    <row r="10" spans="1:39" ht="19.5" customHeight="1" x14ac:dyDescent="0.25">
      <c r="A10" s="41"/>
      <c r="C10" s="1580" t="s">
        <v>236</v>
      </c>
      <c r="D10" s="1580"/>
      <c r="E10" s="1580"/>
      <c r="F10" s="1580"/>
      <c r="G10" s="1580"/>
      <c r="H10" s="1580"/>
      <c r="I10" s="320"/>
      <c r="J10" s="11"/>
      <c r="K10" s="41" t="b">
        <f>IF(I10="",FALSE,TRUE)</f>
        <v>0</v>
      </c>
      <c r="L10" s="41">
        <f>IF(K10=TRUE,0,1)</f>
        <v>1</v>
      </c>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row>
    <row r="11" spans="1:39" ht="21" customHeight="1" x14ac:dyDescent="0.25">
      <c r="A11" s="41"/>
      <c r="C11" s="1567" t="s">
        <v>237</v>
      </c>
      <c r="D11" s="1567"/>
      <c r="E11" s="1567"/>
      <c r="F11" s="1567"/>
      <c r="G11" s="1567"/>
      <c r="H11" s="1567"/>
      <c r="J11" s="11"/>
      <c r="K11" s="60"/>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row>
    <row r="12" spans="1:39" ht="21" customHeight="1" x14ac:dyDescent="0.25">
      <c r="A12" s="41"/>
      <c r="C12" s="1567" t="s">
        <v>238</v>
      </c>
      <c r="D12" s="1567"/>
      <c r="E12" s="1567"/>
      <c r="F12" s="1567"/>
      <c r="G12" s="1567"/>
      <c r="H12" s="1091"/>
      <c r="I12" s="320"/>
      <c r="J12" s="11"/>
      <c r="K12" s="60"/>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row>
    <row r="13" spans="1:39" ht="21.75" customHeight="1" x14ac:dyDescent="0.25">
      <c r="A13" s="41"/>
      <c r="C13" s="1567" t="s">
        <v>239</v>
      </c>
      <c r="D13" s="1567"/>
      <c r="E13" s="1567"/>
      <c r="F13" s="1567"/>
      <c r="G13" s="1567"/>
      <c r="H13" s="1567"/>
      <c r="I13" s="320"/>
      <c r="J13" s="11"/>
      <c r="K13" s="60"/>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row>
    <row r="14" spans="1:39" ht="19.5" customHeight="1" x14ac:dyDescent="0.25">
      <c r="A14" s="41"/>
      <c r="C14" s="1091"/>
      <c r="D14" s="1091"/>
      <c r="E14" s="1091"/>
      <c r="F14" s="1091"/>
      <c r="G14" s="1091"/>
      <c r="H14" s="1091"/>
      <c r="I14" s="1090"/>
      <c r="J14" s="11"/>
      <c r="K14" s="60"/>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row>
    <row r="15" spans="1:39" ht="19.5" customHeight="1" x14ac:dyDescent="0.25">
      <c r="A15" s="41"/>
      <c r="C15" s="106" t="s">
        <v>202</v>
      </c>
      <c r="D15" s="1582"/>
      <c r="E15" s="1583"/>
      <c r="F15" s="1583"/>
      <c r="G15" s="1584"/>
      <c r="H15" s="1441" t="s">
        <v>203</v>
      </c>
      <c r="I15" s="1089"/>
      <c r="J15" s="1443"/>
      <c r="K15" s="41" t="b">
        <f>IF(I15="",FALSE,TRUE)</f>
        <v>0</v>
      </c>
      <c r="L15" s="41">
        <f>IF(K15=TRUE,0,1)</f>
        <v>1</v>
      </c>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row>
    <row r="16" spans="1:39" ht="19.5" customHeight="1" x14ac:dyDescent="0.25">
      <c r="A16" s="41"/>
      <c r="C16" s="106" t="s">
        <v>204</v>
      </c>
      <c r="J16" s="1443"/>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row>
    <row r="17" spans="1:39" ht="112.5" customHeight="1" x14ac:dyDescent="0.25">
      <c r="A17" s="41"/>
      <c r="C17" s="1640"/>
      <c r="D17" s="1641"/>
      <c r="E17" s="1641"/>
      <c r="F17" s="1641"/>
      <c r="G17" s="1641"/>
      <c r="H17" s="1641"/>
      <c r="I17" s="1642"/>
      <c r="J17" s="11"/>
      <c r="K17" s="460" t="b">
        <f>IF(SUBSTITUTE(C17," ","")="",FALSE,TRUE)</f>
        <v>0</v>
      </c>
      <c r="L17" s="41">
        <f>IF(K17=TRUE,0,1)</f>
        <v>1</v>
      </c>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row>
    <row r="18" spans="1:39" ht="19.5" customHeight="1" x14ac:dyDescent="0.25">
      <c r="A18" s="41"/>
      <c r="C18" s="299"/>
      <c r="D18" s="299"/>
      <c r="E18" s="299"/>
      <c r="F18" s="299"/>
      <c r="G18" s="299"/>
      <c r="H18" s="299"/>
      <c r="I18" s="659"/>
      <c r="J18" s="11"/>
      <c r="K18" s="6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row>
    <row r="19" spans="1:39" s="151" customFormat="1" ht="19.5" customHeight="1" x14ac:dyDescent="0.25">
      <c r="A19" s="150"/>
      <c r="C19" s="1646" t="s">
        <v>240</v>
      </c>
      <c r="D19" s="1646"/>
      <c r="E19" s="1646"/>
      <c r="F19" s="1646"/>
      <c r="G19" s="1646"/>
      <c r="H19" s="1644"/>
      <c r="I19" s="1645"/>
      <c r="J19" s="11"/>
      <c r="K19" s="41" t="b">
        <f>IF(H19="",FALSE,TRUE)</f>
        <v>0</v>
      </c>
      <c r="L19" s="41">
        <f>IF(K19=TRUE,0,1)</f>
        <v>1</v>
      </c>
      <c r="M19" s="41"/>
      <c r="N19" s="150"/>
      <c r="O19" s="150"/>
      <c r="P19" s="150"/>
      <c r="Q19" s="150"/>
      <c r="R19" s="150"/>
      <c r="S19" s="150"/>
      <c r="T19" s="150"/>
      <c r="U19" s="150"/>
      <c r="V19" s="150"/>
      <c r="W19" s="150"/>
      <c r="X19" s="41"/>
      <c r="Y19" s="41"/>
      <c r="Z19" s="41"/>
      <c r="AA19" s="41"/>
      <c r="AB19" s="41"/>
      <c r="AC19" s="41"/>
      <c r="AD19" s="41"/>
      <c r="AE19" s="41"/>
      <c r="AF19" s="41"/>
      <c r="AG19" s="41"/>
      <c r="AH19" s="41"/>
      <c r="AI19" s="41"/>
      <c r="AJ19" s="41"/>
      <c r="AK19" s="41"/>
      <c r="AL19" s="41"/>
      <c r="AM19" s="41"/>
    </row>
    <row r="20" spans="1:39" s="151" customFormat="1" ht="19.5" customHeight="1" x14ac:dyDescent="0.25">
      <c r="A20" s="150"/>
      <c r="C20" s="1646"/>
      <c r="D20" s="1646"/>
      <c r="E20" s="1646"/>
      <c r="F20" s="1646"/>
      <c r="G20" s="1646"/>
      <c r="H20" s="11"/>
      <c r="I20" s="1051"/>
      <c r="J20" s="11"/>
      <c r="K20" s="41"/>
      <c r="L20" s="41"/>
      <c r="M20" s="41"/>
      <c r="N20" s="150"/>
      <c r="O20" s="150"/>
      <c r="P20" s="150"/>
      <c r="Q20" s="150"/>
      <c r="R20" s="150"/>
      <c r="S20" s="150"/>
      <c r="T20" s="150"/>
      <c r="U20" s="150"/>
      <c r="V20" s="150"/>
      <c r="W20" s="150"/>
      <c r="X20" s="41"/>
      <c r="Y20" s="41"/>
      <c r="Z20" s="41"/>
      <c r="AA20" s="41"/>
      <c r="AB20" s="41"/>
      <c r="AC20" s="41"/>
      <c r="AD20" s="41"/>
      <c r="AE20" s="41"/>
      <c r="AF20" s="41"/>
      <c r="AG20" s="41"/>
      <c r="AH20" s="41"/>
      <c r="AI20" s="41"/>
      <c r="AJ20" s="41"/>
      <c r="AK20" s="41"/>
      <c r="AL20" s="41"/>
      <c r="AM20" s="41"/>
    </row>
    <row r="21" spans="1:39" ht="19" customHeight="1" x14ac:dyDescent="0.25">
      <c r="A21" s="41"/>
      <c r="C21" s="1580" t="s">
        <v>241</v>
      </c>
      <c r="D21" s="1580"/>
      <c r="E21" s="1580"/>
      <c r="F21" s="1580"/>
      <c r="G21" s="1580"/>
      <c r="I21" s="320"/>
      <c r="J21" s="11"/>
      <c r="K21" s="41" t="b">
        <f>IF(I21="",FALSE,TRUE)</f>
        <v>0</v>
      </c>
      <c r="L21" s="41">
        <f>IF(K21=TRUE,0,1)</f>
        <v>1</v>
      </c>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row>
    <row r="22" spans="1:39" ht="71.5" customHeight="1" x14ac:dyDescent="0.25">
      <c r="A22" s="41"/>
      <c r="C22" s="1567" t="s">
        <v>242</v>
      </c>
      <c r="D22" s="1567"/>
      <c r="E22" s="1567"/>
      <c r="F22" s="1567"/>
      <c r="G22" s="1567"/>
      <c r="H22" s="1567"/>
      <c r="I22" s="1567"/>
      <c r="J22" s="11"/>
      <c r="K22" s="6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row>
    <row r="23" spans="1:39" ht="10.5" customHeight="1" x14ac:dyDescent="0.25">
      <c r="A23" s="41"/>
      <c r="C23" s="900"/>
      <c r="D23" s="900"/>
      <c r="E23" s="900"/>
      <c r="F23" s="901"/>
      <c r="G23" s="901"/>
      <c r="H23" s="900"/>
      <c r="I23" s="901"/>
      <c r="J23" s="11"/>
      <c r="K23" s="6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row>
    <row r="24" spans="1:39" ht="18.75" customHeight="1" x14ac:dyDescent="0.25">
      <c r="A24" s="41"/>
      <c r="C24" s="106" t="s">
        <v>202</v>
      </c>
      <c r="D24" s="1582"/>
      <c r="E24" s="1583"/>
      <c r="F24" s="1583"/>
      <c r="G24" s="1584"/>
      <c r="H24" s="1441" t="s">
        <v>203</v>
      </c>
      <c r="I24" s="1089"/>
      <c r="J24" s="1443"/>
      <c r="K24" s="41" t="b">
        <f>IF(I24="",FALSE,TRUE)</f>
        <v>0</v>
      </c>
      <c r="L24" s="41">
        <f>IF(K24=TRUE,0,1)</f>
        <v>1</v>
      </c>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row>
    <row r="25" spans="1:39" ht="19.5" customHeight="1" x14ac:dyDescent="0.25">
      <c r="A25" s="41"/>
      <c r="C25" s="106" t="s">
        <v>204</v>
      </c>
      <c r="J25" s="1443"/>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row>
    <row r="26" spans="1:39" ht="112.5" customHeight="1" x14ac:dyDescent="0.25">
      <c r="A26" s="41"/>
      <c r="C26" s="1635"/>
      <c r="D26" s="1636"/>
      <c r="E26" s="1636"/>
      <c r="F26" s="1636"/>
      <c r="G26" s="1636"/>
      <c r="H26" s="1636"/>
      <c r="I26" s="1637"/>
      <c r="J26" s="11"/>
      <c r="K26" s="460" t="b">
        <f>IF(SUBSTITUTE(C26," ","")="",FALSE,TRUE)</f>
        <v>0</v>
      </c>
      <c r="L26" s="41">
        <f>IF(K26=TRUE,0,1)</f>
        <v>1</v>
      </c>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row>
    <row r="27" spans="1:39" ht="21" x14ac:dyDescent="0.25">
      <c r="A27" s="150"/>
      <c r="J27" s="1443"/>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row>
    <row r="28" spans="1:39" s="151" customFormat="1" ht="25" customHeight="1" x14ac:dyDescent="0.25">
      <c r="A28" s="150"/>
      <c r="C28" s="1639" t="s">
        <v>243</v>
      </c>
      <c r="D28" s="1639"/>
      <c r="E28" s="1639"/>
      <c r="F28" s="1639"/>
      <c r="G28" s="1639"/>
      <c r="H28" s="1643"/>
      <c r="I28" s="660"/>
      <c r="J28" s="11"/>
      <c r="K28" s="41" t="b">
        <f>IF(I28="",FALSE,TRUE)</f>
        <v>0</v>
      </c>
      <c r="L28" s="41">
        <f>IF(K28=TRUE,0,1)</f>
        <v>1</v>
      </c>
      <c r="M28" s="41"/>
      <c r="N28" s="150"/>
      <c r="O28" s="150"/>
      <c r="P28" s="150"/>
      <c r="Q28" s="150"/>
      <c r="R28" s="150"/>
      <c r="S28" s="150"/>
      <c r="T28" s="150"/>
      <c r="U28" s="150"/>
      <c r="V28" s="150"/>
      <c r="W28" s="150"/>
      <c r="X28" s="41"/>
      <c r="Y28" s="41"/>
      <c r="Z28" s="41"/>
      <c r="AA28" s="41"/>
      <c r="AB28" s="41"/>
      <c r="AC28" s="41"/>
      <c r="AD28" s="41"/>
      <c r="AE28" s="41"/>
      <c r="AF28" s="41"/>
      <c r="AG28" s="41"/>
      <c r="AH28" s="41"/>
      <c r="AI28" s="41"/>
      <c r="AJ28" s="41"/>
      <c r="AK28" s="41"/>
      <c r="AL28" s="41"/>
      <c r="AM28" s="41"/>
    </row>
    <row r="29" spans="1:39" ht="24" customHeight="1" x14ac:dyDescent="0.25">
      <c r="A29" s="150"/>
      <c r="C29" s="1567" t="s">
        <v>244</v>
      </c>
      <c r="D29" s="1567"/>
      <c r="E29" s="1567"/>
      <c r="F29" s="1567"/>
      <c r="G29" s="1567"/>
      <c r="H29" s="1567"/>
      <c r="I29" s="1567"/>
      <c r="J29" s="1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row>
    <row r="30" spans="1:39" ht="19.5" customHeight="1" x14ac:dyDescent="0.25">
      <c r="A30" s="41"/>
      <c r="C30" s="106" t="s">
        <v>202</v>
      </c>
      <c r="D30" s="1582"/>
      <c r="E30" s="1583"/>
      <c r="F30" s="1583"/>
      <c r="G30" s="1584"/>
      <c r="H30" s="1441" t="s">
        <v>203</v>
      </c>
      <c r="I30" s="1089"/>
      <c r="J30" s="1443"/>
      <c r="K30" s="41" t="b">
        <f>IF(I30="",FALSE,TRUE)</f>
        <v>0</v>
      </c>
      <c r="L30" s="41">
        <f>IF(K30=TRUE,0,1)</f>
        <v>1</v>
      </c>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row>
    <row r="31" spans="1:39" ht="19.5" customHeight="1" x14ac:dyDescent="0.25">
      <c r="A31" s="41"/>
      <c r="C31" s="106" t="s">
        <v>204</v>
      </c>
      <c r="J31" s="1443"/>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row>
    <row r="32" spans="1:39" ht="112.5" customHeight="1" x14ac:dyDescent="0.25">
      <c r="A32" s="41"/>
      <c r="C32" s="1635"/>
      <c r="D32" s="1636"/>
      <c r="E32" s="1636"/>
      <c r="F32" s="1636"/>
      <c r="G32" s="1636"/>
      <c r="H32" s="1636"/>
      <c r="I32" s="1637"/>
      <c r="J32" s="11"/>
      <c r="K32" s="460" t="b">
        <f>IF(SUBSTITUTE(C32," ","")="",FALSE,TRUE)</f>
        <v>0</v>
      </c>
      <c r="L32" s="41">
        <f>IF(K32=TRUE,0,1)</f>
        <v>1</v>
      </c>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row>
    <row r="33" spans="1:39" ht="10.5" customHeight="1" x14ac:dyDescent="0.25">
      <c r="A33" s="41"/>
      <c r="C33" s="423"/>
      <c r="D33" s="423"/>
      <c r="E33" s="423"/>
      <c r="F33" s="423"/>
      <c r="G33" s="423"/>
      <c r="H33" s="423"/>
      <c r="I33" s="670"/>
      <c r="J33" s="329"/>
      <c r="K33" s="46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row>
    <row r="34" spans="1:39" s="151" customFormat="1" ht="19.5" customHeight="1" x14ac:dyDescent="0.25">
      <c r="A34" s="150"/>
      <c r="C34" s="1623" t="s">
        <v>14</v>
      </c>
      <c r="D34" s="1623"/>
      <c r="E34" s="1623"/>
      <c r="F34" s="1623"/>
      <c r="G34" s="1623"/>
      <c r="H34" s="1648"/>
      <c r="I34" s="660"/>
      <c r="J34" s="11"/>
      <c r="K34" s="460" t="b">
        <f>IF(SUBSTITUTE(I34," ","")="",FALSE,TRUE)</f>
        <v>0</v>
      </c>
      <c r="L34" s="41">
        <f>IF(K34=TRUE,0,1)</f>
        <v>1</v>
      </c>
      <c r="M34" s="41"/>
      <c r="N34" s="150"/>
      <c r="O34" s="150"/>
      <c r="P34" s="150"/>
      <c r="Q34" s="150"/>
      <c r="R34" s="150"/>
      <c r="S34" s="150"/>
      <c r="T34" s="150"/>
      <c r="U34" s="150"/>
      <c r="V34" s="150"/>
      <c r="W34" s="150"/>
      <c r="X34" s="41"/>
      <c r="Y34" s="41"/>
      <c r="Z34" s="41"/>
      <c r="AA34" s="41"/>
      <c r="AB34" s="41"/>
      <c r="AC34" s="41"/>
      <c r="AD34" s="41"/>
      <c r="AE34" s="41"/>
      <c r="AF34" s="41"/>
      <c r="AG34" s="41"/>
      <c r="AH34" s="41"/>
      <c r="AI34" s="41"/>
      <c r="AJ34" s="41"/>
      <c r="AK34" s="41"/>
      <c r="AL34" s="41"/>
      <c r="AM34" s="41"/>
    </row>
    <row r="35" spans="1:39" ht="19.5" customHeight="1" x14ac:dyDescent="0.25">
      <c r="A35" s="150"/>
      <c r="C35" s="1567" t="s">
        <v>245</v>
      </c>
      <c r="D35" s="1567"/>
      <c r="E35" s="1567"/>
      <c r="F35" s="1567"/>
      <c r="G35" s="1567"/>
      <c r="H35" s="1567"/>
      <c r="I35" s="1567"/>
      <c r="J35" s="1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row>
    <row r="36" spans="1:39" ht="19.5" customHeight="1" x14ac:dyDescent="0.25">
      <c r="A36" s="41"/>
      <c r="C36" s="106" t="s">
        <v>202</v>
      </c>
      <c r="D36" s="1582"/>
      <c r="E36" s="1583"/>
      <c r="F36" s="1583"/>
      <c r="G36" s="1584"/>
      <c r="H36" s="106" t="s">
        <v>203</v>
      </c>
      <c r="I36" s="1089"/>
      <c r="J36" s="1443"/>
      <c r="K36" s="460"/>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row>
    <row r="37" spans="1:39" ht="18.75" customHeight="1" x14ac:dyDescent="0.25">
      <c r="A37" s="41"/>
      <c r="C37" s="106" t="s">
        <v>204</v>
      </c>
      <c r="J37" s="1443"/>
      <c r="K37" s="460"/>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row>
    <row r="38" spans="1:39" ht="112.5" customHeight="1" x14ac:dyDescent="0.25">
      <c r="A38" s="41"/>
      <c r="C38" s="1635"/>
      <c r="D38" s="1636"/>
      <c r="E38" s="1636"/>
      <c r="F38" s="1636"/>
      <c r="G38" s="1636"/>
      <c r="H38" s="1636"/>
      <c r="I38" s="1637"/>
      <c r="J38" s="1443"/>
      <c r="K38" s="460"/>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row>
    <row r="39" spans="1:39" ht="17.25" customHeight="1" x14ac:dyDescent="0.25">
      <c r="A39" s="41"/>
      <c r="C39" s="342"/>
      <c r="D39" s="342"/>
      <c r="E39" s="342"/>
      <c r="F39" s="342"/>
      <c r="G39" s="342"/>
      <c r="H39" s="342"/>
      <c r="I39" s="661" t="str">
        <f ca="1">"© Salix "&amp;YEAR(NOW())</f>
        <v>© Salix 2023</v>
      </c>
      <c r="J39" s="1443"/>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row>
    <row r="40" spans="1:39" x14ac:dyDescent="0.15">
      <c r="A40" s="41"/>
      <c r="C40" s="1647">
        <f>L7</f>
        <v>12</v>
      </c>
      <c r="D40" s="1647"/>
      <c r="E40" s="1647"/>
      <c r="F40" s="1647"/>
      <c r="G40" s="1647"/>
      <c r="H40" s="1647"/>
      <c r="I40" s="1647"/>
      <c r="J40" s="1443"/>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row>
    <row r="41" spans="1:39" x14ac:dyDescent="0.25">
      <c r="A41" s="41"/>
      <c r="J41" s="1443"/>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row>
    <row r="42" spans="1:39" x14ac:dyDescent="0.25">
      <c r="A42" s="41"/>
      <c r="B42" s="41"/>
      <c r="C42" s="46"/>
      <c r="D42" s="41"/>
      <c r="E42" s="41"/>
      <c r="F42" s="41"/>
      <c r="G42" s="41"/>
      <c r="H42" s="41"/>
      <c r="I42" s="41"/>
      <c r="J42" s="1442"/>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row>
    <row r="43" spans="1:39" x14ac:dyDescent="0.25">
      <c r="A43" s="41"/>
      <c r="B43" s="41"/>
      <c r="C43" s="46"/>
      <c r="D43" s="41"/>
      <c r="E43" s="41"/>
      <c r="F43" s="41"/>
      <c r="G43" s="41"/>
      <c r="H43" s="41"/>
      <c r="I43" s="41"/>
      <c r="J43" s="1442"/>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row>
    <row r="44" spans="1:39" x14ac:dyDescent="0.25">
      <c r="A44" s="41"/>
      <c r="B44" s="41"/>
      <c r="C44" s="46"/>
      <c r="D44" s="41"/>
      <c r="E44" s="41"/>
      <c r="F44" s="41"/>
      <c r="G44" s="41"/>
      <c r="H44" s="41"/>
      <c r="I44" s="41"/>
      <c r="J44" s="1442"/>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row>
    <row r="45" spans="1:39" x14ac:dyDescent="0.25">
      <c r="A45" s="41"/>
      <c r="B45" s="41"/>
      <c r="C45" s="46"/>
      <c r="D45" s="41"/>
      <c r="E45" s="41"/>
      <c r="F45" s="41"/>
      <c r="G45" s="41"/>
      <c r="H45" s="41"/>
      <c r="I45" s="41"/>
      <c r="J45" s="1442"/>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row>
    <row r="46" spans="1:39" x14ac:dyDescent="0.25">
      <c r="A46" s="41"/>
      <c r="B46" s="41"/>
      <c r="C46" s="46"/>
      <c r="D46" s="41"/>
      <c r="E46" s="41"/>
      <c r="F46" s="41"/>
      <c r="G46" s="41"/>
      <c r="H46" s="41"/>
      <c r="I46" s="41"/>
      <c r="J46" s="1442"/>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row>
    <row r="47" spans="1:39" x14ac:dyDescent="0.25">
      <c r="A47" s="41"/>
      <c r="B47" s="41"/>
      <c r="C47" s="46"/>
      <c r="D47" s="41"/>
      <c r="E47" s="41"/>
      <c r="F47" s="41"/>
      <c r="G47" s="41"/>
      <c r="H47" s="41"/>
      <c r="I47" s="41"/>
      <c r="J47" s="1442"/>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row>
    <row r="48" spans="1:39" x14ac:dyDescent="0.25">
      <c r="A48" s="41"/>
      <c r="B48" s="41"/>
      <c r="C48" s="46"/>
      <c r="D48" s="41"/>
      <c r="E48" s="41"/>
      <c r="F48" s="41"/>
      <c r="G48" s="41"/>
      <c r="H48" s="41"/>
      <c r="I48" s="41"/>
      <c r="J48" s="1442"/>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row>
    <row r="49" spans="1:39" x14ac:dyDescent="0.25">
      <c r="A49" s="41"/>
      <c r="B49" s="41"/>
      <c r="C49" s="46"/>
      <c r="D49" s="41"/>
      <c r="E49" s="41"/>
      <c r="F49" s="41"/>
      <c r="G49" s="41"/>
      <c r="H49" s="41"/>
      <c r="I49" s="41"/>
      <c r="J49" s="1442"/>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row>
    <row r="50" spans="1:39" x14ac:dyDescent="0.25">
      <c r="A50" s="41"/>
      <c r="B50" s="41"/>
      <c r="C50" s="46"/>
      <c r="D50" s="41"/>
      <c r="E50" s="41"/>
      <c r="F50" s="41"/>
      <c r="G50" s="41"/>
      <c r="H50" s="41"/>
      <c r="I50" s="41"/>
      <c r="J50" s="1442"/>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row>
    <row r="51" spans="1:39" x14ac:dyDescent="0.25">
      <c r="A51" s="41"/>
      <c r="B51" s="41"/>
      <c r="C51" s="46"/>
      <c r="D51" s="41"/>
      <c r="E51" s="41"/>
      <c r="F51" s="41"/>
      <c r="G51" s="41"/>
      <c r="H51" s="41"/>
      <c r="I51" s="41"/>
      <c r="J51" s="1442"/>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row>
    <row r="52" spans="1:39" x14ac:dyDescent="0.25">
      <c r="A52" s="41"/>
      <c r="B52" s="41"/>
      <c r="C52" s="46"/>
      <c r="D52" s="41"/>
      <c r="E52" s="41"/>
      <c r="F52" s="41"/>
      <c r="G52" s="41"/>
      <c r="H52" s="41"/>
      <c r="I52" s="41"/>
      <c r="J52" s="1442"/>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row>
    <row r="53" spans="1:39" x14ac:dyDescent="0.25">
      <c r="A53" s="41"/>
      <c r="B53" s="41"/>
      <c r="C53" s="46"/>
      <c r="D53" s="41"/>
      <c r="E53" s="41"/>
      <c r="F53" s="41"/>
      <c r="G53" s="41"/>
      <c r="H53" s="41"/>
      <c r="I53" s="41"/>
      <c r="J53" s="1442"/>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row>
    <row r="54" spans="1:39" x14ac:dyDescent="0.25">
      <c r="A54" s="41"/>
      <c r="B54" s="41"/>
      <c r="C54" s="46"/>
      <c r="D54" s="41"/>
      <c r="E54" s="41"/>
      <c r="F54" s="41"/>
      <c r="G54" s="41"/>
      <c r="H54" s="41"/>
      <c r="I54" s="41"/>
      <c r="J54" s="1442"/>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row>
    <row r="55" spans="1:39" x14ac:dyDescent="0.25">
      <c r="A55" s="41"/>
      <c r="B55" s="41"/>
      <c r="C55" s="46"/>
      <c r="D55" s="41"/>
      <c r="E55" s="41"/>
      <c r="F55" s="41"/>
      <c r="G55" s="41"/>
      <c r="H55" s="41"/>
      <c r="I55" s="41"/>
      <c r="J55" s="1442"/>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row>
    <row r="56" spans="1:39" x14ac:dyDescent="0.25">
      <c r="A56" s="41"/>
      <c r="B56" s="41"/>
      <c r="C56" s="46"/>
      <c r="D56" s="41"/>
      <c r="E56" s="41"/>
      <c r="F56" s="41"/>
      <c r="G56" s="41"/>
      <c r="H56" s="41"/>
      <c r="I56" s="41"/>
      <c r="J56" s="1442"/>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row>
    <row r="57" spans="1:39" x14ac:dyDescent="0.25">
      <c r="A57" s="41"/>
      <c r="B57" s="41"/>
      <c r="C57" s="46"/>
      <c r="D57" s="41"/>
      <c r="E57" s="41"/>
      <c r="F57" s="41"/>
      <c r="G57" s="41"/>
      <c r="H57" s="41"/>
      <c r="I57" s="41"/>
      <c r="J57" s="1442"/>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row>
    <row r="58" spans="1:39" x14ac:dyDescent="0.25">
      <c r="A58" s="41"/>
      <c r="B58" s="41"/>
      <c r="C58" s="46"/>
      <c r="D58" s="41"/>
      <c r="E58" s="41"/>
      <c r="F58" s="41"/>
      <c r="G58" s="41"/>
      <c r="H58" s="41"/>
      <c r="I58" s="41"/>
      <c r="J58" s="1442"/>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row>
    <row r="59" spans="1:39" x14ac:dyDescent="0.25">
      <c r="A59" s="41"/>
      <c r="B59" s="41"/>
      <c r="C59" s="46"/>
      <c r="D59" s="41"/>
      <c r="E59" s="41"/>
      <c r="F59" s="41"/>
      <c r="G59" s="41"/>
      <c r="H59" s="41"/>
      <c r="I59" s="41"/>
      <c r="J59" s="1442"/>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row>
    <row r="60" spans="1:39" x14ac:dyDescent="0.25">
      <c r="A60" s="41"/>
      <c r="B60" s="41"/>
      <c r="C60" s="46"/>
      <c r="D60" s="41"/>
      <c r="E60" s="41"/>
      <c r="F60" s="41"/>
      <c r="G60" s="41"/>
      <c r="H60" s="41"/>
      <c r="I60" s="41"/>
      <c r="J60" s="1442"/>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row>
    <row r="61" spans="1:39" x14ac:dyDescent="0.25">
      <c r="A61" s="41"/>
      <c r="B61" s="41"/>
      <c r="C61" s="46"/>
      <c r="D61" s="41"/>
      <c r="E61" s="41"/>
      <c r="F61" s="41"/>
      <c r="G61" s="41"/>
      <c r="H61" s="41"/>
      <c r="I61" s="41"/>
      <c r="J61" s="1442"/>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row>
    <row r="62" spans="1:39" x14ac:dyDescent="0.25">
      <c r="A62" s="41"/>
      <c r="B62" s="41"/>
      <c r="C62" s="46"/>
      <c r="D62" s="41"/>
      <c r="E62" s="41"/>
      <c r="F62" s="41"/>
      <c r="G62" s="41"/>
      <c r="H62" s="41"/>
      <c r="I62" s="41"/>
      <c r="J62" s="1442"/>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row>
    <row r="63" spans="1:39" x14ac:dyDescent="0.25">
      <c r="A63" s="41"/>
      <c r="B63" s="41"/>
      <c r="C63" s="46"/>
      <c r="D63" s="41"/>
      <c r="E63" s="41"/>
      <c r="F63" s="41"/>
      <c r="G63" s="41"/>
      <c r="H63" s="41"/>
      <c r="I63" s="41"/>
      <c r="J63" s="1442"/>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row>
    <row r="64" spans="1:39" x14ac:dyDescent="0.25">
      <c r="A64" s="41"/>
      <c r="B64" s="41"/>
      <c r="C64" s="46"/>
      <c r="D64" s="41"/>
      <c r="E64" s="41"/>
      <c r="F64" s="41"/>
      <c r="G64" s="41"/>
      <c r="H64" s="41"/>
      <c r="I64" s="41"/>
      <c r="J64" s="1442"/>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row>
    <row r="65" spans="1:39" x14ac:dyDescent="0.25">
      <c r="A65" s="41"/>
      <c r="B65" s="41"/>
      <c r="C65" s="46"/>
      <c r="D65" s="41"/>
      <c r="E65" s="41"/>
      <c r="F65" s="41"/>
      <c r="G65" s="41"/>
      <c r="H65" s="41"/>
      <c r="I65" s="41"/>
      <c r="J65" s="1442"/>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row>
    <row r="66" spans="1:39" x14ac:dyDescent="0.25">
      <c r="A66" s="41"/>
      <c r="B66" s="41"/>
      <c r="C66" s="46"/>
      <c r="D66" s="41"/>
      <c r="E66" s="41"/>
      <c r="F66" s="41"/>
      <c r="G66" s="41"/>
      <c r="H66" s="41"/>
      <c r="I66" s="41"/>
      <c r="J66" s="1442"/>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row>
    <row r="67" spans="1:39" x14ac:dyDescent="0.25">
      <c r="A67" s="41"/>
      <c r="B67" s="41"/>
      <c r="C67" s="46"/>
      <c r="D67" s="41"/>
      <c r="E67" s="41"/>
      <c r="F67" s="41"/>
      <c r="G67" s="41"/>
      <c r="H67" s="41"/>
      <c r="I67" s="41"/>
      <c r="J67" s="1442"/>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row>
    <row r="68" spans="1:39" x14ac:dyDescent="0.25">
      <c r="A68" s="41"/>
      <c r="B68" s="41"/>
      <c r="C68" s="46"/>
      <c r="D68" s="41"/>
      <c r="E68" s="41"/>
      <c r="F68" s="41"/>
      <c r="G68" s="41"/>
      <c r="H68" s="41"/>
      <c r="I68" s="41"/>
      <c r="J68" s="1442"/>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row>
    <row r="69" spans="1:39" x14ac:dyDescent="0.25">
      <c r="A69" s="41"/>
      <c r="B69" s="41"/>
      <c r="C69" s="46"/>
      <c r="D69" s="41"/>
      <c r="E69" s="41"/>
      <c r="F69" s="41"/>
      <c r="G69" s="41"/>
      <c r="H69" s="41"/>
      <c r="I69" s="41"/>
      <c r="J69" s="1442"/>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row>
    <row r="70" spans="1:39" x14ac:dyDescent="0.25">
      <c r="A70" s="41"/>
      <c r="B70" s="41"/>
      <c r="C70" s="46"/>
      <c r="D70" s="41"/>
      <c r="E70" s="41"/>
      <c r="F70" s="41"/>
      <c r="G70" s="41"/>
      <c r="H70" s="41"/>
      <c r="I70" s="41"/>
      <c r="J70" s="1442"/>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row>
    <row r="71" spans="1:39" x14ac:dyDescent="0.25">
      <c r="A71" s="41"/>
      <c r="B71" s="41"/>
      <c r="C71" s="46"/>
      <c r="D71" s="41"/>
      <c r="E71" s="41"/>
      <c r="F71" s="41"/>
      <c r="G71" s="41"/>
      <c r="H71" s="41"/>
      <c r="I71" s="41"/>
      <c r="J71" s="1442"/>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row>
    <row r="72" spans="1:39" x14ac:dyDescent="0.25">
      <c r="A72" s="41"/>
      <c r="B72" s="41"/>
      <c r="C72" s="46"/>
      <c r="D72" s="41"/>
      <c r="E72" s="41"/>
      <c r="F72" s="41"/>
      <c r="G72" s="41"/>
      <c r="H72" s="41"/>
      <c r="I72" s="41"/>
      <c r="J72" s="1442"/>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row>
    <row r="73" spans="1:39" x14ac:dyDescent="0.25">
      <c r="A73" s="41"/>
      <c r="B73" s="41"/>
      <c r="C73" s="46"/>
      <c r="D73" s="41"/>
      <c r="E73" s="41"/>
      <c r="F73" s="41"/>
      <c r="G73" s="41"/>
      <c r="H73" s="41"/>
      <c r="I73" s="41"/>
      <c r="J73" s="1442"/>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row>
    <row r="74" spans="1:39" x14ac:dyDescent="0.25">
      <c r="A74" s="41"/>
      <c r="B74" s="41"/>
      <c r="C74" s="46"/>
      <c r="D74" s="41"/>
      <c r="E74" s="41"/>
      <c r="F74" s="41"/>
      <c r="G74" s="41"/>
      <c r="H74" s="41"/>
      <c r="I74" s="41"/>
      <c r="J74" s="1442"/>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row>
    <row r="75" spans="1:39" x14ac:dyDescent="0.25">
      <c r="A75" s="41"/>
      <c r="B75" s="41"/>
      <c r="C75" s="46"/>
      <c r="D75" s="41"/>
      <c r="E75" s="41"/>
      <c r="F75" s="41"/>
      <c r="G75" s="41"/>
      <c r="H75" s="41"/>
      <c r="I75" s="41"/>
      <c r="J75" s="1442"/>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row>
    <row r="76" spans="1:39" x14ac:dyDescent="0.25">
      <c r="A76" s="41"/>
      <c r="B76" s="41"/>
      <c r="C76" s="46"/>
      <c r="D76" s="41"/>
      <c r="E76" s="41"/>
      <c r="F76" s="41"/>
      <c r="G76" s="41"/>
      <c r="H76" s="41"/>
      <c r="I76" s="41"/>
      <c r="J76" s="1442"/>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row>
    <row r="77" spans="1:39" x14ac:dyDescent="0.25">
      <c r="A77" s="41"/>
      <c r="B77" s="41"/>
      <c r="C77" s="46"/>
      <c r="D77" s="41"/>
      <c r="E77" s="41"/>
      <c r="F77" s="41"/>
      <c r="G77" s="41"/>
      <c r="H77" s="41"/>
      <c r="I77" s="41"/>
      <c r="J77" s="1442"/>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row>
    <row r="78" spans="1:39" x14ac:dyDescent="0.25">
      <c r="A78" s="41"/>
      <c r="B78" s="41"/>
      <c r="C78" s="46"/>
      <c r="D78" s="41"/>
      <c r="E78" s="41"/>
      <c r="F78" s="41"/>
      <c r="G78" s="41"/>
      <c r="H78" s="41"/>
      <c r="I78" s="41"/>
      <c r="J78" s="1442"/>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row>
    <row r="79" spans="1:39" x14ac:dyDescent="0.25">
      <c r="A79" s="41"/>
      <c r="B79" s="41"/>
      <c r="C79" s="46"/>
      <c r="D79" s="41"/>
      <c r="E79" s="41"/>
      <c r="F79" s="41"/>
      <c r="G79" s="41"/>
      <c r="H79" s="41"/>
      <c r="I79" s="41"/>
      <c r="J79" s="1442"/>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row>
    <row r="80" spans="1:39" x14ac:dyDescent="0.25">
      <c r="A80" s="41"/>
      <c r="B80" s="41"/>
      <c r="C80" s="46"/>
      <c r="D80" s="41"/>
      <c r="E80" s="41"/>
      <c r="F80" s="41"/>
      <c r="G80" s="41"/>
      <c r="H80" s="41"/>
      <c r="I80" s="41"/>
      <c r="J80" s="1442"/>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row>
    <row r="81" spans="1:39" x14ac:dyDescent="0.25">
      <c r="A81" s="41"/>
      <c r="B81" s="41"/>
      <c r="C81" s="46"/>
      <c r="D81" s="41"/>
      <c r="E81" s="41"/>
      <c r="F81" s="41"/>
      <c r="G81" s="41"/>
      <c r="H81" s="41"/>
      <c r="I81" s="41"/>
      <c r="J81" s="1442"/>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row>
    <row r="82" spans="1:39" x14ac:dyDescent="0.25">
      <c r="A82" s="41"/>
      <c r="B82" s="41"/>
      <c r="C82" s="46"/>
      <c r="D82" s="41"/>
      <c r="E82" s="41"/>
      <c r="F82" s="41"/>
      <c r="G82" s="41"/>
      <c r="H82" s="41"/>
      <c r="I82" s="41"/>
      <c r="J82" s="1442"/>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row>
    <row r="83" spans="1:39" x14ac:dyDescent="0.25">
      <c r="A83" s="41"/>
      <c r="B83" s="41"/>
      <c r="C83" s="46"/>
      <c r="D83" s="41"/>
      <c r="E83" s="41"/>
      <c r="F83" s="41"/>
      <c r="G83" s="41"/>
      <c r="H83" s="41"/>
      <c r="I83" s="41"/>
      <c r="J83" s="1442"/>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row>
    <row r="84" spans="1:39" x14ac:dyDescent="0.25">
      <c r="A84" s="41"/>
      <c r="B84" s="41"/>
      <c r="C84" s="46"/>
      <c r="D84" s="41"/>
      <c r="E84" s="41"/>
      <c r="F84" s="41"/>
      <c r="G84" s="41"/>
      <c r="H84" s="41"/>
      <c r="I84" s="41"/>
      <c r="J84" s="1442"/>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row>
    <row r="85" spans="1:39" x14ac:dyDescent="0.25">
      <c r="A85" s="41"/>
      <c r="B85" s="41"/>
      <c r="C85" s="46"/>
      <c r="D85" s="41"/>
      <c r="E85" s="41"/>
      <c r="F85" s="41"/>
      <c r="G85" s="41"/>
      <c r="H85" s="41"/>
      <c r="I85" s="41"/>
      <c r="J85" s="1442"/>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row>
    <row r="86" spans="1:39" x14ac:dyDescent="0.25">
      <c r="A86" s="41"/>
      <c r="B86" s="41"/>
      <c r="C86" s="46"/>
      <c r="D86" s="41"/>
      <c r="E86" s="41"/>
      <c r="F86" s="41"/>
      <c r="G86" s="41"/>
      <c r="H86" s="41"/>
      <c r="I86" s="41"/>
      <c r="J86" s="1442"/>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row>
    <row r="87" spans="1:39" x14ac:dyDescent="0.25">
      <c r="A87" s="41"/>
      <c r="B87" s="41"/>
      <c r="C87" s="46"/>
      <c r="D87" s="41"/>
      <c r="E87" s="41"/>
      <c r="F87" s="41"/>
      <c r="G87" s="41"/>
      <c r="H87" s="41"/>
      <c r="I87" s="41"/>
      <c r="J87" s="1442"/>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row>
    <row r="88" spans="1:39" x14ac:dyDescent="0.25">
      <c r="A88" s="41"/>
      <c r="B88" s="41"/>
      <c r="C88" s="46"/>
      <c r="D88" s="41"/>
      <c r="E88" s="41"/>
      <c r="F88" s="41"/>
      <c r="G88" s="41"/>
      <c r="H88" s="41"/>
      <c r="I88" s="41"/>
      <c r="J88" s="1442"/>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row>
    <row r="89" spans="1:39" x14ac:dyDescent="0.25">
      <c r="A89" s="41"/>
      <c r="B89" s="41"/>
      <c r="C89" s="46"/>
      <c r="D89" s="41"/>
      <c r="E89" s="41"/>
      <c r="F89" s="41"/>
      <c r="G89" s="41"/>
      <c r="H89" s="41"/>
      <c r="I89" s="41"/>
      <c r="J89" s="1442"/>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row>
    <row r="90" spans="1:39" x14ac:dyDescent="0.25">
      <c r="A90" s="41"/>
      <c r="B90" s="41"/>
      <c r="C90" s="46"/>
      <c r="D90" s="41"/>
      <c r="E90" s="41"/>
      <c r="F90" s="41"/>
      <c r="G90" s="41"/>
      <c r="H90" s="41"/>
      <c r="I90" s="41"/>
      <c r="J90" s="1442"/>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row>
    <row r="91" spans="1:39" x14ac:dyDescent="0.25">
      <c r="A91" s="41"/>
      <c r="B91" s="41"/>
      <c r="C91" s="46"/>
      <c r="D91" s="41"/>
      <c r="E91" s="41"/>
      <c r="F91" s="41"/>
      <c r="G91" s="41"/>
      <c r="H91" s="41"/>
      <c r="I91" s="41"/>
      <c r="J91" s="1442"/>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row>
    <row r="92" spans="1:39" x14ac:dyDescent="0.25">
      <c r="A92" s="41"/>
      <c r="B92" s="41"/>
      <c r="C92" s="46"/>
      <c r="D92" s="41"/>
      <c r="E92" s="41"/>
      <c r="F92" s="41"/>
      <c r="G92" s="41"/>
      <c r="H92" s="41"/>
      <c r="I92" s="41"/>
      <c r="J92" s="1442"/>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row>
    <row r="93" spans="1:39" x14ac:dyDescent="0.25">
      <c r="A93" s="41"/>
      <c r="B93" s="41"/>
      <c r="C93" s="46"/>
      <c r="D93" s="41"/>
      <c r="E93" s="41"/>
      <c r="F93" s="41"/>
      <c r="G93" s="41"/>
      <c r="H93" s="41"/>
      <c r="I93" s="41"/>
      <c r="J93" s="1442"/>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row>
    <row r="94" spans="1:39" x14ac:dyDescent="0.25">
      <c r="A94" s="41"/>
      <c r="B94" s="41"/>
      <c r="C94" s="46"/>
      <c r="D94" s="41"/>
      <c r="E94" s="41"/>
      <c r="F94" s="41"/>
      <c r="G94" s="41"/>
      <c r="H94" s="41"/>
      <c r="I94" s="41"/>
      <c r="J94" s="1442"/>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row>
    <row r="95" spans="1:39" x14ac:dyDescent="0.25">
      <c r="A95" s="41"/>
      <c r="B95" s="41"/>
      <c r="C95" s="46"/>
      <c r="D95" s="41"/>
      <c r="E95" s="41"/>
      <c r="F95" s="41"/>
      <c r="G95" s="41"/>
      <c r="H95" s="41"/>
      <c r="I95" s="41"/>
      <c r="J95" s="1442"/>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row>
    <row r="96" spans="1:39" x14ac:dyDescent="0.25">
      <c r="A96" s="41"/>
      <c r="B96" s="41"/>
      <c r="C96" s="46"/>
      <c r="D96" s="41"/>
      <c r="E96" s="41"/>
      <c r="F96" s="41"/>
      <c r="G96" s="41"/>
      <c r="H96" s="41"/>
      <c r="I96" s="41"/>
      <c r="J96" s="1442"/>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row>
    <row r="97" spans="1:39" x14ac:dyDescent="0.25">
      <c r="A97" s="41"/>
      <c r="B97" s="41"/>
      <c r="C97" s="46"/>
      <c r="D97" s="41"/>
      <c r="E97" s="41"/>
      <c r="F97" s="41"/>
      <c r="G97" s="41"/>
      <c r="H97" s="41"/>
      <c r="I97" s="41"/>
      <c r="J97" s="1442"/>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row>
    <row r="98" spans="1:39" x14ac:dyDescent="0.25">
      <c r="A98" s="41"/>
      <c r="B98" s="41"/>
      <c r="C98" s="46"/>
      <c r="D98" s="41"/>
      <c r="E98" s="41"/>
      <c r="F98" s="41"/>
      <c r="G98" s="41"/>
      <c r="H98" s="41"/>
      <c r="I98" s="41"/>
      <c r="J98" s="1442"/>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row>
    <row r="99" spans="1:39" x14ac:dyDescent="0.25">
      <c r="A99" s="41"/>
      <c r="B99" s="41"/>
      <c r="C99" s="46"/>
      <c r="D99" s="41"/>
      <c r="E99" s="41"/>
      <c r="F99" s="41"/>
      <c r="G99" s="41"/>
      <c r="H99" s="41"/>
      <c r="I99" s="41"/>
      <c r="J99" s="1442"/>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row>
    <row r="100" spans="1:39" x14ac:dyDescent="0.25">
      <c r="A100" s="41"/>
      <c r="B100" s="41"/>
      <c r="C100" s="46"/>
      <c r="D100" s="41"/>
      <c r="E100" s="41"/>
      <c r="F100" s="41"/>
      <c r="G100" s="41"/>
      <c r="H100" s="41"/>
      <c r="I100" s="41"/>
      <c r="J100" s="1442"/>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row>
    <row r="101" spans="1:39" x14ac:dyDescent="0.25">
      <c r="A101" s="41"/>
      <c r="B101" s="41"/>
      <c r="C101" s="46"/>
      <c r="D101" s="41"/>
      <c r="E101" s="41"/>
      <c r="F101" s="41"/>
      <c r="G101" s="41"/>
      <c r="H101" s="41"/>
      <c r="I101" s="41"/>
      <c r="J101" s="1442"/>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row>
    <row r="102" spans="1:39" x14ac:dyDescent="0.25">
      <c r="A102" s="41"/>
      <c r="B102" s="41"/>
      <c r="C102" s="46"/>
      <c r="D102" s="41"/>
      <c r="E102" s="41"/>
      <c r="F102" s="41"/>
      <c r="G102" s="41"/>
      <c r="H102" s="41"/>
      <c r="I102" s="41"/>
      <c r="J102" s="1442"/>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row>
    <row r="103" spans="1:39" x14ac:dyDescent="0.25">
      <c r="A103" s="41"/>
      <c r="B103" s="41"/>
      <c r="C103" s="46"/>
      <c r="D103" s="41"/>
      <c r="E103" s="41"/>
      <c r="F103" s="41"/>
      <c r="G103" s="41"/>
      <c r="H103" s="41"/>
      <c r="I103" s="41"/>
      <c r="J103" s="1442"/>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row>
    <row r="104" spans="1:39" x14ac:dyDescent="0.25">
      <c r="A104" s="41"/>
      <c r="B104" s="41"/>
      <c r="C104" s="46"/>
      <c r="D104" s="41"/>
      <c r="E104" s="41"/>
      <c r="F104" s="41"/>
      <c r="G104" s="41"/>
      <c r="H104" s="41"/>
      <c r="I104" s="41"/>
      <c r="J104" s="1442"/>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row>
    <row r="105" spans="1:39" x14ac:dyDescent="0.25">
      <c r="A105" s="41"/>
      <c r="B105" s="41"/>
      <c r="C105" s="46"/>
      <c r="D105" s="41"/>
      <c r="E105" s="41"/>
      <c r="F105" s="41"/>
      <c r="G105" s="41"/>
      <c r="H105" s="41"/>
      <c r="I105" s="41"/>
      <c r="J105" s="1442"/>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row>
    <row r="106" spans="1:39" x14ac:dyDescent="0.25">
      <c r="A106" s="41"/>
      <c r="B106" s="41"/>
      <c r="C106" s="46"/>
      <c r="D106" s="41"/>
      <c r="E106" s="41"/>
      <c r="F106" s="41"/>
      <c r="G106" s="41"/>
      <c r="H106" s="41"/>
      <c r="I106" s="41"/>
      <c r="J106" s="1442"/>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row>
    <row r="107" spans="1:39" x14ac:dyDescent="0.25">
      <c r="A107" s="41"/>
      <c r="B107" s="41"/>
      <c r="C107" s="46"/>
      <c r="D107" s="41"/>
      <c r="E107" s="41"/>
      <c r="F107" s="41"/>
      <c r="G107" s="41"/>
      <c r="H107" s="41"/>
      <c r="I107" s="41"/>
      <c r="J107" s="1442"/>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row>
    <row r="108" spans="1:39" x14ac:dyDescent="0.25">
      <c r="A108" s="41"/>
      <c r="B108" s="41"/>
      <c r="C108" s="46"/>
      <c r="D108" s="41"/>
      <c r="E108" s="41"/>
      <c r="F108" s="41"/>
      <c r="G108" s="41"/>
      <c r="H108" s="41"/>
      <c r="I108" s="41"/>
      <c r="J108" s="1442"/>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row>
    <row r="109" spans="1:39" x14ac:dyDescent="0.25">
      <c r="A109" s="41"/>
      <c r="B109" s="41"/>
      <c r="C109" s="46"/>
      <c r="D109" s="41"/>
      <c r="E109" s="41"/>
      <c r="F109" s="41"/>
      <c r="G109" s="41"/>
      <c r="H109" s="41"/>
      <c r="I109" s="41"/>
      <c r="J109" s="1442"/>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row>
    <row r="110" spans="1:39" x14ac:dyDescent="0.25">
      <c r="A110" s="41"/>
      <c r="B110" s="41"/>
      <c r="C110" s="46"/>
      <c r="D110" s="41"/>
      <c r="E110" s="41"/>
      <c r="F110" s="41"/>
      <c r="G110" s="41"/>
      <c r="H110" s="41"/>
      <c r="I110" s="41"/>
      <c r="J110" s="1442"/>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41"/>
    </row>
    <row r="111" spans="1:39" x14ac:dyDescent="0.25">
      <c r="A111" s="41"/>
      <c r="B111" s="41"/>
      <c r="C111" s="46"/>
      <c r="D111" s="41"/>
      <c r="E111" s="41"/>
      <c r="F111" s="41"/>
      <c r="G111" s="41"/>
      <c r="H111" s="41"/>
      <c r="I111" s="41"/>
      <c r="J111" s="1442"/>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row>
    <row r="112" spans="1:39" x14ac:dyDescent="0.25">
      <c r="A112" s="41"/>
      <c r="B112" s="41"/>
      <c r="C112" s="46"/>
      <c r="D112" s="41"/>
      <c r="E112" s="41"/>
      <c r="F112" s="41"/>
      <c r="G112" s="41"/>
      <c r="H112" s="41"/>
      <c r="I112" s="41"/>
      <c r="J112" s="1442"/>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row>
    <row r="113" spans="1:39" x14ac:dyDescent="0.25">
      <c r="A113" s="41"/>
      <c r="B113" s="41"/>
      <c r="C113" s="46"/>
      <c r="D113" s="41"/>
      <c r="E113" s="41"/>
      <c r="F113" s="41"/>
      <c r="G113" s="41"/>
      <c r="H113" s="41"/>
      <c r="I113" s="41"/>
      <c r="J113" s="1442"/>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row>
    <row r="114" spans="1:39" x14ac:dyDescent="0.25">
      <c r="A114" s="41"/>
      <c r="B114" s="41"/>
      <c r="C114" s="46"/>
      <c r="D114" s="41"/>
      <c r="E114" s="41"/>
      <c r="F114" s="41"/>
      <c r="G114" s="41"/>
      <c r="H114" s="41"/>
      <c r="I114" s="41"/>
      <c r="J114" s="1442"/>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row>
    <row r="115" spans="1:39" x14ac:dyDescent="0.25">
      <c r="A115" s="41"/>
      <c r="B115" s="41"/>
      <c r="C115" s="46"/>
      <c r="D115" s="41"/>
      <c r="E115" s="41"/>
      <c r="F115" s="41"/>
      <c r="G115" s="41"/>
      <c r="H115" s="41"/>
      <c r="I115" s="41"/>
      <c r="J115" s="1442"/>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row>
    <row r="116" spans="1:39" x14ac:dyDescent="0.25">
      <c r="A116" s="41"/>
      <c r="B116" s="41"/>
      <c r="C116" s="46"/>
      <c r="D116" s="41"/>
      <c r="E116" s="41"/>
      <c r="F116" s="41"/>
      <c r="G116" s="41"/>
      <c r="H116" s="41"/>
      <c r="I116" s="41"/>
      <c r="J116" s="1442"/>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row>
    <row r="117" spans="1:39" x14ac:dyDescent="0.25">
      <c r="A117" s="41"/>
      <c r="B117" s="41"/>
      <c r="C117" s="46"/>
      <c r="D117" s="41"/>
      <c r="E117" s="41"/>
      <c r="F117" s="41"/>
      <c r="G117" s="41"/>
      <c r="H117" s="41"/>
      <c r="I117" s="41"/>
      <c r="J117" s="1442"/>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row>
    <row r="118" spans="1:39" x14ac:dyDescent="0.25">
      <c r="A118" s="41"/>
      <c r="B118" s="41"/>
      <c r="C118" s="46"/>
      <c r="D118" s="41"/>
      <c r="E118" s="41"/>
      <c r="F118" s="41"/>
      <c r="G118" s="41"/>
      <c r="H118" s="41"/>
      <c r="I118" s="41"/>
      <c r="J118" s="1442"/>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row>
    <row r="119" spans="1:39" x14ac:dyDescent="0.25">
      <c r="A119" s="41"/>
      <c r="B119" s="41"/>
      <c r="C119" s="46"/>
      <c r="D119" s="41"/>
      <c r="E119" s="41"/>
      <c r="F119" s="41"/>
      <c r="G119" s="41"/>
      <c r="H119" s="41"/>
      <c r="I119" s="41"/>
      <c r="J119" s="1442"/>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41"/>
    </row>
    <row r="120" spans="1:39" x14ac:dyDescent="0.25">
      <c r="A120" s="41"/>
      <c r="B120" s="41"/>
      <c r="C120" s="46"/>
      <c r="D120" s="41"/>
      <c r="E120" s="41"/>
      <c r="F120" s="41"/>
      <c r="G120" s="41"/>
      <c r="H120" s="41"/>
      <c r="I120" s="41"/>
      <c r="J120" s="1442"/>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41"/>
    </row>
    <row r="121" spans="1:39" x14ac:dyDescent="0.25">
      <c r="A121" s="41"/>
      <c r="B121" s="41"/>
      <c r="C121" s="46"/>
      <c r="D121" s="41"/>
      <c r="E121" s="41"/>
      <c r="F121" s="41"/>
      <c r="G121" s="41"/>
      <c r="H121" s="41"/>
      <c r="I121" s="41"/>
      <c r="J121" s="1442"/>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row>
    <row r="122" spans="1:39" x14ac:dyDescent="0.25">
      <c r="A122" s="41"/>
      <c r="B122" s="41"/>
      <c r="C122" s="46"/>
      <c r="D122" s="41"/>
      <c r="E122" s="41"/>
      <c r="F122" s="41"/>
      <c r="G122" s="41"/>
      <c r="H122" s="41"/>
      <c r="I122" s="41"/>
      <c r="J122" s="1442"/>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41"/>
    </row>
    <row r="123" spans="1:39" x14ac:dyDescent="0.25">
      <c r="A123" s="41"/>
      <c r="B123" s="41"/>
      <c r="C123" s="46"/>
      <c r="D123" s="41"/>
      <c r="E123" s="41"/>
      <c r="F123" s="41"/>
      <c r="G123" s="41"/>
      <c r="H123" s="41"/>
      <c r="I123" s="41"/>
      <c r="J123" s="1442"/>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row>
    <row r="124" spans="1:39" x14ac:dyDescent="0.25">
      <c r="A124" s="41"/>
      <c r="B124" s="41"/>
      <c r="C124" s="46"/>
      <c r="D124" s="41"/>
      <c r="E124" s="41"/>
      <c r="F124" s="41"/>
      <c r="G124" s="41"/>
      <c r="H124" s="41"/>
      <c r="I124" s="41"/>
      <c r="J124" s="1442"/>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row>
    <row r="125" spans="1:39" x14ac:dyDescent="0.25">
      <c r="A125" s="41"/>
      <c r="B125" s="41"/>
      <c r="C125" s="46"/>
      <c r="D125" s="41"/>
      <c r="E125" s="41"/>
      <c r="F125" s="41"/>
      <c r="G125" s="41"/>
      <c r="H125" s="41"/>
      <c r="I125" s="41"/>
      <c r="J125" s="1442"/>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row>
    <row r="126" spans="1:39" x14ac:dyDescent="0.25">
      <c r="A126" s="41"/>
      <c r="B126" s="41"/>
      <c r="C126" s="46"/>
      <c r="D126" s="41"/>
      <c r="E126" s="41"/>
      <c r="F126" s="41"/>
      <c r="G126" s="41"/>
      <c r="H126" s="41"/>
      <c r="I126" s="41"/>
      <c r="J126" s="1442"/>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row>
    <row r="127" spans="1:39" x14ac:dyDescent="0.25">
      <c r="A127" s="41"/>
      <c r="B127" s="41"/>
      <c r="C127" s="46"/>
      <c r="D127" s="41"/>
      <c r="E127" s="41"/>
      <c r="F127" s="41"/>
      <c r="G127" s="41"/>
      <c r="H127" s="41"/>
      <c r="I127" s="41"/>
      <c r="J127" s="1442"/>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41"/>
    </row>
    <row r="128" spans="1:39" x14ac:dyDescent="0.25">
      <c r="A128" s="41"/>
      <c r="B128" s="41"/>
      <c r="C128" s="46"/>
      <c r="D128" s="41"/>
      <c r="E128" s="41"/>
      <c r="F128" s="41"/>
      <c r="G128" s="41"/>
      <c r="H128" s="41"/>
      <c r="I128" s="41"/>
      <c r="J128" s="1442"/>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41"/>
    </row>
    <row r="129" spans="1:39" x14ac:dyDescent="0.25">
      <c r="A129" s="41"/>
      <c r="B129" s="41"/>
      <c r="C129" s="46"/>
      <c r="D129" s="41"/>
      <c r="E129" s="41"/>
      <c r="F129" s="41"/>
      <c r="G129" s="41"/>
      <c r="H129" s="41"/>
      <c r="I129" s="41"/>
      <c r="J129" s="1442"/>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row>
    <row r="130" spans="1:39" x14ac:dyDescent="0.25">
      <c r="A130" s="41"/>
      <c r="B130" s="41"/>
      <c r="C130" s="46"/>
      <c r="D130" s="41"/>
      <c r="E130" s="41"/>
      <c r="F130" s="41"/>
      <c r="G130" s="41"/>
      <c r="H130" s="41"/>
      <c r="I130" s="41"/>
      <c r="J130" s="1442"/>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row>
    <row r="131" spans="1:39" x14ac:dyDescent="0.25">
      <c r="A131" s="41"/>
      <c r="B131" s="41"/>
      <c r="C131" s="46"/>
      <c r="D131" s="41"/>
      <c r="E131" s="41"/>
      <c r="F131" s="41"/>
      <c r="G131" s="41"/>
      <c r="H131" s="41"/>
      <c r="I131" s="41"/>
      <c r="J131" s="1442"/>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row>
    <row r="132" spans="1:39" x14ac:dyDescent="0.25">
      <c r="A132" s="41"/>
      <c r="B132" s="41"/>
      <c r="C132" s="46"/>
      <c r="D132" s="41"/>
      <c r="E132" s="41"/>
      <c r="F132" s="41"/>
      <c r="G132" s="41"/>
      <c r="H132" s="41"/>
      <c r="I132" s="41"/>
      <c r="J132" s="1442"/>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41"/>
    </row>
    <row r="133" spans="1:39" x14ac:dyDescent="0.25">
      <c r="A133" s="41"/>
      <c r="B133" s="41"/>
      <c r="C133" s="46"/>
      <c r="D133" s="41"/>
      <c r="E133" s="41"/>
      <c r="F133" s="41"/>
      <c r="G133" s="41"/>
      <c r="H133" s="41"/>
      <c r="I133" s="41"/>
      <c r="J133" s="1442"/>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row>
    <row r="134" spans="1:39" x14ac:dyDescent="0.25">
      <c r="A134" s="41"/>
      <c r="B134" s="41"/>
      <c r="C134" s="46"/>
      <c r="D134" s="41"/>
      <c r="E134" s="41"/>
      <c r="F134" s="41"/>
      <c r="G134" s="41"/>
      <c r="H134" s="41"/>
      <c r="I134" s="41"/>
      <c r="J134" s="1442"/>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41"/>
    </row>
    <row r="135" spans="1:39" x14ac:dyDescent="0.25">
      <c r="A135" s="41"/>
      <c r="B135" s="41"/>
      <c r="C135" s="46"/>
      <c r="D135" s="41"/>
      <c r="E135" s="41"/>
      <c r="F135" s="41"/>
      <c r="G135" s="41"/>
      <c r="H135" s="41"/>
      <c r="I135" s="41"/>
      <c r="J135" s="1442"/>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row>
    <row r="136" spans="1:39" x14ac:dyDescent="0.25">
      <c r="A136" s="41"/>
      <c r="B136" s="41"/>
      <c r="C136" s="46"/>
      <c r="D136" s="41"/>
      <c r="E136" s="41"/>
      <c r="F136" s="41"/>
      <c r="G136" s="41"/>
      <c r="H136" s="41"/>
      <c r="I136" s="41"/>
      <c r="J136" s="1442"/>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row>
    <row r="137" spans="1:39" x14ac:dyDescent="0.25">
      <c r="A137" s="41"/>
      <c r="B137" s="41"/>
      <c r="C137" s="46"/>
      <c r="D137" s="41"/>
      <c r="E137" s="41"/>
      <c r="F137" s="41"/>
      <c r="G137" s="41"/>
      <c r="H137" s="41"/>
      <c r="I137" s="41"/>
      <c r="J137" s="1442"/>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row>
  </sheetData>
  <sheetProtection algorithmName="SHA-512" hashValue="OyqplXjF7zLxN4/ztbqW4SzLf0WFdiLYSFJkhZi0L9J/x1xuO7xjkKYYhCkiLKaqHWkA6k51afJA0Zp81wmzwA==" saltValue="IQiXySlhVrdSZcXa2RlAvA==" spinCount="100000" sheet="1" objects="1" scenarios="1"/>
  <mergeCells count="25">
    <mergeCell ref="C10:H10"/>
    <mergeCell ref="C13:H13"/>
    <mergeCell ref="C12:G12"/>
    <mergeCell ref="C19:G20"/>
    <mergeCell ref="C40:I40"/>
    <mergeCell ref="C34:H34"/>
    <mergeCell ref="C35:I35"/>
    <mergeCell ref="C38:I38"/>
    <mergeCell ref="D36:G36"/>
    <mergeCell ref="C2:H3"/>
    <mergeCell ref="C4:G4"/>
    <mergeCell ref="C32:I32"/>
    <mergeCell ref="C7:I7"/>
    <mergeCell ref="C9:G9"/>
    <mergeCell ref="C22:I22"/>
    <mergeCell ref="C26:I26"/>
    <mergeCell ref="C29:I29"/>
    <mergeCell ref="C17:I17"/>
    <mergeCell ref="C28:H28"/>
    <mergeCell ref="C21:G21"/>
    <mergeCell ref="C11:H11"/>
    <mergeCell ref="D15:G15"/>
    <mergeCell ref="D24:G24"/>
    <mergeCell ref="D30:G30"/>
    <mergeCell ref="H19:I19"/>
  </mergeCells>
  <conditionalFormatting sqref="C40:I40">
    <cfRule type="dataBar" priority="767">
      <dataBar>
        <cfvo type="num" val="0"/>
        <cfvo type="formula" val="COUNT($L$9:$L$39)"/>
        <color rgb="FFFFB628"/>
      </dataBar>
      <extLst>
        <ext xmlns:x14="http://schemas.microsoft.com/office/spreadsheetml/2009/9/main" uri="{B025F937-C7B1-47D3-B67F-A62EFF666E3E}">
          <x14:id>{4AF78924-EAB3-4936-844E-BB367C931948}</x14:id>
        </ext>
      </extLst>
    </cfRule>
  </conditionalFormatting>
  <conditionalFormatting sqref="I15">
    <cfRule type="notContainsBlanks" dxfId="248" priority="7">
      <formula>LEN(TRIM(I15))&gt;0</formula>
    </cfRule>
    <cfRule type="expression" dxfId="247" priority="8">
      <formula>D15&lt;&gt;""</formula>
    </cfRule>
  </conditionalFormatting>
  <conditionalFormatting sqref="I24">
    <cfRule type="notContainsBlanks" dxfId="246" priority="5">
      <formula>LEN(TRIM(I24))&gt;0</formula>
    </cfRule>
    <cfRule type="expression" dxfId="245" priority="6">
      <formula>D24&lt;&gt;""</formula>
    </cfRule>
  </conditionalFormatting>
  <conditionalFormatting sqref="I30">
    <cfRule type="notContainsBlanks" dxfId="244" priority="3">
      <formula>LEN(TRIM(I30))&gt;0</formula>
    </cfRule>
    <cfRule type="expression" dxfId="243" priority="4">
      <formula>D30&lt;&gt;""</formula>
    </cfRule>
  </conditionalFormatting>
  <conditionalFormatting sqref="I36">
    <cfRule type="notContainsBlanks" dxfId="242" priority="1">
      <formula>LEN(TRIM(I36))&gt;0</formula>
    </cfRule>
    <cfRule type="expression" dxfId="241" priority="2">
      <formula>D36&lt;&gt;""</formula>
    </cfRule>
  </conditionalFormatting>
  <dataValidations count="7">
    <dataValidation type="list" allowBlank="1" showInputMessage="1" showErrorMessage="1" sqref="I28" xr:uid="{5BFCE908-EC0B-4794-8264-A9792E88B8C8}">
      <formula1>"Previous Project, Quantity Surveyor Estimate, Quote, Contractor Estimate, Other (list in commentary)"</formula1>
    </dataValidation>
    <dataValidation allowBlank="1" showInputMessage="1" showErrorMessage="1" prompt="Please provide all relevant file names and page number" sqref="D15 D36 D24 D30" xr:uid="{033F4488-E565-4215-9441-902B9BFD7BEB}"/>
    <dataValidation type="list" allowBlank="1" showInputMessage="1" showErrorMessage="1" sqref="H19" xr:uid="{0E0F68D4-4D71-4F24-A357-A3E803A12AB7}">
      <formula1>"Whole System is End of Life, Part of System is End of Life"</formula1>
    </dataValidation>
    <dataValidation type="textLength" allowBlank="1" showInputMessage="1" showErrorMessage="1" sqref="I30 I15 I24" xr:uid="{550A29F2-20CF-4B04-A9A6-FCACEBA1DA5A}">
      <formula1>0</formula1>
      <formula2>10000</formula2>
    </dataValidation>
    <dataValidation type="textLength" allowBlank="1" showInputMessage="1" showErrorMessage="1" sqref="I36" xr:uid="{4FD425DC-0445-43FB-B479-7C196C01F14C}">
      <formula1>0</formula1>
      <formula2>1000</formula2>
    </dataValidation>
    <dataValidation type="list" allowBlank="1" showInputMessage="1" showErrorMessage="1" sqref="I10" xr:uid="{344CCF2D-A3B9-4287-9F53-A1EDCCA19CEB}">
      <formula1>"Combined, Separate,"</formula1>
    </dataValidation>
    <dataValidation type="list" allowBlank="1" showInputMessage="1" showErrorMessage="1" sqref="I12" xr:uid="{FBB910BB-BE9B-4B24-A904-FF95C91B8323}">
      <formula1>"2-pipe, 4-pipe"</formula1>
    </dataValidation>
  </dataValidations>
  <pageMargins left="0.7" right="0.7" top="0.75" bottom="0.75" header="0.3" footer="0.3"/>
  <pageSetup paperSize="8" scale="81" fitToHeight="0" orientation="portrait"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4AF78924-EAB3-4936-844E-BB367C931948}">
            <x14:dataBar minLength="0" maxLength="100" gradient="0" direction="rightToLeft">
              <x14:cfvo type="num">
                <xm:f>0</xm:f>
              </x14:cfvo>
              <x14:cfvo type="formula">
                <xm:f>COUNT($L$9:$L$39)</xm:f>
              </x14:cfvo>
              <x14:negativeFillColor rgb="FFFF0000"/>
              <x14:axisColor rgb="FF000000"/>
            </x14:dataBar>
          </x14:cfRule>
          <xm:sqref>C40:I40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6236D1F-AD5E-4663-A3D1-2E0783B8B841}">
          <x14:formula1>
            <xm:f>'Extra look-up'!$D$4:$D$5</xm:f>
          </x14:formula1>
          <xm:sqref>I13 I20:I21 I9</xm:sqref>
        </x14:dataValidation>
        <x14:dataValidation type="list" allowBlank="1" showErrorMessage="1" prompt="Please refer to the guidance tab" xr:uid="{E24EE1CB-A388-4275-845C-084E824EAB7E}">
          <x14:formula1>
            <xm:f>'Extra look-up'!$D$4:$D$5</xm:f>
          </x14:formula1>
          <xm:sqref>I34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81AFC-44DC-4177-9658-F7B2BCADB05A}">
  <sheetPr codeName="Sheet16">
    <tabColor theme="6"/>
    <pageSetUpPr fitToPage="1"/>
  </sheetPr>
  <dimension ref="A1:AR275"/>
  <sheetViews>
    <sheetView showGridLines="0" showRowColHeaders="0" topLeftCell="A163" zoomScale="80" zoomScaleNormal="80" workbookViewId="0">
      <selection activeCell="C15" sqref="C15"/>
    </sheetView>
  </sheetViews>
  <sheetFormatPr defaultColWidth="9.453125" defaultRowHeight="15.5" x14ac:dyDescent="0.25"/>
  <cols>
    <col min="1" max="2" width="3.453125" style="11" customWidth="1"/>
    <col min="3" max="3" width="42.7265625" style="12" customWidth="1"/>
    <col min="4" max="4" width="34.81640625" style="11" customWidth="1"/>
    <col min="5" max="5" width="20.453125" style="11" customWidth="1"/>
    <col min="6" max="6" width="25.54296875" style="11" customWidth="1"/>
    <col min="7" max="7" width="20.453125" style="11" customWidth="1"/>
    <col min="8" max="8" width="15.54296875" style="11" customWidth="1"/>
    <col min="9" max="9" width="20.453125" style="11" customWidth="1"/>
    <col min="10" max="10" width="3.54296875" style="21" customWidth="1"/>
    <col min="11" max="11" width="9.453125" style="11" hidden="1" customWidth="1"/>
    <col min="12" max="12" width="9.453125" style="41" hidden="1" customWidth="1"/>
    <col min="13" max="13" width="5.54296875" style="41" hidden="1" customWidth="1"/>
    <col min="14" max="14" width="15.54296875" style="11" hidden="1" customWidth="1"/>
    <col min="15" max="18" width="15.54296875" style="11" customWidth="1"/>
    <col min="19" max="20" width="9.453125" style="11" customWidth="1"/>
    <col min="21" max="16384" width="9.453125" style="11"/>
  </cols>
  <sheetData>
    <row r="1" spans="1:41" x14ac:dyDescent="0.25">
      <c r="A1" s="41"/>
      <c r="B1" s="41"/>
      <c r="C1" s="46"/>
      <c r="D1" s="41"/>
      <c r="E1" s="41"/>
      <c r="F1" s="41"/>
      <c r="G1" s="41"/>
      <c r="H1" s="41"/>
      <c r="I1" s="41"/>
      <c r="J1" s="1442"/>
      <c r="K1" s="41"/>
      <c r="N1" s="41"/>
      <c r="O1" s="41"/>
      <c r="P1" s="41"/>
      <c r="Q1" s="41"/>
      <c r="R1" s="41"/>
      <c r="S1" s="41"/>
      <c r="T1" s="41"/>
      <c r="U1" s="41"/>
      <c r="V1" s="41"/>
      <c r="W1" s="41"/>
      <c r="X1" s="41"/>
      <c r="Y1" s="41"/>
      <c r="Z1" s="41"/>
      <c r="AD1" s="176"/>
      <c r="AE1" s="176"/>
      <c r="AF1" s="176"/>
      <c r="AG1" s="176"/>
      <c r="AH1" s="176"/>
      <c r="AI1" s="176"/>
      <c r="AJ1" s="176"/>
      <c r="AK1" s="176"/>
      <c r="AL1" s="176"/>
      <c r="AM1" s="176"/>
      <c r="AN1" s="176"/>
      <c r="AO1" s="176"/>
    </row>
    <row r="2" spans="1:41" ht="40.5" customHeight="1" x14ac:dyDescent="0.25">
      <c r="A2" s="41"/>
      <c r="C2" s="1613" t="s">
        <v>164</v>
      </c>
      <c r="D2" s="1614"/>
      <c r="E2" s="1614"/>
      <c r="F2" s="1614"/>
      <c r="G2" s="1614"/>
      <c r="H2" s="1614"/>
      <c r="I2" s="658"/>
      <c r="J2" s="1443"/>
      <c r="K2" s="41"/>
      <c r="N2" s="41"/>
      <c r="O2" s="41"/>
      <c r="P2" s="41"/>
      <c r="Q2" s="41"/>
      <c r="R2" s="41"/>
      <c r="S2" s="41"/>
      <c r="T2" s="41"/>
      <c r="U2" s="41"/>
      <c r="V2" s="41"/>
      <c r="W2" s="41"/>
      <c r="X2" s="41"/>
      <c r="Y2" s="41"/>
      <c r="Z2" s="41"/>
      <c r="AD2" s="176"/>
      <c r="AE2" s="176"/>
      <c r="AF2" s="176"/>
      <c r="AG2" s="176"/>
      <c r="AH2" s="176"/>
      <c r="AI2" s="176"/>
      <c r="AJ2" s="176"/>
      <c r="AK2" s="176"/>
      <c r="AL2" s="176"/>
      <c r="AM2" s="176"/>
      <c r="AN2" s="176"/>
      <c r="AO2" s="176"/>
    </row>
    <row r="3" spans="1:41" ht="15.75" customHeight="1" x14ac:dyDescent="0.25">
      <c r="A3" s="41"/>
      <c r="C3" s="1614"/>
      <c r="D3" s="1614"/>
      <c r="E3" s="1614"/>
      <c r="F3" s="1614"/>
      <c r="G3" s="1614"/>
      <c r="H3" s="1614"/>
      <c r="I3" s="658"/>
      <c r="J3" s="1443"/>
      <c r="K3" s="41"/>
      <c r="N3" s="41"/>
      <c r="O3" s="41"/>
      <c r="P3" s="41"/>
      <c r="Q3" s="41"/>
      <c r="R3" s="41"/>
      <c r="S3" s="41"/>
      <c r="T3" s="41"/>
      <c r="U3" s="41"/>
      <c r="V3" s="41"/>
      <c r="W3" s="41"/>
      <c r="X3" s="41"/>
      <c r="Y3" s="41"/>
      <c r="Z3" s="41"/>
      <c r="AD3" s="176"/>
      <c r="AE3" s="176"/>
      <c r="AF3" s="176"/>
      <c r="AG3" s="176"/>
      <c r="AH3" s="176"/>
      <c r="AI3" s="176"/>
      <c r="AJ3" s="176"/>
      <c r="AK3" s="176"/>
      <c r="AL3" s="176"/>
      <c r="AM3" s="176"/>
      <c r="AN3" s="176"/>
      <c r="AO3" s="176"/>
    </row>
    <row r="4" spans="1:41" ht="35.25" customHeight="1" x14ac:dyDescent="0.3">
      <c r="A4" s="41"/>
      <c r="C4" s="58" t="s">
        <v>246</v>
      </c>
      <c r="D4" s="58"/>
      <c r="E4" s="58"/>
      <c r="F4" s="58"/>
      <c r="G4" s="19"/>
      <c r="H4" s="658"/>
      <c r="I4" s="658"/>
      <c r="J4" s="1443"/>
      <c r="K4" s="41"/>
      <c r="N4" s="41"/>
      <c r="O4" s="41"/>
      <c r="P4" s="41"/>
      <c r="Q4" s="41"/>
      <c r="R4" s="41"/>
      <c r="S4" s="41"/>
      <c r="T4" s="41"/>
      <c r="U4" s="41"/>
      <c r="V4" s="41"/>
      <c r="W4" s="41"/>
      <c r="X4" s="41"/>
      <c r="Y4" s="41"/>
      <c r="Z4" s="41"/>
      <c r="AD4" s="176"/>
      <c r="AE4" s="176"/>
      <c r="AF4" s="176"/>
      <c r="AG4" s="176"/>
      <c r="AH4" s="176"/>
      <c r="AI4" s="176"/>
      <c r="AJ4" s="176"/>
      <c r="AK4" s="176"/>
      <c r="AL4" s="176"/>
      <c r="AM4" s="176"/>
      <c r="AN4" s="176"/>
      <c r="AO4" s="176"/>
    </row>
    <row r="5" spans="1:41" ht="9" customHeight="1" x14ac:dyDescent="0.35">
      <c r="A5" s="41"/>
      <c r="C5" s="102"/>
      <c r="D5" s="63"/>
      <c r="E5" s="63"/>
      <c r="F5" s="63"/>
      <c r="G5" s="63"/>
      <c r="H5" s="662"/>
      <c r="I5" s="662"/>
      <c r="J5" s="1443"/>
      <c r="K5" s="41"/>
      <c r="N5" s="41"/>
      <c r="O5" s="41"/>
      <c r="P5" s="41"/>
      <c r="Q5" s="41"/>
      <c r="R5" s="41"/>
      <c r="S5" s="41"/>
      <c r="T5" s="41"/>
      <c r="U5" s="41"/>
      <c r="V5" s="41"/>
      <c r="W5" s="41"/>
      <c r="X5" s="41"/>
      <c r="Y5" s="41"/>
      <c r="Z5" s="41"/>
      <c r="AD5" s="176"/>
      <c r="AE5" s="176"/>
      <c r="AF5" s="176"/>
      <c r="AG5" s="176"/>
      <c r="AH5" s="176"/>
      <c r="AI5" s="176"/>
      <c r="AJ5" s="176"/>
      <c r="AK5" s="176"/>
      <c r="AL5" s="176"/>
      <c r="AM5" s="176"/>
      <c r="AN5" s="176"/>
      <c r="AO5" s="176"/>
    </row>
    <row r="6" spans="1:41" ht="9" customHeight="1" x14ac:dyDescent="0.35">
      <c r="A6" s="41"/>
      <c r="C6" s="59"/>
      <c r="D6" s="19"/>
      <c r="E6" s="19"/>
      <c r="F6" s="19"/>
      <c r="G6" s="19"/>
      <c r="H6" s="658"/>
      <c r="I6" s="658"/>
      <c r="J6" s="1443"/>
      <c r="K6" s="41"/>
      <c r="N6" s="41"/>
      <c r="O6" s="41"/>
      <c r="P6" s="41"/>
      <c r="Q6" s="41"/>
      <c r="R6" s="41"/>
      <c r="S6" s="41"/>
      <c r="T6" s="41"/>
      <c r="U6" s="41"/>
      <c r="V6" s="41"/>
      <c r="W6" s="41"/>
      <c r="X6" s="41"/>
      <c r="Y6" s="41"/>
      <c r="Z6" s="41"/>
      <c r="AD6" s="176"/>
      <c r="AE6" s="176"/>
      <c r="AF6" s="176"/>
      <c r="AG6" s="176"/>
      <c r="AH6" s="176"/>
      <c r="AI6" s="176"/>
      <c r="AJ6" s="176"/>
      <c r="AK6" s="176"/>
      <c r="AL6" s="176"/>
      <c r="AM6" s="176"/>
      <c r="AN6" s="176"/>
      <c r="AO6" s="176"/>
    </row>
    <row r="7" spans="1:41" ht="83.5" customHeight="1" x14ac:dyDescent="0.25">
      <c r="A7" s="41"/>
      <c r="C7" s="1638" t="s">
        <v>247</v>
      </c>
      <c r="D7" s="1638"/>
      <c r="E7" s="1638"/>
      <c r="F7" s="1638"/>
      <c r="G7" s="1638"/>
      <c r="H7" s="1638"/>
      <c r="I7" s="1638"/>
      <c r="J7" s="1443"/>
      <c r="K7" s="41"/>
      <c r="N7" s="41"/>
      <c r="O7" s="41"/>
      <c r="P7" s="41"/>
      <c r="Q7" s="41"/>
      <c r="R7" s="41"/>
      <c r="S7" s="41"/>
      <c r="T7" s="41"/>
      <c r="U7" s="41"/>
      <c r="V7" s="41"/>
      <c r="W7" s="41"/>
      <c r="X7" s="41"/>
      <c r="Y7" s="41"/>
      <c r="Z7" s="41"/>
      <c r="AD7" s="176"/>
      <c r="AE7" s="176"/>
      <c r="AF7" s="176"/>
      <c r="AG7" s="176"/>
      <c r="AH7" s="176"/>
      <c r="AI7" s="176"/>
      <c r="AJ7" s="176"/>
      <c r="AK7" s="176"/>
      <c r="AL7" s="176"/>
      <c r="AM7" s="176"/>
      <c r="AN7" s="176"/>
      <c r="AO7" s="176"/>
    </row>
    <row r="8" spans="1:41" ht="19" customHeight="1" x14ac:dyDescent="0.25">
      <c r="A8" s="41"/>
      <c r="C8" s="1058" t="s">
        <v>248</v>
      </c>
      <c r="D8" s="921" t="s">
        <v>249</v>
      </c>
      <c r="E8" s="577"/>
      <c r="F8" s="899"/>
      <c r="G8" s="899"/>
      <c r="H8" s="899"/>
      <c r="I8" s="899"/>
      <c r="J8" s="1443"/>
      <c r="K8" s="41"/>
      <c r="N8" s="41"/>
      <c r="O8" s="41"/>
      <c r="P8" s="41"/>
      <c r="Q8" s="41"/>
      <c r="R8" s="41"/>
      <c r="S8" s="41"/>
      <c r="T8" s="41"/>
      <c r="U8" s="41"/>
      <c r="V8" s="41"/>
      <c r="W8" s="41"/>
      <c r="X8" s="41"/>
      <c r="Y8" s="41"/>
      <c r="Z8" s="41"/>
      <c r="AD8" s="176"/>
      <c r="AE8" s="176"/>
      <c r="AF8" s="176"/>
      <c r="AG8" s="176"/>
      <c r="AH8" s="176"/>
      <c r="AI8" s="176"/>
      <c r="AJ8" s="176"/>
      <c r="AK8" s="176"/>
      <c r="AL8" s="176"/>
      <c r="AM8" s="176"/>
      <c r="AN8" s="176"/>
      <c r="AO8" s="176"/>
    </row>
    <row r="9" spans="1:41" ht="16.5" customHeight="1" x14ac:dyDescent="0.25">
      <c r="A9" s="41"/>
      <c r="C9" s="353"/>
      <c r="D9" s="371"/>
      <c r="E9" s="371"/>
      <c r="F9" s="899"/>
      <c r="G9" s="899"/>
      <c r="H9" s="899"/>
      <c r="I9" s="899"/>
      <c r="J9" s="1443"/>
      <c r="K9" s="41"/>
      <c r="N9" s="41"/>
      <c r="O9" s="41"/>
      <c r="P9" s="41"/>
      <c r="Q9" s="41"/>
      <c r="R9" s="41"/>
      <c r="S9" s="41"/>
      <c r="T9" s="41"/>
      <c r="U9" s="41"/>
      <c r="V9" s="41"/>
      <c r="W9" s="41"/>
      <c r="X9" s="41"/>
      <c r="Y9" s="41"/>
      <c r="Z9" s="41"/>
      <c r="AD9" s="176"/>
      <c r="AE9" s="176"/>
      <c r="AF9" s="176"/>
      <c r="AG9" s="176"/>
      <c r="AH9" s="176"/>
      <c r="AI9" s="176"/>
      <c r="AJ9" s="176"/>
      <c r="AK9" s="176"/>
      <c r="AL9" s="176"/>
      <c r="AM9" s="176"/>
      <c r="AN9" s="176"/>
      <c r="AO9" s="176"/>
    </row>
    <row r="10" spans="1:41" ht="21" customHeight="1" x14ac:dyDescent="0.25">
      <c r="A10" s="41"/>
      <c r="C10" s="575" t="s">
        <v>18</v>
      </c>
      <c r="D10" s="575" t="s">
        <v>19</v>
      </c>
      <c r="E10" s="576"/>
      <c r="F10" s="899"/>
      <c r="G10" s="899"/>
      <c r="H10" s="899"/>
      <c r="I10" s="899"/>
      <c r="J10" s="1443"/>
      <c r="K10" s="41"/>
      <c r="N10" s="41"/>
      <c r="O10" s="41"/>
      <c r="P10" s="41"/>
      <c r="Q10" s="41"/>
      <c r="R10" s="41"/>
      <c r="S10" s="41"/>
      <c r="T10" s="41"/>
      <c r="U10" s="41"/>
      <c r="V10" s="41"/>
      <c r="W10" s="41"/>
      <c r="X10" s="41"/>
      <c r="Y10" s="41"/>
      <c r="Z10" s="41"/>
      <c r="AD10" s="176"/>
      <c r="AE10" s="176"/>
      <c r="AF10" s="176"/>
      <c r="AG10" s="176"/>
      <c r="AH10" s="176"/>
      <c r="AI10" s="176"/>
      <c r="AJ10" s="176"/>
      <c r="AK10" s="176"/>
      <c r="AL10" s="176"/>
      <c r="AM10" s="176"/>
      <c r="AN10" s="176"/>
      <c r="AO10" s="176"/>
    </row>
    <row r="11" spans="1:41" ht="17.5" customHeight="1" x14ac:dyDescent="0.25">
      <c r="A11" s="41"/>
      <c r="C11" s="574" t="s">
        <v>20</v>
      </c>
      <c r="D11" s="1714" t="s">
        <v>21</v>
      </c>
      <c r="E11" s="325"/>
      <c r="F11" s="899"/>
      <c r="G11" s="899"/>
      <c r="H11" s="899"/>
      <c r="I11" s="899"/>
      <c r="J11" s="1443"/>
      <c r="K11" s="41"/>
      <c r="N11" s="41"/>
      <c r="O11" s="41"/>
      <c r="P11" s="41"/>
      <c r="Q11" s="41"/>
      <c r="R11" s="41"/>
      <c r="S11" s="41"/>
      <c r="T11" s="41"/>
      <c r="U11" s="41"/>
      <c r="V11" s="41"/>
      <c r="W11" s="41"/>
      <c r="X11" s="41"/>
      <c r="Y11" s="41"/>
      <c r="Z11" s="41"/>
      <c r="AD11" s="176"/>
      <c r="AE11" s="176"/>
      <c r="AF11" s="176"/>
      <c r="AG11" s="176"/>
      <c r="AH11" s="176"/>
      <c r="AI11" s="176"/>
      <c r="AJ11" s="176"/>
      <c r="AK11" s="176"/>
      <c r="AL11" s="176"/>
      <c r="AM11" s="176"/>
      <c r="AN11" s="176"/>
      <c r="AO11" s="176"/>
    </row>
    <row r="12" spans="1:41" ht="15.65" customHeight="1" x14ac:dyDescent="0.25">
      <c r="A12" s="41"/>
      <c r="C12" s="372" t="s">
        <v>22</v>
      </c>
      <c r="D12" s="1715"/>
      <c r="E12" s="325"/>
      <c r="F12" s="899"/>
      <c r="G12" s="899"/>
      <c r="H12" s="899"/>
      <c r="I12" s="899"/>
      <c r="J12" s="1443"/>
      <c r="K12" s="41"/>
      <c r="N12" s="41"/>
      <c r="O12" s="41"/>
      <c r="P12" s="41"/>
      <c r="Q12" s="41"/>
      <c r="R12" s="41"/>
      <c r="S12" s="41"/>
      <c r="T12" s="41"/>
      <c r="U12" s="41"/>
      <c r="V12" s="41"/>
      <c r="W12" s="41"/>
      <c r="X12" s="41"/>
      <c r="Y12" s="41"/>
      <c r="Z12" s="41"/>
      <c r="AD12" s="176"/>
      <c r="AE12" s="176"/>
      <c r="AF12" s="176"/>
      <c r="AG12" s="176"/>
      <c r="AH12" s="176"/>
      <c r="AI12" s="176"/>
      <c r="AJ12" s="176"/>
      <c r="AK12" s="176"/>
      <c r="AL12" s="176"/>
      <c r="AM12" s="176"/>
      <c r="AN12" s="176"/>
      <c r="AO12" s="176"/>
    </row>
    <row r="13" spans="1:41" ht="15.65" customHeight="1" x14ac:dyDescent="0.25">
      <c r="A13" s="41"/>
      <c r="C13" s="372" t="s">
        <v>23</v>
      </c>
      <c r="D13" s="1716"/>
      <c r="E13" s="325"/>
      <c r="F13" s="899"/>
      <c r="G13" s="899"/>
      <c r="H13" s="899"/>
      <c r="I13" s="899"/>
      <c r="J13" s="1443"/>
      <c r="K13" s="41"/>
      <c r="N13" s="41"/>
      <c r="O13" s="41"/>
      <c r="P13" s="41"/>
      <c r="Q13" s="41"/>
      <c r="R13" s="41"/>
      <c r="S13" s="41"/>
      <c r="T13" s="41"/>
      <c r="U13" s="41"/>
      <c r="V13" s="41"/>
      <c r="W13" s="41"/>
      <c r="X13" s="41"/>
      <c r="Y13" s="41"/>
      <c r="Z13" s="41"/>
      <c r="AD13" s="176"/>
      <c r="AE13" s="176"/>
      <c r="AF13" s="176"/>
      <c r="AG13" s="176"/>
      <c r="AH13" s="176"/>
      <c r="AI13" s="176"/>
      <c r="AJ13" s="176"/>
      <c r="AK13" s="176"/>
      <c r="AL13" s="176"/>
      <c r="AM13" s="176"/>
      <c r="AN13" s="176"/>
      <c r="AO13" s="176"/>
    </row>
    <row r="14" spans="1:41" ht="15.65" customHeight="1" x14ac:dyDescent="0.25">
      <c r="A14" s="41"/>
      <c r="C14" s="573" t="s">
        <v>24</v>
      </c>
      <c r="D14" s="1717" t="s">
        <v>25</v>
      </c>
      <c r="E14" s="325"/>
      <c r="F14" s="899"/>
      <c r="G14" s="899"/>
      <c r="H14" s="899"/>
      <c r="I14" s="899"/>
      <c r="J14" s="1443"/>
      <c r="K14" s="41"/>
      <c r="N14" s="41"/>
      <c r="O14" s="41"/>
      <c r="P14" s="41"/>
      <c r="Q14" s="41"/>
      <c r="R14" s="41"/>
      <c r="S14" s="41"/>
      <c r="T14" s="41"/>
      <c r="U14" s="41"/>
      <c r="V14" s="41"/>
      <c r="W14" s="41"/>
      <c r="X14" s="41"/>
      <c r="Y14" s="41"/>
      <c r="Z14" s="41"/>
      <c r="AD14" s="176"/>
      <c r="AE14" s="176"/>
      <c r="AF14" s="176"/>
      <c r="AG14" s="176"/>
      <c r="AH14" s="176"/>
      <c r="AI14" s="176"/>
      <c r="AJ14" s="176"/>
      <c r="AK14" s="176"/>
      <c r="AL14" s="176"/>
      <c r="AM14" s="176"/>
      <c r="AN14" s="176"/>
      <c r="AO14" s="176"/>
    </row>
    <row r="15" spans="1:41" ht="15.65" customHeight="1" x14ac:dyDescent="0.25">
      <c r="A15" s="41"/>
      <c r="C15" s="573" t="s">
        <v>26</v>
      </c>
      <c r="D15" s="1717"/>
      <c r="E15" s="325"/>
      <c r="F15" s="899"/>
      <c r="G15" s="899"/>
      <c r="H15" s="899"/>
      <c r="I15" s="899"/>
      <c r="J15" s="1443"/>
      <c r="K15" s="41"/>
      <c r="N15" s="41"/>
      <c r="O15" s="41"/>
      <c r="P15" s="41"/>
      <c r="Q15" s="41"/>
      <c r="R15" s="41"/>
      <c r="S15" s="41"/>
      <c r="T15" s="41"/>
      <c r="U15" s="41"/>
      <c r="V15" s="41"/>
      <c r="W15" s="41"/>
      <c r="X15" s="41"/>
      <c r="Y15" s="41"/>
      <c r="Z15" s="41"/>
      <c r="AD15" s="176"/>
      <c r="AE15" s="176"/>
      <c r="AF15" s="176"/>
      <c r="AG15" s="176"/>
      <c r="AH15" s="176"/>
      <c r="AI15" s="176"/>
      <c r="AJ15" s="176"/>
      <c r="AK15" s="176"/>
      <c r="AL15" s="176"/>
      <c r="AM15" s="176"/>
      <c r="AN15" s="176"/>
      <c r="AO15" s="176"/>
    </row>
    <row r="16" spans="1:41" ht="15.65" customHeight="1" x14ac:dyDescent="0.25">
      <c r="A16" s="41"/>
      <c r="C16" s="573" t="s">
        <v>250</v>
      </c>
      <c r="D16" s="1717"/>
      <c r="E16" s="325"/>
      <c r="F16" s="899"/>
      <c r="G16" s="899"/>
      <c r="H16" s="899"/>
      <c r="I16" s="899"/>
      <c r="J16" s="1443"/>
      <c r="K16" s="41"/>
      <c r="N16" s="41"/>
      <c r="O16" s="41"/>
      <c r="P16" s="41"/>
      <c r="Q16" s="41"/>
      <c r="R16" s="41"/>
      <c r="S16" s="41"/>
      <c r="T16" s="41"/>
      <c r="U16" s="41"/>
      <c r="V16" s="41"/>
      <c r="W16" s="41"/>
      <c r="X16" s="41"/>
      <c r="Y16" s="41"/>
      <c r="Z16" s="41"/>
      <c r="AD16" s="176"/>
      <c r="AE16" s="176"/>
      <c r="AF16" s="176"/>
      <c r="AG16" s="176"/>
      <c r="AH16" s="176"/>
      <c r="AI16" s="176"/>
      <c r="AJ16" s="176"/>
      <c r="AK16" s="176"/>
      <c r="AL16" s="176"/>
      <c r="AM16" s="176"/>
      <c r="AN16" s="176"/>
      <c r="AO16" s="176"/>
    </row>
    <row r="17" spans="1:41" ht="15.65" customHeight="1" x14ac:dyDescent="0.25">
      <c r="A17" s="41"/>
      <c r="C17" s="573" t="s">
        <v>28</v>
      </c>
      <c r="D17" s="1717"/>
      <c r="E17" s="325"/>
      <c r="F17" s="899"/>
      <c r="G17" s="899"/>
      <c r="H17" s="899"/>
      <c r="I17" s="899"/>
      <c r="J17" s="1443"/>
      <c r="K17" s="41"/>
      <c r="N17" s="41"/>
      <c r="O17" s="41"/>
      <c r="P17" s="41"/>
      <c r="Q17" s="41"/>
      <c r="R17" s="41"/>
      <c r="S17" s="41"/>
      <c r="T17" s="41"/>
      <c r="U17" s="41"/>
      <c r="V17" s="41"/>
      <c r="W17" s="41"/>
      <c r="X17" s="41"/>
      <c r="Y17" s="41"/>
      <c r="Z17" s="41"/>
      <c r="AD17" s="176"/>
      <c r="AE17" s="176"/>
      <c r="AF17" s="176"/>
      <c r="AG17" s="176"/>
      <c r="AH17" s="176"/>
      <c r="AI17" s="176"/>
      <c r="AJ17" s="176"/>
      <c r="AK17" s="176"/>
      <c r="AL17" s="176"/>
      <c r="AM17" s="176"/>
      <c r="AN17" s="176"/>
      <c r="AO17" s="176"/>
    </row>
    <row r="18" spans="1:41" ht="18" customHeight="1" x14ac:dyDescent="0.25">
      <c r="A18" s="41"/>
      <c r="C18" s="573" t="s">
        <v>29</v>
      </c>
      <c r="D18" s="1717"/>
      <c r="E18" s="325"/>
      <c r="F18" s="899"/>
      <c r="G18" s="899"/>
      <c r="H18" s="899"/>
      <c r="I18" s="899"/>
      <c r="J18" s="1443"/>
      <c r="K18" s="41"/>
      <c r="N18" s="41"/>
      <c r="O18" s="41"/>
      <c r="P18" s="41"/>
      <c r="Q18" s="41"/>
      <c r="R18" s="41"/>
      <c r="S18" s="41"/>
      <c r="T18" s="41"/>
      <c r="U18" s="41"/>
      <c r="V18" s="41"/>
      <c r="W18" s="41"/>
      <c r="X18" s="41"/>
      <c r="Y18" s="41"/>
      <c r="Z18" s="41"/>
      <c r="AD18" s="176"/>
      <c r="AE18" s="176"/>
      <c r="AF18" s="176"/>
      <c r="AG18" s="176"/>
      <c r="AH18" s="176"/>
      <c r="AI18" s="176"/>
      <c r="AJ18" s="176"/>
      <c r="AK18" s="176"/>
      <c r="AL18" s="176"/>
      <c r="AM18" s="176"/>
      <c r="AN18" s="176"/>
      <c r="AO18" s="176"/>
    </row>
    <row r="19" spans="1:41" ht="18.649999999999999" customHeight="1" x14ac:dyDescent="0.3">
      <c r="A19" s="41"/>
      <c r="C19" s="573" t="s">
        <v>30</v>
      </c>
      <c r="D19" s="1717"/>
      <c r="E19" s="325" t="s">
        <v>251</v>
      </c>
      <c r="F19" s="19"/>
      <c r="G19" s="19"/>
      <c r="H19" s="658"/>
      <c r="I19" s="658"/>
      <c r="J19" s="1443"/>
      <c r="K19" s="41"/>
      <c r="N19" s="41"/>
      <c r="O19" s="41"/>
      <c r="P19" s="41"/>
      <c r="Q19" s="41"/>
      <c r="R19" s="41"/>
      <c r="S19" s="41"/>
      <c r="T19" s="41"/>
      <c r="U19" s="41"/>
      <c r="V19" s="41"/>
      <c r="W19" s="41"/>
      <c r="X19" s="41"/>
      <c r="Y19" s="41"/>
      <c r="Z19" s="41"/>
      <c r="AD19" s="176"/>
      <c r="AE19" s="176"/>
      <c r="AF19" s="176"/>
      <c r="AG19" s="176"/>
      <c r="AH19" s="176"/>
      <c r="AI19" s="176"/>
      <c r="AJ19" s="176"/>
      <c r="AK19" s="176"/>
      <c r="AL19" s="176"/>
      <c r="AM19" s="176"/>
      <c r="AN19" s="176"/>
      <c r="AO19" s="176"/>
    </row>
    <row r="20" spans="1:41" ht="24.65" customHeight="1" x14ac:dyDescent="0.3">
      <c r="A20" s="41"/>
      <c r="C20" s="325"/>
      <c r="D20" s="1135"/>
      <c r="E20" s="325"/>
      <c r="F20" s="19"/>
      <c r="G20" s="19"/>
      <c r="H20" s="658"/>
      <c r="I20" s="658"/>
      <c r="J20" s="1443"/>
      <c r="K20" s="41"/>
      <c r="N20" s="41"/>
      <c r="O20" s="41"/>
      <c r="P20" s="41"/>
      <c r="Q20" s="41"/>
      <c r="R20" s="41"/>
      <c r="S20" s="41"/>
      <c r="T20" s="41"/>
      <c r="U20" s="41"/>
      <c r="V20" s="41"/>
      <c r="W20" s="41"/>
      <c r="X20" s="41"/>
      <c r="Y20" s="41"/>
      <c r="Z20" s="41"/>
      <c r="AD20" s="176"/>
      <c r="AE20" s="176"/>
      <c r="AF20" s="176"/>
      <c r="AG20" s="176"/>
      <c r="AH20" s="176"/>
      <c r="AI20" s="176"/>
      <c r="AJ20" s="176"/>
      <c r="AK20" s="176"/>
      <c r="AL20" s="176"/>
      <c r="AM20" s="176"/>
      <c r="AN20" s="176"/>
      <c r="AO20" s="176"/>
    </row>
    <row r="21" spans="1:41" ht="19.5" customHeight="1" x14ac:dyDescent="0.25">
      <c r="A21" s="41"/>
      <c r="C21" s="1674" t="s">
        <v>20</v>
      </c>
      <c r="D21" s="1674"/>
      <c r="E21" s="1674"/>
      <c r="F21" s="1674"/>
      <c r="G21" s="1674"/>
      <c r="H21" s="1674"/>
      <c r="I21" s="1674"/>
      <c r="J21" s="1443"/>
      <c r="K21" s="41"/>
      <c r="L21" s="377">
        <f>SUM(L30:L167)</f>
        <v>6</v>
      </c>
      <c r="N21" s="41"/>
      <c r="O21" s="41"/>
      <c r="P21" s="41"/>
      <c r="Q21" s="41"/>
      <c r="R21" s="41"/>
      <c r="S21" s="41"/>
      <c r="T21" s="41"/>
      <c r="U21" s="41"/>
      <c r="V21" s="41"/>
      <c r="W21" s="41"/>
      <c r="X21" s="41"/>
      <c r="Y21" s="41"/>
      <c r="Z21" s="41"/>
      <c r="AD21" s="176"/>
      <c r="AE21" s="176"/>
      <c r="AF21" s="176"/>
      <c r="AG21" s="176"/>
      <c r="AH21" s="176"/>
      <c r="AI21" s="176"/>
      <c r="AJ21" s="176"/>
      <c r="AK21" s="176"/>
      <c r="AL21" s="176"/>
      <c r="AM21" s="176"/>
      <c r="AN21" s="176"/>
      <c r="AO21" s="176"/>
    </row>
    <row r="22" spans="1:41" ht="10.5" customHeight="1" x14ac:dyDescent="0.35">
      <c r="A22" s="41"/>
      <c r="C22" s="59"/>
      <c r="D22" s="19"/>
      <c r="E22" s="19"/>
      <c r="F22" s="19"/>
      <c r="G22" s="19"/>
      <c r="H22" s="658"/>
      <c r="I22" s="658"/>
      <c r="J22" s="1443"/>
      <c r="K22" s="41"/>
      <c r="N22" s="41"/>
      <c r="O22" s="41"/>
      <c r="P22" s="41"/>
      <c r="Q22" s="41"/>
      <c r="R22" s="41"/>
      <c r="S22" s="41"/>
      <c r="T22" s="41"/>
      <c r="U22" s="41"/>
      <c r="V22" s="41"/>
      <c r="W22" s="41"/>
      <c r="X22" s="41"/>
      <c r="Y22" s="41"/>
      <c r="Z22" s="41"/>
      <c r="AD22" s="176"/>
      <c r="AE22" s="176"/>
      <c r="AF22" s="176"/>
      <c r="AG22" s="176"/>
      <c r="AH22" s="176"/>
      <c r="AI22" s="176"/>
      <c r="AJ22" s="176"/>
      <c r="AK22" s="176"/>
      <c r="AL22" s="176"/>
      <c r="AM22" s="176"/>
      <c r="AN22" s="176"/>
      <c r="AO22" s="176"/>
    </row>
    <row r="23" spans="1:41" s="176" customFormat="1" ht="17.5" x14ac:dyDescent="0.25">
      <c r="A23" s="41"/>
      <c r="C23" s="190" t="s">
        <v>252</v>
      </c>
      <c r="D23" s="188"/>
      <c r="E23" s="188"/>
      <c r="F23" s="188"/>
      <c r="G23" s="191"/>
      <c r="H23" s="1708"/>
      <c r="I23" s="1708"/>
      <c r="J23" s="72"/>
      <c r="K23" s="175"/>
      <c r="L23" s="175"/>
      <c r="M23" s="472"/>
      <c r="N23" s="180"/>
      <c r="O23" s="180"/>
      <c r="P23" s="180"/>
      <c r="Q23" s="175"/>
      <c r="R23" s="175"/>
      <c r="S23" s="175"/>
      <c r="T23" s="175"/>
      <c r="U23" s="175"/>
      <c r="V23" s="175"/>
      <c r="W23" s="175"/>
      <c r="X23" s="175"/>
      <c r="Y23" s="175"/>
      <c r="Z23" s="175"/>
    </row>
    <row r="24" spans="1:41" s="176" customFormat="1" ht="18" customHeight="1" x14ac:dyDescent="0.25">
      <c r="A24" s="41"/>
      <c r="C24" s="1711" t="s">
        <v>253</v>
      </c>
      <c r="D24" s="1711"/>
      <c r="E24" s="1711"/>
      <c r="F24" s="1711"/>
      <c r="G24" s="1712"/>
      <c r="H24" s="1709"/>
      <c r="I24" s="1710"/>
      <c r="J24" s="72"/>
      <c r="K24" s="175"/>
      <c r="L24" s="175"/>
      <c r="M24" s="472"/>
      <c r="N24" s="180"/>
      <c r="O24" s="180"/>
      <c r="P24" s="180"/>
      <c r="Q24" s="175"/>
      <c r="R24" s="175"/>
      <c r="S24" s="175"/>
      <c r="T24" s="175"/>
      <c r="U24" s="175"/>
      <c r="V24" s="175"/>
      <c r="W24" s="175"/>
      <c r="X24" s="175"/>
      <c r="Y24" s="175"/>
      <c r="Z24" s="175"/>
    </row>
    <row r="25" spans="1:41" s="176" customFormat="1" ht="36" customHeight="1" x14ac:dyDescent="0.25">
      <c r="A25" s="41"/>
      <c r="C25" s="1673" t="s">
        <v>254</v>
      </c>
      <c r="D25" s="1673"/>
      <c r="E25" s="1673"/>
      <c r="F25" s="1673"/>
      <c r="G25" s="1673"/>
      <c r="H25" s="1673"/>
      <c r="I25" s="1673"/>
      <c r="J25" s="469"/>
      <c r="K25" s="180"/>
      <c r="L25" s="175"/>
      <c r="M25" s="473" t="s">
        <v>184</v>
      </c>
      <c r="N25" s="180"/>
      <c r="O25" s="180"/>
      <c r="P25" s="180"/>
      <c r="Q25" s="175"/>
      <c r="R25" s="175"/>
      <c r="S25" s="175"/>
      <c r="T25" s="175"/>
      <c r="U25" s="175"/>
      <c r="V25" s="175"/>
      <c r="W25" s="175"/>
      <c r="X25" s="175"/>
      <c r="Y25" s="175"/>
      <c r="Z25" s="175"/>
    </row>
    <row r="26" spans="1:41" s="176" customFormat="1" ht="19.5" customHeight="1" x14ac:dyDescent="0.25">
      <c r="A26" s="41"/>
      <c r="C26" s="1720" t="s">
        <v>255</v>
      </c>
      <c r="D26" s="1720"/>
      <c r="E26" s="1720"/>
      <c r="F26" s="1720"/>
      <c r="G26" s="1720"/>
      <c r="H26" s="1729"/>
      <c r="I26" s="1730"/>
      <c r="J26" s="469"/>
      <c r="K26" s="180"/>
      <c r="L26" s="175"/>
      <c r="M26" s="473"/>
      <c r="N26" s="180"/>
      <c r="O26" s="180"/>
      <c r="P26" s="180"/>
      <c r="Q26" s="175"/>
      <c r="R26" s="175"/>
      <c r="S26" s="175"/>
      <c r="T26" s="175"/>
      <c r="U26" s="175"/>
      <c r="V26" s="175"/>
      <c r="W26" s="175"/>
      <c r="X26" s="175"/>
      <c r="Y26" s="175"/>
      <c r="Z26" s="175"/>
    </row>
    <row r="27" spans="1:41" s="176" customFormat="1" ht="15.75" customHeight="1" x14ac:dyDescent="0.25">
      <c r="A27" s="41"/>
      <c r="C27" s="1720"/>
      <c r="D27" s="1720"/>
      <c r="E27" s="1720"/>
      <c r="F27" s="1720"/>
      <c r="G27" s="1720"/>
      <c r="H27" s="1087"/>
      <c r="I27" s="1085"/>
      <c r="J27" s="469"/>
      <c r="K27" s="180"/>
      <c r="L27" s="175"/>
      <c r="M27" s="473"/>
      <c r="N27" s="180"/>
      <c r="O27" s="180"/>
      <c r="P27" s="180"/>
      <c r="Q27" s="175"/>
      <c r="R27" s="175"/>
      <c r="S27" s="175"/>
      <c r="T27" s="175"/>
      <c r="U27" s="175"/>
      <c r="V27" s="175"/>
      <c r="W27" s="175"/>
      <c r="X27" s="175"/>
      <c r="Y27" s="175"/>
      <c r="Z27" s="175"/>
    </row>
    <row r="28" spans="1:41" ht="19.5" customHeight="1" x14ac:dyDescent="0.25">
      <c r="A28" s="41"/>
      <c r="C28" s="106" t="s">
        <v>202</v>
      </c>
      <c r="D28" s="1582"/>
      <c r="E28" s="1718"/>
      <c r="F28" s="1718"/>
      <c r="G28" s="1719"/>
      <c r="H28" s="1441" t="s">
        <v>203</v>
      </c>
      <c r="I28" s="1089"/>
      <c r="J28" s="1443"/>
      <c r="K28" s="41"/>
      <c r="L28" s="46"/>
      <c r="N28" s="41"/>
      <c r="O28" s="41"/>
      <c r="P28" s="41"/>
      <c r="Q28" s="41"/>
      <c r="R28" s="41"/>
      <c r="S28" s="41"/>
      <c r="T28" s="41"/>
      <c r="U28" s="41"/>
      <c r="V28" s="41"/>
      <c r="W28" s="41"/>
      <c r="X28" s="41"/>
      <c r="Y28" s="41"/>
      <c r="Z28" s="41"/>
    </row>
    <row r="29" spans="1:41" ht="10.5" customHeight="1" x14ac:dyDescent="0.25">
      <c r="A29" s="41"/>
      <c r="C29" s="106"/>
      <c r="E29" s="481"/>
      <c r="F29" s="482"/>
      <c r="G29" s="482"/>
      <c r="H29" s="482"/>
      <c r="I29" s="482"/>
      <c r="J29" s="1443"/>
      <c r="K29" s="41"/>
      <c r="L29" s="46"/>
      <c r="N29" s="41"/>
      <c r="O29" s="41"/>
      <c r="P29" s="41"/>
      <c r="Q29" s="41"/>
      <c r="R29" s="41"/>
      <c r="S29" s="41"/>
      <c r="T29" s="41"/>
      <c r="U29" s="41"/>
      <c r="V29" s="41"/>
      <c r="W29" s="41"/>
      <c r="X29" s="41"/>
      <c r="Y29" s="41"/>
      <c r="Z29" s="41"/>
    </row>
    <row r="30" spans="1:41" s="176" customFormat="1" ht="112.5" customHeight="1" x14ac:dyDescent="0.25">
      <c r="A30" s="41"/>
      <c r="C30" s="1721"/>
      <c r="D30" s="1722"/>
      <c r="E30" s="1722"/>
      <c r="F30" s="1722"/>
      <c r="G30" s="1722"/>
      <c r="H30" s="1722"/>
      <c r="I30" s="1723"/>
      <c r="J30" s="1052"/>
      <c r="K30" s="460" t="b">
        <f>IF(SUBSTITUTE(C30," ","")="",FALSE,TRUE)</f>
        <v>0</v>
      </c>
      <c r="L30" s="41">
        <f>IF(K30=TRUE,0,1)</f>
        <v>1</v>
      </c>
      <c r="M30" s="473" t="s">
        <v>256</v>
      </c>
      <c r="N30" s="180"/>
      <c r="O30" s="180"/>
      <c r="P30" s="180"/>
      <c r="Q30" s="175"/>
      <c r="R30" s="175"/>
      <c r="S30" s="175"/>
      <c r="T30" s="175"/>
      <c r="U30" s="175"/>
      <c r="V30" s="175"/>
      <c r="W30" s="175"/>
      <c r="X30" s="175"/>
      <c r="Y30" s="175"/>
      <c r="Z30" s="175"/>
    </row>
    <row r="31" spans="1:41" s="176" customFormat="1" ht="10.5" customHeight="1" x14ac:dyDescent="0.25">
      <c r="A31" s="175"/>
      <c r="C31" s="192"/>
      <c r="D31" s="192"/>
      <c r="E31" s="192"/>
      <c r="F31" s="192"/>
      <c r="G31" s="192"/>
      <c r="H31" s="663"/>
      <c r="I31" s="663"/>
      <c r="J31" s="192"/>
      <c r="K31" s="180"/>
      <c r="L31" s="175"/>
      <c r="M31" s="472"/>
      <c r="N31" s="180"/>
      <c r="O31" s="180"/>
      <c r="P31" s="180"/>
      <c r="Q31" s="175"/>
      <c r="R31" s="175"/>
      <c r="S31" s="175"/>
      <c r="T31" s="175"/>
      <c r="U31" s="175"/>
      <c r="V31" s="175"/>
      <c r="W31" s="175"/>
      <c r="X31" s="175"/>
      <c r="Y31" s="175"/>
      <c r="Z31" s="175"/>
    </row>
    <row r="32" spans="1:41" s="176" customFormat="1" ht="18.75" customHeight="1" x14ac:dyDescent="0.25">
      <c r="A32" s="175"/>
      <c r="C32" s="187" t="s">
        <v>257</v>
      </c>
      <c r="D32" s="192"/>
      <c r="E32" s="192"/>
      <c r="F32" s="192"/>
      <c r="G32" s="192"/>
      <c r="H32" s="663"/>
      <c r="I32" s="663"/>
      <c r="J32" s="192"/>
      <c r="K32" s="180"/>
      <c r="L32" s="175"/>
      <c r="M32" s="472"/>
      <c r="N32" s="180"/>
      <c r="O32" s="180"/>
      <c r="P32" s="180"/>
      <c r="Q32" s="175"/>
      <c r="R32" s="175"/>
      <c r="S32" s="175"/>
      <c r="T32" s="175"/>
      <c r="U32" s="175"/>
      <c r="V32" s="175"/>
      <c r="W32" s="175"/>
      <c r="X32" s="175"/>
      <c r="Y32" s="175"/>
      <c r="Z32" s="175"/>
    </row>
    <row r="33" spans="1:41" s="176" customFormat="1" ht="77.5" customHeight="1" x14ac:dyDescent="0.25">
      <c r="A33" s="175"/>
      <c r="C33" s="1693" t="s">
        <v>258</v>
      </c>
      <c r="D33" s="1693"/>
      <c r="E33" s="1693"/>
      <c r="F33" s="1693"/>
      <c r="G33" s="1693"/>
      <c r="H33" s="1693"/>
      <c r="I33" s="1693"/>
      <c r="J33" s="471"/>
      <c r="K33" s="180"/>
      <c r="L33" s="175"/>
      <c r="M33" s="472"/>
      <c r="N33" s="180"/>
      <c r="O33" s="180"/>
      <c r="P33" s="180"/>
      <c r="Q33" s="175"/>
      <c r="R33" s="175"/>
      <c r="S33" s="175"/>
      <c r="T33" s="175"/>
      <c r="U33" s="175"/>
      <c r="V33" s="175"/>
      <c r="W33" s="175"/>
      <c r="X33" s="175"/>
      <c r="Y33" s="175"/>
      <c r="Z33" s="175"/>
    </row>
    <row r="34" spans="1:41" ht="19.5" customHeight="1" x14ac:dyDescent="0.25">
      <c r="A34" s="41"/>
      <c r="C34" s="106" t="s">
        <v>202</v>
      </c>
      <c r="D34" s="1582"/>
      <c r="E34" s="1583"/>
      <c r="F34" s="1583"/>
      <c r="G34" s="1584"/>
      <c r="H34" s="1441" t="s">
        <v>203</v>
      </c>
      <c r="I34" s="1089"/>
      <c r="J34" s="1443"/>
      <c r="K34" s="41"/>
      <c r="L34" s="46"/>
      <c r="N34" s="41"/>
      <c r="O34" s="41"/>
      <c r="P34" s="41"/>
      <c r="Q34" s="41"/>
      <c r="R34" s="41"/>
      <c r="S34" s="41"/>
      <c r="T34" s="41"/>
      <c r="U34" s="41"/>
      <c r="V34" s="41"/>
      <c r="W34" s="41"/>
      <c r="X34" s="41"/>
      <c r="Y34" s="41"/>
      <c r="Z34" s="41"/>
    </row>
    <row r="35" spans="1:41" ht="10.5" customHeight="1" x14ac:dyDescent="0.25">
      <c r="A35" s="41"/>
      <c r="C35" s="106"/>
      <c r="E35" s="481"/>
      <c r="F35" s="482"/>
      <c r="G35" s="482"/>
      <c r="H35" s="482"/>
      <c r="I35" s="1363"/>
      <c r="J35" s="1443"/>
      <c r="K35" s="41"/>
      <c r="L35" s="46"/>
      <c r="N35" s="41"/>
      <c r="O35" s="41"/>
      <c r="P35" s="41"/>
      <c r="Q35" s="41"/>
      <c r="R35" s="41"/>
      <c r="S35" s="41"/>
      <c r="T35" s="41"/>
      <c r="U35" s="41"/>
      <c r="V35" s="41"/>
      <c r="W35" s="41"/>
      <c r="X35" s="41"/>
      <c r="Y35" s="41"/>
      <c r="Z35" s="41"/>
    </row>
    <row r="36" spans="1:41" s="176" customFormat="1" ht="123" customHeight="1" x14ac:dyDescent="0.25">
      <c r="A36" s="175"/>
      <c r="C36" s="1684"/>
      <c r="D36" s="1684"/>
      <c r="E36" s="1684"/>
      <c r="F36" s="1684"/>
      <c r="G36" s="1684"/>
      <c r="H36" s="1684"/>
      <c r="I36" s="1684"/>
      <c r="J36" s="1052"/>
      <c r="K36" s="460" t="b">
        <f>IF(SUBSTITUTE(C36," ","")="",FALSE,TRUE)</f>
        <v>0</v>
      </c>
      <c r="L36" s="41">
        <f>IF(K36=TRUE,0,1)</f>
        <v>1</v>
      </c>
      <c r="M36" s="473" t="s">
        <v>259</v>
      </c>
      <c r="N36" s="180"/>
      <c r="O36" s="180"/>
      <c r="P36" s="180"/>
      <c r="Q36" s="175"/>
      <c r="R36" s="175"/>
      <c r="S36" s="175"/>
      <c r="T36" s="175"/>
      <c r="U36" s="175"/>
      <c r="V36" s="175"/>
      <c r="W36" s="175"/>
      <c r="X36" s="175"/>
      <c r="Y36" s="175"/>
      <c r="Z36" s="175"/>
    </row>
    <row r="37" spans="1:41" s="176" customFormat="1" ht="43" customHeight="1" x14ac:dyDescent="0.25">
      <c r="A37" s="175"/>
      <c r="C37" s="1739" t="s">
        <v>260</v>
      </c>
      <c r="D37" s="1739"/>
      <c r="E37" s="1739"/>
      <c r="F37" s="1739"/>
      <c r="G37" s="1739"/>
      <c r="H37" s="1739"/>
      <c r="I37" s="1739"/>
      <c r="J37" s="1052"/>
      <c r="K37" s="460"/>
      <c r="L37" s="41"/>
      <c r="M37" s="473"/>
      <c r="N37" s="180"/>
      <c r="O37" s="180"/>
      <c r="P37" s="180"/>
      <c r="Q37" s="175"/>
      <c r="R37" s="175"/>
      <c r="S37" s="175"/>
      <c r="T37" s="175"/>
      <c r="U37" s="175"/>
      <c r="V37" s="175"/>
      <c r="W37" s="175"/>
      <c r="X37" s="175"/>
      <c r="Y37" s="175"/>
      <c r="Z37" s="175"/>
    </row>
    <row r="38" spans="1:41" s="176" customFormat="1" ht="20.149999999999999" customHeight="1" x14ac:dyDescent="0.25">
      <c r="A38" s="175"/>
      <c r="C38" s="471" t="s">
        <v>261</v>
      </c>
      <c r="D38" s="1582"/>
      <c r="E38" s="1583"/>
      <c r="F38" s="1583"/>
      <c r="G38" s="1584"/>
      <c r="H38" s="471"/>
      <c r="I38" s="471"/>
      <c r="J38" s="1052"/>
      <c r="K38" s="460"/>
      <c r="L38" s="41"/>
      <c r="M38" s="473"/>
      <c r="N38" s="180"/>
      <c r="O38" s="180"/>
      <c r="P38" s="180"/>
      <c r="Q38" s="175"/>
      <c r="R38" s="175"/>
      <c r="S38" s="175"/>
      <c r="T38" s="175"/>
      <c r="U38" s="175"/>
      <c r="V38" s="175"/>
      <c r="W38" s="175"/>
      <c r="X38" s="175"/>
      <c r="Y38" s="175"/>
      <c r="Z38" s="175"/>
    </row>
    <row r="39" spans="1:41" s="176" customFormat="1" ht="20.149999999999999" customHeight="1" x14ac:dyDescent="0.25">
      <c r="A39" s="175"/>
      <c r="C39" s="471" t="s">
        <v>262</v>
      </c>
      <c r="D39" s="1582"/>
      <c r="E39" s="1583"/>
      <c r="F39" s="1583"/>
      <c r="G39" s="1584"/>
      <c r="H39" s="1362"/>
      <c r="I39" s="1362"/>
      <c r="J39" s="1052"/>
      <c r="K39" s="460"/>
      <c r="L39" s="41"/>
      <c r="M39" s="473"/>
      <c r="N39" s="180"/>
      <c r="O39" s="180"/>
      <c r="P39" s="180"/>
      <c r="Q39" s="175"/>
      <c r="R39" s="175"/>
      <c r="S39" s="175"/>
      <c r="T39" s="175"/>
      <c r="U39" s="175"/>
      <c r="V39" s="175"/>
      <c r="W39" s="175"/>
      <c r="X39" s="175"/>
      <c r="Y39" s="175"/>
      <c r="Z39" s="175"/>
    </row>
    <row r="40" spans="1:41" s="176" customFormat="1" ht="37.5" customHeight="1" x14ac:dyDescent="0.25">
      <c r="A40" s="175"/>
      <c r="C40" s="1692" t="s">
        <v>263</v>
      </c>
      <c r="D40" s="1693"/>
      <c r="E40" s="1693"/>
      <c r="F40" s="1693"/>
      <c r="G40" s="1693"/>
      <c r="H40" s="1693"/>
      <c r="I40" s="1693"/>
      <c r="J40" s="1052"/>
      <c r="K40" s="460"/>
      <c r="L40" s="41"/>
      <c r="M40" s="473"/>
      <c r="N40" s="180"/>
      <c r="O40" s="180"/>
      <c r="P40" s="180"/>
      <c r="Q40" s="175"/>
      <c r="R40" s="175"/>
      <c r="S40" s="175"/>
      <c r="T40" s="175"/>
      <c r="U40" s="175"/>
      <c r="V40" s="175"/>
      <c r="W40" s="175"/>
      <c r="X40" s="175"/>
      <c r="Y40" s="175"/>
      <c r="Z40" s="175"/>
    </row>
    <row r="41" spans="1:41" s="176" customFormat="1" ht="20.149999999999999" customHeight="1" x14ac:dyDescent="0.25">
      <c r="A41" s="175"/>
      <c r="C41" s="471" t="s">
        <v>261</v>
      </c>
      <c r="D41" s="1582"/>
      <c r="E41" s="1583"/>
      <c r="F41" s="1583"/>
      <c r="G41" s="1584"/>
      <c r="H41" s="471"/>
      <c r="I41" s="471"/>
      <c r="J41" s="1052"/>
      <c r="K41" s="460"/>
      <c r="L41" s="41"/>
      <c r="M41" s="473"/>
      <c r="N41" s="180"/>
      <c r="O41" s="180"/>
      <c r="P41" s="180"/>
      <c r="Q41" s="175"/>
      <c r="R41" s="175"/>
      <c r="S41" s="175"/>
      <c r="T41" s="175"/>
      <c r="U41" s="175"/>
      <c r="V41" s="175"/>
      <c r="W41" s="175"/>
      <c r="X41" s="175"/>
      <c r="Y41" s="175"/>
      <c r="Z41" s="175"/>
    </row>
    <row r="42" spans="1:41" s="176" customFormat="1" ht="20.149999999999999" customHeight="1" x14ac:dyDescent="0.25">
      <c r="A42" s="175"/>
      <c r="C42" s="471" t="s">
        <v>262</v>
      </c>
      <c r="D42" s="1582"/>
      <c r="E42" s="1583"/>
      <c r="F42" s="1583"/>
      <c r="G42" s="1584"/>
      <c r="H42" s="1362"/>
      <c r="I42" s="1362"/>
      <c r="J42" s="1052"/>
      <c r="K42" s="460"/>
      <c r="L42" s="41"/>
      <c r="M42" s="473"/>
      <c r="N42" s="180"/>
      <c r="O42" s="180"/>
      <c r="P42" s="180"/>
      <c r="Q42" s="175"/>
      <c r="R42" s="175"/>
      <c r="S42" s="175"/>
      <c r="T42" s="175"/>
      <c r="U42" s="175"/>
      <c r="V42" s="175"/>
      <c r="W42" s="175"/>
      <c r="X42" s="175"/>
      <c r="Y42" s="175"/>
      <c r="Z42" s="175"/>
    </row>
    <row r="43" spans="1:41" s="176" customFormat="1" ht="36" customHeight="1" x14ac:dyDescent="0.25">
      <c r="A43" s="175"/>
      <c r="C43" s="1692" t="s">
        <v>264</v>
      </c>
      <c r="D43" s="1693"/>
      <c r="E43" s="1693"/>
      <c r="F43" s="1693"/>
      <c r="G43" s="1693"/>
      <c r="H43" s="1693"/>
      <c r="I43" s="1693"/>
      <c r="J43" s="1052"/>
      <c r="K43" s="460"/>
      <c r="L43" s="41"/>
      <c r="M43" s="473"/>
      <c r="N43" s="180"/>
      <c r="O43" s="180"/>
      <c r="P43" s="180"/>
      <c r="Q43" s="175"/>
      <c r="R43" s="175"/>
      <c r="S43" s="175"/>
      <c r="T43" s="175"/>
      <c r="U43" s="175"/>
      <c r="V43" s="175"/>
      <c r="W43" s="175"/>
      <c r="X43" s="175"/>
      <c r="Y43" s="175"/>
      <c r="Z43" s="175"/>
    </row>
    <row r="44" spans="1:41" s="176" customFormat="1" ht="31.5" customHeight="1" x14ac:dyDescent="0.25">
      <c r="A44" s="175"/>
      <c r="C44" s="1684"/>
      <c r="D44" s="1684"/>
      <c r="E44" s="1684"/>
      <c r="F44" s="1684"/>
      <c r="G44" s="1684"/>
      <c r="H44" s="1684"/>
      <c r="I44" s="1684"/>
      <c r="J44" s="1052"/>
      <c r="K44" s="460"/>
      <c r="L44" s="41"/>
      <c r="M44" s="473"/>
      <c r="N44" s="180"/>
      <c r="O44" s="180"/>
      <c r="P44" s="180"/>
      <c r="Q44" s="175"/>
      <c r="R44" s="175"/>
      <c r="S44" s="175"/>
      <c r="T44" s="175"/>
      <c r="U44" s="175"/>
      <c r="V44" s="175"/>
      <c r="W44" s="175"/>
      <c r="X44" s="175"/>
      <c r="Y44" s="175"/>
      <c r="Z44" s="175"/>
    </row>
    <row r="45" spans="1:41" s="176" customFormat="1" ht="17.5" customHeight="1" thickBot="1" x14ac:dyDescent="0.4">
      <c r="A45" s="175"/>
      <c r="C45" s="1649"/>
      <c r="D45" s="1649"/>
      <c r="E45" s="1649"/>
      <c r="F45" s="1649"/>
      <c r="G45" s="1649"/>
      <c r="H45" s="1649"/>
      <c r="I45" s="1649"/>
      <c r="J45" s="1052"/>
      <c r="K45" s="180"/>
      <c r="L45" s="175"/>
      <c r="M45" s="473"/>
      <c r="N45" s="180"/>
      <c r="O45" s="180"/>
      <c r="P45" s="180"/>
      <c r="Q45" s="175"/>
      <c r="R45" s="175"/>
      <c r="S45" s="175"/>
      <c r="T45" s="175"/>
      <c r="U45" s="175"/>
      <c r="V45" s="175"/>
      <c r="W45" s="175"/>
      <c r="X45" s="175"/>
      <c r="Y45" s="175"/>
      <c r="Z45" s="175"/>
    </row>
    <row r="46" spans="1:41" ht="10.5" customHeight="1" x14ac:dyDescent="0.25">
      <c r="A46" s="41"/>
      <c r="C46" s="325"/>
      <c r="D46" s="325"/>
      <c r="E46" s="325"/>
      <c r="F46" s="325"/>
      <c r="G46" s="325"/>
      <c r="H46" s="657"/>
      <c r="I46" s="416"/>
      <c r="J46" s="1443"/>
      <c r="K46" s="41"/>
      <c r="N46" s="41"/>
      <c r="O46" s="41"/>
      <c r="P46" s="41"/>
      <c r="Q46" s="41"/>
      <c r="R46" s="41"/>
      <c r="S46" s="41"/>
      <c r="T46" s="41"/>
      <c r="U46" s="41"/>
      <c r="V46" s="41"/>
      <c r="W46" s="41"/>
      <c r="X46" s="41"/>
      <c r="Y46" s="41"/>
      <c r="Z46" s="41"/>
      <c r="AD46" s="176"/>
      <c r="AE46" s="176"/>
      <c r="AF46" s="176"/>
      <c r="AG46" s="176"/>
      <c r="AH46" s="176"/>
      <c r="AI46" s="176"/>
      <c r="AJ46" s="176"/>
      <c r="AK46" s="176"/>
      <c r="AL46" s="176"/>
      <c r="AM46" s="176"/>
      <c r="AN46" s="176"/>
      <c r="AO46" s="176"/>
    </row>
    <row r="47" spans="1:41" ht="19.5" customHeight="1" x14ac:dyDescent="0.25">
      <c r="A47" s="41"/>
      <c r="C47" s="1674" t="s">
        <v>265</v>
      </c>
      <c r="D47" s="1674"/>
      <c r="E47" s="1674"/>
      <c r="F47" s="1674"/>
      <c r="G47" s="1674"/>
      <c r="H47" s="1674"/>
      <c r="I47" s="1674"/>
      <c r="J47" s="1443"/>
      <c r="K47" s="41"/>
      <c r="N47" s="41"/>
      <c r="O47" s="41"/>
      <c r="P47" s="41"/>
      <c r="Q47" s="41"/>
      <c r="R47" s="41"/>
      <c r="S47" s="41"/>
      <c r="T47" s="41"/>
      <c r="U47" s="41"/>
      <c r="V47" s="41"/>
      <c r="W47" s="41"/>
      <c r="X47" s="41"/>
      <c r="Y47" s="41"/>
      <c r="Z47" s="41"/>
      <c r="AD47" s="176"/>
      <c r="AE47" s="176"/>
      <c r="AF47" s="176"/>
      <c r="AG47" s="176"/>
      <c r="AH47" s="176"/>
      <c r="AI47" s="176"/>
      <c r="AJ47" s="176"/>
      <c r="AK47" s="176"/>
      <c r="AL47" s="176"/>
      <c r="AM47" s="176"/>
      <c r="AN47" s="176"/>
      <c r="AO47" s="176"/>
    </row>
    <row r="48" spans="1:41" ht="75.75" customHeight="1" x14ac:dyDescent="0.25">
      <c r="A48" s="41"/>
      <c r="C48" s="1713" t="s">
        <v>266</v>
      </c>
      <c r="D48" s="1713"/>
      <c r="E48" s="1713"/>
      <c r="F48" s="1713"/>
      <c r="G48" s="1713"/>
      <c r="H48" s="1713"/>
      <c r="I48" s="1713"/>
      <c r="J48" s="11"/>
      <c r="K48" s="41"/>
      <c r="N48" s="468" t="s">
        <v>267</v>
      </c>
      <c r="O48" s="41"/>
      <c r="P48" s="41"/>
      <c r="Q48" s="41"/>
      <c r="R48" s="41"/>
      <c r="S48" s="41"/>
      <c r="T48" s="41"/>
      <c r="U48" s="41"/>
      <c r="V48" s="41"/>
      <c r="W48" s="41"/>
      <c r="X48" s="41"/>
      <c r="Y48" s="41"/>
      <c r="Z48" s="41"/>
      <c r="AD48" s="176"/>
      <c r="AE48" s="176"/>
      <c r="AF48" s="176"/>
      <c r="AG48" s="176"/>
      <c r="AH48" s="176"/>
      <c r="AI48" s="176"/>
      <c r="AJ48" s="176"/>
      <c r="AK48" s="176"/>
      <c r="AL48" s="176"/>
      <c r="AM48" s="176"/>
      <c r="AN48" s="176"/>
      <c r="AO48" s="176"/>
    </row>
    <row r="49" spans="1:41" ht="10.5" customHeight="1" x14ac:dyDescent="0.25">
      <c r="A49" s="41"/>
      <c r="C49" s="902"/>
      <c r="D49" s="902"/>
      <c r="E49" s="902"/>
      <c r="F49" s="902"/>
      <c r="G49" s="902"/>
      <c r="H49" s="902"/>
      <c r="I49" s="902"/>
      <c r="J49" s="11"/>
      <c r="K49" s="41"/>
      <c r="N49" s="468"/>
      <c r="O49" s="41"/>
      <c r="P49" s="41"/>
      <c r="Q49" s="41"/>
      <c r="R49" s="41"/>
      <c r="S49" s="41"/>
      <c r="T49" s="41"/>
      <c r="U49" s="41"/>
      <c r="V49" s="41"/>
      <c r="W49" s="41"/>
      <c r="X49" s="41"/>
      <c r="Y49" s="41"/>
      <c r="Z49" s="41"/>
      <c r="AD49" s="176"/>
      <c r="AE49" s="176"/>
      <c r="AF49" s="176"/>
      <c r="AG49" s="176"/>
      <c r="AH49" s="176"/>
      <c r="AI49" s="176"/>
      <c r="AJ49" s="176"/>
      <c r="AK49" s="176"/>
      <c r="AL49" s="176"/>
      <c r="AM49" s="176"/>
      <c r="AN49" s="176"/>
      <c r="AO49" s="176"/>
    </row>
    <row r="50" spans="1:41" ht="19.5" customHeight="1" x14ac:dyDescent="0.25">
      <c r="A50" s="41"/>
      <c r="C50" s="106" t="s">
        <v>202</v>
      </c>
      <c r="D50" s="1582"/>
      <c r="E50" s="1583"/>
      <c r="F50" s="1583"/>
      <c r="G50" s="1584"/>
      <c r="H50" s="1441" t="s">
        <v>203</v>
      </c>
      <c r="I50" s="1089"/>
      <c r="J50" s="1088"/>
      <c r="K50" s="41"/>
      <c r="N50" s="41"/>
      <c r="O50" s="41"/>
      <c r="P50" s="41"/>
      <c r="Q50" s="41"/>
      <c r="R50" s="41"/>
      <c r="S50" s="41"/>
      <c r="T50" s="41"/>
      <c r="U50" s="41"/>
      <c r="V50" s="41"/>
      <c r="W50" s="41"/>
      <c r="X50" s="41"/>
      <c r="Y50" s="41"/>
      <c r="Z50" s="41"/>
    </row>
    <row r="51" spans="1:41" ht="10.5" customHeight="1" x14ac:dyDescent="0.25">
      <c r="A51" s="41"/>
      <c r="C51" s="106"/>
      <c r="J51" s="1443"/>
      <c r="K51" s="41"/>
      <c r="N51" s="41"/>
      <c r="O51" s="41"/>
      <c r="P51" s="41"/>
      <c r="Q51" s="41"/>
      <c r="R51" s="41"/>
      <c r="S51" s="41"/>
      <c r="T51" s="41"/>
      <c r="U51" s="41"/>
      <c r="V51" s="41"/>
      <c r="W51" s="41"/>
      <c r="X51" s="41"/>
      <c r="Y51" s="41"/>
      <c r="Z51" s="41"/>
    </row>
    <row r="52" spans="1:41" ht="112.5" customHeight="1" x14ac:dyDescent="0.25">
      <c r="A52" s="41"/>
      <c r="C52" s="1635"/>
      <c r="D52" s="1636"/>
      <c r="E52" s="1636"/>
      <c r="F52" s="1636"/>
      <c r="G52" s="1636"/>
      <c r="H52" s="1636"/>
      <c r="I52" s="1637"/>
      <c r="J52" s="11"/>
      <c r="K52" s="460" t="b">
        <f>IF(SUBSTITUTE(C52," ","")="",FALSE,TRUE)</f>
        <v>0</v>
      </c>
      <c r="L52" s="41">
        <f t="shared" ref="L52" si="0">IF(K52=TRUE,0,1)</f>
        <v>1</v>
      </c>
      <c r="N52" s="41"/>
      <c r="O52" s="41"/>
      <c r="P52" s="41"/>
      <c r="Q52" s="41"/>
      <c r="R52" s="41"/>
      <c r="S52" s="41"/>
      <c r="T52" s="41"/>
      <c r="U52" s="41"/>
      <c r="V52" s="41"/>
      <c r="W52" s="41"/>
      <c r="X52" s="41"/>
      <c r="Y52" s="41"/>
      <c r="Z52" s="41"/>
      <c r="AD52" s="176"/>
      <c r="AE52" s="176"/>
      <c r="AF52" s="176"/>
      <c r="AG52" s="176"/>
      <c r="AH52" s="176"/>
      <c r="AI52" s="176"/>
      <c r="AJ52" s="176"/>
      <c r="AK52" s="176"/>
      <c r="AL52" s="176"/>
      <c r="AM52" s="176"/>
      <c r="AN52" s="176"/>
      <c r="AO52" s="176"/>
    </row>
    <row r="53" spans="1:41" ht="10.5" customHeight="1" x14ac:dyDescent="0.25">
      <c r="A53" s="41"/>
      <c r="C53" s="139"/>
      <c r="D53" s="139"/>
      <c r="E53" s="140"/>
      <c r="F53" s="140"/>
      <c r="G53" s="140"/>
      <c r="H53" s="140"/>
      <c r="I53" s="140"/>
      <c r="J53" s="11"/>
      <c r="K53" s="41"/>
      <c r="N53" s="41"/>
      <c r="O53" s="41"/>
      <c r="P53" s="41"/>
      <c r="Q53" s="41"/>
      <c r="R53" s="41"/>
      <c r="S53" s="41"/>
      <c r="T53" s="41"/>
      <c r="U53" s="41"/>
      <c r="V53" s="41"/>
      <c r="W53" s="41"/>
      <c r="X53" s="41"/>
      <c r="Y53" s="41"/>
      <c r="Z53" s="41"/>
      <c r="AD53" s="176"/>
      <c r="AE53" s="176"/>
      <c r="AF53" s="176"/>
      <c r="AG53" s="176"/>
      <c r="AH53" s="176"/>
      <c r="AI53" s="176"/>
      <c r="AJ53" s="176"/>
      <c r="AK53" s="176"/>
      <c r="AL53" s="176"/>
      <c r="AM53" s="176"/>
      <c r="AN53" s="176"/>
      <c r="AO53" s="176"/>
    </row>
    <row r="54" spans="1:41" ht="19.5" customHeight="1" x14ac:dyDescent="0.25">
      <c r="A54" s="41"/>
      <c r="C54" s="1674" t="s">
        <v>23</v>
      </c>
      <c r="D54" s="1674"/>
      <c r="E54" s="1674"/>
      <c r="F54" s="1674"/>
      <c r="G54" s="1674"/>
      <c r="H54" s="1674"/>
      <c r="I54" s="1674"/>
      <c r="J54" s="1443"/>
      <c r="K54" s="41"/>
      <c r="N54" s="41"/>
      <c r="O54" s="41"/>
      <c r="P54" s="41"/>
      <c r="Q54" s="41"/>
      <c r="R54" s="41"/>
      <c r="S54" s="41"/>
      <c r="T54" s="41"/>
      <c r="U54" s="41"/>
      <c r="V54" s="41"/>
      <c r="W54" s="41"/>
      <c r="X54" s="41"/>
      <c r="Y54" s="41"/>
      <c r="Z54" s="41"/>
      <c r="AD54" s="176"/>
      <c r="AE54" s="176"/>
      <c r="AF54" s="176"/>
      <c r="AG54" s="176"/>
      <c r="AH54" s="176"/>
      <c r="AI54" s="176"/>
      <c r="AJ54" s="176"/>
      <c r="AK54" s="176"/>
      <c r="AL54" s="176"/>
      <c r="AM54" s="176"/>
      <c r="AN54" s="176"/>
      <c r="AO54" s="176"/>
    </row>
    <row r="55" spans="1:41" s="176" customFormat="1" ht="22.5" customHeight="1" x14ac:dyDescent="0.25">
      <c r="A55" s="41"/>
      <c r="C55" s="187" t="s">
        <v>268</v>
      </c>
      <c r="D55" s="188"/>
      <c r="E55" s="188"/>
      <c r="F55" s="188"/>
      <c r="G55" s="191"/>
      <c r="H55" s="1688"/>
      <c r="I55" s="1688"/>
      <c r="J55" s="1443"/>
      <c r="K55" s="41"/>
      <c r="L55" s="41"/>
      <c r="M55" s="41"/>
      <c r="N55" s="180"/>
      <c r="O55" s="180"/>
      <c r="P55" s="180"/>
      <c r="Q55" s="180"/>
      <c r="R55" s="180"/>
      <c r="S55" s="175"/>
      <c r="T55" s="175"/>
      <c r="U55" s="175"/>
      <c r="V55" s="175"/>
      <c r="W55" s="175"/>
      <c r="X55" s="175"/>
      <c r="Y55" s="175"/>
      <c r="Z55" s="175"/>
    </row>
    <row r="56" spans="1:41" s="176" customFormat="1" ht="60.75" customHeight="1" x14ac:dyDescent="0.25">
      <c r="A56" s="41"/>
      <c r="C56" s="1673" t="s">
        <v>269</v>
      </c>
      <c r="D56" s="1673"/>
      <c r="E56" s="1673"/>
      <c r="F56" s="1673"/>
      <c r="G56" s="1673"/>
      <c r="H56" s="1673"/>
      <c r="I56" s="1673"/>
      <c r="J56" s="11"/>
      <c r="K56" s="41"/>
      <c r="L56" s="41"/>
      <c r="M56" s="175"/>
      <c r="N56" s="460"/>
      <c r="O56" s="180"/>
      <c r="P56" s="180"/>
      <c r="Q56" s="180"/>
      <c r="R56" s="180"/>
      <c r="S56" s="175"/>
      <c r="T56" s="175"/>
      <c r="U56" s="175"/>
      <c r="V56" s="175"/>
      <c r="W56" s="175"/>
      <c r="X56" s="175"/>
      <c r="Y56" s="175"/>
      <c r="Z56" s="175"/>
    </row>
    <row r="57" spans="1:41" ht="19.5" customHeight="1" x14ac:dyDescent="0.25">
      <c r="A57" s="41"/>
      <c r="C57" s="106" t="s">
        <v>202</v>
      </c>
      <c r="D57" s="1582"/>
      <c r="E57" s="1583"/>
      <c r="F57" s="1583"/>
      <c r="G57" s="1584"/>
      <c r="H57" s="1441" t="s">
        <v>203</v>
      </c>
      <c r="I57" s="1089"/>
      <c r="J57" s="1443"/>
      <c r="K57" s="41"/>
      <c r="N57" s="41"/>
      <c r="O57" s="41"/>
      <c r="P57" s="41"/>
      <c r="Q57" s="41"/>
      <c r="R57" s="41"/>
      <c r="S57" s="41"/>
      <c r="T57" s="41"/>
      <c r="U57" s="41"/>
      <c r="V57" s="41"/>
      <c r="W57" s="41"/>
      <c r="X57" s="41"/>
      <c r="Y57" s="41"/>
      <c r="Z57" s="41"/>
    </row>
    <row r="58" spans="1:41" ht="10.5" customHeight="1" x14ac:dyDescent="0.25">
      <c r="A58" s="41"/>
      <c r="C58" s="106"/>
      <c r="J58" s="1443"/>
      <c r="K58" s="41"/>
      <c r="N58" s="41"/>
      <c r="O58" s="41"/>
      <c r="P58" s="41"/>
      <c r="Q58" s="41"/>
      <c r="R58" s="41"/>
      <c r="S58" s="41"/>
      <c r="T58" s="41"/>
      <c r="U58" s="41"/>
      <c r="V58" s="41"/>
      <c r="W58" s="41"/>
      <c r="X58" s="41"/>
      <c r="Y58" s="41"/>
      <c r="Z58" s="41"/>
    </row>
    <row r="59" spans="1:41" s="176" customFormat="1" ht="112.5" customHeight="1" x14ac:dyDescent="0.25">
      <c r="A59" s="41"/>
      <c r="C59" s="1685"/>
      <c r="D59" s="1686"/>
      <c r="E59" s="1686"/>
      <c r="F59" s="1686"/>
      <c r="G59" s="1686"/>
      <c r="H59" s="1686"/>
      <c r="I59" s="1687"/>
      <c r="J59" s="1443"/>
      <c r="K59" s="460" t="b">
        <f>IF(SUBSTITUTE(C59," ","")="",FALSE,TRUE)</f>
        <v>0</v>
      </c>
      <c r="L59" s="41">
        <f t="shared" ref="L59" si="1">IF(K59=TRUE,0,1)</f>
        <v>1</v>
      </c>
      <c r="M59" s="41"/>
      <c r="N59" s="180"/>
      <c r="O59" s="180"/>
      <c r="P59" s="180"/>
      <c r="Q59" s="180"/>
      <c r="R59" s="180"/>
      <c r="S59" s="175"/>
      <c r="T59" s="175"/>
      <c r="U59" s="175"/>
      <c r="V59" s="175"/>
      <c r="W59" s="175"/>
      <c r="X59" s="175"/>
      <c r="Y59" s="175"/>
      <c r="Z59" s="175"/>
    </row>
    <row r="60" spans="1:41" s="176" customFormat="1" ht="10.5" customHeight="1" x14ac:dyDescent="0.25">
      <c r="A60" s="175"/>
      <c r="C60" s="418"/>
      <c r="D60" s="418"/>
      <c r="E60" s="418"/>
      <c r="F60" s="418"/>
      <c r="G60" s="418"/>
      <c r="H60" s="664"/>
      <c r="I60" s="664"/>
      <c r="J60" s="11"/>
      <c r="K60" s="41"/>
      <c r="L60" s="41"/>
      <c r="M60" s="41"/>
      <c r="N60" s="180"/>
      <c r="O60" s="180"/>
      <c r="P60" s="180"/>
      <c r="Q60" s="180"/>
      <c r="R60" s="180"/>
      <c r="S60" s="175"/>
      <c r="T60" s="175"/>
      <c r="U60" s="175"/>
      <c r="V60" s="175"/>
      <c r="W60" s="175"/>
      <c r="X60" s="175"/>
      <c r="Y60" s="175"/>
      <c r="Z60" s="175"/>
    </row>
    <row r="61" spans="1:41" s="176" customFormat="1" ht="15" customHeight="1" x14ac:dyDescent="0.25">
      <c r="A61" s="175"/>
      <c r="C61" s="187" t="s">
        <v>270</v>
      </c>
      <c r="D61" s="188"/>
      <c r="E61" s="188"/>
      <c r="F61" s="188"/>
      <c r="G61" s="191"/>
      <c r="H61" s="1688"/>
      <c r="I61" s="1688"/>
      <c r="J61" s="1443"/>
      <c r="K61" s="41"/>
      <c r="L61" s="41"/>
      <c r="M61" s="41"/>
      <c r="N61" s="180"/>
      <c r="O61" s="180"/>
      <c r="P61" s="180"/>
      <c r="Q61" s="180"/>
      <c r="R61" s="180"/>
      <c r="S61" s="175"/>
      <c r="T61" s="175"/>
      <c r="U61" s="175"/>
      <c r="V61" s="175"/>
      <c r="W61" s="175"/>
      <c r="X61" s="175"/>
      <c r="Y61" s="175"/>
      <c r="Z61" s="175"/>
    </row>
    <row r="62" spans="1:41" s="176" customFormat="1" ht="75.75" customHeight="1" x14ac:dyDescent="0.25">
      <c r="A62" s="175"/>
      <c r="C62" s="1673" t="s">
        <v>271</v>
      </c>
      <c r="D62" s="1673"/>
      <c r="E62" s="1673"/>
      <c r="F62" s="1673"/>
      <c r="G62" s="1673"/>
      <c r="H62" s="1673"/>
      <c r="I62" s="1673"/>
      <c r="J62" s="11"/>
      <c r="K62" s="41"/>
      <c r="L62" s="41"/>
      <c r="M62" s="175"/>
      <c r="N62" s="460" t="s">
        <v>272</v>
      </c>
      <c r="O62" s="180"/>
      <c r="P62" s="180"/>
      <c r="Q62" s="180"/>
      <c r="R62" s="180"/>
      <c r="S62" s="175"/>
      <c r="T62" s="175"/>
      <c r="U62" s="175"/>
      <c r="V62" s="175"/>
      <c r="W62" s="175"/>
      <c r="X62" s="175"/>
      <c r="Y62" s="175"/>
      <c r="Z62" s="175"/>
    </row>
    <row r="63" spans="1:41" s="176" customFormat="1" ht="18.75" customHeight="1" x14ac:dyDescent="0.25">
      <c r="A63" s="175"/>
      <c r="C63" s="1435" t="s">
        <v>273</v>
      </c>
      <c r="D63" s="469"/>
      <c r="E63" s="469"/>
      <c r="F63" s="469"/>
      <c r="G63" s="469"/>
      <c r="H63" s="469"/>
      <c r="I63" s="469"/>
      <c r="J63" s="11"/>
      <c r="K63" s="41"/>
      <c r="L63" s="41"/>
      <c r="M63" s="175"/>
      <c r="N63" s="460"/>
      <c r="O63" s="180"/>
      <c r="P63" s="180"/>
      <c r="Q63" s="180"/>
      <c r="R63" s="180"/>
      <c r="S63" s="175"/>
      <c r="T63" s="175"/>
      <c r="U63" s="175"/>
      <c r="V63" s="175"/>
      <c r="W63" s="175"/>
      <c r="X63" s="175"/>
      <c r="Y63" s="175"/>
      <c r="Z63" s="175"/>
    </row>
    <row r="64" spans="1:41" s="176" customFormat="1" ht="34.5" customHeight="1" x14ac:dyDescent="0.25">
      <c r="A64" s="175"/>
      <c r="C64" s="1673" t="s">
        <v>274</v>
      </c>
      <c r="D64" s="1673"/>
      <c r="E64" s="1673"/>
      <c r="F64" s="1673"/>
      <c r="G64" s="1673"/>
      <c r="H64" s="1673"/>
      <c r="I64" s="1673"/>
      <c r="J64" s="11"/>
      <c r="K64" s="41"/>
      <c r="L64" s="41"/>
      <c r="M64" s="175"/>
      <c r="N64" s="460"/>
      <c r="O64" s="180"/>
      <c r="P64" s="180"/>
      <c r="Q64" s="180"/>
      <c r="R64" s="180"/>
      <c r="S64" s="175"/>
      <c r="T64" s="175"/>
      <c r="U64" s="175"/>
      <c r="V64" s="175"/>
      <c r="W64" s="175"/>
      <c r="X64" s="175"/>
      <c r="Y64" s="175"/>
      <c r="Z64" s="175"/>
    </row>
    <row r="65" spans="1:41" ht="19.5" customHeight="1" x14ac:dyDescent="0.25">
      <c r="A65" s="41"/>
      <c r="C65" s="106" t="s">
        <v>202</v>
      </c>
      <c r="D65" s="1582"/>
      <c r="E65" s="1583"/>
      <c r="F65" s="1583"/>
      <c r="G65" s="1584"/>
      <c r="H65" s="1441" t="s">
        <v>203</v>
      </c>
      <c r="I65" s="1089"/>
      <c r="J65" s="1443"/>
      <c r="K65" s="41"/>
      <c r="N65" s="460"/>
      <c r="O65" s="41"/>
      <c r="P65" s="41"/>
      <c r="Q65" s="41"/>
      <c r="R65" s="41"/>
      <c r="S65" s="41"/>
      <c r="T65" s="41"/>
      <c r="U65" s="41"/>
      <c r="V65" s="41"/>
      <c r="W65" s="41"/>
      <c r="X65" s="41"/>
      <c r="Y65" s="41"/>
      <c r="Z65" s="41"/>
    </row>
    <row r="66" spans="1:41" ht="10.5" customHeight="1" x14ac:dyDescent="0.25">
      <c r="A66" s="41"/>
      <c r="C66" s="106"/>
      <c r="J66" s="1443"/>
      <c r="K66" s="41"/>
      <c r="N66" s="41"/>
      <c r="O66" s="41"/>
      <c r="P66" s="41"/>
      <c r="Q66" s="41"/>
      <c r="R66" s="41"/>
      <c r="S66" s="41"/>
      <c r="T66" s="41"/>
      <c r="U66" s="41"/>
      <c r="V66" s="41"/>
      <c r="W66" s="41"/>
      <c r="X66" s="41"/>
      <c r="Y66" s="41"/>
      <c r="Z66" s="41"/>
    </row>
    <row r="67" spans="1:41" s="176" customFormat="1" ht="112.5" customHeight="1" x14ac:dyDescent="0.25">
      <c r="A67" s="175"/>
      <c r="C67" s="1685"/>
      <c r="D67" s="1686"/>
      <c r="E67" s="1686"/>
      <c r="F67" s="1686"/>
      <c r="G67" s="1686"/>
      <c r="H67" s="1686"/>
      <c r="I67" s="1687"/>
      <c r="J67" s="1443"/>
      <c r="K67" s="460" t="b">
        <f>IF(SUBSTITUTE(C67," ","")="",FALSE,TRUE)</f>
        <v>0</v>
      </c>
      <c r="L67" s="41">
        <f t="shared" ref="L67:L69" si="2">IF(K67=TRUE,0,1)</f>
        <v>1</v>
      </c>
      <c r="M67" s="41"/>
      <c r="N67" s="180"/>
      <c r="O67" s="180"/>
      <c r="P67" s="180"/>
      <c r="Q67" s="180"/>
      <c r="R67" s="180"/>
      <c r="S67" s="175"/>
      <c r="T67" s="175"/>
      <c r="U67" s="175"/>
      <c r="V67" s="175"/>
      <c r="W67" s="175"/>
      <c r="X67" s="175"/>
      <c r="Y67" s="175"/>
      <c r="Z67" s="175"/>
    </row>
    <row r="68" spans="1:41" s="176" customFormat="1" ht="10.5" customHeight="1" x14ac:dyDescent="0.25">
      <c r="A68" s="175"/>
      <c r="C68" s="418"/>
      <c r="D68" s="418"/>
      <c r="E68" s="418"/>
      <c r="F68" s="418"/>
      <c r="G68" s="418"/>
      <c r="H68" s="664"/>
      <c r="I68" s="664"/>
      <c r="J68" s="11"/>
      <c r="K68" s="41"/>
      <c r="L68" s="41"/>
      <c r="M68" s="41"/>
      <c r="N68" s="180"/>
      <c r="O68" s="180"/>
      <c r="P68" s="180"/>
      <c r="Q68" s="180"/>
      <c r="R68" s="180"/>
      <c r="S68" s="175"/>
      <c r="T68" s="175"/>
      <c r="U68" s="175"/>
      <c r="V68" s="175"/>
      <c r="W68" s="175"/>
      <c r="X68" s="175"/>
      <c r="Y68" s="175"/>
      <c r="Z68" s="175"/>
    </row>
    <row r="69" spans="1:41" s="151" customFormat="1" ht="19.5" customHeight="1" x14ac:dyDescent="0.25">
      <c r="A69" s="150"/>
      <c r="C69" s="549" t="s">
        <v>275</v>
      </c>
      <c r="D69" s="550"/>
      <c r="E69" s="550"/>
      <c r="F69" s="550"/>
      <c r="G69" s="550"/>
      <c r="H69" s="1644"/>
      <c r="I69" s="1645"/>
      <c r="J69" s="11"/>
      <c r="K69" s="460" t="b">
        <f>IF(SUBSTITUTE(H69," ","")="",FALSE,TRUE)</f>
        <v>0</v>
      </c>
      <c r="L69" s="41">
        <f t="shared" si="2"/>
        <v>1</v>
      </c>
      <c r="M69" s="460"/>
      <c r="N69" s="150"/>
      <c r="O69" s="150"/>
      <c r="P69" s="150"/>
      <c r="Q69" s="150"/>
      <c r="R69" s="150"/>
      <c r="S69" s="150"/>
      <c r="T69" s="150"/>
      <c r="U69" s="150"/>
      <c r="V69" s="150"/>
      <c r="W69" s="150"/>
      <c r="X69" s="41"/>
      <c r="Y69" s="41"/>
      <c r="Z69" s="41"/>
      <c r="AA69" s="11"/>
      <c r="AB69" s="11"/>
      <c r="AC69" s="11"/>
      <c r="AD69" s="11"/>
      <c r="AE69" s="11"/>
      <c r="AF69" s="11"/>
      <c r="AG69" s="11"/>
      <c r="AH69" s="11"/>
      <c r="AI69" s="11"/>
      <c r="AJ69" s="11"/>
      <c r="AK69" s="11"/>
      <c r="AL69" s="11"/>
      <c r="AM69" s="11"/>
    </row>
    <row r="70" spans="1:41" ht="18.75" customHeight="1" x14ac:dyDescent="0.25">
      <c r="A70" s="150"/>
      <c r="C70" s="1567" t="s">
        <v>276</v>
      </c>
      <c r="D70" s="1567"/>
      <c r="E70" s="1567"/>
      <c r="F70" s="1567"/>
      <c r="G70" s="1567"/>
      <c r="H70" s="1567"/>
      <c r="I70" s="1567"/>
      <c r="J70" s="11"/>
      <c r="K70" s="41"/>
      <c r="M70" s="460" t="s">
        <v>277</v>
      </c>
      <c r="N70" s="41"/>
      <c r="O70" s="41"/>
      <c r="P70" s="41"/>
      <c r="Q70" s="41"/>
      <c r="R70" s="41"/>
      <c r="S70" s="41"/>
      <c r="T70" s="41"/>
      <c r="U70" s="41"/>
      <c r="V70" s="41"/>
      <c r="W70" s="41"/>
      <c r="X70" s="41"/>
      <c r="Y70" s="41"/>
      <c r="Z70" s="41"/>
    </row>
    <row r="71" spans="1:41" ht="19.5" customHeight="1" x14ac:dyDescent="0.25">
      <c r="A71" s="41"/>
      <c r="C71" s="106" t="s">
        <v>202</v>
      </c>
      <c r="D71" s="1582"/>
      <c r="E71" s="1583"/>
      <c r="F71" s="1583"/>
      <c r="G71" s="1584"/>
      <c r="H71" s="1441" t="s">
        <v>203</v>
      </c>
      <c r="I71" s="1089"/>
      <c r="J71" s="1443"/>
      <c r="K71" s="41"/>
      <c r="N71" s="41"/>
      <c r="O71" s="41"/>
      <c r="P71" s="41"/>
      <c r="Q71" s="41"/>
      <c r="R71" s="41"/>
      <c r="S71" s="41"/>
      <c r="T71" s="41"/>
      <c r="U71" s="41"/>
      <c r="V71" s="41"/>
      <c r="W71" s="41"/>
      <c r="X71" s="41"/>
      <c r="Y71" s="41"/>
      <c r="Z71" s="41"/>
    </row>
    <row r="72" spans="1:41" ht="10.5" customHeight="1" x14ac:dyDescent="0.25">
      <c r="A72" s="41"/>
      <c r="C72" s="106"/>
      <c r="E72" s="1053"/>
      <c r="F72" s="1053"/>
      <c r="G72" s="1053"/>
      <c r="H72" s="1053"/>
      <c r="I72" s="1053"/>
      <c r="J72" s="1443"/>
      <c r="K72" s="41"/>
      <c r="N72" s="41"/>
      <c r="O72" s="41"/>
      <c r="P72" s="41"/>
      <c r="Q72" s="41"/>
      <c r="R72" s="41"/>
      <c r="S72" s="41"/>
      <c r="T72" s="41"/>
      <c r="U72" s="41"/>
      <c r="V72" s="41"/>
      <c r="W72" s="41"/>
      <c r="X72" s="41"/>
      <c r="Y72" s="41"/>
      <c r="Z72" s="41"/>
    </row>
    <row r="73" spans="1:41" ht="19.5" customHeight="1" thickBot="1" x14ac:dyDescent="0.4">
      <c r="A73" s="41"/>
      <c r="C73" s="1649" t="s">
        <v>278</v>
      </c>
      <c r="D73" s="1649"/>
      <c r="E73" s="1649"/>
      <c r="F73" s="1649"/>
      <c r="G73" s="1649"/>
      <c r="H73" s="1649"/>
      <c r="I73" s="1649"/>
      <c r="J73" s="11"/>
      <c r="K73" s="61"/>
      <c r="L73" s="61"/>
      <c r="N73" s="41"/>
      <c r="O73" s="41"/>
      <c r="P73" s="41"/>
      <c r="Q73" s="41"/>
      <c r="R73" s="41"/>
      <c r="S73" s="41"/>
      <c r="T73" s="41"/>
      <c r="U73" s="41"/>
      <c r="V73" s="41"/>
      <c r="W73" s="41"/>
      <c r="X73" s="41"/>
      <c r="Y73" s="41"/>
      <c r="Z73" s="41"/>
      <c r="AD73" s="176"/>
      <c r="AE73" s="176"/>
      <c r="AF73" s="176"/>
      <c r="AG73" s="176"/>
      <c r="AH73" s="176"/>
      <c r="AI73" s="176"/>
      <c r="AJ73" s="176"/>
      <c r="AK73" s="176"/>
      <c r="AL73" s="176"/>
      <c r="AM73" s="176"/>
      <c r="AN73" s="176"/>
      <c r="AO73" s="176"/>
    </row>
    <row r="74" spans="1:41" ht="10.5" customHeight="1" x14ac:dyDescent="0.25">
      <c r="A74" s="41"/>
      <c r="C74" s="325"/>
      <c r="D74" s="325"/>
      <c r="E74" s="325"/>
      <c r="F74" s="325"/>
      <c r="G74" s="325"/>
      <c r="H74" s="657"/>
      <c r="I74" s="416"/>
      <c r="J74" s="1443"/>
      <c r="K74" s="41"/>
      <c r="N74" s="41"/>
      <c r="O74" s="41"/>
      <c r="P74" s="41"/>
      <c r="Q74" s="41"/>
      <c r="R74" s="41"/>
      <c r="S74" s="41"/>
      <c r="T74" s="41"/>
      <c r="U74" s="41"/>
      <c r="V74" s="41"/>
      <c r="W74" s="41"/>
      <c r="X74" s="41"/>
      <c r="Y74" s="41"/>
      <c r="Z74" s="41"/>
      <c r="AD74" s="176"/>
      <c r="AE74" s="176"/>
      <c r="AF74" s="176"/>
      <c r="AG74" s="176"/>
      <c r="AH74" s="176"/>
      <c r="AI74" s="176"/>
      <c r="AJ74" s="176"/>
      <c r="AK74" s="176"/>
      <c r="AL74" s="176"/>
      <c r="AM74" s="176"/>
      <c r="AN74" s="176"/>
      <c r="AO74" s="176"/>
    </row>
    <row r="75" spans="1:41" s="151" customFormat="1" ht="19.5" customHeight="1" x14ac:dyDescent="0.5">
      <c r="A75" s="150"/>
      <c r="C75" s="470" t="s">
        <v>279</v>
      </c>
      <c r="D75" s="153"/>
      <c r="E75" s="153"/>
      <c r="F75" s="153"/>
      <c r="G75" s="153"/>
      <c r="H75" s="665"/>
      <c r="I75" s="665"/>
      <c r="J75" s="154"/>
      <c r="K75" s="150"/>
      <c r="L75" s="150"/>
      <c r="M75" s="150"/>
      <c r="N75" s="41"/>
      <c r="O75" s="150"/>
      <c r="P75" s="150"/>
      <c r="Q75" s="150"/>
      <c r="R75" s="150"/>
      <c r="S75" s="150"/>
      <c r="T75" s="150"/>
      <c r="U75" s="150"/>
      <c r="V75" s="150"/>
      <c r="W75" s="150"/>
      <c r="X75" s="150"/>
      <c r="Y75" s="150"/>
      <c r="Z75" s="150"/>
      <c r="AD75" s="176"/>
      <c r="AE75" s="176"/>
      <c r="AF75" s="176"/>
      <c r="AG75" s="176"/>
      <c r="AH75" s="176"/>
      <c r="AI75" s="176"/>
      <c r="AJ75" s="176"/>
      <c r="AK75" s="176"/>
      <c r="AL75" s="176"/>
      <c r="AM75" s="176"/>
      <c r="AN75" s="176"/>
      <c r="AO75" s="176"/>
    </row>
    <row r="76" spans="1:41" s="904" customFormat="1" ht="15" customHeight="1" x14ac:dyDescent="0.25">
      <c r="A76" s="903"/>
      <c r="C76" s="1623" t="s">
        <v>280</v>
      </c>
      <c r="D76" s="1606"/>
      <c r="E76" s="1606"/>
      <c r="F76" s="1606"/>
      <c r="G76" s="1606"/>
      <c r="H76" s="1606"/>
      <c r="I76" s="1606"/>
      <c r="K76" s="903"/>
      <c r="L76" s="903"/>
      <c r="M76" s="903"/>
      <c r="N76" s="903"/>
      <c r="O76" s="903"/>
      <c r="P76" s="903"/>
      <c r="Q76" s="903"/>
      <c r="R76" s="903"/>
      <c r="S76" s="903"/>
      <c r="T76" s="903"/>
      <c r="U76" s="903"/>
      <c r="V76" s="903"/>
      <c r="W76" s="903"/>
      <c r="X76" s="903"/>
      <c r="Y76" s="903"/>
      <c r="Z76" s="903"/>
      <c r="AD76" s="934"/>
      <c r="AE76" s="934"/>
      <c r="AF76" s="934"/>
      <c r="AG76" s="934"/>
      <c r="AH76" s="934"/>
      <c r="AI76" s="934"/>
      <c r="AJ76" s="934"/>
      <c r="AK76" s="934"/>
      <c r="AL76" s="934"/>
      <c r="AM76" s="934"/>
      <c r="AN76" s="934"/>
      <c r="AO76" s="934"/>
    </row>
    <row r="77" spans="1:41" ht="10.5" customHeight="1" x14ac:dyDescent="0.25">
      <c r="A77" s="41"/>
      <c r="C77" s="168"/>
      <c r="D77" s="168"/>
      <c r="E77" s="168"/>
      <c r="F77" s="168"/>
      <c r="G77" s="168"/>
      <c r="H77" s="666"/>
      <c r="I77" s="666"/>
      <c r="J77" s="11"/>
      <c r="K77" s="41"/>
      <c r="N77" s="41"/>
      <c r="O77" s="41"/>
      <c r="P77" s="41"/>
      <c r="Q77" s="41"/>
      <c r="R77" s="41"/>
      <c r="S77" s="41"/>
      <c r="T77" s="41"/>
      <c r="U77" s="41"/>
      <c r="V77" s="41"/>
      <c r="W77" s="41"/>
      <c r="X77" s="41"/>
      <c r="Y77" s="41"/>
      <c r="Z77" s="41"/>
    </row>
    <row r="78" spans="1:41" ht="19.5" customHeight="1" x14ac:dyDescent="0.25">
      <c r="A78" s="41"/>
      <c r="C78" s="1572" t="s">
        <v>281</v>
      </c>
      <c r="D78" s="1572"/>
      <c r="E78" s="1572"/>
      <c r="F78" s="1572"/>
      <c r="H78" s="1653"/>
      <c r="I78" s="1654"/>
      <c r="J78" s="1443"/>
      <c r="K78" s="41"/>
      <c r="L78" s="460"/>
      <c r="N78" s="41"/>
      <c r="O78" s="41"/>
      <c r="P78" s="41"/>
      <c r="Q78" s="41"/>
      <c r="R78" s="41"/>
      <c r="S78" s="41"/>
      <c r="T78" s="41"/>
      <c r="U78" s="41"/>
      <c r="V78" s="41"/>
      <c r="W78" s="41"/>
      <c r="X78" s="41"/>
      <c r="Y78" s="41"/>
      <c r="Z78" s="41"/>
    </row>
    <row r="79" spans="1:41" ht="19.5" customHeight="1" x14ac:dyDescent="0.25">
      <c r="A79" s="41"/>
      <c r="C79" s="1572" t="s">
        <v>282</v>
      </c>
      <c r="D79" s="1572"/>
      <c r="E79" s="1572"/>
      <c r="F79" s="1572"/>
      <c r="H79" s="1653"/>
      <c r="I79" s="1654"/>
      <c r="J79" s="1443"/>
      <c r="K79" s="41"/>
      <c r="L79" s="460" t="s">
        <v>283</v>
      </c>
      <c r="N79" s="41"/>
      <c r="O79" s="41"/>
      <c r="P79" s="41"/>
      <c r="Q79" s="41"/>
      <c r="R79" s="41"/>
      <c r="S79" s="41"/>
      <c r="T79" s="41"/>
      <c r="U79" s="41"/>
      <c r="V79" s="41"/>
      <c r="W79" s="41"/>
      <c r="X79" s="41"/>
      <c r="Y79" s="41"/>
      <c r="Z79" s="41"/>
    </row>
    <row r="80" spans="1:41" ht="19.5" customHeight="1" x14ac:dyDescent="0.25">
      <c r="A80" s="41"/>
      <c r="C80" s="1572" t="s">
        <v>284</v>
      </c>
      <c r="D80" s="1572"/>
      <c r="E80" s="1572"/>
      <c r="F80" s="1572"/>
      <c r="G80" s="1683"/>
      <c r="H80" s="1655"/>
      <c r="I80" s="1656"/>
      <c r="J80" s="1443"/>
      <c r="K80" s="41"/>
      <c r="N80" s="41"/>
      <c r="O80" s="41"/>
      <c r="P80" s="41"/>
      <c r="Q80" s="41"/>
      <c r="R80" s="41"/>
      <c r="S80" s="41"/>
      <c r="T80" s="41"/>
      <c r="U80" s="41"/>
      <c r="V80" s="41"/>
      <c r="W80" s="41"/>
      <c r="X80" s="41"/>
      <c r="Y80" s="41"/>
      <c r="Z80" s="41"/>
    </row>
    <row r="81" spans="1:26" ht="19.5" customHeight="1" x14ac:dyDescent="0.25">
      <c r="A81" s="41"/>
      <c r="C81" s="1572" t="s">
        <v>285</v>
      </c>
      <c r="D81" s="1572"/>
      <c r="E81" s="1572"/>
      <c r="F81" s="1572"/>
      <c r="H81" s="1653"/>
      <c r="I81" s="1654"/>
      <c r="J81" s="1443"/>
      <c r="K81" s="41"/>
      <c r="N81" s="41"/>
      <c r="O81" s="41"/>
      <c r="P81" s="41"/>
      <c r="Q81" s="41"/>
      <c r="R81" s="41"/>
      <c r="S81" s="41"/>
      <c r="T81" s="41"/>
      <c r="U81" s="41"/>
      <c r="V81" s="41"/>
      <c r="W81" s="41"/>
      <c r="X81" s="41"/>
      <c r="Y81" s="41"/>
      <c r="Z81" s="41"/>
    </row>
    <row r="82" spans="1:26" ht="19.5" customHeight="1" x14ac:dyDescent="0.25">
      <c r="A82" s="41"/>
      <c r="C82" s="1650" t="s">
        <v>286</v>
      </c>
      <c r="D82" s="1650"/>
      <c r="E82" s="1650"/>
      <c r="F82" s="1650"/>
      <c r="H82" s="1653"/>
      <c r="I82" s="1654"/>
      <c r="J82" s="1443"/>
      <c r="K82" s="41"/>
      <c r="L82" s="460" t="s">
        <v>287</v>
      </c>
      <c r="N82" s="41"/>
      <c r="O82" s="41"/>
      <c r="P82" s="41"/>
      <c r="Q82" s="41"/>
      <c r="R82" s="41"/>
      <c r="S82" s="41"/>
      <c r="T82" s="41"/>
      <c r="U82" s="41"/>
      <c r="V82" s="41"/>
      <c r="W82" s="41"/>
      <c r="X82" s="41"/>
      <c r="Y82" s="41"/>
      <c r="Z82" s="41"/>
    </row>
    <row r="83" spans="1:26" ht="19.5" customHeight="1" x14ac:dyDescent="0.25">
      <c r="A83" s="41"/>
      <c r="C83" s="1650" t="s">
        <v>288</v>
      </c>
      <c r="D83" s="1650"/>
      <c r="E83" s="1650"/>
      <c r="F83" s="1650"/>
      <c r="H83" s="1651"/>
      <c r="I83" s="1652"/>
      <c r="J83" s="1443"/>
      <c r="K83" s="41"/>
      <c r="L83" s="460"/>
      <c r="N83" s="41"/>
      <c r="O83" s="41"/>
      <c r="P83" s="41"/>
      <c r="Q83" s="41"/>
      <c r="R83" s="41"/>
      <c r="S83" s="41"/>
      <c r="T83" s="41"/>
      <c r="U83" s="41"/>
      <c r="V83" s="41"/>
      <c r="W83" s="41"/>
      <c r="X83" s="41"/>
      <c r="Y83" s="41"/>
      <c r="Z83" s="41"/>
    </row>
    <row r="84" spans="1:26" ht="10.5" customHeight="1" x14ac:dyDescent="0.25">
      <c r="A84" s="41"/>
      <c r="C84" s="106"/>
      <c r="D84" s="106"/>
      <c r="E84" s="106"/>
      <c r="F84" s="106"/>
      <c r="G84" s="20"/>
      <c r="H84" s="20"/>
      <c r="I84" s="20"/>
      <c r="J84" s="1443"/>
      <c r="K84" s="41"/>
      <c r="N84" s="41"/>
      <c r="O84" s="41"/>
      <c r="P84" s="41"/>
      <c r="Q84" s="41"/>
      <c r="R84" s="41"/>
      <c r="S84" s="41"/>
      <c r="T84" s="41"/>
      <c r="U84" s="41"/>
      <c r="V84" s="41"/>
      <c r="W84" s="41"/>
      <c r="X84" s="41"/>
      <c r="Y84" s="41"/>
      <c r="Z84" s="41"/>
    </row>
    <row r="85" spans="1:26" ht="19.5" customHeight="1" x14ac:dyDescent="0.25">
      <c r="A85" s="41"/>
      <c r="C85" s="106" t="s">
        <v>202</v>
      </c>
      <c r="D85" s="1582"/>
      <c r="E85" s="1583"/>
      <c r="F85" s="1583"/>
      <c r="G85" s="1584"/>
      <c r="H85" s="1441" t="s">
        <v>203</v>
      </c>
      <c r="I85" s="1089"/>
      <c r="J85" s="1443"/>
      <c r="K85" s="41"/>
      <c r="N85" s="41"/>
      <c r="O85" s="41"/>
      <c r="P85" s="41"/>
      <c r="Q85" s="41"/>
      <c r="R85" s="41"/>
      <c r="S85" s="41"/>
      <c r="T85" s="41"/>
      <c r="U85" s="41"/>
      <c r="V85" s="41"/>
      <c r="W85" s="41"/>
      <c r="X85" s="41"/>
      <c r="Y85" s="41"/>
      <c r="Z85" s="41"/>
    </row>
    <row r="86" spans="1:26" ht="19.5" customHeight="1" x14ac:dyDescent="0.25">
      <c r="A86" s="41"/>
      <c r="C86" s="106"/>
      <c r="J86" s="1443"/>
      <c r="K86" s="41"/>
      <c r="N86" s="41"/>
      <c r="O86" s="41"/>
      <c r="P86" s="41"/>
      <c r="Q86" s="41"/>
      <c r="R86" s="41"/>
      <c r="S86" s="41"/>
      <c r="T86" s="41"/>
      <c r="U86" s="41"/>
      <c r="V86" s="41"/>
      <c r="W86" s="41"/>
      <c r="X86" s="41"/>
      <c r="Y86" s="41"/>
      <c r="Z86" s="41"/>
    </row>
    <row r="87" spans="1:26" ht="112.5" customHeight="1" x14ac:dyDescent="0.25">
      <c r="A87" s="41"/>
      <c r="C87" s="1666"/>
      <c r="D87" s="1667"/>
      <c r="E87" s="1667"/>
      <c r="F87" s="1667"/>
      <c r="G87" s="1667"/>
      <c r="H87" s="1667"/>
      <c r="I87" s="1668"/>
      <c r="J87" s="1443"/>
      <c r="K87" s="41"/>
      <c r="N87" s="41"/>
      <c r="O87" s="41"/>
      <c r="P87" s="41"/>
      <c r="Q87" s="41"/>
      <c r="R87" s="41"/>
      <c r="S87" s="41"/>
      <c r="T87" s="41"/>
      <c r="U87" s="41"/>
      <c r="V87" s="41"/>
      <c r="W87" s="41"/>
      <c r="X87" s="41"/>
      <c r="Y87" s="41"/>
      <c r="Z87" s="41"/>
    </row>
    <row r="88" spans="1:26" ht="19.5" customHeight="1" x14ac:dyDescent="0.25">
      <c r="A88" s="41"/>
      <c r="C88" s="905" t="s">
        <v>289</v>
      </c>
      <c r="D88" s="299"/>
      <c r="E88" s="299"/>
      <c r="F88" s="299"/>
      <c r="G88" s="299"/>
      <c r="H88" s="667"/>
      <c r="I88" s="667"/>
      <c r="J88" s="1443"/>
      <c r="K88" s="41"/>
      <c r="N88" s="41"/>
      <c r="O88" s="41"/>
      <c r="P88" s="41"/>
      <c r="Q88" s="41"/>
      <c r="R88" s="41"/>
      <c r="S88" s="41"/>
      <c r="T88" s="41"/>
      <c r="U88" s="41"/>
      <c r="V88" s="41"/>
      <c r="W88" s="41"/>
      <c r="X88" s="41"/>
      <c r="Y88" s="41"/>
      <c r="Z88" s="41"/>
    </row>
    <row r="89" spans="1:26" ht="10.5" customHeight="1" x14ac:dyDescent="0.25">
      <c r="A89" s="41"/>
      <c r="C89" s="106"/>
      <c r="E89" s="481"/>
      <c r="F89" s="482"/>
      <c r="G89" s="482"/>
      <c r="H89" s="482"/>
      <c r="I89" s="482"/>
      <c r="J89" s="1443"/>
      <c r="K89" s="41"/>
      <c r="N89" s="41"/>
      <c r="O89" s="41"/>
      <c r="P89" s="41"/>
      <c r="Q89" s="41"/>
      <c r="R89" s="41"/>
      <c r="S89" s="41"/>
      <c r="T89" s="41"/>
      <c r="U89" s="41"/>
      <c r="V89" s="41"/>
      <c r="W89" s="41"/>
      <c r="X89" s="41"/>
      <c r="Y89" s="41"/>
      <c r="Z89" s="41"/>
    </row>
    <row r="90" spans="1:26" ht="19.5" customHeight="1" x14ac:dyDescent="0.25">
      <c r="A90" s="41"/>
      <c r="C90" s="1674" t="s">
        <v>26</v>
      </c>
      <c r="D90" s="1674"/>
      <c r="E90" s="1674"/>
      <c r="F90" s="1674"/>
      <c r="G90" s="1674"/>
      <c r="H90" s="1674"/>
      <c r="I90" s="1674"/>
      <c r="J90" s="1443"/>
      <c r="K90" s="41"/>
      <c r="N90" s="41"/>
      <c r="O90" s="41"/>
      <c r="P90" s="41"/>
      <c r="Q90" s="41"/>
      <c r="R90" s="41"/>
      <c r="S90" s="41"/>
      <c r="T90" s="41"/>
      <c r="U90" s="41"/>
      <c r="V90" s="41"/>
      <c r="W90" s="41"/>
      <c r="X90" s="41"/>
      <c r="Y90" s="41"/>
      <c r="Z90" s="41"/>
    </row>
    <row r="91" spans="1:26" ht="10.5" customHeight="1" x14ac:dyDescent="0.25">
      <c r="A91" s="41"/>
      <c r="C91" s="299"/>
      <c r="D91" s="299"/>
      <c r="E91" s="299"/>
      <c r="F91" s="299"/>
      <c r="G91" s="299"/>
      <c r="H91" s="667"/>
      <c r="I91" s="667"/>
      <c r="J91" s="1443"/>
      <c r="K91" s="41"/>
      <c r="N91" s="41"/>
      <c r="O91" s="41"/>
      <c r="P91" s="41"/>
      <c r="Q91" s="41"/>
      <c r="R91" s="41"/>
      <c r="S91" s="41"/>
      <c r="T91" s="41"/>
      <c r="U91" s="41"/>
      <c r="V91" s="41"/>
      <c r="W91" s="41"/>
      <c r="X91" s="41"/>
      <c r="Y91" s="41"/>
      <c r="Z91" s="41"/>
    </row>
    <row r="92" spans="1:26" ht="19.5" customHeight="1" x14ac:dyDescent="0.25">
      <c r="A92" s="41"/>
      <c r="C92" s="1650" t="s">
        <v>290</v>
      </c>
      <c r="D92" s="1690"/>
      <c r="E92" s="1690"/>
      <c r="F92" s="1690"/>
      <c r="G92" s="1690"/>
      <c r="H92" s="1709"/>
      <c r="I92" s="1710"/>
      <c r="J92" s="1443"/>
      <c r="K92" s="41"/>
      <c r="N92" s="41"/>
      <c r="O92" s="41"/>
      <c r="P92" s="41"/>
      <c r="Q92" s="41"/>
      <c r="R92" s="41"/>
      <c r="S92" s="41"/>
      <c r="T92" s="41"/>
      <c r="U92" s="41"/>
      <c r="V92" s="41"/>
      <c r="W92" s="41"/>
      <c r="X92" s="41"/>
      <c r="Y92" s="41"/>
      <c r="Z92" s="41"/>
    </row>
    <row r="93" spans="1:26" ht="19.5" customHeight="1" x14ac:dyDescent="0.25">
      <c r="A93" s="41"/>
      <c r="C93" s="1690"/>
      <c r="D93" s="1690"/>
      <c r="E93" s="1690"/>
      <c r="F93" s="1690"/>
      <c r="G93" s="1690"/>
      <c r="H93" s="416"/>
      <c r="I93" s="416"/>
      <c r="J93" s="1443"/>
      <c r="K93" s="41"/>
      <c r="N93" s="41"/>
      <c r="O93" s="41"/>
      <c r="P93" s="41"/>
      <c r="Q93" s="41"/>
      <c r="R93" s="41"/>
      <c r="S93" s="41"/>
      <c r="T93" s="41"/>
      <c r="U93" s="41"/>
      <c r="V93" s="41"/>
      <c r="W93" s="41"/>
      <c r="X93" s="41"/>
      <c r="Y93" s="41"/>
      <c r="Z93" s="41"/>
    </row>
    <row r="94" spans="1:26" ht="19.5" customHeight="1" x14ac:dyDescent="0.25">
      <c r="A94" s="41"/>
      <c r="C94" s="325" t="s">
        <v>291</v>
      </c>
      <c r="D94" s="325"/>
      <c r="E94" s="325"/>
      <c r="F94" s="325"/>
      <c r="G94" s="325"/>
      <c r="H94" s="1676"/>
      <c r="I94" s="1676"/>
      <c r="J94" s="1443"/>
      <c r="K94" s="41"/>
      <c r="N94" s="41"/>
      <c r="O94" s="41"/>
      <c r="P94" s="41"/>
      <c r="Q94" s="41"/>
      <c r="R94" s="41"/>
      <c r="S94" s="41"/>
      <c r="T94" s="41"/>
      <c r="U94" s="41"/>
      <c r="V94" s="41"/>
      <c r="W94" s="41"/>
      <c r="X94" s="41"/>
      <c r="Y94" s="41"/>
      <c r="Z94" s="41"/>
    </row>
    <row r="95" spans="1:26" ht="19.5" customHeight="1" x14ac:dyDescent="0.25">
      <c r="A95" s="41"/>
      <c r="C95" s="1650" t="s">
        <v>292</v>
      </c>
      <c r="D95" s="1650"/>
      <c r="E95" s="1650"/>
      <c r="F95" s="1650"/>
      <c r="G95" s="1650"/>
      <c r="H95" s="1731"/>
      <c r="I95" s="1731"/>
      <c r="J95" s="1443"/>
      <c r="K95" s="41"/>
      <c r="N95" s="41"/>
      <c r="O95" s="41"/>
      <c r="P95" s="41"/>
      <c r="Q95" s="41"/>
      <c r="R95" s="41"/>
      <c r="S95" s="41"/>
      <c r="T95" s="41"/>
      <c r="U95" s="41"/>
      <c r="V95" s="41"/>
      <c r="W95" s="41"/>
      <c r="X95" s="41"/>
      <c r="Y95" s="41"/>
      <c r="Z95" s="41"/>
    </row>
    <row r="96" spans="1:26" ht="19.5" customHeight="1" x14ac:dyDescent="0.25">
      <c r="A96" s="41"/>
      <c r="C96" s="1650"/>
      <c r="D96" s="1650"/>
      <c r="E96" s="1650"/>
      <c r="F96" s="1650"/>
      <c r="G96" s="1650"/>
      <c r="H96" s="1691"/>
      <c r="I96" s="1691"/>
      <c r="J96" s="1443"/>
      <c r="K96" s="41"/>
      <c r="N96" s="41"/>
      <c r="O96" s="41"/>
      <c r="P96" s="41"/>
      <c r="Q96" s="41"/>
      <c r="R96" s="41"/>
      <c r="S96" s="41"/>
      <c r="T96" s="41"/>
      <c r="U96" s="41"/>
      <c r="V96" s="41"/>
      <c r="W96" s="41"/>
      <c r="X96" s="41"/>
      <c r="Y96" s="41"/>
      <c r="Z96" s="41"/>
    </row>
    <row r="97" spans="1:26" ht="19.5" customHeight="1" x14ac:dyDescent="0.25">
      <c r="A97" s="41"/>
      <c r="C97" s="374" t="s">
        <v>293</v>
      </c>
      <c r="D97" s="374"/>
      <c r="E97" s="374"/>
      <c r="F97" s="374"/>
      <c r="G97" s="374"/>
      <c r="H97" s="1731"/>
      <c r="I97" s="1731"/>
      <c r="J97" s="1443"/>
      <c r="K97" s="41"/>
      <c r="N97" s="41"/>
      <c r="O97" s="41"/>
      <c r="P97" s="41"/>
      <c r="Q97" s="41"/>
      <c r="R97" s="41"/>
      <c r="S97" s="41"/>
      <c r="T97" s="41"/>
      <c r="U97" s="41"/>
      <c r="V97" s="41"/>
      <c r="W97" s="41"/>
      <c r="X97" s="41"/>
      <c r="Y97" s="41"/>
      <c r="Z97" s="41"/>
    </row>
    <row r="98" spans="1:26" ht="19.5" customHeight="1" x14ac:dyDescent="0.25">
      <c r="A98" s="41"/>
      <c r="C98" s="374" t="s">
        <v>294</v>
      </c>
      <c r="D98" s="374"/>
      <c r="E98" s="374"/>
      <c r="F98" s="374"/>
      <c r="G98" s="374"/>
      <c r="H98" s="1731"/>
      <c r="I98" s="1731"/>
      <c r="J98" s="1443"/>
      <c r="K98" s="41"/>
      <c r="L98" s="460"/>
      <c r="N98" s="41"/>
      <c r="O98" s="41"/>
      <c r="P98" s="41"/>
      <c r="Q98" s="41"/>
      <c r="R98" s="41"/>
      <c r="S98" s="41"/>
      <c r="T98" s="41"/>
      <c r="U98" s="41"/>
      <c r="V98" s="41"/>
      <c r="W98" s="41"/>
      <c r="X98" s="41"/>
      <c r="Y98" s="41"/>
      <c r="Z98" s="41"/>
    </row>
    <row r="99" spans="1:26" ht="19.5" customHeight="1" x14ac:dyDescent="0.25">
      <c r="A99" s="41"/>
      <c r="C99" s="1650" t="s">
        <v>295</v>
      </c>
      <c r="D99" s="1650"/>
      <c r="E99" s="1650"/>
      <c r="F99" s="1650"/>
      <c r="G99" s="1650"/>
      <c r="H99" s="1731"/>
      <c r="I99" s="1731"/>
      <c r="J99" s="1443"/>
      <c r="K99" s="41"/>
      <c r="L99" s="460" t="s">
        <v>296</v>
      </c>
      <c r="N99" s="41"/>
      <c r="O99" s="41"/>
      <c r="P99" s="41"/>
      <c r="Q99" s="41"/>
      <c r="R99" s="41"/>
      <c r="S99" s="41"/>
      <c r="T99" s="41"/>
      <c r="U99" s="41"/>
      <c r="V99" s="41"/>
      <c r="W99" s="41"/>
      <c r="X99" s="41"/>
      <c r="Y99" s="41"/>
      <c r="Z99" s="41"/>
    </row>
    <row r="100" spans="1:26" ht="19.5" customHeight="1" x14ac:dyDescent="0.25">
      <c r="A100" s="41"/>
      <c r="C100" s="1650"/>
      <c r="D100" s="1650"/>
      <c r="E100" s="1650"/>
      <c r="F100" s="1650"/>
      <c r="G100" s="1650"/>
      <c r="H100" s="1054"/>
      <c r="I100" s="1054"/>
      <c r="J100" s="1443"/>
      <c r="K100" s="41"/>
      <c r="L100" s="460"/>
      <c r="N100" s="41"/>
      <c r="O100" s="41"/>
      <c r="P100" s="41"/>
      <c r="Q100" s="41"/>
      <c r="R100" s="41"/>
      <c r="S100" s="41"/>
      <c r="T100" s="41"/>
      <c r="U100" s="41"/>
      <c r="V100" s="41"/>
      <c r="W100" s="41"/>
      <c r="X100" s="41"/>
      <c r="Y100" s="41"/>
      <c r="Z100" s="41"/>
    </row>
    <row r="101" spans="1:26" ht="19.5" customHeight="1" x14ac:dyDescent="0.25">
      <c r="A101" s="41"/>
      <c r="C101" s="106" t="s">
        <v>202</v>
      </c>
      <c r="D101" s="1582"/>
      <c r="E101" s="1583"/>
      <c r="F101" s="1583"/>
      <c r="G101" s="1584"/>
      <c r="H101" s="1441" t="s">
        <v>203</v>
      </c>
      <c r="I101" s="1089"/>
      <c r="J101" s="1443"/>
      <c r="K101" s="41"/>
      <c r="L101" s="460"/>
      <c r="N101" s="41"/>
      <c r="O101" s="41"/>
      <c r="P101" s="41"/>
      <c r="Q101" s="41"/>
      <c r="R101" s="41"/>
      <c r="S101" s="41"/>
      <c r="T101" s="41"/>
      <c r="U101" s="41"/>
      <c r="V101" s="41"/>
      <c r="W101" s="41"/>
      <c r="X101" s="41"/>
      <c r="Y101" s="41"/>
      <c r="Z101" s="41"/>
    </row>
    <row r="102" spans="1:26" ht="10.5" customHeight="1" x14ac:dyDescent="0.25">
      <c r="A102" s="41"/>
      <c r="C102" s="342"/>
      <c r="D102" s="342"/>
      <c r="E102" s="342"/>
      <c r="F102" s="342"/>
      <c r="G102" s="342"/>
      <c r="H102" s="672"/>
      <c r="I102" s="416"/>
      <c r="J102" s="1443"/>
      <c r="K102" s="41"/>
      <c r="N102" s="41"/>
      <c r="O102" s="41"/>
      <c r="P102" s="41"/>
      <c r="Q102" s="41"/>
      <c r="R102" s="41"/>
      <c r="S102" s="41"/>
      <c r="T102" s="41"/>
      <c r="U102" s="41"/>
      <c r="V102" s="41"/>
      <c r="W102" s="41"/>
      <c r="X102" s="41"/>
      <c r="Y102" s="41"/>
      <c r="Z102" s="41"/>
    </row>
    <row r="103" spans="1:26" ht="19.5" customHeight="1" x14ac:dyDescent="0.25">
      <c r="A103" s="41"/>
      <c r="C103" s="1674" t="s">
        <v>297</v>
      </c>
      <c r="D103" s="1674"/>
      <c r="E103" s="1674"/>
      <c r="F103" s="1674"/>
      <c r="G103" s="1674"/>
      <c r="H103" s="1674"/>
      <c r="I103" s="1674"/>
      <c r="J103" s="1443"/>
      <c r="K103" s="41"/>
      <c r="N103" s="41"/>
      <c r="O103" s="41"/>
      <c r="P103" s="41"/>
      <c r="Q103" s="41"/>
      <c r="R103" s="41"/>
      <c r="S103" s="41"/>
      <c r="T103" s="41"/>
      <c r="U103" s="41"/>
      <c r="V103" s="41"/>
      <c r="W103" s="41"/>
      <c r="X103" s="41"/>
      <c r="Y103" s="41"/>
      <c r="Z103" s="41"/>
    </row>
    <row r="104" spans="1:26" ht="10.5" customHeight="1" x14ac:dyDescent="0.25">
      <c r="A104" s="41"/>
      <c r="C104" s="1650"/>
      <c r="D104" s="1650"/>
      <c r="E104" s="1650"/>
      <c r="F104" s="1650"/>
      <c r="G104" s="1650"/>
      <c r="H104" s="1650"/>
      <c r="I104" s="667"/>
      <c r="J104" s="1443"/>
      <c r="K104" s="41"/>
      <c r="N104" s="41"/>
      <c r="O104" s="41"/>
      <c r="P104" s="41"/>
      <c r="Q104" s="41"/>
      <c r="R104" s="41"/>
      <c r="S104" s="41"/>
      <c r="T104" s="41"/>
      <c r="U104" s="41"/>
      <c r="V104" s="41"/>
      <c r="W104" s="41"/>
      <c r="X104" s="41"/>
      <c r="Y104" s="41"/>
      <c r="Z104" s="41"/>
    </row>
    <row r="105" spans="1:26" ht="73.5" customHeight="1" x14ac:dyDescent="0.25">
      <c r="A105" s="41"/>
      <c r="C105" s="1650" t="s">
        <v>298</v>
      </c>
      <c r="D105" s="1650"/>
      <c r="E105" s="1650"/>
      <c r="F105" s="1650"/>
      <c r="G105" s="1650"/>
      <c r="J105" s="1443"/>
      <c r="K105" s="41"/>
      <c r="L105" s="460"/>
      <c r="N105" s="41"/>
      <c r="O105" s="41"/>
      <c r="P105" s="41"/>
      <c r="Q105" s="41"/>
      <c r="R105" s="41"/>
      <c r="S105" s="41"/>
      <c r="T105" s="41"/>
      <c r="U105" s="41"/>
      <c r="V105" s="41"/>
      <c r="W105" s="41"/>
      <c r="X105" s="41"/>
      <c r="Y105" s="41"/>
      <c r="Z105" s="41"/>
    </row>
    <row r="106" spans="1:26" s="1245" customFormat="1" ht="116.25" customHeight="1" x14ac:dyDescent="0.25">
      <c r="A106" s="1244"/>
      <c r="C106" s="1650"/>
      <c r="D106" s="1650"/>
      <c r="E106" s="1650"/>
      <c r="F106" s="1650"/>
      <c r="G106" s="1650"/>
      <c r="H106" s="342"/>
      <c r="I106" s="1246"/>
      <c r="J106" s="1447"/>
      <c r="K106" s="1244"/>
      <c r="L106" s="1244"/>
      <c r="M106" s="1244"/>
      <c r="N106" s="1244"/>
      <c r="O106" s="1244"/>
      <c r="P106" s="1244"/>
      <c r="Q106" s="1244"/>
      <c r="R106" s="1244"/>
      <c r="S106" s="1244"/>
      <c r="T106" s="1244"/>
      <c r="U106" s="1244"/>
      <c r="V106" s="1244"/>
      <c r="W106" s="1244"/>
      <c r="X106" s="1244"/>
      <c r="Y106" s="1244"/>
      <c r="Z106" s="1244"/>
    </row>
    <row r="107" spans="1:26" ht="20.149999999999999" customHeight="1" x14ac:dyDescent="0.25">
      <c r="A107" s="41"/>
      <c r="C107" s="1650"/>
      <c r="D107" s="1650"/>
      <c r="E107" s="1650"/>
      <c r="F107" s="1650"/>
      <c r="G107" s="1650"/>
      <c r="H107" s="1653"/>
      <c r="I107" s="1654"/>
      <c r="J107" s="1443"/>
      <c r="K107" s="41"/>
      <c r="N107" s="41"/>
      <c r="O107" s="41"/>
      <c r="P107" s="41"/>
      <c r="Q107" s="41"/>
      <c r="R107" s="41"/>
      <c r="S107" s="41"/>
      <c r="T107" s="41"/>
      <c r="U107" s="41"/>
      <c r="V107" s="41"/>
      <c r="W107" s="41"/>
      <c r="X107" s="41"/>
      <c r="Y107" s="41"/>
      <c r="Z107" s="41"/>
    </row>
    <row r="108" spans="1:26" ht="20.149999999999999" customHeight="1" x14ac:dyDescent="0.25">
      <c r="A108" s="41"/>
      <c r="C108" s="1650" t="s">
        <v>299</v>
      </c>
      <c r="D108" s="1650"/>
      <c r="E108" s="1650"/>
      <c r="F108" s="1650"/>
      <c r="G108" s="1689"/>
      <c r="H108" s="1676"/>
      <c r="I108" s="1676"/>
      <c r="J108" s="1443"/>
      <c r="K108" s="41"/>
      <c r="N108" s="41"/>
      <c r="O108" s="41"/>
      <c r="P108" s="41"/>
      <c r="Q108" s="41"/>
      <c r="R108" s="41"/>
      <c r="S108" s="41"/>
      <c r="T108" s="41"/>
      <c r="U108" s="41"/>
      <c r="V108" s="41"/>
      <c r="W108" s="41"/>
      <c r="X108" s="41"/>
      <c r="Y108" s="41"/>
      <c r="Z108" s="41"/>
    </row>
    <row r="109" spans="1:26" ht="21.65" customHeight="1" x14ac:dyDescent="0.25">
      <c r="A109" s="41"/>
      <c r="C109" s="1650" t="s">
        <v>300</v>
      </c>
      <c r="D109" s="1690"/>
      <c r="E109" s="1690"/>
      <c r="F109" s="1690"/>
      <c r="G109" s="1690"/>
      <c r="H109" s="417"/>
      <c r="I109" s="417"/>
      <c r="J109" s="1443"/>
      <c r="K109" s="41"/>
      <c r="N109" s="41"/>
      <c r="O109" s="41"/>
      <c r="P109" s="41"/>
      <c r="Q109" s="41"/>
      <c r="R109" s="41"/>
      <c r="S109" s="41"/>
      <c r="T109" s="41"/>
      <c r="U109" s="41"/>
      <c r="V109" s="41"/>
      <c r="W109" s="41"/>
      <c r="X109" s="41"/>
      <c r="Y109" s="41"/>
      <c r="Z109" s="41"/>
    </row>
    <row r="110" spans="1:26" ht="37.5" customHeight="1" x14ac:dyDescent="0.25">
      <c r="A110" s="41"/>
      <c r="C110" s="1698"/>
      <c r="D110" s="1699"/>
      <c r="E110" s="1699"/>
      <c r="F110" s="1699"/>
      <c r="G110" s="1699"/>
      <c r="H110" s="1700"/>
      <c r="I110" s="1701"/>
      <c r="J110" s="1443"/>
      <c r="K110" s="41"/>
      <c r="N110" s="41"/>
      <c r="O110" s="41"/>
      <c r="P110" s="41"/>
      <c r="Q110" s="41"/>
      <c r="R110" s="41"/>
      <c r="S110" s="41"/>
      <c r="T110" s="41"/>
      <c r="U110" s="41"/>
      <c r="V110" s="41"/>
      <c r="W110" s="41"/>
      <c r="X110" s="41"/>
      <c r="Y110" s="41"/>
      <c r="Z110" s="41"/>
    </row>
    <row r="111" spans="1:26" ht="14.15" customHeight="1" x14ac:dyDescent="0.25">
      <c r="A111" s="41"/>
      <c r="C111" s="325"/>
      <c r="D111" s="1084"/>
      <c r="E111" s="1084"/>
      <c r="F111" s="1084"/>
      <c r="G111" s="1084"/>
      <c r="H111" s="419"/>
      <c r="I111" s="419"/>
      <c r="J111" s="1443"/>
      <c r="K111" s="41"/>
      <c r="N111" s="41"/>
      <c r="O111" s="41"/>
      <c r="P111" s="41"/>
      <c r="Q111" s="41"/>
      <c r="R111" s="41"/>
      <c r="S111" s="41"/>
      <c r="T111" s="41"/>
      <c r="U111" s="41"/>
      <c r="V111" s="41"/>
      <c r="W111" s="41"/>
      <c r="X111" s="41"/>
      <c r="Y111" s="41"/>
      <c r="Z111" s="41"/>
    </row>
    <row r="112" spans="1:26" ht="19.5" customHeight="1" x14ac:dyDescent="0.25">
      <c r="A112" s="41"/>
      <c r="C112" s="1650" t="s">
        <v>301</v>
      </c>
      <c r="D112" s="1650"/>
      <c r="E112" s="1650"/>
      <c r="F112" s="1650"/>
      <c r="G112" s="1689"/>
      <c r="H112" s="1676"/>
      <c r="I112" s="1676"/>
      <c r="J112" s="1443"/>
      <c r="K112" s="41"/>
      <c r="N112" s="41"/>
      <c r="O112" s="41"/>
      <c r="P112" s="41"/>
      <c r="Q112" s="41"/>
      <c r="R112" s="41"/>
      <c r="S112" s="41"/>
      <c r="T112" s="41"/>
      <c r="U112" s="41"/>
      <c r="V112" s="41"/>
      <c r="W112" s="41"/>
      <c r="X112" s="41"/>
      <c r="Y112" s="41"/>
      <c r="Z112" s="41"/>
    </row>
    <row r="113" spans="1:31" ht="20.149999999999999" customHeight="1" x14ac:dyDescent="0.25">
      <c r="A113" s="41"/>
      <c r="C113" s="1650" t="s">
        <v>302</v>
      </c>
      <c r="D113" s="1650"/>
      <c r="E113" s="1650"/>
      <c r="F113" s="1650"/>
      <c r="G113" s="1689"/>
      <c r="H113" s="1732"/>
      <c r="I113" s="1732"/>
      <c r="J113" s="1443"/>
      <c r="K113" s="41"/>
      <c r="N113" s="41"/>
      <c r="O113" s="41"/>
      <c r="P113" s="41"/>
      <c r="Q113" s="41"/>
      <c r="R113" s="41"/>
      <c r="S113" s="41"/>
      <c r="T113" s="41"/>
      <c r="U113" s="41"/>
      <c r="V113" s="41"/>
      <c r="W113" s="41"/>
      <c r="X113" s="41"/>
      <c r="Y113" s="41"/>
      <c r="Z113" s="41"/>
    </row>
    <row r="114" spans="1:31" ht="23.5" customHeight="1" x14ac:dyDescent="0.25">
      <c r="A114" s="41"/>
      <c r="C114" s="1650" t="s">
        <v>303</v>
      </c>
      <c r="D114" s="1690"/>
      <c r="E114" s="1690"/>
      <c r="F114" s="1690"/>
      <c r="G114" s="1690"/>
      <c r="H114" s="417"/>
      <c r="I114" s="417"/>
      <c r="J114" s="1443"/>
      <c r="K114" s="41"/>
      <c r="N114" s="41"/>
      <c r="O114" s="41"/>
      <c r="P114" s="41"/>
      <c r="Q114" s="41"/>
      <c r="R114" s="41"/>
      <c r="S114" s="41"/>
      <c r="T114" s="41"/>
      <c r="U114" s="41"/>
      <c r="V114" s="41"/>
      <c r="W114" s="41"/>
      <c r="X114" s="41"/>
      <c r="Y114" s="41"/>
      <c r="Z114" s="41"/>
    </row>
    <row r="115" spans="1:31" ht="40.5" customHeight="1" x14ac:dyDescent="0.25">
      <c r="A115" s="41"/>
      <c r="C115" s="1694"/>
      <c r="D115" s="1695"/>
      <c r="E115" s="1695"/>
      <c r="F115" s="1695"/>
      <c r="G115" s="1695"/>
      <c r="H115" s="1695"/>
      <c r="I115" s="1696"/>
      <c r="J115" s="1443"/>
      <c r="K115" s="41"/>
      <c r="N115" s="41"/>
      <c r="O115" s="41"/>
      <c r="P115" s="41"/>
      <c r="Q115" s="41"/>
      <c r="R115" s="41"/>
      <c r="S115" s="41"/>
      <c r="T115" s="41"/>
      <c r="U115" s="41"/>
      <c r="V115" s="41"/>
      <c r="W115" s="41"/>
      <c r="X115" s="41"/>
      <c r="Y115" s="41"/>
      <c r="Z115" s="41"/>
    </row>
    <row r="116" spans="1:31" ht="14.15" customHeight="1" x14ac:dyDescent="0.25">
      <c r="A116" s="41"/>
      <c r="C116" s="325"/>
      <c r="D116"/>
      <c r="E116"/>
      <c r="F116"/>
      <c r="G116"/>
      <c r="H116" s="262"/>
      <c r="I116" s="262"/>
      <c r="J116" s="1443"/>
      <c r="K116" s="41"/>
      <c r="N116" s="41"/>
      <c r="O116" s="41"/>
      <c r="P116" s="41"/>
      <c r="Q116" s="41"/>
      <c r="R116" s="41"/>
      <c r="S116" s="41"/>
      <c r="T116" s="41"/>
      <c r="U116" s="41"/>
      <c r="V116" s="41"/>
      <c r="W116" s="41"/>
      <c r="X116" s="41"/>
      <c r="Y116" s="41"/>
      <c r="Z116" s="41"/>
    </row>
    <row r="117" spans="1:31" s="355" customFormat="1" ht="20.149999999999999" customHeight="1" x14ac:dyDescent="0.25">
      <c r="A117" s="41"/>
      <c r="B117" s="11"/>
      <c r="C117" s="1650" t="s">
        <v>304</v>
      </c>
      <c r="D117" s="1650"/>
      <c r="E117" s="1650"/>
      <c r="F117" s="1650"/>
      <c r="G117" s="342"/>
      <c r="H117" s="1644"/>
      <c r="I117" s="1645"/>
      <c r="J117" s="1443"/>
      <c r="K117" s="41"/>
      <c r="L117" s="41"/>
      <c r="M117" s="41"/>
      <c r="N117" s="41"/>
      <c r="O117" s="41"/>
      <c r="P117" s="41"/>
      <c r="Q117" s="41"/>
      <c r="R117" s="41"/>
      <c r="S117" s="41"/>
      <c r="T117" s="41"/>
      <c r="U117" s="41"/>
      <c r="V117" s="41"/>
      <c r="W117" s="41"/>
      <c r="X117" s="41"/>
      <c r="Y117" s="41"/>
      <c r="Z117" s="41"/>
      <c r="AA117" s="11"/>
      <c r="AB117" s="11"/>
      <c r="AC117" s="11"/>
      <c r="AD117" s="11"/>
      <c r="AE117" s="11"/>
    </row>
    <row r="118" spans="1:31" ht="20.149999999999999" customHeight="1" x14ac:dyDescent="0.25">
      <c r="A118" s="41"/>
      <c r="C118" s="1650" t="s">
        <v>305</v>
      </c>
      <c r="D118" s="1650"/>
      <c r="E118" s="1697"/>
      <c r="F118" s="1697"/>
      <c r="G118" s="1697"/>
      <c r="H118" s="1644"/>
      <c r="I118" s="1645"/>
      <c r="J118" s="1443"/>
      <c r="K118" s="41"/>
      <c r="L118" s="460"/>
      <c r="N118" s="41"/>
      <c r="O118" s="41"/>
      <c r="P118" s="41"/>
      <c r="Q118" s="41"/>
      <c r="R118" s="41"/>
      <c r="S118" s="41"/>
      <c r="T118" s="41"/>
      <c r="U118" s="41"/>
      <c r="V118" s="41"/>
      <c r="W118" s="41"/>
      <c r="X118" s="41"/>
      <c r="Y118" s="41"/>
      <c r="Z118" s="41"/>
    </row>
    <row r="119" spans="1:31" ht="10.5" customHeight="1" x14ac:dyDescent="0.25">
      <c r="A119" s="41"/>
      <c r="C119" s="1650"/>
      <c r="D119" s="1650"/>
      <c r="E119" s="1697"/>
      <c r="F119" s="1697"/>
      <c r="G119" s="1697"/>
      <c r="H119" s="1055"/>
      <c r="I119" s="1055"/>
      <c r="J119" s="1443"/>
      <c r="K119" s="41"/>
      <c r="N119" s="41"/>
      <c r="O119" s="41"/>
      <c r="P119" s="41"/>
      <c r="Q119" s="41"/>
      <c r="R119" s="41"/>
      <c r="S119" s="41"/>
      <c r="T119" s="41"/>
      <c r="U119" s="41"/>
      <c r="V119" s="41"/>
      <c r="W119" s="41"/>
      <c r="X119" s="41"/>
      <c r="Y119" s="41"/>
      <c r="Z119" s="41"/>
    </row>
    <row r="120" spans="1:31" ht="19.5" customHeight="1" x14ac:dyDescent="0.25">
      <c r="A120" s="41"/>
      <c r="C120" s="106" t="s">
        <v>202</v>
      </c>
      <c r="D120" s="1582"/>
      <c r="E120" s="1583"/>
      <c r="F120" s="1583"/>
      <c r="G120" s="1584"/>
      <c r="H120" s="106" t="s">
        <v>203</v>
      </c>
      <c r="I120" s="1089"/>
      <c r="J120" s="1443"/>
      <c r="K120" s="41"/>
      <c r="N120" s="41"/>
      <c r="O120" s="41"/>
      <c r="P120" s="41"/>
      <c r="Q120" s="41"/>
      <c r="R120" s="41"/>
      <c r="S120" s="41"/>
      <c r="T120" s="41"/>
      <c r="U120" s="41"/>
      <c r="V120" s="41"/>
      <c r="W120" s="41"/>
      <c r="X120" s="41"/>
      <c r="Y120" s="41"/>
      <c r="Z120" s="41"/>
    </row>
    <row r="121" spans="1:31" ht="10.5" customHeight="1" x14ac:dyDescent="0.25">
      <c r="A121" s="41"/>
      <c r="C121" s="106"/>
      <c r="J121" s="1443"/>
      <c r="K121" s="41"/>
      <c r="N121" s="41"/>
      <c r="O121" s="41"/>
      <c r="P121" s="41"/>
      <c r="Q121" s="41"/>
      <c r="R121" s="41"/>
      <c r="S121" s="41"/>
      <c r="T121" s="41"/>
      <c r="U121" s="41"/>
      <c r="V121" s="41"/>
      <c r="W121" s="41"/>
      <c r="X121" s="41"/>
      <c r="Y121" s="41"/>
      <c r="Z121" s="41"/>
    </row>
    <row r="122" spans="1:31" ht="112.5" customHeight="1" x14ac:dyDescent="0.25">
      <c r="A122" s="41"/>
      <c r="C122" s="1736"/>
      <c r="D122" s="1737"/>
      <c r="E122" s="1737"/>
      <c r="F122" s="1737"/>
      <c r="G122" s="1737"/>
      <c r="H122" s="1737"/>
      <c r="I122" s="1738"/>
      <c r="J122" s="1443"/>
      <c r="K122" s="41"/>
      <c r="N122" s="41"/>
      <c r="O122" s="41"/>
      <c r="P122" s="41"/>
      <c r="Q122" s="41"/>
      <c r="R122" s="41"/>
      <c r="S122" s="41"/>
      <c r="T122" s="41"/>
      <c r="U122" s="41"/>
      <c r="V122" s="41"/>
      <c r="W122" s="41"/>
      <c r="X122" s="41"/>
      <c r="Y122" s="41"/>
      <c r="Z122" s="41"/>
    </row>
    <row r="123" spans="1:31" ht="10.5" customHeight="1" x14ac:dyDescent="0.25">
      <c r="A123" s="41"/>
      <c r="C123" s="106"/>
      <c r="D123" s="325"/>
      <c r="E123" s="325"/>
      <c r="F123" s="325"/>
      <c r="G123" s="325"/>
      <c r="H123" s="657"/>
      <c r="I123" s="419"/>
      <c r="J123" s="1443"/>
      <c r="K123" s="41"/>
      <c r="N123" s="41"/>
      <c r="O123" s="41"/>
      <c r="P123" s="41"/>
      <c r="Q123" s="41"/>
      <c r="R123" s="41"/>
      <c r="S123" s="41"/>
      <c r="T123" s="41"/>
      <c r="U123" s="41"/>
      <c r="V123" s="41"/>
      <c r="W123" s="41"/>
      <c r="X123" s="41"/>
      <c r="Y123" s="41"/>
      <c r="Z123" s="41"/>
    </row>
    <row r="124" spans="1:31" ht="19.5" customHeight="1" x14ac:dyDescent="0.25">
      <c r="A124" s="41"/>
      <c r="C124" s="1674" t="s">
        <v>28</v>
      </c>
      <c r="D124" s="1674"/>
      <c r="E124" s="1674"/>
      <c r="F124" s="1674"/>
      <c r="G124" s="1674"/>
      <c r="H124" s="1674"/>
      <c r="I124" s="1674"/>
      <c r="J124" s="1443"/>
      <c r="K124" s="41"/>
      <c r="N124" s="41"/>
      <c r="O124" s="41"/>
      <c r="P124" s="41"/>
      <c r="Q124" s="41"/>
      <c r="R124" s="41"/>
      <c r="S124" s="41"/>
      <c r="T124" s="41"/>
      <c r="U124" s="41"/>
      <c r="V124" s="41"/>
      <c r="W124" s="41"/>
      <c r="X124" s="41"/>
      <c r="Y124" s="41"/>
      <c r="Z124" s="41"/>
    </row>
    <row r="125" spans="1:31" ht="10.5" customHeight="1" x14ac:dyDescent="0.25">
      <c r="A125" s="41"/>
      <c r="C125" s="1650"/>
      <c r="D125" s="1650"/>
      <c r="E125" s="1650"/>
      <c r="F125" s="1650"/>
      <c r="G125" s="1650"/>
      <c r="H125" s="1650"/>
      <c r="I125" s="667"/>
      <c r="J125" s="1443"/>
      <c r="K125" s="41"/>
      <c r="N125" s="41"/>
      <c r="O125" s="41"/>
      <c r="P125" s="41"/>
      <c r="Q125" s="41"/>
      <c r="R125" s="41"/>
      <c r="S125" s="41"/>
      <c r="T125" s="41"/>
      <c r="U125" s="41"/>
      <c r="V125" s="41"/>
      <c r="W125" s="41"/>
      <c r="X125" s="41"/>
      <c r="Y125" s="41"/>
      <c r="Z125" s="41"/>
    </row>
    <row r="126" spans="1:31" ht="46" customHeight="1" x14ac:dyDescent="0.25">
      <c r="A126" s="41"/>
      <c r="C126" s="1567" t="s">
        <v>306</v>
      </c>
      <c r="D126" s="1567"/>
      <c r="E126" s="1567"/>
      <c r="F126" s="1567"/>
      <c r="G126" s="1567"/>
      <c r="H126" s="1567"/>
      <c r="I126" s="1567"/>
      <c r="J126" s="11"/>
      <c r="K126" s="41"/>
      <c r="N126" s="41"/>
      <c r="O126" s="41"/>
      <c r="P126" s="41"/>
      <c r="Q126" s="41"/>
      <c r="R126" s="41"/>
      <c r="S126" s="41"/>
      <c r="T126" s="41"/>
      <c r="U126" s="41"/>
      <c r="V126" s="41"/>
      <c r="W126" s="41"/>
      <c r="X126" s="41"/>
      <c r="Y126" s="41"/>
      <c r="Z126" s="41"/>
    </row>
    <row r="127" spans="1:31" ht="19.5" customHeight="1" x14ac:dyDescent="0.25">
      <c r="A127" s="41"/>
      <c r="C127" s="1623" t="s">
        <v>307</v>
      </c>
      <c r="D127" s="1623"/>
      <c r="E127" s="1623"/>
      <c r="F127" s="1623"/>
      <c r="G127" s="1623"/>
      <c r="H127" s="668"/>
      <c r="I127" s="668"/>
      <c r="J127" s="11"/>
      <c r="K127" s="41"/>
      <c r="N127" s="41"/>
      <c r="O127" s="41"/>
      <c r="P127" s="41"/>
      <c r="Q127" s="41"/>
      <c r="R127" s="41"/>
      <c r="S127" s="41"/>
      <c r="T127" s="41"/>
      <c r="U127" s="41"/>
      <c r="V127" s="41"/>
      <c r="W127" s="41"/>
      <c r="X127" s="41"/>
      <c r="Y127" s="41"/>
      <c r="Z127" s="41"/>
    </row>
    <row r="128" spans="1:31" ht="20.149999999999999" customHeight="1" x14ac:dyDescent="0.25">
      <c r="A128" s="41"/>
      <c r="C128" s="1650" t="s">
        <v>308</v>
      </c>
      <c r="D128" s="1650"/>
      <c r="E128" s="1650"/>
      <c r="F128" s="1650"/>
      <c r="G128" s="1689"/>
      <c r="H128" s="1671"/>
      <c r="I128" s="1672"/>
      <c r="J128" s="1443"/>
      <c r="K128" s="41"/>
      <c r="N128" s="460" t="s">
        <v>309</v>
      </c>
      <c r="O128" s="41"/>
      <c r="P128" s="41"/>
      <c r="Q128" s="41"/>
      <c r="R128" s="41"/>
      <c r="S128" s="41"/>
      <c r="T128" s="41"/>
      <c r="U128" s="41"/>
      <c r="V128" s="41"/>
      <c r="W128" s="41"/>
      <c r="X128" s="41"/>
      <c r="Y128" s="41"/>
      <c r="Z128" s="41"/>
    </row>
    <row r="129" spans="1:26" ht="20.149999999999999" customHeight="1" x14ac:dyDescent="0.25">
      <c r="A129" s="41"/>
      <c r="C129" s="1426" t="s">
        <v>310</v>
      </c>
      <c r="D129" s="1424"/>
      <c r="E129" s="1424"/>
      <c r="F129" s="1424"/>
      <c r="G129" s="1424"/>
      <c r="H129" s="1706"/>
      <c r="I129" s="1707"/>
      <c r="J129" s="1443"/>
      <c r="K129" s="41"/>
      <c r="N129" s="460"/>
      <c r="O129" s="41"/>
      <c r="P129" s="41"/>
      <c r="Q129" s="41"/>
      <c r="R129" s="41"/>
      <c r="S129" s="41"/>
      <c r="T129" s="41"/>
      <c r="U129" s="41"/>
      <c r="V129" s="41"/>
      <c r="W129" s="41"/>
      <c r="X129" s="41"/>
      <c r="Y129" s="41"/>
      <c r="Z129" s="41"/>
    </row>
    <row r="130" spans="1:26" ht="20.149999999999999" customHeight="1" x14ac:dyDescent="0.25">
      <c r="A130" s="41"/>
      <c r="C130" s="1659" t="s">
        <v>311</v>
      </c>
      <c r="D130" s="1659"/>
      <c r="E130" s="325"/>
      <c r="F130" s="325"/>
      <c r="G130" s="325"/>
      <c r="H130" s="1681"/>
      <c r="I130" s="1682"/>
      <c r="J130" s="1443"/>
      <c r="K130" s="41"/>
      <c r="N130" s="41" t="s">
        <v>312</v>
      </c>
      <c r="O130" s="41"/>
      <c r="P130" s="41"/>
      <c r="Q130" s="41"/>
      <c r="R130" s="41"/>
      <c r="S130" s="41"/>
      <c r="T130" s="41"/>
      <c r="U130" s="41"/>
      <c r="V130" s="41"/>
      <c r="W130" s="41"/>
      <c r="X130" s="41"/>
      <c r="Y130" s="41"/>
      <c r="Z130" s="41"/>
    </row>
    <row r="131" spans="1:26" ht="20.149999999999999" customHeight="1" x14ac:dyDescent="0.25">
      <c r="A131" s="41"/>
      <c r="C131" s="358" t="s">
        <v>313</v>
      </c>
      <c r="G131" s="325"/>
      <c r="H131" s="1704"/>
      <c r="I131" s="1705"/>
      <c r="J131" s="1443"/>
      <c r="K131" s="41"/>
      <c r="N131" s="460" t="s">
        <v>314</v>
      </c>
      <c r="O131" s="41"/>
      <c r="P131" s="41"/>
      <c r="Q131" s="41"/>
      <c r="R131" s="41"/>
      <c r="S131" s="41"/>
      <c r="T131" s="41"/>
      <c r="U131" s="41"/>
      <c r="V131" s="41"/>
      <c r="W131" s="41"/>
      <c r="X131" s="41"/>
      <c r="Y131" s="41"/>
      <c r="Z131" s="41"/>
    </row>
    <row r="132" spans="1:26" ht="20.149999999999999" customHeight="1" x14ac:dyDescent="0.25">
      <c r="A132" s="41"/>
      <c r="C132" s="358" t="s">
        <v>315</v>
      </c>
      <c r="D132" s="358"/>
      <c r="E132" s="325"/>
      <c r="F132" s="325"/>
      <c r="G132" s="325"/>
      <c r="H132" s="1669"/>
      <c r="I132" s="1670"/>
      <c r="J132" s="1443"/>
      <c r="K132" s="41"/>
      <c r="N132" s="41"/>
      <c r="O132" s="41"/>
      <c r="P132" s="41"/>
      <c r="Q132" s="41"/>
      <c r="R132" s="41"/>
      <c r="S132" s="41"/>
      <c r="T132" s="41"/>
      <c r="U132" s="41"/>
      <c r="V132" s="41"/>
      <c r="W132" s="41"/>
      <c r="X132" s="41"/>
      <c r="Y132" s="41"/>
      <c r="Z132" s="41"/>
    </row>
    <row r="133" spans="1:26" ht="20.149999999999999" customHeight="1" x14ac:dyDescent="0.25">
      <c r="A133" s="41"/>
      <c r="C133" s="1659" t="s">
        <v>316</v>
      </c>
      <c r="D133" s="1659"/>
      <c r="E133" s="1659"/>
      <c r="F133" s="1659"/>
      <c r="G133" s="1703"/>
      <c r="H133" s="1669"/>
      <c r="I133" s="1702"/>
      <c r="J133" s="1443"/>
      <c r="K133" s="41"/>
      <c r="N133" s="41"/>
      <c r="O133" s="41"/>
      <c r="P133" s="41"/>
      <c r="Q133" s="41"/>
      <c r="R133" s="41"/>
      <c r="S133" s="41"/>
      <c r="T133" s="41"/>
      <c r="U133" s="41"/>
      <c r="V133" s="41"/>
      <c r="W133" s="41"/>
      <c r="X133" s="41"/>
      <c r="Y133" s="41"/>
      <c r="Z133" s="41"/>
    </row>
    <row r="134" spans="1:26" ht="20.149999999999999" customHeight="1" x14ac:dyDescent="0.25">
      <c r="A134" s="41"/>
      <c r="C134" s="1650" t="s">
        <v>317</v>
      </c>
      <c r="D134" s="1650"/>
      <c r="E134" s="1650"/>
      <c r="F134" s="1650"/>
      <c r="G134" s="1650"/>
      <c r="H134" s="1679"/>
      <c r="I134" s="1680"/>
      <c r="J134" s="1443"/>
      <c r="K134" s="41"/>
      <c r="N134" s="41"/>
      <c r="O134" s="41"/>
      <c r="P134" s="41"/>
      <c r="Q134" s="41"/>
      <c r="R134" s="41"/>
      <c r="S134" s="41"/>
      <c r="T134" s="41"/>
      <c r="U134" s="41"/>
      <c r="V134" s="41"/>
      <c r="W134" s="41"/>
      <c r="X134" s="41"/>
      <c r="Y134" s="41"/>
      <c r="Z134" s="41"/>
    </row>
    <row r="135" spans="1:26" s="176" customFormat="1" ht="20.149999999999999" customHeight="1" x14ac:dyDescent="0.25">
      <c r="A135" s="175"/>
      <c r="C135" s="1733" t="s">
        <v>318</v>
      </c>
      <c r="D135" s="1733"/>
      <c r="E135" s="1733"/>
      <c r="F135" s="1733"/>
      <c r="G135" s="582"/>
      <c r="H135" s="1734"/>
      <c r="I135" s="1735"/>
      <c r="J135" s="193"/>
      <c r="K135" s="175"/>
      <c r="L135" s="175"/>
      <c r="M135" s="180"/>
      <c r="N135" s="175"/>
      <c r="O135" s="175"/>
      <c r="P135" s="175"/>
      <c r="Q135" s="175"/>
      <c r="R135" s="175"/>
      <c r="S135" s="175"/>
      <c r="T135" s="175"/>
      <c r="U135" s="175"/>
      <c r="V135" s="175"/>
      <c r="W135" s="175"/>
      <c r="X135" s="175"/>
      <c r="Y135" s="175"/>
      <c r="Z135" s="175"/>
    </row>
    <row r="136" spans="1:26" ht="111" customHeight="1" x14ac:dyDescent="0.25">
      <c r="A136" s="41"/>
      <c r="C136" s="1581" t="s">
        <v>319</v>
      </c>
      <c r="D136" s="1581"/>
      <c r="E136" s="1581"/>
      <c r="F136" s="1581"/>
      <c r="G136" s="1581"/>
      <c r="H136" s="1581"/>
      <c r="I136" s="669"/>
      <c r="J136" s="1443"/>
      <c r="K136" s="41"/>
      <c r="N136" s="460" t="s">
        <v>320</v>
      </c>
      <c r="O136" s="41"/>
      <c r="P136" s="41"/>
      <c r="Q136" s="41"/>
      <c r="R136" s="41"/>
      <c r="S136" s="41"/>
      <c r="T136" s="41"/>
      <c r="U136" s="41"/>
      <c r="V136" s="41"/>
      <c r="W136" s="41"/>
      <c r="X136" s="41"/>
      <c r="Y136" s="41"/>
      <c r="Z136" s="41"/>
    </row>
    <row r="137" spans="1:26" ht="19.5" customHeight="1" x14ac:dyDescent="0.25">
      <c r="A137" s="41"/>
      <c r="C137" s="106" t="s">
        <v>202</v>
      </c>
      <c r="D137" s="1582"/>
      <c r="E137" s="1583"/>
      <c r="F137" s="1583"/>
      <c r="G137" s="1584"/>
      <c r="H137" s="106" t="s">
        <v>203</v>
      </c>
      <c r="I137" s="1089"/>
      <c r="J137" s="1443"/>
      <c r="K137" s="41"/>
      <c r="N137" s="41" t="s">
        <v>321</v>
      </c>
      <c r="O137" s="41"/>
      <c r="P137" s="41"/>
      <c r="Q137" s="41"/>
      <c r="R137" s="41"/>
      <c r="S137" s="41"/>
      <c r="T137" s="41"/>
      <c r="U137" s="41"/>
      <c r="V137" s="41"/>
      <c r="W137" s="41"/>
      <c r="X137" s="41"/>
      <c r="Y137" s="41"/>
      <c r="Z137" s="41"/>
    </row>
    <row r="138" spans="1:26" ht="10.5" customHeight="1" x14ac:dyDescent="0.25">
      <c r="A138" s="41"/>
      <c r="C138" s="106"/>
      <c r="J138" s="1443"/>
      <c r="K138" s="41"/>
      <c r="N138" s="41"/>
      <c r="O138" s="41"/>
      <c r="P138" s="41"/>
      <c r="Q138" s="41"/>
      <c r="R138" s="41"/>
      <c r="S138" s="41"/>
      <c r="T138" s="41"/>
      <c r="U138" s="41"/>
      <c r="V138" s="41"/>
      <c r="W138" s="41"/>
      <c r="X138" s="41"/>
      <c r="Y138" s="41"/>
      <c r="Z138" s="41"/>
    </row>
    <row r="139" spans="1:26" ht="112.5" customHeight="1" x14ac:dyDescent="0.25">
      <c r="A139" s="41"/>
      <c r="C139" s="1661"/>
      <c r="D139" s="1662"/>
      <c r="E139" s="1662"/>
      <c r="F139" s="1662"/>
      <c r="G139" s="1662"/>
      <c r="H139" s="1662"/>
      <c r="I139" s="1663"/>
      <c r="J139" s="1443"/>
      <c r="K139" s="41"/>
      <c r="N139" s="41"/>
      <c r="O139" s="41"/>
      <c r="P139" s="41"/>
      <c r="Q139" s="41"/>
      <c r="R139" s="41"/>
      <c r="S139" s="41"/>
      <c r="T139" s="41"/>
      <c r="U139" s="41"/>
      <c r="V139" s="41"/>
      <c r="W139" s="41"/>
      <c r="X139" s="41"/>
      <c r="Y139" s="41"/>
      <c r="Z139" s="41"/>
    </row>
    <row r="140" spans="1:26" ht="19.5" customHeight="1" x14ac:dyDescent="0.25">
      <c r="A140" s="41"/>
      <c r="C140" s="325"/>
      <c r="D140" s="325"/>
      <c r="E140" s="325"/>
      <c r="F140" s="325"/>
      <c r="G140" s="325"/>
      <c r="H140" s="657"/>
      <c r="I140" s="417"/>
      <c r="J140" s="1443"/>
      <c r="K140" s="41"/>
      <c r="L140" s="460" t="s">
        <v>322</v>
      </c>
      <c r="N140" s="41"/>
      <c r="O140" s="41"/>
      <c r="P140" s="41"/>
      <c r="Q140" s="41"/>
      <c r="R140" s="41"/>
      <c r="S140" s="41"/>
      <c r="T140" s="41"/>
      <c r="U140" s="41"/>
      <c r="V140" s="41"/>
      <c r="W140" s="41"/>
      <c r="X140" s="41"/>
      <c r="Y140" s="41"/>
      <c r="Z140" s="41"/>
    </row>
    <row r="141" spans="1:26" ht="19.5" customHeight="1" x14ac:dyDescent="0.25">
      <c r="A141" s="41"/>
      <c r="C141" s="1674" t="s">
        <v>29</v>
      </c>
      <c r="D141" s="1674"/>
      <c r="E141" s="1674"/>
      <c r="F141" s="1674"/>
      <c r="G141" s="1674"/>
      <c r="H141" s="1674"/>
      <c r="I141" s="1674"/>
      <c r="J141" s="1443"/>
      <c r="K141" s="41"/>
      <c r="N141" s="41"/>
      <c r="O141" s="41"/>
      <c r="P141" s="41"/>
      <c r="Q141" s="41"/>
      <c r="R141" s="41"/>
      <c r="S141" s="41"/>
      <c r="T141" s="41"/>
      <c r="U141" s="41"/>
      <c r="V141" s="41"/>
      <c r="W141" s="41"/>
      <c r="X141" s="41"/>
      <c r="Y141" s="41"/>
      <c r="Z141" s="41"/>
    </row>
    <row r="142" spans="1:26" ht="10.5" customHeight="1" x14ac:dyDescent="0.25">
      <c r="A142" s="41"/>
      <c r="C142" s="334"/>
      <c r="D142" s="397"/>
      <c r="E142" s="397"/>
      <c r="F142" s="397"/>
      <c r="G142" s="397"/>
      <c r="H142" s="668"/>
      <c r="I142" s="668"/>
      <c r="J142" s="11"/>
      <c r="K142" s="41"/>
      <c r="N142" s="41"/>
      <c r="O142" s="41"/>
      <c r="P142" s="41"/>
      <c r="Q142" s="41"/>
      <c r="R142" s="41"/>
      <c r="S142" s="41"/>
      <c r="T142" s="41"/>
      <c r="U142" s="41"/>
      <c r="V142" s="41"/>
      <c r="W142" s="41"/>
      <c r="X142" s="41"/>
      <c r="Y142" s="41"/>
      <c r="Z142" s="41"/>
    </row>
    <row r="143" spans="1:26" ht="30.75" customHeight="1" x14ac:dyDescent="0.25">
      <c r="A143" s="41"/>
      <c r="C143" s="1589" t="s">
        <v>323</v>
      </c>
      <c r="D143" s="1589"/>
      <c r="E143" s="1589"/>
      <c r="F143" s="1589"/>
      <c r="G143" s="1589"/>
      <c r="H143" s="1660"/>
      <c r="I143" s="1660"/>
      <c r="J143" s="11"/>
      <c r="K143" s="41"/>
      <c r="N143" s="41"/>
      <c r="O143" s="41"/>
      <c r="P143" s="41"/>
      <c r="Q143" s="41"/>
      <c r="R143" s="41"/>
      <c r="S143" s="41"/>
      <c r="T143" s="41"/>
      <c r="U143" s="41"/>
      <c r="V143" s="41"/>
      <c r="W143" s="41"/>
      <c r="X143" s="41"/>
      <c r="Y143" s="41"/>
      <c r="Z143" s="41"/>
    </row>
    <row r="144" spans="1:26" ht="30.75" customHeight="1" x14ac:dyDescent="0.25">
      <c r="A144" s="41"/>
      <c r="C144" s="1650" t="s">
        <v>324</v>
      </c>
      <c r="D144" s="1650"/>
      <c r="E144" s="1650"/>
      <c r="F144" s="1690"/>
      <c r="G144" s="342"/>
      <c r="H144" s="1675"/>
      <c r="I144" s="1675"/>
      <c r="J144" s="1443"/>
      <c r="K144" s="41"/>
      <c r="N144" s="41"/>
      <c r="O144" s="41"/>
      <c r="P144" s="41"/>
      <c r="Q144" s="41"/>
      <c r="R144" s="41"/>
      <c r="S144" s="41"/>
      <c r="T144" s="41"/>
      <c r="U144" s="41"/>
      <c r="V144" s="41"/>
      <c r="W144" s="41"/>
      <c r="X144" s="41"/>
      <c r="Y144" s="41"/>
      <c r="Z144" s="41"/>
    </row>
    <row r="145" spans="1:41" ht="39" hidden="1" customHeight="1" x14ac:dyDescent="0.25">
      <c r="A145" s="41"/>
      <c r="C145" s="1690"/>
      <c r="D145" s="1690"/>
      <c r="E145" s="1690"/>
      <c r="F145" s="1690"/>
      <c r="G145" s="342"/>
      <c r="H145" s="494"/>
      <c r="I145" s="494"/>
      <c r="J145" s="1443"/>
      <c r="K145" s="41"/>
      <c r="N145" s="41"/>
      <c r="O145" s="41"/>
      <c r="P145" s="41"/>
      <c r="Q145" s="41"/>
      <c r="R145" s="41"/>
      <c r="S145" s="41"/>
      <c r="T145" s="41"/>
      <c r="U145" s="41"/>
      <c r="V145" s="41"/>
      <c r="W145" s="41"/>
      <c r="X145" s="41"/>
      <c r="Y145" s="41"/>
      <c r="Z145" s="41"/>
    </row>
    <row r="146" spans="1:41" ht="19.5" customHeight="1" x14ac:dyDescent="0.25">
      <c r="A146" s="41"/>
      <c r="C146" s="1650" t="s">
        <v>325</v>
      </c>
      <c r="D146" s="1650"/>
      <c r="E146" s="1650"/>
      <c r="F146" s="1650"/>
      <c r="G146" s="1650"/>
      <c r="H146" s="1678"/>
      <c r="I146" s="1678"/>
      <c r="J146" s="1443"/>
      <c r="K146" s="41"/>
      <c r="N146" s="41"/>
      <c r="O146" s="41"/>
      <c r="P146" s="41"/>
      <c r="Q146" s="41"/>
      <c r="R146" s="41"/>
      <c r="S146" s="41"/>
      <c r="T146" s="41"/>
      <c r="U146" s="41"/>
      <c r="V146" s="41"/>
      <c r="W146" s="41"/>
      <c r="X146" s="41"/>
      <c r="Y146" s="41"/>
      <c r="Z146" s="41"/>
    </row>
    <row r="147" spans="1:41" ht="10.5" customHeight="1" x14ac:dyDescent="0.25">
      <c r="A147" s="41"/>
      <c r="C147" s="1650"/>
      <c r="D147" s="1650"/>
      <c r="E147" s="1650"/>
      <c r="F147" s="1650"/>
      <c r="G147" s="1650"/>
      <c r="H147" s="669"/>
      <c r="I147" s="185"/>
      <c r="J147" s="1443"/>
      <c r="K147" s="41"/>
      <c r="N147" s="41"/>
      <c r="O147" s="41"/>
      <c r="P147" s="41"/>
      <c r="Q147" s="41"/>
      <c r="R147" s="41"/>
      <c r="S147" s="41"/>
      <c r="T147" s="41"/>
      <c r="U147" s="41"/>
      <c r="V147" s="41"/>
      <c r="W147" s="41"/>
      <c r="X147" s="41"/>
      <c r="Y147" s="41"/>
      <c r="Z147" s="41"/>
    </row>
    <row r="148" spans="1:41" ht="19.5" customHeight="1" x14ac:dyDescent="0.25">
      <c r="A148" s="41"/>
      <c r="C148" s="1650" t="s">
        <v>326</v>
      </c>
      <c r="D148" s="1650"/>
      <c r="E148" s="1650"/>
      <c r="F148" s="1650"/>
      <c r="G148" s="1650"/>
      <c r="H148" s="1677"/>
      <c r="I148" s="1658"/>
      <c r="J148" s="1443"/>
      <c r="K148" s="41"/>
      <c r="N148" s="41"/>
      <c r="O148" s="41"/>
      <c r="P148" s="41"/>
      <c r="Q148" s="41"/>
      <c r="R148" s="41"/>
      <c r="S148" s="41"/>
      <c r="T148" s="41"/>
      <c r="U148" s="41"/>
      <c r="V148" s="41"/>
      <c r="W148" s="41"/>
      <c r="X148" s="41"/>
      <c r="Y148" s="41"/>
      <c r="Z148" s="41"/>
    </row>
    <row r="149" spans="1:41" ht="10.5" customHeight="1" x14ac:dyDescent="0.25">
      <c r="A149" s="41"/>
      <c r="C149" s="1650"/>
      <c r="D149" s="1650"/>
      <c r="E149" s="1650"/>
      <c r="F149" s="1650"/>
      <c r="G149" s="1650"/>
      <c r="H149" s="422"/>
      <c r="I149" s="422"/>
      <c r="J149" s="1443"/>
      <c r="K149" s="41"/>
      <c r="N149" s="41"/>
      <c r="O149" s="41"/>
      <c r="P149" s="41"/>
      <c r="Q149" s="41"/>
      <c r="R149" s="41"/>
      <c r="S149" s="41"/>
      <c r="T149" s="41"/>
      <c r="U149" s="41"/>
      <c r="V149" s="41"/>
      <c r="W149" s="41"/>
      <c r="X149" s="41"/>
      <c r="Y149" s="41"/>
      <c r="Z149" s="41"/>
    </row>
    <row r="150" spans="1:41" ht="19.5" customHeight="1" x14ac:dyDescent="0.25">
      <c r="A150" s="41"/>
      <c r="C150" s="148" t="s">
        <v>327</v>
      </c>
      <c r="D150" s="420"/>
      <c r="E150" s="420"/>
      <c r="F150" s="420"/>
      <c r="G150" s="421"/>
      <c r="H150" s="1657"/>
      <c r="I150" s="1658"/>
      <c r="J150" s="1443"/>
      <c r="K150" s="41"/>
      <c r="N150" s="41"/>
      <c r="O150" s="41"/>
      <c r="P150" s="41"/>
      <c r="Q150" s="41"/>
      <c r="R150" s="41"/>
      <c r="S150" s="41"/>
      <c r="T150" s="41"/>
      <c r="U150" s="41"/>
      <c r="V150" s="41"/>
      <c r="W150" s="41"/>
      <c r="X150" s="41"/>
      <c r="Y150" s="41"/>
      <c r="Z150" s="41"/>
    </row>
    <row r="151" spans="1:41" ht="33" customHeight="1" x14ac:dyDescent="0.25">
      <c r="A151" s="41"/>
      <c r="C151" s="1567" t="s">
        <v>328</v>
      </c>
      <c r="D151" s="1567"/>
      <c r="E151" s="1567"/>
      <c r="F151" s="1567"/>
      <c r="G151" s="1567"/>
      <c r="H151" s="657"/>
      <c r="I151" s="419"/>
      <c r="J151" s="1443"/>
      <c r="K151" s="41"/>
      <c r="N151" s="41"/>
      <c r="O151" s="41"/>
      <c r="P151" s="41"/>
      <c r="Q151" s="41"/>
      <c r="R151" s="41"/>
      <c r="S151" s="41"/>
      <c r="T151" s="41"/>
      <c r="U151" s="41"/>
      <c r="V151" s="41"/>
      <c r="W151" s="41"/>
      <c r="X151" s="41"/>
      <c r="Y151" s="41"/>
      <c r="Z151" s="41"/>
    </row>
    <row r="152" spans="1:41" ht="19.5" customHeight="1" x14ac:dyDescent="0.25">
      <c r="A152" s="41"/>
      <c r="C152" s="106" t="s">
        <v>202</v>
      </c>
      <c r="D152" s="1582"/>
      <c r="E152" s="1583"/>
      <c r="F152" s="1583"/>
      <c r="G152" s="1584"/>
      <c r="H152" s="106" t="s">
        <v>203</v>
      </c>
      <c r="I152" s="1089"/>
      <c r="J152" s="1443"/>
      <c r="K152" s="41"/>
      <c r="N152" s="41"/>
      <c r="O152" s="41"/>
      <c r="P152" s="41"/>
      <c r="Q152" s="41"/>
      <c r="R152" s="41"/>
      <c r="S152" s="41"/>
      <c r="T152" s="41"/>
      <c r="U152" s="41"/>
      <c r="V152" s="41"/>
      <c r="W152" s="41"/>
      <c r="X152" s="41"/>
      <c r="Y152" s="41"/>
      <c r="Z152" s="41"/>
    </row>
    <row r="153" spans="1:41" ht="10.5" customHeight="1" x14ac:dyDescent="0.25">
      <c r="A153" s="41"/>
      <c r="C153" s="106"/>
      <c r="J153" s="1443"/>
      <c r="K153" s="41"/>
      <c r="N153" s="41"/>
      <c r="O153" s="41"/>
      <c r="P153" s="41"/>
      <c r="Q153" s="41"/>
      <c r="R153" s="41"/>
      <c r="S153" s="41"/>
      <c r="T153" s="41"/>
      <c r="U153" s="41"/>
      <c r="V153" s="41"/>
      <c r="W153" s="41"/>
      <c r="X153" s="41"/>
      <c r="Y153" s="41"/>
      <c r="Z153" s="41"/>
    </row>
    <row r="154" spans="1:41" s="176" customFormat="1" ht="112.5" customHeight="1" x14ac:dyDescent="0.25">
      <c r="A154" s="175"/>
      <c r="C154" s="1726"/>
      <c r="D154" s="1727"/>
      <c r="E154" s="1727"/>
      <c r="F154" s="1727"/>
      <c r="G154" s="1727"/>
      <c r="H154" s="1727"/>
      <c r="I154" s="1728"/>
      <c r="J154" s="11"/>
      <c r="K154" s="41"/>
      <c r="L154" s="41"/>
      <c r="M154" s="41"/>
      <c r="N154" s="180"/>
      <c r="O154" s="180"/>
      <c r="P154" s="180"/>
      <c r="Q154" s="180"/>
      <c r="R154" s="180"/>
      <c r="S154" s="175"/>
      <c r="T154" s="175"/>
      <c r="U154" s="175"/>
      <c r="V154" s="175"/>
      <c r="W154" s="175"/>
      <c r="X154" s="175"/>
      <c r="Y154" s="175"/>
      <c r="Z154" s="175"/>
      <c r="AD154" s="11"/>
      <c r="AE154" s="11"/>
      <c r="AF154" s="11"/>
      <c r="AG154" s="11"/>
      <c r="AH154" s="11"/>
      <c r="AI154" s="11"/>
      <c r="AJ154" s="11"/>
      <c r="AK154" s="11"/>
      <c r="AL154" s="11"/>
      <c r="AM154" s="11"/>
      <c r="AN154" s="11"/>
      <c r="AO154" s="11"/>
    </row>
    <row r="155" spans="1:41" ht="19.5" customHeight="1" x14ac:dyDescent="0.25">
      <c r="A155" s="41"/>
      <c r="C155" s="1665" t="s">
        <v>329</v>
      </c>
      <c r="D155" s="1665"/>
      <c r="E155" s="1665"/>
      <c r="F155" s="1665"/>
      <c r="G155" s="1665"/>
      <c r="H155" s="1665"/>
      <c r="I155" s="1443"/>
      <c r="J155" s="1443"/>
      <c r="K155" s="41"/>
      <c r="N155" s="41"/>
      <c r="O155" s="41"/>
      <c r="P155" s="41"/>
      <c r="Q155" s="41"/>
      <c r="R155" s="41"/>
      <c r="S155" s="41"/>
      <c r="T155" s="41"/>
      <c r="U155" s="41"/>
      <c r="V155" s="41"/>
      <c r="W155" s="41"/>
      <c r="X155" s="41"/>
      <c r="Y155" s="41"/>
      <c r="Z155" s="41"/>
    </row>
    <row r="156" spans="1:41" ht="17.25" customHeight="1" x14ac:dyDescent="0.25">
      <c r="A156" s="41"/>
      <c r="C156" s="423"/>
      <c r="D156" s="423"/>
      <c r="E156" s="423"/>
      <c r="F156" s="423"/>
      <c r="G156" s="423"/>
      <c r="H156" s="670"/>
      <c r="I156" s="670"/>
      <c r="J156" s="1443"/>
      <c r="K156" s="41"/>
      <c r="N156" s="41"/>
      <c r="O156" s="41"/>
      <c r="P156" s="41"/>
      <c r="Q156" s="41"/>
      <c r="R156" s="41"/>
      <c r="S156" s="41"/>
      <c r="T156" s="41"/>
      <c r="U156" s="41"/>
      <c r="V156" s="41"/>
      <c r="W156" s="41"/>
      <c r="X156" s="41"/>
      <c r="Y156" s="41"/>
      <c r="Z156" s="41"/>
    </row>
    <row r="157" spans="1:41" s="195" customFormat="1" ht="25.5" customHeight="1" x14ac:dyDescent="0.25">
      <c r="A157" s="194"/>
      <c r="C157" s="1674" t="s">
        <v>30</v>
      </c>
      <c r="D157" s="1674"/>
      <c r="E157" s="1674"/>
      <c r="F157" s="1674"/>
      <c r="G157" s="1674"/>
      <c r="H157" s="1674"/>
      <c r="I157" s="1674"/>
      <c r="J157" s="1443"/>
      <c r="K157" s="41"/>
      <c r="L157" s="41"/>
      <c r="M157" s="41"/>
      <c r="N157" s="194"/>
      <c r="O157" s="194"/>
      <c r="P157" s="175"/>
      <c r="Q157" s="175"/>
      <c r="R157" s="175"/>
      <c r="S157" s="194"/>
      <c r="T157" s="175"/>
      <c r="U157" s="175"/>
      <c r="V157" s="175"/>
      <c r="W157" s="175"/>
      <c r="X157" s="175"/>
      <c r="Y157" s="175"/>
      <c r="Z157" s="194"/>
      <c r="AD157" s="11"/>
      <c r="AE157" s="11"/>
      <c r="AF157" s="11"/>
      <c r="AG157" s="11"/>
      <c r="AH157" s="11"/>
      <c r="AI157" s="11"/>
      <c r="AJ157" s="11"/>
      <c r="AK157" s="11"/>
      <c r="AL157" s="11"/>
      <c r="AM157" s="11"/>
      <c r="AN157" s="11"/>
    </row>
    <row r="158" spans="1:41" s="176" customFormat="1" ht="10.5" customHeight="1" x14ac:dyDescent="0.25">
      <c r="A158" s="175"/>
      <c r="C158" s="198"/>
      <c r="D158" s="198"/>
      <c r="E158" s="198"/>
      <c r="F158" s="198"/>
      <c r="G158" s="198"/>
      <c r="H158" s="198"/>
      <c r="I158" s="198"/>
      <c r="J158" s="1443"/>
      <c r="K158" s="41"/>
      <c r="L158" s="41"/>
      <c r="M158" s="41"/>
      <c r="N158" s="175"/>
      <c r="O158" s="175"/>
      <c r="P158" s="175"/>
      <c r="Q158" s="175"/>
      <c r="R158" s="175"/>
      <c r="S158" s="175"/>
      <c r="T158" s="175"/>
      <c r="U158" s="194"/>
      <c r="V158" s="194"/>
      <c r="W158" s="194"/>
      <c r="X158" s="175"/>
      <c r="Y158" s="175"/>
      <c r="Z158" s="175"/>
      <c r="AD158" s="11"/>
      <c r="AE158" s="11"/>
      <c r="AF158" s="11"/>
      <c r="AG158" s="11"/>
      <c r="AH158" s="11"/>
      <c r="AI158" s="11"/>
      <c r="AJ158" s="11"/>
      <c r="AK158" s="11"/>
      <c r="AL158" s="11"/>
      <c r="AM158" s="11"/>
      <c r="AN158" s="11"/>
    </row>
    <row r="159" spans="1:41" s="178" customFormat="1" ht="36" customHeight="1" x14ac:dyDescent="0.35">
      <c r="A159" s="177"/>
      <c r="C159" s="1725" t="s">
        <v>330</v>
      </c>
      <c r="D159" s="1725"/>
      <c r="E159" s="1725"/>
      <c r="F159" s="1725"/>
      <c r="G159" s="1725"/>
      <c r="H159" s="1725"/>
      <c r="I159" s="1725"/>
      <c r="J159" s="1443"/>
      <c r="K159" s="41"/>
      <c r="L159" s="41"/>
      <c r="M159" s="41"/>
      <c r="N159" s="177"/>
      <c r="O159" s="177"/>
      <c r="P159" s="175"/>
      <c r="Q159" s="175"/>
      <c r="R159" s="175"/>
      <c r="S159" s="177"/>
      <c r="T159" s="175"/>
      <c r="U159" s="175"/>
      <c r="V159" s="175"/>
      <c r="W159" s="175"/>
      <c r="X159" s="175"/>
      <c r="Y159" s="175"/>
      <c r="Z159" s="180"/>
      <c r="AA159" s="179"/>
      <c r="AD159" s="11"/>
      <c r="AE159" s="11"/>
      <c r="AF159" s="11"/>
      <c r="AG159" s="11"/>
      <c r="AH159" s="11"/>
      <c r="AI159" s="11"/>
      <c r="AJ159" s="11"/>
      <c r="AK159" s="11"/>
      <c r="AL159" s="11"/>
      <c r="AM159" s="11"/>
      <c r="AN159" s="11"/>
    </row>
    <row r="160" spans="1:41" s="176" customFormat="1" ht="112.5" customHeight="1" x14ac:dyDescent="0.35">
      <c r="A160" s="175"/>
      <c r="B160" s="196"/>
      <c r="C160" s="1640"/>
      <c r="D160" s="1641"/>
      <c r="E160" s="1641"/>
      <c r="F160" s="1641"/>
      <c r="G160" s="1641"/>
      <c r="H160" s="1641"/>
      <c r="I160" s="1642"/>
      <c r="J160" s="1443"/>
      <c r="K160" s="41"/>
      <c r="L160" s="41"/>
      <c r="M160" s="41"/>
      <c r="N160" s="180"/>
      <c r="O160" s="175"/>
      <c r="P160" s="180"/>
      <c r="Q160" s="180"/>
      <c r="R160" s="175"/>
      <c r="S160" s="175"/>
      <c r="T160" s="175"/>
      <c r="U160" s="180"/>
      <c r="V160" s="180"/>
      <c r="W160" s="177"/>
      <c r="X160" s="197"/>
      <c r="Y160" s="344"/>
      <c r="Z160" s="175"/>
      <c r="AD160" s="11"/>
      <c r="AE160" s="11"/>
      <c r="AF160" s="11"/>
      <c r="AG160" s="11"/>
      <c r="AH160" s="11"/>
      <c r="AI160" s="11"/>
      <c r="AJ160" s="11"/>
      <c r="AK160" s="11"/>
      <c r="AL160" s="11"/>
      <c r="AM160" s="11"/>
      <c r="AN160" s="11"/>
    </row>
    <row r="161" spans="1:44" s="176" customFormat="1" ht="10.5" customHeight="1" x14ac:dyDescent="0.25">
      <c r="A161" s="175"/>
      <c r="C161" s="198"/>
      <c r="D161" s="198"/>
      <c r="E161" s="198"/>
      <c r="F161" s="198"/>
      <c r="G161" s="198"/>
      <c r="H161" s="198"/>
      <c r="I161" s="198"/>
      <c r="J161" s="198"/>
      <c r="K161" s="41"/>
      <c r="L161" s="41"/>
      <c r="M161" s="41"/>
      <c r="N161" s="175"/>
      <c r="O161" s="175"/>
      <c r="P161" s="180"/>
      <c r="Q161" s="180"/>
      <c r="R161" s="175"/>
      <c r="S161" s="175"/>
      <c r="T161" s="175"/>
      <c r="U161" s="175"/>
      <c r="V161" s="175"/>
      <c r="W161" s="175"/>
      <c r="X161" s="175"/>
      <c r="Y161" s="175"/>
      <c r="Z161" s="175"/>
      <c r="AD161" s="11"/>
      <c r="AE161" s="11"/>
      <c r="AF161" s="11"/>
      <c r="AG161" s="11"/>
      <c r="AH161" s="11"/>
      <c r="AI161" s="11"/>
      <c r="AJ161" s="11"/>
      <c r="AK161" s="11"/>
      <c r="AL161" s="11"/>
      <c r="AM161" s="11"/>
      <c r="AN161" s="11"/>
    </row>
    <row r="162" spans="1:44" s="196" customFormat="1" ht="46.5" customHeight="1" x14ac:dyDescent="0.25">
      <c r="A162" s="197"/>
      <c r="C162" s="1724" t="s">
        <v>331</v>
      </c>
      <c r="D162" s="1724"/>
      <c r="E162" s="1724"/>
      <c r="F162" s="1724"/>
      <c r="G162" s="1724"/>
      <c r="H162" s="1724"/>
      <c r="I162" s="1724"/>
      <c r="J162" s="1443"/>
      <c r="K162" s="41"/>
      <c r="L162" s="41"/>
      <c r="M162" s="41"/>
      <c r="N162" s="197"/>
      <c r="O162" s="197"/>
      <c r="P162" s="197"/>
      <c r="Q162" s="197"/>
      <c r="R162" s="197"/>
      <c r="S162" s="197"/>
      <c r="T162" s="197"/>
      <c r="U162" s="197"/>
      <c r="V162" s="197"/>
      <c r="W162" s="197"/>
      <c r="X162" s="197"/>
      <c r="Y162" s="197"/>
      <c r="Z162" s="197"/>
      <c r="AD162" s="11"/>
      <c r="AE162" s="11"/>
      <c r="AF162" s="11"/>
      <c r="AG162" s="11"/>
      <c r="AH162" s="11"/>
      <c r="AI162" s="11"/>
      <c r="AJ162" s="11"/>
      <c r="AK162" s="11"/>
      <c r="AL162" s="11"/>
      <c r="AM162" s="11"/>
      <c r="AN162" s="11"/>
    </row>
    <row r="163" spans="1:44" s="176" customFormat="1" ht="112.5" customHeight="1" x14ac:dyDescent="0.25">
      <c r="A163" s="175"/>
      <c r="B163" s="196"/>
      <c r="C163" s="1635"/>
      <c r="D163" s="1636"/>
      <c r="E163" s="1636"/>
      <c r="F163" s="1636"/>
      <c r="G163" s="1636"/>
      <c r="H163" s="1636"/>
      <c r="I163" s="1637"/>
      <c r="J163" s="1443"/>
      <c r="K163" s="41"/>
      <c r="L163" s="41"/>
      <c r="M163" s="41"/>
      <c r="N163" s="180"/>
      <c r="O163" s="175"/>
      <c r="P163" s="175"/>
      <c r="Q163" s="175"/>
      <c r="R163" s="175"/>
      <c r="S163" s="175"/>
      <c r="T163" s="175"/>
      <c r="U163" s="175"/>
      <c r="V163" s="175"/>
      <c r="W163" s="175"/>
      <c r="X163" s="175"/>
      <c r="Y163" s="175"/>
      <c r="Z163" s="175"/>
      <c r="AD163" s="11"/>
      <c r="AE163" s="11"/>
      <c r="AF163" s="11"/>
      <c r="AG163" s="11"/>
      <c r="AH163" s="11"/>
      <c r="AI163" s="11"/>
      <c r="AJ163" s="11"/>
      <c r="AK163" s="11"/>
      <c r="AL163" s="11"/>
      <c r="AM163" s="11"/>
      <c r="AN163" s="11"/>
    </row>
    <row r="164" spans="1:44" s="176" customFormat="1" ht="10.5" customHeight="1" x14ac:dyDescent="0.25">
      <c r="A164" s="175"/>
      <c r="C164" s="198"/>
      <c r="D164" s="198"/>
      <c r="E164" s="198"/>
      <c r="F164" s="198"/>
      <c r="G164" s="198"/>
      <c r="H164" s="198"/>
      <c r="I164" s="198"/>
      <c r="J164" s="198"/>
      <c r="K164" s="41"/>
      <c r="L164" s="41"/>
      <c r="M164" s="41"/>
      <c r="N164" s="175"/>
      <c r="O164" s="175"/>
      <c r="P164" s="180"/>
      <c r="Q164" s="180"/>
      <c r="R164" s="175"/>
      <c r="S164" s="175"/>
      <c r="T164" s="175"/>
      <c r="U164" s="175"/>
      <c r="V164" s="175"/>
      <c r="W164" s="175"/>
      <c r="X164" s="175"/>
      <c r="Y164" s="175"/>
      <c r="Z164" s="175"/>
      <c r="AD164" s="11"/>
      <c r="AE164" s="11"/>
      <c r="AF164" s="11"/>
      <c r="AG164" s="11"/>
      <c r="AH164" s="11"/>
      <c r="AI164" s="11"/>
      <c r="AJ164" s="11"/>
      <c r="AK164" s="11"/>
      <c r="AL164" s="11"/>
      <c r="AM164" s="11"/>
      <c r="AN164" s="11"/>
    </row>
    <row r="165" spans="1:44" s="196" customFormat="1" ht="34.5" customHeight="1" x14ac:dyDescent="0.25">
      <c r="A165" s="197"/>
      <c r="C165" s="1673" t="s">
        <v>332</v>
      </c>
      <c r="D165" s="1673"/>
      <c r="E165" s="1673"/>
      <c r="F165" s="1673"/>
      <c r="G165" s="1673"/>
      <c r="H165" s="1673"/>
      <c r="I165" s="1673"/>
      <c r="J165" s="1443"/>
      <c r="K165" s="41"/>
      <c r="L165" s="41"/>
      <c r="M165" s="41"/>
      <c r="N165" s="197"/>
      <c r="O165" s="197"/>
      <c r="P165" s="197"/>
      <c r="Q165" s="197"/>
      <c r="R165" s="197"/>
      <c r="S165" s="197"/>
      <c r="T165" s="197"/>
      <c r="U165" s="197"/>
      <c r="V165" s="197"/>
      <c r="W165" s="197"/>
      <c r="X165" s="197"/>
      <c r="Y165" s="197"/>
      <c r="Z165" s="197"/>
      <c r="AD165" s="11"/>
      <c r="AE165" s="11"/>
      <c r="AF165" s="11"/>
      <c r="AG165" s="11"/>
      <c r="AH165" s="11"/>
      <c r="AI165" s="11"/>
      <c r="AJ165" s="11"/>
      <c r="AK165" s="11"/>
      <c r="AL165" s="11"/>
      <c r="AM165" s="11"/>
      <c r="AN165" s="11"/>
      <c r="AO165" s="11"/>
      <c r="AP165" s="11"/>
      <c r="AQ165" s="11"/>
      <c r="AR165" s="11"/>
    </row>
    <row r="166" spans="1:44" s="196" customFormat="1" x14ac:dyDescent="0.25">
      <c r="A166" s="197"/>
      <c r="C166" s="1664" t="s">
        <v>333</v>
      </c>
      <c r="D166" s="1664"/>
      <c r="E166" s="343"/>
      <c r="F166" s="343"/>
      <c r="G166" s="343"/>
      <c r="H166" s="671"/>
      <c r="I166" s="671"/>
      <c r="J166" s="1443"/>
      <c r="K166" s="41"/>
      <c r="L166" s="41"/>
      <c r="M166" s="41"/>
      <c r="N166" s="197"/>
      <c r="O166" s="197"/>
      <c r="P166" s="197"/>
      <c r="Q166" s="197"/>
      <c r="R166" s="197"/>
      <c r="S166" s="197"/>
      <c r="T166" s="197"/>
      <c r="U166" s="197"/>
      <c r="V166" s="197"/>
      <c r="W166" s="197"/>
      <c r="X166" s="197"/>
      <c r="Y166" s="197"/>
      <c r="Z166" s="197"/>
      <c r="AD166" s="11"/>
      <c r="AE166" s="11"/>
      <c r="AF166" s="11"/>
      <c r="AG166" s="11"/>
      <c r="AH166" s="11"/>
      <c r="AI166" s="11"/>
      <c r="AJ166" s="11"/>
      <c r="AK166" s="11"/>
      <c r="AL166" s="11"/>
      <c r="AM166" s="11"/>
      <c r="AN166" s="11"/>
      <c r="AO166" s="11"/>
      <c r="AP166" s="11"/>
      <c r="AQ166" s="11"/>
      <c r="AR166" s="11"/>
    </row>
    <row r="167" spans="1:44" s="176" customFormat="1" ht="112.5" customHeight="1" x14ac:dyDescent="0.25">
      <c r="A167" s="175"/>
      <c r="B167" s="196"/>
      <c r="C167" s="1635"/>
      <c r="D167" s="1636"/>
      <c r="E167" s="1636"/>
      <c r="F167" s="1636"/>
      <c r="G167" s="1636"/>
      <c r="H167" s="1636"/>
      <c r="I167" s="1637"/>
      <c r="J167" s="1443"/>
      <c r="K167" s="41"/>
      <c r="L167" s="41"/>
      <c r="M167" s="41"/>
      <c r="N167" s="180"/>
      <c r="O167" s="175"/>
      <c r="P167" s="175"/>
      <c r="Q167" s="175"/>
      <c r="R167" s="175"/>
      <c r="S167" s="175"/>
      <c r="T167" s="175"/>
      <c r="U167" s="175"/>
      <c r="V167" s="175"/>
      <c r="W167" s="175"/>
      <c r="X167" s="175"/>
      <c r="Y167" s="175"/>
      <c r="Z167" s="175"/>
      <c r="AD167" s="11"/>
      <c r="AE167" s="11"/>
      <c r="AF167" s="11"/>
      <c r="AG167" s="11"/>
      <c r="AH167" s="11"/>
      <c r="AI167" s="11"/>
      <c r="AJ167" s="11"/>
      <c r="AK167" s="11"/>
      <c r="AL167" s="11"/>
      <c r="AM167" s="11"/>
      <c r="AN167" s="11"/>
      <c r="AO167" s="11"/>
      <c r="AP167" s="11"/>
      <c r="AQ167" s="11"/>
      <c r="AR167" s="11"/>
    </row>
    <row r="168" spans="1:44" ht="17.25" customHeight="1" x14ac:dyDescent="0.25">
      <c r="A168" s="41"/>
      <c r="C168" s="342"/>
      <c r="D168" s="342"/>
      <c r="E168" s="342"/>
      <c r="F168" s="342"/>
      <c r="G168" s="342"/>
      <c r="H168" s="669"/>
      <c r="I168" s="661" t="str">
        <f ca="1">"© Salix "&amp;YEAR(NOW())</f>
        <v>© Salix 2023</v>
      </c>
      <c r="J168" s="1443"/>
      <c r="K168" s="41"/>
      <c r="N168" s="61"/>
      <c r="O168" s="41"/>
      <c r="P168" s="41"/>
      <c r="Q168" s="41"/>
      <c r="R168" s="41"/>
      <c r="S168" s="41"/>
      <c r="T168" s="41"/>
      <c r="U168" s="41"/>
      <c r="V168" s="41"/>
      <c r="W168" s="41"/>
      <c r="X168" s="41"/>
      <c r="Y168" s="41"/>
      <c r="Z168" s="41"/>
    </row>
    <row r="169" spans="1:44" x14ac:dyDescent="0.15">
      <c r="A169" s="41"/>
      <c r="C169" s="1647">
        <f>L21</f>
        <v>6</v>
      </c>
      <c r="D169" s="1647"/>
      <c r="E169" s="1647"/>
      <c r="F169" s="1647"/>
      <c r="G169" s="1647"/>
      <c r="H169" s="1647"/>
      <c r="I169" s="1647"/>
      <c r="J169" s="1443"/>
      <c r="K169" s="41"/>
      <c r="N169" s="41"/>
      <c r="O169" s="41"/>
      <c r="P169" s="41"/>
      <c r="Q169" s="41"/>
      <c r="R169" s="41"/>
      <c r="S169" s="41"/>
      <c r="T169" s="41"/>
      <c r="U169" s="41"/>
      <c r="V169" s="41"/>
      <c r="W169" s="41"/>
      <c r="X169" s="41"/>
      <c r="Y169" s="41"/>
      <c r="Z169" s="41"/>
    </row>
    <row r="170" spans="1:44" x14ac:dyDescent="0.25">
      <c r="A170" s="41"/>
      <c r="J170" s="1443"/>
      <c r="K170" s="41"/>
      <c r="N170" s="41"/>
      <c r="O170" s="41"/>
      <c r="P170" s="41"/>
      <c r="Q170" s="41"/>
      <c r="R170" s="41"/>
      <c r="S170" s="41"/>
      <c r="T170" s="41"/>
      <c r="U170" s="41"/>
      <c r="V170" s="41"/>
      <c r="W170" s="41"/>
      <c r="X170" s="41"/>
      <c r="Y170" s="41"/>
      <c r="Z170" s="41"/>
    </row>
    <row r="171" spans="1:44" ht="15.75" customHeight="1" x14ac:dyDescent="0.25">
      <c r="A171" s="41"/>
      <c r="B171" s="41"/>
      <c r="C171" s="46"/>
      <c r="D171" s="41"/>
      <c r="E171" s="41"/>
      <c r="F171" s="41"/>
      <c r="G171" s="41"/>
      <c r="H171" s="41"/>
      <c r="I171" s="41"/>
      <c r="J171" s="1442"/>
      <c r="K171" s="41"/>
      <c r="N171" s="41"/>
      <c r="O171" s="41"/>
      <c r="P171" s="41"/>
      <c r="Q171" s="41"/>
      <c r="R171" s="41"/>
      <c r="S171" s="41"/>
      <c r="T171" s="41"/>
      <c r="U171" s="41"/>
      <c r="V171" s="41"/>
      <c r="W171" s="41"/>
      <c r="X171" s="41"/>
      <c r="Y171" s="41"/>
      <c r="Z171" s="41"/>
    </row>
    <row r="172" spans="1:44" x14ac:dyDescent="0.25">
      <c r="A172" s="41"/>
      <c r="B172" s="41"/>
      <c r="C172" s="46"/>
      <c r="D172" s="41"/>
      <c r="E172" s="41"/>
      <c r="F172" s="41"/>
      <c r="G172" s="41"/>
      <c r="H172" s="41"/>
      <c r="I172" s="41"/>
      <c r="J172" s="1442"/>
      <c r="K172" s="41"/>
      <c r="N172" s="41"/>
      <c r="O172" s="41"/>
      <c r="P172" s="41"/>
      <c r="Q172" s="41"/>
      <c r="R172" s="41"/>
      <c r="S172" s="41"/>
      <c r="T172" s="41"/>
      <c r="U172" s="41"/>
      <c r="V172" s="41"/>
      <c r="W172" s="41"/>
      <c r="X172" s="41"/>
      <c r="Y172" s="41"/>
      <c r="Z172" s="41"/>
    </row>
    <row r="173" spans="1:44" x14ac:dyDescent="0.25">
      <c r="A173" s="41"/>
      <c r="B173" s="41"/>
      <c r="C173" s="46"/>
      <c r="D173" s="41"/>
      <c r="E173" s="41"/>
      <c r="F173" s="41"/>
      <c r="G173" s="41"/>
      <c r="H173" s="41"/>
      <c r="I173" s="41"/>
      <c r="J173" s="1442"/>
      <c r="K173" s="41"/>
      <c r="N173" s="41"/>
      <c r="O173" s="41"/>
      <c r="P173" s="41"/>
      <c r="Q173" s="41"/>
      <c r="R173" s="41"/>
      <c r="S173" s="41"/>
      <c r="T173" s="41"/>
      <c r="U173" s="41"/>
      <c r="V173" s="41"/>
      <c r="W173" s="41"/>
      <c r="X173" s="41"/>
      <c r="Y173" s="41"/>
      <c r="Z173" s="41"/>
    </row>
    <row r="174" spans="1:44" x14ac:dyDescent="0.25">
      <c r="A174" s="41"/>
      <c r="B174" s="41"/>
      <c r="C174" s="46"/>
      <c r="D174" s="41"/>
      <c r="E174" s="41"/>
      <c r="F174" s="41"/>
      <c r="G174" s="41"/>
      <c r="H174" s="41"/>
      <c r="I174" s="41"/>
      <c r="J174" s="1442"/>
      <c r="K174" s="41"/>
      <c r="N174" s="41"/>
      <c r="O174" s="41"/>
      <c r="P174" s="41"/>
      <c r="Q174" s="41"/>
      <c r="R174" s="41"/>
      <c r="S174" s="41"/>
      <c r="T174" s="41"/>
      <c r="U174" s="41"/>
      <c r="V174" s="41"/>
      <c r="W174" s="41"/>
      <c r="X174" s="41"/>
      <c r="Y174" s="41"/>
      <c r="Z174" s="41"/>
    </row>
    <row r="175" spans="1:44" x14ac:dyDescent="0.25">
      <c r="A175" s="41"/>
      <c r="B175" s="41"/>
      <c r="C175" s="46"/>
      <c r="D175" s="41"/>
      <c r="E175" s="41"/>
      <c r="F175" s="41"/>
      <c r="G175" s="41"/>
      <c r="H175" s="41"/>
      <c r="I175" s="41"/>
      <c r="J175" s="1442"/>
      <c r="K175" s="41"/>
      <c r="N175" s="41"/>
      <c r="O175" s="41"/>
      <c r="P175" s="41"/>
      <c r="Q175" s="41"/>
      <c r="R175" s="41"/>
      <c r="S175" s="41"/>
      <c r="T175" s="41"/>
      <c r="U175" s="41"/>
      <c r="V175" s="41"/>
      <c r="W175" s="41"/>
      <c r="X175" s="41"/>
      <c r="Y175" s="41"/>
      <c r="Z175" s="41"/>
    </row>
    <row r="176" spans="1:44" x14ac:dyDescent="0.25">
      <c r="A176" s="41"/>
      <c r="B176" s="41"/>
      <c r="C176" s="46"/>
      <c r="D176" s="41"/>
      <c r="E176" s="41"/>
      <c r="F176" s="41"/>
      <c r="G176" s="41"/>
      <c r="H176" s="41"/>
      <c r="I176" s="41"/>
      <c r="J176" s="1442"/>
      <c r="K176" s="41"/>
      <c r="N176" s="41"/>
      <c r="O176" s="41"/>
      <c r="P176" s="41"/>
      <c r="Q176" s="41"/>
      <c r="R176" s="41"/>
      <c r="S176" s="41"/>
      <c r="T176" s="41"/>
      <c r="U176" s="41"/>
      <c r="V176" s="41"/>
      <c r="W176" s="41"/>
      <c r="X176" s="41"/>
      <c r="Y176" s="41"/>
      <c r="Z176" s="41"/>
    </row>
    <row r="177" spans="1:26" x14ac:dyDescent="0.25">
      <c r="A177" s="41"/>
      <c r="B177" s="41"/>
      <c r="C177" s="46"/>
      <c r="D177" s="41"/>
      <c r="E177" s="41"/>
      <c r="F177" s="41"/>
      <c r="G177" s="41"/>
      <c r="H177" s="41"/>
      <c r="I177" s="41"/>
      <c r="J177" s="1442"/>
      <c r="K177" s="41"/>
      <c r="N177" s="41"/>
      <c r="O177" s="41"/>
      <c r="P177" s="41"/>
      <c r="Q177" s="41"/>
      <c r="R177" s="41"/>
      <c r="S177" s="41"/>
      <c r="T177" s="41"/>
      <c r="U177" s="41"/>
      <c r="V177" s="41"/>
      <c r="W177" s="41"/>
      <c r="X177" s="41"/>
      <c r="Y177" s="41"/>
      <c r="Z177" s="41"/>
    </row>
    <row r="178" spans="1:26" x14ac:dyDescent="0.25">
      <c r="A178" s="41"/>
      <c r="B178" s="41"/>
      <c r="C178" s="46"/>
      <c r="D178" s="41"/>
      <c r="E178" s="41"/>
      <c r="F178" s="41"/>
      <c r="G178" s="41"/>
      <c r="H178" s="41"/>
      <c r="I178" s="41"/>
      <c r="J178" s="1442"/>
      <c r="K178" s="41"/>
      <c r="N178" s="41"/>
      <c r="O178" s="41"/>
      <c r="P178" s="41"/>
      <c r="Q178" s="41"/>
      <c r="R178" s="41"/>
      <c r="S178" s="41"/>
      <c r="T178" s="41"/>
      <c r="U178" s="41"/>
      <c r="V178" s="41"/>
      <c r="W178" s="41"/>
      <c r="X178" s="41"/>
      <c r="Y178" s="41"/>
      <c r="Z178" s="41"/>
    </row>
    <row r="179" spans="1:26" x14ac:dyDescent="0.25">
      <c r="A179" s="41"/>
      <c r="B179" s="41"/>
      <c r="C179" s="46"/>
      <c r="D179" s="41"/>
      <c r="E179" s="41"/>
      <c r="F179" s="41"/>
      <c r="G179" s="41"/>
      <c r="H179" s="41"/>
      <c r="I179" s="41"/>
      <c r="J179" s="1442"/>
      <c r="K179" s="41"/>
      <c r="N179" s="41"/>
      <c r="O179" s="41"/>
      <c r="P179" s="41"/>
      <c r="Q179" s="41"/>
      <c r="R179" s="41"/>
      <c r="S179" s="41"/>
      <c r="T179" s="41"/>
      <c r="U179" s="41"/>
      <c r="V179" s="41"/>
      <c r="W179" s="41"/>
      <c r="X179" s="41"/>
      <c r="Y179" s="41"/>
      <c r="Z179" s="41"/>
    </row>
    <row r="180" spans="1:26" x14ac:dyDescent="0.25">
      <c r="A180" s="41"/>
      <c r="B180" s="41"/>
      <c r="C180" s="46"/>
      <c r="D180" s="41"/>
      <c r="E180" s="41"/>
      <c r="F180" s="41"/>
      <c r="G180" s="41"/>
      <c r="H180" s="41"/>
      <c r="I180" s="41"/>
      <c r="J180" s="1442"/>
      <c r="K180" s="41"/>
      <c r="N180" s="41"/>
      <c r="O180" s="41"/>
      <c r="P180" s="41"/>
      <c r="Q180" s="41"/>
      <c r="R180" s="41"/>
      <c r="S180" s="41"/>
      <c r="T180" s="41"/>
      <c r="U180" s="41"/>
      <c r="V180" s="41"/>
      <c r="W180" s="41"/>
      <c r="X180" s="41"/>
      <c r="Y180" s="41"/>
      <c r="Z180" s="41"/>
    </row>
    <row r="181" spans="1:26" x14ac:dyDescent="0.25">
      <c r="A181" s="41"/>
      <c r="B181" s="41"/>
      <c r="C181" s="46"/>
      <c r="D181" s="41"/>
      <c r="E181" s="41"/>
      <c r="F181" s="41"/>
      <c r="G181" s="41"/>
      <c r="H181" s="41"/>
      <c r="I181" s="41"/>
      <c r="J181" s="1442"/>
      <c r="K181" s="41"/>
      <c r="N181" s="41"/>
      <c r="O181" s="41"/>
      <c r="P181" s="41"/>
      <c r="Q181" s="41"/>
      <c r="R181" s="41"/>
      <c r="S181" s="41"/>
      <c r="T181" s="41"/>
      <c r="U181" s="41"/>
      <c r="V181" s="41"/>
      <c r="W181" s="41"/>
      <c r="X181" s="41"/>
      <c r="Y181" s="41"/>
      <c r="Z181" s="41"/>
    </row>
    <row r="182" spans="1:26" x14ac:dyDescent="0.25">
      <c r="A182" s="41"/>
      <c r="B182" s="41"/>
      <c r="C182" s="46"/>
      <c r="D182" s="41"/>
      <c r="E182" s="41"/>
      <c r="F182" s="41"/>
      <c r="G182" s="41"/>
      <c r="H182" s="41"/>
      <c r="I182" s="41"/>
      <c r="J182" s="1442"/>
      <c r="K182" s="41"/>
      <c r="N182" s="41"/>
      <c r="O182" s="41"/>
      <c r="P182" s="41"/>
      <c r="Q182" s="41"/>
      <c r="R182" s="41"/>
      <c r="S182" s="41"/>
      <c r="T182" s="41"/>
      <c r="U182" s="41"/>
      <c r="V182" s="41"/>
      <c r="W182" s="41"/>
      <c r="X182" s="41"/>
      <c r="Y182" s="41"/>
      <c r="Z182" s="41"/>
    </row>
    <row r="183" spans="1:26" x14ac:dyDescent="0.25">
      <c r="A183" s="41"/>
      <c r="B183" s="41"/>
      <c r="C183" s="46"/>
      <c r="D183" s="41"/>
      <c r="E183" s="41"/>
      <c r="F183" s="41"/>
      <c r="G183" s="41"/>
      <c r="H183" s="41"/>
      <c r="I183" s="41"/>
      <c r="J183" s="1442"/>
      <c r="K183" s="41"/>
      <c r="N183" s="41"/>
      <c r="O183" s="41"/>
      <c r="P183" s="41"/>
      <c r="Q183" s="41"/>
      <c r="R183" s="41"/>
      <c r="S183" s="41"/>
      <c r="T183" s="41"/>
      <c r="U183" s="41"/>
      <c r="V183" s="41"/>
      <c r="W183" s="41"/>
      <c r="X183" s="41"/>
      <c r="Y183" s="41"/>
      <c r="Z183" s="41"/>
    </row>
    <row r="184" spans="1:26" x14ac:dyDescent="0.25">
      <c r="A184" s="41"/>
      <c r="B184" s="41"/>
      <c r="C184" s="46"/>
      <c r="D184" s="41"/>
      <c r="E184" s="41"/>
      <c r="F184" s="41"/>
      <c r="G184" s="41"/>
      <c r="H184" s="41"/>
      <c r="I184" s="41"/>
      <c r="J184" s="1442"/>
      <c r="K184" s="41"/>
      <c r="N184" s="41"/>
      <c r="O184" s="41"/>
      <c r="P184" s="41"/>
      <c r="Q184" s="41"/>
      <c r="R184" s="41"/>
      <c r="S184" s="41"/>
      <c r="T184" s="41"/>
      <c r="U184" s="41"/>
      <c r="V184" s="41"/>
      <c r="W184" s="41"/>
      <c r="X184" s="41"/>
      <c r="Y184" s="41"/>
      <c r="Z184" s="41"/>
    </row>
    <row r="185" spans="1:26" x14ac:dyDescent="0.25">
      <c r="A185" s="41"/>
      <c r="B185" s="41"/>
      <c r="C185" s="46"/>
      <c r="D185" s="41"/>
      <c r="E185" s="41"/>
      <c r="F185" s="41"/>
      <c r="G185" s="41"/>
      <c r="H185" s="41"/>
      <c r="I185" s="41"/>
      <c r="J185" s="1442"/>
      <c r="K185" s="41"/>
      <c r="N185" s="41"/>
      <c r="O185" s="41"/>
      <c r="P185" s="41"/>
      <c r="Q185" s="41"/>
      <c r="R185" s="41"/>
      <c r="S185" s="41"/>
      <c r="T185" s="41"/>
      <c r="U185" s="41"/>
      <c r="V185" s="41"/>
      <c r="W185" s="41"/>
      <c r="X185" s="41"/>
      <c r="Y185" s="41"/>
      <c r="Z185" s="41"/>
    </row>
    <row r="186" spans="1:26" x14ac:dyDescent="0.25">
      <c r="A186" s="41"/>
      <c r="B186" s="41"/>
      <c r="C186" s="46"/>
      <c r="D186" s="41"/>
      <c r="E186" s="41"/>
      <c r="F186" s="41"/>
      <c r="G186" s="41"/>
      <c r="H186" s="41"/>
      <c r="I186" s="41"/>
      <c r="J186" s="1442"/>
      <c r="K186" s="41"/>
      <c r="N186" s="41"/>
      <c r="O186" s="41"/>
      <c r="P186" s="41"/>
      <c r="Q186" s="41"/>
      <c r="R186" s="41"/>
      <c r="S186" s="41"/>
      <c r="T186" s="41"/>
      <c r="U186" s="41"/>
      <c r="V186" s="41"/>
      <c r="W186" s="41"/>
      <c r="X186" s="41"/>
      <c r="Y186" s="41"/>
      <c r="Z186" s="41"/>
    </row>
    <row r="187" spans="1:26" x14ac:dyDescent="0.25">
      <c r="A187" s="41"/>
      <c r="B187" s="41"/>
      <c r="C187" s="46"/>
      <c r="D187" s="41"/>
      <c r="E187" s="41"/>
      <c r="F187" s="41"/>
      <c r="G187" s="41"/>
      <c r="H187" s="41"/>
      <c r="I187" s="41"/>
      <c r="J187" s="1442"/>
      <c r="K187" s="41"/>
      <c r="N187" s="41"/>
      <c r="O187" s="41"/>
      <c r="P187" s="41"/>
      <c r="Q187" s="41"/>
      <c r="R187" s="41"/>
      <c r="S187" s="41"/>
      <c r="T187" s="41"/>
      <c r="U187" s="41"/>
      <c r="V187" s="41"/>
      <c r="W187" s="41"/>
      <c r="X187" s="41"/>
      <c r="Y187" s="41"/>
      <c r="Z187" s="41"/>
    </row>
    <row r="188" spans="1:26" x14ac:dyDescent="0.25">
      <c r="A188" s="41"/>
      <c r="B188" s="41"/>
      <c r="C188" s="46"/>
      <c r="D188" s="41"/>
      <c r="E188" s="41"/>
      <c r="F188" s="41"/>
      <c r="G188" s="41"/>
      <c r="H188" s="41"/>
      <c r="I188" s="41"/>
      <c r="J188" s="1442"/>
      <c r="K188" s="41"/>
      <c r="N188" s="41"/>
      <c r="O188" s="41"/>
      <c r="P188" s="41"/>
      <c r="Q188" s="41"/>
      <c r="R188" s="41"/>
      <c r="S188" s="41"/>
      <c r="T188" s="41"/>
      <c r="U188" s="41"/>
      <c r="V188" s="41"/>
      <c r="W188" s="41"/>
      <c r="X188" s="41"/>
      <c r="Y188" s="41"/>
      <c r="Z188" s="41"/>
    </row>
    <row r="189" spans="1:26" x14ac:dyDescent="0.25">
      <c r="A189" s="41"/>
      <c r="B189" s="41"/>
      <c r="C189" s="46"/>
      <c r="D189" s="41"/>
      <c r="E189" s="41"/>
      <c r="F189" s="41"/>
      <c r="G189" s="41"/>
      <c r="H189" s="41"/>
      <c r="I189" s="41"/>
      <c r="J189" s="1442"/>
      <c r="K189" s="41"/>
      <c r="N189" s="41"/>
      <c r="O189" s="41"/>
      <c r="P189" s="41"/>
      <c r="Q189" s="41"/>
      <c r="R189" s="41"/>
      <c r="S189" s="41"/>
      <c r="T189" s="41"/>
      <c r="U189" s="41"/>
      <c r="V189" s="41"/>
      <c r="W189" s="41"/>
      <c r="X189" s="41"/>
      <c r="Y189" s="41"/>
      <c r="Z189" s="41"/>
    </row>
    <row r="190" spans="1:26" x14ac:dyDescent="0.25">
      <c r="A190" s="41"/>
      <c r="B190" s="41"/>
      <c r="C190" s="46"/>
      <c r="D190" s="41"/>
      <c r="E190" s="41"/>
      <c r="F190" s="41"/>
      <c r="G190" s="41"/>
      <c r="H190" s="41"/>
      <c r="I190" s="41"/>
      <c r="J190" s="1442"/>
      <c r="K190" s="41"/>
      <c r="N190" s="41"/>
      <c r="O190" s="41"/>
      <c r="P190" s="41"/>
      <c r="Q190" s="41"/>
      <c r="R190" s="41"/>
      <c r="S190" s="41"/>
      <c r="T190" s="41"/>
      <c r="U190" s="41"/>
      <c r="V190" s="41"/>
      <c r="W190" s="41"/>
      <c r="X190" s="41"/>
      <c r="Y190" s="41"/>
      <c r="Z190" s="41"/>
    </row>
    <row r="191" spans="1:26" x14ac:dyDescent="0.25">
      <c r="A191" s="41"/>
      <c r="B191" s="41"/>
      <c r="C191" s="46"/>
      <c r="D191" s="41"/>
      <c r="E191" s="41"/>
      <c r="F191" s="41"/>
      <c r="G191" s="41"/>
      <c r="H191" s="41"/>
      <c r="I191" s="41"/>
      <c r="J191" s="1442"/>
      <c r="K191" s="41"/>
      <c r="N191" s="41"/>
      <c r="O191" s="41"/>
      <c r="P191" s="41"/>
      <c r="Q191" s="41"/>
      <c r="R191" s="41"/>
      <c r="S191" s="41"/>
      <c r="T191" s="41"/>
      <c r="U191" s="41"/>
      <c r="V191" s="41"/>
      <c r="W191" s="41"/>
      <c r="X191" s="41"/>
      <c r="Y191" s="41"/>
      <c r="Z191" s="41"/>
    </row>
    <row r="192" spans="1:26" x14ac:dyDescent="0.25">
      <c r="A192" s="41"/>
      <c r="B192" s="41"/>
      <c r="C192" s="46"/>
      <c r="D192" s="41"/>
      <c r="E192" s="41"/>
      <c r="F192" s="41"/>
      <c r="G192" s="41"/>
      <c r="H192" s="41"/>
      <c r="I192" s="41"/>
      <c r="J192" s="1442"/>
      <c r="K192" s="41"/>
      <c r="N192" s="41"/>
      <c r="O192" s="41"/>
      <c r="P192" s="41"/>
      <c r="Q192" s="41"/>
      <c r="R192" s="41"/>
      <c r="S192" s="41"/>
      <c r="T192" s="41"/>
      <c r="U192" s="41"/>
      <c r="V192" s="41"/>
      <c r="W192" s="41"/>
      <c r="X192" s="41"/>
      <c r="Y192" s="41"/>
      <c r="Z192" s="41"/>
    </row>
    <row r="193" spans="1:26" x14ac:dyDescent="0.25">
      <c r="A193" s="41"/>
      <c r="B193" s="41"/>
      <c r="C193" s="46"/>
      <c r="D193" s="41"/>
      <c r="E193" s="41"/>
      <c r="F193" s="41"/>
      <c r="G193" s="41"/>
      <c r="H193" s="41"/>
      <c r="I193" s="41"/>
      <c r="J193" s="1442"/>
      <c r="K193" s="41"/>
      <c r="N193" s="41"/>
      <c r="O193" s="41"/>
      <c r="P193" s="41"/>
      <c r="Q193" s="41"/>
      <c r="R193" s="41"/>
      <c r="S193" s="41"/>
      <c r="T193" s="41"/>
      <c r="U193" s="41"/>
      <c r="V193" s="41"/>
      <c r="W193" s="41"/>
      <c r="X193" s="41"/>
      <c r="Y193" s="41"/>
      <c r="Z193" s="41"/>
    </row>
    <row r="194" spans="1:26" x14ac:dyDescent="0.25">
      <c r="A194" s="41"/>
      <c r="B194" s="41"/>
      <c r="C194" s="46"/>
      <c r="D194" s="41"/>
      <c r="E194" s="41"/>
      <c r="F194" s="41"/>
      <c r="G194" s="41"/>
      <c r="H194" s="41"/>
      <c r="I194" s="41"/>
      <c r="J194" s="1442"/>
      <c r="K194" s="41"/>
      <c r="N194" s="41"/>
      <c r="O194" s="41"/>
      <c r="P194" s="41"/>
      <c r="Q194" s="41"/>
      <c r="R194" s="41"/>
      <c r="S194" s="41"/>
      <c r="T194" s="41"/>
      <c r="U194" s="41"/>
      <c r="V194" s="41"/>
      <c r="W194" s="41"/>
      <c r="X194" s="41"/>
      <c r="Y194" s="41"/>
      <c r="Z194" s="41"/>
    </row>
    <row r="195" spans="1:26" x14ac:dyDescent="0.25">
      <c r="A195" s="41"/>
      <c r="B195" s="41"/>
      <c r="C195" s="46"/>
      <c r="D195" s="41"/>
      <c r="E195" s="41"/>
      <c r="F195" s="41"/>
      <c r="G195" s="41"/>
      <c r="H195" s="41"/>
      <c r="I195" s="41"/>
      <c r="J195" s="1442"/>
      <c r="K195" s="41"/>
      <c r="N195" s="41"/>
      <c r="O195" s="41"/>
      <c r="P195" s="41"/>
      <c r="Q195" s="41"/>
      <c r="R195" s="41"/>
      <c r="S195" s="41"/>
      <c r="T195" s="41"/>
      <c r="U195" s="41"/>
      <c r="V195" s="41"/>
      <c r="W195" s="41"/>
      <c r="X195" s="41"/>
      <c r="Y195" s="41"/>
      <c r="Z195" s="41"/>
    </row>
    <row r="196" spans="1:26" x14ac:dyDescent="0.25">
      <c r="A196" s="41"/>
      <c r="B196" s="41"/>
      <c r="C196" s="46"/>
      <c r="D196" s="41"/>
      <c r="E196" s="41"/>
      <c r="F196" s="41"/>
      <c r="G196" s="41"/>
      <c r="H196" s="41"/>
      <c r="I196" s="41"/>
      <c r="J196" s="1442"/>
      <c r="K196" s="41"/>
      <c r="N196" s="41"/>
      <c r="O196" s="41"/>
      <c r="P196" s="41"/>
      <c r="Q196" s="41"/>
      <c r="R196" s="41"/>
      <c r="S196" s="41"/>
      <c r="T196" s="41"/>
      <c r="U196" s="41"/>
      <c r="V196" s="41"/>
      <c r="W196" s="41"/>
      <c r="X196" s="41"/>
      <c r="Y196" s="41"/>
      <c r="Z196" s="41"/>
    </row>
    <row r="197" spans="1:26" x14ac:dyDescent="0.25">
      <c r="A197" s="41"/>
      <c r="B197" s="41"/>
      <c r="C197" s="46"/>
      <c r="D197" s="41"/>
      <c r="E197" s="41"/>
      <c r="F197" s="41"/>
      <c r="G197" s="41"/>
      <c r="H197" s="41"/>
      <c r="I197" s="41"/>
      <c r="J197" s="1442"/>
      <c r="K197" s="41"/>
      <c r="N197" s="41"/>
      <c r="O197" s="41"/>
      <c r="P197" s="41"/>
      <c r="Q197" s="41"/>
      <c r="R197" s="41"/>
      <c r="S197" s="41"/>
      <c r="T197" s="41"/>
      <c r="U197" s="41"/>
      <c r="V197" s="41"/>
      <c r="W197" s="41"/>
      <c r="X197" s="41"/>
      <c r="Y197" s="41"/>
      <c r="Z197" s="41"/>
    </row>
    <row r="198" spans="1:26" x14ac:dyDescent="0.25">
      <c r="A198" s="41"/>
      <c r="B198" s="41"/>
      <c r="C198" s="46"/>
      <c r="D198" s="41"/>
      <c r="E198" s="41"/>
      <c r="F198" s="41"/>
      <c r="G198" s="41"/>
      <c r="H198" s="41"/>
      <c r="I198" s="41"/>
      <c r="J198" s="1442"/>
      <c r="K198" s="41"/>
      <c r="N198" s="41"/>
      <c r="O198" s="41"/>
      <c r="P198" s="41"/>
      <c r="Q198" s="41"/>
      <c r="R198" s="41"/>
      <c r="S198" s="41"/>
      <c r="T198" s="41"/>
      <c r="U198" s="41"/>
      <c r="V198" s="41"/>
      <c r="W198" s="41"/>
      <c r="X198" s="41"/>
      <c r="Y198" s="41"/>
      <c r="Z198" s="41"/>
    </row>
    <row r="199" spans="1:26" x14ac:dyDescent="0.25">
      <c r="A199" s="41"/>
      <c r="B199" s="41"/>
      <c r="C199" s="46"/>
      <c r="D199" s="41"/>
      <c r="E199" s="41"/>
      <c r="F199" s="41"/>
      <c r="G199" s="41"/>
      <c r="H199" s="41"/>
      <c r="I199" s="41"/>
      <c r="J199" s="1442"/>
      <c r="K199" s="41"/>
      <c r="N199" s="41"/>
      <c r="O199" s="41"/>
      <c r="P199" s="41"/>
      <c r="Q199" s="41"/>
      <c r="R199" s="41"/>
      <c r="S199" s="41"/>
      <c r="T199" s="41"/>
      <c r="U199" s="41"/>
      <c r="V199" s="41"/>
      <c r="W199" s="41"/>
      <c r="X199" s="41"/>
      <c r="Y199" s="41"/>
      <c r="Z199" s="41"/>
    </row>
    <row r="200" spans="1:26" x14ac:dyDescent="0.25">
      <c r="A200" s="41"/>
      <c r="B200" s="41"/>
      <c r="C200" s="46"/>
      <c r="D200" s="41"/>
      <c r="E200" s="41"/>
      <c r="F200" s="41"/>
      <c r="G200" s="41"/>
      <c r="H200" s="41"/>
      <c r="I200" s="41"/>
      <c r="J200" s="1442"/>
      <c r="K200" s="41"/>
      <c r="N200" s="41"/>
      <c r="O200" s="41"/>
      <c r="P200" s="41"/>
      <c r="Q200" s="41"/>
      <c r="R200" s="41"/>
      <c r="S200" s="41"/>
      <c r="T200" s="41"/>
      <c r="U200" s="41"/>
      <c r="V200" s="41"/>
      <c r="W200" s="41"/>
      <c r="X200" s="41"/>
      <c r="Y200" s="41"/>
      <c r="Z200" s="41"/>
    </row>
    <row r="201" spans="1:26" x14ac:dyDescent="0.25">
      <c r="A201" s="41"/>
      <c r="B201" s="41"/>
      <c r="C201" s="46"/>
      <c r="D201" s="41"/>
      <c r="E201" s="41"/>
      <c r="F201" s="41"/>
      <c r="G201" s="41"/>
      <c r="H201" s="41"/>
      <c r="I201" s="41"/>
      <c r="J201" s="1442"/>
      <c r="K201" s="41"/>
      <c r="N201" s="41"/>
      <c r="O201" s="41"/>
      <c r="P201" s="41"/>
      <c r="Q201" s="41"/>
      <c r="R201" s="41"/>
      <c r="S201" s="41"/>
      <c r="T201" s="41"/>
      <c r="U201" s="41"/>
      <c r="V201" s="41"/>
      <c r="W201" s="41"/>
      <c r="X201" s="41"/>
      <c r="Y201" s="41"/>
      <c r="Z201" s="41"/>
    </row>
    <row r="202" spans="1:26" x14ac:dyDescent="0.25">
      <c r="A202" s="41"/>
      <c r="B202" s="41"/>
      <c r="C202" s="46"/>
      <c r="D202" s="41"/>
      <c r="E202" s="41"/>
      <c r="F202" s="41"/>
      <c r="G202" s="41"/>
      <c r="H202" s="41"/>
      <c r="I202" s="41"/>
      <c r="J202" s="1442"/>
      <c r="K202" s="41"/>
      <c r="N202" s="41"/>
      <c r="O202" s="41"/>
      <c r="P202" s="41"/>
      <c r="Q202" s="41"/>
      <c r="R202" s="41"/>
      <c r="S202" s="41"/>
      <c r="T202" s="41"/>
      <c r="U202" s="41"/>
      <c r="V202" s="41"/>
      <c r="W202" s="41"/>
      <c r="X202" s="41"/>
      <c r="Y202" s="41"/>
      <c r="Z202" s="41"/>
    </row>
    <row r="203" spans="1:26" x14ac:dyDescent="0.25">
      <c r="A203" s="41"/>
      <c r="B203" s="41"/>
      <c r="C203" s="46"/>
      <c r="D203" s="41"/>
      <c r="E203" s="41"/>
      <c r="F203" s="41"/>
      <c r="G203" s="41"/>
      <c r="H203" s="41"/>
      <c r="I203" s="41"/>
      <c r="J203" s="1442"/>
      <c r="K203" s="41"/>
      <c r="N203" s="41"/>
      <c r="O203" s="41"/>
      <c r="P203" s="41"/>
      <c r="Q203" s="41"/>
      <c r="R203" s="41"/>
      <c r="S203" s="41"/>
      <c r="T203" s="41"/>
      <c r="U203" s="41"/>
      <c r="V203" s="41"/>
      <c r="W203" s="41"/>
      <c r="X203" s="41"/>
      <c r="Y203" s="41"/>
      <c r="Z203" s="41"/>
    </row>
    <row r="204" spans="1:26" x14ac:dyDescent="0.25">
      <c r="A204" s="41"/>
      <c r="B204" s="41"/>
      <c r="C204" s="46"/>
      <c r="D204" s="41"/>
      <c r="E204" s="41"/>
      <c r="F204" s="41"/>
      <c r="G204" s="41"/>
      <c r="H204" s="41"/>
      <c r="I204" s="41"/>
      <c r="J204" s="1442"/>
      <c r="K204" s="41"/>
      <c r="N204" s="41"/>
      <c r="O204" s="41"/>
      <c r="P204" s="41"/>
      <c r="Q204" s="41"/>
      <c r="R204" s="41"/>
      <c r="S204" s="41"/>
      <c r="T204" s="41"/>
      <c r="U204" s="41"/>
      <c r="V204" s="41"/>
      <c r="W204" s="41"/>
      <c r="X204" s="41"/>
      <c r="Y204" s="41"/>
      <c r="Z204" s="41"/>
    </row>
    <row r="205" spans="1:26" x14ac:dyDescent="0.25">
      <c r="A205" s="41"/>
      <c r="B205" s="41"/>
      <c r="C205" s="46"/>
      <c r="D205" s="41"/>
      <c r="E205" s="41"/>
      <c r="F205" s="41"/>
      <c r="G205" s="41"/>
      <c r="H205" s="41"/>
      <c r="I205" s="41"/>
      <c r="J205" s="1442"/>
      <c r="K205" s="41"/>
      <c r="N205" s="41"/>
      <c r="O205" s="41"/>
      <c r="P205" s="41"/>
      <c r="Q205" s="41"/>
      <c r="R205" s="41"/>
      <c r="S205" s="41"/>
      <c r="T205" s="41"/>
      <c r="U205" s="41"/>
      <c r="V205" s="41"/>
      <c r="W205" s="41"/>
      <c r="X205" s="41"/>
      <c r="Y205" s="41"/>
      <c r="Z205" s="41"/>
    </row>
    <row r="206" spans="1:26" x14ac:dyDescent="0.25">
      <c r="A206" s="41"/>
      <c r="B206" s="41"/>
      <c r="C206" s="46"/>
      <c r="D206" s="41"/>
      <c r="E206" s="41"/>
      <c r="F206" s="41"/>
      <c r="G206" s="41"/>
      <c r="H206" s="41"/>
      <c r="I206" s="41"/>
      <c r="J206" s="1442"/>
      <c r="K206" s="41"/>
      <c r="N206" s="41"/>
      <c r="O206" s="41"/>
      <c r="P206" s="41"/>
      <c r="Q206" s="41"/>
      <c r="R206" s="41"/>
      <c r="S206" s="41"/>
      <c r="T206" s="41"/>
      <c r="U206" s="41"/>
      <c r="V206" s="41"/>
      <c r="W206" s="41"/>
      <c r="X206" s="41"/>
      <c r="Y206" s="41"/>
      <c r="Z206" s="41"/>
    </row>
    <row r="207" spans="1:26" x14ac:dyDescent="0.25">
      <c r="A207" s="41"/>
      <c r="B207" s="41"/>
      <c r="C207" s="46"/>
      <c r="D207" s="41"/>
      <c r="E207" s="41"/>
      <c r="F207" s="41"/>
      <c r="G207" s="41"/>
      <c r="H207" s="41"/>
      <c r="I207" s="41"/>
      <c r="J207" s="1442"/>
      <c r="K207" s="41"/>
      <c r="N207" s="41"/>
      <c r="O207" s="41"/>
      <c r="P207" s="41"/>
      <c r="Q207" s="41"/>
      <c r="R207" s="41"/>
      <c r="S207" s="41"/>
      <c r="T207" s="41"/>
      <c r="U207" s="41"/>
      <c r="V207" s="41"/>
      <c r="W207" s="41"/>
      <c r="X207" s="41"/>
      <c r="Y207" s="41"/>
      <c r="Z207" s="41"/>
    </row>
    <row r="208" spans="1:26" x14ac:dyDescent="0.25">
      <c r="A208" s="41"/>
      <c r="B208" s="41"/>
      <c r="C208" s="46"/>
      <c r="D208" s="41"/>
      <c r="E208" s="41"/>
      <c r="F208" s="41"/>
      <c r="G208" s="41"/>
      <c r="H208" s="41"/>
      <c r="I208" s="41"/>
      <c r="J208" s="1442"/>
      <c r="K208" s="41"/>
      <c r="N208" s="41"/>
      <c r="O208" s="41"/>
      <c r="P208" s="41"/>
      <c r="Q208" s="41"/>
      <c r="R208" s="41"/>
      <c r="S208" s="41"/>
      <c r="T208" s="41"/>
      <c r="U208" s="41"/>
      <c r="V208" s="41"/>
      <c r="W208" s="41"/>
      <c r="X208" s="41"/>
      <c r="Y208" s="41"/>
      <c r="Z208" s="41"/>
    </row>
    <row r="209" spans="1:26" x14ac:dyDescent="0.25">
      <c r="A209" s="41"/>
      <c r="B209" s="41"/>
      <c r="C209" s="46"/>
      <c r="D209" s="41"/>
      <c r="E209" s="41"/>
      <c r="F209" s="41"/>
      <c r="G209" s="41"/>
      <c r="H209" s="41"/>
      <c r="I209" s="41"/>
      <c r="J209" s="1442"/>
      <c r="K209" s="41"/>
      <c r="N209" s="41"/>
      <c r="O209" s="41"/>
      <c r="P209" s="41"/>
      <c r="Q209" s="41"/>
      <c r="R209" s="41"/>
      <c r="S209" s="41"/>
      <c r="T209" s="41"/>
      <c r="U209" s="41"/>
      <c r="V209" s="41"/>
      <c r="W209" s="41"/>
      <c r="X209" s="41"/>
      <c r="Y209" s="41"/>
      <c r="Z209" s="41"/>
    </row>
    <row r="210" spans="1:26" x14ac:dyDescent="0.25">
      <c r="A210" s="41"/>
      <c r="B210" s="41"/>
      <c r="C210" s="46"/>
      <c r="D210" s="41"/>
      <c r="E210" s="41"/>
      <c r="F210" s="41"/>
      <c r="G210" s="41"/>
      <c r="H210" s="41"/>
      <c r="I210" s="41"/>
      <c r="J210" s="1442"/>
      <c r="K210" s="41"/>
      <c r="N210" s="41"/>
      <c r="O210" s="41"/>
      <c r="P210" s="41"/>
      <c r="Q210" s="41"/>
      <c r="R210" s="41"/>
      <c r="S210" s="41"/>
      <c r="T210" s="41"/>
      <c r="U210" s="41"/>
      <c r="V210" s="41"/>
      <c r="W210" s="41"/>
      <c r="X210" s="41"/>
      <c r="Y210" s="41"/>
      <c r="Z210" s="41"/>
    </row>
    <row r="211" spans="1:26" x14ac:dyDescent="0.25">
      <c r="A211" s="41"/>
      <c r="B211" s="41"/>
      <c r="C211" s="46"/>
      <c r="D211" s="41"/>
      <c r="E211" s="41"/>
      <c r="F211" s="41"/>
      <c r="G211" s="41"/>
      <c r="H211" s="41"/>
      <c r="I211" s="41"/>
      <c r="J211" s="1442"/>
      <c r="K211" s="41"/>
      <c r="N211" s="41"/>
      <c r="O211" s="41"/>
      <c r="P211" s="41"/>
      <c r="Q211" s="41"/>
      <c r="R211" s="41"/>
      <c r="S211" s="41"/>
      <c r="T211" s="41"/>
      <c r="U211" s="41"/>
      <c r="V211" s="41"/>
      <c r="W211" s="41"/>
      <c r="X211" s="41"/>
      <c r="Y211" s="41"/>
      <c r="Z211" s="41"/>
    </row>
    <row r="212" spans="1:26" x14ac:dyDescent="0.25">
      <c r="A212" s="41"/>
      <c r="B212" s="41"/>
      <c r="C212" s="46"/>
      <c r="D212" s="41"/>
      <c r="E212" s="41"/>
      <c r="F212" s="41"/>
      <c r="G212" s="41"/>
      <c r="H212" s="41"/>
      <c r="I212" s="41"/>
      <c r="J212" s="1442"/>
      <c r="K212" s="41"/>
      <c r="N212" s="41"/>
      <c r="O212" s="41"/>
      <c r="P212" s="41"/>
      <c r="Q212" s="41"/>
      <c r="R212" s="41"/>
      <c r="S212" s="41"/>
      <c r="T212" s="41"/>
      <c r="U212" s="41"/>
      <c r="V212" s="41"/>
      <c r="W212" s="41"/>
      <c r="X212" s="41"/>
      <c r="Y212" s="41"/>
      <c r="Z212" s="41"/>
    </row>
    <row r="213" spans="1:26" x14ac:dyDescent="0.25">
      <c r="A213" s="41"/>
      <c r="B213" s="41"/>
      <c r="C213" s="46"/>
      <c r="D213" s="41"/>
      <c r="E213" s="41"/>
      <c r="F213" s="41"/>
      <c r="G213" s="41"/>
      <c r="H213" s="41"/>
      <c r="I213" s="41"/>
      <c r="J213" s="1442"/>
      <c r="K213" s="41"/>
      <c r="N213" s="41"/>
      <c r="O213" s="41"/>
      <c r="P213" s="41"/>
      <c r="Q213" s="41"/>
      <c r="R213" s="41"/>
      <c r="S213" s="41"/>
      <c r="T213" s="41"/>
      <c r="U213" s="41"/>
      <c r="V213" s="41"/>
      <c r="W213" s="41"/>
      <c r="X213" s="41"/>
      <c r="Y213" s="41"/>
      <c r="Z213" s="41"/>
    </row>
    <row r="214" spans="1:26" x14ac:dyDescent="0.25">
      <c r="A214" s="41"/>
      <c r="B214" s="41"/>
      <c r="C214" s="46"/>
      <c r="D214" s="41"/>
      <c r="E214" s="41"/>
      <c r="F214" s="41"/>
      <c r="G214" s="41"/>
      <c r="H214" s="41"/>
      <c r="I214" s="41"/>
      <c r="J214" s="1442"/>
      <c r="K214" s="41"/>
      <c r="N214" s="41"/>
      <c r="O214" s="41"/>
      <c r="P214" s="41"/>
      <c r="Q214" s="41"/>
      <c r="R214" s="41"/>
      <c r="S214" s="41"/>
      <c r="T214" s="41"/>
      <c r="U214" s="41"/>
      <c r="V214" s="41"/>
      <c r="W214" s="41"/>
      <c r="X214" s="41"/>
      <c r="Y214" s="41"/>
      <c r="Z214" s="41"/>
    </row>
    <row r="215" spans="1:26" x14ac:dyDescent="0.25">
      <c r="A215" s="41"/>
      <c r="B215" s="41"/>
      <c r="C215" s="46"/>
      <c r="D215" s="41"/>
      <c r="E215" s="41"/>
      <c r="F215" s="41"/>
      <c r="G215" s="41"/>
      <c r="H215" s="41"/>
      <c r="I215" s="41"/>
      <c r="J215" s="1442"/>
      <c r="K215" s="41"/>
      <c r="N215" s="41"/>
      <c r="O215" s="41"/>
      <c r="P215" s="41"/>
      <c r="Q215" s="41"/>
      <c r="R215" s="41"/>
      <c r="S215" s="41"/>
      <c r="T215" s="41"/>
      <c r="U215" s="41"/>
      <c r="V215" s="41"/>
      <c r="W215" s="41"/>
      <c r="X215" s="41"/>
      <c r="Y215" s="41"/>
      <c r="Z215" s="41"/>
    </row>
    <row r="216" spans="1:26" x14ac:dyDescent="0.25">
      <c r="A216" s="41"/>
      <c r="B216" s="41"/>
      <c r="C216" s="46"/>
      <c r="D216" s="41"/>
      <c r="E216" s="41"/>
      <c r="F216" s="41"/>
      <c r="G216" s="41"/>
      <c r="H216" s="41"/>
      <c r="I216" s="41"/>
      <c r="J216" s="1442"/>
      <c r="K216" s="41"/>
      <c r="N216" s="41"/>
      <c r="O216" s="41"/>
      <c r="P216" s="41"/>
      <c r="Q216" s="41"/>
      <c r="R216" s="41"/>
      <c r="S216" s="41"/>
      <c r="T216" s="41"/>
      <c r="U216" s="41"/>
      <c r="V216" s="41"/>
      <c r="W216" s="41"/>
      <c r="X216" s="41"/>
      <c r="Y216" s="41"/>
      <c r="Z216" s="41"/>
    </row>
    <row r="217" spans="1:26" x14ac:dyDescent="0.25">
      <c r="A217" s="41"/>
      <c r="B217" s="41"/>
      <c r="C217" s="46"/>
      <c r="D217" s="41"/>
      <c r="E217" s="41"/>
      <c r="F217" s="41"/>
      <c r="G217" s="41"/>
      <c r="H217" s="41"/>
      <c r="I217" s="41"/>
      <c r="J217" s="1442"/>
      <c r="K217" s="41"/>
      <c r="N217" s="41"/>
      <c r="O217" s="41"/>
      <c r="P217" s="41"/>
      <c r="Q217" s="41"/>
      <c r="R217" s="41"/>
      <c r="S217" s="41"/>
      <c r="T217" s="41"/>
      <c r="U217" s="41"/>
      <c r="V217" s="41"/>
      <c r="W217" s="41"/>
      <c r="X217" s="41"/>
      <c r="Y217" s="41"/>
      <c r="Z217" s="41"/>
    </row>
    <row r="218" spans="1:26" x14ac:dyDescent="0.25">
      <c r="A218" s="41"/>
      <c r="B218" s="41"/>
      <c r="C218" s="46"/>
      <c r="D218" s="41"/>
      <c r="E218" s="41"/>
      <c r="F218" s="41"/>
      <c r="G218" s="41"/>
      <c r="H218" s="41"/>
      <c r="I218" s="41"/>
      <c r="J218" s="1442"/>
      <c r="K218" s="41"/>
      <c r="N218" s="41"/>
      <c r="O218" s="41"/>
      <c r="P218" s="41"/>
      <c r="Q218" s="41"/>
      <c r="R218" s="41"/>
      <c r="S218" s="41"/>
      <c r="T218" s="41"/>
      <c r="U218" s="41"/>
      <c r="V218" s="41"/>
      <c r="W218" s="41"/>
      <c r="X218" s="41"/>
      <c r="Y218" s="41"/>
      <c r="Z218" s="41"/>
    </row>
    <row r="219" spans="1:26" x14ac:dyDescent="0.25">
      <c r="A219" s="41"/>
      <c r="B219" s="41"/>
      <c r="C219" s="46"/>
      <c r="D219" s="41"/>
      <c r="E219" s="41"/>
      <c r="F219" s="41"/>
      <c r="G219" s="41"/>
      <c r="H219" s="41"/>
      <c r="I219" s="41"/>
      <c r="J219" s="1442"/>
      <c r="K219" s="41"/>
      <c r="N219" s="41"/>
      <c r="O219" s="41"/>
      <c r="P219" s="41"/>
      <c r="Q219" s="41"/>
      <c r="R219" s="41"/>
      <c r="S219" s="41"/>
      <c r="T219" s="41"/>
      <c r="U219" s="41"/>
      <c r="V219" s="41"/>
      <c r="W219" s="41"/>
      <c r="X219" s="41"/>
      <c r="Y219" s="41"/>
      <c r="Z219" s="41"/>
    </row>
    <row r="220" spans="1:26" x14ac:dyDescent="0.25">
      <c r="A220" s="41"/>
      <c r="B220" s="41"/>
      <c r="C220" s="46"/>
      <c r="D220" s="41"/>
      <c r="E220" s="41"/>
      <c r="F220" s="41"/>
      <c r="G220" s="41"/>
      <c r="H220" s="41"/>
      <c r="I220" s="41"/>
      <c r="J220" s="1442"/>
      <c r="K220" s="41"/>
      <c r="N220" s="41"/>
      <c r="O220" s="41"/>
      <c r="P220" s="41"/>
      <c r="Q220" s="41"/>
      <c r="R220" s="41"/>
      <c r="S220" s="41"/>
      <c r="T220" s="41"/>
      <c r="U220" s="41"/>
      <c r="V220" s="41"/>
      <c r="W220" s="41"/>
      <c r="X220" s="41"/>
      <c r="Y220" s="41"/>
      <c r="Z220" s="41"/>
    </row>
    <row r="221" spans="1:26" x14ac:dyDescent="0.25">
      <c r="A221" s="41"/>
      <c r="B221" s="41"/>
      <c r="C221" s="46"/>
      <c r="D221" s="41"/>
      <c r="E221" s="41"/>
      <c r="F221" s="41"/>
      <c r="G221" s="41"/>
      <c r="H221" s="41"/>
      <c r="I221" s="41"/>
      <c r="J221" s="1442"/>
      <c r="K221" s="41"/>
      <c r="N221" s="41"/>
      <c r="O221" s="41"/>
      <c r="P221" s="41"/>
      <c r="Q221" s="41"/>
      <c r="R221" s="41"/>
      <c r="S221" s="41"/>
      <c r="T221" s="41"/>
      <c r="U221" s="41"/>
      <c r="V221" s="41"/>
      <c r="W221" s="41"/>
      <c r="X221" s="41"/>
      <c r="Y221" s="41"/>
      <c r="Z221" s="41"/>
    </row>
    <row r="222" spans="1:26" x14ac:dyDescent="0.25">
      <c r="A222" s="41"/>
      <c r="B222" s="41"/>
      <c r="C222" s="46"/>
      <c r="D222" s="41"/>
      <c r="E222" s="41"/>
      <c r="F222" s="41"/>
      <c r="G222" s="41"/>
      <c r="H222" s="41"/>
      <c r="I222" s="41"/>
      <c r="J222" s="1442"/>
      <c r="K222" s="41"/>
      <c r="N222" s="41"/>
      <c r="O222" s="41"/>
      <c r="P222" s="41"/>
      <c r="Q222" s="41"/>
      <c r="R222" s="41"/>
      <c r="S222" s="41"/>
      <c r="T222" s="41"/>
      <c r="U222" s="41"/>
      <c r="V222" s="41"/>
      <c r="W222" s="41"/>
      <c r="X222" s="41"/>
      <c r="Y222" s="41"/>
      <c r="Z222" s="41"/>
    </row>
    <row r="223" spans="1:26" x14ac:dyDescent="0.25">
      <c r="A223" s="41"/>
      <c r="B223" s="41"/>
      <c r="C223" s="46"/>
      <c r="D223" s="41"/>
      <c r="E223" s="41"/>
      <c r="F223" s="41"/>
      <c r="G223" s="41"/>
      <c r="H223" s="41"/>
      <c r="I223" s="41"/>
      <c r="J223" s="1442"/>
      <c r="K223" s="41"/>
      <c r="N223" s="41"/>
      <c r="O223" s="41"/>
      <c r="P223" s="41"/>
      <c r="Q223" s="41"/>
      <c r="R223" s="41"/>
      <c r="S223" s="41"/>
      <c r="T223" s="41"/>
      <c r="U223" s="41"/>
      <c r="V223" s="41"/>
      <c r="W223" s="41"/>
      <c r="X223" s="41"/>
      <c r="Y223" s="41"/>
      <c r="Z223" s="41"/>
    </row>
    <row r="224" spans="1:26" x14ac:dyDescent="0.25">
      <c r="A224" s="41"/>
      <c r="B224" s="41"/>
      <c r="C224" s="46"/>
      <c r="D224" s="41"/>
      <c r="E224" s="41"/>
      <c r="F224" s="41"/>
      <c r="G224" s="41"/>
      <c r="H224" s="41"/>
      <c r="I224" s="41"/>
      <c r="J224" s="1442"/>
      <c r="K224" s="41"/>
      <c r="N224" s="41"/>
      <c r="O224" s="41"/>
      <c r="P224" s="41"/>
      <c r="Q224" s="41"/>
      <c r="R224" s="41"/>
      <c r="S224" s="41"/>
      <c r="T224" s="41"/>
      <c r="U224" s="41"/>
      <c r="V224" s="41"/>
      <c r="W224" s="41"/>
      <c r="X224" s="41"/>
      <c r="Y224" s="41"/>
      <c r="Z224" s="41"/>
    </row>
    <row r="225" spans="3:10" s="41" customFormat="1" x14ac:dyDescent="0.25">
      <c r="C225" s="46"/>
      <c r="J225" s="1442"/>
    </row>
    <row r="226" spans="3:10" s="41" customFormat="1" x14ac:dyDescent="0.25">
      <c r="C226" s="46"/>
      <c r="J226" s="1442"/>
    </row>
    <row r="227" spans="3:10" s="41" customFormat="1" x14ac:dyDescent="0.25">
      <c r="C227" s="46"/>
      <c r="J227" s="1442"/>
    </row>
    <row r="228" spans="3:10" s="41" customFormat="1" x14ac:dyDescent="0.25">
      <c r="C228" s="46"/>
      <c r="J228" s="1442"/>
    </row>
    <row r="229" spans="3:10" s="41" customFormat="1" x14ac:dyDescent="0.25">
      <c r="C229" s="46"/>
      <c r="J229" s="1442"/>
    </row>
    <row r="230" spans="3:10" s="41" customFormat="1" x14ac:dyDescent="0.25">
      <c r="C230" s="46"/>
      <c r="J230" s="1442"/>
    </row>
    <row r="231" spans="3:10" s="41" customFormat="1" x14ac:dyDescent="0.25">
      <c r="C231" s="46"/>
      <c r="J231" s="1442"/>
    </row>
    <row r="232" spans="3:10" s="41" customFormat="1" x14ac:dyDescent="0.25">
      <c r="C232" s="46"/>
      <c r="J232" s="1442"/>
    </row>
    <row r="233" spans="3:10" s="41" customFormat="1" x14ac:dyDescent="0.25">
      <c r="C233" s="46"/>
      <c r="J233" s="1442"/>
    </row>
    <row r="234" spans="3:10" s="41" customFormat="1" x14ac:dyDescent="0.25">
      <c r="C234" s="46"/>
      <c r="J234" s="1442"/>
    </row>
    <row r="235" spans="3:10" s="41" customFormat="1" x14ac:dyDescent="0.25">
      <c r="C235" s="46"/>
      <c r="J235" s="1442"/>
    </row>
    <row r="236" spans="3:10" s="41" customFormat="1" x14ac:dyDescent="0.25">
      <c r="C236" s="46"/>
      <c r="J236" s="1442"/>
    </row>
    <row r="237" spans="3:10" s="41" customFormat="1" x14ac:dyDescent="0.25">
      <c r="C237" s="46"/>
      <c r="J237" s="1442"/>
    </row>
    <row r="238" spans="3:10" s="41" customFormat="1" x14ac:dyDescent="0.25">
      <c r="C238" s="46"/>
      <c r="J238" s="1442"/>
    </row>
    <row r="239" spans="3:10" s="41" customFormat="1" x14ac:dyDescent="0.25">
      <c r="C239" s="46"/>
      <c r="J239" s="1442"/>
    </row>
    <row r="240" spans="3:10" s="41" customFormat="1" x14ac:dyDescent="0.25">
      <c r="C240" s="46"/>
      <c r="J240" s="1442"/>
    </row>
    <row r="241" spans="3:10" s="41" customFormat="1" x14ac:dyDescent="0.25">
      <c r="C241" s="46"/>
      <c r="J241" s="1442"/>
    </row>
    <row r="242" spans="3:10" s="41" customFormat="1" x14ac:dyDescent="0.25">
      <c r="C242" s="46"/>
      <c r="J242" s="1442"/>
    </row>
    <row r="243" spans="3:10" s="41" customFormat="1" x14ac:dyDescent="0.25">
      <c r="C243" s="46"/>
      <c r="J243" s="1442"/>
    </row>
    <row r="244" spans="3:10" s="41" customFormat="1" x14ac:dyDescent="0.25">
      <c r="C244" s="46"/>
      <c r="J244" s="1442"/>
    </row>
    <row r="245" spans="3:10" s="41" customFormat="1" x14ac:dyDescent="0.25">
      <c r="C245" s="46"/>
      <c r="J245" s="1442"/>
    </row>
    <row r="246" spans="3:10" s="41" customFormat="1" x14ac:dyDescent="0.25">
      <c r="C246" s="46"/>
      <c r="J246" s="1442"/>
    </row>
    <row r="247" spans="3:10" s="41" customFormat="1" x14ac:dyDescent="0.25">
      <c r="C247" s="46"/>
      <c r="J247" s="1442"/>
    </row>
    <row r="248" spans="3:10" s="41" customFormat="1" x14ac:dyDescent="0.25">
      <c r="C248" s="46"/>
      <c r="J248" s="1442"/>
    </row>
    <row r="249" spans="3:10" s="41" customFormat="1" x14ac:dyDescent="0.25">
      <c r="C249" s="46"/>
      <c r="J249" s="1442"/>
    </row>
    <row r="250" spans="3:10" s="41" customFormat="1" x14ac:dyDescent="0.25">
      <c r="C250" s="46"/>
      <c r="J250" s="1442"/>
    </row>
    <row r="251" spans="3:10" s="41" customFormat="1" x14ac:dyDescent="0.25">
      <c r="C251" s="46"/>
      <c r="J251" s="1442"/>
    </row>
    <row r="252" spans="3:10" s="41" customFormat="1" x14ac:dyDescent="0.25">
      <c r="C252" s="46"/>
      <c r="J252" s="1442"/>
    </row>
    <row r="253" spans="3:10" s="41" customFormat="1" x14ac:dyDescent="0.25">
      <c r="C253" s="46"/>
      <c r="J253" s="1442"/>
    </row>
    <row r="254" spans="3:10" s="41" customFormat="1" x14ac:dyDescent="0.25">
      <c r="C254" s="46"/>
      <c r="J254" s="1442"/>
    </row>
    <row r="255" spans="3:10" s="41" customFormat="1" x14ac:dyDescent="0.25">
      <c r="C255" s="46"/>
      <c r="J255" s="1442"/>
    </row>
    <row r="256" spans="3:10" s="41" customFormat="1" x14ac:dyDescent="0.25">
      <c r="C256" s="46"/>
      <c r="J256" s="1442"/>
    </row>
    <row r="257" spans="3:10" s="41" customFormat="1" x14ac:dyDescent="0.25">
      <c r="C257" s="46"/>
      <c r="J257" s="1442"/>
    </row>
    <row r="258" spans="3:10" s="41" customFormat="1" x14ac:dyDescent="0.25">
      <c r="C258" s="46"/>
      <c r="J258" s="1442"/>
    </row>
    <row r="259" spans="3:10" s="41" customFormat="1" x14ac:dyDescent="0.25">
      <c r="C259" s="46"/>
      <c r="J259" s="1442"/>
    </row>
    <row r="260" spans="3:10" s="41" customFormat="1" x14ac:dyDescent="0.25">
      <c r="C260" s="46"/>
      <c r="J260" s="1442"/>
    </row>
    <row r="261" spans="3:10" s="41" customFormat="1" x14ac:dyDescent="0.25">
      <c r="C261" s="46"/>
      <c r="J261" s="1442"/>
    </row>
    <row r="262" spans="3:10" s="41" customFormat="1" x14ac:dyDescent="0.25">
      <c r="C262" s="46"/>
      <c r="J262" s="1442"/>
    </row>
    <row r="263" spans="3:10" s="41" customFormat="1" x14ac:dyDescent="0.25">
      <c r="C263" s="46"/>
      <c r="J263" s="1442"/>
    </row>
    <row r="264" spans="3:10" s="41" customFormat="1" x14ac:dyDescent="0.25">
      <c r="C264" s="46"/>
      <c r="J264" s="1442"/>
    </row>
    <row r="265" spans="3:10" s="41" customFormat="1" x14ac:dyDescent="0.25">
      <c r="C265" s="46"/>
      <c r="J265" s="1442"/>
    </row>
    <row r="266" spans="3:10" s="41" customFormat="1" x14ac:dyDescent="0.25">
      <c r="C266" s="46"/>
      <c r="J266" s="1442"/>
    </row>
    <row r="267" spans="3:10" s="41" customFormat="1" x14ac:dyDescent="0.25">
      <c r="C267" s="46"/>
      <c r="J267" s="1442"/>
    </row>
    <row r="268" spans="3:10" s="41" customFormat="1" x14ac:dyDescent="0.25">
      <c r="C268" s="46"/>
      <c r="J268" s="1442"/>
    </row>
    <row r="269" spans="3:10" s="41" customFormat="1" x14ac:dyDescent="0.25">
      <c r="C269" s="46"/>
      <c r="J269" s="1442"/>
    </row>
    <row r="270" spans="3:10" s="41" customFormat="1" x14ac:dyDescent="0.25">
      <c r="C270" s="46"/>
      <c r="J270" s="1442"/>
    </row>
    <row r="271" spans="3:10" s="41" customFormat="1" x14ac:dyDescent="0.25">
      <c r="C271" s="46"/>
      <c r="J271" s="1442"/>
    </row>
    <row r="272" spans="3:10" s="41" customFormat="1" x14ac:dyDescent="0.25">
      <c r="C272" s="46"/>
      <c r="J272" s="1442"/>
    </row>
    <row r="273" spans="3:10" s="41" customFormat="1" x14ac:dyDescent="0.25">
      <c r="C273" s="46"/>
      <c r="J273" s="1442"/>
    </row>
    <row r="274" spans="3:10" s="41" customFormat="1" x14ac:dyDescent="0.25">
      <c r="C274" s="46"/>
      <c r="J274" s="1442"/>
    </row>
    <row r="275" spans="3:10" s="41" customFormat="1" x14ac:dyDescent="0.25">
      <c r="C275" s="46"/>
      <c r="J275" s="1442"/>
    </row>
  </sheetData>
  <sheetProtection algorithmName="SHA-512" hashValue="0M/rOyx6JrNo+el/3bPIZyDGcvQM/0gFC2uuFrA61JINEvK/XRBH8oWZK5Nmf5rtYX7OXDTFN798KNYHm4ywLw==" saltValue="1LshcUh1g7tDcaiVt/6OCw==" spinCount="100000" sheet="1" objects="1" scenarios="1"/>
  <mergeCells count="133">
    <mergeCell ref="C144:F145"/>
    <mergeCell ref="C2:H3"/>
    <mergeCell ref="C169:I169"/>
    <mergeCell ref="C162:I162"/>
    <mergeCell ref="C160:I160"/>
    <mergeCell ref="C159:I159"/>
    <mergeCell ref="C157:I157"/>
    <mergeCell ref="C154:I154"/>
    <mergeCell ref="C148:G149"/>
    <mergeCell ref="C146:G147"/>
    <mergeCell ref="H26:I26"/>
    <mergeCell ref="H99:I99"/>
    <mergeCell ref="H98:I98"/>
    <mergeCell ref="H97:I97"/>
    <mergeCell ref="H95:I95"/>
    <mergeCell ref="H92:I92"/>
    <mergeCell ref="C95:G96"/>
    <mergeCell ref="H113:I113"/>
    <mergeCell ref="C135:F135"/>
    <mergeCell ref="H135:I135"/>
    <mergeCell ref="C122:I122"/>
    <mergeCell ref="C99:G100"/>
    <mergeCell ref="C37:I37"/>
    <mergeCell ref="C134:G134"/>
    <mergeCell ref="D137:G137"/>
    <mergeCell ref="C113:G113"/>
    <mergeCell ref="C7:I7"/>
    <mergeCell ref="C47:I47"/>
    <mergeCell ref="C25:I25"/>
    <mergeCell ref="H23:I23"/>
    <mergeCell ref="H24:I24"/>
    <mergeCell ref="C24:G24"/>
    <mergeCell ref="C48:I48"/>
    <mergeCell ref="D11:D13"/>
    <mergeCell ref="D14:D19"/>
    <mergeCell ref="C21:I21"/>
    <mergeCell ref="D28:G28"/>
    <mergeCell ref="C26:G27"/>
    <mergeCell ref="C30:I30"/>
    <mergeCell ref="C33:I33"/>
    <mergeCell ref="D34:G34"/>
    <mergeCell ref="C44:I44"/>
    <mergeCell ref="D39:G39"/>
    <mergeCell ref="D38:G38"/>
    <mergeCell ref="D41:G41"/>
    <mergeCell ref="D42:G42"/>
    <mergeCell ref="C126:I126"/>
    <mergeCell ref="H118:I118"/>
    <mergeCell ref="C114:G114"/>
    <mergeCell ref="C115:I115"/>
    <mergeCell ref="C118:G119"/>
    <mergeCell ref="C109:G109"/>
    <mergeCell ref="C110:I110"/>
    <mergeCell ref="H133:I133"/>
    <mergeCell ref="C133:G133"/>
    <mergeCell ref="D120:G120"/>
    <mergeCell ref="H131:I131"/>
    <mergeCell ref="C125:H125"/>
    <mergeCell ref="C128:G128"/>
    <mergeCell ref="C127:G127"/>
    <mergeCell ref="C124:I124"/>
    <mergeCell ref="C117:F117"/>
    <mergeCell ref="H117:I117"/>
    <mergeCell ref="H129:I129"/>
    <mergeCell ref="C80:G80"/>
    <mergeCell ref="H69:I69"/>
    <mergeCell ref="C36:I36"/>
    <mergeCell ref="C45:I45"/>
    <mergeCell ref="C62:I62"/>
    <mergeCell ref="C67:I67"/>
    <mergeCell ref="H55:I55"/>
    <mergeCell ref="C112:G112"/>
    <mergeCell ref="C104:H104"/>
    <mergeCell ref="D101:G101"/>
    <mergeCell ref="H61:I61"/>
    <mergeCell ref="C108:G108"/>
    <mergeCell ref="C54:I54"/>
    <mergeCell ref="C59:I59"/>
    <mergeCell ref="C56:I56"/>
    <mergeCell ref="C92:G93"/>
    <mergeCell ref="D50:G50"/>
    <mergeCell ref="H96:I96"/>
    <mergeCell ref="C64:I64"/>
    <mergeCell ref="C40:I40"/>
    <mergeCell ref="C43:I43"/>
    <mergeCell ref="C167:I167"/>
    <mergeCell ref="C166:D166"/>
    <mergeCell ref="C155:H155"/>
    <mergeCell ref="C163:I163"/>
    <mergeCell ref="C82:F82"/>
    <mergeCell ref="C87:I87"/>
    <mergeCell ref="H107:I107"/>
    <mergeCell ref="H132:I132"/>
    <mergeCell ref="H128:I128"/>
    <mergeCell ref="C165:I165"/>
    <mergeCell ref="H82:I82"/>
    <mergeCell ref="C90:I90"/>
    <mergeCell ref="C103:I103"/>
    <mergeCell ref="H144:I144"/>
    <mergeCell ref="C141:I141"/>
    <mergeCell ref="H112:I112"/>
    <mergeCell ref="H108:I108"/>
    <mergeCell ref="H94:I94"/>
    <mergeCell ref="H148:I148"/>
    <mergeCell ref="H146:I146"/>
    <mergeCell ref="H134:I134"/>
    <mergeCell ref="H130:I130"/>
    <mergeCell ref="C136:H136"/>
    <mergeCell ref="C143:G143"/>
    <mergeCell ref="D152:G152"/>
    <mergeCell ref="C73:I73"/>
    <mergeCell ref="C83:F83"/>
    <mergeCell ref="C70:I70"/>
    <mergeCell ref="H83:I83"/>
    <mergeCell ref="C52:I52"/>
    <mergeCell ref="D57:G57"/>
    <mergeCell ref="D65:G65"/>
    <mergeCell ref="D71:G71"/>
    <mergeCell ref="D85:G85"/>
    <mergeCell ref="H78:I78"/>
    <mergeCell ref="H79:I79"/>
    <mergeCell ref="H80:I80"/>
    <mergeCell ref="H81:I81"/>
    <mergeCell ref="C76:I76"/>
    <mergeCell ref="C78:F78"/>
    <mergeCell ref="C81:F81"/>
    <mergeCell ref="C79:F79"/>
    <mergeCell ref="H150:I150"/>
    <mergeCell ref="C130:D130"/>
    <mergeCell ref="H143:I143"/>
    <mergeCell ref="C151:G151"/>
    <mergeCell ref="C139:I139"/>
    <mergeCell ref="C105:G107"/>
  </mergeCells>
  <conditionalFormatting sqref="C110:I110">
    <cfRule type="notContainsBlanks" dxfId="240" priority="1">
      <formula>LEN(TRIM(C110))&gt;0</formula>
    </cfRule>
    <cfRule type="expression" dxfId="239" priority="2">
      <formula>$H$108="Yes"</formula>
    </cfRule>
  </conditionalFormatting>
  <conditionalFormatting sqref="C115:I115">
    <cfRule type="notContainsBlanks" dxfId="238" priority="3">
      <formula>LEN(TRIM(C115))&gt;0</formula>
    </cfRule>
    <cfRule type="expression" dxfId="237" priority="4">
      <formula>$H$113="Yes"</formula>
    </cfRule>
  </conditionalFormatting>
  <conditionalFormatting sqref="C169:I169">
    <cfRule type="dataBar" priority="789">
      <dataBar>
        <cfvo type="num" val="0"/>
        <cfvo type="formula" val="COUNT($L$28:$L$167)"/>
        <color rgb="FFFFB628"/>
      </dataBar>
      <extLst>
        <ext xmlns:x14="http://schemas.microsoft.com/office/spreadsheetml/2009/9/main" uri="{B025F937-C7B1-47D3-B67F-A62EFF666E3E}">
          <x14:id>{2F010B7F-825A-4939-9C96-2B2F417866C1}</x14:id>
        </ext>
      </extLst>
    </cfRule>
  </conditionalFormatting>
  <conditionalFormatting sqref="H83">
    <cfRule type="expression" dxfId="236" priority="27" stopIfTrue="1">
      <formula>#REF!="Check Work Type"</formula>
    </cfRule>
  </conditionalFormatting>
  <conditionalFormatting sqref="I28">
    <cfRule type="notContainsBlanks" dxfId="235" priority="25">
      <formula>LEN(TRIM(I28))&gt;0</formula>
    </cfRule>
    <cfRule type="expression" dxfId="234" priority="26">
      <formula>D28&lt;&gt;""</formula>
    </cfRule>
  </conditionalFormatting>
  <conditionalFormatting sqref="I34">
    <cfRule type="notContainsBlanks" dxfId="233" priority="23">
      <formula>LEN(TRIM(I34))&gt;0</formula>
    </cfRule>
    <cfRule type="expression" dxfId="232" priority="24">
      <formula>D34&lt;&gt;""</formula>
    </cfRule>
  </conditionalFormatting>
  <conditionalFormatting sqref="I50">
    <cfRule type="notContainsBlanks" dxfId="231" priority="21">
      <formula>LEN(TRIM(I50))&gt;0</formula>
    </cfRule>
    <cfRule type="expression" dxfId="230" priority="22">
      <formula>D50&lt;&gt;""</formula>
    </cfRule>
  </conditionalFormatting>
  <conditionalFormatting sqref="I57">
    <cfRule type="notContainsBlanks" dxfId="229" priority="19">
      <formula>LEN(TRIM(I57))&gt;0</formula>
    </cfRule>
    <cfRule type="expression" dxfId="228" priority="20">
      <formula>D57&lt;&gt;""</formula>
    </cfRule>
  </conditionalFormatting>
  <conditionalFormatting sqref="I65">
    <cfRule type="notContainsBlanks" dxfId="227" priority="17">
      <formula>LEN(TRIM(I65))&gt;0</formula>
    </cfRule>
    <cfRule type="expression" dxfId="226" priority="18">
      <formula>D65&lt;&gt;""</formula>
    </cfRule>
  </conditionalFormatting>
  <conditionalFormatting sqref="I71">
    <cfRule type="notContainsBlanks" dxfId="225" priority="15">
      <formula>LEN(TRIM(I71))&gt;0</formula>
    </cfRule>
    <cfRule type="expression" dxfId="224" priority="16">
      <formula>D71&lt;&gt;""</formula>
    </cfRule>
  </conditionalFormatting>
  <conditionalFormatting sqref="I85">
    <cfRule type="notContainsBlanks" dxfId="223" priority="13">
      <formula>LEN(TRIM(I85))&gt;0</formula>
    </cfRule>
    <cfRule type="expression" dxfId="222" priority="14">
      <formula>D85&lt;&gt;""</formula>
    </cfRule>
  </conditionalFormatting>
  <conditionalFormatting sqref="I101">
    <cfRule type="notContainsBlanks" dxfId="221" priority="11">
      <formula>LEN(TRIM(I101))&gt;0</formula>
    </cfRule>
    <cfRule type="expression" dxfId="220" priority="12">
      <formula>D101&lt;&gt;""</formula>
    </cfRule>
  </conditionalFormatting>
  <conditionalFormatting sqref="I120">
    <cfRule type="notContainsBlanks" dxfId="219" priority="9">
      <formula>LEN(TRIM(I120))&gt;0</formula>
    </cfRule>
    <cfRule type="expression" dxfId="218" priority="10">
      <formula>D120&lt;&gt;""</formula>
    </cfRule>
  </conditionalFormatting>
  <conditionalFormatting sqref="I137">
    <cfRule type="notContainsBlanks" dxfId="217" priority="7">
      <formula>LEN(TRIM(I137))&gt;0</formula>
    </cfRule>
    <cfRule type="expression" dxfId="216" priority="8">
      <formula>D137&lt;&gt;""</formula>
    </cfRule>
  </conditionalFormatting>
  <conditionalFormatting sqref="I152">
    <cfRule type="notContainsBlanks" dxfId="215" priority="5">
      <formula>LEN(TRIM(I152))&gt;0</formula>
    </cfRule>
    <cfRule type="expression" dxfId="214" priority="6">
      <formula>D152&lt;&gt;""</formula>
    </cfRule>
  </conditionalFormatting>
  <dataValidations count="25">
    <dataValidation type="list" allowBlank="1" showInputMessage="1" showErrorMessage="1" sqref="H146:I146 H117 H97:I97 H95:I95 H113 H107:H108" xr:uid="{671863DB-6A3A-4AAC-8352-AC21469BF0B8}">
      <formula1>"Yes, No"</formula1>
    </dataValidation>
    <dataValidation type="list" allowBlank="1" showInputMessage="1" showErrorMessage="1" sqref="H79" xr:uid="{D0D755AC-E34B-4A8E-AA33-94755A304E2C}">
      <formula1>"Space Heating, DHW, Space Heating and DHW"</formula1>
    </dataValidation>
    <dataValidation type="list" allowBlank="1" showInputMessage="1" showErrorMessage="1" sqref="H78" xr:uid="{8DB1938B-4169-4938-AF18-29C4D6823515}">
      <formula1>" Yes, No (additional works required), Unknown"</formula1>
    </dataValidation>
    <dataValidation type="list" allowBlank="1" showInputMessage="1" showErrorMessage="1" sqref="H80 I155:I156" xr:uid="{1F5FED8D-C541-4A9C-A2E8-955EF76ECC06}">
      <formula1>" Yes, No (additional works required)"</formula1>
    </dataValidation>
    <dataValidation type="list" allowBlank="1" showInputMessage="1" showErrorMessage="1" sqref="H112 H24 H69 H81:H82 H92" xr:uid="{185E0712-165C-490A-84C4-E2127B057236}">
      <formula1>" Yes, No"</formula1>
    </dataValidation>
    <dataValidation type="list" allowBlank="1" showInputMessage="1" showErrorMessage="1" sqref="H128:I128" xr:uid="{FE539D8F-A437-4EE6-B8D8-716AFA2F001C}">
      <formula1>"Single Phase, Split/Two Phase, Three Phase"</formula1>
    </dataValidation>
    <dataValidation type="list" allowBlank="1" showInputMessage="1" showErrorMessage="1" sqref="H150:I150" xr:uid="{AF54EB41-E765-4F51-9DDC-AC552F20C6DB}">
      <formula1>"Yes, No - unconfirmed"</formula1>
    </dataValidation>
    <dataValidation type="list" allowBlank="1" showInputMessage="1" showErrorMessage="1" sqref="H148:I148" xr:uid="{D09CBB18-486E-41C6-8DD6-37C428298E5B}">
      <formula1>"Primary, Secondary, Tertiary, Multiple"</formula1>
    </dataValidation>
    <dataValidation type="list" allowBlank="1" showInputMessage="1" showErrorMessage="1" sqref="H144:I145" xr:uid="{F9D1E240-929E-4E0E-B452-AE8118FD89C7}">
      <formula1>"LTHW, MTHW, HTHW"</formula1>
    </dataValidation>
    <dataValidation type="list" allowBlank="1" showInputMessage="1" showErrorMessage="1" sqref="H134:I134" xr:uid="{3434D7DB-5DAD-4CC7-A330-63C52BC9974F}">
      <formula1>"No, Yes (sent a letter of intent), Yes (connection approved), Yes (Network improvements required)"</formula1>
    </dataValidation>
    <dataValidation type="list" allowBlank="1" showInputMessage="1" showErrorMessage="1" sqref="H98:I98" xr:uid="{00271AEE-81B5-4EE4-B6EF-B87B2947BA1F}">
      <formula1>"Yes, Geological condition survey only, Feasibility study only, No"</formula1>
    </dataValidation>
    <dataValidation type="list" allowBlank="1" showInputMessage="1" showErrorMessage="1" sqref="H99:I99" xr:uid="{2C7ECBEA-1E4E-4F36-BFB2-1844F6B3B45B}">
      <formula1>"Yes, Feasibility study only, Gained extraction permissions only, No"</formula1>
    </dataValidation>
    <dataValidation allowBlank="1" showInputMessage="1" showErrorMessage="1" prompt="Please provide all relevant file names and page number" sqref="D89 D71:D72 D34:D35 D28:D29 D38:D39 D41:D42" xr:uid="{EA12A61F-3509-4807-A9EC-096AFDF991B2}"/>
    <dataValidation type="date" operator="greaterThan" allowBlank="1" showInputMessage="1" showErrorMessage="1" errorTitle="Date" error="Please enter a value in a valid date format_x000a__x000a_E.g. dd/mm/yyyy" sqref="D135" xr:uid="{11F9AA54-E406-4543-BF45-09514A12C548}">
      <formula1>42736</formula1>
    </dataValidation>
    <dataValidation type="date" operator="greaterThanOrEqual" allowBlank="1" showInputMessage="1" showErrorMessage="1" prompt="DD/MM/YYYY" sqref="H135:I135" xr:uid="{9BE5E920-F41E-4360-A140-92FE14DC40FB}">
      <formula1>44927</formula1>
    </dataValidation>
    <dataValidation type="list" allowBlank="1" showInputMessage="1" showErrorMessage="1" sqref="H118:I118" xr:uid="{B46939EE-1848-4588-802B-4B33227E9282}">
      <formula1>"New Low Carbon Solution, Existing System"</formula1>
    </dataValidation>
    <dataValidation type="decimal" operator="greaterThan" allowBlank="1" showInputMessage="1" showErrorMessage="1" sqref="H129:I130" xr:uid="{ACEFFA6D-E0E6-403B-9F4B-67DF901D3904}">
      <formula1>0</formula1>
    </dataValidation>
    <dataValidation type="decimal" allowBlank="1" showInputMessage="1" showErrorMessage="1" sqref="H131:I131" xr:uid="{AFECF063-B4BB-47F5-AC8F-5581E3D9BE6F}">
      <formula1>-1</formula1>
      <formula2>101</formula2>
    </dataValidation>
    <dataValidation type="list" allowBlank="1" showInputMessage="1" showErrorMessage="1" sqref="H143:I143" xr:uid="{65DA305F-50CD-4285-8A65-D10ADF9B6F05}">
      <formula1>"New Connection, Upgrade to Low Carbon Heating, Both"</formula1>
    </dataValidation>
    <dataValidation type="whole" allowBlank="1" showInputMessage="1" showErrorMessage="1" sqref="H27:I27" xr:uid="{6B250D55-83D2-4000-ABCA-11CCFCAD5C3F}">
      <formula1>0</formula1>
      <formula2>500</formula2>
    </dataValidation>
    <dataValidation type="textLength" allowBlank="1" showInputMessage="1" showErrorMessage="1" sqref="I28" xr:uid="{531DF430-0B43-40A0-950C-9C5ADF5C6B4C}">
      <formula1>0</formula1>
      <formula2>10000</formula2>
    </dataValidation>
    <dataValidation type="textLength" allowBlank="1" showInputMessage="1" showErrorMessage="1" sqref="I34 I50" xr:uid="{60C1FFF4-6A82-4A64-99FB-30EEB3577269}">
      <formula1>0</formula1>
      <formula2>1000</formula2>
    </dataValidation>
    <dataValidation type="list" allowBlank="1" showInputMessage="1" showErrorMessage="1" sqref="H83:I83" xr:uid="{8A7EB4D3-907E-467E-AB96-150FD1BD908E}">
      <formula1>"Standalone, Cascading Low Carbon Systems, Bivalent system, Other"</formula1>
    </dataValidation>
    <dataValidation allowBlank="1" showInputMessage="1" showErrorMessage="1" prompt="See guidance notes for information on 'whole building' approach" sqref="C52:I53" xr:uid="{4C944FA2-ECF7-4E59-908C-BC94A07C938B}"/>
    <dataValidation type="whole" allowBlank="1" showInputMessage="1" showErrorMessage="1" sqref="H26:I26" xr:uid="{B2ACB8BE-65D4-45E4-8536-0FE234D22CD9}">
      <formula1>0</formula1>
      <formula2>5000</formula2>
    </dataValidation>
  </dataValidations>
  <hyperlinks>
    <hyperlink ref="C166" r:id="rId1" display="https://mcscertified.com/mcs-launches-new-biomass-maintenance-standard/" xr:uid="{24D84202-0E5E-4749-94BE-EE7DE765293F}"/>
    <hyperlink ref="C166:D166" r:id="rId2" display="MCS Standard for biomass boiler maintenance" xr:uid="{99E97A70-B4E4-43CA-B718-627035DF080D}"/>
    <hyperlink ref="C8" r:id="rId3" xr:uid="{EA44D47C-5B0E-4894-8C6C-8928BEB2D9C0}"/>
    <hyperlink ref="D8" location="Guidance!C45" display="Link to Guidance Tab" xr:uid="{4A238118-3436-4F6E-8359-BEA61F7F2668}"/>
    <hyperlink ref="C63" r:id="rId4" xr:uid="{18A2C1E6-806B-4BF9-ACA8-307E02797C55}"/>
  </hyperlinks>
  <pageMargins left="0.7" right="0.7" top="0.75" bottom="0.75" header="0.3" footer="0.3"/>
  <pageSetup paperSize="8" scale="74" fitToHeight="0" orientation="portrait" r:id="rId5"/>
  <customProperties>
    <customPr name="GUID" r:id="rId6"/>
  </customProperties>
  <drawing r:id="rId7"/>
  <extLst>
    <ext xmlns:x14="http://schemas.microsoft.com/office/spreadsheetml/2009/9/main" uri="{78C0D931-6437-407d-A8EE-F0AAD7539E65}">
      <x14:conditionalFormattings>
        <x14:conditionalFormatting xmlns:xm="http://schemas.microsoft.com/office/excel/2006/main">
          <x14:cfRule type="dataBar" id="{2F010B7F-825A-4939-9C96-2B2F417866C1}">
            <x14:dataBar minLength="0" maxLength="100" gradient="0" direction="rightToLeft">
              <x14:cfvo type="num">
                <xm:f>0</xm:f>
              </x14:cfvo>
              <x14:cfvo type="formula">
                <xm:f>COUNT($L$28:$L$167)</xm:f>
              </x14:cfvo>
              <x14:negativeFillColor rgb="FFFF0000"/>
              <x14:axisColor rgb="FF000000"/>
            </x14:dataBar>
          </x14:cfRule>
          <xm:sqref>C169:I169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D433229-6636-4244-8C80-8D791CE304B6}">
          <x14:formula1>
            <xm:f>'Extra look-up'!$A$59:$A$65</xm:f>
          </x14:formula1>
          <xm:sqref>H133:I133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theme="4"/>
    <pageSetUpPr fitToPage="1"/>
  </sheetPr>
  <dimension ref="A1:BM214"/>
  <sheetViews>
    <sheetView showGridLines="0" showRowColHeaders="0" topLeftCell="L6" zoomScale="70" zoomScaleNormal="70" workbookViewId="0">
      <selection activeCell="Q9" sqref="Q9:R9"/>
    </sheetView>
  </sheetViews>
  <sheetFormatPr defaultColWidth="9.453125" defaultRowHeight="15.5" outlineLevelRow="1" x14ac:dyDescent="0.25"/>
  <cols>
    <col min="1" max="2" width="22.81640625" style="12" customWidth="1"/>
    <col min="3" max="3" width="12.81640625" style="823" customWidth="1"/>
    <col min="4" max="14" width="22.81640625" style="11" customWidth="1"/>
    <col min="15" max="15" width="22.81640625" style="21" customWidth="1"/>
    <col min="16" max="17" width="22.81640625" style="11" customWidth="1"/>
    <col min="18" max="19" width="22.81640625" style="335" customWidth="1"/>
    <col min="20" max="20" width="22.81640625" style="11" customWidth="1"/>
    <col min="21" max="21" width="17.81640625" style="11" customWidth="1"/>
    <col min="22" max="22" width="3.1796875" style="11" customWidth="1"/>
    <col min="23" max="23" width="15.54296875" style="11" hidden="1" customWidth="1"/>
    <col min="24" max="27" width="9.453125" style="11" hidden="1" customWidth="1"/>
    <col min="28" max="16384" width="9.453125" style="11"/>
  </cols>
  <sheetData>
    <row r="1" spans="1:65" x14ac:dyDescent="0.25">
      <c r="A1" s="46"/>
      <c r="B1" s="46"/>
      <c r="C1" s="820"/>
      <c r="D1" s="41"/>
      <c r="E1" s="41"/>
      <c r="F1" s="41"/>
      <c r="G1" s="41"/>
      <c r="H1" s="41"/>
      <c r="I1" s="41"/>
      <c r="J1" s="41"/>
      <c r="K1" s="41"/>
      <c r="L1" s="41"/>
      <c r="M1" s="41"/>
      <c r="N1" s="1442"/>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row>
    <row r="2" spans="1:65" ht="33.75" customHeight="1" x14ac:dyDescent="0.3">
      <c r="A2" s="1740" t="s">
        <v>334</v>
      </c>
      <c r="B2" s="1630"/>
      <c r="C2" s="1630"/>
      <c r="D2" s="1630"/>
      <c r="E2" s="1630"/>
      <c r="F2" s="1630"/>
      <c r="G2" s="1630"/>
      <c r="H2" s="1630"/>
      <c r="I2" s="1630"/>
      <c r="J2" s="1630"/>
      <c r="K2" s="19"/>
      <c r="L2" s="19"/>
      <c r="M2" s="19"/>
      <c r="N2" s="1443"/>
      <c r="O2" s="1443"/>
      <c r="P2" s="19"/>
      <c r="Q2" s="1443"/>
      <c r="R2" s="19"/>
      <c r="S2" s="19"/>
      <c r="T2" s="1443"/>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row>
    <row r="3" spans="1:65" ht="33" customHeight="1" x14ac:dyDescent="0.3">
      <c r="A3" s="1630"/>
      <c r="B3" s="1630"/>
      <c r="C3" s="1630"/>
      <c r="D3" s="1630"/>
      <c r="E3" s="1630"/>
      <c r="F3" s="1630"/>
      <c r="G3" s="1630"/>
      <c r="H3" s="1630"/>
      <c r="I3" s="1630"/>
      <c r="J3" s="1630"/>
      <c r="K3" s="19"/>
      <c r="L3" s="19"/>
      <c r="M3" s="19"/>
      <c r="N3" s="1443"/>
      <c r="O3" s="1443"/>
      <c r="P3" s="19"/>
      <c r="Q3" s="1443"/>
      <c r="R3" s="19"/>
      <c r="S3" s="19"/>
      <c r="T3" s="1443"/>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row>
    <row r="4" spans="1:65" ht="36" customHeight="1" x14ac:dyDescent="0.3">
      <c r="A4" s="790" t="s">
        <v>335</v>
      </c>
      <c r="C4" s="819"/>
      <c r="D4" s="819"/>
      <c r="E4" s="819"/>
      <c r="F4" s="819"/>
      <c r="G4" s="819"/>
      <c r="H4" s="19"/>
      <c r="I4" s="19"/>
      <c r="J4" s="19"/>
      <c r="K4" s="19"/>
      <c r="L4" s="19"/>
      <c r="M4" s="19"/>
      <c r="N4" s="1443"/>
      <c r="O4" s="1443"/>
      <c r="P4" s="19"/>
      <c r="Q4" s="1443"/>
      <c r="R4" s="19"/>
      <c r="S4" s="19"/>
      <c r="T4" s="1443"/>
      <c r="U4" s="792"/>
      <c r="V4" s="792"/>
      <c r="W4" s="346"/>
      <c r="X4" s="346"/>
      <c r="Y4" s="346"/>
      <c r="Z4" s="346"/>
      <c r="AA4" s="346"/>
      <c r="AB4" s="346"/>
      <c r="AC4" s="346"/>
      <c r="AD4" s="346"/>
      <c r="AE4" s="346"/>
      <c r="AF4" s="346"/>
      <c r="AG4" s="346"/>
      <c r="AH4" s="346"/>
      <c r="AI4" s="346"/>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row>
    <row r="5" spans="1:65" ht="9" customHeight="1" x14ac:dyDescent="0.3">
      <c r="A5" s="58"/>
      <c r="B5" s="58"/>
      <c r="C5" s="821"/>
      <c r="D5" s="19"/>
      <c r="E5" s="19"/>
      <c r="F5" s="19"/>
      <c r="G5" s="19"/>
      <c r="H5" s="19"/>
      <c r="I5" s="19"/>
      <c r="J5" s="19"/>
      <c r="K5" s="63"/>
      <c r="L5" s="63"/>
      <c r="M5" s="63"/>
      <c r="N5" s="63"/>
      <c r="O5" s="63"/>
      <c r="P5" s="63"/>
      <c r="Q5" s="63"/>
      <c r="R5" s="63"/>
      <c r="S5" s="63"/>
      <c r="T5" s="63"/>
      <c r="U5" s="63"/>
      <c r="V5" s="792"/>
      <c r="W5" s="346"/>
      <c r="X5" s="346"/>
      <c r="Y5" s="346"/>
      <c r="Z5" s="346"/>
      <c r="AA5" s="346"/>
      <c r="AB5" s="346"/>
      <c r="AC5" s="346"/>
      <c r="AD5" s="346"/>
      <c r="AE5" s="346"/>
      <c r="AF5" s="346"/>
      <c r="AG5" s="346"/>
      <c r="AH5" s="346"/>
      <c r="AI5" s="346"/>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row>
    <row r="6" spans="1:65" ht="62.15" customHeight="1" x14ac:dyDescent="0.25">
      <c r="A6" s="1742" t="s">
        <v>336</v>
      </c>
      <c r="B6" s="1743"/>
      <c r="C6" s="1743"/>
      <c r="D6" s="1743"/>
      <c r="E6" s="1743"/>
      <c r="F6" s="1743"/>
      <c r="G6" s="1743"/>
      <c r="H6" s="1743"/>
      <c r="I6" s="1743"/>
      <c r="J6" s="1743"/>
      <c r="K6" s="1186"/>
      <c r="L6" s="1186"/>
      <c r="M6" s="1186"/>
      <c r="O6" s="1443"/>
      <c r="P6" s="935"/>
      <c r="Q6" s="1443"/>
      <c r="R6" s="935"/>
      <c r="S6" s="333"/>
      <c r="T6" s="1443"/>
      <c r="U6" s="792"/>
      <c r="V6" s="792"/>
      <c r="W6" s="346"/>
      <c r="X6" s="346"/>
      <c r="Y6" s="346"/>
      <c r="Z6" s="346"/>
      <c r="AA6" s="346"/>
      <c r="AB6" s="346"/>
      <c r="AC6" s="346"/>
      <c r="AD6" s="346"/>
      <c r="AE6" s="346"/>
      <c r="AF6" s="346"/>
      <c r="AG6" s="346"/>
      <c r="AH6" s="346"/>
      <c r="AI6" s="346"/>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row>
    <row r="7" spans="1:65" ht="35.25" customHeight="1" x14ac:dyDescent="0.25">
      <c r="A7" s="1580" t="s">
        <v>337</v>
      </c>
      <c r="B7" s="1580"/>
      <c r="C7" s="1580"/>
      <c r="D7" s="1580"/>
      <c r="E7" s="1580"/>
      <c r="F7" s="1580"/>
      <c r="G7" s="1580"/>
      <c r="H7" s="1580"/>
      <c r="I7" s="1580"/>
      <c r="J7" s="1580"/>
      <c r="K7" s="1186"/>
      <c r="L7" s="1186"/>
      <c r="M7" s="1186"/>
      <c r="O7" s="1443"/>
      <c r="P7" s="935"/>
      <c r="Q7" s="1443"/>
      <c r="R7" s="935"/>
      <c r="S7" s="333"/>
      <c r="T7" s="1443"/>
      <c r="U7" s="792"/>
      <c r="V7" s="792"/>
      <c r="W7" s="346"/>
      <c r="X7" s="346"/>
      <c r="Y7" s="346"/>
      <c r="Z7" s="346"/>
      <c r="AA7" s="346"/>
      <c r="AB7" s="346"/>
      <c r="AC7" s="346"/>
      <c r="AD7" s="346"/>
      <c r="AE7" s="346"/>
      <c r="AF7" s="346"/>
      <c r="AG7" s="346"/>
      <c r="AH7" s="346"/>
      <c r="AI7" s="346"/>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row>
    <row r="8" spans="1:65" ht="35.25" customHeight="1" x14ac:dyDescent="0.25">
      <c r="A8" s="1580" t="s">
        <v>338</v>
      </c>
      <c r="B8" s="1580"/>
      <c r="C8" s="1580"/>
      <c r="D8" s="1580"/>
      <c r="E8" s="1580"/>
      <c r="F8" s="1580"/>
      <c r="G8" s="1580"/>
      <c r="H8" s="1580"/>
      <c r="I8" s="1580"/>
      <c r="J8" s="1580"/>
      <c r="K8" s="463"/>
      <c r="L8" s="463"/>
      <c r="M8" s="463"/>
      <c r="O8" s="1443"/>
      <c r="P8" s="936"/>
      <c r="Q8" s="1443"/>
      <c r="R8" s="936"/>
      <c r="S8" s="551"/>
      <c r="T8" s="1443"/>
      <c r="U8" s="792"/>
      <c r="V8" s="792"/>
      <c r="W8" s="346"/>
      <c r="X8" s="346"/>
      <c r="Y8" s="346"/>
      <c r="Z8" s="346"/>
      <c r="AA8" s="346"/>
      <c r="AB8" s="346"/>
      <c r="AC8" s="346"/>
      <c r="AD8" s="346"/>
      <c r="AE8" s="346"/>
      <c r="AF8" s="346"/>
      <c r="AG8" s="346"/>
      <c r="AH8" s="346"/>
      <c r="AI8" s="346"/>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row>
    <row r="9" spans="1:65" ht="81" customHeight="1" x14ac:dyDescent="0.25">
      <c r="A9" s="496" t="s">
        <v>339</v>
      </c>
      <c r="B9" s="496" t="s">
        <v>340</v>
      </c>
      <c r="C9" s="496" t="s">
        <v>341</v>
      </c>
      <c r="D9" s="496" t="s">
        <v>342</v>
      </c>
      <c r="E9" s="496" t="s">
        <v>343</v>
      </c>
      <c r="F9" s="496" t="s">
        <v>344</v>
      </c>
      <c r="G9" s="496" t="s">
        <v>345</v>
      </c>
      <c r="H9" s="496" t="s">
        <v>346</v>
      </c>
      <c r="I9" s="496" t="s">
        <v>347</v>
      </c>
      <c r="J9" s="496" t="s">
        <v>348</v>
      </c>
      <c r="K9" s="496" t="s">
        <v>349</v>
      </c>
      <c r="L9" s="496" t="s">
        <v>350</v>
      </c>
      <c r="M9" s="496" t="s">
        <v>351</v>
      </c>
      <c r="N9" s="496" t="s">
        <v>352</v>
      </c>
      <c r="O9" s="496" t="s">
        <v>353</v>
      </c>
      <c r="P9" s="496" t="s">
        <v>354</v>
      </c>
      <c r="Q9" s="496" t="s">
        <v>355</v>
      </c>
      <c r="R9" s="496" t="s">
        <v>356</v>
      </c>
      <c r="S9" s="496" t="s">
        <v>357</v>
      </c>
      <c r="T9" s="496" t="s">
        <v>358</v>
      </c>
      <c r="U9" s="496" t="s">
        <v>359</v>
      </c>
      <c r="V9" s="792"/>
      <c r="W9" s="1173" t="s">
        <v>360</v>
      </c>
      <c r="X9" s="1173" t="s">
        <v>361</v>
      </c>
      <c r="Y9" s="1173" t="s">
        <v>362</v>
      </c>
      <c r="Z9" s="1173" t="s">
        <v>363</v>
      </c>
      <c r="AA9" s="1173" t="s">
        <v>364</v>
      </c>
      <c r="AB9" s="1173"/>
      <c r="AC9" s="1173"/>
      <c r="AD9" s="346"/>
      <c r="AE9" s="346"/>
      <c r="AF9" s="346"/>
      <c r="AG9" s="346"/>
      <c r="AH9" s="346"/>
      <c r="AI9" s="346"/>
      <c r="AJ9" s="346"/>
      <c r="AK9" s="346"/>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row>
    <row r="10" spans="1:65" ht="40.5" customHeight="1" x14ac:dyDescent="0.25">
      <c r="A10" s="809"/>
      <c r="B10" s="1201"/>
      <c r="C10" s="822" t="s">
        <v>365</v>
      </c>
      <c r="D10" s="1201"/>
      <c r="E10" s="1201"/>
      <c r="F10" s="1201"/>
      <c r="G10" s="1201"/>
      <c r="H10" s="459"/>
      <c r="I10" s="1201"/>
      <c r="J10" s="1272"/>
      <c r="K10" s="1272"/>
      <c r="L10" s="1272"/>
      <c r="M10" s="1275"/>
      <c r="N10" s="1275"/>
      <c r="O10" s="1272"/>
      <c r="P10" s="1273"/>
      <c r="Q10" s="1273"/>
      <c r="R10" s="1273"/>
      <c r="S10" s="1274"/>
      <c r="T10" s="1274"/>
      <c r="U10" s="1201"/>
      <c r="V10" s="792"/>
      <c r="W10" s="346" t="str">
        <f>IF(B10="","0",IF(ISNUMBER(MATCH(B10,Guidance!$D$201:$D$231,0)),TRUE,FALSE))</f>
        <v>0</v>
      </c>
      <c r="X10" s="346" t="str">
        <f>IF(E10="","0",IF(ISNUMBER(MATCH(E10,Guidance!$L$201:$L$230,0)),TRUE,FALSE))</f>
        <v>0</v>
      </c>
      <c r="Y10" s="346" t="e">
        <f>IF(#REF!="",0,ISNUMBER(#REF!))</f>
        <v>#REF!</v>
      </c>
      <c r="Z10" s="346" t="e">
        <f>IF(#REF!="",0,ISNUMBER(#REF!))</f>
        <v>#REF!</v>
      </c>
      <c r="AA10" s="346" t="e">
        <f>IF(#REF!="",0,ISNUMBER(#REF!))</f>
        <v>#REF!</v>
      </c>
      <c r="AB10" s="346"/>
      <c r="AC10" s="346"/>
      <c r="AD10" s="346"/>
      <c r="AE10" s="346"/>
      <c r="AF10" s="346"/>
      <c r="AG10" s="346"/>
      <c r="AH10" s="346"/>
      <c r="AI10" s="346"/>
      <c r="AJ10" s="346"/>
      <c r="AK10" s="346"/>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row>
    <row r="11" spans="1:65" ht="40.5" customHeight="1" x14ac:dyDescent="0.25">
      <c r="A11" s="809"/>
      <c r="B11" s="1201"/>
      <c r="C11" s="822" t="s">
        <v>366</v>
      </c>
      <c r="D11" s="1201"/>
      <c r="E11" s="1201"/>
      <c r="F11" s="1201"/>
      <c r="G11" s="1201"/>
      <c r="H11" s="459"/>
      <c r="I11" s="1201"/>
      <c r="J11" s="1275"/>
      <c r="K11" s="1272"/>
      <c r="L11" s="1272"/>
      <c r="M11" s="1275"/>
      <c r="N11" s="1275"/>
      <c r="O11" s="1272"/>
      <c r="P11" s="1273"/>
      <c r="Q11" s="1273"/>
      <c r="R11" s="1273"/>
      <c r="S11" s="1276"/>
      <c r="T11" s="1276"/>
      <c r="U11" s="1277"/>
      <c r="V11" s="792"/>
      <c r="W11" s="346" t="str">
        <f>IF(B11="","0",IF(ISNUMBER(MATCH(B11,Guidance!$D$201:$D$231,0)),TRUE,FALSE))</f>
        <v>0</v>
      </c>
      <c r="X11" s="346" t="str">
        <f>IF(E11="","0",IF(ISNUMBER(MATCH(E11,Guidance!$L$201:$L$230,0)),TRUE,FALSE))</f>
        <v>0</v>
      </c>
      <c r="Y11" s="346" t="e">
        <f>IF(#REF!="",0,ISNUMBER(#REF!))</f>
        <v>#REF!</v>
      </c>
      <c r="Z11" s="346" t="e">
        <f>IF(#REF!="",0,ISNUMBER(#REF!))</f>
        <v>#REF!</v>
      </c>
      <c r="AA11" s="346" t="e">
        <f>IF(#REF!="",0,ISNUMBER(#REF!))</f>
        <v>#REF!</v>
      </c>
      <c r="AB11" s="346"/>
      <c r="AC11" s="346"/>
      <c r="AD11" s="346"/>
      <c r="AE11" s="346"/>
      <c r="AF11" s="346"/>
      <c r="AG11" s="346"/>
      <c r="AH11" s="346"/>
      <c r="AI11" s="346"/>
      <c r="AJ11" s="346"/>
      <c r="AK11" s="346"/>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row>
    <row r="12" spans="1:65" ht="40.5" customHeight="1" x14ac:dyDescent="0.25">
      <c r="A12" s="809"/>
      <c r="B12" s="1201"/>
      <c r="C12" s="822" t="s">
        <v>367</v>
      </c>
      <c r="D12" s="1201"/>
      <c r="E12" s="1201"/>
      <c r="F12" s="1201"/>
      <c r="G12" s="1201"/>
      <c r="H12" s="459"/>
      <c r="I12" s="1201"/>
      <c r="J12" s="1275"/>
      <c r="K12" s="1272"/>
      <c r="L12" s="1272"/>
      <c r="M12" s="1275"/>
      <c r="N12" s="1272"/>
      <c r="O12" s="1272"/>
      <c r="P12" s="1273"/>
      <c r="Q12" s="1273"/>
      <c r="R12" s="1273"/>
      <c r="S12" s="1276"/>
      <c r="T12" s="1276"/>
      <c r="U12" s="1277"/>
      <c r="V12" s="792"/>
      <c r="W12" s="346" t="str">
        <f>IF(B12="","0",IF(ISNUMBER(MATCH(B12,Guidance!$D$201:$D$231,0)),TRUE,FALSE))</f>
        <v>0</v>
      </c>
      <c r="X12" s="346" t="str">
        <f>IF(E12="","0",IF(ISNUMBER(MATCH(E12,Guidance!$L$201:$L$230,0)),TRUE,FALSE))</f>
        <v>0</v>
      </c>
      <c r="Y12" s="346" t="e">
        <f>IF(#REF!="",0,ISNUMBER(#REF!))</f>
        <v>#REF!</v>
      </c>
      <c r="Z12" s="346" t="e">
        <f>IF(#REF!="",0,ISNUMBER(#REF!))</f>
        <v>#REF!</v>
      </c>
      <c r="AA12" s="346" t="e">
        <f>IF(#REF!="",0,ISNUMBER(#REF!))</f>
        <v>#REF!</v>
      </c>
      <c r="AB12" s="346"/>
      <c r="AC12" s="346"/>
      <c r="AD12" s="346"/>
      <c r="AE12" s="346"/>
      <c r="AF12" s="346"/>
      <c r="AG12" s="346"/>
      <c r="AH12" s="346"/>
      <c r="AI12" s="346"/>
      <c r="AJ12" s="346"/>
      <c r="AK12" s="346"/>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row>
    <row r="13" spans="1:65" ht="40.5" customHeight="1" x14ac:dyDescent="0.25">
      <c r="A13" s="809"/>
      <c r="B13" s="1201"/>
      <c r="C13" s="822" t="s">
        <v>368</v>
      </c>
      <c r="D13" s="1201"/>
      <c r="E13" s="1201"/>
      <c r="F13" s="1201"/>
      <c r="G13" s="1201"/>
      <c r="H13" s="459"/>
      <c r="I13" s="1201"/>
      <c r="J13" s="1275"/>
      <c r="K13" s="1272"/>
      <c r="L13" s="1272"/>
      <c r="M13" s="1275"/>
      <c r="N13" s="1272"/>
      <c r="O13" s="1272"/>
      <c r="P13" s="1273"/>
      <c r="Q13" s="1273"/>
      <c r="R13" s="1273"/>
      <c r="S13" s="1276"/>
      <c r="T13" s="1276"/>
      <c r="U13" s="1277"/>
      <c r="V13" s="792"/>
      <c r="W13" s="346" t="str">
        <f>IF(B13="","0",IF(ISNUMBER(MATCH(B13,Guidance!$D$201:$D$231,0)),TRUE,FALSE))</f>
        <v>0</v>
      </c>
      <c r="X13" s="346" t="str">
        <f>IF(E13="","0",IF(ISNUMBER(MATCH(E13,Guidance!$L$201:$L$230,0)),TRUE,FALSE))</f>
        <v>0</v>
      </c>
      <c r="Y13" s="346" t="e">
        <f>IF(#REF!="",0,ISNUMBER(#REF!))</f>
        <v>#REF!</v>
      </c>
      <c r="Z13" s="346" t="e">
        <f>IF(#REF!="",0,ISNUMBER(#REF!))</f>
        <v>#REF!</v>
      </c>
      <c r="AA13" s="346" t="e">
        <f>IF(#REF!="",0,ISNUMBER(#REF!))</f>
        <v>#REF!</v>
      </c>
      <c r="AB13" s="346"/>
      <c r="AC13" s="346"/>
      <c r="AD13" s="346"/>
      <c r="AE13" s="346"/>
      <c r="AF13" s="346"/>
      <c r="AG13" s="346"/>
      <c r="AH13" s="346"/>
      <c r="AI13" s="346"/>
      <c r="AJ13" s="346"/>
      <c r="AK13" s="346"/>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row>
    <row r="14" spans="1:65" ht="40.5" customHeight="1" x14ac:dyDescent="0.25">
      <c r="A14" s="809"/>
      <c r="B14" s="1201"/>
      <c r="C14" s="822" t="s">
        <v>369</v>
      </c>
      <c r="D14" s="1201"/>
      <c r="E14" s="1201"/>
      <c r="F14" s="1201"/>
      <c r="G14" s="1201"/>
      <c r="H14" s="459"/>
      <c r="I14" s="1201"/>
      <c r="J14" s="1275"/>
      <c r="K14" s="1272"/>
      <c r="L14" s="1272"/>
      <c r="M14" s="1275"/>
      <c r="N14" s="1275"/>
      <c r="O14" s="1272"/>
      <c r="P14" s="1273"/>
      <c r="Q14" s="1273"/>
      <c r="R14" s="1273"/>
      <c r="S14" s="1276"/>
      <c r="T14" s="1276"/>
      <c r="U14" s="1277"/>
      <c r="V14" s="792"/>
      <c r="W14" s="346" t="str">
        <f>IF(B14="","0",IF(ISNUMBER(MATCH(B14,Guidance!$D$201:$D$231,0)),TRUE,FALSE))</f>
        <v>0</v>
      </c>
      <c r="X14" s="346" t="str">
        <f>IF(E14="","0",IF(ISNUMBER(MATCH(E14,Guidance!$L$201:$L$230,0)),TRUE,FALSE))</f>
        <v>0</v>
      </c>
      <c r="Y14" s="346" t="e">
        <f>IF(#REF!="",0,ISNUMBER(#REF!))</f>
        <v>#REF!</v>
      </c>
      <c r="Z14" s="346" t="e">
        <f>IF(#REF!="",0,ISNUMBER(#REF!))</f>
        <v>#REF!</v>
      </c>
      <c r="AA14" s="346" t="e">
        <f>IF(#REF!="",0,ISNUMBER(#REF!))</f>
        <v>#REF!</v>
      </c>
      <c r="AB14" s="346"/>
      <c r="AC14" s="346"/>
      <c r="AD14" s="346"/>
      <c r="AE14" s="346"/>
      <c r="AF14" s="346"/>
      <c r="AG14" s="346"/>
      <c r="AH14" s="346"/>
      <c r="AI14" s="346"/>
      <c r="AJ14" s="346"/>
      <c r="AK14" s="346"/>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row>
    <row r="15" spans="1:65" ht="40.5" customHeight="1" x14ac:dyDescent="0.25">
      <c r="A15" s="809"/>
      <c r="B15" s="1201"/>
      <c r="C15" s="822" t="s">
        <v>370</v>
      </c>
      <c r="D15" s="1201"/>
      <c r="E15" s="1201"/>
      <c r="F15" s="1201"/>
      <c r="G15" s="1201"/>
      <c r="H15" s="459"/>
      <c r="I15" s="1201"/>
      <c r="J15" s="1275"/>
      <c r="K15" s="1272"/>
      <c r="L15" s="1272"/>
      <c r="M15" s="1275"/>
      <c r="N15" s="1275"/>
      <c r="O15" s="1272"/>
      <c r="P15" s="1273"/>
      <c r="Q15" s="1273"/>
      <c r="R15" s="1273"/>
      <c r="S15" s="1276"/>
      <c r="T15" s="1276"/>
      <c r="U15" s="1277"/>
      <c r="V15" s="792"/>
      <c r="W15" s="346" t="str">
        <f>IF(B15="","0",IF(ISNUMBER(MATCH(B15,Guidance!$D$201:$D$231,0)),TRUE,FALSE))</f>
        <v>0</v>
      </c>
      <c r="X15" s="346" t="str">
        <f>IF(E15="","0",IF(ISNUMBER(MATCH(E15,Guidance!$L$201:$L$230,0)),TRUE,FALSE))</f>
        <v>0</v>
      </c>
      <c r="Y15" s="346" t="e">
        <f>IF(#REF!="",0,ISNUMBER(#REF!))</f>
        <v>#REF!</v>
      </c>
      <c r="Z15" s="346" t="e">
        <f>IF(#REF!="",0,ISNUMBER(#REF!))</f>
        <v>#REF!</v>
      </c>
      <c r="AA15" s="346" t="e">
        <f>IF(#REF!="",0,ISNUMBER(#REF!))</f>
        <v>#REF!</v>
      </c>
      <c r="AB15" s="346"/>
      <c r="AC15" s="346"/>
      <c r="AD15" s="346"/>
      <c r="AE15" s="346"/>
      <c r="AF15" s="346"/>
      <c r="AG15" s="346"/>
      <c r="AH15" s="346"/>
      <c r="AI15" s="346"/>
      <c r="AJ15" s="346"/>
      <c r="AK15" s="346"/>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row>
    <row r="16" spans="1:65" ht="40.5" customHeight="1" x14ac:dyDescent="0.25">
      <c r="A16" s="809"/>
      <c r="B16" s="1201"/>
      <c r="C16" s="822" t="s">
        <v>371</v>
      </c>
      <c r="D16" s="1201"/>
      <c r="E16" s="1201"/>
      <c r="F16" s="1201"/>
      <c r="G16" s="1201"/>
      <c r="H16" s="459"/>
      <c r="I16" s="1201"/>
      <c r="J16" s="1275"/>
      <c r="K16" s="1272"/>
      <c r="L16" s="1272"/>
      <c r="M16" s="1275"/>
      <c r="N16" s="1275"/>
      <c r="O16" s="1272"/>
      <c r="P16" s="1273"/>
      <c r="Q16" s="1273"/>
      <c r="R16" s="1273"/>
      <c r="S16" s="1276"/>
      <c r="T16" s="1276"/>
      <c r="U16" s="1277"/>
      <c r="V16" s="792"/>
      <c r="W16" s="346" t="str">
        <f>IF(B16="","0",IF(ISNUMBER(MATCH(B16,Guidance!$D$201:$D$231,0)),TRUE,FALSE))</f>
        <v>0</v>
      </c>
      <c r="X16" s="346" t="str">
        <f>IF(E16="","0",IF(ISNUMBER(MATCH(E16,Guidance!$L$201:$L$230,0)),TRUE,FALSE))</f>
        <v>0</v>
      </c>
      <c r="Y16" s="346" t="e">
        <f>IF(#REF!="",0,ISNUMBER(#REF!))</f>
        <v>#REF!</v>
      </c>
      <c r="Z16" s="346" t="e">
        <f>IF(#REF!="",0,ISNUMBER(#REF!))</f>
        <v>#REF!</v>
      </c>
      <c r="AA16" s="346" t="e">
        <f>IF(#REF!="",0,ISNUMBER(#REF!))</f>
        <v>#REF!</v>
      </c>
      <c r="AB16" s="346"/>
      <c r="AC16" s="346"/>
      <c r="AD16" s="346"/>
      <c r="AE16" s="346"/>
      <c r="AF16" s="346"/>
      <c r="AG16" s="346"/>
      <c r="AH16" s="346"/>
      <c r="AI16" s="346"/>
      <c r="AJ16" s="346"/>
      <c r="AK16" s="346"/>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row>
    <row r="17" spans="1:65" ht="40.5" customHeight="1" x14ac:dyDescent="0.25">
      <c r="A17" s="809"/>
      <c r="B17" s="1201"/>
      <c r="C17" s="822" t="s">
        <v>372</v>
      </c>
      <c r="D17" s="1201"/>
      <c r="E17" s="1201"/>
      <c r="F17" s="1201"/>
      <c r="G17" s="1201"/>
      <c r="H17" s="459"/>
      <c r="I17" s="1201"/>
      <c r="J17" s="1275"/>
      <c r="K17" s="1272"/>
      <c r="L17" s="1272"/>
      <c r="M17" s="1275"/>
      <c r="N17" s="1275"/>
      <c r="O17" s="1272"/>
      <c r="P17" s="1273"/>
      <c r="Q17" s="1273"/>
      <c r="R17" s="1273"/>
      <c r="S17" s="1276"/>
      <c r="T17" s="1276"/>
      <c r="U17" s="1277"/>
      <c r="V17" s="792"/>
      <c r="W17" s="346" t="str">
        <f>IF(B17="","0",IF(ISNUMBER(MATCH(B17,Guidance!$D$201:$D$231,0)),TRUE,FALSE))</f>
        <v>0</v>
      </c>
      <c r="X17" s="346" t="str">
        <f>IF(E17="","0",IF(ISNUMBER(MATCH(E17,Guidance!$L$201:$L$230,0)),TRUE,FALSE))</f>
        <v>0</v>
      </c>
      <c r="Y17" s="346" t="e">
        <f>IF(#REF!="",0,ISNUMBER(#REF!))</f>
        <v>#REF!</v>
      </c>
      <c r="Z17" s="346" t="e">
        <f>IF(#REF!="",0,ISNUMBER(#REF!))</f>
        <v>#REF!</v>
      </c>
      <c r="AA17" s="346" t="e">
        <f>IF(#REF!="",0,ISNUMBER(#REF!))</f>
        <v>#REF!</v>
      </c>
      <c r="AB17" s="346"/>
      <c r="AC17" s="346"/>
      <c r="AD17" s="346"/>
      <c r="AE17" s="346"/>
      <c r="AF17" s="346"/>
      <c r="AG17" s="346"/>
      <c r="AH17" s="346"/>
      <c r="AI17" s="346"/>
      <c r="AJ17" s="346"/>
      <c r="AK17" s="346"/>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row>
    <row r="18" spans="1:65" ht="40.5" customHeight="1" x14ac:dyDescent="0.25">
      <c r="A18" s="809"/>
      <c r="B18" s="1201"/>
      <c r="C18" s="822" t="s">
        <v>373</v>
      </c>
      <c r="D18" s="1201"/>
      <c r="E18" s="1201"/>
      <c r="F18" s="1201"/>
      <c r="G18" s="1201"/>
      <c r="H18" s="459"/>
      <c r="I18" s="1201"/>
      <c r="J18" s="1275"/>
      <c r="K18" s="1272"/>
      <c r="L18" s="1272"/>
      <c r="M18" s="1275"/>
      <c r="N18" s="1275"/>
      <c r="O18" s="1272"/>
      <c r="P18" s="1273"/>
      <c r="Q18" s="1273"/>
      <c r="R18" s="1273"/>
      <c r="S18" s="1276"/>
      <c r="T18" s="1276"/>
      <c r="U18" s="1277"/>
      <c r="V18" s="792"/>
      <c r="W18" s="346" t="str">
        <f>IF(B18="","0",IF(ISNUMBER(MATCH(B18,Guidance!$D$201:$D$231,0)),TRUE,FALSE))</f>
        <v>0</v>
      </c>
      <c r="X18" s="346" t="str">
        <f>IF(E18="","0",IF(ISNUMBER(MATCH(E18,Guidance!$L$201:$L$230,0)),TRUE,FALSE))</f>
        <v>0</v>
      </c>
      <c r="Y18" s="346" t="e">
        <f>IF(#REF!="",0,ISNUMBER(#REF!))</f>
        <v>#REF!</v>
      </c>
      <c r="Z18" s="346" t="e">
        <f>IF(#REF!="",0,ISNUMBER(#REF!))</f>
        <v>#REF!</v>
      </c>
      <c r="AA18" s="346" t="e">
        <f>IF(#REF!="",0,ISNUMBER(#REF!))</f>
        <v>#REF!</v>
      </c>
      <c r="AB18" s="346"/>
      <c r="AC18" s="346"/>
      <c r="AD18" s="346"/>
      <c r="AE18" s="346"/>
      <c r="AF18" s="346"/>
      <c r="AG18" s="346"/>
      <c r="AH18" s="346"/>
      <c r="AI18" s="346"/>
      <c r="AJ18" s="346"/>
      <c r="AK18" s="346"/>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row>
    <row r="19" spans="1:65" ht="39" customHeight="1" x14ac:dyDescent="0.25">
      <c r="A19" s="809"/>
      <c r="B19" s="1201"/>
      <c r="C19" s="822" t="s">
        <v>374</v>
      </c>
      <c r="D19" s="1201"/>
      <c r="E19" s="1201"/>
      <c r="F19" s="1201"/>
      <c r="G19" s="1201"/>
      <c r="H19" s="459"/>
      <c r="I19" s="1201"/>
      <c r="J19" s="1275"/>
      <c r="K19" s="1272"/>
      <c r="L19" s="1272"/>
      <c r="M19" s="1275"/>
      <c r="N19" s="1275"/>
      <c r="O19" s="1272"/>
      <c r="P19" s="1273"/>
      <c r="Q19" s="1273"/>
      <c r="R19" s="1273"/>
      <c r="S19" s="1276"/>
      <c r="T19" s="1276"/>
      <c r="U19" s="1277"/>
      <c r="V19" s="792"/>
      <c r="W19" s="346" t="str">
        <f>IF(B19="","0",IF(ISNUMBER(MATCH(B19,Guidance!$D$201:$D$231,0)),TRUE,FALSE))</f>
        <v>0</v>
      </c>
      <c r="X19" s="346" t="str">
        <f>IF(E19="","0",IF(ISNUMBER(MATCH(E19,Guidance!$L$201:$L$230,0)),TRUE,FALSE))</f>
        <v>0</v>
      </c>
      <c r="Y19" s="346" t="e">
        <f>IF(#REF!="",0,ISNUMBER(#REF!))</f>
        <v>#REF!</v>
      </c>
      <c r="Z19" s="346" t="e">
        <f>IF(#REF!="",0,ISNUMBER(#REF!))</f>
        <v>#REF!</v>
      </c>
      <c r="AA19" s="346" t="e">
        <f>IF(#REF!="",0,ISNUMBER(#REF!))</f>
        <v>#REF!</v>
      </c>
      <c r="AB19" s="346"/>
      <c r="AC19" s="346"/>
      <c r="AD19" s="346"/>
      <c r="AE19" s="346"/>
      <c r="AF19" s="346"/>
      <c r="AG19" s="346"/>
      <c r="AH19" s="346"/>
      <c r="AI19" s="346"/>
      <c r="AJ19" s="346"/>
      <c r="AK19" s="346"/>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row>
    <row r="20" spans="1:65" ht="39" customHeight="1" x14ac:dyDescent="0.25">
      <c r="A20" s="809"/>
      <c r="B20" s="1201"/>
      <c r="C20" s="822" t="s">
        <v>375</v>
      </c>
      <c r="D20" s="1201"/>
      <c r="E20" s="1201"/>
      <c r="F20" s="1201"/>
      <c r="G20" s="1201"/>
      <c r="H20" s="459"/>
      <c r="I20" s="1201"/>
      <c r="J20" s="1275"/>
      <c r="K20" s="1272"/>
      <c r="L20" s="1272"/>
      <c r="M20" s="1272"/>
      <c r="N20" s="1275"/>
      <c r="O20" s="1272"/>
      <c r="P20" s="1273"/>
      <c r="Q20" s="1273"/>
      <c r="R20" s="1273"/>
      <c r="S20" s="1276"/>
      <c r="T20" s="1276"/>
      <c r="U20" s="1277"/>
      <c r="V20" s="792"/>
      <c r="W20" s="346" t="str">
        <f>IF(B20="","0",IF(ISNUMBER(MATCH(B20,Guidance!$D$201:$D$231,0)),TRUE,FALSE))</f>
        <v>0</v>
      </c>
      <c r="X20" s="346" t="str">
        <f>IF(E20="","0",IF(ISNUMBER(MATCH(E20,Guidance!$L$201:$L$230,0)),TRUE,FALSE))</f>
        <v>0</v>
      </c>
      <c r="Y20" s="346" t="e">
        <f>IF(#REF!="",0,ISNUMBER(#REF!))</f>
        <v>#REF!</v>
      </c>
      <c r="Z20" s="346" t="e">
        <f>IF(#REF!="",0,ISNUMBER(#REF!))</f>
        <v>#REF!</v>
      </c>
      <c r="AA20" s="346" t="e">
        <f>IF(#REF!="",0,ISNUMBER(#REF!))</f>
        <v>#REF!</v>
      </c>
      <c r="AB20" s="346"/>
      <c r="AC20" s="346"/>
      <c r="AD20" s="346"/>
      <c r="AE20" s="346"/>
      <c r="AF20" s="346"/>
      <c r="AG20" s="346"/>
      <c r="AH20" s="346"/>
      <c r="AI20" s="346"/>
      <c r="AJ20" s="346"/>
      <c r="AK20" s="346"/>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row>
    <row r="21" spans="1:65" ht="39" customHeight="1" x14ac:dyDescent="0.25">
      <c r="A21" s="809"/>
      <c r="B21" s="1201"/>
      <c r="C21" s="822" t="s">
        <v>376</v>
      </c>
      <c r="D21" s="1201"/>
      <c r="E21" s="1201"/>
      <c r="F21" s="1201"/>
      <c r="G21" s="1201"/>
      <c r="H21" s="459"/>
      <c r="I21" s="1201"/>
      <c r="J21" s="1275"/>
      <c r="K21" s="1272"/>
      <c r="L21" s="1272"/>
      <c r="M21" s="1272"/>
      <c r="N21" s="1275"/>
      <c r="O21" s="1272"/>
      <c r="P21" s="1273"/>
      <c r="Q21" s="1273"/>
      <c r="R21" s="1273"/>
      <c r="S21" s="1276"/>
      <c r="T21" s="1276"/>
      <c r="U21" s="1277"/>
      <c r="W21" s="346" t="str">
        <f>IF(B21="","0",IF(ISNUMBER(MATCH(B21,Guidance!$D$201:$D$231,0)),TRUE,FALSE))</f>
        <v>0</v>
      </c>
      <c r="X21" s="346" t="str">
        <f>IF(E21="","0",IF(ISNUMBER(MATCH(E21,Guidance!$L$201:$L$230,0)),TRUE,FALSE))</f>
        <v>0</v>
      </c>
      <c r="Y21" s="346" t="e">
        <f>IF(#REF!="",0,ISNUMBER(#REF!))</f>
        <v>#REF!</v>
      </c>
      <c r="Z21" s="346" t="e">
        <f>IF(#REF!="",0,ISNUMBER(#REF!))</f>
        <v>#REF!</v>
      </c>
      <c r="AA21" s="346" t="e">
        <f>IF(#REF!="",0,ISNUMBER(#REF!))</f>
        <v>#REF!</v>
      </c>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row>
    <row r="22" spans="1:65" ht="39" customHeight="1" x14ac:dyDescent="0.25">
      <c r="A22" s="809"/>
      <c r="B22" s="1201"/>
      <c r="C22" s="822" t="s">
        <v>377</v>
      </c>
      <c r="D22" s="1201"/>
      <c r="E22" s="1201"/>
      <c r="F22" s="1201"/>
      <c r="G22" s="1201"/>
      <c r="H22" s="459"/>
      <c r="I22" s="1201"/>
      <c r="J22" s="1275"/>
      <c r="K22" s="1272"/>
      <c r="L22" s="1272"/>
      <c r="M22" s="1272"/>
      <c r="N22" s="1275"/>
      <c r="O22" s="1272"/>
      <c r="P22" s="1273"/>
      <c r="Q22" s="1273"/>
      <c r="R22" s="1273"/>
      <c r="S22" s="1276"/>
      <c r="T22" s="1276"/>
      <c r="U22" s="1277"/>
      <c r="W22" s="346" t="str">
        <f>IF(B22="","0",IF(ISNUMBER(MATCH(B22,Guidance!$D$201:$D$231,0)),TRUE,FALSE))</f>
        <v>0</v>
      </c>
      <c r="X22" s="346" t="str">
        <f>IF(E22="","0",IF(ISNUMBER(MATCH(E22,Guidance!$L$201:$L$230,0)),TRUE,FALSE))</f>
        <v>0</v>
      </c>
      <c r="Y22" s="346" t="e">
        <f>IF(#REF!="",0,ISNUMBER(#REF!))</f>
        <v>#REF!</v>
      </c>
      <c r="Z22" s="346" t="e">
        <f>IF(#REF!="",0,ISNUMBER(#REF!))</f>
        <v>#REF!</v>
      </c>
      <c r="AA22" s="346" t="e">
        <f>IF(#REF!="",0,ISNUMBER(#REF!))</f>
        <v>#REF!</v>
      </c>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row>
    <row r="23" spans="1:65" ht="39" customHeight="1" x14ac:dyDescent="0.25">
      <c r="A23" s="809"/>
      <c r="B23" s="1201"/>
      <c r="C23" s="822" t="s">
        <v>378</v>
      </c>
      <c r="D23" s="1201"/>
      <c r="E23" s="1201"/>
      <c r="F23" s="1201"/>
      <c r="G23" s="1201"/>
      <c r="H23" s="459"/>
      <c r="I23" s="1201"/>
      <c r="J23" s="1275"/>
      <c r="K23" s="1272"/>
      <c r="L23" s="1272"/>
      <c r="M23" s="1272"/>
      <c r="N23" s="1275"/>
      <c r="O23" s="1272"/>
      <c r="P23" s="1273"/>
      <c r="Q23" s="1273"/>
      <c r="R23" s="1273"/>
      <c r="S23" s="1276"/>
      <c r="T23" s="1276"/>
      <c r="U23" s="1277"/>
      <c r="W23" s="346" t="str">
        <f>IF(B23="","0",IF(ISNUMBER(MATCH(B23,Guidance!$D$201:$D$231,0)),TRUE,FALSE))</f>
        <v>0</v>
      </c>
      <c r="X23" s="346" t="str">
        <f>IF(E23="","0",IF(ISNUMBER(MATCH(E23,Guidance!$L$201:$L$230,0)),TRUE,FALSE))</f>
        <v>0</v>
      </c>
      <c r="Y23" s="346" t="e">
        <f>IF(#REF!="",0,ISNUMBER(#REF!))</f>
        <v>#REF!</v>
      </c>
      <c r="Z23" s="346" t="e">
        <f>IF(#REF!="",0,ISNUMBER(#REF!))</f>
        <v>#REF!</v>
      </c>
      <c r="AA23" s="346" t="e">
        <f>IF(#REF!="",0,ISNUMBER(#REF!))</f>
        <v>#REF!</v>
      </c>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row>
    <row r="24" spans="1:65" ht="39" customHeight="1" x14ac:dyDescent="0.25">
      <c r="A24" s="809"/>
      <c r="B24" s="1201"/>
      <c r="C24" s="822" t="s">
        <v>379</v>
      </c>
      <c r="D24" s="1201"/>
      <c r="E24" s="1201"/>
      <c r="F24" s="1201"/>
      <c r="G24" s="1201"/>
      <c r="H24" s="459"/>
      <c r="I24" s="1201"/>
      <c r="J24" s="1275"/>
      <c r="K24" s="1272"/>
      <c r="L24" s="1272"/>
      <c r="M24" s="1272"/>
      <c r="N24" s="1275"/>
      <c r="O24" s="1272"/>
      <c r="P24" s="1273"/>
      <c r="Q24" s="1273"/>
      <c r="R24" s="1273"/>
      <c r="S24" s="1276"/>
      <c r="T24" s="1276"/>
      <c r="U24" s="1277"/>
      <c r="W24" s="346" t="str">
        <f>IF(B24="","0",IF(ISNUMBER(MATCH(B24,Guidance!$D$201:$D$231,0)),TRUE,FALSE))</f>
        <v>0</v>
      </c>
      <c r="X24" s="346" t="str">
        <f>IF(E24="","0",IF(ISNUMBER(MATCH(E24,Guidance!$L$201:$L$230,0)),TRUE,FALSE))</f>
        <v>0</v>
      </c>
      <c r="Y24" s="346" t="e">
        <f>IF(#REF!="",0,ISNUMBER(#REF!))</f>
        <v>#REF!</v>
      </c>
      <c r="Z24" s="346" t="e">
        <f>IF(#REF!="",0,ISNUMBER(#REF!))</f>
        <v>#REF!</v>
      </c>
      <c r="AA24" s="346" t="e">
        <f>IF(#REF!="",0,ISNUMBER(#REF!))</f>
        <v>#REF!</v>
      </c>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row>
    <row r="25" spans="1:65" ht="39" customHeight="1" x14ac:dyDescent="0.25">
      <c r="A25" s="459"/>
      <c r="B25" s="1201"/>
      <c r="C25" s="822" t="s">
        <v>380</v>
      </c>
      <c r="D25" s="1201"/>
      <c r="E25" s="1201"/>
      <c r="F25" s="1201"/>
      <c r="G25" s="1201"/>
      <c r="H25" s="459"/>
      <c r="I25" s="1201"/>
      <c r="J25" s="1275"/>
      <c r="K25" s="1272"/>
      <c r="L25" s="1272"/>
      <c r="M25" s="1272"/>
      <c r="N25" s="1275"/>
      <c r="O25" s="1272"/>
      <c r="P25" s="1273"/>
      <c r="Q25" s="1273"/>
      <c r="R25" s="1273"/>
      <c r="S25" s="1276"/>
      <c r="T25" s="1276"/>
      <c r="U25" s="1277"/>
      <c r="W25" s="346" t="str">
        <f>IF(B25="","0",IF(ISNUMBER(MATCH(B25,Guidance!$D$201:$D$231,0)),TRUE,FALSE))</f>
        <v>0</v>
      </c>
      <c r="X25" s="346" t="str">
        <f>IF(E25="","0",IF(ISNUMBER(MATCH(E25,Guidance!$L$201:$L$230,0)),TRUE,FALSE))</f>
        <v>0</v>
      </c>
      <c r="Y25" s="346" t="e">
        <f>IF(#REF!="",0,ISNUMBER(#REF!))</f>
        <v>#REF!</v>
      </c>
      <c r="Z25" s="346" t="e">
        <f>IF(#REF!="",0,ISNUMBER(#REF!))</f>
        <v>#REF!</v>
      </c>
      <c r="AA25" s="346" t="e">
        <f>IF(#REF!="",0,ISNUMBER(#REF!))</f>
        <v>#REF!</v>
      </c>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row>
    <row r="26" spans="1:65" ht="39" customHeight="1" x14ac:dyDescent="0.25">
      <c r="A26" s="459"/>
      <c r="B26" s="1201"/>
      <c r="C26" s="822" t="s">
        <v>381</v>
      </c>
      <c r="D26" s="1201"/>
      <c r="E26" s="1201"/>
      <c r="F26" s="1201"/>
      <c r="G26" s="1201"/>
      <c r="H26" s="459"/>
      <c r="I26" s="1201"/>
      <c r="J26" s="1275"/>
      <c r="K26" s="1272"/>
      <c r="L26" s="1272"/>
      <c r="M26" s="1272"/>
      <c r="N26" s="1275"/>
      <c r="O26" s="1272"/>
      <c r="P26" s="1273"/>
      <c r="Q26" s="1273"/>
      <c r="R26" s="1273"/>
      <c r="S26" s="1276"/>
      <c r="T26" s="1276"/>
      <c r="U26" s="1277"/>
      <c r="W26" s="346" t="str">
        <f>IF(B26="","0",IF(ISNUMBER(MATCH(B26,Guidance!$D$201:$D$231,0)),TRUE,FALSE))</f>
        <v>0</v>
      </c>
      <c r="X26" s="346" t="str">
        <f>IF(E26="","0",IF(ISNUMBER(MATCH(E26,Guidance!$L$201:$L$230,0)),TRUE,FALSE))</f>
        <v>0</v>
      </c>
      <c r="Y26" s="346" t="e">
        <f>IF(#REF!="",0,ISNUMBER(#REF!))</f>
        <v>#REF!</v>
      </c>
      <c r="Z26" s="346" t="e">
        <f>IF(#REF!="",0,ISNUMBER(#REF!))</f>
        <v>#REF!</v>
      </c>
      <c r="AA26" s="346" t="e">
        <f>IF(#REF!="",0,ISNUMBER(#REF!))</f>
        <v>#REF!</v>
      </c>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row>
    <row r="27" spans="1:65" ht="39" customHeight="1" x14ac:dyDescent="0.25">
      <c r="A27" s="459"/>
      <c r="B27" s="1201"/>
      <c r="C27" s="822" t="s">
        <v>382</v>
      </c>
      <c r="D27" s="1201"/>
      <c r="E27" s="1201"/>
      <c r="F27" s="1201"/>
      <c r="G27" s="1201"/>
      <c r="H27" s="459"/>
      <c r="I27" s="1201"/>
      <c r="J27" s="1275"/>
      <c r="K27" s="1272"/>
      <c r="L27" s="1272"/>
      <c r="M27" s="1272"/>
      <c r="N27" s="1275"/>
      <c r="O27" s="1272"/>
      <c r="P27" s="1273"/>
      <c r="Q27" s="1273"/>
      <c r="R27" s="1273"/>
      <c r="S27" s="1276"/>
      <c r="T27" s="1276"/>
      <c r="U27" s="1277"/>
      <c r="W27" s="346" t="str">
        <f>IF(B27="","0",IF(ISNUMBER(MATCH(B27,Guidance!$D$201:$D$231,0)),TRUE,FALSE))</f>
        <v>0</v>
      </c>
      <c r="X27" s="346" t="str">
        <f>IF(E27="","0",IF(ISNUMBER(MATCH(E27,Guidance!$L$201:$L$230,0)),TRUE,FALSE))</f>
        <v>0</v>
      </c>
      <c r="Y27" s="346" t="e">
        <f>IF(#REF!="",0,ISNUMBER(#REF!))</f>
        <v>#REF!</v>
      </c>
      <c r="Z27" s="346" t="e">
        <f>IF(#REF!="",0,ISNUMBER(#REF!))</f>
        <v>#REF!</v>
      </c>
      <c r="AA27" s="346" t="e">
        <f>IF(#REF!="",0,ISNUMBER(#REF!))</f>
        <v>#REF!</v>
      </c>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row>
    <row r="28" spans="1:65" ht="39" customHeight="1" x14ac:dyDescent="0.25">
      <c r="A28" s="459"/>
      <c r="B28" s="1201"/>
      <c r="C28" s="822" t="s">
        <v>383</v>
      </c>
      <c r="D28" s="1201"/>
      <c r="E28" s="1201"/>
      <c r="F28" s="1201"/>
      <c r="G28" s="1201"/>
      <c r="H28" s="459"/>
      <c r="I28" s="1201"/>
      <c r="J28" s="1275"/>
      <c r="K28" s="1272"/>
      <c r="L28" s="1272"/>
      <c r="M28" s="1272"/>
      <c r="N28" s="1275"/>
      <c r="O28" s="1272"/>
      <c r="P28" s="1273"/>
      <c r="Q28" s="1273"/>
      <c r="R28" s="1273"/>
      <c r="S28" s="1276"/>
      <c r="T28" s="1276"/>
      <c r="U28" s="1277"/>
      <c r="W28" s="346" t="str">
        <f>IF(B28="","0",IF(ISNUMBER(MATCH(B28,Guidance!$D$201:$D$231,0)),TRUE,FALSE))</f>
        <v>0</v>
      </c>
      <c r="X28" s="346" t="str">
        <f>IF(E28="","0",IF(ISNUMBER(MATCH(E28,Guidance!$L$201:$L$230,0)),TRUE,FALSE))</f>
        <v>0</v>
      </c>
      <c r="Y28" s="346" t="e">
        <f>IF(#REF!="",0,ISNUMBER(#REF!))</f>
        <v>#REF!</v>
      </c>
      <c r="Z28" s="346" t="e">
        <f>IF(#REF!="",0,ISNUMBER(#REF!))</f>
        <v>#REF!</v>
      </c>
      <c r="AA28" s="346" t="e">
        <f>IF(#REF!="",0,ISNUMBER(#REF!))</f>
        <v>#REF!</v>
      </c>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row>
    <row r="29" spans="1:65" ht="39" customHeight="1" x14ac:dyDescent="0.25">
      <c r="A29" s="459"/>
      <c r="B29" s="1201"/>
      <c r="C29" s="822" t="s">
        <v>384</v>
      </c>
      <c r="D29" s="1201"/>
      <c r="E29" s="1201"/>
      <c r="F29" s="1201"/>
      <c r="G29" s="1201"/>
      <c r="H29" s="459"/>
      <c r="I29" s="1201"/>
      <c r="J29" s="1275"/>
      <c r="K29" s="1272"/>
      <c r="L29" s="1272"/>
      <c r="M29" s="1272"/>
      <c r="N29" s="1275"/>
      <c r="O29" s="1272"/>
      <c r="P29" s="1273"/>
      <c r="Q29" s="1273"/>
      <c r="R29" s="1273"/>
      <c r="S29" s="1276"/>
      <c r="T29" s="1276"/>
      <c r="U29" s="1277"/>
      <c r="W29" s="346" t="str">
        <f>IF(B29="","0",IF(ISNUMBER(MATCH(B29,Guidance!$D$201:$D$231,0)),TRUE,FALSE))</f>
        <v>0</v>
      </c>
      <c r="X29" s="346" t="str">
        <f>IF(E29="","0",IF(ISNUMBER(MATCH(E29,Guidance!$L$201:$L$230,0)),TRUE,FALSE))</f>
        <v>0</v>
      </c>
      <c r="Y29" s="346" t="e">
        <f>IF(#REF!="",0,ISNUMBER(#REF!))</f>
        <v>#REF!</v>
      </c>
      <c r="Z29" s="346" t="e">
        <f>IF(#REF!="",0,ISNUMBER(#REF!))</f>
        <v>#REF!</v>
      </c>
      <c r="AA29" s="346" t="e">
        <f>IF(#REF!="",0,ISNUMBER(#REF!))</f>
        <v>#REF!</v>
      </c>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row>
    <row r="30" spans="1:65" ht="39" hidden="1" customHeight="1" outlineLevel="1" x14ac:dyDescent="0.25">
      <c r="A30" s="459"/>
      <c r="B30" s="1201"/>
      <c r="C30" s="822" t="s">
        <v>385</v>
      </c>
      <c r="D30" s="1201"/>
      <c r="E30" s="1201"/>
      <c r="F30" s="1201"/>
      <c r="G30" s="1201"/>
      <c r="H30" s="459"/>
      <c r="I30" s="1201"/>
      <c r="J30" s="1275"/>
      <c r="K30" s="1272"/>
      <c r="L30" s="1272"/>
      <c r="M30" s="1272"/>
      <c r="N30" s="1275"/>
      <c r="O30" s="1272"/>
      <c r="P30" s="1273"/>
      <c r="Q30" s="1273"/>
      <c r="R30" s="1273"/>
      <c r="S30" s="1276"/>
      <c r="T30" s="1276"/>
      <c r="U30" s="1277"/>
      <c r="W30" s="346" t="str">
        <f>IF(B30="","0",IF(ISNUMBER(MATCH(B30,Guidance!$D$201:$D$231,0)),TRUE,FALSE))</f>
        <v>0</v>
      </c>
      <c r="X30" s="346" t="str">
        <f>IF(E30="","0",IF(ISNUMBER(MATCH(E30,Guidance!$L$201:$L$230,0)),TRUE,FALSE))</f>
        <v>0</v>
      </c>
      <c r="Y30" s="346" t="e">
        <f>IF(#REF!="",0,ISNUMBER(#REF!))</f>
        <v>#REF!</v>
      </c>
      <c r="Z30" s="346" t="e">
        <f>IF(#REF!="",0,ISNUMBER(#REF!))</f>
        <v>#REF!</v>
      </c>
      <c r="AA30" s="346" t="e">
        <f>IF(#REF!="",0,ISNUMBER(#REF!))</f>
        <v>#REF!</v>
      </c>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row>
    <row r="31" spans="1:65" ht="39" hidden="1" customHeight="1" outlineLevel="1" x14ac:dyDescent="0.25">
      <c r="A31" s="459"/>
      <c r="B31" s="1201"/>
      <c r="C31" s="822" t="s">
        <v>386</v>
      </c>
      <c r="D31" s="1201"/>
      <c r="E31" s="1201"/>
      <c r="F31" s="1201"/>
      <c r="G31" s="1201"/>
      <c r="H31" s="459"/>
      <c r="I31" s="1201"/>
      <c r="J31" s="1275"/>
      <c r="K31" s="1272"/>
      <c r="L31" s="1272"/>
      <c r="M31" s="1272"/>
      <c r="N31" s="1275"/>
      <c r="O31" s="1272"/>
      <c r="P31" s="1273"/>
      <c r="Q31" s="1273"/>
      <c r="R31" s="1273"/>
      <c r="S31" s="1276"/>
      <c r="T31" s="1276"/>
      <c r="U31" s="1277"/>
      <c r="W31" s="346" t="str">
        <f>IF(B31="","0",IF(ISNUMBER(MATCH(B31,Guidance!$D$201:$D$231,0)),TRUE,FALSE))</f>
        <v>0</v>
      </c>
      <c r="X31" s="346" t="str">
        <f>IF(E31="","0",IF(ISNUMBER(MATCH(E31,Guidance!$L$201:$L$230,0)),TRUE,FALSE))</f>
        <v>0</v>
      </c>
      <c r="Y31" s="346" t="e">
        <f>IF(#REF!="",0,ISNUMBER(#REF!))</f>
        <v>#REF!</v>
      </c>
      <c r="Z31" s="346" t="e">
        <f>IF(#REF!="",0,ISNUMBER(#REF!))</f>
        <v>#REF!</v>
      </c>
      <c r="AA31" s="346" t="e">
        <f>IF(#REF!="",0,ISNUMBER(#REF!))</f>
        <v>#REF!</v>
      </c>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row>
    <row r="32" spans="1:65" ht="39" hidden="1" customHeight="1" outlineLevel="1" x14ac:dyDescent="0.25">
      <c r="A32" s="459"/>
      <c r="B32" s="1201"/>
      <c r="C32" s="822" t="s">
        <v>387</v>
      </c>
      <c r="D32" s="1201"/>
      <c r="E32" s="1201"/>
      <c r="F32" s="1201"/>
      <c r="G32" s="1201"/>
      <c r="H32" s="459"/>
      <c r="I32" s="1201"/>
      <c r="J32" s="1275"/>
      <c r="K32" s="1272"/>
      <c r="L32" s="1272"/>
      <c r="M32" s="1272"/>
      <c r="N32" s="1275"/>
      <c r="O32" s="1272"/>
      <c r="P32" s="1273"/>
      <c r="Q32" s="1273"/>
      <c r="R32" s="1273"/>
      <c r="S32" s="1276"/>
      <c r="T32" s="1276"/>
      <c r="U32" s="1277"/>
      <c r="W32" s="346" t="str">
        <f>IF(B32="","0",IF(ISNUMBER(MATCH(B32,Guidance!$D$201:$D$231,0)),TRUE,FALSE))</f>
        <v>0</v>
      </c>
      <c r="X32" s="346" t="str">
        <f>IF(E32="","0",IF(ISNUMBER(MATCH(E32,Guidance!$L$201:$L$230,0)),TRUE,FALSE))</f>
        <v>0</v>
      </c>
      <c r="Y32" s="346" t="e">
        <f>IF(#REF!="",0,ISNUMBER(#REF!))</f>
        <v>#REF!</v>
      </c>
      <c r="Z32" s="346" t="e">
        <f>IF(#REF!="",0,ISNUMBER(#REF!))</f>
        <v>#REF!</v>
      </c>
      <c r="AA32" s="346" t="e">
        <f>IF(#REF!="",0,ISNUMBER(#REF!))</f>
        <v>#REF!</v>
      </c>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row>
    <row r="33" spans="1:65" ht="39" hidden="1" customHeight="1" outlineLevel="1" x14ac:dyDescent="0.25">
      <c r="A33" s="459"/>
      <c r="B33" s="1201"/>
      <c r="C33" s="822" t="s">
        <v>388</v>
      </c>
      <c r="D33" s="1201"/>
      <c r="E33" s="1201"/>
      <c r="F33" s="1201"/>
      <c r="G33" s="1201"/>
      <c r="H33" s="459"/>
      <c r="I33" s="1201"/>
      <c r="J33" s="1275"/>
      <c r="K33" s="1272"/>
      <c r="L33" s="1272"/>
      <c r="M33" s="1272"/>
      <c r="N33" s="1275"/>
      <c r="O33" s="1272"/>
      <c r="P33" s="1273"/>
      <c r="Q33" s="1273"/>
      <c r="R33" s="1273"/>
      <c r="S33" s="1276"/>
      <c r="T33" s="1276"/>
      <c r="U33" s="1277"/>
      <c r="W33" s="346" t="str">
        <f>IF(B33="","0",IF(ISNUMBER(MATCH(B33,Guidance!$D$201:$D$231,0)),TRUE,FALSE))</f>
        <v>0</v>
      </c>
      <c r="X33" s="346" t="str">
        <f>IF(E33="","0",IF(ISNUMBER(MATCH(E33,Guidance!$L$201:$L$230,0)),TRUE,FALSE))</f>
        <v>0</v>
      </c>
      <c r="Y33" s="346" t="e">
        <f>IF(#REF!="",0,ISNUMBER(#REF!))</f>
        <v>#REF!</v>
      </c>
      <c r="Z33" s="346" t="e">
        <f>IF(#REF!="",0,ISNUMBER(#REF!))</f>
        <v>#REF!</v>
      </c>
      <c r="AA33" s="346" t="e">
        <f>IF(#REF!="",0,ISNUMBER(#REF!))</f>
        <v>#REF!</v>
      </c>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row>
    <row r="34" spans="1:65" ht="39" hidden="1" customHeight="1" outlineLevel="1" x14ac:dyDescent="0.25">
      <c r="A34" s="459"/>
      <c r="B34" s="1201"/>
      <c r="C34" s="822" t="s">
        <v>389</v>
      </c>
      <c r="D34" s="1201"/>
      <c r="E34" s="1201"/>
      <c r="F34" s="1201"/>
      <c r="G34" s="1201"/>
      <c r="H34" s="459"/>
      <c r="I34" s="1201"/>
      <c r="J34" s="1275"/>
      <c r="K34" s="1272"/>
      <c r="L34" s="1272"/>
      <c r="M34" s="1272"/>
      <c r="N34" s="1275"/>
      <c r="O34" s="1272"/>
      <c r="P34" s="1273"/>
      <c r="Q34" s="1273"/>
      <c r="R34" s="1273"/>
      <c r="S34" s="1276"/>
      <c r="T34" s="1276"/>
      <c r="U34" s="1277"/>
      <c r="W34" s="346" t="str">
        <f>IF(B34="","0",IF(ISNUMBER(MATCH(B34,Guidance!$D$201:$D$231,0)),TRUE,FALSE))</f>
        <v>0</v>
      </c>
      <c r="X34" s="346" t="str">
        <f>IF(E34="","0",IF(ISNUMBER(MATCH(E34,Guidance!$L$201:$L$230,0)),TRUE,FALSE))</f>
        <v>0</v>
      </c>
      <c r="Y34" s="346" t="e">
        <f>IF(#REF!="",0,ISNUMBER(#REF!))</f>
        <v>#REF!</v>
      </c>
      <c r="Z34" s="346" t="e">
        <f>IF(#REF!="",0,ISNUMBER(#REF!))</f>
        <v>#REF!</v>
      </c>
      <c r="AA34" s="346" t="e">
        <f>IF(#REF!="",0,ISNUMBER(#REF!))</f>
        <v>#REF!</v>
      </c>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row>
    <row r="35" spans="1:65" ht="39" hidden="1" customHeight="1" outlineLevel="1" x14ac:dyDescent="0.25">
      <c r="A35" s="459"/>
      <c r="B35" s="1201"/>
      <c r="C35" s="822" t="s">
        <v>390</v>
      </c>
      <c r="D35" s="1201"/>
      <c r="E35" s="1201"/>
      <c r="F35" s="1201"/>
      <c r="G35" s="1201"/>
      <c r="H35" s="459"/>
      <c r="I35" s="1201"/>
      <c r="J35" s="1275"/>
      <c r="K35" s="1272"/>
      <c r="L35" s="1272"/>
      <c r="M35" s="1272"/>
      <c r="N35" s="1275"/>
      <c r="O35" s="1272"/>
      <c r="P35" s="1273"/>
      <c r="Q35" s="1273"/>
      <c r="R35" s="1273"/>
      <c r="S35" s="1276"/>
      <c r="T35" s="1276"/>
      <c r="U35" s="1277"/>
      <c r="W35" s="346" t="str">
        <f>IF(B35="","0",IF(ISNUMBER(MATCH(B35,Guidance!$D$201:$D$231,0)),TRUE,FALSE))</f>
        <v>0</v>
      </c>
      <c r="X35" s="346" t="str">
        <f>IF(E35="","0",IF(ISNUMBER(MATCH(E35,Guidance!$L$201:$L$230,0)),TRUE,FALSE))</f>
        <v>0</v>
      </c>
      <c r="Y35" s="346" t="e">
        <f>IF(#REF!="",0,ISNUMBER(#REF!))</f>
        <v>#REF!</v>
      </c>
      <c r="Z35" s="346" t="e">
        <f>IF(#REF!="",0,ISNUMBER(#REF!))</f>
        <v>#REF!</v>
      </c>
      <c r="AA35" s="346" t="e">
        <f>IF(#REF!="",0,ISNUMBER(#REF!))</f>
        <v>#REF!</v>
      </c>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row>
    <row r="36" spans="1:65" ht="39" hidden="1" customHeight="1" outlineLevel="1" x14ac:dyDescent="0.25">
      <c r="A36" s="459"/>
      <c r="B36" s="1201"/>
      <c r="C36" s="822" t="s">
        <v>391</v>
      </c>
      <c r="D36" s="1201"/>
      <c r="E36" s="1201"/>
      <c r="F36" s="1201"/>
      <c r="G36" s="1201"/>
      <c r="H36" s="459"/>
      <c r="I36" s="1201"/>
      <c r="J36" s="1275"/>
      <c r="K36" s="1272"/>
      <c r="L36" s="1272"/>
      <c r="M36" s="1272"/>
      <c r="N36" s="1275"/>
      <c r="O36" s="1272"/>
      <c r="P36" s="1273"/>
      <c r="Q36" s="1273"/>
      <c r="R36" s="1273"/>
      <c r="S36" s="1276"/>
      <c r="T36" s="1276"/>
      <c r="U36" s="1277"/>
      <c r="W36" s="346" t="str">
        <f>IF(B36="","0",IF(ISNUMBER(MATCH(B36,Guidance!$D$201:$D$231,0)),TRUE,FALSE))</f>
        <v>0</v>
      </c>
      <c r="X36" s="346" t="str">
        <f>IF(E36="","0",IF(ISNUMBER(MATCH(E36,Guidance!$L$201:$L$230,0)),TRUE,FALSE))</f>
        <v>0</v>
      </c>
      <c r="Y36" s="346" t="e">
        <f>IF(#REF!="",0,ISNUMBER(#REF!))</f>
        <v>#REF!</v>
      </c>
      <c r="Z36" s="346" t="e">
        <f>IF(#REF!="",0,ISNUMBER(#REF!))</f>
        <v>#REF!</v>
      </c>
      <c r="AA36" s="346" t="e">
        <f>IF(#REF!="",0,ISNUMBER(#REF!))</f>
        <v>#REF!</v>
      </c>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row>
    <row r="37" spans="1:65" ht="39" hidden="1" customHeight="1" outlineLevel="1" x14ac:dyDescent="0.25">
      <c r="A37" s="459"/>
      <c r="B37" s="1201"/>
      <c r="C37" s="822" t="s">
        <v>392</v>
      </c>
      <c r="D37" s="1201"/>
      <c r="E37" s="1201"/>
      <c r="F37" s="1201"/>
      <c r="G37" s="1201"/>
      <c r="H37" s="459"/>
      <c r="I37" s="1201"/>
      <c r="J37" s="1275"/>
      <c r="K37" s="1272"/>
      <c r="L37" s="1272"/>
      <c r="M37" s="1272"/>
      <c r="N37" s="1275"/>
      <c r="O37" s="1272"/>
      <c r="P37" s="1273"/>
      <c r="Q37" s="1273"/>
      <c r="R37" s="1273"/>
      <c r="S37" s="1276"/>
      <c r="T37" s="1276"/>
      <c r="U37" s="1277"/>
      <c r="W37" s="346" t="str">
        <f>IF(B37="","0",IF(ISNUMBER(MATCH(B37,Guidance!$D$201:$D$231,0)),TRUE,FALSE))</f>
        <v>0</v>
      </c>
      <c r="X37" s="346" t="str">
        <f>IF(E37="","0",IF(ISNUMBER(MATCH(E37,Guidance!$L$201:$L$230,0)),TRUE,FALSE))</f>
        <v>0</v>
      </c>
      <c r="Y37" s="346" t="e">
        <f>IF(#REF!="",0,ISNUMBER(#REF!))</f>
        <v>#REF!</v>
      </c>
      <c r="Z37" s="346" t="e">
        <f>IF(#REF!="",0,ISNUMBER(#REF!))</f>
        <v>#REF!</v>
      </c>
      <c r="AA37" s="346" t="e">
        <f>IF(#REF!="",0,ISNUMBER(#REF!))</f>
        <v>#REF!</v>
      </c>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row>
    <row r="38" spans="1:65" ht="39" hidden="1" customHeight="1" outlineLevel="1" x14ac:dyDescent="0.25">
      <c r="A38" s="459"/>
      <c r="B38" s="1201"/>
      <c r="C38" s="822" t="s">
        <v>393</v>
      </c>
      <c r="D38" s="1201"/>
      <c r="E38" s="1201"/>
      <c r="F38" s="1201"/>
      <c r="G38" s="1201"/>
      <c r="H38" s="459"/>
      <c r="I38" s="1201"/>
      <c r="J38" s="1275"/>
      <c r="K38" s="1272"/>
      <c r="L38" s="1272"/>
      <c r="M38" s="1272"/>
      <c r="N38" s="1275"/>
      <c r="O38" s="1272"/>
      <c r="P38" s="1273"/>
      <c r="Q38" s="1273"/>
      <c r="R38" s="1273"/>
      <c r="S38" s="1276"/>
      <c r="T38" s="1276"/>
      <c r="U38" s="1277"/>
      <c r="W38" s="346" t="str">
        <f>IF(B38="","0",IF(ISNUMBER(MATCH(B38,Guidance!$D$201:$D$231,0)),TRUE,FALSE))</f>
        <v>0</v>
      </c>
      <c r="X38" s="346" t="str">
        <f>IF(E38="","0",IF(ISNUMBER(MATCH(E38,Guidance!$L$201:$L$230,0)),TRUE,FALSE))</f>
        <v>0</v>
      </c>
      <c r="Y38" s="346" t="e">
        <f>IF(#REF!="",0,ISNUMBER(#REF!))</f>
        <v>#REF!</v>
      </c>
      <c r="Z38" s="346" t="e">
        <f>IF(#REF!="",0,ISNUMBER(#REF!))</f>
        <v>#REF!</v>
      </c>
      <c r="AA38" s="346" t="e">
        <f>IF(#REF!="",0,ISNUMBER(#REF!))</f>
        <v>#REF!</v>
      </c>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row>
    <row r="39" spans="1:65" ht="39" hidden="1" customHeight="1" outlineLevel="1" x14ac:dyDescent="0.25">
      <c r="A39" s="459"/>
      <c r="B39" s="1201"/>
      <c r="C39" s="822" t="s">
        <v>394</v>
      </c>
      <c r="D39" s="1201"/>
      <c r="E39" s="1201"/>
      <c r="F39" s="1201"/>
      <c r="G39" s="1201"/>
      <c r="H39" s="459"/>
      <c r="I39" s="1201"/>
      <c r="J39" s="1275"/>
      <c r="K39" s="1272"/>
      <c r="L39" s="1272"/>
      <c r="M39" s="1272"/>
      <c r="N39" s="1275"/>
      <c r="O39" s="1272"/>
      <c r="P39" s="1273"/>
      <c r="Q39" s="1273"/>
      <c r="R39" s="1273"/>
      <c r="S39" s="1276"/>
      <c r="T39" s="1276"/>
      <c r="U39" s="1277"/>
      <c r="W39" s="346" t="str">
        <f>IF(B39="","0",IF(ISNUMBER(MATCH(B39,Guidance!$D$201:$D$231,0)),TRUE,FALSE))</f>
        <v>0</v>
      </c>
      <c r="X39" s="346" t="str">
        <f>IF(E39="","0",IF(ISNUMBER(MATCH(E39,Guidance!$L$201:$L$230,0)),TRUE,FALSE))</f>
        <v>0</v>
      </c>
      <c r="Y39" s="346" t="e">
        <f>IF(#REF!="",0,ISNUMBER(#REF!))</f>
        <v>#REF!</v>
      </c>
      <c r="Z39" s="346" t="e">
        <f>IF(#REF!="",0,ISNUMBER(#REF!))</f>
        <v>#REF!</v>
      </c>
      <c r="AA39" s="346" t="e">
        <f>IF(#REF!="",0,ISNUMBER(#REF!))</f>
        <v>#REF!</v>
      </c>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row>
    <row r="40" spans="1:65" ht="39" hidden="1" customHeight="1" outlineLevel="1" x14ac:dyDescent="0.25">
      <c r="A40" s="459"/>
      <c r="B40" s="1201"/>
      <c r="C40" s="822" t="s">
        <v>395</v>
      </c>
      <c r="D40" s="1201"/>
      <c r="E40" s="1201"/>
      <c r="F40" s="1201"/>
      <c r="G40" s="1201"/>
      <c r="H40" s="459"/>
      <c r="I40" s="1201"/>
      <c r="J40" s="1275"/>
      <c r="K40" s="1272"/>
      <c r="L40" s="1272"/>
      <c r="M40" s="1272"/>
      <c r="N40" s="1275"/>
      <c r="O40" s="1272"/>
      <c r="P40" s="1273"/>
      <c r="Q40" s="1273"/>
      <c r="R40" s="1273"/>
      <c r="S40" s="1276"/>
      <c r="T40" s="1276"/>
      <c r="U40" s="1277"/>
      <c r="W40" s="346" t="str">
        <f>IF(B40="","0",IF(ISNUMBER(MATCH(B40,Guidance!$D$201:$D$231,0)),TRUE,FALSE))</f>
        <v>0</v>
      </c>
      <c r="X40" s="346" t="str">
        <f>IF(E40="","0",IF(ISNUMBER(MATCH(E40,Guidance!$L$201:$L$230,0)),TRUE,FALSE))</f>
        <v>0</v>
      </c>
      <c r="Y40" s="346" t="e">
        <f>IF(#REF!="",0,ISNUMBER(#REF!))</f>
        <v>#REF!</v>
      </c>
      <c r="Z40" s="346" t="e">
        <f>IF(#REF!="",0,ISNUMBER(#REF!))</f>
        <v>#REF!</v>
      </c>
      <c r="AA40" s="346" t="e">
        <f>IF(#REF!="",0,ISNUMBER(#REF!))</f>
        <v>#REF!</v>
      </c>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row>
    <row r="41" spans="1:65" ht="39" hidden="1" customHeight="1" outlineLevel="1" x14ac:dyDescent="0.25">
      <c r="A41" s="459"/>
      <c r="B41" s="1201"/>
      <c r="C41" s="822" t="s">
        <v>396</v>
      </c>
      <c r="D41" s="1201"/>
      <c r="E41" s="1201"/>
      <c r="F41" s="1201"/>
      <c r="G41" s="1201"/>
      <c r="H41" s="459"/>
      <c r="I41" s="1201"/>
      <c r="J41" s="1275"/>
      <c r="K41" s="1272"/>
      <c r="L41" s="1272"/>
      <c r="M41" s="1272"/>
      <c r="N41" s="1275"/>
      <c r="O41" s="1272"/>
      <c r="P41" s="1273"/>
      <c r="Q41" s="1273"/>
      <c r="R41" s="1273"/>
      <c r="S41" s="1276"/>
      <c r="T41" s="1276"/>
      <c r="U41" s="1277"/>
      <c r="W41" s="346" t="str">
        <f>IF(B41="","0",IF(ISNUMBER(MATCH(B41,Guidance!$D$201:$D$231,0)),TRUE,FALSE))</f>
        <v>0</v>
      </c>
      <c r="X41" s="346" t="str">
        <f>IF(E41="","0",IF(ISNUMBER(MATCH(E41,Guidance!$L$201:$L$230,0)),TRUE,FALSE))</f>
        <v>0</v>
      </c>
      <c r="Y41" s="346" t="e">
        <f>IF(#REF!="",0,ISNUMBER(#REF!))</f>
        <v>#REF!</v>
      </c>
      <c r="Z41" s="346" t="e">
        <f>IF(#REF!="",0,ISNUMBER(#REF!))</f>
        <v>#REF!</v>
      </c>
      <c r="AA41" s="346" t="e">
        <f>IF(#REF!="",0,ISNUMBER(#REF!))</f>
        <v>#REF!</v>
      </c>
      <c r="AB41" s="41"/>
      <c r="AC41" s="41"/>
      <c r="AD41" s="41"/>
      <c r="AE41" s="41"/>
      <c r="AF41" s="41"/>
      <c r="AG41" s="41"/>
      <c r="AH41" s="41"/>
      <c r="AI41" s="41"/>
      <c r="AJ41" s="41"/>
      <c r="AK41" s="41"/>
      <c r="AL41" s="41"/>
      <c r="AM41" s="41"/>
      <c r="AN41" s="41"/>
      <c r="AO41" s="41"/>
      <c r="AP41" s="41"/>
      <c r="AQ41" s="41"/>
      <c r="AR41" s="41"/>
      <c r="AS41" s="41"/>
      <c r="AT41" s="41"/>
      <c r="AU41" s="41"/>
      <c r="AV41" s="41"/>
      <c r="AW41" s="41"/>
      <c r="AX41" s="41"/>
      <c r="AY41" s="41"/>
      <c r="AZ41" s="41"/>
      <c r="BA41" s="41"/>
      <c r="BB41" s="41"/>
      <c r="BC41" s="41"/>
      <c r="BD41" s="41"/>
      <c r="BE41" s="41"/>
      <c r="BF41" s="41"/>
      <c r="BG41" s="41"/>
      <c r="BH41" s="41"/>
      <c r="BI41" s="41"/>
      <c r="BJ41" s="41"/>
      <c r="BK41" s="41"/>
      <c r="BL41" s="41"/>
      <c r="BM41" s="41"/>
    </row>
    <row r="42" spans="1:65" ht="39" hidden="1" customHeight="1" outlineLevel="1" x14ac:dyDescent="0.25">
      <c r="A42" s="459"/>
      <c r="B42" s="1201"/>
      <c r="C42" s="822" t="s">
        <v>397</v>
      </c>
      <c r="D42" s="1201"/>
      <c r="E42" s="1201"/>
      <c r="F42" s="1201"/>
      <c r="G42" s="1201"/>
      <c r="H42" s="459"/>
      <c r="I42" s="1201"/>
      <c r="J42" s="1275"/>
      <c r="K42" s="1272"/>
      <c r="L42" s="1272"/>
      <c r="M42" s="1272"/>
      <c r="N42" s="1275"/>
      <c r="O42" s="1272"/>
      <c r="P42" s="1273"/>
      <c r="Q42" s="1273"/>
      <c r="R42" s="1273"/>
      <c r="S42" s="1276"/>
      <c r="T42" s="1276"/>
      <c r="U42" s="1277"/>
      <c r="W42" s="346" t="str">
        <f>IF(B42="","0",IF(ISNUMBER(MATCH(B42,Guidance!$D$201:$D$231,0)),TRUE,FALSE))</f>
        <v>0</v>
      </c>
      <c r="X42" s="346" t="str">
        <f>IF(E42="","0",IF(ISNUMBER(MATCH(E42,Guidance!$L$201:$L$230,0)),TRUE,FALSE))</f>
        <v>0</v>
      </c>
      <c r="Y42" s="346" t="e">
        <f>IF(#REF!="",0,ISNUMBER(#REF!))</f>
        <v>#REF!</v>
      </c>
      <c r="Z42" s="346" t="e">
        <f>IF(#REF!="",0,ISNUMBER(#REF!))</f>
        <v>#REF!</v>
      </c>
      <c r="AA42" s="346" t="e">
        <f>IF(#REF!="",0,ISNUMBER(#REF!))</f>
        <v>#REF!</v>
      </c>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row>
    <row r="43" spans="1:65" ht="39" hidden="1" customHeight="1" outlineLevel="1" x14ac:dyDescent="0.25">
      <c r="A43" s="459"/>
      <c r="B43" s="1201"/>
      <c r="C43" s="822" t="s">
        <v>398</v>
      </c>
      <c r="D43" s="1201"/>
      <c r="E43" s="1201"/>
      <c r="F43" s="1201"/>
      <c r="G43" s="1201"/>
      <c r="H43" s="459"/>
      <c r="I43" s="1201"/>
      <c r="J43" s="1275"/>
      <c r="K43" s="1272"/>
      <c r="L43" s="1272"/>
      <c r="M43" s="1272"/>
      <c r="N43" s="1275"/>
      <c r="O43" s="1272"/>
      <c r="P43" s="1273"/>
      <c r="Q43" s="1273"/>
      <c r="R43" s="1273"/>
      <c r="S43" s="1276"/>
      <c r="T43" s="1276"/>
      <c r="U43" s="1277"/>
      <c r="W43" s="346" t="str">
        <f>IF(B43="","0",IF(ISNUMBER(MATCH(B43,Guidance!$D$201:$D$231,0)),TRUE,FALSE))</f>
        <v>0</v>
      </c>
      <c r="X43" s="346" t="str">
        <f>IF(E43="","0",IF(ISNUMBER(MATCH(E43,Guidance!$L$201:$L$230,0)),TRUE,FALSE))</f>
        <v>0</v>
      </c>
      <c r="Y43" s="346" t="e">
        <f>IF(#REF!="",0,ISNUMBER(#REF!))</f>
        <v>#REF!</v>
      </c>
      <c r="Z43" s="346" t="e">
        <f>IF(#REF!="",0,ISNUMBER(#REF!))</f>
        <v>#REF!</v>
      </c>
      <c r="AA43" s="346" t="e">
        <f>IF(#REF!="",0,ISNUMBER(#REF!))</f>
        <v>#REF!</v>
      </c>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row>
    <row r="44" spans="1:65" ht="39" hidden="1" customHeight="1" outlineLevel="1" x14ac:dyDescent="0.25">
      <c r="A44" s="459"/>
      <c r="B44" s="1201"/>
      <c r="C44" s="822" t="s">
        <v>399</v>
      </c>
      <c r="D44" s="1201"/>
      <c r="E44" s="1201"/>
      <c r="F44" s="1201"/>
      <c r="G44" s="1201"/>
      <c r="H44" s="459"/>
      <c r="I44" s="1201"/>
      <c r="J44" s="1275"/>
      <c r="K44" s="1272"/>
      <c r="L44" s="1272"/>
      <c r="M44" s="1272"/>
      <c r="N44" s="1275"/>
      <c r="O44" s="1272"/>
      <c r="P44" s="1273"/>
      <c r="Q44" s="1273"/>
      <c r="R44" s="1273"/>
      <c r="S44" s="1276"/>
      <c r="T44" s="1276"/>
      <c r="U44" s="1277"/>
      <c r="W44" s="346" t="str">
        <f>IF(B44="","0",IF(ISNUMBER(MATCH(B44,Guidance!$D$201:$D$231,0)),TRUE,FALSE))</f>
        <v>0</v>
      </c>
      <c r="X44" s="346" t="str">
        <f>IF(E44="","0",IF(ISNUMBER(MATCH(E44,Guidance!$L$201:$L$230,0)),TRUE,FALSE))</f>
        <v>0</v>
      </c>
      <c r="Y44" s="346" t="e">
        <f>IF(#REF!="",0,ISNUMBER(#REF!))</f>
        <v>#REF!</v>
      </c>
      <c r="Z44" s="346" t="e">
        <f>IF(#REF!="",0,ISNUMBER(#REF!))</f>
        <v>#REF!</v>
      </c>
      <c r="AA44" s="346" t="e">
        <f>IF(#REF!="",0,ISNUMBER(#REF!))</f>
        <v>#REF!</v>
      </c>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row>
    <row r="45" spans="1:65" ht="39" hidden="1" customHeight="1" outlineLevel="1" x14ac:dyDescent="0.25">
      <c r="A45" s="459"/>
      <c r="B45" s="1201"/>
      <c r="C45" s="822" t="s">
        <v>400</v>
      </c>
      <c r="D45" s="1201"/>
      <c r="E45" s="1201"/>
      <c r="F45" s="1201"/>
      <c r="G45" s="1201"/>
      <c r="H45" s="459"/>
      <c r="I45" s="1201"/>
      <c r="J45" s="1275"/>
      <c r="K45" s="1272"/>
      <c r="L45" s="1272"/>
      <c r="M45" s="1272"/>
      <c r="N45" s="1275"/>
      <c r="O45" s="1272"/>
      <c r="P45" s="1273"/>
      <c r="Q45" s="1273"/>
      <c r="R45" s="1273"/>
      <c r="S45" s="1276"/>
      <c r="T45" s="1276"/>
      <c r="U45" s="1277"/>
      <c r="W45" s="346" t="str">
        <f>IF(B45="","0",IF(ISNUMBER(MATCH(B45,Guidance!$D$201:$D$231,0)),TRUE,FALSE))</f>
        <v>0</v>
      </c>
      <c r="X45" s="346" t="str">
        <f>IF(E45="","0",IF(ISNUMBER(MATCH(E45,Guidance!$L$201:$L$230,0)),TRUE,FALSE))</f>
        <v>0</v>
      </c>
      <c r="Y45" s="346" t="e">
        <f>IF(#REF!="",0,ISNUMBER(#REF!))</f>
        <v>#REF!</v>
      </c>
      <c r="Z45" s="346" t="e">
        <f>IF(#REF!="",0,ISNUMBER(#REF!))</f>
        <v>#REF!</v>
      </c>
      <c r="AA45" s="346" t="e">
        <f>IF(#REF!="",0,ISNUMBER(#REF!))</f>
        <v>#REF!</v>
      </c>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row>
    <row r="46" spans="1:65" ht="39" hidden="1" customHeight="1" outlineLevel="1" x14ac:dyDescent="0.25">
      <c r="A46" s="459"/>
      <c r="B46" s="1201"/>
      <c r="C46" s="822" t="s">
        <v>401</v>
      </c>
      <c r="D46" s="1201"/>
      <c r="E46" s="1201"/>
      <c r="F46" s="1201"/>
      <c r="G46" s="1201"/>
      <c r="H46" s="459"/>
      <c r="I46" s="1201"/>
      <c r="J46" s="1275"/>
      <c r="K46" s="1272"/>
      <c r="L46" s="1272"/>
      <c r="M46" s="1272"/>
      <c r="N46" s="1275"/>
      <c r="O46" s="1272"/>
      <c r="P46" s="1273"/>
      <c r="Q46" s="1273"/>
      <c r="R46" s="1273"/>
      <c r="S46" s="1276"/>
      <c r="T46" s="1276"/>
      <c r="U46" s="1277"/>
      <c r="W46" s="346" t="str">
        <f>IF(B46="","0",IF(ISNUMBER(MATCH(B46,Guidance!$D$201:$D$231,0)),TRUE,FALSE))</f>
        <v>0</v>
      </c>
      <c r="X46" s="346" t="str">
        <f>IF(E46="","0",IF(ISNUMBER(MATCH(E46,Guidance!$L$201:$L$230,0)),TRUE,FALSE))</f>
        <v>0</v>
      </c>
      <c r="Y46" s="346" t="e">
        <f>IF(#REF!="",0,ISNUMBER(#REF!))</f>
        <v>#REF!</v>
      </c>
      <c r="Z46" s="346" t="e">
        <f>IF(#REF!="",0,ISNUMBER(#REF!))</f>
        <v>#REF!</v>
      </c>
      <c r="AA46" s="346" t="e">
        <f>IF(#REF!="",0,ISNUMBER(#REF!))</f>
        <v>#REF!</v>
      </c>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row>
    <row r="47" spans="1:65" ht="39" hidden="1" customHeight="1" outlineLevel="1" x14ac:dyDescent="0.25">
      <c r="A47" s="459"/>
      <c r="B47" s="1201"/>
      <c r="C47" s="822" t="s">
        <v>402</v>
      </c>
      <c r="D47" s="1201"/>
      <c r="E47" s="1201"/>
      <c r="F47" s="1201"/>
      <c r="G47" s="1201"/>
      <c r="H47" s="459"/>
      <c r="I47" s="1201"/>
      <c r="J47" s="1275"/>
      <c r="K47" s="1272"/>
      <c r="L47" s="1272"/>
      <c r="M47" s="1272"/>
      <c r="N47" s="1275"/>
      <c r="O47" s="1272"/>
      <c r="P47" s="1273"/>
      <c r="Q47" s="1273"/>
      <c r="R47" s="1273"/>
      <c r="S47" s="1276"/>
      <c r="T47" s="1276"/>
      <c r="U47" s="1277"/>
      <c r="W47" s="346" t="str">
        <f>IF(B47="","0",IF(ISNUMBER(MATCH(B47,Guidance!$D$201:$D$231,0)),TRUE,FALSE))</f>
        <v>0</v>
      </c>
      <c r="X47" s="346" t="str">
        <f>IF(E47="","0",IF(ISNUMBER(MATCH(E47,Guidance!$L$201:$L$230,0)),TRUE,FALSE))</f>
        <v>0</v>
      </c>
      <c r="Y47" s="346" t="e">
        <f>IF(#REF!="",0,ISNUMBER(#REF!))</f>
        <v>#REF!</v>
      </c>
      <c r="Z47" s="346" t="e">
        <f>IF(#REF!="",0,ISNUMBER(#REF!))</f>
        <v>#REF!</v>
      </c>
      <c r="AA47" s="346" t="e">
        <f>IF(#REF!="",0,ISNUMBER(#REF!))</f>
        <v>#REF!</v>
      </c>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row>
    <row r="48" spans="1:65" ht="39" hidden="1" customHeight="1" outlineLevel="1" x14ac:dyDescent="0.25">
      <c r="A48" s="459"/>
      <c r="B48" s="1201"/>
      <c r="C48" s="822" t="s">
        <v>403</v>
      </c>
      <c r="D48" s="1201"/>
      <c r="E48" s="1201"/>
      <c r="F48" s="1201"/>
      <c r="G48" s="1201"/>
      <c r="H48" s="459"/>
      <c r="I48" s="1201"/>
      <c r="J48" s="1275"/>
      <c r="K48" s="1272"/>
      <c r="L48" s="1272"/>
      <c r="M48" s="1272"/>
      <c r="N48" s="1275"/>
      <c r="O48" s="1272"/>
      <c r="P48" s="1273"/>
      <c r="Q48" s="1273"/>
      <c r="R48" s="1273"/>
      <c r="S48" s="1276"/>
      <c r="T48" s="1276"/>
      <c r="U48" s="1277"/>
      <c r="W48" s="346" t="str">
        <f>IF(B48="","0",IF(ISNUMBER(MATCH(B48,Guidance!$D$201:$D$231,0)),TRUE,FALSE))</f>
        <v>0</v>
      </c>
      <c r="X48" s="346" t="str">
        <f>IF(E48="","0",IF(ISNUMBER(MATCH(E48,Guidance!$L$201:$L$230,0)),TRUE,FALSE))</f>
        <v>0</v>
      </c>
      <c r="Y48" s="346" t="e">
        <f>IF(#REF!="",0,ISNUMBER(#REF!))</f>
        <v>#REF!</v>
      </c>
      <c r="Z48" s="346" t="e">
        <f>IF(#REF!="",0,ISNUMBER(#REF!))</f>
        <v>#REF!</v>
      </c>
      <c r="AA48" s="346" t="e">
        <f>IF(#REF!="",0,ISNUMBER(#REF!))</f>
        <v>#REF!</v>
      </c>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row>
    <row r="49" spans="1:65" ht="39" hidden="1" customHeight="1" outlineLevel="1" x14ac:dyDescent="0.25">
      <c r="A49" s="459"/>
      <c r="B49" s="1201"/>
      <c r="C49" s="822" t="s">
        <v>404</v>
      </c>
      <c r="D49" s="1201"/>
      <c r="E49" s="1201"/>
      <c r="F49" s="1201"/>
      <c r="G49" s="1201"/>
      <c r="H49" s="459"/>
      <c r="I49" s="1201"/>
      <c r="J49" s="1275"/>
      <c r="K49" s="1272"/>
      <c r="L49" s="1272"/>
      <c r="M49" s="1272"/>
      <c r="N49" s="1275"/>
      <c r="O49" s="1272"/>
      <c r="P49" s="1273"/>
      <c r="Q49" s="1273"/>
      <c r="R49" s="1273"/>
      <c r="S49" s="1276"/>
      <c r="T49" s="1276"/>
      <c r="U49" s="1277"/>
      <c r="W49" s="346" t="str">
        <f>IF(B49="","0",IF(ISNUMBER(MATCH(B49,Guidance!$D$201:$D$231,0)),TRUE,FALSE))</f>
        <v>0</v>
      </c>
      <c r="X49" s="346" t="str">
        <f>IF(E49="","0",IF(ISNUMBER(MATCH(E49,Guidance!$L$201:$L$230,0)),TRUE,FALSE))</f>
        <v>0</v>
      </c>
      <c r="Y49" s="346" t="e">
        <f>IF(#REF!="",0,ISNUMBER(#REF!))</f>
        <v>#REF!</v>
      </c>
      <c r="Z49" s="346" t="e">
        <f>IF(#REF!="",0,ISNUMBER(#REF!))</f>
        <v>#REF!</v>
      </c>
      <c r="AA49" s="346" t="e">
        <f>IF(#REF!="",0,ISNUMBER(#REF!))</f>
        <v>#REF!</v>
      </c>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row>
    <row r="50" spans="1:65" ht="39" hidden="1" customHeight="1" outlineLevel="1" x14ac:dyDescent="0.25">
      <c r="A50" s="459"/>
      <c r="B50" s="1201"/>
      <c r="C50" s="822" t="s">
        <v>405</v>
      </c>
      <c r="D50" s="1201"/>
      <c r="E50" s="1201"/>
      <c r="F50" s="1201"/>
      <c r="G50" s="1201"/>
      <c r="H50" s="459"/>
      <c r="I50" s="1201"/>
      <c r="J50" s="1275"/>
      <c r="K50" s="1272"/>
      <c r="L50" s="1272"/>
      <c r="M50" s="1272"/>
      <c r="N50" s="1275"/>
      <c r="O50" s="1272"/>
      <c r="P50" s="1273"/>
      <c r="Q50" s="1273"/>
      <c r="R50" s="1273"/>
      <c r="S50" s="1276"/>
      <c r="T50" s="1276"/>
      <c r="U50" s="1277"/>
      <c r="W50" s="346" t="str">
        <f>IF(B50="","0",IF(ISNUMBER(MATCH(B50,Guidance!$D$201:$D$231,0)),TRUE,FALSE))</f>
        <v>0</v>
      </c>
      <c r="X50" s="346" t="str">
        <f>IF(E50="","0",IF(ISNUMBER(MATCH(E50,Guidance!$L$201:$L$230,0)),TRUE,FALSE))</f>
        <v>0</v>
      </c>
      <c r="Y50" s="346" t="e">
        <f>IF(#REF!="",0,ISNUMBER(#REF!))</f>
        <v>#REF!</v>
      </c>
      <c r="Z50" s="346" t="e">
        <f>IF(#REF!="",0,ISNUMBER(#REF!))</f>
        <v>#REF!</v>
      </c>
      <c r="AA50" s="346" t="e">
        <f>IF(#REF!="",0,ISNUMBER(#REF!))</f>
        <v>#REF!</v>
      </c>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row>
    <row r="51" spans="1:65" ht="39" hidden="1" customHeight="1" outlineLevel="1" x14ac:dyDescent="0.25">
      <c r="A51" s="459"/>
      <c r="B51" s="1201"/>
      <c r="C51" s="822" t="s">
        <v>406</v>
      </c>
      <c r="D51" s="1201"/>
      <c r="E51" s="1201"/>
      <c r="F51" s="1201"/>
      <c r="G51" s="1201"/>
      <c r="H51" s="459"/>
      <c r="I51" s="1201"/>
      <c r="J51" s="1275"/>
      <c r="K51" s="1272"/>
      <c r="L51" s="1272"/>
      <c r="M51" s="1272"/>
      <c r="N51" s="1275"/>
      <c r="O51" s="1272"/>
      <c r="P51" s="1273"/>
      <c r="Q51" s="1273"/>
      <c r="R51" s="1273"/>
      <c r="S51" s="1276"/>
      <c r="T51" s="1276"/>
      <c r="U51" s="1277"/>
      <c r="W51" s="346" t="str">
        <f>IF(B51="","0",IF(ISNUMBER(MATCH(B51,Guidance!$D$201:$D$231,0)),TRUE,FALSE))</f>
        <v>0</v>
      </c>
      <c r="X51" s="346" t="str">
        <f>IF(E51="","0",IF(ISNUMBER(MATCH(E51,Guidance!$L$201:$L$230,0)),TRUE,FALSE))</f>
        <v>0</v>
      </c>
      <c r="Y51" s="346" t="e">
        <f>IF(#REF!="",0,ISNUMBER(#REF!))</f>
        <v>#REF!</v>
      </c>
      <c r="Z51" s="346" t="e">
        <f>IF(#REF!="",0,ISNUMBER(#REF!))</f>
        <v>#REF!</v>
      </c>
      <c r="AA51" s="346" t="e">
        <f>IF(#REF!="",0,ISNUMBER(#REF!))</f>
        <v>#REF!</v>
      </c>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row>
    <row r="52" spans="1:65" ht="39" hidden="1" customHeight="1" outlineLevel="1" x14ac:dyDescent="0.25">
      <c r="A52" s="459"/>
      <c r="B52" s="1201"/>
      <c r="C52" s="822" t="s">
        <v>407</v>
      </c>
      <c r="D52" s="1201"/>
      <c r="E52" s="1201"/>
      <c r="F52" s="1201"/>
      <c r="G52" s="1201"/>
      <c r="H52" s="459"/>
      <c r="I52" s="1201"/>
      <c r="J52" s="1275"/>
      <c r="K52" s="1272"/>
      <c r="L52" s="1272"/>
      <c r="M52" s="1272"/>
      <c r="N52" s="1275"/>
      <c r="O52" s="1272"/>
      <c r="P52" s="1273"/>
      <c r="Q52" s="1273"/>
      <c r="R52" s="1273"/>
      <c r="S52" s="1276"/>
      <c r="T52" s="1276"/>
      <c r="U52" s="1277"/>
      <c r="W52" s="346" t="str">
        <f>IF(B52="","0",IF(ISNUMBER(MATCH(B52,Guidance!$D$201:$D$231,0)),TRUE,FALSE))</f>
        <v>0</v>
      </c>
      <c r="X52" s="346" t="str">
        <f>IF(E52="","0",IF(ISNUMBER(MATCH(E52,Guidance!$L$201:$L$230,0)),TRUE,FALSE))</f>
        <v>0</v>
      </c>
      <c r="Y52" s="346" t="e">
        <f>IF(#REF!="",0,ISNUMBER(#REF!))</f>
        <v>#REF!</v>
      </c>
      <c r="Z52" s="346" t="e">
        <f>IF(#REF!="",0,ISNUMBER(#REF!))</f>
        <v>#REF!</v>
      </c>
      <c r="AA52" s="346" t="e">
        <f>IF(#REF!="",0,ISNUMBER(#REF!))</f>
        <v>#REF!</v>
      </c>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row>
    <row r="53" spans="1:65" ht="39" hidden="1" customHeight="1" outlineLevel="1" x14ac:dyDescent="0.25">
      <c r="A53" s="459"/>
      <c r="B53" s="1201"/>
      <c r="C53" s="822" t="s">
        <v>408</v>
      </c>
      <c r="D53" s="1201"/>
      <c r="E53" s="1201"/>
      <c r="F53" s="1201"/>
      <c r="G53" s="1201"/>
      <c r="H53" s="459"/>
      <c r="I53" s="1201"/>
      <c r="J53" s="1275"/>
      <c r="K53" s="1272"/>
      <c r="L53" s="1272"/>
      <c r="M53" s="1272"/>
      <c r="N53" s="1275"/>
      <c r="O53" s="1272"/>
      <c r="P53" s="1273"/>
      <c r="Q53" s="1273"/>
      <c r="R53" s="1273"/>
      <c r="S53" s="1276"/>
      <c r="T53" s="1276"/>
      <c r="U53" s="1277"/>
      <c r="W53" s="346" t="str">
        <f>IF(B53="","0",IF(ISNUMBER(MATCH(B53,Guidance!$D$201:$D$231,0)),TRUE,FALSE))</f>
        <v>0</v>
      </c>
      <c r="X53" s="346" t="str">
        <f>IF(E53="","0",IF(ISNUMBER(MATCH(E53,Guidance!$L$201:$L$230,0)),TRUE,FALSE))</f>
        <v>0</v>
      </c>
      <c r="Y53" s="346" t="e">
        <f>IF(#REF!="",0,ISNUMBER(#REF!))</f>
        <v>#REF!</v>
      </c>
      <c r="Z53" s="346" t="e">
        <f>IF(#REF!="",0,ISNUMBER(#REF!))</f>
        <v>#REF!</v>
      </c>
      <c r="AA53" s="346" t="e">
        <f>IF(#REF!="",0,ISNUMBER(#REF!))</f>
        <v>#REF!</v>
      </c>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row>
    <row r="54" spans="1:65" ht="39" hidden="1" customHeight="1" outlineLevel="1" x14ac:dyDescent="0.25">
      <c r="A54" s="459"/>
      <c r="B54" s="1201"/>
      <c r="C54" s="822" t="s">
        <v>409</v>
      </c>
      <c r="D54" s="1201"/>
      <c r="E54" s="1201"/>
      <c r="F54" s="1201"/>
      <c r="G54" s="1201"/>
      <c r="H54" s="459"/>
      <c r="I54" s="1201"/>
      <c r="J54" s="1275"/>
      <c r="K54" s="1272"/>
      <c r="L54" s="1272"/>
      <c r="M54" s="1272"/>
      <c r="N54" s="1275"/>
      <c r="O54" s="1272"/>
      <c r="P54" s="1273"/>
      <c r="Q54" s="1273"/>
      <c r="R54" s="1273"/>
      <c r="S54" s="1276"/>
      <c r="T54" s="1276"/>
      <c r="U54" s="1277"/>
      <c r="W54" s="346" t="str">
        <f>IF(B54="","0",IF(ISNUMBER(MATCH(B54,Guidance!$D$201:$D$231,0)),TRUE,FALSE))</f>
        <v>0</v>
      </c>
      <c r="X54" s="346" t="str">
        <f>IF(E54="","0",IF(ISNUMBER(MATCH(E54,Guidance!$L$201:$L$230,0)),TRUE,FALSE))</f>
        <v>0</v>
      </c>
      <c r="Y54" s="346" t="e">
        <f>IF(#REF!="",0,ISNUMBER(#REF!))</f>
        <v>#REF!</v>
      </c>
      <c r="Z54" s="346" t="e">
        <f>IF(#REF!="",0,ISNUMBER(#REF!))</f>
        <v>#REF!</v>
      </c>
      <c r="AA54" s="346" t="e">
        <f>IF(#REF!="",0,ISNUMBER(#REF!))</f>
        <v>#REF!</v>
      </c>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row>
    <row r="55" spans="1:65" ht="39" hidden="1" customHeight="1" outlineLevel="1" x14ac:dyDescent="0.25">
      <c r="A55" s="459"/>
      <c r="B55" s="1201"/>
      <c r="C55" s="822" t="s">
        <v>410</v>
      </c>
      <c r="D55" s="1201"/>
      <c r="E55" s="1201"/>
      <c r="F55" s="1201"/>
      <c r="G55" s="1201"/>
      <c r="H55" s="459"/>
      <c r="I55" s="1201"/>
      <c r="J55" s="1275"/>
      <c r="K55" s="1272"/>
      <c r="L55" s="1272"/>
      <c r="M55" s="1272"/>
      <c r="N55" s="1275"/>
      <c r="O55" s="1272"/>
      <c r="P55" s="1273"/>
      <c r="Q55" s="1273"/>
      <c r="R55" s="1273"/>
      <c r="S55" s="1276"/>
      <c r="T55" s="1276"/>
      <c r="U55" s="1277"/>
      <c r="W55" s="346" t="str">
        <f>IF(B55="","0",IF(ISNUMBER(MATCH(B55,Guidance!$D$201:$D$231,0)),TRUE,FALSE))</f>
        <v>0</v>
      </c>
      <c r="X55" s="346" t="str">
        <f>IF(E55="","0",IF(ISNUMBER(MATCH(E55,Guidance!$L$201:$L$230,0)),TRUE,FALSE))</f>
        <v>0</v>
      </c>
      <c r="Y55" s="346" t="e">
        <f>IF(#REF!="",0,ISNUMBER(#REF!))</f>
        <v>#REF!</v>
      </c>
      <c r="Z55" s="346" t="e">
        <f>IF(#REF!="",0,ISNUMBER(#REF!))</f>
        <v>#REF!</v>
      </c>
      <c r="AA55" s="346" t="e">
        <f>IF(#REF!="",0,ISNUMBER(#REF!))</f>
        <v>#REF!</v>
      </c>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row>
    <row r="56" spans="1:65" ht="39" hidden="1" customHeight="1" outlineLevel="1" x14ac:dyDescent="0.25">
      <c r="A56" s="459"/>
      <c r="B56" s="1201"/>
      <c r="C56" s="822" t="s">
        <v>411</v>
      </c>
      <c r="D56" s="1201"/>
      <c r="E56" s="1201"/>
      <c r="F56" s="1201"/>
      <c r="G56" s="1201"/>
      <c r="H56" s="459"/>
      <c r="I56" s="1201"/>
      <c r="J56" s="1275"/>
      <c r="K56" s="1272"/>
      <c r="L56" s="1272"/>
      <c r="M56" s="1272"/>
      <c r="N56" s="1275"/>
      <c r="O56" s="1272"/>
      <c r="P56" s="1273"/>
      <c r="Q56" s="1273"/>
      <c r="R56" s="1273"/>
      <c r="S56" s="1276"/>
      <c r="T56" s="1276"/>
      <c r="U56" s="1277"/>
      <c r="W56" s="346" t="str">
        <f>IF(B56="","0",IF(ISNUMBER(MATCH(B56,Guidance!$D$201:$D$231,0)),TRUE,FALSE))</f>
        <v>0</v>
      </c>
      <c r="X56" s="346" t="str">
        <f>IF(E56="","0",IF(ISNUMBER(MATCH(E56,Guidance!$L$201:$L$230,0)),TRUE,FALSE))</f>
        <v>0</v>
      </c>
      <c r="Y56" s="346" t="e">
        <f>IF(#REF!="",0,ISNUMBER(#REF!))</f>
        <v>#REF!</v>
      </c>
      <c r="Z56" s="346" t="e">
        <f>IF(#REF!="",0,ISNUMBER(#REF!))</f>
        <v>#REF!</v>
      </c>
      <c r="AA56" s="346" t="e">
        <f>IF(#REF!="",0,ISNUMBER(#REF!))</f>
        <v>#REF!</v>
      </c>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row>
    <row r="57" spans="1:65" ht="39" hidden="1" customHeight="1" outlineLevel="1" x14ac:dyDescent="0.25">
      <c r="A57" s="459"/>
      <c r="B57" s="1201"/>
      <c r="C57" s="822" t="s">
        <v>412</v>
      </c>
      <c r="D57" s="1201"/>
      <c r="E57" s="1201"/>
      <c r="F57" s="1201"/>
      <c r="G57" s="1201"/>
      <c r="H57" s="459"/>
      <c r="I57" s="1201"/>
      <c r="J57" s="1275"/>
      <c r="K57" s="1272"/>
      <c r="L57" s="1272"/>
      <c r="M57" s="1272"/>
      <c r="N57" s="1275"/>
      <c r="O57" s="1272"/>
      <c r="P57" s="1273"/>
      <c r="Q57" s="1273"/>
      <c r="R57" s="1273"/>
      <c r="S57" s="1276"/>
      <c r="T57" s="1276"/>
      <c r="U57" s="1277"/>
      <c r="W57" s="346" t="str">
        <f>IF(B57="","0",IF(ISNUMBER(MATCH(B57,Guidance!$D$201:$D$231,0)),TRUE,FALSE))</f>
        <v>0</v>
      </c>
      <c r="X57" s="346" t="str">
        <f>IF(E57="","0",IF(ISNUMBER(MATCH(E57,Guidance!$L$201:$L$230,0)),TRUE,FALSE))</f>
        <v>0</v>
      </c>
      <c r="Y57" s="346" t="e">
        <f>IF(#REF!="",0,ISNUMBER(#REF!))</f>
        <v>#REF!</v>
      </c>
      <c r="Z57" s="346" t="e">
        <f>IF(#REF!="",0,ISNUMBER(#REF!))</f>
        <v>#REF!</v>
      </c>
      <c r="AA57" s="346" t="e">
        <f>IF(#REF!="",0,ISNUMBER(#REF!))</f>
        <v>#REF!</v>
      </c>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row>
    <row r="58" spans="1:65" ht="39" hidden="1" customHeight="1" outlineLevel="1" x14ac:dyDescent="0.25">
      <c r="A58" s="459"/>
      <c r="B58" s="1201"/>
      <c r="C58" s="822" t="s">
        <v>413</v>
      </c>
      <c r="D58" s="1201"/>
      <c r="E58" s="1201"/>
      <c r="F58" s="1201"/>
      <c r="G58" s="1201"/>
      <c r="H58" s="459"/>
      <c r="I58" s="1201"/>
      <c r="J58" s="1275"/>
      <c r="K58" s="1272"/>
      <c r="L58" s="1272"/>
      <c r="M58" s="1272"/>
      <c r="N58" s="1275"/>
      <c r="O58" s="1272"/>
      <c r="P58" s="1273"/>
      <c r="Q58" s="1273"/>
      <c r="R58" s="1273"/>
      <c r="S58" s="1276"/>
      <c r="T58" s="1276"/>
      <c r="U58" s="1277"/>
      <c r="W58" s="346" t="str">
        <f>IF(B58="","0",IF(ISNUMBER(MATCH(B58,Guidance!$D$201:$D$231,0)),TRUE,FALSE))</f>
        <v>0</v>
      </c>
      <c r="X58" s="346" t="str">
        <f>IF(E58="","0",IF(ISNUMBER(MATCH(E58,Guidance!$L$201:$L$230,0)),TRUE,FALSE))</f>
        <v>0</v>
      </c>
      <c r="Y58" s="346" t="e">
        <f>IF(#REF!="",0,ISNUMBER(#REF!))</f>
        <v>#REF!</v>
      </c>
      <c r="Z58" s="346" t="e">
        <f>IF(#REF!="",0,ISNUMBER(#REF!))</f>
        <v>#REF!</v>
      </c>
      <c r="AA58" s="346" t="e">
        <f>IF(#REF!="",0,ISNUMBER(#REF!))</f>
        <v>#REF!</v>
      </c>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row>
    <row r="59" spans="1:65" ht="39" hidden="1" customHeight="1" outlineLevel="1" x14ac:dyDescent="0.25">
      <c r="A59" s="459"/>
      <c r="B59" s="1201"/>
      <c r="C59" s="822" t="s">
        <v>414</v>
      </c>
      <c r="D59" s="1201"/>
      <c r="E59" s="1201"/>
      <c r="F59" s="1201"/>
      <c r="G59" s="1201"/>
      <c r="H59" s="459"/>
      <c r="I59" s="1201"/>
      <c r="J59" s="1275"/>
      <c r="K59" s="1272"/>
      <c r="L59" s="1272"/>
      <c r="M59" s="1272"/>
      <c r="N59" s="1275"/>
      <c r="O59" s="1272"/>
      <c r="P59" s="1273"/>
      <c r="Q59" s="1273"/>
      <c r="R59" s="1273"/>
      <c r="S59" s="1276"/>
      <c r="T59" s="1276"/>
      <c r="U59" s="1277"/>
      <c r="W59" s="346" t="str">
        <f>IF(B59="","0",IF(ISNUMBER(MATCH(B59,Guidance!$D$201:$D$231,0)),TRUE,FALSE))</f>
        <v>0</v>
      </c>
      <c r="X59" s="346" t="str">
        <f>IF(E59="","0",IF(ISNUMBER(MATCH(E59,Guidance!$L$201:$L$230,0)),TRUE,FALSE))</f>
        <v>0</v>
      </c>
      <c r="Y59" s="346" t="e">
        <f>IF(#REF!="",0,ISNUMBER(#REF!))</f>
        <v>#REF!</v>
      </c>
      <c r="Z59" s="346" t="e">
        <f>IF(#REF!="",0,ISNUMBER(#REF!))</f>
        <v>#REF!</v>
      </c>
      <c r="AA59" s="346" t="e">
        <f>IF(#REF!="",0,ISNUMBER(#REF!))</f>
        <v>#REF!</v>
      </c>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row>
    <row r="60" spans="1:65" ht="39" hidden="1" customHeight="1" outlineLevel="1" x14ac:dyDescent="0.25">
      <c r="A60" s="459"/>
      <c r="B60" s="1201"/>
      <c r="C60" s="822" t="s">
        <v>415</v>
      </c>
      <c r="D60" s="1201"/>
      <c r="E60" s="1201"/>
      <c r="F60" s="1201"/>
      <c r="G60" s="1201"/>
      <c r="H60" s="459"/>
      <c r="I60" s="1201"/>
      <c r="J60" s="1275"/>
      <c r="K60" s="1272"/>
      <c r="L60" s="1272"/>
      <c r="M60" s="1272"/>
      <c r="N60" s="1275"/>
      <c r="O60" s="1272"/>
      <c r="P60" s="1273"/>
      <c r="Q60" s="1273"/>
      <c r="R60" s="1273"/>
      <c r="S60" s="1276"/>
      <c r="T60" s="1276"/>
      <c r="U60" s="1277"/>
      <c r="W60" s="346" t="str">
        <f>IF(B60="","0",IF(ISNUMBER(MATCH(B60,Guidance!$D$201:$D$231,0)),TRUE,FALSE))</f>
        <v>0</v>
      </c>
      <c r="X60" s="346" t="str">
        <f>IF(E60="","0",IF(ISNUMBER(MATCH(E60,Guidance!$L$201:$L$230,0)),TRUE,FALSE))</f>
        <v>0</v>
      </c>
      <c r="Y60" s="346" t="e">
        <f>IF(#REF!="",0,ISNUMBER(#REF!))</f>
        <v>#REF!</v>
      </c>
      <c r="Z60" s="346" t="e">
        <f>IF(#REF!="",0,ISNUMBER(#REF!))</f>
        <v>#REF!</v>
      </c>
      <c r="AA60" s="346" t="e">
        <f>IF(#REF!="",0,ISNUMBER(#REF!))</f>
        <v>#REF!</v>
      </c>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row>
    <row r="61" spans="1:65" ht="39" hidden="1" customHeight="1" outlineLevel="1" x14ac:dyDescent="0.25">
      <c r="A61" s="459"/>
      <c r="B61" s="1201"/>
      <c r="C61" s="822" t="s">
        <v>416</v>
      </c>
      <c r="D61" s="1201"/>
      <c r="E61" s="1201"/>
      <c r="F61" s="1201"/>
      <c r="G61" s="1201"/>
      <c r="H61" s="459"/>
      <c r="I61" s="1201"/>
      <c r="J61" s="1275"/>
      <c r="K61" s="1272"/>
      <c r="L61" s="1272"/>
      <c r="M61" s="1272"/>
      <c r="N61" s="1275"/>
      <c r="O61" s="1272"/>
      <c r="P61" s="1273"/>
      <c r="Q61" s="1273"/>
      <c r="R61" s="1273"/>
      <c r="S61" s="1276"/>
      <c r="T61" s="1276"/>
      <c r="U61" s="1277"/>
      <c r="W61" s="346" t="str">
        <f>IF(B61="","0",IF(ISNUMBER(MATCH(B61,Guidance!$D$201:$D$231,0)),TRUE,FALSE))</f>
        <v>0</v>
      </c>
      <c r="X61" s="346" t="str">
        <f>IF(E61="","0",IF(ISNUMBER(MATCH(E61,Guidance!$L$201:$L$230,0)),TRUE,FALSE))</f>
        <v>0</v>
      </c>
      <c r="Y61" s="346" t="e">
        <f>IF(#REF!="",0,ISNUMBER(#REF!))</f>
        <v>#REF!</v>
      </c>
      <c r="Z61" s="346" t="e">
        <f>IF(#REF!="",0,ISNUMBER(#REF!))</f>
        <v>#REF!</v>
      </c>
      <c r="AA61" s="346" t="e">
        <f>IF(#REF!="",0,ISNUMBER(#REF!))</f>
        <v>#REF!</v>
      </c>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row>
    <row r="62" spans="1:65" ht="39" hidden="1" customHeight="1" outlineLevel="1" x14ac:dyDescent="0.25">
      <c r="A62" s="459"/>
      <c r="B62" s="1201"/>
      <c r="C62" s="822" t="s">
        <v>417</v>
      </c>
      <c r="D62" s="1201"/>
      <c r="E62" s="1201"/>
      <c r="F62" s="1201"/>
      <c r="G62" s="1201"/>
      <c r="H62" s="459"/>
      <c r="I62" s="1201"/>
      <c r="J62" s="1275"/>
      <c r="K62" s="1272"/>
      <c r="L62" s="1272"/>
      <c r="M62" s="1272"/>
      <c r="N62" s="1275"/>
      <c r="O62" s="1272"/>
      <c r="P62" s="1273"/>
      <c r="Q62" s="1273"/>
      <c r="R62" s="1273"/>
      <c r="S62" s="1276"/>
      <c r="T62" s="1276"/>
      <c r="U62" s="1277"/>
      <c r="W62" s="346" t="str">
        <f>IF(B62="","0",IF(ISNUMBER(MATCH(B62,Guidance!$D$201:$D$231,0)),TRUE,FALSE))</f>
        <v>0</v>
      </c>
      <c r="X62" s="346" t="str">
        <f>IF(E62="","0",IF(ISNUMBER(MATCH(E62,Guidance!$L$201:$L$230,0)),TRUE,FALSE))</f>
        <v>0</v>
      </c>
      <c r="Y62" s="346" t="e">
        <f>IF(#REF!="",0,ISNUMBER(#REF!))</f>
        <v>#REF!</v>
      </c>
      <c r="Z62" s="346" t="e">
        <f>IF(#REF!="",0,ISNUMBER(#REF!))</f>
        <v>#REF!</v>
      </c>
      <c r="AA62" s="346" t="e">
        <f>IF(#REF!="",0,ISNUMBER(#REF!))</f>
        <v>#REF!</v>
      </c>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row>
    <row r="63" spans="1:65" ht="39" hidden="1" customHeight="1" outlineLevel="1" x14ac:dyDescent="0.25">
      <c r="A63" s="459"/>
      <c r="B63" s="1201"/>
      <c r="C63" s="822" t="s">
        <v>418</v>
      </c>
      <c r="D63" s="1201"/>
      <c r="E63" s="1201"/>
      <c r="F63" s="1201"/>
      <c r="G63" s="1201"/>
      <c r="H63" s="459"/>
      <c r="I63" s="1201"/>
      <c r="J63" s="1275"/>
      <c r="K63" s="1272"/>
      <c r="L63" s="1272"/>
      <c r="M63" s="1272"/>
      <c r="N63" s="1275"/>
      <c r="O63" s="1272"/>
      <c r="P63" s="1273"/>
      <c r="Q63" s="1273"/>
      <c r="R63" s="1273"/>
      <c r="S63" s="1276"/>
      <c r="T63" s="1276"/>
      <c r="U63" s="1277"/>
      <c r="W63" s="346" t="str">
        <f>IF(B63="","0",IF(ISNUMBER(MATCH(B63,Guidance!$D$201:$D$231,0)),TRUE,FALSE))</f>
        <v>0</v>
      </c>
      <c r="X63" s="346" t="str">
        <f>IF(E63="","0",IF(ISNUMBER(MATCH(E63,Guidance!$L$201:$L$230,0)),TRUE,FALSE))</f>
        <v>0</v>
      </c>
      <c r="Y63" s="346" t="e">
        <f>IF(#REF!="",0,ISNUMBER(#REF!))</f>
        <v>#REF!</v>
      </c>
      <c r="Z63" s="346" t="e">
        <f>IF(#REF!="",0,ISNUMBER(#REF!))</f>
        <v>#REF!</v>
      </c>
      <c r="AA63" s="346" t="e">
        <f>IF(#REF!="",0,ISNUMBER(#REF!))</f>
        <v>#REF!</v>
      </c>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row>
    <row r="64" spans="1:65" ht="39" hidden="1" customHeight="1" outlineLevel="1" x14ac:dyDescent="0.25">
      <c r="A64" s="459"/>
      <c r="B64" s="1201"/>
      <c r="C64" s="822" t="s">
        <v>419</v>
      </c>
      <c r="D64" s="1201"/>
      <c r="E64" s="1201"/>
      <c r="F64" s="1201"/>
      <c r="G64" s="1201"/>
      <c r="H64" s="459"/>
      <c r="I64" s="1201"/>
      <c r="J64" s="1275"/>
      <c r="K64" s="1272"/>
      <c r="L64" s="1272"/>
      <c r="M64" s="1272"/>
      <c r="N64" s="1275"/>
      <c r="O64" s="1272"/>
      <c r="P64" s="1273"/>
      <c r="Q64" s="1273"/>
      <c r="R64" s="1273"/>
      <c r="S64" s="1276"/>
      <c r="T64" s="1276"/>
      <c r="U64" s="1277"/>
      <c r="W64" s="346" t="str">
        <f>IF(B64="","0",IF(ISNUMBER(MATCH(B64,Guidance!$D$201:$D$231,0)),TRUE,FALSE))</f>
        <v>0</v>
      </c>
      <c r="X64" s="346" t="str">
        <f>IF(E64="","0",IF(ISNUMBER(MATCH(E64,Guidance!$L$201:$L$230,0)),TRUE,FALSE))</f>
        <v>0</v>
      </c>
      <c r="Y64" s="346" t="e">
        <f>IF(#REF!="",0,ISNUMBER(#REF!))</f>
        <v>#REF!</v>
      </c>
      <c r="Z64" s="346" t="e">
        <f>IF(#REF!="",0,ISNUMBER(#REF!))</f>
        <v>#REF!</v>
      </c>
      <c r="AA64" s="346" t="e">
        <f>IF(#REF!="",0,ISNUMBER(#REF!))</f>
        <v>#REF!</v>
      </c>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row>
    <row r="65" spans="1:65" ht="39" hidden="1" customHeight="1" outlineLevel="1" x14ac:dyDescent="0.25">
      <c r="A65" s="459"/>
      <c r="B65" s="1201"/>
      <c r="C65" s="822" t="s">
        <v>420</v>
      </c>
      <c r="D65" s="1201"/>
      <c r="E65" s="1201"/>
      <c r="F65" s="1201"/>
      <c r="G65" s="1201"/>
      <c r="H65" s="459"/>
      <c r="I65" s="1201"/>
      <c r="J65" s="1275"/>
      <c r="K65" s="1272"/>
      <c r="L65" s="1272"/>
      <c r="M65" s="1272"/>
      <c r="N65" s="1275"/>
      <c r="O65" s="1272"/>
      <c r="P65" s="1273"/>
      <c r="Q65" s="1273"/>
      <c r="R65" s="1273"/>
      <c r="S65" s="1276"/>
      <c r="T65" s="1276"/>
      <c r="U65" s="1277"/>
      <c r="W65" s="346" t="str">
        <f>IF(B65="","0",IF(ISNUMBER(MATCH(B65,Guidance!$D$201:$D$231,0)),TRUE,FALSE))</f>
        <v>0</v>
      </c>
      <c r="X65" s="346" t="str">
        <f>IF(E65="","0",IF(ISNUMBER(MATCH(E65,Guidance!$L$201:$L$230,0)),TRUE,FALSE))</f>
        <v>0</v>
      </c>
      <c r="Y65" s="346" t="e">
        <f>IF(#REF!="",0,ISNUMBER(#REF!))</f>
        <v>#REF!</v>
      </c>
      <c r="Z65" s="346" t="e">
        <f>IF(#REF!="",0,ISNUMBER(#REF!))</f>
        <v>#REF!</v>
      </c>
      <c r="AA65" s="346" t="e">
        <f>IF(#REF!="",0,ISNUMBER(#REF!))</f>
        <v>#REF!</v>
      </c>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row>
    <row r="66" spans="1:65" ht="39" hidden="1" customHeight="1" outlineLevel="1" x14ac:dyDescent="0.25">
      <c r="A66" s="459"/>
      <c r="B66" s="1201"/>
      <c r="C66" s="822" t="s">
        <v>421</v>
      </c>
      <c r="D66" s="1201"/>
      <c r="E66" s="1201"/>
      <c r="F66" s="1201"/>
      <c r="G66" s="1201"/>
      <c r="H66" s="459"/>
      <c r="I66" s="1201"/>
      <c r="J66" s="1275"/>
      <c r="K66" s="1272"/>
      <c r="L66" s="1272"/>
      <c r="M66" s="1272"/>
      <c r="N66" s="1275"/>
      <c r="O66" s="1272"/>
      <c r="P66" s="1273"/>
      <c r="Q66" s="1273"/>
      <c r="R66" s="1273"/>
      <c r="S66" s="1276"/>
      <c r="T66" s="1276"/>
      <c r="U66" s="1277"/>
      <c r="W66" s="346" t="str">
        <f>IF(B66="","0",IF(ISNUMBER(MATCH(B66,Guidance!$D$201:$D$231,0)),TRUE,FALSE))</f>
        <v>0</v>
      </c>
      <c r="X66" s="346" t="str">
        <f>IF(E66="","0",IF(ISNUMBER(MATCH(E66,Guidance!$L$201:$L$230,0)),TRUE,FALSE))</f>
        <v>0</v>
      </c>
      <c r="Y66" s="346" t="e">
        <f>IF(#REF!="",0,ISNUMBER(#REF!))</f>
        <v>#REF!</v>
      </c>
      <c r="Z66" s="346" t="e">
        <f>IF(#REF!="",0,ISNUMBER(#REF!))</f>
        <v>#REF!</v>
      </c>
      <c r="AA66" s="346" t="e">
        <f>IF(#REF!="",0,ISNUMBER(#REF!))</f>
        <v>#REF!</v>
      </c>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row>
    <row r="67" spans="1:65" ht="39" hidden="1" customHeight="1" outlineLevel="1" x14ac:dyDescent="0.25">
      <c r="A67" s="459"/>
      <c r="B67" s="1201"/>
      <c r="C67" s="822" t="s">
        <v>422</v>
      </c>
      <c r="D67" s="1201"/>
      <c r="E67" s="1201"/>
      <c r="F67" s="1201"/>
      <c r="G67" s="1201"/>
      <c r="H67" s="459"/>
      <c r="I67" s="1201"/>
      <c r="J67" s="1275"/>
      <c r="K67" s="1272"/>
      <c r="L67" s="1272"/>
      <c r="M67" s="1272"/>
      <c r="N67" s="1275"/>
      <c r="O67" s="1272"/>
      <c r="P67" s="1273"/>
      <c r="Q67" s="1273"/>
      <c r="R67" s="1273"/>
      <c r="S67" s="1276"/>
      <c r="T67" s="1276"/>
      <c r="U67" s="1277"/>
      <c r="W67" s="346" t="str">
        <f>IF(B67="","0",IF(ISNUMBER(MATCH(B67,Guidance!$D$201:$D$231,0)),TRUE,FALSE))</f>
        <v>0</v>
      </c>
      <c r="X67" s="346" t="str">
        <f>IF(E67="","0",IF(ISNUMBER(MATCH(E67,Guidance!$L$201:$L$230,0)),TRUE,FALSE))</f>
        <v>0</v>
      </c>
      <c r="Y67" s="346" t="e">
        <f>IF(#REF!="",0,ISNUMBER(#REF!))</f>
        <v>#REF!</v>
      </c>
      <c r="Z67" s="346" t="e">
        <f>IF(#REF!="",0,ISNUMBER(#REF!))</f>
        <v>#REF!</v>
      </c>
      <c r="AA67" s="346" t="e">
        <f>IF(#REF!="",0,ISNUMBER(#REF!))</f>
        <v>#REF!</v>
      </c>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row>
    <row r="68" spans="1:65" ht="39" hidden="1" customHeight="1" outlineLevel="1" x14ac:dyDescent="0.25">
      <c r="A68" s="459"/>
      <c r="B68" s="1201"/>
      <c r="C68" s="822" t="s">
        <v>423</v>
      </c>
      <c r="D68" s="1201"/>
      <c r="E68" s="1201"/>
      <c r="F68" s="1201"/>
      <c r="G68" s="1201"/>
      <c r="H68" s="459"/>
      <c r="I68" s="1201"/>
      <c r="J68" s="1275"/>
      <c r="K68" s="1272"/>
      <c r="L68" s="1272"/>
      <c r="M68" s="1272"/>
      <c r="N68" s="1275"/>
      <c r="O68" s="1272"/>
      <c r="P68" s="1273"/>
      <c r="Q68" s="1273"/>
      <c r="R68" s="1273"/>
      <c r="S68" s="1276"/>
      <c r="T68" s="1276"/>
      <c r="U68" s="1277"/>
      <c r="W68" s="346" t="str">
        <f>IF(B68="","0",IF(ISNUMBER(MATCH(B68,Guidance!$D$201:$D$231,0)),TRUE,FALSE))</f>
        <v>0</v>
      </c>
      <c r="X68" s="346" t="str">
        <f>IF(E68="","0",IF(ISNUMBER(MATCH(E68,Guidance!$L$201:$L$230,0)),TRUE,FALSE))</f>
        <v>0</v>
      </c>
      <c r="Y68" s="346" t="e">
        <f>IF(#REF!="",0,ISNUMBER(#REF!))</f>
        <v>#REF!</v>
      </c>
      <c r="Z68" s="346" t="e">
        <f>IF(#REF!="",0,ISNUMBER(#REF!))</f>
        <v>#REF!</v>
      </c>
      <c r="AA68" s="346" t="e">
        <f>IF(#REF!="",0,ISNUMBER(#REF!))</f>
        <v>#REF!</v>
      </c>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row>
    <row r="69" spans="1:65" ht="39" hidden="1" customHeight="1" outlineLevel="1" x14ac:dyDescent="0.25">
      <c r="A69" s="459"/>
      <c r="B69" s="1201"/>
      <c r="C69" s="822" t="s">
        <v>424</v>
      </c>
      <c r="D69" s="1201"/>
      <c r="E69" s="1201"/>
      <c r="F69" s="1201"/>
      <c r="G69" s="1201"/>
      <c r="H69" s="459"/>
      <c r="I69" s="1201"/>
      <c r="J69" s="1275"/>
      <c r="K69" s="1272"/>
      <c r="L69" s="1272"/>
      <c r="M69" s="1272"/>
      <c r="N69" s="1275"/>
      <c r="O69" s="1272"/>
      <c r="P69" s="1273"/>
      <c r="Q69" s="1273"/>
      <c r="R69" s="1273"/>
      <c r="S69" s="1276"/>
      <c r="T69" s="1276"/>
      <c r="U69" s="1277"/>
      <c r="W69" s="346" t="str">
        <f>IF(B69="","0",IF(ISNUMBER(MATCH(B69,Guidance!$D$201:$D$231,0)),TRUE,FALSE))</f>
        <v>0</v>
      </c>
      <c r="X69" s="346" t="str">
        <f>IF(E69="","0",IF(ISNUMBER(MATCH(E69,Guidance!$L$201:$L$230,0)),TRUE,FALSE))</f>
        <v>0</v>
      </c>
      <c r="Y69" s="346" t="e">
        <f>IF(#REF!="",0,ISNUMBER(#REF!))</f>
        <v>#REF!</v>
      </c>
      <c r="Z69" s="346" t="e">
        <f>IF(#REF!="",0,ISNUMBER(#REF!))</f>
        <v>#REF!</v>
      </c>
      <c r="AA69" s="346" t="e">
        <f>IF(#REF!="",0,ISNUMBER(#REF!))</f>
        <v>#REF!</v>
      </c>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row>
    <row r="70" spans="1:65" ht="39" hidden="1" customHeight="1" outlineLevel="1" x14ac:dyDescent="0.25">
      <c r="A70" s="459"/>
      <c r="B70" s="1201"/>
      <c r="C70" s="822" t="s">
        <v>425</v>
      </c>
      <c r="D70" s="1201"/>
      <c r="E70" s="1201"/>
      <c r="F70" s="1201"/>
      <c r="G70" s="1201"/>
      <c r="H70" s="459"/>
      <c r="I70" s="1201"/>
      <c r="J70" s="1275"/>
      <c r="K70" s="1272"/>
      <c r="L70" s="1272"/>
      <c r="M70" s="1272"/>
      <c r="N70" s="1275"/>
      <c r="O70" s="1272"/>
      <c r="P70" s="1273"/>
      <c r="Q70" s="1273"/>
      <c r="R70" s="1273"/>
      <c r="S70" s="1276"/>
      <c r="T70" s="1276"/>
      <c r="U70" s="1277"/>
      <c r="W70" s="346" t="str">
        <f>IF(B70="","0",IF(ISNUMBER(MATCH(B70,Guidance!$D$201:$D$231,0)),TRUE,FALSE))</f>
        <v>0</v>
      </c>
      <c r="X70" s="346" t="str">
        <f>IF(E70="","0",IF(ISNUMBER(MATCH(E70,Guidance!$L$201:$L$230,0)),TRUE,FALSE))</f>
        <v>0</v>
      </c>
      <c r="Y70" s="346" t="e">
        <f>IF(#REF!="",0,ISNUMBER(#REF!))</f>
        <v>#REF!</v>
      </c>
      <c r="Z70" s="346" t="e">
        <f>IF(#REF!="",0,ISNUMBER(#REF!))</f>
        <v>#REF!</v>
      </c>
      <c r="AA70" s="346" t="e">
        <f>IF(#REF!="",0,ISNUMBER(#REF!))</f>
        <v>#REF!</v>
      </c>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row>
    <row r="71" spans="1:65" ht="39" hidden="1" customHeight="1" outlineLevel="1" x14ac:dyDescent="0.25">
      <c r="A71" s="459"/>
      <c r="B71" s="1201"/>
      <c r="C71" s="822" t="s">
        <v>426</v>
      </c>
      <c r="D71" s="1201"/>
      <c r="E71" s="1201"/>
      <c r="F71" s="1201"/>
      <c r="G71" s="1201"/>
      <c r="H71" s="459"/>
      <c r="I71" s="1201"/>
      <c r="J71" s="1275"/>
      <c r="K71" s="1272"/>
      <c r="L71" s="1272"/>
      <c r="M71" s="1272"/>
      <c r="N71" s="1275"/>
      <c r="O71" s="1272"/>
      <c r="P71" s="1273"/>
      <c r="Q71" s="1273"/>
      <c r="R71" s="1273"/>
      <c r="S71" s="1276"/>
      <c r="T71" s="1276"/>
      <c r="U71" s="1277"/>
      <c r="W71" s="346" t="str">
        <f>IF(B71="","0",IF(ISNUMBER(MATCH(B71,Guidance!$D$201:$D$231,0)),TRUE,FALSE))</f>
        <v>0</v>
      </c>
      <c r="X71" s="346" t="str">
        <f>IF(E71="","0",IF(ISNUMBER(MATCH(E71,Guidance!$L$201:$L$230,0)),TRUE,FALSE))</f>
        <v>0</v>
      </c>
      <c r="Y71" s="346" t="e">
        <f>IF(#REF!="",0,ISNUMBER(#REF!))</f>
        <v>#REF!</v>
      </c>
      <c r="Z71" s="346" t="e">
        <f>IF(#REF!="",0,ISNUMBER(#REF!))</f>
        <v>#REF!</v>
      </c>
      <c r="AA71" s="346" t="e">
        <f>IF(#REF!="",0,ISNUMBER(#REF!))</f>
        <v>#REF!</v>
      </c>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row>
    <row r="72" spans="1:65" ht="39" hidden="1" customHeight="1" outlineLevel="1" x14ac:dyDescent="0.25">
      <c r="A72" s="459"/>
      <c r="B72" s="1201"/>
      <c r="C72" s="822" t="s">
        <v>427</v>
      </c>
      <c r="D72" s="1201"/>
      <c r="E72" s="1201"/>
      <c r="F72" s="1201"/>
      <c r="G72" s="1201"/>
      <c r="H72" s="459"/>
      <c r="I72" s="1201"/>
      <c r="J72" s="1275"/>
      <c r="K72" s="1272"/>
      <c r="L72" s="1272"/>
      <c r="M72" s="1272"/>
      <c r="N72" s="1275"/>
      <c r="O72" s="1272"/>
      <c r="P72" s="1273"/>
      <c r="Q72" s="1273"/>
      <c r="R72" s="1273"/>
      <c r="S72" s="1276"/>
      <c r="T72" s="1276"/>
      <c r="U72" s="1277"/>
      <c r="W72" s="346" t="str">
        <f>IF(B72="","0",IF(ISNUMBER(MATCH(B72,Guidance!$D$201:$D$231,0)),TRUE,FALSE))</f>
        <v>0</v>
      </c>
      <c r="X72" s="346" t="str">
        <f>IF(E72="","0",IF(ISNUMBER(MATCH(E72,Guidance!$L$201:$L$230,0)),TRUE,FALSE))</f>
        <v>0</v>
      </c>
      <c r="Y72" s="346" t="e">
        <f>IF(#REF!="",0,ISNUMBER(#REF!))</f>
        <v>#REF!</v>
      </c>
      <c r="Z72" s="346" t="e">
        <f>IF(#REF!="",0,ISNUMBER(#REF!))</f>
        <v>#REF!</v>
      </c>
      <c r="AA72" s="346" t="e">
        <f>IF(#REF!="",0,ISNUMBER(#REF!))</f>
        <v>#REF!</v>
      </c>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row>
    <row r="73" spans="1:65" ht="39" hidden="1" customHeight="1" outlineLevel="1" x14ac:dyDescent="0.25">
      <c r="A73" s="459"/>
      <c r="B73" s="1201"/>
      <c r="C73" s="822" t="s">
        <v>428</v>
      </c>
      <c r="D73" s="1201"/>
      <c r="E73" s="1201"/>
      <c r="F73" s="1201"/>
      <c r="G73" s="1201"/>
      <c r="H73" s="459"/>
      <c r="I73" s="1201"/>
      <c r="J73" s="1275"/>
      <c r="K73" s="1272"/>
      <c r="L73" s="1272"/>
      <c r="M73" s="1272"/>
      <c r="N73" s="1275"/>
      <c r="O73" s="1272"/>
      <c r="P73" s="1273"/>
      <c r="Q73" s="1273"/>
      <c r="R73" s="1273"/>
      <c r="S73" s="1276"/>
      <c r="T73" s="1276"/>
      <c r="U73" s="1277"/>
      <c r="W73" s="346" t="str">
        <f>IF(B73="","0",IF(ISNUMBER(MATCH(B73,Guidance!$D$201:$D$231,0)),TRUE,FALSE))</f>
        <v>0</v>
      </c>
      <c r="X73" s="346" t="str">
        <f>IF(E73="","0",IF(ISNUMBER(MATCH(E73,Guidance!$L$201:$L$230,0)),TRUE,FALSE))</f>
        <v>0</v>
      </c>
      <c r="Y73" s="346" t="e">
        <f>IF(#REF!="",0,ISNUMBER(#REF!))</f>
        <v>#REF!</v>
      </c>
      <c r="Z73" s="346" t="e">
        <f>IF(#REF!="",0,ISNUMBER(#REF!))</f>
        <v>#REF!</v>
      </c>
      <c r="AA73" s="346" t="e">
        <f>IF(#REF!="",0,ISNUMBER(#REF!))</f>
        <v>#REF!</v>
      </c>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row>
    <row r="74" spans="1:65" ht="39" hidden="1" customHeight="1" outlineLevel="1" x14ac:dyDescent="0.25">
      <c r="A74" s="459"/>
      <c r="B74" s="1201"/>
      <c r="C74" s="822" t="s">
        <v>429</v>
      </c>
      <c r="D74" s="1201"/>
      <c r="E74" s="1201"/>
      <c r="F74" s="1201"/>
      <c r="G74" s="1201"/>
      <c r="H74" s="459"/>
      <c r="I74" s="1201"/>
      <c r="J74" s="1275"/>
      <c r="K74" s="1272"/>
      <c r="L74" s="1272"/>
      <c r="M74" s="1272"/>
      <c r="N74" s="1275"/>
      <c r="O74" s="1272"/>
      <c r="P74" s="1273"/>
      <c r="Q74" s="1273"/>
      <c r="R74" s="1273"/>
      <c r="S74" s="1276"/>
      <c r="T74" s="1276"/>
      <c r="U74" s="1277"/>
      <c r="W74" s="346" t="str">
        <f>IF(B74="","0",IF(ISNUMBER(MATCH(B74,Guidance!$D$201:$D$231,0)),TRUE,FALSE))</f>
        <v>0</v>
      </c>
      <c r="X74" s="346" t="str">
        <f>IF(E74="","0",IF(ISNUMBER(MATCH(E74,Guidance!$L$201:$L$230,0)),TRUE,FALSE))</f>
        <v>0</v>
      </c>
      <c r="Y74" s="346" t="e">
        <f>IF(#REF!="",0,ISNUMBER(#REF!))</f>
        <v>#REF!</v>
      </c>
      <c r="Z74" s="346" t="e">
        <f>IF(#REF!="",0,ISNUMBER(#REF!))</f>
        <v>#REF!</v>
      </c>
      <c r="AA74" s="346" t="e">
        <f>IF(#REF!="",0,ISNUMBER(#REF!))</f>
        <v>#REF!</v>
      </c>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row>
    <row r="75" spans="1:65" ht="39" hidden="1" customHeight="1" outlineLevel="1" x14ac:dyDescent="0.25">
      <c r="A75" s="459"/>
      <c r="B75" s="1201"/>
      <c r="C75" s="822" t="s">
        <v>430</v>
      </c>
      <c r="D75" s="1201"/>
      <c r="E75" s="1201"/>
      <c r="F75" s="1201"/>
      <c r="G75" s="1201"/>
      <c r="H75" s="459"/>
      <c r="I75" s="1201"/>
      <c r="J75" s="1275"/>
      <c r="K75" s="1272"/>
      <c r="L75" s="1272"/>
      <c r="M75" s="1272"/>
      <c r="N75" s="1275"/>
      <c r="O75" s="1272"/>
      <c r="P75" s="1273"/>
      <c r="Q75" s="1273"/>
      <c r="R75" s="1273"/>
      <c r="S75" s="1276"/>
      <c r="T75" s="1276"/>
      <c r="U75" s="1277"/>
      <c r="W75" s="346" t="str">
        <f>IF(B75="","0",IF(ISNUMBER(MATCH(B75,Guidance!$D$201:$D$231,0)),TRUE,FALSE))</f>
        <v>0</v>
      </c>
      <c r="X75" s="346" t="str">
        <f>IF(E75="","0",IF(ISNUMBER(MATCH(E75,Guidance!$L$201:$L$230,0)),TRUE,FALSE))</f>
        <v>0</v>
      </c>
      <c r="Y75" s="346" t="e">
        <f>IF(#REF!="",0,ISNUMBER(#REF!))</f>
        <v>#REF!</v>
      </c>
      <c r="Z75" s="346" t="e">
        <f>IF(#REF!="",0,ISNUMBER(#REF!))</f>
        <v>#REF!</v>
      </c>
      <c r="AA75" s="346" t="e">
        <f>IF(#REF!="",0,ISNUMBER(#REF!))</f>
        <v>#REF!</v>
      </c>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row>
    <row r="76" spans="1:65" ht="39" hidden="1" customHeight="1" outlineLevel="1" x14ac:dyDescent="0.25">
      <c r="A76" s="459"/>
      <c r="B76" s="1201"/>
      <c r="C76" s="822" t="s">
        <v>431</v>
      </c>
      <c r="D76" s="1201"/>
      <c r="E76" s="1201"/>
      <c r="F76" s="1201"/>
      <c r="G76" s="1201"/>
      <c r="H76" s="459"/>
      <c r="I76" s="1201"/>
      <c r="J76" s="1275"/>
      <c r="K76" s="1272"/>
      <c r="L76" s="1272"/>
      <c r="M76" s="1272"/>
      <c r="N76" s="1275"/>
      <c r="O76" s="1272"/>
      <c r="P76" s="1273"/>
      <c r="Q76" s="1273"/>
      <c r="R76" s="1273"/>
      <c r="S76" s="1276"/>
      <c r="T76" s="1276"/>
      <c r="U76" s="1277"/>
      <c r="W76" s="346" t="str">
        <f>IF(B76="","0",IF(ISNUMBER(MATCH(B76,Guidance!$D$201:$D$231,0)),TRUE,FALSE))</f>
        <v>0</v>
      </c>
      <c r="X76" s="346" t="str">
        <f>IF(E76="","0",IF(ISNUMBER(MATCH(E76,Guidance!$L$201:$L$230,0)),TRUE,FALSE))</f>
        <v>0</v>
      </c>
      <c r="Y76" s="346" t="e">
        <f>IF(#REF!="",0,ISNUMBER(#REF!))</f>
        <v>#REF!</v>
      </c>
      <c r="Z76" s="346" t="e">
        <f>IF(#REF!="",0,ISNUMBER(#REF!))</f>
        <v>#REF!</v>
      </c>
      <c r="AA76" s="346" t="e">
        <f>IF(#REF!="",0,ISNUMBER(#REF!))</f>
        <v>#REF!</v>
      </c>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row>
    <row r="77" spans="1:65" ht="39" hidden="1" customHeight="1" outlineLevel="1" x14ac:dyDescent="0.25">
      <c r="A77" s="459"/>
      <c r="B77" s="1201"/>
      <c r="C77" s="822" t="s">
        <v>432</v>
      </c>
      <c r="D77" s="1201"/>
      <c r="E77" s="1201"/>
      <c r="F77" s="1201"/>
      <c r="G77" s="1201"/>
      <c r="H77" s="459"/>
      <c r="I77" s="1201"/>
      <c r="J77" s="1275"/>
      <c r="K77" s="1272"/>
      <c r="L77" s="1272"/>
      <c r="M77" s="1272"/>
      <c r="N77" s="1275"/>
      <c r="O77" s="1272"/>
      <c r="P77" s="1273"/>
      <c r="Q77" s="1273"/>
      <c r="R77" s="1273"/>
      <c r="S77" s="1276"/>
      <c r="T77" s="1276"/>
      <c r="U77" s="1277"/>
      <c r="W77" s="346" t="str">
        <f>IF(B77="","0",IF(ISNUMBER(MATCH(B77,Guidance!$D$201:$D$231,0)),TRUE,FALSE))</f>
        <v>0</v>
      </c>
      <c r="X77" s="346" t="str">
        <f>IF(E77="","0",IF(ISNUMBER(MATCH(E77,Guidance!$L$201:$L$230,0)),TRUE,FALSE))</f>
        <v>0</v>
      </c>
      <c r="Y77" s="346" t="e">
        <f>IF(#REF!="",0,ISNUMBER(#REF!))</f>
        <v>#REF!</v>
      </c>
      <c r="Z77" s="346" t="e">
        <f>IF(#REF!="",0,ISNUMBER(#REF!))</f>
        <v>#REF!</v>
      </c>
      <c r="AA77" s="346" t="e">
        <f>IF(#REF!="",0,ISNUMBER(#REF!))</f>
        <v>#REF!</v>
      </c>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row>
    <row r="78" spans="1:65" ht="39" hidden="1" customHeight="1" outlineLevel="1" x14ac:dyDescent="0.25">
      <c r="A78" s="459"/>
      <c r="B78" s="1201"/>
      <c r="C78" s="822" t="s">
        <v>433</v>
      </c>
      <c r="D78" s="1201"/>
      <c r="E78" s="1201"/>
      <c r="F78" s="1201"/>
      <c r="G78" s="1201"/>
      <c r="H78" s="459"/>
      <c r="I78" s="1201"/>
      <c r="J78" s="1275"/>
      <c r="K78" s="1272"/>
      <c r="L78" s="1272"/>
      <c r="M78" s="1272"/>
      <c r="N78" s="1275"/>
      <c r="O78" s="1272"/>
      <c r="P78" s="1273"/>
      <c r="Q78" s="1273"/>
      <c r="R78" s="1273"/>
      <c r="S78" s="1276"/>
      <c r="T78" s="1276"/>
      <c r="U78" s="1277"/>
      <c r="W78" s="346" t="str">
        <f>IF(B78="","0",IF(ISNUMBER(MATCH(B78,Guidance!$D$201:$D$231,0)),TRUE,FALSE))</f>
        <v>0</v>
      </c>
      <c r="X78" s="346" t="str">
        <f>IF(E78="","0",IF(ISNUMBER(MATCH(E78,Guidance!$L$201:$L$230,0)),TRUE,FALSE))</f>
        <v>0</v>
      </c>
      <c r="Y78" s="346" t="e">
        <f>IF(#REF!="",0,ISNUMBER(#REF!))</f>
        <v>#REF!</v>
      </c>
      <c r="Z78" s="346" t="e">
        <f>IF(#REF!="",0,ISNUMBER(#REF!))</f>
        <v>#REF!</v>
      </c>
      <c r="AA78" s="346" t="e">
        <f>IF(#REF!="",0,ISNUMBER(#REF!))</f>
        <v>#REF!</v>
      </c>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row>
    <row r="79" spans="1:65" ht="39" hidden="1" customHeight="1" outlineLevel="1" x14ac:dyDescent="0.25">
      <c r="A79" s="459"/>
      <c r="B79" s="1201"/>
      <c r="C79" s="822" t="s">
        <v>434</v>
      </c>
      <c r="D79" s="1201"/>
      <c r="E79" s="1201"/>
      <c r="F79" s="1201"/>
      <c r="G79" s="1201"/>
      <c r="H79" s="459"/>
      <c r="I79" s="1201"/>
      <c r="J79" s="1275"/>
      <c r="K79" s="1272"/>
      <c r="L79" s="1272"/>
      <c r="M79" s="1272"/>
      <c r="N79" s="1275"/>
      <c r="O79" s="1272"/>
      <c r="P79" s="1273"/>
      <c r="Q79" s="1273"/>
      <c r="R79" s="1273"/>
      <c r="S79" s="1276"/>
      <c r="T79" s="1276"/>
      <c r="U79" s="1277"/>
      <c r="W79" s="346" t="str">
        <f>IF(B79="","0",IF(ISNUMBER(MATCH(B79,Guidance!$D$201:$D$231,0)),TRUE,FALSE))</f>
        <v>0</v>
      </c>
      <c r="X79" s="346" t="str">
        <f>IF(E79="","0",IF(ISNUMBER(MATCH(E79,Guidance!$L$201:$L$230,0)),TRUE,FALSE))</f>
        <v>0</v>
      </c>
      <c r="Y79" s="346" t="e">
        <f>IF(#REF!="",0,ISNUMBER(#REF!))</f>
        <v>#REF!</v>
      </c>
      <c r="Z79" s="346" t="e">
        <f>IF(#REF!="",0,ISNUMBER(#REF!))</f>
        <v>#REF!</v>
      </c>
      <c r="AA79" s="346" t="e">
        <f>IF(#REF!="",0,ISNUMBER(#REF!))</f>
        <v>#REF!</v>
      </c>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row>
    <row r="80" spans="1:65" ht="39" hidden="1" customHeight="1" outlineLevel="1" x14ac:dyDescent="0.25">
      <c r="A80" s="459"/>
      <c r="B80" s="1201"/>
      <c r="C80" s="822" t="s">
        <v>435</v>
      </c>
      <c r="D80" s="1201"/>
      <c r="E80" s="1201"/>
      <c r="F80" s="1201"/>
      <c r="G80" s="1201"/>
      <c r="H80" s="459"/>
      <c r="I80" s="1201"/>
      <c r="J80" s="1275"/>
      <c r="K80" s="1272"/>
      <c r="L80" s="1272"/>
      <c r="M80" s="1272"/>
      <c r="N80" s="1275"/>
      <c r="O80" s="1272"/>
      <c r="P80" s="1273"/>
      <c r="Q80" s="1273"/>
      <c r="R80" s="1273"/>
      <c r="S80" s="1276"/>
      <c r="T80" s="1276"/>
      <c r="U80" s="1277"/>
      <c r="W80" s="346" t="str">
        <f>IF(B80="","0",IF(ISNUMBER(MATCH(B80,Guidance!$D$201:$D$231,0)),TRUE,FALSE))</f>
        <v>0</v>
      </c>
      <c r="X80" s="346" t="str">
        <f>IF(E80="","0",IF(ISNUMBER(MATCH(E80,Guidance!$L$201:$L$230,0)),TRUE,FALSE))</f>
        <v>0</v>
      </c>
      <c r="Y80" s="346" t="e">
        <f>IF(#REF!="",0,ISNUMBER(#REF!))</f>
        <v>#REF!</v>
      </c>
      <c r="Z80" s="346" t="e">
        <f>IF(#REF!="",0,ISNUMBER(#REF!))</f>
        <v>#REF!</v>
      </c>
      <c r="AA80" s="346" t="e">
        <f>IF(#REF!="",0,ISNUMBER(#REF!))</f>
        <v>#REF!</v>
      </c>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row>
    <row r="81" spans="1:65" ht="39" hidden="1" customHeight="1" outlineLevel="1" x14ac:dyDescent="0.25">
      <c r="A81" s="459"/>
      <c r="B81" s="1201"/>
      <c r="C81" s="822" t="s">
        <v>436</v>
      </c>
      <c r="D81" s="1201"/>
      <c r="E81" s="1201"/>
      <c r="F81" s="1201"/>
      <c r="G81" s="1201"/>
      <c r="H81" s="459"/>
      <c r="I81" s="1201"/>
      <c r="J81" s="1275"/>
      <c r="K81" s="1272"/>
      <c r="L81" s="1272"/>
      <c r="M81" s="1272"/>
      <c r="N81" s="1275"/>
      <c r="O81" s="1272"/>
      <c r="P81" s="1273"/>
      <c r="Q81" s="1273"/>
      <c r="R81" s="1273"/>
      <c r="S81" s="1276"/>
      <c r="T81" s="1276"/>
      <c r="U81" s="1277"/>
      <c r="W81" s="346" t="str">
        <f>IF(B81="","0",IF(ISNUMBER(MATCH(B81,Guidance!$D$201:$D$231,0)),TRUE,FALSE))</f>
        <v>0</v>
      </c>
      <c r="X81" s="346" t="str">
        <f>IF(E81="","0",IF(ISNUMBER(MATCH(E81,Guidance!$L$201:$L$230,0)),TRUE,FALSE))</f>
        <v>0</v>
      </c>
      <c r="Y81" s="346" t="e">
        <f>IF(#REF!="",0,ISNUMBER(#REF!))</f>
        <v>#REF!</v>
      </c>
      <c r="Z81" s="346" t="e">
        <f>IF(#REF!="",0,ISNUMBER(#REF!))</f>
        <v>#REF!</v>
      </c>
      <c r="AA81" s="346" t="e">
        <f>IF(#REF!="",0,ISNUMBER(#REF!))</f>
        <v>#REF!</v>
      </c>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row>
    <row r="82" spans="1:65" ht="39" hidden="1" customHeight="1" outlineLevel="1" x14ac:dyDescent="0.25">
      <c r="A82" s="459"/>
      <c r="B82" s="1201"/>
      <c r="C82" s="822" t="s">
        <v>437</v>
      </c>
      <c r="D82" s="1201"/>
      <c r="E82" s="1201"/>
      <c r="F82" s="1201"/>
      <c r="G82" s="1201"/>
      <c r="H82" s="459"/>
      <c r="I82" s="1201"/>
      <c r="J82" s="1275"/>
      <c r="K82" s="1272"/>
      <c r="L82" s="1272"/>
      <c r="M82" s="1272"/>
      <c r="N82" s="1275"/>
      <c r="O82" s="1272"/>
      <c r="P82" s="1273"/>
      <c r="Q82" s="1273"/>
      <c r="R82" s="1273"/>
      <c r="S82" s="1276"/>
      <c r="T82" s="1276"/>
      <c r="U82" s="1277"/>
      <c r="W82" s="346" t="str">
        <f>IF(B82="","0",IF(ISNUMBER(MATCH(B82,Guidance!$D$201:$D$231,0)),TRUE,FALSE))</f>
        <v>0</v>
      </c>
      <c r="X82" s="346" t="str">
        <f>IF(E82="","0",IF(ISNUMBER(MATCH(E82,Guidance!$L$201:$L$230,0)),TRUE,FALSE))</f>
        <v>0</v>
      </c>
      <c r="Y82" s="346" t="e">
        <f>IF(#REF!="",0,ISNUMBER(#REF!))</f>
        <v>#REF!</v>
      </c>
      <c r="Z82" s="346" t="e">
        <f>IF(#REF!="",0,ISNUMBER(#REF!))</f>
        <v>#REF!</v>
      </c>
      <c r="AA82" s="346" t="e">
        <f>IF(#REF!="",0,ISNUMBER(#REF!))</f>
        <v>#REF!</v>
      </c>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row>
    <row r="83" spans="1:65" ht="39" hidden="1" customHeight="1" outlineLevel="1" x14ac:dyDescent="0.25">
      <c r="A83" s="459"/>
      <c r="B83" s="1201"/>
      <c r="C83" s="822" t="s">
        <v>438</v>
      </c>
      <c r="D83" s="1201"/>
      <c r="E83" s="1201"/>
      <c r="F83" s="1201"/>
      <c r="G83" s="1201"/>
      <c r="H83" s="459"/>
      <c r="I83" s="1201"/>
      <c r="J83" s="1275"/>
      <c r="K83" s="1272"/>
      <c r="L83" s="1272"/>
      <c r="M83" s="1272"/>
      <c r="N83" s="1275"/>
      <c r="O83" s="1272"/>
      <c r="P83" s="1273"/>
      <c r="Q83" s="1273"/>
      <c r="R83" s="1273"/>
      <c r="S83" s="1276"/>
      <c r="T83" s="1276"/>
      <c r="U83" s="1277"/>
      <c r="W83" s="346" t="str">
        <f>IF(B83="","0",IF(ISNUMBER(MATCH(B83,Guidance!$D$201:$D$231,0)),TRUE,FALSE))</f>
        <v>0</v>
      </c>
      <c r="X83" s="346" t="str">
        <f>IF(E83="","0",IF(ISNUMBER(MATCH(E83,Guidance!$L$201:$L$230,0)),TRUE,FALSE))</f>
        <v>0</v>
      </c>
      <c r="Y83" s="346" t="e">
        <f>IF(#REF!="",0,ISNUMBER(#REF!))</f>
        <v>#REF!</v>
      </c>
      <c r="Z83" s="346" t="e">
        <f>IF(#REF!="",0,ISNUMBER(#REF!))</f>
        <v>#REF!</v>
      </c>
      <c r="AA83" s="346" t="e">
        <f>IF(#REF!="",0,ISNUMBER(#REF!))</f>
        <v>#REF!</v>
      </c>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row>
    <row r="84" spans="1:65" ht="39" hidden="1" customHeight="1" outlineLevel="1" x14ac:dyDescent="0.25">
      <c r="A84" s="459"/>
      <c r="B84" s="1201"/>
      <c r="C84" s="822" t="s">
        <v>439</v>
      </c>
      <c r="D84" s="1201"/>
      <c r="E84" s="1201"/>
      <c r="F84" s="1201"/>
      <c r="G84" s="1201"/>
      <c r="H84" s="459"/>
      <c r="I84" s="1201"/>
      <c r="J84" s="1275"/>
      <c r="K84" s="1272"/>
      <c r="L84" s="1272"/>
      <c r="M84" s="1272"/>
      <c r="N84" s="1275"/>
      <c r="O84" s="1272"/>
      <c r="P84" s="1273"/>
      <c r="Q84" s="1273"/>
      <c r="R84" s="1273"/>
      <c r="S84" s="1276"/>
      <c r="T84" s="1276"/>
      <c r="U84" s="1277"/>
      <c r="W84" s="346" t="str">
        <f>IF(B84="","0",IF(ISNUMBER(MATCH(B84,Guidance!$D$201:$D$231,0)),TRUE,FALSE))</f>
        <v>0</v>
      </c>
      <c r="X84" s="346" t="str">
        <f>IF(E84="","0",IF(ISNUMBER(MATCH(E84,Guidance!$L$201:$L$230,0)),TRUE,FALSE))</f>
        <v>0</v>
      </c>
      <c r="Y84" s="346" t="e">
        <f>IF(#REF!="",0,ISNUMBER(#REF!))</f>
        <v>#REF!</v>
      </c>
      <c r="Z84" s="346" t="e">
        <f>IF(#REF!="",0,ISNUMBER(#REF!))</f>
        <v>#REF!</v>
      </c>
      <c r="AA84" s="346" t="e">
        <f>IF(#REF!="",0,ISNUMBER(#REF!))</f>
        <v>#REF!</v>
      </c>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row>
    <row r="85" spans="1:65" ht="39" hidden="1" customHeight="1" outlineLevel="1" x14ac:dyDescent="0.25">
      <c r="A85" s="459"/>
      <c r="B85" s="1201"/>
      <c r="C85" s="822" t="s">
        <v>440</v>
      </c>
      <c r="D85" s="1201"/>
      <c r="E85" s="1201"/>
      <c r="F85" s="1201"/>
      <c r="G85" s="1201"/>
      <c r="H85" s="459"/>
      <c r="I85" s="1201"/>
      <c r="J85" s="1275"/>
      <c r="K85" s="1272"/>
      <c r="L85" s="1272"/>
      <c r="M85" s="1272"/>
      <c r="N85" s="1275"/>
      <c r="O85" s="1272"/>
      <c r="P85" s="1273"/>
      <c r="Q85" s="1273"/>
      <c r="R85" s="1273"/>
      <c r="S85" s="1276"/>
      <c r="T85" s="1276"/>
      <c r="U85" s="1277"/>
      <c r="W85" s="346" t="str">
        <f>IF(B85="","0",IF(ISNUMBER(MATCH(B85,Guidance!$D$201:$D$231,0)),TRUE,FALSE))</f>
        <v>0</v>
      </c>
      <c r="X85" s="346" t="str">
        <f>IF(E85="","0",IF(ISNUMBER(MATCH(E85,Guidance!$L$201:$L$230,0)),TRUE,FALSE))</f>
        <v>0</v>
      </c>
      <c r="Y85" s="346" t="e">
        <f>IF(#REF!="",0,ISNUMBER(#REF!))</f>
        <v>#REF!</v>
      </c>
      <c r="Z85" s="346" t="e">
        <f>IF(#REF!="",0,ISNUMBER(#REF!))</f>
        <v>#REF!</v>
      </c>
      <c r="AA85" s="346" t="e">
        <f>IF(#REF!="",0,ISNUMBER(#REF!))</f>
        <v>#REF!</v>
      </c>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row>
    <row r="86" spans="1:65" ht="39" hidden="1" customHeight="1" outlineLevel="1" x14ac:dyDescent="0.25">
      <c r="A86" s="459"/>
      <c r="B86" s="1201"/>
      <c r="C86" s="822" t="s">
        <v>441</v>
      </c>
      <c r="D86" s="1201"/>
      <c r="E86" s="1201"/>
      <c r="F86" s="1201"/>
      <c r="G86" s="1201"/>
      <c r="H86" s="459"/>
      <c r="I86" s="1201"/>
      <c r="J86" s="1275"/>
      <c r="K86" s="1272"/>
      <c r="L86" s="1272"/>
      <c r="M86" s="1272"/>
      <c r="N86" s="1275"/>
      <c r="O86" s="1272"/>
      <c r="P86" s="1273"/>
      <c r="Q86" s="1273"/>
      <c r="R86" s="1273"/>
      <c r="S86" s="1276"/>
      <c r="T86" s="1276"/>
      <c r="U86" s="1277"/>
      <c r="W86" s="346" t="str">
        <f>IF(B86="","0",IF(ISNUMBER(MATCH(B86,Guidance!$D$201:$D$231,0)),TRUE,FALSE))</f>
        <v>0</v>
      </c>
      <c r="X86" s="346" t="str">
        <f>IF(E86="","0",IF(ISNUMBER(MATCH(E86,Guidance!$L$201:$L$230,0)),TRUE,FALSE))</f>
        <v>0</v>
      </c>
      <c r="Y86" s="346" t="e">
        <f>IF(#REF!="",0,ISNUMBER(#REF!))</f>
        <v>#REF!</v>
      </c>
      <c r="Z86" s="346" t="e">
        <f>IF(#REF!="",0,ISNUMBER(#REF!))</f>
        <v>#REF!</v>
      </c>
      <c r="AA86" s="346" t="e">
        <f>IF(#REF!="",0,ISNUMBER(#REF!))</f>
        <v>#REF!</v>
      </c>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row>
    <row r="87" spans="1:65" ht="39" hidden="1" customHeight="1" outlineLevel="1" x14ac:dyDescent="0.25">
      <c r="A87" s="459"/>
      <c r="B87" s="1201"/>
      <c r="C87" s="822" t="s">
        <v>442</v>
      </c>
      <c r="D87" s="1201"/>
      <c r="E87" s="1201"/>
      <c r="F87" s="1201"/>
      <c r="G87" s="1201"/>
      <c r="H87" s="459"/>
      <c r="I87" s="1201"/>
      <c r="J87" s="1275"/>
      <c r="K87" s="1272"/>
      <c r="L87" s="1272"/>
      <c r="M87" s="1272"/>
      <c r="N87" s="1275"/>
      <c r="O87" s="1272"/>
      <c r="P87" s="1273"/>
      <c r="Q87" s="1273"/>
      <c r="R87" s="1273"/>
      <c r="S87" s="1276"/>
      <c r="T87" s="1276"/>
      <c r="U87" s="1277"/>
      <c r="W87" s="346" t="str">
        <f>IF(B87="","0",IF(ISNUMBER(MATCH(B87,Guidance!$D$201:$D$231,0)),TRUE,FALSE))</f>
        <v>0</v>
      </c>
      <c r="X87" s="346" t="str">
        <f>IF(E87="","0",IF(ISNUMBER(MATCH(E87,Guidance!$L$201:$L$230,0)),TRUE,FALSE))</f>
        <v>0</v>
      </c>
      <c r="Y87" s="346" t="e">
        <f>IF(#REF!="",0,ISNUMBER(#REF!))</f>
        <v>#REF!</v>
      </c>
      <c r="Z87" s="346" t="e">
        <f>IF(#REF!="",0,ISNUMBER(#REF!))</f>
        <v>#REF!</v>
      </c>
      <c r="AA87" s="346" t="e">
        <f>IF(#REF!="",0,ISNUMBER(#REF!))</f>
        <v>#REF!</v>
      </c>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row>
    <row r="88" spans="1:65" ht="39" hidden="1" customHeight="1" outlineLevel="1" x14ac:dyDescent="0.25">
      <c r="A88" s="459"/>
      <c r="B88" s="1201"/>
      <c r="C88" s="822" t="s">
        <v>443</v>
      </c>
      <c r="D88" s="1201"/>
      <c r="E88" s="1201"/>
      <c r="F88" s="1201"/>
      <c r="G88" s="1201"/>
      <c r="H88" s="459"/>
      <c r="I88" s="1201"/>
      <c r="J88" s="1275"/>
      <c r="K88" s="1272"/>
      <c r="L88" s="1272"/>
      <c r="M88" s="1272"/>
      <c r="N88" s="1275"/>
      <c r="O88" s="1272"/>
      <c r="P88" s="1273"/>
      <c r="Q88" s="1273"/>
      <c r="R88" s="1273"/>
      <c r="S88" s="1276"/>
      <c r="T88" s="1276"/>
      <c r="U88" s="1277"/>
      <c r="W88" s="346" t="str">
        <f>IF(B88="","0",IF(ISNUMBER(MATCH(B88,Guidance!$D$201:$D$231,0)),TRUE,FALSE))</f>
        <v>0</v>
      </c>
      <c r="X88" s="346" t="str">
        <f>IF(E88="","0",IF(ISNUMBER(MATCH(E88,Guidance!$L$201:$L$230,0)),TRUE,FALSE))</f>
        <v>0</v>
      </c>
      <c r="Y88" s="346" t="e">
        <f>IF(#REF!="",0,ISNUMBER(#REF!))</f>
        <v>#REF!</v>
      </c>
      <c r="Z88" s="346" t="e">
        <f>IF(#REF!="",0,ISNUMBER(#REF!))</f>
        <v>#REF!</v>
      </c>
      <c r="AA88" s="346" t="e">
        <f>IF(#REF!="",0,ISNUMBER(#REF!))</f>
        <v>#REF!</v>
      </c>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row>
    <row r="89" spans="1:65" ht="39" hidden="1" customHeight="1" outlineLevel="1" x14ac:dyDescent="0.25">
      <c r="A89" s="459"/>
      <c r="B89" s="1201"/>
      <c r="C89" s="822" t="s">
        <v>444</v>
      </c>
      <c r="D89" s="1201"/>
      <c r="E89" s="1201"/>
      <c r="F89" s="1201"/>
      <c r="G89" s="1201"/>
      <c r="H89" s="459"/>
      <c r="I89" s="1201"/>
      <c r="J89" s="1275"/>
      <c r="K89" s="1272"/>
      <c r="L89" s="1272"/>
      <c r="M89" s="1272"/>
      <c r="N89" s="1275"/>
      <c r="O89" s="1272"/>
      <c r="P89" s="1273"/>
      <c r="Q89" s="1273"/>
      <c r="R89" s="1273"/>
      <c r="S89" s="1276"/>
      <c r="T89" s="1276"/>
      <c r="U89" s="1277"/>
      <c r="W89" s="346" t="str">
        <f>IF(B89="","0",IF(ISNUMBER(MATCH(B89,Guidance!$D$201:$D$231,0)),TRUE,FALSE))</f>
        <v>0</v>
      </c>
      <c r="X89" s="346" t="str">
        <f>IF(E89="","0",IF(ISNUMBER(MATCH(E89,Guidance!$L$201:$L$230,0)),TRUE,FALSE))</f>
        <v>0</v>
      </c>
      <c r="Y89" s="346" t="e">
        <f>IF(#REF!="",0,ISNUMBER(#REF!))</f>
        <v>#REF!</v>
      </c>
      <c r="Z89" s="346" t="e">
        <f>IF(#REF!="",0,ISNUMBER(#REF!))</f>
        <v>#REF!</v>
      </c>
      <c r="AA89" s="346" t="e">
        <f>IF(#REF!="",0,ISNUMBER(#REF!))</f>
        <v>#REF!</v>
      </c>
      <c r="AB89" s="41"/>
      <c r="AC89" s="41"/>
      <c r="AD89" s="41"/>
      <c r="AE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row>
    <row r="90" spans="1:65" ht="39" hidden="1" customHeight="1" outlineLevel="1" x14ac:dyDescent="0.25">
      <c r="A90" s="459"/>
      <c r="B90" s="1201"/>
      <c r="C90" s="822" t="s">
        <v>445</v>
      </c>
      <c r="D90" s="1201"/>
      <c r="E90" s="1201"/>
      <c r="F90" s="1201"/>
      <c r="G90" s="1201"/>
      <c r="H90" s="459"/>
      <c r="I90" s="1201"/>
      <c r="J90" s="1275"/>
      <c r="K90" s="1272"/>
      <c r="L90" s="1272"/>
      <c r="M90" s="1272"/>
      <c r="N90" s="1275"/>
      <c r="O90" s="1272"/>
      <c r="P90" s="1273"/>
      <c r="Q90" s="1273"/>
      <c r="R90" s="1273"/>
      <c r="S90" s="1276"/>
      <c r="T90" s="1276"/>
      <c r="U90" s="1277"/>
      <c r="W90" s="346" t="str">
        <f>IF(B90="","0",IF(ISNUMBER(MATCH(B90,Guidance!$D$201:$D$231,0)),TRUE,FALSE))</f>
        <v>0</v>
      </c>
      <c r="X90" s="346" t="str">
        <f>IF(E90="","0",IF(ISNUMBER(MATCH(E90,Guidance!$L$201:$L$230,0)),TRUE,FALSE))</f>
        <v>0</v>
      </c>
      <c r="Y90" s="346" t="e">
        <f>IF(#REF!="",0,ISNUMBER(#REF!))</f>
        <v>#REF!</v>
      </c>
      <c r="Z90" s="346" t="e">
        <f>IF(#REF!="",0,ISNUMBER(#REF!))</f>
        <v>#REF!</v>
      </c>
      <c r="AA90" s="346" t="e">
        <f>IF(#REF!="",0,ISNUMBER(#REF!))</f>
        <v>#REF!</v>
      </c>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row>
    <row r="91" spans="1:65" ht="39" hidden="1" customHeight="1" outlineLevel="1" x14ac:dyDescent="0.25">
      <c r="A91" s="459"/>
      <c r="B91" s="1201"/>
      <c r="C91" s="822" t="s">
        <v>446</v>
      </c>
      <c r="D91" s="1201"/>
      <c r="E91" s="1201"/>
      <c r="F91" s="1201"/>
      <c r="G91" s="1201"/>
      <c r="H91" s="459"/>
      <c r="I91" s="1201"/>
      <c r="J91" s="1275"/>
      <c r="K91" s="1272"/>
      <c r="L91" s="1272"/>
      <c r="M91" s="1272"/>
      <c r="N91" s="1275"/>
      <c r="O91" s="1272"/>
      <c r="P91" s="1273"/>
      <c r="Q91" s="1273"/>
      <c r="R91" s="1273"/>
      <c r="S91" s="1276"/>
      <c r="T91" s="1276"/>
      <c r="U91" s="1277"/>
      <c r="W91" s="346" t="str">
        <f>IF(B91="","0",IF(ISNUMBER(MATCH(B91,Guidance!$D$201:$D$231,0)),TRUE,FALSE))</f>
        <v>0</v>
      </c>
      <c r="X91" s="346" t="str">
        <f>IF(E91="","0",IF(ISNUMBER(MATCH(E91,Guidance!$L$201:$L$230,0)),TRUE,FALSE))</f>
        <v>0</v>
      </c>
      <c r="Y91" s="346" t="e">
        <f>IF(#REF!="",0,ISNUMBER(#REF!))</f>
        <v>#REF!</v>
      </c>
      <c r="Z91" s="346" t="e">
        <f>IF(#REF!="",0,ISNUMBER(#REF!))</f>
        <v>#REF!</v>
      </c>
      <c r="AA91" s="346" t="e">
        <f>IF(#REF!="",0,ISNUMBER(#REF!))</f>
        <v>#REF!</v>
      </c>
      <c r="AB91" s="41"/>
      <c r="AC91" s="41"/>
      <c r="AD91" s="41"/>
      <c r="AE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row>
    <row r="92" spans="1:65" ht="39" hidden="1" customHeight="1" outlineLevel="1" x14ac:dyDescent="0.25">
      <c r="A92" s="459"/>
      <c r="B92" s="1201"/>
      <c r="C92" s="822" t="s">
        <v>447</v>
      </c>
      <c r="D92" s="1201"/>
      <c r="E92" s="1201"/>
      <c r="F92" s="1201"/>
      <c r="G92" s="1201"/>
      <c r="H92" s="459"/>
      <c r="I92" s="1201"/>
      <c r="J92" s="1275"/>
      <c r="K92" s="1272"/>
      <c r="L92" s="1272"/>
      <c r="M92" s="1272"/>
      <c r="N92" s="1275"/>
      <c r="O92" s="1272"/>
      <c r="P92" s="1273"/>
      <c r="Q92" s="1273"/>
      <c r="R92" s="1273"/>
      <c r="S92" s="1276"/>
      <c r="T92" s="1276"/>
      <c r="U92" s="1277"/>
      <c r="W92" s="346" t="str">
        <f>IF(B92="","0",IF(ISNUMBER(MATCH(B92,Guidance!$D$201:$D$231,0)),TRUE,FALSE))</f>
        <v>0</v>
      </c>
      <c r="X92" s="346" t="str">
        <f>IF(E92="","0",IF(ISNUMBER(MATCH(E92,Guidance!$L$201:$L$230,0)),TRUE,FALSE))</f>
        <v>0</v>
      </c>
      <c r="Y92" s="346" t="e">
        <f>IF(#REF!="",0,ISNUMBER(#REF!))</f>
        <v>#REF!</v>
      </c>
      <c r="Z92" s="346" t="e">
        <f>IF(#REF!="",0,ISNUMBER(#REF!))</f>
        <v>#REF!</v>
      </c>
      <c r="AA92" s="346" t="e">
        <f>IF(#REF!="",0,ISNUMBER(#REF!))</f>
        <v>#REF!</v>
      </c>
      <c r="AB92" s="41"/>
      <c r="AC92" s="41"/>
      <c r="AD92" s="41"/>
      <c r="AE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row>
    <row r="93" spans="1:65" ht="39" hidden="1" customHeight="1" outlineLevel="1" x14ac:dyDescent="0.25">
      <c r="A93" s="459"/>
      <c r="B93" s="1201"/>
      <c r="C93" s="822" t="s">
        <v>448</v>
      </c>
      <c r="D93" s="1201"/>
      <c r="E93" s="1201"/>
      <c r="F93" s="1201"/>
      <c r="G93" s="1201"/>
      <c r="H93" s="459"/>
      <c r="I93" s="1201"/>
      <c r="J93" s="1275"/>
      <c r="K93" s="1272"/>
      <c r="L93" s="1272"/>
      <c r="M93" s="1272"/>
      <c r="N93" s="1275"/>
      <c r="O93" s="1272"/>
      <c r="P93" s="1273"/>
      <c r="Q93" s="1273"/>
      <c r="R93" s="1273"/>
      <c r="S93" s="1276"/>
      <c r="T93" s="1276"/>
      <c r="U93" s="1277"/>
      <c r="W93" s="346" t="str">
        <f>IF(B93="","0",IF(ISNUMBER(MATCH(B93,Guidance!$D$201:$D$231,0)),TRUE,FALSE))</f>
        <v>0</v>
      </c>
      <c r="X93" s="346" t="str">
        <f>IF(E93="","0",IF(ISNUMBER(MATCH(E93,Guidance!$L$201:$L$230,0)),TRUE,FALSE))</f>
        <v>0</v>
      </c>
      <c r="Y93" s="346" t="e">
        <f>IF(#REF!="",0,ISNUMBER(#REF!))</f>
        <v>#REF!</v>
      </c>
      <c r="Z93" s="346" t="e">
        <f>IF(#REF!="",0,ISNUMBER(#REF!))</f>
        <v>#REF!</v>
      </c>
      <c r="AA93" s="346" t="e">
        <f>IF(#REF!="",0,ISNUMBER(#REF!))</f>
        <v>#REF!</v>
      </c>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row>
    <row r="94" spans="1:65" ht="39" hidden="1" customHeight="1" outlineLevel="1" x14ac:dyDescent="0.25">
      <c r="A94" s="459"/>
      <c r="B94" s="1201"/>
      <c r="C94" s="822" t="s">
        <v>449</v>
      </c>
      <c r="D94" s="1201"/>
      <c r="E94" s="1201"/>
      <c r="F94" s="1201"/>
      <c r="G94" s="1201"/>
      <c r="H94" s="459"/>
      <c r="I94" s="1201"/>
      <c r="J94" s="1275"/>
      <c r="K94" s="1272"/>
      <c r="L94" s="1272"/>
      <c r="M94" s="1272"/>
      <c r="N94" s="1275"/>
      <c r="O94" s="1272"/>
      <c r="P94" s="1273"/>
      <c r="Q94" s="1273"/>
      <c r="R94" s="1273"/>
      <c r="S94" s="1276"/>
      <c r="T94" s="1276"/>
      <c r="U94" s="1277"/>
      <c r="W94" s="346" t="str">
        <f>IF(B94="","0",IF(ISNUMBER(MATCH(B94,Guidance!$D$201:$D$231,0)),TRUE,FALSE))</f>
        <v>0</v>
      </c>
      <c r="X94" s="346" t="str">
        <f>IF(E94="","0",IF(ISNUMBER(MATCH(E94,Guidance!$L$201:$L$230,0)),TRUE,FALSE))</f>
        <v>0</v>
      </c>
      <c r="Y94" s="346" t="e">
        <f>IF(#REF!="",0,ISNUMBER(#REF!))</f>
        <v>#REF!</v>
      </c>
      <c r="Z94" s="346" t="e">
        <f>IF(#REF!="",0,ISNUMBER(#REF!))</f>
        <v>#REF!</v>
      </c>
      <c r="AA94" s="346" t="e">
        <f>IF(#REF!="",0,ISNUMBER(#REF!))</f>
        <v>#REF!</v>
      </c>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row>
    <row r="95" spans="1:65" ht="39" hidden="1" customHeight="1" outlineLevel="1" x14ac:dyDescent="0.25">
      <c r="A95" s="459"/>
      <c r="B95" s="1201"/>
      <c r="C95" s="822" t="s">
        <v>450</v>
      </c>
      <c r="D95" s="1201"/>
      <c r="E95" s="1201"/>
      <c r="F95" s="1201"/>
      <c r="G95" s="1201"/>
      <c r="H95" s="459"/>
      <c r="I95" s="1201"/>
      <c r="J95" s="1275"/>
      <c r="K95" s="1272"/>
      <c r="L95" s="1272"/>
      <c r="M95" s="1272"/>
      <c r="N95" s="1275"/>
      <c r="O95" s="1272"/>
      <c r="P95" s="1273"/>
      <c r="Q95" s="1273"/>
      <c r="R95" s="1273"/>
      <c r="S95" s="1276"/>
      <c r="T95" s="1276"/>
      <c r="U95" s="1277"/>
      <c r="W95" s="346" t="str">
        <f>IF(B95="","0",IF(ISNUMBER(MATCH(B95,Guidance!$D$201:$D$231,0)),TRUE,FALSE))</f>
        <v>0</v>
      </c>
      <c r="X95" s="346" t="str">
        <f>IF(E95="","0",IF(ISNUMBER(MATCH(E95,Guidance!$L$201:$L$230,0)),TRUE,FALSE))</f>
        <v>0</v>
      </c>
      <c r="Y95" s="346" t="e">
        <f>IF(#REF!="",0,ISNUMBER(#REF!))</f>
        <v>#REF!</v>
      </c>
      <c r="Z95" s="346" t="e">
        <f>IF(#REF!="",0,ISNUMBER(#REF!))</f>
        <v>#REF!</v>
      </c>
      <c r="AA95" s="346" t="e">
        <f>IF(#REF!="",0,ISNUMBER(#REF!))</f>
        <v>#REF!</v>
      </c>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row>
    <row r="96" spans="1:65" ht="39" hidden="1" customHeight="1" outlineLevel="1" x14ac:dyDescent="0.25">
      <c r="A96" s="459"/>
      <c r="B96" s="1201"/>
      <c r="C96" s="822" t="s">
        <v>451</v>
      </c>
      <c r="D96" s="1201"/>
      <c r="E96" s="1201"/>
      <c r="F96" s="1201"/>
      <c r="G96" s="1201"/>
      <c r="H96" s="459"/>
      <c r="I96" s="1201"/>
      <c r="J96" s="1275"/>
      <c r="K96" s="1272"/>
      <c r="L96" s="1272"/>
      <c r="M96" s="1272"/>
      <c r="N96" s="1275"/>
      <c r="O96" s="1272"/>
      <c r="P96" s="1273"/>
      <c r="Q96" s="1273"/>
      <c r="R96" s="1273"/>
      <c r="S96" s="1276"/>
      <c r="T96" s="1276"/>
      <c r="U96" s="1277"/>
      <c r="W96" s="346" t="str">
        <f>IF(B96="","0",IF(ISNUMBER(MATCH(B96,Guidance!$D$201:$D$231,0)),TRUE,FALSE))</f>
        <v>0</v>
      </c>
      <c r="X96" s="346" t="str">
        <f>IF(E96="","0",IF(ISNUMBER(MATCH(E96,Guidance!$L$201:$L$230,0)),TRUE,FALSE))</f>
        <v>0</v>
      </c>
      <c r="Y96" s="346" t="e">
        <f>IF(#REF!="",0,ISNUMBER(#REF!))</f>
        <v>#REF!</v>
      </c>
      <c r="Z96" s="346" t="e">
        <f>IF(#REF!="",0,ISNUMBER(#REF!))</f>
        <v>#REF!</v>
      </c>
      <c r="AA96" s="346" t="e">
        <f>IF(#REF!="",0,ISNUMBER(#REF!))</f>
        <v>#REF!</v>
      </c>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row>
    <row r="97" spans="1:65" ht="39" hidden="1" customHeight="1" outlineLevel="1" x14ac:dyDescent="0.25">
      <c r="A97" s="459"/>
      <c r="B97" s="1201"/>
      <c r="C97" s="822" t="s">
        <v>452</v>
      </c>
      <c r="D97" s="1201"/>
      <c r="E97" s="1201"/>
      <c r="F97" s="1201"/>
      <c r="G97" s="1201"/>
      <c r="H97" s="459"/>
      <c r="I97" s="1201"/>
      <c r="J97" s="1275"/>
      <c r="K97" s="1272"/>
      <c r="L97" s="1272"/>
      <c r="M97" s="1272"/>
      <c r="N97" s="1275"/>
      <c r="O97" s="1272"/>
      <c r="P97" s="1273"/>
      <c r="Q97" s="1273"/>
      <c r="R97" s="1273"/>
      <c r="S97" s="1276"/>
      <c r="T97" s="1276"/>
      <c r="U97" s="1277"/>
      <c r="W97" s="346" t="str">
        <f>IF(B97="","0",IF(ISNUMBER(MATCH(B97,Guidance!$D$201:$D$231,0)),TRUE,FALSE))</f>
        <v>0</v>
      </c>
      <c r="X97" s="346" t="str">
        <f>IF(E97="","0",IF(ISNUMBER(MATCH(E97,Guidance!$L$201:$L$230,0)),TRUE,FALSE))</f>
        <v>0</v>
      </c>
      <c r="Y97" s="346" t="e">
        <f>IF(#REF!="",0,ISNUMBER(#REF!))</f>
        <v>#REF!</v>
      </c>
      <c r="Z97" s="346" t="e">
        <f>IF(#REF!="",0,ISNUMBER(#REF!))</f>
        <v>#REF!</v>
      </c>
      <c r="AA97" s="346" t="e">
        <f>IF(#REF!="",0,ISNUMBER(#REF!))</f>
        <v>#REF!</v>
      </c>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row>
    <row r="98" spans="1:65" ht="39" hidden="1" customHeight="1" outlineLevel="1" x14ac:dyDescent="0.25">
      <c r="A98" s="459"/>
      <c r="B98" s="1201"/>
      <c r="C98" s="822" t="s">
        <v>453</v>
      </c>
      <c r="D98" s="1201"/>
      <c r="E98" s="1201"/>
      <c r="F98" s="1201"/>
      <c r="G98" s="1201"/>
      <c r="H98" s="459"/>
      <c r="I98" s="1201"/>
      <c r="J98" s="1275"/>
      <c r="K98" s="1272"/>
      <c r="L98" s="1272"/>
      <c r="M98" s="1272"/>
      <c r="N98" s="1275"/>
      <c r="O98" s="1272"/>
      <c r="P98" s="1273"/>
      <c r="Q98" s="1273"/>
      <c r="R98" s="1273"/>
      <c r="S98" s="1276"/>
      <c r="T98" s="1276"/>
      <c r="U98" s="1277"/>
      <c r="W98" s="346" t="str">
        <f>IF(B98="","0",IF(ISNUMBER(MATCH(B98,Guidance!$D$201:$D$231,0)),TRUE,FALSE))</f>
        <v>0</v>
      </c>
      <c r="X98" s="346" t="str">
        <f>IF(E98="","0",IF(ISNUMBER(MATCH(E98,Guidance!$L$201:$L$230,0)),TRUE,FALSE))</f>
        <v>0</v>
      </c>
      <c r="Y98" s="346" t="e">
        <f>IF(#REF!="",0,ISNUMBER(#REF!))</f>
        <v>#REF!</v>
      </c>
      <c r="Z98" s="346" t="e">
        <f>IF(#REF!="",0,ISNUMBER(#REF!))</f>
        <v>#REF!</v>
      </c>
      <c r="AA98" s="346" t="e">
        <f>IF(#REF!="",0,ISNUMBER(#REF!))</f>
        <v>#REF!</v>
      </c>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row>
    <row r="99" spans="1:65" ht="39" hidden="1" customHeight="1" outlineLevel="1" x14ac:dyDescent="0.25">
      <c r="A99" s="459"/>
      <c r="B99" s="1201"/>
      <c r="C99" s="822" t="s">
        <v>454</v>
      </c>
      <c r="D99" s="1201"/>
      <c r="E99" s="1201"/>
      <c r="F99" s="1201"/>
      <c r="G99" s="1201"/>
      <c r="H99" s="459"/>
      <c r="I99" s="1201"/>
      <c r="J99" s="1275"/>
      <c r="K99" s="1272"/>
      <c r="L99" s="1272"/>
      <c r="M99" s="1272"/>
      <c r="N99" s="1275"/>
      <c r="O99" s="1272"/>
      <c r="P99" s="1273"/>
      <c r="Q99" s="1273"/>
      <c r="R99" s="1273"/>
      <c r="S99" s="1276"/>
      <c r="T99" s="1276"/>
      <c r="U99" s="1277"/>
      <c r="W99" s="346" t="str">
        <f>IF(B99="","0",IF(ISNUMBER(MATCH(B99,Guidance!$D$201:$D$231,0)),TRUE,FALSE))</f>
        <v>0</v>
      </c>
      <c r="X99" s="346" t="str">
        <f>IF(E99="","0",IF(ISNUMBER(MATCH(E99,Guidance!$L$201:$L$230,0)),TRUE,FALSE))</f>
        <v>0</v>
      </c>
      <c r="Y99" s="346" t="e">
        <f>IF(#REF!="",0,ISNUMBER(#REF!))</f>
        <v>#REF!</v>
      </c>
      <c r="Z99" s="346" t="e">
        <f>IF(#REF!="",0,ISNUMBER(#REF!))</f>
        <v>#REF!</v>
      </c>
      <c r="AA99" s="346" t="e">
        <f>IF(#REF!="",0,ISNUMBER(#REF!))</f>
        <v>#REF!</v>
      </c>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row>
    <row r="100" spans="1:65" ht="39" hidden="1" customHeight="1" outlineLevel="1" x14ac:dyDescent="0.25">
      <c r="A100" s="459"/>
      <c r="B100" s="1201"/>
      <c r="C100" s="822" t="s">
        <v>455</v>
      </c>
      <c r="D100" s="1201"/>
      <c r="E100" s="1201"/>
      <c r="F100" s="1201"/>
      <c r="G100" s="1201"/>
      <c r="H100" s="459"/>
      <c r="I100" s="1201"/>
      <c r="J100" s="1275"/>
      <c r="K100" s="1272"/>
      <c r="L100" s="1272"/>
      <c r="M100" s="1272"/>
      <c r="N100" s="1275"/>
      <c r="O100" s="1272"/>
      <c r="P100" s="1273"/>
      <c r="Q100" s="1273"/>
      <c r="R100" s="1273"/>
      <c r="S100" s="1276"/>
      <c r="T100" s="1276"/>
      <c r="U100" s="1277"/>
      <c r="W100" s="346" t="str">
        <f>IF(B100="","0",IF(ISNUMBER(MATCH(B100,Guidance!$D$201:$D$231,0)),TRUE,FALSE))</f>
        <v>0</v>
      </c>
      <c r="X100" s="346" t="str">
        <f>IF(E100="","0",IF(ISNUMBER(MATCH(E100,Guidance!$L$201:$L$230,0)),TRUE,FALSE))</f>
        <v>0</v>
      </c>
      <c r="Y100" s="346" t="e">
        <f>IF(#REF!="",0,ISNUMBER(#REF!))</f>
        <v>#REF!</v>
      </c>
      <c r="Z100" s="346" t="e">
        <f>IF(#REF!="",0,ISNUMBER(#REF!))</f>
        <v>#REF!</v>
      </c>
      <c r="AA100" s="346" t="e">
        <f>IF(#REF!="",0,ISNUMBER(#REF!))</f>
        <v>#REF!</v>
      </c>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row>
    <row r="101" spans="1:65" ht="39" hidden="1" customHeight="1" outlineLevel="1" x14ac:dyDescent="0.25">
      <c r="A101" s="459"/>
      <c r="B101" s="1201"/>
      <c r="C101" s="822" t="s">
        <v>456</v>
      </c>
      <c r="D101" s="1201"/>
      <c r="E101" s="1201"/>
      <c r="F101" s="1201"/>
      <c r="G101" s="1201"/>
      <c r="H101" s="459"/>
      <c r="I101" s="1201"/>
      <c r="J101" s="1275"/>
      <c r="K101" s="1272"/>
      <c r="L101" s="1272"/>
      <c r="M101" s="1272"/>
      <c r="N101" s="1275"/>
      <c r="O101" s="1272"/>
      <c r="P101" s="1273"/>
      <c r="Q101" s="1273"/>
      <c r="R101" s="1273"/>
      <c r="S101" s="1276"/>
      <c r="T101" s="1276"/>
      <c r="U101" s="1277"/>
      <c r="W101" s="346" t="str">
        <f>IF(B101="","0",IF(ISNUMBER(MATCH(B101,Guidance!$D$201:$D$231,0)),TRUE,FALSE))</f>
        <v>0</v>
      </c>
      <c r="X101" s="346" t="str">
        <f>IF(E101="","0",IF(ISNUMBER(MATCH(E101,Guidance!$L$201:$L$230,0)),TRUE,FALSE))</f>
        <v>0</v>
      </c>
      <c r="Y101" s="346" t="e">
        <f>IF(#REF!="",0,ISNUMBER(#REF!))</f>
        <v>#REF!</v>
      </c>
      <c r="Z101" s="346" t="e">
        <f>IF(#REF!="",0,ISNUMBER(#REF!))</f>
        <v>#REF!</v>
      </c>
      <c r="AA101" s="346" t="e">
        <f>IF(#REF!="",0,ISNUMBER(#REF!))</f>
        <v>#REF!</v>
      </c>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row>
    <row r="102" spans="1:65" ht="39" hidden="1" customHeight="1" outlineLevel="1" x14ac:dyDescent="0.25">
      <c r="A102" s="459"/>
      <c r="B102" s="1201"/>
      <c r="C102" s="822" t="s">
        <v>457</v>
      </c>
      <c r="D102" s="1201"/>
      <c r="E102" s="1201"/>
      <c r="F102" s="1201"/>
      <c r="G102" s="1201"/>
      <c r="H102" s="459"/>
      <c r="I102" s="1201"/>
      <c r="J102" s="1275"/>
      <c r="K102" s="1272"/>
      <c r="L102" s="1272"/>
      <c r="M102" s="1272"/>
      <c r="N102" s="1275"/>
      <c r="O102" s="1272"/>
      <c r="P102" s="1273"/>
      <c r="Q102" s="1273"/>
      <c r="R102" s="1273"/>
      <c r="S102" s="1276"/>
      <c r="T102" s="1276"/>
      <c r="U102" s="1277"/>
      <c r="W102" s="346" t="str">
        <f>IF(B102="","0",IF(ISNUMBER(MATCH(B102,Guidance!$D$201:$D$231,0)),TRUE,FALSE))</f>
        <v>0</v>
      </c>
      <c r="X102" s="346" t="str">
        <f>IF(E102="","0",IF(ISNUMBER(MATCH(E102,Guidance!$L$201:$L$230,0)),TRUE,FALSE))</f>
        <v>0</v>
      </c>
      <c r="Y102" s="346" t="e">
        <f>IF(#REF!="",0,ISNUMBER(#REF!))</f>
        <v>#REF!</v>
      </c>
      <c r="Z102" s="346" t="e">
        <f>IF(#REF!="",0,ISNUMBER(#REF!))</f>
        <v>#REF!</v>
      </c>
      <c r="AA102" s="346" t="e">
        <f>IF(#REF!="",0,ISNUMBER(#REF!))</f>
        <v>#REF!</v>
      </c>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row>
    <row r="103" spans="1:65" ht="39" hidden="1" customHeight="1" outlineLevel="1" x14ac:dyDescent="0.25">
      <c r="A103" s="459"/>
      <c r="B103" s="1201"/>
      <c r="C103" s="822" t="s">
        <v>458</v>
      </c>
      <c r="D103" s="1201"/>
      <c r="E103" s="1201"/>
      <c r="F103" s="1201"/>
      <c r="G103" s="1201"/>
      <c r="H103" s="459"/>
      <c r="I103" s="1201"/>
      <c r="J103" s="1275"/>
      <c r="K103" s="1272"/>
      <c r="L103" s="1272"/>
      <c r="M103" s="1272"/>
      <c r="N103" s="1275"/>
      <c r="O103" s="1272"/>
      <c r="P103" s="1273"/>
      <c r="Q103" s="1273"/>
      <c r="R103" s="1273"/>
      <c r="S103" s="1276"/>
      <c r="T103" s="1276"/>
      <c r="U103" s="1277"/>
      <c r="W103" s="346" t="str">
        <f>IF(B103="","0",IF(ISNUMBER(MATCH(B103,Guidance!$D$201:$D$231,0)),TRUE,FALSE))</f>
        <v>0</v>
      </c>
      <c r="X103" s="346" t="str">
        <f>IF(E103="","0",IF(ISNUMBER(MATCH(E103,Guidance!$L$201:$L$230,0)),TRUE,FALSE))</f>
        <v>0</v>
      </c>
      <c r="Y103" s="346" t="e">
        <f>IF(#REF!="",0,ISNUMBER(#REF!))</f>
        <v>#REF!</v>
      </c>
      <c r="Z103" s="346" t="e">
        <f>IF(#REF!="",0,ISNUMBER(#REF!))</f>
        <v>#REF!</v>
      </c>
      <c r="AA103" s="346" t="e">
        <f>IF(#REF!="",0,ISNUMBER(#REF!))</f>
        <v>#REF!</v>
      </c>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row>
    <row r="104" spans="1:65" ht="39" hidden="1" customHeight="1" outlineLevel="1" x14ac:dyDescent="0.25">
      <c r="A104" s="459"/>
      <c r="B104" s="1201"/>
      <c r="C104" s="822" t="s">
        <v>459</v>
      </c>
      <c r="D104" s="1201"/>
      <c r="E104" s="1201"/>
      <c r="F104" s="1201"/>
      <c r="G104" s="1201"/>
      <c r="H104" s="459"/>
      <c r="I104" s="1201"/>
      <c r="J104" s="1275"/>
      <c r="K104" s="1272"/>
      <c r="L104" s="1272"/>
      <c r="M104" s="1272"/>
      <c r="N104" s="1275"/>
      <c r="O104" s="1272"/>
      <c r="P104" s="1273"/>
      <c r="Q104" s="1273"/>
      <c r="R104" s="1273"/>
      <c r="S104" s="1276"/>
      <c r="T104" s="1276"/>
      <c r="U104" s="1277"/>
      <c r="W104" s="346" t="str">
        <f>IF(B104="","0",IF(ISNUMBER(MATCH(B104,Guidance!$D$201:$D$231,0)),TRUE,FALSE))</f>
        <v>0</v>
      </c>
      <c r="X104" s="346" t="str">
        <f>IF(E104="","0",IF(ISNUMBER(MATCH(E104,Guidance!$L$201:$L$230,0)),TRUE,FALSE))</f>
        <v>0</v>
      </c>
      <c r="Y104" s="346" t="e">
        <f>IF(#REF!="",0,ISNUMBER(#REF!))</f>
        <v>#REF!</v>
      </c>
      <c r="Z104" s="346" t="e">
        <f>IF(#REF!="",0,ISNUMBER(#REF!))</f>
        <v>#REF!</v>
      </c>
      <c r="AA104" s="346" t="e">
        <f>IF(#REF!="",0,ISNUMBER(#REF!))</f>
        <v>#REF!</v>
      </c>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row>
    <row r="105" spans="1:65" ht="39" hidden="1" customHeight="1" outlineLevel="1" x14ac:dyDescent="0.25">
      <c r="A105" s="459"/>
      <c r="B105" s="1201"/>
      <c r="C105" s="822" t="s">
        <v>460</v>
      </c>
      <c r="D105" s="1201"/>
      <c r="E105" s="1201"/>
      <c r="F105" s="1201"/>
      <c r="G105" s="1201"/>
      <c r="H105" s="459"/>
      <c r="I105" s="1201"/>
      <c r="J105" s="1275"/>
      <c r="K105" s="1272"/>
      <c r="L105" s="1272"/>
      <c r="M105" s="1272"/>
      <c r="N105" s="1275"/>
      <c r="O105" s="1272"/>
      <c r="P105" s="1273"/>
      <c r="Q105" s="1273"/>
      <c r="R105" s="1273"/>
      <c r="S105" s="1276"/>
      <c r="T105" s="1276"/>
      <c r="U105" s="1277"/>
      <c r="W105" s="346" t="str">
        <f>IF(B105="","0",IF(ISNUMBER(MATCH(B105,Guidance!$D$201:$D$231,0)),TRUE,FALSE))</f>
        <v>0</v>
      </c>
      <c r="X105" s="346" t="str">
        <f>IF(E105="","0",IF(ISNUMBER(MATCH(E105,Guidance!$L$201:$L$230,0)),TRUE,FALSE))</f>
        <v>0</v>
      </c>
      <c r="Y105" s="346" t="e">
        <f>IF(#REF!="",0,ISNUMBER(#REF!))</f>
        <v>#REF!</v>
      </c>
      <c r="Z105" s="346" t="e">
        <f>IF(#REF!="",0,ISNUMBER(#REF!))</f>
        <v>#REF!</v>
      </c>
      <c r="AA105" s="346" t="e">
        <f>IF(#REF!="",0,ISNUMBER(#REF!))</f>
        <v>#REF!</v>
      </c>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row>
    <row r="106" spans="1:65" ht="39" hidden="1" customHeight="1" outlineLevel="1" x14ac:dyDescent="0.25">
      <c r="A106" s="459"/>
      <c r="B106" s="1201"/>
      <c r="C106" s="822" t="s">
        <v>461</v>
      </c>
      <c r="D106" s="1201"/>
      <c r="E106" s="1201"/>
      <c r="F106" s="1201"/>
      <c r="G106" s="1201"/>
      <c r="H106" s="459"/>
      <c r="I106" s="1201"/>
      <c r="J106" s="1275"/>
      <c r="K106" s="1272"/>
      <c r="L106" s="1272"/>
      <c r="M106" s="1272"/>
      <c r="N106" s="1275"/>
      <c r="O106" s="1272"/>
      <c r="P106" s="1273"/>
      <c r="Q106" s="1273"/>
      <c r="R106" s="1273"/>
      <c r="S106" s="1276"/>
      <c r="T106" s="1276"/>
      <c r="U106" s="1277"/>
      <c r="W106" s="346" t="str">
        <f>IF(B106="","0",IF(ISNUMBER(MATCH(B106,Guidance!$D$201:$D$231,0)),TRUE,FALSE))</f>
        <v>0</v>
      </c>
      <c r="X106" s="346" t="str">
        <f>IF(E106="","0",IF(ISNUMBER(MATCH(E106,Guidance!$L$201:$L$230,0)),TRUE,FALSE))</f>
        <v>0</v>
      </c>
      <c r="Y106" s="346" t="e">
        <f>IF(#REF!="",0,ISNUMBER(#REF!))</f>
        <v>#REF!</v>
      </c>
      <c r="Z106" s="346" t="e">
        <f>IF(#REF!="",0,ISNUMBER(#REF!))</f>
        <v>#REF!</v>
      </c>
      <c r="AA106" s="346" t="e">
        <f>IF(#REF!="",0,ISNUMBER(#REF!))</f>
        <v>#REF!</v>
      </c>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row>
    <row r="107" spans="1:65" ht="39" hidden="1" customHeight="1" outlineLevel="1" x14ac:dyDescent="0.25">
      <c r="A107" s="459"/>
      <c r="B107" s="1201"/>
      <c r="C107" s="822" t="s">
        <v>462</v>
      </c>
      <c r="D107" s="1201"/>
      <c r="E107" s="1201"/>
      <c r="F107" s="1201"/>
      <c r="G107" s="1201"/>
      <c r="H107" s="459"/>
      <c r="I107" s="1201"/>
      <c r="J107" s="1275"/>
      <c r="K107" s="1272"/>
      <c r="L107" s="1272"/>
      <c r="M107" s="1272"/>
      <c r="N107" s="1275"/>
      <c r="O107" s="1272"/>
      <c r="P107" s="1273"/>
      <c r="Q107" s="1273"/>
      <c r="R107" s="1273"/>
      <c r="S107" s="1276"/>
      <c r="T107" s="1276"/>
      <c r="U107" s="1277"/>
      <c r="W107" s="346" t="str">
        <f>IF(B107="","0",IF(ISNUMBER(MATCH(B107,Guidance!$D$201:$D$231,0)),TRUE,FALSE))</f>
        <v>0</v>
      </c>
      <c r="X107" s="346" t="str">
        <f>IF(E107="","0",IF(ISNUMBER(MATCH(E107,Guidance!$L$201:$L$230,0)),TRUE,FALSE))</f>
        <v>0</v>
      </c>
      <c r="Y107" s="346" t="e">
        <f>IF(#REF!="",0,ISNUMBER(#REF!))</f>
        <v>#REF!</v>
      </c>
      <c r="Z107" s="346" t="e">
        <f>IF(#REF!="",0,ISNUMBER(#REF!))</f>
        <v>#REF!</v>
      </c>
      <c r="AA107" s="346" t="e">
        <f>IF(#REF!="",0,ISNUMBER(#REF!))</f>
        <v>#REF!</v>
      </c>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row>
    <row r="108" spans="1:65" ht="39" hidden="1" customHeight="1" outlineLevel="1" x14ac:dyDescent="0.25">
      <c r="A108" s="459"/>
      <c r="B108" s="1201"/>
      <c r="C108" s="822" t="s">
        <v>463</v>
      </c>
      <c r="D108" s="1201"/>
      <c r="E108" s="1201"/>
      <c r="F108" s="1201"/>
      <c r="G108" s="1201"/>
      <c r="H108" s="459"/>
      <c r="I108" s="1201"/>
      <c r="J108" s="1275"/>
      <c r="K108" s="1272"/>
      <c r="L108" s="1272"/>
      <c r="M108" s="1272"/>
      <c r="N108" s="1275"/>
      <c r="O108" s="1272"/>
      <c r="P108" s="1273"/>
      <c r="Q108" s="1273"/>
      <c r="R108" s="1273"/>
      <c r="S108" s="1276"/>
      <c r="T108" s="1276"/>
      <c r="U108" s="1277"/>
      <c r="W108" s="346" t="str">
        <f>IF(B108="","0",IF(ISNUMBER(MATCH(B108,Guidance!$D$201:$D$231,0)),TRUE,FALSE))</f>
        <v>0</v>
      </c>
      <c r="X108" s="346" t="str">
        <f>IF(E108="","0",IF(ISNUMBER(MATCH(E108,Guidance!$L$201:$L$230,0)),TRUE,FALSE))</f>
        <v>0</v>
      </c>
      <c r="Y108" s="346" t="e">
        <f>IF(#REF!="",0,ISNUMBER(#REF!))</f>
        <v>#REF!</v>
      </c>
      <c r="Z108" s="346" t="e">
        <f>IF(#REF!="",0,ISNUMBER(#REF!))</f>
        <v>#REF!</v>
      </c>
      <c r="AA108" s="346" t="e">
        <f>IF(#REF!="",0,ISNUMBER(#REF!))</f>
        <v>#REF!</v>
      </c>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row>
    <row r="109" spans="1:65" ht="39" hidden="1" customHeight="1" outlineLevel="1" x14ac:dyDescent="0.25">
      <c r="A109" s="459"/>
      <c r="B109" s="1201"/>
      <c r="C109" s="822" t="s">
        <v>464</v>
      </c>
      <c r="D109" s="1201"/>
      <c r="E109" s="1201"/>
      <c r="F109" s="1201"/>
      <c r="G109" s="1201"/>
      <c r="H109" s="459"/>
      <c r="I109" s="1201"/>
      <c r="J109" s="1275"/>
      <c r="K109" s="1272"/>
      <c r="L109" s="1272"/>
      <c r="M109" s="1272"/>
      <c r="N109" s="1275"/>
      <c r="O109" s="1272"/>
      <c r="P109" s="1273"/>
      <c r="Q109" s="1273"/>
      <c r="R109" s="1273"/>
      <c r="S109" s="1276"/>
      <c r="T109" s="1276"/>
      <c r="U109" s="1277"/>
      <c r="W109" s="346" t="str">
        <f>IF(B109="","0",IF(ISNUMBER(MATCH(B109,Guidance!$D$201:$D$231,0)),TRUE,FALSE))</f>
        <v>0</v>
      </c>
      <c r="X109" s="346" t="str">
        <f>IF(E109="","0",IF(ISNUMBER(MATCH(E109,Guidance!$L$201:$L$230,0)),TRUE,FALSE))</f>
        <v>0</v>
      </c>
      <c r="Y109" s="346" t="e">
        <f>IF(#REF!="",0,ISNUMBER(#REF!))</f>
        <v>#REF!</v>
      </c>
      <c r="Z109" s="346" t="e">
        <f>IF(#REF!="",0,ISNUMBER(#REF!))</f>
        <v>#REF!</v>
      </c>
      <c r="AA109" s="346" t="e">
        <f>IF(#REF!="",0,ISNUMBER(#REF!))</f>
        <v>#REF!</v>
      </c>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1"/>
      <c r="BM109" s="41"/>
    </row>
    <row r="110" spans="1:65" ht="25.5" customHeight="1" collapsed="1" x14ac:dyDescent="0.3">
      <c r="A110" s="462"/>
      <c r="B110" s="462"/>
      <c r="C110" s="462"/>
      <c r="D110" s="1278"/>
      <c r="E110" s="1279"/>
      <c r="F110" s="1278"/>
      <c r="G110" s="1278"/>
      <c r="H110" s="331"/>
      <c r="I110" s="464"/>
      <c r="J110" s="465"/>
      <c r="K110" s="465"/>
      <c r="L110" s="465"/>
      <c r="M110" s="465"/>
      <c r="N110" s="1448"/>
      <c r="O110" s="1280"/>
      <c r="P110" s="1448"/>
      <c r="Q110" s="1280"/>
      <c r="R110" s="1281"/>
      <c r="S110" s="332"/>
      <c r="T110" s="1281"/>
      <c r="U110" s="128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c r="BE110" s="41"/>
      <c r="BF110" s="41"/>
      <c r="BG110" s="41"/>
      <c r="BH110" s="41"/>
      <c r="BI110" s="41"/>
      <c r="BJ110" s="41"/>
      <c r="BK110" s="41"/>
      <c r="BL110" s="41"/>
      <c r="BM110" s="41"/>
    </row>
    <row r="111" spans="1:65" ht="18" customHeight="1" x14ac:dyDescent="0.3">
      <c r="A111" s="462"/>
      <c r="B111" s="462"/>
      <c r="C111" s="462"/>
      <c r="D111" s="1278"/>
      <c r="E111" s="1279"/>
      <c r="F111" s="1278"/>
      <c r="G111" s="1278"/>
      <c r="H111" s="1576"/>
      <c r="I111" s="1576"/>
      <c r="J111" s="1576"/>
      <c r="K111" s="396"/>
      <c r="L111" s="396"/>
      <c r="M111" s="396"/>
      <c r="N111" s="396"/>
      <c r="O111" s="1449"/>
      <c r="P111" s="1280"/>
      <c r="Q111" s="1280"/>
      <c r="R111" s="1449"/>
      <c r="S111" s="1449"/>
      <c r="T111" s="1280"/>
      <c r="U111" s="1281"/>
      <c r="W111" s="41"/>
      <c r="X111" s="41"/>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AX111" s="41"/>
      <c r="AY111" s="41"/>
      <c r="AZ111" s="41"/>
      <c r="BA111" s="41"/>
      <c r="BB111" s="41"/>
      <c r="BC111" s="41"/>
      <c r="BD111" s="41"/>
      <c r="BE111" s="41"/>
      <c r="BF111" s="41"/>
      <c r="BG111" s="41"/>
      <c r="BH111" s="41"/>
      <c r="BI111" s="41"/>
      <c r="BJ111" s="41"/>
      <c r="BK111" s="41"/>
      <c r="BL111" s="41"/>
      <c r="BM111" s="41"/>
    </row>
    <row r="112" spans="1:65" x14ac:dyDescent="0.15">
      <c r="A112" s="1741">
        <f>A115</f>
        <v>11</v>
      </c>
      <c r="B112" s="1741"/>
      <c r="C112" s="1741"/>
      <c r="D112" s="1741"/>
      <c r="E112" s="1741"/>
      <c r="F112" s="1741"/>
      <c r="G112" s="1741"/>
      <c r="H112" s="1741"/>
      <c r="I112" s="1741"/>
      <c r="J112" s="1741"/>
      <c r="K112" s="1741"/>
      <c r="L112" s="1741"/>
      <c r="M112" s="1741"/>
      <c r="N112" s="1741"/>
      <c r="O112" s="1741"/>
      <c r="P112" s="1741"/>
      <c r="Q112" s="1741"/>
      <c r="R112" s="1741"/>
      <c r="S112" s="1741"/>
      <c r="T112" s="1741"/>
      <c r="U112" s="1741"/>
      <c r="W112" s="41"/>
      <c r="X112" s="41"/>
      <c r="Y112" s="41"/>
      <c r="Z112" s="41"/>
      <c r="AA112" s="41"/>
      <c r="AB112" s="41"/>
      <c r="AC112" s="41"/>
      <c r="AD112" s="41"/>
      <c r="AE112" s="41"/>
      <c r="AF112" s="41"/>
      <c r="AG112" s="41"/>
      <c r="AH112" s="41"/>
      <c r="AI112" s="41"/>
      <c r="AJ112" s="41"/>
      <c r="AK112" s="41"/>
      <c r="AL112" s="41"/>
      <c r="AM112" s="41"/>
      <c r="AN112" s="41"/>
      <c r="AO112" s="41"/>
      <c r="AP112" s="41"/>
      <c r="AQ112" s="41"/>
      <c r="AR112" s="41"/>
      <c r="AS112" s="41"/>
      <c r="AT112" s="41"/>
      <c r="AU112" s="41"/>
      <c r="AV112" s="41"/>
      <c r="AW112" s="41"/>
      <c r="AX112" s="41"/>
      <c r="AY112" s="41"/>
      <c r="AZ112" s="41"/>
      <c r="BA112" s="41"/>
      <c r="BB112" s="41"/>
      <c r="BC112" s="41"/>
      <c r="BD112" s="41"/>
      <c r="BE112" s="41"/>
      <c r="BF112" s="41"/>
      <c r="BG112" s="41"/>
      <c r="BH112" s="41"/>
      <c r="BI112" s="41"/>
      <c r="BJ112" s="41"/>
      <c r="BK112" s="41"/>
      <c r="BL112" s="41"/>
      <c r="BM112" s="41"/>
    </row>
    <row r="113" spans="1:65" x14ac:dyDescent="0.25">
      <c r="O113" s="1443"/>
      <c r="P113" s="1443"/>
      <c r="Q113" s="1443"/>
      <c r="R113" s="1443"/>
      <c r="S113" s="1443"/>
      <c r="T113" s="1443"/>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row>
    <row r="114" spans="1:65" x14ac:dyDescent="0.25">
      <c r="A114" s="46"/>
      <c r="B114" s="46"/>
      <c r="C114" s="820"/>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c r="BL114" s="41"/>
      <c r="BM114" s="41"/>
    </row>
    <row r="115" spans="1:65" ht="35.9" hidden="1" customHeight="1" x14ac:dyDescent="0.25">
      <c r="A115" s="376">
        <f>SUM(B115:S115)</f>
        <v>11</v>
      </c>
      <c r="B115" s="375">
        <f>IF(B10="",1,0)</f>
        <v>1</v>
      </c>
      <c r="C115" s="824"/>
      <c r="D115" s="937">
        <f>IF(COUNTA(D$10:D$109)=0,1,IF(COUNTA($A$10:$A$109)=COUNTA(D$10:D$109),0,1))</f>
        <v>1</v>
      </c>
      <c r="E115" s="937">
        <f>IF(COUNTA(#REF!)=0,1,IF(COUNTA($A$10:$A$109)=COUNTA(#REF!),0,1))</f>
        <v>1</v>
      </c>
      <c r="F115" s="937">
        <f>IF(COUNTA(H$10:H$109)=0,1,IF(COUNTA($A$10:$A$109)=COUNTA(H$10:H$109),0,1))</f>
        <v>1</v>
      </c>
      <c r="G115" s="937"/>
      <c r="H115" s="937">
        <f t="shared" ref="H115:N115" si="0">IF(COUNTA(I$10:I$109)=0,1,IF(COUNTA($A$10:$A$109)=COUNTA(I$10:I$109),0,1))</f>
        <v>1</v>
      </c>
      <c r="I115" s="937">
        <f t="shared" si="0"/>
        <v>1</v>
      </c>
      <c r="J115" s="937">
        <f>IF(COUNTA(N$10:N$109)=0,1,IF(COUNTA($A$10:$A$109)=COUNTA(N$10:N$109),0,1))</f>
        <v>1</v>
      </c>
      <c r="K115" s="937"/>
      <c r="L115" s="937"/>
      <c r="M115" s="937"/>
      <c r="N115" s="937">
        <f t="shared" si="0"/>
        <v>1</v>
      </c>
      <c r="O115" s="937">
        <f>IF(COUNTA(#REF!)=0,1,IF(COUNTA($A$10:$A$109)=COUNTA(#REF!),0,1))</f>
        <v>1</v>
      </c>
      <c r="P115" s="937">
        <f>IF(COUNTA(Q$10:Q$109)=0,1,IF(COUNTA($A$10:$A$109)=COUNTA(Q$10:Q$109),0,1))</f>
        <v>1</v>
      </c>
      <c r="Q115" s="937">
        <f>IF(COUNTA(R$10:R$109)=0,1,IF(COUNTA($A$10:$A$109)=COUNTA(R$10:R$109),0,1))</f>
        <v>1</v>
      </c>
      <c r="R115" s="937"/>
      <c r="S115" s="937"/>
      <c r="T115" s="937"/>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c r="AT115" s="41"/>
      <c r="AU115" s="41"/>
      <c r="AV115" s="41"/>
      <c r="AW115" s="41"/>
      <c r="AX115" s="41"/>
      <c r="AY115" s="41"/>
      <c r="AZ115" s="41"/>
      <c r="BA115" s="41"/>
      <c r="BB115" s="41"/>
      <c r="BC115" s="41"/>
      <c r="BD115" s="41"/>
      <c r="BE115" s="41"/>
      <c r="BF115" s="41"/>
      <c r="BG115" s="41"/>
      <c r="BH115" s="41"/>
      <c r="BI115" s="41"/>
      <c r="BJ115" s="41"/>
      <c r="BK115" s="41"/>
      <c r="BL115" s="41"/>
      <c r="BM115" s="41"/>
    </row>
    <row r="116" spans="1:65" x14ac:dyDescent="0.25">
      <c r="A116" s="46"/>
      <c r="B116" s="46"/>
      <c r="C116" s="820"/>
      <c r="D116" s="41"/>
      <c r="E116" s="41"/>
      <c r="F116" s="41"/>
      <c r="G116" s="41"/>
      <c r="H116" s="41"/>
      <c r="I116" s="41"/>
      <c r="J116" s="41"/>
      <c r="K116" s="41"/>
      <c r="L116" s="41"/>
      <c r="M116" s="41"/>
      <c r="N116" s="41"/>
      <c r="O116" s="1442"/>
      <c r="P116" s="41"/>
      <c r="Q116" s="41"/>
      <c r="R116" s="1442"/>
      <c r="S116" s="1442"/>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G116" s="41"/>
      <c r="BH116" s="41"/>
      <c r="BI116" s="41"/>
      <c r="BJ116" s="41"/>
      <c r="BK116" s="41"/>
      <c r="BL116" s="41"/>
      <c r="BM116" s="41"/>
    </row>
    <row r="117" spans="1:65" x14ac:dyDescent="0.25">
      <c r="A117" s="46"/>
      <c r="B117" s="46"/>
      <c r="C117" s="820"/>
      <c r="D117" s="41"/>
      <c r="E117" s="41"/>
      <c r="F117" s="41"/>
      <c r="G117" s="41"/>
      <c r="H117" s="41"/>
      <c r="I117" s="41"/>
      <c r="J117" s="41"/>
      <c r="K117" s="41"/>
      <c r="L117" s="41"/>
      <c r="M117" s="41"/>
      <c r="N117" s="41"/>
      <c r="O117" s="1442"/>
      <c r="P117" s="41"/>
      <c r="Q117" s="41"/>
      <c r="R117" s="1442"/>
      <c r="S117" s="1442"/>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1"/>
      <c r="AS117" s="41"/>
      <c r="AT117" s="41"/>
      <c r="AU117" s="41"/>
      <c r="AV117" s="41"/>
      <c r="AW117" s="41"/>
      <c r="AX117" s="41"/>
      <c r="AY117" s="41"/>
      <c r="AZ117" s="41"/>
      <c r="BA117" s="41"/>
      <c r="BB117" s="41"/>
      <c r="BC117" s="41"/>
      <c r="BD117" s="41"/>
      <c r="BE117" s="41"/>
      <c r="BF117" s="41"/>
      <c r="BG117" s="41"/>
      <c r="BH117" s="41"/>
      <c r="BI117" s="41"/>
      <c r="BJ117" s="41"/>
      <c r="BK117" s="41"/>
      <c r="BL117" s="41"/>
      <c r="BM117" s="41"/>
    </row>
    <row r="118" spans="1:65" ht="15.75" customHeight="1" x14ac:dyDescent="0.25">
      <c r="A118" s="46"/>
      <c r="B118" s="46"/>
      <c r="C118" s="820"/>
      <c r="D118" s="41"/>
      <c r="E118" s="41"/>
      <c r="F118" s="41"/>
      <c r="G118" s="41"/>
      <c r="H118" s="41"/>
      <c r="I118" s="41"/>
      <c r="J118" s="41"/>
      <c r="K118" s="41"/>
      <c r="L118" s="41"/>
      <c r="M118" s="41"/>
      <c r="N118" s="41"/>
      <c r="O118" s="1442"/>
      <c r="P118" s="41"/>
      <c r="Q118" s="41"/>
      <c r="R118" s="1442"/>
      <c r="S118" s="1442"/>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c r="AT118" s="41"/>
      <c r="AU118" s="41"/>
      <c r="AV118" s="41"/>
      <c r="AW118" s="41"/>
      <c r="AX118" s="41"/>
      <c r="AY118" s="41"/>
      <c r="AZ118" s="41"/>
      <c r="BA118" s="41"/>
      <c r="BB118" s="41"/>
      <c r="BC118" s="41"/>
      <c r="BD118" s="41"/>
      <c r="BE118" s="41"/>
      <c r="BF118" s="41"/>
      <c r="BG118" s="41"/>
      <c r="BH118" s="41"/>
      <c r="BI118" s="41"/>
      <c r="BJ118" s="41"/>
      <c r="BK118" s="41"/>
      <c r="BL118" s="41"/>
      <c r="BM118" s="41"/>
    </row>
    <row r="119" spans="1:65" x14ac:dyDescent="0.25">
      <c r="A119" s="46"/>
      <c r="B119" s="46"/>
      <c r="C119" s="820"/>
      <c r="D119" s="41"/>
      <c r="E119" s="41"/>
      <c r="F119" s="41"/>
      <c r="G119" s="41"/>
      <c r="H119" s="41"/>
      <c r="I119" s="41"/>
      <c r="J119" s="41"/>
      <c r="K119" s="41"/>
      <c r="L119" s="41"/>
      <c r="M119" s="41"/>
      <c r="N119" s="41"/>
      <c r="O119" s="1442"/>
      <c r="P119" s="1442"/>
      <c r="Q119" s="1442"/>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c r="AT119" s="41"/>
      <c r="AU119" s="41"/>
      <c r="AV119" s="41"/>
      <c r="AW119" s="41"/>
      <c r="AX119" s="41"/>
      <c r="AY119" s="41"/>
      <c r="AZ119" s="41"/>
      <c r="BA119" s="41"/>
      <c r="BB119" s="41"/>
      <c r="BC119" s="41"/>
      <c r="BD119" s="41"/>
      <c r="BE119" s="41"/>
      <c r="BF119" s="41"/>
      <c r="BG119" s="41"/>
      <c r="BH119" s="41"/>
      <c r="BI119" s="41"/>
      <c r="BJ119" s="41"/>
      <c r="BK119" s="41"/>
      <c r="BL119" s="41"/>
      <c r="BM119" s="41"/>
    </row>
    <row r="120" spans="1:65" x14ac:dyDescent="0.25">
      <c r="A120" s="46"/>
      <c r="B120" s="46"/>
      <c r="C120" s="820"/>
      <c r="D120" s="41"/>
      <c r="E120" s="41"/>
      <c r="F120" s="41"/>
      <c r="G120" s="41"/>
      <c r="H120" s="41"/>
      <c r="I120" s="41"/>
      <c r="J120" s="41"/>
      <c r="K120" s="41"/>
      <c r="L120" s="41"/>
      <c r="M120" s="41"/>
      <c r="N120" s="41"/>
      <c r="O120" s="1442"/>
      <c r="P120" s="1442"/>
      <c r="Q120" s="1442"/>
      <c r="R120" s="41"/>
      <c r="S120" s="41"/>
      <c r="T120" s="41"/>
      <c r="U120" s="41"/>
      <c r="V120" s="41"/>
      <c r="W120" s="41"/>
      <c r="X120" s="41"/>
      <c r="Y120" s="41"/>
      <c r="Z120" s="41"/>
      <c r="AA120" s="41"/>
      <c r="AB120" s="41"/>
      <c r="AC120" s="41"/>
      <c r="AD120" s="41"/>
      <c r="AE120" s="41"/>
      <c r="AF120" s="41"/>
      <c r="AG120" s="41"/>
      <c r="AH120" s="41"/>
      <c r="AI120" s="41"/>
      <c r="AJ120" s="41"/>
      <c r="AK120" s="41"/>
      <c r="AL120" s="41"/>
      <c r="AM120" s="41"/>
      <c r="AN120" s="41"/>
      <c r="AO120" s="41"/>
      <c r="AP120" s="41"/>
      <c r="AQ120" s="41"/>
      <c r="AR120" s="41"/>
      <c r="AS120" s="41"/>
      <c r="AT120" s="41"/>
      <c r="AU120" s="41"/>
      <c r="AV120" s="41"/>
      <c r="AW120" s="41"/>
      <c r="AX120" s="41"/>
      <c r="AY120" s="41"/>
      <c r="AZ120" s="41"/>
      <c r="BA120" s="41"/>
      <c r="BB120" s="41"/>
      <c r="BC120" s="41"/>
      <c r="BD120" s="41"/>
      <c r="BE120" s="41"/>
      <c r="BF120" s="41"/>
      <c r="BG120" s="41"/>
      <c r="BH120" s="41"/>
      <c r="BI120" s="41"/>
      <c r="BJ120" s="41"/>
      <c r="BK120" s="41"/>
      <c r="BL120" s="41"/>
      <c r="BM120" s="41"/>
    </row>
    <row r="121" spans="1:65" x14ac:dyDescent="0.25">
      <c r="A121" s="46"/>
      <c r="B121" s="46"/>
      <c r="C121" s="820"/>
      <c r="D121" s="41"/>
      <c r="E121" s="41"/>
      <c r="F121" s="41"/>
      <c r="G121" s="41"/>
      <c r="H121" s="41"/>
      <c r="I121" s="41"/>
      <c r="J121" s="41"/>
      <c r="K121" s="41"/>
      <c r="L121" s="41"/>
      <c r="M121" s="41"/>
      <c r="N121" s="41"/>
      <c r="O121" s="1442"/>
      <c r="P121" s="1442"/>
      <c r="Q121" s="1442"/>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row>
    <row r="122" spans="1:65" x14ac:dyDescent="0.25">
      <c r="A122" s="46"/>
      <c r="B122" s="46"/>
      <c r="C122" s="820"/>
      <c r="D122" s="41"/>
      <c r="E122" s="41"/>
      <c r="F122" s="41"/>
      <c r="G122" s="41"/>
      <c r="H122" s="41"/>
      <c r="I122" s="41"/>
      <c r="J122" s="41"/>
      <c r="K122" s="41"/>
      <c r="L122" s="41"/>
      <c r="M122" s="41"/>
      <c r="N122" s="41"/>
      <c r="O122" s="1442"/>
      <c r="P122" s="1442"/>
      <c r="Q122" s="1442"/>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c r="BL122" s="41"/>
      <c r="BM122" s="41"/>
    </row>
    <row r="123" spans="1:65" x14ac:dyDescent="0.25">
      <c r="A123" s="46"/>
      <c r="B123" s="46"/>
      <c r="C123" s="820"/>
      <c r="D123" s="41"/>
      <c r="E123" s="41"/>
      <c r="F123" s="41"/>
      <c r="G123" s="41"/>
      <c r="H123" s="41"/>
      <c r="I123" s="41"/>
      <c r="J123" s="41"/>
      <c r="K123" s="41"/>
      <c r="L123" s="41"/>
      <c r="M123" s="41"/>
      <c r="N123" s="41"/>
      <c r="O123" s="1442"/>
      <c r="P123" s="1442"/>
      <c r="Q123" s="1442"/>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c r="BH123" s="41"/>
      <c r="BI123" s="41"/>
      <c r="BJ123" s="41"/>
      <c r="BK123" s="41"/>
      <c r="BL123" s="41"/>
      <c r="BM123" s="41"/>
    </row>
    <row r="124" spans="1:65" x14ac:dyDescent="0.25">
      <c r="A124" s="46"/>
      <c r="B124" s="46"/>
      <c r="C124" s="820"/>
      <c r="D124" s="41"/>
      <c r="E124" s="41"/>
      <c r="F124" s="41"/>
      <c r="G124" s="41"/>
      <c r="H124" s="41"/>
      <c r="I124" s="41"/>
      <c r="J124" s="41"/>
      <c r="K124" s="41"/>
      <c r="L124" s="41"/>
      <c r="M124" s="41"/>
      <c r="N124" s="41"/>
      <c r="O124" s="1442"/>
      <c r="P124" s="1442"/>
      <c r="Q124" s="1442"/>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c r="BH124" s="41"/>
      <c r="BI124" s="41"/>
      <c r="BJ124" s="41"/>
      <c r="BK124" s="41"/>
      <c r="BL124" s="41"/>
      <c r="BM124" s="41"/>
    </row>
    <row r="125" spans="1:65" x14ac:dyDescent="0.25">
      <c r="A125" s="46"/>
      <c r="B125" s="46"/>
      <c r="C125" s="820"/>
      <c r="D125" s="41"/>
      <c r="E125" s="41"/>
      <c r="F125" s="41"/>
      <c r="G125" s="41"/>
      <c r="H125" s="41"/>
      <c r="I125" s="41"/>
      <c r="J125" s="41"/>
      <c r="K125" s="41"/>
      <c r="L125" s="41"/>
      <c r="M125" s="41"/>
      <c r="N125" s="41"/>
      <c r="O125" s="1442"/>
      <c r="P125" s="1442"/>
      <c r="Q125" s="1442"/>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row>
    <row r="126" spans="1:65" x14ac:dyDescent="0.25">
      <c r="A126" s="46"/>
      <c r="B126" s="46"/>
      <c r="C126" s="820"/>
      <c r="D126" s="41"/>
      <c r="E126" s="41"/>
      <c r="F126" s="41"/>
      <c r="G126" s="41"/>
      <c r="H126" s="41"/>
      <c r="I126" s="41"/>
      <c r="J126" s="41"/>
      <c r="K126" s="41"/>
      <c r="L126" s="41"/>
      <c r="M126" s="41"/>
      <c r="N126" s="41"/>
      <c r="O126" s="1442"/>
      <c r="P126" s="1442"/>
      <c r="Q126" s="1442"/>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1"/>
      <c r="BM126" s="41"/>
    </row>
    <row r="127" spans="1:65" x14ac:dyDescent="0.25">
      <c r="A127" s="46"/>
      <c r="B127" s="46"/>
      <c r="C127" s="820"/>
      <c r="D127" s="41"/>
      <c r="E127" s="41"/>
      <c r="F127" s="41"/>
      <c r="G127" s="41"/>
      <c r="H127" s="41"/>
      <c r="I127" s="41"/>
      <c r="J127" s="41"/>
      <c r="K127" s="41"/>
      <c r="L127" s="41"/>
      <c r="M127" s="41"/>
      <c r="N127" s="41"/>
      <c r="O127" s="1442"/>
      <c r="P127" s="1442"/>
      <c r="Q127" s="1442"/>
      <c r="R127" s="41"/>
      <c r="S127" s="41"/>
      <c r="T127" s="41"/>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c r="BE127" s="41"/>
      <c r="BF127" s="41"/>
      <c r="BG127" s="41"/>
      <c r="BH127" s="41"/>
      <c r="BI127" s="41"/>
      <c r="BJ127" s="41"/>
      <c r="BK127" s="41"/>
      <c r="BL127" s="41"/>
      <c r="BM127" s="41"/>
    </row>
    <row r="128" spans="1:65" x14ac:dyDescent="0.25">
      <c r="A128" s="46"/>
      <c r="B128" s="46"/>
      <c r="C128" s="820"/>
      <c r="D128" s="41"/>
      <c r="E128" s="41"/>
      <c r="F128" s="41"/>
      <c r="G128" s="41"/>
      <c r="H128" s="41"/>
      <c r="I128" s="41"/>
      <c r="J128" s="41"/>
      <c r="K128" s="41"/>
      <c r="L128" s="41"/>
      <c r="M128" s="41"/>
      <c r="N128" s="41"/>
      <c r="O128" s="1442"/>
      <c r="P128" s="41"/>
      <c r="Q128" s="41"/>
      <c r="R128" s="1442"/>
      <c r="S128" s="1442"/>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c r="AP128" s="41"/>
      <c r="AQ128" s="41"/>
      <c r="AR128" s="41"/>
      <c r="AS128" s="41"/>
      <c r="AT128" s="41"/>
      <c r="AU128" s="41"/>
      <c r="AV128" s="41"/>
      <c r="AW128" s="41"/>
      <c r="AX128" s="41"/>
      <c r="AY128" s="41"/>
      <c r="AZ128" s="41"/>
      <c r="BA128" s="41"/>
      <c r="BB128" s="41"/>
      <c r="BC128" s="41"/>
      <c r="BD128" s="41"/>
      <c r="BE128" s="41"/>
      <c r="BF128" s="41"/>
      <c r="BG128" s="41"/>
      <c r="BH128" s="41"/>
      <c r="BI128" s="41"/>
      <c r="BJ128" s="41"/>
      <c r="BK128" s="41"/>
      <c r="BL128" s="41"/>
      <c r="BM128" s="41"/>
    </row>
    <row r="129" spans="1:65" x14ac:dyDescent="0.25">
      <c r="A129" s="46"/>
      <c r="B129" s="46"/>
      <c r="C129" s="820"/>
      <c r="D129" s="41"/>
      <c r="E129" s="41"/>
      <c r="F129" s="41"/>
      <c r="G129" s="41"/>
      <c r="H129" s="41"/>
      <c r="I129" s="41"/>
      <c r="J129" s="41"/>
      <c r="K129" s="41"/>
      <c r="L129" s="41"/>
      <c r="M129" s="41"/>
      <c r="N129" s="41"/>
      <c r="O129" s="1442"/>
      <c r="P129" s="41"/>
      <c r="Q129" s="41"/>
      <c r="R129" s="1442"/>
      <c r="S129" s="1442"/>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row>
    <row r="130" spans="1:65" x14ac:dyDescent="0.25">
      <c r="A130" s="46"/>
      <c r="B130" s="46"/>
      <c r="C130" s="820"/>
      <c r="D130" s="41"/>
      <c r="E130" s="41"/>
      <c r="F130" s="41"/>
      <c r="G130" s="41"/>
      <c r="H130" s="41"/>
      <c r="I130" s="41"/>
      <c r="J130" s="41"/>
      <c r="K130" s="41"/>
      <c r="L130" s="41"/>
      <c r="M130" s="41"/>
      <c r="N130" s="41"/>
      <c r="O130" s="1442"/>
      <c r="P130" s="41"/>
      <c r="Q130" s="41"/>
      <c r="R130" s="1442"/>
      <c r="S130" s="1442"/>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row>
    <row r="131" spans="1:65" x14ac:dyDescent="0.25">
      <c r="A131" s="46"/>
      <c r="B131" s="46"/>
      <c r="C131" s="820"/>
      <c r="D131" s="41"/>
      <c r="E131" s="41"/>
      <c r="F131" s="41"/>
      <c r="G131" s="41"/>
      <c r="H131" s="41"/>
      <c r="I131" s="41"/>
      <c r="J131" s="41"/>
      <c r="K131" s="41"/>
      <c r="L131" s="41"/>
      <c r="M131" s="41"/>
      <c r="N131" s="41"/>
      <c r="O131" s="1442"/>
      <c r="P131" s="41"/>
      <c r="Q131" s="41"/>
      <c r="R131" s="1442"/>
      <c r="S131" s="1442"/>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row>
    <row r="132" spans="1:65" x14ac:dyDescent="0.25">
      <c r="A132" s="46"/>
      <c r="B132" s="46"/>
      <c r="C132" s="820"/>
      <c r="D132" s="41"/>
      <c r="E132" s="41"/>
      <c r="F132" s="41"/>
      <c r="G132" s="41"/>
      <c r="H132" s="41"/>
      <c r="I132" s="41"/>
      <c r="J132" s="41"/>
      <c r="K132" s="41"/>
      <c r="L132" s="41"/>
      <c r="M132" s="41"/>
      <c r="N132" s="41"/>
      <c r="O132" s="1442"/>
      <c r="P132" s="41"/>
      <c r="Q132" s="41"/>
      <c r="R132" s="1442"/>
      <c r="S132" s="1442"/>
      <c r="T132" s="41"/>
      <c r="U132" s="41"/>
      <c r="V132" s="41"/>
      <c r="W132" s="41"/>
      <c r="X132" s="41"/>
      <c r="Y132" s="41"/>
      <c r="Z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row>
    <row r="133" spans="1:65" x14ac:dyDescent="0.25">
      <c r="A133" s="46"/>
      <c r="B133" s="46"/>
      <c r="C133" s="820"/>
      <c r="D133" s="41"/>
      <c r="E133" s="41"/>
      <c r="F133" s="41"/>
      <c r="G133" s="41"/>
      <c r="H133" s="41"/>
      <c r="I133" s="41"/>
      <c r="J133" s="41"/>
      <c r="K133" s="41"/>
      <c r="L133" s="41"/>
      <c r="M133" s="41"/>
      <c r="N133" s="41"/>
      <c r="O133" s="1442"/>
      <c r="P133" s="41"/>
      <c r="Q133" s="41"/>
      <c r="R133" s="1442"/>
      <c r="S133" s="1442"/>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row>
    <row r="134" spans="1:65" x14ac:dyDescent="0.25">
      <c r="A134" s="46"/>
      <c r="B134" s="46"/>
      <c r="C134" s="820"/>
      <c r="D134" s="41"/>
      <c r="E134" s="41"/>
      <c r="F134" s="41"/>
      <c r="G134" s="41"/>
      <c r="H134" s="41"/>
      <c r="I134" s="41"/>
      <c r="J134" s="41"/>
      <c r="K134" s="41"/>
      <c r="L134" s="41"/>
      <c r="M134" s="41"/>
      <c r="N134" s="41"/>
      <c r="O134" s="1442"/>
      <c r="P134" s="41"/>
      <c r="Q134" s="41"/>
      <c r="R134" s="1442"/>
      <c r="S134" s="1442"/>
      <c r="T134" s="41"/>
      <c r="U134" s="41"/>
      <c r="V134" s="41"/>
      <c r="W134" s="41"/>
      <c r="X134" s="41"/>
      <c r="Y134" s="41"/>
      <c r="Z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row>
    <row r="135" spans="1:65" x14ac:dyDescent="0.25">
      <c r="A135" s="46"/>
      <c r="B135" s="46"/>
      <c r="C135" s="820"/>
      <c r="D135" s="41"/>
      <c r="E135" s="41"/>
      <c r="F135" s="41"/>
      <c r="G135" s="41"/>
      <c r="H135" s="41"/>
      <c r="I135" s="41"/>
      <c r="J135" s="41"/>
      <c r="K135" s="41"/>
      <c r="L135" s="41"/>
      <c r="M135" s="41"/>
      <c r="N135" s="41"/>
      <c r="O135" s="1442"/>
      <c r="P135" s="41"/>
      <c r="Q135" s="41"/>
      <c r="R135" s="1442"/>
      <c r="S135" s="1442"/>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row>
    <row r="136" spans="1:65" x14ac:dyDescent="0.25">
      <c r="A136" s="46"/>
      <c r="B136" s="46"/>
      <c r="C136" s="820"/>
      <c r="D136" s="41"/>
      <c r="E136" s="41"/>
      <c r="F136" s="41"/>
      <c r="G136" s="41"/>
      <c r="H136" s="41"/>
      <c r="I136" s="41"/>
      <c r="J136" s="41"/>
      <c r="K136" s="41"/>
      <c r="L136" s="41"/>
      <c r="M136" s="41"/>
      <c r="N136" s="41"/>
      <c r="O136" s="1442"/>
      <c r="P136" s="41"/>
      <c r="Q136" s="41"/>
      <c r="R136" s="1442"/>
      <c r="S136" s="1442"/>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row>
    <row r="137" spans="1:65" x14ac:dyDescent="0.25">
      <c r="A137" s="46"/>
      <c r="B137" s="46"/>
      <c r="C137" s="820"/>
      <c r="D137" s="41"/>
      <c r="E137" s="41"/>
      <c r="F137" s="41"/>
      <c r="G137" s="41"/>
      <c r="H137" s="41"/>
      <c r="I137" s="41"/>
      <c r="J137" s="41"/>
      <c r="K137" s="41"/>
      <c r="L137" s="41"/>
      <c r="M137" s="41"/>
      <c r="N137" s="41"/>
      <c r="O137" s="1442"/>
      <c r="P137" s="41"/>
      <c r="Q137" s="41"/>
      <c r="R137" s="1442"/>
      <c r="S137" s="1442"/>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row>
    <row r="138" spans="1:65" x14ac:dyDescent="0.25">
      <c r="A138" s="46"/>
      <c r="B138" s="46"/>
      <c r="C138" s="820"/>
      <c r="D138" s="41"/>
      <c r="E138" s="41"/>
      <c r="F138" s="41"/>
      <c r="G138" s="41"/>
      <c r="H138" s="41"/>
      <c r="I138" s="41"/>
      <c r="J138" s="41"/>
      <c r="K138" s="41"/>
      <c r="L138" s="41"/>
      <c r="M138" s="41"/>
      <c r="N138" s="41"/>
      <c r="O138" s="1442"/>
      <c r="P138" s="41"/>
      <c r="Q138" s="41"/>
      <c r="R138" s="1442"/>
      <c r="S138" s="1442"/>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row>
    <row r="139" spans="1:65" x14ac:dyDescent="0.25">
      <c r="A139" s="46"/>
      <c r="B139" s="46"/>
      <c r="C139" s="820"/>
      <c r="D139" s="41"/>
      <c r="E139" s="41"/>
      <c r="F139" s="41"/>
      <c r="G139" s="41"/>
      <c r="H139" s="41"/>
      <c r="I139" s="41"/>
      <c r="J139" s="41"/>
      <c r="K139" s="41"/>
      <c r="L139" s="41"/>
      <c r="M139" s="41"/>
      <c r="N139" s="41"/>
      <c r="O139" s="1442"/>
      <c r="P139" s="41"/>
      <c r="Q139" s="41"/>
      <c r="R139" s="1442"/>
      <c r="S139" s="1442"/>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row>
    <row r="140" spans="1:65" x14ac:dyDescent="0.25">
      <c r="A140" s="46"/>
      <c r="B140" s="46"/>
      <c r="C140" s="820"/>
      <c r="D140" s="41"/>
      <c r="E140" s="41"/>
      <c r="F140" s="41"/>
      <c r="G140" s="41"/>
      <c r="H140" s="41"/>
      <c r="I140" s="41"/>
      <c r="J140" s="41"/>
      <c r="K140" s="41"/>
      <c r="L140" s="41"/>
      <c r="M140" s="41"/>
      <c r="N140" s="41"/>
      <c r="O140" s="1442"/>
      <c r="P140" s="41"/>
      <c r="Q140" s="41"/>
      <c r="R140" s="1442"/>
      <c r="S140" s="1442"/>
      <c r="T140" s="41"/>
      <c r="U140" s="41"/>
      <c r="V140" s="41"/>
      <c r="W140" s="41"/>
      <c r="X140" s="41"/>
      <c r="Y140" s="41"/>
      <c r="Z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row>
    <row r="141" spans="1:65" x14ac:dyDescent="0.25">
      <c r="A141" s="46"/>
      <c r="B141" s="46"/>
      <c r="C141" s="820"/>
      <c r="D141" s="41"/>
      <c r="E141" s="41"/>
      <c r="F141" s="41"/>
      <c r="G141" s="41"/>
      <c r="H141" s="41"/>
      <c r="I141" s="41"/>
      <c r="J141" s="41"/>
      <c r="K141" s="41"/>
      <c r="L141" s="41"/>
      <c r="M141" s="41"/>
      <c r="N141" s="41"/>
      <c r="O141" s="1442"/>
      <c r="P141" s="41"/>
      <c r="Q141" s="41"/>
      <c r="R141" s="1442"/>
      <c r="S141" s="1442"/>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row>
    <row r="142" spans="1:65" x14ac:dyDescent="0.25">
      <c r="A142" s="46"/>
      <c r="B142" s="46"/>
      <c r="C142" s="820"/>
      <c r="D142" s="41"/>
      <c r="E142" s="41"/>
      <c r="F142" s="41"/>
      <c r="G142" s="41"/>
      <c r="H142" s="41"/>
      <c r="I142" s="41"/>
      <c r="J142" s="41"/>
      <c r="K142" s="41"/>
      <c r="L142" s="41"/>
      <c r="M142" s="41"/>
      <c r="N142" s="41"/>
      <c r="O142" s="1442"/>
      <c r="P142" s="41"/>
      <c r="Q142" s="41"/>
      <c r="R142" s="1442"/>
      <c r="S142" s="1442"/>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row>
    <row r="143" spans="1:65" x14ac:dyDescent="0.25">
      <c r="A143" s="46"/>
      <c r="B143" s="46"/>
      <c r="C143" s="820"/>
      <c r="D143" s="41"/>
      <c r="E143" s="41"/>
      <c r="F143" s="41"/>
      <c r="G143" s="41"/>
      <c r="H143" s="41"/>
      <c r="I143" s="41"/>
      <c r="J143" s="41"/>
      <c r="K143" s="41"/>
      <c r="L143" s="41"/>
      <c r="M143" s="41"/>
      <c r="N143" s="41"/>
      <c r="O143" s="1442"/>
      <c r="P143" s="41"/>
      <c r="Q143" s="41"/>
      <c r="R143" s="1442"/>
      <c r="S143" s="1442"/>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row>
    <row r="144" spans="1:65" x14ac:dyDescent="0.25">
      <c r="A144" s="46"/>
      <c r="B144" s="46"/>
      <c r="C144" s="820"/>
      <c r="D144" s="41"/>
      <c r="E144" s="41"/>
      <c r="F144" s="41"/>
      <c r="G144" s="41"/>
      <c r="H144" s="41"/>
      <c r="I144" s="41"/>
      <c r="J144" s="41"/>
      <c r="K144" s="41"/>
      <c r="L144" s="41"/>
      <c r="M144" s="41"/>
      <c r="N144" s="41"/>
      <c r="O144" s="1442"/>
      <c r="P144" s="41"/>
      <c r="Q144" s="41"/>
      <c r="R144" s="1442"/>
      <c r="S144" s="1442"/>
      <c r="T144" s="41"/>
      <c r="U144" s="41"/>
      <c r="V144" s="41"/>
      <c r="W144" s="41"/>
      <c r="X144" s="41"/>
      <c r="Y144" s="41"/>
      <c r="Z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row>
    <row r="145" spans="1:65" x14ac:dyDescent="0.25">
      <c r="A145" s="46"/>
      <c r="B145" s="46"/>
      <c r="C145" s="820"/>
      <c r="D145" s="41"/>
      <c r="E145" s="41"/>
      <c r="F145" s="41"/>
      <c r="G145" s="41"/>
      <c r="H145" s="41"/>
      <c r="I145" s="41"/>
      <c r="J145" s="41"/>
      <c r="K145" s="41"/>
      <c r="L145" s="41"/>
      <c r="M145" s="41"/>
      <c r="N145" s="41"/>
      <c r="O145" s="1442"/>
      <c r="P145" s="41"/>
      <c r="Q145" s="41"/>
      <c r="R145" s="1442"/>
      <c r="S145" s="1442"/>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row>
    <row r="146" spans="1:65" x14ac:dyDescent="0.25">
      <c r="A146" s="46"/>
      <c r="B146" s="46"/>
      <c r="C146" s="820"/>
      <c r="D146" s="41"/>
      <c r="E146" s="41"/>
      <c r="F146" s="41"/>
      <c r="G146" s="41"/>
      <c r="H146" s="41"/>
      <c r="I146" s="41"/>
      <c r="J146" s="41"/>
      <c r="K146" s="41"/>
      <c r="L146" s="41"/>
      <c r="M146" s="41"/>
      <c r="N146" s="41"/>
      <c r="O146" s="1442"/>
      <c r="P146" s="41"/>
      <c r="Q146" s="41"/>
      <c r="R146" s="1442"/>
      <c r="S146" s="1442"/>
      <c r="T146" s="41"/>
      <c r="U146" s="41"/>
      <c r="V146" s="41"/>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row>
    <row r="147" spans="1:65" x14ac:dyDescent="0.25">
      <c r="A147" s="46"/>
      <c r="B147" s="46"/>
      <c r="C147" s="820"/>
      <c r="D147" s="41"/>
      <c r="E147" s="41"/>
      <c r="F147" s="41"/>
      <c r="G147" s="41"/>
      <c r="H147" s="41"/>
      <c r="I147" s="41"/>
      <c r="J147" s="41"/>
      <c r="K147" s="41"/>
      <c r="L147" s="41"/>
      <c r="M147" s="41"/>
      <c r="N147" s="41"/>
      <c r="O147" s="1442"/>
      <c r="P147" s="41"/>
      <c r="Q147" s="41"/>
      <c r="R147" s="1442"/>
      <c r="S147" s="1442"/>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row>
    <row r="148" spans="1:65" x14ac:dyDescent="0.25">
      <c r="A148" s="46"/>
      <c r="B148" s="46"/>
      <c r="C148" s="820"/>
      <c r="D148" s="41"/>
      <c r="E148" s="41"/>
      <c r="F148" s="41"/>
      <c r="G148" s="41"/>
      <c r="H148" s="41"/>
      <c r="I148" s="41"/>
      <c r="J148" s="41"/>
      <c r="K148" s="41"/>
      <c r="L148" s="41"/>
      <c r="M148" s="41"/>
      <c r="N148" s="41"/>
      <c r="O148" s="1442"/>
      <c r="P148" s="41"/>
      <c r="Q148" s="41"/>
      <c r="R148" s="1442"/>
      <c r="S148" s="1442"/>
      <c r="T148" s="41"/>
      <c r="U148" s="41"/>
      <c r="V148" s="41"/>
      <c r="W148" s="41"/>
      <c r="X148" s="41"/>
      <c r="Y148" s="41"/>
      <c r="Z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row>
    <row r="149" spans="1:65" x14ac:dyDescent="0.25">
      <c r="A149" s="46"/>
      <c r="B149" s="46"/>
      <c r="C149" s="820"/>
      <c r="D149" s="41"/>
      <c r="E149" s="41"/>
      <c r="F149" s="41"/>
      <c r="G149" s="41"/>
      <c r="H149" s="41"/>
      <c r="I149" s="41"/>
      <c r="J149" s="41"/>
      <c r="K149" s="41"/>
      <c r="L149" s="41"/>
      <c r="M149" s="41"/>
      <c r="N149" s="41"/>
      <c r="O149" s="1442"/>
      <c r="P149" s="41"/>
      <c r="Q149" s="41"/>
      <c r="R149" s="1442"/>
      <c r="S149" s="1442"/>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row>
    <row r="150" spans="1:65" x14ac:dyDescent="0.25">
      <c r="A150" s="46"/>
      <c r="B150" s="46"/>
      <c r="C150" s="820"/>
      <c r="D150" s="41"/>
      <c r="E150" s="41"/>
      <c r="F150" s="41"/>
      <c r="G150" s="41"/>
      <c r="H150" s="41"/>
      <c r="I150" s="41"/>
      <c r="J150" s="41"/>
      <c r="K150" s="41"/>
      <c r="L150" s="41"/>
      <c r="M150" s="41"/>
      <c r="N150" s="41"/>
      <c r="O150" s="1442"/>
      <c r="P150" s="41"/>
      <c r="Q150" s="41"/>
      <c r="R150" s="1442"/>
      <c r="S150" s="1442"/>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row>
    <row r="151" spans="1:65" x14ac:dyDescent="0.25">
      <c r="A151" s="46"/>
      <c r="B151" s="46"/>
      <c r="C151" s="820"/>
      <c r="D151" s="41"/>
      <c r="E151" s="41"/>
      <c r="F151" s="41"/>
      <c r="G151" s="41"/>
      <c r="H151" s="41"/>
      <c r="I151" s="41"/>
      <c r="J151" s="41"/>
      <c r="K151" s="41"/>
      <c r="L151" s="41"/>
      <c r="M151" s="41"/>
      <c r="N151" s="41"/>
      <c r="O151" s="1442"/>
      <c r="P151" s="41"/>
      <c r="Q151" s="41"/>
      <c r="R151" s="1442"/>
      <c r="S151" s="1442"/>
      <c r="T151" s="41"/>
      <c r="U151" s="41"/>
      <c r="V151" s="41"/>
      <c r="W151" s="41"/>
      <c r="X151" s="41"/>
      <c r="Y151" s="41"/>
      <c r="Z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row>
    <row r="152" spans="1:65" x14ac:dyDescent="0.25">
      <c r="A152" s="46"/>
      <c r="B152" s="46"/>
      <c r="C152" s="820"/>
      <c r="D152" s="41"/>
      <c r="E152" s="41"/>
      <c r="F152" s="41"/>
      <c r="G152" s="41"/>
      <c r="H152" s="41"/>
      <c r="I152" s="41"/>
      <c r="J152" s="41"/>
      <c r="K152" s="41"/>
      <c r="L152" s="41"/>
      <c r="M152" s="41"/>
      <c r="N152" s="41"/>
      <c r="O152" s="1442"/>
      <c r="P152" s="41"/>
      <c r="Q152" s="41"/>
      <c r="R152" s="1442"/>
      <c r="S152" s="1442"/>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row>
    <row r="153" spans="1:65" x14ac:dyDescent="0.25">
      <c r="A153" s="46"/>
      <c r="B153" s="46"/>
      <c r="C153" s="820"/>
      <c r="D153" s="41"/>
      <c r="E153" s="41"/>
      <c r="F153" s="41"/>
      <c r="G153" s="41"/>
      <c r="H153" s="41"/>
      <c r="I153" s="41"/>
      <c r="J153" s="41"/>
      <c r="K153" s="41"/>
      <c r="L153" s="41"/>
      <c r="M153" s="41"/>
      <c r="N153" s="41"/>
      <c r="O153" s="1442"/>
      <c r="P153" s="41"/>
      <c r="Q153" s="41"/>
      <c r="R153" s="1442"/>
      <c r="S153" s="1442"/>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row>
    <row r="154" spans="1:65" x14ac:dyDescent="0.25">
      <c r="A154" s="46"/>
      <c r="B154" s="46"/>
      <c r="C154" s="820"/>
      <c r="D154" s="41"/>
      <c r="E154" s="41"/>
      <c r="F154" s="41"/>
      <c r="G154" s="41"/>
      <c r="H154" s="41"/>
      <c r="I154" s="41"/>
      <c r="J154" s="41"/>
      <c r="K154" s="41"/>
      <c r="L154" s="41"/>
      <c r="M154" s="41"/>
      <c r="N154" s="41"/>
      <c r="O154" s="1442"/>
      <c r="P154" s="41"/>
      <c r="Q154" s="41"/>
      <c r="R154" s="1442"/>
      <c r="S154" s="1442"/>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row>
    <row r="155" spans="1:65" x14ac:dyDescent="0.25">
      <c r="A155" s="46"/>
      <c r="B155" s="46"/>
      <c r="C155" s="820"/>
      <c r="D155" s="41"/>
      <c r="E155" s="41"/>
      <c r="F155" s="41"/>
      <c r="G155" s="41"/>
      <c r="H155" s="41"/>
      <c r="I155" s="41"/>
      <c r="J155" s="41"/>
      <c r="K155" s="41"/>
      <c r="L155" s="41"/>
      <c r="M155" s="41"/>
      <c r="N155" s="41"/>
      <c r="O155" s="1442"/>
      <c r="P155" s="41"/>
      <c r="Q155" s="41"/>
      <c r="R155" s="1442"/>
      <c r="S155" s="1442"/>
      <c r="T155" s="41"/>
      <c r="U155" s="41"/>
      <c r="V155" s="41"/>
      <c r="W155" s="41"/>
      <c r="X155" s="41"/>
      <c r="Y155" s="41"/>
      <c r="Z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row>
    <row r="156" spans="1:65" x14ac:dyDescent="0.25">
      <c r="A156" s="46"/>
      <c r="B156" s="46"/>
      <c r="C156" s="820"/>
      <c r="D156" s="41"/>
      <c r="E156" s="41"/>
      <c r="F156" s="41"/>
      <c r="G156" s="41"/>
      <c r="H156" s="41"/>
      <c r="I156" s="41"/>
      <c r="J156" s="41"/>
      <c r="K156" s="41"/>
      <c r="L156" s="41"/>
      <c r="M156" s="41"/>
      <c r="N156" s="41"/>
      <c r="O156" s="1442"/>
      <c r="P156" s="41"/>
      <c r="Q156" s="41"/>
      <c r="R156" s="1442"/>
      <c r="S156" s="1442"/>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row>
    <row r="157" spans="1:65" x14ac:dyDescent="0.25">
      <c r="A157" s="46"/>
      <c r="B157" s="46"/>
      <c r="C157" s="820"/>
      <c r="D157" s="41"/>
      <c r="E157" s="41"/>
      <c r="F157" s="41"/>
      <c r="G157" s="41"/>
      <c r="H157" s="41"/>
      <c r="I157" s="41"/>
      <c r="J157" s="41"/>
      <c r="K157" s="41"/>
      <c r="L157" s="41"/>
      <c r="M157" s="41"/>
      <c r="N157" s="41"/>
      <c r="O157" s="1442"/>
      <c r="P157" s="41"/>
      <c r="Q157" s="41"/>
      <c r="R157" s="1442"/>
      <c r="S157" s="1442"/>
      <c r="T157" s="41"/>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row>
    <row r="158" spans="1:65" x14ac:dyDescent="0.25">
      <c r="A158" s="46"/>
      <c r="B158" s="46"/>
      <c r="C158" s="820"/>
      <c r="D158" s="41"/>
      <c r="E158" s="41"/>
      <c r="F158" s="41"/>
      <c r="G158" s="41"/>
      <c r="H158" s="41"/>
      <c r="I158" s="41"/>
      <c r="J158" s="41"/>
      <c r="K158" s="41"/>
      <c r="L158" s="41"/>
      <c r="M158" s="41"/>
      <c r="N158" s="41"/>
      <c r="O158" s="1442"/>
      <c r="P158" s="41"/>
      <c r="Q158" s="41"/>
      <c r="R158" s="1442"/>
      <c r="S158" s="1442"/>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row>
    <row r="159" spans="1:65" x14ac:dyDescent="0.25">
      <c r="A159" s="46"/>
      <c r="B159" s="46"/>
      <c r="C159" s="820"/>
      <c r="D159" s="41"/>
      <c r="E159" s="41"/>
      <c r="F159" s="41"/>
      <c r="G159" s="41"/>
      <c r="H159" s="41"/>
      <c r="I159" s="41"/>
      <c r="J159" s="41"/>
      <c r="K159" s="41"/>
      <c r="L159" s="41"/>
      <c r="M159" s="41"/>
      <c r="N159" s="41"/>
      <c r="O159" s="1442"/>
      <c r="P159" s="41"/>
      <c r="Q159" s="41"/>
      <c r="R159" s="1442"/>
      <c r="S159" s="1442"/>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41"/>
      <c r="BE159" s="41"/>
      <c r="BF159" s="41"/>
      <c r="BG159" s="41"/>
      <c r="BH159" s="41"/>
      <c r="BI159" s="41"/>
      <c r="BJ159" s="41"/>
      <c r="BK159" s="41"/>
      <c r="BL159" s="41"/>
      <c r="BM159" s="41"/>
    </row>
    <row r="160" spans="1:65" x14ac:dyDescent="0.25">
      <c r="A160" s="46"/>
      <c r="B160" s="46"/>
      <c r="C160" s="820"/>
      <c r="D160" s="41"/>
      <c r="E160" s="41"/>
      <c r="F160" s="41"/>
      <c r="G160" s="41"/>
      <c r="H160" s="41"/>
      <c r="I160" s="41"/>
      <c r="J160" s="41"/>
      <c r="K160" s="41"/>
      <c r="L160" s="41"/>
      <c r="M160" s="41"/>
      <c r="N160" s="41"/>
      <c r="O160" s="1442"/>
      <c r="P160" s="41"/>
      <c r="Q160" s="41"/>
      <c r="R160" s="1442"/>
      <c r="S160" s="1442"/>
      <c r="T160" s="41"/>
      <c r="U160" s="41"/>
      <c r="V160" s="41"/>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c r="BE160" s="41"/>
      <c r="BF160" s="41"/>
      <c r="BG160" s="41"/>
      <c r="BH160" s="41"/>
      <c r="BI160" s="41"/>
      <c r="BJ160" s="41"/>
      <c r="BK160" s="41"/>
      <c r="BL160" s="41"/>
      <c r="BM160" s="41"/>
    </row>
    <row r="161" spans="1:65" x14ac:dyDescent="0.25">
      <c r="A161" s="46"/>
      <c r="B161" s="46"/>
      <c r="C161" s="820"/>
      <c r="D161" s="41"/>
      <c r="E161" s="41"/>
      <c r="F161" s="41"/>
      <c r="G161" s="41"/>
      <c r="H161" s="41"/>
      <c r="I161" s="41"/>
      <c r="J161" s="41"/>
      <c r="K161" s="41"/>
      <c r="L161" s="41"/>
      <c r="M161" s="41"/>
      <c r="N161" s="41"/>
      <c r="O161" s="1442"/>
      <c r="P161" s="41"/>
      <c r="Q161" s="41"/>
      <c r="R161" s="1442"/>
      <c r="S161" s="1442"/>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row>
    <row r="162" spans="1:65" x14ac:dyDescent="0.25">
      <c r="A162" s="46"/>
      <c r="B162" s="46"/>
      <c r="C162" s="820"/>
      <c r="D162" s="41"/>
      <c r="E162" s="41"/>
      <c r="F162" s="41"/>
      <c r="G162" s="41"/>
      <c r="H162" s="41"/>
      <c r="I162" s="41"/>
      <c r="J162" s="41"/>
      <c r="K162" s="41"/>
      <c r="L162" s="41"/>
      <c r="M162" s="41"/>
      <c r="N162" s="41"/>
      <c r="O162" s="1442"/>
      <c r="P162" s="41"/>
      <c r="Q162" s="41"/>
      <c r="R162" s="1442"/>
      <c r="S162" s="1442"/>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c r="BL162" s="41"/>
      <c r="BM162" s="41"/>
    </row>
    <row r="163" spans="1:65" x14ac:dyDescent="0.25">
      <c r="A163" s="46"/>
      <c r="B163" s="46"/>
      <c r="C163" s="820"/>
      <c r="D163" s="41"/>
      <c r="E163" s="41"/>
      <c r="F163" s="41"/>
      <c r="G163" s="41"/>
      <c r="H163" s="41"/>
      <c r="I163" s="41"/>
      <c r="J163" s="41"/>
      <c r="K163" s="41"/>
      <c r="L163" s="41"/>
      <c r="M163" s="41"/>
      <c r="N163" s="41"/>
      <c r="O163" s="1442"/>
      <c r="P163" s="41"/>
      <c r="Q163" s="41"/>
      <c r="R163" s="1442"/>
      <c r="S163" s="1442"/>
      <c r="T163" s="41"/>
      <c r="U163" s="41"/>
      <c r="V163" s="41"/>
      <c r="W163" s="41"/>
      <c r="X163" s="41"/>
      <c r="Y163" s="41"/>
      <c r="Z163" s="41"/>
      <c r="AA163" s="41"/>
      <c r="AB163" s="41"/>
      <c r="AC163" s="41"/>
      <c r="AD163" s="41"/>
      <c r="AE163" s="41"/>
      <c r="AF163" s="41"/>
      <c r="AG163" s="41"/>
      <c r="AH163" s="41"/>
      <c r="AI163" s="41"/>
      <c r="AJ163" s="41"/>
      <c r="AK163" s="41"/>
      <c r="AL163" s="41"/>
      <c r="AM163" s="41"/>
      <c r="AN163" s="41"/>
      <c r="AO163" s="41"/>
      <c r="AP163" s="41"/>
      <c r="AQ163" s="41"/>
      <c r="AR163" s="41"/>
      <c r="AS163" s="41"/>
      <c r="AT163" s="41"/>
      <c r="AU163" s="41"/>
      <c r="AV163" s="41"/>
      <c r="AW163" s="41"/>
      <c r="AX163" s="41"/>
      <c r="AY163" s="41"/>
      <c r="AZ163" s="41"/>
      <c r="BA163" s="41"/>
      <c r="BB163" s="41"/>
      <c r="BC163" s="41"/>
      <c r="BD163" s="41"/>
      <c r="BE163" s="41"/>
      <c r="BF163" s="41"/>
      <c r="BG163" s="41"/>
      <c r="BH163" s="41"/>
      <c r="BI163" s="41"/>
      <c r="BJ163" s="41"/>
      <c r="BK163" s="41"/>
      <c r="BL163" s="41"/>
      <c r="BM163" s="41"/>
    </row>
    <row r="164" spans="1:65" x14ac:dyDescent="0.25">
      <c r="A164" s="46"/>
      <c r="B164" s="46"/>
      <c r="C164" s="820"/>
      <c r="D164" s="41"/>
      <c r="E164" s="41"/>
      <c r="F164" s="41"/>
      <c r="G164" s="41"/>
      <c r="H164" s="41"/>
      <c r="I164" s="41"/>
      <c r="J164" s="41"/>
      <c r="K164" s="41"/>
      <c r="L164" s="41"/>
      <c r="M164" s="41"/>
      <c r="N164" s="41"/>
      <c r="O164" s="1442"/>
      <c r="P164" s="41"/>
      <c r="Q164" s="41"/>
      <c r="R164" s="1442"/>
      <c r="S164" s="1442"/>
      <c r="T164" s="41"/>
      <c r="U164" s="41"/>
      <c r="V164" s="41"/>
      <c r="W164" s="41"/>
      <c r="X164" s="41"/>
      <c r="Y164" s="41"/>
      <c r="Z164" s="41"/>
      <c r="AA164" s="41"/>
      <c r="AB164" s="41"/>
      <c r="AC164" s="41"/>
      <c r="AD164" s="41"/>
      <c r="AE164" s="41"/>
      <c r="AF164" s="41"/>
      <c r="AG164" s="41"/>
      <c r="AH164" s="41"/>
      <c r="AI164" s="41"/>
      <c r="AJ164" s="41"/>
      <c r="AK164" s="41"/>
      <c r="AL164" s="41"/>
      <c r="AM164" s="41"/>
      <c r="AN164" s="41"/>
      <c r="AO164" s="41"/>
      <c r="AP164" s="41"/>
      <c r="AQ164" s="41"/>
      <c r="AR164" s="41"/>
      <c r="AS164" s="41"/>
      <c r="AT164" s="41"/>
      <c r="AU164" s="41"/>
      <c r="AV164" s="41"/>
      <c r="AW164" s="41"/>
      <c r="AX164" s="41"/>
      <c r="AY164" s="41"/>
      <c r="AZ164" s="41"/>
      <c r="BA164" s="41"/>
      <c r="BB164" s="41"/>
      <c r="BC164" s="41"/>
      <c r="BD164" s="41"/>
      <c r="BE164" s="41"/>
      <c r="BF164" s="41"/>
      <c r="BG164" s="41"/>
      <c r="BH164" s="41"/>
      <c r="BI164" s="41"/>
      <c r="BJ164" s="41"/>
      <c r="BK164" s="41"/>
      <c r="BL164" s="41"/>
      <c r="BM164" s="41"/>
    </row>
    <row r="165" spans="1:65" x14ac:dyDescent="0.25">
      <c r="A165" s="46"/>
      <c r="B165" s="46"/>
      <c r="C165" s="820"/>
      <c r="D165" s="41"/>
      <c r="E165" s="41"/>
      <c r="F165" s="41"/>
      <c r="G165" s="41"/>
      <c r="H165" s="41"/>
      <c r="I165" s="41"/>
      <c r="J165" s="41"/>
      <c r="K165" s="41"/>
      <c r="L165" s="41"/>
      <c r="M165" s="41"/>
      <c r="N165" s="41"/>
      <c r="O165" s="1442"/>
      <c r="P165" s="41"/>
      <c r="Q165" s="41"/>
      <c r="R165" s="1442"/>
      <c r="S165" s="1442"/>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row>
    <row r="166" spans="1:65" x14ac:dyDescent="0.25">
      <c r="A166" s="46"/>
      <c r="B166" s="46"/>
      <c r="C166" s="820"/>
      <c r="D166" s="41"/>
      <c r="E166" s="41"/>
      <c r="F166" s="41"/>
      <c r="G166" s="41"/>
      <c r="H166" s="41"/>
      <c r="I166" s="41"/>
      <c r="J166" s="41"/>
      <c r="K166" s="41"/>
      <c r="L166" s="41"/>
      <c r="M166" s="41"/>
      <c r="N166" s="41"/>
      <c r="O166" s="1442"/>
      <c r="P166" s="41"/>
      <c r="Q166" s="41"/>
      <c r="R166" s="1442"/>
      <c r="S166" s="1442"/>
      <c r="T166" s="41"/>
      <c r="U166" s="41"/>
      <c r="V166" s="41"/>
      <c r="W166" s="41"/>
      <c r="X166" s="41"/>
      <c r="Y166" s="41"/>
      <c r="Z166" s="41"/>
      <c r="AA166" s="41"/>
      <c r="AB166" s="41"/>
      <c r="AC166" s="41"/>
      <c r="AD166" s="41"/>
      <c r="AE166" s="41"/>
      <c r="AF166" s="41"/>
      <c r="AG166" s="41"/>
      <c r="AH166" s="41"/>
      <c r="AI166" s="41"/>
      <c r="AJ166" s="41"/>
      <c r="AK166" s="41"/>
      <c r="AL166" s="41"/>
      <c r="AM166" s="41"/>
      <c r="AN166" s="41"/>
      <c r="AO166" s="41"/>
      <c r="AP166" s="41"/>
      <c r="AQ166" s="41"/>
      <c r="AR166" s="41"/>
      <c r="AS166" s="41"/>
      <c r="AT166" s="41"/>
      <c r="AU166" s="41"/>
      <c r="AV166" s="41"/>
      <c r="AW166" s="41"/>
      <c r="AX166" s="41"/>
      <c r="AY166" s="41"/>
      <c r="AZ166" s="41"/>
      <c r="BA166" s="41"/>
      <c r="BB166" s="41"/>
      <c r="BC166" s="41"/>
      <c r="BD166" s="41"/>
      <c r="BE166" s="41"/>
      <c r="BF166" s="41"/>
      <c r="BG166" s="41"/>
      <c r="BH166" s="41"/>
      <c r="BI166" s="41"/>
      <c r="BJ166" s="41"/>
      <c r="BK166" s="41"/>
      <c r="BL166" s="41"/>
      <c r="BM166" s="41"/>
    </row>
    <row r="167" spans="1:65" x14ac:dyDescent="0.25">
      <c r="A167" s="46"/>
      <c r="B167" s="46"/>
      <c r="C167" s="820"/>
      <c r="D167" s="41"/>
      <c r="E167" s="41"/>
      <c r="F167" s="41"/>
      <c r="G167" s="41"/>
      <c r="H167" s="41"/>
      <c r="I167" s="41"/>
      <c r="J167" s="41"/>
      <c r="K167" s="41"/>
      <c r="L167" s="41"/>
      <c r="M167" s="41"/>
      <c r="N167" s="41"/>
      <c r="O167" s="1442"/>
      <c r="P167" s="41"/>
      <c r="Q167" s="41"/>
      <c r="R167" s="1442"/>
      <c r="S167" s="1442"/>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row>
    <row r="168" spans="1:65" x14ac:dyDescent="0.25">
      <c r="A168" s="46"/>
      <c r="B168" s="46"/>
      <c r="C168" s="820"/>
      <c r="D168" s="41"/>
      <c r="E168" s="41"/>
      <c r="F168" s="41"/>
      <c r="G168" s="41"/>
      <c r="H168" s="41"/>
      <c r="I168" s="41"/>
      <c r="J168" s="41"/>
      <c r="K168" s="41"/>
      <c r="L168" s="41"/>
      <c r="M168" s="41"/>
      <c r="N168" s="41"/>
      <c r="O168" s="1442"/>
      <c r="P168" s="41"/>
      <c r="Q168" s="41"/>
      <c r="R168" s="1442"/>
      <c r="S168" s="1442"/>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row>
    <row r="169" spans="1:65" x14ac:dyDescent="0.25">
      <c r="A169" s="46"/>
      <c r="B169" s="46"/>
      <c r="C169" s="820"/>
      <c r="D169" s="41"/>
      <c r="E169" s="41"/>
      <c r="F169" s="41"/>
      <c r="G169" s="41"/>
      <c r="H169" s="41"/>
      <c r="I169" s="41"/>
      <c r="J169" s="41"/>
      <c r="K169" s="41"/>
      <c r="L169" s="41"/>
      <c r="M169" s="41"/>
      <c r="N169" s="41"/>
      <c r="O169" s="1442"/>
      <c r="P169" s="41"/>
      <c r="Q169" s="41"/>
      <c r="R169" s="1442"/>
      <c r="S169" s="1442"/>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row>
    <row r="170" spans="1:65" x14ac:dyDescent="0.25">
      <c r="A170" s="46"/>
      <c r="B170" s="46"/>
      <c r="C170" s="820"/>
      <c r="D170" s="41"/>
      <c r="E170" s="41"/>
      <c r="F170" s="41"/>
      <c r="G170" s="41"/>
      <c r="H170" s="41"/>
      <c r="I170" s="41"/>
      <c r="J170" s="41"/>
      <c r="K170" s="41"/>
      <c r="L170" s="41"/>
      <c r="M170" s="41"/>
      <c r="N170" s="41"/>
      <c r="O170" s="1442"/>
      <c r="P170" s="41"/>
      <c r="Q170" s="41"/>
      <c r="R170" s="1442"/>
      <c r="S170" s="1442"/>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row>
    <row r="171" spans="1:65" x14ac:dyDescent="0.25">
      <c r="A171" s="46"/>
      <c r="B171" s="46"/>
      <c r="C171" s="820"/>
      <c r="D171" s="41"/>
      <c r="E171" s="41"/>
      <c r="F171" s="41"/>
      <c r="G171" s="41"/>
      <c r="H171" s="41"/>
      <c r="I171" s="41"/>
      <c r="J171" s="41"/>
      <c r="K171" s="41"/>
      <c r="L171" s="41"/>
      <c r="M171" s="41"/>
      <c r="N171" s="41"/>
      <c r="O171" s="1442"/>
      <c r="P171" s="41"/>
      <c r="Q171" s="41"/>
      <c r="R171" s="1442"/>
      <c r="S171" s="1442"/>
      <c r="T171" s="41"/>
      <c r="U171" s="41"/>
      <c r="V171" s="41"/>
      <c r="W171" s="41"/>
      <c r="X171" s="41"/>
      <c r="Y171" s="41"/>
      <c r="Z171" s="41"/>
      <c r="AA171" s="41"/>
      <c r="AB171" s="41"/>
      <c r="AC171" s="41"/>
      <c r="AD171" s="41"/>
      <c r="AE171" s="41"/>
      <c r="AF171" s="41"/>
      <c r="AG171" s="41"/>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c r="BE171" s="41"/>
      <c r="BF171" s="41"/>
      <c r="BG171" s="41"/>
      <c r="BH171" s="41"/>
      <c r="BI171" s="41"/>
      <c r="BJ171" s="41"/>
      <c r="BK171" s="41"/>
      <c r="BL171" s="41"/>
      <c r="BM171" s="41"/>
    </row>
    <row r="172" spans="1:65" x14ac:dyDescent="0.25">
      <c r="A172" s="46"/>
      <c r="B172" s="46"/>
      <c r="C172" s="820"/>
      <c r="D172" s="41"/>
      <c r="E172" s="41"/>
      <c r="F172" s="41"/>
      <c r="G172" s="41"/>
      <c r="H172" s="41"/>
      <c r="I172" s="41"/>
      <c r="J172" s="41"/>
      <c r="K172" s="41"/>
      <c r="L172" s="41"/>
      <c r="M172" s="41"/>
      <c r="N172" s="41"/>
      <c r="O172" s="1442"/>
      <c r="P172" s="41"/>
      <c r="Q172" s="41"/>
      <c r="R172" s="1442"/>
      <c r="S172" s="1442"/>
      <c r="T172" s="41"/>
      <c r="U172" s="41"/>
      <c r="V172" s="41"/>
      <c r="W172" s="41"/>
      <c r="X172" s="41"/>
      <c r="Y172" s="41"/>
      <c r="Z172" s="41"/>
      <c r="AA172" s="41"/>
      <c r="AB172" s="41"/>
      <c r="AC172" s="41"/>
      <c r="AD172" s="41"/>
      <c r="AE172" s="41"/>
      <c r="AF172" s="41"/>
      <c r="AG172" s="41"/>
      <c r="AH172" s="41"/>
      <c r="AI172" s="41"/>
      <c r="AJ172" s="41"/>
      <c r="AK172" s="41"/>
      <c r="AL172" s="41"/>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row>
    <row r="173" spans="1:65" x14ac:dyDescent="0.25">
      <c r="A173" s="46"/>
      <c r="B173" s="46"/>
      <c r="C173" s="820"/>
      <c r="D173" s="41"/>
      <c r="E173" s="41"/>
      <c r="F173" s="41"/>
      <c r="G173" s="41"/>
      <c r="H173" s="41"/>
      <c r="I173" s="41"/>
      <c r="J173" s="41"/>
      <c r="K173" s="41"/>
      <c r="L173" s="41"/>
      <c r="M173" s="41"/>
      <c r="N173" s="41"/>
      <c r="O173" s="1442"/>
      <c r="P173" s="41"/>
      <c r="Q173" s="41"/>
      <c r="R173" s="1442"/>
      <c r="S173" s="1442"/>
      <c r="T173" s="41"/>
      <c r="U173" s="41"/>
      <c r="V173" s="41"/>
      <c r="W173" s="41"/>
      <c r="X173" s="41"/>
      <c r="Y173" s="41"/>
      <c r="Z173" s="41"/>
      <c r="AA173" s="41"/>
      <c r="AB173" s="41"/>
      <c r="AC173" s="41"/>
      <c r="AD173" s="41"/>
      <c r="AE173" s="41"/>
      <c r="AF173" s="41"/>
      <c r="AG173" s="41"/>
      <c r="AH173" s="41"/>
      <c r="AI173" s="41"/>
      <c r="AJ173" s="41"/>
      <c r="AK173" s="41"/>
      <c r="AL173" s="41"/>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row>
    <row r="174" spans="1:65" x14ac:dyDescent="0.25">
      <c r="A174" s="46"/>
      <c r="B174" s="46"/>
      <c r="C174" s="820"/>
      <c r="D174" s="41"/>
      <c r="E174" s="41"/>
      <c r="F174" s="41"/>
      <c r="G174" s="41"/>
      <c r="H174" s="41"/>
      <c r="I174" s="41"/>
      <c r="J174" s="41"/>
      <c r="K174" s="41"/>
      <c r="L174" s="41"/>
      <c r="M174" s="41"/>
      <c r="N174" s="41"/>
      <c r="O174" s="1442"/>
      <c r="P174" s="41"/>
      <c r="Q174" s="41"/>
      <c r="R174" s="1442"/>
      <c r="S174" s="1442"/>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row>
    <row r="175" spans="1:65" x14ac:dyDescent="0.25">
      <c r="A175" s="46"/>
      <c r="B175" s="46"/>
      <c r="C175" s="820"/>
      <c r="D175" s="41"/>
      <c r="E175" s="41"/>
      <c r="F175" s="41"/>
      <c r="G175" s="41"/>
      <c r="H175" s="41"/>
      <c r="I175" s="41"/>
      <c r="J175" s="41"/>
      <c r="K175" s="41"/>
      <c r="L175" s="41"/>
      <c r="M175" s="41"/>
      <c r="N175" s="41"/>
      <c r="O175" s="1442"/>
      <c r="P175" s="41"/>
      <c r="Q175" s="41"/>
      <c r="R175" s="1442"/>
      <c r="S175" s="1442"/>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row>
    <row r="176" spans="1:65" x14ac:dyDescent="0.25">
      <c r="A176" s="46"/>
      <c r="B176" s="46"/>
      <c r="C176" s="820"/>
      <c r="D176" s="41"/>
      <c r="E176" s="41"/>
      <c r="F176" s="41"/>
      <c r="G176" s="41"/>
      <c r="H176" s="41"/>
      <c r="I176" s="41"/>
      <c r="J176" s="41"/>
      <c r="K176" s="41"/>
      <c r="L176" s="41"/>
      <c r="M176" s="41"/>
      <c r="N176" s="41"/>
      <c r="O176" s="1442"/>
      <c r="P176" s="41"/>
      <c r="Q176" s="41"/>
      <c r="R176" s="1442"/>
      <c r="S176" s="1442"/>
      <c r="T176" s="41"/>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c r="BE176" s="41"/>
      <c r="BF176" s="41"/>
      <c r="BG176" s="41"/>
      <c r="BH176" s="41"/>
      <c r="BI176" s="41"/>
      <c r="BJ176" s="41"/>
      <c r="BK176" s="41"/>
      <c r="BL176" s="41"/>
      <c r="BM176" s="41"/>
    </row>
    <row r="177" spans="1:65" x14ac:dyDescent="0.25">
      <c r="A177" s="46"/>
      <c r="B177" s="46"/>
      <c r="C177" s="820"/>
      <c r="D177" s="41"/>
      <c r="E177" s="41"/>
      <c r="F177" s="41"/>
      <c r="G177" s="41"/>
      <c r="H177" s="41"/>
      <c r="I177" s="41"/>
      <c r="J177" s="41"/>
      <c r="K177" s="41"/>
      <c r="L177" s="41"/>
      <c r="M177" s="41"/>
      <c r="N177" s="41"/>
      <c r="O177" s="1442"/>
      <c r="P177" s="41"/>
      <c r="Q177" s="41"/>
      <c r="R177" s="1442"/>
      <c r="S177" s="1442"/>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row>
    <row r="178" spans="1:65" x14ac:dyDescent="0.25">
      <c r="A178" s="46"/>
      <c r="B178" s="46"/>
      <c r="C178" s="820"/>
      <c r="D178" s="41"/>
      <c r="E178" s="41"/>
      <c r="F178" s="41"/>
      <c r="G178" s="41"/>
      <c r="H178" s="41"/>
      <c r="I178" s="41"/>
      <c r="J178" s="41"/>
      <c r="K178" s="41"/>
      <c r="L178" s="41"/>
      <c r="M178" s="41"/>
      <c r="N178" s="41"/>
      <c r="O178" s="1442"/>
      <c r="P178" s="41"/>
      <c r="Q178" s="41"/>
      <c r="R178" s="1442"/>
      <c r="S178" s="1442"/>
      <c r="T178" s="41"/>
      <c r="U178" s="41"/>
      <c r="V178" s="41"/>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c r="BL178" s="41"/>
      <c r="BM178" s="41"/>
    </row>
    <row r="179" spans="1:65" x14ac:dyDescent="0.25">
      <c r="A179" s="46"/>
      <c r="B179" s="46"/>
      <c r="C179" s="820"/>
      <c r="D179" s="41"/>
      <c r="E179" s="41"/>
      <c r="F179" s="41"/>
      <c r="G179" s="41"/>
      <c r="H179" s="41"/>
      <c r="I179" s="41"/>
      <c r="J179" s="41"/>
      <c r="K179" s="41"/>
      <c r="L179" s="41"/>
      <c r="M179" s="41"/>
      <c r="N179" s="41"/>
      <c r="O179" s="1442"/>
      <c r="P179" s="41"/>
      <c r="Q179" s="41"/>
      <c r="R179" s="1442"/>
      <c r="S179" s="1442"/>
      <c r="T179" s="41"/>
      <c r="U179" s="41"/>
      <c r="V179" s="41"/>
      <c r="W179" s="41"/>
      <c r="X179" s="41"/>
      <c r="Y179" s="41"/>
      <c r="Z179" s="41"/>
      <c r="AA179" s="41"/>
      <c r="AB179" s="41"/>
      <c r="AC179" s="41"/>
      <c r="AD179" s="41"/>
      <c r="AE179" s="41"/>
      <c r="AF179" s="41"/>
      <c r="AG179" s="41"/>
      <c r="AH179" s="41"/>
      <c r="AI179" s="41"/>
      <c r="AJ179" s="41"/>
      <c r="AK179" s="41"/>
      <c r="AL179" s="41"/>
      <c r="AM179" s="41"/>
      <c r="AN179" s="41"/>
      <c r="AO179" s="41"/>
      <c r="AP179" s="41"/>
      <c r="AQ179" s="41"/>
      <c r="AR179" s="41"/>
      <c r="AS179" s="41"/>
      <c r="AT179" s="41"/>
      <c r="AU179" s="41"/>
      <c r="AV179" s="41"/>
      <c r="AW179" s="41"/>
      <c r="AX179" s="41"/>
      <c r="AY179" s="41"/>
      <c r="AZ179" s="41"/>
      <c r="BA179" s="41"/>
      <c r="BB179" s="41"/>
      <c r="BC179" s="41"/>
      <c r="BD179" s="41"/>
      <c r="BE179" s="41"/>
      <c r="BF179" s="41"/>
      <c r="BG179" s="41"/>
      <c r="BH179" s="41"/>
      <c r="BI179" s="41"/>
      <c r="BJ179" s="41"/>
      <c r="BK179" s="41"/>
      <c r="BL179" s="41"/>
      <c r="BM179" s="41"/>
    </row>
    <row r="180" spans="1:65" x14ac:dyDescent="0.25">
      <c r="A180" s="46"/>
      <c r="B180" s="46"/>
      <c r="C180" s="820"/>
      <c r="D180" s="41"/>
      <c r="E180" s="41"/>
      <c r="F180" s="41"/>
      <c r="G180" s="41"/>
      <c r="H180" s="41"/>
      <c r="I180" s="41"/>
      <c r="J180" s="41"/>
      <c r="K180" s="41"/>
      <c r="L180" s="41"/>
      <c r="M180" s="41"/>
      <c r="N180" s="41"/>
      <c r="O180" s="1442"/>
      <c r="P180" s="41"/>
      <c r="Q180" s="41"/>
      <c r="R180" s="1442"/>
      <c r="S180" s="1442"/>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c r="BE180" s="41"/>
      <c r="BF180" s="41"/>
      <c r="BG180" s="41"/>
      <c r="BH180" s="41"/>
      <c r="BI180" s="41"/>
      <c r="BJ180" s="41"/>
      <c r="BK180" s="41"/>
      <c r="BL180" s="41"/>
      <c r="BM180" s="41"/>
    </row>
    <row r="181" spans="1:65" x14ac:dyDescent="0.25">
      <c r="A181" s="46"/>
      <c r="B181" s="46"/>
      <c r="C181" s="820"/>
      <c r="D181" s="41"/>
      <c r="E181" s="41"/>
      <c r="F181" s="41"/>
      <c r="G181" s="41"/>
      <c r="H181" s="41"/>
      <c r="I181" s="41"/>
      <c r="J181" s="41"/>
      <c r="K181" s="41"/>
      <c r="L181" s="41"/>
      <c r="M181" s="41"/>
      <c r="N181" s="41"/>
      <c r="O181" s="1442"/>
      <c r="P181" s="41"/>
      <c r="Q181" s="41"/>
      <c r="R181" s="1442"/>
      <c r="S181" s="1442"/>
      <c r="T181" s="41"/>
      <c r="U181" s="41"/>
      <c r="V181" s="41"/>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c r="BE181" s="41"/>
      <c r="BF181" s="41"/>
      <c r="BG181" s="41"/>
      <c r="BH181" s="41"/>
      <c r="BI181" s="41"/>
      <c r="BJ181" s="41"/>
      <c r="BK181" s="41"/>
      <c r="BL181" s="41"/>
      <c r="BM181" s="41"/>
    </row>
    <row r="182" spans="1:65" x14ac:dyDescent="0.25">
      <c r="A182" s="46"/>
      <c r="B182" s="46"/>
      <c r="C182" s="820"/>
      <c r="D182" s="41"/>
      <c r="E182" s="41"/>
      <c r="F182" s="41"/>
      <c r="G182" s="41"/>
      <c r="H182" s="41"/>
      <c r="I182" s="41"/>
      <c r="J182" s="41"/>
      <c r="K182" s="41"/>
      <c r="L182" s="41"/>
      <c r="M182" s="41"/>
      <c r="N182" s="41"/>
      <c r="O182" s="1442"/>
      <c r="P182" s="41"/>
      <c r="Q182" s="41"/>
      <c r="R182" s="1442"/>
      <c r="S182" s="1442"/>
      <c r="T182" s="41"/>
      <c r="U182" s="41"/>
      <c r="V182" s="41"/>
      <c r="W182" s="41"/>
      <c r="X182" s="41"/>
      <c r="Y182" s="41"/>
      <c r="Z182" s="41"/>
      <c r="AA182" s="41"/>
      <c r="AB182" s="41"/>
      <c r="AC182" s="41"/>
      <c r="AD182" s="41"/>
      <c r="AE182" s="41"/>
      <c r="AF182" s="41"/>
      <c r="AG182" s="41"/>
      <c r="AH182" s="41"/>
      <c r="AI182" s="41"/>
      <c r="AJ182" s="41"/>
      <c r="AK182" s="41"/>
      <c r="AL182" s="41"/>
      <c r="AM182" s="41"/>
      <c r="AN182" s="41"/>
      <c r="AO182" s="41"/>
      <c r="AP182" s="41"/>
      <c r="AQ182" s="41"/>
      <c r="AR182" s="41"/>
      <c r="AS182" s="41"/>
      <c r="AT182" s="41"/>
      <c r="AU182" s="41"/>
      <c r="AV182" s="41"/>
      <c r="AW182" s="41"/>
      <c r="AX182" s="41"/>
      <c r="AY182" s="41"/>
      <c r="AZ182" s="41"/>
      <c r="BA182" s="41"/>
      <c r="BB182" s="41"/>
      <c r="BC182" s="41"/>
      <c r="BD182" s="41"/>
      <c r="BE182" s="41"/>
      <c r="BF182" s="41"/>
      <c r="BG182" s="41"/>
      <c r="BH182" s="41"/>
      <c r="BI182" s="41"/>
      <c r="BJ182" s="41"/>
      <c r="BK182" s="41"/>
      <c r="BL182" s="41"/>
      <c r="BM182" s="41"/>
    </row>
    <row r="183" spans="1:65" x14ac:dyDescent="0.25">
      <c r="A183" s="46"/>
      <c r="B183" s="46"/>
      <c r="C183" s="820"/>
      <c r="D183" s="41"/>
      <c r="E183" s="41"/>
      <c r="F183" s="41"/>
      <c r="G183" s="41"/>
      <c r="H183" s="41"/>
      <c r="I183" s="41"/>
      <c r="J183" s="41"/>
      <c r="K183" s="41"/>
      <c r="L183" s="41"/>
      <c r="M183" s="41"/>
      <c r="N183" s="41"/>
      <c r="O183" s="1442"/>
      <c r="P183" s="41"/>
      <c r="Q183" s="41"/>
      <c r="R183" s="1442"/>
      <c r="S183" s="1442"/>
      <c r="T183" s="41"/>
      <c r="U183" s="41"/>
      <c r="V183" s="41"/>
      <c r="W183" s="41"/>
      <c r="X183" s="41"/>
      <c r="Y183" s="41"/>
      <c r="Z183" s="41"/>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c r="BE183" s="41"/>
      <c r="BF183" s="41"/>
      <c r="BG183" s="41"/>
      <c r="BH183" s="41"/>
      <c r="BI183" s="41"/>
      <c r="BJ183" s="41"/>
      <c r="BK183" s="41"/>
      <c r="BL183" s="41"/>
      <c r="BM183" s="41"/>
    </row>
    <row r="184" spans="1:65" x14ac:dyDescent="0.25">
      <c r="A184" s="46"/>
      <c r="B184" s="46"/>
      <c r="C184" s="820"/>
      <c r="D184" s="41"/>
      <c r="E184" s="41"/>
      <c r="F184" s="41"/>
      <c r="G184" s="41"/>
      <c r="H184" s="41"/>
      <c r="I184" s="41"/>
      <c r="J184" s="41"/>
      <c r="K184" s="41"/>
      <c r="L184" s="41"/>
      <c r="M184" s="41"/>
      <c r="N184" s="41"/>
      <c r="O184" s="1442"/>
      <c r="P184" s="41"/>
      <c r="Q184" s="41"/>
      <c r="R184" s="1442"/>
      <c r="S184" s="1442"/>
      <c r="T184" s="41"/>
      <c r="U184" s="41"/>
      <c r="V184" s="41"/>
      <c r="W184" s="41"/>
      <c r="X184" s="41"/>
      <c r="Y184" s="41"/>
      <c r="Z184" s="41"/>
      <c r="AA184" s="41"/>
      <c r="AB184" s="41"/>
      <c r="AC184" s="41"/>
      <c r="AD184" s="41"/>
      <c r="AE184" s="41"/>
      <c r="AF184" s="41"/>
      <c r="AG184" s="41"/>
      <c r="AH184" s="41"/>
      <c r="AI184" s="41"/>
      <c r="AJ184" s="41"/>
      <c r="AK184" s="41"/>
      <c r="AL184" s="41"/>
      <c r="AM184" s="41"/>
      <c r="AN184" s="41"/>
      <c r="AO184" s="41"/>
      <c r="AP184" s="41"/>
      <c r="AQ184" s="41"/>
      <c r="AR184" s="41"/>
      <c r="AS184" s="41"/>
      <c r="AT184" s="41"/>
      <c r="AU184" s="41"/>
      <c r="AV184" s="41"/>
      <c r="AW184" s="41"/>
      <c r="AX184" s="41"/>
      <c r="AY184" s="41"/>
      <c r="AZ184" s="41"/>
      <c r="BA184" s="41"/>
      <c r="BB184" s="41"/>
      <c r="BC184" s="41"/>
      <c r="BD184" s="41"/>
      <c r="BE184" s="41"/>
      <c r="BF184" s="41"/>
      <c r="BG184" s="41"/>
      <c r="BH184" s="41"/>
      <c r="BI184" s="41"/>
      <c r="BJ184" s="41"/>
      <c r="BK184" s="41"/>
      <c r="BL184" s="41"/>
      <c r="BM184" s="41"/>
    </row>
    <row r="185" spans="1:65" x14ac:dyDescent="0.25">
      <c r="A185" s="46"/>
      <c r="B185" s="46"/>
      <c r="C185" s="820"/>
      <c r="D185" s="41"/>
      <c r="E185" s="41"/>
      <c r="F185" s="41"/>
      <c r="G185" s="41"/>
      <c r="H185" s="41"/>
      <c r="I185" s="41"/>
      <c r="J185" s="41"/>
      <c r="K185" s="41"/>
      <c r="L185" s="41"/>
      <c r="M185" s="41"/>
      <c r="N185" s="41"/>
      <c r="O185" s="1442"/>
      <c r="P185" s="41"/>
      <c r="Q185" s="41"/>
      <c r="R185" s="1442"/>
      <c r="S185" s="1442"/>
      <c r="T185" s="41"/>
      <c r="U185" s="41"/>
      <c r="V185" s="41"/>
      <c r="W185" s="41"/>
      <c r="X185" s="41"/>
      <c r="Y185" s="41"/>
      <c r="Z185" s="41"/>
      <c r="AA185" s="41"/>
      <c r="AB185" s="41"/>
      <c r="AC185" s="41"/>
      <c r="AD185" s="41"/>
      <c r="AE185" s="41"/>
      <c r="AF185" s="41"/>
      <c r="AG185" s="41"/>
      <c r="AH185" s="41"/>
      <c r="AI185" s="41"/>
      <c r="AJ185" s="41"/>
      <c r="AK185" s="41"/>
      <c r="AL185" s="41"/>
      <c r="AM185" s="41"/>
      <c r="AN185" s="41"/>
      <c r="AO185" s="41"/>
      <c r="AP185" s="41"/>
      <c r="AQ185" s="41"/>
      <c r="AR185" s="41"/>
      <c r="AS185" s="41"/>
      <c r="AT185" s="41"/>
      <c r="AU185" s="41"/>
      <c r="AV185" s="41"/>
      <c r="AW185" s="41"/>
      <c r="AX185" s="41"/>
      <c r="AY185" s="41"/>
      <c r="AZ185" s="41"/>
      <c r="BA185" s="41"/>
      <c r="BB185" s="41"/>
      <c r="BC185" s="41"/>
      <c r="BD185" s="41"/>
      <c r="BE185" s="41"/>
      <c r="BF185" s="41"/>
      <c r="BG185" s="41"/>
      <c r="BH185" s="41"/>
      <c r="BI185" s="41"/>
      <c r="BJ185" s="41"/>
      <c r="BK185" s="41"/>
      <c r="BL185" s="41"/>
      <c r="BM185" s="41"/>
    </row>
    <row r="186" spans="1:65" x14ac:dyDescent="0.25">
      <c r="A186" s="46"/>
      <c r="B186" s="46"/>
      <c r="C186" s="820"/>
      <c r="D186" s="41"/>
      <c r="E186" s="41"/>
      <c r="F186" s="41"/>
      <c r="G186" s="41"/>
      <c r="H186" s="41"/>
      <c r="I186" s="41"/>
      <c r="J186" s="41"/>
      <c r="K186" s="41"/>
      <c r="L186" s="41"/>
      <c r="M186" s="41"/>
      <c r="N186" s="41"/>
      <c r="O186" s="1442"/>
      <c r="P186" s="41"/>
      <c r="Q186" s="41"/>
      <c r="R186" s="1442"/>
      <c r="S186" s="1442"/>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row>
    <row r="187" spans="1:65" x14ac:dyDescent="0.25">
      <c r="A187" s="46"/>
      <c r="B187" s="46"/>
      <c r="C187" s="820"/>
      <c r="D187" s="41"/>
      <c r="E187" s="41"/>
      <c r="F187" s="41"/>
      <c r="G187" s="41"/>
      <c r="H187" s="41"/>
      <c r="I187" s="41"/>
      <c r="J187" s="41"/>
      <c r="K187" s="41"/>
      <c r="L187" s="41"/>
      <c r="M187" s="41"/>
      <c r="N187" s="41"/>
      <c r="O187" s="1442"/>
      <c r="P187" s="41"/>
      <c r="Q187" s="41"/>
      <c r="R187" s="1442"/>
      <c r="S187" s="1442"/>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row>
    <row r="188" spans="1:65" x14ac:dyDescent="0.25">
      <c r="A188" s="46"/>
      <c r="B188" s="46"/>
      <c r="C188" s="820"/>
      <c r="D188" s="41"/>
      <c r="E188" s="41"/>
      <c r="F188" s="41"/>
      <c r="G188" s="41"/>
      <c r="H188" s="41"/>
      <c r="I188" s="41"/>
      <c r="J188" s="41"/>
      <c r="K188" s="41"/>
      <c r="L188" s="41"/>
      <c r="M188" s="41"/>
      <c r="N188" s="41"/>
      <c r="O188" s="1442"/>
      <c r="P188" s="41"/>
      <c r="Q188" s="41"/>
      <c r="R188" s="1442"/>
      <c r="S188" s="1442"/>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c r="BE188" s="41"/>
      <c r="BF188" s="41"/>
      <c r="BG188" s="41"/>
      <c r="BH188" s="41"/>
      <c r="BI188" s="41"/>
      <c r="BJ188" s="41"/>
      <c r="BK188" s="41"/>
      <c r="BL188" s="41"/>
      <c r="BM188" s="41"/>
    </row>
    <row r="189" spans="1:65" x14ac:dyDescent="0.25">
      <c r="A189" s="46"/>
      <c r="B189" s="46"/>
      <c r="C189" s="820"/>
      <c r="D189" s="41"/>
      <c r="E189" s="41"/>
      <c r="F189" s="41"/>
      <c r="G189" s="41"/>
      <c r="H189" s="41"/>
      <c r="I189" s="41"/>
      <c r="J189" s="41"/>
      <c r="K189" s="41"/>
      <c r="L189" s="41"/>
      <c r="M189" s="41"/>
      <c r="N189" s="41"/>
      <c r="O189" s="1442"/>
      <c r="P189" s="41"/>
      <c r="Q189" s="41"/>
      <c r="R189" s="1442"/>
      <c r="S189" s="1442"/>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row>
    <row r="190" spans="1:65" x14ac:dyDescent="0.25">
      <c r="A190" s="46"/>
      <c r="B190" s="46"/>
      <c r="C190" s="820"/>
      <c r="D190" s="41"/>
      <c r="E190" s="41"/>
      <c r="F190" s="41"/>
      <c r="G190" s="41"/>
      <c r="H190" s="41"/>
      <c r="I190" s="41"/>
      <c r="J190" s="41"/>
      <c r="K190" s="41"/>
      <c r="L190" s="41"/>
      <c r="M190" s="41"/>
      <c r="N190" s="41"/>
      <c r="O190" s="1442"/>
      <c r="P190" s="41"/>
      <c r="Q190" s="41"/>
      <c r="R190" s="1442"/>
      <c r="S190" s="1442"/>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row>
    <row r="191" spans="1:65" x14ac:dyDescent="0.25">
      <c r="A191" s="46"/>
      <c r="B191" s="46"/>
      <c r="C191" s="820"/>
      <c r="D191" s="41"/>
      <c r="E191" s="41"/>
      <c r="F191" s="41"/>
      <c r="G191" s="41"/>
      <c r="H191" s="41"/>
      <c r="I191" s="41"/>
      <c r="J191" s="41"/>
      <c r="K191" s="41"/>
      <c r="L191" s="41"/>
      <c r="M191" s="41"/>
      <c r="N191" s="41"/>
      <c r="O191" s="1442"/>
      <c r="P191" s="41"/>
      <c r="Q191" s="41"/>
      <c r="R191" s="1442"/>
      <c r="S191" s="1442"/>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row>
    <row r="192" spans="1:65" x14ac:dyDescent="0.25">
      <c r="A192" s="46"/>
      <c r="B192" s="46"/>
      <c r="C192" s="820"/>
      <c r="D192" s="41"/>
      <c r="E192" s="41"/>
      <c r="F192" s="41"/>
      <c r="G192" s="41"/>
      <c r="H192" s="41"/>
      <c r="I192" s="41"/>
      <c r="J192" s="41"/>
      <c r="K192" s="41"/>
      <c r="L192" s="41"/>
      <c r="M192" s="41"/>
      <c r="N192" s="41"/>
      <c r="O192" s="1442"/>
      <c r="P192" s="41"/>
      <c r="Q192" s="41"/>
      <c r="R192" s="1442"/>
      <c r="S192" s="1442"/>
      <c r="T192" s="41"/>
      <c r="U192" s="41"/>
      <c r="V192" s="41"/>
      <c r="W192" s="41"/>
      <c r="X192" s="41"/>
      <c r="Y192" s="41"/>
      <c r="Z192" s="41"/>
      <c r="AA192" s="41"/>
      <c r="AB192" s="41"/>
      <c r="AC192" s="41"/>
      <c r="AD192" s="41"/>
      <c r="AE192" s="41"/>
      <c r="AF192" s="41"/>
      <c r="AG192" s="41"/>
      <c r="AH192" s="41"/>
      <c r="AI192" s="41"/>
      <c r="AJ192" s="41"/>
      <c r="AK192" s="41"/>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row>
    <row r="193" spans="1:65" x14ac:dyDescent="0.25">
      <c r="A193" s="46"/>
      <c r="B193" s="46"/>
      <c r="C193" s="820"/>
      <c r="D193" s="41"/>
      <c r="E193" s="41"/>
      <c r="F193" s="41"/>
      <c r="G193" s="41"/>
      <c r="H193" s="41"/>
      <c r="I193" s="41"/>
      <c r="J193" s="41"/>
      <c r="K193" s="41"/>
      <c r="L193" s="41"/>
      <c r="M193" s="41"/>
      <c r="N193" s="41"/>
      <c r="O193" s="1442"/>
      <c r="P193" s="41"/>
      <c r="Q193" s="41"/>
      <c r="R193" s="1442"/>
      <c r="S193" s="1442"/>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row>
    <row r="194" spans="1:65" x14ac:dyDescent="0.25">
      <c r="A194" s="46"/>
      <c r="B194" s="46"/>
      <c r="C194" s="820"/>
      <c r="D194" s="41"/>
      <c r="E194" s="41"/>
      <c r="F194" s="41"/>
      <c r="G194" s="41"/>
      <c r="H194" s="41"/>
      <c r="I194" s="41"/>
      <c r="J194" s="41"/>
      <c r="K194" s="41"/>
      <c r="L194" s="41"/>
      <c r="M194" s="41"/>
      <c r="N194" s="41"/>
      <c r="O194" s="1442"/>
      <c r="P194" s="41"/>
      <c r="Q194" s="41"/>
      <c r="R194" s="1442"/>
      <c r="S194" s="1442"/>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row>
    <row r="195" spans="1:65" x14ac:dyDescent="0.25">
      <c r="A195" s="46"/>
      <c r="B195" s="46"/>
      <c r="C195" s="820"/>
      <c r="D195" s="41"/>
      <c r="E195" s="41"/>
      <c r="F195" s="41"/>
      <c r="G195" s="41"/>
      <c r="H195" s="41"/>
      <c r="I195" s="41"/>
      <c r="J195" s="41"/>
      <c r="K195" s="41"/>
      <c r="L195" s="41"/>
      <c r="M195" s="41"/>
      <c r="N195" s="41"/>
      <c r="O195" s="1442"/>
      <c r="P195" s="41"/>
      <c r="Q195" s="41"/>
      <c r="R195" s="1442"/>
      <c r="S195" s="1442"/>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row>
    <row r="196" spans="1:65" x14ac:dyDescent="0.25">
      <c r="A196" s="46"/>
      <c r="B196" s="46"/>
      <c r="C196" s="820"/>
      <c r="D196" s="41"/>
      <c r="E196" s="41"/>
      <c r="F196" s="41"/>
      <c r="G196" s="41"/>
      <c r="H196" s="41"/>
      <c r="I196" s="41"/>
      <c r="J196" s="41"/>
      <c r="K196" s="41"/>
      <c r="L196" s="41"/>
      <c r="M196" s="41"/>
      <c r="N196" s="41"/>
      <c r="O196" s="1442"/>
      <c r="P196" s="41"/>
      <c r="Q196" s="41"/>
      <c r="R196" s="1442"/>
      <c r="S196" s="1442"/>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row>
    <row r="197" spans="1:65" x14ac:dyDescent="0.25">
      <c r="A197" s="46"/>
      <c r="B197" s="46"/>
      <c r="C197" s="820"/>
      <c r="D197" s="41"/>
      <c r="E197" s="41"/>
      <c r="F197" s="41"/>
      <c r="G197" s="41"/>
      <c r="H197" s="41"/>
      <c r="I197" s="41"/>
      <c r="J197" s="41"/>
      <c r="K197" s="41"/>
      <c r="L197" s="41"/>
      <c r="M197" s="41"/>
      <c r="N197" s="41"/>
      <c r="O197" s="1442"/>
      <c r="P197" s="41"/>
      <c r="Q197" s="41"/>
      <c r="R197" s="1442"/>
      <c r="S197" s="1442"/>
      <c r="T197" s="41"/>
      <c r="U197" s="41"/>
      <c r="V197" s="41"/>
      <c r="W197" s="41"/>
      <c r="X197" s="41"/>
      <c r="Y197" s="41"/>
      <c r="Z197" s="41"/>
      <c r="AA197" s="41"/>
      <c r="AB197" s="41"/>
      <c r="AC197" s="41"/>
      <c r="AD197" s="41"/>
      <c r="AE197" s="41"/>
      <c r="AF197" s="41"/>
      <c r="AG197" s="41"/>
      <c r="AH197" s="41"/>
      <c r="AI197" s="41"/>
      <c r="AJ197" s="41"/>
      <c r="AK197" s="41"/>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row>
    <row r="198" spans="1:65" x14ac:dyDescent="0.25">
      <c r="A198" s="46"/>
      <c r="B198" s="46"/>
      <c r="C198" s="820"/>
      <c r="D198" s="41"/>
      <c r="E198" s="41"/>
      <c r="F198" s="41"/>
      <c r="G198" s="41"/>
      <c r="H198" s="41"/>
      <c r="I198" s="41"/>
      <c r="J198" s="41"/>
      <c r="K198" s="41"/>
      <c r="L198" s="41"/>
      <c r="M198" s="41"/>
      <c r="N198" s="41"/>
      <c r="O198" s="1442"/>
      <c r="P198" s="41"/>
      <c r="Q198" s="41"/>
      <c r="R198" s="1442"/>
      <c r="S198" s="1442"/>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row>
    <row r="199" spans="1:65" x14ac:dyDescent="0.25">
      <c r="A199" s="46"/>
      <c r="B199" s="46"/>
      <c r="C199" s="820"/>
      <c r="D199" s="41"/>
      <c r="E199" s="41"/>
      <c r="F199" s="41"/>
      <c r="G199" s="41"/>
      <c r="H199" s="41"/>
      <c r="I199" s="41"/>
      <c r="J199" s="41"/>
      <c r="K199" s="41"/>
      <c r="L199" s="41"/>
      <c r="M199" s="41"/>
      <c r="N199" s="41"/>
      <c r="O199" s="1442"/>
      <c r="P199" s="41"/>
      <c r="Q199" s="41"/>
      <c r="R199" s="1442"/>
      <c r="S199" s="1442"/>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row>
    <row r="200" spans="1:65" x14ac:dyDescent="0.25">
      <c r="A200" s="46"/>
      <c r="B200" s="46"/>
      <c r="C200" s="820"/>
      <c r="D200" s="41"/>
      <c r="E200" s="41"/>
      <c r="F200" s="41"/>
      <c r="G200" s="41"/>
      <c r="H200" s="41"/>
      <c r="I200" s="41"/>
      <c r="J200" s="41"/>
      <c r="K200" s="41"/>
      <c r="L200" s="41"/>
      <c r="M200" s="41"/>
      <c r="N200" s="41"/>
      <c r="O200" s="1442"/>
      <c r="P200" s="41"/>
      <c r="Q200" s="41"/>
      <c r="R200" s="1442"/>
      <c r="S200" s="1442"/>
      <c r="T200" s="41"/>
      <c r="U200" s="41"/>
      <c r="V200" s="41"/>
      <c r="W200" s="41"/>
      <c r="X200" s="41"/>
      <c r="Y200" s="41"/>
      <c r="Z200" s="41"/>
      <c r="AA200" s="41"/>
      <c r="AB200" s="41"/>
      <c r="AC200" s="41"/>
      <c r="AD200" s="41"/>
      <c r="AE200" s="41"/>
      <c r="AF200" s="41"/>
      <c r="AG200" s="41"/>
      <c r="AH200" s="41"/>
      <c r="AI200" s="41"/>
      <c r="AJ200" s="41"/>
      <c r="AK200" s="41"/>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row>
    <row r="201" spans="1:65" x14ac:dyDescent="0.25">
      <c r="A201" s="46"/>
      <c r="B201" s="46"/>
      <c r="C201" s="820"/>
      <c r="D201" s="41"/>
      <c r="E201" s="41"/>
      <c r="F201" s="41"/>
      <c r="G201" s="41"/>
      <c r="H201" s="41"/>
      <c r="I201" s="41"/>
      <c r="J201" s="41"/>
      <c r="K201" s="41"/>
      <c r="L201" s="41"/>
      <c r="M201" s="41"/>
      <c r="N201" s="41"/>
      <c r="O201" s="1442"/>
      <c r="P201" s="41"/>
      <c r="Q201" s="41"/>
      <c r="R201" s="1442"/>
      <c r="S201" s="1442"/>
      <c r="T201" s="41"/>
      <c r="U201" s="41"/>
      <c r="V201" s="41"/>
      <c r="W201" s="41"/>
      <c r="X201" s="41"/>
      <c r="Y201" s="41"/>
      <c r="Z201" s="41"/>
      <c r="AA201" s="41"/>
      <c r="AB201" s="41"/>
      <c r="AC201" s="41"/>
      <c r="AD201" s="41"/>
      <c r="AE201" s="41"/>
      <c r="AF201" s="41"/>
      <c r="AG201" s="41"/>
      <c r="AH201" s="41"/>
      <c r="AI201" s="41"/>
      <c r="AJ201" s="41"/>
      <c r="AK201" s="41"/>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row>
    <row r="202" spans="1:65" x14ac:dyDescent="0.25">
      <c r="A202" s="46"/>
      <c r="B202" s="46"/>
      <c r="C202" s="820"/>
      <c r="D202" s="41"/>
      <c r="E202" s="41"/>
      <c r="F202" s="41"/>
      <c r="G202" s="41"/>
      <c r="H202" s="41"/>
      <c r="I202" s="41"/>
      <c r="J202" s="41"/>
      <c r="K202" s="41"/>
      <c r="L202" s="41"/>
      <c r="M202" s="41"/>
      <c r="N202" s="41"/>
      <c r="O202" s="1442"/>
      <c r="P202" s="41"/>
      <c r="Q202" s="41"/>
      <c r="R202" s="1442"/>
      <c r="S202" s="1442"/>
      <c r="T202" s="41"/>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row>
    <row r="203" spans="1:65" x14ac:dyDescent="0.25">
      <c r="A203" s="46"/>
      <c r="B203" s="46"/>
      <c r="C203" s="820"/>
      <c r="D203" s="41"/>
      <c r="E203" s="41"/>
      <c r="F203" s="41"/>
      <c r="G203" s="41"/>
      <c r="H203" s="41"/>
      <c r="I203" s="41"/>
      <c r="J203" s="41"/>
      <c r="K203" s="41"/>
      <c r="L203" s="41"/>
      <c r="M203" s="41"/>
      <c r="N203" s="41"/>
      <c r="O203" s="1442"/>
      <c r="P203" s="41"/>
      <c r="Q203" s="41"/>
      <c r="R203" s="1442"/>
      <c r="S203" s="1442"/>
      <c r="T203" s="41"/>
      <c r="U203" s="41"/>
      <c r="V203" s="41"/>
      <c r="W203" s="41"/>
      <c r="X203" s="41"/>
      <c r="Y203" s="41"/>
      <c r="Z203" s="41"/>
      <c r="AA203" s="41"/>
      <c r="AB203" s="41"/>
      <c r="AC203" s="41"/>
      <c r="AD203" s="41"/>
      <c r="AE203" s="41"/>
      <c r="AF203" s="41"/>
      <c r="AG203" s="41"/>
      <c r="AH203" s="41"/>
      <c r="AI203" s="41"/>
      <c r="AJ203" s="41"/>
      <c r="AK203" s="41"/>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row>
    <row r="204" spans="1:65" x14ac:dyDescent="0.25">
      <c r="A204" s="46"/>
      <c r="B204" s="46"/>
      <c r="C204" s="820"/>
      <c r="D204" s="41"/>
      <c r="E204" s="41"/>
      <c r="F204" s="41"/>
      <c r="G204" s="41"/>
      <c r="H204" s="41"/>
      <c r="I204" s="41"/>
      <c r="J204" s="41"/>
      <c r="K204" s="41"/>
      <c r="L204" s="41"/>
      <c r="M204" s="41"/>
      <c r="N204" s="41"/>
      <c r="O204" s="1442"/>
      <c r="P204" s="41"/>
      <c r="Q204" s="41"/>
      <c r="R204" s="1442"/>
      <c r="S204" s="1442"/>
      <c r="T204" s="41"/>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row>
    <row r="205" spans="1:65" x14ac:dyDescent="0.25">
      <c r="A205" s="46"/>
      <c r="B205" s="46"/>
      <c r="C205" s="820"/>
      <c r="D205" s="41"/>
      <c r="E205" s="41"/>
      <c r="F205" s="41"/>
      <c r="G205" s="41"/>
      <c r="H205" s="41"/>
      <c r="I205" s="41"/>
      <c r="J205" s="41"/>
      <c r="K205" s="41"/>
      <c r="L205" s="41"/>
      <c r="M205" s="41"/>
      <c r="N205" s="41"/>
      <c r="O205" s="1442"/>
      <c r="P205" s="41"/>
      <c r="Q205" s="41"/>
      <c r="R205" s="1442"/>
      <c r="S205" s="1442"/>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row>
    <row r="206" spans="1:65" x14ac:dyDescent="0.25">
      <c r="A206" s="46"/>
      <c r="B206" s="46"/>
      <c r="C206" s="820"/>
      <c r="D206" s="41"/>
      <c r="E206" s="41"/>
      <c r="F206" s="41"/>
      <c r="G206" s="41"/>
      <c r="H206" s="41"/>
      <c r="I206" s="41"/>
      <c r="J206" s="41"/>
      <c r="K206" s="41"/>
      <c r="L206" s="41"/>
      <c r="M206" s="41"/>
      <c r="N206" s="41"/>
      <c r="O206" s="1442"/>
      <c r="P206" s="41"/>
      <c r="Q206" s="41"/>
      <c r="R206" s="1442"/>
      <c r="S206" s="1442"/>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row>
    <row r="207" spans="1:65" x14ac:dyDescent="0.25">
      <c r="A207" s="46"/>
      <c r="B207" s="46"/>
      <c r="C207" s="820"/>
      <c r="D207" s="41"/>
      <c r="E207" s="41"/>
      <c r="F207" s="41"/>
      <c r="G207" s="41"/>
      <c r="H207" s="41"/>
      <c r="I207" s="41"/>
      <c r="J207" s="41"/>
      <c r="K207" s="41"/>
      <c r="L207" s="41"/>
      <c r="M207" s="41"/>
      <c r="N207" s="41"/>
      <c r="O207" s="1442"/>
      <c r="P207" s="41"/>
      <c r="Q207" s="41"/>
      <c r="R207" s="1442"/>
      <c r="S207" s="1442"/>
      <c r="T207" s="41"/>
      <c r="U207" s="41"/>
      <c r="V207" s="41"/>
      <c r="W207" s="41"/>
      <c r="X207" s="41"/>
      <c r="Y207" s="41"/>
      <c r="Z207" s="41"/>
      <c r="AA207" s="41"/>
      <c r="AB207" s="41"/>
      <c r="AC207" s="41"/>
      <c r="AD207" s="41"/>
      <c r="AE207" s="41"/>
      <c r="AF207" s="41"/>
      <c r="AG207" s="41"/>
      <c r="AH207" s="41"/>
      <c r="AI207" s="41"/>
      <c r="AJ207" s="41"/>
      <c r="AK207" s="41"/>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row>
    <row r="208" spans="1:65" x14ac:dyDescent="0.25">
      <c r="A208" s="46"/>
      <c r="B208" s="46"/>
      <c r="C208" s="820"/>
      <c r="D208" s="41"/>
      <c r="E208" s="41"/>
      <c r="F208" s="41"/>
      <c r="G208" s="41"/>
      <c r="H208" s="41"/>
      <c r="I208" s="41"/>
      <c r="J208" s="41"/>
      <c r="K208" s="41"/>
      <c r="L208" s="41"/>
      <c r="M208" s="41"/>
      <c r="N208" s="41"/>
      <c r="O208" s="1442"/>
      <c r="P208" s="41"/>
      <c r="Q208" s="41"/>
      <c r="R208" s="1442"/>
      <c r="S208" s="1442"/>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row>
    <row r="209" spans="1:65" x14ac:dyDescent="0.25">
      <c r="A209" s="46"/>
      <c r="B209" s="46"/>
      <c r="C209" s="820"/>
      <c r="D209" s="41"/>
      <c r="E209" s="41"/>
      <c r="F209" s="41"/>
      <c r="G209" s="41"/>
      <c r="H209" s="41"/>
      <c r="I209" s="41"/>
      <c r="J209" s="41"/>
      <c r="K209" s="41"/>
      <c r="L209" s="41"/>
      <c r="M209" s="41"/>
      <c r="N209" s="41"/>
      <c r="O209" s="1442"/>
      <c r="P209" s="41"/>
      <c r="Q209" s="41"/>
      <c r="R209" s="1442"/>
      <c r="S209" s="1442"/>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row>
    <row r="210" spans="1:65" x14ac:dyDescent="0.25">
      <c r="A210" s="46"/>
      <c r="B210" s="46"/>
      <c r="C210" s="820"/>
      <c r="D210" s="41"/>
      <c r="E210" s="41"/>
      <c r="F210" s="41"/>
      <c r="G210" s="41"/>
      <c r="H210" s="41"/>
      <c r="I210" s="41"/>
      <c r="J210" s="41"/>
      <c r="K210" s="41"/>
      <c r="L210" s="41"/>
      <c r="M210" s="41"/>
      <c r="N210" s="41"/>
      <c r="O210" s="1442"/>
      <c r="P210" s="41"/>
      <c r="Q210" s="41"/>
      <c r="R210" s="1442"/>
      <c r="S210" s="1442"/>
      <c r="T210" s="41"/>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row>
    <row r="211" spans="1:65" x14ac:dyDescent="0.25">
      <c r="A211" s="46"/>
      <c r="B211" s="46"/>
      <c r="C211" s="820"/>
      <c r="D211" s="41"/>
      <c r="E211" s="41"/>
      <c r="F211" s="41"/>
      <c r="G211" s="41"/>
      <c r="H211" s="41"/>
      <c r="I211" s="41"/>
      <c r="J211" s="41"/>
      <c r="K211" s="41"/>
      <c r="L211" s="41"/>
      <c r="M211" s="41"/>
      <c r="N211" s="41"/>
      <c r="O211" s="1442"/>
      <c r="P211" s="41"/>
      <c r="Q211" s="41"/>
      <c r="R211" s="1442"/>
      <c r="S211" s="1442"/>
      <c r="T211" s="41"/>
      <c r="U211" s="41"/>
      <c r="V211" s="41"/>
      <c r="W211" s="41"/>
      <c r="X211" s="41"/>
      <c r="Y211" s="41"/>
      <c r="Z211" s="41"/>
      <c r="AA211" s="41"/>
      <c r="AB211" s="41"/>
      <c r="AC211" s="41"/>
      <c r="AD211" s="41"/>
      <c r="AE211" s="41"/>
      <c r="AF211" s="41"/>
      <c r="AG211" s="41"/>
      <c r="AH211" s="41"/>
      <c r="AI211" s="41"/>
      <c r="AJ211" s="41"/>
      <c r="AK211" s="41"/>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row>
    <row r="212" spans="1:65" x14ac:dyDescent="0.25">
      <c r="A212" s="46"/>
      <c r="B212" s="46"/>
      <c r="C212" s="820"/>
      <c r="D212" s="41"/>
      <c r="E212" s="41"/>
      <c r="F212" s="41"/>
      <c r="G212" s="41"/>
      <c r="H212" s="41"/>
      <c r="I212" s="41"/>
      <c r="J212" s="41"/>
      <c r="K212" s="41"/>
      <c r="L212" s="41"/>
      <c r="M212" s="41"/>
      <c r="N212" s="41"/>
      <c r="O212" s="1442"/>
      <c r="P212" s="41"/>
      <c r="Q212" s="41"/>
      <c r="R212" s="1442"/>
      <c r="S212" s="1442"/>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row>
    <row r="213" spans="1:65" x14ac:dyDescent="0.25">
      <c r="A213" s="46"/>
      <c r="B213" s="46"/>
      <c r="C213" s="820"/>
      <c r="D213" s="41"/>
      <c r="E213" s="41"/>
      <c r="F213" s="41"/>
      <c r="G213" s="41"/>
      <c r="H213" s="41"/>
      <c r="I213" s="41"/>
      <c r="J213" s="41"/>
      <c r="K213" s="41"/>
      <c r="L213" s="41"/>
      <c r="M213" s="41"/>
      <c r="N213" s="41"/>
      <c r="O213" s="1442"/>
      <c r="P213" s="41"/>
      <c r="Q213" s="41"/>
      <c r="R213" s="1442"/>
      <c r="S213" s="1442"/>
      <c r="T213" s="41"/>
      <c r="U213" s="41"/>
      <c r="V213" s="41"/>
      <c r="W213" s="41"/>
      <c r="X213" s="41"/>
      <c r="Y213" s="41"/>
      <c r="Z213" s="41"/>
      <c r="AA213" s="41"/>
      <c r="AB213" s="41"/>
      <c r="AC213" s="41"/>
      <c r="AD213" s="41"/>
      <c r="AE213" s="41"/>
      <c r="AF213" s="41"/>
      <c r="AG213" s="41"/>
      <c r="AH213" s="41"/>
      <c r="AI213" s="41"/>
      <c r="AJ213" s="41"/>
      <c r="AK213" s="41"/>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row>
    <row r="214" spans="1:65" x14ac:dyDescent="0.25">
      <c r="A214" s="46"/>
      <c r="B214" s="46"/>
      <c r="C214" s="820"/>
      <c r="D214" s="41"/>
      <c r="E214" s="41"/>
      <c r="F214" s="41"/>
      <c r="G214" s="41"/>
      <c r="H214" s="41"/>
      <c r="I214" s="41"/>
      <c r="J214" s="41"/>
      <c r="K214" s="41"/>
      <c r="L214" s="41"/>
      <c r="M214" s="41"/>
      <c r="N214" s="41"/>
      <c r="O214" s="1442"/>
      <c r="P214" s="41"/>
      <c r="Q214" s="41"/>
      <c r="R214" s="1442"/>
      <c r="S214" s="1442"/>
      <c r="T214" s="41"/>
      <c r="U214" s="41"/>
      <c r="V214" s="41"/>
      <c r="W214" s="41"/>
      <c r="X214" s="41"/>
      <c r="Y214" s="41"/>
      <c r="Z214" s="41"/>
      <c r="AA214" s="41"/>
      <c r="AB214" s="41"/>
      <c r="AC214" s="41"/>
      <c r="AD214" s="41"/>
      <c r="AE214" s="41"/>
      <c r="AF214" s="41"/>
      <c r="AG214" s="41"/>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row>
  </sheetData>
  <sheetProtection algorithmName="SHA-512" hashValue="Jynw+F72wsx5WeM022A1NH2p8YHYfHCcOoypSItXC0ZTYTNsZM6fHj0nMBTv9XDfConU7YlS6gfXYVJmHc7tfQ==" saltValue="Q37ZGeDNnNAsHaZiZkGDSA==" spinCount="100000" sheet="1" objects="1" scenarios="1"/>
  <mergeCells count="6">
    <mergeCell ref="A2:J3"/>
    <mergeCell ref="H111:J111"/>
    <mergeCell ref="A112:U112"/>
    <mergeCell ref="A6:J6"/>
    <mergeCell ref="A7:J7"/>
    <mergeCell ref="A8:J8"/>
  </mergeCells>
  <phoneticPr fontId="65" type="noConversion"/>
  <conditionalFormatting sqref="A112">
    <cfRule type="dataBar" priority="82">
      <dataBar>
        <cfvo type="num" val="0"/>
        <cfvo type="formula" val="COUNT($B$115:$S$115)"/>
        <color rgb="FFFFB628"/>
      </dataBar>
      <extLst>
        <ext xmlns:x14="http://schemas.microsoft.com/office/spreadsheetml/2009/9/main" uri="{B025F937-C7B1-47D3-B67F-A62EFF666E3E}">
          <x14:id>{2D107837-D52B-41C2-9925-CDF19C5C3B60}</x14:id>
        </ext>
      </extLst>
    </cfRule>
  </conditionalFormatting>
  <conditionalFormatting sqref="B10:B109">
    <cfRule type="expression" dxfId="213" priority="921" stopIfTrue="1">
      <formula>$W10=FALSE</formula>
    </cfRule>
    <cfRule type="notContainsBlanks" dxfId="212" priority="922">
      <formula>LEN(TRIM(B10))&gt;0</formula>
    </cfRule>
    <cfRule type="expression" dxfId="211" priority="923">
      <formula>A10&lt;&gt;""</formula>
    </cfRule>
  </conditionalFormatting>
  <conditionalFormatting sqref="D10:D109">
    <cfRule type="notContainsBlanks" dxfId="210" priority="924">
      <formula>LEN(TRIM(D10))&gt;0</formula>
    </cfRule>
    <cfRule type="expression" dxfId="209" priority="925" stopIfTrue="1">
      <formula>$X10=FALSE</formula>
    </cfRule>
    <cfRule type="expression" dxfId="208" priority="926">
      <formula>A10&lt;&gt;""</formula>
    </cfRule>
  </conditionalFormatting>
  <conditionalFormatting sqref="E10:E109">
    <cfRule type="notContainsBlanks" dxfId="207" priority="32">
      <formula>LEN(TRIM(E10))&gt;0</formula>
    </cfRule>
    <cfRule type="expression" dxfId="206" priority="56">
      <formula>A10&lt;&gt;""</formula>
    </cfRule>
  </conditionalFormatting>
  <conditionalFormatting sqref="F10:F109">
    <cfRule type="expression" dxfId="205" priority="35">
      <formula>A10&lt;&gt;""</formula>
    </cfRule>
  </conditionalFormatting>
  <conditionalFormatting sqref="F10:G109">
    <cfRule type="notContainsBlanks" dxfId="204" priority="34">
      <formula>LEN(TRIM(F10))&gt;0</formula>
    </cfRule>
  </conditionalFormatting>
  <conditionalFormatting sqref="G10:G109">
    <cfRule type="expression" dxfId="203" priority="37">
      <formula>A10&lt;&gt;""</formula>
    </cfRule>
  </conditionalFormatting>
  <conditionalFormatting sqref="H10:H109">
    <cfRule type="expression" dxfId="202" priority="66">
      <formula>A10&lt;&gt;""</formula>
    </cfRule>
  </conditionalFormatting>
  <conditionalFormatting sqref="H10:R109">
    <cfRule type="notContainsBlanks" dxfId="201" priority="1">
      <formula>LEN(TRIM(H10))&gt;0</formula>
    </cfRule>
  </conditionalFormatting>
  <conditionalFormatting sqref="I10:I109">
    <cfRule type="expression" dxfId="200" priority="64">
      <formula>A10&lt;&gt;""</formula>
    </cfRule>
  </conditionalFormatting>
  <conditionalFormatting sqref="J10:J109">
    <cfRule type="expression" dxfId="199" priority="22">
      <formula>A10&lt;&gt;""</formula>
    </cfRule>
  </conditionalFormatting>
  <conditionalFormatting sqref="K10:K109">
    <cfRule type="expression" dxfId="198" priority="19">
      <formula>A10&lt;&gt;""</formula>
    </cfRule>
  </conditionalFormatting>
  <conditionalFormatting sqref="L10:L109">
    <cfRule type="expression" dxfId="197" priority="13">
      <formula>A10&lt;&gt;""</formula>
    </cfRule>
    <cfRule type="notContainsBlanks" dxfId="196" priority="14">
      <formula>LEN(TRIM(L10))&gt;0</formula>
    </cfRule>
    <cfRule type="expression" dxfId="195" priority="15">
      <formula>XFC10&lt;&gt;""</formula>
    </cfRule>
  </conditionalFormatting>
  <conditionalFormatting sqref="M10 N10:N109">
    <cfRule type="expression" dxfId="194" priority="2">
      <formula>XFD10&lt;&gt;""</formula>
    </cfRule>
  </conditionalFormatting>
  <conditionalFormatting sqref="M10:M109">
    <cfRule type="expression" dxfId="193" priority="4">
      <formula>A10&lt;&gt;""</formula>
    </cfRule>
  </conditionalFormatting>
  <conditionalFormatting sqref="N10:O109">
    <cfRule type="expression" dxfId="192" priority="54">
      <formula>XFD10&lt;&gt;""</formula>
    </cfRule>
  </conditionalFormatting>
  <conditionalFormatting sqref="P10:P109">
    <cfRule type="expression" dxfId="191" priority="58">
      <formula>A10&lt;&gt;""</formula>
    </cfRule>
  </conditionalFormatting>
  <conditionalFormatting sqref="Q10:Q109">
    <cfRule type="expression" dxfId="190" priority="50">
      <formula>A10&lt;&gt;""</formula>
    </cfRule>
  </conditionalFormatting>
  <conditionalFormatting sqref="R10:R109">
    <cfRule type="expression" dxfId="189" priority="48">
      <formula>A10&lt;&gt;""</formula>
    </cfRule>
  </conditionalFormatting>
  <conditionalFormatting sqref="U10:U109">
    <cfRule type="notContainsBlanks" dxfId="188" priority="40">
      <formula>LEN(TRIM(U10))&gt;0</formula>
    </cfRule>
    <cfRule type="expression" dxfId="187" priority="41">
      <formula>A10&lt;&gt;""</formula>
    </cfRule>
  </conditionalFormatting>
  <dataValidations xWindow="3363" yWindow="775" count="19">
    <dataValidatio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_x000a_" sqref="O9" xr:uid="{A5DBB0F1-F2AD-47D5-885C-F257B64B60C2}"/>
    <dataValidation type="list" allowBlank="1" showErrorMessage="1" prompt="Your first building is inputted in Step 2 tab" sqref="F10:F109" xr:uid="{F4576D4D-C6B6-44A8-A0BD-758E8A5779B7}">
      <formula1>"A, B, C, D, E, F, G, N/A"</formula1>
    </dataValidation>
    <dataValidation type="decimal" operator="greaterThanOrEqual" allowBlank="1" showInputMessage="1" showErrorMessage="1" sqref="I110:M110" xr:uid="{CE51A13D-CEEB-480E-A624-FF7DD3A75FD3}">
      <formula1>0.01</formula1>
    </dataValidation>
    <dataValidation type="decimal" operator="greaterThanOrEqual" allowBlank="1" showInputMessage="1" showErrorMessage="1" prompt="Pre fabric improvements (see Guidance tab). _x000a_Please attach calculation or heat loss survey." sqref="Q10:Q109" xr:uid="{88B80D4E-FB8E-494F-8536-3E626591C574}">
      <formula1>0</formula1>
    </dataValidation>
    <dataValidation allowBlank="1" showErrorMessage="1" prompt="Annual kWhs can be obtained from utility invoices, metering or DEC certificates_x000a_" sqref="U9 S110" xr:uid="{9C901CE4-2B7B-47AF-8773-28564EEF60DF}"/>
    <dataValidation type="textLength" operator="lessThanOrEqual" allowBlank="1" showInputMessage="1" showErrorMessage="1" sqref="O110" xr:uid="{186311DA-71A3-4114-AEE3-BFF2514E952F}">
      <formula1>10</formula1>
    </dataValidation>
    <dataValidation type="decimal" operator="greaterThan" allowBlank="1" showInputMessage="1" showErrorMessage="1" sqref="R10:R109" xr:uid="{08FB6E67-6AFE-44E2-A083-ACD15951B4D7}">
      <formula1>0</formula1>
    </dataValidation>
    <dataValidation type="textLength" allowBlank="1" showInputMessage="1" showErrorMessage="1" sqref="I10:I109" xr:uid="{0B27BA90-7E58-4463-AC50-4CD1962A91A1}">
      <formula1>5</formula1>
      <formula2>8</formula2>
    </dataValidation>
    <dataValidation type="decimal" operator="greaterThanOrEqual" allowBlank="1" showInputMessage="1" showErrorMessage="1" sqref="J10:J109" xr:uid="{166CE3A6-23A5-4E16-84B7-A5EC7F35C868}">
      <formula1>1</formula1>
    </dataValidation>
    <dataValidation type="decimal" operator="greaterThan" allowBlank="1" showErrorMessage="1" prompt="Pre fabric improvements (see guidance tab). _x000a_Please attach calculation or heat loss survey." sqref="P10:P109" xr:uid="{A0BC039B-AD03-453B-B401-ED9D51948F0B}">
      <formula1>0</formula1>
    </dataValidation>
    <dataValidation type="whole" allowBlank="1" showInputMessage="1" showErrorMessage="1" prompt="Age based on year of construction. Enter as whole number" sqref="H10:H109" xr:uid="{D134B15E-8F79-47D6-B9CD-2E61BEF59D9E}">
      <formula1>0</formula1>
      <formula2>250</formula2>
    </dataValidation>
    <dataValidation type="textLength" allowBlank="1" showInputMessage="1" showErrorMessage="1" prompt="Please input the 24 digit Unique Reference Number of your DEC " sqref="G10:G109" xr:uid="{CEA762F4-4EAC-4508-AE6F-9ACED0864256}">
      <formula1>1</formula1>
      <formula2>24</formula2>
    </dataValidation>
    <dataValidation allowBlank="1" showInputMessage="1" showErrorMessage="1" prompt="Annual kWhs can be obtained from metered data, the previous year’s energy bills and/or the latest DEC. Data should be recorded according to FY April-March. This data is being used for evaluation purposes to support the measurement of the scheme's impact." sqref="N9" xr:uid="{F9ED58AD-5C35-41F3-BCC4-E9A79752D1A0}"/>
    <dataValidation allowBlank="1" showInputMessage="1" showErrorMessage="1" prompt="Please enter n/a if you have not received LCSF funding." sqref="U10:U109" xr:uid="{E5451BCF-D586-4274-8C1C-5B575CDACC44}"/>
    <dataValidation type="decimal" operator="greaterTha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 sqref="N10:O109" xr:uid="{4DA0BA50-920A-4761-8F40-60C9BA86CC4C}">
      <formula1>0</formula1>
    </dataValidation>
    <dataValidation type="decimal" operator="greaterThan" allowBlank="1" showInputMessage="1" showErrorMessage="1" prompt="Annual kWhs can be obtained from metered data, the previous year’s energy bills and/or the latest DEC. Data should reflect typical use." sqref="L11:L109" xr:uid="{2597853C-461E-4620-8CA1-AC73CDA094D8}">
      <formula1>0</formula1>
    </dataValidation>
    <dataValidation type="decimal" operator="greaterThan" allowBlank="1" showInputMessage="1" showErrorMessage="1" prompt="Baseline annual kWhs can be obtained from the average of yearly metered data, the previous year’s energy bills and/or the  DEC. Data should reflect typical use." sqref="L10:M10" xr:uid="{B5971DA0-DCB2-4FEC-AD0E-A3656394AD30}">
      <formula1>0</formula1>
    </dataValidation>
    <dataValidation allowBlank="1" showInputMessage="1" showErrorMessage="1" prompt="Baseline annual kWhs can be obtained from the average of yearly metered data, the previous year’s energy bills and/or the  DEC. Data should reflect typical use." sqref="L9:M9" xr:uid="{9D2AB7B1-B3BD-477D-9607-598D75135E37}"/>
    <dataValidation type="decimal" operator="greaterThan" allowBlank="1" showInputMessage="1" showErrorMessage="1" prompt="Annual kWhs can be obtained from utility invoices, metering or DEC certificates." sqref="M11:M109" xr:uid="{81F1F44A-F8ED-47B5-9EAE-5AEC8D582C7C}">
      <formula1>0</formula1>
    </dataValidation>
  </dataValidations>
  <pageMargins left="0.7" right="0.7" top="0.75" bottom="0.75" header="0.3" footer="0.3"/>
  <pageSetup paperSize="8" scale="52"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COUNT($B$115:$S$115)</xm:f>
              </x14:cfvo>
              <x14:negativeFillColor rgb="FFFF0000"/>
              <x14:axisColor rgb="FF000000"/>
            </x14:dataBar>
          </x14:cfRule>
          <xm:sqref>A112</xm:sqref>
        </x14:conditionalFormatting>
      </x14:conditionalFormattings>
    </ext>
    <ext xmlns:x14="http://schemas.microsoft.com/office/spreadsheetml/2009/9/main" uri="{CCE6A557-97BC-4b89-ADB6-D9C93CAAB3DF}">
      <x14:dataValidations xmlns:xm="http://schemas.microsoft.com/office/excel/2006/main" xWindow="3363" yWindow="775" count="3">
        <x14:dataValidation type="list" allowBlank="1" showInputMessage="1" showErrorMessage="1" prompt="Building list is shown in the guidance tab." xr:uid="{E6C729FD-E444-400E-B995-B9D35527BC86}">
          <x14:formula1>
            <xm:f>Guidance!$L$201:$L$230</xm:f>
          </x14:formula1>
          <xm:sqref>E10:E109</xm:sqref>
        </x14:dataValidation>
        <x14:dataValidation type="list" allowBlank="1" showInputMessage="1" showErrorMessage="1" prompt="The full list of site type options is shown at the end of the guidance tab." xr:uid="{CB8EEEC4-D405-4FAB-9604-65C9533BE2C0}">
          <x14:formula1>
            <xm:f>Guidance!$D$201:$D$229</xm:f>
          </x14:formula1>
          <xm:sqref>B10:B109</xm:sqref>
        </x14:dataValidation>
        <x14:dataValidation type="list" operator="greaterThanOrEqual" allowBlank="1" showInputMessage="1" showErrorMessage="1" xr:uid="{29D20D05-14A3-48AE-9D2F-1B8986291C43}">
          <x14:formula1>
            <xm:f>'Extra look-up'!$B$69:$B$76</xm:f>
          </x14:formula1>
          <xm:sqref>K10:K109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CB2FA-91FA-473B-92F6-8EB68731A0BF}">
  <sheetPr codeName="Sheet9">
    <tabColor rgb="FF2DAE76"/>
  </sheetPr>
  <dimension ref="A1:BG84"/>
  <sheetViews>
    <sheetView showGridLines="0" showRowColHeaders="0" zoomScale="40" zoomScaleNormal="40" workbookViewId="0">
      <selection activeCell="B1" sqref="B1"/>
    </sheetView>
  </sheetViews>
  <sheetFormatPr defaultColWidth="9.1796875" defaultRowHeight="15.5" x14ac:dyDescent="0.35"/>
  <cols>
    <col min="1" max="2" width="3.453125" style="175" customWidth="1"/>
    <col min="3" max="3" width="26.453125" style="1161" customWidth="1"/>
    <col min="4" max="15" width="35.54296875" style="1161" customWidth="1"/>
    <col min="16" max="16" width="3.453125" style="175" customWidth="1"/>
    <col min="17" max="16383" width="9.1796875" style="1161"/>
    <col min="16384" max="16384" width="9.1796875" style="1161" bestFit="1"/>
  </cols>
  <sheetData>
    <row r="1" spans="1:59" s="1158" customFormat="1" x14ac:dyDescent="0.35">
      <c r="A1" s="175"/>
      <c r="B1" s="175"/>
      <c r="C1" s="1157"/>
      <c r="D1" s="1157"/>
      <c r="E1" s="1157"/>
      <c r="F1" s="1157"/>
      <c r="G1" s="1157"/>
      <c r="H1" s="1157"/>
      <c r="I1" s="1157"/>
      <c r="J1" s="1157"/>
      <c r="K1" s="1157"/>
      <c r="L1" s="1157"/>
      <c r="M1" s="1157"/>
      <c r="N1" s="1157"/>
      <c r="O1" s="1157"/>
      <c r="P1" s="1157"/>
      <c r="Q1" s="1157"/>
      <c r="R1" s="1157"/>
      <c r="S1" s="1161"/>
      <c r="T1" s="1161"/>
      <c r="U1" s="1161"/>
      <c r="V1" s="1161"/>
      <c r="W1" s="1161"/>
      <c r="X1" s="1161"/>
      <c r="Y1" s="1161"/>
      <c r="Z1" s="1161"/>
      <c r="AA1" s="1161"/>
      <c r="AB1" s="1161"/>
      <c r="AC1" s="1161"/>
      <c r="AD1" s="1161"/>
      <c r="AE1" s="1161"/>
      <c r="AF1" s="1161"/>
      <c r="AG1" s="1161"/>
      <c r="AH1" s="1161"/>
      <c r="AI1" s="1161"/>
      <c r="AJ1" s="1161"/>
      <c r="AK1" s="1161"/>
      <c r="AL1" s="1161"/>
      <c r="AM1" s="1161"/>
      <c r="AN1" s="1161"/>
      <c r="AO1" s="1161"/>
      <c r="AP1" s="1161"/>
      <c r="AQ1" s="1161"/>
      <c r="AR1" s="1161"/>
      <c r="AS1" s="1161"/>
      <c r="AT1" s="1161"/>
      <c r="AU1" s="1161"/>
      <c r="AV1" s="1161"/>
      <c r="AW1" s="1161"/>
      <c r="AX1" s="1161"/>
      <c r="AY1" s="1161"/>
      <c r="AZ1" s="1161"/>
      <c r="BA1" s="1161"/>
      <c r="BB1" s="1161"/>
      <c r="BC1" s="1161"/>
      <c r="BD1" s="1161"/>
      <c r="BE1" s="1161"/>
      <c r="BF1" s="1161"/>
      <c r="BG1" s="1161"/>
    </row>
    <row r="2" spans="1:59" s="1158" customFormat="1" ht="33.75" customHeight="1" x14ac:dyDescent="0.35">
      <c r="A2" s="175"/>
      <c r="B2" s="176"/>
      <c r="C2" s="1740" t="s">
        <v>334</v>
      </c>
      <c r="D2" s="1630"/>
      <c r="E2" s="1630"/>
      <c r="F2" s="1630"/>
      <c r="G2" s="1630"/>
      <c r="H2" s="1630"/>
      <c r="I2" s="1630"/>
      <c r="J2" s="1630"/>
      <c r="K2" s="1630"/>
      <c r="L2" s="1630"/>
      <c r="M2" s="176"/>
      <c r="N2" s="176"/>
      <c r="O2" s="176"/>
      <c r="P2" s="176"/>
      <c r="Q2" s="1157"/>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1161"/>
      <c r="AZ2" s="1161"/>
      <c r="BA2" s="1161"/>
      <c r="BB2" s="1161"/>
      <c r="BC2" s="1161"/>
      <c r="BD2" s="1161"/>
      <c r="BE2" s="1161"/>
      <c r="BF2" s="1161"/>
      <c r="BG2" s="1161"/>
    </row>
    <row r="3" spans="1:59" s="1158" customFormat="1" ht="19.5" customHeight="1" x14ac:dyDescent="0.35">
      <c r="A3" s="175"/>
      <c r="B3" s="176"/>
      <c r="C3" s="1630"/>
      <c r="D3" s="1630"/>
      <c r="E3" s="1630"/>
      <c r="F3" s="1630"/>
      <c r="G3" s="1630"/>
      <c r="H3" s="1630"/>
      <c r="I3" s="1630"/>
      <c r="J3" s="1630"/>
      <c r="K3" s="1630"/>
      <c r="L3" s="1630"/>
      <c r="M3" s="176"/>
      <c r="N3" s="176"/>
      <c r="O3" s="176"/>
      <c r="P3" s="176"/>
      <c r="Q3" s="1157"/>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1161"/>
      <c r="AZ3" s="1161"/>
      <c r="BA3" s="1161"/>
      <c r="BB3" s="1161"/>
      <c r="BC3" s="1161"/>
      <c r="BD3" s="1161"/>
      <c r="BE3" s="1161"/>
      <c r="BF3" s="1161"/>
      <c r="BG3" s="1161"/>
    </row>
    <row r="4" spans="1:59" s="1158" customFormat="1" ht="38.25" customHeight="1" x14ac:dyDescent="0.35">
      <c r="A4" s="175"/>
      <c r="B4" s="176"/>
      <c r="C4" s="1163" t="s">
        <v>48</v>
      </c>
      <c r="D4" s="1163"/>
      <c r="E4" s="1163"/>
      <c r="F4" s="1163"/>
      <c r="G4" s="1163"/>
      <c r="H4" s="1163"/>
      <c r="I4" s="1163"/>
      <c r="J4" s="1163"/>
      <c r="K4" s="1163"/>
      <c r="L4" s="1163"/>
      <c r="M4" s="1163"/>
      <c r="N4" s="1163"/>
      <c r="O4" s="1163"/>
      <c r="P4" s="176"/>
      <c r="Q4" s="1157"/>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1"/>
      <c r="BB4" s="1161"/>
      <c r="BC4" s="1161"/>
      <c r="BD4" s="1161"/>
      <c r="BE4" s="1161"/>
      <c r="BF4" s="1161"/>
      <c r="BG4" s="1161"/>
    </row>
    <row r="5" spans="1:59" s="1172" customFormat="1" ht="19.5" customHeight="1" x14ac:dyDescent="0.35">
      <c r="A5" s="1164"/>
      <c r="B5" s="1165"/>
      <c r="C5" s="1744" t="s">
        <v>465</v>
      </c>
      <c r="D5" s="1744"/>
      <c r="E5" s="1744"/>
      <c r="F5" s="1744"/>
      <c r="G5" s="1744"/>
      <c r="H5" s="1744"/>
      <c r="I5" s="1744"/>
      <c r="J5" s="1744"/>
      <c r="K5" s="1744"/>
      <c r="L5" s="1744"/>
      <c r="M5" s="1744"/>
      <c r="N5" s="1744"/>
      <c r="O5" s="1169"/>
      <c r="P5" s="1165"/>
      <c r="Q5" s="1170"/>
      <c r="R5" s="1171"/>
      <c r="S5" s="1171"/>
      <c r="T5" s="1171"/>
      <c r="U5" s="1171"/>
      <c r="V5" s="1171"/>
      <c r="W5" s="1171"/>
      <c r="X5" s="1171"/>
      <c r="Y5" s="1171"/>
      <c r="Z5" s="1171"/>
      <c r="AA5" s="1171"/>
      <c r="AB5" s="1171"/>
      <c r="AC5" s="1171"/>
      <c r="AD5" s="1171"/>
      <c r="AE5" s="1171"/>
      <c r="AF5" s="1171"/>
      <c r="AG5" s="1171"/>
      <c r="AH5" s="1171"/>
      <c r="AI5" s="1171"/>
      <c r="AJ5" s="1171"/>
      <c r="AK5" s="1171"/>
      <c r="AL5" s="1171"/>
      <c r="AM5" s="1171"/>
      <c r="AN5" s="1171"/>
      <c r="AO5" s="1171"/>
      <c r="AP5" s="1171"/>
      <c r="AQ5" s="1171"/>
      <c r="AR5" s="1171"/>
      <c r="AS5" s="1171"/>
      <c r="AT5" s="1171"/>
      <c r="AU5" s="1171"/>
      <c r="AV5" s="1171"/>
      <c r="AW5" s="1171"/>
      <c r="AX5" s="1171"/>
      <c r="AY5" s="1171"/>
      <c r="AZ5" s="1171"/>
      <c r="BA5" s="1171"/>
      <c r="BB5" s="1171"/>
      <c r="BC5" s="1171"/>
      <c r="BD5" s="1171"/>
      <c r="BE5" s="1171"/>
      <c r="BF5" s="1171"/>
      <c r="BG5" s="1171"/>
    </row>
    <row r="6" spans="1:59" s="1158" customFormat="1" ht="25.5" customHeight="1" x14ac:dyDescent="0.35">
      <c r="A6" s="175"/>
      <c r="B6" s="176"/>
      <c r="C6" s="1745"/>
      <c r="D6" s="1745"/>
      <c r="E6" s="1745"/>
      <c r="F6" s="1745"/>
      <c r="G6" s="1745"/>
      <c r="H6" s="1745"/>
      <c r="I6" s="1745"/>
      <c r="J6" s="1745"/>
      <c r="K6" s="1745"/>
      <c r="L6" s="1745"/>
      <c r="M6" s="1745"/>
      <c r="N6" s="1745"/>
      <c r="O6" s="1159"/>
      <c r="P6" s="176"/>
      <c r="Q6" s="1157"/>
      <c r="R6" s="1161"/>
      <c r="S6" s="1161"/>
      <c r="T6" s="1161"/>
      <c r="U6" s="1161"/>
      <c r="V6" s="1161"/>
      <c r="W6" s="1161"/>
      <c r="X6" s="1161"/>
      <c r="Y6" s="1161"/>
      <c r="Z6" s="1161"/>
      <c r="AA6" s="1161"/>
      <c r="AB6" s="1161"/>
      <c r="AC6" s="1161"/>
      <c r="AD6" s="1161"/>
      <c r="AE6" s="1161"/>
      <c r="AF6" s="1161"/>
      <c r="AG6" s="1161"/>
      <c r="AH6" s="1161"/>
      <c r="AI6" s="1161"/>
      <c r="AJ6" s="1161"/>
      <c r="AK6" s="1161"/>
      <c r="AL6" s="1161"/>
      <c r="AM6" s="1161"/>
      <c r="AN6" s="1161"/>
      <c r="AO6" s="1161"/>
      <c r="AP6" s="1161"/>
      <c r="AQ6" s="1161"/>
      <c r="AR6" s="1161"/>
      <c r="AS6" s="1161"/>
      <c r="AT6" s="1161"/>
      <c r="AU6" s="1161"/>
      <c r="AV6" s="1161"/>
      <c r="AW6" s="1161"/>
      <c r="AX6" s="1161"/>
      <c r="AY6" s="1161"/>
      <c r="AZ6" s="1161"/>
      <c r="BA6" s="1161"/>
      <c r="BB6" s="1161"/>
      <c r="BC6" s="1161"/>
      <c r="BD6" s="1161"/>
      <c r="BE6" s="1161"/>
      <c r="BF6" s="1161"/>
      <c r="BG6" s="1161"/>
    </row>
    <row r="7" spans="1:59" s="1158" customFormat="1" ht="59.5" customHeight="1" thickBot="1" x14ac:dyDescent="0.4">
      <c r="A7" s="175"/>
      <c r="B7" s="176"/>
      <c r="C7" s="1240" t="s">
        <v>342</v>
      </c>
      <c r="D7" s="1373" t="s">
        <v>466</v>
      </c>
      <c r="E7" s="1373" t="s">
        <v>467</v>
      </c>
      <c r="F7" s="1240" t="s">
        <v>468</v>
      </c>
      <c r="G7" s="1240" t="s">
        <v>469</v>
      </c>
      <c r="H7" s="1240" t="s">
        <v>470</v>
      </c>
      <c r="I7" s="1240" t="s">
        <v>471</v>
      </c>
      <c r="J7" s="1240" t="s">
        <v>472</v>
      </c>
      <c r="K7" s="521" t="s">
        <v>473</v>
      </c>
      <c r="L7" s="521" t="s">
        <v>474</v>
      </c>
      <c r="M7" s="521" t="s">
        <v>475</v>
      </c>
      <c r="N7" s="521" t="s">
        <v>476</v>
      </c>
      <c r="O7" s="521" t="s">
        <v>477</v>
      </c>
      <c r="P7" s="176"/>
      <c r="Q7" s="1157"/>
      <c r="R7" s="1161"/>
      <c r="S7" s="1161"/>
      <c r="T7" s="1161"/>
      <c r="U7" s="1161"/>
      <c r="V7" s="1161"/>
      <c r="W7" s="1161"/>
      <c r="X7" s="1161"/>
      <c r="Y7" s="1161"/>
      <c r="Z7" s="1161"/>
      <c r="AA7" s="1161"/>
      <c r="AB7" s="1161"/>
      <c r="AC7" s="1161"/>
      <c r="AD7" s="1161"/>
      <c r="AE7" s="1161"/>
      <c r="AF7" s="1161"/>
      <c r="AG7" s="1161"/>
      <c r="AH7" s="1161"/>
      <c r="AI7" s="1161"/>
      <c r="AJ7" s="1161"/>
      <c r="AK7" s="1161"/>
      <c r="AL7" s="1161"/>
      <c r="AM7" s="1161"/>
      <c r="AN7" s="1161"/>
      <c r="AO7" s="1161"/>
      <c r="AP7" s="1161"/>
      <c r="AQ7" s="1161"/>
      <c r="AR7" s="1161"/>
      <c r="AS7" s="1161"/>
      <c r="AT7" s="1161"/>
      <c r="AU7" s="1161"/>
      <c r="AV7" s="1161"/>
      <c r="AW7" s="1161"/>
      <c r="AX7" s="1161"/>
      <c r="AY7" s="1161"/>
      <c r="AZ7" s="1161"/>
      <c r="BA7" s="1161"/>
      <c r="BB7" s="1161"/>
      <c r="BC7" s="1161"/>
      <c r="BD7" s="1161"/>
      <c r="BE7" s="1161"/>
      <c r="BF7" s="1161"/>
      <c r="BG7" s="1161"/>
    </row>
    <row r="8" spans="1:59" s="1158" customFormat="1" ht="40" customHeight="1" x14ac:dyDescent="0.35">
      <c r="A8" s="175"/>
      <c r="B8" s="176"/>
      <c r="C8" s="822" t="str">
        <f>IF('Step 3.1 Site Details'!D10="","",'Step 3.1 Site Details'!D10)</f>
        <v/>
      </c>
      <c r="D8" s="1400"/>
      <c r="E8" s="1374"/>
      <c r="F8" s="1376"/>
      <c r="G8" s="1377"/>
      <c r="H8" s="1377"/>
      <c r="I8" s="1377"/>
      <c r="J8" s="1378"/>
      <c r="K8" s="1366"/>
      <c r="L8" s="1367"/>
      <c r="M8" s="1368"/>
      <c r="N8" s="1368"/>
      <c r="O8" s="1401"/>
      <c r="P8" s="176"/>
      <c r="Q8" s="1157"/>
      <c r="R8" s="1161"/>
      <c r="S8" s="1161"/>
      <c r="T8" s="1161"/>
      <c r="U8" s="1161"/>
      <c r="V8" s="1161"/>
      <c r="W8" s="1161"/>
      <c r="X8" s="1161"/>
      <c r="Y8" s="1161"/>
      <c r="Z8" s="1161"/>
      <c r="AA8" s="1161"/>
      <c r="AB8" s="1161"/>
      <c r="AC8" s="1161"/>
      <c r="AD8" s="1161"/>
      <c r="AE8" s="1161"/>
      <c r="AF8" s="1161"/>
      <c r="AG8" s="1161"/>
      <c r="AH8" s="1161"/>
      <c r="AI8" s="1161"/>
      <c r="AJ8" s="1161"/>
      <c r="AK8" s="1161"/>
      <c r="AL8" s="1161"/>
      <c r="AM8" s="1161"/>
      <c r="AN8" s="1161"/>
      <c r="AO8" s="1161"/>
      <c r="AP8" s="1161"/>
      <c r="AQ8" s="1161"/>
      <c r="AR8" s="1161"/>
      <c r="AS8" s="1161"/>
      <c r="AT8" s="1161"/>
      <c r="AU8" s="1161"/>
      <c r="AV8" s="1161"/>
      <c r="AW8" s="1161"/>
      <c r="AX8" s="1161"/>
      <c r="AY8" s="1161"/>
      <c r="AZ8" s="1161"/>
      <c r="BA8" s="1161"/>
      <c r="BB8" s="1161"/>
      <c r="BC8" s="1161"/>
      <c r="BD8" s="1161"/>
      <c r="BE8" s="1161"/>
      <c r="BF8" s="1161"/>
      <c r="BG8" s="1161"/>
    </row>
    <row r="9" spans="1:59" s="1158" customFormat="1" ht="40" customHeight="1" x14ac:dyDescent="0.35">
      <c r="A9" s="175"/>
      <c r="B9" s="176"/>
      <c r="C9" s="822" t="str">
        <f>IF('Step 3.1 Site Details'!D11="","",'Step 3.1 Site Details'!D11)</f>
        <v/>
      </c>
      <c r="D9" s="1402"/>
      <c r="E9" s="1375"/>
      <c r="F9" s="1376"/>
      <c r="G9" s="1377"/>
      <c r="H9" s="1377"/>
      <c r="I9" s="1377"/>
      <c r="J9" s="1378"/>
      <c r="K9" s="1369"/>
      <c r="L9" s="1365"/>
      <c r="M9" s="1364"/>
      <c r="N9" s="1364"/>
      <c r="O9" s="1403"/>
      <c r="P9" s="176"/>
      <c r="Q9" s="1157"/>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row>
    <row r="10" spans="1:59" s="1158" customFormat="1" ht="40" customHeight="1" x14ac:dyDescent="0.35">
      <c r="A10" s="175"/>
      <c r="B10" s="176"/>
      <c r="C10" s="822" t="str">
        <f>IF('Step 3.1 Site Details'!D12="","",'Step 3.1 Site Details'!D12)</f>
        <v/>
      </c>
      <c r="D10" s="1402"/>
      <c r="E10" s="1375"/>
      <c r="F10" s="1376"/>
      <c r="G10" s="1377"/>
      <c r="H10" s="1377"/>
      <c r="I10" s="1377"/>
      <c r="J10" s="1378"/>
      <c r="K10" s="1370"/>
      <c r="L10" s="1365"/>
      <c r="M10" s="1364"/>
      <c r="N10" s="1364"/>
      <c r="O10" s="1403"/>
      <c r="P10" s="176"/>
      <c r="Q10" s="1157"/>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row>
    <row r="11" spans="1:59" s="1158" customFormat="1" ht="40" customHeight="1" x14ac:dyDescent="0.35">
      <c r="A11" s="175"/>
      <c r="B11" s="176"/>
      <c r="C11" s="822" t="str">
        <f>IF('Step 3.1 Site Details'!D13="","",'Step 3.1 Site Details'!D13)</f>
        <v/>
      </c>
      <c r="D11" s="1402"/>
      <c r="E11" s="1375"/>
      <c r="F11" s="1376"/>
      <c r="G11" s="1377"/>
      <c r="H11" s="1377"/>
      <c r="I11" s="1377"/>
      <c r="J11" s="1378"/>
      <c r="K11" s="1371"/>
      <c r="L11" s="1364"/>
      <c r="M11" s="1364"/>
      <c r="N11" s="1364"/>
      <c r="O11" s="1403"/>
      <c r="P11" s="176"/>
      <c r="Q11" s="1157"/>
      <c r="R11" s="1161"/>
      <c r="S11" s="1161"/>
      <c r="T11" s="1161"/>
      <c r="U11" s="1161"/>
      <c r="V11" s="1161"/>
      <c r="W11" s="1161"/>
      <c r="X11" s="1161"/>
      <c r="Y11" s="1161"/>
      <c r="Z11" s="1161"/>
      <c r="AA11" s="1161"/>
      <c r="AB11" s="1161"/>
      <c r="AC11" s="1161"/>
      <c r="AD11" s="1161"/>
      <c r="AE11" s="1161"/>
      <c r="AF11" s="1161"/>
      <c r="AG11" s="1161"/>
      <c r="AH11" s="1161"/>
      <c r="AI11" s="1161"/>
      <c r="AJ11" s="1161"/>
      <c r="AK11" s="1161"/>
      <c r="AL11" s="1161"/>
      <c r="AM11" s="1161"/>
      <c r="AN11" s="1161"/>
      <c r="AO11" s="1161"/>
      <c r="AP11" s="1161"/>
      <c r="AQ11" s="1161"/>
      <c r="AR11" s="1161"/>
      <c r="AS11" s="1161"/>
      <c r="AT11" s="1161"/>
      <c r="AU11" s="1161"/>
      <c r="AV11" s="1161"/>
      <c r="AW11" s="1161"/>
      <c r="AX11" s="1161"/>
      <c r="AY11" s="1161"/>
      <c r="AZ11" s="1161"/>
      <c r="BA11" s="1161"/>
      <c r="BB11" s="1161"/>
      <c r="BC11" s="1161"/>
      <c r="BD11" s="1161"/>
      <c r="BE11" s="1161"/>
      <c r="BF11" s="1161"/>
      <c r="BG11" s="1161"/>
    </row>
    <row r="12" spans="1:59" s="1158" customFormat="1" ht="40" customHeight="1" x14ac:dyDescent="0.35">
      <c r="A12" s="175"/>
      <c r="B12" s="176"/>
      <c r="C12" s="822" t="str">
        <f>IF('Step 3.1 Site Details'!D14="","",'Step 3.1 Site Details'!D14)</f>
        <v/>
      </c>
      <c r="D12" s="1402"/>
      <c r="E12" s="1375"/>
      <c r="F12" s="1376"/>
      <c r="G12" s="1377"/>
      <c r="H12" s="1377"/>
      <c r="I12" s="1377"/>
      <c r="J12" s="1378"/>
      <c r="K12" s="1372"/>
      <c r="L12" s="1364"/>
      <c r="M12" s="1364"/>
      <c r="N12" s="1364"/>
      <c r="O12" s="1403"/>
      <c r="P12" s="176"/>
      <c r="Q12" s="1157"/>
      <c r="R12" s="1161"/>
      <c r="S12" s="1161"/>
      <c r="T12" s="1161"/>
      <c r="U12" s="1161"/>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c r="BD12" s="1161"/>
      <c r="BE12" s="1161"/>
      <c r="BF12" s="1161"/>
      <c r="BG12" s="1161"/>
    </row>
    <row r="13" spans="1:59" s="1158" customFormat="1" ht="40" customHeight="1" x14ac:dyDescent="0.35">
      <c r="A13" s="175"/>
      <c r="B13" s="176"/>
      <c r="C13" s="822" t="str">
        <f>IF('Step 3.1 Site Details'!D15="","",'Step 3.1 Site Details'!D15)</f>
        <v/>
      </c>
      <c r="D13" s="1402"/>
      <c r="E13" s="1375"/>
      <c r="F13" s="1376"/>
      <c r="G13" s="1377"/>
      <c r="H13" s="1377"/>
      <c r="I13" s="1377"/>
      <c r="J13" s="1378"/>
      <c r="K13" s="1372"/>
      <c r="L13" s="1364"/>
      <c r="M13" s="1364"/>
      <c r="N13" s="1364"/>
      <c r="O13" s="1403"/>
      <c r="P13" s="176"/>
      <c r="Q13" s="1157"/>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row>
    <row r="14" spans="1:59" s="1158" customFormat="1" ht="40" customHeight="1" x14ac:dyDescent="0.35">
      <c r="A14" s="175"/>
      <c r="B14" s="176"/>
      <c r="C14" s="822" t="str">
        <f>IF('Step 3.1 Site Details'!D16="","",'Step 3.1 Site Details'!D16)</f>
        <v/>
      </c>
      <c r="D14" s="1402"/>
      <c r="E14" s="1375"/>
      <c r="F14" s="1376"/>
      <c r="G14" s="1377"/>
      <c r="H14" s="1377"/>
      <c r="I14" s="1377"/>
      <c r="J14" s="1378"/>
      <c r="K14" s="1372"/>
      <c r="L14" s="1364"/>
      <c r="M14" s="1364"/>
      <c r="N14" s="1364"/>
      <c r="O14" s="1403"/>
      <c r="P14" s="176"/>
      <c r="Q14" s="1157"/>
      <c r="R14" s="1161"/>
      <c r="S14" s="1161"/>
      <c r="T14" s="1161"/>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row>
    <row r="15" spans="1:59" s="1158" customFormat="1" ht="40" customHeight="1" x14ac:dyDescent="0.35">
      <c r="A15" s="175"/>
      <c r="B15" s="176"/>
      <c r="C15" s="822" t="str">
        <f>IF('Step 3.1 Site Details'!D17="","",'Step 3.1 Site Details'!D17)</f>
        <v/>
      </c>
      <c r="D15" s="1402"/>
      <c r="E15" s="1375"/>
      <c r="F15" s="1376"/>
      <c r="G15" s="1377"/>
      <c r="H15" s="1377"/>
      <c r="I15" s="1377"/>
      <c r="J15" s="1378"/>
      <c r="K15" s="1372"/>
      <c r="L15" s="1364"/>
      <c r="M15" s="1364"/>
      <c r="N15" s="1364"/>
      <c r="O15" s="1403"/>
      <c r="P15" s="176"/>
      <c r="Q15" s="1157"/>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row>
    <row r="16" spans="1:59" s="1158" customFormat="1" ht="40" customHeight="1" x14ac:dyDescent="0.35">
      <c r="A16" s="175"/>
      <c r="B16" s="176"/>
      <c r="C16" s="822" t="str">
        <f>IF('Step 3.1 Site Details'!D18="","",'Step 3.1 Site Details'!D18)</f>
        <v/>
      </c>
      <c r="D16" s="1402"/>
      <c r="E16" s="1375"/>
      <c r="F16" s="1376"/>
      <c r="G16" s="1377"/>
      <c r="H16" s="1377"/>
      <c r="I16" s="1377"/>
      <c r="J16" s="1378"/>
      <c r="K16" s="1372"/>
      <c r="L16" s="1364"/>
      <c r="M16" s="1364"/>
      <c r="N16" s="1364"/>
      <c r="O16" s="1403"/>
      <c r="P16" s="176"/>
      <c r="Q16" s="1157"/>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row>
    <row r="17" spans="1:59" s="1158" customFormat="1" ht="40" customHeight="1" x14ac:dyDescent="0.35">
      <c r="A17" s="175"/>
      <c r="B17" s="176"/>
      <c r="C17" s="822" t="str">
        <f>IF('Step 3.1 Site Details'!D19="","",'Step 3.1 Site Details'!D19)</f>
        <v/>
      </c>
      <c r="D17" s="1402"/>
      <c r="E17" s="1375"/>
      <c r="F17" s="1376"/>
      <c r="G17" s="1377"/>
      <c r="H17" s="1377"/>
      <c r="I17" s="1377"/>
      <c r="J17" s="1378"/>
      <c r="K17" s="1372"/>
      <c r="L17" s="1364"/>
      <c r="M17" s="1364"/>
      <c r="N17" s="1364"/>
      <c r="O17" s="1403"/>
      <c r="P17" s="176"/>
      <c r="Q17" s="1157"/>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61"/>
      <c r="AS17" s="1161"/>
      <c r="AT17" s="1161"/>
      <c r="AU17" s="1161"/>
      <c r="AV17" s="1161"/>
      <c r="AW17" s="1161"/>
      <c r="AX17" s="1161"/>
      <c r="AY17" s="1161"/>
      <c r="AZ17" s="1161"/>
      <c r="BA17" s="1161"/>
      <c r="BB17" s="1161"/>
      <c r="BC17" s="1161"/>
      <c r="BD17" s="1161"/>
      <c r="BE17" s="1161"/>
      <c r="BF17" s="1161"/>
      <c r="BG17" s="1161"/>
    </row>
    <row r="18" spans="1:59" s="1158" customFormat="1" ht="40" customHeight="1" x14ac:dyDescent="0.35">
      <c r="A18" s="175"/>
      <c r="B18" s="176"/>
      <c r="C18" s="822" t="str">
        <f>IF('Step 3.1 Site Details'!D20="","",'Step 3.1 Site Details'!D20)</f>
        <v/>
      </c>
      <c r="D18" s="1402"/>
      <c r="E18" s="1375"/>
      <c r="F18" s="1376"/>
      <c r="G18" s="1377"/>
      <c r="H18" s="1377"/>
      <c r="I18" s="1377"/>
      <c r="J18" s="1378"/>
      <c r="K18" s="1372"/>
      <c r="L18" s="1364"/>
      <c r="M18" s="1364"/>
      <c r="N18" s="1364"/>
      <c r="O18" s="1403"/>
      <c r="P18" s="176"/>
      <c r="Q18" s="1157"/>
      <c r="R18" s="1161"/>
      <c r="S18" s="1161"/>
      <c r="T18" s="1161"/>
      <c r="U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61"/>
      <c r="AS18" s="1161"/>
      <c r="AT18" s="1161"/>
      <c r="AU18" s="1161"/>
      <c r="AV18" s="1161"/>
      <c r="AW18" s="1161"/>
      <c r="AX18" s="1161"/>
      <c r="AY18" s="1161"/>
      <c r="AZ18" s="1161"/>
      <c r="BA18" s="1161"/>
      <c r="BB18" s="1161"/>
      <c r="BC18" s="1161"/>
      <c r="BD18" s="1161"/>
      <c r="BE18" s="1161"/>
      <c r="BF18" s="1161"/>
      <c r="BG18" s="1161"/>
    </row>
    <row r="19" spans="1:59" s="1158" customFormat="1" ht="40" customHeight="1" x14ac:dyDescent="0.35">
      <c r="A19" s="175"/>
      <c r="B19" s="176"/>
      <c r="C19" s="822" t="str">
        <f>IF('Step 3.1 Site Details'!D21="","",'Step 3.1 Site Details'!D21)</f>
        <v/>
      </c>
      <c r="D19" s="1402"/>
      <c r="E19" s="1375"/>
      <c r="F19" s="1376"/>
      <c r="G19" s="1377"/>
      <c r="H19" s="1377"/>
      <c r="I19" s="1377"/>
      <c r="J19" s="1378"/>
      <c r="K19" s="1372"/>
      <c r="L19" s="1364"/>
      <c r="M19" s="1364"/>
      <c r="N19" s="1364"/>
      <c r="O19" s="1403"/>
      <c r="P19" s="176"/>
      <c r="Q19" s="1157"/>
      <c r="R19" s="1161"/>
      <c r="S19" s="1161"/>
      <c r="T19" s="1161"/>
      <c r="U19" s="1161"/>
      <c r="V19" s="1161"/>
      <c r="W19" s="1161"/>
      <c r="X19" s="1161"/>
      <c r="Y19" s="1161"/>
      <c r="Z19" s="1161"/>
      <c r="AA19" s="1161"/>
      <c r="AB19" s="1161"/>
      <c r="AC19" s="1161"/>
      <c r="AD19" s="1161"/>
      <c r="AE19" s="1161"/>
      <c r="AF19" s="1161"/>
      <c r="AG19" s="1161"/>
      <c r="AH19" s="1161"/>
      <c r="AI19" s="1161"/>
      <c r="AJ19" s="1161"/>
      <c r="AK19" s="1161"/>
      <c r="AL19" s="1161"/>
      <c r="AM19" s="1161"/>
      <c r="AN19" s="1161"/>
      <c r="AO19" s="1161"/>
      <c r="AP19" s="1161"/>
      <c r="AQ19" s="1161"/>
      <c r="AR19" s="1161"/>
      <c r="AS19" s="1161"/>
      <c r="AT19" s="1161"/>
      <c r="AU19" s="1161"/>
      <c r="AV19" s="1161"/>
      <c r="AW19" s="1161"/>
      <c r="AX19" s="1161"/>
      <c r="AY19" s="1161"/>
      <c r="AZ19" s="1161"/>
      <c r="BA19" s="1161"/>
      <c r="BB19" s="1161"/>
      <c r="BC19" s="1161"/>
      <c r="BD19" s="1161"/>
      <c r="BE19" s="1161"/>
      <c r="BF19" s="1161"/>
      <c r="BG19" s="1161"/>
    </row>
    <row r="20" spans="1:59" s="1158" customFormat="1" ht="40" customHeight="1" x14ac:dyDescent="0.35">
      <c r="A20" s="175"/>
      <c r="B20" s="176"/>
      <c r="C20" s="822" t="str">
        <f>IF('Step 3.1 Site Details'!D22="","",'Step 3.1 Site Details'!D22)</f>
        <v/>
      </c>
      <c r="D20" s="1402"/>
      <c r="E20" s="1375"/>
      <c r="F20" s="1376"/>
      <c r="G20" s="1377"/>
      <c r="H20" s="1377"/>
      <c r="I20" s="1377"/>
      <c r="J20" s="1378"/>
      <c r="K20" s="1372"/>
      <c r="L20" s="1364"/>
      <c r="M20" s="1364"/>
      <c r="N20" s="1364"/>
      <c r="O20" s="1403"/>
      <c r="P20" s="176"/>
      <c r="Q20" s="1157"/>
      <c r="R20" s="1161"/>
      <c r="S20" s="1161"/>
      <c r="T20" s="1161"/>
      <c r="U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c r="BD20" s="1161"/>
      <c r="BE20" s="1161"/>
      <c r="BF20" s="1161"/>
      <c r="BG20" s="1161"/>
    </row>
    <row r="21" spans="1:59" s="1158" customFormat="1" ht="40" customHeight="1" x14ac:dyDescent="0.35">
      <c r="A21" s="175"/>
      <c r="B21" s="176"/>
      <c r="C21" s="822" t="str">
        <f>IF('Step 3.1 Site Details'!D23="","",'Step 3.1 Site Details'!D23)</f>
        <v/>
      </c>
      <c r="D21" s="1402"/>
      <c r="E21" s="1375"/>
      <c r="F21" s="1376"/>
      <c r="G21" s="1377"/>
      <c r="H21" s="1377"/>
      <c r="I21" s="1377"/>
      <c r="J21" s="1378"/>
      <c r="K21" s="1372"/>
      <c r="L21" s="1364"/>
      <c r="M21" s="1364"/>
      <c r="N21" s="1364"/>
      <c r="O21" s="1403"/>
      <c r="P21" s="176"/>
      <c r="Q21" s="1157"/>
      <c r="R21" s="1161"/>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1"/>
      <c r="BF21" s="1161"/>
      <c r="BG21" s="1161"/>
    </row>
    <row r="22" spans="1:59" s="1158" customFormat="1" ht="40" customHeight="1" x14ac:dyDescent="0.35">
      <c r="A22" s="175"/>
      <c r="B22" s="176"/>
      <c r="C22" s="822" t="str">
        <f>IF('Step 3.1 Site Details'!D24="","",'Step 3.1 Site Details'!D24)</f>
        <v/>
      </c>
      <c r="D22" s="1402"/>
      <c r="E22" s="1375"/>
      <c r="F22" s="1376"/>
      <c r="G22" s="1377"/>
      <c r="H22" s="1377"/>
      <c r="I22" s="1377"/>
      <c r="J22" s="1378"/>
      <c r="K22" s="1372"/>
      <c r="L22" s="1364"/>
      <c r="M22" s="1364"/>
      <c r="N22" s="1364"/>
      <c r="O22" s="1403"/>
      <c r="P22" s="176"/>
      <c r="Q22" s="1157"/>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1"/>
      <c r="BF22" s="1161"/>
      <c r="BG22" s="1161"/>
    </row>
    <row r="23" spans="1:59" s="1158" customFormat="1" ht="40" customHeight="1" x14ac:dyDescent="0.35">
      <c r="A23" s="175"/>
      <c r="B23" s="176"/>
      <c r="C23" s="822" t="str">
        <f>IF('Step 3.1 Site Details'!D25="","",'Step 3.1 Site Details'!D25)</f>
        <v/>
      </c>
      <c r="D23" s="1402"/>
      <c r="E23" s="1375"/>
      <c r="F23" s="1376"/>
      <c r="G23" s="1377"/>
      <c r="H23" s="1377"/>
      <c r="I23" s="1377"/>
      <c r="J23" s="1378"/>
      <c r="K23" s="1372"/>
      <c r="L23" s="1364"/>
      <c r="M23" s="1364"/>
      <c r="N23" s="1364"/>
      <c r="O23" s="1403"/>
      <c r="P23" s="176"/>
      <c r="Q23" s="1157"/>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1"/>
      <c r="BF23" s="1161"/>
      <c r="BG23" s="1161"/>
    </row>
    <row r="24" spans="1:59" s="1158" customFormat="1" ht="40" customHeight="1" x14ac:dyDescent="0.35">
      <c r="A24" s="175"/>
      <c r="B24" s="176"/>
      <c r="C24" s="822" t="str">
        <f>IF('Step 3.1 Site Details'!D26="","",'Step 3.1 Site Details'!D26)</f>
        <v/>
      </c>
      <c r="D24" s="1402"/>
      <c r="E24" s="1375"/>
      <c r="F24" s="1376"/>
      <c r="G24" s="1377"/>
      <c r="H24" s="1377"/>
      <c r="I24" s="1377"/>
      <c r="J24" s="1378"/>
      <c r="K24" s="1372"/>
      <c r="L24" s="1364"/>
      <c r="M24" s="1364"/>
      <c r="N24" s="1364"/>
      <c r="O24" s="1403"/>
      <c r="P24" s="176"/>
      <c r="Q24" s="1157"/>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row>
    <row r="25" spans="1:59" s="1158" customFormat="1" ht="40" customHeight="1" x14ac:dyDescent="0.35">
      <c r="A25" s="175"/>
      <c r="B25" s="176"/>
      <c r="C25" s="822" t="str">
        <f>IF('Step 3.1 Site Details'!D27="","",'Step 3.1 Site Details'!D27)</f>
        <v/>
      </c>
      <c r="D25" s="1402"/>
      <c r="E25" s="1375"/>
      <c r="F25" s="1376"/>
      <c r="G25" s="1377"/>
      <c r="H25" s="1377"/>
      <c r="I25" s="1377"/>
      <c r="J25" s="1378"/>
      <c r="K25" s="1372"/>
      <c r="L25" s="1364"/>
      <c r="M25" s="1364"/>
      <c r="N25" s="1364"/>
      <c r="O25" s="1403"/>
      <c r="P25" s="176"/>
      <c r="Q25" s="1157"/>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row>
    <row r="26" spans="1:59" s="1158" customFormat="1" ht="40" customHeight="1" x14ac:dyDescent="0.35">
      <c r="A26" s="175"/>
      <c r="B26" s="176"/>
      <c r="C26" s="822" t="str">
        <f>IF('Step 3.1 Site Details'!D28="","",'Step 3.1 Site Details'!D28)</f>
        <v/>
      </c>
      <c r="D26" s="1402"/>
      <c r="E26" s="1375"/>
      <c r="F26" s="1376"/>
      <c r="G26" s="1377"/>
      <c r="H26" s="1377"/>
      <c r="I26" s="1377"/>
      <c r="J26" s="1378"/>
      <c r="K26" s="1372"/>
      <c r="L26" s="1364"/>
      <c r="M26" s="1364"/>
      <c r="N26" s="1364"/>
      <c r="O26" s="1403"/>
      <c r="P26" s="176"/>
      <c r="Q26" s="1157"/>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1"/>
      <c r="BF26" s="1161"/>
      <c r="BG26" s="1161"/>
    </row>
    <row r="27" spans="1:59" s="1158" customFormat="1" ht="40" customHeight="1" x14ac:dyDescent="0.35">
      <c r="A27" s="175"/>
      <c r="B27" s="176"/>
      <c r="C27" s="822" t="str">
        <f>IF('Step 3.1 Site Details'!D29="","",'Step 3.1 Site Details'!D29)</f>
        <v/>
      </c>
      <c r="D27" s="1402"/>
      <c r="E27" s="1375"/>
      <c r="F27" s="1376"/>
      <c r="G27" s="1377"/>
      <c r="H27" s="1377"/>
      <c r="I27" s="1377"/>
      <c r="J27" s="1378"/>
      <c r="K27" s="1372"/>
      <c r="L27" s="1364"/>
      <c r="M27" s="1364"/>
      <c r="N27" s="1364"/>
      <c r="O27" s="1403"/>
      <c r="P27" s="176"/>
      <c r="Q27" s="1157"/>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c r="BD27" s="1161"/>
      <c r="BE27" s="1161"/>
      <c r="BF27" s="1161"/>
      <c r="BG27" s="1161"/>
    </row>
    <row r="28" spans="1:59" s="1158" customFormat="1" ht="40" customHeight="1" x14ac:dyDescent="0.35">
      <c r="A28" s="175"/>
      <c r="B28" s="176"/>
      <c r="C28" s="822" t="str">
        <f>IF('Step 3.1 Site Details'!D30="","",'Step 3.1 Site Details'!D30)</f>
        <v/>
      </c>
      <c r="D28" s="1402"/>
      <c r="E28" s="1375"/>
      <c r="F28" s="1376"/>
      <c r="G28" s="1377"/>
      <c r="H28" s="1377"/>
      <c r="I28" s="1377"/>
      <c r="J28" s="1378"/>
      <c r="K28" s="1372"/>
      <c r="L28" s="1364"/>
      <c r="M28" s="1364"/>
      <c r="N28" s="1364"/>
      <c r="O28" s="1403"/>
      <c r="P28" s="176"/>
      <c r="Q28" s="1157"/>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c r="BD28" s="1161"/>
      <c r="BE28" s="1161"/>
      <c r="BF28" s="1161"/>
      <c r="BG28" s="1161"/>
    </row>
    <row r="29" spans="1:59" s="1158" customFormat="1" ht="40" customHeight="1" x14ac:dyDescent="0.35">
      <c r="A29" s="175"/>
      <c r="B29" s="176"/>
      <c r="C29" s="822" t="str">
        <f>IF('Step 3.1 Site Details'!D31="","",'Step 3.1 Site Details'!D31)</f>
        <v/>
      </c>
      <c r="D29" s="1402"/>
      <c r="E29" s="1375"/>
      <c r="F29" s="1376"/>
      <c r="G29" s="1377"/>
      <c r="H29" s="1377"/>
      <c r="I29" s="1377"/>
      <c r="J29" s="1378"/>
      <c r="K29" s="1372"/>
      <c r="L29" s="1364"/>
      <c r="M29" s="1364"/>
      <c r="N29" s="1364"/>
      <c r="O29" s="1403"/>
      <c r="P29" s="176"/>
      <c r="Q29" s="1157"/>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row>
    <row r="30" spans="1:59" s="1158" customFormat="1" ht="40" customHeight="1" x14ac:dyDescent="0.35">
      <c r="A30" s="175"/>
      <c r="B30" s="176"/>
      <c r="C30" s="822" t="str">
        <f>IF('Step 3.1 Site Details'!D32="","",'Step 3.1 Site Details'!D32)</f>
        <v/>
      </c>
      <c r="D30" s="1402"/>
      <c r="E30" s="1375"/>
      <c r="F30" s="1376"/>
      <c r="G30" s="1377"/>
      <c r="H30" s="1377"/>
      <c r="I30" s="1377"/>
      <c r="J30" s="1378"/>
      <c r="K30" s="1372"/>
      <c r="L30" s="1364"/>
      <c r="M30" s="1364"/>
      <c r="N30" s="1364"/>
      <c r="O30" s="1403"/>
      <c r="P30" s="176"/>
      <c r="Q30" s="1157"/>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1"/>
      <c r="BF30" s="1161"/>
      <c r="BG30" s="1161"/>
    </row>
    <row r="31" spans="1:59" s="1158" customFormat="1" ht="40" customHeight="1" x14ac:dyDescent="0.35">
      <c r="A31" s="175"/>
      <c r="B31" s="176"/>
      <c r="C31" s="822" t="str">
        <f>IF('Step 3.1 Site Details'!D33="","",'Step 3.1 Site Details'!D33)</f>
        <v/>
      </c>
      <c r="D31" s="1402"/>
      <c r="E31" s="1375"/>
      <c r="F31" s="1376"/>
      <c r="G31" s="1377"/>
      <c r="H31" s="1377"/>
      <c r="I31" s="1377"/>
      <c r="J31" s="1378"/>
      <c r="K31" s="1372"/>
      <c r="L31" s="1364"/>
      <c r="M31" s="1364"/>
      <c r="N31" s="1364"/>
      <c r="O31" s="1403"/>
      <c r="P31" s="176"/>
      <c r="Q31" s="1157"/>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c r="BD31" s="1161"/>
      <c r="BE31" s="1161"/>
      <c r="BF31" s="1161"/>
      <c r="BG31" s="1161"/>
    </row>
    <row r="32" spans="1:59" s="1158" customFormat="1" ht="40" customHeight="1" x14ac:dyDescent="0.35">
      <c r="A32" s="175"/>
      <c r="B32" s="176"/>
      <c r="C32" s="822" t="str">
        <f>IF('Step 3.1 Site Details'!D34="","",'Step 3.1 Site Details'!D34)</f>
        <v/>
      </c>
      <c r="D32" s="1402"/>
      <c r="E32" s="1375"/>
      <c r="F32" s="1376"/>
      <c r="G32" s="1377"/>
      <c r="H32" s="1377"/>
      <c r="I32" s="1377"/>
      <c r="J32" s="1378"/>
      <c r="K32" s="1372"/>
      <c r="L32" s="1364"/>
      <c r="M32" s="1364"/>
      <c r="N32" s="1364"/>
      <c r="O32" s="1403"/>
      <c r="P32" s="176"/>
      <c r="Q32" s="1157"/>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c r="BD32" s="1161"/>
      <c r="BE32" s="1161"/>
      <c r="BF32" s="1161"/>
      <c r="BG32" s="1161"/>
    </row>
    <row r="33" spans="1:59" s="1158" customFormat="1" ht="40" customHeight="1" x14ac:dyDescent="0.35">
      <c r="A33" s="175"/>
      <c r="B33" s="11"/>
      <c r="C33" s="822" t="str">
        <f>IF('Step 3.1 Site Details'!D35="","",'Step 3.1 Site Details'!D35)</f>
        <v/>
      </c>
      <c r="D33" s="1402"/>
      <c r="E33" s="1375"/>
      <c r="F33" s="1376"/>
      <c r="G33" s="1377"/>
      <c r="H33" s="1377"/>
      <c r="I33" s="1377"/>
      <c r="J33" s="1378"/>
      <c r="K33" s="1372"/>
      <c r="L33" s="1364"/>
      <c r="M33" s="1364"/>
      <c r="N33" s="1364"/>
      <c r="O33" s="1403"/>
      <c r="P33" s="11"/>
      <c r="Q33" s="1157"/>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row>
    <row r="34" spans="1:59" s="1158" customFormat="1" ht="40" customHeight="1" x14ac:dyDescent="0.35">
      <c r="A34" s="175"/>
      <c r="B34" s="11"/>
      <c r="C34" s="822" t="str">
        <f>IF('Step 3.1 Site Details'!D36="","",'Step 3.1 Site Details'!D36)</f>
        <v/>
      </c>
      <c r="D34" s="1402"/>
      <c r="E34" s="1375"/>
      <c r="F34" s="1376"/>
      <c r="G34" s="1377"/>
      <c r="H34" s="1377"/>
      <c r="I34" s="1377"/>
      <c r="J34" s="1378"/>
      <c r="K34" s="1372"/>
      <c r="L34" s="1364"/>
      <c r="M34" s="1364"/>
      <c r="N34" s="1364"/>
      <c r="O34" s="1403"/>
      <c r="P34" s="11"/>
      <c r="Q34" s="1157"/>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row>
    <row r="35" spans="1:59" s="1158" customFormat="1" ht="40" customHeight="1" x14ac:dyDescent="0.35">
      <c r="A35" s="175"/>
      <c r="B35" s="11"/>
      <c r="C35" s="822" t="str">
        <f>IF('Step 3.1 Site Details'!D37="","",'Step 3.1 Site Details'!D37)</f>
        <v/>
      </c>
      <c r="D35" s="1402"/>
      <c r="E35" s="1375"/>
      <c r="F35" s="1376"/>
      <c r="G35" s="1377"/>
      <c r="H35" s="1377"/>
      <c r="I35" s="1377"/>
      <c r="J35" s="1378"/>
      <c r="K35" s="1372"/>
      <c r="L35" s="1364"/>
      <c r="M35" s="1364"/>
      <c r="N35" s="1364"/>
      <c r="O35" s="1403"/>
      <c r="P35" s="11"/>
      <c r="Q35" s="1157"/>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c r="BD35" s="1161"/>
      <c r="BE35" s="1161"/>
      <c r="BF35" s="1161"/>
      <c r="BG35" s="1161"/>
    </row>
    <row r="36" spans="1:59" s="1158" customFormat="1" ht="40" customHeight="1" x14ac:dyDescent="0.35">
      <c r="A36" s="175"/>
      <c r="B36" s="11"/>
      <c r="C36" s="822" t="str">
        <f>IF('Step 3.1 Site Details'!D38="","",'Step 3.1 Site Details'!D38)</f>
        <v/>
      </c>
      <c r="D36" s="1402"/>
      <c r="E36" s="1375"/>
      <c r="F36" s="1376"/>
      <c r="G36" s="1377"/>
      <c r="H36" s="1377"/>
      <c r="I36" s="1377"/>
      <c r="J36" s="1378"/>
      <c r="K36" s="1372"/>
      <c r="L36" s="1364"/>
      <c r="M36" s="1364"/>
      <c r="N36" s="1364"/>
      <c r="O36" s="1403"/>
      <c r="P36" s="11"/>
      <c r="Q36" s="1157"/>
      <c r="R36" s="1161"/>
      <c r="S36" s="1161"/>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c r="BD36" s="1161"/>
      <c r="BE36" s="1161"/>
      <c r="BF36" s="1161"/>
      <c r="BG36" s="1161"/>
    </row>
    <row r="37" spans="1:59" s="1158" customFormat="1" ht="40" customHeight="1" x14ac:dyDescent="0.35">
      <c r="A37" s="175"/>
      <c r="B37" s="11"/>
      <c r="C37" s="822" t="str">
        <f>IF('Step 3.1 Site Details'!D39="","",'Step 3.1 Site Details'!D39)</f>
        <v/>
      </c>
      <c r="D37" s="1402"/>
      <c r="E37" s="1375"/>
      <c r="F37" s="1376"/>
      <c r="G37" s="1377"/>
      <c r="H37" s="1377"/>
      <c r="I37" s="1377"/>
      <c r="J37" s="1378"/>
      <c r="K37" s="1372"/>
      <c r="L37" s="1364"/>
      <c r="M37" s="1364"/>
      <c r="N37" s="1364"/>
      <c r="O37" s="1403"/>
      <c r="P37" s="11"/>
      <c r="Q37" s="1157"/>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c r="BD37" s="1161"/>
      <c r="BE37" s="1161"/>
      <c r="BF37" s="1161"/>
      <c r="BG37" s="1161"/>
    </row>
    <row r="38" spans="1:59" s="1158" customFormat="1" ht="40" customHeight="1" x14ac:dyDescent="0.35">
      <c r="A38" s="175"/>
      <c r="B38" s="11"/>
      <c r="C38" s="822" t="str">
        <f>IF('Step 3.1 Site Details'!D40="","",'Step 3.1 Site Details'!D40)</f>
        <v/>
      </c>
      <c r="D38" s="1402"/>
      <c r="E38" s="1375"/>
      <c r="F38" s="1376"/>
      <c r="G38" s="1377"/>
      <c r="H38" s="1377"/>
      <c r="I38" s="1377"/>
      <c r="J38" s="1378"/>
      <c r="K38" s="1372"/>
      <c r="L38" s="1364"/>
      <c r="M38" s="1364"/>
      <c r="N38" s="1364"/>
      <c r="O38" s="1403"/>
      <c r="P38" s="11"/>
      <c r="Q38" s="1157"/>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row>
    <row r="39" spans="1:59" s="1158" customFormat="1" ht="40" customHeight="1" x14ac:dyDescent="0.35">
      <c r="A39" s="175"/>
      <c r="B39" s="11"/>
      <c r="C39" s="822" t="str">
        <f>IF('Step 3.1 Site Details'!D41="","",'Step 3.1 Site Details'!D41)</f>
        <v/>
      </c>
      <c r="D39" s="1402"/>
      <c r="E39" s="1375"/>
      <c r="F39" s="1376"/>
      <c r="G39" s="1377"/>
      <c r="H39" s="1377"/>
      <c r="I39" s="1377"/>
      <c r="J39" s="1378"/>
      <c r="K39" s="1372"/>
      <c r="L39" s="1364"/>
      <c r="M39" s="1364"/>
      <c r="N39" s="1364"/>
      <c r="O39" s="1403"/>
      <c r="P39" s="11"/>
      <c r="Q39" s="1157"/>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c r="BD39" s="1161"/>
      <c r="BE39" s="1161"/>
      <c r="BF39" s="1161"/>
      <c r="BG39" s="1161"/>
    </row>
    <row r="40" spans="1:59" s="1158" customFormat="1" ht="40" customHeight="1" x14ac:dyDescent="0.35">
      <c r="A40" s="175"/>
      <c r="B40" s="11"/>
      <c r="C40" s="822" t="str">
        <f>IF('Step 3.1 Site Details'!D42="","",'Step 3.1 Site Details'!D42)</f>
        <v/>
      </c>
      <c r="D40" s="1402"/>
      <c r="E40" s="1375"/>
      <c r="F40" s="1376"/>
      <c r="G40" s="1377"/>
      <c r="H40" s="1377"/>
      <c r="I40" s="1377"/>
      <c r="J40" s="1378"/>
      <c r="K40" s="1372"/>
      <c r="L40" s="1364"/>
      <c r="M40" s="1364"/>
      <c r="N40" s="1364"/>
      <c r="O40" s="1403"/>
      <c r="P40" s="11"/>
      <c r="Q40" s="1157"/>
      <c r="R40" s="1161"/>
      <c r="S40" s="1161"/>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c r="BD40" s="1161"/>
      <c r="BE40" s="1161"/>
      <c r="BF40" s="1161"/>
      <c r="BG40" s="1161"/>
    </row>
    <row r="41" spans="1:59" s="1158" customFormat="1" ht="40" customHeight="1" x14ac:dyDescent="0.35">
      <c r="A41" s="175"/>
      <c r="B41" s="11"/>
      <c r="C41" s="822" t="str">
        <f>IF('Step 3.1 Site Details'!D43="","",'Step 3.1 Site Details'!D43)</f>
        <v/>
      </c>
      <c r="D41" s="1402"/>
      <c r="E41" s="1375"/>
      <c r="F41" s="1376"/>
      <c r="G41" s="1377"/>
      <c r="H41" s="1377"/>
      <c r="I41" s="1377"/>
      <c r="J41" s="1378"/>
      <c r="K41" s="1372"/>
      <c r="L41" s="1364"/>
      <c r="M41" s="1364"/>
      <c r="N41" s="1364"/>
      <c r="O41" s="1403"/>
      <c r="P41" s="11"/>
      <c r="Q41" s="1157"/>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c r="BD41" s="1161"/>
      <c r="BE41" s="1161"/>
      <c r="BF41" s="1161"/>
      <c r="BG41" s="1161"/>
    </row>
    <row r="42" spans="1:59" s="1158" customFormat="1" ht="40" customHeight="1" x14ac:dyDescent="0.35">
      <c r="A42" s="175"/>
      <c r="B42" s="11"/>
      <c r="C42" s="822" t="str">
        <f>IF('Step 3.1 Site Details'!D44="","",'Step 3.1 Site Details'!D44)</f>
        <v/>
      </c>
      <c r="D42" s="1402"/>
      <c r="E42" s="1375"/>
      <c r="F42" s="1376"/>
      <c r="G42" s="1377"/>
      <c r="H42" s="1377"/>
      <c r="I42" s="1377"/>
      <c r="J42" s="1378"/>
      <c r="K42" s="1372"/>
      <c r="L42" s="1364"/>
      <c r="M42" s="1364"/>
      <c r="N42" s="1364"/>
      <c r="O42" s="1403"/>
      <c r="P42" s="11"/>
      <c r="Q42" s="1157"/>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c r="BD42" s="1161"/>
      <c r="BE42" s="1161"/>
      <c r="BF42" s="1161"/>
      <c r="BG42" s="1161"/>
    </row>
    <row r="43" spans="1:59" s="1158" customFormat="1" ht="40" customHeight="1" x14ac:dyDescent="0.35">
      <c r="A43" s="175"/>
      <c r="B43" s="176"/>
      <c r="C43" s="822" t="str">
        <f>IF('Step 3.1 Site Details'!D45="","",'Step 3.1 Site Details'!D45)</f>
        <v/>
      </c>
      <c r="D43" s="1402"/>
      <c r="E43" s="1375"/>
      <c r="F43" s="1376"/>
      <c r="G43" s="1377"/>
      <c r="H43" s="1377"/>
      <c r="I43" s="1377"/>
      <c r="J43" s="1378"/>
      <c r="K43" s="1372"/>
      <c r="L43" s="1364"/>
      <c r="M43" s="1364"/>
      <c r="N43" s="1364"/>
      <c r="O43" s="1403"/>
      <c r="P43" s="176"/>
      <c r="Q43" s="1157"/>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c r="BD43" s="1161"/>
      <c r="BE43" s="1161"/>
      <c r="BF43" s="1161"/>
      <c r="BG43" s="1161"/>
    </row>
    <row r="44" spans="1:59" s="1158" customFormat="1" ht="40" customHeight="1" x14ac:dyDescent="0.35">
      <c r="A44" s="150"/>
      <c r="B44" s="151"/>
      <c r="C44" s="822" t="str">
        <f>IF('Step 3.1 Site Details'!D46="","",'Step 3.1 Site Details'!D46)</f>
        <v/>
      </c>
      <c r="D44" s="1402"/>
      <c r="E44" s="1375"/>
      <c r="F44" s="1376"/>
      <c r="G44" s="1377"/>
      <c r="H44" s="1377"/>
      <c r="I44" s="1377"/>
      <c r="J44" s="1378"/>
      <c r="K44" s="1372"/>
      <c r="L44" s="1364"/>
      <c r="M44" s="1364"/>
      <c r="N44" s="1364"/>
      <c r="O44" s="1403"/>
      <c r="P44" s="151"/>
      <c r="Q44" s="1157"/>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c r="BD44" s="1161"/>
      <c r="BE44" s="1161"/>
      <c r="BF44" s="1161"/>
      <c r="BG44" s="1161"/>
    </row>
    <row r="45" spans="1:59" s="1158" customFormat="1" ht="40" customHeight="1" x14ac:dyDescent="0.35">
      <c r="A45" s="150"/>
      <c r="B45" s="151"/>
      <c r="C45" s="822" t="str">
        <f>IF('Step 3.1 Site Details'!D47="","",'Step 3.1 Site Details'!D47)</f>
        <v/>
      </c>
      <c r="D45" s="1402"/>
      <c r="E45" s="1375"/>
      <c r="F45" s="1376"/>
      <c r="G45" s="1377"/>
      <c r="H45" s="1377"/>
      <c r="I45" s="1377"/>
      <c r="J45" s="1378"/>
      <c r="K45" s="1372"/>
      <c r="L45" s="1364"/>
      <c r="M45" s="1364"/>
      <c r="N45" s="1364"/>
      <c r="O45" s="1403"/>
      <c r="P45" s="151"/>
      <c r="Q45" s="1157"/>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c r="BD45" s="1161"/>
      <c r="BE45" s="1161"/>
      <c r="BF45" s="1161"/>
      <c r="BG45" s="1161"/>
    </row>
    <row r="46" spans="1:59" s="1158" customFormat="1" ht="40" customHeight="1" x14ac:dyDescent="0.35">
      <c r="A46" s="175"/>
      <c r="B46" s="176"/>
      <c r="C46" s="822" t="str">
        <f>IF('Step 3.1 Site Details'!D48="","",'Step 3.1 Site Details'!D48)</f>
        <v/>
      </c>
      <c r="D46" s="1402"/>
      <c r="E46" s="1375"/>
      <c r="F46" s="1376"/>
      <c r="G46" s="1377"/>
      <c r="H46" s="1377"/>
      <c r="I46" s="1377"/>
      <c r="J46" s="1378"/>
      <c r="K46" s="1372"/>
      <c r="L46" s="1364"/>
      <c r="M46" s="1364"/>
      <c r="N46" s="1364"/>
      <c r="O46" s="1403"/>
      <c r="P46" s="176"/>
      <c r="Q46" s="1157"/>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c r="BD46" s="1161"/>
      <c r="BE46" s="1161"/>
      <c r="BF46" s="1161"/>
      <c r="BG46" s="1161"/>
    </row>
    <row r="47" spans="1:59" s="1158" customFormat="1" ht="40" customHeight="1" x14ac:dyDescent="0.35">
      <c r="A47" s="41"/>
      <c r="B47" s="11"/>
      <c r="C47" s="822" t="str">
        <f>IF('Step 3.1 Site Details'!D49="","",'Step 3.1 Site Details'!D49)</f>
        <v/>
      </c>
      <c r="D47" s="1402"/>
      <c r="E47" s="1375"/>
      <c r="F47" s="1376"/>
      <c r="G47" s="1377"/>
      <c r="H47" s="1377"/>
      <c r="I47" s="1377"/>
      <c r="J47" s="1378"/>
      <c r="K47" s="1372"/>
      <c r="L47" s="1364"/>
      <c r="M47" s="1364"/>
      <c r="N47" s="1364"/>
      <c r="O47" s="1403"/>
      <c r="P47" s="11"/>
      <c r="Q47" s="1157"/>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c r="BD47" s="1161"/>
      <c r="BE47" s="1161"/>
      <c r="BF47" s="1161"/>
      <c r="BG47" s="1161"/>
    </row>
    <row r="48" spans="1:59" s="1158" customFormat="1" ht="40" customHeight="1" x14ac:dyDescent="0.35">
      <c r="A48" s="41"/>
      <c r="B48" s="11"/>
      <c r="C48" s="822" t="str">
        <f>IF('Step 3.1 Site Details'!D50="","",'Step 3.1 Site Details'!D50)</f>
        <v/>
      </c>
      <c r="D48" s="1402"/>
      <c r="E48" s="1375"/>
      <c r="F48" s="1376"/>
      <c r="G48" s="1377"/>
      <c r="H48" s="1377"/>
      <c r="I48" s="1377"/>
      <c r="J48" s="1378"/>
      <c r="K48" s="1372"/>
      <c r="L48" s="1364"/>
      <c r="M48" s="1364"/>
      <c r="N48" s="1364"/>
      <c r="O48" s="1403"/>
      <c r="P48" s="1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1"/>
      <c r="BF48" s="1161"/>
      <c r="BG48" s="1161"/>
    </row>
    <row r="49" spans="1:59" s="1158" customFormat="1" ht="40" customHeight="1" x14ac:dyDescent="0.35">
      <c r="A49" s="175"/>
      <c r="B49" s="176"/>
      <c r="C49" s="822" t="str">
        <f>IF('Step 3.1 Site Details'!D51="","",'Step 3.1 Site Details'!D51)</f>
        <v/>
      </c>
      <c r="D49" s="1402"/>
      <c r="E49" s="1375"/>
      <c r="F49" s="1376"/>
      <c r="G49" s="1377"/>
      <c r="H49" s="1377"/>
      <c r="I49" s="1377"/>
      <c r="J49" s="1378"/>
      <c r="K49" s="1372"/>
      <c r="L49" s="1364"/>
      <c r="M49" s="1364"/>
      <c r="N49" s="1364"/>
      <c r="O49" s="1403"/>
      <c r="P49" s="176"/>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c r="BD49" s="1161"/>
      <c r="BE49" s="1161"/>
      <c r="BF49" s="1161"/>
      <c r="BG49" s="1161"/>
    </row>
    <row r="50" spans="1:59" s="1158" customFormat="1" ht="40" customHeight="1" x14ac:dyDescent="0.35">
      <c r="A50" s="175"/>
      <c r="B50" s="176"/>
      <c r="C50" s="822" t="str">
        <f>IF('Step 3.1 Site Details'!D52="","",'Step 3.1 Site Details'!D52)</f>
        <v/>
      </c>
      <c r="D50" s="1402"/>
      <c r="E50" s="1375"/>
      <c r="F50" s="1376"/>
      <c r="G50" s="1377"/>
      <c r="H50" s="1377"/>
      <c r="I50" s="1377"/>
      <c r="J50" s="1378"/>
      <c r="K50" s="1372"/>
      <c r="L50" s="1364"/>
      <c r="M50" s="1364"/>
      <c r="N50" s="1364"/>
      <c r="O50" s="1403"/>
      <c r="P50" s="176"/>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c r="BD50" s="1161"/>
      <c r="BE50" s="1161"/>
      <c r="BF50" s="1161"/>
      <c r="BG50" s="1161"/>
    </row>
    <row r="51" spans="1:59" s="1158" customFormat="1" ht="40" customHeight="1" x14ac:dyDescent="0.35">
      <c r="A51" s="175"/>
      <c r="B51" s="176"/>
      <c r="C51" s="822" t="str">
        <f>IF('Step 3.1 Site Details'!D53="","",'Step 3.1 Site Details'!D53)</f>
        <v/>
      </c>
      <c r="D51" s="1402"/>
      <c r="E51" s="1404"/>
      <c r="F51" s="1405"/>
      <c r="G51" s="1406"/>
      <c r="H51" s="1406"/>
      <c r="I51" s="1377"/>
      <c r="J51" s="1378"/>
      <c r="K51" s="1407"/>
      <c r="L51" s="1408"/>
      <c r="M51" s="1408"/>
      <c r="N51" s="1408"/>
      <c r="O51" s="1403"/>
      <c r="P51" s="176"/>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c r="BD51" s="1161"/>
      <c r="BE51" s="1161"/>
      <c r="BF51" s="1161"/>
      <c r="BG51" s="1161"/>
    </row>
    <row r="52" spans="1:59" s="1158" customFormat="1" ht="40" customHeight="1" x14ac:dyDescent="0.35">
      <c r="A52" s="175"/>
      <c r="B52" s="176"/>
      <c r="C52" s="822" t="str">
        <f>IF('Step 3.1 Site Details'!D54="","",'Step 3.1 Site Details'!D54)</f>
        <v/>
      </c>
      <c r="D52" s="1402"/>
      <c r="E52" s="1404"/>
      <c r="F52" s="1405"/>
      <c r="G52" s="1406"/>
      <c r="H52" s="1406"/>
      <c r="I52" s="1377"/>
      <c r="J52" s="1378"/>
      <c r="K52" s="1407"/>
      <c r="L52" s="1408"/>
      <c r="M52" s="1408"/>
      <c r="N52" s="1408"/>
      <c r="O52" s="1403"/>
      <c r="P52" s="176"/>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c r="BD52" s="1161"/>
      <c r="BE52" s="1161"/>
      <c r="BF52" s="1161"/>
      <c r="BG52" s="1161"/>
    </row>
    <row r="53" spans="1:59" s="1158" customFormat="1" ht="40" customHeight="1" x14ac:dyDescent="0.35">
      <c r="A53" s="175"/>
      <c r="B53" s="176"/>
      <c r="C53" s="822" t="str">
        <f>IF('Step 3.1 Site Details'!D55="","",'Step 3.1 Site Details'!D55)</f>
        <v/>
      </c>
      <c r="D53" s="1402"/>
      <c r="E53" s="1404"/>
      <c r="F53" s="1405"/>
      <c r="G53" s="1406"/>
      <c r="H53" s="1406"/>
      <c r="I53" s="1377"/>
      <c r="J53" s="1378"/>
      <c r="K53" s="1407"/>
      <c r="L53" s="1408"/>
      <c r="M53" s="1408"/>
      <c r="N53" s="1408"/>
      <c r="O53" s="1403"/>
      <c r="P53" s="176"/>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c r="BD53" s="1161"/>
      <c r="BE53" s="1161"/>
      <c r="BF53" s="1161"/>
      <c r="BG53" s="1161"/>
    </row>
    <row r="54" spans="1:59" s="1158" customFormat="1" ht="40" customHeight="1" x14ac:dyDescent="0.35">
      <c r="A54" s="175"/>
      <c r="B54" s="176"/>
      <c r="C54" s="822" t="str">
        <f>IF('Step 3.1 Site Details'!D56="","",'Step 3.1 Site Details'!D56)</f>
        <v/>
      </c>
      <c r="D54" s="1402"/>
      <c r="E54" s="1404"/>
      <c r="F54" s="1405"/>
      <c r="G54" s="1406"/>
      <c r="H54" s="1406"/>
      <c r="I54" s="1377"/>
      <c r="J54" s="1378"/>
      <c r="K54" s="1407"/>
      <c r="L54" s="1408"/>
      <c r="M54" s="1408"/>
      <c r="N54" s="1408"/>
      <c r="O54" s="1403"/>
      <c r="P54" s="176"/>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c r="BD54" s="1161"/>
      <c r="BE54" s="1161"/>
      <c r="BF54" s="1161"/>
      <c r="BG54" s="1161"/>
    </row>
    <row r="55" spans="1:59" s="1158" customFormat="1" ht="40" customHeight="1" x14ac:dyDescent="0.35">
      <c r="A55" s="175"/>
      <c r="B55" s="176"/>
      <c r="C55" s="822" t="str">
        <f>IF('Step 3.1 Site Details'!D57="","",'Step 3.1 Site Details'!D57)</f>
        <v/>
      </c>
      <c r="D55" s="1402"/>
      <c r="E55" s="1404"/>
      <c r="F55" s="1405"/>
      <c r="G55" s="1406"/>
      <c r="H55" s="1406"/>
      <c r="I55" s="1377"/>
      <c r="J55" s="1378"/>
      <c r="K55" s="1407"/>
      <c r="L55" s="1408"/>
      <c r="M55" s="1408"/>
      <c r="N55" s="1408"/>
      <c r="O55" s="1403"/>
      <c r="P55" s="176"/>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row>
    <row r="56" spans="1:59" s="1158" customFormat="1" ht="40" customHeight="1" x14ac:dyDescent="0.35">
      <c r="A56" s="175"/>
      <c r="B56" s="176"/>
      <c r="C56" s="822" t="str">
        <f>IF('Step 3.1 Site Details'!D58="","",'Step 3.1 Site Details'!D58)</f>
        <v/>
      </c>
      <c r="D56" s="1402"/>
      <c r="E56" s="1404"/>
      <c r="F56" s="1405"/>
      <c r="G56" s="1406"/>
      <c r="H56" s="1406"/>
      <c r="I56" s="1377"/>
      <c r="J56" s="1378"/>
      <c r="K56" s="1407"/>
      <c r="L56" s="1408"/>
      <c r="M56" s="1408"/>
      <c r="N56" s="1408"/>
      <c r="O56" s="1403"/>
      <c r="P56" s="176"/>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c r="BD56" s="1161"/>
      <c r="BE56" s="1161"/>
      <c r="BF56" s="1161"/>
      <c r="BG56" s="1161"/>
    </row>
    <row r="57" spans="1:59" s="1158" customFormat="1" ht="40" customHeight="1" x14ac:dyDescent="0.35">
      <c r="A57" s="175"/>
      <c r="B57" s="176"/>
      <c r="C57" s="822" t="str">
        <f>IF('Step 3.1 Site Details'!D59="","",'Step 3.1 Site Details'!D59)</f>
        <v/>
      </c>
      <c r="D57" s="1372"/>
      <c r="E57" s="1404"/>
      <c r="F57" s="1405"/>
      <c r="G57" s="1406"/>
      <c r="H57" s="1406"/>
      <c r="I57" s="1377"/>
      <c r="J57" s="1378"/>
      <c r="K57" s="1407"/>
      <c r="L57" s="1408"/>
      <c r="M57" s="1408"/>
      <c r="N57" s="1408"/>
      <c r="O57" s="1403"/>
      <c r="P57" s="176"/>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c r="BD57" s="1161"/>
      <c r="BE57" s="1161"/>
      <c r="BF57" s="1161"/>
      <c r="BG57" s="1161"/>
    </row>
    <row r="58" spans="1:59" s="1158" customFormat="1" ht="40" customHeight="1" x14ac:dyDescent="0.35">
      <c r="A58" s="175"/>
      <c r="B58" s="176"/>
      <c r="C58" s="822" t="str">
        <f>IF('Step 3.1 Site Details'!D60="","",'Step 3.1 Site Details'!D60)</f>
        <v/>
      </c>
      <c r="D58" s="1402"/>
      <c r="E58" s="1404"/>
      <c r="F58" s="1405"/>
      <c r="G58" s="1406"/>
      <c r="H58" s="1406"/>
      <c r="I58" s="1377"/>
      <c r="J58" s="1378"/>
      <c r="K58" s="1407"/>
      <c r="L58" s="1408"/>
      <c r="M58" s="1408"/>
      <c r="N58" s="1408"/>
      <c r="O58" s="1403"/>
      <c r="P58" s="176"/>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1"/>
      <c r="BF58" s="1161"/>
      <c r="BG58" s="1161"/>
    </row>
    <row r="59" spans="1:59" s="1158" customFormat="1" ht="40" customHeight="1" x14ac:dyDescent="0.35">
      <c r="A59" s="175"/>
      <c r="B59" s="176"/>
      <c r="C59" s="822" t="str">
        <f>IF('Step 3.1 Site Details'!D61="","",'Step 3.1 Site Details'!D61)</f>
        <v/>
      </c>
      <c r="D59" s="1402"/>
      <c r="E59" s="1404"/>
      <c r="F59" s="1405"/>
      <c r="G59" s="1406"/>
      <c r="H59" s="1406"/>
      <c r="I59" s="1377"/>
      <c r="J59" s="1378"/>
      <c r="K59" s="1407"/>
      <c r="L59" s="1408"/>
      <c r="M59" s="1408"/>
      <c r="N59" s="1408"/>
      <c r="O59" s="1403"/>
      <c r="P59" s="176"/>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c r="BD59" s="1161"/>
      <c r="BE59" s="1161"/>
      <c r="BF59" s="1161"/>
      <c r="BG59" s="1161"/>
    </row>
    <row r="60" spans="1:59" s="1158" customFormat="1" ht="40" customHeight="1" x14ac:dyDescent="0.35">
      <c r="A60" s="175"/>
      <c r="B60" s="176"/>
      <c r="C60" s="822" t="str">
        <f>IF('Step 3.1 Site Details'!D62="","",'Step 3.1 Site Details'!D62)</f>
        <v/>
      </c>
      <c r="D60" s="1402"/>
      <c r="E60" s="1404"/>
      <c r="F60" s="1405"/>
      <c r="G60" s="1406"/>
      <c r="H60" s="1406"/>
      <c r="I60" s="1377"/>
      <c r="J60" s="1378"/>
      <c r="K60" s="1407"/>
      <c r="L60" s="1408"/>
      <c r="M60" s="1408"/>
      <c r="N60" s="1408"/>
      <c r="O60" s="1403"/>
      <c r="P60" s="176"/>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c r="BD60" s="1161"/>
      <c r="BE60" s="1161"/>
      <c r="BF60" s="1161"/>
      <c r="BG60" s="1161"/>
    </row>
    <row r="61" spans="1:59" s="1158" customFormat="1" ht="40" customHeight="1" x14ac:dyDescent="0.35">
      <c r="A61" s="175"/>
      <c r="B61" s="176"/>
      <c r="C61" s="822" t="str">
        <f>IF('Step 3.1 Site Details'!D63="","",'Step 3.1 Site Details'!D63)</f>
        <v/>
      </c>
      <c r="D61" s="1402"/>
      <c r="E61" s="1404"/>
      <c r="F61" s="1405"/>
      <c r="G61" s="1406"/>
      <c r="H61" s="1406"/>
      <c r="I61" s="1377"/>
      <c r="J61" s="1378"/>
      <c r="K61" s="1407"/>
      <c r="L61" s="1408"/>
      <c r="M61" s="1408"/>
      <c r="N61" s="1408"/>
      <c r="O61" s="1403"/>
      <c r="P61" s="176"/>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c r="BD61" s="1161"/>
      <c r="BE61" s="1161"/>
      <c r="BF61" s="1161"/>
      <c r="BG61" s="1161"/>
    </row>
    <row r="62" spans="1:59" s="1158" customFormat="1" ht="40" customHeight="1" x14ac:dyDescent="0.35">
      <c r="A62" s="175"/>
      <c r="B62" s="176"/>
      <c r="C62" s="822" t="str">
        <f>IF('Step 3.1 Site Details'!D64="","",'Step 3.1 Site Details'!D64)</f>
        <v/>
      </c>
      <c r="D62" s="1402"/>
      <c r="E62" s="1404"/>
      <c r="F62" s="1405"/>
      <c r="G62" s="1406"/>
      <c r="H62" s="1406"/>
      <c r="I62" s="1377"/>
      <c r="J62" s="1378"/>
      <c r="K62" s="1407"/>
      <c r="L62" s="1408"/>
      <c r="M62" s="1408"/>
      <c r="N62" s="1408"/>
      <c r="O62" s="1403"/>
      <c r="P62" s="176"/>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row>
    <row r="63" spans="1:59" s="1158" customFormat="1" ht="40" customHeight="1" thickBot="1" x14ac:dyDescent="0.4">
      <c r="A63" s="175"/>
      <c r="B63" s="176"/>
      <c r="C63" s="822" t="str">
        <f>IF('Step 3.1 Site Details'!D65="","",'Step 3.1 Site Details'!D65)</f>
        <v/>
      </c>
      <c r="D63" s="1409"/>
      <c r="E63" s="1410"/>
      <c r="F63" s="1405"/>
      <c r="G63" s="1406"/>
      <c r="H63" s="1406"/>
      <c r="I63" s="1377"/>
      <c r="J63" s="1378"/>
      <c r="K63" s="1411"/>
      <c r="L63" s="1412"/>
      <c r="M63" s="1412"/>
      <c r="N63" s="1412"/>
      <c r="O63" s="1413"/>
      <c r="P63" s="176"/>
      <c r="Q63" s="1161"/>
      <c r="R63" s="1161"/>
      <c r="S63" s="1161"/>
      <c r="T63" s="1439"/>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c r="BD63" s="1161"/>
      <c r="BE63" s="1161"/>
      <c r="BF63" s="1161"/>
      <c r="BG63" s="1161"/>
    </row>
    <row r="64" spans="1:59" s="1158" customFormat="1" x14ac:dyDescent="0.35">
      <c r="A64" s="175"/>
      <c r="B64" s="176"/>
      <c r="C64" s="1156"/>
      <c r="D64" s="1156"/>
      <c r="E64" s="1156"/>
      <c r="F64" s="1156"/>
      <c r="G64" s="1156"/>
      <c r="H64" s="1156"/>
      <c r="I64" s="1156"/>
      <c r="J64" s="1156"/>
      <c r="K64" s="1156"/>
      <c r="L64" s="1156"/>
      <c r="M64" s="1156"/>
      <c r="N64" s="1156"/>
      <c r="O64" s="1156"/>
      <c r="P64" s="176"/>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c r="BD64" s="1161"/>
      <c r="BE64" s="1161"/>
      <c r="BF64" s="1161"/>
      <c r="BG64" s="1161"/>
    </row>
    <row r="65" spans="1:59" s="1158" customFormat="1" hidden="1" x14ac:dyDescent="0.35">
      <c r="A65" s="175"/>
      <c r="B65" s="176"/>
      <c r="C65" s="486">
        <f>SUM(D65:O65)</f>
        <v>3</v>
      </c>
      <c r="D65" s="487">
        <f>IF(COUNTA('Step 3.1 Site Details'!D10:D109)=0,1,IF(COUNTA('Step 3.1 Site Details'!D10:D109)=COUNTA(D8:D63),0,1))</f>
        <v>1</v>
      </c>
      <c r="E65" s="487"/>
      <c r="F65" s="487">
        <f>IF(COUNTA(D8:D63)=0,1,IF(COUNTA(D8:D63)=COUNTA(F8:F63),0,1))</f>
        <v>1</v>
      </c>
      <c r="G65" s="487"/>
      <c r="H65" s="487"/>
      <c r="I65" s="487"/>
      <c r="J65" s="487"/>
      <c r="K65" s="487">
        <f>IF(COUNTA(D8:D63)=0,1,IF(COUNTA(D8:D63)=COUNTA(K8:K63),0,1))</f>
        <v>1</v>
      </c>
      <c r="L65" s="487"/>
      <c r="M65" s="487"/>
      <c r="N65" s="487"/>
      <c r="O65" s="487"/>
      <c r="P65" s="487"/>
      <c r="Q65" s="1439"/>
      <c r="R65" s="1439"/>
      <c r="S65" s="1439"/>
      <c r="T65" s="1439"/>
      <c r="U65" s="1439"/>
      <c r="V65" s="1439"/>
      <c r="W65" s="1439"/>
      <c r="X65" s="1439"/>
      <c r="Y65" s="1439"/>
      <c r="Z65" s="1439"/>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row>
    <row r="66" spans="1:59" s="1158" customFormat="1" x14ac:dyDescent="0.35">
      <c r="A66" s="175"/>
      <c r="B66" s="175"/>
      <c r="C66" s="1162"/>
      <c r="D66" s="1162"/>
      <c r="E66" s="1162"/>
      <c r="F66" s="1162"/>
      <c r="G66" s="1162"/>
      <c r="H66" s="1162"/>
      <c r="I66" s="1162"/>
      <c r="J66" s="1162"/>
      <c r="K66" s="1162"/>
      <c r="L66" s="1162"/>
      <c r="M66" s="1162"/>
      <c r="N66" s="1162"/>
      <c r="O66" s="1162"/>
      <c r="P66" s="175"/>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1"/>
      <c r="BF66" s="1161"/>
      <c r="BG66" s="1161"/>
    </row>
    <row r="67" spans="1:59" s="1158" customFormat="1" x14ac:dyDescent="0.35">
      <c r="A67" s="175"/>
      <c r="B67" s="175"/>
      <c r="C67" s="1162"/>
      <c r="D67" s="1162"/>
      <c r="E67" s="1162"/>
      <c r="F67" s="1162"/>
      <c r="G67" s="1162"/>
      <c r="H67" s="1162"/>
      <c r="I67" s="1162"/>
      <c r="J67" s="1162"/>
      <c r="K67" s="1162"/>
      <c r="L67" s="1162"/>
      <c r="M67" s="1162"/>
      <c r="N67" s="1162"/>
      <c r="O67" s="1162"/>
      <c r="P67" s="175"/>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1"/>
      <c r="BF67" s="1161"/>
      <c r="BG67" s="1161"/>
    </row>
    <row r="68" spans="1:59" s="1158" customFormat="1" x14ac:dyDescent="0.35">
      <c r="A68" s="175"/>
      <c r="B68" s="175"/>
      <c r="C68" s="1162"/>
      <c r="D68" s="1162"/>
      <c r="E68" s="1162"/>
      <c r="F68" s="1162"/>
      <c r="G68" s="1162"/>
      <c r="H68" s="1162"/>
      <c r="I68" s="1162"/>
      <c r="J68" s="1162"/>
      <c r="K68" s="1162"/>
      <c r="L68" s="1162"/>
      <c r="M68" s="1162"/>
      <c r="N68" s="1162"/>
      <c r="O68" s="1162"/>
      <c r="P68" s="175"/>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c r="BD68" s="1161"/>
      <c r="BE68" s="1161"/>
      <c r="BF68" s="1161"/>
      <c r="BG68" s="1161"/>
    </row>
    <row r="69" spans="1:59" s="1158" customFormat="1" x14ac:dyDescent="0.35">
      <c r="A69" s="175"/>
      <c r="B69" s="175"/>
      <c r="C69" s="1162"/>
      <c r="D69" s="1162"/>
      <c r="E69" s="1162"/>
      <c r="F69" s="1162"/>
      <c r="G69" s="1162"/>
      <c r="H69" s="1162"/>
      <c r="I69" s="1162"/>
      <c r="J69" s="1162"/>
      <c r="K69" s="1162"/>
      <c r="L69" s="1162"/>
      <c r="M69" s="1162"/>
      <c r="N69" s="1162"/>
      <c r="O69" s="1162"/>
      <c r="P69" s="175"/>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c r="BD69" s="1161"/>
      <c r="BE69" s="1161"/>
      <c r="BF69" s="1161"/>
      <c r="BG69" s="1161"/>
    </row>
    <row r="70" spans="1:59" s="1158" customFormat="1" x14ac:dyDescent="0.35">
      <c r="A70" s="175"/>
      <c r="B70" s="175"/>
      <c r="C70" s="1162"/>
      <c r="D70" s="1162"/>
      <c r="E70" s="1162"/>
      <c r="F70" s="1162"/>
      <c r="G70" s="1162"/>
      <c r="H70" s="1162"/>
      <c r="I70" s="1162"/>
      <c r="J70" s="1162"/>
      <c r="K70" s="1162"/>
      <c r="L70" s="1162"/>
      <c r="M70" s="1162"/>
      <c r="N70" s="1162"/>
      <c r="O70" s="1162"/>
      <c r="P70" s="175"/>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c r="BD70" s="1161"/>
      <c r="BE70" s="1161"/>
      <c r="BF70" s="1161"/>
      <c r="BG70" s="1161"/>
    </row>
    <row r="71" spans="1:59" s="1158" customFormat="1" x14ac:dyDescent="0.35">
      <c r="A71" s="175"/>
      <c r="B71" s="175"/>
      <c r="C71" s="1162"/>
      <c r="D71" s="1162"/>
      <c r="E71" s="1162"/>
      <c r="F71" s="1162"/>
      <c r="G71" s="1162"/>
      <c r="H71" s="1162"/>
      <c r="I71" s="1162"/>
      <c r="J71" s="1162"/>
      <c r="K71" s="1162"/>
      <c r="L71" s="1162"/>
      <c r="M71" s="1162"/>
      <c r="N71" s="1162"/>
      <c r="O71" s="1162"/>
      <c r="P71" s="175"/>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c r="BD71" s="1161"/>
      <c r="BE71" s="1161"/>
      <c r="BF71" s="1161"/>
      <c r="BG71" s="1161"/>
    </row>
    <row r="72" spans="1:59" s="1158" customFormat="1" x14ac:dyDescent="0.35">
      <c r="A72" s="175"/>
      <c r="B72" s="175"/>
      <c r="C72" s="1162"/>
      <c r="D72" s="1162"/>
      <c r="E72" s="1162"/>
      <c r="F72" s="1162"/>
      <c r="G72" s="1162"/>
      <c r="H72" s="1162"/>
      <c r="I72" s="1162"/>
      <c r="J72" s="1162"/>
      <c r="K72" s="1162"/>
      <c r="L72" s="1162"/>
      <c r="M72" s="1162"/>
      <c r="N72" s="1162"/>
      <c r="O72" s="1162"/>
      <c r="P72" s="175"/>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c r="BD72" s="1161"/>
      <c r="BE72" s="1161"/>
      <c r="BF72" s="1161"/>
      <c r="BG72" s="1161"/>
    </row>
    <row r="73" spans="1:59" s="1158" customFormat="1" x14ac:dyDescent="0.35">
      <c r="A73" s="175"/>
      <c r="B73" s="175"/>
      <c r="C73" s="1162"/>
      <c r="D73" s="1162"/>
      <c r="E73" s="1162"/>
      <c r="F73" s="1162"/>
      <c r="G73" s="1162"/>
      <c r="H73" s="1162"/>
      <c r="I73" s="1162"/>
      <c r="J73" s="1162"/>
      <c r="K73" s="1162"/>
      <c r="L73" s="1162"/>
      <c r="M73" s="1162"/>
      <c r="N73" s="1162"/>
      <c r="O73" s="1162"/>
      <c r="P73" s="175"/>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c r="BD73" s="1161"/>
      <c r="BE73" s="1161"/>
      <c r="BF73" s="1161"/>
      <c r="BG73" s="1161"/>
    </row>
    <row r="74" spans="1:59" s="1158" customFormat="1" x14ac:dyDescent="0.35">
      <c r="A74" s="175"/>
      <c r="B74" s="175"/>
      <c r="C74" s="1162"/>
      <c r="D74" s="1162"/>
      <c r="E74" s="1162"/>
      <c r="F74" s="1162"/>
      <c r="G74" s="1162"/>
      <c r="H74" s="1162"/>
      <c r="I74" s="1162"/>
      <c r="J74" s="1162"/>
      <c r="K74" s="1162"/>
      <c r="L74" s="1162"/>
      <c r="M74" s="1162"/>
      <c r="N74" s="1162"/>
      <c r="O74" s="1162"/>
      <c r="P74" s="175"/>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row>
    <row r="75" spans="1:59" s="1158" customFormat="1" x14ac:dyDescent="0.35">
      <c r="A75" s="175"/>
      <c r="B75" s="175"/>
      <c r="C75" s="1162"/>
      <c r="D75" s="1162"/>
      <c r="E75" s="1162"/>
      <c r="F75" s="1162"/>
      <c r="G75" s="1162"/>
      <c r="H75" s="1162"/>
      <c r="I75" s="1162"/>
      <c r="J75" s="1162"/>
      <c r="K75" s="1162"/>
      <c r="L75" s="1162"/>
      <c r="M75" s="1162"/>
      <c r="N75" s="1162"/>
      <c r="O75" s="1162"/>
      <c r="P75" s="175"/>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c r="BD75" s="1161"/>
      <c r="BE75" s="1161"/>
      <c r="BF75" s="1161"/>
      <c r="BG75" s="1161"/>
    </row>
    <row r="76" spans="1:59" s="1158" customFormat="1" x14ac:dyDescent="0.35">
      <c r="A76" s="175"/>
      <c r="B76" s="175"/>
      <c r="C76" s="1162"/>
      <c r="D76" s="1162"/>
      <c r="E76" s="1162"/>
      <c r="F76" s="1162"/>
      <c r="G76" s="1162"/>
      <c r="H76" s="1162"/>
      <c r="I76" s="1162"/>
      <c r="J76" s="1162"/>
      <c r="K76" s="1162"/>
      <c r="L76" s="1162"/>
      <c r="M76" s="1162"/>
      <c r="N76" s="1162"/>
      <c r="O76" s="1162"/>
      <c r="P76" s="175"/>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c r="BD76" s="1161"/>
      <c r="BE76" s="1161"/>
      <c r="BF76" s="1161"/>
      <c r="BG76" s="1161"/>
    </row>
    <row r="77" spans="1:59" s="1158" customFormat="1" x14ac:dyDescent="0.35">
      <c r="A77" s="175"/>
      <c r="B77" s="175"/>
      <c r="C77" s="1162"/>
      <c r="D77" s="1162"/>
      <c r="E77" s="1162"/>
      <c r="F77" s="1162"/>
      <c r="G77" s="1162"/>
      <c r="H77" s="1162"/>
      <c r="I77" s="1162"/>
      <c r="J77" s="1162"/>
      <c r="K77" s="1162"/>
      <c r="L77" s="1162"/>
      <c r="M77" s="1162"/>
      <c r="N77" s="1162"/>
      <c r="O77" s="1162"/>
      <c r="P77" s="175"/>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c r="BD77" s="1161"/>
      <c r="BE77" s="1161"/>
      <c r="BF77" s="1161"/>
      <c r="BG77" s="1161"/>
    </row>
    <row r="78" spans="1:59" s="1158" customFormat="1" x14ac:dyDescent="0.35">
      <c r="A78" s="175"/>
      <c r="B78" s="175"/>
      <c r="C78" s="1162"/>
      <c r="D78" s="1162"/>
      <c r="E78" s="1162"/>
      <c r="F78" s="1162"/>
      <c r="G78" s="1162"/>
      <c r="H78" s="1162"/>
      <c r="I78" s="1162"/>
      <c r="J78" s="1162"/>
      <c r="K78" s="1162"/>
      <c r="L78" s="1162"/>
      <c r="M78" s="1162"/>
      <c r="N78" s="1162"/>
      <c r="O78" s="1162"/>
      <c r="P78" s="175"/>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1"/>
      <c r="BF78" s="1161"/>
      <c r="BG78" s="1161"/>
    </row>
    <row r="79" spans="1:59" s="1158" customFormat="1" x14ac:dyDescent="0.35">
      <c r="A79" s="175"/>
      <c r="B79" s="175"/>
      <c r="C79" s="1162"/>
      <c r="D79" s="1162"/>
      <c r="E79" s="1162"/>
      <c r="F79" s="1162"/>
      <c r="G79" s="1162"/>
      <c r="H79" s="1162"/>
      <c r="I79" s="1162"/>
      <c r="J79" s="1162"/>
      <c r="K79" s="1162"/>
      <c r="L79" s="1162"/>
      <c r="M79" s="1162"/>
      <c r="N79" s="1162"/>
      <c r="O79" s="1162"/>
      <c r="P79" s="175"/>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c r="BD79" s="1161"/>
      <c r="BE79" s="1161"/>
      <c r="BF79" s="1161"/>
      <c r="BG79" s="1161"/>
    </row>
    <row r="80" spans="1:59" s="1158" customFormat="1" x14ac:dyDescent="0.35">
      <c r="A80" s="175"/>
      <c r="B80" s="175"/>
      <c r="C80" s="1162"/>
      <c r="D80" s="1162"/>
      <c r="E80" s="1162"/>
      <c r="F80" s="1162"/>
      <c r="G80" s="1162"/>
      <c r="H80" s="1162"/>
      <c r="I80" s="1162"/>
      <c r="J80" s="1162"/>
      <c r="K80" s="1162"/>
      <c r="L80" s="1162"/>
      <c r="M80" s="1162"/>
      <c r="N80" s="1162"/>
      <c r="O80" s="1162"/>
      <c r="P80" s="175"/>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c r="BD80" s="1161"/>
      <c r="BE80" s="1161"/>
      <c r="BF80" s="1161"/>
      <c r="BG80" s="1161"/>
    </row>
    <row r="81" spans="1:59" s="1158" customFormat="1" x14ac:dyDescent="0.35">
      <c r="A81" s="175"/>
      <c r="B81" s="175"/>
      <c r="C81" s="1162"/>
      <c r="D81" s="1162"/>
      <c r="E81" s="1162"/>
      <c r="F81" s="1162"/>
      <c r="G81" s="1162"/>
      <c r="H81" s="1162"/>
      <c r="I81" s="1162"/>
      <c r="J81" s="1162"/>
      <c r="K81" s="1162"/>
      <c r="L81" s="1162"/>
      <c r="M81" s="1162"/>
      <c r="N81" s="1162"/>
      <c r="O81" s="1162"/>
      <c r="P81" s="175"/>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c r="BD81" s="1161"/>
      <c r="BE81" s="1161"/>
      <c r="BF81" s="1161"/>
      <c r="BG81" s="1161"/>
    </row>
    <row r="82" spans="1:59" s="1158" customFormat="1" x14ac:dyDescent="0.35">
      <c r="A82" s="175"/>
      <c r="B82" s="175"/>
      <c r="C82" s="1162"/>
      <c r="D82" s="1162"/>
      <c r="E82" s="1162"/>
      <c r="F82" s="1162"/>
      <c r="G82" s="1162"/>
      <c r="H82" s="1162"/>
      <c r="I82" s="1162"/>
      <c r="J82" s="1162"/>
      <c r="K82" s="1162"/>
      <c r="L82" s="1162"/>
      <c r="M82" s="1162"/>
      <c r="N82" s="1162"/>
      <c r="O82" s="1162"/>
      <c r="P82" s="175"/>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1"/>
      <c r="BF82" s="1161"/>
      <c r="BG82" s="1161"/>
    </row>
    <row r="83" spans="1:59" x14ac:dyDescent="0.35">
      <c r="C83" s="1162"/>
      <c r="D83" s="1162"/>
      <c r="E83" s="1162"/>
      <c r="F83" s="1162"/>
      <c r="G83" s="1162"/>
      <c r="H83" s="1162"/>
      <c r="I83" s="1162"/>
      <c r="J83" s="1162"/>
      <c r="K83" s="1162"/>
      <c r="L83" s="1162"/>
      <c r="M83" s="1162"/>
      <c r="N83" s="1162"/>
      <c r="O83" s="1162"/>
    </row>
    <row r="84" spans="1:59" x14ac:dyDescent="0.35">
      <c r="C84" s="1162"/>
      <c r="D84" s="1162"/>
      <c r="E84" s="1162"/>
      <c r="F84" s="1162"/>
      <c r="G84" s="1162"/>
      <c r="H84" s="1162"/>
      <c r="I84" s="1162"/>
      <c r="J84" s="1162"/>
      <c r="K84" s="1162"/>
      <c r="L84" s="1162"/>
      <c r="M84" s="1162"/>
      <c r="N84" s="1162"/>
      <c r="O84" s="1162"/>
    </row>
  </sheetData>
  <sheetProtection algorithmName="SHA-512" hashValue="ef26IxBeYd2D5uOU/UnyvB5SYhKCwwH1t0c2FW90EuPX8qeQHUC66uoFzXzP399spTfLiiG0Q1yZL2pTfAqlcA==" saltValue="n3jajm1Ae0fMCQFbslzZbQ==" spinCount="100000" sheet="1" objects="1" scenarios="1"/>
  <mergeCells count="2">
    <mergeCell ref="C5:N6"/>
    <mergeCell ref="C2:L3"/>
  </mergeCells>
  <phoneticPr fontId="65" type="noConversion"/>
  <dataValidations count="5">
    <dataValidation operator="greaterThan" allowBlank="1" showInputMessage="1" showErrorMessage="1" prompt="A UPRN can be up to 12 digits in length." sqref="D8:D63" xr:uid="{7D9C3008-F96F-4F6A-B53E-2C2DB0DE8EEC}"/>
    <dataValidation type="whole" operator="greaterThanOrEqual" allowBlank="1" showInputMessage="1" showErrorMessage="1" prompt="A UPRN can be up to 12 digits in length." sqref="E8:E63" xr:uid="{5BE814CE-B0C6-430B-8056-B4690EF16DA6}">
      <formula1>1</formula1>
    </dataValidation>
    <dataValidation type="whole" operator="greaterThanOrEqual" allowBlank="1" showInputMessage="1" showErrorMessage="1" prompt="Meter Point Reference Number is between 6 and 10 digits long" sqref="F8:J63" xr:uid="{F92CC918-CBD3-4238-AEB9-2BFD1DE7657B}">
      <formula1>1</formula1>
    </dataValidation>
    <dataValidation type="whole" operator="greaterThanOrEqual" allowBlank="1" showInputMessage="1" showErrorMessage="1" prompt="Your MPAN is on your electricity or dual fuel bill, usually in a box marked ‘Supply Number’. It’s 21 digits long and begins with ’S’. Only enter the last 12 or 13 digits." sqref="K8:O63" xr:uid="{E50CC47A-A97E-4388-9B3E-4E131C178BF2}">
      <formula1>1</formula1>
    </dataValidation>
    <dataValidation operator="greaterThan" allowBlank="1" showInputMessage="1" showErrorMessage="1" prompt="Please do not paste data into this cell. The cell will auto-populate based on your input in Step 3.1. " sqref="C8:C63" xr:uid="{62181C68-93CB-491E-9F08-D62D23B3EE26}"/>
  </dataValidations>
  <pageMargins left="0.7" right="0.7" top="0.75" bottom="0.75" header="0.3" footer="0.3"/>
  <pageSetup paperSize="9"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theme="4"/>
    <pageSetUpPr fitToPage="1"/>
  </sheetPr>
  <dimension ref="A1:CH579"/>
  <sheetViews>
    <sheetView showGridLines="0" showRowColHeaders="0" topLeftCell="C117" zoomScale="80" zoomScaleNormal="80" workbookViewId="0">
      <selection activeCell="E120" sqref="E120"/>
    </sheetView>
  </sheetViews>
  <sheetFormatPr defaultColWidth="8.81640625" defaultRowHeight="12.5" outlineLevelRow="1" x14ac:dyDescent="0.25"/>
  <cols>
    <col min="1" max="15" width="17.1796875" customWidth="1"/>
    <col min="16" max="16" width="19.81640625" customWidth="1"/>
    <col min="17" max="19" width="17.1796875" customWidth="1"/>
    <col min="20" max="20" width="18.1796875" customWidth="1"/>
    <col min="21" max="21" width="17.1796875" customWidth="1"/>
    <col min="22" max="22" width="18.26953125" customWidth="1"/>
    <col min="23" max="23" width="22.54296875" customWidth="1"/>
    <col min="24" max="24" width="55" style="467" customWidth="1"/>
    <col min="25" max="25" width="3.81640625" style="467" customWidth="1"/>
    <col min="26" max="26" width="4.1796875" style="467" hidden="1" customWidth="1"/>
    <col min="27" max="27" width="8.1796875" style="467" hidden="1" customWidth="1"/>
    <col min="28" max="28" width="10.1796875" style="467" hidden="1" customWidth="1"/>
    <col min="29" max="29" width="12.54296875" style="467" hidden="1" customWidth="1"/>
    <col min="30" max="30" width="11.1796875" style="467" hidden="1" customWidth="1"/>
    <col min="31" max="16384" width="8.81640625" style="467"/>
  </cols>
  <sheetData>
    <row r="1" spans="1:86" ht="13" x14ac:dyDescent="0.3">
      <c r="X1" s="9"/>
      <c r="Y1" s="9"/>
    </row>
    <row r="2" spans="1:86" s="11" customFormat="1" ht="15.5" x14ac:dyDescent="0.3">
      <c r="A2" s="1740" t="s">
        <v>334</v>
      </c>
      <c r="B2" s="1630"/>
      <c r="C2" s="1630"/>
      <c r="D2" s="1630"/>
      <c r="E2" s="1630"/>
      <c r="F2" s="1630"/>
      <c r="G2" s="1630"/>
      <c r="H2" s="1630"/>
      <c r="I2" s="1630"/>
      <c r="J2" s="1630"/>
      <c r="K2" s="5"/>
      <c r="L2" s="5"/>
      <c r="M2" s="6"/>
      <c r="N2" s="6"/>
      <c r="O2" s="6"/>
      <c r="P2" s="6"/>
      <c r="Q2" s="6"/>
      <c r="R2" s="6"/>
      <c r="S2" s="6"/>
      <c r="T2" s="6"/>
      <c r="U2" s="6"/>
      <c r="V2" s="6"/>
      <c r="W2" s="9"/>
      <c r="X2" s="9"/>
      <c r="Y2" s="9"/>
      <c r="Z2" s="41"/>
      <c r="AA2" s="41"/>
      <c r="AB2" s="41"/>
      <c r="AC2" s="41"/>
      <c r="AD2" s="41"/>
      <c r="AE2" s="41"/>
      <c r="AF2" s="41"/>
      <c r="AG2" s="41"/>
      <c r="AH2" s="41"/>
      <c r="AI2" s="41"/>
      <c r="AJ2" s="41"/>
      <c r="AK2" s="41"/>
      <c r="AL2" s="41"/>
      <c r="AM2" s="41"/>
      <c r="AN2" s="41"/>
      <c r="AO2" s="41"/>
      <c r="AP2" s="41"/>
      <c r="AQ2" s="41"/>
      <c r="AR2" s="41"/>
      <c r="AS2" s="41"/>
      <c r="AT2" s="41"/>
      <c r="AU2" s="41"/>
    </row>
    <row r="3" spans="1:86" s="11" customFormat="1" ht="15.5" x14ac:dyDescent="0.3">
      <c r="A3" s="1630"/>
      <c r="B3" s="1630"/>
      <c r="C3" s="1630"/>
      <c r="D3" s="1630"/>
      <c r="E3" s="1630"/>
      <c r="F3" s="1630"/>
      <c r="G3" s="1630"/>
      <c r="H3" s="1630"/>
      <c r="I3" s="1630"/>
      <c r="J3" s="1630"/>
      <c r="K3" s="5"/>
      <c r="L3" s="5"/>
      <c r="M3" s="6"/>
      <c r="N3" s="6"/>
      <c r="O3" s="6"/>
      <c r="P3" s="6"/>
      <c r="Q3" s="6"/>
      <c r="R3" s="6"/>
      <c r="S3" s="6"/>
      <c r="T3" s="6"/>
      <c r="U3" s="6"/>
      <c r="V3" s="6"/>
      <c r="W3" s="6"/>
      <c r="X3" s="6"/>
      <c r="Y3" s="9"/>
      <c r="Z3" s="41"/>
      <c r="AA3" s="41"/>
      <c r="AB3" s="41"/>
      <c r="AC3" s="41"/>
      <c r="AD3" s="41"/>
      <c r="AE3" s="41"/>
      <c r="AF3" s="41"/>
      <c r="AG3" s="41"/>
      <c r="AH3" s="41"/>
      <c r="AI3" s="41"/>
      <c r="AJ3" s="41"/>
      <c r="AK3" s="41"/>
      <c r="AL3" s="41"/>
      <c r="AM3" s="41"/>
      <c r="AN3" s="41"/>
      <c r="AO3" s="41"/>
      <c r="AP3" s="41"/>
      <c r="AQ3" s="41"/>
      <c r="AR3" s="41"/>
      <c r="AS3" s="41"/>
      <c r="AT3" s="41"/>
      <c r="AU3" s="41"/>
    </row>
    <row r="4" spans="1:86" s="82" customFormat="1" ht="39.75" customHeight="1" x14ac:dyDescent="0.3">
      <c r="A4" s="1621" t="s">
        <v>478</v>
      </c>
      <c r="B4" s="1621"/>
      <c r="C4" s="1621"/>
      <c r="D4" s="1621"/>
      <c r="E4" s="1621"/>
      <c r="F4" s="1621"/>
      <c r="G4" s="1621"/>
      <c r="H4" s="1621"/>
      <c r="I4" s="1621"/>
      <c r="J4" s="1621"/>
      <c r="K4" s="5"/>
      <c r="L4" s="5"/>
      <c r="M4" s="6"/>
      <c r="N4" s="6"/>
      <c r="O4" s="6"/>
      <c r="P4" s="6"/>
      <c r="Q4" s="6"/>
      <c r="R4" s="6"/>
      <c r="S4" s="6"/>
      <c r="T4" s="6"/>
      <c r="U4" s="6"/>
      <c r="V4" s="6"/>
      <c r="W4" s="9"/>
      <c r="X4" s="9"/>
      <c r="Y4" s="9"/>
      <c r="Z4" s="9"/>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row>
    <row r="5" spans="1:86" s="82" customFormat="1" ht="11.9" customHeight="1" x14ac:dyDescent="0.3">
      <c r="A5" s="1747"/>
      <c r="B5" s="1747"/>
      <c r="C5" s="1747"/>
      <c r="D5" s="1747"/>
      <c r="E5" s="1747"/>
      <c r="F5" s="1747"/>
      <c r="G5" s="1747"/>
      <c r="H5" s="1747"/>
      <c r="I5" s="1747"/>
      <c r="J5" s="1747"/>
      <c r="K5" s="83"/>
      <c r="L5" s="83"/>
      <c r="M5" s="84"/>
      <c r="N5" s="84"/>
      <c r="O5" s="84"/>
      <c r="P5" s="84"/>
      <c r="Q5" s="84"/>
      <c r="R5" s="84"/>
      <c r="S5" s="84"/>
      <c r="T5" s="84"/>
      <c r="U5" s="84"/>
      <c r="V5" s="84"/>
      <c r="W5" s="84"/>
      <c r="X5" s="84"/>
      <c r="Y5" s="9"/>
      <c r="Z5" s="9"/>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row>
    <row r="6" spans="1:86" s="41" customFormat="1" ht="32.9" customHeight="1" x14ac:dyDescent="0.25">
      <c r="A6" s="1749" t="s">
        <v>479</v>
      </c>
      <c r="B6" s="1749"/>
      <c r="C6" s="1749"/>
      <c r="D6" s="1749"/>
      <c r="E6" s="1749"/>
      <c r="F6" s="1749"/>
      <c r="G6" s="1749"/>
      <c r="H6" s="1749"/>
      <c r="I6" s="324"/>
      <c r="J6" s="329"/>
      <c r="K6" s="329"/>
      <c r="L6" s="329"/>
      <c r="M6" s="329"/>
      <c r="N6" s="329"/>
      <c r="O6" s="329"/>
      <c r="P6" s="329"/>
      <c r="Q6" s="329"/>
      <c r="R6" s="329"/>
      <c r="S6" s="329"/>
      <c r="T6" s="329"/>
      <c r="U6" s="329"/>
      <c r="V6" s="329"/>
      <c r="W6" s="329"/>
      <c r="X6" s="329"/>
      <c r="Y6" s="329"/>
      <c r="Z6" s="329"/>
      <c r="AA6" s="466"/>
      <c r="AB6" s="466"/>
      <c r="AC6" s="466"/>
      <c r="AD6" s="466"/>
      <c r="AE6" s="466"/>
      <c r="AF6" s="466"/>
      <c r="AG6" s="466"/>
      <c r="AH6" s="466"/>
      <c r="AI6" s="466"/>
      <c r="AJ6" s="466"/>
      <c r="AK6" s="466"/>
    </row>
    <row r="7" spans="1:86" s="150" customFormat="1" ht="24" customHeight="1" x14ac:dyDescent="0.5">
      <c r="A7" s="152" t="s">
        <v>480</v>
      </c>
      <c r="B7" s="152"/>
      <c r="C7" s="152"/>
      <c r="D7" s="153"/>
      <c r="E7" s="153"/>
      <c r="F7" s="153"/>
      <c r="G7" s="153"/>
      <c r="H7" s="153"/>
      <c r="I7" s="153"/>
      <c r="J7" s="153"/>
      <c r="K7" s="153"/>
      <c r="L7" s="153"/>
      <c r="M7" s="153"/>
      <c r="N7" s="153"/>
      <c r="O7" s="153"/>
      <c r="P7" s="153"/>
      <c r="Q7" s="153"/>
      <c r="R7" s="153"/>
      <c r="S7" s="153"/>
      <c r="T7" s="153"/>
      <c r="U7" s="153"/>
      <c r="V7" s="153"/>
      <c r="W7" s="800"/>
      <c r="X7" s="800"/>
      <c r="Y7" s="329"/>
      <c r="Z7" s="329"/>
      <c r="AA7" s="466"/>
      <c r="AB7" s="466"/>
      <c r="AC7" s="466"/>
      <c r="AD7" s="466"/>
      <c r="AE7" s="466"/>
      <c r="AF7" s="466"/>
      <c r="AG7" s="466"/>
      <c r="AH7" s="466"/>
      <c r="AI7" s="466"/>
      <c r="AJ7" s="466"/>
      <c r="AK7" s="466"/>
    </row>
    <row r="8" spans="1:86" ht="84.75" customHeight="1" x14ac:dyDescent="0.25">
      <c r="A8" s="1757" t="s">
        <v>481</v>
      </c>
      <c r="B8" s="1757"/>
      <c r="C8" s="1757"/>
      <c r="D8" s="1757"/>
      <c r="E8" s="1757"/>
      <c r="F8" s="1757"/>
      <c r="G8" s="1757"/>
      <c r="H8" s="1757"/>
      <c r="I8" s="1757"/>
      <c r="J8" s="1757"/>
      <c r="K8" s="1757"/>
      <c r="L8" s="1757"/>
      <c r="M8" s="1757"/>
      <c r="N8" s="1757"/>
      <c r="O8" s="1757"/>
      <c r="P8" s="1757"/>
      <c r="X8"/>
      <c r="Y8" s="834"/>
      <c r="Z8" s="834"/>
    </row>
    <row r="9" spans="1:86" s="122" customFormat="1" ht="13.5" x14ac:dyDescent="0.3">
      <c r="A9" s="1748" t="s">
        <v>482</v>
      </c>
      <c r="B9" s="1748"/>
      <c r="C9" s="1748"/>
      <c r="D9" s="1748"/>
      <c r="E9" s="1748"/>
      <c r="F9" s="1748"/>
      <c r="G9" s="1748"/>
      <c r="H9" s="330"/>
      <c r="I9" s="119"/>
      <c r="J9" s="119"/>
      <c r="K9" s="119"/>
      <c r="L9" s="119"/>
      <c r="M9" s="119"/>
      <c r="N9" s="119"/>
      <c r="O9" s="305"/>
      <c r="P9" s="305"/>
      <c r="Q9" s="305"/>
      <c r="R9" s="305"/>
      <c r="S9" s="112"/>
      <c r="T9" s="112"/>
      <c r="U9" s="115"/>
      <c r="V9" s="112"/>
      <c r="W9" s="119"/>
      <c r="X9" s="119"/>
      <c r="Y9" s="118"/>
      <c r="Z9" s="118"/>
    </row>
    <row r="10" spans="1:86" s="122" customFormat="1" ht="31.4" customHeight="1" x14ac:dyDescent="0.25">
      <c r="A10" s="1748"/>
      <c r="B10" s="1748"/>
      <c r="C10" s="1748"/>
      <c r="D10" s="1748"/>
      <c r="E10" s="1748"/>
      <c r="F10" s="1748"/>
      <c r="G10" s="1748"/>
      <c r="H10" s="330"/>
      <c r="I10" s="119"/>
      <c r="J10" s="119"/>
      <c r="K10" s="119"/>
      <c r="L10" s="844"/>
      <c r="M10" s="119"/>
      <c r="N10" s="119"/>
      <c r="O10" s="119"/>
      <c r="P10" s="119"/>
      <c r="Q10" s="1753" t="s">
        <v>483</v>
      </c>
      <c r="R10" s="1753"/>
      <c r="S10" s="1753"/>
      <c r="T10" s="1753"/>
      <c r="U10" s="1753"/>
      <c r="V10" s="520" t="s">
        <v>484</v>
      </c>
      <c r="W10" s="119"/>
      <c r="X10" s="119"/>
      <c r="Y10" s="118"/>
      <c r="Z10" s="118"/>
    </row>
    <row r="11" spans="1:86" ht="93" customHeight="1" x14ac:dyDescent="0.25">
      <c r="A11" s="496" t="s">
        <v>485</v>
      </c>
      <c r="B11" s="496" t="s">
        <v>339</v>
      </c>
      <c r="C11" s="496" t="s">
        <v>342</v>
      </c>
      <c r="D11" s="496" t="s">
        <v>486</v>
      </c>
      <c r="E11" s="496" t="s">
        <v>487</v>
      </c>
      <c r="F11" s="496" t="s">
        <v>488</v>
      </c>
      <c r="G11" s="496" t="s">
        <v>489</v>
      </c>
      <c r="H11" s="496" t="s">
        <v>490</v>
      </c>
      <c r="I11" s="496" t="s">
        <v>491</v>
      </c>
      <c r="J11" s="496" t="s">
        <v>492</v>
      </c>
      <c r="K11" s="496" t="s">
        <v>493</v>
      </c>
      <c r="L11" s="496" t="s">
        <v>494</v>
      </c>
      <c r="M11" s="498" t="s">
        <v>495</v>
      </c>
      <c r="N11" s="496" t="s">
        <v>496</v>
      </c>
      <c r="O11" s="496" t="s">
        <v>497</v>
      </c>
      <c r="P11" s="496" t="s">
        <v>498</v>
      </c>
      <c r="Q11" s="496" t="s">
        <v>499</v>
      </c>
      <c r="R11" s="496" t="s">
        <v>500</v>
      </c>
      <c r="S11" s="496" t="s">
        <v>501</v>
      </c>
      <c r="T11" s="496" t="s">
        <v>502</v>
      </c>
      <c r="U11" s="496" t="s">
        <v>503</v>
      </c>
      <c r="V11" s="496" t="s">
        <v>504</v>
      </c>
      <c r="W11" s="1754" t="s">
        <v>505</v>
      </c>
      <c r="X11" s="1755"/>
      <c r="Y11"/>
      <c r="Z11"/>
      <c r="AB11" s="498" t="s">
        <v>506</v>
      </c>
      <c r="AC11" s="498" t="s">
        <v>507</v>
      </c>
    </row>
    <row r="12" spans="1:86" ht="30" customHeight="1" x14ac:dyDescent="0.25">
      <c r="A12" s="489" t="s">
        <v>508</v>
      </c>
      <c r="B12" s="873"/>
      <c r="C12" s="459"/>
      <c r="D12" s="493"/>
      <c r="E12" s="493"/>
      <c r="F12" s="494"/>
      <c r="G12" s="494"/>
      <c r="H12" s="494"/>
      <c r="I12" s="494"/>
      <c r="J12" s="495" t="str">
        <f>IF(H12*I12=0,"",H12*I12)</f>
        <v/>
      </c>
      <c r="K12" s="494"/>
      <c r="L12" s="494"/>
      <c r="M12" s="321"/>
      <c r="N12" s="494"/>
      <c r="O12" s="494"/>
      <c r="P12" s="910"/>
      <c r="Q12" s="494"/>
      <c r="R12" s="494"/>
      <c r="S12" s="494"/>
      <c r="T12" s="494"/>
      <c r="U12" s="494"/>
      <c r="V12" s="679" t="str">
        <f>IF(SUM($Q12:$U12)=0,"",SUM($Q12:$U12))</f>
        <v/>
      </c>
      <c r="W12" s="1746"/>
      <c r="X12" s="1746"/>
      <c r="Y12"/>
      <c r="Z12"/>
      <c r="AB12" s="571" t="str">
        <f>IFERROR(SUMIFS($J$12:$J$111,$A$12:$A$111,A12)/SUMIFS($J$12:$J$111,$C$12:$C$111,C12),"")</f>
        <v/>
      </c>
      <c r="AC12" s="571" t="str">
        <f>IF(C12="","",IF(ISNUMBER(MATCH(C12,'Backing Sheet - Buildings'!$AA$2:$AA$101,0)),1,0))</f>
        <v/>
      </c>
    </row>
    <row r="13" spans="1:86" ht="30" customHeight="1" x14ac:dyDescent="0.25">
      <c r="A13" s="169" t="s">
        <v>509</v>
      </c>
      <c r="B13" s="873"/>
      <c r="C13" s="459"/>
      <c r="D13" s="493"/>
      <c r="E13" s="493"/>
      <c r="F13" s="494"/>
      <c r="G13" s="494"/>
      <c r="H13" s="494"/>
      <c r="I13" s="494"/>
      <c r="J13" s="450" t="str">
        <f t="shared" ref="J13:J21" si="0">IF(H13*I13=0,"",H13*I13)</f>
        <v/>
      </c>
      <c r="K13" s="494"/>
      <c r="L13" s="494"/>
      <c r="M13" s="321"/>
      <c r="N13" s="494"/>
      <c r="O13" s="494"/>
      <c r="P13" s="910"/>
      <c r="Q13" s="494"/>
      <c r="R13" s="494"/>
      <c r="S13" s="494"/>
      <c r="T13" s="494"/>
      <c r="U13" s="494"/>
      <c r="V13" s="679" t="str">
        <f>IF(SUM($Q13:$U13)=0,"",SUM($Q13:$U13))</f>
        <v/>
      </c>
      <c r="W13" s="1746"/>
      <c r="X13" s="1746"/>
      <c r="Y13"/>
      <c r="Z13"/>
      <c r="AB13" s="571" t="str">
        <f t="shared" ref="AB13:AB76" si="1">IFERROR(SUMIFS($J$12:$J$111,$A$12:$A$111,A13)/SUMIFS($J$12:$J$111,$C$12:$C$111,C13),"")</f>
        <v/>
      </c>
      <c r="AC13" s="571" t="str">
        <f>IF(C13="","",IF(ISNUMBER(MATCH(C13,'Backing Sheet - Buildings'!$AA$2:$AA$101,0)),1,0))</f>
        <v/>
      </c>
    </row>
    <row r="14" spans="1:86" ht="30" customHeight="1" x14ac:dyDescent="0.25">
      <c r="A14" s="169" t="s">
        <v>510</v>
      </c>
      <c r="B14" s="873"/>
      <c r="C14" s="459"/>
      <c r="D14" s="493"/>
      <c r="E14" s="493"/>
      <c r="F14" s="494"/>
      <c r="G14" s="494"/>
      <c r="H14" s="494"/>
      <c r="I14" s="494"/>
      <c r="J14" s="450" t="str">
        <f>IF(H14*I14=0,"",H14*I14)</f>
        <v/>
      </c>
      <c r="K14" s="494"/>
      <c r="L14" s="494"/>
      <c r="M14" s="321"/>
      <c r="N14" s="494"/>
      <c r="O14" s="494"/>
      <c r="P14" s="910"/>
      <c r="Q14" s="494"/>
      <c r="R14" s="494"/>
      <c r="S14" s="494"/>
      <c r="T14" s="494"/>
      <c r="U14" s="494"/>
      <c r="V14" s="679" t="str">
        <f t="shared" ref="V14:V76" si="2">IF(SUM($Q14:$U14)=0,"",SUM($Q14:$U14))</f>
        <v/>
      </c>
      <c r="W14" s="1746"/>
      <c r="X14" s="1746"/>
      <c r="Y14"/>
      <c r="Z14"/>
      <c r="AB14" s="571" t="str">
        <f t="shared" si="1"/>
        <v/>
      </c>
      <c r="AC14" s="571" t="str">
        <f>IF(C14="","",IF(ISNUMBER(MATCH(C14,'Backing Sheet - Buildings'!$AA$2:$AA$101,0)),1,0))</f>
        <v/>
      </c>
    </row>
    <row r="15" spans="1:86" ht="30" customHeight="1" x14ac:dyDescent="0.25">
      <c r="A15" s="169" t="s">
        <v>511</v>
      </c>
      <c r="B15" s="874"/>
      <c r="C15" s="459"/>
      <c r="D15" s="493"/>
      <c r="E15" s="493"/>
      <c r="F15" s="494"/>
      <c r="G15" s="494"/>
      <c r="H15" s="494"/>
      <c r="I15" s="494"/>
      <c r="J15" s="450" t="str">
        <f>IF(H15*I15=0,"",H15*I15)</f>
        <v/>
      </c>
      <c r="K15" s="494"/>
      <c r="L15" s="494"/>
      <c r="M15" s="321"/>
      <c r="N15" s="494"/>
      <c r="O15" s="494"/>
      <c r="P15" s="910"/>
      <c r="Q15" s="494"/>
      <c r="R15" s="494"/>
      <c r="S15" s="494"/>
      <c r="T15" s="494"/>
      <c r="U15" s="494"/>
      <c r="V15" s="679" t="str">
        <f t="shared" si="2"/>
        <v/>
      </c>
      <c r="W15" s="1746"/>
      <c r="X15" s="1746"/>
      <c r="Y15"/>
      <c r="Z15"/>
      <c r="AB15" s="571" t="str">
        <f t="shared" si="1"/>
        <v/>
      </c>
      <c r="AC15" s="571" t="str">
        <f>IF(C15="","",IF(ISNUMBER(MATCH(C15,'Backing Sheet - Buildings'!$AA$2:$AA$101,0)),1,0))</f>
        <v/>
      </c>
    </row>
    <row r="16" spans="1:86" ht="30" customHeight="1" x14ac:dyDescent="0.25">
      <c r="A16" s="169" t="s">
        <v>512</v>
      </c>
      <c r="B16" s="874"/>
      <c r="C16" s="459"/>
      <c r="D16" s="493"/>
      <c r="E16" s="493"/>
      <c r="F16" s="494"/>
      <c r="G16" s="494"/>
      <c r="H16" s="494"/>
      <c r="I16" s="494"/>
      <c r="J16" s="450" t="str">
        <f t="shared" si="0"/>
        <v/>
      </c>
      <c r="K16" s="494"/>
      <c r="L16" s="494"/>
      <c r="M16" s="321"/>
      <c r="N16" s="494"/>
      <c r="O16" s="494"/>
      <c r="P16" s="910"/>
      <c r="Q16" s="494"/>
      <c r="R16" s="494"/>
      <c r="S16" s="494"/>
      <c r="T16" s="494"/>
      <c r="U16" s="494"/>
      <c r="V16" s="679" t="str">
        <f t="shared" si="2"/>
        <v/>
      </c>
      <c r="W16" s="1746"/>
      <c r="X16" s="1746"/>
      <c r="Y16"/>
      <c r="Z16"/>
      <c r="AB16" s="571" t="str">
        <f t="shared" si="1"/>
        <v/>
      </c>
      <c r="AC16" s="571" t="str">
        <f>IF(C16="","",IF(ISNUMBER(MATCH(C16,'Backing Sheet - Buildings'!$AA$2:$AA$101,0)),1,0))</f>
        <v/>
      </c>
    </row>
    <row r="17" spans="1:29" ht="30" customHeight="1" x14ac:dyDescent="0.25">
      <c r="A17" s="169" t="s">
        <v>513</v>
      </c>
      <c r="B17" s="874"/>
      <c r="C17" s="459"/>
      <c r="D17" s="493"/>
      <c r="E17" s="493"/>
      <c r="F17" s="494"/>
      <c r="G17" s="494"/>
      <c r="H17" s="494"/>
      <c r="I17" s="494"/>
      <c r="J17" s="451" t="str">
        <f t="shared" si="0"/>
        <v/>
      </c>
      <c r="K17" s="494"/>
      <c r="L17" s="494"/>
      <c r="M17" s="321"/>
      <c r="N17" s="494"/>
      <c r="O17" s="494"/>
      <c r="P17" s="910"/>
      <c r="Q17" s="494"/>
      <c r="R17" s="494"/>
      <c r="S17" s="494"/>
      <c r="T17" s="494"/>
      <c r="U17" s="494"/>
      <c r="V17" s="679" t="str">
        <f t="shared" si="2"/>
        <v/>
      </c>
      <c r="W17" s="1746"/>
      <c r="X17" s="1746"/>
      <c r="Y17"/>
      <c r="Z17"/>
      <c r="AB17" s="571" t="str">
        <f t="shared" si="1"/>
        <v/>
      </c>
      <c r="AC17" s="571" t="str">
        <f>IF(C17="","",IF(ISNUMBER(MATCH(C17,'Backing Sheet - Buildings'!$AA$2:$AA$101,0)),1,0))</f>
        <v/>
      </c>
    </row>
    <row r="18" spans="1:29" ht="30" customHeight="1" x14ac:dyDescent="0.25">
      <c r="A18" s="169" t="s">
        <v>514</v>
      </c>
      <c r="B18" s="874"/>
      <c r="C18" s="459"/>
      <c r="D18" s="493"/>
      <c r="E18" s="493"/>
      <c r="F18" s="494"/>
      <c r="G18" s="494"/>
      <c r="H18" s="494"/>
      <c r="I18" s="494"/>
      <c r="J18" s="451" t="str">
        <f t="shared" si="0"/>
        <v/>
      </c>
      <c r="K18" s="494"/>
      <c r="L18" s="494"/>
      <c r="M18" s="321"/>
      <c r="N18" s="494"/>
      <c r="O18" s="494"/>
      <c r="P18" s="910"/>
      <c r="Q18" s="494"/>
      <c r="R18" s="494"/>
      <c r="S18" s="494"/>
      <c r="T18" s="494"/>
      <c r="U18" s="494"/>
      <c r="V18" s="679" t="str">
        <f t="shared" si="2"/>
        <v/>
      </c>
      <c r="W18" s="1746"/>
      <c r="X18" s="1746"/>
      <c r="Y18"/>
      <c r="Z18"/>
      <c r="AB18" s="571" t="str">
        <f t="shared" si="1"/>
        <v/>
      </c>
      <c r="AC18" s="571" t="str">
        <f>IF(C18="","",IF(ISNUMBER(MATCH(C18,'Backing Sheet - Buildings'!$AA$2:$AA$101,0)),1,0))</f>
        <v/>
      </c>
    </row>
    <row r="19" spans="1:29" ht="30" customHeight="1" x14ac:dyDescent="0.25">
      <c r="A19" s="169" t="s">
        <v>515</v>
      </c>
      <c r="B19" s="874"/>
      <c r="C19" s="459"/>
      <c r="D19" s="493"/>
      <c r="E19" s="493"/>
      <c r="F19" s="494"/>
      <c r="G19" s="494"/>
      <c r="H19" s="494"/>
      <c r="I19" s="494"/>
      <c r="J19" s="451" t="str">
        <f t="shared" si="0"/>
        <v/>
      </c>
      <c r="K19" s="494"/>
      <c r="L19" s="494"/>
      <c r="M19" s="321"/>
      <c r="N19" s="494"/>
      <c r="O19" s="494"/>
      <c r="P19" s="910"/>
      <c r="Q19" s="494"/>
      <c r="R19" s="494"/>
      <c r="S19" s="494"/>
      <c r="T19" s="494"/>
      <c r="U19" s="494"/>
      <c r="V19" s="679" t="str">
        <f t="shared" si="2"/>
        <v/>
      </c>
      <c r="W19" s="1746"/>
      <c r="X19" s="1746"/>
      <c r="Y19"/>
      <c r="Z19"/>
      <c r="AB19" s="571" t="str">
        <f t="shared" si="1"/>
        <v/>
      </c>
      <c r="AC19" s="571" t="str">
        <f>IF(C19="","",IF(ISNUMBER(MATCH(C19,'Backing Sheet - Buildings'!$AA$2:$AA$101,0)),1,0))</f>
        <v/>
      </c>
    </row>
    <row r="20" spans="1:29" ht="30" customHeight="1" x14ac:dyDescent="0.25">
      <c r="A20" s="169" t="s">
        <v>516</v>
      </c>
      <c r="B20" s="874"/>
      <c r="C20" s="459"/>
      <c r="D20" s="493"/>
      <c r="E20" s="493"/>
      <c r="F20" s="494"/>
      <c r="G20" s="494"/>
      <c r="H20" s="494"/>
      <c r="I20" s="494"/>
      <c r="J20" s="451" t="str">
        <f t="shared" si="0"/>
        <v/>
      </c>
      <c r="K20" s="494"/>
      <c r="L20" s="494"/>
      <c r="M20" s="321"/>
      <c r="N20" s="494"/>
      <c r="O20" s="494"/>
      <c r="P20" s="910"/>
      <c r="Q20" s="494"/>
      <c r="R20" s="494"/>
      <c r="S20" s="494"/>
      <c r="T20" s="494"/>
      <c r="U20" s="494"/>
      <c r="V20" s="679" t="str">
        <f t="shared" si="2"/>
        <v/>
      </c>
      <c r="W20" s="1746"/>
      <c r="X20" s="1746"/>
      <c r="Y20"/>
      <c r="Z20"/>
      <c r="AB20" s="571" t="str">
        <f t="shared" si="1"/>
        <v/>
      </c>
      <c r="AC20" s="571" t="str">
        <f>IF(C20="","",IF(ISNUMBER(MATCH(C20,'Backing Sheet - Buildings'!$AA$2:$AA$101,0)),1,0))</f>
        <v/>
      </c>
    </row>
    <row r="21" spans="1:29" ht="30" customHeight="1" x14ac:dyDescent="0.25">
      <c r="A21" s="169" t="s">
        <v>517</v>
      </c>
      <c r="B21" s="874"/>
      <c r="C21" s="459"/>
      <c r="D21" s="493"/>
      <c r="E21" s="493"/>
      <c r="F21" s="494"/>
      <c r="G21" s="494"/>
      <c r="H21" s="494"/>
      <c r="I21" s="494"/>
      <c r="J21" s="451" t="str">
        <f t="shared" si="0"/>
        <v/>
      </c>
      <c r="K21" s="494"/>
      <c r="L21" s="494"/>
      <c r="M21" s="321"/>
      <c r="N21" s="494"/>
      <c r="O21" s="494"/>
      <c r="P21" s="910"/>
      <c r="Q21" s="494"/>
      <c r="R21" s="494"/>
      <c r="S21" s="494"/>
      <c r="T21" s="494"/>
      <c r="U21" s="494"/>
      <c r="V21" s="679" t="str">
        <f t="shared" si="2"/>
        <v/>
      </c>
      <c r="W21" s="1746"/>
      <c r="X21" s="1746"/>
      <c r="Y21"/>
      <c r="Z21"/>
      <c r="AB21" s="571" t="str">
        <f t="shared" si="1"/>
        <v/>
      </c>
      <c r="AC21" s="571" t="str">
        <f>IF(C21="","",IF(ISNUMBER(MATCH(C21,'Backing Sheet - Buildings'!$AA$2:$AA$101,0)),1,0))</f>
        <v/>
      </c>
    </row>
    <row r="22" spans="1:29" ht="30" customHeight="1" x14ac:dyDescent="0.25">
      <c r="A22" s="169" t="s">
        <v>518</v>
      </c>
      <c r="B22" s="874"/>
      <c r="C22" s="459"/>
      <c r="D22" s="493"/>
      <c r="E22" s="493"/>
      <c r="F22" s="494"/>
      <c r="G22" s="494"/>
      <c r="H22" s="494"/>
      <c r="I22" s="494"/>
      <c r="J22" s="450" t="str">
        <f>IF(H22*I22=0,"",H22*I22)</f>
        <v/>
      </c>
      <c r="K22" s="494"/>
      <c r="L22" s="494"/>
      <c r="M22" s="321"/>
      <c r="N22" s="494"/>
      <c r="O22" s="494"/>
      <c r="P22" s="910"/>
      <c r="Q22" s="494"/>
      <c r="R22" s="494"/>
      <c r="S22" s="494"/>
      <c r="T22" s="494"/>
      <c r="U22" s="494"/>
      <c r="V22" s="679" t="str">
        <f t="shared" si="2"/>
        <v/>
      </c>
      <c r="W22" s="1746"/>
      <c r="X22" s="1746"/>
      <c r="Y22"/>
      <c r="Z22"/>
      <c r="AB22" s="571" t="str">
        <f t="shared" si="1"/>
        <v/>
      </c>
      <c r="AC22" s="571" t="str">
        <f>IF(C22="","",IF(ISNUMBER(MATCH(C22,'Backing Sheet - Buildings'!$AA$2:$AA$101,0)),1,0))</f>
        <v/>
      </c>
    </row>
    <row r="23" spans="1:29" ht="30" customHeight="1" x14ac:dyDescent="0.25">
      <c r="A23" s="169" t="s">
        <v>519</v>
      </c>
      <c r="B23" s="874"/>
      <c r="C23" s="459"/>
      <c r="D23" s="493"/>
      <c r="E23" s="493"/>
      <c r="F23" s="494"/>
      <c r="G23" s="494"/>
      <c r="H23" s="494"/>
      <c r="I23" s="494"/>
      <c r="J23" s="450" t="str">
        <f t="shared" ref="J23:J31" si="3">IF(H23*I23=0,"",H23*I23)</f>
        <v/>
      </c>
      <c r="K23" s="494"/>
      <c r="L23" s="494"/>
      <c r="M23" s="321"/>
      <c r="N23" s="494"/>
      <c r="O23" s="494"/>
      <c r="P23" s="910"/>
      <c r="Q23" s="494"/>
      <c r="R23" s="494"/>
      <c r="S23" s="494"/>
      <c r="T23" s="494"/>
      <c r="U23" s="494"/>
      <c r="V23" s="679" t="str">
        <f t="shared" si="2"/>
        <v/>
      </c>
      <c r="W23" s="1746"/>
      <c r="X23" s="1746"/>
      <c r="Y23"/>
      <c r="Z23"/>
      <c r="AB23" s="571" t="str">
        <f t="shared" si="1"/>
        <v/>
      </c>
      <c r="AC23" s="571" t="str">
        <f>IF(C23="","",IF(ISNUMBER(MATCH(C23,'Backing Sheet - Buildings'!$AA$2:$AA$101,0)),1,0))</f>
        <v/>
      </c>
    </row>
    <row r="24" spans="1:29" ht="30" customHeight="1" x14ac:dyDescent="0.25">
      <c r="A24" s="169" t="s">
        <v>520</v>
      </c>
      <c r="B24" s="874"/>
      <c r="C24" s="459"/>
      <c r="D24" s="493"/>
      <c r="E24" s="493"/>
      <c r="F24" s="494"/>
      <c r="G24" s="494"/>
      <c r="H24" s="494"/>
      <c r="I24" s="494"/>
      <c r="J24" s="451" t="str">
        <f t="shared" si="3"/>
        <v/>
      </c>
      <c r="K24" s="494"/>
      <c r="L24" s="494"/>
      <c r="M24" s="321"/>
      <c r="N24" s="494"/>
      <c r="O24" s="494"/>
      <c r="P24" s="910"/>
      <c r="Q24" s="494"/>
      <c r="R24" s="494"/>
      <c r="S24" s="494"/>
      <c r="T24" s="494"/>
      <c r="U24" s="494"/>
      <c r="V24" s="679" t="str">
        <f t="shared" si="2"/>
        <v/>
      </c>
      <c r="W24" s="1746"/>
      <c r="X24" s="1746"/>
      <c r="Y24"/>
      <c r="Z24"/>
      <c r="AB24" s="571" t="str">
        <f t="shared" si="1"/>
        <v/>
      </c>
      <c r="AC24" s="571" t="str">
        <f>IF(C24="","",IF(ISNUMBER(MATCH(C24,'Backing Sheet - Buildings'!$AA$2:$AA$101,0)),1,0))</f>
        <v/>
      </c>
    </row>
    <row r="25" spans="1:29" ht="30" customHeight="1" x14ac:dyDescent="0.25">
      <c r="A25" s="169" t="s">
        <v>521</v>
      </c>
      <c r="B25" s="874"/>
      <c r="C25" s="459"/>
      <c r="D25" s="493"/>
      <c r="E25" s="493"/>
      <c r="F25" s="494"/>
      <c r="G25" s="494"/>
      <c r="H25" s="494"/>
      <c r="I25" s="494"/>
      <c r="J25" s="451" t="str">
        <f t="shared" si="3"/>
        <v/>
      </c>
      <c r="K25" s="494"/>
      <c r="L25" s="494"/>
      <c r="M25" s="321"/>
      <c r="N25" s="494"/>
      <c r="O25" s="494"/>
      <c r="P25" s="910"/>
      <c r="Q25" s="494"/>
      <c r="R25" s="494"/>
      <c r="S25" s="494"/>
      <c r="T25" s="494"/>
      <c r="U25" s="494"/>
      <c r="V25" s="679" t="str">
        <f t="shared" si="2"/>
        <v/>
      </c>
      <c r="W25" s="1746"/>
      <c r="X25" s="1746"/>
      <c r="Y25"/>
      <c r="Z25"/>
      <c r="AB25" s="571" t="str">
        <f t="shared" si="1"/>
        <v/>
      </c>
      <c r="AC25" s="571" t="str">
        <f>IF(C25="","",IF(ISNUMBER(MATCH(C25,'Backing Sheet - Buildings'!$AA$2:$AA$101,0)),1,0))</f>
        <v/>
      </c>
    </row>
    <row r="26" spans="1:29" ht="30" customHeight="1" x14ac:dyDescent="0.25">
      <c r="A26" s="169" t="s">
        <v>522</v>
      </c>
      <c r="B26" s="874"/>
      <c r="C26" s="459"/>
      <c r="D26" s="493"/>
      <c r="E26" s="493"/>
      <c r="F26" s="494"/>
      <c r="G26" s="494"/>
      <c r="H26" s="494"/>
      <c r="I26" s="494"/>
      <c r="J26" s="450" t="str">
        <f t="shared" si="3"/>
        <v/>
      </c>
      <c r="K26" s="494"/>
      <c r="L26" s="494"/>
      <c r="M26" s="321"/>
      <c r="N26" s="494"/>
      <c r="O26" s="494"/>
      <c r="P26" s="910"/>
      <c r="Q26" s="494"/>
      <c r="R26" s="494"/>
      <c r="S26" s="494"/>
      <c r="T26" s="494"/>
      <c r="U26" s="494"/>
      <c r="V26" s="679" t="str">
        <f t="shared" si="2"/>
        <v/>
      </c>
      <c r="W26" s="1746"/>
      <c r="X26" s="1746"/>
      <c r="Y26"/>
      <c r="Z26"/>
      <c r="AB26" s="571" t="str">
        <f t="shared" si="1"/>
        <v/>
      </c>
      <c r="AC26" s="571" t="str">
        <f>IF(C26="","",IF(ISNUMBER(MATCH(C26,'Backing Sheet - Buildings'!$AA$2:$AA$101,0)),1,0))</f>
        <v/>
      </c>
    </row>
    <row r="27" spans="1:29" ht="30" customHeight="1" x14ac:dyDescent="0.25">
      <c r="A27" s="169" t="s">
        <v>523</v>
      </c>
      <c r="B27" s="874"/>
      <c r="C27" s="459"/>
      <c r="D27" s="493"/>
      <c r="E27" s="493"/>
      <c r="F27" s="494"/>
      <c r="G27" s="494"/>
      <c r="H27" s="494"/>
      <c r="I27" s="494"/>
      <c r="J27" s="450" t="str">
        <f t="shared" si="3"/>
        <v/>
      </c>
      <c r="K27" s="494"/>
      <c r="L27" s="494"/>
      <c r="M27" s="321"/>
      <c r="N27" s="494"/>
      <c r="O27" s="494"/>
      <c r="P27" s="910"/>
      <c r="Q27" s="494"/>
      <c r="R27" s="494"/>
      <c r="S27" s="494"/>
      <c r="T27" s="494"/>
      <c r="U27" s="494"/>
      <c r="V27" s="679" t="str">
        <f t="shared" si="2"/>
        <v/>
      </c>
      <c r="W27" s="1746"/>
      <c r="X27" s="1746"/>
      <c r="Y27"/>
      <c r="Z27"/>
      <c r="AB27" s="571" t="str">
        <f t="shared" si="1"/>
        <v/>
      </c>
      <c r="AC27" s="571" t="str">
        <f>IF(C27="","",IF(ISNUMBER(MATCH(C27,'Backing Sheet - Buildings'!$AA$2:$AA$101,0)),1,0))</f>
        <v/>
      </c>
    </row>
    <row r="28" spans="1:29" ht="30" customHeight="1" x14ac:dyDescent="0.25">
      <c r="A28" s="169" t="s">
        <v>524</v>
      </c>
      <c r="B28" s="874"/>
      <c r="C28" s="459"/>
      <c r="D28" s="493"/>
      <c r="E28" s="493"/>
      <c r="F28" s="494"/>
      <c r="G28" s="494"/>
      <c r="H28" s="494"/>
      <c r="I28" s="494"/>
      <c r="J28" s="451" t="str">
        <f t="shared" si="3"/>
        <v/>
      </c>
      <c r="K28" s="494"/>
      <c r="L28" s="494"/>
      <c r="M28" s="321"/>
      <c r="N28" s="494"/>
      <c r="O28" s="494"/>
      <c r="P28" s="910"/>
      <c r="Q28" s="494"/>
      <c r="R28" s="494"/>
      <c r="S28" s="494"/>
      <c r="T28" s="494"/>
      <c r="U28" s="494"/>
      <c r="V28" s="679" t="str">
        <f t="shared" si="2"/>
        <v/>
      </c>
      <c r="W28" s="1746"/>
      <c r="X28" s="1746"/>
      <c r="Y28"/>
      <c r="Z28"/>
      <c r="AB28" s="571" t="str">
        <f t="shared" si="1"/>
        <v/>
      </c>
      <c r="AC28" s="571" t="str">
        <f>IF(C28="","",IF(ISNUMBER(MATCH(C28,'Backing Sheet - Buildings'!$AA$2:$AA$101,0)),1,0))</f>
        <v/>
      </c>
    </row>
    <row r="29" spans="1:29" ht="30" customHeight="1" x14ac:dyDescent="0.25">
      <c r="A29" s="169" t="s">
        <v>525</v>
      </c>
      <c r="B29" s="874"/>
      <c r="C29" s="459"/>
      <c r="D29" s="493"/>
      <c r="E29" s="493"/>
      <c r="F29" s="494"/>
      <c r="G29" s="494"/>
      <c r="H29" s="494"/>
      <c r="I29" s="494"/>
      <c r="J29" s="451" t="str">
        <f t="shared" si="3"/>
        <v/>
      </c>
      <c r="K29" s="494"/>
      <c r="L29" s="494"/>
      <c r="M29" s="321"/>
      <c r="N29" s="494"/>
      <c r="O29" s="494"/>
      <c r="P29" s="910"/>
      <c r="Q29" s="494"/>
      <c r="R29" s="494"/>
      <c r="S29" s="494"/>
      <c r="T29" s="494"/>
      <c r="U29" s="494"/>
      <c r="V29" s="679" t="str">
        <f t="shared" si="2"/>
        <v/>
      </c>
      <c r="W29" s="1746"/>
      <c r="X29" s="1746"/>
      <c r="Y29"/>
      <c r="Z29"/>
      <c r="AB29" s="571" t="str">
        <f t="shared" si="1"/>
        <v/>
      </c>
      <c r="AC29" s="571" t="str">
        <f>IF(C29="","",IF(ISNUMBER(MATCH(C29,'Backing Sheet - Buildings'!$AA$2:$AA$101,0)),1,0))</f>
        <v/>
      </c>
    </row>
    <row r="30" spans="1:29" ht="30" customHeight="1" x14ac:dyDescent="0.25">
      <c r="A30" s="169" t="s">
        <v>526</v>
      </c>
      <c r="B30" s="874"/>
      <c r="C30" s="459"/>
      <c r="D30" s="493"/>
      <c r="E30" s="493"/>
      <c r="F30" s="494"/>
      <c r="G30" s="494"/>
      <c r="H30" s="494"/>
      <c r="I30" s="494"/>
      <c r="J30" s="450" t="str">
        <f t="shared" si="3"/>
        <v/>
      </c>
      <c r="K30" s="494"/>
      <c r="L30" s="494"/>
      <c r="M30" s="321"/>
      <c r="N30" s="494"/>
      <c r="O30" s="494"/>
      <c r="P30" s="910"/>
      <c r="Q30" s="494"/>
      <c r="R30" s="494"/>
      <c r="S30" s="494"/>
      <c r="T30" s="494"/>
      <c r="U30" s="494"/>
      <c r="V30" s="679" t="str">
        <f t="shared" si="2"/>
        <v/>
      </c>
      <c r="W30" s="1746"/>
      <c r="X30" s="1746"/>
      <c r="Y30"/>
      <c r="Z30"/>
      <c r="AB30" s="571" t="str">
        <f t="shared" si="1"/>
        <v/>
      </c>
      <c r="AC30" s="571" t="str">
        <f>IF(C30="","",IF(ISNUMBER(MATCH(C30,'Backing Sheet - Buildings'!$AA$2:$AA$101,0)),1,0))</f>
        <v/>
      </c>
    </row>
    <row r="31" spans="1:29" ht="30" customHeight="1" x14ac:dyDescent="0.25">
      <c r="A31" s="169" t="s">
        <v>527</v>
      </c>
      <c r="B31" s="874"/>
      <c r="C31" s="459"/>
      <c r="D31" s="493"/>
      <c r="E31" s="493"/>
      <c r="F31" s="494"/>
      <c r="G31" s="494"/>
      <c r="H31" s="494"/>
      <c r="I31" s="494"/>
      <c r="J31" s="450" t="str">
        <f t="shared" si="3"/>
        <v/>
      </c>
      <c r="K31" s="494"/>
      <c r="L31" s="494"/>
      <c r="M31" s="321"/>
      <c r="N31" s="494"/>
      <c r="O31" s="494"/>
      <c r="P31" s="910"/>
      <c r="Q31" s="494"/>
      <c r="R31" s="494"/>
      <c r="S31" s="494"/>
      <c r="T31" s="494"/>
      <c r="U31" s="494"/>
      <c r="V31" s="679" t="str">
        <f t="shared" si="2"/>
        <v/>
      </c>
      <c r="W31" s="1746"/>
      <c r="X31" s="1746"/>
      <c r="Y31"/>
      <c r="Z31"/>
      <c r="AB31" s="571" t="str">
        <f t="shared" si="1"/>
        <v/>
      </c>
      <c r="AC31" s="571" t="str">
        <f>IF(C31="","",IF(ISNUMBER(MATCH(C31,'Backing Sheet - Buildings'!$AA$2:$AA$101,0)),1,0))</f>
        <v/>
      </c>
    </row>
    <row r="32" spans="1:29" ht="30" customHeight="1" x14ac:dyDescent="0.25">
      <c r="A32" s="169" t="s">
        <v>528</v>
      </c>
      <c r="B32" s="874"/>
      <c r="C32" s="459"/>
      <c r="D32" s="493"/>
      <c r="E32" s="493"/>
      <c r="F32" s="494"/>
      <c r="G32" s="494"/>
      <c r="H32" s="494"/>
      <c r="I32" s="494"/>
      <c r="J32" s="451" t="str">
        <f>IF(H32*I32=0,"",H32*I32)</f>
        <v/>
      </c>
      <c r="K32" s="494"/>
      <c r="L32" s="494"/>
      <c r="M32" s="321"/>
      <c r="N32" s="494"/>
      <c r="O32" s="494"/>
      <c r="P32" s="910"/>
      <c r="Q32" s="494"/>
      <c r="R32" s="494"/>
      <c r="S32" s="494"/>
      <c r="T32" s="494"/>
      <c r="U32" s="494"/>
      <c r="V32" s="679" t="str">
        <f t="shared" si="2"/>
        <v/>
      </c>
      <c r="W32" s="1746"/>
      <c r="X32" s="1746"/>
      <c r="Y32"/>
      <c r="Z32"/>
      <c r="AB32" s="571" t="str">
        <f t="shared" si="1"/>
        <v/>
      </c>
      <c r="AC32" s="571" t="str">
        <f>IF(C32="","",IF(ISNUMBER(MATCH(C32,'Backing Sheet - Buildings'!$AA$2:$AA$101,0)),1,0))</f>
        <v/>
      </c>
    </row>
    <row r="33" spans="1:29" ht="30" customHeight="1" x14ac:dyDescent="0.25">
      <c r="A33" s="169" t="s">
        <v>529</v>
      </c>
      <c r="B33" s="874"/>
      <c r="C33" s="459"/>
      <c r="D33" s="493"/>
      <c r="E33" s="493"/>
      <c r="F33" s="494"/>
      <c r="G33" s="494"/>
      <c r="H33" s="494"/>
      <c r="I33" s="494"/>
      <c r="J33" s="451" t="str">
        <f t="shared" ref="J33:J41" si="4">IF(H33*I33=0,"",H33*I33)</f>
        <v/>
      </c>
      <c r="K33" s="494"/>
      <c r="L33" s="494"/>
      <c r="M33" s="321"/>
      <c r="N33" s="494"/>
      <c r="O33" s="494"/>
      <c r="P33" s="910"/>
      <c r="Q33" s="494"/>
      <c r="R33" s="494"/>
      <c r="S33" s="494"/>
      <c r="T33" s="494"/>
      <c r="U33" s="494"/>
      <c r="V33" s="679" t="str">
        <f t="shared" si="2"/>
        <v/>
      </c>
      <c r="W33" s="1746"/>
      <c r="X33" s="1746"/>
      <c r="Y33"/>
      <c r="Z33"/>
      <c r="AB33" s="571" t="str">
        <f t="shared" si="1"/>
        <v/>
      </c>
      <c r="AC33" s="571" t="str">
        <f>IF(C33="","",IF(ISNUMBER(MATCH(C33,'Backing Sheet - Buildings'!$AA$2:$AA$101,0)),1,0))</f>
        <v/>
      </c>
    </row>
    <row r="34" spans="1:29" ht="30" customHeight="1" x14ac:dyDescent="0.25">
      <c r="A34" s="169" t="s">
        <v>530</v>
      </c>
      <c r="B34" s="874"/>
      <c r="C34" s="459"/>
      <c r="D34" s="493"/>
      <c r="E34" s="493"/>
      <c r="F34" s="494"/>
      <c r="G34" s="494"/>
      <c r="H34" s="494"/>
      <c r="I34" s="494"/>
      <c r="J34" s="450" t="str">
        <f t="shared" si="4"/>
        <v/>
      </c>
      <c r="K34" s="494"/>
      <c r="L34" s="494"/>
      <c r="M34" s="321"/>
      <c r="N34" s="494"/>
      <c r="O34" s="494"/>
      <c r="P34" s="910"/>
      <c r="Q34" s="494"/>
      <c r="R34" s="494"/>
      <c r="S34" s="494"/>
      <c r="T34" s="494"/>
      <c r="U34" s="494"/>
      <c r="V34" s="679" t="str">
        <f t="shared" si="2"/>
        <v/>
      </c>
      <c r="W34" s="1746"/>
      <c r="X34" s="1746"/>
      <c r="Y34"/>
      <c r="Z34"/>
      <c r="AB34" s="571" t="str">
        <f t="shared" si="1"/>
        <v/>
      </c>
      <c r="AC34" s="571" t="str">
        <f>IF(C34="","",IF(ISNUMBER(MATCH(C34,'Backing Sheet - Buildings'!$AA$2:$AA$101,0)),1,0))</f>
        <v/>
      </c>
    </row>
    <row r="35" spans="1:29" ht="30" customHeight="1" x14ac:dyDescent="0.25">
      <c r="A35" s="169" t="s">
        <v>531</v>
      </c>
      <c r="B35" s="874"/>
      <c r="C35" s="459" t="s">
        <v>532</v>
      </c>
      <c r="D35" s="493"/>
      <c r="E35" s="493"/>
      <c r="F35" s="494"/>
      <c r="G35" s="494"/>
      <c r="H35" s="494"/>
      <c r="I35" s="494"/>
      <c r="J35" s="450" t="str">
        <f t="shared" si="4"/>
        <v/>
      </c>
      <c r="K35" s="494"/>
      <c r="L35" s="494"/>
      <c r="M35" s="321"/>
      <c r="N35" s="494"/>
      <c r="O35" s="494"/>
      <c r="P35" s="910"/>
      <c r="Q35" s="494"/>
      <c r="R35" s="494"/>
      <c r="S35" s="494"/>
      <c r="T35" s="494"/>
      <c r="U35" s="494"/>
      <c r="V35" s="679" t="str">
        <f t="shared" si="2"/>
        <v/>
      </c>
      <c r="W35" s="1746"/>
      <c r="X35" s="1746"/>
      <c r="Y35"/>
      <c r="Z35"/>
      <c r="AB35" s="571" t="str">
        <f t="shared" si="1"/>
        <v/>
      </c>
      <c r="AC35" s="571" t="str">
        <f>IF(C35="","",IF(ISNUMBER(MATCH(C35,'Backing Sheet - Buildings'!$AA$2:$AA$101,0)),1,0))</f>
        <v/>
      </c>
    </row>
    <row r="36" spans="1:29" ht="30" customHeight="1" x14ac:dyDescent="0.25">
      <c r="A36" s="169" t="s">
        <v>533</v>
      </c>
      <c r="B36" s="874"/>
      <c r="C36" s="459"/>
      <c r="D36" s="493"/>
      <c r="E36" s="493"/>
      <c r="F36" s="494"/>
      <c r="G36" s="494"/>
      <c r="H36" s="494"/>
      <c r="I36" s="494"/>
      <c r="J36" s="451" t="str">
        <f t="shared" si="4"/>
        <v/>
      </c>
      <c r="K36" s="494"/>
      <c r="L36" s="494"/>
      <c r="M36" s="321"/>
      <c r="N36" s="494"/>
      <c r="O36" s="494"/>
      <c r="P36" s="910"/>
      <c r="Q36" s="494"/>
      <c r="R36" s="494"/>
      <c r="S36" s="494"/>
      <c r="T36" s="494"/>
      <c r="U36" s="494"/>
      <c r="V36" s="679" t="str">
        <f t="shared" si="2"/>
        <v/>
      </c>
      <c r="W36" s="1746"/>
      <c r="X36" s="1746"/>
      <c r="Y36"/>
      <c r="Z36"/>
      <c r="AB36" s="571" t="str">
        <f t="shared" si="1"/>
        <v/>
      </c>
      <c r="AC36" s="571" t="str">
        <f>IF(C36="","",IF(ISNUMBER(MATCH(C36,'Backing Sheet - Buildings'!$AA$2:$AA$101,0)),1,0))</f>
        <v/>
      </c>
    </row>
    <row r="37" spans="1:29" ht="30" customHeight="1" x14ac:dyDescent="0.25">
      <c r="A37" s="169" t="s">
        <v>534</v>
      </c>
      <c r="B37" s="874"/>
      <c r="C37" s="459"/>
      <c r="D37" s="493"/>
      <c r="E37" s="493"/>
      <c r="F37" s="494"/>
      <c r="G37" s="494"/>
      <c r="H37" s="494"/>
      <c r="I37" s="494"/>
      <c r="J37" s="451" t="str">
        <f t="shared" si="4"/>
        <v/>
      </c>
      <c r="K37" s="494"/>
      <c r="L37" s="494"/>
      <c r="M37" s="321"/>
      <c r="N37" s="494"/>
      <c r="O37" s="494"/>
      <c r="P37" s="910"/>
      <c r="Q37" s="494"/>
      <c r="R37" s="494"/>
      <c r="S37" s="494"/>
      <c r="T37" s="494"/>
      <c r="U37" s="494"/>
      <c r="V37" s="679" t="str">
        <f t="shared" si="2"/>
        <v/>
      </c>
      <c r="W37" s="1746"/>
      <c r="X37" s="1746"/>
      <c r="Y37"/>
      <c r="Z37"/>
      <c r="AB37" s="571" t="str">
        <f t="shared" si="1"/>
        <v/>
      </c>
      <c r="AC37" s="571" t="str">
        <f>IF(C37="","",IF(ISNUMBER(MATCH(C37,'Backing Sheet - Buildings'!$AA$2:$AA$101,0)),1,0))</f>
        <v/>
      </c>
    </row>
    <row r="38" spans="1:29" ht="30" customHeight="1" x14ac:dyDescent="0.25">
      <c r="A38" s="169" t="s">
        <v>535</v>
      </c>
      <c r="B38" s="874"/>
      <c r="C38" s="459"/>
      <c r="D38" s="493"/>
      <c r="E38" s="493"/>
      <c r="F38" s="494"/>
      <c r="G38" s="494"/>
      <c r="H38" s="494"/>
      <c r="I38" s="494"/>
      <c r="J38" s="450" t="str">
        <f t="shared" si="4"/>
        <v/>
      </c>
      <c r="K38" s="494"/>
      <c r="L38" s="494"/>
      <c r="M38" s="321"/>
      <c r="N38" s="494"/>
      <c r="O38" s="494"/>
      <c r="P38" s="910"/>
      <c r="Q38" s="494"/>
      <c r="R38" s="494"/>
      <c r="S38" s="494"/>
      <c r="T38" s="494"/>
      <c r="U38" s="494"/>
      <c r="V38" s="679" t="str">
        <f t="shared" si="2"/>
        <v/>
      </c>
      <c r="W38" s="1746"/>
      <c r="X38" s="1746"/>
      <c r="Y38"/>
      <c r="Z38"/>
      <c r="AB38" s="571" t="str">
        <f t="shared" si="1"/>
        <v/>
      </c>
      <c r="AC38" s="571" t="str">
        <f>IF(C38="","",IF(ISNUMBER(MATCH(C38,'Backing Sheet - Buildings'!$AA$2:$AA$101,0)),1,0))</f>
        <v/>
      </c>
    </row>
    <row r="39" spans="1:29" ht="30" customHeight="1" x14ac:dyDescent="0.25">
      <c r="A39" s="169" t="s">
        <v>536</v>
      </c>
      <c r="B39" s="874"/>
      <c r="C39" s="459"/>
      <c r="D39" s="493"/>
      <c r="E39" s="493"/>
      <c r="F39" s="494"/>
      <c r="G39" s="494"/>
      <c r="H39" s="494"/>
      <c r="I39" s="494"/>
      <c r="J39" s="450" t="str">
        <f t="shared" si="4"/>
        <v/>
      </c>
      <c r="K39" s="494"/>
      <c r="L39" s="494"/>
      <c r="M39" s="321"/>
      <c r="N39" s="494"/>
      <c r="O39" s="494"/>
      <c r="P39" s="910"/>
      <c r="Q39" s="494"/>
      <c r="R39" s="494"/>
      <c r="S39" s="494"/>
      <c r="T39" s="494"/>
      <c r="U39" s="494"/>
      <c r="V39" s="679" t="str">
        <f t="shared" si="2"/>
        <v/>
      </c>
      <c r="W39" s="1746"/>
      <c r="X39" s="1746"/>
      <c r="Y39"/>
      <c r="Z39"/>
      <c r="AB39" s="571" t="str">
        <f t="shared" si="1"/>
        <v/>
      </c>
      <c r="AC39" s="571" t="str">
        <f>IF(C39="","",IF(ISNUMBER(MATCH(C39,'Backing Sheet - Buildings'!$AA$2:$AA$101,0)),1,0))</f>
        <v/>
      </c>
    </row>
    <row r="40" spans="1:29" ht="30" customHeight="1" x14ac:dyDescent="0.25">
      <c r="A40" s="169" t="s">
        <v>537</v>
      </c>
      <c r="B40" s="874"/>
      <c r="C40" s="459"/>
      <c r="D40" s="493"/>
      <c r="E40" s="493"/>
      <c r="F40" s="494"/>
      <c r="G40" s="494"/>
      <c r="H40" s="494"/>
      <c r="I40" s="494"/>
      <c r="J40" s="451" t="str">
        <f t="shared" si="4"/>
        <v/>
      </c>
      <c r="K40" s="494"/>
      <c r="L40" s="494"/>
      <c r="M40" s="321"/>
      <c r="N40" s="494"/>
      <c r="O40" s="494"/>
      <c r="P40" s="910"/>
      <c r="Q40" s="494"/>
      <c r="R40" s="494"/>
      <c r="S40" s="494"/>
      <c r="T40" s="494"/>
      <c r="U40" s="494"/>
      <c r="V40" s="679" t="str">
        <f t="shared" si="2"/>
        <v/>
      </c>
      <c r="W40" s="1746"/>
      <c r="X40" s="1746"/>
      <c r="Y40"/>
      <c r="Z40"/>
      <c r="AB40" s="571" t="str">
        <f t="shared" si="1"/>
        <v/>
      </c>
      <c r="AC40" s="571" t="str">
        <f>IF(C40="","",IF(ISNUMBER(MATCH(C40,'Backing Sheet - Buildings'!$AA$2:$AA$101,0)),1,0))</f>
        <v/>
      </c>
    </row>
    <row r="41" spans="1:29" ht="30" customHeight="1" x14ac:dyDescent="0.25">
      <c r="A41" s="169" t="s">
        <v>538</v>
      </c>
      <c r="B41" s="874"/>
      <c r="C41" s="459"/>
      <c r="D41" s="493"/>
      <c r="E41" s="493"/>
      <c r="F41" s="494"/>
      <c r="G41" s="494"/>
      <c r="H41" s="494"/>
      <c r="I41" s="494"/>
      <c r="J41" s="451" t="str">
        <f t="shared" si="4"/>
        <v/>
      </c>
      <c r="K41" s="494"/>
      <c r="L41" s="494"/>
      <c r="M41" s="321"/>
      <c r="N41" s="494"/>
      <c r="O41" s="494"/>
      <c r="P41" s="910"/>
      <c r="Q41" s="494"/>
      <c r="R41" s="494"/>
      <c r="S41" s="494"/>
      <c r="T41" s="494"/>
      <c r="U41" s="494"/>
      <c r="V41" s="679" t="str">
        <f t="shared" si="2"/>
        <v/>
      </c>
      <c r="W41" s="1746"/>
      <c r="X41" s="1746"/>
      <c r="Y41"/>
      <c r="Z41"/>
      <c r="AB41" s="571" t="str">
        <f t="shared" si="1"/>
        <v/>
      </c>
      <c r="AC41" s="571" t="str">
        <f>IF(C41="","",IF(ISNUMBER(MATCH(C41,'Backing Sheet - Buildings'!$AA$2:$AA$101,0)),1,0))</f>
        <v/>
      </c>
    </row>
    <row r="42" spans="1:29" ht="30" hidden="1" customHeight="1" outlineLevel="1" x14ac:dyDescent="0.25">
      <c r="A42" s="169" t="s">
        <v>539</v>
      </c>
      <c r="B42" s="874"/>
      <c r="C42" s="459"/>
      <c r="D42" s="493"/>
      <c r="E42" s="493"/>
      <c r="F42" s="494"/>
      <c r="G42" s="494"/>
      <c r="H42" s="494"/>
      <c r="I42" s="494"/>
      <c r="J42" s="450" t="str">
        <f>IF(H42*I42=0,"",H42*I42)</f>
        <v/>
      </c>
      <c r="K42" s="494"/>
      <c r="L42" s="494"/>
      <c r="M42" s="321"/>
      <c r="N42" s="494"/>
      <c r="O42" s="494"/>
      <c r="P42" s="910"/>
      <c r="Q42" s="494"/>
      <c r="R42" s="494"/>
      <c r="S42" s="494"/>
      <c r="T42" s="494"/>
      <c r="U42" s="494"/>
      <c r="V42" s="679" t="str">
        <f t="shared" si="2"/>
        <v/>
      </c>
      <c r="W42" s="1746"/>
      <c r="X42" s="1746"/>
      <c r="Y42"/>
      <c r="Z42"/>
      <c r="AB42" s="571" t="str">
        <f t="shared" si="1"/>
        <v/>
      </c>
      <c r="AC42" s="571" t="str">
        <f>IF(C42="","",IF(ISNUMBER(MATCH(C42,'Backing Sheet - Buildings'!$AA$2:$AA$101,0)),1,0))</f>
        <v/>
      </c>
    </row>
    <row r="43" spans="1:29" ht="30" hidden="1" customHeight="1" outlineLevel="1" x14ac:dyDescent="0.25">
      <c r="A43" s="169" t="s">
        <v>540</v>
      </c>
      <c r="B43" s="874"/>
      <c r="C43" s="459"/>
      <c r="D43" s="493"/>
      <c r="E43" s="493"/>
      <c r="F43" s="494"/>
      <c r="G43" s="494"/>
      <c r="H43" s="494"/>
      <c r="I43" s="494"/>
      <c r="J43" s="450" t="str">
        <f t="shared" ref="J43:J52" si="5">IF(H43*I43=0,"",H43*I43)</f>
        <v/>
      </c>
      <c r="K43" s="494"/>
      <c r="L43" s="494"/>
      <c r="M43" s="321"/>
      <c r="N43" s="494"/>
      <c r="O43" s="494"/>
      <c r="P43" s="910"/>
      <c r="Q43" s="494"/>
      <c r="R43" s="494"/>
      <c r="S43" s="494"/>
      <c r="T43" s="494"/>
      <c r="U43" s="494"/>
      <c r="V43" s="679" t="str">
        <f t="shared" si="2"/>
        <v/>
      </c>
      <c r="W43" s="1746"/>
      <c r="X43" s="1746"/>
      <c r="Y43"/>
      <c r="Z43"/>
      <c r="AB43" s="571" t="str">
        <f t="shared" si="1"/>
        <v/>
      </c>
      <c r="AC43" s="571" t="str">
        <f>IF(C43="","",IF(ISNUMBER(MATCH(C43,'Backing Sheet - Buildings'!$AA$2:$AA$101,0)),1,0))</f>
        <v/>
      </c>
    </row>
    <row r="44" spans="1:29" ht="30" hidden="1" customHeight="1" outlineLevel="1" x14ac:dyDescent="0.25">
      <c r="A44" s="169" t="s">
        <v>541</v>
      </c>
      <c r="B44" s="874"/>
      <c r="C44" s="459"/>
      <c r="D44" s="493"/>
      <c r="E44" s="493"/>
      <c r="F44" s="494"/>
      <c r="G44" s="494"/>
      <c r="H44" s="494"/>
      <c r="I44" s="494"/>
      <c r="J44" s="451" t="str">
        <f t="shared" si="5"/>
        <v/>
      </c>
      <c r="K44" s="494"/>
      <c r="L44" s="494"/>
      <c r="M44" s="321"/>
      <c r="N44" s="494"/>
      <c r="O44" s="494"/>
      <c r="P44" s="910"/>
      <c r="Q44" s="494"/>
      <c r="R44" s="494"/>
      <c r="S44" s="494"/>
      <c r="T44" s="494"/>
      <c r="U44" s="494"/>
      <c r="V44" s="679" t="str">
        <f t="shared" si="2"/>
        <v/>
      </c>
      <c r="W44" s="1746"/>
      <c r="X44" s="1746"/>
      <c r="Y44"/>
      <c r="Z44"/>
      <c r="AB44" s="571" t="str">
        <f t="shared" si="1"/>
        <v/>
      </c>
      <c r="AC44" s="571" t="str">
        <f>IF(C44="","",IF(ISNUMBER(MATCH(C44,'Backing Sheet - Buildings'!$AA$2:$AA$101,0)),1,0))</f>
        <v/>
      </c>
    </row>
    <row r="45" spans="1:29" ht="30" hidden="1" customHeight="1" outlineLevel="1" x14ac:dyDescent="0.25">
      <c r="A45" s="169" t="s">
        <v>542</v>
      </c>
      <c r="B45" s="874"/>
      <c r="C45" s="459"/>
      <c r="D45" s="493"/>
      <c r="E45" s="493"/>
      <c r="F45" s="494"/>
      <c r="G45" s="494"/>
      <c r="H45" s="494"/>
      <c r="I45" s="494"/>
      <c r="J45" s="451" t="str">
        <f t="shared" si="5"/>
        <v/>
      </c>
      <c r="K45" s="494"/>
      <c r="L45" s="494"/>
      <c r="M45" s="321"/>
      <c r="N45" s="494"/>
      <c r="O45" s="494"/>
      <c r="P45" s="910"/>
      <c r="Q45" s="494"/>
      <c r="R45" s="494"/>
      <c r="S45" s="494"/>
      <c r="T45" s="494"/>
      <c r="U45" s="494"/>
      <c r="V45" s="679" t="str">
        <f t="shared" si="2"/>
        <v/>
      </c>
      <c r="W45" s="1746"/>
      <c r="X45" s="1746"/>
      <c r="Y45"/>
      <c r="Z45"/>
      <c r="AB45" s="571" t="str">
        <f t="shared" si="1"/>
        <v/>
      </c>
      <c r="AC45" s="571" t="str">
        <f>IF(C45="","",IF(ISNUMBER(MATCH(C45,'Backing Sheet - Buildings'!$AA$2:$AA$101,0)),1,0))</f>
        <v/>
      </c>
    </row>
    <row r="46" spans="1:29" ht="30" hidden="1" customHeight="1" outlineLevel="1" x14ac:dyDescent="0.25">
      <c r="A46" s="169" t="s">
        <v>543</v>
      </c>
      <c r="B46" s="874"/>
      <c r="C46" s="459"/>
      <c r="D46" s="493"/>
      <c r="E46" s="493"/>
      <c r="F46" s="494"/>
      <c r="G46" s="494"/>
      <c r="H46" s="494"/>
      <c r="I46" s="494"/>
      <c r="J46" s="450" t="str">
        <f t="shared" si="5"/>
        <v/>
      </c>
      <c r="K46" s="494"/>
      <c r="L46" s="494"/>
      <c r="M46" s="321"/>
      <c r="N46" s="494"/>
      <c r="O46" s="494"/>
      <c r="P46" s="910"/>
      <c r="Q46" s="494"/>
      <c r="R46" s="494"/>
      <c r="S46" s="494"/>
      <c r="T46" s="494"/>
      <c r="U46" s="494"/>
      <c r="V46" s="679" t="str">
        <f t="shared" si="2"/>
        <v/>
      </c>
      <c r="W46" s="1746"/>
      <c r="X46" s="1746"/>
      <c r="Y46"/>
      <c r="Z46"/>
      <c r="AB46" s="571" t="str">
        <f t="shared" si="1"/>
        <v/>
      </c>
      <c r="AC46" s="571" t="str">
        <f>IF(C46="","",IF(ISNUMBER(MATCH(C46,'Backing Sheet - Buildings'!$AA$2:$AA$101,0)),1,0))</f>
        <v/>
      </c>
    </row>
    <row r="47" spans="1:29" ht="30" hidden="1" customHeight="1" outlineLevel="1" x14ac:dyDescent="0.25">
      <c r="A47" s="169" t="s">
        <v>544</v>
      </c>
      <c r="B47" s="874"/>
      <c r="C47" s="459"/>
      <c r="D47" s="493"/>
      <c r="E47" s="493"/>
      <c r="F47" s="494"/>
      <c r="G47" s="494"/>
      <c r="H47" s="494"/>
      <c r="I47" s="494"/>
      <c r="J47" s="450" t="str">
        <f t="shared" si="5"/>
        <v/>
      </c>
      <c r="K47" s="494"/>
      <c r="L47" s="494"/>
      <c r="M47" s="321"/>
      <c r="N47" s="494"/>
      <c r="O47" s="494"/>
      <c r="P47" s="910"/>
      <c r="Q47" s="494"/>
      <c r="R47" s="494"/>
      <c r="S47" s="494"/>
      <c r="T47" s="494"/>
      <c r="U47" s="494"/>
      <c r="V47" s="679" t="str">
        <f t="shared" si="2"/>
        <v/>
      </c>
      <c r="W47" s="1746"/>
      <c r="X47" s="1746"/>
      <c r="Y47"/>
      <c r="Z47"/>
      <c r="AB47" s="571" t="str">
        <f t="shared" si="1"/>
        <v/>
      </c>
      <c r="AC47" s="571" t="str">
        <f>IF(C47="","",IF(ISNUMBER(MATCH(C47,'Backing Sheet - Buildings'!$AA$2:$AA$101,0)),1,0))</f>
        <v/>
      </c>
    </row>
    <row r="48" spans="1:29" ht="30" hidden="1" customHeight="1" outlineLevel="1" x14ac:dyDescent="0.25">
      <c r="A48" s="169" t="s">
        <v>545</v>
      </c>
      <c r="B48" s="874"/>
      <c r="C48" s="459"/>
      <c r="D48" s="493"/>
      <c r="E48" s="493"/>
      <c r="F48" s="494"/>
      <c r="G48" s="494"/>
      <c r="H48" s="494"/>
      <c r="I48" s="494"/>
      <c r="J48" s="451" t="str">
        <f t="shared" si="5"/>
        <v/>
      </c>
      <c r="K48" s="494"/>
      <c r="L48" s="494"/>
      <c r="M48" s="321"/>
      <c r="N48" s="494"/>
      <c r="O48" s="494"/>
      <c r="P48" s="910"/>
      <c r="Q48" s="494"/>
      <c r="R48" s="494"/>
      <c r="S48" s="494"/>
      <c r="T48" s="494"/>
      <c r="U48" s="494"/>
      <c r="V48" s="679" t="str">
        <f t="shared" si="2"/>
        <v/>
      </c>
      <c r="W48" s="1746"/>
      <c r="X48" s="1746"/>
      <c r="Y48"/>
      <c r="Z48"/>
      <c r="AB48" s="571" t="str">
        <f t="shared" si="1"/>
        <v/>
      </c>
      <c r="AC48" s="571" t="str">
        <f>IF(C48="","",IF(ISNUMBER(MATCH(C48,'Backing Sheet - Buildings'!$AA$2:$AA$101,0)),1,0))</f>
        <v/>
      </c>
    </row>
    <row r="49" spans="1:29" ht="30" hidden="1" customHeight="1" outlineLevel="1" x14ac:dyDescent="0.25">
      <c r="A49" s="169" t="s">
        <v>546</v>
      </c>
      <c r="B49" s="874"/>
      <c r="C49" s="459"/>
      <c r="D49" s="493"/>
      <c r="E49" s="493"/>
      <c r="F49" s="494"/>
      <c r="G49" s="494"/>
      <c r="H49" s="494"/>
      <c r="I49" s="494"/>
      <c r="J49" s="451" t="str">
        <f t="shared" si="5"/>
        <v/>
      </c>
      <c r="K49" s="494"/>
      <c r="L49" s="494"/>
      <c r="M49" s="321"/>
      <c r="N49" s="494"/>
      <c r="O49" s="494"/>
      <c r="P49" s="910"/>
      <c r="Q49" s="494"/>
      <c r="R49" s="494"/>
      <c r="S49" s="494"/>
      <c r="T49" s="494"/>
      <c r="U49" s="494"/>
      <c r="V49" s="679" t="str">
        <f t="shared" si="2"/>
        <v/>
      </c>
      <c r="W49" s="1746"/>
      <c r="X49" s="1746"/>
      <c r="Y49"/>
      <c r="Z49"/>
      <c r="AB49" s="571" t="str">
        <f t="shared" si="1"/>
        <v/>
      </c>
      <c r="AC49" s="571" t="str">
        <f>IF(C49="","",IF(ISNUMBER(MATCH(C49,'Backing Sheet - Buildings'!$AA$2:$AA$101,0)),1,0))</f>
        <v/>
      </c>
    </row>
    <row r="50" spans="1:29" ht="30" hidden="1" customHeight="1" outlineLevel="1" x14ac:dyDescent="0.25">
      <c r="A50" s="169" t="s">
        <v>547</v>
      </c>
      <c r="B50" s="874"/>
      <c r="C50" s="459"/>
      <c r="D50" s="493"/>
      <c r="E50" s="493"/>
      <c r="F50" s="494"/>
      <c r="G50" s="494"/>
      <c r="H50" s="494"/>
      <c r="I50" s="494"/>
      <c r="J50" s="450" t="str">
        <f t="shared" si="5"/>
        <v/>
      </c>
      <c r="K50" s="494"/>
      <c r="L50" s="494"/>
      <c r="M50" s="321"/>
      <c r="N50" s="494"/>
      <c r="O50" s="494"/>
      <c r="P50" s="910"/>
      <c r="Q50" s="494"/>
      <c r="R50" s="494"/>
      <c r="S50" s="494"/>
      <c r="T50" s="494"/>
      <c r="U50" s="494"/>
      <c r="V50" s="679" t="str">
        <f t="shared" si="2"/>
        <v/>
      </c>
      <c r="W50" s="1746"/>
      <c r="X50" s="1746"/>
      <c r="Y50"/>
      <c r="Z50"/>
      <c r="AB50" s="571" t="str">
        <f t="shared" si="1"/>
        <v/>
      </c>
      <c r="AC50" s="571" t="str">
        <f>IF(C50="","",IF(ISNUMBER(MATCH(C50,'Backing Sheet - Buildings'!$AA$2:$AA$101,0)),1,0))</f>
        <v/>
      </c>
    </row>
    <row r="51" spans="1:29" ht="30" hidden="1" customHeight="1" outlineLevel="1" x14ac:dyDescent="0.25">
      <c r="A51" s="169" t="s">
        <v>548</v>
      </c>
      <c r="B51" s="874"/>
      <c r="C51" s="459"/>
      <c r="D51" s="493"/>
      <c r="E51" s="493"/>
      <c r="F51" s="494"/>
      <c r="G51" s="494"/>
      <c r="H51" s="494"/>
      <c r="I51" s="494"/>
      <c r="J51" s="450" t="str">
        <f t="shared" si="5"/>
        <v/>
      </c>
      <c r="K51" s="494"/>
      <c r="L51" s="494"/>
      <c r="M51" s="321"/>
      <c r="N51" s="494"/>
      <c r="O51" s="494"/>
      <c r="P51" s="910"/>
      <c r="Q51" s="494"/>
      <c r="R51" s="494"/>
      <c r="S51" s="494"/>
      <c r="T51" s="494"/>
      <c r="U51" s="494"/>
      <c r="V51" s="679" t="str">
        <f t="shared" si="2"/>
        <v/>
      </c>
      <c r="W51" s="1746"/>
      <c r="X51" s="1746"/>
      <c r="Y51"/>
      <c r="Z51"/>
      <c r="AB51" s="571" t="str">
        <f t="shared" si="1"/>
        <v/>
      </c>
      <c r="AC51" s="571" t="str">
        <f>IF(C51="","",IF(ISNUMBER(MATCH(C51,'Backing Sheet - Buildings'!$AA$2:$AA$101,0)),1,0))</f>
        <v/>
      </c>
    </row>
    <row r="52" spans="1:29" ht="30" hidden="1" customHeight="1" outlineLevel="1" x14ac:dyDescent="0.25">
      <c r="A52" s="169" t="s">
        <v>549</v>
      </c>
      <c r="B52" s="874"/>
      <c r="C52" s="459"/>
      <c r="D52" s="493"/>
      <c r="E52" s="493"/>
      <c r="F52" s="494"/>
      <c r="G52" s="494"/>
      <c r="H52" s="494"/>
      <c r="I52" s="494"/>
      <c r="J52" s="451" t="str">
        <f t="shared" si="5"/>
        <v/>
      </c>
      <c r="K52" s="494"/>
      <c r="L52" s="494"/>
      <c r="M52" s="321"/>
      <c r="N52" s="494"/>
      <c r="O52" s="494"/>
      <c r="P52" s="910"/>
      <c r="Q52" s="494"/>
      <c r="R52" s="494"/>
      <c r="S52" s="494"/>
      <c r="T52" s="494"/>
      <c r="U52" s="494"/>
      <c r="V52" s="679" t="str">
        <f t="shared" si="2"/>
        <v/>
      </c>
      <c r="W52" s="1746"/>
      <c r="X52" s="1746"/>
      <c r="Y52"/>
      <c r="Z52"/>
      <c r="AB52" s="571" t="str">
        <f t="shared" si="1"/>
        <v/>
      </c>
      <c r="AC52" s="571" t="str">
        <f>IF(C52="","",IF(ISNUMBER(MATCH(C52,'Backing Sheet - Buildings'!$AA$2:$AA$101,0)),1,0))</f>
        <v/>
      </c>
    </row>
    <row r="53" spans="1:29" ht="30" hidden="1" customHeight="1" outlineLevel="1" x14ac:dyDescent="0.25">
      <c r="A53" s="169" t="s">
        <v>550</v>
      </c>
      <c r="B53" s="874"/>
      <c r="C53" s="459"/>
      <c r="D53" s="493"/>
      <c r="E53" s="493"/>
      <c r="F53" s="494"/>
      <c r="G53" s="494"/>
      <c r="H53" s="494"/>
      <c r="I53" s="494"/>
      <c r="J53" s="451" t="str">
        <f>IF(H53*I53=0,"",H53*I53)</f>
        <v/>
      </c>
      <c r="K53" s="494"/>
      <c r="L53" s="494"/>
      <c r="M53" s="321"/>
      <c r="N53" s="494"/>
      <c r="O53" s="494"/>
      <c r="P53" s="910"/>
      <c r="Q53" s="494"/>
      <c r="R53" s="494"/>
      <c r="S53" s="494"/>
      <c r="T53" s="494"/>
      <c r="U53" s="494"/>
      <c r="V53" s="679" t="str">
        <f t="shared" si="2"/>
        <v/>
      </c>
      <c r="W53" s="1746"/>
      <c r="X53" s="1746"/>
      <c r="Y53"/>
      <c r="Z53"/>
      <c r="AB53" s="571" t="str">
        <f t="shared" si="1"/>
        <v/>
      </c>
      <c r="AC53" s="571" t="str">
        <f>IF(C53="","",IF(ISNUMBER(MATCH(C53,'Backing Sheet - Buildings'!$AA$2:$AA$101,0)),1,0))</f>
        <v/>
      </c>
    </row>
    <row r="54" spans="1:29" ht="30" hidden="1" customHeight="1" outlineLevel="1" x14ac:dyDescent="0.25">
      <c r="A54" s="169" t="s">
        <v>551</v>
      </c>
      <c r="B54" s="874"/>
      <c r="C54" s="459"/>
      <c r="D54" s="493"/>
      <c r="E54" s="493"/>
      <c r="F54" s="494"/>
      <c r="G54" s="494"/>
      <c r="H54" s="494"/>
      <c r="I54" s="494"/>
      <c r="J54" s="450" t="str">
        <f t="shared" ref="J54:J61" si="6">IF(H54*I54=0,"",H54*I54)</f>
        <v/>
      </c>
      <c r="K54" s="494"/>
      <c r="L54" s="494"/>
      <c r="M54" s="321"/>
      <c r="N54" s="494"/>
      <c r="O54" s="494"/>
      <c r="P54" s="910"/>
      <c r="Q54" s="494"/>
      <c r="R54" s="494"/>
      <c r="S54" s="494"/>
      <c r="T54" s="494"/>
      <c r="U54" s="494"/>
      <c r="V54" s="679" t="str">
        <f t="shared" si="2"/>
        <v/>
      </c>
      <c r="W54" s="1746"/>
      <c r="X54" s="1746"/>
      <c r="Y54"/>
      <c r="Z54"/>
      <c r="AB54" s="571" t="str">
        <f t="shared" si="1"/>
        <v/>
      </c>
      <c r="AC54" s="571" t="str">
        <f>IF(C54="","",IF(ISNUMBER(MATCH(C54,'Backing Sheet - Buildings'!$AA$2:$AA$101,0)),1,0))</f>
        <v/>
      </c>
    </row>
    <row r="55" spans="1:29" ht="30" hidden="1" customHeight="1" outlineLevel="1" x14ac:dyDescent="0.25">
      <c r="A55" s="169" t="s">
        <v>552</v>
      </c>
      <c r="B55" s="874"/>
      <c r="C55" s="459"/>
      <c r="D55" s="493"/>
      <c r="E55" s="493"/>
      <c r="F55" s="494"/>
      <c r="G55" s="494"/>
      <c r="H55" s="494"/>
      <c r="I55" s="494"/>
      <c r="J55" s="450" t="str">
        <f t="shared" si="6"/>
        <v/>
      </c>
      <c r="K55" s="494"/>
      <c r="L55" s="494"/>
      <c r="M55" s="321"/>
      <c r="N55" s="494"/>
      <c r="O55" s="494"/>
      <c r="P55" s="910"/>
      <c r="Q55" s="494"/>
      <c r="R55" s="494"/>
      <c r="S55" s="494"/>
      <c r="T55" s="494"/>
      <c r="U55" s="494"/>
      <c r="V55" s="679" t="str">
        <f t="shared" si="2"/>
        <v/>
      </c>
      <c r="W55" s="1746"/>
      <c r="X55" s="1746"/>
      <c r="Y55"/>
      <c r="Z55"/>
      <c r="AB55" s="571" t="str">
        <f t="shared" si="1"/>
        <v/>
      </c>
      <c r="AC55" s="571" t="str">
        <f>IF(C55="","",IF(ISNUMBER(MATCH(C55,'Backing Sheet - Buildings'!$AA$2:$AA$101,0)),1,0))</f>
        <v/>
      </c>
    </row>
    <row r="56" spans="1:29" ht="30" hidden="1" customHeight="1" outlineLevel="1" x14ac:dyDescent="0.25">
      <c r="A56" s="169" t="s">
        <v>553</v>
      </c>
      <c r="B56" s="874"/>
      <c r="C56" s="459"/>
      <c r="D56" s="493"/>
      <c r="E56" s="493"/>
      <c r="F56" s="494"/>
      <c r="G56" s="494"/>
      <c r="H56" s="494"/>
      <c r="I56" s="494"/>
      <c r="J56" s="451" t="str">
        <f t="shared" si="6"/>
        <v/>
      </c>
      <c r="K56" s="494"/>
      <c r="L56" s="494"/>
      <c r="M56" s="321"/>
      <c r="N56" s="494"/>
      <c r="O56" s="494"/>
      <c r="P56" s="910"/>
      <c r="Q56" s="494"/>
      <c r="R56" s="494"/>
      <c r="S56" s="494"/>
      <c r="T56" s="494"/>
      <c r="U56" s="494"/>
      <c r="V56" s="679" t="str">
        <f t="shared" si="2"/>
        <v/>
      </c>
      <c r="W56" s="1746"/>
      <c r="X56" s="1746"/>
      <c r="Y56"/>
      <c r="Z56"/>
      <c r="AB56" s="571" t="str">
        <f t="shared" si="1"/>
        <v/>
      </c>
      <c r="AC56" s="571" t="str">
        <f>IF(C56="","",IF(ISNUMBER(MATCH(C56,'Backing Sheet - Buildings'!$AA$2:$AA$101,0)),1,0))</f>
        <v/>
      </c>
    </row>
    <row r="57" spans="1:29" ht="30" hidden="1" customHeight="1" outlineLevel="1" x14ac:dyDescent="0.25">
      <c r="A57" s="169" t="s">
        <v>554</v>
      </c>
      <c r="B57" s="874"/>
      <c r="C57" s="459"/>
      <c r="D57" s="493"/>
      <c r="E57" s="493"/>
      <c r="F57" s="494"/>
      <c r="G57" s="494"/>
      <c r="H57" s="494"/>
      <c r="I57" s="494"/>
      <c r="J57" s="451" t="str">
        <f t="shared" si="6"/>
        <v/>
      </c>
      <c r="K57" s="494"/>
      <c r="L57" s="494"/>
      <c r="M57" s="321"/>
      <c r="N57" s="494"/>
      <c r="O57" s="494"/>
      <c r="P57" s="910"/>
      <c r="Q57" s="494"/>
      <c r="R57" s="494"/>
      <c r="S57" s="494"/>
      <c r="T57" s="494"/>
      <c r="U57" s="494"/>
      <c r="V57" s="679" t="str">
        <f t="shared" si="2"/>
        <v/>
      </c>
      <c r="W57" s="1746"/>
      <c r="X57" s="1746"/>
      <c r="Y57"/>
      <c r="Z57"/>
      <c r="AB57" s="571" t="str">
        <f t="shared" si="1"/>
        <v/>
      </c>
      <c r="AC57" s="571" t="str">
        <f>IF(C57="","",IF(ISNUMBER(MATCH(C57,'Backing Sheet - Buildings'!$AA$2:$AA$101,0)),1,0))</f>
        <v/>
      </c>
    </row>
    <row r="58" spans="1:29" ht="30" hidden="1" customHeight="1" outlineLevel="1" x14ac:dyDescent="0.25">
      <c r="A58" s="169" t="s">
        <v>555</v>
      </c>
      <c r="B58" s="874"/>
      <c r="C58" s="459"/>
      <c r="D58" s="493"/>
      <c r="E58" s="493"/>
      <c r="F58" s="494"/>
      <c r="G58" s="494"/>
      <c r="H58" s="494"/>
      <c r="I58" s="494"/>
      <c r="J58" s="450" t="str">
        <f t="shared" si="6"/>
        <v/>
      </c>
      <c r="K58" s="494"/>
      <c r="L58" s="494"/>
      <c r="M58" s="321"/>
      <c r="N58" s="494"/>
      <c r="O58" s="494"/>
      <c r="P58" s="910"/>
      <c r="Q58" s="494"/>
      <c r="R58" s="494"/>
      <c r="S58" s="494"/>
      <c r="T58" s="494"/>
      <c r="U58" s="494"/>
      <c r="V58" s="679" t="str">
        <f t="shared" si="2"/>
        <v/>
      </c>
      <c r="W58" s="1746"/>
      <c r="X58" s="1746"/>
      <c r="Y58"/>
      <c r="Z58"/>
      <c r="AB58" s="571" t="str">
        <f t="shared" si="1"/>
        <v/>
      </c>
      <c r="AC58" s="571" t="str">
        <f>IF(C58="","",IF(ISNUMBER(MATCH(C58,'Backing Sheet - Buildings'!$AA$2:$AA$101,0)),1,0))</f>
        <v/>
      </c>
    </row>
    <row r="59" spans="1:29" ht="30" hidden="1" customHeight="1" outlineLevel="1" x14ac:dyDescent="0.25">
      <c r="A59" s="169" t="s">
        <v>556</v>
      </c>
      <c r="B59" s="874"/>
      <c r="C59" s="459"/>
      <c r="D59" s="493"/>
      <c r="E59" s="493"/>
      <c r="F59" s="494"/>
      <c r="G59" s="494"/>
      <c r="H59" s="494"/>
      <c r="I59" s="494"/>
      <c r="J59" s="450" t="str">
        <f t="shared" si="6"/>
        <v/>
      </c>
      <c r="K59" s="494"/>
      <c r="L59" s="494"/>
      <c r="M59" s="321"/>
      <c r="N59" s="494"/>
      <c r="O59" s="494"/>
      <c r="P59" s="910"/>
      <c r="Q59" s="494"/>
      <c r="R59" s="494"/>
      <c r="S59" s="494"/>
      <c r="T59" s="494"/>
      <c r="U59" s="494"/>
      <c r="V59" s="679" t="str">
        <f t="shared" si="2"/>
        <v/>
      </c>
      <c r="W59" s="1746"/>
      <c r="X59" s="1746"/>
      <c r="Y59"/>
      <c r="Z59"/>
      <c r="AB59" s="571" t="str">
        <f t="shared" si="1"/>
        <v/>
      </c>
      <c r="AC59" s="571" t="str">
        <f>IF(C59="","",IF(ISNUMBER(MATCH(C59,'Backing Sheet - Buildings'!$AA$2:$AA$101,0)),1,0))</f>
        <v/>
      </c>
    </row>
    <row r="60" spans="1:29" ht="30" hidden="1" customHeight="1" outlineLevel="1" x14ac:dyDescent="0.25">
      <c r="A60" s="169" t="s">
        <v>557</v>
      </c>
      <c r="B60" s="874"/>
      <c r="C60" s="459"/>
      <c r="D60" s="493"/>
      <c r="E60" s="493"/>
      <c r="F60" s="494"/>
      <c r="G60" s="494"/>
      <c r="H60" s="494"/>
      <c r="I60" s="494"/>
      <c r="J60" s="451" t="str">
        <f t="shared" si="6"/>
        <v/>
      </c>
      <c r="K60" s="494"/>
      <c r="L60" s="494"/>
      <c r="M60" s="321"/>
      <c r="N60" s="494"/>
      <c r="O60" s="494"/>
      <c r="P60" s="910"/>
      <c r="Q60" s="494"/>
      <c r="R60" s="494"/>
      <c r="S60" s="494"/>
      <c r="T60" s="494"/>
      <c r="U60" s="494"/>
      <c r="V60" s="679" t="str">
        <f t="shared" si="2"/>
        <v/>
      </c>
      <c r="W60" s="1746"/>
      <c r="X60" s="1746"/>
      <c r="Y60"/>
      <c r="Z60"/>
      <c r="AB60" s="571" t="str">
        <f t="shared" si="1"/>
        <v/>
      </c>
      <c r="AC60" s="571" t="str">
        <f>IF(C60="","",IF(ISNUMBER(MATCH(C60,'Backing Sheet - Buildings'!$AA$2:$AA$101,0)),1,0))</f>
        <v/>
      </c>
    </row>
    <row r="61" spans="1:29" ht="30" hidden="1" customHeight="1" outlineLevel="1" x14ac:dyDescent="0.25">
      <c r="A61" s="169" t="s">
        <v>558</v>
      </c>
      <c r="B61" s="874"/>
      <c r="C61" s="459"/>
      <c r="D61" s="493"/>
      <c r="E61" s="493"/>
      <c r="F61" s="494"/>
      <c r="G61" s="494"/>
      <c r="H61" s="494"/>
      <c r="I61" s="494"/>
      <c r="J61" s="451" t="str">
        <f t="shared" si="6"/>
        <v/>
      </c>
      <c r="K61" s="494"/>
      <c r="L61" s="494"/>
      <c r="M61" s="321"/>
      <c r="N61" s="494"/>
      <c r="O61" s="494"/>
      <c r="P61" s="910"/>
      <c r="Q61" s="494"/>
      <c r="R61" s="494"/>
      <c r="S61" s="494"/>
      <c r="T61" s="494"/>
      <c r="U61" s="494"/>
      <c r="V61" s="679" t="str">
        <f t="shared" si="2"/>
        <v/>
      </c>
      <c r="W61" s="1746"/>
      <c r="X61" s="1746"/>
      <c r="Y61"/>
      <c r="Z61"/>
      <c r="AB61" s="571" t="str">
        <f t="shared" si="1"/>
        <v/>
      </c>
      <c r="AC61" s="571" t="str">
        <f>IF(C61="","",IF(ISNUMBER(MATCH(C61,'Backing Sheet - Buildings'!$AA$2:$AA$101,0)),1,0))</f>
        <v/>
      </c>
    </row>
    <row r="62" spans="1:29" ht="30" hidden="1" customHeight="1" outlineLevel="1" x14ac:dyDescent="0.25">
      <c r="A62" s="169" t="s">
        <v>559</v>
      </c>
      <c r="B62" s="874"/>
      <c r="C62" s="459"/>
      <c r="D62" s="493"/>
      <c r="E62" s="493"/>
      <c r="F62" s="494"/>
      <c r="G62" s="494"/>
      <c r="H62" s="494"/>
      <c r="I62" s="494"/>
      <c r="J62" s="450" t="str">
        <f>IF(H62*I62=0,"",H62*I62)</f>
        <v/>
      </c>
      <c r="K62" s="494"/>
      <c r="L62" s="494"/>
      <c r="M62" s="321"/>
      <c r="N62" s="494"/>
      <c r="O62" s="494"/>
      <c r="P62" s="910"/>
      <c r="Q62" s="494"/>
      <c r="R62" s="494"/>
      <c r="S62" s="494"/>
      <c r="T62" s="494"/>
      <c r="U62" s="494"/>
      <c r="V62" s="679" t="str">
        <f t="shared" si="2"/>
        <v/>
      </c>
      <c r="W62" s="1746"/>
      <c r="X62" s="1746"/>
      <c r="Y62"/>
      <c r="Z62"/>
      <c r="AB62" s="571" t="str">
        <f t="shared" si="1"/>
        <v/>
      </c>
      <c r="AC62" s="571" t="str">
        <f>IF(C62="","",IF(ISNUMBER(MATCH(C62,'Backing Sheet - Buildings'!$AA$2:$AA$101,0)),1,0))</f>
        <v/>
      </c>
    </row>
    <row r="63" spans="1:29" ht="30" hidden="1" customHeight="1" outlineLevel="1" x14ac:dyDescent="0.25">
      <c r="A63" s="169" t="s">
        <v>560</v>
      </c>
      <c r="B63" s="874"/>
      <c r="C63" s="459"/>
      <c r="D63" s="493"/>
      <c r="E63" s="493"/>
      <c r="F63" s="494"/>
      <c r="G63" s="494"/>
      <c r="H63" s="494"/>
      <c r="I63" s="494"/>
      <c r="J63" s="450" t="str">
        <f t="shared" ref="J63:J71" si="7">IF(H63*I63=0,"",H63*I63)</f>
        <v/>
      </c>
      <c r="K63" s="494"/>
      <c r="L63" s="494"/>
      <c r="M63" s="321"/>
      <c r="N63" s="494"/>
      <c r="O63" s="494"/>
      <c r="P63" s="910"/>
      <c r="Q63" s="494"/>
      <c r="R63" s="494"/>
      <c r="S63" s="494"/>
      <c r="T63" s="494"/>
      <c r="U63" s="494"/>
      <c r="V63" s="679" t="str">
        <f t="shared" si="2"/>
        <v/>
      </c>
      <c r="W63" s="1746"/>
      <c r="X63" s="1746"/>
      <c r="Y63"/>
      <c r="Z63"/>
      <c r="AB63" s="571" t="str">
        <f t="shared" si="1"/>
        <v/>
      </c>
      <c r="AC63" s="571" t="str">
        <f>IF(C63="","",IF(ISNUMBER(MATCH(C63,'Backing Sheet - Buildings'!$AA$2:$AA$101,0)),1,0))</f>
        <v/>
      </c>
    </row>
    <row r="64" spans="1:29" ht="30" hidden="1" customHeight="1" outlineLevel="1" x14ac:dyDescent="0.25">
      <c r="A64" s="169" t="s">
        <v>561</v>
      </c>
      <c r="B64" s="874"/>
      <c r="C64" s="459"/>
      <c r="D64" s="493"/>
      <c r="E64" s="493"/>
      <c r="F64" s="494"/>
      <c r="G64" s="494"/>
      <c r="H64" s="494"/>
      <c r="I64" s="494"/>
      <c r="J64" s="451" t="str">
        <f t="shared" si="7"/>
        <v/>
      </c>
      <c r="K64" s="494"/>
      <c r="L64" s="494"/>
      <c r="M64" s="321"/>
      <c r="N64" s="494"/>
      <c r="O64" s="494"/>
      <c r="P64" s="910"/>
      <c r="Q64" s="494"/>
      <c r="R64" s="494"/>
      <c r="S64" s="494"/>
      <c r="T64" s="494"/>
      <c r="U64" s="494"/>
      <c r="V64" s="679" t="str">
        <f t="shared" si="2"/>
        <v/>
      </c>
      <c r="W64" s="1746"/>
      <c r="X64" s="1746"/>
      <c r="Y64"/>
      <c r="Z64"/>
      <c r="AB64" s="571" t="str">
        <f t="shared" si="1"/>
        <v/>
      </c>
      <c r="AC64" s="571" t="str">
        <f>IF(C64="","",IF(ISNUMBER(MATCH(C64,'Backing Sheet - Buildings'!$AA$2:$AA$101,0)),1,0))</f>
        <v/>
      </c>
    </row>
    <row r="65" spans="1:29" ht="30" hidden="1" customHeight="1" outlineLevel="1" x14ac:dyDescent="0.25">
      <c r="A65" s="169" t="s">
        <v>562</v>
      </c>
      <c r="B65" s="874"/>
      <c r="C65" s="459"/>
      <c r="D65" s="493"/>
      <c r="E65" s="493"/>
      <c r="F65" s="494"/>
      <c r="G65" s="494"/>
      <c r="H65" s="494"/>
      <c r="I65" s="494"/>
      <c r="J65" s="451" t="str">
        <f t="shared" si="7"/>
        <v/>
      </c>
      <c r="K65" s="494"/>
      <c r="L65" s="494"/>
      <c r="M65" s="321"/>
      <c r="N65" s="494"/>
      <c r="O65" s="494"/>
      <c r="P65" s="910"/>
      <c r="Q65" s="494"/>
      <c r="R65" s="494"/>
      <c r="S65" s="494"/>
      <c r="T65" s="494"/>
      <c r="U65" s="494"/>
      <c r="V65" s="679" t="str">
        <f t="shared" si="2"/>
        <v/>
      </c>
      <c r="W65" s="1746"/>
      <c r="X65" s="1746"/>
      <c r="Y65"/>
      <c r="Z65"/>
      <c r="AB65" s="571" t="str">
        <f t="shared" si="1"/>
        <v/>
      </c>
      <c r="AC65" s="571" t="str">
        <f>IF(C65="","",IF(ISNUMBER(MATCH(C65,'Backing Sheet - Buildings'!$AA$2:$AA$101,0)),1,0))</f>
        <v/>
      </c>
    </row>
    <row r="66" spans="1:29" ht="30" hidden="1" customHeight="1" outlineLevel="1" x14ac:dyDescent="0.25">
      <c r="A66" s="169" t="s">
        <v>563</v>
      </c>
      <c r="B66" s="874"/>
      <c r="C66" s="459"/>
      <c r="D66" s="493"/>
      <c r="E66" s="493"/>
      <c r="F66" s="494"/>
      <c r="G66" s="494"/>
      <c r="H66" s="494"/>
      <c r="I66" s="494"/>
      <c r="J66" s="450" t="str">
        <f t="shared" si="7"/>
        <v/>
      </c>
      <c r="K66" s="494"/>
      <c r="L66" s="494"/>
      <c r="M66" s="321"/>
      <c r="N66" s="494"/>
      <c r="O66" s="494"/>
      <c r="P66" s="910"/>
      <c r="Q66" s="494"/>
      <c r="R66" s="494"/>
      <c r="S66" s="494"/>
      <c r="T66" s="494"/>
      <c r="U66" s="494"/>
      <c r="V66" s="679" t="str">
        <f t="shared" si="2"/>
        <v/>
      </c>
      <c r="W66" s="1746"/>
      <c r="X66" s="1746"/>
      <c r="Y66"/>
      <c r="Z66"/>
      <c r="AB66" s="571" t="str">
        <f t="shared" si="1"/>
        <v/>
      </c>
      <c r="AC66" s="571" t="str">
        <f>IF(C66="","",IF(ISNUMBER(MATCH(C66,'Backing Sheet - Buildings'!$AA$2:$AA$101,0)),1,0))</f>
        <v/>
      </c>
    </row>
    <row r="67" spans="1:29" ht="30" hidden="1" customHeight="1" outlineLevel="1" x14ac:dyDescent="0.25">
      <c r="A67" s="169" t="s">
        <v>564</v>
      </c>
      <c r="B67" s="874"/>
      <c r="C67" s="459"/>
      <c r="D67" s="493"/>
      <c r="E67" s="493"/>
      <c r="F67" s="494"/>
      <c r="G67" s="494"/>
      <c r="H67" s="494"/>
      <c r="I67" s="494"/>
      <c r="J67" s="450" t="str">
        <f t="shared" si="7"/>
        <v/>
      </c>
      <c r="K67" s="494"/>
      <c r="L67" s="494"/>
      <c r="M67" s="321"/>
      <c r="N67" s="494"/>
      <c r="O67" s="494"/>
      <c r="P67" s="910"/>
      <c r="Q67" s="494"/>
      <c r="R67" s="494"/>
      <c r="S67" s="494"/>
      <c r="T67" s="494"/>
      <c r="U67" s="494"/>
      <c r="V67" s="679" t="str">
        <f t="shared" si="2"/>
        <v/>
      </c>
      <c r="W67" s="1746"/>
      <c r="X67" s="1746"/>
      <c r="Y67"/>
      <c r="Z67"/>
      <c r="AB67" s="571" t="str">
        <f t="shared" si="1"/>
        <v/>
      </c>
      <c r="AC67" s="571" t="str">
        <f>IF(C67="","",IF(ISNUMBER(MATCH(C67,'Backing Sheet - Buildings'!$AA$2:$AA$101,0)),1,0))</f>
        <v/>
      </c>
    </row>
    <row r="68" spans="1:29" ht="30" hidden="1" customHeight="1" outlineLevel="1" x14ac:dyDescent="0.25">
      <c r="A68" s="169" t="s">
        <v>565</v>
      </c>
      <c r="B68" s="874"/>
      <c r="C68" s="459"/>
      <c r="D68" s="493"/>
      <c r="E68" s="493"/>
      <c r="F68" s="494"/>
      <c r="G68" s="494"/>
      <c r="H68" s="494"/>
      <c r="I68" s="494"/>
      <c r="J68" s="451" t="str">
        <f t="shared" si="7"/>
        <v/>
      </c>
      <c r="K68" s="494"/>
      <c r="L68" s="494"/>
      <c r="M68" s="321"/>
      <c r="N68" s="494"/>
      <c r="O68" s="494"/>
      <c r="P68" s="910"/>
      <c r="Q68" s="494"/>
      <c r="R68" s="494"/>
      <c r="S68" s="494"/>
      <c r="T68" s="494"/>
      <c r="U68" s="494"/>
      <c r="V68" s="679" t="str">
        <f t="shared" si="2"/>
        <v/>
      </c>
      <c r="W68" s="1746"/>
      <c r="X68" s="1746"/>
      <c r="Y68"/>
      <c r="Z68"/>
      <c r="AB68" s="571" t="str">
        <f t="shared" si="1"/>
        <v/>
      </c>
      <c r="AC68" s="571" t="str">
        <f>IF(C68="","",IF(ISNUMBER(MATCH(C68,'Backing Sheet - Buildings'!$AA$2:$AA$101,0)),1,0))</f>
        <v/>
      </c>
    </row>
    <row r="69" spans="1:29" ht="30" hidden="1" customHeight="1" outlineLevel="1" x14ac:dyDescent="0.25">
      <c r="A69" s="169" t="s">
        <v>566</v>
      </c>
      <c r="B69" s="874"/>
      <c r="C69" s="459"/>
      <c r="D69" s="493"/>
      <c r="E69" s="493"/>
      <c r="F69" s="494"/>
      <c r="G69" s="494"/>
      <c r="H69" s="494"/>
      <c r="I69" s="494"/>
      <c r="J69" s="451" t="str">
        <f t="shared" si="7"/>
        <v/>
      </c>
      <c r="K69" s="494"/>
      <c r="L69" s="494"/>
      <c r="M69" s="321"/>
      <c r="N69" s="494"/>
      <c r="O69" s="494"/>
      <c r="P69" s="910"/>
      <c r="Q69" s="494"/>
      <c r="R69" s="494"/>
      <c r="S69" s="494"/>
      <c r="T69" s="494"/>
      <c r="U69" s="494"/>
      <c r="V69" s="679" t="str">
        <f t="shared" si="2"/>
        <v/>
      </c>
      <c r="W69" s="1746"/>
      <c r="X69" s="1746"/>
      <c r="Y69"/>
      <c r="Z69"/>
      <c r="AB69" s="571" t="str">
        <f t="shared" si="1"/>
        <v/>
      </c>
      <c r="AC69" s="571" t="str">
        <f>IF(C69="","",IF(ISNUMBER(MATCH(C69,'Backing Sheet - Buildings'!$AA$2:$AA$101,0)),1,0))</f>
        <v/>
      </c>
    </row>
    <row r="70" spans="1:29" ht="30" hidden="1" customHeight="1" outlineLevel="1" x14ac:dyDescent="0.25">
      <c r="A70" s="169" t="s">
        <v>567</v>
      </c>
      <c r="B70" s="874"/>
      <c r="C70" s="459"/>
      <c r="D70" s="493"/>
      <c r="E70" s="493"/>
      <c r="F70" s="494"/>
      <c r="G70" s="494"/>
      <c r="H70" s="494"/>
      <c r="I70" s="494"/>
      <c r="J70" s="450" t="str">
        <f t="shared" si="7"/>
        <v/>
      </c>
      <c r="K70" s="494"/>
      <c r="L70" s="494"/>
      <c r="M70" s="321"/>
      <c r="N70" s="494"/>
      <c r="O70" s="494"/>
      <c r="P70" s="910"/>
      <c r="Q70" s="494"/>
      <c r="R70" s="494"/>
      <c r="S70" s="494"/>
      <c r="T70" s="494"/>
      <c r="U70" s="494"/>
      <c r="V70" s="679" t="str">
        <f t="shared" si="2"/>
        <v/>
      </c>
      <c r="W70" s="1746"/>
      <c r="X70" s="1746"/>
      <c r="Y70"/>
      <c r="Z70"/>
      <c r="AB70" s="571" t="str">
        <f t="shared" si="1"/>
        <v/>
      </c>
      <c r="AC70" s="571" t="str">
        <f>IF(C70="","",IF(ISNUMBER(MATCH(C70,'Backing Sheet - Buildings'!$AA$2:$AA$101,0)),1,0))</f>
        <v/>
      </c>
    </row>
    <row r="71" spans="1:29" ht="30" hidden="1" customHeight="1" outlineLevel="1" x14ac:dyDescent="0.25">
      <c r="A71" s="169" t="s">
        <v>568</v>
      </c>
      <c r="B71" s="874"/>
      <c r="C71" s="459"/>
      <c r="D71" s="493"/>
      <c r="E71" s="493"/>
      <c r="F71" s="494"/>
      <c r="G71" s="494"/>
      <c r="H71" s="494"/>
      <c r="I71" s="494"/>
      <c r="J71" s="450" t="str">
        <f t="shared" si="7"/>
        <v/>
      </c>
      <c r="K71" s="494"/>
      <c r="L71" s="494"/>
      <c r="M71" s="321"/>
      <c r="N71" s="494"/>
      <c r="O71" s="494"/>
      <c r="P71" s="910"/>
      <c r="Q71" s="494"/>
      <c r="R71" s="494"/>
      <c r="S71" s="494"/>
      <c r="T71" s="494"/>
      <c r="U71" s="494"/>
      <c r="V71" s="679" t="str">
        <f t="shared" si="2"/>
        <v/>
      </c>
      <c r="W71" s="1746"/>
      <c r="X71" s="1746"/>
      <c r="Y71"/>
      <c r="Z71"/>
      <c r="AB71" s="571" t="str">
        <f t="shared" si="1"/>
        <v/>
      </c>
      <c r="AC71" s="571" t="str">
        <f>IF(C71="","",IF(ISNUMBER(MATCH(C71,'Backing Sheet - Buildings'!$AA$2:$AA$101,0)),1,0))</f>
        <v/>
      </c>
    </row>
    <row r="72" spans="1:29" ht="30" hidden="1" customHeight="1" outlineLevel="1" x14ac:dyDescent="0.25">
      <c r="A72" s="169" t="s">
        <v>569</v>
      </c>
      <c r="B72" s="874"/>
      <c r="C72" s="459"/>
      <c r="D72" s="493"/>
      <c r="E72" s="493"/>
      <c r="F72" s="494"/>
      <c r="G72" s="494"/>
      <c r="H72" s="494"/>
      <c r="I72" s="494"/>
      <c r="J72" s="451" t="str">
        <f>IF(H72*I72=0,"",H72*I72)</f>
        <v/>
      </c>
      <c r="K72" s="494"/>
      <c r="L72" s="494"/>
      <c r="M72" s="321"/>
      <c r="N72" s="494"/>
      <c r="O72" s="494"/>
      <c r="P72" s="910"/>
      <c r="Q72" s="494"/>
      <c r="R72" s="494"/>
      <c r="S72" s="494"/>
      <c r="T72" s="494"/>
      <c r="U72" s="494"/>
      <c r="V72" s="679" t="str">
        <f t="shared" si="2"/>
        <v/>
      </c>
      <c r="W72" s="1746"/>
      <c r="X72" s="1746"/>
      <c r="Y72"/>
      <c r="Z72"/>
      <c r="AB72" s="571" t="str">
        <f t="shared" si="1"/>
        <v/>
      </c>
      <c r="AC72" s="571" t="str">
        <f>IF(C72="","",IF(ISNUMBER(MATCH(C72,'Backing Sheet - Buildings'!$AA$2:$AA$101,0)),1,0))</f>
        <v/>
      </c>
    </row>
    <row r="73" spans="1:29" ht="30" hidden="1" customHeight="1" outlineLevel="1" x14ac:dyDescent="0.25">
      <c r="A73" s="169" t="s">
        <v>570</v>
      </c>
      <c r="B73" s="874"/>
      <c r="C73" s="459"/>
      <c r="D73" s="493"/>
      <c r="E73" s="493"/>
      <c r="F73" s="494"/>
      <c r="G73" s="494"/>
      <c r="H73" s="494"/>
      <c r="I73" s="494"/>
      <c r="J73" s="451" t="str">
        <f t="shared" ref="J73:J81" si="8">IF(H73*I73=0,"",H73*I73)</f>
        <v/>
      </c>
      <c r="K73" s="494"/>
      <c r="L73" s="494"/>
      <c r="M73" s="321"/>
      <c r="N73" s="494"/>
      <c r="O73" s="494"/>
      <c r="P73" s="910"/>
      <c r="Q73" s="494"/>
      <c r="R73" s="494"/>
      <c r="S73" s="494"/>
      <c r="T73" s="494"/>
      <c r="U73" s="494"/>
      <c r="V73" s="679" t="str">
        <f t="shared" si="2"/>
        <v/>
      </c>
      <c r="W73" s="1746"/>
      <c r="X73" s="1746"/>
      <c r="Y73"/>
      <c r="Z73"/>
      <c r="AB73" s="571" t="str">
        <f t="shared" si="1"/>
        <v/>
      </c>
      <c r="AC73" s="571" t="str">
        <f>IF(C73="","",IF(ISNUMBER(MATCH(C73,'Backing Sheet - Buildings'!$AA$2:$AA$101,0)),1,0))</f>
        <v/>
      </c>
    </row>
    <row r="74" spans="1:29" ht="30" hidden="1" customHeight="1" outlineLevel="1" x14ac:dyDescent="0.25">
      <c r="A74" s="169" t="s">
        <v>571</v>
      </c>
      <c r="B74" s="874"/>
      <c r="C74" s="459"/>
      <c r="D74" s="493"/>
      <c r="E74" s="493"/>
      <c r="F74" s="494"/>
      <c r="G74" s="494"/>
      <c r="H74" s="494"/>
      <c r="I74" s="494"/>
      <c r="J74" s="450" t="str">
        <f t="shared" si="8"/>
        <v/>
      </c>
      <c r="K74" s="494"/>
      <c r="L74" s="494"/>
      <c r="M74" s="321"/>
      <c r="N74" s="494"/>
      <c r="O74" s="494"/>
      <c r="P74" s="910"/>
      <c r="Q74" s="494"/>
      <c r="R74" s="494"/>
      <c r="S74" s="494"/>
      <c r="T74" s="494"/>
      <c r="U74" s="494"/>
      <c r="V74" s="679" t="str">
        <f t="shared" si="2"/>
        <v/>
      </c>
      <c r="W74" s="1746"/>
      <c r="X74" s="1746"/>
      <c r="Y74"/>
      <c r="Z74"/>
      <c r="AB74" s="571" t="str">
        <f t="shared" si="1"/>
        <v/>
      </c>
      <c r="AC74" s="571" t="str">
        <f>IF(C74="","",IF(ISNUMBER(MATCH(C74,'Backing Sheet - Buildings'!$AA$2:$AA$101,0)),1,0))</f>
        <v/>
      </c>
    </row>
    <row r="75" spans="1:29" ht="30" hidden="1" customHeight="1" outlineLevel="1" x14ac:dyDescent="0.25">
      <c r="A75" s="169" t="s">
        <v>572</v>
      </c>
      <c r="B75" s="874"/>
      <c r="C75" s="459"/>
      <c r="D75" s="493"/>
      <c r="E75" s="493"/>
      <c r="F75" s="494"/>
      <c r="G75" s="494"/>
      <c r="H75" s="494"/>
      <c r="I75" s="494"/>
      <c r="J75" s="450" t="str">
        <f t="shared" si="8"/>
        <v/>
      </c>
      <c r="K75" s="494"/>
      <c r="L75" s="494"/>
      <c r="M75" s="321"/>
      <c r="N75" s="494"/>
      <c r="O75" s="494"/>
      <c r="P75" s="910"/>
      <c r="Q75" s="494"/>
      <c r="R75" s="494"/>
      <c r="S75" s="494"/>
      <c r="T75" s="494"/>
      <c r="U75" s="494"/>
      <c r="V75" s="679" t="str">
        <f t="shared" si="2"/>
        <v/>
      </c>
      <c r="W75" s="1746"/>
      <c r="X75" s="1746"/>
      <c r="Y75"/>
      <c r="Z75"/>
      <c r="AB75" s="571" t="str">
        <f t="shared" si="1"/>
        <v/>
      </c>
      <c r="AC75" s="571" t="str">
        <f>IF(C75="","",IF(ISNUMBER(MATCH(C75,'Backing Sheet - Buildings'!$AA$2:$AA$101,0)),1,0))</f>
        <v/>
      </c>
    </row>
    <row r="76" spans="1:29" ht="30" hidden="1" customHeight="1" outlineLevel="1" x14ac:dyDescent="0.25">
      <c r="A76" s="169" t="s">
        <v>573</v>
      </c>
      <c r="B76" s="874"/>
      <c r="C76" s="459"/>
      <c r="D76" s="493"/>
      <c r="E76" s="493"/>
      <c r="F76" s="494"/>
      <c r="G76" s="494"/>
      <c r="H76" s="494"/>
      <c r="I76" s="494"/>
      <c r="J76" s="451" t="str">
        <f t="shared" si="8"/>
        <v/>
      </c>
      <c r="K76" s="494"/>
      <c r="L76" s="494"/>
      <c r="M76" s="321"/>
      <c r="N76" s="494"/>
      <c r="O76" s="494"/>
      <c r="P76" s="910"/>
      <c r="Q76" s="494"/>
      <c r="R76" s="494"/>
      <c r="S76" s="494"/>
      <c r="T76" s="494"/>
      <c r="U76" s="494"/>
      <c r="V76" s="679" t="str">
        <f t="shared" si="2"/>
        <v/>
      </c>
      <c r="W76" s="1746"/>
      <c r="X76" s="1746"/>
      <c r="Y76"/>
      <c r="Z76"/>
      <c r="AB76" s="571" t="str">
        <f t="shared" si="1"/>
        <v/>
      </c>
      <c r="AC76" s="571" t="str">
        <f>IF(C76="","",IF(ISNUMBER(MATCH(C76,'Backing Sheet - Buildings'!$AA$2:$AA$101,0)),1,0))</f>
        <v/>
      </c>
    </row>
    <row r="77" spans="1:29" ht="30" hidden="1" customHeight="1" outlineLevel="1" x14ac:dyDescent="0.25">
      <c r="A77" s="169" t="s">
        <v>574</v>
      </c>
      <c r="B77" s="874"/>
      <c r="C77" s="459"/>
      <c r="D77" s="493"/>
      <c r="E77" s="493"/>
      <c r="F77" s="494"/>
      <c r="G77" s="494"/>
      <c r="H77" s="494"/>
      <c r="I77" s="494"/>
      <c r="J77" s="451" t="str">
        <f t="shared" si="8"/>
        <v/>
      </c>
      <c r="K77" s="494"/>
      <c r="L77" s="494"/>
      <c r="M77" s="321"/>
      <c r="N77" s="494"/>
      <c r="O77" s="494"/>
      <c r="P77" s="910"/>
      <c r="Q77" s="494"/>
      <c r="R77" s="494"/>
      <c r="S77" s="494"/>
      <c r="T77" s="494"/>
      <c r="U77" s="494"/>
      <c r="V77" s="679" t="str">
        <f t="shared" ref="V77:V111" si="9">IF(SUM($Q77:$U77)=0,"",SUM($Q77:$U77))</f>
        <v/>
      </c>
      <c r="W77" s="1746"/>
      <c r="X77" s="1746"/>
      <c r="Y77"/>
      <c r="Z77"/>
      <c r="AB77" s="571" t="str">
        <f t="shared" ref="AB77:AB111" si="10">IFERROR(SUMIFS($J$12:$J$111,$A$12:$A$111,A77)/SUMIFS($J$12:$J$111,$C$12:$C$111,C77),"")</f>
        <v/>
      </c>
      <c r="AC77" s="571" t="str">
        <f>IF(C77="","",IF(ISNUMBER(MATCH(C77,'Backing Sheet - Buildings'!$AA$2:$AA$101,0)),1,0))</f>
        <v/>
      </c>
    </row>
    <row r="78" spans="1:29" ht="30" hidden="1" customHeight="1" outlineLevel="1" x14ac:dyDescent="0.25">
      <c r="A78" s="169" t="s">
        <v>575</v>
      </c>
      <c r="B78" s="874"/>
      <c r="C78" s="459"/>
      <c r="D78" s="493"/>
      <c r="E78" s="493"/>
      <c r="F78" s="494"/>
      <c r="G78" s="494"/>
      <c r="H78" s="494"/>
      <c r="I78" s="494"/>
      <c r="J78" s="450" t="str">
        <f t="shared" si="8"/>
        <v/>
      </c>
      <c r="K78" s="494"/>
      <c r="L78" s="494"/>
      <c r="M78" s="321"/>
      <c r="N78" s="494"/>
      <c r="O78" s="494"/>
      <c r="P78" s="910"/>
      <c r="Q78" s="494"/>
      <c r="R78" s="494"/>
      <c r="S78" s="494"/>
      <c r="T78" s="494"/>
      <c r="U78" s="494"/>
      <c r="V78" s="679" t="str">
        <f t="shared" si="9"/>
        <v/>
      </c>
      <c r="W78" s="1746"/>
      <c r="X78" s="1746"/>
      <c r="Y78"/>
      <c r="Z78"/>
      <c r="AB78" s="571" t="str">
        <f t="shared" si="10"/>
        <v/>
      </c>
      <c r="AC78" s="571" t="str">
        <f>IF(C78="","",IF(ISNUMBER(MATCH(C78,'Backing Sheet - Buildings'!$AA$2:$AA$101,0)),1,0))</f>
        <v/>
      </c>
    </row>
    <row r="79" spans="1:29" ht="30" hidden="1" customHeight="1" outlineLevel="1" x14ac:dyDescent="0.25">
      <c r="A79" s="169" t="s">
        <v>576</v>
      </c>
      <c r="B79" s="874"/>
      <c r="C79" s="459"/>
      <c r="D79" s="493"/>
      <c r="E79" s="493"/>
      <c r="F79" s="494"/>
      <c r="G79" s="494"/>
      <c r="H79" s="494"/>
      <c r="I79" s="494"/>
      <c r="J79" s="450" t="str">
        <f t="shared" si="8"/>
        <v/>
      </c>
      <c r="K79" s="494"/>
      <c r="L79" s="494"/>
      <c r="M79" s="321"/>
      <c r="N79" s="494"/>
      <c r="O79" s="494"/>
      <c r="P79" s="910"/>
      <c r="Q79" s="494"/>
      <c r="R79" s="494"/>
      <c r="S79" s="494"/>
      <c r="T79" s="494"/>
      <c r="U79" s="494"/>
      <c r="V79" s="679" t="str">
        <f t="shared" si="9"/>
        <v/>
      </c>
      <c r="W79" s="1746"/>
      <c r="X79" s="1746"/>
      <c r="Y79"/>
      <c r="Z79"/>
      <c r="AB79" s="571" t="str">
        <f t="shared" si="10"/>
        <v/>
      </c>
      <c r="AC79" s="571" t="str">
        <f>IF(C79="","",IF(ISNUMBER(MATCH(C79,'Backing Sheet - Buildings'!$AA$2:$AA$101,0)),1,0))</f>
        <v/>
      </c>
    </row>
    <row r="80" spans="1:29" ht="30" hidden="1" customHeight="1" outlineLevel="1" x14ac:dyDescent="0.25">
      <c r="A80" s="169" t="s">
        <v>577</v>
      </c>
      <c r="B80" s="874"/>
      <c r="C80" s="459"/>
      <c r="D80" s="493"/>
      <c r="E80" s="493"/>
      <c r="F80" s="494"/>
      <c r="G80" s="494"/>
      <c r="H80" s="494"/>
      <c r="I80" s="494"/>
      <c r="J80" s="451" t="str">
        <f t="shared" si="8"/>
        <v/>
      </c>
      <c r="K80" s="494"/>
      <c r="L80" s="494"/>
      <c r="M80" s="321"/>
      <c r="N80" s="494"/>
      <c r="O80" s="494"/>
      <c r="P80" s="910"/>
      <c r="Q80" s="494"/>
      <c r="R80" s="494"/>
      <c r="S80" s="494"/>
      <c r="T80" s="494"/>
      <c r="U80" s="494"/>
      <c r="V80" s="679" t="str">
        <f t="shared" si="9"/>
        <v/>
      </c>
      <c r="W80" s="1746"/>
      <c r="X80" s="1746"/>
      <c r="Y80"/>
      <c r="Z80"/>
      <c r="AB80" s="571" t="str">
        <f t="shared" si="10"/>
        <v/>
      </c>
      <c r="AC80" s="571" t="str">
        <f>IF(C80="","",IF(ISNUMBER(MATCH(C80,'Backing Sheet - Buildings'!$AA$2:$AA$101,0)),1,0))</f>
        <v/>
      </c>
    </row>
    <row r="81" spans="1:29" ht="30" hidden="1" customHeight="1" outlineLevel="1" x14ac:dyDescent="0.25">
      <c r="A81" s="169" t="s">
        <v>578</v>
      </c>
      <c r="B81" s="874"/>
      <c r="C81" s="459"/>
      <c r="D81" s="493"/>
      <c r="E81" s="493"/>
      <c r="F81" s="494"/>
      <c r="G81" s="494"/>
      <c r="H81" s="494"/>
      <c r="I81" s="494"/>
      <c r="J81" s="451" t="str">
        <f t="shared" si="8"/>
        <v/>
      </c>
      <c r="K81" s="494"/>
      <c r="L81" s="494"/>
      <c r="M81" s="321"/>
      <c r="N81" s="494"/>
      <c r="O81" s="494"/>
      <c r="P81" s="910"/>
      <c r="Q81" s="494"/>
      <c r="R81" s="494"/>
      <c r="S81" s="494"/>
      <c r="T81" s="494"/>
      <c r="U81" s="494"/>
      <c r="V81" s="679" t="str">
        <f t="shared" si="9"/>
        <v/>
      </c>
      <c r="W81" s="1746"/>
      <c r="X81" s="1746"/>
      <c r="Y81"/>
      <c r="Z81"/>
      <c r="AB81" s="571" t="str">
        <f t="shared" si="10"/>
        <v/>
      </c>
      <c r="AC81" s="571" t="str">
        <f>IF(C81="","",IF(ISNUMBER(MATCH(C81,'Backing Sheet - Buildings'!$AA$2:$AA$101,0)),1,0))</f>
        <v/>
      </c>
    </row>
    <row r="82" spans="1:29" ht="30" hidden="1" customHeight="1" outlineLevel="1" x14ac:dyDescent="0.25">
      <c r="A82" s="169" t="s">
        <v>579</v>
      </c>
      <c r="B82" s="874"/>
      <c r="C82" s="459"/>
      <c r="D82" s="493"/>
      <c r="E82" s="493"/>
      <c r="F82" s="494"/>
      <c r="G82" s="494"/>
      <c r="H82" s="494"/>
      <c r="I82" s="494"/>
      <c r="J82" s="450" t="str">
        <f>IF(H82*I82=0,"",H82*I82)</f>
        <v/>
      </c>
      <c r="K82" s="494"/>
      <c r="L82" s="494"/>
      <c r="M82" s="321"/>
      <c r="N82" s="494"/>
      <c r="O82" s="494"/>
      <c r="P82" s="910"/>
      <c r="Q82" s="494"/>
      <c r="R82" s="494"/>
      <c r="S82" s="494"/>
      <c r="T82" s="494"/>
      <c r="U82" s="494"/>
      <c r="V82" s="679" t="str">
        <f t="shared" si="9"/>
        <v/>
      </c>
      <c r="W82" s="1746"/>
      <c r="X82" s="1746"/>
      <c r="Y82"/>
      <c r="Z82"/>
      <c r="AB82" s="571" t="str">
        <f t="shared" si="10"/>
        <v/>
      </c>
      <c r="AC82" s="571" t="str">
        <f>IF(C82="","",IF(ISNUMBER(MATCH(C82,'Backing Sheet - Buildings'!$AA$2:$AA$101,0)),1,0))</f>
        <v/>
      </c>
    </row>
    <row r="83" spans="1:29" ht="30" hidden="1" customHeight="1" outlineLevel="1" x14ac:dyDescent="0.25">
      <c r="A83" s="169" t="s">
        <v>580</v>
      </c>
      <c r="B83" s="874"/>
      <c r="C83" s="459"/>
      <c r="D83" s="493"/>
      <c r="E83" s="493"/>
      <c r="F83" s="494"/>
      <c r="G83" s="494"/>
      <c r="H83" s="494"/>
      <c r="I83" s="494"/>
      <c r="J83" s="450" t="str">
        <f t="shared" ref="J83:J91" si="11">IF(H83*I83=0,"",H83*I83)</f>
        <v/>
      </c>
      <c r="K83" s="494"/>
      <c r="L83" s="494"/>
      <c r="M83" s="321"/>
      <c r="N83" s="494"/>
      <c r="O83" s="494"/>
      <c r="P83" s="910"/>
      <c r="Q83" s="494"/>
      <c r="R83" s="494"/>
      <c r="S83" s="494"/>
      <c r="T83" s="494"/>
      <c r="U83" s="494"/>
      <c r="V83" s="679" t="str">
        <f t="shared" si="9"/>
        <v/>
      </c>
      <c r="W83" s="1746"/>
      <c r="X83" s="1746"/>
      <c r="Y83"/>
      <c r="Z83"/>
      <c r="AB83" s="571" t="str">
        <f t="shared" si="10"/>
        <v/>
      </c>
      <c r="AC83" s="571" t="str">
        <f>IF(C83="","",IF(ISNUMBER(MATCH(C83,'Backing Sheet - Buildings'!$AA$2:$AA$101,0)),1,0))</f>
        <v/>
      </c>
    </row>
    <row r="84" spans="1:29" ht="30" hidden="1" customHeight="1" outlineLevel="1" x14ac:dyDescent="0.25">
      <c r="A84" s="169" t="s">
        <v>581</v>
      </c>
      <c r="B84" s="874"/>
      <c r="C84" s="459"/>
      <c r="D84" s="493"/>
      <c r="E84" s="493"/>
      <c r="F84" s="494"/>
      <c r="G84" s="494"/>
      <c r="H84" s="494"/>
      <c r="I84" s="494"/>
      <c r="J84" s="451" t="str">
        <f t="shared" si="11"/>
        <v/>
      </c>
      <c r="K84" s="494"/>
      <c r="L84" s="494"/>
      <c r="M84" s="321"/>
      <c r="N84" s="494"/>
      <c r="O84" s="494"/>
      <c r="P84" s="910"/>
      <c r="Q84" s="494"/>
      <c r="R84" s="494"/>
      <c r="S84" s="494"/>
      <c r="T84" s="494"/>
      <c r="U84" s="494"/>
      <c r="V84" s="679" t="str">
        <f t="shared" si="9"/>
        <v/>
      </c>
      <c r="W84" s="1746"/>
      <c r="X84" s="1746"/>
      <c r="Y84"/>
      <c r="Z84"/>
      <c r="AB84" s="571" t="str">
        <f t="shared" si="10"/>
        <v/>
      </c>
      <c r="AC84" s="571" t="str">
        <f>IF(C84="","",IF(ISNUMBER(MATCH(C84,'Backing Sheet - Buildings'!$AA$2:$AA$101,0)),1,0))</f>
        <v/>
      </c>
    </row>
    <row r="85" spans="1:29" ht="30" hidden="1" customHeight="1" outlineLevel="1" x14ac:dyDescent="0.25">
      <c r="A85" s="169" t="s">
        <v>582</v>
      </c>
      <c r="B85" s="874"/>
      <c r="C85" s="459"/>
      <c r="D85" s="493"/>
      <c r="E85" s="493"/>
      <c r="F85" s="494"/>
      <c r="G85" s="494"/>
      <c r="H85" s="494"/>
      <c r="I85" s="494"/>
      <c r="J85" s="451" t="str">
        <f t="shared" si="11"/>
        <v/>
      </c>
      <c r="K85" s="494"/>
      <c r="L85" s="494"/>
      <c r="M85" s="321"/>
      <c r="N85" s="494"/>
      <c r="O85" s="494"/>
      <c r="P85" s="910"/>
      <c r="Q85" s="494"/>
      <c r="R85" s="494"/>
      <c r="S85" s="494"/>
      <c r="T85" s="494"/>
      <c r="U85" s="494"/>
      <c r="V85" s="679" t="str">
        <f t="shared" si="9"/>
        <v/>
      </c>
      <c r="W85" s="1746"/>
      <c r="X85" s="1746"/>
      <c r="Y85"/>
      <c r="Z85"/>
      <c r="AB85" s="571" t="str">
        <f t="shared" si="10"/>
        <v/>
      </c>
      <c r="AC85" s="571" t="str">
        <f>IF(C85="","",IF(ISNUMBER(MATCH(C85,'Backing Sheet - Buildings'!$AA$2:$AA$101,0)),1,0))</f>
        <v/>
      </c>
    </row>
    <row r="86" spans="1:29" ht="30" hidden="1" customHeight="1" outlineLevel="1" x14ac:dyDescent="0.25">
      <c r="A86" s="169" t="s">
        <v>583</v>
      </c>
      <c r="B86" s="874"/>
      <c r="C86" s="459"/>
      <c r="D86" s="493"/>
      <c r="E86" s="493"/>
      <c r="F86" s="494"/>
      <c r="G86" s="494"/>
      <c r="H86" s="494"/>
      <c r="I86" s="494"/>
      <c r="J86" s="450" t="str">
        <f t="shared" si="11"/>
        <v/>
      </c>
      <c r="K86" s="494"/>
      <c r="L86" s="494"/>
      <c r="M86" s="321"/>
      <c r="N86" s="494"/>
      <c r="O86" s="494"/>
      <c r="P86" s="910"/>
      <c r="Q86" s="494"/>
      <c r="R86" s="494"/>
      <c r="S86" s="494"/>
      <c r="T86" s="494"/>
      <c r="U86" s="494"/>
      <c r="V86" s="679" t="str">
        <f t="shared" si="9"/>
        <v/>
      </c>
      <c r="W86" s="1746"/>
      <c r="X86" s="1746"/>
      <c r="Y86"/>
      <c r="Z86"/>
      <c r="AB86" s="571" t="str">
        <f t="shared" si="10"/>
        <v/>
      </c>
      <c r="AC86" s="571" t="str">
        <f>IF(C86="","",IF(ISNUMBER(MATCH(C86,'Backing Sheet - Buildings'!$AA$2:$AA$101,0)),1,0))</f>
        <v/>
      </c>
    </row>
    <row r="87" spans="1:29" ht="30" hidden="1" customHeight="1" outlineLevel="1" x14ac:dyDescent="0.25">
      <c r="A87" s="169" t="s">
        <v>584</v>
      </c>
      <c r="B87" s="874"/>
      <c r="C87" s="459"/>
      <c r="D87" s="493"/>
      <c r="E87" s="493"/>
      <c r="F87" s="494"/>
      <c r="G87" s="494"/>
      <c r="H87" s="494"/>
      <c r="I87" s="494"/>
      <c r="J87" s="450" t="str">
        <f t="shared" si="11"/>
        <v/>
      </c>
      <c r="K87" s="494"/>
      <c r="L87" s="494"/>
      <c r="M87" s="321"/>
      <c r="N87" s="494"/>
      <c r="O87" s="494"/>
      <c r="P87" s="910"/>
      <c r="Q87" s="494"/>
      <c r="R87" s="494"/>
      <c r="S87" s="494"/>
      <c r="T87" s="494"/>
      <c r="U87" s="494"/>
      <c r="V87" s="679" t="str">
        <f t="shared" si="9"/>
        <v/>
      </c>
      <c r="W87" s="1746"/>
      <c r="X87" s="1746"/>
      <c r="Y87"/>
      <c r="Z87"/>
      <c r="AB87" s="571" t="str">
        <f t="shared" si="10"/>
        <v/>
      </c>
      <c r="AC87" s="571" t="str">
        <f>IF(C87="","",IF(ISNUMBER(MATCH(C87,'Backing Sheet - Buildings'!$AA$2:$AA$101,0)),1,0))</f>
        <v/>
      </c>
    </row>
    <row r="88" spans="1:29" ht="30" hidden="1" customHeight="1" outlineLevel="1" x14ac:dyDescent="0.25">
      <c r="A88" s="169" t="s">
        <v>585</v>
      </c>
      <c r="B88" s="874"/>
      <c r="C88" s="459"/>
      <c r="D88" s="493"/>
      <c r="E88" s="493"/>
      <c r="F88" s="494"/>
      <c r="G88" s="494"/>
      <c r="H88" s="494"/>
      <c r="I88" s="494"/>
      <c r="J88" s="451" t="str">
        <f t="shared" si="11"/>
        <v/>
      </c>
      <c r="K88" s="494"/>
      <c r="L88" s="494"/>
      <c r="M88" s="321"/>
      <c r="N88" s="494"/>
      <c r="O88" s="494"/>
      <c r="P88" s="910"/>
      <c r="Q88" s="494"/>
      <c r="R88" s="494"/>
      <c r="S88" s="494"/>
      <c r="T88" s="494"/>
      <c r="U88" s="494"/>
      <c r="V88" s="679" t="str">
        <f t="shared" si="9"/>
        <v/>
      </c>
      <c r="W88" s="1746"/>
      <c r="X88" s="1746"/>
      <c r="Y88"/>
      <c r="Z88"/>
      <c r="AB88" s="571" t="str">
        <f t="shared" si="10"/>
        <v/>
      </c>
      <c r="AC88" s="571" t="str">
        <f>IF(C88="","",IF(ISNUMBER(MATCH(C88,'Backing Sheet - Buildings'!$AA$2:$AA$101,0)),1,0))</f>
        <v/>
      </c>
    </row>
    <row r="89" spans="1:29" ht="30" hidden="1" customHeight="1" outlineLevel="1" x14ac:dyDescent="0.25">
      <c r="A89" s="169" t="s">
        <v>586</v>
      </c>
      <c r="B89" s="874"/>
      <c r="C89" s="459"/>
      <c r="D89" s="493"/>
      <c r="E89" s="493"/>
      <c r="F89" s="494"/>
      <c r="G89" s="494"/>
      <c r="H89" s="494"/>
      <c r="I89" s="494"/>
      <c r="J89" s="451" t="str">
        <f t="shared" si="11"/>
        <v/>
      </c>
      <c r="K89" s="494"/>
      <c r="L89" s="494"/>
      <c r="M89" s="321"/>
      <c r="N89" s="494"/>
      <c r="O89" s="494"/>
      <c r="P89" s="910"/>
      <c r="Q89" s="494"/>
      <c r="R89" s="494"/>
      <c r="S89" s="494"/>
      <c r="T89" s="494"/>
      <c r="U89" s="494"/>
      <c r="V89" s="679" t="str">
        <f t="shared" si="9"/>
        <v/>
      </c>
      <c r="W89" s="1746"/>
      <c r="X89" s="1746"/>
      <c r="Y89"/>
      <c r="Z89"/>
      <c r="AB89" s="571" t="str">
        <f t="shared" si="10"/>
        <v/>
      </c>
      <c r="AC89" s="571" t="str">
        <f>IF(C89="","",IF(ISNUMBER(MATCH(C89,'Backing Sheet - Buildings'!$AA$2:$AA$101,0)),1,0))</f>
        <v/>
      </c>
    </row>
    <row r="90" spans="1:29" ht="30" hidden="1" customHeight="1" outlineLevel="1" x14ac:dyDescent="0.25">
      <c r="A90" s="169" t="s">
        <v>587</v>
      </c>
      <c r="B90" s="874"/>
      <c r="C90" s="459"/>
      <c r="D90" s="493"/>
      <c r="E90" s="493"/>
      <c r="F90" s="494"/>
      <c r="G90" s="494"/>
      <c r="H90" s="494"/>
      <c r="I90" s="494"/>
      <c r="J90" s="450" t="str">
        <f t="shared" si="11"/>
        <v/>
      </c>
      <c r="K90" s="494"/>
      <c r="L90" s="494"/>
      <c r="M90" s="321"/>
      <c r="N90" s="494"/>
      <c r="O90" s="494"/>
      <c r="P90" s="910"/>
      <c r="Q90" s="494"/>
      <c r="R90" s="494"/>
      <c r="S90" s="494"/>
      <c r="T90" s="494"/>
      <c r="U90" s="494"/>
      <c r="V90" s="679" t="str">
        <f t="shared" si="9"/>
        <v/>
      </c>
      <c r="W90" s="1746"/>
      <c r="X90" s="1746"/>
      <c r="Y90"/>
      <c r="Z90"/>
      <c r="AB90" s="571" t="str">
        <f t="shared" si="10"/>
        <v/>
      </c>
      <c r="AC90" s="571" t="str">
        <f>IF(C90="","",IF(ISNUMBER(MATCH(C90,'Backing Sheet - Buildings'!$AA$2:$AA$101,0)),1,0))</f>
        <v/>
      </c>
    </row>
    <row r="91" spans="1:29" ht="30" hidden="1" customHeight="1" outlineLevel="1" x14ac:dyDescent="0.25">
      <c r="A91" s="169" t="s">
        <v>588</v>
      </c>
      <c r="B91" s="874"/>
      <c r="C91" s="459"/>
      <c r="D91" s="493"/>
      <c r="E91" s="493"/>
      <c r="F91" s="494"/>
      <c r="G91" s="494"/>
      <c r="H91" s="494"/>
      <c r="I91" s="494"/>
      <c r="J91" s="450" t="str">
        <f t="shared" si="11"/>
        <v/>
      </c>
      <c r="K91" s="494"/>
      <c r="L91" s="494"/>
      <c r="M91" s="321"/>
      <c r="N91" s="494"/>
      <c r="O91" s="494"/>
      <c r="P91" s="910"/>
      <c r="Q91" s="494"/>
      <c r="R91" s="494"/>
      <c r="S91" s="494"/>
      <c r="T91" s="494"/>
      <c r="U91" s="494"/>
      <c r="V91" s="679" t="str">
        <f t="shared" si="9"/>
        <v/>
      </c>
      <c r="W91" s="1746"/>
      <c r="X91" s="1746"/>
      <c r="Y91"/>
      <c r="Z91"/>
      <c r="AB91" s="571" t="str">
        <f t="shared" si="10"/>
        <v/>
      </c>
      <c r="AC91" s="571" t="str">
        <f>IF(C91="","",IF(ISNUMBER(MATCH(C91,'Backing Sheet - Buildings'!$AA$2:$AA$101,0)),1,0))</f>
        <v/>
      </c>
    </row>
    <row r="92" spans="1:29" ht="30" hidden="1" customHeight="1" outlineLevel="1" x14ac:dyDescent="0.25">
      <c r="A92" s="169" t="s">
        <v>589</v>
      </c>
      <c r="B92" s="874"/>
      <c r="C92" s="459"/>
      <c r="D92" s="493"/>
      <c r="E92" s="493"/>
      <c r="F92" s="494"/>
      <c r="G92" s="494"/>
      <c r="H92" s="494"/>
      <c r="I92" s="494"/>
      <c r="J92" s="451" t="str">
        <f>IF(H92*I92=0,"",H92*I92)</f>
        <v/>
      </c>
      <c r="K92" s="494"/>
      <c r="L92" s="494"/>
      <c r="M92" s="321"/>
      <c r="N92" s="494"/>
      <c r="O92" s="494"/>
      <c r="P92" s="910"/>
      <c r="Q92" s="494"/>
      <c r="R92" s="494"/>
      <c r="S92" s="494"/>
      <c r="T92" s="494"/>
      <c r="U92" s="494"/>
      <c r="V92" s="679" t="str">
        <f t="shared" si="9"/>
        <v/>
      </c>
      <c r="W92" s="1746"/>
      <c r="X92" s="1746"/>
      <c r="Y92"/>
      <c r="Z92"/>
      <c r="AB92" s="571" t="str">
        <f t="shared" si="10"/>
        <v/>
      </c>
      <c r="AC92" s="571" t="str">
        <f>IF(C92="","",IF(ISNUMBER(MATCH(C92,'Backing Sheet - Buildings'!$AA$2:$AA$101,0)),1,0))</f>
        <v/>
      </c>
    </row>
    <row r="93" spans="1:29" ht="30" hidden="1" customHeight="1" outlineLevel="1" x14ac:dyDescent="0.25">
      <c r="A93" s="169" t="s">
        <v>590</v>
      </c>
      <c r="B93" s="874"/>
      <c r="C93" s="459"/>
      <c r="D93" s="493"/>
      <c r="E93" s="493"/>
      <c r="F93" s="494"/>
      <c r="G93" s="494"/>
      <c r="H93" s="494"/>
      <c r="I93" s="494"/>
      <c r="J93" s="451" t="str">
        <f t="shared" ref="J93:J102" si="12">IF(H93*I93=0,"",H93*I93)</f>
        <v/>
      </c>
      <c r="K93" s="494"/>
      <c r="L93" s="494"/>
      <c r="M93" s="321"/>
      <c r="N93" s="494"/>
      <c r="O93" s="494"/>
      <c r="P93" s="910"/>
      <c r="Q93" s="494"/>
      <c r="R93" s="494"/>
      <c r="S93" s="494"/>
      <c r="T93" s="494"/>
      <c r="U93" s="494"/>
      <c r="V93" s="679" t="str">
        <f t="shared" si="9"/>
        <v/>
      </c>
      <c r="W93" s="1746"/>
      <c r="X93" s="1746"/>
      <c r="Y93"/>
      <c r="Z93"/>
      <c r="AB93" s="571" t="str">
        <f t="shared" si="10"/>
        <v/>
      </c>
      <c r="AC93" s="571" t="str">
        <f>IF(C93="","",IF(ISNUMBER(MATCH(C93,'Backing Sheet - Buildings'!$AA$2:$AA$101,0)),1,0))</f>
        <v/>
      </c>
    </row>
    <row r="94" spans="1:29" ht="30" hidden="1" customHeight="1" outlineLevel="1" x14ac:dyDescent="0.25">
      <c r="A94" s="169" t="s">
        <v>591</v>
      </c>
      <c r="B94" s="874"/>
      <c r="C94" s="459"/>
      <c r="D94" s="493"/>
      <c r="E94" s="493"/>
      <c r="F94" s="494"/>
      <c r="G94" s="494"/>
      <c r="H94" s="494"/>
      <c r="I94" s="494"/>
      <c r="J94" s="450" t="str">
        <f t="shared" si="12"/>
        <v/>
      </c>
      <c r="K94" s="494"/>
      <c r="L94" s="494"/>
      <c r="M94" s="321"/>
      <c r="N94" s="494"/>
      <c r="O94" s="494"/>
      <c r="P94" s="910"/>
      <c r="Q94" s="494"/>
      <c r="R94" s="494"/>
      <c r="S94" s="494"/>
      <c r="T94" s="494"/>
      <c r="U94" s="494"/>
      <c r="V94" s="679" t="str">
        <f t="shared" si="9"/>
        <v/>
      </c>
      <c r="W94" s="1746"/>
      <c r="X94" s="1746"/>
      <c r="Y94"/>
      <c r="Z94"/>
      <c r="AB94" s="571" t="str">
        <f t="shared" si="10"/>
        <v/>
      </c>
      <c r="AC94" s="571" t="str">
        <f>IF(C94="","",IF(ISNUMBER(MATCH(C94,'Backing Sheet - Buildings'!$AA$2:$AA$101,0)),1,0))</f>
        <v/>
      </c>
    </row>
    <row r="95" spans="1:29" ht="30" hidden="1" customHeight="1" outlineLevel="1" x14ac:dyDescent="0.25">
      <c r="A95" s="169" t="s">
        <v>592</v>
      </c>
      <c r="B95" s="874"/>
      <c r="C95" s="459"/>
      <c r="D95" s="493"/>
      <c r="E95" s="493"/>
      <c r="F95" s="494"/>
      <c r="G95" s="494"/>
      <c r="H95" s="494"/>
      <c r="I95" s="494"/>
      <c r="J95" s="450" t="str">
        <f t="shared" si="12"/>
        <v/>
      </c>
      <c r="K95" s="494"/>
      <c r="L95" s="494"/>
      <c r="M95" s="321"/>
      <c r="N95" s="494"/>
      <c r="O95" s="494"/>
      <c r="P95" s="910"/>
      <c r="Q95" s="494"/>
      <c r="R95" s="494"/>
      <c r="S95" s="494"/>
      <c r="T95" s="494"/>
      <c r="U95" s="494"/>
      <c r="V95" s="679" t="str">
        <f t="shared" si="9"/>
        <v/>
      </c>
      <c r="W95" s="1746"/>
      <c r="X95" s="1746"/>
      <c r="Y95"/>
      <c r="Z95"/>
      <c r="AB95" s="571" t="str">
        <f t="shared" si="10"/>
        <v/>
      </c>
      <c r="AC95" s="571" t="str">
        <f>IF(C95="","",IF(ISNUMBER(MATCH(C95,'Backing Sheet - Buildings'!$AA$2:$AA$101,0)),1,0))</f>
        <v/>
      </c>
    </row>
    <row r="96" spans="1:29" ht="30" hidden="1" customHeight="1" outlineLevel="1" x14ac:dyDescent="0.25">
      <c r="A96" s="169" t="s">
        <v>593</v>
      </c>
      <c r="B96" s="874"/>
      <c r="C96" s="459"/>
      <c r="D96" s="493"/>
      <c r="E96" s="493"/>
      <c r="F96" s="494"/>
      <c r="G96" s="494"/>
      <c r="H96" s="494"/>
      <c r="I96" s="494"/>
      <c r="J96" s="451" t="str">
        <f t="shared" si="12"/>
        <v/>
      </c>
      <c r="K96" s="494"/>
      <c r="L96" s="494"/>
      <c r="M96" s="321"/>
      <c r="N96" s="494"/>
      <c r="O96" s="494"/>
      <c r="P96" s="910"/>
      <c r="Q96" s="494"/>
      <c r="R96" s="494"/>
      <c r="S96" s="494"/>
      <c r="T96" s="494"/>
      <c r="U96" s="494"/>
      <c r="V96" s="679" t="str">
        <f t="shared" si="9"/>
        <v/>
      </c>
      <c r="W96" s="1746"/>
      <c r="X96" s="1746"/>
      <c r="Y96"/>
      <c r="Z96"/>
      <c r="AB96" s="571" t="str">
        <f t="shared" si="10"/>
        <v/>
      </c>
      <c r="AC96" s="571" t="str">
        <f>IF(C96="","",IF(ISNUMBER(MATCH(C96,'Backing Sheet - Buildings'!$AA$2:$AA$101,0)),1,0))</f>
        <v/>
      </c>
    </row>
    <row r="97" spans="1:29" ht="30" hidden="1" customHeight="1" outlineLevel="1" x14ac:dyDescent="0.25">
      <c r="A97" s="169" t="s">
        <v>594</v>
      </c>
      <c r="B97" s="874"/>
      <c r="C97" s="459"/>
      <c r="D97" s="493"/>
      <c r="E97" s="493"/>
      <c r="F97" s="494"/>
      <c r="G97" s="494"/>
      <c r="H97" s="494"/>
      <c r="I97" s="494"/>
      <c r="J97" s="451" t="str">
        <f t="shared" si="12"/>
        <v/>
      </c>
      <c r="K97" s="494"/>
      <c r="L97" s="494"/>
      <c r="M97" s="321"/>
      <c r="N97" s="494"/>
      <c r="O97" s="494"/>
      <c r="P97" s="910"/>
      <c r="Q97" s="494"/>
      <c r="R97" s="494"/>
      <c r="S97" s="494"/>
      <c r="T97" s="494"/>
      <c r="U97" s="494"/>
      <c r="V97" s="679" t="str">
        <f t="shared" si="9"/>
        <v/>
      </c>
      <c r="W97" s="1746"/>
      <c r="X97" s="1746"/>
      <c r="Y97"/>
      <c r="Z97"/>
      <c r="AB97" s="571" t="str">
        <f t="shared" si="10"/>
        <v/>
      </c>
      <c r="AC97" s="571" t="str">
        <f>IF(C97="","",IF(ISNUMBER(MATCH(C97,'Backing Sheet - Buildings'!$AA$2:$AA$101,0)),1,0))</f>
        <v/>
      </c>
    </row>
    <row r="98" spans="1:29" ht="30" hidden="1" customHeight="1" outlineLevel="1" x14ac:dyDescent="0.25">
      <c r="A98" s="169" t="s">
        <v>595</v>
      </c>
      <c r="B98" s="874"/>
      <c r="C98" s="459"/>
      <c r="D98" s="493"/>
      <c r="E98" s="493"/>
      <c r="F98" s="494"/>
      <c r="G98" s="494"/>
      <c r="H98" s="494"/>
      <c r="I98" s="494"/>
      <c r="J98" s="450" t="str">
        <f t="shared" si="12"/>
        <v/>
      </c>
      <c r="K98" s="494"/>
      <c r="L98" s="494"/>
      <c r="M98" s="321"/>
      <c r="N98" s="494"/>
      <c r="O98" s="494"/>
      <c r="P98" s="910"/>
      <c r="Q98" s="494"/>
      <c r="R98" s="494"/>
      <c r="S98" s="494"/>
      <c r="T98" s="494"/>
      <c r="U98" s="494"/>
      <c r="V98" s="679" t="str">
        <f t="shared" si="9"/>
        <v/>
      </c>
      <c r="W98" s="1746"/>
      <c r="X98" s="1746"/>
      <c r="Y98"/>
      <c r="Z98"/>
      <c r="AB98" s="571" t="str">
        <f t="shared" si="10"/>
        <v/>
      </c>
      <c r="AC98" s="571" t="str">
        <f>IF(C98="","",IF(ISNUMBER(MATCH(C98,'Backing Sheet - Buildings'!$AA$2:$AA$101,0)),1,0))</f>
        <v/>
      </c>
    </row>
    <row r="99" spans="1:29" ht="30" hidden="1" customHeight="1" outlineLevel="1" x14ac:dyDescent="0.25">
      <c r="A99" s="169" t="s">
        <v>596</v>
      </c>
      <c r="B99" s="874"/>
      <c r="C99" s="459"/>
      <c r="D99" s="493"/>
      <c r="E99" s="493"/>
      <c r="F99" s="494"/>
      <c r="G99" s="494"/>
      <c r="H99" s="494"/>
      <c r="I99" s="494"/>
      <c r="J99" s="450" t="str">
        <f t="shared" si="12"/>
        <v/>
      </c>
      <c r="K99" s="494"/>
      <c r="L99" s="494"/>
      <c r="M99" s="321"/>
      <c r="N99" s="494"/>
      <c r="O99" s="494"/>
      <c r="P99" s="910"/>
      <c r="Q99" s="494"/>
      <c r="R99" s="494"/>
      <c r="S99" s="494"/>
      <c r="T99" s="494"/>
      <c r="U99" s="494"/>
      <c r="V99" s="679" t="str">
        <f t="shared" si="9"/>
        <v/>
      </c>
      <c r="W99" s="1746"/>
      <c r="X99" s="1746"/>
      <c r="Y99"/>
      <c r="Z99"/>
      <c r="AB99" s="571" t="str">
        <f t="shared" si="10"/>
        <v/>
      </c>
      <c r="AC99" s="571" t="str">
        <f>IF(C99="","",IF(ISNUMBER(MATCH(C99,'Backing Sheet - Buildings'!$AA$2:$AA$101,0)),1,0))</f>
        <v/>
      </c>
    </row>
    <row r="100" spans="1:29" ht="30" hidden="1" customHeight="1" outlineLevel="1" x14ac:dyDescent="0.25">
      <c r="A100" s="169" t="s">
        <v>597</v>
      </c>
      <c r="B100" s="874"/>
      <c r="C100" s="459"/>
      <c r="D100" s="493"/>
      <c r="E100" s="493"/>
      <c r="F100" s="494"/>
      <c r="G100" s="494"/>
      <c r="H100" s="494"/>
      <c r="I100" s="494"/>
      <c r="J100" s="451" t="str">
        <f t="shared" si="12"/>
        <v/>
      </c>
      <c r="K100" s="494"/>
      <c r="L100" s="494"/>
      <c r="M100" s="321"/>
      <c r="N100" s="494"/>
      <c r="O100" s="494"/>
      <c r="P100" s="910"/>
      <c r="Q100" s="494"/>
      <c r="R100" s="494"/>
      <c r="S100" s="494"/>
      <c r="T100" s="494"/>
      <c r="U100" s="494"/>
      <c r="V100" s="679" t="str">
        <f t="shared" si="9"/>
        <v/>
      </c>
      <c r="W100" s="1746"/>
      <c r="X100" s="1746"/>
      <c r="Y100"/>
      <c r="Z100"/>
      <c r="AB100" s="571" t="str">
        <f t="shared" si="10"/>
        <v/>
      </c>
      <c r="AC100" s="571" t="str">
        <f>IF(C100="","",IF(ISNUMBER(MATCH(C100,'Backing Sheet - Buildings'!$AA$2:$AA$101,0)),1,0))</f>
        <v/>
      </c>
    </row>
    <row r="101" spans="1:29" ht="30" hidden="1" customHeight="1" outlineLevel="1" x14ac:dyDescent="0.25">
      <c r="A101" s="169" t="s">
        <v>598</v>
      </c>
      <c r="B101" s="874"/>
      <c r="C101" s="459"/>
      <c r="D101" s="493"/>
      <c r="E101" s="493"/>
      <c r="F101" s="494"/>
      <c r="G101" s="494"/>
      <c r="H101" s="494"/>
      <c r="I101" s="494"/>
      <c r="J101" s="451" t="str">
        <f t="shared" si="12"/>
        <v/>
      </c>
      <c r="K101" s="494"/>
      <c r="L101" s="494"/>
      <c r="M101" s="321"/>
      <c r="N101" s="494"/>
      <c r="O101" s="494"/>
      <c r="P101" s="910"/>
      <c r="Q101" s="494"/>
      <c r="R101" s="494"/>
      <c r="S101" s="494"/>
      <c r="T101" s="494"/>
      <c r="U101" s="494"/>
      <c r="V101" s="679" t="str">
        <f t="shared" si="9"/>
        <v/>
      </c>
      <c r="W101" s="1746"/>
      <c r="X101" s="1746"/>
      <c r="Y101"/>
      <c r="Z101"/>
      <c r="AB101" s="571" t="str">
        <f t="shared" si="10"/>
        <v/>
      </c>
      <c r="AC101" s="571" t="str">
        <f>IF(C101="","",IF(ISNUMBER(MATCH(C101,'Backing Sheet - Buildings'!$AA$2:$AA$101,0)),1,0))</f>
        <v/>
      </c>
    </row>
    <row r="102" spans="1:29" ht="30" hidden="1" customHeight="1" outlineLevel="1" x14ac:dyDescent="0.25">
      <c r="A102" s="169" t="s">
        <v>599</v>
      </c>
      <c r="B102" s="874"/>
      <c r="C102" s="459"/>
      <c r="D102" s="493"/>
      <c r="E102" s="493"/>
      <c r="F102" s="494"/>
      <c r="G102" s="494"/>
      <c r="H102" s="494"/>
      <c r="I102" s="494"/>
      <c r="J102" s="450" t="str">
        <f t="shared" si="12"/>
        <v/>
      </c>
      <c r="K102" s="494"/>
      <c r="L102" s="494"/>
      <c r="M102" s="321"/>
      <c r="N102" s="494"/>
      <c r="O102" s="494"/>
      <c r="P102" s="910"/>
      <c r="Q102" s="494"/>
      <c r="R102" s="494"/>
      <c r="S102" s="494"/>
      <c r="T102" s="494"/>
      <c r="U102" s="494"/>
      <c r="V102" s="679" t="str">
        <f t="shared" si="9"/>
        <v/>
      </c>
      <c r="W102" s="1746"/>
      <c r="X102" s="1746"/>
      <c r="Y102"/>
      <c r="Z102"/>
      <c r="AB102" s="571" t="str">
        <f t="shared" si="10"/>
        <v/>
      </c>
      <c r="AC102" s="571" t="str">
        <f>IF(C102="","",IF(ISNUMBER(MATCH(C102,'Backing Sheet - Buildings'!$AA$2:$AA$101,0)),1,0))</f>
        <v/>
      </c>
    </row>
    <row r="103" spans="1:29" ht="30" hidden="1" customHeight="1" outlineLevel="1" x14ac:dyDescent="0.25">
      <c r="A103" s="169" t="s">
        <v>600</v>
      </c>
      <c r="B103" s="874"/>
      <c r="C103" s="459"/>
      <c r="D103" s="493"/>
      <c r="E103" s="493"/>
      <c r="F103" s="494"/>
      <c r="G103" s="494"/>
      <c r="H103" s="494"/>
      <c r="I103" s="494"/>
      <c r="J103" s="450" t="str">
        <f>IF(H103*I103=0,"",H103*I103)</f>
        <v/>
      </c>
      <c r="K103" s="494"/>
      <c r="L103" s="494"/>
      <c r="M103" s="321"/>
      <c r="N103" s="494"/>
      <c r="O103" s="494"/>
      <c r="P103" s="910"/>
      <c r="Q103" s="494"/>
      <c r="R103" s="494"/>
      <c r="S103" s="494"/>
      <c r="T103" s="494"/>
      <c r="U103" s="494"/>
      <c r="V103" s="679" t="str">
        <f t="shared" si="9"/>
        <v/>
      </c>
      <c r="W103" s="1746"/>
      <c r="X103" s="1746"/>
      <c r="Y103"/>
      <c r="Z103"/>
      <c r="AB103" s="571" t="str">
        <f t="shared" si="10"/>
        <v/>
      </c>
      <c r="AC103" s="571" t="str">
        <f>IF(C103="","",IF(ISNUMBER(MATCH(C103,'Backing Sheet - Buildings'!$AA$2:$AA$101,0)),1,0))</f>
        <v/>
      </c>
    </row>
    <row r="104" spans="1:29" ht="30" hidden="1" customHeight="1" outlineLevel="1" x14ac:dyDescent="0.25">
      <c r="A104" s="169" t="s">
        <v>601</v>
      </c>
      <c r="B104" s="874"/>
      <c r="C104" s="459"/>
      <c r="D104" s="493"/>
      <c r="E104" s="493"/>
      <c r="F104" s="494"/>
      <c r="G104" s="494"/>
      <c r="H104" s="494"/>
      <c r="I104" s="494"/>
      <c r="J104" s="451" t="str">
        <f t="shared" ref="J104:J111" si="13">IF(H104*I104=0,"",H104*I104)</f>
        <v/>
      </c>
      <c r="K104" s="494"/>
      <c r="L104" s="494"/>
      <c r="M104" s="321"/>
      <c r="N104" s="494"/>
      <c r="O104" s="494"/>
      <c r="P104" s="910"/>
      <c r="Q104" s="494"/>
      <c r="R104" s="494"/>
      <c r="S104" s="494"/>
      <c r="T104" s="494"/>
      <c r="U104" s="494"/>
      <c r="V104" s="679" t="str">
        <f t="shared" si="9"/>
        <v/>
      </c>
      <c r="W104" s="1746"/>
      <c r="X104" s="1746"/>
      <c r="Y104"/>
      <c r="Z104"/>
      <c r="AB104" s="571" t="str">
        <f t="shared" si="10"/>
        <v/>
      </c>
      <c r="AC104" s="571" t="str">
        <f>IF(C104="","",IF(ISNUMBER(MATCH(C104,'Backing Sheet - Buildings'!$AA$2:$AA$101,0)),1,0))</f>
        <v/>
      </c>
    </row>
    <row r="105" spans="1:29" ht="30" hidden="1" customHeight="1" outlineLevel="1" x14ac:dyDescent="0.25">
      <c r="A105" s="169" t="s">
        <v>602</v>
      </c>
      <c r="B105" s="874"/>
      <c r="C105" s="459"/>
      <c r="D105" s="493"/>
      <c r="E105" s="493"/>
      <c r="F105" s="494"/>
      <c r="G105" s="494"/>
      <c r="H105" s="494"/>
      <c r="I105" s="494"/>
      <c r="J105" s="451" t="str">
        <f t="shared" si="13"/>
        <v/>
      </c>
      <c r="K105" s="494"/>
      <c r="L105" s="494"/>
      <c r="M105" s="321"/>
      <c r="N105" s="494"/>
      <c r="O105" s="494"/>
      <c r="P105" s="910"/>
      <c r="Q105" s="494"/>
      <c r="R105" s="494"/>
      <c r="S105" s="494"/>
      <c r="T105" s="494"/>
      <c r="U105" s="494"/>
      <c r="V105" s="679" t="str">
        <f t="shared" si="9"/>
        <v/>
      </c>
      <c r="W105" s="1746"/>
      <c r="X105" s="1746"/>
      <c r="Y105"/>
      <c r="Z105"/>
      <c r="AB105" s="571" t="str">
        <f t="shared" si="10"/>
        <v/>
      </c>
      <c r="AC105" s="571" t="str">
        <f>IF(C105="","",IF(ISNUMBER(MATCH(C105,'Backing Sheet - Buildings'!$AA$2:$AA$101,0)),1,0))</f>
        <v/>
      </c>
    </row>
    <row r="106" spans="1:29" ht="30" hidden="1" customHeight="1" outlineLevel="1" x14ac:dyDescent="0.25">
      <c r="A106" s="169" t="s">
        <v>603</v>
      </c>
      <c r="B106" s="874"/>
      <c r="C106" s="459"/>
      <c r="D106" s="493"/>
      <c r="E106" s="493"/>
      <c r="F106" s="494"/>
      <c r="G106" s="494"/>
      <c r="H106" s="494"/>
      <c r="I106" s="494"/>
      <c r="J106" s="450" t="str">
        <f t="shared" si="13"/>
        <v/>
      </c>
      <c r="K106" s="494"/>
      <c r="L106" s="494"/>
      <c r="M106" s="321"/>
      <c r="N106" s="494"/>
      <c r="O106" s="494"/>
      <c r="P106" s="910"/>
      <c r="Q106" s="494"/>
      <c r="R106" s="494"/>
      <c r="S106" s="494"/>
      <c r="T106" s="494"/>
      <c r="U106" s="494"/>
      <c r="V106" s="679" t="str">
        <f t="shared" si="9"/>
        <v/>
      </c>
      <c r="W106" s="1746"/>
      <c r="X106" s="1746"/>
      <c r="Y106"/>
      <c r="Z106"/>
      <c r="AB106" s="571" t="str">
        <f t="shared" si="10"/>
        <v/>
      </c>
      <c r="AC106" s="571" t="str">
        <f>IF(C106="","",IF(ISNUMBER(MATCH(C106,'Backing Sheet - Buildings'!$AA$2:$AA$101,0)),1,0))</f>
        <v/>
      </c>
    </row>
    <row r="107" spans="1:29" ht="30" hidden="1" customHeight="1" outlineLevel="1" x14ac:dyDescent="0.25">
      <c r="A107" s="169" t="s">
        <v>604</v>
      </c>
      <c r="B107" s="874"/>
      <c r="C107" s="459"/>
      <c r="D107" s="493"/>
      <c r="E107" s="493"/>
      <c r="F107" s="494"/>
      <c r="G107" s="494"/>
      <c r="H107" s="494"/>
      <c r="I107" s="494"/>
      <c r="J107" s="450" t="str">
        <f t="shared" si="13"/>
        <v/>
      </c>
      <c r="K107" s="494"/>
      <c r="L107" s="494"/>
      <c r="M107" s="321"/>
      <c r="N107" s="494"/>
      <c r="O107" s="494"/>
      <c r="P107" s="910"/>
      <c r="Q107" s="494"/>
      <c r="R107" s="494"/>
      <c r="S107" s="494"/>
      <c r="T107" s="494"/>
      <c r="U107" s="494"/>
      <c r="V107" s="679" t="str">
        <f t="shared" si="9"/>
        <v/>
      </c>
      <c r="W107" s="1746"/>
      <c r="X107" s="1746"/>
      <c r="Y107"/>
      <c r="Z107"/>
      <c r="AB107" s="571" t="str">
        <f t="shared" si="10"/>
        <v/>
      </c>
      <c r="AC107" s="571" t="str">
        <f>IF(C107="","",IF(ISNUMBER(MATCH(C107,'Backing Sheet - Buildings'!$AA$2:$AA$101,0)),1,0))</f>
        <v/>
      </c>
    </row>
    <row r="108" spans="1:29" ht="30" hidden="1" customHeight="1" outlineLevel="1" x14ac:dyDescent="0.25">
      <c r="A108" s="169" t="s">
        <v>605</v>
      </c>
      <c r="B108" s="874"/>
      <c r="C108" s="459"/>
      <c r="D108" s="493"/>
      <c r="E108" s="493"/>
      <c r="F108" s="494"/>
      <c r="G108" s="494"/>
      <c r="H108" s="494"/>
      <c r="I108" s="494"/>
      <c r="J108" s="451" t="str">
        <f t="shared" si="13"/>
        <v/>
      </c>
      <c r="K108" s="494"/>
      <c r="L108" s="494"/>
      <c r="M108" s="321"/>
      <c r="N108" s="494"/>
      <c r="O108" s="494"/>
      <c r="P108" s="910"/>
      <c r="Q108" s="494"/>
      <c r="R108" s="494"/>
      <c r="S108" s="494"/>
      <c r="T108" s="494"/>
      <c r="U108" s="494"/>
      <c r="V108" s="679" t="str">
        <f t="shared" si="9"/>
        <v/>
      </c>
      <c r="W108" s="1746"/>
      <c r="X108" s="1746"/>
      <c r="Y108"/>
      <c r="Z108"/>
      <c r="AB108" s="571" t="str">
        <f t="shared" si="10"/>
        <v/>
      </c>
      <c r="AC108" s="571" t="str">
        <f>IF(C108="","",IF(ISNUMBER(MATCH(C108,'Backing Sheet - Buildings'!$AA$2:$AA$101,0)),1,0))</f>
        <v/>
      </c>
    </row>
    <row r="109" spans="1:29" ht="30" hidden="1" customHeight="1" outlineLevel="1" x14ac:dyDescent="0.25">
      <c r="A109" s="169" t="s">
        <v>606</v>
      </c>
      <c r="B109" s="874"/>
      <c r="C109" s="459"/>
      <c r="D109" s="493"/>
      <c r="E109" s="493"/>
      <c r="F109" s="494"/>
      <c r="G109" s="494"/>
      <c r="H109" s="494"/>
      <c r="I109" s="494"/>
      <c r="J109" s="451" t="str">
        <f t="shared" si="13"/>
        <v/>
      </c>
      <c r="K109" s="494"/>
      <c r="L109" s="494"/>
      <c r="M109" s="321"/>
      <c r="N109" s="494"/>
      <c r="O109" s="494"/>
      <c r="P109" s="910"/>
      <c r="Q109" s="494"/>
      <c r="R109" s="494"/>
      <c r="S109" s="494"/>
      <c r="T109" s="494"/>
      <c r="U109" s="494"/>
      <c r="V109" s="679" t="str">
        <f t="shared" si="9"/>
        <v/>
      </c>
      <c r="W109" s="1746"/>
      <c r="X109" s="1746"/>
      <c r="Y109"/>
      <c r="Z109"/>
      <c r="AB109" s="571" t="str">
        <f t="shared" si="10"/>
        <v/>
      </c>
      <c r="AC109" s="571" t="str">
        <f>IF(C109="","",IF(ISNUMBER(MATCH(C109,'Backing Sheet - Buildings'!$AA$2:$AA$101,0)),1,0))</f>
        <v/>
      </c>
    </row>
    <row r="110" spans="1:29" ht="30" hidden="1" customHeight="1" outlineLevel="1" x14ac:dyDescent="0.25">
      <c r="A110" s="169" t="s">
        <v>607</v>
      </c>
      <c r="B110" s="874"/>
      <c r="C110" s="459"/>
      <c r="D110" s="493"/>
      <c r="E110" s="493"/>
      <c r="F110" s="494"/>
      <c r="G110" s="494"/>
      <c r="H110" s="494"/>
      <c r="I110" s="494"/>
      <c r="J110" s="450" t="str">
        <f t="shared" si="13"/>
        <v/>
      </c>
      <c r="K110" s="494"/>
      <c r="L110" s="494"/>
      <c r="M110" s="321"/>
      <c r="N110" s="494"/>
      <c r="O110" s="494"/>
      <c r="P110" s="910"/>
      <c r="Q110" s="494"/>
      <c r="R110" s="494"/>
      <c r="S110" s="494"/>
      <c r="T110" s="494"/>
      <c r="U110" s="494"/>
      <c r="V110" s="679" t="str">
        <f t="shared" si="9"/>
        <v/>
      </c>
      <c r="W110" s="1746"/>
      <c r="X110" s="1746"/>
      <c r="Y110"/>
      <c r="Z110"/>
      <c r="AB110" s="571" t="str">
        <f t="shared" si="10"/>
        <v/>
      </c>
      <c r="AC110" s="571" t="str">
        <f>IF(C110="","",IF(ISNUMBER(MATCH(C110,'Backing Sheet - Buildings'!$AA$2:$AA$101,0)),1,0))</f>
        <v/>
      </c>
    </row>
    <row r="111" spans="1:29" ht="30" hidden="1" customHeight="1" outlineLevel="1" x14ac:dyDescent="0.25">
      <c r="A111" s="169" t="s">
        <v>608</v>
      </c>
      <c r="B111" s="874"/>
      <c r="C111" s="459"/>
      <c r="D111" s="493"/>
      <c r="E111" s="493"/>
      <c r="F111" s="494"/>
      <c r="G111" s="494"/>
      <c r="H111" s="494"/>
      <c r="I111" s="494"/>
      <c r="J111" s="450" t="str">
        <f t="shared" si="13"/>
        <v/>
      </c>
      <c r="K111" s="494"/>
      <c r="L111" s="494"/>
      <c r="M111" s="321"/>
      <c r="N111" s="494"/>
      <c r="O111" s="494"/>
      <c r="P111" s="910"/>
      <c r="Q111" s="494"/>
      <c r="R111" s="494"/>
      <c r="S111" s="494"/>
      <c r="T111" s="494"/>
      <c r="U111" s="494"/>
      <c r="V111" s="679" t="str">
        <f t="shared" si="9"/>
        <v/>
      </c>
      <c r="W111" s="1746"/>
      <c r="X111" s="1746"/>
      <c r="Y111"/>
      <c r="Z111"/>
      <c r="AB111" s="571" t="str">
        <f t="shared" si="10"/>
        <v/>
      </c>
      <c r="AC111" s="571" t="str">
        <f>IF(C111="","",IF(ISNUMBER(MATCH(C111,'Backing Sheet - Buildings'!$AA$2:$AA$101,0)),1,0))</f>
        <v/>
      </c>
    </row>
    <row r="112" spans="1:29" ht="29.25" customHeight="1" collapsed="1" x14ac:dyDescent="0.25">
      <c r="A112" s="199" t="s">
        <v>484</v>
      </c>
      <c r="B112" s="875"/>
      <c r="C112" s="351"/>
      <c r="F112" s="811"/>
      <c r="K112" s="810"/>
      <c r="L112" s="898"/>
      <c r="M112" s="872"/>
      <c r="N112" s="810"/>
      <c r="O112" s="810"/>
      <c r="P112" s="810"/>
      <c r="Q112" s="810"/>
      <c r="R112" s="810"/>
      <c r="S112" s="810"/>
      <c r="T112" s="810"/>
      <c r="U112" s="810"/>
      <c r="V112" s="483" t="str">
        <f>IF(SUM(V12:V111)=0,"",SUM(V12:V111))</f>
        <v/>
      </c>
      <c r="W112" s="938"/>
      <c r="X112"/>
      <c r="Y112"/>
      <c r="Z112"/>
      <c r="AB112" s="864"/>
    </row>
    <row r="113" spans="1:37" ht="24" customHeight="1" x14ac:dyDescent="0.25">
      <c r="X113"/>
      <c r="Y113"/>
      <c r="Z113"/>
      <c r="AB113" s="864"/>
    </row>
    <row r="114" spans="1:37" ht="24" hidden="1" customHeight="1" x14ac:dyDescent="0.25">
      <c r="A114" s="486">
        <f>SUM(B114:V114)</f>
        <v>10</v>
      </c>
      <c r="B114" s="487">
        <f>IF(B12="",1,0)</f>
        <v>1</v>
      </c>
      <c r="C114" s="487">
        <f>IF(C12="",1,0)</f>
        <v>1</v>
      </c>
      <c r="D114" s="487">
        <f>IF(COUNTA(D$12:D$111)=0,1,IF(COUNTA($C$12:$C$111)=COUNTA(D$12:D$111),0,1))</f>
        <v>1</v>
      </c>
      <c r="E114" s="487"/>
      <c r="F114" s="487">
        <f>IF(COUNTA(F$12:F$111)=0,1,IF(COUNTA($C$12:$C$111)=COUNTA(F$12:F$111),0,1))</f>
        <v>1</v>
      </c>
      <c r="G114" s="487">
        <f t="shared" ref="G114:K114" si="14">IF(COUNTA(G$12:G$111)=0,1,IF(COUNTA($C$12:$C$111)=COUNTA(G$12:G$111),0,1))</f>
        <v>1</v>
      </c>
      <c r="H114" s="487">
        <f>IF(COUNTA(H$12:H$111)=0,1,IF(COUNTA($C$12:$C$111)=COUNTA(H$12:H$111),0,1))</f>
        <v>1</v>
      </c>
      <c r="I114" s="487">
        <f t="shared" si="14"/>
        <v>1</v>
      </c>
      <c r="J114" s="487"/>
      <c r="K114" s="487">
        <f t="shared" si="14"/>
        <v>1</v>
      </c>
      <c r="L114" s="487">
        <f>IF(COUNTA(L$12:L$111)=0,1,IF(COUNTA($C$12:$C$111)=COUNTA(L$12:L$111),0,1))</f>
        <v>1</v>
      </c>
      <c r="M114" s="487">
        <f>IF(COUNTA(N$12:N$111)=0,1,IF(COUNTA($C$12:$C$111)=COUNTA(N$12:N$111),0,1))</f>
        <v>1</v>
      </c>
      <c r="N114" s="487"/>
      <c r="O114" s="487"/>
      <c r="P114" s="487"/>
      <c r="Q114" s="487"/>
      <c r="R114" s="487"/>
      <c r="S114" s="487"/>
      <c r="T114" s="487"/>
      <c r="U114" s="488"/>
      <c r="X114"/>
      <c r="Y114"/>
      <c r="Z114"/>
      <c r="AB114" s="864" t="str">
        <f t="shared" ref="AB114" si="15">IFERROR(SUMIFS($J$12:$J$111,$G$12:$G$111,"*removed*",$A$12:$A$26,A114)/SUMIFS($J$12:$J$111,$C$12:$C$111,C114),"")</f>
        <v/>
      </c>
    </row>
    <row r="115" spans="1:37" s="150" customFormat="1" ht="24" customHeight="1" x14ac:dyDescent="0.5">
      <c r="A115" s="152" t="s">
        <v>609</v>
      </c>
      <c r="B115" s="152"/>
      <c r="C115" s="153"/>
      <c r="D115" s="153"/>
      <c r="E115" s="153"/>
      <c r="F115" s="153"/>
      <c r="G115" s="153"/>
      <c r="H115" s="153"/>
      <c r="I115" s="153"/>
      <c r="J115" s="153"/>
      <c r="K115" s="153"/>
      <c r="L115" s="153"/>
      <c r="M115" s="153"/>
      <c r="N115" s="153"/>
      <c r="O115" s="153"/>
      <c r="P115" s="153"/>
      <c r="Q115" s="153"/>
      <c r="R115" s="153"/>
      <c r="S115" s="153"/>
      <c r="T115" s="153"/>
      <c r="U115" s="153"/>
      <c r="V115" s="153"/>
      <c r="W115" s="800"/>
      <c r="X115" s="800"/>
      <c r="Y115" s="329"/>
      <c r="Z115" s="329"/>
      <c r="AA115" s="466"/>
      <c r="AB115" s="466"/>
      <c r="AC115" s="466"/>
      <c r="AD115" s="466"/>
      <c r="AE115" s="466"/>
      <c r="AF115" s="466"/>
      <c r="AG115" s="466"/>
      <c r="AH115" s="466"/>
      <c r="AI115" s="466"/>
      <c r="AJ115" s="466"/>
      <c r="AK115" s="466"/>
    </row>
    <row r="116" spans="1:37" ht="68.25" customHeight="1" x14ac:dyDescent="0.25">
      <c r="A116" s="1756" t="s">
        <v>610</v>
      </c>
      <c r="B116" s="1756"/>
      <c r="C116" s="1756"/>
      <c r="D116" s="1756"/>
      <c r="E116" s="1756"/>
      <c r="F116" s="1756"/>
      <c r="G116" s="1756"/>
      <c r="H116" s="1756"/>
      <c r="I116" s="1756"/>
      <c r="J116" s="1756"/>
      <c r="K116" s="1756"/>
      <c r="L116" s="1756"/>
      <c r="M116" s="1756"/>
      <c r="X116"/>
      <c r="Y116"/>
      <c r="Z116"/>
    </row>
    <row r="117" spans="1:37" s="122" customFormat="1" ht="21" customHeight="1" x14ac:dyDescent="0.3">
      <c r="A117" s="1748" t="s">
        <v>611</v>
      </c>
      <c r="B117" s="1748"/>
      <c r="C117" s="1748"/>
      <c r="D117" s="1748"/>
      <c r="E117" s="1748"/>
      <c r="F117" s="1748"/>
      <c r="G117" s="1748"/>
      <c r="H117" s="339"/>
      <c r="I117" s="119"/>
      <c r="J117" s="119"/>
      <c r="K117" s="119"/>
      <c r="L117" s="336"/>
      <c r="M117" s="584"/>
      <c r="N117" s="112"/>
      <c r="O117" s="112"/>
      <c r="P117" s="112"/>
      <c r="Q117" s="119"/>
      <c r="R117" s="119"/>
      <c r="S117" s="119"/>
      <c r="T117" s="119"/>
      <c r="U117" s="119"/>
      <c r="V117" s="119"/>
      <c r="W117" s="119"/>
      <c r="X117" s="119"/>
      <c r="Y117" s="119"/>
      <c r="Z117" s="119"/>
    </row>
    <row r="118" spans="1:37" s="122" customFormat="1" ht="19.5" customHeight="1" x14ac:dyDescent="0.25">
      <c r="A118" s="1748"/>
      <c r="B118" s="1748"/>
      <c r="C118" s="1748"/>
      <c r="D118" s="1748"/>
      <c r="E118" s="1748"/>
      <c r="F118" s="1748"/>
      <c r="G118" s="1748"/>
      <c r="H118" s="119"/>
      <c r="I118" s="119"/>
      <c r="J118" s="119"/>
      <c r="K118" s="1750" t="s">
        <v>612</v>
      </c>
      <c r="L118" s="1751"/>
      <c r="M118" s="1751"/>
      <c r="N118" s="1752"/>
      <c r="O118" s="498" t="s">
        <v>613</v>
      </c>
      <c r="P118" s="907"/>
      <c r="Q118"/>
      <c r="R118" s="330"/>
      <c r="S118" s="330"/>
      <c r="T118" s="1750" t="s">
        <v>614</v>
      </c>
      <c r="U118" s="1751"/>
      <c r="V118" s="1751"/>
      <c r="W118" s="1752"/>
      <c r="X118" s="119"/>
      <c r="Y118" s="119"/>
      <c r="Z118" s="119"/>
    </row>
    <row r="119" spans="1:37" s="122" customFormat="1" ht="95.9" customHeight="1" x14ac:dyDescent="0.25">
      <c r="A119" s="496" t="s">
        <v>615</v>
      </c>
      <c r="B119" s="496" t="s">
        <v>339</v>
      </c>
      <c r="C119" s="496" t="s">
        <v>342</v>
      </c>
      <c r="D119" s="497" t="s">
        <v>616</v>
      </c>
      <c r="E119" s="496" t="s">
        <v>617</v>
      </c>
      <c r="F119" s="498" t="s">
        <v>486</v>
      </c>
      <c r="G119" s="498" t="s">
        <v>487</v>
      </c>
      <c r="H119" s="498" t="s">
        <v>618</v>
      </c>
      <c r="I119" s="498" t="s">
        <v>619</v>
      </c>
      <c r="J119" s="498" t="s">
        <v>620</v>
      </c>
      <c r="K119" s="498" t="s">
        <v>621</v>
      </c>
      <c r="L119" s="498" t="s">
        <v>622</v>
      </c>
      <c r="M119" s="498" t="s">
        <v>623</v>
      </c>
      <c r="N119" s="498" t="s">
        <v>624</v>
      </c>
      <c r="O119" s="498" t="s">
        <v>625</v>
      </c>
      <c r="P119" s="496" t="s">
        <v>626</v>
      </c>
      <c r="Q119" s="788" t="s">
        <v>627</v>
      </c>
      <c r="R119" s="498" t="s">
        <v>495</v>
      </c>
      <c r="S119" s="498" t="s">
        <v>628</v>
      </c>
      <c r="T119" s="498" t="s">
        <v>629</v>
      </c>
      <c r="U119" s="498" t="s">
        <v>630</v>
      </c>
      <c r="V119" s="498" t="s">
        <v>631</v>
      </c>
      <c r="W119" s="498" t="s">
        <v>632</v>
      </c>
      <c r="X119" s="835" t="s">
        <v>633</v>
      </c>
      <c r="Y119" s="119"/>
      <c r="Z119" s="119"/>
      <c r="AA119" s="498" t="s">
        <v>634</v>
      </c>
      <c r="AB119" s="498" t="s">
        <v>635</v>
      </c>
      <c r="AC119" s="498" t="s">
        <v>636</v>
      </c>
      <c r="AD119" s="498" t="s">
        <v>507</v>
      </c>
    </row>
    <row r="120" spans="1:37" s="87" customFormat="1" ht="34.5" customHeight="1" x14ac:dyDescent="0.25">
      <c r="A120" s="489" t="s">
        <v>637</v>
      </c>
      <c r="B120" s="873"/>
      <c r="C120" s="459"/>
      <c r="D120" s="490"/>
      <c r="E120" s="831"/>
      <c r="F120" s="354"/>
      <c r="G120" s="354"/>
      <c r="H120" s="499"/>
      <c r="I120" s="491"/>
      <c r="J120" s="491"/>
      <c r="K120" s="492" t="str">
        <f>IF(I120*J120=0,"",I120*J120)</f>
        <v/>
      </c>
      <c r="L120" s="571" t="str">
        <f>IFERROR(SUMIFS($K$120:$K$219,$E$120:$E$219,$E120,$A$120:$A$219,$A120)/SUMIFS($J$12:$J$111,$A$12:$A$111,$E120),"")</f>
        <v/>
      </c>
      <c r="M120" s="491"/>
      <c r="N120" s="491"/>
      <c r="O120" s="354"/>
      <c r="P120" s="910"/>
      <c r="Q120" s="536"/>
      <c r="R120" s="321"/>
      <c r="S120" s="939"/>
      <c r="T120" s="678"/>
      <c r="U120" s="678"/>
      <c r="V120" s="678"/>
      <c r="W120" s="483">
        <f>IF(SUM(T120:V120)=0,0,SUM(T120:V120))</f>
        <v>0</v>
      </c>
      <c r="X120" s="781"/>
      <c r="Y120" s="10"/>
      <c r="Z120" s="10"/>
      <c r="AA120" s="571" t="str">
        <f t="shared" ref="AA120:AA151" si="16">IFERROR(W120/K120,"")</f>
        <v/>
      </c>
      <c r="AB120" s="571" t="str">
        <f>IFERROR((SUMIFS($J$12:$J$111,$C$12:$C$111,$C120,$G$12:$G$111,"*Retained*")+SUMIFS($K$120:$K$219,$C$120:$C$219,$C120))/SUMIFS($J$12:$J$111,$C$12:$C$111,$C120),"")</f>
        <v/>
      </c>
      <c r="AC120" s="571" t="str">
        <f>IFERROR(SUMIFS($K$120:$K$219,$C$120:$C$219,$C120)/SUMIFS($J$12:$J$111,$C$12:$C$111,$C120,$G$12:$G$111,"*Removed*"),"")</f>
        <v/>
      </c>
      <c r="AD120" s="1248" t="str">
        <f>IF(C120="","",IF(ISNUMBER(MATCH(C120,'Backing Sheet - Buildings'!$AA$2:$AA$101,0)),1,0))</f>
        <v/>
      </c>
    </row>
    <row r="121" spans="1:37" s="87" customFormat="1" ht="34.5" customHeight="1" x14ac:dyDescent="0.25">
      <c r="A121" s="169" t="s">
        <v>638</v>
      </c>
      <c r="B121" s="874"/>
      <c r="C121" s="459"/>
      <c r="D121" s="490"/>
      <c r="E121" s="831"/>
      <c r="F121" s="354"/>
      <c r="G121" s="354"/>
      <c r="H121" s="1249"/>
      <c r="I121" s="491"/>
      <c r="J121" s="491"/>
      <c r="K121" s="452" t="str">
        <f t="shared" ref="K121:K184" si="17">IF(I121*J121=0,"",I121*J121)</f>
        <v/>
      </c>
      <c r="L121" s="571" t="str">
        <f t="shared" ref="L121:L184" si="18">IFERROR(SUMIFS($K$120:$K$219,$E$120:$E$219,$E121,$A$120:$A$219,$A121)/SUMIFS($J$12:$J$111,$A$12:$A$111,$E121),"")</f>
        <v/>
      </c>
      <c r="M121" s="491"/>
      <c r="N121" s="491"/>
      <c r="O121" s="354"/>
      <c r="P121" s="910"/>
      <c r="Q121" s="536"/>
      <c r="R121" s="321"/>
      <c r="S121" s="939"/>
      <c r="T121" s="678"/>
      <c r="U121" s="678"/>
      <c r="V121" s="678"/>
      <c r="W121" s="483">
        <f t="shared" ref="W121:W184" si="19">IF(SUM(T121:V121)=0,0,SUM(T121:V121))</f>
        <v>0</v>
      </c>
      <c r="X121" s="781"/>
      <c r="Y121" s="10"/>
      <c r="Z121" s="10"/>
      <c r="AA121" s="571" t="str">
        <f t="shared" si="16"/>
        <v/>
      </c>
      <c r="AB121" s="571" t="str">
        <f t="shared" ref="AB121:AB184" si="20">IFERROR((SUMIFS($J$12:$J$111,$C$12:$C$111,$C121,$G$12:$G$111,"*Retained*")+SUMIFS($K$120:$K$219,$C$120:$C$219,$C121))/SUMIFS($J$12:$J$111,$C$12:$C$111,$C121),"")</f>
        <v/>
      </c>
      <c r="AC121" s="571" t="str">
        <f t="shared" ref="AC121:AC184" si="21">IFERROR(SUMIFS($K$120:$K$219,$C$120:$C$219,$C121)/SUMIFS($J$12:$J$111,$C$12:$C$111,$C121,$G$12:$G$111,"*Removed*"),"")</f>
        <v/>
      </c>
      <c r="AD121" s="571" t="str">
        <f>IF(C121="","",IF(ISNUMBER(MATCH(C121,'Backing Sheet - Buildings'!$AA$2:$AA$101,0)),1,0))</f>
        <v/>
      </c>
    </row>
    <row r="122" spans="1:37" s="87" customFormat="1" ht="34.5" customHeight="1" x14ac:dyDescent="0.25">
      <c r="A122" s="169" t="s">
        <v>639</v>
      </c>
      <c r="B122" s="874"/>
      <c r="C122" s="459"/>
      <c r="D122" s="490"/>
      <c r="E122" s="831"/>
      <c r="F122" s="354"/>
      <c r="G122" s="354"/>
      <c r="H122" s="1249"/>
      <c r="I122" s="491"/>
      <c r="J122" s="491"/>
      <c r="K122" s="452" t="str">
        <f t="shared" si="17"/>
        <v/>
      </c>
      <c r="L122" s="571" t="str">
        <f t="shared" si="18"/>
        <v/>
      </c>
      <c r="M122" s="491"/>
      <c r="N122" s="491"/>
      <c r="O122" s="354"/>
      <c r="P122" s="910"/>
      <c r="Q122" s="536"/>
      <c r="R122" s="321"/>
      <c r="S122" s="939"/>
      <c r="T122" s="678"/>
      <c r="U122" s="678"/>
      <c r="V122" s="678"/>
      <c r="W122" s="483">
        <f t="shared" si="19"/>
        <v>0</v>
      </c>
      <c r="X122" s="781"/>
      <c r="Y122" s="10"/>
      <c r="Z122" s="10"/>
      <c r="AA122" s="571" t="str">
        <f t="shared" si="16"/>
        <v/>
      </c>
      <c r="AB122" s="571" t="str">
        <f t="shared" si="20"/>
        <v/>
      </c>
      <c r="AC122" s="571" t="str">
        <f t="shared" si="21"/>
        <v/>
      </c>
      <c r="AD122" s="571" t="str">
        <f>IF(C122="","",IF(ISNUMBER(MATCH(C122,'Backing Sheet - Buildings'!$AA$2:$AA$101,0)),1,0))</f>
        <v/>
      </c>
    </row>
    <row r="123" spans="1:37" s="87" customFormat="1" ht="34.5" customHeight="1" x14ac:dyDescent="0.25">
      <c r="A123" s="169" t="s">
        <v>640</v>
      </c>
      <c r="B123" s="874"/>
      <c r="C123" s="459"/>
      <c r="D123" s="490"/>
      <c r="E123" s="831"/>
      <c r="F123" s="354"/>
      <c r="G123" s="354"/>
      <c r="H123" s="1249"/>
      <c r="I123" s="491"/>
      <c r="J123" s="491"/>
      <c r="K123" s="452" t="str">
        <f t="shared" si="17"/>
        <v/>
      </c>
      <c r="L123" s="571" t="str">
        <f t="shared" si="18"/>
        <v/>
      </c>
      <c r="M123" s="491"/>
      <c r="N123" s="491"/>
      <c r="O123" s="354"/>
      <c r="P123" s="910"/>
      <c r="Q123" s="536"/>
      <c r="R123" s="321"/>
      <c r="S123" s="939"/>
      <c r="T123" s="678"/>
      <c r="U123" s="678"/>
      <c r="V123" s="678"/>
      <c r="W123" s="483">
        <f t="shared" si="19"/>
        <v>0</v>
      </c>
      <c r="X123" s="781"/>
      <c r="Y123" s="10"/>
      <c r="Z123" s="10"/>
      <c r="AA123" s="571" t="str">
        <f t="shared" si="16"/>
        <v/>
      </c>
      <c r="AB123" s="571" t="str">
        <f t="shared" si="20"/>
        <v/>
      </c>
      <c r="AC123" s="571" t="str">
        <f t="shared" si="21"/>
        <v/>
      </c>
      <c r="AD123" s="571" t="str">
        <f>IF(C123="","",IF(ISNUMBER(MATCH(C123,'Backing Sheet - Buildings'!$AA$2:$AA$101,0)),1,0))</f>
        <v/>
      </c>
    </row>
    <row r="124" spans="1:37" s="87" customFormat="1" ht="34.5" customHeight="1" x14ac:dyDescent="0.25">
      <c r="A124" s="169" t="s">
        <v>641</v>
      </c>
      <c r="B124" s="874"/>
      <c r="C124" s="459"/>
      <c r="D124" s="490"/>
      <c r="E124" s="831"/>
      <c r="F124" s="354"/>
      <c r="G124" s="354"/>
      <c r="H124" s="1249"/>
      <c r="I124" s="491"/>
      <c r="J124" s="491"/>
      <c r="K124" s="452" t="str">
        <f t="shared" si="17"/>
        <v/>
      </c>
      <c r="L124" s="571" t="str">
        <f t="shared" si="18"/>
        <v/>
      </c>
      <c r="M124" s="491"/>
      <c r="N124" s="491"/>
      <c r="O124" s="354"/>
      <c r="P124" s="910"/>
      <c r="Q124" s="536"/>
      <c r="R124" s="321"/>
      <c r="S124" s="939"/>
      <c r="T124" s="678"/>
      <c r="U124" s="678"/>
      <c r="V124" s="678"/>
      <c r="W124" s="483">
        <f t="shared" si="19"/>
        <v>0</v>
      </c>
      <c r="X124" s="781"/>
      <c r="Y124" s="10"/>
      <c r="Z124" s="10"/>
      <c r="AA124" s="571" t="str">
        <f t="shared" si="16"/>
        <v/>
      </c>
      <c r="AB124" s="571" t="str">
        <f t="shared" si="20"/>
        <v/>
      </c>
      <c r="AC124" s="571" t="str">
        <f t="shared" si="21"/>
        <v/>
      </c>
      <c r="AD124" s="571" t="str">
        <f>IF(C124="","",IF(ISNUMBER(MATCH(C124,'Backing Sheet - Buildings'!$AA$2:$AA$101,0)),1,0))</f>
        <v/>
      </c>
    </row>
    <row r="125" spans="1:37" s="87" customFormat="1" ht="34.5" customHeight="1" x14ac:dyDescent="0.25">
      <c r="A125" s="169" t="s">
        <v>642</v>
      </c>
      <c r="B125" s="874"/>
      <c r="C125" s="459"/>
      <c r="D125" s="490"/>
      <c r="E125" s="831"/>
      <c r="F125" s="354"/>
      <c r="G125" s="354"/>
      <c r="H125" s="1249"/>
      <c r="I125" s="491"/>
      <c r="J125" s="491"/>
      <c r="K125" s="452" t="str">
        <f t="shared" si="17"/>
        <v/>
      </c>
      <c r="L125" s="571" t="str">
        <f t="shared" si="18"/>
        <v/>
      </c>
      <c r="M125" s="491"/>
      <c r="N125" s="491"/>
      <c r="O125" s="354"/>
      <c r="P125" s="910"/>
      <c r="Q125" s="536"/>
      <c r="R125" s="321"/>
      <c r="S125" s="939"/>
      <c r="T125" s="678"/>
      <c r="U125" s="678"/>
      <c r="V125" s="678"/>
      <c r="W125" s="483">
        <f t="shared" si="19"/>
        <v>0</v>
      </c>
      <c r="X125" s="781"/>
      <c r="Y125" s="10"/>
      <c r="Z125" s="10"/>
      <c r="AA125" s="571" t="str">
        <f t="shared" si="16"/>
        <v/>
      </c>
      <c r="AB125" s="571" t="str">
        <f t="shared" si="20"/>
        <v/>
      </c>
      <c r="AC125" s="571" t="str">
        <f t="shared" si="21"/>
        <v/>
      </c>
      <c r="AD125" s="571" t="str">
        <f>IF(C125="","",IF(ISNUMBER(MATCH(C125,'Backing Sheet - Buildings'!$AA$2:$AA$101,0)),1,0))</f>
        <v/>
      </c>
    </row>
    <row r="126" spans="1:37" s="87" customFormat="1" ht="34.5" customHeight="1" x14ac:dyDescent="0.25">
      <c r="A126" s="169" t="s">
        <v>643</v>
      </c>
      <c r="B126" s="874"/>
      <c r="C126" s="459"/>
      <c r="D126" s="490"/>
      <c r="E126" s="831"/>
      <c r="F126" s="354"/>
      <c r="G126" s="354"/>
      <c r="H126" s="1249"/>
      <c r="I126" s="491"/>
      <c r="J126" s="491"/>
      <c r="K126" s="452" t="str">
        <f t="shared" si="17"/>
        <v/>
      </c>
      <c r="L126" s="571" t="str">
        <f t="shared" si="18"/>
        <v/>
      </c>
      <c r="M126" s="491"/>
      <c r="N126" s="491"/>
      <c r="O126" s="354"/>
      <c r="P126" s="910"/>
      <c r="Q126" s="536"/>
      <c r="R126" s="321"/>
      <c r="S126" s="939"/>
      <c r="T126" s="678"/>
      <c r="U126" s="678"/>
      <c r="V126" s="678"/>
      <c r="W126" s="483">
        <f t="shared" si="19"/>
        <v>0</v>
      </c>
      <c r="X126" s="781"/>
      <c r="Y126" s="10"/>
      <c r="Z126" s="10"/>
      <c r="AA126" s="571" t="str">
        <f t="shared" si="16"/>
        <v/>
      </c>
      <c r="AB126" s="571" t="str">
        <f t="shared" si="20"/>
        <v/>
      </c>
      <c r="AC126" s="571" t="str">
        <f t="shared" si="21"/>
        <v/>
      </c>
      <c r="AD126" s="571" t="str">
        <f>IF(C126="","",IF(ISNUMBER(MATCH(C126,'Backing Sheet - Buildings'!$AA$2:$AA$101,0)),1,0))</f>
        <v/>
      </c>
    </row>
    <row r="127" spans="1:37" s="87" customFormat="1" ht="34.5" customHeight="1" x14ac:dyDescent="0.25">
      <c r="A127" s="169" t="s">
        <v>644</v>
      </c>
      <c r="B127" s="874"/>
      <c r="C127" s="459"/>
      <c r="D127" s="490"/>
      <c r="E127" s="831"/>
      <c r="F127" s="354"/>
      <c r="G127" s="354"/>
      <c r="H127" s="1249"/>
      <c r="I127" s="491"/>
      <c r="J127" s="491"/>
      <c r="K127" s="452" t="str">
        <f t="shared" si="17"/>
        <v/>
      </c>
      <c r="L127" s="571" t="str">
        <f t="shared" si="18"/>
        <v/>
      </c>
      <c r="M127" s="491"/>
      <c r="N127" s="491"/>
      <c r="O127" s="354"/>
      <c r="P127" s="910"/>
      <c r="Q127" s="536"/>
      <c r="R127" s="321"/>
      <c r="S127" s="939"/>
      <c r="T127" s="678"/>
      <c r="U127" s="678"/>
      <c r="V127" s="678"/>
      <c r="W127" s="483">
        <f t="shared" si="19"/>
        <v>0</v>
      </c>
      <c r="X127" s="781"/>
      <c r="Y127" s="10"/>
      <c r="Z127" s="10"/>
      <c r="AA127" s="571" t="str">
        <f t="shared" si="16"/>
        <v/>
      </c>
      <c r="AB127" s="571" t="str">
        <f t="shared" si="20"/>
        <v/>
      </c>
      <c r="AC127" s="571" t="str">
        <f t="shared" si="21"/>
        <v/>
      </c>
      <c r="AD127" s="571" t="str">
        <f>IF(C127="","",IF(ISNUMBER(MATCH(C127,'Backing Sheet - Buildings'!$AA$2:$AA$101,0)),1,0))</f>
        <v/>
      </c>
    </row>
    <row r="128" spans="1:37" s="87" customFormat="1" ht="34.5" customHeight="1" x14ac:dyDescent="0.25">
      <c r="A128" s="169" t="s">
        <v>645</v>
      </c>
      <c r="B128" s="874"/>
      <c r="C128" s="459"/>
      <c r="D128" s="490"/>
      <c r="E128" s="831"/>
      <c r="F128" s="354"/>
      <c r="G128" s="354"/>
      <c r="H128" s="1249"/>
      <c r="I128" s="491"/>
      <c r="J128" s="491"/>
      <c r="K128" s="452" t="str">
        <f t="shared" si="17"/>
        <v/>
      </c>
      <c r="L128" s="571" t="str">
        <f t="shared" si="18"/>
        <v/>
      </c>
      <c r="M128" s="491"/>
      <c r="N128" s="491"/>
      <c r="O128" s="354"/>
      <c r="P128" s="910"/>
      <c r="Q128" s="536"/>
      <c r="R128" s="321"/>
      <c r="S128" s="939"/>
      <c r="T128" s="678"/>
      <c r="U128" s="678"/>
      <c r="V128" s="678"/>
      <c r="W128" s="483">
        <f t="shared" si="19"/>
        <v>0</v>
      </c>
      <c r="X128" s="781"/>
      <c r="Y128" s="10"/>
      <c r="Z128" s="10"/>
      <c r="AA128" s="571" t="str">
        <f t="shared" si="16"/>
        <v/>
      </c>
      <c r="AB128" s="571" t="str">
        <f t="shared" si="20"/>
        <v/>
      </c>
      <c r="AC128" s="571" t="str">
        <f t="shared" si="21"/>
        <v/>
      </c>
      <c r="AD128" s="571" t="str">
        <f>IF(C128="","",IF(ISNUMBER(MATCH(C128,'Backing Sheet - Buildings'!$AA$2:$AA$101,0)),1,0))</f>
        <v/>
      </c>
    </row>
    <row r="129" spans="1:30" s="87" customFormat="1" ht="34.5" customHeight="1" x14ac:dyDescent="0.25">
      <c r="A129" s="169" t="s">
        <v>646</v>
      </c>
      <c r="B129" s="874"/>
      <c r="C129" s="459"/>
      <c r="D129" s="490"/>
      <c r="E129" s="831"/>
      <c r="F129" s="354"/>
      <c r="G129" s="354"/>
      <c r="H129" s="1249"/>
      <c r="I129" s="491"/>
      <c r="J129" s="491"/>
      <c r="K129" s="452" t="str">
        <f t="shared" si="17"/>
        <v/>
      </c>
      <c r="L129" s="571" t="str">
        <f t="shared" si="18"/>
        <v/>
      </c>
      <c r="M129" s="491"/>
      <c r="N129" s="491"/>
      <c r="O129" s="354"/>
      <c r="P129" s="910"/>
      <c r="Q129" s="536"/>
      <c r="R129" s="321"/>
      <c r="S129" s="939"/>
      <c r="T129" s="678"/>
      <c r="U129" s="678"/>
      <c r="V129" s="678"/>
      <c r="W129" s="483">
        <f t="shared" si="19"/>
        <v>0</v>
      </c>
      <c r="X129" s="781"/>
      <c r="Y129" s="10"/>
      <c r="Z129" s="10"/>
      <c r="AA129" s="571" t="str">
        <f t="shared" si="16"/>
        <v/>
      </c>
      <c r="AB129" s="571" t="str">
        <f t="shared" si="20"/>
        <v/>
      </c>
      <c r="AC129" s="571" t="str">
        <f t="shared" si="21"/>
        <v/>
      </c>
      <c r="AD129" s="571" t="str">
        <f>IF(C129="","",IF(ISNUMBER(MATCH(C129,'Backing Sheet - Buildings'!$AA$2:$AA$101,0)),1,0))</f>
        <v/>
      </c>
    </row>
    <row r="130" spans="1:30" s="87" customFormat="1" ht="34.5" customHeight="1" x14ac:dyDescent="0.25">
      <c r="A130" s="169" t="s">
        <v>647</v>
      </c>
      <c r="B130" s="874"/>
      <c r="C130" s="459"/>
      <c r="D130" s="490"/>
      <c r="E130" s="831"/>
      <c r="F130" s="354"/>
      <c r="G130" s="354"/>
      <c r="H130" s="1249"/>
      <c r="I130" s="491"/>
      <c r="J130" s="491"/>
      <c r="K130" s="452" t="str">
        <f t="shared" si="17"/>
        <v/>
      </c>
      <c r="L130" s="571" t="str">
        <f t="shared" si="18"/>
        <v/>
      </c>
      <c r="M130" s="491"/>
      <c r="N130" s="491"/>
      <c r="O130" s="354"/>
      <c r="P130" s="910"/>
      <c r="Q130" s="536"/>
      <c r="R130" s="321"/>
      <c r="S130" s="939"/>
      <c r="T130" s="678"/>
      <c r="U130" s="678"/>
      <c r="V130" s="678"/>
      <c r="W130" s="483">
        <f t="shared" si="19"/>
        <v>0</v>
      </c>
      <c r="X130" s="781"/>
      <c r="Y130" s="10"/>
      <c r="Z130" s="10" t="str">
        <f t="shared" ref="Z130:Z161" si="22">IFERROR(W130/K130,"")</f>
        <v/>
      </c>
      <c r="AA130" s="571" t="str">
        <f t="shared" si="16"/>
        <v/>
      </c>
      <c r="AB130" s="571" t="str">
        <f t="shared" si="20"/>
        <v/>
      </c>
      <c r="AC130" s="571" t="str">
        <f t="shared" si="21"/>
        <v/>
      </c>
      <c r="AD130" s="571" t="str">
        <f>IF(C130="","",IF(ISNUMBER(MATCH(C130,'Backing Sheet - Buildings'!$AA$2:$AA$101,0)),1,0))</f>
        <v/>
      </c>
    </row>
    <row r="131" spans="1:30" s="87" customFormat="1" ht="34.5" customHeight="1" x14ac:dyDescent="0.25">
      <c r="A131" s="169" t="s">
        <v>648</v>
      </c>
      <c r="B131" s="874"/>
      <c r="C131" s="459"/>
      <c r="D131" s="490"/>
      <c r="E131" s="831"/>
      <c r="F131" s="354"/>
      <c r="G131" s="354"/>
      <c r="H131" s="1249"/>
      <c r="I131" s="491"/>
      <c r="J131" s="491"/>
      <c r="K131" s="452" t="str">
        <f t="shared" si="17"/>
        <v/>
      </c>
      <c r="L131" s="571" t="str">
        <f t="shared" si="18"/>
        <v/>
      </c>
      <c r="M131" s="491"/>
      <c r="N131" s="491"/>
      <c r="O131" s="354"/>
      <c r="P131" s="910"/>
      <c r="Q131" s="536"/>
      <c r="R131" s="321"/>
      <c r="S131" s="939"/>
      <c r="T131" s="678"/>
      <c r="U131" s="678"/>
      <c r="V131" s="678"/>
      <c r="W131" s="483">
        <f t="shared" si="19"/>
        <v>0</v>
      </c>
      <c r="X131" s="781"/>
      <c r="Y131" s="10"/>
      <c r="Z131" s="10" t="str">
        <f t="shared" si="22"/>
        <v/>
      </c>
      <c r="AA131" s="571" t="str">
        <f t="shared" si="16"/>
        <v/>
      </c>
      <c r="AB131" s="571" t="str">
        <f t="shared" si="20"/>
        <v/>
      </c>
      <c r="AC131" s="571" t="str">
        <f t="shared" si="21"/>
        <v/>
      </c>
      <c r="AD131" s="571" t="str">
        <f>IF(C131="","",IF(ISNUMBER(MATCH(C131,'Backing Sheet - Buildings'!$AA$2:$AA$101,0)),1,0))</f>
        <v/>
      </c>
    </row>
    <row r="132" spans="1:30" s="87" customFormat="1" ht="34.5" customHeight="1" x14ac:dyDescent="0.25">
      <c r="A132" s="169" t="s">
        <v>649</v>
      </c>
      <c r="B132" s="874"/>
      <c r="C132" s="459"/>
      <c r="D132" s="490"/>
      <c r="E132" s="831"/>
      <c r="F132" s="354"/>
      <c r="G132" s="354"/>
      <c r="H132" s="1249"/>
      <c r="I132" s="491"/>
      <c r="J132" s="491"/>
      <c r="K132" s="452" t="str">
        <f t="shared" si="17"/>
        <v/>
      </c>
      <c r="L132" s="571" t="str">
        <f t="shared" si="18"/>
        <v/>
      </c>
      <c r="M132" s="491"/>
      <c r="N132" s="491"/>
      <c r="O132" s="354"/>
      <c r="P132" s="910"/>
      <c r="Q132" s="536"/>
      <c r="R132" s="321"/>
      <c r="S132" s="939"/>
      <c r="T132" s="678"/>
      <c r="U132" s="678"/>
      <c r="V132" s="678"/>
      <c r="W132" s="483">
        <f t="shared" si="19"/>
        <v>0</v>
      </c>
      <c r="X132" s="781"/>
      <c r="Y132" s="10"/>
      <c r="Z132" s="10" t="str">
        <f t="shared" si="22"/>
        <v/>
      </c>
      <c r="AA132" s="571" t="str">
        <f t="shared" si="16"/>
        <v/>
      </c>
      <c r="AB132" s="571" t="str">
        <f t="shared" si="20"/>
        <v/>
      </c>
      <c r="AC132" s="571" t="str">
        <f t="shared" si="21"/>
        <v/>
      </c>
      <c r="AD132" s="571" t="str">
        <f>IF(C132="","",IF(ISNUMBER(MATCH(C132,'Backing Sheet - Buildings'!$AA$2:$AA$101,0)),1,0))</f>
        <v/>
      </c>
    </row>
    <row r="133" spans="1:30" s="87" customFormat="1" ht="34.5" customHeight="1" x14ac:dyDescent="0.25">
      <c r="A133" s="169" t="s">
        <v>650</v>
      </c>
      <c r="B133" s="874"/>
      <c r="C133" s="459"/>
      <c r="D133" s="490"/>
      <c r="E133" s="831"/>
      <c r="F133" s="354"/>
      <c r="G133" s="354"/>
      <c r="H133" s="1249"/>
      <c r="I133" s="491"/>
      <c r="J133" s="491"/>
      <c r="K133" s="452" t="str">
        <f t="shared" si="17"/>
        <v/>
      </c>
      <c r="L133" s="571" t="str">
        <f t="shared" si="18"/>
        <v/>
      </c>
      <c r="M133" s="491"/>
      <c r="N133" s="491"/>
      <c r="O133" s="354"/>
      <c r="P133" s="910"/>
      <c r="Q133" s="536"/>
      <c r="R133" s="321"/>
      <c r="S133" s="939"/>
      <c r="T133" s="678"/>
      <c r="U133" s="678"/>
      <c r="V133" s="678"/>
      <c r="W133" s="483">
        <f t="shared" si="19"/>
        <v>0</v>
      </c>
      <c r="X133" s="781"/>
      <c r="Y133" s="10"/>
      <c r="Z133" s="10" t="str">
        <f t="shared" si="22"/>
        <v/>
      </c>
      <c r="AA133" s="571" t="str">
        <f t="shared" si="16"/>
        <v/>
      </c>
      <c r="AB133" s="571" t="str">
        <f t="shared" si="20"/>
        <v/>
      </c>
      <c r="AC133" s="571" t="str">
        <f t="shared" si="21"/>
        <v/>
      </c>
      <c r="AD133" s="571" t="str">
        <f>IF(C133="","",IF(ISNUMBER(MATCH(C133,'Backing Sheet - Buildings'!$AA$2:$AA$101,0)),1,0))</f>
        <v/>
      </c>
    </row>
    <row r="134" spans="1:30" s="87" customFormat="1" ht="34.5" customHeight="1" x14ac:dyDescent="0.25">
      <c r="A134" s="169" t="s">
        <v>651</v>
      </c>
      <c r="B134" s="874"/>
      <c r="C134" s="459"/>
      <c r="D134" s="490"/>
      <c r="E134" s="831"/>
      <c r="F134" s="354"/>
      <c r="G134" s="354"/>
      <c r="H134" s="1249"/>
      <c r="I134" s="491"/>
      <c r="J134" s="491"/>
      <c r="K134" s="452" t="str">
        <f t="shared" si="17"/>
        <v/>
      </c>
      <c r="L134" s="571" t="str">
        <f t="shared" si="18"/>
        <v/>
      </c>
      <c r="M134" s="491"/>
      <c r="N134" s="491"/>
      <c r="O134" s="354"/>
      <c r="P134" s="910"/>
      <c r="Q134" s="536"/>
      <c r="R134" s="321"/>
      <c r="S134" s="939"/>
      <c r="T134" s="678"/>
      <c r="U134" s="678"/>
      <c r="V134" s="678"/>
      <c r="W134" s="483">
        <f t="shared" si="19"/>
        <v>0</v>
      </c>
      <c r="X134" s="781"/>
      <c r="Y134" s="10"/>
      <c r="Z134" s="10" t="str">
        <f t="shared" si="22"/>
        <v/>
      </c>
      <c r="AA134" s="571" t="str">
        <f t="shared" si="16"/>
        <v/>
      </c>
      <c r="AB134" s="571" t="str">
        <f t="shared" si="20"/>
        <v/>
      </c>
      <c r="AC134" s="571" t="str">
        <f t="shared" si="21"/>
        <v/>
      </c>
      <c r="AD134" s="571" t="str">
        <f>IF(C134="","",IF(ISNUMBER(MATCH(C134,'Backing Sheet - Buildings'!$AA$2:$AA$101,0)),1,0))</f>
        <v/>
      </c>
    </row>
    <row r="135" spans="1:30" s="87" customFormat="1" ht="34.5" customHeight="1" x14ac:dyDescent="0.25">
      <c r="A135" s="169" t="s">
        <v>652</v>
      </c>
      <c r="B135" s="874"/>
      <c r="C135" s="459"/>
      <c r="D135" s="490"/>
      <c r="E135" s="831"/>
      <c r="F135" s="354"/>
      <c r="G135" s="354"/>
      <c r="H135" s="1249"/>
      <c r="I135" s="491"/>
      <c r="J135" s="491"/>
      <c r="K135" s="452" t="str">
        <f t="shared" si="17"/>
        <v/>
      </c>
      <c r="L135" s="571" t="str">
        <f t="shared" si="18"/>
        <v/>
      </c>
      <c r="M135" s="491"/>
      <c r="N135" s="491"/>
      <c r="O135" s="354"/>
      <c r="P135" s="910"/>
      <c r="Q135" s="536"/>
      <c r="R135" s="321"/>
      <c r="S135" s="939"/>
      <c r="T135" s="678"/>
      <c r="U135" s="678"/>
      <c r="V135" s="678"/>
      <c r="W135" s="483">
        <f t="shared" si="19"/>
        <v>0</v>
      </c>
      <c r="X135" s="781"/>
      <c r="Y135" s="10"/>
      <c r="Z135" s="10" t="str">
        <f t="shared" si="22"/>
        <v/>
      </c>
      <c r="AA135" s="571" t="str">
        <f t="shared" si="16"/>
        <v/>
      </c>
      <c r="AB135" s="571" t="str">
        <f t="shared" si="20"/>
        <v/>
      </c>
      <c r="AC135" s="571" t="str">
        <f t="shared" si="21"/>
        <v/>
      </c>
      <c r="AD135" s="571" t="str">
        <f>IF(C135="","",IF(ISNUMBER(MATCH(C135,'Backing Sheet - Buildings'!$AA$2:$AA$101,0)),1,0))</f>
        <v/>
      </c>
    </row>
    <row r="136" spans="1:30" s="87" customFormat="1" ht="34.5" customHeight="1" x14ac:dyDescent="0.25">
      <c r="A136" s="169" t="s">
        <v>653</v>
      </c>
      <c r="B136" s="874"/>
      <c r="C136" s="459"/>
      <c r="D136" s="490"/>
      <c r="E136" s="831"/>
      <c r="F136" s="354"/>
      <c r="G136" s="354"/>
      <c r="H136" s="1249"/>
      <c r="I136" s="491"/>
      <c r="J136" s="491"/>
      <c r="K136" s="452" t="str">
        <f t="shared" si="17"/>
        <v/>
      </c>
      <c r="L136" s="571" t="str">
        <f t="shared" si="18"/>
        <v/>
      </c>
      <c r="M136" s="491"/>
      <c r="N136" s="491"/>
      <c r="O136" s="354"/>
      <c r="P136" s="910"/>
      <c r="Q136" s="536"/>
      <c r="R136" s="321"/>
      <c r="S136" s="939"/>
      <c r="T136" s="678"/>
      <c r="U136" s="678"/>
      <c r="V136" s="678"/>
      <c r="W136" s="483">
        <f t="shared" si="19"/>
        <v>0</v>
      </c>
      <c r="X136" s="781"/>
      <c r="Y136" s="10"/>
      <c r="Z136" s="10" t="str">
        <f t="shared" si="22"/>
        <v/>
      </c>
      <c r="AA136" s="571" t="str">
        <f t="shared" si="16"/>
        <v/>
      </c>
      <c r="AB136" s="571" t="str">
        <f t="shared" si="20"/>
        <v/>
      </c>
      <c r="AC136" s="571" t="str">
        <f t="shared" si="21"/>
        <v/>
      </c>
      <c r="AD136" s="571" t="str">
        <f>IF(C136="","",IF(ISNUMBER(MATCH(C136,'Backing Sheet - Buildings'!$AA$2:$AA$101,0)),1,0))</f>
        <v/>
      </c>
    </row>
    <row r="137" spans="1:30" s="87" customFormat="1" ht="34.5" customHeight="1" x14ac:dyDescent="0.25">
      <c r="A137" s="169" t="s">
        <v>654</v>
      </c>
      <c r="B137" s="874"/>
      <c r="C137" s="459"/>
      <c r="D137" s="490"/>
      <c r="E137" s="831"/>
      <c r="F137" s="354"/>
      <c r="G137" s="354"/>
      <c r="H137" s="1249"/>
      <c r="I137" s="491"/>
      <c r="J137" s="491"/>
      <c r="K137" s="452" t="str">
        <f t="shared" si="17"/>
        <v/>
      </c>
      <c r="L137" s="571" t="str">
        <f t="shared" si="18"/>
        <v/>
      </c>
      <c r="M137" s="491"/>
      <c r="N137" s="491"/>
      <c r="O137" s="354"/>
      <c r="P137" s="910"/>
      <c r="Q137" s="536"/>
      <c r="R137" s="321"/>
      <c r="S137" s="939"/>
      <c r="T137" s="678"/>
      <c r="U137" s="678"/>
      <c r="V137" s="678"/>
      <c r="W137" s="483">
        <f t="shared" si="19"/>
        <v>0</v>
      </c>
      <c r="X137" s="781"/>
      <c r="Y137" s="10"/>
      <c r="Z137" s="10" t="str">
        <f t="shared" si="22"/>
        <v/>
      </c>
      <c r="AA137" s="571" t="str">
        <f t="shared" si="16"/>
        <v/>
      </c>
      <c r="AB137" s="571" t="str">
        <f t="shared" si="20"/>
        <v/>
      </c>
      <c r="AC137" s="571" t="str">
        <f t="shared" si="21"/>
        <v/>
      </c>
      <c r="AD137" s="571" t="str">
        <f>IF(C137="","",IF(ISNUMBER(MATCH(C137,'Backing Sheet - Buildings'!$AA$2:$AA$101,0)),1,0))</f>
        <v/>
      </c>
    </row>
    <row r="138" spans="1:30" s="87" customFormat="1" ht="34.5" customHeight="1" x14ac:dyDescent="0.25">
      <c r="A138" s="169" t="s">
        <v>655</v>
      </c>
      <c r="B138" s="874"/>
      <c r="C138" s="459"/>
      <c r="D138" s="490"/>
      <c r="E138" s="831"/>
      <c r="F138" s="354"/>
      <c r="G138" s="354"/>
      <c r="H138" s="1249"/>
      <c r="I138" s="491"/>
      <c r="J138" s="491"/>
      <c r="K138" s="452" t="str">
        <f t="shared" si="17"/>
        <v/>
      </c>
      <c r="L138" s="571" t="str">
        <f t="shared" si="18"/>
        <v/>
      </c>
      <c r="M138" s="491"/>
      <c r="N138" s="491"/>
      <c r="O138" s="354"/>
      <c r="P138" s="910"/>
      <c r="Q138" s="536"/>
      <c r="R138" s="321"/>
      <c r="S138" s="939"/>
      <c r="T138" s="678"/>
      <c r="U138" s="678"/>
      <c r="V138" s="678"/>
      <c r="W138" s="483">
        <f t="shared" si="19"/>
        <v>0</v>
      </c>
      <c r="X138" s="781"/>
      <c r="Y138" s="10"/>
      <c r="Z138" s="10" t="str">
        <f t="shared" si="22"/>
        <v/>
      </c>
      <c r="AA138" s="571" t="str">
        <f t="shared" si="16"/>
        <v/>
      </c>
      <c r="AB138" s="571" t="str">
        <f t="shared" si="20"/>
        <v/>
      </c>
      <c r="AC138" s="571" t="str">
        <f t="shared" si="21"/>
        <v/>
      </c>
      <c r="AD138" s="571" t="str">
        <f>IF(C138="","",IF(ISNUMBER(MATCH(C138,'Backing Sheet - Buildings'!$AA$2:$AA$101,0)),1,0))</f>
        <v/>
      </c>
    </row>
    <row r="139" spans="1:30" s="87" customFormat="1" ht="34.5" customHeight="1" x14ac:dyDescent="0.25">
      <c r="A139" s="169" t="s">
        <v>656</v>
      </c>
      <c r="B139" s="874"/>
      <c r="C139" s="459"/>
      <c r="D139" s="490"/>
      <c r="E139" s="831"/>
      <c r="F139" s="354"/>
      <c r="G139" s="354"/>
      <c r="H139" s="1249"/>
      <c r="I139" s="491"/>
      <c r="J139" s="491"/>
      <c r="K139" s="452" t="str">
        <f t="shared" si="17"/>
        <v/>
      </c>
      <c r="L139" s="571" t="str">
        <f t="shared" si="18"/>
        <v/>
      </c>
      <c r="M139" s="491"/>
      <c r="N139" s="491"/>
      <c r="O139" s="354"/>
      <c r="P139" s="910"/>
      <c r="Q139" s="536"/>
      <c r="R139" s="321"/>
      <c r="S139" s="939"/>
      <c r="T139" s="678"/>
      <c r="U139" s="678"/>
      <c r="V139" s="678"/>
      <c r="W139" s="483">
        <f t="shared" si="19"/>
        <v>0</v>
      </c>
      <c r="X139" s="781"/>
      <c r="Y139" s="10"/>
      <c r="Z139" s="10" t="str">
        <f t="shared" si="22"/>
        <v/>
      </c>
      <c r="AA139" s="571" t="str">
        <f t="shared" si="16"/>
        <v/>
      </c>
      <c r="AB139" s="571" t="str">
        <f t="shared" si="20"/>
        <v/>
      </c>
      <c r="AC139" s="571" t="str">
        <f t="shared" si="21"/>
        <v/>
      </c>
      <c r="AD139" s="571" t="str">
        <f>IF(C139="","",IF(ISNUMBER(MATCH(C139,'Backing Sheet - Buildings'!$AA$2:$AA$101,0)),1,0))</f>
        <v/>
      </c>
    </row>
    <row r="140" spans="1:30" s="87" customFormat="1" ht="34.5" customHeight="1" x14ac:dyDescent="0.25">
      <c r="A140" s="169" t="s">
        <v>657</v>
      </c>
      <c r="B140" s="874"/>
      <c r="C140" s="459"/>
      <c r="D140" s="490"/>
      <c r="E140" s="831"/>
      <c r="F140" s="354"/>
      <c r="G140" s="354"/>
      <c r="H140" s="1249"/>
      <c r="I140" s="491"/>
      <c r="J140" s="491"/>
      <c r="K140" s="452" t="str">
        <f t="shared" si="17"/>
        <v/>
      </c>
      <c r="L140" s="571" t="str">
        <f t="shared" si="18"/>
        <v/>
      </c>
      <c r="M140" s="491"/>
      <c r="N140" s="491"/>
      <c r="O140" s="354"/>
      <c r="P140" s="910"/>
      <c r="Q140" s="536"/>
      <c r="R140" s="321"/>
      <c r="S140" s="939"/>
      <c r="T140" s="678"/>
      <c r="U140" s="678"/>
      <c r="V140" s="678"/>
      <c r="W140" s="483">
        <f t="shared" si="19"/>
        <v>0</v>
      </c>
      <c r="X140" s="781"/>
      <c r="Y140" s="10"/>
      <c r="Z140" s="10" t="str">
        <f t="shared" si="22"/>
        <v/>
      </c>
      <c r="AA140" s="571" t="str">
        <f t="shared" si="16"/>
        <v/>
      </c>
      <c r="AB140" s="571" t="str">
        <f t="shared" si="20"/>
        <v/>
      </c>
      <c r="AC140" s="571" t="str">
        <f t="shared" si="21"/>
        <v/>
      </c>
      <c r="AD140" s="571" t="str">
        <f>IF(C140="","",IF(ISNUMBER(MATCH(C140,'Backing Sheet - Buildings'!$AA$2:$AA$101,0)),1,0))</f>
        <v/>
      </c>
    </row>
    <row r="141" spans="1:30" s="87" customFormat="1" ht="34.5" customHeight="1" x14ac:dyDescent="0.25">
      <c r="A141" s="169" t="s">
        <v>658</v>
      </c>
      <c r="B141" s="874"/>
      <c r="C141" s="459"/>
      <c r="D141" s="490"/>
      <c r="E141" s="831"/>
      <c r="F141" s="354"/>
      <c r="G141" s="354"/>
      <c r="H141" s="1249"/>
      <c r="I141" s="491"/>
      <c r="J141" s="491"/>
      <c r="K141" s="452" t="str">
        <f t="shared" si="17"/>
        <v/>
      </c>
      <c r="L141" s="571" t="str">
        <f t="shared" si="18"/>
        <v/>
      </c>
      <c r="M141" s="491"/>
      <c r="N141" s="491"/>
      <c r="O141" s="354"/>
      <c r="P141" s="910"/>
      <c r="Q141" s="536"/>
      <c r="R141" s="321"/>
      <c r="S141" s="939"/>
      <c r="T141" s="678"/>
      <c r="U141" s="678"/>
      <c r="V141" s="678"/>
      <c r="W141" s="483">
        <f t="shared" si="19"/>
        <v>0</v>
      </c>
      <c r="X141" s="781"/>
      <c r="Y141" s="10"/>
      <c r="Z141" s="10" t="str">
        <f t="shared" si="22"/>
        <v/>
      </c>
      <c r="AA141" s="571" t="str">
        <f t="shared" si="16"/>
        <v/>
      </c>
      <c r="AB141" s="571" t="str">
        <f t="shared" si="20"/>
        <v/>
      </c>
      <c r="AC141" s="571" t="str">
        <f t="shared" si="21"/>
        <v/>
      </c>
      <c r="AD141" s="571" t="str">
        <f>IF(C141="","",IF(ISNUMBER(MATCH(C141,'Backing Sheet - Buildings'!$AA$2:$AA$101,0)),1,0))</f>
        <v/>
      </c>
    </row>
    <row r="142" spans="1:30" s="87" customFormat="1" ht="34.5" customHeight="1" x14ac:dyDescent="0.25">
      <c r="A142" s="169" t="s">
        <v>659</v>
      </c>
      <c r="B142" s="874"/>
      <c r="C142" s="459"/>
      <c r="D142" s="490"/>
      <c r="E142" s="831"/>
      <c r="F142" s="354"/>
      <c r="G142" s="354"/>
      <c r="H142" s="1249"/>
      <c r="I142" s="491"/>
      <c r="J142" s="491"/>
      <c r="K142" s="452" t="str">
        <f t="shared" si="17"/>
        <v/>
      </c>
      <c r="L142" s="571" t="str">
        <f t="shared" si="18"/>
        <v/>
      </c>
      <c r="M142" s="491"/>
      <c r="N142" s="491"/>
      <c r="O142" s="354"/>
      <c r="P142" s="910"/>
      <c r="Q142" s="536"/>
      <c r="R142" s="321"/>
      <c r="S142" s="939"/>
      <c r="T142" s="678"/>
      <c r="U142" s="678"/>
      <c r="V142" s="678"/>
      <c r="W142" s="483">
        <f t="shared" si="19"/>
        <v>0</v>
      </c>
      <c r="X142" s="781"/>
      <c r="Y142" s="10"/>
      <c r="Z142" s="10" t="str">
        <f t="shared" si="22"/>
        <v/>
      </c>
      <c r="AA142" s="571" t="str">
        <f t="shared" si="16"/>
        <v/>
      </c>
      <c r="AB142" s="571" t="str">
        <f t="shared" si="20"/>
        <v/>
      </c>
      <c r="AC142" s="571" t="str">
        <f t="shared" si="21"/>
        <v/>
      </c>
      <c r="AD142" s="571" t="str">
        <f>IF(C142="","",IF(ISNUMBER(MATCH(C142,'Backing Sheet - Buildings'!$AA$2:$AA$101,0)),1,0))</f>
        <v/>
      </c>
    </row>
    <row r="143" spans="1:30" s="87" customFormat="1" ht="34.5" customHeight="1" x14ac:dyDescent="0.25">
      <c r="A143" s="169" t="s">
        <v>660</v>
      </c>
      <c r="B143" s="874"/>
      <c r="C143" s="459"/>
      <c r="D143" s="490"/>
      <c r="E143" s="831"/>
      <c r="F143" s="354"/>
      <c r="G143" s="354"/>
      <c r="H143" s="1249"/>
      <c r="I143" s="491"/>
      <c r="J143" s="491"/>
      <c r="K143" s="452" t="str">
        <f t="shared" si="17"/>
        <v/>
      </c>
      <c r="L143" s="571" t="str">
        <f t="shared" si="18"/>
        <v/>
      </c>
      <c r="M143" s="491"/>
      <c r="N143" s="491"/>
      <c r="O143" s="354"/>
      <c r="P143" s="910"/>
      <c r="Q143" s="536"/>
      <c r="R143" s="321"/>
      <c r="S143" s="939"/>
      <c r="T143" s="678"/>
      <c r="U143" s="678"/>
      <c r="V143" s="678"/>
      <c r="W143" s="483">
        <f t="shared" si="19"/>
        <v>0</v>
      </c>
      <c r="X143" s="781"/>
      <c r="Y143" s="10"/>
      <c r="Z143" s="10" t="str">
        <f t="shared" si="22"/>
        <v/>
      </c>
      <c r="AA143" s="571" t="str">
        <f t="shared" si="16"/>
        <v/>
      </c>
      <c r="AB143" s="571" t="str">
        <f t="shared" si="20"/>
        <v/>
      </c>
      <c r="AC143" s="571" t="str">
        <f t="shared" si="21"/>
        <v/>
      </c>
      <c r="AD143" s="571" t="str">
        <f>IF(C143="","",IF(ISNUMBER(MATCH(C143,'Backing Sheet - Buildings'!$AA$2:$AA$101,0)),1,0))</f>
        <v/>
      </c>
    </row>
    <row r="144" spans="1:30" s="87" customFormat="1" ht="34.5" customHeight="1" x14ac:dyDescent="0.25">
      <c r="A144" s="169" t="s">
        <v>661</v>
      </c>
      <c r="B144" s="874"/>
      <c r="C144" s="459"/>
      <c r="D144" s="490"/>
      <c r="E144" s="831"/>
      <c r="F144" s="354"/>
      <c r="G144" s="354"/>
      <c r="H144" s="1249"/>
      <c r="I144" s="491"/>
      <c r="J144" s="491"/>
      <c r="K144" s="452" t="str">
        <f t="shared" si="17"/>
        <v/>
      </c>
      <c r="L144" s="571" t="str">
        <f t="shared" si="18"/>
        <v/>
      </c>
      <c r="M144" s="491"/>
      <c r="N144" s="491"/>
      <c r="O144" s="354"/>
      <c r="P144" s="910"/>
      <c r="Q144" s="536"/>
      <c r="R144" s="321"/>
      <c r="S144" s="939"/>
      <c r="T144" s="678"/>
      <c r="U144" s="678"/>
      <c r="V144" s="678"/>
      <c r="W144" s="483">
        <f t="shared" si="19"/>
        <v>0</v>
      </c>
      <c r="X144" s="781"/>
      <c r="Y144" s="10"/>
      <c r="Z144" s="10" t="str">
        <f t="shared" si="22"/>
        <v/>
      </c>
      <c r="AA144" s="571" t="str">
        <f t="shared" si="16"/>
        <v/>
      </c>
      <c r="AB144" s="571" t="str">
        <f t="shared" si="20"/>
        <v/>
      </c>
      <c r="AC144" s="571" t="str">
        <f t="shared" si="21"/>
        <v/>
      </c>
      <c r="AD144" s="571" t="str">
        <f>IF(C144="","",IF(ISNUMBER(MATCH(C144,'Backing Sheet - Buildings'!$AA$2:$AA$101,0)),1,0))</f>
        <v/>
      </c>
    </row>
    <row r="145" spans="1:30" s="87" customFormat="1" ht="34.5" customHeight="1" x14ac:dyDescent="0.25">
      <c r="A145" s="169" t="s">
        <v>662</v>
      </c>
      <c r="B145" s="874"/>
      <c r="C145" s="459"/>
      <c r="D145" s="490"/>
      <c r="E145" s="831"/>
      <c r="F145" s="354"/>
      <c r="G145" s="354"/>
      <c r="H145" s="1249"/>
      <c r="I145" s="491"/>
      <c r="J145" s="491"/>
      <c r="K145" s="452" t="str">
        <f t="shared" si="17"/>
        <v/>
      </c>
      <c r="L145" s="571" t="str">
        <f t="shared" si="18"/>
        <v/>
      </c>
      <c r="M145" s="491"/>
      <c r="N145" s="491"/>
      <c r="O145" s="354"/>
      <c r="P145" s="910"/>
      <c r="Q145" s="536"/>
      <c r="R145" s="321"/>
      <c r="S145" s="939"/>
      <c r="T145" s="678"/>
      <c r="U145" s="678"/>
      <c r="V145" s="678"/>
      <c r="W145" s="483">
        <f t="shared" si="19"/>
        <v>0</v>
      </c>
      <c r="X145" s="781"/>
      <c r="Y145" s="10"/>
      <c r="Z145" s="10" t="str">
        <f t="shared" si="22"/>
        <v/>
      </c>
      <c r="AA145" s="571" t="str">
        <f t="shared" si="16"/>
        <v/>
      </c>
      <c r="AB145" s="571" t="str">
        <f t="shared" si="20"/>
        <v/>
      </c>
      <c r="AC145" s="571" t="str">
        <f t="shared" si="21"/>
        <v/>
      </c>
      <c r="AD145" s="571" t="str">
        <f>IF(C145="","",IF(ISNUMBER(MATCH(C145,'Backing Sheet - Buildings'!$AA$2:$AA$101,0)),1,0))</f>
        <v/>
      </c>
    </row>
    <row r="146" spans="1:30" s="87" customFormat="1" ht="34.5" customHeight="1" x14ac:dyDescent="0.25">
      <c r="A146" s="169" t="s">
        <v>663</v>
      </c>
      <c r="B146" s="874"/>
      <c r="C146" s="459"/>
      <c r="D146" s="490"/>
      <c r="E146" s="831"/>
      <c r="F146" s="354"/>
      <c r="G146" s="354"/>
      <c r="H146" s="1249"/>
      <c r="I146" s="491"/>
      <c r="J146" s="491"/>
      <c r="K146" s="452" t="str">
        <f t="shared" si="17"/>
        <v/>
      </c>
      <c r="L146" s="571" t="str">
        <f t="shared" si="18"/>
        <v/>
      </c>
      <c r="M146" s="491"/>
      <c r="N146" s="491"/>
      <c r="O146" s="354"/>
      <c r="P146" s="910"/>
      <c r="Q146" s="536"/>
      <c r="R146" s="321"/>
      <c r="S146" s="939"/>
      <c r="T146" s="678"/>
      <c r="U146" s="678"/>
      <c r="V146" s="678"/>
      <c r="W146" s="483">
        <f t="shared" si="19"/>
        <v>0</v>
      </c>
      <c r="X146" s="781"/>
      <c r="Y146" s="10"/>
      <c r="Z146" s="10" t="str">
        <f t="shared" si="22"/>
        <v/>
      </c>
      <c r="AA146" s="571" t="str">
        <f t="shared" si="16"/>
        <v/>
      </c>
      <c r="AB146" s="571" t="str">
        <f t="shared" si="20"/>
        <v/>
      </c>
      <c r="AC146" s="571" t="str">
        <f t="shared" si="21"/>
        <v/>
      </c>
      <c r="AD146" s="571" t="str">
        <f>IF(C146="","",IF(ISNUMBER(MATCH(C146,'Backing Sheet - Buildings'!$AA$2:$AA$101,0)),1,0))</f>
        <v/>
      </c>
    </row>
    <row r="147" spans="1:30" s="87" customFormat="1" ht="34.5" customHeight="1" x14ac:dyDescent="0.25">
      <c r="A147" s="169" t="s">
        <v>664</v>
      </c>
      <c r="B147" s="874"/>
      <c r="C147" s="459"/>
      <c r="D147" s="490"/>
      <c r="E147" s="831"/>
      <c r="F147" s="354"/>
      <c r="G147" s="354"/>
      <c r="H147" s="1249"/>
      <c r="I147" s="491"/>
      <c r="J147" s="491"/>
      <c r="K147" s="452" t="str">
        <f t="shared" si="17"/>
        <v/>
      </c>
      <c r="L147" s="571" t="str">
        <f t="shared" si="18"/>
        <v/>
      </c>
      <c r="M147" s="491"/>
      <c r="N147" s="491"/>
      <c r="O147" s="354"/>
      <c r="P147" s="910"/>
      <c r="Q147" s="536"/>
      <c r="R147" s="321"/>
      <c r="S147" s="939"/>
      <c r="T147" s="678"/>
      <c r="U147" s="678"/>
      <c r="V147" s="678"/>
      <c r="W147" s="483">
        <f t="shared" si="19"/>
        <v>0</v>
      </c>
      <c r="X147" s="781"/>
      <c r="Y147" s="10"/>
      <c r="Z147" s="10" t="str">
        <f t="shared" si="22"/>
        <v/>
      </c>
      <c r="AA147" s="571" t="str">
        <f t="shared" si="16"/>
        <v/>
      </c>
      <c r="AB147" s="571" t="str">
        <f t="shared" si="20"/>
        <v/>
      </c>
      <c r="AC147" s="571" t="str">
        <f t="shared" si="21"/>
        <v/>
      </c>
      <c r="AD147" s="571" t="str">
        <f>IF(C147="","",IF(ISNUMBER(MATCH(C147,'Backing Sheet - Buildings'!$AA$2:$AA$101,0)),1,0))</f>
        <v/>
      </c>
    </row>
    <row r="148" spans="1:30" s="87" customFormat="1" ht="34.5" customHeight="1" x14ac:dyDescent="0.25">
      <c r="A148" s="169" t="s">
        <v>665</v>
      </c>
      <c r="B148" s="874"/>
      <c r="C148" s="459"/>
      <c r="D148" s="490"/>
      <c r="E148" s="831"/>
      <c r="F148" s="354"/>
      <c r="G148" s="354"/>
      <c r="H148" s="1249"/>
      <c r="I148" s="491"/>
      <c r="J148" s="491"/>
      <c r="K148" s="452" t="str">
        <f t="shared" si="17"/>
        <v/>
      </c>
      <c r="L148" s="571" t="str">
        <f t="shared" si="18"/>
        <v/>
      </c>
      <c r="M148" s="491"/>
      <c r="N148" s="491"/>
      <c r="O148" s="354"/>
      <c r="P148" s="910"/>
      <c r="Q148" s="536"/>
      <c r="R148" s="321"/>
      <c r="S148" s="939"/>
      <c r="T148" s="678"/>
      <c r="U148" s="678"/>
      <c r="V148" s="678"/>
      <c r="W148" s="483">
        <f t="shared" si="19"/>
        <v>0</v>
      </c>
      <c r="X148" s="781"/>
      <c r="Y148" s="10"/>
      <c r="Z148" s="10" t="str">
        <f t="shared" si="22"/>
        <v/>
      </c>
      <c r="AA148" s="571" t="str">
        <f t="shared" si="16"/>
        <v/>
      </c>
      <c r="AB148" s="571" t="str">
        <f t="shared" si="20"/>
        <v/>
      </c>
      <c r="AC148" s="571" t="str">
        <f t="shared" si="21"/>
        <v/>
      </c>
      <c r="AD148" s="571" t="str">
        <f>IF(C148="","",IF(ISNUMBER(MATCH(C148,'Backing Sheet - Buildings'!$AA$2:$AA$101,0)),1,0))</f>
        <v/>
      </c>
    </row>
    <row r="149" spans="1:30" s="87" customFormat="1" ht="34.5" customHeight="1" x14ac:dyDescent="0.25">
      <c r="A149" s="169" t="s">
        <v>666</v>
      </c>
      <c r="B149" s="874"/>
      <c r="C149" s="459"/>
      <c r="D149" s="490"/>
      <c r="E149" s="831"/>
      <c r="F149" s="354"/>
      <c r="G149" s="354"/>
      <c r="H149" s="1249"/>
      <c r="I149" s="491"/>
      <c r="J149" s="491"/>
      <c r="K149" s="452" t="str">
        <f t="shared" si="17"/>
        <v/>
      </c>
      <c r="L149" s="571" t="str">
        <f t="shared" si="18"/>
        <v/>
      </c>
      <c r="M149" s="491"/>
      <c r="N149" s="491"/>
      <c r="O149" s="354"/>
      <c r="P149" s="910"/>
      <c r="Q149" s="536"/>
      <c r="R149" s="321"/>
      <c r="S149" s="939"/>
      <c r="T149" s="678"/>
      <c r="U149" s="678"/>
      <c r="V149" s="678"/>
      <c r="W149" s="483">
        <f t="shared" si="19"/>
        <v>0</v>
      </c>
      <c r="X149" s="781"/>
      <c r="Y149" s="10"/>
      <c r="Z149" s="10" t="str">
        <f t="shared" si="22"/>
        <v/>
      </c>
      <c r="AA149" s="571" t="str">
        <f t="shared" si="16"/>
        <v/>
      </c>
      <c r="AB149" s="571" t="str">
        <f t="shared" si="20"/>
        <v/>
      </c>
      <c r="AC149" s="571" t="str">
        <f t="shared" si="21"/>
        <v/>
      </c>
      <c r="AD149" s="571" t="str">
        <f>IF(C149="","",IF(ISNUMBER(MATCH(C149,'Backing Sheet - Buildings'!$AA$2:$AA$101,0)),1,0))</f>
        <v/>
      </c>
    </row>
    <row r="150" spans="1:30" s="87" customFormat="1" ht="34.5" hidden="1" customHeight="1" outlineLevel="1" x14ac:dyDescent="0.25">
      <c r="A150" s="169" t="s">
        <v>667</v>
      </c>
      <c r="B150" s="874"/>
      <c r="C150" s="459"/>
      <c r="D150" s="490"/>
      <c r="E150" s="831"/>
      <c r="F150" s="354"/>
      <c r="G150" s="354"/>
      <c r="H150" s="1249"/>
      <c r="I150" s="491"/>
      <c r="J150" s="491"/>
      <c r="K150" s="452" t="str">
        <f t="shared" si="17"/>
        <v/>
      </c>
      <c r="L150" s="571" t="str">
        <f t="shared" si="18"/>
        <v/>
      </c>
      <c r="M150" s="491"/>
      <c r="N150" s="491"/>
      <c r="O150" s="354"/>
      <c r="P150" s="910"/>
      <c r="Q150" s="536"/>
      <c r="R150" s="321"/>
      <c r="S150" s="939"/>
      <c r="T150" s="678"/>
      <c r="U150" s="678"/>
      <c r="V150" s="678"/>
      <c r="W150" s="483">
        <f t="shared" si="19"/>
        <v>0</v>
      </c>
      <c r="X150" s="781"/>
      <c r="Y150" s="10"/>
      <c r="Z150" s="10" t="str">
        <f t="shared" si="22"/>
        <v/>
      </c>
      <c r="AA150" s="571" t="str">
        <f t="shared" si="16"/>
        <v/>
      </c>
      <c r="AB150" s="571" t="str">
        <f t="shared" si="20"/>
        <v/>
      </c>
      <c r="AC150" s="571" t="str">
        <f t="shared" si="21"/>
        <v/>
      </c>
      <c r="AD150" s="571" t="str">
        <f>IF(C150="","",IF(ISNUMBER(MATCH(C150,'Backing Sheet - Buildings'!$AA$2:$AA$101,0)),1,0))</f>
        <v/>
      </c>
    </row>
    <row r="151" spans="1:30" s="87" customFormat="1" ht="34.5" hidden="1" customHeight="1" outlineLevel="1" x14ac:dyDescent="0.25">
      <c r="A151" s="169" t="s">
        <v>668</v>
      </c>
      <c r="B151" s="874"/>
      <c r="C151" s="459"/>
      <c r="D151" s="490"/>
      <c r="E151" s="831"/>
      <c r="F151" s="354"/>
      <c r="G151" s="354"/>
      <c r="H151" s="1249"/>
      <c r="I151" s="491"/>
      <c r="J151" s="491"/>
      <c r="K151" s="452" t="str">
        <f t="shared" si="17"/>
        <v/>
      </c>
      <c r="L151" s="571" t="str">
        <f t="shared" si="18"/>
        <v/>
      </c>
      <c r="M151" s="491"/>
      <c r="N151" s="491"/>
      <c r="O151" s="354"/>
      <c r="P151" s="910"/>
      <c r="Q151" s="536"/>
      <c r="R151" s="321"/>
      <c r="S151" s="939"/>
      <c r="T151" s="678"/>
      <c r="U151" s="678"/>
      <c r="V151" s="678"/>
      <c r="W151" s="483">
        <f t="shared" si="19"/>
        <v>0</v>
      </c>
      <c r="X151" s="781"/>
      <c r="Y151" s="10"/>
      <c r="Z151" s="10" t="str">
        <f t="shared" si="22"/>
        <v/>
      </c>
      <c r="AA151" s="571" t="str">
        <f t="shared" si="16"/>
        <v/>
      </c>
      <c r="AB151" s="571" t="str">
        <f t="shared" si="20"/>
        <v/>
      </c>
      <c r="AC151" s="571" t="str">
        <f t="shared" si="21"/>
        <v/>
      </c>
      <c r="AD151" s="571" t="str">
        <f>IF(C151="","",IF(ISNUMBER(MATCH(C151,'Backing Sheet - Buildings'!$AA$2:$AA$101,0)),1,0))</f>
        <v/>
      </c>
    </row>
    <row r="152" spans="1:30" s="87" customFormat="1" ht="34.5" hidden="1" customHeight="1" outlineLevel="1" x14ac:dyDescent="0.25">
      <c r="A152" s="169" t="s">
        <v>669</v>
      </c>
      <c r="B152" s="874"/>
      <c r="C152" s="459"/>
      <c r="D152" s="490"/>
      <c r="E152" s="831"/>
      <c r="F152" s="354"/>
      <c r="G152" s="354"/>
      <c r="H152" s="1249"/>
      <c r="I152" s="491"/>
      <c r="J152" s="491"/>
      <c r="K152" s="452" t="str">
        <f t="shared" si="17"/>
        <v/>
      </c>
      <c r="L152" s="571" t="str">
        <f t="shared" si="18"/>
        <v/>
      </c>
      <c r="M152" s="491"/>
      <c r="N152" s="491"/>
      <c r="O152" s="354"/>
      <c r="P152" s="910"/>
      <c r="Q152" s="536"/>
      <c r="R152" s="321"/>
      <c r="S152" s="939"/>
      <c r="T152" s="678"/>
      <c r="U152" s="678"/>
      <c r="V152" s="678"/>
      <c r="W152" s="483">
        <f t="shared" si="19"/>
        <v>0</v>
      </c>
      <c r="X152" s="781"/>
      <c r="Y152" s="10"/>
      <c r="Z152" s="10" t="str">
        <f t="shared" si="22"/>
        <v/>
      </c>
      <c r="AA152" s="571" t="str">
        <f t="shared" ref="AA152:AA183" si="23">IFERROR(W152/K152,"")</f>
        <v/>
      </c>
      <c r="AB152" s="571" t="str">
        <f t="shared" si="20"/>
        <v/>
      </c>
      <c r="AC152" s="571" t="str">
        <f t="shared" si="21"/>
        <v/>
      </c>
      <c r="AD152" s="571" t="str">
        <f>IF(C152="","",IF(ISNUMBER(MATCH(C152,'Backing Sheet - Buildings'!$AA$2:$AA$101,0)),1,0))</f>
        <v/>
      </c>
    </row>
    <row r="153" spans="1:30" s="87" customFormat="1" ht="34.5" hidden="1" customHeight="1" outlineLevel="1" x14ac:dyDescent="0.25">
      <c r="A153" s="169" t="s">
        <v>670</v>
      </c>
      <c r="B153" s="874"/>
      <c r="C153" s="459"/>
      <c r="D153" s="490"/>
      <c r="E153" s="831"/>
      <c r="F153" s="354"/>
      <c r="G153" s="354"/>
      <c r="H153" s="1249"/>
      <c r="I153" s="491"/>
      <c r="J153" s="491"/>
      <c r="K153" s="452" t="str">
        <f t="shared" si="17"/>
        <v/>
      </c>
      <c r="L153" s="571" t="str">
        <f t="shared" si="18"/>
        <v/>
      </c>
      <c r="M153" s="491"/>
      <c r="N153" s="491"/>
      <c r="O153" s="354"/>
      <c r="P153" s="910"/>
      <c r="Q153" s="536"/>
      <c r="R153" s="321"/>
      <c r="S153" s="939"/>
      <c r="T153" s="678"/>
      <c r="U153" s="678"/>
      <c r="V153" s="678"/>
      <c r="W153" s="483">
        <f t="shared" si="19"/>
        <v>0</v>
      </c>
      <c r="X153" s="781"/>
      <c r="Y153" s="10"/>
      <c r="Z153" s="10" t="str">
        <f t="shared" si="22"/>
        <v/>
      </c>
      <c r="AA153" s="571" t="str">
        <f t="shared" si="23"/>
        <v/>
      </c>
      <c r="AB153" s="571" t="str">
        <f t="shared" si="20"/>
        <v/>
      </c>
      <c r="AC153" s="571" t="str">
        <f t="shared" si="21"/>
        <v/>
      </c>
      <c r="AD153" s="571" t="str">
        <f>IF(C153="","",IF(ISNUMBER(MATCH(C153,'Backing Sheet - Buildings'!$AA$2:$AA$101,0)),1,0))</f>
        <v/>
      </c>
    </row>
    <row r="154" spans="1:30" s="87" customFormat="1" ht="34.5" hidden="1" customHeight="1" outlineLevel="1" x14ac:dyDescent="0.25">
      <c r="A154" s="169" t="s">
        <v>671</v>
      </c>
      <c r="B154" s="874"/>
      <c r="C154" s="459"/>
      <c r="D154" s="490"/>
      <c r="E154" s="831"/>
      <c r="F154" s="354"/>
      <c r="G154" s="354"/>
      <c r="H154" s="1249"/>
      <c r="I154" s="491"/>
      <c r="J154" s="491"/>
      <c r="K154" s="452" t="str">
        <f t="shared" si="17"/>
        <v/>
      </c>
      <c r="L154" s="571" t="str">
        <f t="shared" si="18"/>
        <v/>
      </c>
      <c r="M154" s="491"/>
      <c r="N154" s="491"/>
      <c r="O154" s="354"/>
      <c r="P154" s="910"/>
      <c r="Q154" s="536"/>
      <c r="R154" s="321"/>
      <c r="S154" s="939"/>
      <c r="T154" s="678"/>
      <c r="U154" s="678"/>
      <c r="V154" s="678"/>
      <c r="W154" s="483">
        <f t="shared" si="19"/>
        <v>0</v>
      </c>
      <c r="X154" s="781"/>
      <c r="Y154" s="10"/>
      <c r="Z154" s="10" t="str">
        <f t="shared" si="22"/>
        <v/>
      </c>
      <c r="AA154" s="571" t="str">
        <f t="shared" si="23"/>
        <v/>
      </c>
      <c r="AB154" s="571" t="str">
        <f t="shared" si="20"/>
        <v/>
      </c>
      <c r="AC154" s="571" t="str">
        <f t="shared" si="21"/>
        <v/>
      </c>
      <c r="AD154" s="571" t="str">
        <f>IF(C154="","",IF(ISNUMBER(MATCH(C154,'Backing Sheet - Buildings'!$AA$2:$AA$101,0)),1,0))</f>
        <v/>
      </c>
    </row>
    <row r="155" spans="1:30" s="87" customFormat="1" ht="34.5" hidden="1" customHeight="1" outlineLevel="1" x14ac:dyDescent="0.25">
      <c r="A155" s="169" t="s">
        <v>672</v>
      </c>
      <c r="B155" s="874"/>
      <c r="C155" s="459"/>
      <c r="D155" s="490"/>
      <c r="E155" s="831"/>
      <c r="F155" s="354"/>
      <c r="G155" s="354"/>
      <c r="H155" s="1249"/>
      <c r="I155" s="491"/>
      <c r="J155" s="491"/>
      <c r="K155" s="452" t="str">
        <f t="shared" si="17"/>
        <v/>
      </c>
      <c r="L155" s="571" t="str">
        <f t="shared" si="18"/>
        <v/>
      </c>
      <c r="M155" s="491"/>
      <c r="N155" s="491"/>
      <c r="O155" s="354"/>
      <c r="P155" s="910"/>
      <c r="Q155" s="536"/>
      <c r="R155" s="321"/>
      <c r="S155" s="939"/>
      <c r="T155" s="678"/>
      <c r="U155" s="678"/>
      <c r="V155" s="678"/>
      <c r="W155" s="483">
        <f t="shared" si="19"/>
        <v>0</v>
      </c>
      <c r="X155" s="781"/>
      <c r="Y155" s="10"/>
      <c r="Z155" s="10" t="str">
        <f t="shared" si="22"/>
        <v/>
      </c>
      <c r="AA155" s="571" t="str">
        <f t="shared" si="23"/>
        <v/>
      </c>
      <c r="AB155" s="571" t="str">
        <f t="shared" si="20"/>
        <v/>
      </c>
      <c r="AC155" s="571" t="str">
        <f t="shared" si="21"/>
        <v/>
      </c>
      <c r="AD155" s="571" t="str">
        <f>IF(C155="","",IF(ISNUMBER(MATCH(C155,'Backing Sheet - Buildings'!$AA$2:$AA$101,0)),1,0))</f>
        <v/>
      </c>
    </row>
    <row r="156" spans="1:30" s="87" customFormat="1" ht="34.5" hidden="1" customHeight="1" outlineLevel="1" x14ac:dyDescent="0.25">
      <c r="A156" s="169" t="s">
        <v>673</v>
      </c>
      <c r="B156" s="874"/>
      <c r="C156" s="459"/>
      <c r="D156" s="490"/>
      <c r="E156" s="831"/>
      <c r="F156" s="354"/>
      <c r="G156" s="354"/>
      <c r="H156" s="1249"/>
      <c r="I156" s="491"/>
      <c r="J156" s="491"/>
      <c r="K156" s="452" t="str">
        <f t="shared" si="17"/>
        <v/>
      </c>
      <c r="L156" s="571" t="str">
        <f t="shared" si="18"/>
        <v/>
      </c>
      <c r="M156" s="491"/>
      <c r="N156" s="491"/>
      <c r="O156" s="354"/>
      <c r="P156" s="910"/>
      <c r="Q156" s="536"/>
      <c r="R156" s="321"/>
      <c r="S156" s="939"/>
      <c r="T156" s="678"/>
      <c r="U156" s="678"/>
      <c r="V156" s="678"/>
      <c r="W156" s="483">
        <f t="shared" si="19"/>
        <v>0</v>
      </c>
      <c r="X156" s="781"/>
      <c r="Y156" s="10"/>
      <c r="Z156" s="10" t="str">
        <f t="shared" si="22"/>
        <v/>
      </c>
      <c r="AA156" s="571" t="str">
        <f t="shared" si="23"/>
        <v/>
      </c>
      <c r="AB156" s="571" t="str">
        <f t="shared" si="20"/>
        <v/>
      </c>
      <c r="AC156" s="571" t="str">
        <f t="shared" si="21"/>
        <v/>
      </c>
      <c r="AD156" s="571" t="str">
        <f>IF(C156="","",IF(ISNUMBER(MATCH(C156,'Backing Sheet - Buildings'!$AA$2:$AA$101,0)),1,0))</f>
        <v/>
      </c>
    </row>
    <row r="157" spans="1:30" s="87" customFormat="1" ht="34.5" hidden="1" customHeight="1" outlineLevel="1" x14ac:dyDescent="0.25">
      <c r="A157" s="169" t="s">
        <v>674</v>
      </c>
      <c r="B157" s="874"/>
      <c r="C157" s="459"/>
      <c r="D157" s="490"/>
      <c r="E157" s="831"/>
      <c r="F157" s="354"/>
      <c r="G157" s="354"/>
      <c r="H157" s="1249"/>
      <c r="I157" s="491"/>
      <c r="J157" s="491"/>
      <c r="K157" s="452" t="str">
        <f t="shared" si="17"/>
        <v/>
      </c>
      <c r="L157" s="571" t="str">
        <f t="shared" si="18"/>
        <v/>
      </c>
      <c r="M157" s="491"/>
      <c r="N157" s="491"/>
      <c r="O157" s="354"/>
      <c r="P157" s="910"/>
      <c r="Q157" s="536"/>
      <c r="R157" s="321"/>
      <c r="S157" s="939"/>
      <c r="T157" s="678"/>
      <c r="U157" s="678"/>
      <c r="V157" s="678"/>
      <c r="W157" s="483">
        <f t="shared" si="19"/>
        <v>0</v>
      </c>
      <c r="X157" s="781"/>
      <c r="Y157" s="10"/>
      <c r="Z157" s="10" t="str">
        <f t="shared" si="22"/>
        <v/>
      </c>
      <c r="AA157" s="571" t="str">
        <f t="shared" si="23"/>
        <v/>
      </c>
      <c r="AB157" s="571" t="str">
        <f t="shared" si="20"/>
        <v/>
      </c>
      <c r="AC157" s="571" t="str">
        <f t="shared" si="21"/>
        <v/>
      </c>
      <c r="AD157" s="571" t="str">
        <f>IF(C157="","",IF(ISNUMBER(MATCH(C157,'Backing Sheet - Buildings'!$AA$2:$AA$101,0)),1,0))</f>
        <v/>
      </c>
    </row>
    <row r="158" spans="1:30" s="87" customFormat="1" ht="34.5" hidden="1" customHeight="1" outlineLevel="1" x14ac:dyDescent="0.25">
      <c r="A158" s="169" t="s">
        <v>675</v>
      </c>
      <c r="B158" s="874"/>
      <c r="C158" s="459"/>
      <c r="D158" s="490"/>
      <c r="E158" s="831"/>
      <c r="F158" s="354"/>
      <c r="G158" s="354"/>
      <c r="H158" s="1249"/>
      <c r="I158" s="491"/>
      <c r="J158" s="491"/>
      <c r="K158" s="452" t="str">
        <f t="shared" si="17"/>
        <v/>
      </c>
      <c r="L158" s="571" t="str">
        <f t="shared" si="18"/>
        <v/>
      </c>
      <c r="M158" s="491"/>
      <c r="N158" s="491"/>
      <c r="O158" s="354"/>
      <c r="P158" s="910"/>
      <c r="Q158" s="536"/>
      <c r="R158" s="321"/>
      <c r="S158" s="939"/>
      <c r="T158" s="678"/>
      <c r="U158" s="678"/>
      <c r="V158" s="678"/>
      <c r="W158" s="483">
        <f t="shared" si="19"/>
        <v>0</v>
      </c>
      <c r="X158" s="781"/>
      <c r="Y158" s="10"/>
      <c r="Z158" s="10" t="str">
        <f t="shared" si="22"/>
        <v/>
      </c>
      <c r="AA158" s="571" t="str">
        <f t="shared" si="23"/>
        <v/>
      </c>
      <c r="AB158" s="571" t="str">
        <f t="shared" si="20"/>
        <v/>
      </c>
      <c r="AC158" s="571" t="str">
        <f t="shared" si="21"/>
        <v/>
      </c>
      <c r="AD158" s="571" t="str">
        <f>IF(C158="","",IF(ISNUMBER(MATCH(C158,'Backing Sheet - Buildings'!$AA$2:$AA$101,0)),1,0))</f>
        <v/>
      </c>
    </row>
    <row r="159" spans="1:30" s="87" customFormat="1" ht="34.5" hidden="1" customHeight="1" outlineLevel="1" x14ac:dyDescent="0.25">
      <c r="A159" s="169" t="s">
        <v>676</v>
      </c>
      <c r="B159" s="874"/>
      <c r="C159" s="459"/>
      <c r="D159" s="490"/>
      <c r="E159" s="831"/>
      <c r="F159" s="354"/>
      <c r="G159" s="354"/>
      <c r="H159" s="1249"/>
      <c r="I159" s="491"/>
      <c r="J159" s="491"/>
      <c r="K159" s="452" t="str">
        <f t="shared" si="17"/>
        <v/>
      </c>
      <c r="L159" s="571" t="str">
        <f t="shared" si="18"/>
        <v/>
      </c>
      <c r="M159" s="491"/>
      <c r="N159" s="491"/>
      <c r="O159" s="354"/>
      <c r="P159" s="910"/>
      <c r="Q159" s="536"/>
      <c r="R159" s="321"/>
      <c r="S159" s="939"/>
      <c r="T159" s="678"/>
      <c r="U159" s="678"/>
      <c r="V159" s="678"/>
      <c r="W159" s="483">
        <f t="shared" si="19"/>
        <v>0</v>
      </c>
      <c r="X159" s="781"/>
      <c r="Y159" s="10"/>
      <c r="Z159" s="10" t="str">
        <f t="shared" si="22"/>
        <v/>
      </c>
      <c r="AA159" s="571" t="str">
        <f t="shared" si="23"/>
        <v/>
      </c>
      <c r="AB159" s="571" t="str">
        <f t="shared" si="20"/>
        <v/>
      </c>
      <c r="AC159" s="571" t="str">
        <f t="shared" si="21"/>
        <v/>
      </c>
      <c r="AD159" s="571" t="str">
        <f>IF(C159="","",IF(ISNUMBER(MATCH(C159,'Backing Sheet - Buildings'!$AA$2:$AA$101,0)),1,0))</f>
        <v/>
      </c>
    </row>
    <row r="160" spans="1:30" s="87" customFormat="1" ht="34.5" hidden="1" customHeight="1" outlineLevel="1" x14ac:dyDescent="0.25">
      <c r="A160" s="169" t="s">
        <v>677</v>
      </c>
      <c r="B160" s="874"/>
      <c r="C160" s="459"/>
      <c r="D160" s="490"/>
      <c r="E160" s="831"/>
      <c r="F160" s="354"/>
      <c r="G160" s="354"/>
      <c r="H160" s="1249"/>
      <c r="I160" s="491"/>
      <c r="J160" s="491"/>
      <c r="K160" s="452" t="str">
        <f t="shared" si="17"/>
        <v/>
      </c>
      <c r="L160" s="571" t="str">
        <f t="shared" si="18"/>
        <v/>
      </c>
      <c r="M160" s="491"/>
      <c r="N160" s="491"/>
      <c r="O160" s="354"/>
      <c r="P160" s="910"/>
      <c r="Q160" s="536"/>
      <c r="R160" s="321"/>
      <c r="S160" s="939"/>
      <c r="T160" s="678"/>
      <c r="U160" s="678"/>
      <c r="V160" s="678"/>
      <c r="W160" s="483">
        <f t="shared" si="19"/>
        <v>0</v>
      </c>
      <c r="X160" s="781"/>
      <c r="Y160" s="10"/>
      <c r="Z160" s="10" t="str">
        <f t="shared" si="22"/>
        <v/>
      </c>
      <c r="AA160" s="571" t="str">
        <f t="shared" si="23"/>
        <v/>
      </c>
      <c r="AB160" s="571" t="str">
        <f t="shared" si="20"/>
        <v/>
      </c>
      <c r="AC160" s="571" t="str">
        <f t="shared" si="21"/>
        <v/>
      </c>
      <c r="AD160" s="571" t="str">
        <f>IF(C160="","",IF(ISNUMBER(MATCH(C160,'Backing Sheet - Buildings'!$AA$2:$AA$101,0)),1,0))</f>
        <v/>
      </c>
    </row>
    <row r="161" spans="1:30" s="87" customFormat="1" ht="34.5" hidden="1" customHeight="1" outlineLevel="1" x14ac:dyDescent="0.25">
      <c r="A161" s="169" t="s">
        <v>678</v>
      </c>
      <c r="B161" s="874"/>
      <c r="C161" s="459"/>
      <c r="D161" s="490"/>
      <c r="E161" s="831"/>
      <c r="F161" s="354"/>
      <c r="G161" s="354"/>
      <c r="H161" s="1249"/>
      <c r="I161" s="491"/>
      <c r="J161" s="491"/>
      <c r="K161" s="452" t="str">
        <f t="shared" si="17"/>
        <v/>
      </c>
      <c r="L161" s="571" t="str">
        <f t="shared" si="18"/>
        <v/>
      </c>
      <c r="M161" s="491"/>
      <c r="N161" s="491"/>
      <c r="O161" s="354"/>
      <c r="P161" s="910"/>
      <c r="Q161" s="536"/>
      <c r="R161" s="321"/>
      <c r="S161" s="939"/>
      <c r="T161" s="678"/>
      <c r="U161" s="678"/>
      <c r="V161" s="678"/>
      <c r="W161" s="483">
        <f t="shared" si="19"/>
        <v>0</v>
      </c>
      <c r="X161" s="781"/>
      <c r="Y161" s="10"/>
      <c r="Z161" s="10" t="str">
        <f t="shared" si="22"/>
        <v/>
      </c>
      <c r="AA161" s="571" t="str">
        <f t="shared" si="23"/>
        <v/>
      </c>
      <c r="AB161" s="571" t="str">
        <f t="shared" si="20"/>
        <v/>
      </c>
      <c r="AC161" s="571" t="str">
        <f t="shared" si="21"/>
        <v/>
      </c>
      <c r="AD161" s="571" t="str">
        <f>IF(C161="","",IF(ISNUMBER(MATCH(C161,'Backing Sheet - Buildings'!$AA$2:$AA$101,0)),1,0))</f>
        <v/>
      </c>
    </row>
    <row r="162" spans="1:30" s="87" customFormat="1" ht="34.5" hidden="1" customHeight="1" outlineLevel="1" x14ac:dyDescent="0.25">
      <c r="A162" s="169" t="s">
        <v>679</v>
      </c>
      <c r="B162" s="874"/>
      <c r="C162" s="459"/>
      <c r="D162" s="490"/>
      <c r="E162" s="831"/>
      <c r="F162" s="354"/>
      <c r="G162" s="354"/>
      <c r="H162" s="1249"/>
      <c r="I162" s="491"/>
      <c r="J162" s="491"/>
      <c r="K162" s="452" t="str">
        <f t="shared" si="17"/>
        <v/>
      </c>
      <c r="L162" s="571" t="str">
        <f t="shared" si="18"/>
        <v/>
      </c>
      <c r="M162" s="491"/>
      <c r="N162" s="491"/>
      <c r="O162" s="354"/>
      <c r="P162" s="910"/>
      <c r="Q162" s="536"/>
      <c r="R162" s="321"/>
      <c r="S162" s="939"/>
      <c r="T162" s="678"/>
      <c r="U162" s="678"/>
      <c r="V162" s="678"/>
      <c r="W162" s="483">
        <f t="shared" si="19"/>
        <v>0</v>
      </c>
      <c r="X162" s="781"/>
      <c r="Y162" s="10"/>
      <c r="Z162" s="10" t="str">
        <f t="shared" ref="Z162:Z193" si="24">IFERROR(W162/K162,"")</f>
        <v/>
      </c>
      <c r="AA162" s="571" t="str">
        <f t="shared" si="23"/>
        <v/>
      </c>
      <c r="AB162" s="571" t="str">
        <f t="shared" si="20"/>
        <v/>
      </c>
      <c r="AC162" s="571" t="str">
        <f t="shared" si="21"/>
        <v/>
      </c>
      <c r="AD162" s="571" t="str">
        <f>IF(C162="","",IF(ISNUMBER(MATCH(C162,'Backing Sheet - Buildings'!$AA$2:$AA$101,0)),1,0))</f>
        <v/>
      </c>
    </row>
    <row r="163" spans="1:30" s="87" customFormat="1" ht="34.5" hidden="1" customHeight="1" outlineLevel="1" x14ac:dyDescent="0.25">
      <c r="A163" s="169" t="s">
        <v>680</v>
      </c>
      <c r="B163" s="874"/>
      <c r="C163" s="459"/>
      <c r="D163" s="490"/>
      <c r="E163" s="831"/>
      <c r="F163" s="354"/>
      <c r="G163" s="354"/>
      <c r="H163" s="1249"/>
      <c r="I163" s="491"/>
      <c r="J163" s="491"/>
      <c r="K163" s="452" t="str">
        <f t="shared" si="17"/>
        <v/>
      </c>
      <c r="L163" s="571" t="str">
        <f t="shared" si="18"/>
        <v/>
      </c>
      <c r="M163" s="491"/>
      <c r="N163" s="491"/>
      <c r="O163" s="354"/>
      <c r="P163" s="910"/>
      <c r="Q163" s="536"/>
      <c r="R163" s="321"/>
      <c r="S163" s="939"/>
      <c r="T163" s="678"/>
      <c r="U163" s="678"/>
      <c r="V163" s="678"/>
      <c r="W163" s="483">
        <f t="shared" si="19"/>
        <v>0</v>
      </c>
      <c r="X163" s="781"/>
      <c r="Y163" s="10"/>
      <c r="Z163" s="10" t="str">
        <f t="shared" si="24"/>
        <v/>
      </c>
      <c r="AA163" s="571" t="str">
        <f t="shared" si="23"/>
        <v/>
      </c>
      <c r="AB163" s="571" t="str">
        <f t="shared" si="20"/>
        <v/>
      </c>
      <c r="AC163" s="571" t="str">
        <f t="shared" si="21"/>
        <v/>
      </c>
      <c r="AD163" s="571" t="str">
        <f>IF(C163="","",IF(ISNUMBER(MATCH(C163,'Backing Sheet - Buildings'!$AA$2:$AA$101,0)),1,0))</f>
        <v/>
      </c>
    </row>
    <row r="164" spans="1:30" s="87" customFormat="1" ht="34.5" hidden="1" customHeight="1" outlineLevel="1" x14ac:dyDescent="0.25">
      <c r="A164" s="169" t="s">
        <v>681</v>
      </c>
      <c r="B164" s="874"/>
      <c r="C164" s="459"/>
      <c r="D164" s="490"/>
      <c r="E164" s="831"/>
      <c r="F164" s="354"/>
      <c r="G164" s="354"/>
      <c r="H164" s="1249"/>
      <c r="I164" s="491"/>
      <c r="J164" s="491"/>
      <c r="K164" s="452" t="str">
        <f t="shared" si="17"/>
        <v/>
      </c>
      <c r="L164" s="571" t="str">
        <f t="shared" si="18"/>
        <v/>
      </c>
      <c r="M164" s="491"/>
      <c r="N164" s="491"/>
      <c r="O164" s="354"/>
      <c r="P164" s="910"/>
      <c r="Q164" s="536"/>
      <c r="R164" s="321"/>
      <c r="S164" s="939"/>
      <c r="T164" s="678"/>
      <c r="U164" s="678"/>
      <c r="V164" s="678"/>
      <c r="W164" s="483">
        <f t="shared" si="19"/>
        <v>0</v>
      </c>
      <c r="X164" s="781"/>
      <c r="Y164" s="10"/>
      <c r="Z164" s="10" t="str">
        <f t="shared" si="24"/>
        <v/>
      </c>
      <c r="AA164" s="571" t="str">
        <f t="shared" si="23"/>
        <v/>
      </c>
      <c r="AB164" s="571" t="str">
        <f t="shared" si="20"/>
        <v/>
      </c>
      <c r="AC164" s="571" t="str">
        <f t="shared" si="21"/>
        <v/>
      </c>
      <c r="AD164" s="571" t="str">
        <f>IF(C164="","",IF(ISNUMBER(MATCH(C164,'Backing Sheet - Buildings'!$AA$2:$AA$101,0)),1,0))</f>
        <v/>
      </c>
    </row>
    <row r="165" spans="1:30" s="87" customFormat="1" ht="34.5" hidden="1" customHeight="1" outlineLevel="1" x14ac:dyDescent="0.25">
      <c r="A165" s="169" t="s">
        <v>682</v>
      </c>
      <c r="B165" s="874"/>
      <c r="C165" s="459"/>
      <c r="D165" s="490"/>
      <c r="E165" s="831"/>
      <c r="F165" s="354"/>
      <c r="G165" s="354"/>
      <c r="H165" s="1249"/>
      <c r="I165" s="491"/>
      <c r="J165" s="491"/>
      <c r="K165" s="452" t="str">
        <f t="shared" si="17"/>
        <v/>
      </c>
      <c r="L165" s="571" t="str">
        <f t="shared" si="18"/>
        <v/>
      </c>
      <c r="M165" s="491"/>
      <c r="N165" s="491"/>
      <c r="O165" s="354"/>
      <c r="P165" s="910"/>
      <c r="Q165" s="536"/>
      <c r="R165" s="321"/>
      <c r="S165" s="939"/>
      <c r="T165" s="678"/>
      <c r="U165" s="678"/>
      <c r="V165" s="678"/>
      <c r="W165" s="483">
        <f t="shared" si="19"/>
        <v>0</v>
      </c>
      <c r="X165" s="781"/>
      <c r="Y165" s="10"/>
      <c r="Z165" s="10" t="str">
        <f t="shared" si="24"/>
        <v/>
      </c>
      <c r="AA165" s="571" t="str">
        <f t="shared" si="23"/>
        <v/>
      </c>
      <c r="AB165" s="571" t="str">
        <f t="shared" si="20"/>
        <v/>
      </c>
      <c r="AC165" s="571" t="str">
        <f t="shared" si="21"/>
        <v/>
      </c>
      <c r="AD165" s="571" t="str">
        <f>IF(C165="","",IF(ISNUMBER(MATCH(C165,'Backing Sheet - Buildings'!$AA$2:$AA$101,0)),1,0))</f>
        <v/>
      </c>
    </row>
    <row r="166" spans="1:30" s="87" customFormat="1" ht="34.5" hidden="1" customHeight="1" outlineLevel="1" x14ac:dyDescent="0.25">
      <c r="A166" s="169" t="s">
        <v>683</v>
      </c>
      <c r="B166" s="874"/>
      <c r="C166" s="459"/>
      <c r="D166" s="490"/>
      <c r="E166" s="831"/>
      <c r="F166" s="354"/>
      <c r="G166" s="354"/>
      <c r="H166" s="1249"/>
      <c r="I166" s="491"/>
      <c r="J166" s="491"/>
      <c r="K166" s="452" t="str">
        <f t="shared" si="17"/>
        <v/>
      </c>
      <c r="L166" s="571" t="str">
        <f t="shared" si="18"/>
        <v/>
      </c>
      <c r="M166" s="491"/>
      <c r="N166" s="491"/>
      <c r="O166" s="354"/>
      <c r="P166" s="910"/>
      <c r="Q166" s="536"/>
      <c r="R166" s="321"/>
      <c r="S166" s="939"/>
      <c r="T166" s="678"/>
      <c r="U166" s="678"/>
      <c r="V166" s="678"/>
      <c r="W166" s="483">
        <f t="shared" si="19"/>
        <v>0</v>
      </c>
      <c r="X166" s="781"/>
      <c r="Y166" s="10"/>
      <c r="Z166" s="10" t="str">
        <f t="shared" si="24"/>
        <v/>
      </c>
      <c r="AA166" s="571" t="str">
        <f t="shared" si="23"/>
        <v/>
      </c>
      <c r="AB166" s="571" t="str">
        <f t="shared" si="20"/>
        <v/>
      </c>
      <c r="AC166" s="571" t="str">
        <f t="shared" si="21"/>
        <v/>
      </c>
      <c r="AD166" s="571" t="str">
        <f>IF(C166="","",IF(ISNUMBER(MATCH(C166,'Backing Sheet - Buildings'!$AA$2:$AA$101,0)),1,0))</f>
        <v/>
      </c>
    </row>
    <row r="167" spans="1:30" s="87" customFormat="1" ht="34.5" hidden="1" customHeight="1" outlineLevel="1" x14ac:dyDescent="0.25">
      <c r="A167" s="169" t="s">
        <v>684</v>
      </c>
      <c r="B167" s="874"/>
      <c r="C167" s="459"/>
      <c r="D167" s="490"/>
      <c r="E167" s="831"/>
      <c r="F167" s="354"/>
      <c r="G167" s="354"/>
      <c r="H167" s="1249"/>
      <c r="I167" s="491"/>
      <c r="J167" s="491"/>
      <c r="K167" s="452" t="str">
        <f t="shared" si="17"/>
        <v/>
      </c>
      <c r="L167" s="571" t="str">
        <f t="shared" si="18"/>
        <v/>
      </c>
      <c r="M167" s="491"/>
      <c r="N167" s="491"/>
      <c r="O167" s="354"/>
      <c r="P167" s="910"/>
      <c r="Q167" s="536"/>
      <c r="R167" s="321"/>
      <c r="S167" s="939"/>
      <c r="T167" s="678"/>
      <c r="U167" s="678"/>
      <c r="V167" s="678"/>
      <c r="W167" s="483">
        <f t="shared" si="19"/>
        <v>0</v>
      </c>
      <c r="X167" s="781"/>
      <c r="Y167" s="10"/>
      <c r="Z167" s="10" t="str">
        <f t="shared" si="24"/>
        <v/>
      </c>
      <c r="AA167" s="571" t="str">
        <f t="shared" si="23"/>
        <v/>
      </c>
      <c r="AB167" s="571" t="str">
        <f t="shared" si="20"/>
        <v/>
      </c>
      <c r="AC167" s="571" t="str">
        <f t="shared" si="21"/>
        <v/>
      </c>
      <c r="AD167" s="571" t="str">
        <f>IF(C167="","",IF(ISNUMBER(MATCH(C167,'Backing Sheet - Buildings'!$AA$2:$AA$101,0)),1,0))</f>
        <v/>
      </c>
    </row>
    <row r="168" spans="1:30" s="87" customFormat="1" ht="34.5" hidden="1" customHeight="1" outlineLevel="1" x14ac:dyDescent="0.25">
      <c r="A168" s="169" t="s">
        <v>685</v>
      </c>
      <c r="B168" s="874"/>
      <c r="C168" s="459"/>
      <c r="D168" s="490"/>
      <c r="E168" s="831"/>
      <c r="F168" s="354"/>
      <c r="G168" s="354"/>
      <c r="H168" s="1249"/>
      <c r="I168" s="491"/>
      <c r="J168" s="491"/>
      <c r="K168" s="452" t="str">
        <f t="shared" si="17"/>
        <v/>
      </c>
      <c r="L168" s="571" t="str">
        <f t="shared" si="18"/>
        <v/>
      </c>
      <c r="M168" s="491"/>
      <c r="N168" s="491"/>
      <c r="O168" s="354"/>
      <c r="P168" s="910"/>
      <c r="Q168" s="536"/>
      <c r="R168" s="321"/>
      <c r="S168" s="939"/>
      <c r="T168" s="678"/>
      <c r="U168" s="678"/>
      <c r="V168" s="678"/>
      <c r="W168" s="483">
        <f t="shared" si="19"/>
        <v>0</v>
      </c>
      <c r="X168" s="781"/>
      <c r="Y168" s="10"/>
      <c r="Z168" s="10" t="str">
        <f t="shared" si="24"/>
        <v/>
      </c>
      <c r="AA168" s="571" t="str">
        <f t="shared" si="23"/>
        <v/>
      </c>
      <c r="AB168" s="571" t="str">
        <f t="shared" si="20"/>
        <v/>
      </c>
      <c r="AC168" s="571" t="str">
        <f t="shared" si="21"/>
        <v/>
      </c>
      <c r="AD168" s="571" t="str">
        <f>IF(C168="","",IF(ISNUMBER(MATCH(C168,'Backing Sheet - Buildings'!$AA$2:$AA$101,0)),1,0))</f>
        <v/>
      </c>
    </row>
    <row r="169" spans="1:30" s="87" customFormat="1" ht="34.5" hidden="1" customHeight="1" outlineLevel="1" x14ac:dyDescent="0.25">
      <c r="A169" s="169" t="s">
        <v>686</v>
      </c>
      <c r="B169" s="874"/>
      <c r="C169" s="459"/>
      <c r="D169" s="490"/>
      <c r="E169" s="831"/>
      <c r="F169" s="354"/>
      <c r="G169" s="354"/>
      <c r="H169" s="1249"/>
      <c r="I169" s="491"/>
      <c r="J169" s="491"/>
      <c r="K169" s="452" t="str">
        <f t="shared" si="17"/>
        <v/>
      </c>
      <c r="L169" s="571" t="str">
        <f t="shared" si="18"/>
        <v/>
      </c>
      <c r="M169" s="491"/>
      <c r="N169" s="491"/>
      <c r="O169" s="354"/>
      <c r="P169" s="910"/>
      <c r="Q169" s="536"/>
      <c r="R169" s="321"/>
      <c r="S169" s="939"/>
      <c r="T169" s="678"/>
      <c r="U169" s="678"/>
      <c r="V169" s="678"/>
      <c r="W169" s="483">
        <f t="shared" si="19"/>
        <v>0</v>
      </c>
      <c r="X169" s="781"/>
      <c r="Y169" s="10"/>
      <c r="Z169" s="10" t="str">
        <f t="shared" si="24"/>
        <v/>
      </c>
      <c r="AA169" s="571" t="str">
        <f t="shared" si="23"/>
        <v/>
      </c>
      <c r="AB169" s="571" t="str">
        <f t="shared" si="20"/>
        <v/>
      </c>
      <c r="AC169" s="571" t="str">
        <f t="shared" si="21"/>
        <v/>
      </c>
      <c r="AD169" s="571" t="str">
        <f>IF(C169="","",IF(ISNUMBER(MATCH(C169,'Backing Sheet - Buildings'!$AA$2:$AA$101,0)),1,0))</f>
        <v/>
      </c>
    </row>
    <row r="170" spans="1:30" s="87" customFormat="1" ht="34.5" hidden="1" customHeight="1" outlineLevel="1" x14ac:dyDescent="0.25">
      <c r="A170" s="169" t="s">
        <v>687</v>
      </c>
      <c r="B170" s="874"/>
      <c r="C170" s="459"/>
      <c r="D170" s="490"/>
      <c r="E170" s="831"/>
      <c r="F170" s="354"/>
      <c r="G170" s="354"/>
      <c r="H170" s="1249"/>
      <c r="I170" s="491"/>
      <c r="J170" s="491"/>
      <c r="K170" s="452" t="str">
        <f t="shared" si="17"/>
        <v/>
      </c>
      <c r="L170" s="571" t="str">
        <f t="shared" si="18"/>
        <v/>
      </c>
      <c r="M170" s="491"/>
      <c r="N170" s="491"/>
      <c r="O170" s="354"/>
      <c r="P170" s="910"/>
      <c r="Q170" s="536"/>
      <c r="R170" s="321"/>
      <c r="S170" s="939"/>
      <c r="T170" s="678"/>
      <c r="U170" s="678"/>
      <c r="V170" s="678"/>
      <c r="W170" s="483">
        <f t="shared" si="19"/>
        <v>0</v>
      </c>
      <c r="X170" s="781"/>
      <c r="Y170" s="10"/>
      <c r="Z170" s="10" t="str">
        <f t="shared" si="24"/>
        <v/>
      </c>
      <c r="AA170" s="571" t="str">
        <f t="shared" si="23"/>
        <v/>
      </c>
      <c r="AB170" s="571" t="str">
        <f t="shared" si="20"/>
        <v/>
      </c>
      <c r="AC170" s="571" t="str">
        <f t="shared" si="21"/>
        <v/>
      </c>
      <c r="AD170" s="571" t="str">
        <f>IF(C170="","",IF(ISNUMBER(MATCH(C170,'Backing Sheet - Buildings'!$AA$2:$AA$101,0)),1,0))</f>
        <v/>
      </c>
    </row>
    <row r="171" spans="1:30" s="87" customFormat="1" ht="34.5" hidden="1" customHeight="1" outlineLevel="1" x14ac:dyDescent="0.25">
      <c r="A171" s="169" t="s">
        <v>688</v>
      </c>
      <c r="B171" s="874"/>
      <c r="C171" s="459"/>
      <c r="D171" s="490"/>
      <c r="E171" s="831"/>
      <c r="F171" s="354"/>
      <c r="G171" s="354"/>
      <c r="H171" s="1249"/>
      <c r="I171" s="491"/>
      <c r="J171" s="491"/>
      <c r="K171" s="452" t="str">
        <f t="shared" si="17"/>
        <v/>
      </c>
      <c r="L171" s="571" t="str">
        <f t="shared" si="18"/>
        <v/>
      </c>
      <c r="M171" s="491"/>
      <c r="N171" s="491"/>
      <c r="O171" s="354"/>
      <c r="P171" s="910"/>
      <c r="Q171" s="536"/>
      <c r="R171" s="321"/>
      <c r="S171" s="939"/>
      <c r="T171" s="678"/>
      <c r="U171" s="678"/>
      <c r="V171" s="678"/>
      <c r="W171" s="483">
        <f t="shared" si="19"/>
        <v>0</v>
      </c>
      <c r="X171" s="781"/>
      <c r="Y171" s="10"/>
      <c r="Z171" s="10" t="str">
        <f t="shared" si="24"/>
        <v/>
      </c>
      <c r="AA171" s="571" t="str">
        <f t="shared" si="23"/>
        <v/>
      </c>
      <c r="AB171" s="571" t="str">
        <f t="shared" si="20"/>
        <v/>
      </c>
      <c r="AC171" s="571" t="str">
        <f t="shared" si="21"/>
        <v/>
      </c>
      <c r="AD171" s="571" t="str">
        <f>IF(C171="","",IF(ISNUMBER(MATCH(C171,'Backing Sheet - Buildings'!$AA$2:$AA$101,0)),1,0))</f>
        <v/>
      </c>
    </row>
    <row r="172" spans="1:30" s="87" customFormat="1" ht="34.5" hidden="1" customHeight="1" outlineLevel="1" x14ac:dyDescent="0.25">
      <c r="A172" s="169" t="s">
        <v>689</v>
      </c>
      <c r="B172" s="874"/>
      <c r="C172" s="459"/>
      <c r="D172" s="490"/>
      <c r="E172" s="831"/>
      <c r="F172" s="354"/>
      <c r="G172" s="354"/>
      <c r="H172" s="1249"/>
      <c r="I172" s="491"/>
      <c r="J172" s="491"/>
      <c r="K172" s="452" t="str">
        <f t="shared" si="17"/>
        <v/>
      </c>
      <c r="L172" s="571" t="str">
        <f t="shared" si="18"/>
        <v/>
      </c>
      <c r="M172" s="491"/>
      <c r="N172" s="491"/>
      <c r="O172" s="354"/>
      <c r="P172" s="910"/>
      <c r="Q172" s="536"/>
      <c r="R172" s="321"/>
      <c r="S172" s="939"/>
      <c r="T172" s="678"/>
      <c r="U172" s="678"/>
      <c r="V172" s="678"/>
      <c r="W172" s="483">
        <f t="shared" si="19"/>
        <v>0</v>
      </c>
      <c r="X172" s="781"/>
      <c r="Y172" s="10"/>
      <c r="Z172" s="10" t="str">
        <f t="shared" si="24"/>
        <v/>
      </c>
      <c r="AA172" s="571" t="str">
        <f t="shared" si="23"/>
        <v/>
      </c>
      <c r="AB172" s="571" t="str">
        <f t="shared" si="20"/>
        <v/>
      </c>
      <c r="AC172" s="571" t="str">
        <f t="shared" si="21"/>
        <v/>
      </c>
      <c r="AD172" s="571" t="str">
        <f>IF(C172="","",IF(ISNUMBER(MATCH(C172,'Backing Sheet - Buildings'!$AA$2:$AA$101,0)),1,0))</f>
        <v/>
      </c>
    </row>
    <row r="173" spans="1:30" s="87" customFormat="1" ht="34.5" hidden="1" customHeight="1" outlineLevel="1" x14ac:dyDescent="0.25">
      <c r="A173" s="169" t="s">
        <v>690</v>
      </c>
      <c r="B173" s="874"/>
      <c r="C173" s="459"/>
      <c r="D173" s="490"/>
      <c r="E173" s="831"/>
      <c r="F173" s="354"/>
      <c r="G173" s="354"/>
      <c r="H173" s="1249"/>
      <c r="I173" s="491"/>
      <c r="J173" s="491"/>
      <c r="K173" s="452" t="str">
        <f t="shared" si="17"/>
        <v/>
      </c>
      <c r="L173" s="571" t="str">
        <f t="shared" si="18"/>
        <v/>
      </c>
      <c r="M173" s="491"/>
      <c r="N173" s="491"/>
      <c r="O173" s="354"/>
      <c r="P173" s="910"/>
      <c r="Q173" s="536"/>
      <c r="R173" s="321"/>
      <c r="S173" s="939"/>
      <c r="T173" s="678"/>
      <c r="U173" s="678"/>
      <c r="V173" s="678"/>
      <c r="W173" s="483">
        <f t="shared" si="19"/>
        <v>0</v>
      </c>
      <c r="X173" s="781"/>
      <c r="Y173" s="10"/>
      <c r="Z173" s="10" t="str">
        <f t="shared" si="24"/>
        <v/>
      </c>
      <c r="AA173" s="571" t="str">
        <f t="shared" si="23"/>
        <v/>
      </c>
      <c r="AB173" s="571" t="str">
        <f t="shared" si="20"/>
        <v/>
      </c>
      <c r="AC173" s="571" t="str">
        <f t="shared" si="21"/>
        <v/>
      </c>
      <c r="AD173" s="571" t="str">
        <f>IF(C173="","",IF(ISNUMBER(MATCH(C173,'Backing Sheet - Buildings'!$AA$2:$AA$101,0)),1,0))</f>
        <v/>
      </c>
    </row>
    <row r="174" spans="1:30" s="87" customFormat="1" ht="34.5" hidden="1" customHeight="1" outlineLevel="1" x14ac:dyDescent="0.25">
      <c r="A174" s="169" t="s">
        <v>691</v>
      </c>
      <c r="B174" s="874"/>
      <c r="C174" s="459"/>
      <c r="D174" s="490"/>
      <c r="E174" s="831"/>
      <c r="F174" s="354"/>
      <c r="G174" s="354"/>
      <c r="H174" s="1249"/>
      <c r="I174" s="491"/>
      <c r="J174" s="491"/>
      <c r="K174" s="452" t="str">
        <f t="shared" si="17"/>
        <v/>
      </c>
      <c r="L174" s="571" t="str">
        <f t="shared" si="18"/>
        <v/>
      </c>
      <c r="M174" s="491"/>
      <c r="N174" s="491"/>
      <c r="O174" s="354"/>
      <c r="P174" s="910"/>
      <c r="Q174" s="536"/>
      <c r="R174" s="321"/>
      <c r="S174" s="939"/>
      <c r="T174" s="678"/>
      <c r="U174" s="678"/>
      <c r="V174" s="678"/>
      <c r="W174" s="483">
        <f t="shared" si="19"/>
        <v>0</v>
      </c>
      <c r="X174" s="781"/>
      <c r="Y174" s="10"/>
      <c r="Z174" s="10" t="str">
        <f t="shared" si="24"/>
        <v/>
      </c>
      <c r="AA174" s="571" t="str">
        <f t="shared" si="23"/>
        <v/>
      </c>
      <c r="AB174" s="571" t="str">
        <f t="shared" si="20"/>
        <v/>
      </c>
      <c r="AC174" s="571" t="str">
        <f t="shared" si="21"/>
        <v/>
      </c>
      <c r="AD174" s="571" t="str">
        <f>IF(C174="","",IF(ISNUMBER(MATCH(C174,'Backing Sheet - Buildings'!$AA$2:$AA$101,0)),1,0))</f>
        <v/>
      </c>
    </row>
    <row r="175" spans="1:30" s="87" customFormat="1" ht="34.5" hidden="1" customHeight="1" outlineLevel="1" x14ac:dyDescent="0.25">
      <c r="A175" s="169" t="s">
        <v>692</v>
      </c>
      <c r="B175" s="874"/>
      <c r="C175" s="459"/>
      <c r="D175" s="490"/>
      <c r="E175" s="831"/>
      <c r="F175" s="354"/>
      <c r="G175" s="354"/>
      <c r="H175" s="1249"/>
      <c r="I175" s="491"/>
      <c r="J175" s="491"/>
      <c r="K175" s="452" t="str">
        <f t="shared" si="17"/>
        <v/>
      </c>
      <c r="L175" s="571" t="str">
        <f t="shared" si="18"/>
        <v/>
      </c>
      <c r="M175" s="491"/>
      <c r="N175" s="491"/>
      <c r="O175" s="354"/>
      <c r="P175" s="910"/>
      <c r="Q175" s="536"/>
      <c r="R175" s="321"/>
      <c r="S175" s="939"/>
      <c r="T175" s="678"/>
      <c r="U175" s="678"/>
      <c r="V175" s="678"/>
      <c r="W175" s="483">
        <f t="shared" si="19"/>
        <v>0</v>
      </c>
      <c r="X175" s="781"/>
      <c r="Y175" s="10"/>
      <c r="Z175" s="10" t="str">
        <f t="shared" si="24"/>
        <v/>
      </c>
      <c r="AA175" s="571" t="str">
        <f t="shared" si="23"/>
        <v/>
      </c>
      <c r="AB175" s="571" t="str">
        <f t="shared" si="20"/>
        <v/>
      </c>
      <c r="AC175" s="571" t="str">
        <f t="shared" si="21"/>
        <v/>
      </c>
      <c r="AD175" s="571" t="str">
        <f>IF(C175="","",IF(ISNUMBER(MATCH(C175,'Backing Sheet - Buildings'!$AA$2:$AA$101,0)),1,0))</f>
        <v/>
      </c>
    </row>
    <row r="176" spans="1:30" s="87" customFormat="1" ht="34.5" hidden="1" customHeight="1" outlineLevel="1" x14ac:dyDescent="0.25">
      <c r="A176" s="169" t="s">
        <v>693</v>
      </c>
      <c r="B176" s="874"/>
      <c r="C176" s="459"/>
      <c r="D176" s="490"/>
      <c r="E176" s="831"/>
      <c r="F176" s="354"/>
      <c r="G176" s="354"/>
      <c r="H176" s="1249"/>
      <c r="I176" s="491"/>
      <c r="J176" s="491"/>
      <c r="K176" s="452" t="str">
        <f t="shared" si="17"/>
        <v/>
      </c>
      <c r="L176" s="571" t="str">
        <f t="shared" si="18"/>
        <v/>
      </c>
      <c r="M176" s="491"/>
      <c r="N176" s="491"/>
      <c r="O176" s="354"/>
      <c r="P176" s="910"/>
      <c r="Q176" s="536"/>
      <c r="R176" s="321"/>
      <c r="S176" s="939"/>
      <c r="T176" s="678"/>
      <c r="U176" s="678"/>
      <c r="V176" s="678"/>
      <c r="W176" s="483">
        <f t="shared" si="19"/>
        <v>0</v>
      </c>
      <c r="X176" s="781"/>
      <c r="Y176" s="10"/>
      <c r="Z176" s="10" t="str">
        <f t="shared" si="24"/>
        <v/>
      </c>
      <c r="AA176" s="571" t="str">
        <f t="shared" si="23"/>
        <v/>
      </c>
      <c r="AB176" s="571" t="str">
        <f t="shared" si="20"/>
        <v/>
      </c>
      <c r="AC176" s="571" t="str">
        <f t="shared" si="21"/>
        <v/>
      </c>
      <c r="AD176" s="571" t="str">
        <f>IF(C176="","",IF(ISNUMBER(MATCH(C176,'Backing Sheet - Buildings'!$AA$2:$AA$101,0)),1,0))</f>
        <v/>
      </c>
    </row>
    <row r="177" spans="1:30" s="87" customFormat="1" ht="34.5" hidden="1" customHeight="1" outlineLevel="1" x14ac:dyDescent="0.25">
      <c r="A177" s="169" t="s">
        <v>694</v>
      </c>
      <c r="B177" s="874"/>
      <c r="C177" s="459"/>
      <c r="D177" s="490"/>
      <c r="E177" s="831"/>
      <c r="F177" s="354"/>
      <c r="G177" s="354"/>
      <c r="H177" s="1249"/>
      <c r="I177" s="491"/>
      <c r="J177" s="491"/>
      <c r="K177" s="452" t="str">
        <f t="shared" si="17"/>
        <v/>
      </c>
      <c r="L177" s="571" t="str">
        <f t="shared" si="18"/>
        <v/>
      </c>
      <c r="M177" s="491"/>
      <c r="N177" s="491"/>
      <c r="O177" s="354"/>
      <c r="P177" s="910"/>
      <c r="Q177" s="536"/>
      <c r="R177" s="321"/>
      <c r="S177" s="939"/>
      <c r="T177" s="678"/>
      <c r="U177" s="678"/>
      <c r="V177" s="678"/>
      <c r="W177" s="483">
        <f t="shared" si="19"/>
        <v>0</v>
      </c>
      <c r="X177" s="781"/>
      <c r="Y177" s="10"/>
      <c r="Z177" s="10" t="str">
        <f t="shared" si="24"/>
        <v/>
      </c>
      <c r="AA177" s="571" t="str">
        <f t="shared" si="23"/>
        <v/>
      </c>
      <c r="AB177" s="571" t="str">
        <f t="shared" si="20"/>
        <v/>
      </c>
      <c r="AC177" s="571" t="str">
        <f t="shared" si="21"/>
        <v/>
      </c>
      <c r="AD177" s="571" t="str">
        <f>IF(C177="","",IF(ISNUMBER(MATCH(C177,'Backing Sheet - Buildings'!$AA$2:$AA$101,0)),1,0))</f>
        <v/>
      </c>
    </row>
    <row r="178" spans="1:30" s="87" customFormat="1" ht="34.5" hidden="1" customHeight="1" outlineLevel="1" x14ac:dyDescent="0.25">
      <c r="A178" s="169" t="s">
        <v>695</v>
      </c>
      <c r="B178" s="874"/>
      <c r="C178" s="459"/>
      <c r="D178" s="490"/>
      <c r="E178" s="831"/>
      <c r="F178" s="354"/>
      <c r="G178" s="354"/>
      <c r="H178" s="1249"/>
      <c r="I178" s="491"/>
      <c r="J178" s="491"/>
      <c r="K178" s="452" t="str">
        <f t="shared" si="17"/>
        <v/>
      </c>
      <c r="L178" s="571" t="str">
        <f t="shared" si="18"/>
        <v/>
      </c>
      <c r="M178" s="491"/>
      <c r="N178" s="491"/>
      <c r="O178" s="354"/>
      <c r="P178" s="910"/>
      <c r="Q178" s="536"/>
      <c r="R178" s="321"/>
      <c r="S178" s="939"/>
      <c r="T178" s="678"/>
      <c r="U178" s="678"/>
      <c r="V178" s="678"/>
      <c r="W178" s="483">
        <f t="shared" si="19"/>
        <v>0</v>
      </c>
      <c r="X178" s="781"/>
      <c r="Y178" s="10"/>
      <c r="Z178" s="10" t="str">
        <f t="shared" si="24"/>
        <v/>
      </c>
      <c r="AA178" s="571" t="str">
        <f t="shared" si="23"/>
        <v/>
      </c>
      <c r="AB178" s="571" t="str">
        <f t="shared" si="20"/>
        <v/>
      </c>
      <c r="AC178" s="571" t="str">
        <f t="shared" si="21"/>
        <v/>
      </c>
      <c r="AD178" s="571" t="str">
        <f>IF(C178="","",IF(ISNUMBER(MATCH(C178,'Backing Sheet - Buildings'!$AA$2:$AA$101,0)),1,0))</f>
        <v/>
      </c>
    </row>
    <row r="179" spans="1:30" s="87" customFormat="1" ht="34.5" hidden="1" customHeight="1" outlineLevel="1" x14ac:dyDescent="0.25">
      <c r="A179" s="169" t="s">
        <v>696</v>
      </c>
      <c r="B179" s="874"/>
      <c r="C179" s="459"/>
      <c r="D179" s="490"/>
      <c r="E179" s="831"/>
      <c r="F179" s="354"/>
      <c r="G179" s="354"/>
      <c r="H179" s="1249"/>
      <c r="I179" s="491"/>
      <c r="J179" s="491"/>
      <c r="K179" s="452" t="str">
        <f t="shared" si="17"/>
        <v/>
      </c>
      <c r="L179" s="571" t="str">
        <f t="shared" si="18"/>
        <v/>
      </c>
      <c r="M179" s="491"/>
      <c r="N179" s="491"/>
      <c r="O179" s="354"/>
      <c r="P179" s="910"/>
      <c r="Q179" s="536"/>
      <c r="R179" s="321"/>
      <c r="S179" s="939"/>
      <c r="T179" s="678"/>
      <c r="U179" s="678"/>
      <c r="V179" s="678"/>
      <c r="W179" s="483">
        <f t="shared" si="19"/>
        <v>0</v>
      </c>
      <c r="X179" s="781"/>
      <c r="Y179" s="10"/>
      <c r="Z179" s="10" t="str">
        <f t="shared" si="24"/>
        <v/>
      </c>
      <c r="AA179" s="571" t="str">
        <f t="shared" si="23"/>
        <v/>
      </c>
      <c r="AB179" s="571" t="str">
        <f t="shared" si="20"/>
        <v/>
      </c>
      <c r="AC179" s="571" t="str">
        <f t="shared" si="21"/>
        <v/>
      </c>
      <c r="AD179" s="571" t="str">
        <f>IF(C179="","",IF(ISNUMBER(MATCH(C179,'Backing Sheet - Buildings'!$AA$2:$AA$101,0)),1,0))</f>
        <v/>
      </c>
    </row>
    <row r="180" spans="1:30" s="87" customFormat="1" ht="34.5" hidden="1" customHeight="1" outlineLevel="1" x14ac:dyDescent="0.25">
      <c r="A180" s="169" t="s">
        <v>697</v>
      </c>
      <c r="B180" s="874"/>
      <c r="C180" s="459"/>
      <c r="D180" s="490"/>
      <c r="E180" s="831"/>
      <c r="F180" s="354"/>
      <c r="G180" s="354"/>
      <c r="H180" s="1249"/>
      <c r="I180" s="491"/>
      <c r="J180" s="491"/>
      <c r="K180" s="452" t="str">
        <f t="shared" si="17"/>
        <v/>
      </c>
      <c r="L180" s="571" t="str">
        <f t="shared" si="18"/>
        <v/>
      </c>
      <c r="M180" s="491"/>
      <c r="N180" s="491"/>
      <c r="O180" s="354"/>
      <c r="P180" s="910"/>
      <c r="Q180" s="536"/>
      <c r="R180" s="321"/>
      <c r="S180" s="939"/>
      <c r="T180" s="678"/>
      <c r="U180" s="678"/>
      <c r="V180" s="678"/>
      <c r="W180" s="483">
        <f t="shared" si="19"/>
        <v>0</v>
      </c>
      <c r="X180" s="781"/>
      <c r="Y180" s="10"/>
      <c r="Z180" s="10" t="str">
        <f t="shared" si="24"/>
        <v/>
      </c>
      <c r="AA180" s="571" t="str">
        <f t="shared" si="23"/>
        <v/>
      </c>
      <c r="AB180" s="571" t="str">
        <f t="shared" si="20"/>
        <v/>
      </c>
      <c r="AC180" s="571" t="str">
        <f t="shared" si="21"/>
        <v/>
      </c>
      <c r="AD180" s="571" t="str">
        <f>IF(C180="","",IF(ISNUMBER(MATCH(C180,'Backing Sheet - Buildings'!$AA$2:$AA$101,0)),1,0))</f>
        <v/>
      </c>
    </row>
    <row r="181" spans="1:30" s="87" customFormat="1" ht="34.5" hidden="1" customHeight="1" outlineLevel="1" x14ac:dyDescent="0.25">
      <c r="A181" s="169" t="s">
        <v>698</v>
      </c>
      <c r="B181" s="874"/>
      <c r="C181" s="459"/>
      <c r="D181" s="490"/>
      <c r="E181" s="831"/>
      <c r="F181" s="354"/>
      <c r="G181" s="354"/>
      <c r="H181" s="1249"/>
      <c r="I181" s="491"/>
      <c r="J181" s="491"/>
      <c r="K181" s="452" t="str">
        <f t="shared" si="17"/>
        <v/>
      </c>
      <c r="L181" s="571" t="str">
        <f t="shared" si="18"/>
        <v/>
      </c>
      <c r="M181" s="491"/>
      <c r="N181" s="491"/>
      <c r="O181" s="354"/>
      <c r="P181" s="910"/>
      <c r="Q181" s="536"/>
      <c r="R181" s="321"/>
      <c r="S181" s="939"/>
      <c r="T181" s="678"/>
      <c r="U181" s="678"/>
      <c r="V181" s="678"/>
      <c r="W181" s="483">
        <f t="shared" si="19"/>
        <v>0</v>
      </c>
      <c r="X181" s="781"/>
      <c r="Y181" s="10"/>
      <c r="Z181" s="10" t="str">
        <f t="shared" si="24"/>
        <v/>
      </c>
      <c r="AA181" s="571" t="str">
        <f t="shared" si="23"/>
        <v/>
      </c>
      <c r="AB181" s="571" t="str">
        <f t="shared" si="20"/>
        <v/>
      </c>
      <c r="AC181" s="571" t="str">
        <f t="shared" si="21"/>
        <v/>
      </c>
      <c r="AD181" s="571" t="str">
        <f>IF(C181="","",IF(ISNUMBER(MATCH(C181,'Backing Sheet - Buildings'!$AA$2:$AA$101,0)),1,0))</f>
        <v/>
      </c>
    </row>
    <row r="182" spans="1:30" s="87" customFormat="1" ht="34.5" hidden="1" customHeight="1" outlineLevel="1" x14ac:dyDescent="0.25">
      <c r="A182" s="169" t="s">
        <v>699</v>
      </c>
      <c r="B182" s="874"/>
      <c r="C182" s="459"/>
      <c r="D182" s="490"/>
      <c r="E182" s="831"/>
      <c r="F182" s="354"/>
      <c r="G182" s="354"/>
      <c r="H182" s="1249"/>
      <c r="I182" s="491"/>
      <c r="J182" s="491"/>
      <c r="K182" s="452" t="str">
        <f t="shared" si="17"/>
        <v/>
      </c>
      <c r="L182" s="571" t="str">
        <f t="shared" si="18"/>
        <v/>
      </c>
      <c r="M182" s="491"/>
      <c r="N182" s="491"/>
      <c r="O182" s="354"/>
      <c r="P182" s="910"/>
      <c r="Q182" s="536"/>
      <c r="R182" s="321"/>
      <c r="S182" s="939"/>
      <c r="T182" s="678"/>
      <c r="U182" s="678"/>
      <c r="V182" s="678"/>
      <c r="W182" s="483">
        <f t="shared" si="19"/>
        <v>0</v>
      </c>
      <c r="X182" s="781"/>
      <c r="Y182" s="10"/>
      <c r="Z182" s="10" t="str">
        <f t="shared" si="24"/>
        <v/>
      </c>
      <c r="AA182" s="571" t="str">
        <f t="shared" si="23"/>
        <v/>
      </c>
      <c r="AB182" s="571" t="str">
        <f t="shared" si="20"/>
        <v/>
      </c>
      <c r="AC182" s="571" t="str">
        <f t="shared" si="21"/>
        <v/>
      </c>
      <c r="AD182" s="571" t="str">
        <f>IF(C182="","",IF(ISNUMBER(MATCH(C182,'Backing Sheet - Buildings'!$AA$2:$AA$101,0)),1,0))</f>
        <v/>
      </c>
    </row>
    <row r="183" spans="1:30" s="87" customFormat="1" ht="34.5" hidden="1" customHeight="1" outlineLevel="1" x14ac:dyDescent="0.25">
      <c r="A183" s="169" t="s">
        <v>700</v>
      </c>
      <c r="B183" s="874"/>
      <c r="C183" s="459"/>
      <c r="D183" s="490"/>
      <c r="E183" s="831"/>
      <c r="F183" s="354"/>
      <c r="G183" s="354"/>
      <c r="H183" s="1249"/>
      <c r="I183" s="491"/>
      <c r="J183" s="491"/>
      <c r="K183" s="452" t="str">
        <f t="shared" si="17"/>
        <v/>
      </c>
      <c r="L183" s="571" t="str">
        <f t="shared" si="18"/>
        <v/>
      </c>
      <c r="M183" s="491"/>
      <c r="N183" s="491"/>
      <c r="O183" s="354"/>
      <c r="P183" s="910"/>
      <c r="Q183" s="536"/>
      <c r="R183" s="321"/>
      <c r="S183" s="939"/>
      <c r="T183" s="678"/>
      <c r="U183" s="678"/>
      <c r="V183" s="678"/>
      <c r="W183" s="483">
        <f t="shared" si="19"/>
        <v>0</v>
      </c>
      <c r="X183" s="781"/>
      <c r="Y183" s="10"/>
      <c r="Z183" s="10" t="str">
        <f t="shared" si="24"/>
        <v/>
      </c>
      <c r="AA183" s="571" t="str">
        <f t="shared" si="23"/>
        <v/>
      </c>
      <c r="AB183" s="571" t="str">
        <f t="shared" si="20"/>
        <v/>
      </c>
      <c r="AC183" s="571" t="str">
        <f t="shared" si="21"/>
        <v/>
      </c>
      <c r="AD183" s="571" t="str">
        <f>IF(C183="","",IF(ISNUMBER(MATCH(C183,'Backing Sheet - Buildings'!$AA$2:$AA$101,0)),1,0))</f>
        <v/>
      </c>
    </row>
    <row r="184" spans="1:30" s="87" customFormat="1" ht="34.5" hidden="1" customHeight="1" outlineLevel="1" x14ac:dyDescent="0.25">
      <c r="A184" s="169" t="s">
        <v>701</v>
      </c>
      <c r="B184" s="874"/>
      <c r="C184" s="459"/>
      <c r="D184" s="490"/>
      <c r="E184" s="831"/>
      <c r="F184" s="354"/>
      <c r="G184" s="354"/>
      <c r="H184" s="1249"/>
      <c r="I184" s="491"/>
      <c r="J184" s="491"/>
      <c r="K184" s="452" t="str">
        <f t="shared" si="17"/>
        <v/>
      </c>
      <c r="L184" s="571" t="str">
        <f t="shared" si="18"/>
        <v/>
      </c>
      <c r="M184" s="491"/>
      <c r="N184" s="491"/>
      <c r="O184" s="354"/>
      <c r="P184" s="910"/>
      <c r="Q184" s="536"/>
      <c r="R184" s="321"/>
      <c r="S184" s="939"/>
      <c r="T184" s="678"/>
      <c r="U184" s="678"/>
      <c r="V184" s="678"/>
      <c r="W184" s="483">
        <f t="shared" si="19"/>
        <v>0</v>
      </c>
      <c r="X184" s="781"/>
      <c r="Y184" s="10"/>
      <c r="Z184" s="10" t="str">
        <f t="shared" si="24"/>
        <v/>
      </c>
      <c r="AA184" s="571" t="str">
        <f t="shared" ref="AA184:AA219" si="25">IFERROR(W184/K184,"")</f>
        <v/>
      </c>
      <c r="AB184" s="571" t="str">
        <f t="shared" si="20"/>
        <v/>
      </c>
      <c r="AC184" s="571" t="str">
        <f t="shared" si="21"/>
        <v/>
      </c>
      <c r="AD184" s="571" t="str">
        <f>IF(C184="","",IF(ISNUMBER(MATCH(C184,'Backing Sheet - Buildings'!$AA$2:$AA$101,0)),1,0))</f>
        <v/>
      </c>
    </row>
    <row r="185" spans="1:30" s="87" customFormat="1" ht="34.5" hidden="1" customHeight="1" outlineLevel="1" x14ac:dyDescent="0.25">
      <c r="A185" s="169" t="s">
        <v>702</v>
      </c>
      <c r="B185" s="874"/>
      <c r="C185" s="459"/>
      <c r="D185" s="490"/>
      <c r="E185" s="831"/>
      <c r="F185" s="354"/>
      <c r="G185" s="354"/>
      <c r="H185" s="1249"/>
      <c r="I185" s="491"/>
      <c r="J185" s="491"/>
      <c r="K185" s="452" t="str">
        <f t="shared" ref="K185:K219" si="26">IF(I185*J185=0,"",I185*J185)</f>
        <v/>
      </c>
      <c r="L185" s="571" t="str">
        <f t="shared" ref="L185:L219" si="27">IFERROR(SUMIFS($K$120:$K$219,$E$120:$E$219,$E185,$A$120:$A$219,$A185)/SUMIFS($J$12:$J$111,$A$12:$A$111,$E185),"")</f>
        <v/>
      </c>
      <c r="M185" s="491"/>
      <c r="N185" s="491"/>
      <c r="O185" s="354"/>
      <c r="P185" s="910"/>
      <c r="Q185" s="536"/>
      <c r="R185" s="321"/>
      <c r="S185" s="939"/>
      <c r="T185" s="678"/>
      <c r="U185" s="678"/>
      <c r="V185" s="678"/>
      <c r="W185" s="483">
        <f t="shared" ref="W185:W219" si="28">IF(SUM(T185:V185)=0,0,SUM(T185:V185))</f>
        <v>0</v>
      </c>
      <c r="X185" s="781"/>
      <c r="Y185" s="10"/>
      <c r="Z185" s="10" t="str">
        <f t="shared" si="24"/>
        <v/>
      </c>
      <c r="AA185" s="571" t="str">
        <f t="shared" si="25"/>
        <v/>
      </c>
      <c r="AB185" s="571" t="str">
        <f t="shared" ref="AB185:AB219" si="29">IFERROR((SUMIFS($J$12:$J$111,$C$12:$C$111,$C185,$G$12:$G$111,"*Retained*")+SUMIFS($K$120:$K$219,$C$120:$C$219,$C185))/SUMIFS($J$12:$J$111,$C$12:$C$111,$C185),"")</f>
        <v/>
      </c>
      <c r="AC185" s="571" t="str">
        <f t="shared" ref="AC185:AC219" si="30">IFERROR(SUMIFS($K$120:$K$219,$C$120:$C$219,$C185)/SUMIFS($J$12:$J$111,$C$12:$C$111,$C185,$G$12:$G$111,"*Removed*"),"")</f>
        <v/>
      </c>
      <c r="AD185" s="571" t="str">
        <f>IF(C185="","",IF(ISNUMBER(MATCH(C185,'Backing Sheet - Buildings'!$AA$2:$AA$101,0)),1,0))</f>
        <v/>
      </c>
    </row>
    <row r="186" spans="1:30" s="87" customFormat="1" ht="34.5" hidden="1" customHeight="1" outlineLevel="1" x14ac:dyDescent="0.25">
      <c r="A186" s="169" t="s">
        <v>703</v>
      </c>
      <c r="B186" s="874"/>
      <c r="C186" s="459"/>
      <c r="D186" s="490"/>
      <c r="E186" s="831"/>
      <c r="F186" s="354"/>
      <c r="G186" s="354"/>
      <c r="H186" s="1249"/>
      <c r="I186" s="491"/>
      <c r="J186" s="491"/>
      <c r="K186" s="452" t="str">
        <f t="shared" si="26"/>
        <v/>
      </c>
      <c r="L186" s="571" t="str">
        <f t="shared" si="27"/>
        <v/>
      </c>
      <c r="M186" s="491"/>
      <c r="N186" s="491"/>
      <c r="O186" s="354"/>
      <c r="P186" s="910"/>
      <c r="Q186" s="536"/>
      <c r="R186" s="321"/>
      <c r="S186" s="939"/>
      <c r="T186" s="678"/>
      <c r="U186" s="678"/>
      <c r="V186" s="678"/>
      <c r="W186" s="483">
        <f t="shared" si="28"/>
        <v>0</v>
      </c>
      <c r="X186" s="781"/>
      <c r="Y186" s="10"/>
      <c r="Z186" s="10" t="str">
        <f t="shared" si="24"/>
        <v/>
      </c>
      <c r="AA186" s="571" t="str">
        <f t="shared" si="25"/>
        <v/>
      </c>
      <c r="AB186" s="571" t="str">
        <f t="shared" si="29"/>
        <v/>
      </c>
      <c r="AC186" s="571" t="str">
        <f t="shared" si="30"/>
        <v/>
      </c>
      <c r="AD186" s="571" t="str">
        <f>IF(C186="","",IF(ISNUMBER(MATCH(C186,'Backing Sheet - Buildings'!$AA$2:$AA$101,0)),1,0))</f>
        <v/>
      </c>
    </row>
    <row r="187" spans="1:30" s="87" customFormat="1" ht="34.5" hidden="1" customHeight="1" outlineLevel="1" x14ac:dyDescent="0.25">
      <c r="A187" s="169" t="s">
        <v>704</v>
      </c>
      <c r="B187" s="874"/>
      <c r="C187" s="459"/>
      <c r="D187" s="490"/>
      <c r="E187" s="831"/>
      <c r="F187" s="354"/>
      <c r="G187" s="354"/>
      <c r="H187" s="1249"/>
      <c r="I187" s="491"/>
      <c r="J187" s="491"/>
      <c r="K187" s="452" t="str">
        <f t="shared" si="26"/>
        <v/>
      </c>
      <c r="L187" s="571" t="str">
        <f t="shared" si="27"/>
        <v/>
      </c>
      <c r="M187" s="491"/>
      <c r="N187" s="491"/>
      <c r="O187" s="354"/>
      <c r="P187" s="910"/>
      <c r="Q187" s="536"/>
      <c r="R187" s="321"/>
      <c r="S187" s="939"/>
      <c r="T187" s="678"/>
      <c r="U187" s="678"/>
      <c r="V187" s="678"/>
      <c r="W187" s="483">
        <f t="shared" si="28"/>
        <v>0</v>
      </c>
      <c r="X187" s="781"/>
      <c r="Y187" s="10"/>
      <c r="Z187" s="10" t="str">
        <f t="shared" si="24"/>
        <v/>
      </c>
      <c r="AA187" s="571" t="str">
        <f t="shared" si="25"/>
        <v/>
      </c>
      <c r="AB187" s="571" t="str">
        <f t="shared" si="29"/>
        <v/>
      </c>
      <c r="AC187" s="571" t="str">
        <f t="shared" si="30"/>
        <v/>
      </c>
      <c r="AD187" s="571" t="str">
        <f>IF(C187="","",IF(ISNUMBER(MATCH(C187,'Backing Sheet - Buildings'!$AA$2:$AA$101,0)),1,0))</f>
        <v/>
      </c>
    </row>
    <row r="188" spans="1:30" s="87" customFormat="1" ht="34.5" hidden="1" customHeight="1" outlineLevel="1" x14ac:dyDescent="0.25">
      <c r="A188" s="169" t="s">
        <v>705</v>
      </c>
      <c r="B188" s="874"/>
      <c r="C188" s="459"/>
      <c r="D188" s="490"/>
      <c r="E188" s="831"/>
      <c r="F188" s="354"/>
      <c r="G188" s="354"/>
      <c r="H188" s="1249"/>
      <c r="I188" s="491"/>
      <c r="J188" s="491"/>
      <c r="K188" s="452" t="str">
        <f t="shared" si="26"/>
        <v/>
      </c>
      <c r="L188" s="571" t="str">
        <f t="shared" si="27"/>
        <v/>
      </c>
      <c r="M188" s="491"/>
      <c r="N188" s="491"/>
      <c r="O188" s="354"/>
      <c r="P188" s="910"/>
      <c r="Q188" s="536"/>
      <c r="R188" s="321"/>
      <c r="S188" s="939"/>
      <c r="T188" s="678"/>
      <c r="U188" s="678"/>
      <c r="V188" s="678"/>
      <c r="W188" s="483">
        <f t="shared" si="28"/>
        <v>0</v>
      </c>
      <c r="X188" s="781"/>
      <c r="Y188" s="10"/>
      <c r="Z188" s="10" t="str">
        <f t="shared" si="24"/>
        <v/>
      </c>
      <c r="AA188" s="571" t="str">
        <f t="shared" si="25"/>
        <v/>
      </c>
      <c r="AB188" s="571" t="str">
        <f t="shared" si="29"/>
        <v/>
      </c>
      <c r="AC188" s="571" t="str">
        <f t="shared" si="30"/>
        <v/>
      </c>
      <c r="AD188" s="571" t="str">
        <f>IF(C188="","",IF(ISNUMBER(MATCH(C188,'Backing Sheet - Buildings'!$AA$2:$AA$101,0)),1,0))</f>
        <v/>
      </c>
    </row>
    <row r="189" spans="1:30" s="87" customFormat="1" ht="34.5" hidden="1" customHeight="1" outlineLevel="1" x14ac:dyDescent="0.25">
      <c r="A189" s="169" t="s">
        <v>706</v>
      </c>
      <c r="B189" s="874"/>
      <c r="C189" s="459"/>
      <c r="D189" s="490"/>
      <c r="E189" s="831"/>
      <c r="F189" s="354"/>
      <c r="G189" s="354"/>
      <c r="H189" s="1249"/>
      <c r="I189" s="491"/>
      <c r="J189" s="491"/>
      <c r="K189" s="452" t="str">
        <f t="shared" si="26"/>
        <v/>
      </c>
      <c r="L189" s="571" t="str">
        <f t="shared" si="27"/>
        <v/>
      </c>
      <c r="M189" s="491"/>
      <c r="N189" s="491"/>
      <c r="O189" s="354"/>
      <c r="P189" s="910"/>
      <c r="Q189" s="536"/>
      <c r="R189" s="321"/>
      <c r="S189" s="939"/>
      <c r="T189" s="678"/>
      <c r="U189" s="678"/>
      <c r="V189" s="678"/>
      <c r="W189" s="483">
        <f t="shared" si="28"/>
        <v>0</v>
      </c>
      <c r="X189" s="781"/>
      <c r="Y189" s="10"/>
      <c r="Z189" s="10" t="str">
        <f t="shared" si="24"/>
        <v/>
      </c>
      <c r="AA189" s="571" t="str">
        <f t="shared" si="25"/>
        <v/>
      </c>
      <c r="AB189" s="571" t="str">
        <f t="shared" si="29"/>
        <v/>
      </c>
      <c r="AC189" s="571" t="str">
        <f t="shared" si="30"/>
        <v/>
      </c>
      <c r="AD189" s="571" t="str">
        <f>IF(C189="","",IF(ISNUMBER(MATCH(C189,'Backing Sheet - Buildings'!$AA$2:$AA$101,0)),1,0))</f>
        <v/>
      </c>
    </row>
    <row r="190" spans="1:30" s="87" customFormat="1" ht="34.5" hidden="1" customHeight="1" outlineLevel="1" x14ac:dyDescent="0.25">
      <c r="A190" s="169" t="s">
        <v>707</v>
      </c>
      <c r="B190" s="874"/>
      <c r="C190" s="459"/>
      <c r="D190" s="490"/>
      <c r="E190" s="831"/>
      <c r="F190" s="354"/>
      <c r="G190" s="354"/>
      <c r="H190" s="1249"/>
      <c r="I190" s="491"/>
      <c r="J190" s="491"/>
      <c r="K190" s="452" t="str">
        <f t="shared" si="26"/>
        <v/>
      </c>
      <c r="L190" s="571" t="str">
        <f t="shared" si="27"/>
        <v/>
      </c>
      <c r="M190" s="491"/>
      <c r="N190" s="491"/>
      <c r="O190" s="354"/>
      <c r="P190" s="910"/>
      <c r="Q190" s="536"/>
      <c r="R190" s="321"/>
      <c r="S190" s="939"/>
      <c r="T190" s="678"/>
      <c r="U190" s="678"/>
      <c r="V190" s="678"/>
      <c r="W190" s="483">
        <f t="shared" si="28"/>
        <v>0</v>
      </c>
      <c r="X190" s="781"/>
      <c r="Y190" s="10"/>
      <c r="Z190" s="10" t="str">
        <f t="shared" si="24"/>
        <v/>
      </c>
      <c r="AA190" s="571" t="str">
        <f t="shared" si="25"/>
        <v/>
      </c>
      <c r="AB190" s="571" t="str">
        <f t="shared" si="29"/>
        <v/>
      </c>
      <c r="AC190" s="571" t="str">
        <f t="shared" si="30"/>
        <v/>
      </c>
      <c r="AD190" s="571" t="str">
        <f>IF(C190="","",IF(ISNUMBER(MATCH(C190,'Backing Sheet - Buildings'!$AA$2:$AA$101,0)),1,0))</f>
        <v/>
      </c>
    </row>
    <row r="191" spans="1:30" s="87" customFormat="1" ht="34.5" hidden="1" customHeight="1" outlineLevel="1" x14ac:dyDescent="0.25">
      <c r="A191" s="169" t="s">
        <v>708</v>
      </c>
      <c r="B191" s="874"/>
      <c r="C191" s="459"/>
      <c r="D191" s="490"/>
      <c r="E191" s="831"/>
      <c r="F191" s="354"/>
      <c r="G191" s="354"/>
      <c r="H191" s="1249"/>
      <c r="I191" s="491"/>
      <c r="J191" s="491"/>
      <c r="K191" s="452" t="str">
        <f t="shared" si="26"/>
        <v/>
      </c>
      <c r="L191" s="571" t="str">
        <f t="shared" si="27"/>
        <v/>
      </c>
      <c r="M191" s="491"/>
      <c r="N191" s="491"/>
      <c r="O191" s="354"/>
      <c r="P191" s="910"/>
      <c r="Q191" s="536"/>
      <c r="R191" s="321"/>
      <c r="S191" s="939"/>
      <c r="T191" s="678"/>
      <c r="U191" s="678"/>
      <c r="V191" s="678"/>
      <c r="W191" s="483">
        <f t="shared" si="28"/>
        <v>0</v>
      </c>
      <c r="X191" s="781"/>
      <c r="Y191" s="10"/>
      <c r="Z191" s="10" t="str">
        <f t="shared" si="24"/>
        <v/>
      </c>
      <c r="AA191" s="571" t="str">
        <f t="shared" si="25"/>
        <v/>
      </c>
      <c r="AB191" s="571" t="str">
        <f t="shared" si="29"/>
        <v/>
      </c>
      <c r="AC191" s="571" t="str">
        <f t="shared" si="30"/>
        <v/>
      </c>
      <c r="AD191" s="571" t="str">
        <f>IF(C191="","",IF(ISNUMBER(MATCH(C191,'Backing Sheet - Buildings'!$AA$2:$AA$101,0)),1,0))</f>
        <v/>
      </c>
    </row>
    <row r="192" spans="1:30" s="87" customFormat="1" ht="34.5" hidden="1" customHeight="1" outlineLevel="1" x14ac:dyDescent="0.25">
      <c r="A192" s="169" t="s">
        <v>709</v>
      </c>
      <c r="B192" s="874"/>
      <c r="C192" s="459"/>
      <c r="D192" s="490"/>
      <c r="E192" s="831"/>
      <c r="F192" s="354"/>
      <c r="G192" s="354"/>
      <c r="H192" s="1249"/>
      <c r="I192" s="491"/>
      <c r="J192" s="491"/>
      <c r="K192" s="452" t="str">
        <f t="shared" si="26"/>
        <v/>
      </c>
      <c r="L192" s="571" t="str">
        <f t="shared" si="27"/>
        <v/>
      </c>
      <c r="M192" s="491"/>
      <c r="N192" s="491"/>
      <c r="O192" s="354"/>
      <c r="P192" s="910"/>
      <c r="Q192" s="536"/>
      <c r="R192" s="321"/>
      <c r="S192" s="939"/>
      <c r="T192" s="678"/>
      <c r="U192" s="678"/>
      <c r="V192" s="678"/>
      <c r="W192" s="483">
        <f t="shared" si="28"/>
        <v>0</v>
      </c>
      <c r="X192" s="781"/>
      <c r="Y192" s="10"/>
      <c r="Z192" s="10" t="str">
        <f t="shared" si="24"/>
        <v/>
      </c>
      <c r="AA192" s="571" t="str">
        <f t="shared" si="25"/>
        <v/>
      </c>
      <c r="AB192" s="571" t="str">
        <f t="shared" si="29"/>
        <v/>
      </c>
      <c r="AC192" s="571" t="str">
        <f t="shared" si="30"/>
        <v/>
      </c>
      <c r="AD192" s="571" t="str">
        <f>IF(C192="","",IF(ISNUMBER(MATCH(C192,'Backing Sheet - Buildings'!$AA$2:$AA$101,0)),1,0))</f>
        <v/>
      </c>
    </row>
    <row r="193" spans="1:30" s="87" customFormat="1" ht="34.5" hidden="1" customHeight="1" outlineLevel="1" x14ac:dyDescent="0.25">
      <c r="A193" s="169" t="s">
        <v>710</v>
      </c>
      <c r="B193" s="874"/>
      <c r="C193" s="459"/>
      <c r="D193" s="490"/>
      <c r="E193" s="831"/>
      <c r="F193" s="354"/>
      <c r="G193" s="354"/>
      <c r="H193" s="1249"/>
      <c r="I193" s="491"/>
      <c r="J193" s="491"/>
      <c r="K193" s="452" t="str">
        <f t="shared" si="26"/>
        <v/>
      </c>
      <c r="L193" s="571" t="str">
        <f t="shared" si="27"/>
        <v/>
      </c>
      <c r="M193" s="491"/>
      <c r="N193" s="491"/>
      <c r="O193" s="354"/>
      <c r="P193" s="910"/>
      <c r="Q193" s="536"/>
      <c r="R193" s="321"/>
      <c r="S193" s="939"/>
      <c r="T193" s="678"/>
      <c r="U193" s="678"/>
      <c r="V193" s="678"/>
      <c r="W193" s="483">
        <f t="shared" si="28"/>
        <v>0</v>
      </c>
      <c r="X193" s="781"/>
      <c r="Y193" s="10"/>
      <c r="Z193" s="10" t="str">
        <f t="shared" si="24"/>
        <v/>
      </c>
      <c r="AA193" s="571" t="str">
        <f t="shared" si="25"/>
        <v/>
      </c>
      <c r="AB193" s="571" t="str">
        <f t="shared" si="29"/>
        <v/>
      </c>
      <c r="AC193" s="571" t="str">
        <f t="shared" si="30"/>
        <v/>
      </c>
      <c r="AD193" s="571" t="str">
        <f>IF(C193="","",IF(ISNUMBER(MATCH(C193,'Backing Sheet - Buildings'!$AA$2:$AA$101,0)),1,0))</f>
        <v/>
      </c>
    </row>
    <row r="194" spans="1:30" s="87" customFormat="1" ht="34.5" hidden="1" customHeight="1" outlineLevel="1" x14ac:dyDescent="0.25">
      <c r="A194" s="169" t="s">
        <v>711</v>
      </c>
      <c r="B194" s="874"/>
      <c r="C194" s="459"/>
      <c r="D194" s="490"/>
      <c r="E194" s="831"/>
      <c r="F194" s="354"/>
      <c r="G194" s="354"/>
      <c r="H194" s="1249"/>
      <c r="I194" s="491"/>
      <c r="J194" s="491"/>
      <c r="K194" s="452" t="str">
        <f t="shared" si="26"/>
        <v/>
      </c>
      <c r="L194" s="571" t="str">
        <f t="shared" si="27"/>
        <v/>
      </c>
      <c r="M194" s="491"/>
      <c r="N194" s="491"/>
      <c r="O194" s="354"/>
      <c r="P194" s="910"/>
      <c r="Q194" s="536"/>
      <c r="R194" s="321"/>
      <c r="S194" s="939"/>
      <c r="T194" s="678"/>
      <c r="U194" s="678"/>
      <c r="V194" s="678"/>
      <c r="W194" s="483">
        <f t="shared" si="28"/>
        <v>0</v>
      </c>
      <c r="X194" s="781"/>
      <c r="Y194" s="10"/>
      <c r="Z194" s="10" t="str">
        <f t="shared" ref="Z194:Z219" si="31">IFERROR(W194/K194,"")</f>
        <v/>
      </c>
      <c r="AA194" s="571" t="str">
        <f t="shared" si="25"/>
        <v/>
      </c>
      <c r="AB194" s="571" t="str">
        <f t="shared" si="29"/>
        <v/>
      </c>
      <c r="AC194" s="571" t="str">
        <f t="shared" si="30"/>
        <v/>
      </c>
      <c r="AD194" s="571" t="str">
        <f>IF(C194="","",IF(ISNUMBER(MATCH(C194,'Backing Sheet - Buildings'!$AA$2:$AA$101,0)),1,0))</f>
        <v/>
      </c>
    </row>
    <row r="195" spans="1:30" s="87" customFormat="1" ht="34.5" hidden="1" customHeight="1" outlineLevel="1" x14ac:dyDescent="0.25">
      <c r="A195" s="169" t="s">
        <v>712</v>
      </c>
      <c r="B195" s="874"/>
      <c r="C195" s="459"/>
      <c r="D195" s="490"/>
      <c r="E195" s="831"/>
      <c r="F195" s="354"/>
      <c r="G195" s="354"/>
      <c r="H195" s="1249"/>
      <c r="I195" s="491"/>
      <c r="J195" s="491"/>
      <c r="K195" s="452" t="str">
        <f t="shared" si="26"/>
        <v/>
      </c>
      <c r="L195" s="571" t="str">
        <f t="shared" si="27"/>
        <v/>
      </c>
      <c r="M195" s="491"/>
      <c r="N195" s="491"/>
      <c r="O195" s="354"/>
      <c r="P195" s="910"/>
      <c r="Q195" s="536"/>
      <c r="R195" s="321"/>
      <c r="S195" s="939"/>
      <c r="T195" s="678"/>
      <c r="U195" s="678"/>
      <c r="V195" s="678"/>
      <c r="W195" s="483">
        <f t="shared" si="28"/>
        <v>0</v>
      </c>
      <c r="X195" s="781"/>
      <c r="Y195" s="10"/>
      <c r="Z195" s="10" t="str">
        <f t="shared" si="31"/>
        <v/>
      </c>
      <c r="AA195" s="571" t="str">
        <f t="shared" si="25"/>
        <v/>
      </c>
      <c r="AB195" s="571" t="str">
        <f t="shared" si="29"/>
        <v/>
      </c>
      <c r="AC195" s="571" t="str">
        <f t="shared" si="30"/>
        <v/>
      </c>
      <c r="AD195" s="571" t="str">
        <f>IF(C195="","",IF(ISNUMBER(MATCH(C195,'Backing Sheet - Buildings'!$AA$2:$AA$101,0)),1,0))</f>
        <v/>
      </c>
    </row>
    <row r="196" spans="1:30" s="87" customFormat="1" ht="34.5" hidden="1" customHeight="1" outlineLevel="1" x14ac:dyDescent="0.25">
      <c r="A196" s="169" t="s">
        <v>713</v>
      </c>
      <c r="B196" s="874"/>
      <c r="C196" s="459"/>
      <c r="D196" s="490"/>
      <c r="E196" s="831"/>
      <c r="F196" s="354"/>
      <c r="G196" s="354"/>
      <c r="H196" s="1249"/>
      <c r="I196" s="491"/>
      <c r="J196" s="491"/>
      <c r="K196" s="452" t="str">
        <f t="shared" si="26"/>
        <v/>
      </c>
      <c r="L196" s="571" t="str">
        <f t="shared" si="27"/>
        <v/>
      </c>
      <c r="M196" s="491"/>
      <c r="N196" s="491"/>
      <c r="O196" s="354"/>
      <c r="P196" s="910"/>
      <c r="Q196" s="536"/>
      <c r="R196" s="321"/>
      <c r="S196" s="939"/>
      <c r="T196" s="678"/>
      <c r="U196" s="678"/>
      <c r="V196" s="678"/>
      <c r="W196" s="483">
        <f t="shared" si="28"/>
        <v>0</v>
      </c>
      <c r="X196" s="781"/>
      <c r="Y196" s="10"/>
      <c r="Z196" s="10" t="str">
        <f t="shared" si="31"/>
        <v/>
      </c>
      <c r="AA196" s="571" t="str">
        <f t="shared" si="25"/>
        <v/>
      </c>
      <c r="AB196" s="571" t="str">
        <f t="shared" si="29"/>
        <v/>
      </c>
      <c r="AC196" s="571" t="str">
        <f t="shared" si="30"/>
        <v/>
      </c>
      <c r="AD196" s="571" t="str">
        <f>IF(C196="","",IF(ISNUMBER(MATCH(C196,'Backing Sheet - Buildings'!$AA$2:$AA$101,0)),1,0))</f>
        <v/>
      </c>
    </row>
    <row r="197" spans="1:30" s="87" customFormat="1" ht="34.5" hidden="1" customHeight="1" outlineLevel="1" x14ac:dyDescent="0.25">
      <c r="A197" s="169" t="s">
        <v>714</v>
      </c>
      <c r="B197" s="874"/>
      <c r="C197" s="459"/>
      <c r="D197" s="490"/>
      <c r="E197" s="831"/>
      <c r="F197" s="354"/>
      <c r="G197" s="354"/>
      <c r="H197" s="1249"/>
      <c r="I197" s="491"/>
      <c r="J197" s="491"/>
      <c r="K197" s="452" t="str">
        <f t="shared" si="26"/>
        <v/>
      </c>
      <c r="L197" s="571" t="str">
        <f t="shared" si="27"/>
        <v/>
      </c>
      <c r="M197" s="491"/>
      <c r="N197" s="491"/>
      <c r="O197" s="354"/>
      <c r="P197" s="910"/>
      <c r="Q197" s="536"/>
      <c r="R197" s="321"/>
      <c r="S197" s="939"/>
      <c r="T197" s="678"/>
      <c r="U197" s="678"/>
      <c r="V197" s="678"/>
      <c r="W197" s="483">
        <f t="shared" si="28"/>
        <v>0</v>
      </c>
      <c r="X197" s="781"/>
      <c r="Y197" s="10"/>
      <c r="Z197" s="10" t="str">
        <f t="shared" si="31"/>
        <v/>
      </c>
      <c r="AA197" s="571" t="str">
        <f t="shared" si="25"/>
        <v/>
      </c>
      <c r="AB197" s="571" t="str">
        <f t="shared" si="29"/>
        <v/>
      </c>
      <c r="AC197" s="571" t="str">
        <f t="shared" si="30"/>
        <v/>
      </c>
      <c r="AD197" s="571" t="str">
        <f>IF(C197="","",IF(ISNUMBER(MATCH(C197,'Backing Sheet - Buildings'!$AA$2:$AA$101,0)),1,0))</f>
        <v/>
      </c>
    </row>
    <row r="198" spans="1:30" s="87" customFormat="1" ht="34.5" hidden="1" customHeight="1" outlineLevel="1" x14ac:dyDescent="0.25">
      <c r="A198" s="169" t="s">
        <v>715</v>
      </c>
      <c r="B198" s="874"/>
      <c r="C198" s="459"/>
      <c r="D198" s="490"/>
      <c r="E198" s="831"/>
      <c r="F198" s="354"/>
      <c r="G198" s="354"/>
      <c r="H198" s="1249"/>
      <c r="I198" s="491"/>
      <c r="J198" s="491"/>
      <c r="K198" s="452" t="str">
        <f t="shared" si="26"/>
        <v/>
      </c>
      <c r="L198" s="571" t="str">
        <f t="shared" si="27"/>
        <v/>
      </c>
      <c r="M198" s="491"/>
      <c r="N198" s="491"/>
      <c r="O198" s="354"/>
      <c r="P198" s="910"/>
      <c r="Q198" s="536"/>
      <c r="R198" s="321"/>
      <c r="S198" s="939"/>
      <c r="T198" s="678"/>
      <c r="U198" s="678"/>
      <c r="V198" s="678"/>
      <c r="W198" s="483">
        <f t="shared" si="28"/>
        <v>0</v>
      </c>
      <c r="X198" s="781"/>
      <c r="Y198" s="10"/>
      <c r="Z198" s="10" t="str">
        <f t="shared" si="31"/>
        <v/>
      </c>
      <c r="AA198" s="571" t="str">
        <f t="shared" si="25"/>
        <v/>
      </c>
      <c r="AB198" s="571" t="str">
        <f t="shared" si="29"/>
        <v/>
      </c>
      <c r="AC198" s="571" t="str">
        <f t="shared" si="30"/>
        <v/>
      </c>
      <c r="AD198" s="571" t="str">
        <f>IF(C198="","",IF(ISNUMBER(MATCH(C198,'Backing Sheet - Buildings'!$AA$2:$AA$101,0)),1,0))</f>
        <v/>
      </c>
    </row>
    <row r="199" spans="1:30" s="87" customFormat="1" ht="34.5" hidden="1" customHeight="1" outlineLevel="1" x14ac:dyDescent="0.25">
      <c r="A199" s="169" t="s">
        <v>716</v>
      </c>
      <c r="B199" s="874"/>
      <c r="C199" s="459"/>
      <c r="D199" s="490"/>
      <c r="E199" s="831"/>
      <c r="F199" s="354"/>
      <c r="G199" s="354"/>
      <c r="H199" s="1249"/>
      <c r="I199" s="491"/>
      <c r="J199" s="491"/>
      <c r="K199" s="452" t="str">
        <f t="shared" si="26"/>
        <v/>
      </c>
      <c r="L199" s="571" t="str">
        <f t="shared" si="27"/>
        <v/>
      </c>
      <c r="M199" s="491"/>
      <c r="N199" s="491"/>
      <c r="O199" s="354"/>
      <c r="P199" s="910"/>
      <c r="Q199" s="536"/>
      <c r="R199" s="321"/>
      <c r="S199" s="939"/>
      <c r="T199" s="678"/>
      <c r="U199" s="678"/>
      <c r="V199" s="678"/>
      <c r="W199" s="483">
        <f t="shared" si="28"/>
        <v>0</v>
      </c>
      <c r="X199" s="781"/>
      <c r="Y199" s="10"/>
      <c r="Z199" s="10" t="str">
        <f t="shared" si="31"/>
        <v/>
      </c>
      <c r="AA199" s="571" t="str">
        <f t="shared" si="25"/>
        <v/>
      </c>
      <c r="AB199" s="571" t="str">
        <f t="shared" si="29"/>
        <v/>
      </c>
      <c r="AC199" s="571" t="str">
        <f t="shared" si="30"/>
        <v/>
      </c>
      <c r="AD199" s="571" t="str">
        <f>IF(C199="","",IF(ISNUMBER(MATCH(C199,'Backing Sheet - Buildings'!$AA$2:$AA$101,0)),1,0))</f>
        <v/>
      </c>
    </row>
    <row r="200" spans="1:30" s="87" customFormat="1" ht="34.5" hidden="1" customHeight="1" outlineLevel="1" x14ac:dyDescent="0.25">
      <c r="A200" s="169" t="s">
        <v>717</v>
      </c>
      <c r="B200" s="874"/>
      <c r="C200" s="459"/>
      <c r="D200" s="490"/>
      <c r="E200" s="831"/>
      <c r="F200" s="354"/>
      <c r="G200" s="354"/>
      <c r="H200" s="1249"/>
      <c r="I200" s="491"/>
      <c r="J200" s="491"/>
      <c r="K200" s="452" t="str">
        <f t="shared" si="26"/>
        <v/>
      </c>
      <c r="L200" s="571" t="str">
        <f t="shared" si="27"/>
        <v/>
      </c>
      <c r="M200" s="491"/>
      <c r="N200" s="491"/>
      <c r="O200" s="354"/>
      <c r="P200" s="910"/>
      <c r="Q200" s="536"/>
      <c r="R200" s="321"/>
      <c r="S200" s="939"/>
      <c r="T200" s="678"/>
      <c r="U200" s="678"/>
      <c r="V200" s="678"/>
      <c r="W200" s="483">
        <f t="shared" si="28"/>
        <v>0</v>
      </c>
      <c r="X200" s="781"/>
      <c r="Y200" s="10"/>
      <c r="Z200" s="10" t="str">
        <f t="shared" si="31"/>
        <v/>
      </c>
      <c r="AA200" s="571" t="str">
        <f t="shared" si="25"/>
        <v/>
      </c>
      <c r="AB200" s="571" t="str">
        <f t="shared" si="29"/>
        <v/>
      </c>
      <c r="AC200" s="571" t="str">
        <f t="shared" si="30"/>
        <v/>
      </c>
      <c r="AD200" s="571" t="str">
        <f>IF(C200="","",IF(ISNUMBER(MATCH(C200,'Backing Sheet - Buildings'!$AA$2:$AA$101,0)),1,0))</f>
        <v/>
      </c>
    </row>
    <row r="201" spans="1:30" s="87" customFormat="1" ht="34.5" hidden="1" customHeight="1" outlineLevel="1" x14ac:dyDescent="0.25">
      <c r="A201" s="169" t="s">
        <v>718</v>
      </c>
      <c r="B201" s="874"/>
      <c r="C201" s="459"/>
      <c r="D201" s="490"/>
      <c r="E201" s="831"/>
      <c r="F201" s="354"/>
      <c r="G201" s="354"/>
      <c r="H201" s="1249"/>
      <c r="I201" s="491"/>
      <c r="J201" s="491"/>
      <c r="K201" s="452" t="str">
        <f t="shared" si="26"/>
        <v/>
      </c>
      <c r="L201" s="571" t="str">
        <f t="shared" si="27"/>
        <v/>
      </c>
      <c r="M201" s="491"/>
      <c r="N201" s="491"/>
      <c r="O201" s="354"/>
      <c r="P201" s="910"/>
      <c r="Q201" s="536"/>
      <c r="R201" s="321"/>
      <c r="S201" s="939"/>
      <c r="T201" s="678"/>
      <c r="U201" s="678"/>
      <c r="V201" s="678"/>
      <c r="W201" s="483">
        <f t="shared" si="28"/>
        <v>0</v>
      </c>
      <c r="X201" s="781"/>
      <c r="Y201" s="10"/>
      <c r="Z201" s="10" t="str">
        <f t="shared" si="31"/>
        <v/>
      </c>
      <c r="AA201" s="571" t="str">
        <f t="shared" si="25"/>
        <v/>
      </c>
      <c r="AB201" s="571" t="str">
        <f t="shared" si="29"/>
        <v/>
      </c>
      <c r="AC201" s="571" t="str">
        <f t="shared" si="30"/>
        <v/>
      </c>
      <c r="AD201" s="571" t="str">
        <f>IF(C201="","",IF(ISNUMBER(MATCH(C201,'Backing Sheet - Buildings'!$AA$2:$AA$101,0)),1,0))</f>
        <v/>
      </c>
    </row>
    <row r="202" spans="1:30" s="87" customFormat="1" ht="34.5" hidden="1" customHeight="1" outlineLevel="1" x14ac:dyDescent="0.25">
      <c r="A202" s="169" t="s">
        <v>719</v>
      </c>
      <c r="B202" s="874"/>
      <c r="C202" s="459"/>
      <c r="D202" s="490"/>
      <c r="E202" s="831"/>
      <c r="F202" s="354"/>
      <c r="G202" s="354"/>
      <c r="H202" s="1249"/>
      <c r="I202" s="491"/>
      <c r="J202" s="491"/>
      <c r="K202" s="452" t="str">
        <f t="shared" si="26"/>
        <v/>
      </c>
      <c r="L202" s="571" t="str">
        <f t="shared" si="27"/>
        <v/>
      </c>
      <c r="M202" s="491"/>
      <c r="N202" s="491"/>
      <c r="O202" s="354"/>
      <c r="P202" s="910"/>
      <c r="Q202" s="536"/>
      <c r="R202" s="321"/>
      <c r="S202" s="939"/>
      <c r="T202" s="678"/>
      <c r="U202" s="678"/>
      <c r="V202" s="678"/>
      <c r="W202" s="483">
        <f t="shared" si="28"/>
        <v>0</v>
      </c>
      <c r="X202" s="781"/>
      <c r="Y202" s="10"/>
      <c r="Z202" s="10" t="str">
        <f t="shared" si="31"/>
        <v/>
      </c>
      <c r="AA202" s="571" t="str">
        <f t="shared" si="25"/>
        <v/>
      </c>
      <c r="AB202" s="571" t="str">
        <f t="shared" si="29"/>
        <v/>
      </c>
      <c r="AC202" s="571" t="str">
        <f t="shared" si="30"/>
        <v/>
      </c>
      <c r="AD202" s="571" t="str">
        <f>IF(C202="","",IF(ISNUMBER(MATCH(C202,'Backing Sheet - Buildings'!$AA$2:$AA$101,0)),1,0))</f>
        <v/>
      </c>
    </row>
    <row r="203" spans="1:30" s="87" customFormat="1" ht="34.5" hidden="1" customHeight="1" outlineLevel="1" x14ac:dyDescent="0.25">
      <c r="A203" s="169" t="s">
        <v>720</v>
      </c>
      <c r="B203" s="874"/>
      <c r="C203" s="459"/>
      <c r="D203" s="490"/>
      <c r="E203" s="831"/>
      <c r="F203" s="354"/>
      <c r="G203" s="354"/>
      <c r="H203" s="1249"/>
      <c r="I203" s="491"/>
      <c r="J203" s="491"/>
      <c r="K203" s="452" t="str">
        <f t="shared" si="26"/>
        <v/>
      </c>
      <c r="L203" s="571" t="str">
        <f t="shared" si="27"/>
        <v/>
      </c>
      <c r="M203" s="491"/>
      <c r="N203" s="491"/>
      <c r="O203" s="354"/>
      <c r="P203" s="910"/>
      <c r="Q203" s="536"/>
      <c r="R203" s="321"/>
      <c r="S203" s="939"/>
      <c r="T203" s="678"/>
      <c r="U203" s="678"/>
      <c r="V203" s="678"/>
      <c r="W203" s="483">
        <f t="shared" si="28"/>
        <v>0</v>
      </c>
      <c r="X203" s="781"/>
      <c r="Y203" s="10"/>
      <c r="Z203" s="10" t="str">
        <f t="shared" si="31"/>
        <v/>
      </c>
      <c r="AA203" s="571" t="str">
        <f t="shared" si="25"/>
        <v/>
      </c>
      <c r="AB203" s="571" t="str">
        <f t="shared" si="29"/>
        <v/>
      </c>
      <c r="AC203" s="571" t="str">
        <f t="shared" si="30"/>
        <v/>
      </c>
      <c r="AD203" s="571" t="str">
        <f>IF(C203="","",IF(ISNUMBER(MATCH(C203,'Backing Sheet - Buildings'!$AA$2:$AA$101,0)),1,0))</f>
        <v/>
      </c>
    </row>
    <row r="204" spans="1:30" s="87" customFormat="1" ht="34.5" hidden="1" customHeight="1" outlineLevel="1" x14ac:dyDescent="0.25">
      <c r="A204" s="169" t="s">
        <v>721</v>
      </c>
      <c r="B204" s="874"/>
      <c r="C204" s="459"/>
      <c r="D204" s="490"/>
      <c r="E204" s="831"/>
      <c r="F204" s="354"/>
      <c r="G204" s="354"/>
      <c r="H204" s="1249"/>
      <c r="I204" s="491"/>
      <c r="J204" s="491"/>
      <c r="K204" s="452" t="str">
        <f t="shared" si="26"/>
        <v/>
      </c>
      <c r="L204" s="571" t="str">
        <f t="shared" si="27"/>
        <v/>
      </c>
      <c r="M204" s="491"/>
      <c r="N204" s="491"/>
      <c r="O204" s="354"/>
      <c r="P204" s="910"/>
      <c r="Q204" s="536"/>
      <c r="R204" s="321"/>
      <c r="S204" s="939"/>
      <c r="T204" s="678"/>
      <c r="U204" s="678"/>
      <c r="V204" s="678"/>
      <c r="W204" s="483">
        <f t="shared" si="28"/>
        <v>0</v>
      </c>
      <c r="X204" s="781"/>
      <c r="Y204" s="10"/>
      <c r="Z204" s="10" t="str">
        <f t="shared" si="31"/>
        <v/>
      </c>
      <c r="AA204" s="571" t="str">
        <f t="shared" si="25"/>
        <v/>
      </c>
      <c r="AB204" s="571" t="str">
        <f t="shared" si="29"/>
        <v/>
      </c>
      <c r="AC204" s="571" t="str">
        <f t="shared" si="30"/>
        <v/>
      </c>
      <c r="AD204" s="571" t="str">
        <f>IF(C204="","",IF(ISNUMBER(MATCH(C204,'Backing Sheet - Buildings'!$AA$2:$AA$101,0)),1,0))</f>
        <v/>
      </c>
    </row>
    <row r="205" spans="1:30" s="87" customFormat="1" ht="34.5" hidden="1" customHeight="1" outlineLevel="1" x14ac:dyDescent="0.25">
      <c r="A205" s="169" t="s">
        <v>722</v>
      </c>
      <c r="B205" s="874"/>
      <c r="C205" s="459"/>
      <c r="D205" s="490"/>
      <c r="E205" s="831"/>
      <c r="F205" s="354"/>
      <c r="G205" s="354"/>
      <c r="H205" s="1249"/>
      <c r="I205" s="491"/>
      <c r="J205" s="491"/>
      <c r="K205" s="452" t="str">
        <f t="shared" si="26"/>
        <v/>
      </c>
      <c r="L205" s="571" t="str">
        <f t="shared" si="27"/>
        <v/>
      </c>
      <c r="M205" s="491"/>
      <c r="N205" s="491"/>
      <c r="O205" s="354"/>
      <c r="P205" s="910"/>
      <c r="Q205" s="536"/>
      <c r="R205" s="321"/>
      <c r="S205" s="939"/>
      <c r="T205" s="678"/>
      <c r="U205" s="678"/>
      <c r="V205" s="678"/>
      <c r="W205" s="483">
        <f t="shared" si="28"/>
        <v>0</v>
      </c>
      <c r="X205" s="781"/>
      <c r="Y205" s="10"/>
      <c r="Z205" s="10" t="str">
        <f t="shared" si="31"/>
        <v/>
      </c>
      <c r="AA205" s="571" t="str">
        <f t="shared" si="25"/>
        <v/>
      </c>
      <c r="AB205" s="571" t="str">
        <f t="shared" si="29"/>
        <v/>
      </c>
      <c r="AC205" s="571" t="str">
        <f t="shared" si="30"/>
        <v/>
      </c>
      <c r="AD205" s="571" t="str">
        <f>IF(C205="","",IF(ISNUMBER(MATCH(C205,'Backing Sheet - Buildings'!$AA$2:$AA$101,0)),1,0))</f>
        <v/>
      </c>
    </row>
    <row r="206" spans="1:30" s="87" customFormat="1" ht="34.5" hidden="1" customHeight="1" outlineLevel="1" x14ac:dyDescent="0.25">
      <c r="A206" s="169" t="s">
        <v>723</v>
      </c>
      <c r="B206" s="874"/>
      <c r="C206" s="459"/>
      <c r="D206" s="490"/>
      <c r="E206" s="831"/>
      <c r="F206" s="354"/>
      <c r="G206" s="354"/>
      <c r="H206" s="1249"/>
      <c r="I206" s="491"/>
      <c r="J206" s="491"/>
      <c r="K206" s="452" t="str">
        <f t="shared" si="26"/>
        <v/>
      </c>
      <c r="L206" s="571" t="str">
        <f t="shared" si="27"/>
        <v/>
      </c>
      <c r="M206" s="491"/>
      <c r="N206" s="491"/>
      <c r="O206" s="354"/>
      <c r="P206" s="910"/>
      <c r="Q206" s="536"/>
      <c r="R206" s="321"/>
      <c r="S206" s="939"/>
      <c r="T206" s="678"/>
      <c r="U206" s="678"/>
      <c r="V206" s="678"/>
      <c r="W206" s="483">
        <f t="shared" si="28"/>
        <v>0</v>
      </c>
      <c r="X206" s="781"/>
      <c r="Y206" s="10"/>
      <c r="Z206" s="10" t="str">
        <f t="shared" si="31"/>
        <v/>
      </c>
      <c r="AA206" s="571" t="str">
        <f t="shared" si="25"/>
        <v/>
      </c>
      <c r="AB206" s="571" t="str">
        <f t="shared" si="29"/>
        <v/>
      </c>
      <c r="AC206" s="571" t="str">
        <f t="shared" si="30"/>
        <v/>
      </c>
      <c r="AD206" s="571" t="str">
        <f>IF(C206="","",IF(ISNUMBER(MATCH(C206,'Backing Sheet - Buildings'!$AA$2:$AA$101,0)),1,0))</f>
        <v/>
      </c>
    </row>
    <row r="207" spans="1:30" s="87" customFormat="1" ht="34.5" hidden="1" customHeight="1" outlineLevel="1" x14ac:dyDescent="0.25">
      <c r="A207" s="169" t="s">
        <v>724</v>
      </c>
      <c r="B207" s="874"/>
      <c r="C207" s="459"/>
      <c r="D207" s="490"/>
      <c r="E207" s="831"/>
      <c r="F207" s="354"/>
      <c r="G207" s="354"/>
      <c r="H207" s="1249"/>
      <c r="I207" s="491"/>
      <c r="J207" s="491"/>
      <c r="K207" s="452" t="str">
        <f t="shared" si="26"/>
        <v/>
      </c>
      <c r="L207" s="571" t="str">
        <f t="shared" si="27"/>
        <v/>
      </c>
      <c r="M207" s="491"/>
      <c r="N207" s="491"/>
      <c r="O207" s="354"/>
      <c r="P207" s="910"/>
      <c r="Q207" s="536"/>
      <c r="R207" s="321"/>
      <c r="S207" s="939"/>
      <c r="T207" s="678"/>
      <c r="U207" s="678"/>
      <c r="V207" s="678"/>
      <c r="W207" s="483">
        <f t="shared" si="28"/>
        <v>0</v>
      </c>
      <c r="X207" s="781"/>
      <c r="Y207" s="10"/>
      <c r="Z207" s="10" t="str">
        <f t="shared" si="31"/>
        <v/>
      </c>
      <c r="AA207" s="571" t="str">
        <f t="shared" si="25"/>
        <v/>
      </c>
      <c r="AB207" s="571" t="str">
        <f t="shared" si="29"/>
        <v/>
      </c>
      <c r="AC207" s="571" t="str">
        <f t="shared" si="30"/>
        <v/>
      </c>
      <c r="AD207" s="571" t="str">
        <f>IF(C207="","",IF(ISNUMBER(MATCH(C207,'Backing Sheet - Buildings'!$AA$2:$AA$101,0)),1,0))</f>
        <v/>
      </c>
    </row>
    <row r="208" spans="1:30" s="87" customFormat="1" ht="34.5" hidden="1" customHeight="1" outlineLevel="1" x14ac:dyDescent="0.25">
      <c r="A208" s="169" t="s">
        <v>725</v>
      </c>
      <c r="B208" s="874"/>
      <c r="C208" s="459"/>
      <c r="D208" s="490"/>
      <c r="E208" s="831"/>
      <c r="F208" s="354"/>
      <c r="G208" s="354"/>
      <c r="H208" s="1249"/>
      <c r="I208" s="491"/>
      <c r="J208" s="491"/>
      <c r="K208" s="452" t="str">
        <f t="shared" si="26"/>
        <v/>
      </c>
      <c r="L208" s="571" t="str">
        <f t="shared" si="27"/>
        <v/>
      </c>
      <c r="M208" s="491"/>
      <c r="N208" s="491"/>
      <c r="O208" s="354"/>
      <c r="P208" s="910"/>
      <c r="Q208" s="536"/>
      <c r="R208" s="321"/>
      <c r="S208" s="939"/>
      <c r="T208" s="678"/>
      <c r="U208" s="678"/>
      <c r="V208" s="678"/>
      <c r="W208" s="483">
        <f t="shared" si="28"/>
        <v>0</v>
      </c>
      <c r="X208" s="781"/>
      <c r="Y208" s="10"/>
      <c r="Z208" s="10" t="str">
        <f t="shared" si="31"/>
        <v/>
      </c>
      <c r="AA208" s="571" t="str">
        <f t="shared" si="25"/>
        <v/>
      </c>
      <c r="AB208" s="571" t="str">
        <f t="shared" si="29"/>
        <v/>
      </c>
      <c r="AC208" s="571" t="str">
        <f t="shared" si="30"/>
        <v/>
      </c>
      <c r="AD208" s="571" t="str">
        <f>IF(C208="","",IF(ISNUMBER(MATCH(C208,'Backing Sheet - Buildings'!$AA$2:$AA$101,0)),1,0))</f>
        <v/>
      </c>
    </row>
    <row r="209" spans="1:84" s="87" customFormat="1" ht="34.5" hidden="1" customHeight="1" outlineLevel="1" x14ac:dyDescent="0.25">
      <c r="A209" s="169" t="s">
        <v>726</v>
      </c>
      <c r="B209" s="874"/>
      <c r="C209" s="459"/>
      <c r="D209" s="490"/>
      <c r="E209" s="831"/>
      <c r="F209" s="354"/>
      <c r="G209" s="354"/>
      <c r="H209" s="1249"/>
      <c r="I209" s="491"/>
      <c r="J209" s="491"/>
      <c r="K209" s="452" t="str">
        <f t="shared" si="26"/>
        <v/>
      </c>
      <c r="L209" s="571" t="str">
        <f t="shared" si="27"/>
        <v/>
      </c>
      <c r="M209" s="491"/>
      <c r="N209" s="491"/>
      <c r="O209" s="354"/>
      <c r="P209" s="910"/>
      <c r="Q209" s="536"/>
      <c r="R209" s="321"/>
      <c r="S209" s="939"/>
      <c r="T209" s="678"/>
      <c r="U209" s="678"/>
      <c r="V209" s="678"/>
      <c r="W209" s="483">
        <f t="shared" si="28"/>
        <v>0</v>
      </c>
      <c r="X209" s="781"/>
      <c r="Y209" s="10"/>
      <c r="Z209" s="10" t="str">
        <f t="shared" si="31"/>
        <v/>
      </c>
      <c r="AA209" s="571" t="str">
        <f t="shared" si="25"/>
        <v/>
      </c>
      <c r="AB209" s="571" t="str">
        <f t="shared" si="29"/>
        <v/>
      </c>
      <c r="AC209" s="571" t="str">
        <f t="shared" si="30"/>
        <v/>
      </c>
      <c r="AD209" s="571" t="str">
        <f>IF(C209="","",IF(ISNUMBER(MATCH(C209,'Backing Sheet - Buildings'!$AA$2:$AA$101,0)),1,0))</f>
        <v/>
      </c>
    </row>
    <row r="210" spans="1:84" s="87" customFormat="1" ht="34.5" hidden="1" customHeight="1" outlineLevel="1" x14ac:dyDescent="0.25">
      <c r="A210" s="169" t="s">
        <v>727</v>
      </c>
      <c r="B210" s="874"/>
      <c r="C210" s="459"/>
      <c r="D210" s="490"/>
      <c r="E210" s="831"/>
      <c r="F210" s="354"/>
      <c r="G210" s="354"/>
      <c r="H210" s="1249"/>
      <c r="I210" s="491"/>
      <c r="J210" s="491"/>
      <c r="K210" s="452" t="str">
        <f t="shared" si="26"/>
        <v/>
      </c>
      <c r="L210" s="571" t="str">
        <f t="shared" si="27"/>
        <v/>
      </c>
      <c r="M210" s="491"/>
      <c r="N210" s="491"/>
      <c r="O210" s="354"/>
      <c r="P210" s="910"/>
      <c r="Q210" s="536"/>
      <c r="R210" s="321"/>
      <c r="S210" s="939"/>
      <c r="T210" s="678"/>
      <c r="U210" s="678"/>
      <c r="V210" s="678"/>
      <c r="W210" s="483">
        <f t="shared" si="28"/>
        <v>0</v>
      </c>
      <c r="X210" s="781"/>
      <c r="Y210" s="10"/>
      <c r="Z210" s="10" t="str">
        <f t="shared" si="31"/>
        <v/>
      </c>
      <c r="AA210" s="571" t="str">
        <f t="shared" si="25"/>
        <v/>
      </c>
      <c r="AB210" s="571" t="str">
        <f t="shared" si="29"/>
        <v/>
      </c>
      <c r="AC210" s="571" t="str">
        <f t="shared" si="30"/>
        <v/>
      </c>
      <c r="AD210" s="571" t="str">
        <f>IF(C210="","",IF(ISNUMBER(MATCH(C210,'Backing Sheet - Buildings'!$AA$2:$AA$101,0)),1,0))</f>
        <v/>
      </c>
    </row>
    <row r="211" spans="1:84" s="87" customFormat="1" ht="34.5" hidden="1" customHeight="1" outlineLevel="1" x14ac:dyDescent="0.25">
      <c r="A211" s="169" t="s">
        <v>728</v>
      </c>
      <c r="B211" s="874"/>
      <c r="C211" s="459"/>
      <c r="D211" s="490"/>
      <c r="E211" s="831"/>
      <c r="F211" s="354"/>
      <c r="G211" s="354"/>
      <c r="H211" s="1249"/>
      <c r="I211" s="491"/>
      <c r="J211" s="491"/>
      <c r="K211" s="452" t="str">
        <f t="shared" si="26"/>
        <v/>
      </c>
      <c r="L211" s="571" t="str">
        <f t="shared" si="27"/>
        <v/>
      </c>
      <c r="M211" s="491"/>
      <c r="N211" s="491"/>
      <c r="O211" s="354"/>
      <c r="P211" s="910"/>
      <c r="Q211" s="536"/>
      <c r="R211" s="321"/>
      <c r="S211" s="939"/>
      <c r="T211" s="678"/>
      <c r="U211" s="678"/>
      <c r="V211" s="678"/>
      <c r="W211" s="483">
        <f t="shared" si="28"/>
        <v>0</v>
      </c>
      <c r="X211" s="781"/>
      <c r="Y211" s="10"/>
      <c r="Z211" s="10" t="str">
        <f t="shared" si="31"/>
        <v/>
      </c>
      <c r="AA211" s="571" t="str">
        <f t="shared" si="25"/>
        <v/>
      </c>
      <c r="AB211" s="571" t="str">
        <f t="shared" si="29"/>
        <v/>
      </c>
      <c r="AC211" s="571" t="str">
        <f t="shared" si="30"/>
        <v/>
      </c>
      <c r="AD211" s="571" t="str">
        <f>IF(C211="","",IF(ISNUMBER(MATCH(C211,'Backing Sheet - Buildings'!$AA$2:$AA$101,0)),1,0))</f>
        <v/>
      </c>
    </row>
    <row r="212" spans="1:84" s="87" customFormat="1" ht="34.5" hidden="1" customHeight="1" outlineLevel="1" x14ac:dyDescent="0.25">
      <c r="A212" s="169" t="s">
        <v>729</v>
      </c>
      <c r="B212" s="874"/>
      <c r="C212" s="459"/>
      <c r="D212" s="490"/>
      <c r="E212" s="831"/>
      <c r="F212" s="354"/>
      <c r="G212" s="354"/>
      <c r="H212" s="1249"/>
      <c r="I212" s="491"/>
      <c r="J212" s="491"/>
      <c r="K212" s="452" t="str">
        <f t="shared" si="26"/>
        <v/>
      </c>
      <c r="L212" s="571" t="str">
        <f t="shared" si="27"/>
        <v/>
      </c>
      <c r="M212" s="491"/>
      <c r="N212" s="491"/>
      <c r="O212" s="354"/>
      <c r="P212" s="910"/>
      <c r="Q212" s="536"/>
      <c r="R212" s="321"/>
      <c r="S212" s="939"/>
      <c r="T212" s="678"/>
      <c r="U212" s="678"/>
      <c r="V212" s="678"/>
      <c r="W212" s="483">
        <f t="shared" si="28"/>
        <v>0</v>
      </c>
      <c r="X212" s="781"/>
      <c r="Y212" s="10"/>
      <c r="Z212" s="10" t="str">
        <f t="shared" si="31"/>
        <v/>
      </c>
      <c r="AA212" s="571" t="str">
        <f t="shared" si="25"/>
        <v/>
      </c>
      <c r="AB212" s="571" t="str">
        <f t="shared" si="29"/>
        <v/>
      </c>
      <c r="AC212" s="571" t="str">
        <f t="shared" si="30"/>
        <v/>
      </c>
      <c r="AD212" s="571" t="str">
        <f>IF(C212="","",IF(ISNUMBER(MATCH(C212,'Backing Sheet - Buildings'!$AA$2:$AA$101,0)),1,0))</f>
        <v/>
      </c>
    </row>
    <row r="213" spans="1:84" s="87" customFormat="1" ht="34.5" hidden="1" customHeight="1" outlineLevel="1" x14ac:dyDescent="0.25">
      <c r="A213" s="169" t="s">
        <v>730</v>
      </c>
      <c r="B213" s="874"/>
      <c r="C213" s="459"/>
      <c r="D213" s="490"/>
      <c r="E213" s="831"/>
      <c r="F213" s="354"/>
      <c r="G213" s="354"/>
      <c r="H213" s="1249"/>
      <c r="I213" s="491"/>
      <c r="J213" s="491"/>
      <c r="K213" s="452" t="str">
        <f t="shared" si="26"/>
        <v/>
      </c>
      <c r="L213" s="571" t="str">
        <f t="shared" si="27"/>
        <v/>
      </c>
      <c r="M213" s="491"/>
      <c r="N213" s="491"/>
      <c r="O213" s="354"/>
      <c r="P213" s="910"/>
      <c r="Q213" s="536"/>
      <c r="R213" s="321"/>
      <c r="S213" s="939"/>
      <c r="T213" s="678"/>
      <c r="U213" s="678"/>
      <c r="V213" s="678"/>
      <c r="W213" s="483">
        <f t="shared" si="28"/>
        <v>0</v>
      </c>
      <c r="X213" s="781"/>
      <c r="Y213" s="10"/>
      <c r="Z213" s="10" t="str">
        <f t="shared" si="31"/>
        <v/>
      </c>
      <c r="AA213" s="571" t="str">
        <f t="shared" si="25"/>
        <v/>
      </c>
      <c r="AB213" s="571" t="str">
        <f t="shared" si="29"/>
        <v/>
      </c>
      <c r="AC213" s="571" t="str">
        <f t="shared" si="30"/>
        <v/>
      </c>
      <c r="AD213" s="571" t="str">
        <f>IF(C213="","",IF(ISNUMBER(MATCH(C213,'Backing Sheet - Buildings'!$AA$2:$AA$101,0)),1,0))</f>
        <v/>
      </c>
    </row>
    <row r="214" spans="1:84" s="87" customFormat="1" ht="34.5" hidden="1" customHeight="1" outlineLevel="1" x14ac:dyDescent="0.25">
      <c r="A214" s="169" t="s">
        <v>731</v>
      </c>
      <c r="B214" s="874"/>
      <c r="C214" s="459"/>
      <c r="D214" s="490"/>
      <c r="E214" s="831"/>
      <c r="F214" s="354"/>
      <c r="G214" s="354"/>
      <c r="H214" s="1249"/>
      <c r="I214" s="491"/>
      <c r="J214" s="491"/>
      <c r="K214" s="452" t="str">
        <f t="shared" si="26"/>
        <v/>
      </c>
      <c r="L214" s="571" t="str">
        <f t="shared" si="27"/>
        <v/>
      </c>
      <c r="M214" s="491"/>
      <c r="N214" s="491"/>
      <c r="O214" s="354"/>
      <c r="P214" s="910"/>
      <c r="Q214" s="536"/>
      <c r="R214" s="321"/>
      <c r="S214" s="939"/>
      <c r="T214" s="678"/>
      <c r="U214" s="678"/>
      <c r="V214" s="678"/>
      <c r="W214" s="483">
        <f t="shared" si="28"/>
        <v>0</v>
      </c>
      <c r="X214" s="781"/>
      <c r="Y214" s="10"/>
      <c r="Z214" s="10" t="str">
        <f t="shared" si="31"/>
        <v/>
      </c>
      <c r="AA214" s="571" t="str">
        <f t="shared" si="25"/>
        <v/>
      </c>
      <c r="AB214" s="571" t="str">
        <f t="shared" si="29"/>
        <v/>
      </c>
      <c r="AC214" s="571" t="str">
        <f t="shared" si="30"/>
        <v/>
      </c>
      <c r="AD214" s="571" t="str">
        <f>IF(C214="","",IF(ISNUMBER(MATCH(C214,'Backing Sheet - Buildings'!$AA$2:$AA$101,0)),1,0))</f>
        <v/>
      </c>
    </row>
    <row r="215" spans="1:84" s="87" customFormat="1" ht="34.5" hidden="1" customHeight="1" outlineLevel="1" x14ac:dyDescent="0.25">
      <c r="A215" s="169" t="s">
        <v>732</v>
      </c>
      <c r="B215" s="874"/>
      <c r="C215" s="459"/>
      <c r="D215" s="490"/>
      <c r="E215" s="831"/>
      <c r="F215" s="354"/>
      <c r="G215" s="354"/>
      <c r="H215" s="1249"/>
      <c r="I215" s="491"/>
      <c r="J215" s="491"/>
      <c r="K215" s="452" t="str">
        <f t="shared" si="26"/>
        <v/>
      </c>
      <c r="L215" s="571" t="str">
        <f t="shared" si="27"/>
        <v/>
      </c>
      <c r="M215" s="491"/>
      <c r="N215" s="491"/>
      <c r="O215" s="354"/>
      <c r="P215" s="910"/>
      <c r="Q215" s="536"/>
      <c r="R215" s="321"/>
      <c r="S215" s="939"/>
      <c r="T215" s="678"/>
      <c r="U215" s="678"/>
      <c r="V215" s="678"/>
      <c r="W215" s="483">
        <f t="shared" si="28"/>
        <v>0</v>
      </c>
      <c r="X215" s="781"/>
      <c r="Y215" s="10"/>
      <c r="Z215" s="10" t="str">
        <f t="shared" si="31"/>
        <v/>
      </c>
      <c r="AA215" s="571" t="str">
        <f t="shared" si="25"/>
        <v/>
      </c>
      <c r="AB215" s="571" t="str">
        <f t="shared" si="29"/>
        <v/>
      </c>
      <c r="AC215" s="571" t="str">
        <f t="shared" si="30"/>
        <v/>
      </c>
      <c r="AD215" s="571" t="str">
        <f>IF(C215="","",IF(ISNUMBER(MATCH(C215,'Backing Sheet - Buildings'!$AA$2:$AA$101,0)),1,0))</f>
        <v/>
      </c>
    </row>
    <row r="216" spans="1:84" s="87" customFormat="1" ht="34.5" hidden="1" customHeight="1" outlineLevel="1" x14ac:dyDescent="0.25">
      <c r="A216" s="169" t="s">
        <v>733</v>
      </c>
      <c r="B216" s="874"/>
      <c r="C216" s="459"/>
      <c r="D216" s="490"/>
      <c r="E216" s="831"/>
      <c r="F216" s="354"/>
      <c r="G216" s="354"/>
      <c r="H216" s="1249"/>
      <c r="I216" s="491"/>
      <c r="J216" s="491"/>
      <c r="K216" s="452" t="str">
        <f>IF(I216*J216=0,"",I216*J216)</f>
        <v/>
      </c>
      <c r="L216" s="571" t="str">
        <f t="shared" si="27"/>
        <v/>
      </c>
      <c r="M216" s="491"/>
      <c r="N216" s="491"/>
      <c r="O216" s="354"/>
      <c r="P216" s="910"/>
      <c r="Q216" s="536"/>
      <c r="R216" s="321"/>
      <c r="S216" s="939"/>
      <c r="T216" s="678"/>
      <c r="U216" s="678"/>
      <c r="V216" s="678"/>
      <c r="W216" s="483">
        <f t="shared" si="28"/>
        <v>0</v>
      </c>
      <c r="X216" s="781"/>
      <c r="Y216" s="10"/>
      <c r="Z216" s="10" t="str">
        <f t="shared" si="31"/>
        <v/>
      </c>
      <c r="AA216" s="571" t="str">
        <f t="shared" si="25"/>
        <v/>
      </c>
      <c r="AB216" s="571" t="str">
        <f t="shared" si="29"/>
        <v/>
      </c>
      <c r="AC216" s="571" t="str">
        <f t="shared" si="30"/>
        <v/>
      </c>
      <c r="AD216" s="571" t="str">
        <f>IF(C216="","",IF(ISNUMBER(MATCH(C216,'Backing Sheet - Buildings'!$AA$2:$AA$101,0)),1,0))</f>
        <v/>
      </c>
    </row>
    <row r="217" spans="1:84" s="87" customFormat="1" ht="34.5" hidden="1" customHeight="1" outlineLevel="1" x14ac:dyDescent="0.25">
      <c r="A217" s="169" t="s">
        <v>734</v>
      </c>
      <c r="B217" s="874"/>
      <c r="C217" s="459"/>
      <c r="D217" s="490"/>
      <c r="E217" s="831"/>
      <c r="F217" s="354"/>
      <c r="G217" s="354"/>
      <c r="H217" s="1249"/>
      <c r="I217" s="491"/>
      <c r="J217" s="491"/>
      <c r="K217" s="452" t="str">
        <f t="shared" si="26"/>
        <v/>
      </c>
      <c r="L217" s="571" t="str">
        <f t="shared" si="27"/>
        <v/>
      </c>
      <c r="M217" s="491"/>
      <c r="N217" s="491"/>
      <c r="O217" s="354"/>
      <c r="P217" s="910"/>
      <c r="Q217" s="536"/>
      <c r="R217" s="321"/>
      <c r="S217" s="939"/>
      <c r="T217" s="678"/>
      <c r="U217" s="678"/>
      <c r="V217" s="678"/>
      <c r="W217" s="483">
        <f t="shared" si="28"/>
        <v>0</v>
      </c>
      <c r="X217" s="781"/>
      <c r="Y217" s="10"/>
      <c r="Z217" s="10" t="str">
        <f t="shared" si="31"/>
        <v/>
      </c>
      <c r="AA217" s="571" t="str">
        <f t="shared" si="25"/>
        <v/>
      </c>
      <c r="AB217" s="571" t="str">
        <f t="shared" si="29"/>
        <v/>
      </c>
      <c r="AC217" s="571" t="str">
        <f t="shared" si="30"/>
        <v/>
      </c>
      <c r="AD217" s="571" t="str">
        <f>IF(C217="","",IF(ISNUMBER(MATCH(C217,'Backing Sheet - Buildings'!$AA$2:$AA$101,0)),1,0))</f>
        <v/>
      </c>
    </row>
    <row r="218" spans="1:84" s="87" customFormat="1" ht="34.5" hidden="1" customHeight="1" outlineLevel="1" x14ac:dyDescent="0.25">
      <c r="A218" s="169" t="s">
        <v>735</v>
      </c>
      <c r="B218" s="874"/>
      <c r="C218" s="459"/>
      <c r="D218" s="490"/>
      <c r="E218" s="831"/>
      <c r="F218" s="354"/>
      <c r="G218" s="354"/>
      <c r="H218" s="1249"/>
      <c r="I218" s="491"/>
      <c r="J218" s="491"/>
      <c r="K218" s="452" t="str">
        <f t="shared" si="26"/>
        <v/>
      </c>
      <c r="L218" s="571" t="str">
        <f t="shared" si="27"/>
        <v/>
      </c>
      <c r="M218" s="491"/>
      <c r="N218" s="491"/>
      <c r="O218" s="354"/>
      <c r="P218" s="910"/>
      <c r="Q218" s="536"/>
      <c r="R218" s="321"/>
      <c r="S218" s="939"/>
      <c r="T218" s="678"/>
      <c r="U218" s="678"/>
      <c r="V218" s="678"/>
      <c r="W218" s="483">
        <f t="shared" si="28"/>
        <v>0</v>
      </c>
      <c r="X218" s="781"/>
      <c r="Y218" s="10"/>
      <c r="Z218" s="10" t="str">
        <f t="shared" si="31"/>
        <v/>
      </c>
      <c r="AA218" s="571" t="str">
        <f t="shared" si="25"/>
        <v/>
      </c>
      <c r="AB218" s="571" t="str">
        <f t="shared" si="29"/>
        <v/>
      </c>
      <c r="AC218" s="571" t="str">
        <f t="shared" si="30"/>
        <v/>
      </c>
      <c r="AD218" s="571" t="str">
        <f>IF(C218="","",IF(ISNUMBER(MATCH(C218,'Backing Sheet - Buildings'!$AA$2:$AA$101,0)),1,0))</f>
        <v/>
      </c>
    </row>
    <row r="219" spans="1:84" s="87" customFormat="1" ht="34.5" hidden="1" customHeight="1" outlineLevel="1" x14ac:dyDescent="0.25">
      <c r="A219" s="169" t="s">
        <v>736</v>
      </c>
      <c r="B219" s="874"/>
      <c r="C219" s="459"/>
      <c r="D219" s="490"/>
      <c r="E219" s="831"/>
      <c r="F219" s="354"/>
      <c r="G219" s="354"/>
      <c r="H219" s="1249"/>
      <c r="I219" s="491"/>
      <c r="J219" s="491"/>
      <c r="K219" s="452" t="str">
        <f t="shared" si="26"/>
        <v/>
      </c>
      <c r="L219" s="571" t="str">
        <f t="shared" si="27"/>
        <v/>
      </c>
      <c r="M219" s="491"/>
      <c r="N219" s="491"/>
      <c r="O219" s="354"/>
      <c r="P219" s="910"/>
      <c r="Q219" s="536"/>
      <c r="R219" s="321"/>
      <c r="S219" s="939"/>
      <c r="T219" s="678"/>
      <c r="U219" s="678"/>
      <c r="V219" s="678"/>
      <c r="W219" s="483">
        <f t="shared" si="28"/>
        <v>0</v>
      </c>
      <c r="X219" s="781"/>
      <c r="Y219" s="10"/>
      <c r="Z219" s="10" t="str">
        <f t="shared" si="31"/>
        <v/>
      </c>
      <c r="AA219" s="928" t="str">
        <f t="shared" si="25"/>
        <v/>
      </c>
      <c r="AB219" s="928" t="str">
        <f t="shared" si="29"/>
        <v/>
      </c>
      <c r="AC219" s="571" t="str">
        <f t="shared" si="30"/>
        <v/>
      </c>
      <c r="AD219" s="571" t="str">
        <f>IF(C219="","",IF(ISNUMBER(MATCH(C219,'Backing Sheet - Buildings'!$AA$2:$AA$101,0)),1,0))</f>
        <v/>
      </c>
    </row>
    <row r="220" spans="1:84" ht="34.4" customHeight="1" collapsed="1" x14ac:dyDescent="0.25">
      <c r="A220" s="199" t="s">
        <v>484</v>
      </c>
      <c r="B220" s="828"/>
      <c r="E220" s="906"/>
      <c r="P220" s="1050"/>
      <c r="R220" s="871"/>
      <c r="W220" s="483" t="str">
        <f>IF(SUM(W120:W219)=0,"",SUM(W120:W219))</f>
        <v/>
      </c>
      <c r="X220"/>
      <c r="Y220" s="10"/>
      <c r="Z220" s="10"/>
      <c r="AA220" s="864"/>
      <c r="AB220" s="864" t="str">
        <f t="shared" ref="AB220" si="32">IFERROR(SUMIFS($K$120:$K$219,$E$120:$E$219,E220,$A$120:$A$219,A220)/SUMIFS($J$12:$J$111,$A$12:$A$111,E220),"")</f>
        <v/>
      </c>
    </row>
    <row r="221" spans="1:84" ht="33" customHeight="1" x14ac:dyDescent="0.25">
      <c r="X221"/>
      <c r="Y221"/>
      <c r="Z221"/>
    </row>
    <row r="222" spans="1:84" hidden="1" x14ac:dyDescent="0.25">
      <c r="A222" s="486">
        <f>SUM(B222:V222)</f>
        <v>13</v>
      </c>
      <c r="B222" s="487">
        <f>IF(COUNTA(B$120:B$219)=0,1,IF(COUNTA($D$120:$D$219)=COUNTA(B$120:B$219),0,1))</f>
        <v>1</v>
      </c>
      <c r="C222" s="487">
        <f>IF(COUNTA(D$120:D$219)=0,1,IF(COUNTA($D$120:$D$219)=COUNTA(D$120:D$219),0,1))</f>
        <v>1</v>
      </c>
      <c r="D222" s="487">
        <f>IF(COUNTA(E$120:E$219)=0,1,IF(COUNTA($D$120:$D$219)=COUNTA(E$120:E$219),0,1))</f>
        <v>1</v>
      </c>
      <c r="E222" s="487">
        <f>IF(COUNTA(C$120:C$219)=0,1,IF(COUNTA($D$120:$D$219)=COUNTA(C$120:C$219),0,1))</f>
        <v>1</v>
      </c>
      <c r="F222" s="487">
        <f>IF(COUNTA(F$120:F$219)=0,1,IF(COUNTA($D$120:$D$219)=COUNTA(F$120:F$219),0,1))</f>
        <v>1</v>
      </c>
      <c r="G222" s="487"/>
      <c r="H222" s="487">
        <f>IF(COUNTA(H$120:H$219)=0,1,IF(COUNTA($D$120:$D$219)=COUNTA(H$120:H$219),0,1))</f>
        <v>1</v>
      </c>
      <c r="I222" s="487">
        <f>IF(COUNTA(I$120:I$219)=0,1,IF(COUNTA($D$120:$D$219)=COUNTA(I$120:I$219),0,1))</f>
        <v>1</v>
      </c>
      <c r="J222" s="487">
        <f>IF(COUNTA(J$120:J$219)=0,1,IF(COUNTA($D$120:$D$219)=COUNTA(J$120:J$219),0,1))</f>
        <v>1</v>
      </c>
      <c r="K222" s="487"/>
      <c r="L222" s="487"/>
      <c r="M222" s="487">
        <f>IF(COUNTA(M$120:M$219)=0,1,IF(COUNTA($D$120:$D$219)=COUNTA(M$120:M$219),0,1))</f>
        <v>1</v>
      </c>
      <c r="N222" s="487">
        <f>IF(COUNTA(N$120:N$219)=0,1,IF(COUNTA($D$120:$D$219)=COUNTA(N$120:N$219),0,1))</f>
        <v>1</v>
      </c>
      <c r="O222" s="487"/>
      <c r="P222" s="487"/>
      <c r="Q222" s="487">
        <f>IF(COUNTA(Q$120:Q$219)=0,1,IF(COUNTA($D$120:$D$219)=COUNTA(Q$120:Q$219),0,1))</f>
        <v>1</v>
      </c>
      <c r="R222" s="487">
        <f>IF(COUNTA(R$120:R$219)=0,1,IF(COUNTA($D$120:$D$219)=COUNTA(R$120:R$219),0,1))</f>
        <v>1</v>
      </c>
      <c r="S222" s="487">
        <f>IF(COUNTA(S$120:S$219)=0,1,IF(COUNTA($D$120:$D$219)=COUNTA(S$120:S$219),0,1))</f>
        <v>1</v>
      </c>
      <c r="T222" s="487"/>
      <c r="U222" s="487"/>
      <c r="V222" s="487"/>
      <c r="X222"/>
      <c r="Y222"/>
      <c r="Z222"/>
    </row>
    <row r="223" spans="1:84" s="150" customFormat="1" ht="24" customHeight="1" x14ac:dyDescent="0.15">
      <c r="A223" s="1758">
        <f>A222+A114</f>
        <v>23</v>
      </c>
      <c r="B223" s="1758"/>
      <c r="C223" s="1758"/>
      <c r="D223" s="1758"/>
      <c r="E223" s="1758"/>
      <c r="F223" s="1758"/>
      <c r="G223" s="1758"/>
      <c r="H223" s="1758"/>
      <c r="I223" s="1758"/>
      <c r="J223" s="1758"/>
      <c r="K223" s="1758"/>
      <c r="L223" s="1758"/>
      <c r="M223" s="1758"/>
      <c r="N223" s="1758"/>
      <c r="O223" s="1758"/>
      <c r="P223" s="1758"/>
      <c r="Q223" s="1758"/>
      <c r="R223" s="1758"/>
      <c r="S223" s="1758"/>
      <c r="T223" s="1758"/>
      <c r="U223" s="1758"/>
      <c r="V223" s="1758"/>
      <c r="W223" s="1758"/>
      <c r="X223" s="1758"/>
      <c r="Y223" s="329"/>
      <c r="Z223" s="329"/>
      <c r="AA223" s="466"/>
      <c r="AB223" s="466"/>
      <c r="AC223" s="466"/>
      <c r="AD223" s="466"/>
      <c r="AE223" s="466"/>
      <c r="AF223" s="466"/>
      <c r="AG223" s="466"/>
      <c r="AH223" s="466"/>
      <c r="AI223" s="466"/>
      <c r="AJ223" s="466"/>
      <c r="AK223" s="466"/>
    </row>
    <row r="224" spans="1:84" customFormat="1" x14ac:dyDescent="0.25">
      <c r="AA224" s="467"/>
      <c r="AB224" s="467"/>
      <c r="AC224" s="467"/>
      <c r="AD224" s="467"/>
      <c r="AE224" s="467"/>
      <c r="AF224" s="467"/>
      <c r="AG224" s="467"/>
      <c r="AH224" s="467"/>
      <c r="AI224" s="467"/>
      <c r="AJ224" s="467"/>
      <c r="AK224" s="467"/>
      <c r="AL224" s="467"/>
      <c r="AM224" s="467"/>
      <c r="AN224" s="467"/>
      <c r="AO224" s="467"/>
      <c r="AP224" s="467"/>
      <c r="AQ224" s="467"/>
      <c r="AR224" s="467"/>
      <c r="AS224" s="467"/>
      <c r="AT224" s="467"/>
      <c r="AU224" s="467"/>
      <c r="AV224" s="467"/>
      <c r="AW224" s="467"/>
      <c r="AX224" s="467"/>
      <c r="AY224" s="467"/>
      <c r="AZ224" s="467"/>
      <c r="BA224" s="467"/>
      <c r="BB224" s="467"/>
      <c r="BC224" s="467"/>
      <c r="BD224" s="467"/>
      <c r="BE224" s="467"/>
      <c r="BF224" s="467"/>
      <c r="BG224" s="467"/>
      <c r="BH224" s="467"/>
      <c r="BI224" s="467"/>
      <c r="BJ224" s="467"/>
      <c r="BK224" s="467"/>
      <c r="BL224" s="467"/>
      <c r="BM224" s="467"/>
      <c r="BN224" s="467"/>
      <c r="BO224" s="467"/>
      <c r="BP224" s="467"/>
      <c r="BQ224" s="467"/>
      <c r="BR224" s="467"/>
      <c r="BS224" s="467"/>
      <c r="BT224" s="467"/>
      <c r="BU224" s="467"/>
      <c r="BV224" s="467"/>
      <c r="BW224" s="467"/>
      <c r="BX224" s="467"/>
      <c r="BY224" s="467"/>
      <c r="BZ224" s="467"/>
      <c r="CA224" s="467"/>
      <c r="CB224" s="467"/>
      <c r="CC224" s="467"/>
      <c r="CD224" s="467"/>
      <c r="CE224" s="467"/>
      <c r="CF224" s="467"/>
    </row>
    <row r="225" s="467" customFormat="1" x14ac:dyDescent="0.25"/>
    <row r="226" s="467" customFormat="1" x14ac:dyDescent="0.25"/>
    <row r="227" s="467" customFormat="1" x14ac:dyDescent="0.25"/>
    <row r="228" s="467" customFormat="1" x14ac:dyDescent="0.25"/>
    <row r="229" s="467" customFormat="1" x14ac:dyDescent="0.25"/>
    <row r="230" s="467" customFormat="1" x14ac:dyDescent="0.25"/>
    <row r="231" s="467" customFormat="1" x14ac:dyDescent="0.25"/>
    <row r="232" s="467" customFormat="1" x14ac:dyDescent="0.25"/>
    <row r="233" s="467" customFormat="1" x14ac:dyDescent="0.25"/>
    <row r="234" s="467" customFormat="1" x14ac:dyDescent="0.25"/>
    <row r="235" s="467" customFormat="1" x14ac:dyDescent="0.25"/>
    <row r="236" s="467" customFormat="1" x14ac:dyDescent="0.25"/>
    <row r="237" s="467" customFormat="1" x14ac:dyDescent="0.25"/>
    <row r="238" s="467" customFormat="1" x14ac:dyDescent="0.25"/>
    <row r="239" s="467" customFormat="1" x14ac:dyDescent="0.25"/>
    <row r="240" s="467" customFormat="1" x14ac:dyDescent="0.25"/>
    <row r="241" s="467" customFormat="1" x14ac:dyDescent="0.25"/>
    <row r="242" s="467" customFormat="1" x14ac:dyDescent="0.25"/>
    <row r="243" s="467" customFormat="1" x14ac:dyDescent="0.25"/>
    <row r="244" s="467" customFormat="1" x14ac:dyDescent="0.25"/>
    <row r="245" s="467" customFormat="1" x14ac:dyDescent="0.25"/>
    <row r="246" s="467" customFormat="1" x14ac:dyDescent="0.25"/>
    <row r="247" s="467" customFormat="1" x14ac:dyDescent="0.25"/>
    <row r="248" s="467" customFormat="1" x14ac:dyDescent="0.25"/>
    <row r="249" s="467" customFormat="1" x14ac:dyDescent="0.25"/>
    <row r="250" s="467" customFormat="1" x14ac:dyDescent="0.25"/>
    <row r="251" s="467" customFormat="1" x14ac:dyDescent="0.25"/>
    <row r="252" s="467" customFormat="1" x14ac:dyDescent="0.25"/>
    <row r="253" s="467" customFormat="1" x14ac:dyDescent="0.25"/>
    <row r="254" s="467" customFormat="1" x14ac:dyDescent="0.25"/>
    <row r="255" s="467" customFormat="1" x14ac:dyDescent="0.25"/>
    <row r="256" s="467" customFormat="1" x14ac:dyDescent="0.25"/>
    <row r="257" s="467" customFormat="1" x14ac:dyDescent="0.25"/>
    <row r="258" s="467" customFormat="1" x14ac:dyDescent="0.25"/>
    <row r="259" s="467" customFormat="1" x14ac:dyDescent="0.25"/>
    <row r="260" s="467" customFormat="1" x14ac:dyDescent="0.25"/>
    <row r="261" s="467" customFormat="1" x14ac:dyDescent="0.25"/>
    <row r="262" s="467" customFormat="1" x14ac:dyDescent="0.25"/>
    <row r="263" s="467" customFormat="1" x14ac:dyDescent="0.25"/>
    <row r="264" s="467" customFormat="1" x14ac:dyDescent="0.25"/>
    <row r="265" s="467" customFormat="1" x14ac:dyDescent="0.25"/>
    <row r="266" s="467" customFormat="1" x14ac:dyDescent="0.25"/>
    <row r="267" s="467" customFormat="1" x14ac:dyDescent="0.25"/>
    <row r="268" s="467" customFormat="1" x14ac:dyDescent="0.25"/>
    <row r="269" s="467" customFormat="1" x14ac:dyDescent="0.25"/>
    <row r="270" s="467" customFormat="1" x14ac:dyDescent="0.25"/>
    <row r="271" s="467" customFormat="1" x14ac:dyDescent="0.25"/>
    <row r="272" s="467" customFormat="1" x14ac:dyDescent="0.25"/>
    <row r="273" s="467" customFormat="1" x14ac:dyDescent="0.25"/>
    <row r="274" s="467" customFormat="1" x14ac:dyDescent="0.25"/>
    <row r="275" s="467" customFormat="1" x14ac:dyDescent="0.25"/>
    <row r="276" s="467" customFormat="1" x14ac:dyDescent="0.25"/>
    <row r="277" s="467" customFormat="1" x14ac:dyDescent="0.25"/>
    <row r="278" s="467" customFormat="1" x14ac:dyDescent="0.25"/>
    <row r="279" s="467" customFormat="1" x14ac:dyDescent="0.25"/>
    <row r="280" s="467" customFormat="1" x14ac:dyDescent="0.25"/>
    <row r="281" s="467" customFormat="1" x14ac:dyDescent="0.25"/>
    <row r="282" s="467" customFormat="1" x14ac:dyDescent="0.25"/>
    <row r="283" s="467" customFormat="1" x14ac:dyDescent="0.25"/>
    <row r="284" s="467" customFormat="1" x14ac:dyDescent="0.25"/>
    <row r="285" s="467" customFormat="1" x14ac:dyDescent="0.25"/>
    <row r="286" s="467" customFormat="1" x14ac:dyDescent="0.25"/>
    <row r="287" s="467" customFormat="1" x14ac:dyDescent="0.25"/>
    <row r="288" s="467" customFormat="1" x14ac:dyDescent="0.25"/>
    <row r="289" s="467" customFormat="1" x14ac:dyDescent="0.25"/>
    <row r="290" s="467" customFormat="1" x14ac:dyDescent="0.25"/>
    <row r="291" s="467" customFormat="1" x14ac:dyDescent="0.25"/>
    <row r="292" s="467" customFormat="1" x14ac:dyDescent="0.25"/>
    <row r="293" s="467" customFormat="1" x14ac:dyDescent="0.25"/>
    <row r="294" s="467" customFormat="1" x14ac:dyDescent="0.25"/>
    <row r="295" s="467" customFormat="1" x14ac:dyDescent="0.25"/>
    <row r="296" s="467" customFormat="1" x14ac:dyDescent="0.25"/>
    <row r="297" s="467" customFormat="1" x14ac:dyDescent="0.25"/>
    <row r="298" s="467" customFormat="1" x14ac:dyDescent="0.25"/>
    <row r="299" s="467" customFormat="1" x14ac:dyDescent="0.25"/>
    <row r="300" s="467" customFormat="1" x14ac:dyDescent="0.25"/>
    <row r="301" s="467" customFormat="1" x14ac:dyDescent="0.25"/>
    <row r="302" s="467" customFormat="1" x14ac:dyDescent="0.25"/>
    <row r="303" s="467" customFormat="1" x14ac:dyDescent="0.25"/>
    <row r="304" s="467" customFormat="1" x14ac:dyDescent="0.25"/>
    <row r="305" s="467" customFormat="1" x14ac:dyDescent="0.25"/>
    <row r="306" s="467" customFormat="1" x14ac:dyDescent="0.25"/>
    <row r="307" s="467" customFormat="1" x14ac:dyDescent="0.25"/>
    <row r="308" s="467" customFormat="1" x14ac:dyDescent="0.25"/>
    <row r="309" s="467" customFormat="1" x14ac:dyDescent="0.25"/>
    <row r="310" s="467" customFormat="1" x14ac:dyDescent="0.25"/>
    <row r="311" s="467" customFormat="1" x14ac:dyDescent="0.25"/>
    <row r="312" s="467" customFormat="1" x14ac:dyDescent="0.25"/>
    <row r="313" s="467" customFormat="1" x14ac:dyDescent="0.25"/>
    <row r="314" s="467" customFormat="1" x14ac:dyDescent="0.25"/>
    <row r="315" s="467" customFormat="1" x14ac:dyDescent="0.25"/>
    <row r="316" s="467" customFormat="1" x14ac:dyDescent="0.25"/>
    <row r="317" s="467" customFormat="1" x14ac:dyDescent="0.25"/>
    <row r="318" s="467" customFormat="1" x14ac:dyDescent="0.25"/>
    <row r="319" s="467" customFormat="1" x14ac:dyDescent="0.25"/>
    <row r="320" s="467" customFormat="1" x14ac:dyDescent="0.25"/>
    <row r="321" s="467" customFormat="1" x14ac:dyDescent="0.25"/>
    <row r="322" s="467" customFormat="1" x14ac:dyDescent="0.25"/>
    <row r="323" s="467" customFormat="1" x14ac:dyDescent="0.25"/>
    <row r="324" s="467" customFormat="1" x14ac:dyDescent="0.25"/>
    <row r="325" s="467" customFormat="1" x14ac:dyDescent="0.25"/>
    <row r="326" s="467" customFormat="1" x14ac:dyDescent="0.25"/>
    <row r="327" s="467" customFormat="1" x14ac:dyDescent="0.25"/>
    <row r="328" s="467" customFormat="1" x14ac:dyDescent="0.25"/>
    <row r="329" s="467" customFormat="1" x14ac:dyDescent="0.25"/>
    <row r="330" s="467" customFormat="1" x14ac:dyDescent="0.25"/>
    <row r="331" s="467" customFormat="1" x14ac:dyDescent="0.25"/>
    <row r="332" s="467" customFormat="1" x14ac:dyDescent="0.25"/>
    <row r="333" s="467" customFormat="1" x14ac:dyDescent="0.25"/>
    <row r="334" s="467" customFormat="1" x14ac:dyDescent="0.25"/>
    <row r="335" s="467" customFormat="1" x14ac:dyDescent="0.25"/>
    <row r="336" s="467" customFormat="1" x14ac:dyDescent="0.25"/>
    <row r="337" s="467" customFormat="1" x14ac:dyDescent="0.25"/>
    <row r="338" s="467" customFormat="1" x14ac:dyDescent="0.25"/>
    <row r="339" s="467" customFormat="1" x14ac:dyDescent="0.25"/>
    <row r="340" s="467" customFormat="1" x14ac:dyDescent="0.25"/>
    <row r="341" s="467" customFormat="1" x14ac:dyDescent="0.25"/>
    <row r="342" s="467" customFormat="1" x14ac:dyDescent="0.25"/>
    <row r="343" s="467" customFormat="1" x14ac:dyDescent="0.25"/>
    <row r="344" s="467" customFormat="1" x14ac:dyDescent="0.25"/>
    <row r="345" s="467" customFormat="1" x14ac:dyDescent="0.25"/>
    <row r="346" s="467" customFormat="1" x14ac:dyDescent="0.25"/>
    <row r="347" s="467" customFormat="1" x14ac:dyDescent="0.25"/>
    <row r="348" s="467" customFormat="1" x14ac:dyDescent="0.25"/>
    <row r="349" s="467" customFormat="1" x14ac:dyDescent="0.25"/>
    <row r="350" s="467" customFormat="1" x14ac:dyDescent="0.25"/>
    <row r="351" s="467" customFormat="1" x14ac:dyDescent="0.25"/>
    <row r="352" s="467" customFormat="1" x14ac:dyDescent="0.25"/>
    <row r="353" s="467" customFormat="1" x14ac:dyDescent="0.25"/>
    <row r="354" s="467" customFormat="1" x14ac:dyDescent="0.25"/>
    <row r="355" s="467" customFormat="1" x14ac:dyDescent="0.25"/>
    <row r="356" s="467" customFormat="1" x14ac:dyDescent="0.25"/>
    <row r="357" s="467" customFormat="1" x14ac:dyDescent="0.25"/>
    <row r="358" s="467" customFormat="1" x14ac:dyDescent="0.25"/>
    <row r="359" s="467" customFormat="1" x14ac:dyDescent="0.25"/>
    <row r="360" s="467" customFormat="1" x14ac:dyDescent="0.25"/>
    <row r="361" s="467" customFormat="1" x14ac:dyDescent="0.25"/>
    <row r="362" s="467" customFormat="1" x14ac:dyDescent="0.25"/>
    <row r="363" s="467" customFormat="1" x14ac:dyDescent="0.25"/>
    <row r="364" s="467" customFormat="1" x14ac:dyDescent="0.25"/>
    <row r="365" s="467" customFormat="1" x14ac:dyDescent="0.25"/>
    <row r="366" s="467" customFormat="1" x14ac:dyDescent="0.25"/>
    <row r="367" s="467" customFormat="1" x14ac:dyDescent="0.25"/>
    <row r="368" s="467" customFormat="1" x14ac:dyDescent="0.25"/>
    <row r="369" s="467" customFormat="1" x14ac:dyDescent="0.25"/>
    <row r="370" s="467" customFormat="1" x14ac:dyDescent="0.25"/>
    <row r="371" s="467" customFormat="1" x14ac:dyDescent="0.25"/>
    <row r="372" s="467" customFormat="1" x14ac:dyDescent="0.25"/>
    <row r="373" s="467" customFormat="1" x14ac:dyDescent="0.25"/>
    <row r="374" s="467" customFormat="1" x14ac:dyDescent="0.25"/>
    <row r="375" s="467" customFormat="1" x14ac:dyDescent="0.25"/>
    <row r="376" s="467" customFormat="1" x14ac:dyDescent="0.25"/>
    <row r="377" s="467" customFormat="1" x14ac:dyDescent="0.25"/>
    <row r="378" s="467" customFormat="1" x14ac:dyDescent="0.25"/>
    <row r="379" s="467" customFormat="1" x14ac:dyDescent="0.25"/>
    <row r="380" s="467" customFormat="1" x14ac:dyDescent="0.25"/>
    <row r="381" s="467" customFormat="1" x14ac:dyDescent="0.25"/>
    <row r="382" s="467" customFormat="1" x14ac:dyDescent="0.25"/>
    <row r="383" s="467" customFormat="1" x14ac:dyDescent="0.25"/>
    <row r="384" s="467" customFormat="1" x14ac:dyDescent="0.25"/>
    <row r="385" s="467" customFormat="1" x14ac:dyDescent="0.25"/>
    <row r="386" s="467" customFormat="1" x14ac:dyDescent="0.25"/>
    <row r="387" s="467" customFormat="1" x14ac:dyDescent="0.25"/>
    <row r="388" s="467" customFormat="1" x14ac:dyDescent="0.25"/>
    <row r="389" s="467" customFormat="1" x14ac:dyDescent="0.25"/>
    <row r="390" s="467" customFormat="1" x14ac:dyDescent="0.25"/>
    <row r="391" s="467" customFormat="1" x14ac:dyDescent="0.25"/>
    <row r="392" s="467" customFormat="1" x14ac:dyDescent="0.25"/>
    <row r="393" s="467" customFormat="1" x14ac:dyDescent="0.25"/>
    <row r="394" s="467" customFormat="1" x14ac:dyDescent="0.25"/>
    <row r="395" s="467" customFormat="1" x14ac:dyDescent="0.25"/>
    <row r="396" s="467" customFormat="1" x14ac:dyDescent="0.25"/>
    <row r="397" s="467" customFormat="1" x14ac:dyDescent="0.25"/>
    <row r="398" s="467" customFormat="1" x14ac:dyDescent="0.25"/>
    <row r="399" s="467" customFormat="1" x14ac:dyDescent="0.25"/>
    <row r="400" s="467" customFormat="1" x14ac:dyDescent="0.25"/>
    <row r="401" s="467" customFormat="1" x14ac:dyDescent="0.25"/>
    <row r="402" s="467" customFormat="1" x14ac:dyDescent="0.25"/>
    <row r="403" s="467" customFormat="1" x14ac:dyDescent="0.25"/>
    <row r="404" s="467" customFormat="1" x14ac:dyDescent="0.25"/>
    <row r="405" s="467" customFormat="1" x14ac:dyDescent="0.25"/>
    <row r="406" s="467" customFormat="1" x14ac:dyDescent="0.25"/>
    <row r="407" s="467" customFormat="1" x14ac:dyDescent="0.25"/>
    <row r="408" s="467" customFormat="1" x14ac:dyDescent="0.25"/>
    <row r="409" s="467" customFormat="1" x14ac:dyDescent="0.25"/>
    <row r="410" s="467" customFormat="1" x14ac:dyDescent="0.25"/>
    <row r="411" s="467" customFormat="1" x14ac:dyDescent="0.25"/>
    <row r="412" s="467" customFormat="1" x14ac:dyDescent="0.25"/>
    <row r="413" s="467" customFormat="1" x14ac:dyDescent="0.25"/>
    <row r="414" s="467" customFormat="1" x14ac:dyDescent="0.25"/>
    <row r="415" s="467" customFormat="1" x14ac:dyDescent="0.25"/>
    <row r="416" s="467" customFormat="1" x14ac:dyDescent="0.25"/>
    <row r="417" s="467" customFormat="1" x14ac:dyDescent="0.25"/>
    <row r="418" s="467" customFormat="1" x14ac:dyDescent="0.25"/>
    <row r="419" s="467" customFormat="1" x14ac:dyDescent="0.25"/>
    <row r="420" s="467" customFormat="1" x14ac:dyDescent="0.25"/>
    <row r="421" s="467" customFormat="1" x14ac:dyDescent="0.25"/>
    <row r="422" s="467" customFormat="1" x14ac:dyDescent="0.25"/>
    <row r="423" s="467" customFormat="1" x14ac:dyDescent="0.25"/>
    <row r="424" s="467" customFormat="1" x14ac:dyDescent="0.25"/>
    <row r="425" s="467" customFormat="1" x14ac:dyDescent="0.25"/>
    <row r="426" s="467" customFormat="1" x14ac:dyDescent="0.25"/>
    <row r="427" s="467" customFormat="1" x14ac:dyDescent="0.25"/>
    <row r="428" s="467" customFormat="1" x14ac:dyDescent="0.25"/>
    <row r="429" s="467" customFormat="1" x14ac:dyDescent="0.25"/>
    <row r="430" s="467" customFormat="1" x14ac:dyDescent="0.25"/>
    <row r="431" s="467" customFormat="1" x14ac:dyDescent="0.25"/>
    <row r="432" s="467" customFormat="1" x14ac:dyDescent="0.25"/>
    <row r="433" s="467" customFormat="1" x14ac:dyDescent="0.25"/>
    <row r="434" s="467" customFormat="1" x14ac:dyDescent="0.25"/>
    <row r="435" s="467" customFormat="1" x14ac:dyDescent="0.25"/>
    <row r="436" s="467" customFormat="1" x14ac:dyDescent="0.25"/>
    <row r="437" s="467" customFormat="1" x14ac:dyDescent="0.25"/>
    <row r="438" s="467" customFormat="1" x14ac:dyDescent="0.25"/>
    <row r="439" s="467" customFormat="1" x14ac:dyDescent="0.25"/>
    <row r="440" s="467" customFormat="1" x14ac:dyDescent="0.25"/>
    <row r="441" s="467" customFormat="1" x14ac:dyDescent="0.25"/>
    <row r="442" s="467" customFormat="1" x14ac:dyDescent="0.25"/>
    <row r="443" s="467" customFormat="1" x14ac:dyDescent="0.25"/>
    <row r="444" s="467" customFormat="1" x14ac:dyDescent="0.25"/>
    <row r="445" s="467" customFormat="1" x14ac:dyDescent="0.25"/>
    <row r="446" s="467" customFormat="1" x14ac:dyDescent="0.25"/>
    <row r="447" s="467" customFormat="1" x14ac:dyDescent="0.25"/>
    <row r="448" s="467" customFormat="1" x14ac:dyDescent="0.25"/>
    <row r="449" s="467" customFormat="1" x14ac:dyDescent="0.25"/>
    <row r="450" s="467" customFormat="1" x14ac:dyDescent="0.25"/>
    <row r="451" s="467" customFormat="1" x14ac:dyDescent="0.25"/>
    <row r="452" s="467" customFormat="1" x14ac:dyDescent="0.25"/>
    <row r="453" s="467" customFormat="1" x14ac:dyDescent="0.25"/>
    <row r="454" s="467" customFormat="1" x14ac:dyDescent="0.25"/>
    <row r="455" s="467" customFormat="1" x14ac:dyDescent="0.25"/>
    <row r="456" s="467" customFormat="1" x14ac:dyDescent="0.25"/>
    <row r="457" s="467" customFormat="1" x14ac:dyDescent="0.25"/>
    <row r="458" s="467" customFormat="1" x14ac:dyDescent="0.25"/>
    <row r="459" s="467" customFormat="1" x14ac:dyDescent="0.25"/>
    <row r="460" s="467" customFormat="1" x14ac:dyDescent="0.25"/>
    <row r="461" s="467" customFormat="1" x14ac:dyDescent="0.25"/>
    <row r="462" s="467" customFormat="1" x14ac:dyDescent="0.25"/>
    <row r="463" s="467" customFormat="1" x14ac:dyDescent="0.25"/>
    <row r="464" s="467" customFormat="1" x14ac:dyDescent="0.25"/>
    <row r="465" s="467" customFormat="1" x14ac:dyDescent="0.25"/>
    <row r="466" s="467" customFormat="1" x14ac:dyDescent="0.25"/>
    <row r="467" s="467" customFormat="1" x14ac:dyDescent="0.25"/>
    <row r="468" s="467" customFormat="1" x14ac:dyDescent="0.25"/>
    <row r="469" s="467" customFormat="1" x14ac:dyDescent="0.25"/>
    <row r="470" s="467" customFormat="1" x14ac:dyDescent="0.25"/>
    <row r="471" s="467" customFormat="1" x14ac:dyDescent="0.25"/>
    <row r="472" s="467" customFormat="1" x14ac:dyDescent="0.25"/>
    <row r="473" s="467" customFormat="1" x14ac:dyDescent="0.25"/>
    <row r="474" s="467" customFormat="1" x14ac:dyDescent="0.25"/>
    <row r="475" s="467" customFormat="1" x14ac:dyDescent="0.25"/>
    <row r="476" s="467" customFormat="1" x14ac:dyDescent="0.25"/>
    <row r="477" s="467" customFormat="1" x14ac:dyDescent="0.25"/>
    <row r="478" s="467" customFormat="1" x14ac:dyDescent="0.25"/>
    <row r="479" s="467" customFormat="1" x14ac:dyDescent="0.25"/>
    <row r="480" s="467" customFormat="1" x14ac:dyDescent="0.25"/>
    <row r="481" s="467" customFormat="1" x14ac:dyDescent="0.25"/>
    <row r="482" s="467" customFormat="1" x14ac:dyDescent="0.25"/>
    <row r="483" s="467" customFormat="1" x14ac:dyDescent="0.25"/>
    <row r="484" s="467" customFormat="1" x14ac:dyDescent="0.25"/>
    <row r="485" s="467" customFormat="1" x14ac:dyDescent="0.25"/>
    <row r="486" s="467" customFormat="1" x14ac:dyDescent="0.25"/>
    <row r="487" s="467" customFormat="1" x14ac:dyDescent="0.25"/>
    <row r="488" s="467" customFormat="1" x14ac:dyDescent="0.25"/>
    <row r="489" s="467" customFormat="1" x14ac:dyDescent="0.25"/>
    <row r="490" s="467" customFormat="1" x14ac:dyDescent="0.25"/>
    <row r="491" s="467" customFormat="1" x14ac:dyDescent="0.25"/>
    <row r="492" s="467" customFormat="1" x14ac:dyDescent="0.25"/>
    <row r="493" s="467" customFormat="1" x14ac:dyDescent="0.25"/>
    <row r="494" s="467" customFormat="1" x14ac:dyDescent="0.25"/>
    <row r="495" s="467" customFormat="1" x14ac:dyDescent="0.25"/>
    <row r="496" s="467" customFormat="1" x14ac:dyDescent="0.25"/>
    <row r="497" s="467" customFormat="1" x14ac:dyDescent="0.25"/>
    <row r="498" s="467" customFormat="1" x14ac:dyDescent="0.25"/>
    <row r="499" s="467" customFormat="1" x14ac:dyDescent="0.25"/>
    <row r="500" s="467" customFormat="1" x14ac:dyDescent="0.25"/>
    <row r="501" s="467" customFormat="1" x14ac:dyDescent="0.25"/>
    <row r="502" s="467" customFormat="1" x14ac:dyDescent="0.25"/>
    <row r="503" s="467" customFormat="1" x14ac:dyDescent="0.25"/>
    <row r="504" s="467" customFormat="1" x14ac:dyDescent="0.25"/>
    <row r="505" s="467" customFormat="1" x14ac:dyDescent="0.25"/>
    <row r="506" s="467" customFormat="1" x14ac:dyDescent="0.25"/>
    <row r="507" s="467" customFormat="1" x14ac:dyDescent="0.25"/>
    <row r="508" s="467" customFormat="1" x14ac:dyDescent="0.25"/>
    <row r="509" s="467" customFormat="1" x14ac:dyDescent="0.25"/>
    <row r="510" s="467" customFormat="1" x14ac:dyDescent="0.25"/>
    <row r="511" s="467" customFormat="1" x14ac:dyDescent="0.25"/>
    <row r="512" s="467" customFormat="1" x14ac:dyDescent="0.25"/>
    <row r="513" s="467" customFormat="1" x14ac:dyDescent="0.25"/>
    <row r="514" s="467" customFormat="1" x14ac:dyDescent="0.25"/>
    <row r="515" s="467" customFormat="1" x14ac:dyDescent="0.25"/>
    <row r="516" s="467" customFormat="1" x14ac:dyDescent="0.25"/>
    <row r="517" s="467" customFormat="1" x14ac:dyDescent="0.25"/>
    <row r="518" s="467" customFormat="1" x14ac:dyDescent="0.25"/>
    <row r="519" s="467" customFormat="1" x14ac:dyDescent="0.25"/>
    <row r="520" s="467" customFormat="1" x14ac:dyDescent="0.25"/>
    <row r="521" s="467" customFormat="1" x14ac:dyDescent="0.25"/>
    <row r="522" s="467" customFormat="1" x14ac:dyDescent="0.25"/>
    <row r="523" s="467" customFormat="1" x14ac:dyDescent="0.25"/>
    <row r="524" s="467" customFormat="1" x14ac:dyDescent="0.25"/>
    <row r="525" s="467" customFormat="1" x14ac:dyDescent="0.25"/>
    <row r="526" s="467" customFormat="1" x14ac:dyDescent="0.25"/>
    <row r="527" s="467" customFormat="1" x14ac:dyDescent="0.25"/>
    <row r="528" s="467" customFormat="1" x14ac:dyDescent="0.25"/>
    <row r="529" s="467" customFormat="1" x14ac:dyDescent="0.25"/>
    <row r="530" s="467" customFormat="1" x14ac:dyDescent="0.25"/>
    <row r="531" s="467" customFormat="1" x14ac:dyDescent="0.25"/>
    <row r="532" s="467" customFormat="1" x14ac:dyDescent="0.25"/>
    <row r="533" s="467" customFormat="1" x14ac:dyDescent="0.25"/>
    <row r="534" s="467" customFormat="1" x14ac:dyDescent="0.25"/>
    <row r="535" s="467" customFormat="1" x14ac:dyDescent="0.25"/>
    <row r="536" s="467" customFormat="1" x14ac:dyDescent="0.25"/>
    <row r="537" s="467" customFormat="1" x14ac:dyDescent="0.25"/>
    <row r="538" s="467" customFormat="1" x14ac:dyDescent="0.25"/>
    <row r="539" s="467" customFormat="1" x14ac:dyDescent="0.25"/>
    <row r="540" s="467" customFormat="1" x14ac:dyDescent="0.25"/>
    <row r="541" s="467" customFormat="1" x14ac:dyDescent="0.25"/>
    <row r="542" s="467" customFormat="1" x14ac:dyDescent="0.25"/>
    <row r="543" s="467" customFormat="1" x14ac:dyDescent="0.25"/>
    <row r="544" s="467" customFormat="1" x14ac:dyDescent="0.25"/>
    <row r="545" s="467" customFormat="1" x14ac:dyDescent="0.25"/>
    <row r="546" s="467" customFormat="1" x14ac:dyDescent="0.25"/>
    <row r="547" s="467" customFormat="1" x14ac:dyDescent="0.25"/>
    <row r="548" s="467" customFormat="1" x14ac:dyDescent="0.25"/>
    <row r="549" s="467" customFormat="1" x14ac:dyDescent="0.25"/>
    <row r="550" s="467" customFormat="1" x14ac:dyDescent="0.25"/>
    <row r="551" s="467" customFormat="1" x14ac:dyDescent="0.25"/>
    <row r="552" s="467" customFormat="1" x14ac:dyDescent="0.25"/>
    <row r="553" s="467" customFormat="1" x14ac:dyDescent="0.25"/>
    <row r="554" s="467" customFormat="1" x14ac:dyDescent="0.25"/>
    <row r="555" s="467" customFormat="1" x14ac:dyDescent="0.25"/>
    <row r="556" s="467" customFormat="1" x14ac:dyDescent="0.25"/>
    <row r="557" s="467" customFormat="1" x14ac:dyDescent="0.25"/>
    <row r="558" s="467" customFormat="1" x14ac:dyDescent="0.25"/>
    <row r="559" s="467" customFormat="1" x14ac:dyDescent="0.25"/>
    <row r="560" s="467" customFormat="1" x14ac:dyDescent="0.25"/>
    <row r="561" s="467" customFormat="1" x14ac:dyDescent="0.25"/>
    <row r="562" s="467" customFormat="1" x14ac:dyDescent="0.25"/>
    <row r="563" s="467" customFormat="1" x14ac:dyDescent="0.25"/>
    <row r="564" s="467" customFormat="1" x14ac:dyDescent="0.25"/>
    <row r="565" s="467" customFormat="1" x14ac:dyDescent="0.25"/>
    <row r="566" s="467" customFormat="1" x14ac:dyDescent="0.25"/>
    <row r="567" s="467" customFormat="1" x14ac:dyDescent="0.25"/>
    <row r="568" s="467" customFormat="1" x14ac:dyDescent="0.25"/>
    <row r="569" s="467" customFormat="1" x14ac:dyDescent="0.25"/>
    <row r="570" s="467" customFormat="1" x14ac:dyDescent="0.25"/>
    <row r="571" s="467" customFormat="1" x14ac:dyDescent="0.25"/>
    <row r="572" s="467" customFormat="1" x14ac:dyDescent="0.25"/>
    <row r="573" s="467" customFormat="1" x14ac:dyDescent="0.25"/>
    <row r="574" s="467" customFormat="1" x14ac:dyDescent="0.25"/>
    <row r="575" s="467" customFormat="1" x14ac:dyDescent="0.25"/>
    <row r="576" s="467" customFormat="1" x14ac:dyDescent="0.25"/>
    <row r="577" s="467" customFormat="1" x14ac:dyDescent="0.25"/>
    <row r="578" s="467" customFormat="1" x14ac:dyDescent="0.25"/>
    <row r="579" s="467" customFormat="1" x14ac:dyDescent="0.25"/>
  </sheetData>
  <sheetProtection algorithmName="SHA-512" hashValue="+ai2yx1AeHSUM69Z2U8LvFcHxz4WB1fYo5AiDLNrSgoojkBIXY+X160Svgy8SGbnaCDEBiAmVP2XBUx5wjiReg==" saltValue="GOvSg0AI4XfJK7KVqB+Dtg==" spinCount="100000" sheet="1" objects="1" scenarios="1"/>
  <mergeCells count="112">
    <mergeCell ref="A2:J3"/>
    <mergeCell ref="A116:M116"/>
    <mergeCell ref="A8:P8"/>
    <mergeCell ref="W109:X109"/>
    <mergeCell ref="W110:X110"/>
    <mergeCell ref="W111:X111"/>
    <mergeCell ref="A223:X223"/>
    <mergeCell ref="W104:X104"/>
    <mergeCell ref="W105:X105"/>
    <mergeCell ref="W106:X106"/>
    <mergeCell ref="W107:X107"/>
    <mergeCell ref="W108:X108"/>
    <mergeCell ref="T118:W118"/>
    <mergeCell ref="W99:X99"/>
    <mergeCell ref="W100:X100"/>
    <mergeCell ref="W101:X101"/>
    <mergeCell ref="W102:X102"/>
    <mergeCell ref="W103:X103"/>
    <mergeCell ref="W94:X94"/>
    <mergeCell ref="W95:X95"/>
    <mergeCell ref="W96:X96"/>
    <mergeCell ref="W97:X97"/>
    <mergeCell ref="W98:X98"/>
    <mergeCell ref="W89:X89"/>
    <mergeCell ref="W92:X92"/>
    <mergeCell ref="W93:X93"/>
    <mergeCell ref="W84:X84"/>
    <mergeCell ref="W85:X85"/>
    <mergeCell ref="W86:X86"/>
    <mergeCell ref="W87:X87"/>
    <mergeCell ref="W88:X88"/>
    <mergeCell ref="W79:X79"/>
    <mergeCell ref="W80:X80"/>
    <mergeCell ref="W81:X81"/>
    <mergeCell ref="W82:X82"/>
    <mergeCell ref="W83:X83"/>
    <mergeCell ref="W76:X76"/>
    <mergeCell ref="W77:X77"/>
    <mergeCell ref="W78:X78"/>
    <mergeCell ref="W69:X69"/>
    <mergeCell ref="W70:X70"/>
    <mergeCell ref="W71:X71"/>
    <mergeCell ref="W72:X72"/>
    <mergeCell ref="W73:X73"/>
    <mergeCell ref="W91:X91"/>
    <mergeCell ref="W90:X90"/>
    <mergeCell ref="W66:X66"/>
    <mergeCell ref="W67:X67"/>
    <mergeCell ref="W68:X68"/>
    <mergeCell ref="W60:X60"/>
    <mergeCell ref="W61:X61"/>
    <mergeCell ref="W62:X62"/>
    <mergeCell ref="W63:X63"/>
    <mergeCell ref="W74:X74"/>
    <mergeCell ref="W75:X75"/>
    <mergeCell ref="W52:X52"/>
    <mergeCell ref="W53:X53"/>
    <mergeCell ref="W44:X44"/>
    <mergeCell ref="W45:X45"/>
    <mergeCell ref="W46:X46"/>
    <mergeCell ref="W47:X47"/>
    <mergeCell ref="W48:X48"/>
    <mergeCell ref="W64:X64"/>
    <mergeCell ref="W65:X65"/>
    <mergeCell ref="W24:X24"/>
    <mergeCell ref="W25:X25"/>
    <mergeCell ref="W26:X26"/>
    <mergeCell ref="W27:X27"/>
    <mergeCell ref="W28:X28"/>
    <mergeCell ref="W39:X39"/>
    <mergeCell ref="W40:X40"/>
    <mergeCell ref="W41:X41"/>
    <mergeCell ref="W59:X59"/>
    <mergeCell ref="W42:X42"/>
    <mergeCell ref="W43:X43"/>
    <mergeCell ref="W34:X34"/>
    <mergeCell ref="W35:X35"/>
    <mergeCell ref="W36:X36"/>
    <mergeCell ref="W37:X37"/>
    <mergeCell ref="W38:X38"/>
    <mergeCell ref="W49:X49"/>
    <mergeCell ref="W50:X50"/>
    <mergeCell ref="W54:X54"/>
    <mergeCell ref="W55:X55"/>
    <mergeCell ref="W56:X56"/>
    <mergeCell ref="W57:X57"/>
    <mergeCell ref="W58:X58"/>
    <mergeCell ref="W51:X51"/>
    <mergeCell ref="W19:X19"/>
    <mergeCell ref="W20:X20"/>
    <mergeCell ref="W21:X21"/>
    <mergeCell ref="W22:X22"/>
    <mergeCell ref="W23:X23"/>
    <mergeCell ref="A4:J5"/>
    <mergeCell ref="A117:G118"/>
    <mergeCell ref="A9:G10"/>
    <mergeCell ref="A6:H6"/>
    <mergeCell ref="K118:N118"/>
    <mergeCell ref="Q10:U10"/>
    <mergeCell ref="W11:X11"/>
    <mergeCell ref="W12:X12"/>
    <mergeCell ref="W13:X13"/>
    <mergeCell ref="W14:X14"/>
    <mergeCell ref="W15:X15"/>
    <mergeCell ref="W16:X16"/>
    <mergeCell ref="W17:X17"/>
    <mergeCell ref="W18:X18"/>
    <mergeCell ref="W29:X29"/>
    <mergeCell ref="W30:X30"/>
    <mergeCell ref="W31:X31"/>
    <mergeCell ref="W32:X32"/>
    <mergeCell ref="W33:X33"/>
  </mergeCells>
  <phoneticPr fontId="65" type="noConversion"/>
  <conditionalFormatting sqref="A223">
    <cfRule type="dataBar" priority="96">
      <dataBar>
        <cfvo type="num" val="0"/>
        <cfvo type="formula" val="COUNT($C$114:$V$114,$C$222:$V$222)"/>
        <color rgb="FFFFB628"/>
      </dataBar>
      <extLst>
        <ext xmlns:x14="http://schemas.microsoft.com/office/spreadsheetml/2009/9/main" uri="{B025F937-C7B1-47D3-B67F-A62EFF666E3E}">
          <x14:id>{90B0BD51-BA12-4357-B745-077952DE16B4}</x14:id>
        </ext>
      </extLst>
    </cfRule>
  </conditionalFormatting>
  <conditionalFormatting sqref="C12:C111">
    <cfRule type="expression" dxfId="186" priority="2" stopIfTrue="1">
      <formula>$AC12=0</formula>
    </cfRule>
    <cfRule type="expression" dxfId="185" priority="90">
      <formula>B12&lt;&gt;""</formula>
    </cfRule>
  </conditionalFormatting>
  <conditionalFormatting sqref="C120:C219">
    <cfRule type="expression" dxfId="184" priority="1">
      <formula>$AD120=0</formula>
    </cfRule>
    <cfRule type="expression" dxfId="183" priority="70">
      <formula>B120&lt;&gt;""</formula>
    </cfRule>
  </conditionalFormatting>
  <conditionalFormatting sqref="C12:I111">
    <cfRule type="notContainsBlanks" dxfId="182" priority="11">
      <formula>LEN(TRIM(C12))&gt;0</formula>
    </cfRule>
  </conditionalFormatting>
  <conditionalFormatting sqref="C120:J219">
    <cfRule type="notContainsBlanks" dxfId="181" priority="55">
      <formula>LEN(TRIM(C120))&gt;0</formula>
    </cfRule>
  </conditionalFormatting>
  <conditionalFormatting sqref="D12:D111">
    <cfRule type="expression" dxfId="180" priority="16">
      <formula>B12&lt;&gt;""</formula>
    </cfRule>
  </conditionalFormatting>
  <conditionalFormatting sqref="D120:D219">
    <cfRule type="expression" dxfId="179" priority="68">
      <formula>B120&lt;&gt;""</formula>
    </cfRule>
    <cfRule type="expression" dxfId="178" priority="135" stopIfTrue="1">
      <formula>#REF!="Check Work Type"</formula>
    </cfRule>
  </conditionalFormatting>
  <conditionalFormatting sqref="E12:E111">
    <cfRule type="expression" dxfId="177" priority="89">
      <formula>B12&lt;&gt;""</formula>
    </cfRule>
  </conditionalFormatting>
  <conditionalFormatting sqref="E120:E219">
    <cfRule type="expression" dxfId="176" priority="66">
      <formula>B120&lt;&gt;""</formula>
    </cfRule>
  </conditionalFormatting>
  <conditionalFormatting sqref="F12:F111">
    <cfRule type="expression" dxfId="175" priority="88">
      <formula>B12&lt;&gt;""</formula>
    </cfRule>
  </conditionalFormatting>
  <conditionalFormatting sqref="F120:F219">
    <cfRule type="expression" dxfId="174" priority="64">
      <formula>B120&lt;&gt;""</formula>
    </cfRule>
  </conditionalFormatting>
  <conditionalFormatting sqref="F120:J219">
    <cfRule type="expression" dxfId="173" priority="100" stopIfTrue="1">
      <formula>#REF!="Check Work Type"</formula>
    </cfRule>
  </conditionalFormatting>
  <conditionalFormatting sqref="G12:G111">
    <cfRule type="expression" dxfId="172" priority="86">
      <formula>B12&lt;&gt;""</formula>
    </cfRule>
  </conditionalFormatting>
  <conditionalFormatting sqref="G120:G219">
    <cfRule type="expression" dxfId="171" priority="62">
      <formula>B120&lt;&gt;""</formula>
    </cfRule>
  </conditionalFormatting>
  <conditionalFormatting sqref="G120:H120">
    <cfRule type="expression" dxfId="170" priority="853" stopIfTrue="1">
      <formula>#REF!="Check Work Type"</formula>
    </cfRule>
  </conditionalFormatting>
  <conditionalFormatting sqref="G121:H219">
    <cfRule type="expression" dxfId="169" priority="27" stopIfTrue="1">
      <formula>#REF!="Check Work Type"</formula>
    </cfRule>
  </conditionalFormatting>
  <conditionalFormatting sqref="H12:H111">
    <cfRule type="expression" dxfId="168" priority="13">
      <formula>B12&lt;&gt;""</formula>
    </cfRule>
  </conditionalFormatting>
  <conditionalFormatting sqref="H120:H219">
    <cfRule type="expression" dxfId="167" priority="60">
      <formula>B120&lt;&gt;""</formula>
    </cfRule>
  </conditionalFormatting>
  <conditionalFormatting sqref="I12:I111">
    <cfRule type="expression" dxfId="166" priority="83">
      <formula>B12&lt;&gt;""</formula>
    </cfRule>
  </conditionalFormatting>
  <conditionalFormatting sqref="I120:I219">
    <cfRule type="expression" dxfId="165" priority="58">
      <formula>B120&lt;&gt;""</formula>
    </cfRule>
  </conditionalFormatting>
  <conditionalFormatting sqref="J120:J219">
    <cfRule type="expression" dxfId="164" priority="56">
      <formula>B120&lt;&gt;""</formula>
    </cfRule>
  </conditionalFormatting>
  <conditionalFormatting sqref="K12:K111">
    <cfRule type="expression" dxfId="163" priority="5">
      <formula>B12&lt;&gt;""</formula>
    </cfRule>
  </conditionalFormatting>
  <conditionalFormatting sqref="K12:U111">
    <cfRule type="notContainsBlanks" dxfId="162" priority="3">
      <formula>LEN(TRIM(K12))&gt;0</formula>
    </cfRule>
  </conditionalFormatting>
  <conditionalFormatting sqref="L12:L111">
    <cfRule type="expression" dxfId="161" priority="81">
      <formula>B12&lt;&gt;""</formula>
    </cfRule>
  </conditionalFormatting>
  <conditionalFormatting sqref="M12:M111">
    <cfRule type="expression" dxfId="160" priority="80">
      <formula>B12&lt;&gt;""</formula>
    </cfRule>
  </conditionalFormatting>
  <conditionalFormatting sqref="M120:M219">
    <cfRule type="expression" dxfId="159" priority="47">
      <formula>AND(B120&lt;&gt;"", D120&lt;&gt;"Air source heat pump (air to air)")</formula>
    </cfRule>
  </conditionalFormatting>
  <conditionalFormatting sqref="M120:N219">
    <cfRule type="notContainsBlanks" dxfId="158" priority="44">
      <formula>LEN(TRIM(M120))&gt;0</formula>
    </cfRule>
  </conditionalFormatting>
  <conditionalFormatting sqref="N12:N111">
    <cfRule type="expression" dxfId="157" priority="78">
      <formula>B12&lt;&gt;""</formula>
    </cfRule>
  </conditionalFormatting>
  <conditionalFormatting sqref="N120:N219">
    <cfRule type="expression" dxfId="156" priority="45">
      <formula>AND(B120&lt;&gt;"", D120&lt;&gt;"Air source heat pump (air to air)")</formula>
    </cfRule>
  </conditionalFormatting>
  <conditionalFormatting sqref="O12:O111">
    <cfRule type="expression" dxfId="155" priority="76">
      <formula>B12&lt;&gt;""</formula>
    </cfRule>
  </conditionalFormatting>
  <conditionalFormatting sqref="O9:P9">
    <cfRule type="expression" dxfId="154" priority="147" stopIfTrue="1">
      <formula>#REF!="Check Work Type"</formula>
    </cfRule>
  </conditionalFormatting>
  <conditionalFormatting sqref="P12:P111">
    <cfRule type="expression" dxfId="153" priority="74">
      <formula>B12&lt;&gt;""</formula>
    </cfRule>
  </conditionalFormatting>
  <conditionalFormatting sqref="P120:P219">
    <cfRule type="expression" dxfId="152" priority="43">
      <formula>B120&lt;&gt;""</formula>
    </cfRule>
  </conditionalFormatting>
  <conditionalFormatting sqref="P120:V219">
    <cfRule type="notContainsBlanks" dxfId="151" priority="28">
      <formula>LEN(TRIM(P120))&gt;0</formula>
    </cfRule>
  </conditionalFormatting>
  <conditionalFormatting sqref="Q12:Q111">
    <cfRule type="expression" dxfId="150" priority="25">
      <formula>B12&lt;&gt;""</formula>
    </cfRule>
  </conditionalFormatting>
  <conditionalFormatting sqref="Q120:Q219">
    <cfRule type="expression" dxfId="149" priority="41">
      <formula>B120&lt;&gt;""</formula>
    </cfRule>
    <cfRule type="expression" dxfId="148" priority="132" stopIfTrue="1">
      <formula>#REF!="Check Work Type"</formula>
    </cfRule>
  </conditionalFormatting>
  <conditionalFormatting sqref="R12:R111">
    <cfRule type="expression" dxfId="147" priority="26">
      <formula>B12&lt;&gt;""</formula>
    </cfRule>
  </conditionalFormatting>
  <conditionalFormatting sqref="R120:R219">
    <cfRule type="expression" dxfId="146" priority="39">
      <formula>B120&lt;&gt;""</formula>
    </cfRule>
  </conditionalFormatting>
  <conditionalFormatting sqref="S12:S111">
    <cfRule type="expression" dxfId="145" priority="71">
      <formula>B12&lt;&gt;""</formula>
    </cfRule>
  </conditionalFormatting>
  <conditionalFormatting sqref="S120:S219">
    <cfRule type="expression" dxfId="144" priority="37">
      <formula>B120&lt;&gt;""</formula>
    </cfRule>
  </conditionalFormatting>
  <conditionalFormatting sqref="T12:T111">
    <cfRule type="expression" dxfId="143" priority="24">
      <formula>B12&lt;&gt;""</formula>
    </cfRule>
  </conditionalFormatting>
  <conditionalFormatting sqref="T120:T219">
    <cfRule type="expression" dxfId="142" priority="31">
      <formula>B120&lt;&gt;""</formula>
    </cfRule>
  </conditionalFormatting>
  <conditionalFormatting sqref="U12:U111">
    <cfRule type="expression" dxfId="141" priority="23">
      <formula>B12&lt;&gt;""</formula>
    </cfRule>
  </conditionalFormatting>
  <conditionalFormatting sqref="U120:U219">
    <cfRule type="expression" dxfId="140" priority="33">
      <formula>B120&lt;&gt;""</formula>
    </cfRule>
  </conditionalFormatting>
  <conditionalFormatting sqref="V120:V219">
    <cfRule type="expression" dxfId="139" priority="29">
      <formula>B120&lt;&gt;""</formula>
    </cfRule>
  </conditionalFormatting>
  <dataValidations xWindow="843" yWindow="482" count="30">
    <dataValidation allowBlank="1" showErrorMessage="1" errorTitle="Invalid Entry" error="Please enter value as a number" sqref="G119:H119 AB119 L119:O119" xr:uid="{DE1D3A1C-0101-404B-A3D4-DBF5E27F5370}"/>
    <dataValidation allowBlank="1" showInputMessage="1" showErrorMessage="1" prompt="See guidance notes for information on 'whole building' approach" sqref="I6" xr:uid="{34B49B42-2653-4E38-9F7F-C8FEFB01B1BB}"/>
    <dataValidation operator="greaterThan" allowBlank="1" showInputMessage="1" showErrorMessage="1" sqref="D221" xr:uid="{67808617-FD6A-4AA2-8483-8303FD36BF3D}"/>
    <dataValidation allowBlank="1" showInputMessage="1" showErrorMessage="1" prompt="Please input flow temperature if their is a wet heating system at present" sqref="N11" xr:uid="{72ED8189-8DE5-4345-9057-1DB09CDA640C}"/>
    <dataValidation allowBlank="1" showInputMessage="1" showErrorMessage="1" prompt="If applicable" sqref="O11" xr:uid="{7BB08A1C-C799-4980-A1C9-8D80182C8FE6}"/>
    <dataValidation allowBlank="1" showInputMessage="1" showErrorMessage="1" prompt="Ratio of proposed vs existing heating system load. " sqref="AB120:AB219 L120:L219" xr:uid="{6757D0F2-4482-49F7-A397-DEF084EAC31A}"/>
    <dataValidation type="list" allowBlank="1" showInputMessage="1" showErrorMessage="1" sqref="G12:G111" xr:uid="{8073708C-B812-4C99-BE9D-ED5AD1383097}">
      <formula1>"Removed, Retained"</formula1>
    </dataValidation>
    <dataValidation type="list" allowBlank="1" showInputMessage="1" showErrorMessage="1" sqref="Q121:Q219" xr:uid="{D4761729-4101-4082-828B-3A94C4F241DC}">
      <formula1>"Standalone, Cascading Low Carbon Systems, Bivalent (Hybrid), Other"</formula1>
    </dataValidation>
    <dataValidation type="list" allowBlank="1" showInputMessage="1" showErrorMessage="1" sqref="R120:R219 M12:M111" xr:uid="{09029CF5-9D95-409D-9497-266E30C37DD0}">
      <formula1>"Space Heating, DHW, Space Heating and DHW"</formula1>
    </dataValidation>
    <dataValidation type="list" allowBlank="1" showInputMessage="1" showErrorMessage="1" sqref="S120:S219" xr:uid="{14CF2A0C-0714-4022-BBE9-A5C5466B31E6}">
      <formula1>"Radiators, Underfloor, AHU, other"</formula1>
    </dataValidation>
    <dataValidation type="whole" operator="greaterThanOrEqual" allowBlank="1" showInputMessage="1" showErrorMessage="1" prompt="Age based on year of installation. Please input as a whole number" sqref="F12:F111" xr:uid="{A9B93162-E064-4CA3-9B77-9F39FACB002F}">
      <formula1>1</formula1>
    </dataValidation>
    <dataValidation type="list" allowBlank="1" showInputMessage="1" showErrorMessage="1" sqref="B12:B111 B120:B219" xr:uid="{35CDB047-D7BE-44D9-8F8E-DBF89FBE37D4}">
      <formula1>Site_Names</formula1>
    </dataValidation>
    <dataValidation type="whole" operator="greaterThan" allowBlank="1" showInputMessage="1" showErrorMessage="1" sqref="N12:O112" xr:uid="{49E1876F-12EB-43A5-BCBF-45A90F29C671}">
      <formula1>0</formula1>
    </dataValidation>
    <dataValidation type="whole" operator="greaterThan" allowBlank="1" showInputMessage="1" showErrorMessage="1" prompt="Not applicable for air to air or electric heating" sqref="M120:O219" xr:uid="{4B5E0F52-9BB7-49E6-97F9-C680E2577846}">
      <formula1>0</formula1>
    </dataValidation>
    <dataValidation type="decimal" operator="greaterThan" allowBlank="1" showInputMessage="1" showErrorMessage="1" prompt="Input the main costs of the low carbon heating solution here, including central plant equipment, installation and commissioning costs." sqref="T120:T219" xr:uid="{925B5E3A-2312-4CC9-9EE3-AA9D6572B382}">
      <formula1>0</formula1>
    </dataValidation>
    <dataValidation type="list" allowBlank="1" showInputMessage="1" showErrorMessage="1" sqref="E120:E219" xr:uid="{C93F822F-232B-445A-886C-5AA2F46F8BFB}">
      <formula1>FRange</formula1>
    </dataValidation>
    <dataValidation allowBlank="1" showInputMessage="1" showErrorMessage="1" prompt="Please inout the predicted/quoted costs for improvements or strengthening of the electrical infrastructure for this building. " sqref="V119"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C120:C219"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C12:C111" xr:uid="{1C4B22DB-CA46-46B5-8DDF-311B5B4496D3}">
      <formula1>DRange</formula1>
    </dataValidation>
    <dataValidation type="decimal" operator="greaterThan" allowBlank="1" showInputMessage="1" showErrorMessage="1" sqref="Q12:U112 H12:I111 K12:L111"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V120:V219" xr:uid="{F02892A5-2685-4844-BF2F-CEE896AFF50B}">
      <formula1>0</formula1>
    </dataValidation>
    <dataValidation type="list" operator="greaterThan" allowBlank="1" showInputMessage="1" showErrorMessage="1" sqref="P120:P219 P12:P111"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U119:U219" xr:uid="{9EB588DD-D62A-47D7-8AEA-CDF563C60327}"/>
    <dataValidation allowBlank="1" showInputMessage="1" showErrorMessage="1" prompt="Boiler efficiencies outside of the 75-100% range will require further evidence." sqref="K11" xr:uid="{A3F29484-3A6B-415C-B44B-483378E16214}"/>
    <dataValidation allowBlank="1" showInputMessage="1" showErrorMessage="1" prompt="The number of heating systems that are set as primary heat generator elements of the overall system and that are going to be replaced with the new low carbon heating system. Back up elements are not to be included." sqref="I11" xr:uid="{91AAFB84-DE44-47EA-A116-921B52FC6E16}"/>
    <dataValidation type="list" allowBlank="1" showInputMessage="1" showErrorMessage="1" sqref="Q120" xr:uid="{2022A54A-9018-4A7D-8FE8-B6A83D1A50EE}">
      <formula1>"Standalone, Cascading Low Carbon Systems, Bivalent System, Other"</formula1>
    </dataValidation>
    <dataValidation allowBlank="1" showInputMessage="1" showErrorMessage="1" errorTitle="Invalid Entry" error="Please enter value as a number" prompt="The total output load of the low carbon heating system should not be larger than the fossil fuel plant being replaced or the post-improvement peak heat loss of the building." sqref="K119" xr:uid="{4C3C82E6-517D-4B64-A906-BAB9FB0D8A34}"/>
    <dataValidation type="decimal" operator="greaterThan" allowBlank="1" showInputMessage="1" showErrorMessage="1" prompt="Here we expect you to input information that is based on standard design conditions with a minimum inlet temperature of -5 degrees C for heat pumps" sqref="I119:I219" xr:uid="{0B046AEB-47E1-40F8-A4C0-99E17BF8EFC8}">
      <formula1>0</formula1>
    </dataValidation>
    <dataValidation type="decimal" allowBlank="1" showInputMessage="1" showErrorMessage="1" prompt="This should be the sCOP expected to be achieved for the specific site conditions and system design of the unit." sqref="H120:H219" xr:uid="{F1557864-F109-45EE-AA95-20914B0EBAEB}">
      <formula1>0</formula1>
      <formula2>10</formula2>
    </dataValidation>
    <dataValidation type="decimal" operator="greaterThan" allowBlank="1" showInputMessage="1" showErrorMessage="1" prompt="Please input the number of units you will install of this type of technology." sqref="J119:J219" xr:uid="{205BCBDA-5B3D-48DC-A57B-84E38ED5D70C}">
      <formula1>0</formula1>
    </dataValidation>
  </dataValidations>
  <pageMargins left="0.7" right="0.7" top="0.75" bottom="0.75" header="0.3" footer="0.3"/>
  <pageSetup paperSize="8" scale="20" orientation="landscape" horizontalDpi="4294967294" r:id="rId1"/>
  <customProperties>
    <customPr name="GUID" r:id="rId2"/>
  </customProperties>
  <ignoredErrors>
    <ignoredError sqref="D27:E111" numberStoredAsText="1"/>
  </ignoredError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COUNT($C$114:$V$114,$C$222:$V$222)</xm:f>
              </x14:cfvo>
              <x14:negativeFillColor rgb="FFFF0000"/>
              <x14:axisColor rgb="FF000000"/>
            </x14:dataBar>
          </x14:cfRule>
          <xm:sqref>A223</xm:sqref>
        </x14:conditionalFormatting>
      </x14:conditionalFormattings>
    </ext>
    <ext xmlns:x14="http://schemas.microsoft.com/office/spreadsheetml/2009/9/main" uri="{CCE6A557-97BC-4b89-ADB6-D9C93CAAB3DF}">
      <x14:dataValidations xmlns:xm="http://schemas.microsoft.com/office/excel/2006/main" xWindow="843" yWindow="482" count="1">
        <x14:dataValidation type="list" allowBlank="1" showInputMessage="1" showErrorMessage="1" xr:uid="{5873488E-F459-478E-985C-FFAFE9315503}">
          <x14:formula1>
            <xm:f>'Eligible Technologies'!$D$7:$D$18</xm:f>
          </x14:formula1>
          <xm:sqref>D120:D219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4"/>
    <pageSetUpPr fitToPage="1"/>
  </sheetPr>
  <dimension ref="A1:CD419"/>
  <sheetViews>
    <sheetView showGridLines="0" showRowColHeaders="0" topLeftCell="G4" zoomScale="70" zoomScaleNormal="70" zoomScaleSheetLayoutView="55" workbookViewId="0">
      <selection activeCell="H11" sqref="H11"/>
    </sheetView>
  </sheetViews>
  <sheetFormatPr defaultColWidth="9.453125" defaultRowHeight="13" outlineLevelRow="1" x14ac:dyDescent="0.3"/>
  <cols>
    <col min="1" max="1" width="12" style="2" customWidth="1"/>
    <col min="2" max="2" width="27.54296875" style="3" customWidth="1"/>
    <col min="3" max="3" width="15.81640625" style="3" customWidth="1"/>
    <col min="4" max="4" width="16.26953125" style="3" customWidth="1"/>
    <col min="5" max="5" width="16.54296875" style="3" customWidth="1"/>
    <col min="6" max="6" width="36.81640625" style="3" customWidth="1"/>
    <col min="7" max="7" width="26.81640625" style="4" customWidth="1"/>
    <col min="8" max="8" width="22.81640625" style="5" customWidth="1"/>
    <col min="9" max="9" width="18.54296875" style="5" customWidth="1"/>
    <col min="10" max="10" width="19.1796875" style="5" customWidth="1"/>
    <col min="11" max="11" width="23" style="6" customWidth="1"/>
    <col min="12" max="12" width="19.453125" style="6" customWidth="1"/>
    <col min="13" max="13" width="19.1796875" style="6" customWidth="1"/>
    <col min="14" max="14" width="17.54296875" style="7" customWidth="1"/>
    <col min="15" max="15" width="19.7265625" style="7" customWidth="1"/>
    <col min="16" max="16" width="15.81640625" style="8" customWidth="1"/>
    <col min="17" max="17" width="19.453125" style="8" hidden="1" customWidth="1"/>
    <col min="18" max="18" width="19.1796875" style="9" customWidth="1"/>
    <col min="19" max="19" width="19.453125" style="9" hidden="1" customWidth="1"/>
    <col min="20" max="20" width="19.453125" style="9" customWidth="1"/>
    <col min="21" max="21" width="22.81640625" style="2" customWidth="1"/>
    <col min="22" max="22" width="17.453125" style="9" customWidth="1"/>
    <col min="23" max="23" width="4.54296875" style="9" customWidth="1"/>
    <col min="24" max="24" width="10.453125" style="9" hidden="1" customWidth="1"/>
    <col min="25" max="25" width="16" style="9" hidden="1" customWidth="1"/>
    <col min="26" max="26" width="17.453125" style="9" hidden="1" customWidth="1"/>
    <col min="27" max="27" width="3" style="9" hidden="1" customWidth="1"/>
    <col min="28" max="28" width="20.54296875" style="9" hidden="1" customWidth="1"/>
    <col min="29" max="29" width="17.453125" style="9" hidden="1" customWidth="1"/>
    <col min="30" max="30" width="18.1796875" style="9" hidden="1" customWidth="1"/>
    <col min="31" max="31" width="15.453125" style="9" hidden="1" customWidth="1"/>
    <col min="32" max="32" width="14" style="9" hidden="1" customWidth="1"/>
    <col min="33" max="33" width="20.1796875" style="9" hidden="1" customWidth="1"/>
    <col min="34" max="34" width="12.81640625" style="9" hidden="1" customWidth="1"/>
    <col min="35" max="35" width="14" style="9" hidden="1" customWidth="1"/>
    <col min="36" max="42" width="12.81640625" style="9" hidden="1" customWidth="1"/>
    <col min="43" max="43" width="16.1796875" style="9" hidden="1" customWidth="1"/>
    <col min="44" max="44" width="14.1796875" style="9" hidden="1" customWidth="1"/>
    <col min="45" max="45" width="9.453125" style="9" hidden="1" customWidth="1"/>
    <col min="46" max="46" width="11.453125" style="9" hidden="1" customWidth="1"/>
    <col min="47" max="47" width="3.54296875" style="9" hidden="1" customWidth="1"/>
    <col min="48" max="48" width="3.1796875" style="9" customWidth="1"/>
    <col min="49" max="60" width="9.453125" style="9" customWidth="1"/>
    <col min="61" max="16384" width="9.453125" style="9"/>
  </cols>
  <sheetData>
    <row r="1" spans="1:82" ht="15.5" x14ac:dyDescent="0.3">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row>
    <row r="2" spans="1:82" s="41" customFormat="1" ht="15.5" x14ac:dyDescent="0.3">
      <c r="A2" s="2"/>
      <c r="B2" s="1740" t="s">
        <v>334</v>
      </c>
      <c r="C2" s="1630"/>
      <c r="D2" s="1630"/>
      <c r="E2" s="1630"/>
      <c r="F2" s="1630"/>
      <c r="G2" s="1630"/>
      <c r="H2" s="1630"/>
      <c r="I2" s="1630"/>
      <c r="J2" s="1630"/>
      <c r="K2" s="1630"/>
      <c r="L2" s="6"/>
      <c r="M2" s="6"/>
      <c r="N2" s="7"/>
      <c r="O2" s="7"/>
      <c r="P2" s="8"/>
      <c r="Q2" s="143"/>
      <c r="R2" s="9"/>
      <c r="S2" s="143"/>
      <c r="T2" s="143"/>
      <c r="U2" s="2"/>
      <c r="V2" s="9"/>
      <c r="W2" s="9"/>
      <c r="X2" s="9"/>
      <c r="Y2" s="9"/>
      <c r="Z2" s="9"/>
      <c r="AA2" s="9"/>
      <c r="AB2" s="9"/>
      <c r="AC2" s="9"/>
      <c r="AD2" s="9"/>
      <c r="AE2" s="9"/>
      <c r="AF2" s="9"/>
      <c r="AG2" s="9"/>
      <c r="AH2" s="9"/>
      <c r="AI2" s="9"/>
      <c r="AJ2" s="9"/>
      <c r="AK2" s="9"/>
      <c r="AL2" s="9"/>
      <c r="AM2" s="9"/>
      <c r="AN2" s="9"/>
      <c r="AO2" s="9"/>
      <c r="AP2" s="9"/>
      <c r="AQ2" s="9"/>
      <c r="AR2" s="9"/>
      <c r="AS2" s="9"/>
      <c r="AT2" s="9"/>
      <c r="AU2" s="9"/>
      <c r="AV2" s="9"/>
    </row>
    <row r="3" spans="1:82" s="41" customFormat="1" ht="15.5" x14ac:dyDescent="0.3">
      <c r="A3" s="2"/>
      <c r="B3" s="1630"/>
      <c r="C3" s="1630"/>
      <c r="D3" s="1630"/>
      <c r="E3" s="1630"/>
      <c r="F3" s="1630"/>
      <c r="G3" s="1630"/>
      <c r="H3" s="1630"/>
      <c r="I3" s="1630"/>
      <c r="J3" s="1630"/>
      <c r="K3" s="1630"/>
      <c r="L3" s="6"/>
      <c r="M3" s="6"/>
      <c r="N3" s="7"/>
      <c r="O3" s="7"/>
      <c r="P3" s="8"/>
      <c r="Q3" s="143"/>
      <c r="R3" s="9"/>
      <c r="S3" s="143"/>
      <c r="T3" s="143"/>
      <c r="U3" s="2"/>
      <c r="V3" s="9"/>
      <c r="W3" s="9"/>
      <c r="X3" s="9"/>
      <c r="Y3" s="9"/>
      <c r="Z3" s="9"/>
      <c r="AA3" s="9"/>
      <c r="AB3" s="9"/>
      <c r="AC3" s="9"/>
      <c r="AD3" s="9"/>
      <c r="AE3" s="9"/>
      <c r="AF3" s="9"/>
      <c r="AG3" s="9"/>
      <c r="AH3" s="9"/>
      <c r="AI3" s="9"/>
      <c r="AJ3" s="9"/>
      <c r="AK3" s="9"/>
      <c r="AL3" s="9"/>
      <c r="AM3" s="9"/>
      <c r="AN3" s="9"/>
      <c r="AO3" s="9"/>
      <c r="AP3" s="9"/>
      <c r="AQ3" s="9"/>
      <c r="AR3" s="9"/>
      <c r="AS3" s="9"/>
      <c r="AT3" s="9"/>
      <c r="AU3" s="9"/>
      <c r="AV3" s="9"/>
    </row>
    <row r="4" spans="1:82" ht="40.5" customHeight="1" x14ac:dyDescent="0.3">
      <c r="B4" s="1141" t="s">
        <v>737</v>
      </c>
      <c r="C4" s="138"/>
      <c r="Q4" s="143" t="s">
        <v>738</v>
      </c>
      <c r="S4" s="143" t="s">
        <v>738</v>
      </c>
      <c r="T4" s="143"/>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row>
    <row r="5" spans="1:82" ht="39" customHeight="1" x14ac:dyDescent="0.3">
      <c r="B5" s="1163" t="s">
        <v>739</v>
      </c>
      <c r="C5" s="1163"/>
      <c r="D5" s="1163"/>
      <c r="E5" s="1163"/>
      <c r="F5" s="1163"/>
      <c r="G5" s="1163"/>
      <c r="H5" s="1163"/>
      <c r="I5" s="83"/>
      <c r="J5" s="83"/>
      <c r="K5" s="84"/>
      <c r="L5" s="84"/>
      <c r="M5" s="1250"/>
      <c r="N5" s="1250"/>
      <c r="O5" s="1251"/>
      <c r="P5" s="1251"/>
      <c r="Q5" s="1251"/>
      <c r="R5" s="1251"/>
      <c r="S5" s="1251"/>
      <c r="T5" s="1251"/>
      <c r="U5" s="1251"/>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row>
    <row r="6" spans="1:82" ht="40" customHeight="1" x14ac:dyDescent="0.3">
      <c r="B6" s="1774" t="s">
        <v>740</v>
      </c>
      <c r="C6" s="1774"/>
      <c r="D6" s="1774"/>
      <c r="E6" s="1774"/>
      <c r="F6" s="1774"/>
      <c r="G6" s="1774"/>
      <c r="H6" s="1774"/>
      <c r="I6" s="1252"/>
      <c r="Q6" s="143"/>
      <c r="S6" s="143"/>
      <c r="T6" s="143"/>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row>
    <row r="7" spans="1:82" ht="14.9" customHeight="1" x14ac:dyDescent="0.3">
      <c r="B7" s="142"/>
      <c r="C7" s="142"/>
      <c r="D7" s="142"/>
      <c r="E7" s="142"/>
      <c r="F7" s="142"/>
      <c r="G7" s="1140"/>
      <c r="H7" s="142"/>
      <c r="I7" s="142"/>
      <c r="N7" s="791"/>
      <c r="O7" s="8"/>
      <c r="Q7" s="9"/>
      <c r="R7" s="130"/>
      <c r="S7" s="130"/>
      <c r="T7" s="130"/>
      <c r="U7" s="130"/>
      <c r="AU7" s="15"/>
      <c r="AW7" s="86"/>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row>
    <row r="8" spans="1:82" s="131" customFormat="1" ht="71.150000000000006" customHeight="1" x14ac:dyDescent="0.35">
      <c r="A8" s="310"/>
      <c r="B8" s="853" t="s">
        <v>741</v>
      </c>
      <c r="C8" s="853" t="s">
        <v>742</v>
      </c>
      <c r="D8" s="1450" t="s">
        <v>743</v>
      </c>
      <c r="E8" s="854" t="s">
        <v>744</v>
      </c>
      <c r="F8" s="855" t="s">
        <v>745</v>
      </c>
      <c r="G8" s="854" t="s">
        <v>746</v>
      </c>
      <c r="H8" s="895" t="s">
        <v>747</v>
      </c>
      <c r="I8" s="135"/>
      <c r="J8" s="135"/>
      <c r="K8" s="813" t="s">
        <v>748</v>
      </c>
      <c r="L8" s="813" t="s">
        <v>749</v>
      </c>
      <c r="M8" s="813" t="s">
        <v>750</v>
      </c>
      <c r="N8" s="813" t="s">
        <v>751</v>
      </c>
      <c r="O8" s="813" t="s">
        <v>752</v>
      </c>
      <c r="P8" s="813" t="s">
        <v>753</v>
      </c>
      <c r="Q8" s="813" t="s">
        <v>754</v>
      </c>
      <c r="R8" s="817" t="s">
        <v>755</v>
      </c>
      <c r="S8" s="817" t="s">
        <v>756</v>
      </c>
      <c r="T8" s="817" t="s">
        <v>757</v>
      </c>
      <c r="U8" s="818" t="s">
        <v>758</v>
      </c>
      <c r="Y8" s="633" t="s">
        <v>759</v>
      </c>
      <c r="Z8" s="633" t="s">
        <v>760</v>
      </c>
      <c r="AA8" s="132"/>
      <c r="AH8" s="633"/>
      <c r="AI8" s="633" t="s">
        <v>761</v>
      </c>
      <c r="AJ8" s="633" t="s">
        <v>762</v>
      </c>
      <c r="AK8" s="133"/>
      <c r="AL8" s="133"/>
      <c r="AT8" s="134"/>
      <c r="AU8" s="135"/>
      <c r="AW8" s="137"/>
      <c r="AX8" s="137"/>
      <c r="AY8" s="137"/>
      <c r="AZ8" s="136"/>
      <c r="BA8" s="136"/>
      <c r="BB8" s="136"/>
      <c r="BC8" s="136"/>
      <c r="BD8" s="136"/>
      <c r="BE8" s="136"/>
      <c r="BF8" s="136"/>
      <c r="BG8" s="136"/>
      <c r="BH8" s="136"/>
      <c r="BI8" s="82"/>
      <c r="BJ8" s="82"/>
      <c r="BK8" s="82"/>
      <c r="BL8" s="82"/>
      <c r="BM8" s="82"/>
      <c r="BN8" s="82"/>
      <c r="BO8" s="82"/>
      <c r="BP8" s="82"/>
      <c r="BQ8" s="82"/>
      <c r="BR8" s="82"/>
      <c r="BS8" s="82"/>
      <c r="BT8" s="82"/>
      <c r="BU8" s="82"/>
      <c r="BV8" s="82"/>
      <c r="BW8" s="82"/>
      <c r="BX8" s="82"/>
      <c r="BY8" s="82"/>
      <c r="BZ8" s="82"/>
      <c r="CA8" s="82"/>
      <c r="CB8" s="82"/>
      <c r="CC8" s="82"/>
      <c r="CD8" s="82"/>
    </row>
    <row r="9" spans="1:82" s="10" customFormat="1" ht="35.15" customHeight="1" x14ac:dyDescent="0.3">
      <c r="A9" s="130"/>
      <c r="B9" s="357"/>
      <c r="C9" s="144"/>
      <c r="D9" s="1451" t="str">
        <f>IF('Step 1 Introduction'!D15=0,"",'Step 1 Introduction'!D15)</f>
        <v/>
      </c>
      <c r="E9" s="1452" t="str">
        <f>IF('Step 1 Introduction'!D17=0,"",'Step 1 Introduction'!D17)</f>
        <v/>
      </c>
      <c r="F9" s="892">
        <v>325</v>
      </c>
      <c r="G9" s="893">
        <v>0.12</v>
      </c>
      <c r="H9" s="893">
        <v>0.57999999999999996</v>
      </c>
      <c r="I9" s="90"/>
      <c r="J9" s="90"/>
      <c r="K9" s="768"/>
      <c r="L9" s="836" t="str">
        <f>IFERROR(IF(C9="","Input Site Life",IF(SUM(S222:S321)=0,"Input Low Carbon Heating",ROUNDDOWN(IF((M12/(M12+M13))&gt;58%,SUM(O12:O13),M9),0))),0)</f>
        <v>Input Site Life</v>
      </c>
      <c r="M9" s="836">
        <f>IFERROR(ROUNDDOWN(IF(H12&lt;Q9,H12,Q9),0),"")</f>
        <v>0</v>
      </c>
      <c r="N9" s="836" t="str">
        <f>IF(SUM(O222:O321)=0,"",SUM(O18:O217)+SUM(O222:O321))</f>
        <v/>
      </c>
      <c r="O9" s="836" t="str">
        <f>IF(SUM(N18:N217)+SUM(N222:N321)=0,"",SUM(N18:N217)+SUM(N222:N321))</f>
        <v/>
      </c>
      <c r="P9" s="1152" t="str">
        <f>IFERROR(IF(OR(N9&lt;=0,K9=""),"",K9/N9),"")</f>
        <v/>
      </c>
      <c r="Q9" s="836">
        <f>IFERROR(325*S9,"")</f>
        <v>0</v>
      </c>
      <c r="R9" s="1153" t="str">
        <f>IF(SUM(R18:R217)+SUM(R222:R321)=0,"",SUM(R18:R217)+SUM(R222:R321))</f>
        <v/>
      </c>
      <c r="S9" s="1153">
        <f>SUM(S18:S217)+SUM(S222:S321)</f>
        <v>0</v>
      </c>
      <c r="T9" s="1154" t="str">
        <f>IF(ISERROR(K9/S9),"",K9/S9)</f>
        <v/>
      </c>
      <c r="U9" s="593" t="str">
        <f>IF(C9="","Input Site Life",IF(K9="","Input Total Grant Requested",IF(AE218&gt;200,"Check Work Type Details",IF('Step 6 Submit Application'!G20="Savings Sequenced Correctly",IF(T9&gt;325,"Non-Compliant","Compliant"),"Check sequencing of energy savings"))))</f>
        <v>Input Site Life</v>
      </c>
      <c r="W9" s="131"/>
      <c r="Y9" s="592">
        <f>SUM(T18:T217)+SUM(T222:T321)</f>
        <v>0</v>
      </c>
      <c r="Z9" s="592">
        <f>SUMPRODUCT(T18:T217,X18:X217)+SUMPRODUCT(T222:T321,X222:X321)</f>
        <v>0</v>
      </c>
      <c r="AA9" s="89"/>
      <c r="AH9" s="916" t="s">
        <v>763</v>
      </c>
      <c r="AI9" s="940" t="str">
        <f>IF(MIN(C18:C217)=0,"",MIN(C18:C217))</f>
        <v/>
      </c>
      <c r="AJ9" s="940" t="str">
        <f>IF(MAX(D18:D217)=0,"",MAX(D18:D217))</f>
        <v/>
      </c>
      <c r="AK9" s="23"/>
      <c r="AL9" s="23"/>
      <c r="AT9" s="322" t="s">
        <v>764</v>
      </c>
      <c r="AU9" s="90"/>
      <c r="AV9" s="90"/>
      <c r="AW9" s="88"/>
      <c r="AX9" s="88"/>
      <c r="AY9" s="88"/>
      <c r="AZ9" s="87"/>
      <c r="BA9" s="87"/>
      <c r="BB9" s="87"/>
      <c r="BC9" s="87"/>
      <c r="BD9" s="87"/>
      <c r="BE9" s="87"/>
      <c r="BF9" s="87"/>
      <c r="BG9" s="87"/>
      <c r="BH9" s="87"/>
      <c r="BI9" s="82"/>
      <c r="BJ9" s="82"/>
      <c r="BK9" s="82"/>
      <c r="BL9" s="82"/>
      <c r="BM9" s="82"/>
      <c r="BN9" s="82"/>
      <c r="BO9" s="82"/>
      <c r="BP9" s="82"/>
      <c r="BQ9" s="82"/>
      <c r="BR9" s="82"/>
      <c r="BS9" s="82"/>
      <c r="BT9" s="82"/>
      <c r="BU9" s="82"/>
      <c r="BV9" s="82"/>
      <c r="BW9" s="82"/>
      <c r="BX9" s="82"/>
      <c r="BY9" s="82"/>
      <c r="BZ9" s="82"/>
      <c r="CA9" s="82"/>
      <c r="CB9" s="82"/>
      <c r="CC9" s="82"/>
      <c r="CD9" s="82"/>
    </row>
    <row r="10" spans="1:82" s="10" customFormat="1" ht="15" customHeight="1" x14ac:dyDescent="0.3">
      <c r="A10" s="130"/>
      <c r="B10" s="1056"/>
      <c r="C10" s="1057"/>
      <c r="D10" s="770"/>
      <c r="E10" s="770"/>
      <c r="F10" s="837"/>
      <c r="G10" s="90"/>
      <c r="H10" s="90"/>
      <c r="I10" s="90"/>
      <c r="K10" s="1759" t="str">
        <f>IFERROR(IF(K9&lt;=L9,IF(K9=INT(K9),"","Please remove decimal places from the grant value requested"),"Grant requested is greater than eligible amount"),"")</f>
        <v/>
      </c>
      <c r="L10" s="941"/>
      <c r="M10" s="782"/>
      <c r="N10" s="771"/>
      <c r="O10" s="771"/>
      <c r="P10" s="772"/>
      <c r="Q10" s="771"/>
      <c r="R10" s="773"/>
      <c r="S10" s="773"/>
      <c r="T10" s="942"/>
      <c r="U10" s="774"/>
      <c r="W10" s="131"/>
      <c r="X10" s="89"/>
      <c r="Y10" s="773"/>
      <c r="Z10" s="773"/>
      <c r="AA10" s="775"/>
      <c r="AB10" s="943"/>
      <c r="AC10" s="771"/>
      <c r="AE10" s="776"/>
      <c r="AG10" s="777"/>
      <c r="AH10" s="916" t="s">
        <v>765</v>
      </c>
      <c r="AI10" s="940" t="str">
        <f>IF(MIN(C222:C321)=0,"",MIN(C222:C321))</f>
        <v/>
      </c>
      <c r="AJ10" s="940" t="str">
        <f>IF(MAX(D222:D321)=0,"",MAX(D222:D321))</f>
        <v/>
      </c>
      <c r="AK10" s="23"/>
      <c r="AL10" s="23"/>
      <c r="AT10" s="322"/>
      <c r="AU10" s="90"/>
      <c r="AV10" s="90"/>
      <c r="AW10" s="88"/>
      <c r="AX10" s="88"/>
      <c r="AY10" s="88"/>
      <c r="AZ10" s="87"/>
      <c r="BA10" s="87"/>
      <c r="BB10" s="87"/>
      <c r="BC10" s="87"/>
      <c r="BD10" s="87"/>
      <c r="BE10" s="87"/>
      <c r="BF10" s="87"/>
      <c r="BG10" s="87"/>
      <c r="BH10" s="87"/>
      <c r="BI10" s="82"/>
      <c r="BJ10" s="82"/>
      <c r="BK10" s="82"/>
      <c r="BL10" s="82"/>
      <c r="BM10" s="82"/>
      <c r="BN10" s="82"/>
      <c r="BO10" s="82"/>
      <c r="BP10" s="82"/>
      <c r="BQ10" s="82"/>
      <c r="BR10" s="82"/>
      <c r="BS10" s="82"/>
      <c r="BT10" s="82"/>
      <c r="BU10" s="82"/>
      <c r="BV10" s="82"/>
      <c r="BW10" s="82"/>
      <c r="BX10" s="82"/>
      <c r="BY10" s="82"/>
      <c r="BZ10" s="82"/>
      <c r="CA10" s="82"/>
      <c r="CB10" s="82"/>
      <c r="CC10" s="82"/>
      <c r="CD10" s="82"/>
    </row>
    <row r="11" spans="1:82" s="10" customFormat="1" ht="67.5" customHeight="1" x14ac:dyDescent="0.3">
      <c r="A11" s="130"/>
      <c r="B11" s="812" t="s">
        <v>766</v>
      </c>
      <c r="C11" s="812" t="s">
        <v>767</v>
      </c>
      <c r="D11" s="812" t="s">
        <v>768</v>
      </c>
      <c r="E11" s="812" t="s">
        <v>769</v>
      </c>
      <c r="F11" s="813" t="s">
        <v>770</v>
      </c>
      <c r="G11" s="813" t="s">
        <v>771</v>
      </c>
      <c r="H11" s="813" t="s">
        <v>772</v>
      </c>
      <c r="J11" s="944"/>
      <c r="K11" s="1760"/>
      <c r="L11" s="812" t="s">
        <v>766</v>
      </c>
      <c r="M11" s="814" t="s">
        <v>773</v>
      </c>
      <c r="N11" s="812" t="s">
        <v>774</v>
      </c>
      <c r="O11" s="894" t="s">
        <v>775</v>
      </c>
      <c r="P11" s="812" t="s">
        <v>776</v>
      </c>
      <c r="Q11" s="90"/>
      <c r="R11" s="945"/>
      <c r="S11" s="814" t="s">
        <v>777</v>
      </c>
      <c r="T11" s="814" t="s">
        <v>778</v>
      </c>
      <c r="U11" s="814" t="s">
        <v>779</v>
      </c>
      <c r="W11" s="131"/>
      <c r="X11" s="89"/>
      <c r="Y11" s="773"/>
      <c r="Z11" s="773"/>
      <c r="AA11" s="775"/>
      <c r="AB11" s="943"/>
      <c r="AC11" s="771"/>
      <c r="AE11" s="776"/>
      <c r="AG11" s="777"/>
      <c r="AH11" s="777"/>
      <c r="AI11" s="946"/>
      <c r="AJ11" s="946"/>
      <c r="AK11" s="23"/>
      <c r="AL11" s="23"/>
      <c r="AT11" s="322"/>
      <c r="AU11" s="90"/>
      <c r="AV11" s="90"/>
      <c r="AW11" s="88"/>
      <c r="AX11" s="88"/>
      <c r="AY11" s="88"/>
      <c r="AZ11" s="87"/>
      <c r="BA11" s="87"/>
      <c r="BB11" s="87"/>
      <c r="BC11" s="87"/>
      <c r="BD11" s="87"/>
      <c r="BE11" s="87"/>
      <c r="BF11" s="87"/>
      <c r="BG11" s="87"/>
      <c r="BH11" s="87"/>
      <c r="BI11" s="82"/>
      <c r="BJ11" s="82"/>
      <c r="BK11" s="82"/>
      <c r="BL11" s="82"/>
      <c r="BM11" s="82"/>
      <c r="BN11" s="82"/>
      <c r="BO11" s="82"/>
      <c r="BP11" s="82"/>
      <c r="BQ11" s="82"/>
      <c r="BR11" s="82"/>
      <c r="BS11" s="82"/>
      <c r="BT11" s="82"/>
      <c r="BU11" s="82"/>
      <c r="BV11" s="82"/>
      <c r="BW11" s="82"/>
      <c r="BX11" s="82"/>
      <c r="BY11" s="82"/>
      <c r="BZ11" s="82"/>
      <c r="CA11" s="82"/>
      <c r="CB11" s="82"/>
      <c r="CC11" s="82"/>
      <c r="CD11" s="82"/>
    </row>
    <row r="12" spans="1:82" s="10" customFormat="1" ht="35.15" customHeight="1" x14ac:dyDescent="0.3">
      <c r="A12" s="130"/>
      <c r="B12" s="815" t="s">
        <v>763</v>
      </c>
      <c r="C12" s="769">
        <f>SUM(N18:N217)</f>
        <v>0</v>
      </c>
      <c r="D12" s="1155"/>
      <c r="E12" s="1155"/>
      <c r="F12" s="1767">
        <f>E13+C12</f>
        <v>0</v>
      </c>
      <c r="G12" s="1768" t="str">
        <f>IFERROR(D13/O9,"")</f>
        <v/>
      </c>
      <c r="H12" s="1767">
        <f>IFERROR(IF(G12&lt;12%,SUM(C12:C13)-S12,E13+C12),"")</f>
        <v>0</v>
      </c>
      <c r="I12" s="90"/>
      <c r="J12" s="90"/>
      <c r="K12" s="90"/>
      <c r="L12" s="815" t="s">
        <v>763</v>
      </c>
      <c r="M12" s="829">
        <f>IF($C$12=0,0,IF($M$9-$M$13&lt;0,0,$M$9-$M$13))</f>
        <v>0</v>
      </c>
      <c r="N12" s="839" t="str">
        <f>IFERROR(M12/($M$12+$M$13),"")</f>
        <v/>
      </c>
      <c r="O12" s="829">
        <f>IF(M12&gt;(M13*58%)/(1-58%),(M13*58%)/(1-58%),M12)</f>
        <v>0</v>
      </c>
      <c r="P12" s="841" t="str">
        <f>IFERROR(O12/($O$12+$O$13),"")</f>
        <v/>
      </c>
      <c r="Q12" s="90"/>
      <c r="R12" s="90"/>
      <c r="S12" s="836">
        <f>SUM(C12:C13)*(12%)</f>
        <v>0</v>
      </c>
      <c r="T12" s="1767">
        <f>IFERROR(O9-K9,0)</f>
        <v>0</v>
      </c>
      <c r="U12" s="1768" t="str">
        <f>IFERROR(T12/O9,"")</f>
        <v/>
      </c>
      <c r="W12" s="131"/>
      <c r="X12" s="89"/>
      <c r="Y12" s="773"/>
      <c r="Z12" s="773"/>
      <c r="AA12" s="775"/>
      <c r="AB12" s="943"/>
      <c r="AC12" s="771"/>
      <c r="AE12" s="776"/>
      <c r="AG12" s="777"/>
      <c r="AH12" s="777"/>
      <c r="AI12" s="946"/>
      <c r="AJ12" s="946"/>
      <c r="AK12" s="23"/>
      <c r="AL12" s="23"/>
      <c r="AT12" s="322"/>
      <c r="AU12" s="90"/>
      <c r="AV12" s="90"/>
      <c r="AW12" s="88"/>
      <c r="AX12" s="88"/>
      <c r="AY12" s="88"/>
      <c r="AZ12" s="87"/>
      <c r="BA12" s="87"/>
      <c r="BB12" s="87"/>
      <c r="BC12" s="87"/>
      <c r="BD12" s="87"/>
      <c r="BE12" s="87"/>
      <c r="BF12" s="87"/>
      <c r="BG12" s="87"/>
      <c r="BH12" s="87"/>
      <c r="BI12" s="82"/>
      <c r="BJ12" s="82"/>
      <c r="BK12" s="82"/>
      <c r="BL12" s="82"/>
      <c r="BM12" s="82"/>
      <c r="BN12" s="82"/>
      <c r="BO12" s="82"/>
      <c r="BP12" s="82"/>
      <c r="BQ12" s="82"/>
      <c r="BR12" s="82"/>
      <c r="BS12" s="82"/>
      <c r="BT12" s="82"/>
      <c r="BU12" s="82"/>
      <c r="BV12" s="82"/>
      <c r="BW12" s="82"/>
      <c r="BX12" s="82"/>
      <c r="BY12" s="82"/>
      <c r="BZ12" s="82"/>
      <c r="CA12" s="82"/>
      <c r="CB12" s="82"/>
      <c r="CC12" s="82"/>
      <c r="CD12" s="82"/>
    </row>
    <row r="13" spans="1:82" s="10" customFormat="1" ht="35.15" customHeight="1" x14ac:dyDescent="0.3">
      <c r="A13" s="130"/>
      <c r="B13" s="816" t="s">
        <v>765</v>
      </c>
      <c r="C13" s="640">
        <f>SUM(N222:N321)</f>
        <v>0</v>
      </c>
      <c r="D13" s="640">
        <f>IF('Step 3.3 Heating System'!$V$112="",0,'Step 3.3 Heating System'!$V$112)</f>
        <v>0</v>
      </c>
      <c r="E13" s="640">
        <f>C13-D13</f>
        <v>0</v>
      </c>
      <c r="F13" s="1768"/>
      <c r="G13" s="1768"/>
      <c r="H13" s="1767"/>
      <c r="I13" s="90"/>
      <c r="J13" s="90"/>
      <c r="K13" s="90"/>
      <c r="L13" s="816" t="s">
        <v>765</v>
      </c>
      <c r="M13" s="829">
        <f>IF($E$13&gt;$M$9,$M$9,$E$13)</f>
        <v>0</v>
      </c>
      <c r="N13" s="839" t="str">
        <f>IFERROR(M13/($M$12+$M$13),"")</f>
        <v/>
      </c>
      <c r="O13" s="829">
        <f>M13</f>
        <v>0</v>
      </c>
      <c r="P13" s="841" t="str">
        <f>IFERROR(O13/($O$12+$O$13),"")</f>
        <v/>
      </c>
      <c r="Q13" s="771"/>
      <c r="R13" s="773"/>
      <c r="S13" s="773"/>
      <c r="T13" s="1767"/>
      <c r="U13" s="1768"/>
      <c r="W13" s="131"/>
      <c r="X13" s="89"/>
      <c r="Y13" s="773"/>
      <c r="Z13" s="773"/>
      <c r="AA13" s="775"/>
      <c r="AB13" s="943"/>
      <c r="AC13" s="771"/>
      <c r="AE13" s="776"/>
      <c r="AG13" s="777"/>
      <c r="AH13" s="777"/>
      <c r="AI13" s="946"/>
      <c r="AJ13" s="946"/>
      <c r="AK13" s="23"/>
      <c r="AL13" s="23"/>
      <c r="AT13" s="322"/>
      <c r="AU13" s="90"/>
      <c r="AV13" s="90"/>
      <c r="AW13" s="88"/>
      <c r="AX13" s="88"/>
      <c r="AY13" s="88"/>
      <c r="AZ13" s="87"/>
      <c r="BA13" s="87"/>
      <c r="BB13" s="87"/>
      <c r="BC13" s="87"/>
      <c r="BD13" s="87"/>
      <c r="BE13" s="87"/>
      <c r="BF13" s="87"/>
      <c r="BG13" s="87"/>
      <c r="BH13" s="87"/>
      <c r="BI13" s="82"/>
      <c r="BJ13" s="82"/>
      <c r="BK13" s="82"/>
      <c r="BL13" s="82"/>
      <c r="BM13" s="82"/>
      <c r="BN13" s="82"/>
      <c r="BO13" s="82"/>
      <c r="BP13" s="82"/>
      <c r="BQ13" s="82"/>
      <c r="BR13" s="82"/>
      <c r="BS13" s="82"/>
      <c r="BT13" s="82"/>
      <c r="BU13" s="82"/>
      <c r="BV13" s="82"/>
      <c r="BW13" s="82"/>
      <c r="BX13" s="82"/>
      <c r="BY13" s="82"/>
      <c r="BZ13" s="82"/>
      <c r="CA13" s="82"/>
      <c r="CB13" s="82"/>
      <c r="CC13" s="82"/>
      <c r="CD13" s="82"/>
    </row>
    <row r="14" spans="1:82" s="10" customFormat="1" ht="15" customHeight="1" x14ac:dyDescent="0.3">
      <c r="A14" s="107"/>
      <c r="B14" s="301"/>
      <c r="C14" s="301"/>
      <c r="D14" s="302"/>
      <c r="E14" s="303"/>
      <c r="F14" s="303"/>
      <c r="G14" s="302"/>
      <c r="H14" s="303"/>
      <c r="I14" s="302"/>
      <c r="J14" s="302"/>
      <c r="K14" s="302"/>
      <c r="M14" s="302"/>
      <c r="O14" s="830"/>
      <c r="P14" s="302"/>
      <c r="Q14" s="302"/>
      <c r="R14" s="302"/>
      <c r="S14" s="302"/>
      <c r="T14" s="302"/>
      <c r="U14" s="302"/>
      <c r="X14" s="132"/>
      <c r="Y14" s="132"/>
      <c r="Z14" s="132"/>
      <c r="AA14" s="23"/>
      <c r="AB14" s="23"/>
      <c r="AH14" s="32"/>
      <c r="AI14" s="32"/>
      <c r="AJ14" s="27"/>
      <c r="AK14" s="27"/>
      <c r="AL14" s="23"/>
      <c r="AM14" s="23"/>
      <c r="AO14" s="33"/>
      <c r="AR14" s="26"/>
      <c r="AS14" s="26"/>
      <c r="AT14" s="322" t="s">
        <v>764</v>
      </c>
      <c r="AU14" s="304"/>
      <c r="AV14" s="90"/>
      <c r="AW14" s="88"/>
      <c r="AX14" s="88"/>
      <c r="AY14" s="88"/>
      <c r="AZ14" s="87"/>
      <c r="BA14" s="87"/>
      <c r="BB14" s="87"/>
      <c r="BC14" s="87"/>
      <c r="BD14" s="87"/>
      <c r="BE14" s="87"/>
      <c r="BF14" s="87"/>
      <c r="BG14" s="87"/>
      <c r="BH14" s="87"/>
      <c r="BI14" s="82"/>
      <c r="BJ14" s="82"/>
      <c r="BK14" s="82"/>
      <c r="BL14" s="82"/>
      <c r="BM14" s="82"/>
      <c r="BN14" s="82"/>
      <c r="BO14" s="82"/>
      <c r="BP14" s="82"/>
      <c r="BQ14" s="82"/>
      <c r="BR14" s="82"/>
      <c r="BS14" s="82"/>
      <c r="BT14" s="82"/>
      <c r="BU14" s="82"/>
      <c r="BV14" s="82"/>
      <c r="BW14" s="82"/>
      <c r="BX14" s="82"/>
      <c r="BY14" s="82"/>
      <c r="BZ14" s="82"/>
      <c r="CA14" s="82"/>
      <c r="CB14" s="82"/>
      <c r="CC14" s="82"/>
      <c r="CD14" s="82"/>
    </row>
    <row r="15" spans="1:82" s="119" customFormat="1" ht="35.15" customHeight="1" x14ac:dyDescent="0.3">
      <c r="A15" s="111"/>
      <c r="B15" s="1775" t="s">
        <v>780</v>
      </c>
      <c r="C15" s="1775"/>
      <c r="D15" s="1775"/>
      <c r="E15" s="1775"/>
      <c r="F15" s="1775"/>
      <c r="G15" s="1775"/>
      <c r="H15" s="1775"/>
      <c r="I15" s="112"/>
      <c r="J15" s="789"/>
      <c r="K15" s="112"/>
      <c r="L15" s="10"/>
      <c r="M15" s="392"/>
      <c r="O15" s="112"/>
      <c r="P15" s="112"/>
      <c r="Q15" s="112"/>
      <c r="R15" s="113"/>
      <c r="S15" s="114"/>
      <c r="T15" s="115"/>
      <c r="U15" s="112"/>
      <c r="V15" s="112"/>
      <c r="W15" s="116"/>
      <c r="X15" s="117"/>
      <c r="Y15" s="117"/>
      <c r="Z15" s="117"/>
      <c r="AA15" s="117"/>
      <c r="AB15" s="118"/>
      <c r="AF15" s="118"/>
      <c r="AG15" s="118"/>
      <c r="AH15" s="118"/>
      <c r="AI15" s="118"/>
      <c r="AJ15" s="118"/>
      <c r="AK15" s="118"/>
      <c r="AL15" s="118"/>
      <c r="AT15" s="322" t="s">
        <v>764</v>
      </c>
      <c r="AU15" s="120"/>
      <c r="AV15" s="120"/>
      <c r="AW15" s="121"/>
      <c r="AX15" s="121"/>
      <c r="AY15" s="121"/>
      <c r="AZ15" s="122"/>
      <c r="BA15" s="122"/>
      <c r="BB15" s="122"/>
      <c r="BC15" s="122"/>
      <c r="BD15" s="122"/>
      <c r="BE15" s="122"/>
      <c r="BF15" s="122"/>
      <c r="BG15" s="122"/>
      <c r="BH15" s="122"/>
      <c r="BI15" s="82"/>
      <c r="BJ15" s="82"/>
      <c r="BK15" s="82"/>
      <c r="BL15" s="82"/>
      <c r="BM15" s="82"/>
      <c r="BN15" s="82"/>
      <c r="BO15" s="82"/>
      <c r="BP15" s="82"/>
      <c r="BQ15" s="82"/>
      <c r="BR15" s="82"/>
      <c r="BS15" s="82"/>
      <c r="BT15" s="82"/>
      <c r="BU15" s="82"/>
      <c r="BV15" s="82"/>
      <c r="BW15" s="82"/>
      <c r="BX15" s="82"/>
      <c r="BY15" s="82"/>
      <c r="BZ15" s="82"/>
      <c r="CA15" s="82"/>
      <c r="CB15" s="82"/>
      <c r="CC15" s="82"/>
      <c r="CD15" s="82"/>
    </row>
    <row r="16" spans="1:82" s="119" customFormat="1" ht="19.5" customHeight="1" x14ac:dyDescent="0.3">
      <c r="A16" s="111"/>
      <c r="B16" s="1775"/>
      <c r="C16" s="1775"/>
      <c r="D16" s="1775"/>
      <c r="E16" s="1775"/>
      <c r="F16" s="1775"/>
      <c r="G16" s="1775"/>
      <c r="H16" s="1775"/>
      <c r="I16" s="112"/>
      <c r="J16" s="112"/>
      <c r="K16" s="112"/>
      <c r="L16" s="112"/>
      <c r="M16" s="112"/>
      <c r="N16" s="112"/>
      <c r="O16" s="112"/>
      <c r="P16" s="112"/>
      <c r="Q16" s="112"/>
      <c r="R16" s="113"/>
      <c r="S16" s="1778"/>
      <c r="T16" s="1778"/>
      <c r="U16" s="586"/>
      <c r="V16" s="112"/>
      <c r="W16" s="116"/>
      <c r="X16" s="117"/>
      <c r="Y16" s="117"/>
      <c r="Z16" s="117"/>
      <c r="AA16" s="117"/>
      <c r="AB16" s="118"/>
      <c r="AF16" s="118"/>
      <c r="AG16" s="118"/>
      <c r="AH16" s="118"/>
      <c r="AI16" s="118"/>
      <c r="AJ16" s="118"/>
      <c r="AK16" s="118"/>
      <c r="AL16" s="118"/>
      <c r="AT16" s="322" t="s">
        <v>764</v>
      </c>
      <c r="AU16" s="120"/>
      <c r="AV16" s="120"/>
      <c r="AW16" s="121"/>
      <c r="AX16" s="121"/>
      <c r="AY16" s="121"/>
      <c r="AZ16" s="122"/>
      <c r="BA16" s="122"/>
      <c r="BB16" s="122"/>
      <c r="BC16" s="122"/>
      <c r="BD16" s="122"/>
      <c r="BE16" s="122"/>
      <c r="BF16" s="122"/>
      <c r="BG16" s="122"/>
      <c r="BH16" s="122"/>
      <c r="BI16" s="82"/>
      <c r="BJ16" s="82"/>
      <c r="BK16" s="82"/>
      <c r="BL16" s="82"/>
      <c r="BM16" s="82"/>
      <c r="BN16" s="82"/>
      <c r="BO16" s="82"/>
      <c r="BP16" s="82"/>
      <c r="BQ16" s="82"/>
      <c r="BR16" s="82"/>
      <c r="BS16" s="82"/>
      <c r="BT16" s="82"/>
      <c r="BU16" s="82"/>
      <c r="BV16" s="82"/>
      <c r="BW16" s="82"/>
      <c r="BX16" s="82"/>
      <c r="BY16" s="82"/>
      <c r="BZ16" s="82"/>
      <c r="CA16" s="82"/>
      <c r="CB16" s="82"/>
      <c r="CC16" s="82"/>
      <c r="CD16" s="82"/>
    </row>
    <row r="17" spans="1:82" s="119" customFormat="1" ht="60" customHeight="1" x14ac:dyDescent="0.3">
      <c r="A17" s="587"/>
      <c r="B17" s="588" t="s">
        <v>781</v>
      </c>
      <c r="C17" s="588" t="s">
        <v>761</v>
      </c>
      <c r="D17" s="588" t="s">
        <v>762</v>
      </c>
      <c r="E17" s="588" t="s">
        <v>782</v>
      </c>
      <c r="F17" s="785" t="s">
        <v>783</v>
      </c>
      <c r="G17" s="589" t="s">
        <v>616</v>
      </c>
      <c r="H17" s="589" t="s">
        <v>784</v>
      </c>
      <c r="I17" s="589" t="s">
        <v>785</v>
      </c>
      <c r="J17" s="786" t="s">
        <v>786</v>
      </c>
      <c r="K17" s="589" t="s">
        <v>787</v>
      </c>
      <c r="L17" s="590" t="s">
        <v>788</v>
      </c>
      <c r="M17" s="590" t="s">
        <v>789</v>
      </c>
      <c r="N17" s="590" t="s">
        <v>790</v>
      </c>
      <c r="O17" s="645" t="s">
        <v>791</v>
      </c>
      <c r="P17" s="1062" t="s">
        <v>753</v>
      </c>
      <c r="Q17" s="1062" t="s">
        <v>792</v>
      </c>
      <c r="R17" s="1062" t="s">
        <v>793</v>
      </c>
      <c r="S17" s="1062" t="s">
        <v>794</v>
      </c>
      <c r="T17" s="1062" t="s">
        <v>795</v>
      </c>
      <c r="U17" s="591" t="s">
        <v>796</v>
      </c>
      <c r="X17" s="123" t="s">
        <v>797</v>
      </c>
      <c r="Y17" s="123" t="s">
        <v>798</v>
      </c>
      <c r="Z17" s="123" t="s">
        <v>799</v>
      </c>
      <c r="AA17" s="118"/>
      <c r="AB17" s="634" t="s">
        <v>800</v>
      </c>
      <c r="AC17" s="117"/>
      <c r="AD17" s="117"/>
      <c r="AE17" s="118"/>
      <c r="AF17" s="124"/>
      <c r="AG17" s="1142" t="s">
        <v>507</v>
      </c>
      <c r="AH17" s="125"/>
      <c r="AI17" s="124"/>
      <c r="AJ17" s="124"/>
      <c r="AK17" s="126"/>
      <c r="AL17" s="124"/>
      <c r="AO17" s="118"/>
      <c r="AT17" s="322" t="s">
        <v>764</v>
      </c>
      <c r="AU17" s="120"/>
      <c r="AV17" s="120"/>
      <c r="AW17" s="121"/>
      <c r="AX17" s="121"/>
      <c r="AY17" s="121"/>
      <c r="AZ17" s="122"/>
      <c r="BA17" s="122"/>
      <c r="BB17" s="122"/>
      <c r="BC17" s="122"/>
      <c r="BD17" s="122"/>
      <c r="BE17" s="122"/>
      <c r="BF17" s="122"/>
      <c r="BG17" s="122"/>
      <c r="BH17" s="122"/>
      <c r="BI17" s="82"/>
      <c r="BJ17" s="82"/>
      <c r="BK17" s="82"/>
      <c r="BL17" s="82"/>
      <c r="BM17" s="82"/>
      <c r="BN17" s="82"/>
      <c r="BO17" s="82"/>
      <c r="BP17" s="82"/>
      <c r="BQ17" s="82"/>
      <c r="BR17" s="82"/>
      <c r="BS17" s="82"/>
      <c r="BT17" s="82"/>
      <c r="BU17" s="82"/>
      <c r="BV17" s="82"/>
      <c r="BW17" s="82"/>
      <c r="BX17" s="82"/>
      <c r="BY17" s="82"/>
      <c r="BZ17" s="82"/>
      <c r="CA17" s="82"/>
      <c r="CB17" s="82"/>
      <c r="CC17" s="82"/>
      <c r="CD17" s="82"/>
    </row>
    <row r="18" spans="1:82" s="10" customFormat="1" ht="34.4" customHeight="1" x14ac:dyDescent="0.3">
      <c r="A18" s="600" t="s">
        <v>801</v>
      </c>
      <c r="B18" s="327"/>
      <c r="C18" s="456"/>
      <c r="D18" s="456"/>
      <c r="E18" s="328"/>
      <c r="F18" s="784"/>
      <c r="G18" s="328"/>
      <c r="H18" s="328"/>
      <c r="I18" s="314"/>
      <c r="J18" s="787"/>
      <c r="K18" s="315"/>
      <c r="L18" s="832" t="str">
        <f t="shared" ref="L18:L116" si="0">IF(J18="","",J18-K18)</f>
        <v/>
      </c>
      <c r="M18" s="602">
        <f t="shared" ref="M18:M116" si="1">IFERROR(L18/J18,0)</f>
        <v>0</v>
      </c>
      <c r="N18" s="643"/>
      <c r="O18" s="646" t="str">
        <f>IF(L18="","",L18*I18/100)</f>
        <v/>
      </c>
      <c r="P18" s="647" t="str">
        <f>IF(OR(O18&lt;=0,O18="",N18=""),"",N18/O18)</f>
        <v/>
      </c>
      <c r="Q18" s="649" t="str">
        <f>IFERROR(IF(H18="Electricity",Z18,HLOOKUP(H18,$AH$331:$AS$359,2,FALSE)),"")</f>
        <v/>
      </c>
      <c r="R18" s="647" t="str">
        <f>IFERROR(IF(OR(H18="Electricity",AC18="Enabling_measure"),"",IF(L18="","",L18*Q18/1000)),"")</f>
        <v/>
      </c>
      <c r="S18" s="647" t="str">
        <f>IF(R18="","",R18*X18)</f>
        <v/>
      </c>
      <c r="T18" s="648" t="str">
        <f>IF(H18="Electricity",IF(OR(L18="",AC18="Enabling_measure"),"",L18*Q18/1000),"")</f>
        <v/>
      </c>
      <c r="U18" s="644" t="str">
        <f ca="1">IF('Extra look-up'!$H16="Work Type","Check Work Type",IF(AND(H18="",I18="",G18="",K18="",L18=""),"",IF(OR(H18="",I18="",G18="",K18="",L18=""),"Check all fields completed correctly",IF(AND(H18="",OR(I18&lt;&gt;"",G18&lt;&gt;"",K18&lt;&gt;"")),"Check all fields completed correctly","OK"))))</f>
        <v/>
      </c>
      <c r="X18" s="636" t="str">
        <f>IF(G18="","",IF($C$9&lt;VLOOKUP(G18,'Eligible Technologies'!D:G,4,FALSE),$C$9,VLOOKUP(G18,'Eligible Technologies'!D:G,4,FALSE)))</f>
        <v/>
      </c>
      <c r="Y18" s="40" t="e">
        <f>ROUNDUP(X18,0)+329</f>
        <v>#VALUE!</v>
      </c>
      <c r="Z18" s="174" t="str">
        <f ca="1">IFERROR(IF($D$9 = "*Multi*",AVERAGE($AI$333:INDIRECT(CONCATENATE("Ai"&amp;Y18))),AVERAGE($AI$332:INDIRECT(CONCATENATE("Ai"&amp;Y18)))),"")</f>
        <v/>
      </c>
      <c r="AA18" s="23"/>
      <c r="AB18" s="601" t="str">
        <f>IFERROR(IF($C$9&lt;X18,$C$9*L18,X18*L18),"")</f>
        <v/>
      </c>
      <c r="AC18" s="23" t="str">
        <f>'Extra look-up'!F16</f>
        <v/>
      </c>
      <c r="AD18" s="23" t="str">
        <f ca="1">'Extra look-up'!H16</f>
        <v>OK</v>
      </c>
      <c r="AE18" s="23">
        <f ca="1">IF(AND(U18&lt;&gt;"OK",U18&lt;&gt;""),200,1)</f>
        <v>1</v>
      </c>
      <c r="AF18" s="23" t="str">
        <f>'Extra look-up'!F16</f>
        <v/>
      </c>
      <c r="AG18" s="23" t="str">
        <f>IF(E18="","",IF(ISNUMBER(MATCH(E18,'Backing Sheet - Buildings'!$AA$2:$AA$101,0)),1,0))</f>
        <v/>
      </c>
      <c r="AH18" s="32"/>
      <c r="AI18" s="32"/>
      <c r="AJ18" s="27"/>
      <c r="AK18" s="27"/>
      <c r="AL18" s="23"/>
      <c r="AM18" s="23"/>
      <c r="AO18" s="23"/>
      <c r="AR18" s="26"/>
      <c r="AS18" s="26"/>
      <c r="AT18" s="322" t="s">
        <v>764</v>
      </c>
      <c r="AU18" s="304"/>
      <c r="AV18" s="90"/>
      <c r="AW18" s="88"/>
      <c r="AX18" s="88"/>
      <c r="AY18" s="88"/>
      <c r="AZ18" s="87"/>
      <c r="BA18" s="87"/>
      <c r="BB18" s="87"/>
      <c r="BC18" s="87"/>
      <c r="BD18" s="87"/>
      <c r="BE18" s="87"/>
      <c r="BF18" s="87"/>
      <c r="BG18" s="87"/>
      <c r="BH18" s="87"/>
      <c r="BI18" s="82"/>
      <c r="BJ18" s="82"/>
      <c r="BK18" s="82"/>
      <c r="BL18" s="82"/>
      <c r="BM18" s="82"/>
      <c r="BN18" s="82"/>
      <c r="BO18" s="82"/>
      <c r="BP18" s="82"/>
      <c r="BQ18" s="82"/>
      <c r="BR18" s="82"/>
      <c r="BS18" s="82"/>
      <c r="BT18" s="82"/>
      <c r="BU18" s="82"/>
      <c r="BV18" s="82"/>
      <c r="BW18" s="82"/>
      <c r="BX18" s="82"/>
      <c r="BY18" s="82"/>
      <c r="BZ18" s="82"/>
      <c r="CA18" s="82"/>
      <c r="CB18" s="82"/>
      <c r="CC18" s="82"/>
      <c r="CD18" s="82"/>
    </row>
    <row r="19" spans="1:82" s="10" customFormat="1" ht="34.4" customHeight="1" x14ac:dyDescent="0.3">
      <c r="A19" s="600" t="s">
        <v>802</v>
      </c>
      <c r="B19" s="327"/>
      <c r="C19" s="456"/>
      <c r="D19" s="456"/>
      <c r="E19" s="328"/>
      <c r="F19" s="784"/>
      <c r="G19" s="328"/>
      <c r="H19" s="328"/>
      <c r="I19" s="314"/>
      <c r="J19" s="787"/>
      <c r="K19" s="315"/>
      <c r="L19" s="832" t="str">
        <f t="shared" si="0"/>
        <v/>
      </c>
      <c r="M19" s="602">
        <f t="shared" si="1"/>
        <v>0</v>
      </c>
      <c r="N19" s="603"/>
      <c r="O19" s="646" t="str">
        <f t="shared" ref="O19:O31" si="2">IF(L19="","",L19*I19/100)</f>
        <v/>
      </c>
      <c r="P19" s="647" t="str">
        <f t="shared" ref="P19:P82" si="3">IF(OR(O19&lt;=0,O19="",N19=""),"",N19/O19)</f>
        <v/>
      </c>
      <c r="Q19" s="649" t="str">
        <f t="shared" ref="Q19:Q49" si="4">IFERROR(IF(H19="Electricity",Z19,HLOOKUP(H19,$AH$331:$AS$359,2,FALSE)),"")</f>
        <v/>
      </c>
      <c r="R19" s="647" t="str">
        <f t="shared" ref="R19:R68" si="5">IFERROR(IF(OR(H19="Electricity",AC19="Enabling_measure"),"",IF(L19="","",L19*Q19/1000)),"")</f>
        <v/>
      </c>
      <c r="S19" s="647" t="str">
        <f t="shared" ref="S19:S68" si="6">IF(R19="","",R19*X19)</f>
        <v/>
      </c>
      <c r="T19" s="648" t="str">
        <f t="shared" ref="T19:T68" si="7">IF(H19="Electricity",IF(OR(L19="",AC19="Enabling_measure"),"",L19*Q19/1000),"")</f>
        <v/>
      </c>
      <c r="U19" s="644" t="str">
        <f ca="1">IF('Extra look-up'!$H17="Work Type","Check Work Type",IF(AND(H19="",I19="",G19="",K19="",L19=""),"",IF(OR(H19="",I19="",G19="",K19="",L19=""),"Check all fields completed correctly",IF(AND(H19="",OR(I19&lt;&gt;"",G19&lt;&gt;"",K19&lt;&gt;"")),"Check all fields completed correctly","OK"))))</f>
        <v/>
      </c>
      <c r="X19" s="636" t="str">
        <f>IF(G19="","",IF($C$9&lt;VLOOKUP(G19,'Eligible Technologies'!D:G,4,FALSE),$C$9,VLOOKUP(G19,'Eligible Technologies'!D:G,4,FALSE)))</f>
        <v/>
      </c>
      <c r="Y19" s="40" t="e">
        <f t="shared" ref="Y19:Y82" si="8">ROUNDUP(X19,0)+329</f>
        <v>#VALUE!</v>
      </c>
      <c r="Z19" s="174" t="str">
        <f ca="1">IFERROR(IF($D$9 = "*Multi*",AVERAGE($AI$333:INDIRECT(CONCATENATE("Ai"&amp;Y19))),AVERAGE($AI$332:INDIRECT(CONCATENATE("Ai"&amp;Y19)))),"")</f>
        <v/>
      </c>
      <c r="AA19" s="23"/>
      <c r="AB19" s="601" t="str">
        <f t="shared" ref="AB19:AB82" si="9">IFERROR(IF($C$9&lt;X19,$C$9*L19,X19*L19),"")</f>
        <v/>
      </c>
      <c r="AC19" s="23" t="str">
        <f>'Extra look-up'!F17</f>
        <v/>
      </c>
      <c r="AD19" s="23" t="str">
        <f ca="1">'Extra look-up'!H17</f>
        <v>OK</v>
      </c>
      <c r="AE19" s="23">
        <f t="shared" ref="AE19:AE82" ca="1" si="10">IF(AND(U19&lt;&gt;"OK",U19&lt;&gt;""),200,1)</f>
        <v>1</v>
      </c>
      <c r="AF19" s="23" t="str">
        <f>'Extra look-up'!F17</f>
        <v/>
      </c>
      <c r="AG19" s="23" t="str">
        <f>IF(E19="","",IF(ISNUMBER(MATCH(E19,'Backing Sheet - Buildings'!$AA$2:$AA$101,0)),1,0))</f>
        <v/>
      </c>
      <c r="AH19" s="32"/>
      <c r="AI19" s="32"/>
      <c r="AJ19" s="27"/>
      <c r="AK19" s="27"/>
      <c r="AL19" s="23"/>
      <c r="AM19" s="23"/>
      <c r="AN19" s="23"/>
      <c r="AO19" s="23"/>
      <c r="AR19" s="26"/>
      <c r="AS19" s="26"/>
      <c r="AT19" s="322" t="s">
        <v>764</v>
      </c>
      <c r="AU19" s="304"/>
      <c r="AV19" s="90"/>
      <c r="AW19" s="88"/>
      <c r="AX19" s="88"/>
      <c r="AY19" s="88"/>
      <c r="AZ19" s="87"/>
      <c r="BA19" s="87"/>
      <c r="BB19" s="87"/>
      <c r="BC19" s="87"/>
      <c r="BD19" s="87"/>
      <c r="BE19" s="87"/>
      <c r="BF19" s="87"/>
      <c r="BG19" s="87"/>
      <c r="BH19" s="87"/>
      <c r="BI19" s="82"/>
      <c r="BJ19" s="82"/>
      <c r="BK19" s="82"/>
      <c r="BL19" s="82"/>
      <c r="BM19" s="82"/>
      <c r="BN19" s="82"/>
      <c r="BO19" s="82"/>
      <c r="BP19" s="82"/>
      <c r="BQ19" s="82"/>
      <c r="BR19" s="82"/>
      <c r="BS19" s="82"/>
      <c r="BT19" s="82"/>
      <c r="BU19" s="82"/>
      <c r="BV19" s="82"/>
      <c r="BW19" s="82"/>
      <c r="BX19" s="82"/>
      <c r="BY19" s="82"/>
      <c r="BZ19" s="82"/>
      <c r="CA19" s="82"/>
      <c r="CB19" s="82"/>
      <c r="CC19" s="82"/>
      <c r="CD19" s="82"/>
    </row>
    <row r="20" spans="1:82" s="10" customFormat="1" ht="34.4" customHeight="1" x14ac:dyDescent="0.3">
      <c r="A20" s="600" t="s">
        <v>803</v>
      </c>
      <c r="B20" s="327"/>
      <c r="C20" s="456"/>
      <c r="D20" s="456"/>
      <c r="E20" s="328"/>
      <c r="F20" s="784"/>
      <c r="G20" s="328"/>
      <c r="H20" s="328"/>
      <c r="I20" s="314"/>
      <c r="J20" s="787"/>
      <c r="K20" s="315"/>
      <c r="L20" s="832" t="str">
        <f t="shared" si="0"/>
        <v/>
      </c>
      <c r="M20" s="602">
        <f t="shared" si="1"/>
        <v>0</v>
      </c>
      <c r="N20" s="603"/>
      <c r="O20" s="646" t="str">
        <f t="shared" si="2"/>
        <v/>
      </c>
      <c r="P20" s="647" t="str">
        <f t="shared" si="3"/>
        <v/>
      </c>
      <c r="Q20" s="649" t="str">
        <f t="shared" si="4"/>
        <v/>
      </c>
      <c r="R20" s="647" t="str">
        <f t="shared" si="5"/>
        <v/>
      </c>
      <c r="S20" s="647" t="str">
        <f t="shared" si="6"/>
        <v/>
      </c>
      <c r="T20" s="648" t="str">
        <f t="shared" si="7"/>
        <v/>
      </c>
      <c r="U20" s="644" t="str">
        <f ca="1">IF('Extra look-up'!$H18="Work Type","Check Work Type",IF(AND(H20="",I20="",G20="",K20="",L20=""),"",IF(OR(H20="",I20="",G20="",K20="",L20=""),"Check all fields completed correctly",IF(AND(H20="",OR(I20&lt;&gt;"",G20&lt;&gt;"",K20&lt;&gt;"")),"Check all fields completed correctly","OK"))))</f>
        <v/>
      </c>
      <c r="X20" s="636" t="str">
        <f>IF(G20="","",IF($C$9&lt;VLOOKUP(G20,'Eligible Technologies'!D:G,4,FALSE),$C$9,VLOOKUP(G20,'Eligible Technologies'!D:G,4,FALSE)))</f>
        <v/>
      </c>
      <c r="Y20" s="40" t="e">
        <f t="shared" si="8"/>
        <v>#VALUE!</v>
      </c>
      <c r="Z20" s="174" t="str">
        <f ca="1">IFERROR(IF($D$9 = "*Multi*",AVERAGE($AI$333:INDIRECT(CONCATENATE("Ai"&amp;Y20))),AVERAGE($AI$332:INDIRECT(CONCATENATE("Ai"&amp;Y20)))),"")</f>
        <v/>
      </c>
      <c r="AA20" s="23"/>
      <c r="AB20" s="601" t="str">
        <f t="shared" si="9"/>
        <v/>
      </c>
      <c r="AC20" s="23" t="str">
        <f>'Extra look-up'!F18</f>
        <v/>
      </c>
      <c r="AD20" s="23" t="str">
        <f ca="1">'Extra look-up'!H18</f>
        <v>OK</v>
      </c>
      <c r="AE20" s="23">
        <f t="shared" ca="1" si="10"/>
        <v>1</v>
      </c>
      <c r="AF20" s="23" t="str">
        <f>'Extra look-up'!F18</f>
        <v/>
      </c>
      <c r="AG20" s="23" t="str">
        <f>IF(E20="","",IF(ISNUMBER(MATCH(E20,'Backing Sheet - Buildings'!$AA$2:$AA$101,0)),1,0))</f>
        <v/>
      </c>
      <c r="AL20" s="23"/>
      <c r="AM20" s="23"/>
      <c r="AO20" s="23"/>
      <c r="AR20" s="26"/>
      <c r="AS20" s="26"/>
      <c r="AT20" s="322" t="s">
        <v>764</v>
      </c>
      <c r="AU20" s="304"/>
      <c r="AV20" s="90"/>
      <c r="AW20" s="88"/>
      <c r="AX20" s="88"/>
      <c r="AY20" s="88"/>
      <c r="AZ20" s="87"/>
      <c r="BA20" s="87"/>
      <c r="BB20" s="87"/>
      <c r="BC20" s="87"/>
      <c r="BD20" s="87"/>
      <c r="BE20" s="87"/>
      <c r="BF20" s="87"/>
      <c r="BG20" s="87"/>
      <c r="BH20" s="87"/>
      <c r="BI20" s="82"/>
      <c r="BJ20" s="82"/>
      <c r="BK20" s="82"/>
      <c r="BL20" s="82"/>
      <c r="BM20" s="82"/>
      <c r="BN20" s="82"/>
      <c r="BO20" s="82"/>
      <c r="BP20" s="82"/>
      <c r="BQ20" s="82"/>
      <c r="BR20" s="82"/>
      <c r="BS20" s="82"/>
      <c r="BT20" s="82"/>
      <c r="BU20" s="82"/>
      <c r="BV20" s="82"/>
      <c r="BW20" s="82"/>
      <c r="BX20" s="82"/>
      <c r="BY20" s="82"/>
      <c r="BZ20" s="82"/>
      <c r="CA20" s="82"/>
      <c r="CB20" s="82"/>
      <c r="CC20" s="82"/>
      <c r="CD20" s="82"/>
    </row>
    <row r="21" spans="1:82" s="10" customFormat="1" ht="34.4" customHeight="1" x14ac:dyDescent="0.3">
      <c r="A21" s="600" t="s">
        <v>804</v>
      </c>
      <c r="B21" s="327"/>
      <c r="C21" s="456"/>
      <c r="D21" s="456"/>
      <c r="E21" s="328"/>
      <c r="F21" s="784"/>
      <c r="G21" s="328"/>
      <c r="H21" s="328"/>
      <c r="I21" s="314"/>
      <c r="J21" s="787"/>
      <c r="K21" s="315"/>
      <c r="L21" s="832" t="str">
        <f t="shared" si="0"/>
        <v/>
      </c>
      <c r="M21" s="602">
        <f t="shared" si="1"/>
        <v>0</v>
      </c>
      <c r="N21" s="603"/>
      <c r="O21" s="646" t="str">
        <f t="shared" si="2"/>
        <v/>
      </c>
      <c r="P21" s="647" t="str">
        <f t="shared" si="3"/>
        <v/>
      </c>
      <c r="Q21" s="649" t="str">
        <f t="shared" si="4"/>
        <v/>
      </c>
      <c r="R21" s="647" t="str">
        <f t="shared" si="5"/>
        <v/>
      </c>
      <c r="S21" s="647" t="str">
        <f t="shared" si="6"/>
        <v/>
      </c>
      <c r="T21" s="648" t="str">
        <f t="shared" si="7"/>
        <v/>
      </c>
      <c r="U21" s="644" t="str">
        <f ca="1">IF('Extra look-up'!$H19="Work Type","Check Work Type",IF(AND(H21="",I21="",G21="",K21="",L21=""),"",IF(OR(H21="",I21="",G21="",K21="",L21=""),"Check all fields completed correctly",IF(AND(H21="",OR(I21&lt;&gt;"",G21&lt;&gt;"",K21&lt;&gt;"")),"Check all fields completed correctly","OK"))))</f>
        <v/>
      </c>
      <c r="X21" s="636" t="str">
        <f>IF(G21="","",IF($C$9&lt;VLOOKUP(G21,'Eligible Technologies'!D:G,4,FALSE),$C$9,VLOOKUP(G21,'Eligible Technologies'!D:G,4,FALSE)))</f>
        <v/>
      </c>
      <c r="Y21" s="40" t="e">
        <f t="shared" si="8"/>
        <v>#VALUE!</v>
      </c>
      <c r="Z21" s="174" t="str">
        <f ca="1">IFERROR(IF($D$9 = "*Multi*",AVERAGE($AI$333:INDIRECT(CONCATENATE("Ai"&amp;Y21))),AVERAGE($AI$332:INDIRECT(CONCATENATE("Ai"&amp;Y21)))),"")</f>
        <v/>
      </c>
      <c r="AA21" s="23"/>
      <c r="AB21" s="601" t="str">
        <f t="shared" si="9"/>
        <v/>
      </c>
      <c r="AC21" s="23" t="str">
        <f>'Extra look-up'!F19</f>
        <v/>
      </c>
      <c r="AD21" s="23" t="str">
        <f ca="1">'Extra look-up'!H19</f>
        <v>OK</v>
      </c>
      <c r="AE21" s="23">
        <f t="shared" ca="1" si="10"/>
        <v>1</v>
      </c>
      <c r="AF21" s="23" t="str">
        <f>'Extra look-up'!F19</f>
        <v/>
      </c>
      <c r="AG21" s="23" t="str">
        <f>IF(E21="","",IF(ISNUMBER(MATCH(E21,'Backing Sheet - Buildings'!$AA$2:$AA$101,0)),1,0))</f>
        <v/>
      </c>
      <c r="AH21" s="32"/>
      <c r="AI21" s="32"/>
      <c r="AJ21" s="27"/>
      <c r="AK21" s="27"/>
      <c r="AL21" s="23"/>
      <c r="AM21" s="23"/>
      <c r="AN21" s="23"/>
      <c r="AO21" s="23"/>
      <c r="AR21" s="26"/>
      <c r="AS21" s="26"/>
      <c r="AT21" s="322" t="s">
        <v>764</v>
      </c>
      <c r="AU21" s="304"/>
      <c r="AV21" s="90"/>
      <c r="AW21" s="88"/>
      <c r="AX21" s="88"/>
      <c r="AY21" s="88"/>
      <c r="AZ21" s="87"/>
      <c r="BA21" s="87"/>
      <c r="BB21" s="87"/>
      <c r="BC21" s="87"/>
      <c r="BD21" s="87"/>
      <c r="BE21" s="87"/>
      <c r="BF21" s="87"/>
      <c r="BG21" s="87"/>
      <c r="BH21" s="87"/>
      <c r="BI21" s="82"/>
      <c r="BJ21" s="82"/>
      <c r="BK21" s="82"/>
      <c r="BL21" s="82"/>
      <c r="BM21" s="82"/>
      <c r="BN21" s="82"/>
      <c r="BO21" s="82"/>
      <c r="BP21" s="82"/>
      <c r="BQ21" s="82"/>
      <c r="BR21" s="82"/>
      <c r="BS21" s="82"/>
      <c r="BT21" s="82"/>
      <c r="BU21" s="82"/>
      <c r="BV21" s="82"/>
      <c r="BW21" s="82"/>
      <c r="BX21" s="82"/>
      <c r="BY21" s="82"/>
      <c r="BZ21" s="82"/>
      <c r="CA21" s="82"/>
      <c r="CB21" s="82"/>
      <c r="CC21" s="82"/>
      <c r="CD21" s="82"/>
    </row>
    <row r="22" spans="1:82" s="10" customFormat="1" ht="34.4" customHeight="1" x14ac:dyDescent="0.3">
      <c r="A22" s="600" t="s">
        <v>805</v>
      </c>
      <c r="B22" s="327"/>
      <c r="C22" s="456"/>
      <c r="D22" s="456"/>
      <c r="E22" s="328"/>
      <c r="F22" s="784"/>
      <c r="G22" s="328"/>
      <c r="H22" s="328"/>
      <c r="I22" s="314"/>
      <c r="J22" s="787"/>
      <c r="K22" s="315"/>
      <c r="L22" s="832" t="str">
        <f t="shared" si="0"/>
        <v/>
      </c>
      <c r="M22" s="602">
        <f t="shared" si="1"/>
        <v>0</v>
      </c>
      <c r="N22" s="603"/>
      <c r="O22" s="646" t="str">
        <f t="shared" si="2"/>
        <v/>
      </c>
      <c r="P22" s="647" t="str">
        <f t="shared" si="3"/>
        <v/>
      </c>
      <c r="Q22" s="649" t="str">
        <f t="shared" si="4"/>
        <v/>
      </c>
      <c r="R22" s="647" t="str">
        <f t="shared" si="5"/>
        <v/>
      </c>
      <c r="S22" s="647" t="str">
        <f t="shared" si="6"/>
        <v/>
      </c>
      <c r="T22" s="648" t="str">
        <f t="shared" si="7"/>
        <v/>
      </c>
      <c r="U22" s="644" t="str">
        <f ca="1">IF('Extra look-up'!$H20="Work Type","Check Work Type",IF(AND(H22="",I22="",G22="",K22="",L22=""),"",IF(OR(H22="",I22="",G22="",K22="",L22=""),"Check all fields completed correctly",IF(AND(H22="",OR(I22&lt;&gt;"",G22&lt;&gt;"",K22&lt;&gt;"")),"Check all fields completed correctly","OK"))))</f>
        <v/>
      </c>
      <c r="X22" s="636" t="str">
        <f>IF(G22="","",IF($C$9&lt;VLOOKUP(G22,'Eligible Technologies'!D:G,4,FALSE),$C$9,VLOOKUP(G22,'Eligible Technologies'!D:G,4,FALSE)))</f>
        <v/>
      </c>
      <c r="Y22" s="40" t="e">
        <f t="shared" si="8"/>
        <v>#VALUE!</v>
      </c>
      <c r="Z22" s="174" t="str">
        <f ca="1">IFERROR(IF($D$9 = "*Multi*",AVERAGE($AI$333:INDIRECT(CONCATENATE("Ai"&amp;Y22))),AVERAGE($AI$332:INDIRECT(CONCATENATE("Ai"&amp;Y22)))),"")</f>
        <v/>
      </c>
      <c r="AA22" s="23"/>
      <c r="AB22" s="601" t="str">
        <f t="shared" si="9"/>
        <v/>
      </c>
      <c r="AC22" s="23" t="str">
        <f>'Extra look-up'!F20</f>
        <v/>
      </c>
      <c r="AD22" s="23" t="str">
        <f ca="1">'Extra look-up'!H20</f>
        <v>OK</v>
      </c>
      <c r="AE22" s="23">
        <f t="shared" ca="1" si="10"/>
        <v>1</v>
      </c>
      <c r="AF22" s="23" t="str">
        <f>'Extra look-up'!F20</f>
        <v/>
      </c>
      <c r="AG22" s="23" t="str">
        <f>IF(E22="","",IF(ISNUMBER(MATCH(E22,'Backing Sheet - Buildings'!$AA$2:$AA$101,0)),1,0))</f>
        <v/>
      </c>
      <c r="AL22" s="23"/>
      <c r="AM22" s="23"/>
      <c r="AO22" s="23"/>
      <c r="AR22" s="26"/>
      <c r="AS22" s="26"/>
      <c r="AT22" s="322" t="s">
        <v>764</v>
      </c>
      <c r="AU22" s="304"/>
      <c r="AV22" s="90"/>
      <c r="AW22" s="88"/>
      <c r="AX22" s="88"/>
      <c r="AY22" s="88"/>
      <c r="AZ22" s="87"/>
      <c r="BA22" s="87"/>
      <c r="BB22" s="87"/>
      <c r="BC22" s="87"/>
      <c r="BD22" s="87"/>
      <c r="BE22" s="87"/>
      <c r="BF22" s="87"/>
      <c r="BG22" s="87"/>
      <c r="BH22" s="87"/>
      <c r="BI22" s="82"/>
      <c r="BJ22" s="82"/>
      <c r="BK22" s="82"/>
      <c r="BL22" s="82"/>
      <c r="BM22" s="82"/>
      <c r="BN22" s="82"/>
      <c r="BO22" s="82"/>
      <c r="BP22" s="82"/>
      <c r="BQ22" s="82"/>
      <c r="BR22" s="82"/>
      <c r="BS22" s="82"/>
      <c r="BT22" s="82"/>
      <c r="BU22" s="82"/>
      <c r="BV22" s="82"/>
      <c r="BW22" s="82"/>
      <c r="BX22" s="82"/>
      <c r="BY22" s="82"/>
      <c r="BZ22" s="82"/>
      <c r="CA22" s="82"/>
      <c r="CB22" s="82"/>
      <c r="CC22" s="82"/>
      <c r="CD22" s="82"/>
    </row>
    <row r="23" spans="1:82" s="10" customFormat="1" ht="34.4" customHeight="1" x14ac:dyDescent="0.3">
      <c r="A23" s="600" t="s">
        <v>806</v>
      </c>
      <c r="B23" s="327"/>
      <c r="C23" s="456"/>
      <c r="D23" s="456"/>
      <c r="E23" s="328"/>
      <c r="F23" s="784"/>
      <c r="G23" s="328"/>
      <c r="H23" s="328"/>
      <c r="I23" s="314"/>
      <c r="J23" s="787"/>
      <c r="K23" s="315"/>
      <c r="L23" s="832" t="str">
        <f t="shared" si="0"/>
        <v/>
      </c>
      <c r="M23" s="602">
        <f t="shared" si="1"/>
        <v>0</v>
      </c>
      <c r="N23" s="603"/>
      <c r="O23" s="646" t="str">
        <f t="shared" si="2"/>
        <v/>
      </c>
      <c r="P23" s="647" t="str">
        <f t="shared" si="3"/>
        <v/>
      </c>
      <c r="Q23" s="649" t="str">
        <f t="shared" si="4"/>
        <v/>
      </c>
      <c r="R23" s="647" t="str">
        <f t="shared" si="5"/>
        <v/>
      </c>
      <c r="S23" s="647" t="str">
        <f t="shared" si="6"/>
        <v/>
      </c>
      <c r="T23" s="648" t="str">
        <f t="shared" si="7"/>
        <v/>
      </c>
      <c r="U23" s="644" t="str">
        <f ca="1">IF('Extra look-up'!$H21="Work Type","Check Work Type",IF(AND(H23="",I23="",G23="",K23="",L23=""),"",IF(OR(H23="",I23="",G23="",K23="",L23=""),"Check all fields completed correctly",IF(AND(H23="",OR(I23&lt;&gt;"",G23&lt;&gt;"",K23&lt;&gt;"")),"Check all fields completed correctly","OK"))))</f>
        <v/>
      </c>
      <c r="X23" s="636" t="str">
        <f>IF(G23="","",IF($C$9&lt;VLOOKUP(G23,'Eligible Technologies'!D:G,4,FALSE),$C$9,VLOOKUP(G23,'Eligible Technologies'!D:G,4,FALSE)))</f>
        <v/>
      </c>
      <c r="Y23" s="40" t="e">
        <f t="shared" si="8"/>
        <v>#VALUE!</v>
      </c>
      <c r="Z23" s="174" t="str">
        <f ca="1">IFERROR(IF($D$9 = "*Multi*",AVERAGE($AI$333:INDIRECT(CONCATENATE("Ai"&amp;Y23))),AVERAGE($AI$332:INDIRECT(CONCATENATE("Ai"&amp;Y23)))),"")</f>
        <v/>
      </c>
      <c r="AA23" s="23"/>
      <c r="AB23" s="601" t="str">
        <f t="shared" si="9"/>
        <v/>
      </c>
      <c r="AC23" s="23" t="str">
        <f>'Extra look-up'!F21</f>
        <v/>
      </c>
      <c r="AD23" s="23" t="str">
        <f ca="1">'Extra look-up'!H21</f>
        <v>OK</v>
      </c>
      <c r="AE23" s="23">
        <f t="shared" ca="1" si="10"/>
        <v>1</v>
      </c>
      <c r="AF23" s="23" t="str">
        <f>'Extra look-up'!F21</f>
        <v/>
      </c>
      <c r="AG23" s="23" t="str">
        <f>IF(E23="","",IF(ISNUMBER(MATCH(E23,'Backing Sheet - Buildings'!$AA$2:$AA$101,0)),1,0))</f>
        <v/>
      </c>
      <c r="AH23" s="32"/>
      <c r="AI23" s="32"/>
      <c r="AJ23" s="27"/>
      <c r="AK23" s="27"/>
      <c r="AL23" s="23"/>
      <c r="AM23" s="23"/>
      <c r="AN23" s="23"/>
      <c r="AO23" s="23"/>
      <c r="AR23" s="26"/>
      <c r="AS23" s="26"/>
      <c r="AT23" s="322" t="s">
        <v>764</v>
      </c>
      <c r="AU23" s="304"/>
      <c r="AV23" s="90"/>
      <c r="AW23" s="88"/>
      <c r="AX23" s="88"/>
      <c r="AY23" s="88"/>
      <c r="AZ23" s="87"/>
      <c r="BA23" s="87"/>
      <c r="BB23" s="87"/>
      <c r="BC23" s="87"/>
      <c r="BD23" s="87"/>
      <c r="BE23" s="87"/>
      <c r="BF23" s="87"/>
      <c r="BG23" s="87"/>
      <c r="BH23" s="87"/>
      <c r="BI23" s="82"/>
      <c r="BJ23" s="82"/>
      <c r="BK23" s="82"/>
      <c r="BL23" s="82"/>
      <c r="BM23" s="82"/>
      <c r="BN23" s="82"/>
      <c r="BO23" s="82"/>
      <c r="BP23" s="82"/>
      <c r="BQ23" s="82"/>
      <c r="BR23" s="82"/>
      <c r="BS23" s="82"/>
      <c r="BT23" s="82"/>
      <c r="BU23" s="82"/>
      <c r="BV23" s="82"/>
      <c r="BW23" s="82"/>
      <c r="BX23" s="82"/>
      <c r="BY23" s="82"/>
      <c r="BZ23" s="82"/>
      <c r="CA23" s="82"/>
      <c r="CB23" s="82"/>
      <c r="CC23" s="82"/>
      <c r="CD23" s="82"/>
    </row>
    <row r="24" spans="1:82" s="10" customFormat="1" ht="34.4" customHeight="1" x14ac:dyDescent="0.3">
      <c r="A24" s="600" t="s">
        <v>807</v>
      </c>
      <c r="B24" s="327"/>
      <c r="C24" s="456"/>
      <c r="D24" s="456"/>
      <c r="E24" s="328"/>
      <c r="F24" s="784"/>
      <c r="G24" s="328"/>
      <c r="H24" s="328"/>
      <c r="I24" s="314"/>
      <c r="J24" s="787"/>
      <c r="K24" s="315"/>
      <c r="L24" s="832" t="str">
        <f t="shared" si="0"/>
        <v/>
      </c>
      <c r="M24" s="602">
        <f t="shared" si="1"/>
        <v>0</v>
      </c>
      <c r="N24" s="603"/>
      <c r="O24" s="646" t="str">
        <f t="shared" si="2"/>
        <v/>
      </c>
      <c r="P24" s="647" t="str">
        <f t="shared" si="3"/>
        <v/>
      </c>
      <c r="Q24" s="649" t="str">
        <f t="shared" si="4"/>
        <v/>
      </c>
      <c r="R24" s="647" t="str">
        <f t="shared" si="5"/>
        <v/>
      </c>
      <c r="S24" s="647" t="str">
        <f t="shared" si="6"/>
        <v/>
      </c>
      <c r="T24" s="648" t="str">
        <f t="shared" si="7"/>
        <v/>
      </c>
      <c r="U24" s="644" t="str">
        <f ca="1">IF('Extra look-up'!$H22="Work Type","Check Work Type",IF(AND(H24="",I24="",G24="",K24="",L24=""),"",IF(OR(H24="",I24="",G24="",K24="",L24=""),"Check all fields completed correctly",IF(AND(H24="",OR(I24&lt;&gt;"",G24&lt;&gt;"",K24&lt;&gt;"")),"Check all fields completed correctly","OK"))))</f>
        <v/>
      </c>
      <c r="X24" s="636" t="str">
        <f>IF(G24="","",IF($C$9&lt;VLOOKUP(G24,'Eligible Technologies'!D:G,4,FALSE),$C$9,VLOOKUP(G24,'Eligible Technologies'!D:G,4,FALSE)))</f>
        <v/>
      </c>
      <c r="Y24" s="40" t="e">
        <f t="shared" si="8"/>
        <v>#VALUE!</v>
      </c>
      <c r="Z24" s="174" t="str">
        <f ca="1">IFERROR(IF($D$9 = "*Multi*",AVERAGE($AI$333:INDIRECT(CONCATENATE("Ai"&amp;Y24))),AVERAGE($AI$332:INDIRECT(CONCATENATE("Ai"&amp;Y24)))),"")</f>
        <v/>
      </c>
      <c r="AA24" s="23"/>
      <c r="AB24" s="601" t="str">
        <f t="shared" si="9"/>
        <v/>
      </c>
      <c r="AC24" s="23" t="str">
        <f>'Extra look-up'!F22</f>
        <v/>
      </c>
      <c r="AD24" s="23" t="str">
        <f ca="1">'Extra look-up'!H22</f>
        <v>OK</v>
      </c>
      <c r="AE24" s="23">
        <f t="shared" ca="1" si="10"/>
        <v>1</v>
      </c>
      <c r="AF24" s="23" t="str">
        <f>'Extra look-up'!F22</f>
        <v/>
      </c>
      <c r="AG24" s="23" t="str">
        <f>IF(E24="","",IF(ISNUMBER(MATCH(E24,'Backing Sheet - Buildings'!$AA$2:$AA$101,0)),1,0))</f>
        <v/>
      </c>
      <c r="AL24" s="23"/>
      <c r="AM24" s="23"/>
      <c r="AO24" s="23"/>
      <c r="AR24" s="26"/>
      <c r="AS24" s="26"/>
      <c r="AT24" s="322" t="s">
        <v>764</v>
      </c>
      <c r="AU24" s="304"/>
      <c r="AV24" s="90"/>
      <c r="AW24" s="88"/>
      <c r="AX24" s="88"/>
      <c r="AY24" s="88"/>
      <c r="AZ24" s="87"/>
      <c r="BA24" s="87"/>
      <c r="BB24" s="87"/>
      <c r="BC24" s="87"/>
      <c r="BD24" s="87"/>
      <c r="BE24" s="87"/>
      <c r="BF24" s="87"/>
      <c r="BG24" s="87"/>
      <c r="BH24" s="87"/>
      <c r="BI24" s="82"/>
      <c r="BJ24" s="82"/>
      <c r="BK24" s="82"/>
      <c r="BL24" s="82"/>
      <c r="BM24" s="82"/>
      <c r="BN24" s="82"/>
      <c r="BO24" s="82"/>
      <c r="BP24" s="82"/>
      <c r="BQ24" s="82"/>
      <c r="BR24" s="82"/>
      <c r="BS24" s="82"/>
      <c r="BT24" s="82"/>
      <c r="BU24" s="82"/>
      <c r="BV24" s="82"/>
      <c r="BW24" s="82"/>
      <c r="BX24" s="82"/>
      <c r="BY24" s="82"/>
      <c r="BZ24" s="82"/>
      <c r="CA24" s="82"/>
      <c r="CB24" s="82"/>
      <c r="CC24" s="82"/>
      <c r="CD24" s="82"/>
    </row>
    <row r="25" spans="1:82" s="10" customFormat="1" ht="34.4" customHeight="1" x14ac:dyDescent="0.3">
      <c r="A25" s="600" t="s">
        <v>808</v>
      </c>
      <c r="B25" s="327"/>
      <c r="C25" s="456"/>
      <c r="D25" s="456"/>
      <c r="E25" s="328"/>
      <c r="F25" s="784"/>
      <c r="G25" s="328"/>
      <c r="H25" s="328"/>
      <c r="I25" s="314"/>
      <c r="J25" s="787"/>
      <c r="K25" s="315"/>
      <c r="L25" s="832" t="str">
        <f t="shared" si="0"/>
        <v/>
      </c>
      <c r="M25" s="602">
        <f t="shared" si="1"/>
        <v>0</v>
      </c>
      <c r="N25" s="603"/>
      <c r="O25" s="646" t="str">
        <f t="shared" si="2"/>
        <v/>
      </c>
      <c r="P25" s="647" t="str">
        <f t="shared" si="3"/>
        <v/>
      </c>
      <c r="Q25" s="649" t="str">
        <f t="shared" si="4"/>
        <v/>
      </c>
      <c r="R25" s="647" t="str">
        <f t="shared" si="5"/>
        <v/>
      </c>
      <c r="S25" s="647" t="str">
        <f t="shared" si="6"/>
        <v/>
      </c>
      <c r="T25" s="648" t="str">
        <f t="shared" si="7"/>
        <v/>
      </c>
      <c r="U25" s="644" t="str">
        <f ca="1">IF('Extra look-up'!$H23="Work Type","Check Work Type",IF(AND(H25="",I25="",G25="",K25="",L25=""),"",IF(OR(H25="",I25="",G25="",K25="",L25=""),"Check all fields completed correctly",IF(AND(H25="",OR(I25&lt;&gt;"",G25&lt;&gt;"",K25&lt;&gt;"")),"Check all fields completed correctly","OK"))))</f>
        <v/>
      </c>
      <c r="X25" s="636" t="str">
        <f>IF(G25="","",IF($C$9&lt;VLOOKUP(G25,'Eligible Technologies'!D:G,4,FALSE),$C$9,VLOOKUP(G25,'Eligible Technologies'!D:G,4,FALSE)))</f>
        <v/>
      </c>
      <c r="Y25" s="40" t="e">
        <f t="shared" si="8"/>
        <v>#VALUE!</v>
      </c>
      <c r="Z25" s="174" t="str">
        <f ca="1">IFERROR(IF($D$9 = "*Multi*",AVERAGE($AI$333:INDIRECT(CONCATENATE("Ai"&amp;Y25))),AVERAGE($AI$332:INDIRECT(CONCATENATE("Ai"&amp;Y25)))),"")</f>
        <v/>
      </c>
      <c r="AA25" s="23"/>
      <c r="AB25" s="601" t="str">
        <f t="shared" si="9"/>
        <v/>
      </c>
      <c r="AC25" s="23" t="str">
        <f>'Extra look-up'!F23</f>
        <v/>
      </c>
      <c r="AD25" s="23" t="str">
        <f ca="1">'Extra look-up'!H23</f>
        <v>OK</v>
      </c>
      <c r="AE25" s="23">
        <f t="shared" ca="1" si="10"/>
        <v>1</v>
      </c>
      <c r="AF25" s="23" t="str">
        <f>'Extra look-up'!F23</f>
        <v/>
      </c>
      <c r="AG25" s="23" t="str">
        <f>IF(E25="","",IF(ISNUMBER(MATCH(E25,'Backing Sheet - Buildings'!$AA$2:$AA$101,0)),1,0))</f>
        <v/>
      </c>
      <c r="AH25" s="32"/>
      <c r="AI25" s="32"/>
      <c r="AJ25" s="27"/>
      <c r="AK25" s="27"/>
      <c r="AL25" s="23"/>
      <c r="AM25" s="23"/>
      <c r="AN25" s="23"/>
      <c r="AO25" s="23"/>
      <c r="AR25" s="26"/>
      <c r="AS25" s="26"/>
      <c r="AT25" s="322" t="s">
        <v>764</v>
      </c>
      <c r="AU25" s="304"/>
      <c r="AV25" s="90"/>
      <c r="AW25" s="88"/>
      <c r="AX25" s="88"/>
      <c r="AY25" s="88"/>
      <c r="AZ25" s="87"/>
      <c r="BA25" s="87"/>
      <c r="BB25" s="87"/>
      <c r="BC25" s="87"/>
      <c r="BD25" s="87"/>
      <c r="BE25" s="87"/>
      <c r="BF25" s="87"/>
      <c r="BG25" s="87"/>
      <c r="BH25" s="87"/>
      <c r="BI25" s="82"/>
      <c r="BJ25" s="82"/>
      <c r="BK25" s="82"/>
      <c r="BL25" s="82"/>
      <c r="BM25" s="82"/>
      <c r="BN25" s="82"/>
      <c r="BO25" s="82"/>
      <c r="BP25" s="82"/>
      <c r="BQ25" s="82"/>
      <c r="BR25" s="82"/>
      <c r="BS25" s="82"/>
      <c r="BT25" s="82"/>
      <c r="BU25" s="82"/>
      <c r="BV25" s="82"/>
      <c r="BW25" s="82"/>
      <c r="BX25" s="82"/>
      <c r="BY25" s="82"/>
      <c r="BZ25" s="82"/>
      <c r="CA25" s="82"/>
      <c r="CB25" s="82"/>
      <c r="CC25" s="82"/>
      <c r="CD25" s="82"/>
    </row>
    <row r="26" spans="1:82" s="10" customFormat="1" ht="34.4" customHeight="1" x14ac:dyDescent="0.3">
      <c r="A26" s="600" t="s">
        <v>809</v>
      </c>
      <c r="B26" s="327"/>
      <c r="C26" s="456"/>
      <c r="D26" s="456"/>
      <c r="E26" s="328"/>
      <c r="F26" s="784"/>
      <c r="G26" s="328"/>
      <c r="H26" s="328"/>
      <c r="I26" s="314"/>
      <c r="J26" s="787"/>
      <c r="K26" s="315"/>
      <c r="L26" s="832" t="str">
        <f t="shared" si="0"/>
        <v/>
      </c>
      <c r="M26" s="602">
        <f t="shared" si="1"/>
        <v>0</v>
      </c>
      <c r="N26" s="603"/>
      <c r="O26" s="646" t="str">
        <f t="shared" si="2"/>
        <v/>
      </c>
      <c r="P26" s="647" t="str">
        <f t="shared" si="3"/>
        <v/>
      </c>
      <c r="Q26" s="649" t="str">
        <f t="shared" si="4"/>
        <v/>
      </c>
      <c r="R26" s="647" t="str">
        <f t="shared" si="5"/>
        <v/>
      </c>
      <c r="S26" s="647" t="str">
        <f t="shared" si="6"/>
        <v/>
      </c>
      <c r="T26" s="648" t="str">
        <f t="shared" si="7"/>
        <v/>
      </c>
      <c r="U26" s="644" t="str">
        <f ca="1">IF('Extra look-up'!$H24="Work Type","Check Work Type",IF(AND(H26="",I26="",G26="",K26="",L26=""),"",IF(OR(H26="",I26="",G26="",K26="",L26=""),"Check all fields completed correctly",IF(AND(H26="",OR(I26&lt;&gt;"",G26&lt;&gt;"",K26&lt;&gt;"")),"Check all fields completed correctly","OK"))))</f>
        <v/>
      </c>
      <c r="X26" s="636" t="str">
        <f>IF(G26="","",IF($C$9&lt;VLOOKUP(G26,'Eligible Technologies'!D:G,4,FALSE),$C$9,VLOOKUP(G26,'Eligible Technologies'!D:G,4,FALSE)))</f>
        <v/>
      </c>
      <c r="Y26" s="40" t="e">
        <f t="shared" si="8"/>
        <v>#VALUE!</v>
      </c>
      <c r="Z26" s="174" t="str">
        <f ca="1">IFERROR(IF($D$9 = "*Multi*",AVERAGE($AI$333:INDIRECT(CONCATENATE("Ai"&amp;Y26))),AVERAGE($AI$332:INDIRECT(CONCATENATE("Ai"&amp;Y26)))),"")</f>
        <v/>
      </c>
      <c r="AA26" s="23"/>
      <c r="AB26" s="601" t="str">
        <f t="shared" si="9"/>
        <v/>
      </c>
      <c r="AC26" s="23" t="str">
        <f>'Extra look-up'!F24</f>
        <v/>
      </c>
      <c r="AD26" s="23" t="str">
        <f ca="1">'Extra look-up'!H24</f>
        <v>OK</v>
      </c>
      <c r="AE26" s="23">
        <f t="shared" ca="1" si="10"/>
        <v>1</v>
      </c>
      <c r="AF26" s="23" t="str">
        <f>'Extra look-up'!F24</f>
        <v/>
      </c>
      <c r="AG26" s="23" t="str">
        <f>IF(E26="","",IF(ISNUMBER(MATCH(E26,'Backing Sheet - Buildings'!$AA$2:$AA$101,0)),1,0))</f>
        <v/>
      </c>
      <c r="AL26" s="23"/>
      <c r="AM26" s="23"/>
      <c r="AO26" s="23"/>
      <c r="AR26" s="26"/>
      <c r="AS26" s="26"/>
      <c r="AT26" s="322" t="s">
        <v>764</v>
      </c>
      <c r="AU26" s="304"/>
      <c r="AV26" s="90"/>
      <c r="AW26" s="88"/>
      <c r="AX26" s="88"/>
      <c r="AY26" s="88"/>
      <c r="AZ26" s="87"/>
      <c r="BA26" s="87"/>
      <c r="BB26" s="87"/>
      <c r="BC26" s="87"/>
      <c r="BD26" s="87"/>
      <c r="BE26" s="87"/>
      <c r="BF26" s="87"/>
      <c r="BG26" s="87"/>
      <c r="BH26" s="87"/>
      <c r="BI26" s="82"/>
      <c r="BJ26" s="82"/>
      <c r="BK26" s="82"/>
      <c r="BL26" s="82"/>
      <c r="BM26" s="82"/>
      <c r="BN26" s="82"/>
      <c r="BO26" s="82"/>
      <c r="BP26" s="82"/>
      <c r="BQ26" s="82"/>
      <c r="BR26" s="82"/>
      <c r="BS26" s="82"/>
      <c r="BT26" s="82"/>
      <c r="BU26" s="82"/>
      <c r="BV26" s="82"/>
      <c r="BW26" s="82"/>
      <c r="BX26" s="82"/>
      <c r="BY26" s="82"/>
      <c r="BZ26" s="82"/>
      <c r="CA26" s="82"/>
      <c r="CB26" s="82"/>
      <c r="CC26" s="82"/>
      <c r="CD26" s="82"/>
    </row>
    <row r="27" spans="1:82" s="10" customFormat="1" ht="34.4" customHeight="1" x14ac:dyDescent="0.3">
      <c r="A27" s="600" t="s">
        <v>810</v>
      </c>
      <c r="B27" s="327"/>
      <c r="C27" s="456"/>
      <c r="D27" s="456"/>
      <c r="E27" s="328"/>
      <c r="F27" s="784"/>
      <c r="G27" s="328"/>
      <c r="H27" s="328"/>
      <c r="I27" s="314"/>
      <c r="J27" s="787"/>
      <c r="K27" s="315"/>
      <c r="L27" s="832" t="str">
        <f t="shared" si="0"/>
        <v/>
      </c>
      <c r="M27" s="602">
        <f t="shared" si="1"/>
        <v>0</v>
      </c>
      <c r="N27" s="603"/>
      <c r="O27" s="646" t="str">
        <f t="shared" si="2"/>
        <v/>
      </c>
      <c r="P27" s="647" t="str">
        <f t="shared" si="3"/>
        <v/>
      </c>
      <c r="Q27" s="649" t="str">
        <f t="shared" si="4"/>
        <v/>
      </c>
      <c r="R27" s="647" t="str">
        <f t="shared" si="5"/>
        <v/>
      </c>
      <c r="S27" s="647" t="str">
        <f t="shared" si="6"/>
        <v/>
      </c>
      <c r="T27" s="648" t="str">
        <f t="shared" si="7"/>
        <v/>
      </c>
      <c r="U27" s="644" t="str">
        <f ca="1">IF('Extra look-up'!$H25="Work Type","Check Work Type",IF(AND(H27="",I27="",G27="",K27="",L27=""),"",IF(OR(H27="",I27="",G27="",K27="",L27=""),"Check all fields completed correctly",IF(AND(H27="",OR(I27&lt;&gt;"",G27&lt;&gt;"",K27&lt;&gt;"")),"Check all fields completed correctly","OK"))))</f>
        <v/>
      </c>
      <c r="X27" s="636" t="str">
        <f>IF(G27="","",IF($C$9&lt;VLOOKUP(G27,'Eligible Technologies'!D:G,4,FALSE),$C$9,VLOOKUP(G27,'Eligible Technologies'!D:G,4,FALSE)))</f>
        <v/>
      </c>
      <c r="Y27" s="40" t="e">
        <f t="shared" si="8"/>
        <v>#VALUE!</v>
      </c>
      <c r="Z27" s="174" t="str">
        <f ca="1">IFERROR(IF($D$9 = "*Multi*",AVERAGE($AI$333:INDIRECT(CONCATENATE("Ai"&amp;Y27))),AVERAGE($AI$332:INDIRECT(CONCATENATE("Ai"&amp;Y27)))),"")</f>
        <v/>
      </c>
      <c r="AA27" s="23"/>
      <c r="AB27" s="601" t="str">
        <f t="shared" si="9"/>
        <v/>
      </c>
      <c r="AC27" s="23" t="str">
        <f>'Extra look-up'!F25</f>
        <v/>
      </c>
      <c r="AD27" s="23" t="str">
        <f ca="1">'Extra look-up'!H25</f>
        <v>OK</v>
      </c>
      <c r="AE27" s="23">
        <f t="shared" ca="1" si="10"/>
        <v>1</v>
      </c>
      <c r="AF27" s="23" t="str">
        <f>'Extra look-up'!F25</f>
        <v/>
      </c>
      <c r="AG27" s="23" t="str">
        <f>IF(E27="","",IF(ISNUMBER(MATCH(E27,'Backing Sheet - Buildings'!$AA$2:$AA$101,0)),1,0))</f>
        <v/>
      </c>
      <c r="AL27" s="23"/>
      <c r="AM27" s="23"/>
      <c r="AO27" s="23"/>
      <c r="AR27" s="26"/>
      <c r="AS27" s="26"/>
      <c r="AT27" s="322" t="s">
        <v>764</v>
      </c>
      <c r="AU27" s="304"/>
      <c r="AV27" s="90"/>
      <c r="AW27" s="88"/>
      <c r="AX27" s="88"/>
      <c r="AY27" s="88"/>
      <c r="AZ27" s="87"/>
      <c r="BA27" s="87"/>
      <c r="BB27" s="87"/>
      <c r="BC27" s="87"/>
      <c r="BD27" s="87"/>
      <c r="BE27" s="87"/>
      <c r="BF27" s="87"/>
      <c r="BG27" s="87"/>
      <c r="BH27" s="87"/>
      <c r="BI27" s="82"/>
      <c r="BJ27" s="82"/>
      <c r="BK27" s="82"/>
      <c r="BL27" s="82"/>
      <c r="BM27" s="82"/>
      <c r="BN27" s="82"/>
      <c r="BO27" s="82"/>
      <c r="BP27" s="82"/>
      <c r="BQ27" s="82"/>
      <c r="BR27" s="82"/>
      <c r="BS27" s="82"/>
      <c r="BT27" s="82"/>
      <c r="BU27" s="82"/>
      <c r="BV27" s="82"/>
      <c r="BW27" s="82"/>
      <c r="BX27" s="82"/>
      <c r="BY27" s="82"/>
      <c r="BZ27" s="82"/>
      <c r="CA27" s="82"/>
      <c r="CB27" s="82"/>
      <c r="CC27" s="82"/>
      <c r="CD27" s="82"/>
    </row>
    <row r="28" spans="1:82" s="10" customFormat="1" ht="34.4" customHeight="1" x14ac:dyDescent="0.3">
      <c r="A28" s="600" t="s">
        <v>811</v>
      </c>
      <c r="B28" s="327"/>
      <c r="C28" s="456"/>
      <c r="D28" s="456"/>
      <c r="E28" s="328"/>
      <c r="F28" s="784"/>
      <c r="G28" s="328"/>
      <c r="H28" s="328"/>
      <c r="I28" s="314"/>
      <c r="J28" s="787"/>
      <c r="K28" s="315"/>
      <c r="L28" s="832" t="str">
        <f t="shared" si="0"/>
        <v/>
      </c>
      <c r="M28" s="602">
        <f t="shared" si="1"/>
        <v>0</v>
      </c>
      <c r="N28" s="603"/>
      <c r="O28" s="646" t="str">
        <f t="shared" si="2"/>
        <v/>
      </c>
      <c r="P28" s="647" t="str">
        <f t="shared" si="3"/>
        <v/>
      </c>
      <c r="Q28" s="649" t="str">
        <f t="shared" si="4"/>
        <v/>
      </c>
      <c r="R28" s="647" t="str">
        <f t="shared" si="5"/>
        <v/>
      </c>
      <c r="S28" s="647" t="str">
        <f t="shared" si="6"/>
        <v/>
      </c>
      <c r="T28" s="648" t="str">
        <f t="shared" si="7"/>
        <v/>
      </c>
      <c r="U28" s="644" t="str">
        <f ca="1">IF('Extra look-up'!$H26="Work Type","Check Work Type",IF(AND(H28="",I28="",G28="",K28="",L28=""),"",IF(OR(H28="",I28="",G28="",K28="",L28=""),"Check all fields completed correctly",IF(AND(H28="",OR(I28&lt;&gt;"",G28&lt;&gt;"",K28&lt;&gt;"")),"Check all fields completed correctly","OK"))))</f>
        <v/>
      </c>
      <c r="X28" s="636" t="str">
        <f>IF(G28="","",IF($C$9&lt;VLOOKUP(G28,'Eligible Technologies'!D:G,4,FALSE),$C$9,VLOOKUP(G28,'Eligible Technologies'!D:G,4,FALSE)))</f>
        <v/>
      </c>
      <c r="Y28" s="40" t="e">
        <f t="shared" si="8"/>
        <v>#VALUE!</v>
      </c>
      <c r="Z28" s="174" t="str">
        <f ca="1">IFERROR(IF($D$9 = "*Multi*",AVERAGE($AI$333:INDIRECT(CONCATENATE("Ai"&amp;Y28))),AVERAGE($AI$332:INDIRECT(CONCATENATE("Ai"&amp;Y28)))),"")</f>
        <v/>
      </c>
      <c r="AA28" s="23"/>
      <c r="AB28" s="601" t="str">
        <f t="shared" si="9"/>
        <v/>
      </c>
      <c r="AC28" s="23" t="str">
        <f>'Extra look-up'!F26</f>
        <v/>
      </c>
      <c r="AD28" s="23" t="str">
        <f ca="1">'Extra look-up'!H26</f>
        <v>OK</v>
      </c>
      <c r="AE28" s="23">
        <f t="shared" ca="1" si="10"/>
        <v>1</v>
      </c>
      <c r="AF28" s="23" t="str">
        <f>'Extra look-up'!F26</f>
        <v/>
      </c>
      <c r="AG28" s="23" t="str">
        <f>IF(E28="","",IF(ISNUMBER(MATCH(E28,'Backing Sheet - Buildings'!$AA$2:$AA$101,0)),1,0))</f>
        <v/>
      </c>
      <c r="AH28" s="32"/>
      <c r="AI28" s="32"/>
      <c r="AJ28" s="27"/>
      <c r="AK28" s="27"/>
      <c r="AL28" s="23"/>
      <c r="AM28" s="23"/>
      <c r="AN28" s="23"/>
      <c r="AO28" s="23"/>
      <c r="AR28" s="26"/>
      <c r="AS28" s="26"/>
      <c r="AT28" s="322" t="s">
        <v>764</v>
      </c>
      <c r="AU28" s="304"/>
      <c r="AV28" s="90"/>
      <c r="AW28" s="88"/>
      <c r="AX28" s="88"/>
      <c r="AY28" s="88"/>
      <c r="AZ28" s="87"/>
      <c r="BA28" s="87"/>
      <c r="BB28" s="87"/>
      <c r="BC28" s="87"/>
      <c r="BD28" s="87"/>
      <c r="BE28" s="87"/>
      <c r="BF28" s="87"/>
      <c r="BG28" s="87"/>
      <c r="BH28" s="87"/>
      <c r="BI28" s="82"/>
      <c r="BJ28" s="82"/>
      <c r="BK28" s="82"/>
      <c r="BL28" s="82"/>
      <c r="BM28" s="82"/>
      <c r="BN28" s="82"/>
      <c r="BO28" s="82"/>
      <c r="BP28" s="82"/>
      <c r="BQ28" s="82"/>
      <c r="BR28" s="82"/>
      <c r="BS28" s="82"/>
      <c r="BT28" s="82"/>
      <c r="BU28" s="82"/>
      <c r="BV28" s="82"/>
      <c r="BW28" s="82"/>
      <c r="BX28" s="82"/>
      <c r="BY28" s="82"/>
      <c r="BZ28" s="82"/>
      <c r="CA28" s="82"/>
      <c r="CB28" s="82"/>
      <c r="CC28" s="82"/>
      <c r="CD28" s="82"/>
    </row>
    <row r="29" spans="1:82" s="10" customFormat="1" ht="34.4" customHeight="1" x14ac:dyDescent="0.3">
      <c r="A29" s="600" t="s">
        <v>812</v>
      </c>
      <c r="B29" s="327"/>
      <c r="C29" s="456"/>
      <c r="D29" s="456"/>
      <c r="E29" s="328"/>
      <c r="F29" s="784"/>
      <c r="G29" s="328"/>
      <c r="H29" s="328"/>
      <c r="I29" s="314"/>
      <c r="J29" s="787"/>
      <c r="K29" s="315"/>
      <c r="L29" s="832" t="str">
        <f t="shared" si="0"/>
        <v/>
      </c>
      <c r="M29" s="602">
        <f t="shared" si="1"/>
        <v>0</v>
      </c>
      <c r="N29" s="603"/>
      <c r="O29" s="646" t="str">
        <f t="shared" si="2"/>
        <v/>
      </c>
      <c r="P29" s="647" t="str">
        <f t="shared" si="3"/>
        <v/>
      </c>
      <c r="Q29" s="649" t="str">
        <f t="shared" si="4"/>
        <v/>
      </c>
      <c r="R29" s="647" t="str">
        <f t="shared" si="5"/>
        <v/>
      </c>
      <c r="S29" s="647" t="str">
        <f t="shared" si="6"/>
        <v/>
      </c>
      <c r="T29" s="648" t="str">
        <f t="shared" si="7"/>
        <v/>
      </c>
      <c r="U29" s="644" t="str">
        <f ca="1">IF('Extra look-up'!$H27="Work Type","Check Work Type",IF(AND(H29="",I29="",G29="",K29="",L29=""),"",IF(OR(H29="",I29="",G29="",K29="",L29=""),"Check all fields completed correctly",IF(AND(H29="",OR(I29&lt;&gt;"",G29&lt;&gt;"",K29&lt;&gt;"")),"Check all fields completed correctly","OK"))))</f>
        <v/>
      </c>
      <c r="X29" s="636" t="str">
        <f>IF(G29="","",IF($C$9&lt;VLOOKUP(G29,'Eligible Technologies'!D:G,4,FALSE),$C$9,VLOOKUP(G29,'Eligible Technologies'!D:G,4,FALSE)))</f>
        <v/>
      </c>
      <c r="Y29" s="40" t="e">
        <f t="shared" si="8"/>
        <v>#VALUE!</v>
      </c>
      <c r="Z29" s="174" t="str">
        <f ca="1">IFERROR(IF($D$9 = "*Multi*",AVERAGE($AI$333:INDIRECT(CONCATENATE("Ai"&amp;Y29))),AVERAGE($AI$332:INDIRECT(CONCATENATE("Ai"&amp;Y29)))),"")</f>
        <v/>
      </c>
      <c r="AA29" s="23"/>
      <c r="AB29" s="601" t="str">
        <f t="shared" si="9"/>
        <v/>
      </c>
      <c r="AC29" s="23" t="str">
        <f>'Extra look-up'!F27</f>
        <v/>
      </c>
      <c r="AD29" s="23" t="str">
        <f ca="1">'Extra look-up'!H27</f>
        <v>OK</v>
      </c>
      <c r="AE29" s="23">
        <f t="shared" ca="1" si="10"/>
        <v>1</v>
      </c>
      <c r="AF29" s="23" t="str">
        <f>'Extra look-up'!F27</f>
        <v/>
      </c>
      <c r="AG29" s="23" t="str">
        <f>IF(E29="","",IF(ISNUMBER(MATCH(E29,'Backing Sheet - Buildings'!$AA$2:$AA$101,0)),1,0))</f>
        <v/>
      </c>
      <c r="AL29" s="23"/>
      <c r="AM29" s="23"/>
      <c r="AO29" s="23"/>
      <c r="AR29" s="26"/>
      <c r="AS29" s="26"/>
      <c r="AT29" s="322" t="s">
        <v>764</v>
      </c>
      <c r="AU29" s="304"/>
      <c r="AV29" s="90"/>
      <c r="AW29" s="88"/>
      <c r="AX29" s="88"/>
      <c r="AY29" s="88"/>
      <c r="AZ29" s="87"/>
      <c r="BA29" s="87"/>
      <c r="BB29" s="87"/>
      <c r="BC29" s="87"/>
      <c r="BD29" s="87"/>
      <c r="BE29" s="87"/>
      <c r="BF29" s="87"/>
      <c r="BG29" s="87"/>
      <c r="BH29" s="87"/>
      <c r="BI29" s="82"/>
      <c r="BJ29" s="82"/>
      <c r="BK29" s="82"/>
      <c r="BL29" s="82"/>
      <c r="BM29" s="82"/>
      <c r="BN29" s="82"/>
      <c r="BO29" s="82"/>
      <c r="BP29" s="82"/>
      <c r="BQ29" s="82"/>
      <c r="BR29" s="82"/>
      <c r="BS29" s="82"/>
      <c r="BT29" s="82"/>
      <c r="BU29" s="82"/>
      <c r="BV29" s="82"/>
      <c r="BW29" s="82"/>
      <c r="BX29" s="82"/>
      <c r="BY29" s="82"/>
      <c r="BZ29" s="82"/>
      <c r="CA29" s="82"/>
      <c r="CB29" s="82"/>
      <c r="CC29" s="82"/>
      <c r="CD29" s="82"/>
    </row>
    <row r="30" spans="1:82" s="10" customFormat="1" ht="34.4" customHeight="1" x14ac:dyDescent="0.3">
      <c r="A30" s="600" t="s">
        <v>813</v>
      </c>
      <c r="B30" s="327"/>
      <c r="C30" s="456"/>
      <c r="D30" s="456"/>
      <c r="E30" s="328"/>
      <c r="F30" s="784"/>
      <c r="G30" s="328"/>
      <c r="H30" s="328"/>
      <c r="I30" s="314"/>
      <c r="J30" s="787"/>
      <c r="K30" s="315"/>
      <c r="L30" s="832" t="str">
        <f t="shared" si="0"/>
        <v/>
      </c>
      <c r="M30" s="602">
        <f t="shared" si="1"/>
        <v>0</v>
      </c>
      <c r="N30" s="603"/>
      <c r="O30" s="646" t="str">
        <f t="shared" si="2"/>
        <v/>
      </c>
      <c r="P30" s="647" t="str">
        <f t="shared" si="3"/>
        <v/>
      </c>
      <c r="Q30" s="649" t="str">
        <f t="shared" si="4"/>
        <v/>
      </c>
      <c r="R30" s="647" t="str">
        <f t="shared" si="5"/>
        <v/>
      </c>
      <c r="S30" s="647" t="str">
        <f t="shared" si="6"/>
        <v/>
      </c>
      <c r="T30" s="648" t="str">
        <f t="shared" si="7"/>
        <v/>
      </c>
      <c r="U30" s="644" t="str">
        <f ca="1">IF('Extra look-up'!$H28="Work Type","Check Work Type",IF(AND(H30="",I30="",G30="",K30="",L30=""),"",IF(OR(H30="",I30="",G30="",K30="",L30=""),"Check all fields completed correctly",IF(AND(H30="",OR(I30&lt;&gt;"",G30&lt;&gt;"",K30&lt;&gt;"")),"Check all fields completed correctly","OK"))))</f>
        <v/>
      </c>
      <c r="X30" s="636" t="str">
        <f>IF(G30="","",IF($C$9&lt;VLOOKUP(G30,'Eligible Technologies'!D:G,4,FALSE),$C$9,VLOOKUP(G30,'Eligible Technologies'!D:G,4,FALSE)))</f>
        <v/>
      </c>
      <c r="Y30" s="40" t="e">
        <f t="shared" si="8"/>
        <v>#VALUE!</v>
      </c>
      <c r="Z30" s="174" t="str">
        <f ca="1">IFERROR(IF($D$9 = "*Multi*",AVERAGE($AI$333:INDIRECT(CONCATENATE("Ai"&amp;Y30))),AVERAGE($AI$332:INDIRECT(CONCATENATE("Ai"&amp;Y30)))),"")</f>
        <v/>
      </c>
      <c r="AA30" s="23"/>
      <c r="AB30" s="601" t="str">
        <f t="shared" si="9"/>
        <v/>
      </c>
      <c r="AC30" s="23" t="str">
        <f>'Extra look-up'!F28</f>
        <v/>
      </c>
      <c r="AD30" s="23" t="str">
        <f ca="1">'Extra look-up'!H28</f>
        <v>OK</v>
      </c>
      <c r="AE30" s="23">
        <f t="shared" ca="1" si="10"/>
        <v>1</v>
      </c>
      <c r="AF30" s="23" t="str">
        <f>'Extra look-up'!F28</f>
        <v/>
      </c>
      <c r="AG30" s="23" t="str">
        <f>IF(E30="","",IF(ISNUMBER(MATCH(E30,'Backing Sheet - Buildings'!$AA$2:$AA$101,0)),1,0))</f>
        <v/>
      </c>
      <c r="AL30" s="23"/>
      <c r="AM30" s="23"/>
      <c r="AO30" s="23"/>
      <c r="AR30" s="26"/>
      <c r="AS30" s="26"/>
      <c r="AT30" s="322" t="s">
        <v>764</v>
      </c>
      <c r="AU30" s="304"/>
      <c r="AV30" s="90"/>
      <c r="AW30" s="88"/>
      <c r="AX30" s="88"/>
      <c r="AY30" s="88"/>
      <c r="AZ30" s="87"/>
      <c r="BA30" s="87"/>
      <c r="BB30" s="87"/>
      <c r="BC30" s="87"/>
      <c r="BD30" s="87"/>
      <c r="BE30" s="87"/>
      <c r="BF30" s="87"/>
      <c r="BG30" s="87"/>
      <c r="BH30" s="87"/>
      <c r="BI30" s="82"/>
      <c r="BJ30" s="82"/>
      <c r="BK30" s="82"/>
      <c r="BL30" s="82"/>
      <c r="BM30" s="82"/>
      <c r="BN30" s="82"/>
      <c r="BO30" s="82"/>
      <c r="BP30" s="82"/>
      <c r="BQ30" s="82"/>
      <c r="BR30" s="82"/>
      <c r="BS30" s="82"/>
      <c r="BT30" s="82"/>
      <c r="BU30" s="82"/>
      <c r="BV30" s="82"/>
      <c r="BW30" s="82"/>
      <c r="BX30" s="82"/>
      <c r="BY30" s="82"/>
      <c r="BZ30" s="82"/>
      <c r="CA30" s="82"/>
      <c r="CB30" s="82"/>
      <c r="CC30" s="82"/>
      <c r="CD30" s="82"/>
    </row>
    <row r="31" spans="1:82" s="10" customFormat="1" ht="34.4" customHeight="1" x14ac:dyDescent="0.3">
      <c r="A31" s="600" t="s">
        <v>814</v>
      </c>
      <c r="B31" s="327"/>
      <c r="C31" s="456"/>
      <c r="D31" s="456"/>
      <c r="E31" s="328"/>
      <c r="F31" s="784"/>
      <c r="G31" s="328"/>
      <c r="H31" s="328"/>
      <c r="I31" s="314"/>
      <c r="J31" s="787"/>
      <c r="K31" s="315"/>
      <c r="L31" s="832" t="str">
        <f t="shared" si="0"/>
        <v/>
      </c>
      <c r="M31" s="602">
        <f t="shared" si="1"/>
        <v>0</v>
      </c>
      <c r="N31" s="603"/>
      <c r="O31" s="646" t="str">
        <f t="shared" si="2"/>
        <v/>
      </c>
      <c r="P31" s="647" t="str">
        <f t="shared" si="3"/>
        <v/>
      </c>
      <c r="Q31" s="649" t="str">
        <f t="shared" si="4"/>
        <v/>
      </c>
      <c r="R31" s="647" t="str">
        <f t="shared" si="5"/>
        <v/>
      </c>
      <c r="S31" s="647" t="str">
        <f t="shared" si="6"/>
        <v/>
      </c>
      <c r="T31" s="648" t="str">
        <f t="shared" si="7"/>
        <v/>
      </c>
      <c r="U31" s="644" t="str">
        <f ca="1">IF('Extra look-up'!$H29="Work Type","Check Work Type",IF(AND(H31="",I31="",G31="",K31="",L31=""),"",IF(OR(H31="",I31="",G31="",K31="",L31=""),"Check all fields completed correctly",IF(AND(H31="",OR(I31&lt;&gt;"",G31&lt;&gt;"",K31&lt;&gt;"")),"Check all fields completed correctly","OK"))))</f>
        <v/>
      </c>
      <c r="X31" s="636" t="str">
        <f>IF(G31="","",IF($C$9&lt;VLOOKUP(G31,'Eligible Technologies'!D:G,4,FALSE),$C$9,VLOOKUP(G31,'Eligible Technologies'!D:G,4,FALSE)))</f>
        <v/>
      </c>
      <c r="Y31" s="40" t="e">
        <f t="shared" si="8"/>
        <v>#VALUE!</v>
      </c>
      <c r="Z31" s="174" t="str">
        <f ca="1">IFERROR(IF($D$9 = "*Multi*",AVERAGE($AI$333:INDIRECT(CONCATENATE("Ai"&amp;Y31))),AVERAGE($AI$332:INDIRECT(CONCATENATE("Ai"&amp;Y31)))),"")</f>
        <v/>
      </c>
      <c r="AA31" s="23"/>
      <c r="AB31" s="601" t="str">
        <f t="shared" si="9"/>
        <v/>
      </c>
      <c r="AC31" s="23" t="str">
        <f>'Extra look-up'!F29</f>
        <v/>
      </c>
      <c r="AD31" s="23" t="str">
        <f ca="1">'Extra look-up'!H29</f>
        <v>OK</v>
      </c>
      <c r="AE31" s="23">
        <f t="shared" ca="1" si="10"/>
        <v>1</v>
      </c>
      <c r="AF31" s="23" t="str">
        <f>'Extra look-up'!F29</f>
        <v/>
      </c>
      <c r="AG31" s="23" t="str">
        <f>IF(E31="","",IF(ISNUMBER(MATCH(E31,'Backing Sheet - Buildings'!$AA$2:$AA$101,0)),1,0))</f>
        <v/>
      </c>
      <c r="AH31" s="32"/>
      <c r="AI31" s="32"/>
      <c r="AJ31" s="27"/>
      <c r="AK31" s="27"/>
      <c r="AL31" s="23"/>
      <c r="AM31" s="23"/>
      <c r="AN31" s="23"/>
      <c r="AO31" s="23"/>
      <c r="AR31" s="26"/>
      <c r="AS31" s="26"/>
      <c r="AT31" s="322" t="s">
        <v>764</v>
      </c>
      <c r="AU31" s="304"/>
      <c r="AV31" s="90"/>
      <c r="AW31" s="88"/>
      <c r="AX31" s="88"/>
      <c r="AY31" s="88"/>
      <c r="AZ31" s="87"/>
      <c r="BA31" s="87"/>
      <c r="BB31" s="87"/>
      <c r="BC31" s="87"/>
      <c r="BD31" s="87"/>
      <c r="BE31" s="87"/>
      <c r="BF31" s="87"/>
      <c r="BG31" s="87"/>
      <c r="BH31" s="87"/>
      <c r="BI31" s="82"/>
      <c r="BJ31" s="82"/>
      <c r="BK31" s="82"/>
      <c r="BL31" s="82"/>
      <c r="BM31" s="82"/>
      <c r="BN31" s="82"/>
      <c r="BO31" s="82"/>
      <c r="BP31" s="82"/>
      <c r="BQ31" s="82"/>
      <c r="BR31" s="82"/>
      <c r="BS31" s="82"/>
      <c r="BT31" s="82"/>
      <c r="BU31" s="82"/>
      <c r="BV31" s="82"/>
      <c r="BW31" s="82"/>
      <c r="BX31" s="82"/>
      <c r="BY31" s="82"/>
      <c r="BZ31" s="82"/>
      <c r="CA31" s="82"/>
      <c r="CB31" s="82"/>
      <c r="CC31" s="82"/>
      <c r="CD31" s="82"/>
    </row>
    <row r="32" spans="1:82" s="10" customFormat="1" ht="34.4" customHeight="1" x14ac:dyDescent="0.3">
      <c r="A32" s="600" t="s">
        <v>815</v>
      </c>
      <c r="B32" s="327"/>
      <c r="C32" s="456"/>
      <c r="D32" s="456"/>
      <c r="E32" s="328"/>
      <c r="F32" s="784"/>
      <c r="G32" s="328"/>
      <c r="H32" s="328"/>
      <c r="I32" s="314"/>
      <c r="J32" s="787"/>
      <c r="K32" s="315"/>
      <c r="L32" s="832" t="str">
        <f t="shared" si="0"/>
        <v/>
      </c>
      <c r="M32" s="602">
        <f t="shared" si="1"/>
        <v>0</v>
      </c>
      <c r="N32" s="603"/>
      <c r="O32" s="646" t="str">
        <f>IF(L32="","",L32*I32/100)</f>
        <v/>
      </c>
      <c r="P32" s="647" t="str">
        <f t="shared" si="3"/>
        <v/>
      </c>
      <c r="Q32" s="649" t="str">
        <f t="shared" si="4"/>
        <v/>
      </c>
      <c r="R32" s="647" t="str">
        <f t="shared" si="5"/>
        <v/>
      </c>
      <c r="S32" s="647" t="str">
        <f t="shared" si="6"/>
        <v/>
      </c>
      <c r="T32" s="648" t="str">
        <f t="shared" si="7"/>
        <v/>
      </c>
      <c r="U32" s="644" t="str">
        <f ca="1">IF('Extra look-up'!$H30="Work Type","Check Work Type",IF(AND(H32="",I32="",G32="",K32="",L32=""),"",IF(OR(H32="",I32="",G32="",K32="",L32=""),"Check all fields completed correctly",IF(AND(H32="",OR(I32&lt;&gt;"",G32&lt;&gt;"",K32&lt;&gt;"")),"Check all fields completed correctly","OK"))))</f>
        <v/>
      </c>
      <c r="X32" s="636" t="str">
        <f>IF(G32="","",IF($C$9&lt;VLOOKUP(G32,'Eligible Technologies'!D:G,4,FALSE),$C$9,VLOOKUP(G32,'Eligible Technologies'!D:G,4,FALSE)))</f>
        <v/>
      </c>
      <c r="Y32" s="40" t="e">
        <f t="shared" si="8"/>
        <v>#VALUE!</v>
      </c>
      <c r="Z32" s="174" t="str">
        <f ca="1">IFERROR(IF($D$9 = "*Multi*",AVERAGE($AI$333:INDIRECT(CONCATENATE("Ai"&amp;Y32))),AVERAGE($AI$332:INDIRECT(CONCATENATE("Ai"&amp;Y32)))),"")</f>
        <v/>
      </c>
      <c r="AA32" s="23"/>
      <c r="AB32" s="601" t="str">
        <f t="shared" si="9"/>
        <v/>
      </c>
      <c r="AC32" s="23" t="str">
        <f>'Extra look-up'!F30</f>
        <v/>
      </c>
      <c r="AD32" s="23" t="str">
        <f ca="1">'Extra look-up'!H30</f>
        <v>OK</v>
      </c>
      <c r="AE32" s="23">
        <f t="shared" ca="1" si="10"/>
        <v>1</v>
      </c>
      <c r="AF32" s="23" t="str">
        <f>'Extra look-up'!F30</f>
        <v/>
      </c>
      <c r="AG32" s="23" t="str">
        <f>IF(E32="","",IF(ISNUMBER(MATCH(E32,'Backing Sheet - Buildings'!$AA$2:$AA$101,0)),1,0))</f>
        <v/>
      </c>
      <c r="AL32" s="23"/>
      <c r="AM32" s="23"/>
      <c r="AO32" s="23"/>
      <c r="AR32" s="26"/>
      <c r="AS32" s="26"/>
      <c r="AT32" s="322" t="s">
        <v>764</v>
      </c>
      <c r="AU32" s="304"/>
      <c r="AV32" s="90"/>
      <c r="AW32" s="88"/>
      <c r="AX32" s="88"/>
      <c r="AY32" s="88"/>
      <c r="AZ32" s="87"/>
      <c r="BA32" s="87"/>
      <c r="BB32" s="87"/>
      <c r="BC32" s="87"/>
      <c r="BD32" s="87"/>
      <c r="BE32" s="87"/>
      <c r="BF32" s="87"/>
      <c r="BG32" s="87"/>
      <c r="BH32" s="87"/>
      <c r="BI32" s="82"/>
      <c r="BJ32" s="82"/>
      <c r="BK32" s="82"/>
      <c r="BL32" s="82"/>
      <c r="BM32" s="82"/>
      <c r="BN32" s="82"/>
      <c r="BO32" s="82"/>
      <c r="BP32" s="82"/>
      <c r="BQ32" s="82"/>
      <c r="BR32" s="82"/>
      <c r="BS32" s="82"/>
      <c r="BT32" s="82"/>
      <c r="BU32" s="82"/>
      <c r="BV32" s="82"/>
      <c r="BW32" s="82"/>
      <c r="BX32" s="82"/>
      <c r="BY32" s="82"/>
      <c r="BZ32" s="82"/>
      <c r="CA32" s="82"/>
      <c r="CB32" s="82"/>
      <c r="CC32" s="82"/>
      <c r="CD32" s="82"/>
    </row>
    <row r="33" spans="1:82" s="10" customFormat="1" ht="34.4" customHeight="1" x14ac:dyDescent="0.3">
      <c r="A33" s="600" t="s">
        <v>816</v>
      </c>
      <c r="B33" s="327"/>
      <c r="C33" s="456"/>
      <c r="D33" s="456"/>
      <c r="E33" s="328"/>
      <c r="F33" s="784"/>
      <c r="G33" s="328"/>
      <c r="H33" s="328"/>
      <c r="I33" s="314"/>
      <c r="J33" s="787"/>
      <c r="K33" s="315"/>
      <c r="L33" s="832" t="str">
        <f t="shared" si="0"/>
        <v/>
      </c>
      <c r="M33" s="602">
        <f t="shared" si="1"/>
        <v>0</v>
      </c>
      <c r="N33" s="603"/>
      <c r="O33" s="646" t="str">
        <f t="shared" ref="O33:O92" si="11">IF(L33="","",L33*I33/100)</f>
        <v/>
      </c>
      <c r="P33" s="647" t="str">
        <f t="shared" si="3"/>
        <v/>
      </c>
      <c r="Q33" s="649" t="str">
        <f t="shared" si="4"/>
        <v/>
      </c>
      <c r="R33" s="647" t="str">
        <f t="shared" si="5"/>
        <v/>
      </c>
      <c r="S33" s="647" t="str">
        <f t="shared" si="6"/>
        <v/>
      </c>
      <c r="T33" s="648" t="str">
        <f t="shared" si="7"/>
        <v/>
      </c>
      <c r="U33" s="644" t="str">
        <f ca="1">IF('Extra look-up'!$H31="Work Type","Check Work Type",IF(AND(H33="",I33="",G33="",K33="",L33=""),"",IF(OR(H33="",I33="",G33="",K33="",L33=""),"Check all fields completed correctly",IF(AND(H33="",OR(I33&lt;&gt;"",G33&lt;&gt;"",K33&lt;&gt;"")),"Check all fields completed correctly","OK"))))</f>
        <v/>
      </c>
      <c r="X33" s="636" t="str">
        <f>IF(G33="","",IF($C$9&lt;VLOOKUP(G33,'Eligible Technologies'!D:G,4,FALSE),$C$9,VLOOKUP(G33,'Eligible Technologies'!D:G,4,FALSE)))</f>
        <v/>
      </c>
      <c r="Y33" s="40" t="e">
        <f t="shared" si="8"/>
        <v>#VALUE!</v>
      </c>
      <c r="Z33" s="174" t="str">
        <f ca="1">IFERROR(IF($D$9 = "*Multi*",AVERAGE($AI$333:INDIRECT(CONCATENATE("Ai"&amp;Y33))),AVERAGE($AI$332:INDIRECT(CONCATENATE("Ai"&amp;Y33)))),"")</f>
        <v/>
      </c>
      <c r="AA33" s="23"/>
      <c r="AB33" s="601" t="str">
        <f t="shared" si="9"/>
        <v/>
      </c>
      <c r="AC33" s="23" t="str">
        <f>'Extra look-up'!F31</f>
        <v/>
      </c>
      <c r="AD33" s="23" t="str">
        <f ca="1">'Extra look-up'!H31</f>
        <v>OK</v>
      </c>
      <c r="AE33" s="23">
        <f t="shared" ca="1" si="10"/>
        <v>1</v>
      </c>
      <c r="AF33" s="23" t="str">
        <f>'Extra look-up'!F31</f>
        <v/>
      </c>
      <c r="AG33" s="23" t="str">
        <f>IF(E33="","",IF(ISNUMBER(MATCH(E33,'Backing Sheet - Buildings'!$AA$2:$AA$101,0)),1,0))</f>
        <v/>
      </c>
      <c r="AL33" s="23"/>
      <c r="AM33" s="23"/>
      <c r="AO33" s="23"/>
      <c r="AR33" s="26"/>
      <c r="AS33" s="26"/>
      <c r="AT33" s="322" t="s">
        <v>764</v>
      </c>
      <c r="AU33" s="304"/>
      <c r="AV33" s="90"/>
      <c r="AW33" s="88"/>
      <c r="AX33" s="88"/>
      <c r="AY33" s="88"/>
      <c r="AZ33" s="87"/>
      <c r="BA33" s="87"/>
      <c r="BB33" s="87"/>
      <c r="BC33" s="87"/>
      <c r="BD33" s="87"/>
      <c r="BE33" s="87"/>
      <c r="BF33" s="87"/>
      <c r="BG33" s="87"/>
      <c r="BH33" s="87"/>
      <c r="BI33" s="82"/>
      <c r="BJ33" s="82"/>
      <c r="BK33" s="82"/>
      <c r="BL33" s="82"/>
      <c r="BM33" s="82"/>
      <c r="BN33" s="82"/>
      <c r="BO33" s="82"/>
      <c r="BP33" s="82"/>
      <c r="BQ33" s="82"/>
      <c r="BR33" s="82"/>
      <c r="BS33" s="82"/>
      <c r="BT33" s="82"/>
      <c r="BU33" s="82"/>
      <c r="BV33" s="82"/>
      <c r="BW33" s="82"/>
      <c r="BX33" s="82"/>
      <c r="BY33" s="82"/>
      <c r="BZ33" s="82"/>
      <c r="CA33" s="82"/>
      <c r="CB33" s="82"/>
      <c r="CC33" s="82"/>
      <c r="CD33" s="82"/>
    </row>
    <row r="34" spans="1:82" s="10" customFormat="1" ht="34.4" customHeight="1" x14ac:dyDescent="0.3">
      <c r="A34" s="600" t="s">
        <v>817</v>
      </c>
      <c r="B34" s="327"/>
      <c r="C34" s="456"/>
      <c r="D34" s="456"/>
      <c r="E34" s="328"/>
      <c r="F34" s="784"/>
      <c r="G34" s="328"/>
      <c r="H34" s="328"/>
      <c r="I34" s="314"/>
      <c r="J34" s="787"/>
      <c r="K34" s="315"/>
      <c r="L34" s="832" t="str">
        <f t="shared" si="0"/>
        <v/>
      </c>
      <c r="M34" s="602">
        <f t="shared" si="1"/>
        <v>0</v>
      </c>
      <c r="N34" s="603"/>
      <c r="O34" s="646" t="str">
        <f t="shared" si="11"/>
        <v/>
      </c>
      <c r="P34" s="647" t="str">
        <f t="shared" si="3"/>
        <v/>
      </c>
      <c r="Q34" s="649" t="str">
        <f t="shared" si="4"/>
        <v/>
      </c>
      <c r="R34" s="647" t="str">
        <f t="shared" si="5"/>
        <v/>
      </c>
      <c r="S34" s="647" t="str">
        <f t="shared" si="6"/>
        <v/>
      </c>
      <c r="T34" s="648" t="str">
        <f t="shared" si="7"/>
        <v/>
      </c>
      <c r="U34" s="644" t="str">
        <f ca="1">IF('Extra look-up'!$H32="Work Type","Check Work Type",IF(AND(H34="",I34="",G34="",K34="",L34=""),"",IF(OR(H34="",I34="",G34="",K34="",L34=""),"Check all fields completed correctly",IF(AND(H34="",OR(I34&lt;&gt;"",G34&lt;&gt;"",K34&lt;&gt;"")),"Check all fields completed correctly","OK"))))</f>
        <v/>
      </c>
      <c r="X34" s="636" t="str">
        <f>IF(G34="","",IF($C$9&lt;VLOOKUP(G34,'Eligible Technologies'!D:G,4,FALSE),$C$9,VLOOKUP(G34,'Eligible Technologies'!D:G,4,FALSE)))</f>
        <v/>
      </c>
      <c r="Y34" s="40" t="e">
        <f t="shared" si="8"/>
        <v>#VALUE!</v>
      </c>
      <c r="Z34" s="174" t="str">
        <f ca="1">IFERROR(IF($D$9 = "*Multi*",AVERAGE($AI$333:INDIRECT(CONCATENATE("Ai"&amp;Y34))),AVERAGE($AI$332:INDIRECT(CONCATENATE("Ai"&amp;Y34)))),"")</f>
        <v/>
      </c>
      <c r="AA34" s="23"/>
      <c r="AB34" s="601" t="str">
        <f t="shared" si="9"/>
        <v/>
      </c>
      <c r="AC34" s="23" t="str">
        <f>'Extra look-up'!F32</f>
        <v/>
      </c>
      <c r="AD34" s="23" t="str">
        <f ca="1">'Extra look-up'!H32</f>
        <v>OK</v>
      </c>
      <c r="AE34" s="23">
        <f t="shared" ca="1" si="10"/>
        <v>1</v>
      </c>
      <c r="AF34" s="23" t="str">
        <f>'Extra look-up'!F32</f>
        <v/>
      </c>
      <c r="AG34" s="23" t="str">
        <f>IF(E34="","",IF(ISNUMBER(MATCH(E34,'Backing Sheet - Buildings'!$AA$2:$AA$101,0)),1,0))</f>
        <v/>
      </c>
      <c r="AH34" s="32"/>
      <c r="AI34" s="32"/>
      <c r="AJ34" s="27"/>
      <c r="AK34" s="27"/>
      <c r="AL34" s="23"/>
      <c r="AM34" s="23"/>
      <c r="AN34" s="23"/>
      <c r="AO34" s="23"/>
      <c r="AR34" s="26"/>
      <c r="AS34" s="26"/>
      <c r="AT34" s="322" t="s">
        <v>764</v>
      </c>
      <c r="AU34" s="304"/>
      <c r="AV34" s="90"/>
      <c r="AW34" s="88"/>
      <c r="AX34" s="88"/>
      <c r="AY34" s="88"/>
      <c r="AZ34" s="87"/>
      <c r="BA34" s="87"/>
      <c r="BB34" s="87"/>
      <c r="BC34" s="87"/>
      <c r="BD34" s="87"/>
      <c r="BE34" s="87"/>
      <c r="BF34" s="87"/>
      <c r="BG34" s="87"/>
      <c r="BH34" s="87"/>
      <c r="BI34" s="82"/>
      <c r="BJ34" s="82"/>
      <c r="BK34" s="82"/>
      <c r="BL34" s="82"/>
      <c r="BM34" s="82"/>
      <c r="BN34" s="82"/>
      <c r="BO34" s="82"/>
      <c r="BP34" s="82"/>
      <c r="BQ34" s="82"/>
      <c r="BR34" s="82"/>
      <c r="BS34" s="82"/>
      <c r="BT34" s="82"/>
      <c r="BU34" s="82"/>
      <c r="BV34" s="82"/>
      <c r="BW34" s="82"/>
      <c r="BX34" s="82"/>
      <c r="BY34" s="82"/>
      <c r="BZ34" s="82"/>
      <c r="CA34" s="82"/>
      <c r="CB34" s="82"/>
      <c r="CC34" s="82"/>
      <c r="CD34" s="82"/>
    </row>
    <row r="35" spans="1:82" s="10" customFormat="1" ht="34.4" customHeight="1" x14ac:dyDescent="0.3">
      <c r="A35" s="600" t="s">
        <v>818</v>
      </c>
      <c r="B35" s="327"/>
      <c r="C35" s="456"/>
      <c r="D35" s="456"/>
      <c r="E35" s="328"/>
      <c r="F35" s="784"/>
      <c r="G35" s="328"/>
      <c r="H35" s="328"/>
      <c r="I35" s="314"/>
      <c r="J35" s="787"/>
      <c r="K35" s="315"/>
      <c r="L35" s="832" t="str">
        <f t="shared" si="0"/>
        <v/>
      </c>
      <c r="M35" s="602">
        <f t="shared" si="1"/>
        <v>0</v>
      </c>
      <c r="N35" s="603"/>
      <c r="O35" s="646" t="str">
        <f t="shared" si="11"/>
        <v/>
      </c>
      <c r="P35" s="647" t="str">
        <f t="shared" si="3"/>
        <v/>
      </c>
      <c r="Q35" s="649" t="str">
        <f t="shared" si="4"/>
        <v/>
      </c>
      <c r="R35" s="647" t="str">
        <f t="shared" si="5"/>
        <v/>
      </c>
      <c r="S35" s="647" t="str">
        <f t="shared" si="6"/>
        <v/>
      </c>
      <c r="T35" s="648" t="str">
        <f t="shared" si="7"/>
        <v/>
      </c>
      <c r="U35" s="644" t="str">
        <f ca="1">IF('Extra look-up'!$H33="Work Type","Check Work Type",IF(AND(H35="",I35="",G35="",K35="",L35=""),"",IF(OR(H35="",I35="",G35="",K35="",L35=""),"Check all fields completed correctly",IF(AND(H35="",OR(I35&lt;&gt;"",G35&lt;&gt;"",K35&lt;&gt;"")),"Check all fields completed correctly","OK"))))</f>
        <v/>
      </c>
      <c r="X35" s="636" t="str">
        <f>IF(G35="","",IF($C$9&lt;VLOOKUP(G35,'Eligible Technologies'!D:G,4,FALSE),$C$9,VLOOKUP(G35,'Eligible Technologies'!D:G,4,FALSE)))</f>
        <v/>
      </c>
      <c r="Y35" s="40" t="e">
        <f t="shared" si="8"/>
        <v>#VALUE!</v>
      </c>
      <c r="Z35" s="174" t="str">
        <f ca="1">IFERROR(IF($D$9 = "*Multi*",AVERAGE($AI$333:INDIRECT(CONCATENATE("Ai"&amp;Y35))),AVERAGE($AI$332:INDIRECT(CONCATENATE("Ai"&amp;Y35)))),"")</f>
        <v/>
      </c>
      <c r="AA35" s="23"/>
      <c r="AB35" s="601" t="str">
        <f t="shared" si="9"/>
        <v/>
      </c>
      <c r="AC35" s="23" t="str">
        <f>'Extra look-up'!F33</f>
        <v/>
      </c>
      <c r="AD35" s="23" t="str">
        <f ca="1">'Extra look-up'!H33</f>
        <v>OK</v>
      </c>
      <c r="AE35" s="23">
        <f t="shared" ca="1" si="10"/>
        <v>1</v>
      </c>
      <c r="AF35" s="23" t="str">
        <f>'Extra look-up'!F33</f>
        <v/>
      </c>
      <c r="AG35" s="23" t="str">
        <f>IF(E35="","",IF(ISNUMBER(MATCH(E35,'Backing Sheet - Buildings'!$AA$2:$AA$101,0)),1,0))</f>
        <v/>
      </c>
      <c r="AL35" s="23"/>
      <c r="AM35" s="23"/>
      <c r="AO35" s="23"/>
      <c r="AR35" s="26"/>
      <c r="AS35" s="26"/>
      <c r="AT35" s="322" t="s">
        <v>764</v>
      </c>
      <c r="AU35" s="304"/>
      <c r="AV35" s="90"/>
      <c r="AW35" s="88"/>
      <c r="AX35" s="88"/>
      <c r="AY35" s="88"/>
      <c r="AZ35" s="87"/>
      <c r="BA35" s="87"/>
      <c r="BB35" s="87"/>
      <c r="BC35" s="87"/>
      <c r="BD35" s="87"/>
      <c r="BE35" s="87"/>
      <c r="BF35" s="87"/>
      <c r="BG35" s="87"/>
      <c r="BH35" s="87"/>
      <c r="BI35" s="82"/>
      <c r="BJ35" s="82"/>
      <c r="BK35" s="82"/>
      <c r="BL35" s="82"/>
      <c r="BM35" s="82"/>
      <c r="BN35" s="82"/>
      <c r="BO35" s="82"/>
      <c r="BP35" s="82"/>
      <c r="BQ35" s="82"/>
      <c r="BR35" s="82"/>
      <c r="BS35" s="82"/>
      <c r="BT35" s="82"/>
      <c r="BU35" s="82"/>
      <c r="BV35" s="82"/>
      <c r="BW35" s="82"/>
      <c r="BX35" s="82"/>
      <c r="BY35" s="82"/>
      <c r="BZ35" s="82"/>
      <c r="CA35" s="82"/>
      <c r="CB35" s="82"/>
      <c r="CC35" s="82"/>
      <c r="CD35" s="82"/>
    </row>
    <row r="36" spans="1:82" s="10" customFormat="1" ht="34.4" customHeight="1" x14ac:dyDescent="0.3">
      <c r="A36" s="600" t="s">
        <v>819</v>
      </c>
      <c r="B36" s="327"/>
      <c r="C36" s="456"/>
      <c r="D36" s="456"/>
      <c r="E36" s="328"/>
      <c r="F36" s="784"/>
      <c r="G36" s="328"/>
      <c r="H36" s="328"/>
      <c r="I36" s="314"/>
      <c r="J36" s="787"/>
      <c r="K36" s="315"/>
      <c r="L36" s="832" t="str">
        <f t="shared" si="0"/>
        <v/>
      </c>
      <c r="M36" s="602">
        <f t="shared" si="1"/>
        <v>0</v>
      </c>
      <c r="N36" s="603"/>
      <c r="O36" s="646" t="str">
        <f t="shared" si="11"/>
        <v/>
      </c>
      <c r="P36" s="647" t="str">
        <f t="shared" si="3"/>
        <v/>
      </c>
      <c r="Q36" s="649" t="str">
        <f t="shared" si="4"/>
        <v/>
      </c>
      <c r="R36" s="647" t="str">
        <f t="shared" si="5"/>
        <v/>
      </c>
      <c r="S36" s="647" t="str">
        <f t="shared" si="6"/>
        <v/>
      </c>
      <c r="T36" s="648" t="str">
        <f t="shared" si="7"/>
        <v/>
      </c>
      <c r="U36" s="644" t="str">
        <f ca="1">IF('Extra look-up'!$H34="Work Type","Check Work Type",IF(AND(H36="",I36="",G36="",K36="",L36=""),"",IF(OR(H36="",I36="",G36="",K36="",L36=""),"Check all fields completed correctly",IF(AND(H36="",OR(I36&lt;&gt;"",G36&lt;&gt;"",K36&lt;&gt;"")),"Check all fields completed correctly","OK"))))</f>
        <v/>
      </c>
      <c r="X36" s="636" t="str">
        <f>IF(G36="","",IF($C$9&lt;VLOOKUP(G36,'Eligible Technologies'!D:G,4,FALSE),$C$9,VLOOKUP(G36,'Eligible Technologies'!D:G,4,FALSE)))</f>
        <v/>
      </c>
      <c r="Y36" s="40" t="e">
        <f t="shared" si="8"/>
        <v>#VALUE!</v>
      </c>
      <c r="Z36" s="174" t="str">
        <f ca="1">IFERROR(IF($D$9 = "*Multi*",AVERAGE($AI$333:INDIRECT(CONCATENATE("Ai"&amp;Y36))),AVERAGE($AI$332:INDIRECT(CONCATENATE("Ai"&amp;Y36)))),"")</f>
        <v/>
      </c>
      <c r="AA36" s="23"/>
      <c r="AB36" s="601" t="str">
        <f t="shared" si="9"/>
        <v/>
      </c>
      <c r="AC36" s="23" t="str">
        <f>'Extra look-up'!F34</f>
        <v/>
      </c>
      <c r="AD36" s="23" t="str">
        <f ca="1">'Extra look-up'!H34</f>
        <v>OK</v>
      </c>
      <c r="AE36" s="23">
        <f t="shared" ca="1" si="10"/>
        <v>1</v>
      </c>
      <c r="AF36" s="23" t="str">
        <f>'Extra look-up'!F34</f>
        <v/>
      </c>
      <c r="AG36" s="23" t="str">
        <f>IF(E36="","",IF(ISNUMBER(MATCH(E36,'Backing Sheet - Buildings'!$AA$2:$AA$101,0)),1,0))</f>
        <v/>
      </c>
      <c r="AL36" s="23"/>
      <c r="AM36" s="23"/>
      <c r="AO36" s="23"/>
      <c r="AR36" s="26"/>
      <c r="AS36" s="26"/>
      <c r="AT36" s="322" t="s">
        <v>764</v>
      </c>
      <c r="AU36" s="304"/>
      <c r="AV36" s="90"/>
      <c r="AW36" s="88"/>
      <c r="AX36" s="88"/>
      <c r="AY36" s="88"/>
      <c r="AZ36" s="87"/>
      <c r="BA36" s="87"/>
      <c r="BB36" s="87"/>
      <c r="BC36" s="87"/>
      <c r="BD36" s="87"/>
      <c r="BE36" s="87"/>
      <c r="BF36" s="87"/>
      <c r="BG36" s="87"/>
      <c r="BH36" s="87"/>
      <c r="BI36" s="82"/>
      <c r="BJ36" s="82"/>
      <c r="BK36" s="82"/>
      <c r="BL36" s="82"/>
      <c r="BM36" s="82"/>
      <c r="BN36" s="82"/>
      <c r="BO36" s="82"/>
      <c r="BP36" s="82"/>
      <c r="BQ36" s="82"/>
      <c r="BR36" s="82"/>
      <c r="BS36" s="82"/>
      <c r="BT36" s="82"/>
      <c r="BU36" s="82"/>
      <c r="BV36" s="82"/>
      <c r="BW36" s="82"/>
      <c r="BX36" s="82"/>
      <c r="BY36" s="82"/>
      <c r="BZ36" s="82"/>
      <c r="CA36" s="82"/>
      <c r="CB36" s="82"/>
      <c r="CC36" s="82"/>
      <c r="CD36" s="82"/>
    </row>
    <row r="37" spans="1:82" s="10" customFormat="1" ht="34.4" customHeight="1" x14ac:dyDescent="0.3">
      <c r="A37" s="600" t="s">
        <v>820</v>
      </c>
      <c r="B37" s="327"/>
      <c r="C37" s="456"/>
      <c r="D37" s="456"/>
      <c r="E37" s="328"/>
      <c r="F37" s="784"/>
      <c r="G37" s="328"/>
      <c r="H37" s="328"/>
      <c r="I37" s="314"/>
      <c r="J37" s="787"/>
      <c r="K37" s="315"/>
      <c r="L37" s="832" t="str">
        <f t="shared" si="0"/>
        <v/>
      </c>
      <c r="M37" s="602">
        <f t="shared" si="1"/>
        <v>0</v>
      </c>
      <c r="N37" s="603"/>
      <c r="O37" s="646" t="str">
        <f t="shared" si="11"/>
        <v/>
      </c>
      <c r="P37" s="647" t="str">
        <f t="shared" si="3"/>
        <v/>
      </c>
      <c r="Q37" s="649" t="str">
        <f t="shared" si="4"/>
        <v/>
      </c>
      <c r="R37" s="647" t="str">
        <f t="shared" si="5"/>
        <v/>
      </c>
      <c r="S37" s="647" t="str">
        <f t="shared" si="6"/>
        <v/>
      </c>
      <c r="T37" s="648" t="str">
        <f t="shared" si="7"/>
        <v/>
      </c>
      <c r="U37" s="644" t="str">
        <f ca="1">IF('Extra look-up'!$H35="Work Type","Check Work Type",IF(AND(H37="",I37="",G37="",K37="",L37=""),"",IF(OR(H37="",I37="",G37="",K37="",L37=""),"Check all fields completed correctly",IF(AND(H37="",OR(I37&lt;&gt;"",G37&lt;&gt;"",K37&lt;&gt;"")),"Check all fields completed correctly","OK"))))</f>
        <v/>
      </c>
      <c r="X37" s="636" t="str">
        <f>IF(G37="","",IF($C$9&lt;VLOOKUP(G37,'Eligible Technologies'!D:G,4,FALSE),$C$9,VLOOKUP(G37,'Eligible Technologies'!D:G,4,FALSE)))</f>
        <v/>
      </c>
      <c r="Y37" s="40" t="e">
        <f t="shared" si="8"/>
        <v>#VALUE!</v>
      </c>
      <c r="Z37" s="174" t="str">
        <f ca="1">IFERROR(IF($D$9 = "*Multi*",AVERAGE($AI$333:INDIRECT(CONCATENATE("Ai"&amp;Y37))),AVERAGE($AI$332:INDIRECT(CONCATENATE("Ai"&amp;Y37)))),"")</f>
        <v/>
      </c>
      <c r="AA37" s="23"/>
      <c r="AB37" s="601" t="str">
        <f t="shared" si="9"/>
        <v/>
      </c>
      <c r="AC37" s="23" t="str">
        <f>'Extra look-up'!F35</f>
        <v/>
      </c>
      <c r="AD37" s="23" t="str">
        <f ca="1">'Extra look-up'!H35</f>
        <v>OK</v>
      </c>
      <c r="AE37" s="23">
        <f t="shared" ca="1" si="10"/>
        <v>1</v>
      </c>
      <c r="AF37" s="23" t="str">
        <f>'Extra look-up'!F35</f>
        <v/>
      </c>
      <c r="AG37" s="23" t="str">
        <f>IF(E37="","",IF(ISNUMBER(MATCH(E37,'Backing Sheet - Buildings'!$AA$2:$AA$101,0)),1,0))</f>
        <v/>
      </c>
      <c r="AH37" s="32"/>
      <c r="AI37" s="32"/>
      <c r="AJ37" s="27"/>
      <c r="AK37" s="27"/>
      <c r="AL37" s="23"/>
      <c r="AM37" s="23"/>
      <c r="AN37" s="23"/>
      <c r="AO37" s="23"/>
      <c r="AR37" s="26"/>
      <c r="AS37" s="26"/>
      <c r="AT37" s="322" t="s">
        <v>764</v>
      </c>
      <c r="AU37" s="304"/>
      <c r="AV37" s="90"/>
      <c r="AW37" s="88"/>
      <c r="AX37" s="88"/>
      <c r="AY37" s="88"/>
      <c r="AZ37" s="87"/>
      <c r="BA37" s="87"/>
      <c r="BB37" s="87"/>
      <c r="BC37" s="87"/>
      <c r="BD37" s="87"/>
      <c r="BE37" s="87"/>
      <c r="BF37" s="87"/>
      <c r="BG37" s="87"/>
      <c r="BH37" s="87"/>
      <c r="BI37" s="82"/>
      <c r="BJ37" s="82"/>
      <c r="BK37" s="82"/>
      <c r="BL37" s="82"/>
      <c r="BM37" s="82"/>
      <c r="BN37" s="82"/>
      <c r="BO37" s="82"/>
      <c r="BP37" s="82"/>
      <c r="BQ37" s="82"/>
      <c r="BR37" s="82"/>
      <c r="BS37" s="82"/>
      <c r="BT37" s="82"/>
      <c r="BU37" s="82"/>
      <c r="BV37" s="82"/>
      <c r="BW37" s="82"/>
      <c r="BX37" s="82"/>
      <c r="BY37" s="82"/>
      <c r="BZ37" s="82"/>
      <c r="CA37" s="82"/>
      <c r="CB37" s="82"/>
      <c r="CC37" s="82"/>
      <c r="CD37" s="82"/>
    </row>
    <row r="38" spans="1:82" s="10" customFormat="1" ht="34.4" customHeight="1" x14ac:dyDescent="0.3">
      <c r="A38" s="600" t="s">
        <v>821</v>
      </c>
      <c r="B38" s="327"/>
      <c r="C38" s="456"/>
      <c r="D38" s="456"/>
      <c r="E38" s="328"/>
      <c r="F38" s="784"/>
      <c r="G38" s="328"/>
      <c r="H38" s="328"/>
      <c r="I38" s="314"/>
      <c r="J38" s="787"/>
      <c r="K38" s="315"/>
      <c r="L38" s="832" t="str">
        <f t="shared" si="0"/>
        <v/>
      </c>
      <c r="M38" s="602">
        <f t="shared" si="1"/>
        <v>0</v>
      </c>
      <c r="N38" s="603"/>
      <c r="O38" s="646" t="str">
        <f t="shared" si="11"/>
        <v/>
      </c>
      <c r="P38" s="647" t="str">
        <f t="shared" si="3"/>
        <v/>
      </c>
      <c r="Q38" s="649" t="str">
        <f t="shared" si="4"/>
        <v/>
      </c>
      <c r="R38" s="647" t="str">
        <f t="shared" si="5"/>
        <v/>
      </c>
      <c r="S38" s="647" t="str">
        <f t="shared" si="6"/>
        <v/>
      </c>
      <c r="T38" s="648" t="str">
        <f t="shared" si="7"/>
        <v/>
      </c>
      <c r="U38" s="644" t="str">
        <f ca="1">IF('Extra look-up'!$H36="Work Type","Check Work Type",IF(AND(H38="",I38="",G38="",K38="",L38=""),"",IF(OR(H38="",I38="",G38="",K38="",L38=""),"Check all fields completed correctly",IF(AND(H38="",OR(I38&lt;&gt;"",G38&lt;&gt;"",K38&lt;&gt;"")),"Check all fields completed correctly","OK"))))</f>
        <v/>
      </c>
      <c r="X38" s="636" t="str">
        <f>IF(G38="","",IF($C$9&lt;VLOOKUP(G38,'Eligible Technologies'!D:G,4,FALSE),$C$9,VLOOKUP(G38,'Eligible Technologies'!D:G,4,FALSE)))</f>
        <v/>
      </c>
      <c r="Y38" s="40" t="e">
        <f t="shared" si="8"/>
        <v>#VALUE!</v>
      </c>
      <c r="Z38" s="174" t="str">
        <f ca="1">IFERROR(IF($D$9 = "*Multi*",AVERAGE($AI$333:INDIRECT(CONCATENATE("Ai"&amp;Y38))),AVERAGE($AI$332:INDIRECT(CONCATENATE("Ai"&amp;Y38)))),"")</f>
        <v/>
      </c>
      <c r="AA38" s="23"/>
      <c r="AB38" s="601" t="str">
        <f t="shared" si="9"/>
        <v/>
      </c>
      <c r="AC38" s="23" t="str">
        <f>'Extra look-up'!F36</f>
        <v/>
      </c>
      <c r="AD38" s="23" t="str">
        <f ca="1">'Extra look-up'!H36</f>
        <v>OK</v>
      </c>
      <c r="AE38" s="23">
        <f t="shared" ca="1" si="10"/>
        <v>1</v>
      </c>
      <c r="AF38" s="23" t="str">
        <f>'Extra look-up'!F36</f>
        <v/>
      </c>
      <c r="AG38" s="23" t="str">
        <f>IF(E38="","",IF(ISNUMBER(MATCH(E38,'Backing Sheet - Buildings'!$AA$2:$AA$101,0)),1,0))</f>
        <v/>
      </c>
      <c r="AL38" s="23"/>
      <c r="AM38" s="23"/>
      <c r="AO38" s="23"/>
      <c r="AR38" s="26"/>
      <c r="AS38" s="26"/>
      <c r="AT38" s="322" t="s">
        <v>764</v>
      </c>
      <c r="AU38" s="304"/>
      <c r="AV38" s="90"/>
      <c r="AW38" s="88"/>
      <c r="AX38" s="88"/>
      <c r="AY38" s="88"/>
      <c r="AZ38" s="87"/>
      <c r="BA38" s="87"/>
      <c r="BB38" s="87"/>
      <c r="BC38" s="87"/>
      <c r="BD38" s="87"/>
      <c r="BE38" s="87"/>
      <c r="BF38" s="87"/>
      <c r="BG38" s="87"/>
      <c r="BH38" s="87"/>
      <c r="BI38" s="82"/>
      <c r="BJ38" s="82"/>
      <c r="BK38" s="82"/>
      <c r="BL38" s="82"/>
      <c r="BM38" s="82"/>
      <c r="BN38" s="82"/>
      <c r="BO38" s="82"/>
      <c r="BP38" s="82"/>
      <c r="BQ38" s="82"/>
      <c r="BR38" s="82"/>
      <c r="BS38" s="82"/>
      <c r="BT38" s="82"/>
      <c r="BU38" s="82"/>
      <c r="BV38" s="82"/>
      <c r="BW38" s="82"/>
      <c r="BX38" s="82"/>
      <c r="BY38" s="82"/>
      <c r="BZ38" s="82"/>
      <c r="CA38" s="82"/>
      <c r="CB38" s="82"/>
      <c r="CC38" s="82"/>
      <c r="CD38" s="82"/>
    </row>
    <row r="39" spans="1:82" s="10" customFormat="1" ht="34.4" customHeight="1" x14ac:dyDescent="0.3">
      <c r="A39" s="600" t="s">
        <v>822</v>
      </c>
      <c r="B39" s="327"/>
      <c r="C39" s="456"/>
      <c r="D39" s="456"/>
      <c r="E39" s="328"/>
      <c r="F39" s="784"/>
      <c r="G39" s="328"/>
      <c r="H39" s="328"/>
      <c r="I39" s="314"/>
      <c r="J39" s="787"/>
      <c r="K39" s="315"/>
      <c r="L39" s="832" t="str">
        <f t="shared" si="0"/>
        <v/>
      </c>
      <c r="M39" s="602">
        <f t="shared" si="1"/>
        <v>0</v>
      </c>
      <c r="N39" s="603"/>
      <c r="O39" s="646" t="str">
        <f t="shared" si="11"/>
        <v/>
      </c>
      <c r="P39" s="647" t="str">
        <f t="shared" si="3"/>
        <v/>
      </c>
      <c r="Q39" s="649" t="str">
        <f t="shared" si="4"/>
        <v/>
      </c>
      <c r="R39" s="647" t="str">
        <f t="shared" si="5"/>
        <v/>
      </c>
      <c r="S39" s="647" t="str">
        <f t="shared" si="6"/>
        <v/>
      </c>
      <c r="T39" s="648" t="str">
        <f t="shared" si="7"/>
        <v/>
      </c>
      <c r="U39" s="644" t="str">
        <f ca="1">IF('Extra look-up'!$H37="Work Type","Check Work Type",IF(AND(H39="",I39="",G39="",K39="",L39=""),"",IF(OR(H39="",I39="",G39="",K39="",L39=""),"Check all fields completed correctly",IF(AND(H39="",OR(I39&lt;&gt;"",G39&lt;&gt;"",K39&lt;&gt;"")),"Check all fields completed correctly","OK"))))</f>
        <v/>
      </c>
      <c r="X39" s="636" t="str">
        <f>IF(G39="","",IF($C$9&lt;VLOOKUP(G39,'Eligible Technologies'!D:G,4,FALSE),$C$9,VLOOKUP(G39,'Eligible Technologies'!D:G,4,FALSE)))</f>
        <v/>
      </c>
      <c r="Y39" s="40" t="e">
        <f t="shared" si="8"/>
        <v>#VALUE!</v>
      </c>
      <c r="Z39" s="174" t="str">
        <f ca="1">IFERROR(IF($D$9 = "*Multi*",AVERAGE($AI$333:INDIRECT(CONCATENATE("Ai"&amp;Y39))),AVERAGE($AI$332:INDIRECT(CONCATENATE("Ai"&amp;Y39)))),"")</f>
        <v/>
      </c>
      <c r="AA39" s="23"/>
      <c r="AB39" s="601" t="str">
        <f t="shared" si="9"/>
        <v/>
      </c>
      <c r="AC39" s="23" t="str">
        <f>'Extra look-up'!F37</f>
        <v/>
      </c>
      <c r="AD39" s="23" t="str">
        <f ca="1">'Extra look-up'!H37</f>
        <v>OK</v>
      </c>
      <c r="AE39" s="23">
        <f t="shared" ca="1" si="10"/>
        <v>1</v>
      </c>
      <c r="AF39" s="23" t="str">
        <f>'Extra look-up'!F37</f>
        <v/>
      </c>
      <c r="AG39" s="23" t="str">
        <f>IF(E39="","",IF(ISNUMBER(MATCH(E39,'Backing Sheet - Buildings'!$AA$2:$AA$101,0)),1,0))</f>
        <v/>
      </c>
      <c r="AL39" s="23"/>
      <c r="AM39" s="23"/>
      <c r="AO39" s="23"/>
      <c r="AR39" s="26"/>
      <c r="AS39" s="26"/>
      <c r="AT39" s="322" t="s">
        <v>764</v>
      </c>
      <c r="AU39" s="304"/>
      <c r="AV39" s="90"/>
      <c r="AW39" s="88"/>
      <c r="AX39" s="88"/>
      <c r="AY39" s="88"/>
      <c r="AZ39" s="87"/>
      <c r="BA39" s="87"/>
      <c r="BB39" s="87"/>
      <c r="BC39" s="87"/>
      <c r="BD39" s="87"/>
      <c r="BE39" s="87"/>
      <c r="BF39" s="87"/>
      <c r="BG39" s="87"/>
      <c r="BH39" s="87"/>
      <c r="BI39" s="82"/>
      <c r="BJ39" s="82"/>
      <c r="BK39" s="82"/>
      <c r="BL39" s="82"/>
      <c r="BM39" s="82"/>
      <c r="BN39" s="82"/>
      <c r="BO39" s="82"/>
      <c r="BP39" s="82"/>
      <c r="BQ39" s="82"/>
      <c r="BR39" s="82"/>
      <c r="BS39" s="82"/>
      <c r="BT39" s="82"/>
      <c r="BU39" s="82"/>
      <c r="BV39" s="82"/>
      <c r="BW39" s="82"/>
      <c r="BX39" s="82"/>
      <c r="BY39" s="82"/>
      <c r="BZ39" s="82"/>
      <c r="CA39" s="82"/>
      <c r="CB39" s="82"/>
      <c r="CC39" s="82"/>
      <c r="CD39" s="82"/>
    </row>
    <row r="40" spans="1:82" s="10" customFormat="1" ht="34.4" customHeight="1" x14ac:dyDescent="0.3">
      <c r="A40" s="600" t="s">
        <v>823</v>
      </c>
      <c r="B40" s="327"/>
      <c r="C40" s="456"/>
      <c r="D40" s="456"/>
      <c r="E40" s="328"/>
      <c r="F40" s="784"/>
      <c r="G40" s="328"/>
      <c r="H40" s="328"/>
      <c r="I40" s="314"/>
      <c r="J40" s="787"/>
      <c r="K40" s="315"/>
      <c r="L40" s="832" t="str">
        <f t="shared" si="0"/>
        <v/>
      </c>
      <c r="M40" s="602">
        <f t="shared" si="1"/>
        <v>0</v>
      </c>
      <c r="N40" s="603"/>
      <c r="O40" s="646" t="str">
        <f t="shared" si="11"/>
        <v/>
      </c>
      <c r="P40" s="647" t="str">
        <f t="shared" si="3"/>
        <v/>
      </c>
      <c r="Q40" s="649" t="str">
        <f t="shared" si="4"/>
        <v/>
      </c>
      <c r="R40" s="647" t="str">
        <f t="shared" si="5"/>
        <v/>
      </c>
      <c r="S40" s="647" t="str">
        <f t="shared" si="6"/>
        <v/>
      </c>
      <c r="T40" s="648" t="str">
        <f t="shared" si="7"/>
        <v/>
      </c>
      <c r="U40" s="644" t="str">
        <f ca="1">IF('Extra look-up'!$H38="Work Type","Check Work Type",IF(AND(H40="",I40="",G40="",K40="",L40=""),"",IF(OR(H40="",I40="",G40="",K40="",L40=""),"Check all fields completed correctly",IF(AND(H40="",OR(I40&lt;&gt;"",G40&lt;&gt;"",K40&lt;&gt;"")),"Check all fields completed correctly","OK"))))</f>
        <v/>
      </c>
      <c r="X40" s="636" t="str">
        <f>IF(G40="","",IF($C$9&lt;VLOOKUP(G40,'Eligible Technologies'!D:G,4,FALSE),$C$9,VLOOKUP(G40,'Eligible Technologies'!D:G,4,FALSE)))</f>
        <v/>
      </c>
      <c r="Y40" s="40" t="e">
        <f t="shared" si="8"/>
        <v>#VALUE!</v>
      </c>
      <c r="Z40" s="174" t="str">
        <f ca="1">IFERROR(IF($D$9 = "*Multi*",AVERAGE($AI$333:INDIRECT(CONCATENATE("Ai"&amp;Y40))),AVERAGE($AI$332:INDIRECT(CONCATENATE("Ai"&amp;Y40)))),"")</f>
        <v/>
      </c>
      <c r="AA40" s="23"/>
      <c r="AB40" s="601" t="str">
        <f t="shared" si="9"/>
        <v/>
      </c>
      <c r="AC40" s="23" t="str">
        <f>'Extra look-up'!F38</f>
        <v/>
      </c>
      <c r="AD40" s="23" t="str">
        <f ca="1">'Extra look-up'!H38</f>
        <v>OK</v>
      </c>
      <c r="AE40" s="23">
        <f t="shared" ca="1" si="10"/>
        <v>1</v>
      </c>
      <c r="AF40" s="23" t="str">
        <f>'Extra look-up'!F38</f>
        <v/>
      </c>
      <c r="AG40" s="23" t="str">
        <f>IF(E40="","",IF(ISNUMBER(MATCH(E40,'Backing Sheet - Buildings'!$AA$2:$AA$101,0)),1,0))</f>
        <v/>
      </c>
      <c r="AH40" s="32"/>
      <c r="AI40" s="32"/>
      <c r="AJ40" s="27"/>
      <c r="AK40" s="27"/>
      <c r="AL40" s="23"/>
      <c r="AM40" s="23"/>
      <c r="AN40" s="23"/>
      <c r="AO40" s="23"/>
      <c r="AR40" s="26"/>
      <c r="AS40" s="26"/>
      <c r="AT40" s="322" t="s">
        <v>764</v>
      </c>
      <c r="AU40" s="304"/>
      <c r="AV40" s="90"/>
      <c r="AW40" s="88"/>
      <c r="AX40" s="88"/>
      <c r="AY40" s="88"/>
      <c r="AZ40" s="87"/>
      <c r="BA40" s="87"/>
      <c r="BB40" s="87"/>
      <c r="BC40" s="87"/>
      <c r="BD40" s="87"/>
      <c r="BE40" s="87"/>
      <c r="BF40" s="87"/>
      <c r="BG40" s="87"/>
      <c r="BH40" s="87"/>
      <c r="BI40" s="82"/>
      <c r="BJ40" s="82"/>
      <c r="BK40" s="82"/>
      <c r="BL40" s="82"/>
      <c r="BM40" s="82"/>
      <c r="BN40" s="82"/>
      <c r="BO40" s="82"/>
      <c r="BP40" s="82"/>
      <c r="BQ40" s="82"/>
      <c r="BR40" s="82"/>
      <c r="BS40" s="82"/>
      <c r="BT40" s="82"/>
      <c r="BU40" s="82"/>
      <c r="BV40" s="82"/>
      <c r="BW40" s="82"/>
      <c r="BX40" s="82"/>
      <c r="BY40" s="82"/>
      <c r="BZ40" s="82"/>
      <c r="CA40" s="82"/>
      <c r="CB40" s="82"/>
      <c r="CC40" s="82"/>
      <c r="CD40" s="82"/>
    </row>
    <row r="41" spans="1:82" s="10" customFormat="1" ht="34.4" customHeight="1" x14ac:dyDescent="0.3">
      <c r="A41" s="600" t="s">
        <v>824</v>
      </c>
      <c r="B41" s="327"/>
      <c r="C41" s="456"/>
      <c r="D41" s="456"/>
      <c r="E41" s="328"/>
      <c r="F41" s="784"/>
      <c r="G41" s="328"/>
      <c r="H41" s="328"/>
      <c r="I41" s="314"/>
      <c r="J41" s="787"/>
      <c r="K41" s="315"/>
      <c r="L41" s="832" t="str">
        <f t="shared" si="0"/>
        <v/>
      </c>
      <c r="M41" s="602">
        <f t="shared" si="1"/>
        <v>0</v>
      </c>
      <c r="N41" s="603"/>
      <c r="O41" s="646" t="str">
        <f t="shared" si="11"/>
        <v/>
      </c>
      <c r="P41" s="647" t="str">
        <f t="shared" si="3"/>
        <v/>
      </c>
      <c r="Q41" s="649" t="str">
        <f t="shared" si="4"/>
        <v/>
      </c>
      <c r="R41" s="647" t="str">
        <f t="shared" si="5"/>
        <v/>
      </c>
      <c r="S41" s="647" t="str">
        <f t="shared" si="6"/>
        <v/>
      </c>
      <c r="T41" s="648" t="str">
        <f t="shared" si="7"/>
        <v/>
      </c>
      <c r="U41" s="644" t="str">
        <f ca="1">IF('Extra look-up'!$H39="Work Type","Check Work Type",IF(AND(H41="",I41="",G41="",K41="",L41=""),"",IF(OR(H41="",I41="",G41="",K41="",L41=""),"Check all fields completed correctly",IF(AND(H41="",OR(I41&lt;&gt;"",G41&lt;&gt;"",K41&lt;&gt;"")),"Check all fields completed correctly","OK"))))</f>
        <v/>
      </c>
      <c r="X41" s="636" t="str">
        <f>IF(G41="","",IF($C$9&lt;VLOOKUP(G41,'Eligible Technologies'!D:G,4,FALSE),$C$9,VLOOKUP(G41,'Eligible Technologies'!D:G,4,FALSE)))</f>
        <v/>
      </c>
      <c r="Y41" s="40" t="e">
        <f t="shared" si="8"/>
        <v>#VALUE!</v>
      </c>
      <c r="Z41" s="174" t="str">
        <f ca="1">IFERROR(IF($D$9 = "*Multi*",AVERAGE($AI$333:INDIRECT(CONCATENATE("Ai"&amp;Y41))),AVERAGE($AI$332:INDIRECT(CONCATENATE("Ai"&amp;Y41)))),"")</f>
        <v/>
      </c>
      <c r="AA41" s="23"/>
      <c r="AB41" s="601" t="str">
        <f t="shared" si="9"/>
        <v/>
      </c>
      <c r="AC41" s="23" t="str">
        <f>'Extra look-up'!F39</f>
        <v/>
      </c>
      <c r="AD41" s="23" t="str">
        <f ca="1">'Extra look-up'!H39</f>
        <v>OK</v>
      </c>
      <c r="AE41" s="23">
        <f t="shared" ca="1" si="10"/>
        <v>1</v>
      </c>
      <c r="AF41" s="23" t="str">
        <f>'Extra look-up'!F39</f>
        <v/>
      </c>
      <c r="AG41" s="23" t="str">
        <f>IF(E41="","",IF(ISNUMBER(MATCH(E41,'Backing Sheet - Buildings'!$AA$2:$AA$101,0)),1,0))</f>
        <v/>
      </c>
      <c r="AL41" s="23"/>
      <c r="AM41" s="23"/>
      <c r="AO41" s="23"/>
      <c r="AR41" s="26"/>
      <c r="AS41" s="26"/>
      <c r="AT41" s="322" t="s">
        <v>764</v>
      </c>
      <c r="AU41" s="304"/>
      <c r="AV41" s="90"/>
      <c r="AW41" s="88"/>
      <c r="AX41" s="88"/>
      <c r="AY41" s="88"/>
      <c r="AZ41" s="87"/>
      <c r="BA41" s="87"/>
      <c r="BB41" s="87"/>
      <c r="BC41" s="87"/>
      <c r="BD41" s="87"/>
      <c r="BE41" s="87"/>
      <c r="BF41" s="87"/>
      <c r="BG41" s="87"/>
      <c r="BH41" s="87"/>
      <c r="BI41" s="82"/>
      <c r="BJ41" s="82"/>
      <c r="BK41" s="82"/>
      <c r="BL41" s="82"/>
      <c r="BM41" s="82"/>
      <c r="BN41" s="82"/>
      <c r="BO41" s="82"/>
      <c r="BP41" s="82"/>
      <c r="BQ41" s="82"/>
      <c r="BR41" s="82"/>
      <c r="BS41" s="82"/>
      <c r="BT41" s="82"/>
      <c r="BU41" s="82"/>
      <c r="BV41" s="82"/>
      <c r="BW41" s="82"/>
      <c r="BX41" s="82"/>
      <c r="BY41" s="82"/>
      <c r="BZ41" s="82"/>
      <c r="CA41" s="82"/>
      <c r="CB41" s="82"/>
      <c r="CC41" s="82"/>
      <c r="CD41" s="82"/>
    </row>
    <row r="42" spans="1:82" s="10" customFormat="1" ht="34.4" customHeight="1" x14ac:dyDescent="0.3">
      <c r="A42" s="600" t="s">
        <v>825</v>
      </c>
      <c r="B42" s="327"/>
      <c r="C42" s="456"/>
      <c r="D42" s="456"/>
      <c r="E42" s="328"/>
      <c r="F42" s="784"/>
      <c r="G42" s="328"/>
      <c r="H42" s="328"/>
      <c r="I42" s="314"/>
      <c r="J42" s="787"/>
      <c r="K42" s="315"/>
      <c r="L42" s="832" t="str">
        <f t="shared" si="0"/>
        <v/>
      </c>
      <c r="M42" s="602">
        <f t="shared" si="1"/>
        <v>0</v>
      </c>
      <c r="N42" s="603"/>
      <c r="O42" s="646" t="str">
        <f t="shared" si="11"/>
        <v/>
      </c>
      <c r="P42" s="647" t="str">
        <f t="shared" si="3"/>
        <v/>
      </c>
      <c r="Q42" s="649" t="str">
        <f t="shared" si="4"/>
        <v/>
      </c>
      <c r="R42" s="647" t="str">
        <f t="shared" si="5"/>
        <v/>
      </c>
      <c r="S42" s="647" t="str">
        <f t="shared" si="6"/>
        <v/>
      </c>
      <c r="T42" s="648" t="str">
        <f t="shared" si="7"/>
        <v/>
      </c>
      <c r="U42" s="644" t="str">
        <f ca="1">IF('Extra look-up'!$H40="Work Type","Check Work Type",IF(AND(H42="",I42="",G42="",K42="",L42=""),"",IF(OR(H42="",I42="",G42="",K42="",L42=""),"Check all fields completed correctly",IF(AND(H42="",OR(I42&lt;&gt;"",G42&lt;&gt;"",K42&lt;&gt;"")),"Check all fields completed correctly","OK"))))</f>
        <v/>
      </c>
      <c r="X42" s="636" t="str">
        <f>IF(G42="","",IF($C$9&lt;VLOOKUP(G42,'Eligible Technologies'!D:G,4,FALSE),$C$9,VLOOKUP(G42,'Eligible Technologies'!D:G,4,FALSE)))</f>
        <v/>
      </c>
      <c r="Y42" s="40" t="e">
        <f t="shared" si="8"/>
        <v>#VALUE!</v>
      </c>
      <c r="Z42" s="174" t="str">
        <f ca="1">IFERROR(IF($D$9 = "*Multi*",AVERAGE($AI$333:INDIRECT(CONCATENATE("Ai"&amp;Y42))),AVERAGE($AI$332:INDIRECT(CONCATENATE("Ai"&amp;Y42)))),"")</f>
        <v/>
      </c>
      <c r="AA42" s="23"/>
      <c r="AB42" s="601" t="str">
        <f t="shared" si="9"/>
        <v/>
      </c>
      <c r="AC42" s="23" t="str">
        <f>'Extra look-up'!F40</f>
        <v/>
      </c>
      <c r="AD42" s="23" t="str">
        <f ca="1">'Extra look-up'!H40</f>
        <v>OK</v>
      </c>
      <c r="AE42" s="23">
        <f t="shared" ca="1" si="10"/>
        <v>1</v>
      </c>
      <c r="AF42" s="23" t="str">
        <f>'Extra look-up'!F40</f>
        <v/>
      </c>
      <c r="AG42" s="23" t="str">
        <f>IF(E42="","",IF(ISNUMBER(MATCH(E42,'Backing Sheet - Buildings'!$AA$2:$AA$101,0)),1,0))</f>
        <v/>
      </c>
      <c r="AL42" s="23"/>
      <c r="AM42" s="23"/>
      <c r="AO42" s="23"/>
      <c r="AR42" s="26"/>
      <c r="AS42" s="26"/>
      <c r="AT42" s="322" t="s">
        <v>764</v>
      </c>
      <c r="AU42" s="304"/>
      <c r="AV42" s="90"/>
      <c r="AW42" s="88"/>
      <c r="AX42" s="88"/>
      <c r="AY42" s="88"/>
      <c r="AZ42" s="87"/>
      <c r="BA42" s="87"/>
      <c r="BB42" s="87"/>
      <c r="BC42" s="87"/>
      <c r="BD42" s="87"/>
      <c r="BE42" s="87"/>
      <c r="BF42" s="87"/>
      <c r="BG42" s="87"/>
      <c r="BH42" s="87"/>
      <c r="BI42" s="82"/>
      <c r="BJ42" s="82"/>
      <c r="BK42" s="82"/>
      <c r="BL42" s="82"/>
      <c r="BM42" s="82"/>
      <c r="BN42" s="82"/>
      <c r="BO42" s="82"/>
      <c r="BP42" s="82"/>
      <c r="BQ42" s="82"/>
      <c r="BR42" s="82"/>
      <c r="BS42" s="82"/>
      <c r="BT42" s="82"/>
      <c r="BU42" s="82"/>
      <c r="BV42" s="82"/>
      <c r="BW42" s="82"/>
      <c r="BX42" s="82"/>
      <c r="BY42" s="82"/>
      <c r="BZ42" s="82"/>
      <c r="CA42" s="82"/>
      <c r="CB42" s="82"/>
      <c r="CC42" s="82"/>
      <c r="CD42" s="82"/>
    </row>
    <row r="43" spans="1:82" s="10" customFormat="1" ht="34.4" customHeight="1" x14ac:dyDescent="0.3">
      <c r="A43" s="600" t="s">
        <v>826</v>
      </c>
      <c r="B43" s="327"/>
      <c r="C43" s="456"/>
      <c r="D43" s="456"/>
      <c r="E43" s="328"/>
      <c r="F43" s="784"/>
      <c r="G43" s="328"/>
      <c r="H43" s="328"/>
      <c r="I43" s="314"/>
      <c r="J43" s="787"/>
      <c r="K43" s="315"/>
      <c r="L43" s="832" t="str">
        <f t="shared" si="0"/>
        <v/>
      </c>
      <c r="M43" s="602">
        <f t="shared" si="1"/>
        <v>0</v>
      </c>
      <c r="N43" s="603"/>
      <c r="O43" s="646" t="str">
        <f t="shared" si="11"/>
        <v/>
      </c>
      <c r="P43" s="647" t="str">
        <f t="shared" si="3"/>
        <v/>
      </c>
      <c r="Q43" s="649" t="str">
        <f t="shared" si="4"/>
        <v/>
      </c>
      <c r="R43" s="647" t="str">
        <f t="shared" si="5"/>
        <v/>
      </c>
      <c r="S43" s="647" t="str">
        <f t="shared" si="6"/>
        <v/>
      </c>
      <c r="T43" s="648" t="str">
        <f t="shared" si="7"/>
        <v/>
      </c>
      <c r="U43" s="644" t="str">
        <f ca="1">IF('Extra look-up'!$H41="Work Type","Check Work Type",IF(AND(H43="",I43="",G43="",K43="",L43=""),"",IF(OR(H43="",I43="",G43="",K43="",L43=""),"Check all fields completed correctly",IF(AND(H43="",OR(I43&lt;&gt;"",G43&lt;&gt;"",K43&lt;&gt;"")),"Check all fields completed correctly","OK"))))</f>
        <v/>
      </c>
      <c r="X43" s="636" t="str">
        <f>IF(G43="","",IF($C$9&lt;VLOOKUP(G43,'Eligible Technologies'!D:G,4,FALSE),$C$9,VLOOKUP(G43,'Eligible Technologies'!D:G,4,FALSE)))</f>
        <v/>
      </c>
      <c r="Y43" s="40" t="e">
        <f t="shared" si="8"/>
        <v>#VALUE!</v>
      </c>
      <c r="Z43" s="174" t="str">
        <f ca="1">IFERROR(IF($D$9 = "*Multi*",AVERAGE($AI$333:INDIRECT(CONCATENATE("Ai"&amp;Y43))),AVERAGE($AI$332:INDIRECT(CONCATENATE("Ai"&amp;Y43)))),"")</f>
        <v/>
      </c>
      <c r="AA43" s="23"/>
      <c r="AB43" s="601" t="str">
        <f t="shared" si="9"/>
        <v/>
      </c>
      <c r="AC43" s="23" t="str">
        <f>'Extra look-up'!F41</f>
        <v/>
      </c>
      <c r="AD43" s="23" t="str">
        <f ca="1">'Extra look-up'!H41</f>
        <v>OK</v>
      </c>
      <c r="AE43" s="23">
        <f t="shared" ca="1" si="10"/>
        <v>1</v>
      </c>
      <c r="AF43" s="23" t="str">
        <f>'Extra look-up'!F41</f>
        <v/>
      </c>
      <c r="AG43" s="23" t="str">
        <f>IF(E43="","",IF(ISNUMBER(MATCH(E43,'Backing Sheet - Buildings'!$AA$2:$AA$101,0)),1,0))</f>
        <v/>
      </c>
      <c r="AH43" s="32"/>
      <c r="AI43" s="32"/>
      <c r="AJ43" s="27"/>
      <c r="AK43" s="27"/>
      <c r="AL43" s="23"/>
      <c r="AM43" s="23"/>
      <c r="AN43" s="23"/>
      <c r="AO43" s="23"/>
      <c r="AR43" s="26"/>
      <c r="AS43" s="26"/>
      <c r="AT43" s="322" t="s">
        <v>764</v>
      </c>
      <c r="AU43" s="304"/>
      <c r="AV43" s="90"/>
      <c r="AW43" s="88"/>
      <c r="AX43" s="88"/>
      <c r="AY43" s="88"/>
      <c r="AZ43" s="87"/>
      <c r="BA43" s="87"/>
      <c r="BB43" s="87"/>
      <c r="BC43" s="87"/>
      <c r="BD43" s="87"/>
      <c r="BE43" s="87"/>
      <c r="BF43" s="87"/>
      <c r="BG43" s="87"/>
      <c r="BH43" s="87"/>
      <c r="BI43" s="82"/>
      <c r="BJ43" s="82"/>
      <c r="BK43" s="82"/>
      <c r="BL43" s="82"/>
      <c r="BM43" s="82"/>
      <c r="BN43" s="82"/>
      <c r="BO43" s="82"/>
      <c r="BP43" s="82"/>
      <c r="BQ43" s="82"/>
      <c r="BR43" s="82"/>
      <c r="BS43" s="82"/>
      <c r="BT43" s="82"/>
      <c r="BU43" s="82"/>
      <c r="BV43" s="82"/>
      <c r="BW43" s="82"/>
      <c r="BX43" s="82"/>
      <c r="BY43" s="82"/>
      <c r="BZ43" s="82"/>
      <c r="CA43" s="82"/>
      <c r="CB43" s="82"/>
      <c r="CC43" s="82"/>
      <c r="CD43" s="82"/>
    </row>
    <row r="44" spans="1:82" s="10" customFormat="1" ht="34.4" customHeight="1" x14ac:dyDescent="0.3">
      <c r="A44" s="600" t="s">
        <v>827</v>
      </c>
      <c r="B44" s="327"/>
      <c r="C44" s="456"/>
      <c r="D44" s="456"/>
      <c r="E44" s="328"/>
      <c r="F44" s="784"/>
      <c r="G44" s="328"/>
      <c r="H44" s="328"/>
      <c r="I44" s="314"/>
      <c r="J44" s="787"/>
      <c r="K44" s="315"/>
      <c r="L44" s="832" t="str">
        <f t="shared" si="0"/>
        <v/>
      </c>
      <c r="M44" s="602">
        <f t="shared" si="1"/>
        <v>0</v>
      </c>
      <c r="N44" s="603"/>
      <c r="O44" s="646" t="str">
        <f t="shared" si="11"/>
        <v/>
      </c>
      <c r="P44" s="647" t="str">
        <f t="shared" si="3"/>
        <v/>
      </c>
      <c r="Q44" s="649" t="str">
        <f t="shared" si="4"/>
        <v/>
      </c>
      <c r="R44" s="647" t="str">
        <f t="shared" si="5"/>
        <v/>
      </c>
      <c r="S44" s="647" t="str">
        <f t="shared" si="6"/>
        <v/>
      </c>
      <c r="T44" s="648" t="str">
        <f t="shared" si="7"/>
        <v/>
      </c>
      <c r="U44" s="644" t="str">
        <f ca="1">IF('Extra look-up'!$H42="Work Type","Check Work Type",IF(AND(H44="",I44="",G44="",K44="",L44=""),"",IF(OR(H44="",I44="",G44="",K44="",L44=""),"Check all fields completed correctly",IF(AND(H44="",OR(I44&lt;&gt;"",G44&lt;&gt;"",K44&lt;&gt;"")),"Check all fields completed correctly","OK"))))</f>
        <v/>
      </c>
      <c r="X44" s="636" t="str">
        <f>IF(G44="","",IF($C$9&lt;VLOOKUP(G44,'Eligible Technologies'!D:G,4,FALSE),$C$9,VLOOKUP(G44,'Eligible Technologies'!D:G,4,FALSE)))</f>
        <v/>
      </c>
      <c r="Y44" s="40" t="e">
        <f t="shared" si="8"/>
        <v>#VALUE!</v>
      </c>
      <c r="Z44" s="174" t="str">
        <f ca="1">IFERROR(IF($D$9 = "*Multi*",AVERAGE($AI$333:INDIRECT(CONCATENATE("Ai"&amp;Y44))),AVERAGE($AI$332:INDIRECT(CONCATENATE("Ai"&amp;Y44)))),"")</f>
        <v/>
      </c>
      <c r="AA44" s="23"/>
      <c r="AB44" s="601" t="str">
        <f t="shared" si="9"/>
        <v/>
      </c>
      <c r="AC44" s="23" t="str">
        <f>'Extra look-up'!F42</f>
        <v/>
      </c>
      <c r="AD44" s="23" t="str">
        <f ca="1">'Extra look-up'!H42</f>
        <v>OK</v>
      </c>
      <c r="AE44" s="23">
        <f t="shared" ca="1" si="10"/>
        <v>1</v>
      </c>
      <c r="AF44" s="23" t="str">
        <f>'Extra look-up'!F42</f>
        <v/>
      </c>
      <c r="AG44" s="23" t="str">
        <f>IF(E44="","",IF(ISNUMBER(MATCH(E44,'Backing Sheet - Buildings'!$AA$2:$AA$101,0)),1,0))</f>
        <v/>
      </c>
      <c r="AL44" s="23"/>
      <c r="AM44" s="23"/>
      <c r="AO44" s="23"/>
      <c r="AR44" s="26"/>
      <c r="AS44" s="26"/>
      <c r="AT44" s="322" t="s">
        <v>764</v>
      </c>
      <c r="AU44" s="304"/>
      <c r="AV44" s="90"/>
      <c r="AW44" s="88"/>
      <c r="AX44" s="88"/>
      <c r="AY44" s="88"/>
      <c r="AZ44" s="87"/>
      <c r="BA44" s="87"/>
      <c r="BB44" s="87"/>
      <c r="BC44" s="87"/>
      <c r="BD44" s="87"/>
      <c r="BE44" s="87"/>
      <c r="BF44" s="87"/>
      <c r="BG44" s="87"/>
      <c r="BH44" s="87"/>
      <c r="BI44" s="82"/>
      <c r="BJ44" s="82"/>
      <c r="BK44" s="82"/>
      <c r="BL44" s="82"/>
      <c r="BM44" s="82"/>
      <c r="BN44" s="82"/>
      <c r="BO44" s="82"/>
      <c r="BP44" s="82"/>
      <c r="BQ44" s="82"/>
      <c r="BR44" s="82"/>
      <c r="BS44" s="82"/>
      <c r="BT44" s="82"/>
      <c r="BU44" s="82"/>
      <c r="BV44" s="82"/>
      <c r="BW44" s="82"/>
      <c r="BX44" s="82"/>
      <c r="BY44" s="82"/>
      <c r="BZ44" s="82"/>
      <c r="CA44" s="82"/>
      <c r="CB44" s="82"/>
      <c r="CC44" s="82"/>
      <c r="CD44" s="82"/>
    </row>
    <row r="45" spans="1:82" s="10" customFormat="1" ht="34.4" customHeight="1" x14ac:dyDescent="0.3">
      <c r="A45" s="600" t="s">
        <v>828</v>
      </c>
      <c r="B45" s="327"/>
      <c r="C45" s="456"/>
      <c r="D45" s="456"/>
      <c r="E45" s="328"/>
      <c r="F45" s="784"/>
      <c r="G45" s="328"/>
      <c r="H45" s="328"/>
      <c r="I45" s="314"/>
      <c r="J45" s="787"/>
      <c r="K45" s="315"/>
      <c r="L45" s="832" t="str">
        <f t="shared" si="0"/>
        <v/>
      </c>
      <c r="M45" s="602">
        <f t="shared" si="1"/>
        <v>0</v>
      </c>
      <c r="N45" s="603"/>
      <c r="O45" s="646" t="str">
        <f t="shared" si="11"/>
        <v/>
      </c>
      <c r="P45" s="647" t="str">
        <f t="shared" si="3"/>
        <v/>
      </c>
      <c r="Q45" s="649" t="str">
        <f t="shared" si="4"/>
        <v/>
      </c>
      <c r="R45" s="647" t="str">
        <f t="shared" si="5"/>
        <v/>
      </c>
      <c r="S45" s="647" t="str">
        <f t="shared" si="6"/>
        <v/>
      </c>
      <c r="T45" s="648" t="str">
        <f t="shared" si="7"/>
        <v/>
      </c>
      <c r="U45" s="644" t="str">
        <f ca="1">IF('Extra look-up'!$H43="Work Type","Check Work Type",IF(AND(H45="",I45="",G45="",K45="",L45=""),"",IF(OR(H45="",I45="",G45="",K45="",L45=""),"Check all fields completed correctly",IF(AND(H45="",OR(I45&lt;&gt;"",G45&lt;&gt;"",K45&lt;&gt;"")),"Check all fields completed correctly","OK"))))</f>
        <v/>
      </c>
      <c r="X45" s="636" t="str">
        <f>IF(G45="","",IF($C$9&lt;VLOOKUP(G45,'Eligible Technologies'!D:G,4,FALSE),$C$9,VLOOKUP(G45,'Eligible Technologies'!D:G,4,FALSE)))</f>
        <v/>
      </c>
      <c r="Y45" s="40" t="e">
        <f t="shared" si="8"/>
        <v>#VALUE!</v>
      </c>
      <c r="Z45" s="174" t="str">
        <f ca="1">IFERROR(IF($D$9 = "*Multi*",AVERAGE($AI$333:INDIRECT(CONCATENATE("Ai"&amp;Y45))),AVERAGE($AI$332:INDIRECT(CONCATENATE("Ai"&amp;Y45)))),"")</f>
        <v/>
      </c>
      <c r="AA45" s="23"/>
      <c r="AB45" s="601" t="str">
        <f t="shared" si="9"/>
        <v/>
      </c>
      <c r="AC45" s="23" t="str">
        <f>'Extra look-up'!F43</f>
        <v/>
      </c>
      <c r="AD45" s="23" t="str">
        <f ca="1">'Extra look-up'!H43</f>
        <v>OK</v>
      </c>
      <c r="AE45" s="23">
        <f t="shared" ca="1" si="10"/>
        <v>1</v>
      </c>
      <c r="AF45" s="23" t="str">
        <f>'Extra look-up'!F43</f>
        <v/>
      </c>
      <c r="AG45" s="23" t="str">
        <f>IF(E45="","",IF(ISNUMBER(MATCH(E45,'Backing Sheet - Buildings'!$AA$2:$AA$101,0)),1,0))</f>
        <v/>
      </c>
      <c r="AL45" s="23"/>
      <c r="AM45" s="23"/>
      <c r="AO45" s="23"/>
      <c r="AR45" s="26"/>
      <c r="AS45" s="26"/>
      <c r="AT45" s="322" t="s">
        <v>764</v>
      </c>
      <c r="AU45" s="304"/>
      <c r="AV45" s="90"/>
      <c r="AW45" s="88"/>
      <c r="AX45" s="88"/>
      <c r="AY45" s="88"/>
      <c r="AZ45" s="87"/>
      <c r="BA45" s="87"/>
      <c r="BB45" s="87"/>
      <c r="BC45" s="87"/>
      <c r="BD45" s="87"/>
      <c r="BE45" s="87"/>
      <c r="BF45" s="87"/>
      <c r="BG45" s="87"/>
      <c r="BH45" s="87"/>
      <c r="BI45" s="82"/>
      <c r="BJ45" s="82"/>
      <c r="BK45" s="82"/>
      <c r="BL45" s="82"/>
      <c r="BM45" s="82"/>
      <c r="BN45" s="82"/>
      <c r="BO45" s="82"/>
      <c r="BP45" s="82"/>
      <c r="BQ45" s="82"/>
      <c r="BR45" s="82"/>
      <c r="BS45" s="82"/>
      <c r="BT45" s="82"/>
      <c r="BU45" s="82"/>
      <c r="BV45" s="82"/>
      <c r="BW45" s="82"/>
      <c r="BX45" s="82"/>
      <c r="BY45" s="82"/>
      <c r="BZ45" s="82"/>
      <c r="CA45" s="82"/>
      <c r="CB45" s="82"/>
      <c r="CC45" s="82"/>
      <c r="CD45" s="82"/>
    </row>
    <row r="46" spans="1:82" s="10" customFormat="1" ht="34.4" customHeight="1" x14ac:dyDescent="0.3">
      <c r="A46" s="600" t="s">
        <v>829</v>
      </c>
      <c r="B46" s="327"/>
      <c r="C46" s="456"/>
      <c r="D46" s="456"/>
      <c r="E46" s="328"/>
      <c r="F46" s="784"/>
      <c r="G46" s="328"/>
      <c r="H46" s="328"/>
      <c r="I46" s="314"/>
      <c r="J46" s="787"/>
      <c r="K46" s="315"/>
      <c r="L46" s="832" t="str">
        <f t="shared" si="0"/>
        <v/>
      </c>
      <c r="M46" s="602">
        <f t="shared" si="1"/>
        <v>0</v>
      </c>
      <c r="N46" s="603"/>
      <c r="O46" s="646" t="str">
        <f t="shared" si="11"/>
        <v/>
      </c>
      <c r="P46" s="647" t="str">
        <f t="shared" si="3"/>
        <v/>
      </c>
      <c r="Q46" s="649" t="str">
        <f t="shared" si="4"/>
        <v/>
      </c>
      <c r="R46" s="647" t="str">
        <f t="shared" si="5"/>
        <v/>
      </c>
      <c r="S46" s="647" t="str">
        <f t="shared" si="6"/>
        <v/>
      </c>
      <c r="T46" s="648" t="str">
        <f t="shared" si="7"/>
        <v/>
      </c>
      <c r="U46" s="644" t="str">
        <f ca="1">IF('Extra look-up'!$H44="Work Type","Check Work Type",IF(AND(H46="",I46="",G46="",K46="",L46=""),"",IF(OR(H46="",I46="",G46="",K46="",L46=""),"Check all fields completed correctly",IF(AND(H46="",OR(I46&lt;&gt;"",G46&lt;&gt;"",K46&lt;&gt;"")),"Check all fields completed correctly","OK"))))</f>
        <v/>
      </c>
      <c r="X46" s="636" t="str">
        <f>IF(G46="","",IF($C$9&lt;VLOOKUP(G46,'Eligible Technologies'!D:G,4,FALSE),$C$9,VLOOKUP(G46,'Eligible Technologies'!D:G,4,FALSE)))</f>
        <v/>
      </c>
      <c r="Y46" s="40" t="e">
        <f t="shared" si="8"/>
        <v>#VALUE!</v>
      </c>
      <c r="Z46" s="174" t="str">
        <f ca="1">IFERROR(IF($D$9 = "*Multi*",AVERAGE($AI$333:INDIRECT(CONCATENATE("Ai"&amp;Y46))),AVERAGE($AI$332:INDIRECT(CONCATENATE("Ai"&amp;Y46)))),"")</f>
        <v/>
      </c>
      <c r="AA46" s="23"/>
      <c r="AB46" s="601" t="str">
        <f t="shared" si="9"/>
        <v/>
      </c>
      <c r="AC46" s="23" t="str">
        <f>'Extra look-up'!F44</f>
        <v/>
      </c>
      <c r="AD46" s="23" t="str">
        <f ca="1">'Extra look-up'!H44</f>
        <v>OK</v>
      </c>
      <c r="AE46" s="23">
        <f t="shared" ca="1" si="10"/>
        <v>1</v>
      </c>
      <c r="AF46" s="23" t="str">
        <f>'Extra look-up'!F44</f>
        <v/>
      </c>
      <c r="AG46" s="23" t="str">
        <f>IF(E46="","",IF(ISNUMBER(MATCH(E46,'Backing Sheet - Buildings'!$AA$2:$AA$101,0)),1,0))</f>
        <v/>
      </c>
      <c r="AH46" s="32"/>
      <c r="AI46" s="32"/>
      <c r="AJ46" s="27"/>
      <c r="AK46" s="27"/>
      <c r="AL46" s="23"/>
      <c r="AM46" s="23"/>
      <c r="AN46" s="23"/>
      <c r="AO46" s="23"/>
      <c r="AR46" s="26"/>
      <c r="AS46" s="26"/>
      <c r="AT46" s="322" t="s">
        <v>764</v>
      </c>
      <c r="AU46" s="304"/>
      <c r="AV46" s="90"/>
      <c r="AW46" s="88"/>
      <c r="AX46" s="88"/>
      <c r="AY46" s="88"/>
      <c r="AZ46" s="87"/>
      <c r="BA46" s="87"/>
      <c r="BB46" s="87"/>
      <c r="BC46" s="87"/>
      <c r="BD46" s="87"/>
      <c r="BE46" s="87"/>
      <c r="BF46" s="87"/>
      <c r="BG46" s="87"/>
      <c r="BH46" s="87"/>
      <c r="BI46" s="82"/>
      <c r="BJ46" s="82"/>
      <c r="BK46" s="82"/>
      <c r="BL46" s="82"/>
      <c r="BM46" s="82"/>
      <c r="BN46" s="82"/>
      <c r="BO46" s="82"/>
      <c r="BP46" s="82"/>
      <c r="BQ46" s="82"/>
      <c r="BR46" s="82"/>
      <c r="BS46" s="82"/>
      <c r="BT46" s="82"/>
      <c r="BU46" s="82"/>
      <c r="BV46" s="82"/>
      <c r="BW46" s="82"/>
      <c r="BX46" s="82"/>
      <c r="BY46" s="82"/>
      <c r="BZ46" s="82"/>
      <c r="CA46" s="82"/>
      <c r="CB46" s="82"/>
      <c r="CC46" s="82"/>
      <c r="CD46" s="82"/>
    </row>
    <row r="47" spans="1:82" s="10" customFormat="1" ht="34.4" customHeight="1" x14ac:dyDescent="0.3">
      <c r="A47" s="600" t="s">
        <v>830</v>
      </c>
      <c r="B47" s="327"/>
      <c r="C47" s="456"/>
      <c r="D47" s="456"/>
      <c r="E47" s="328"/>
      <c r="F47" s="784"/>
      <c r="G47" s="328"/>
      <c r="H47" s="328"/>
      <c r="I47" s="314"/>
      <c r="J47" s="787"/>
      <c r="K47" s="315"/>
      <c r="L47" s="832" t="str">
        <f t="shared" si="0"/>
        <v/>
      </c>
      <c r="M47" s="602">
        <f t="shared" si="1"/>
        <v>0</v>
      </c>
      <c r="N47" s="603"/>
      <c r="O47" s="646" t="str">
        <f t="shared" si="11"/>
        <v/>
      </c>
      <c r="P47" s="647" t="str">
        <f t="shared" si="3"/>
        <v/>
      </c>
      <c r="Q47" s="649" t="str">
        <f t="shared" si="4"/>
        <v/>
      </c>
      <c r="R47" s="647" t="str">
        <f t="shared" si="5"/>
        <v/>
      </c>
      <c r="S47" s="647" t="str">
        <f t="shared" si="6"/>
        <v/>
      </c>
      <c r="T47" s="648" t="str">
        <f t="shared" si="7"/>
        <v/>
      </c>
      <c r="U47" s="644" t="str">
        <f ca="1">IF('Extra look-up'!$H45="Work Type","Check Work Type",IF(AND(H47="",I47="",G47="",K47="",L47=""),"",IF(OR(H47="",I47="",G47="",K47="",L47=""),"Check all fields completed correctly",IF(AND(H47="",OR(I47&lt;&gt;"",G47&lt;&gt;"",K47&lt;&gt;"")),"Check all fields completed correctly","OK"))))</f>
        <v/>
      </c>
      <c r="X47" s="636" t="str">
        <f>IF(G47="","",IF($C$9&lt;VLOOKUP(G47,'Eligible Technologies'!D:G,4,FALSE),$C$9,VLOOKUP(G47,'Eligible Technologies'!D:G,4,FALSE)))</f>
        <v/>
      </c>
      <c r="Y47" s="40" t="e">
        <f t="shared" si="8"/>
        <v>#VALUE!</v>
      </c>
      <c r="Z47" s="174" t="str">
        <f ca="1">IFERROR(IF($D$9 = "*Multi*",AVERAGE($AI$333:INDIRECT(CONCATENATE("Ai"&amp;Y47))),AVERAGE($AI$332:INDIRECT(CONCATENATE("Ai"&amp;Y47)))),"")</f>
        <v/>
      </c>
      <c r="AA47" s="23"/>
      <c r="AB47" s="601" t="str">
        <f t="shared" si="9"/>
        <v/>
      </c>
      <c r="AC47" s="23" t="str">
        <f>'Extra look-up'!F45</f>
        <v/>
      </c>
      <c r="AD47" s="23" t="str">
        <f ca="1">'Extra look-up'!H45</f>
        <v>OK</v>
      </c>
      <c r="AE47" s="23">
        <f t="shared" ca="1" si="10"/>
        <v>1</v>
      </c>
      <c r="AF47" s="23" t="str">
        <f>'Extra look-up'!F45</f>
        <v/>
      </c>
      <c r="AG47" s="23" t="str">
        <f>IF(E47="","",IF(ISNUMBER(MATCH(E47,'Backing Sheet - Buildings'!$AA$2:$AA$101,0)),1,0))</f>
        <v/>
      </c>
      <c r="AL47" s="23"/>
      <c r="AM47" s="23"/>
      <c r="AO47" s="23"/>
      <c r="AR47" s="26"/>
      <c r="AS47" s="26"/>
      <c r="AT47" s="322" t="s">
        <v>764</v>
      </c>
      <c r="AU47" s="304"/>
      <c r="AV47" s="90"/>
      <c r="AW47" s="88"/>
      <c r="AX47" s="88"/>
      <c r="AY47" s="88"/>
      <c r="AZ47" s="87"/>
      <c r="BA47" s="87"/>
      <c r="BB47" s="87"/>
      <c r="BC47" s="87"/>
      <c r="BD47" s="87"/>
      <c r="BE47" s="87"/>
      <c r="BF47" s="87"/>
      <c r="BG47" s="87"/>
      <c r="BH47" s="87"/>
      <c r="BI47" s="82"/>
      <c r="BJ47" s="82"/>
      <c r="BK47" s="82"/>
      <c r="BL47" s="82"/>
      <c r="BM47" s="82"/>
      <c r="BN47" s="82"/>
      <c r="BO47" s="82"/>
      <c r="BP47" s="82"/>
      <c r="BQ47" s="82"/>
      <c r="BR47" s="82"/>
      <c r="BS47" s="82"/>
      <c r="BT47" s="82"/>
      <c r="BU47" s="82"/>
      <c r="BV47" s="82"/>
      <c r="BW47" s="82"/>
      <c r="BX47" s="82"/>
      <c r="BY47" s="82"/>
      <c r="BZ47" s="82"/>
      <c r="CA47" s="82"/>
      <c r="CB47" s="82"/>
      <c r="CC47" s="82"/>
      <c r="CD47" s="82"/>
    </row>
    <row r="48" spans="1:82" s="10" customFormat="1" ht="34.4" customHeight="1" x14ac:dyDescent="0.3">
      <c r="A48" s="600" t="s">
        <v>831</v>
      </c>
      <c r="B48" s="327"/>
      <c r="C48" s="456"/>
      <c r="D48" s="456"/>
      <c r="E48" s="328"/>
      <c r="F48" s="784"/>
      <c r="G48" s="328"/>
      <c r="H48" s="328"/>
      <c r="I48" s="314"/>
      <c r="J48" s="787"/>
      <c r="K48" s="315"/>
      <c r="L48" s="832" t="str">
        <f t="shared" si="0"/>
        <v/>
      </c>
      <c r="M48" s="602">
        <f t="shared" si="1"/>
        <v>0</v>
      </c>
      <c r="N48" s="603"/>
      <c r="O48" s="646" t="str">
        <f t="shared" si="11"/>
        <v/>
      </c>
      <c r="P48" s="647" t="str">
        <f t="shared" si="3"/>
        <v/>
      </c>
      <c r="Q48" s="649" t="str">
        <f t="shared" si="4"/>
        <v/>
      </c>
      <c r="R48" s="647" t="str">
        <f t="shared" si="5"/>
        <v/>
      </c>
      <c r="S48" s="647" t="str">
        <f t="shared" si="6"/>
        <v/>
      </c>
      <c r="T48" s="648" t="str">
        <f t="shared" si="7"/>
        <v/>
      </c>
      <c r="U48" s="644" t="str">
        <f ca="1">IF('Extra look-up'!$H46="Work Type","Check Work Type",IF(AND(H48="",I48="",G48="",K48="",L48=""),"",IF(OR(H48="",I48="",G48="",K48="",L48=""),"Check all fields completed correctly",IF(AND(H48="",OR(I48&lt;&gt;"",G48&lt;&gt;"",K48&lt;&gt;"")),"Check all fields completed correctly","OK"))))</f>
        <v/>
      </c>
      <c r="X48" s="636" t="str">
        <f>IF(G48="","",IF($C$9&lt;VLOOKUP(G48,'Eligible Technologies'!D:G,4,FALSE),$C$9,VLOOKUP(G48,'Eligible Technologies'!D:G,4,FALSE)))</f>
        <v/>
      </c>
      <c r="Y48" s="40" t="e">
        <f t="shared" si="8"/>
        <v>#VALUE!</v>
      </c>
      <c r="Z48" s="174" t="str">
        <f ca="1">IFERROR(IF($D$9 = "*Multi*",AVERAGE($AI$333:INDIRECT(CONCATENATE("Ai"&amp;Y48))),AVERAGE($AI$332:INDIRECT(CONCATENATE("Ai"&amp;Y48)))),"")</f>
        <v/>
      </c>
      <c r="AA48" s="23"/>
      <c r="AB48" s="601" t="str">
        <f t="shared" si="9"/>
        <v/>
      </c>
      <c r="AC48" s="23" t="str">
        <f>'Extra look-up'!F46</f>
        <v/>
      </c>
      <c r="AD48" s="23" t="str">
        <f ca="1">'Extra look-up'!H46</f>
        <v>OK</v>
      </c>
      <c r="AE48" s="23">
        <f t="shared" ca="1" si="10"/>
        <v>1</v>
      </c>
      <c r="AF48" s="23" t="str">
        <f>'Extra look-up'!F46</f>
        <v/>
      </c>
      <c r="AG48" s="23" t="str">
        <f>IF(E48="","",IF(ISNUMBER(MATCH(E48,'Backing Sheet - Buildings'!$AA$2:$AA$101,0)),1,0))</f>
        <v/>
      </c>
      <c r="AL48" s="23"/>
      <c r="AM48" s="23"/>
      <c r="AO48" s="23"/>
      <c r="AR48" s="26"/>
      <c r="AS48" s="26"/>
      <c r="AT48" s="322" t="s">
        <v>764</v>
      </c>
      <c r="AU48" s="304"/>
      <c r="AV48" s="90"/>
      <c r="AW48" s="88"/>
      <c r="AX48" s="88"/>
      <c r="AY48" s="88"/>
      <c r="AZ48" s="87"/>
      <c r="BA48" s="87"/>
      <c r="BB48" s="87"/>
      <c r="BC48" s="87"/>
      <c r="BD48" s="87"/>
      <c r="BE48" s="87"/>
      <c r="BF48" s="87"/>
      <c r="BG48" s="87"/>
      <c r="BH48" s="87"/>
      <c r="BI48" s="82"/>
      <c r="BJ48" s="82"/>
      <c r="BK48" s="82"/>
      <c r="BL48" s="82"/>
      <c r="BM48" s="82"/>
      <c r="BN48" s="82"/>
      <c r="BO48" s="82"/>
      <c r="BP48" s="82"/>
      <c r="BQ48" s="82"/>
      <c r="BR48" s="82"/>
      <c r="BS48" s="82"/>
      <c r="BT48" s="82"/>
      <c r="BU48" s="82"/>
      <c r="BV48" s="82"/>
      <c r="BW48" s="82"/>
      <c r="BX48" s="82"/>
      <c r="BY48" s="82"/>
      <c r="BZ48" s="82"/>
      <c r="CA48" s="82"/>
      <c r="CB48" s="82"/>
      <c r="CC48" s="82"/>
      <c r="CD48" s="82"/>
    </row>
    <row r="49" spans="1:82" s="10" customFormat="1" ht="34.4" customHeight="1" x14ac:dyDescent="0.3">
      <c r="A49" s="600" t="s">
        <v>832</v>
      </c>
      <c r="B49" s="327"/>
      <c r="C49" s="456"/>
      <c r="D49" s="456"/>
      <c r="E49" s="328"/>
      <c r="F49" s="784"/>
      <c r="G49" s="328"/>
      <c r="H49" s="328"/>
      <c r="I49" s="314"/>
      <c r="J49" s="787"/>
      <c r="K49" s="315"/>
      <c r="L49" s="832" t="str">
        <f t="shared" si="0"/>
        <v/>
      </c>
      <c r="M49" s="602">
        <f t="shared" si="1"/>
        <v>0</v>
      </c>
      <c r="N49" s="603"/>
      <c r="O49" s="646" t="str">
        <f t="shared" si="11"/>
        <v/>
      </c>
      <c r="P49" s="647" t="str">
        <f t="shared" si="3"/>
        <v/>
      </c>
      <c r="Q49" s="649" t="str">
        <f t="shared" si="4"/>
        <v/>
      </c>
      <c r="R49" s="647" t="str">
        <f t="shared" si="5"/>
        <v/>
      </c>
      <c r="S49" s="647" t="str">
        <f t="shared" si="6"/>
        <v/>
      </c>
      <c r="T49" s="648" t="str">
        <f t="shared" si="7"/>
        <v/>
      </c>
      <c r="U49" s="644" t="str">
        <f ca="1">IF('Extra look-up'!$H47="Work Type","Check Work Type",IF(AND(H49="",I49="",G49="",K49="",L49=""),"",IF(OR(H49="",I49="",G49="",K49="",L49=""),"Check all fields completed correctly",IF(AND(H49="",OR(I49&lt;&gt;"",G49&lt;&gt;"",K49&lt;&gt;"")),"Check all fields completed correctly","OK"))))</f>
        <v/>
      </c>
      <c r="X49" s="636" t="str">
        <f>IF(G49="","",IF($C$9&lt;VLOOKUP(G49,'Eligible Technologies'!D:G,4,FALSE),$C$9,VLOOKUP(G49,'Eligible Technologies'!D:G,4,FALSE)))</f>
        <v/>
      </c>
      <c r="Y49" s="40" t="e">
        <f t="shared" si="8"/>
        <v>#VALUE!</v>
      </c>
      <c r="Z49" s="174" t="str">
        <f ca="1">IFERROR(IF($D$9 = "*Multi*",AVERAGE($AI$333:INDIRECT(CONCATENATE("Ai"&amp;Y49))),AVERAGE($AI$332:INDIRECT(CONCATENATE("Ai"&amp;Y49)))),"")</f>
        <v/>
      </c>
      <c r="AA49" s="23"/>
      <c r="AB49" s="601" t="str">
        <f t="shared" si="9"/>
        <v/>
      </c>
      <c r="AC49" s="23" t="str">
        <f>'Extra look-up'!F47</f>
        <v/>
      </c>
      <c r="AD49" s="23" t="str">
        <f ca="1">'Extra look-up'!H47</f>
        <v>OK</v>
      </c>
      <c r="AE49" s="23">
        <f t="shared" ca="1" si="10"/>
        <v>1</v>
      </c>
      <c r="AF49" s="23" t="str">
        <f>'Extra look-up'!F47</f>
        <v/>
      </c>
      <c r="AG49" s="23" t="str">
        <f>IF(E49="","",IF(ISNUMBER(MATCH(E49,'Backing Sheet - Buildings'!$AA$2:$AA$101,0)),1,0))</f>
        <v/>
      </c>
      <c r="AH49" s="32"/>
      <c r="AI49" s="32"/>
      <c r="AJ49" s="27"/>
      <c r="AK49" s="27"/>
      <c r="AL49" s="23"/>
      <c r="AM49" s="23"/>
      <c r="AN49" s="23"/>
      <c r="AO49" s="23"/>
      <c r="AR49" s="26"/>
      <c r="AS49" s="26"/>
      <c r="AT49" s="322" t="s">
        <v>764</v>
      </c>
      <c r="AU49" s="304"/>
      <c r="AV49" s="90"/>
      <c r="AW49" s="88"/>
      <c r="AX49" s="88"/>
      <c r="AY49" s="88"/>
      <c r="AZ49" s="87"/>
      <c r="BA49" s="87"/>
      <c r="BB49" s="87"/>
      <c r="BC49" s="87"/>
      <c r="BD49" s="87"/>
      <c r="BE49" s="87"/>
      <c r="BF49" s="87"/>
      <c r="BG49" s="87"/>
      <c r="BH49" s="87"/>
      <c r="BI49" s="82"/>
      <c r="BJ49" s="82"/>
      <c r="BK49" s="82"/>
      <c r="BL49" s="82"/>
      <c r="BM49" s="82"/>
      <c r="BN49" s="82"/>
      <c r="BO49" s="82"/>
      <c r="BP49" s="82"/>
      <c r="BQ49" s="82"/>
      <c r="BR49" s="82"/>
      <c r="BS49" s="82"/>
      <c r="BT49" s="82"/>
      <c r="BU49" s="82"/>
      <c r="BV49" s="82"/>
      <c r="BW49" s="82"/>
      <c r="BX49" s="82"/>
      <c r="BY49" s="82"/>
      <c r="BZ49" s="82"/>
      <c r="CA49" s="82"/>
      <c r="CB49" s="82"/>
      <c r="CC49" s="82"/>
      <c r="CD49" s="82"/>
    </row>
    <row r="50" spans="1:82" s="10" customFormat="1" ht="34.4" customHeight="1" x14ac:dyDescent="0.3">
      <c r="A50" s="600" t="s">
        <v>833</v>
      </c>
      <c r="B50" s="327"/>
      <c r="C50" s="456"/>
      <c r="D50" s="456"/>
      <c r="E50" s="328"/>
      <c r="F50" s="784"/>
      <c r="G50" s="328"/>
      <c r="H50" s="328"/>
      <c r="I50" s="314"/>
      <c r="J50" s="787"/>
      <c r="K50" s="315"/>
      <c r="L50" s="832" t="str">
        <f t="shared" si="0"/>
        <v/>
      </c>
      <c r="M50" s="602">
        <f t="shared" si="1"/>
        <v>0</v>
      </c>
      <c r="N50" s="603"/>
      <c r="O50" s="646" t="str">
        <f t="shared" si="11"/>
        <v/>
      </c>
      <c r="P50" s="647" t="str">
        <f t="shared" si="3"/>
        <v/>
      </c>
      <c r="Q50" s="649" t="str">
        <f t="shared" ref="Q50:Q81" si="12">IFERROR(IF(H50="Electricity",Z50,HLOOKUP(H50,$AH$331:$AS$359,2,FALSE)),"")</f>
        <v/>
      </c>
      <c r="R50" s="647" t="str">
        <f t="shared" si="5"/>
        <v/>
      </c>
      <c r="S50" s="647" t="str">
        <f t="shared" si="6"/>
        <v/>
      </c>
      <c r="T50" s="648" t="str">
        <f t="shared" si="7"/>
        <v/>
      </c>
      <c r="U50" s="644" t="str">
        <f ca="1">IF('Extra look-up'!$H48="Work Type","Check Work Type",IF(AND(H50="",I50="",G50="",K50="",L50=""),"",IF(OR(H50="",I50="",G50="",K50="",L50=""),"Check all fields completed correctly",IF(AND(H50="",OR(I50&lt;&gt;"",G50&lt;&gt;"",K50&lt;&gt;"")),"Check all fields completed correctly","OK"))))</f>
        <v/>
      </c>
      <c r="X50" s="636" t="str">
        <f>IF(G50="","",IF($C$9&lt;VLOOKUP(G50,'Eligible Technologies'!D:G,4,FALSE),$C$9,VLOOKUP(G50,'Eligible Technologies'!D:G,4,FALSE)))</f>
        <v/>
      </c>
      <c r="Y50" s="40" t="e">
        <f t="shared" si="8"/>
        <v>#VALUE!</v>
      </c>
      <c r="Z50" s="174" t="str">
        <f ca="1">IFERROR(IF($D$9 = "*Multi*",AVERAGE($AI$333:INDIRECT(CONCATENATE("Ai"&amp;Y50))),AVERAGE($AI$332:INDIRECT(CONCATENATE("Ai"&amp;Y50)))),"")</f>
        <v/>
      </c>
      <c r="AA50" s="23"/>
      <c r="AB50" s="601" t="str">
        <f t="shared" si="9"/>
        <v/>
      </c>
      <c r="AC50" s="23" t="str">
        <f>'Extra look-up'!F48</f>
        <v/>
      </c>
      <c r="AD50" s="23" t="str">
        <f ca="1">'Extra look-up'!H48</f>
        <v>OK</v>
      </c>
      <c r="AE50" s="23">
        <f t="shared" ca="1" si="10"/>
        <v>1</v>
      </c>
      <c r="AF50" s="23" t="str">
        <f>'Extra look-up'!F48</f>
        <v/>
      </c>
      <c r="AG50" s="23" t="str">
        <f>IF(E50="","",IF(ISNUMBER(MATCH(E50,'Backing Sheet - Buildings'!$AA$2:$AA$101,0)),1,0))</f>
        <v/>
      </c>
      <c r="AL50" s="23"/>
      <c r="AM50" s="23"/>
      <c r="AO50" s="23"/>
      <c r="AR50" s="26"/>
      <c r="AS50" s="26"/>
      <c r="AT50" s="322" t="s">
        <v>764</v>
      </c>
      <c r="AU50" s="304"/>
      <c r="AV50" s="90"/>
      <c r="AW50" s="88"/>
      <c r="AX50" s="88"/>
      <c r="AY50" s="88"/>
      <c r="AZ50" s="87"/>
      <c r="BA50" s="87"/>
      <c r="BB50" s="87"/>
      <c r="BC50" s="87"/>
      <c r="BD50" s="87"/>
      <c r="BE50" s="87"/>
      <c r="BF50" s="87"/>
      <c r="BG50" s="87"/>
      <c r="BH50" s="87"/>
      <c r="BI50" s="82"/>
      <c r="BJ50" s="82"/>
      <c r="BK50" s="82"/>
      <c r="BL50" s="82"/>
      <c r="BM50" s="82"/>
      <c r="BN50" s="82"/>
      <c r="BO50" s="82"/>
      <c r="BP50" s="82"/>
      <c r="BQ50" s="82"/>
      <c r="BR50" s="82"/>
      <c r="BS50" s="82"/>
      <c r="BT50" s="82"/>
      <c r="BU50" s="82"/>
      <c r="BV50" s="82"/>
      <c r="BW50" s="82"/>
      <c r="BX50" s="82"/>
      <c r="BY50" s="82"/>
      <c r="BZ50" s="82"/>
      <c r="CA50" s="82"/>
      <c r="CB50" s="82"/>
      <c r="CC50" s="82"/>
      <c r="CD50" s="82"/>
    </row>
    <row r="51" spans="1:82" s="10" customFormat="1" ht="34.4" customHeight="1" x14ac:dyDescent="0.3">
      <c r="A51" s="600" t="s">
        <v>834</v>
      </c>
      <c r="B51" s="327"/>
      <c r="C51" s="456"/>
      <c r="D51" s="456"/>
      <c r="E51" s="328"/>
      <c r="F51" s="784"/>
      <c r="G51" s="328"/>
      <c r="H51" s="328"/>
      <c r="I51" s="314"/>
      <c r="J51" s="787"/>
      <c r="K51" s="315"/>
      <c r="L51" s="832" t="str">
        <f t="shared" si="0"/>
        <v/>
      </c>
      <c r="M51" s="602">
        <f t="shared" si="1"/>
        <v>0</v>
      </c>
      <c r="N51" s="603"/>
      <c r="O51" s="646" t="str">
        <f t="shared" si="11"/>
        <v/>
      </c>
      <c r="P51" s="647" t="str">
        <f t="shared" si="3"/>
        <v/>
      </c>
      <c r="Q51" s="649" t="str">
        <f t="shared" si="12"/>
        <v/>
      </c>
      <c r="R51" s="647" t="str">
        <f t="shared" si="5"/>
        <v/>
      </c>
      <c r="S51" s="647" t="str">
        <f t="shared" si="6"/>
        <v/>
      </c>
      <c r="T51" s="648" t="str">
        <f t="shared" si="7"/>
        <v/>
      </c>
      <c r="U51" s="644" t="str">
        <f ca="1">IF('Extra look-up'!$H49="Work Type","Check Work Type",IF(AND(H51="",I51="",G51="",K51="",L51=""),"",IF(OR(H51="",I51="",G51="",K51="",L51=""),"Check all fields completed correctly",IF(AND(H51="",OR(I51&lt;&gt;"",G51&lt;&gt;"",K51&lt;&gt;"")),"Check all fields completed correctly","OK"))))</f>
        <v/>
      </c>
      <c r="X51" s="636" t="str">
        <f>IF(G51="","",IF($C$9&lt;VLOOKUP(G51,'Eligible Technologies'!D:G,4,FALSE),$C$9,VLOOKUP(G51,'Eligible Technologies'!D:G,4,FALSE)))</f>
        <v/>
      </c>
      <c r="Y51" s="40" t="e">
        <f t="shared" si="8"/>
        <v>#VALUE!</v>
      </c>
      <c r="Z51" s="174" t="str">
        <f ca="1">IFERROR(IF($D$9 = "*Multi*",AVERAGE($AI$333:INDIRECT(CONCATENATE("Ai"&amp;Y51))),AVERAGE($AI$332:INDIRECT(CONCATENATE("Ai"&amp;Y51)))),"")</f>
        <v/>
      </c>
      <c r="AA51" s="23"/>
      <c r="AB51" s="601" t="str">
        <f t="shared" si="9"/>
        <v/>
      </c>
      <c r="AC51" s="23" t="str">
        <f>'Extra look-up'!F49</f>
        <v/>
      </c>
      <c r="AD51" s="23" t="str">
        <f ca="1">'Extra look-up'!H49</f>
        <v>OK</v>
      </c>
      <c r="AE51" s="23">
        <f t="shared" ca="1" si="10"/>
        <v>1</v>
      </c>
      <c r="AF51" s="23" t="str">
        <f>'Extra look-up'!F49</f>
        <v/>
      </c>
      <c r="AG51" s="23" t="str">
        <f>IF(E51="","",IF(ISNUMBER(MATCH(E51,'Backing Sheet - Buildings'!$AA$2:$AA$101,0)),1,0))</f>
        <v/>
      </c>
      <c r="AL51" s="23"/>
      <c r="AM51" s="23"/>
      <c r="AO51" s="23"/>
      <c r="AR51" s="26"/>
      <c r="AS51" s="26"/>
      <c r="AT51" s="322" t="s">
        <v>764</v>
      </c>
      <c r="AU51" s="304"/>
      <c r="AV51" s="90"/>
      <c r="AW51" s="88"/>
      <c r="AX51" s="88"/>
      <c r="AY51" s="88"/>
      <c r="AZ51" s="87"/>
      <c r="BA51" s="87"/>
      <c r="BB51" s="87"/>
      <c r="BC51" s="87"/>
      <c r="BD51" s="87"/>
      <c r="BE51" s="87"/>
      <c r="BF51" s="87"/>
      <c r="BG51" s="87"/>
      <c r="BH51" s="87"/>
      <c r="BI51" s="82"/>
      <c r="BJ51" s="82"/>
      <c r="BK51" s="82"/>
      <c r="BL51" s="82"/>
      <c r="BM51" s="82"/>
      <c r="BN51" s="82"/>
      <c r="BO51" s="82"/>
      <c r="BP51" s="82"/>
      <c r="BQ51" s="82"/>
      <c r="BR51" s="82"/>
      <c r="BS51" s="82"/>
      <c r="BT51" s="82"/>
      <c r="BU51" s="82"/>
      <c r="BV51" s="82"/>
      <c r="BW51" s="82"/>
      <c r="BX51" s="82"/>
      <c r="BY51" s="82"/>
      <c r="BZ51" s="82"/>
      <c r="CA51" s="82"/>
      <c r="CB51" s="82"/>
      <c r="CC51" s="82"/>
      <c r="CD51" s="82"/>
    </row>
    <row r="52" spans="1:82" s="10" customFormat="1" ht="34.4" customHeight="1" x14ac:dyDescent="0.3">
      <c r="A52" s="600" t="s">
        <v>835</v>
      </c>
      <c r="B52" s="327"/>
      <c r="C52" s="456"/>
      <c r="D52" s="456"/>
      <c r="E52" s="328"/>
      <c r="F52" s="784"/>
      <c r="G52" s="328"/>
      <c r="H52" s="328"/>
      <c r="I52" s="314"/>
      <c r="J52" s="787"/>
      <c r="K52" s="315"/>
      <c r="L52" s="832" t="str">
        <f t="shared" si="0"/>
        <v/>
      </c>
      <c r="M52" s="602">
        <f t="shared" si="1"/>
        <v>0</v>
      </c>
      <c r="N52" s="603"/>
      <c r="O52" s="646" t="str">
        <f t="shared" si="11"/>
        <v/>
      </c>
      <c r="P52" s="647" t="str">
        <f t="shared" si="3"/>
        <v/>
      </c>
      <c r="Q52" s="649" t="str">
        <f t="shared" si="12"/>
        <v/>
      </c>
      <c r="R52" s="647" t="str">
        <f t="shared" si="5"/>
        <v/>
      </c>
      <c r="S52" s="647" t="str">
        <f t="shared" si="6"/>
        <v/>
      </c>
      <c r="T52" s="648" t="str">
        <f t="shared" si="7"/>
        <v/>
      </c>
      <c r="U52" s="644" t="str">
        <f ca="1">IF('Extra look-up'!$H50="Work Type","Check Work Type",IF(AND(H52="",I52="",G52="",K52="",L52=""),"",IF(OR(H52="",I52="",G52="",K52="",L52=""),"Check all fields completed correctly",IF(AND(H52="",OR(I52&lt;&gt;"",G52&lt;&gt;"",K52&lt;&gt;"")),"Check all fields completed correctly","OK"))))</f>
        <v/>
      </c>
      <c r="X52" s="636" t="str">
        <f>IF(G52="","",IF($C$9&lt;VLOOKUP(G52,'Eligible Technologies'!D:G,4,FALSE),$C$9,VLOOKUP(G52,'Eligible Technologies'!D:G,4,FALSE)))</f>
        <v/>
      </c>
      <c r="Y52" s="40" t="e">
        <f t="shared" si="8"/>
        <v>#VALUE!</v>
      </c>
      <c r="Z52" s="174" t="str">
        <f ca="1">IFERROR(IF($D$9 = "*Multi*",AVERAGE($AI$333:INDIRECT(CONCATENATE("Ai"&amp;Y52))),AVERAGE($AI$332:INDIRECT(CONCATENATE("Ai"&amp;Y52)))),"")</f>
        <v/>
      </c>
      <c r="AA52" s="23"/>
      <c r="AB52" s="601" t="str">
        <f t="shared" si="9"/>
        <v/>
      </c>
      <c r="AC52" s="23" t="str">
        <f>'Extra look-up'!F50</f>
        <v/>
      </c>
      <c r="AD52" s="23" t="str">
        <f ca="1">'Extra look-up'!H50</f>
        <v>OK</v>
      </c>
      <c r="AE52" s="23">
        <f t="shared" ca="1" si="10"/>
        <v>1</v>
      </c>
      <c r="AF52" s="23" t="str">
        <f>'Extra look-up'!F50</f>
        <v/>
      </c>
      <c r="AG52" s="23" t="str">
        <f>IF(E52="","",IF(ISNUMBER(MATCH(E52,'Backing Sheet - Buildings'!$AA$2:$AA$101,0)),1,0))</f>
        <v/>
      </c>
      <c r="AH52" s="32"/>
      <c r="AI52" s="32"/>
      <c r="AJ52" s="27"/>
      <c r="AK52" s="27"/>
      <c r="AL52" s="23"/>
      <c r="AM52" s="23"/>
      <c r="AN52" s="23"/>
      <c r="AO52" s="23"/>
      <c r="AR52" s="26"/>
      <c r="AS52" s="26"/>
      <c r="AT52" s="322" t="s">
        <v>764</v>
      </c>
      <c r="AU52" s="304"/>
      <c r="AV52" s="90"/>
      <c r="AW52" s="88"/>
      <c r="AX52" s="88"/>
      <c r="AY52" s="88"/>
      <c r="AZ52" s="87"/>
      <c r="BA52" s="87"/>
      <c r="BB52" s="87"/>
      <c r="BC52" s="87"/>
      <c r="BD52" s="87"/>
      <c r="BE52" s="87"/>
      <c r="BF52" s="87"/>
      <c r="BG52" s="87"/>
      <c r="BH52" s="87"/>
      <c r="BI52" s="82"/>
      <c r="BJ52" s="82"/>
      <c r="BK52" s="82"/>
      <c r="BL52" s="82"/>
      <c r="BM52" s="82"/>
      <c r="BN52" s="82"/>
      <c r="BO52" s="82"/>
      <c r="BP52" s="82"/>
      <c r="BQ52" s="82"/>
      <c r="BR52" s="82"/>
      <c r="BS52" s="82"/>
      <c r="BT52" s="82"/>
      <c r="BU52" s="82"/>
      <c r="BV52" s="82"/>
      <c r="BW52" s="82"/>
      <c r="BX52" s="82"/>
      <c r="BY52" s="82"/>
      <c r="BZ52" s="82"/>
      <c r="CA52" s="82"/>
      <c r="CB52" s="82"/>
      <c r="CC52" s="82"/>
      <c r="CD52" s="82"/>
    </row>
    <row r="53" spans="1:82" s="10" customFormat="1" ht="34.4" customHeight="1" x14ac:dyDescent="0.3">
      <c r="A53" s="600" t="s">
        <v>836</v>
      </c>
      <c r="B53" s="327"/>
      <c r="C53" s="456"/>
      <c r="D53" s="456"/>
      <c r="E53" s="328"/>
      <c r="F53" s="784"/>
      <c r="G53" s="328"/>
      <c r="H53" s="328"/>
      <c r="I53" s="314"/>
      <c r="J53" s="787"/>
      <c r="K53" s="315"/>
      <c r="L53" s="832" t="str">
        <f t="shared" si="0"/>
        <v/>
      </c>
      <c r="M53" s="602">
        <f t="shared" si="1"/>
        <v>0</v>
      </c>
      <c r="N53" s="603"/>
      <c r="O53" s="646" t="str">
        <f t="shared" si="11"/>
        <v/>
      </c>
      <c r="P53" s="647" t="str">
        <f t="shared" si="3"/>
        <v/>
      </c>
      <c r="Q53" s="649" t="str">
        <f t="shared" si="12"/>
        <v/>
      </c>
      <c r="R53" s="647" t="str">
        <f t="shared" si="5"/>
        <v/>
      </c>
      <c r="S53" s="647" t="str">
        <f t="shared" si="6"/>
        <v/>
      </c>
      <c r="T53" s="648" t="str">
        <f t="shared" si="7"/>
        <v/>
      </c>
      <c r="U53" s="644" t="str">
        <f ca="1">IF('Extra look-up'!$H51="Work Type","Check Work Type",IF(AND(H53="",I53="",G53="",K53="",L53=""),"",IF(OR(H53="",I53="",G53="",K53="",L53=""),"Check all fields completed correctly",IF(AND(H53="",OR(I53&lt;&gt;"",G53&lt;&gt;"",K53&lt;&gt;"")),"Check all fields completed correctly","OK"))))</f>
        <v/>
      </c>
      <c r="X53" s="636" t="str">
        <f>IF(G53="","",IF($C$9&lt;VLOOKUP(G53,'Eligible Technologies'!D:G,4,FALSE),$C$9,VLOOKUP(G53,'Eligible Technologies'!D:G,4,FALSE)))</f>
        <v/>
      </c>
      <c r="Y53" s="40" t="e">
        <f t="shared" si="8"/>
        <v>#VALUE!</v>
      </c>
      <c r="Z53" s="174" t="str">
        <f ca="1">IFERROR(IF($D$9 = "*Multi*",AVERAGE($AI$333:INDIRECT(CONCATENATE("Ai"&amp;Y53))),AVERAGE($AI$332:INDIRECT(CONCATENATE("Ai"&amp;Y53)))),"")</f>
        <v/>
      </c>
      <c r="AA53" s="23"/>
      <c r="AB53" s="601" t="str">
        <f t="shared" si="9"/>
        <v/>
      </c>
      <c r="AC53" s="23" t="str">
        <f>'Extra look-up'!F51</f>
        <v/>
      </c>
      <c r="AD53" s="23" t="str">
        <f ca="1">'Extra look-up'!H51</f>
        <v>OK</v>
      </c>
      <c r="AE53" s="23">
        <f t="shared" ca="1" si="10"/>
        <v>1</v>
      </c>
      <c r="AF53" s="23" t="str">
        <f>'Extra look-up'!F51</f>
        <v/>
      </c>
      <c r="AG53" s="23" t="str">
        <f>IF(E53="","",IF(ISNUMBER(MATCH(E53,'Backing Sheet - Buildings'!$AA$2:$AA$101,0)),1,0))</f>
        <v/>
      </c>
      <c r="AL53" s="23"/>
      <c r="AM53" s="23"/>
      <c r="AO53" s="23"/>
      <c r="AR53" s="26"/>
      <c r="AS53" s="26"/>
      <c r="AT53" s="322" t="s">
        <v>764</v>
      </c>
      <c r="AU53" s="304"/>
      <c r="AV53" s="90"/>
      <c r="AW53" s="88"/>
      <c r="AX53" s="88"/>
      <c r="AY53" s="88"/>
      <c r="AZ53" s="87"/>
      <c r="BA53" s="87"/>
      <c r="BB53" s="87"/>
      <c r="BC53" s="87"/>
      <c r="BD53" s="87"/>
      <c r="BE53" s="87"/>
      <c r="BF53" s="87"/>
      <c r="BG53" s="87"/>
      <c r="BH53" s="87"/>
      <c r="BI53" s="82"/>
      <c r="BJ53" s="82"/>
      <c r="BK53" s="82"/>
      <c r="BL53" s="82"/>
      <c r="BM53" s="82"/>
      <c r="BN53" s="82"/>
      <c r="BO53" s="82"/>
      <c r="BP53" s="82"/>
      <c r="BQ53" s="82"/>
      <c r="BR53" s="82"/>
      <c r="BS53" s="82"/>
      <c r="BT53" s="82"/>
      <c r="BU53" s="82"/>
      <c r="BV53" s="82"/>
      <c r="BW53" s="82"/>
      <c r="BX53" s="82"/>
      <c r="BY53" s="82"/>
      <c r="BZ53" s="82"/>
      <c r="CA53" s="82"/>
      <c r="CB53" s="82"/>
      <c r="CC53" s="82"/>
      <c r="CD53" s="82"/>
    </row>
    <row r="54" spans="1:82" s="10" customFormat="1" ht="34.4" customHeight="1" x14ac:dyDescent="0.3">
      <c r="A54" s="600" t="s">
        <v>837</v>
      </c>
      <c r="B54" s="327"/>
      <c r="C54" s="456"/>
      <c r="D54" s="456"/>
      <c r="E54" s="328"/>
      <c r="F54" s="784"/>
      <c r="G54" s="328"/>
      <c r="H54" s="328"/>
      <c r="I54" s="314"/>
      <c r="J54" s="787"/>
      <c r="K54" s="315"/>
      <c r="L54" s="832" t="str">
        <f t="shared" si="0"/>
        <v/>
      </c>
      <c r="M54" s="602">
        <f t="shared" si="1"/>
        <v>0</v>
      </c>
      <c r="N54" s="603"/>
      <c r="O54" s="646" t="str">
        <f t="shared" si="11"/>
        <v/>
      </c>
      <c r="P54" s="647" t="str">
        <f t="shared" si="3"/>
        <v/>
      </c>
      <c r="Q54" s="649" t="str">
        <f t="shared" si="12"/>
        <v/>
      </c>
      <c r="R54" s="647" t="str">
        <f t="shared" si="5"/>
        <v/>
      </c>
      <c r="S54" s="647" t="str">
        <f t="shared" si="6"/>
        <v/>
      </c>
      <c r="T54" s="648" t="str">
        <f t="shared" si="7"/>
        <v/>
      </c>
      <c r="U54" s="644" t="str">
        <f ca="1">IF('Extra look-up'!$H52="Work Type","Check Work Type",IF(AND(H54="",I54="",G54="",K54="",L54=""),"",IF(OR(H54="",I54="",G54="",K54="",L54=""),"Check all fields completed correctly",IF(AND(H54="",OR(I54&lt;&gt;"",G54&lt;&gt;"",K54&lt;&gt;"")),"Check all fields completed correctly","OK"))))</f>
        <v/>
      </c>
      <c r="X54" s="636" t="str">
        <f>IF(G54="","",IF($C$9&lt;VLOOKUP(G54,'Eligible Technologies'!D:G,4,FALSE),$C$9,VLOOKUP(G54,'Eligible Technologies'!D:G,4,FALSE)))</f>
        <v/>
      </c>
      <c r="Y54" s="40" t="e">
        <f t="shared" si="8"/>
        <v>#VALUE!</v>
      </c>
      <c r="Z54" s="174" t="str">
        <f ca="1">IFERROR(IF($D$9 = "*Multi*",AVERAGE($AI$333:INDIRECT(CONCATENATE("Ai"&amp;Y54))),AVERAGE($AI$332:INDIRECT(CONCATENATE("Ai"&amp;Y54)))),"")</f>
        <v/>
      </c>
      <c r="AA54" s="23"/>
      <c r="AB54" s="601" t="str">
        <f t="shared" si="9"/>
        <v/>
      </c>
      <c r="AC54" s="23" t="str">
        <f>'Extra look-up'!F52</f>
        <v/>
      </c>
      <c r="AD54" s="23" t="str">
        <f ca="1">'Extra look-up'!H52</f>
        <v>OK</v>
      </c>
      <c r="AE54" s="23">
        <f t="shared" ca="1" si="10"/>
        <v>1</v>
      </c>
      <c r="AF54" s="23" t="str">
        <f>'Extra look-up'!F52</f>
        <v/>
      </c>
      <c r="AG54" s="23" t="str">
        <f>IF(E54="","",IF(ISNUMBER(MATCH(E54,'Backing Sheet - Buildings'!$AA$2:$AA$101,0)),1,0))</f>
        <v/>
      </c>
      <c r="AL54" s="23"/>
      <c r="AM54" s="23"/>
      <c r="AO54" s="23"/>
      <c r="AR54" s="26"/>
      <c r="AS54" s="26"/>
      <c r="AT54" s="322" t="s">
        <v>764</v>
      </c>
      <c r="AU54" s="304"/>
      <c r="AV54" s="90"/>
      <c r="AW54" s="88"/>
      <c r="AX54" s="88"/>
      <c r="AY54" s="88"/>
      <c r="AZ54" s="87"/>
      <c r="BA54" s="87"/>
      <c r="BB54" s="87"/>
      <c r="BC54" s="87"/>
      <c r="BD54" s="87"/>
      <c r="BE54" s="87"/>
      <c r="BF54" s="87"/>
      <c r="BG54" s="87"/>
      <c r="BH54" s="87"/>
      <c r="BI54" s="82"/>
      <c r="BJ54" s="82"/>
      <c r="BK54" s="82"/>
      <c r="BL54" s="82"/>
      <c r="BM54" s="82"/>
      <c r="BN54" s="82"/>
      <c r="BO54" s="82"/>
      <c r="BP54" s="82"/>
      <c r="BQ54" s="82"/>
      <c r="BR54" s="82"/>
      <c r="BS54" s="82"/>
      <c r="BT54" s="82"/>
      <c r="BU54" s="82"/>
      <c r="BV54" s="82"/>
      <c r="BW54" s="82"/>
      <c r="BX54" s="82"/>
      <c r="BY54" s="82"/>
      <c r="BZ54" s="82"/>
      <c r="CA54" s="82"/>
      <c r="CB54" s="82"/>
      <c r="CC54" s="82"/>
      <c r="CD54" s="82"/>
    </row>
    <row r="55" spans="1:82" s="10" customFormat="1" ht="34.4" customHeight="1" x14ac:dyDescent="0.3">
      <c r="A55" s="600" t="s">
        <v>838</v>
      </c>
      <c r="B55" s="327"/>
      <c r="C55" s="456"/>
      <c r="D55" s="456"/>
      <c r="E55" s="328"/>
      <c r="F55" s="784"/>
      <c r="G55" s="328"/>
      <c r="H55" s="328"/>
      <c r="I55" s="314"/>
      <c r="J55" s="787"/>
      <c r="K55" s="315"/>
      <c r="L55" s="832" t="str">
        <f t="shared" si="0"/>
        <v/>
      </c>
      <c r="M55" s="602">
        <f t="shared" si="1"/>
        <v>0</v>
      </c>
      <c r="N55" s="603"/>
      <c r="O55" s="646" t="str">
        <f t="shared" si="11"/>
        <v/>
      </c>
      <c r="P55" s="647" t="str">
        <f t="shared" si="3"/>
        <v/>
      </c>
      <c r="Q55" s="649" t="str">
        <f t="shared" si="12"/>
        <v/>
      </c>
      <c r="R55" s="647" t="str">
        <f t="shared" si="5"/>
        <v/>
      </c>
      <c r="S55" s="647" t="str">
        <f t="shared" si="6"/>
        <v/>
      </c>
      <c r="T55" s="648" t="str">
        <f t="shared" si="7"/>
        <v/>
      </c>
      <c r="U55" s="644" t="str">
        <f ca="1">IF('Extra look-up'!$H53="Work Type","Check Work Type",IF(AND(H55="",I55="",G55="",K55="",L55=""),"",IF(OR(H55="",I55="",G55="",K55="",L55=""),"Check all fields completed correctly",IF(AND(H55="",OR(I55&lt;&gt;"",G55&lt;&gt;"",K55&lt;&gt;"")),"Check all fields completed correctly","OK"))))</f>
        <v/>
      </c>
      <c r="X55" s="636" t="str">
        <f>IF(G55="","",IF($C$9&lt;VLOOKUP(G55,'Eligible Technologies'!D:G,4,FALSE),$C$9,VLOOKUP(G55,'Eligible Technologies'!D:G,4,FALSE)))</f>
        <v/>
      </c>
      <c r="Y55" s="40" t="e">
        <f t="shared" si="8"/>
        <v>#VALUE!</v>
      </c>
      <c r="Z55" s="174" t="str">
        <f ca="1">IFERROR(IF($D$9 = "*Multi*",AVERAGE($AI$333:INDIRECT(CONCATENATE("Ai"&amp;Y55))),AVERAGE($AI$332:INDIRECT(CONCATENATE("Ai"&amp;Y55)))),"")</f>
        <v/>
      </c>
      <c r="AA55" s="23"/>
      <c r="AB55" s="601" t="str">
        <f t="shared" si="9"/>
        <v/>
      </c>
      <c r="AC55" s="23" t="str">
        <f>'Extra look-up'!F53</f>
        <v/>
      </c>
      <c r="AD55" s="23" t="str">
        <f ca="1">'Extra look-up'!H53</f>
        <v>OK</v>
      </c>
      <c r="AE55" s="23">
        <f t="shared" ca="1" si="10"/>
        <v>1</v>
      </c>
      <c r="AF55" s="23" t="str">
        <f>'Extra look-up'!F53</f>
        <v/>
      </c>
      <c r="AG55" s="23" t="str">
        <f>IF(E55="","",IF(ISNUMBER(MATCH(E55,'Backing Sheet - Buildings'!$AA$2:$AA$101,0)),1,0))</f>
        <v/>
      </c>
      <c r="AH55" s="32"/>
      <c r="AI55" s="32"/>
      <c r="AJ55" s="27"/>
      <c r="AK55" s="27"/>
      <c r="AL55" s="23"/>
      <c r="AM55" s="23"/>
      <c r="AN55" s="23"/>
      <c r="AO55" s="23"/>
      <c r="AR55" s="26"/>
      <c r="AS55" s="26"/>
      <c r="AT55" s="322" t="s">
        <v>764</v>
      </c>
      <c r="AU55" s="304"/>
      <c r="AV55" s="90"/>
      <c r="AW55" s="88"/>
      <c r="AX55" s="88"/>
      <c r="AY55" s="88"/>
      <c r="AZ55" s="87"/>
      <c r="BA55" s="87"/>
      <c r="BB55" s="87"/>
      <c r="BC55" s="87"/>
      <c r="BD55" s="87"/>
      <c r="BE55" s="87"/>
      <c r="BF55" s="87"/>
      <c r="BG55" s="87"/>
      <c r="BH55" s="87"/>
      <c r="BI55" s="82"/>
      <c r="BJ55" s="82"/>
      <c r="BK55" s="82"/>
      <c r="BL55" s="82"/>
      <c r="BM55" s="82"/>
      <c r="BN55" s="82"/>
      <c r="BO55" s="82"/>
      <c r="BP55" s="82"/>
      <c r="BQ55" s="82"/>
      <c r="BR55" s="82"/>
      <c r="BS55" s="82"/>
      <c r="BT55" s="82"/>
      <c r="BU55" s="82"/>
      <c r="BV55" s="82"/>
      <c r="BW55" s="82"/>
      <c r="BX55" s="82"/>
      <c r="BY55" s="82"/>
      <c r="BZ55" s="82"/>
      <c r="CA55" s="82"/>
      <c r="CB55" s="82"/>
      <c r="CC55" s="82"/>
      <c r="CD55" s="82"/>
    </row>
    <row r="56" spans="1:82" s="10" customFormat="1" ht="34.4" customHeight="1" x14ac:dyDescent="0.3">
      <c r="A56" s="600" t="s">
        <v>839</v>
      </c>
      <c r="B56" s="327"/>
      <c r="C56" s="456"/>
      <c r="D56" s="456"/>
      <c r="E56" s="328"/>
      <c r="F56" s="784"/>
      <c r="G56" s="328"/>
      <c r="H56" s="328"/>
      <c r="I56" s="314"/>
      <c r="J56" s="787"/>
      <c r="K56" s="315"/>
      <c r="L56" s="832" t="str">
        <f t="shared" si="0"/>
        <v/>
      </c>
      <c r="M56" s="602">
        <f t="shared" si="1"/>
        <v>0</v>
      </c>
      <c r="N56" s="603"/>
      <c r="O56" s="646" t="str">
        <f t="shared" si="11"/>
        <v/>
      </c>
      <c r="P56" s="647" t="str">
        <f t="shared" si="3"/>
        <v/>
      </c>
      <c r="Q56" s="649" t="str">
        <f t="shared" si="12"/>
        <v/>
      </c>
      <c r="R56" s="647" t="str">
        <f t="shared" si="5"/>
        <v/>
      </c>
      <c r="S56" s="647" t="str">
        <f t="shared" si="6"/>
        <v/>
      </c>
      <c r="T56" s="648" t="str">
        <f t="shared" si="7"/>
        <v/>
      </c>
      <c r="U56" s="644" t="str">
        <f ca="1">IF('Extra look-up'!$H54="Work Type","Check Work Type",IF(AND(H56="",I56="",G56="",K56="",L56=""),"",IF(OR(H56="",I56="",G56="",K56="",L56=""),"Check all fields completed correctly",IF(AND(H56="",OR(I56&lt;&gt;"",G56&lt;&gt;"",K56&lt;&gt;"")),"Check all fields completed correctly","OK"))))</f>
        <v/>
      </c>
      <c r="X56" s="636" t="str">
        <f>IF(G56="","",IF($C$9&lt;VLOOKUP(G56,'Eligible Technologies'!D:G,4,FALSE),$C$9,VLOOKUP(G56,'Eligible Technologies'!D:G,4,FALSE)))</f>
        <v/>
      </c>
      <c r="Y56" s="40" t="e">
        <f t="shared" si="8"/>
        <v>#VALUE!</v>
      </c>
      <c r="Z56" s="174" t="str">
        <f ca="1">IFERROR(IF($D$9 = "*Multi*",AVERAGE($AI$333:INDIRECT(CONCATENATE("Ai"&amp;Y56))),AVERAGE($AI$332:INDIRECT(CONCATENATE("Ai"&amp;Y56)))),"")</f>
        <v/>
      </c>
      <c r="AA56" s="23"/>
      <c r="AB56" s="601" t="str">
        <f t="shared" si="9"/>
        <v/>
      </c>
      <c r="AC56" s="23" t="str">
        <f>'Extra look-up'!F54</f>
        <v/>
      </c>
      <c r="AD56" s="23" t="str">
        <f ca="1">'Extra look-up'!H54</f>
        <v>OK</v>
      </c>
      <c r="AE56" s="23">
        <f t="shared" ca="1" si="10"/>
        <v>1</v>
      </c>
      <c r="AF56" s="23" t="str">
        <f>'Extra look-up'!F54</f>
        <v/>
      </c>
      <c r="AG56" s="23" t="str">
        <f>IF(E56="","",IF(ISNUMBER(MATCH(E56,'Backing Sheet - Buildings'!$AA$2:$AA$101,0)),1,0))</f>
        <v/>
      </c>
      <c r="AL56" s="23"/>
      <c r="AM56" s="23"/>
      <c r="AO56" s="23"/>
      <c r="AR56" s="26"/>
      <c r="AS56" s="26"/>
      <c r="AT56" s="322" t="s">
        <v>764</v>
      </c>
      <c r="AU56" s="304"/>
      <c r="AV56" s="90"/>
      <c r="AW56" s="88"/>
      <c r="AX56" s="88"/>
      <c r="AY56" s="88"/>
      <c r="AZ56" s="87"/>
      <c r="BA56" s="87"/>
      <c r="BB56" s="87"/>
      <c r="BC56" s="87"/>
      <c r="BD56" s="87"/>
      <c r="BE56" s="87"/>
      <c r="BF56" s="87"/>
      <c r="BG56" s="87"/>
      <c r="BH56" s="87"/>
      <c r="BI56" s="82"/>
      <c r="BJ56" s="82"/>
      <c r="BK56" s="82"/>
      <c r="BL56" s="82"/>
      <c r="BM56" s="82"/>
      <c r="BN56" s="82"/>
      <c r="BO56" s="82"/>
      <c r="BP56" s="82"/>
      <c r="BQ56" s="82"/>
      <c r="BR56" s="82"/>
      <c r="BS56" s="82"/>
      <c r="BT56" s="82"/>
      <c r="BU56" s="82"/>
      <c r="BV56" s="82"/>
      <c r="BW56" s="82"/>
      <c r="BX56" s="82"/>
      <c r="BY56" s="82"/>
      <c r="BZ56" s="82"/>
      <c r="CA56" s="82"/>
      <c r="CB56" s="82"/>
      <c r="CC56" s="82"/>
      <c r="CD56" s="82"/>
    </row>
    <row r="57" spans="1:82" s="10" customFormat="1" ht="34.4" customHeight="1" x14ac:dyDescent="0.3">
      <c r="A57" s="600" t="s">
        <v>840</v>
      </c>
      <c r="B57" s="327"/>
      <c r="C57" s="456"/>
      <c r="D57" s="456"/>
      <c r="E57" s="328"/>
      <c r="F57" s="784"/>
      <c r="G57" s="328"/>
      <c r="H57" s="328"/>
      <c r="I57" s="314"/>
      <c r="J57" s="787"/>
      <c r="K57" s="315"/>
      <c r="L57" s="832" t="str">
        <f t="shared" si="0"/>
        <v/>
      </c>
      <c r="M57" s="602">
        <f t="shared" si="1"/>
        <v>0</v>
      </c>
      <c r="N57" s="603"/>
      <c r="O57" s="646" t="str">
        <f t="shared" si="11"/>
        <v/>
      </c>
      <c r="P57" s="647" t="str">
        <f t="shared" si="3"/>
        <v/>
      </c>
      <c r="Q57" s="649" t="str">
        <f t="shared" si="12"/>
        <v/>
      </c>
      <c r="R57" s="647" t="str">
        <f t="shared" si="5"/>
        <v/>
      </c>
      <c r="S57" s="647" t="str">
        <f t="shared" si="6"/>
        <v/>
      </c>
      <c r="T57" s="648" t="str">
        <f t="shared" si="7"/>
        <v/>
      </c>
      <c r="U57" s="644" t="str">
        <f ca="1">IF('Extra look-up'!$H55="Work Type","Check Work Type",IF(AND(H57="",I57="",G57="",K57="",L57=""),"",IF(OR(H57="",I57="",G57="",K57="",L57=""),"Check all fields completed correctly",IF(AND(H57="",OR(I57&lt;&gt;"",G57&lt;&gt;"",K57&lt;&gt;"")),"Check all fields completed correctly","OK"))))</f>
        <v/>
      </c>
      <c r="X57" s="636" t="str">
        <f>IF(G57="","",IF($C$9&lt;VLOOKUP(G57,'Eligible Technologies'!D:G,4,FALSE),$C$9,VLOOKUP(G57,'Eligible Technologies'!D:G,4,FALSE)))</f>
        <v/>
      </c>
      <c r="Y57" s="40" t="e">
        <f t="shared" si="8"/>
        <v>#VALUE!</v>
      </c>
      <c r="Z57" s="174" t="str">
        <f ca="1">IFERROR(IF($D$9 = "*Multi*",AVERAGE($AI$333:INDIRECT(CONCATENATE("Ai"&amp;Y57))),AVERAGE($AI$332:INDIRECT(CONCATENATE("Ai"&amp;Y57)))),"")</f>
        <v/>
      </c>
      <c r="AA57" s="23"/>
      <c r="AB57" s="601" t="str">
        <f t="shared" si="9"/>
        <v/>
      </c>
      <c r="AC57" s="23" t="str">
        <f>'Extra look-up'!F55</f>
        <v/>
      </c>
      <c r="AD57" s="23" t="str">
        <f ca="1">'Extra look-up'!H55</f>
        <v>OK</v>
      </c>
      <c r="AE57" s="23">
        <f t="shared" ca="1" si="10"/>
        <v>1</v>
      </c>
      <c r="AF57" s="23" t="str">
        <f>'Extra look-up'!F55</f>
        <v/>
      </c>
      <c r="AG57" s="23" t="str">
        <f>IF(E57="","",IF(ISNUMBER(MATCH(E57,'Backing Sheet - Buildings'!$AA$2:$AA$101,0)),1,0))</f>
        <v/>
      </c>
      <c r="AL57" s="23"/>
      <c r="AM57" s="23"/>
      <c r="AO57" s="23"/>
      <c r="AR57" s="26"/>
      <c r="AS57" s="26"/>
      <c r="AT57" s="322" t="s">
        <v>764</v>
      </c>
      <c r="AU57" s="304"/>
      <c r="AV57" s="90"/>
      <c r="AW57" s="88"/>
      <c r="AX57" s="88"/>
      <c r="AY57" s="88"/>
      <c r="AZ57" s="87"/>
      <c r="BA57" s="87"/>
      <c r="BB57" s="87"/>
      <c r="BC57" s="87"/>
      <c r="BD57" s="87"/>
      <c r="BE57" s="87"/>
      <c r="BF57" s="87"/>
      <c r="BG57" s="87"/>
      <c r="BH57" s="87"/>
      <c r="BI57" s="82"/>
      <c r="BJ57" s="82"/>
      <c r="BK57" s="82"/>
      <c r="BL57" s="82"/>
      <c r="BM57" s="82"/>
      <c r="BN57" s="82"/>
      <c r="BO57" s="82"/>
      <c r="BP57" s="82"/>
      <c r="BQ57" s="82"/>
      <c r="BR57" s="82"/>
      <c r="BS57" s="82"/>
      <c r="BT57" s="82"/>
      <c r="BU57" s="82"/>
      <c r="BV57" s="82"/>
      <c r="BW57" s="82"/>
      <c r="BX57" s="82"/>
      <c r="BY57" s="82"/>
      <c r="BZ57" s="82"/>
      <c r="CA57" s="82"/>
      <c r="CB57" s="82"/>
      <c r="CC57" s="82"/>
      <c r="CD57" s="82"/>
    </row>
    <row r="58" spans="1:82" s="10" customFormat="1" ht="34.4" customHeight="1" x14ac:dyDescent="0.3">
      <c r="A58" s="600" t="s">
        <v>841</v>
      </c>
      <c r="B58" s="327"/>
      <c r="C58" s="456"/>
      <c r="D58" s="456"/>
      <c r="E58" s="328"/>
      <c r="F58" s="784"/>
      <c r="G58" s="328"/>
      <c r="H58" s="328"/>
      <c r="I58" s="314"/>
      <c r="J58" s="787"/>
      <c r="K58" s="315"/>
      <c r="L58" s="832" t="str">
        <f t="shared" si="0"/>
        <v/>
      </c>
      <c r="M58" s="602">
        <f t="shared" si="1"/>
        <v>0</v>
      </c>
      <c r="N58" s="603"/>
      <c r="O58" s="646" t="str">
        <f t="shared" si="11"/>
        <v/>
      </c>
      <c r="P58" s="647" t="str">
        <f t="shared" si="3"/>
        <v/>
      </c>
      <c r="Q58" s="649" t="str">
        <f t="shared" si="12"/>
        <v/>
      </c>
      <c r="R58" s="647" t="str">
        <f t="shared" si="5"/>
        <v/>
      </c>
      <c r="S58" s="647" t="str">
        <f t="shared" si="6"/>
        <v/>
      </c>
      <c r="T58" s="648" t="str">
        <f t="shared" si="7"/>
        <v/>
      </c>
      <c r="U58" s="644" t="str">
        <f ca="1">IF('Extra look-up'!$H56="Work Type","Check Work Type",IF(AND(H58="",I58="",G58="",K58="",L58=""),"",IF(OR(H58="",I58="",G58="",K58="",L58=""),"Check all fields completed correctly",IF(AND(H58="",OR(I58&lt;&gt;"",G58&lt;&gt;"",K58&lt;&gt;"")),"Check all fields completed correctly","OK"))))</f>
        <v/>
      </c>
      <c r="X58" s="636" t="str">
        <f>IF(G58="","",IF($C$9&lt;VLOOKUP(G58,'Eligible Technologies'!D:G,4,FALSE),$C$9,VLOOKUP(G58,'Eligible Technologies'!D:G,4,FALSE)))</f>
        <v/>
      </c>
      <c r="Y58" s="40" t="e">
        <f t="shared" si="8"/>
        <v>#VALUE!</v>
      </c>
      <c r="Z58" s="174" t="str">
        <f ca="1">IFERROR(IF($D$9 = "*Multi*",AVERAGE($AI$333:INDIRECT(CONCATENATE("Ai"&amp;Y58))),AVERAGE($AI$332:INDIRECT(CONCATENATE("Ai"&amp;Y58)))),"")</f>
        <v/>
      </c>
      <c r="AA58" s="23"/>
      <c r="AB58" s="601" t="str">
        <f t="shared" si="9"/>
        <v/>
      </c>
      <c r="AC58" s="23" t="str">
        <f>'Extra look-up'!F56</f>
        <v/>
      </c>
      <c r="AD58" s="23" t="str">
        <f ca="1">'Extra look-up'!H56</f>
        <v>OK</v>
      </c>
      <c r="AE58" s="23">
        <f t="shared" ca="1" si="10"/>
        <v>1</v>
      </c>
      <c r="AF58" s="23" t="str">
        <f>'Extra look-up'!F56</f>
        <v/>
      </c>
      <c r="AG58" s="23" t="str">
        <f>IF(E58="","",IF(ISNUMBER(MATCH(E58,'Backing Sheet - Buildings'!$AA$2:$AA$101,0)),1,0))</f>
        <v/>
      </c>
      <c r="AH58" s="32"/>
      <c r="AI58" s="32"/>
      <c r="AJ58" s="27"/>
      <c r="AK58" s="27"/>
      <c r="AL58" s="23"/>
      <c r="AM58" s="23"/>
      <c r="AN58" s="23"/>
      <c r="AO58" s="23"/>
      <c r="AR58" s="26"/>
      <c r="AS58" s="26"/>
      <c r="AT58" s="322" t="s">
        <v>764</v>
      </c>
      <c r="AU58" s="304"/>
      <c r="AV58" s="90"/>
      <c r="AW58" s="88"/>
      <c r="AX58" s="88"/>
      <c r="AY58" s="88"/>
      <c r="AZ58" s="87"/>
      <c r="BA58" s="87"/>
      <c r="BB58" s="87"/>
      <c r="BC58" s="87"/>
      <c r="BD58" s="87"/>
      <c r="BE58" s="87"/>
      <c r="BF58" s="87"/>
      <c r="BG58" s="87"/>
      <c r="BH58" s="87"/>
      <c r="BI58" s="82"/>
      <c r="BJ58" s="82"/>
      <c r="BK58" s="82"/>
      <c r="BL58" s="82"/>
      <c r="BM58" s="82"/>
      <c r="BN58" s="82"/>
      <c r="BO58" s="82"/>
      <c r="BP58" s="82"/>
      <c r="BQ58" s="82"/>
      <c r="BR58" s="82"/>
      <c r="BS58" s="82"/>
      <c r="BT58" s="82"/>
      <c r="BU58" s="82"/>
      <c r="BV58" s="82"/>
      <c r="BW58" s="82"/>
      <c r="BX58" s="82"/>
      <c r="BY58" s="82"/>
      <c r="BZ58" s="82"/>
      <c r="CA58" s="82"/>
      <c r="CB58" s="82"/>
      <c r="CC58" s="82"/>
      <c r="CD58" s="82"/>
    </row>
    <row r="59" spans="1:82" s="10" customFormat="1" ht="34.4" customHeight="1" x14ac:dyDescent="0.3">
      <c r="A59" s="600" t="s">
        <v>842</v>
      </c>
      <c r="B59" s="327"/>
      <c r="C59" s="456"/>
      <c r="D59" s="456"/>
      <c r="E59" s="328"/>
      <c r="F59" s="784"/>
      <c r="G59" s="328"/>
      <c r="H59" s="328"/>
      <c r="I59" s="314"/>
      <c r="J59" s="787"/>
      <c r="K59" s="315"/>
      <c r="L59" s="832" t="str">
        <f t="shared" si="0"/>
        <v/>
      </c>
      <c r="M59" s="602">
        <f t="shared" si="1"/>
        <v>0</v>
      </c>
      <c r="N59" s="603"/>
      <c r="O59" s="646" t="str">
        <f t="shared" si="11"/>
        <v/>
      </c>
      <c r="P59" s="647" t="str">
        <f t="shared" si="3"/>
        <v/>
      </c>
      <c r="Q59" s="649" t="str">
        <f t="shared" si="12"/>
        <v/>
      </c>
      <c r="R59" s="647" t="str">
        <f t="shared" si="5"/>
        <v/>
      </c>
      <c r="S59" s="647" t="str">
        <f t="shared" si="6"/>
        <v/>
      </c>
      <c r="T59" s="648" t="str">
        <f t="shared" si="7"/>
        <v/>
      </c>
      <c r="U59" s="644" t="str">
        <f ca="1">IF('Extra look-up'!$H57="Work Type","Check Work Type",IF(AND(H59="",I59="",G59="",K59="",L59=""),"",IF(OR(H59="",I59="",G59="",K59="",L59=""),"Check all fields completed correctly",IF(AND(H59="",OR(I59&lt;&gt;"",G59&lt;&gt;"",K59&lt;&gt;"")),"Check all fields completed correctly","OK"))))</f>
        <v/>
      </c>
      <c r="X59" s="636" t="str">
        <f>IF(G59="","",IF($C$9&lt;VLOOKUP(G59,'Eligible Technologies'!D:G,4,FALSE),$C$9,VLOOKUP(G59,'Eligible Technologies'!D:G,4,FALSE)))</f>
        <v/>
      </c>
      <c r="Y59" s="40" t="e">
        <f t="shared" si="8"/>
        <v>#VALUE!</v>
      </c>
      <c r="Z59" s="174" t="str">
        <f ca="1">IFERROR(IF($D$9 = "*Multi*",AVERAGE($AI$333:INDIRECT(CONCATENATE("Ai"&amp;Y59))),AVERAGE($AI$332:INDIRECT(CONCATENATE("Ai"&amp;Y59)))),"")</f>
        <v/>
      </c>
      <c r="AA59" s="23"/>
      <c r="AB59" s="601" t="str">
        <f t="shared" si="9"/>
        <v/>
      </c>
      <c r="AC59" s="23" t="str">
        <f>'Extra look-up'!F57</f>
        <v/>
      </c>
      <c r="AD59" s="23" t="str">
        <f ca="1">'Extra look-up'!H57</f>
        <v>OK</v>
      </c>
      <c r="AE59" s="23">
        <f t="shared" ca="1" si="10"/>
        <v>1</v>
      </c>
      <c r="AF59" s="23" t="str">
        <f>'Extra look-up'!F57</f>
        <v/>
      </c>
      <c r="AG59" s="23" t="str">
        <f>IF(E59="","",IF(ISNUMBER(MATCH(E59,'Backing Sheet - Buildings'!$AA$2:$AA$101,0)),1,0))</f>
        <v/>
      </c>
      <c r="AL59" s="23"/>
      <c r="AM59" s="23"/>
      <c r="AO59" s="23"/>
      <c r="AR59" s="26"/>
      <c r="AS59" s="26"/>
      <c r="AT59" s="322" t="s">
        <v>764</v>
      </c>
      <c r="AU59" s="304"/>
      <c r="AV59" s="90"/>
      <c r="AW59" s="88"/>
      <c r="AX59" s="88"/>
      <c r="AY59" s="88"/>
      <c r="AZ59" s="87"/>
      <c r="BA59" s="87"/>
      <c r="BB59" s="87"/>
      <c r="BC59" s="87"/>
      <c r="BD59" s="87"/>
      <c r="BE59" s="87"/>
      <c r="BF59" s="87"/>
      <c r="BG59" s="87"/>
      <c r="BH59" s="87"/>
      <c r="BI59" s="82"/>
      <c r="BJ59" s="82"/>
      <c r="BK59" s="82"/>
      <c r="BL59" s="82"/>
      <c r="BM59" s="82"/>
      <c r="BN59" s="82"/>
      <c r="BO59" s="82"/>
      <c r="BP59" s="82"/>
      <c r="BQ59" s="82"/>
      <c r="BR59" s="82"/>
      <c r="BS59" s="82"/>
      <c r="BT59" s="82"/>
      <c r="BU59" s="82"/>
      <c r="BV59" s="82"/>
      <c r="BW59" s="82"/>
      <c r="BX59" s="82"/>
      <c r="BY59" s="82"/>
      <c r="BZ59" s="82"/>
      <c r="CA59" s="82"/>
      <c r="CB59" s="82"/>
      <c r="CC59" s="82"/>
      <c r="CD59" s="82"/>
    </row>
    <row r="60" spans="1:82" s="10" customFormat="1" ht="34.4" customHeight="1" x14ac:dyDescent="0.3">
      <c r="A60" s="600" t="s">
        <v>843</v>
      </c>
      <c r="B60" s="327"/>
      <c r="C60" s="456"/>
      <c r="D60" s="456"/>
      <c r="E60" s="328"/>
      <c r="F60" s="784"/>
      <c r="G60" s="328"/>
      <c r="H60" s="328"/>
      <c r="I60" s="314"/>
      <c r="J60" s="787"/>
      <c r="K60" s="315"/>
      <c r="L60" s="832" t="str">
        <f t="shared" si="0"/>
        <v/>
      </c>
      <c r="M60" s="602">
        <f t="shared" si="1"/>
        <v>0</v>
      </c>
      <c r="N60" s="603"/>
      <c r="O60" s="646" t="str">
        <f t="shared" si="11"/>
        <v/>
      </c>
      <c r="P60" s="647" t="str">
        <f t="shared" si="3"/>
        <v/>
      </c>
      <c r="Q60" s="649" t="str">
        <f t="shared" si="12"/>
        <v/>
      </c>
      <c r="R60" s="647" t="str">
        <f t="shared" si="5"/>
        <v/>
      </c>
      <c r="S60" s="647" t="str">
        <f t="shared" si="6"/>
        <v/>
      </c>
      <c r="T60" s="648" t="str">
        <f t="shared" si="7"/>
        <v/>
      </c>
      <c r="U60" s="644" t="str">
        <f ca="1">IF('Extra look-up'!$H58="Work Type","Check Work Type",IF(AND(H60="",I60="",G60="",K60="",L60=""),"",IF(OR(H60="",I60="",G60="",K60="",L60=""),"Check all fields completed correctly",IF(AND(H60="",OR(I60&lt;&gt;"",G60&lt;&gt;"",K60&lt;&gt;"")),"Check all fields completed correctly","OK"))))</f>
        <v/>
      </c>
      <c r="X60" s="636" t="str">
        <f>IF(G60="","",IF($C$9&lt;VLOOKUP(G60,'Eligible Technologies'!D:G,4,FALSE),$C$9,VLOOKUP(G60,'Eligible Technologies'!D:G,4,FALSE)))</f>
        <v/>
      </c>
      <c r="Y60" s="40" t="e">
        <f t="shared" si="8"/>
        <v>#VALUE!</v>
      </c>
      <c r="Z60" s="174" t="str">
        <f ca="1">IFERROR(IF($D$9 = "*Multi*",AVERAGE($AI$333:INDIRECT(CONCATENATE("Ai"&amp;Y60))),AVERAGE($AI$332:INDIRECT(CONCATENATE("Ai"&amp;Y60)))),"")</f>
        <v/>
      </c>
      <c r="AA60" s="23"/>
      <c r="AB60" s="601" t="str">
        <f t="shared" si="9"/>
        <v/>
      </c>
      <c r="AC60" s="23" t="str">
        <f>'Extra look-up'!F58</f>
        <v/>
      </c>
      <c r="AD60" s="23" t="str">
        <f ca="1">'Extra look-up'!H58</f>
        <v>OK</v>
      </c>
      <c r="AE60" s="23">
        <f t="shared" ca="1" si="10"/>
        <v>1</v>
      </c>
      <c r="AF60" s="23" t="str">
        <f>'Extra look-up'!F58</f>
        <v/>
      </c>
      <c r="AG60" s="23" t="str">
        <f>IF(E60="","",IF(ISNUMBER(MATCH(E60,'Backing Sheet - Buildings'!$AA$2:$AA$101,0)),1,0))</f>
        <v/>
      </c>
      <c r="AL60" s="23"/>
      <c r="AM60" s="23"/>
      <c r="AO60" s="23"/>
      <c r="AR60" s="26"/>
      <c r="AS60" s="26"/>
      <c r="AT60" s="322" t="s">
        <v>764</v>
      </c>
      <c r="AU60" s="304"/>
      <c r="AV60" s="90"/>
      <c r="AW60" s="88"/>
      <c r="AX60" s="88"/>
      <c r="AY60" s="88"/>
      <c r="AZ60" s="87"/>
      <c r="BA60" s="87"/>
      <c r="BB60" s="87"/>
      <c r="BC60" s="87"/>
      <c r="BD60" s="87"/>
      <c r="BE60" s="87"/>
      <c r="BF60" s="87"/>
      <c r="BG60" s="87"/>
      <c r="BH60" s="87"/>
      <c r="BI60" s="82"/>
      <c r="BJ60" s="82"/>
      <c r="BK60" s="82"/>
      <c r="BL60" s="82"/>
      <c r="BM60" s="82"/>
      <c r="BN60" s="82"/>
      <c r="BO60" s="82"/>
      <c r="BP60" s="82"/>
      <c r="BQ60" s="82"/>
      <c r="BR60" s="82"/>
      <c r="BS60" s="82"/>
      <c r="BT60" s="82"/>
      <c r="BU60" s="82"/>
      <c r="BV60" s="82"/>
      <c r="BW60" s="82"/>
      <c r="BX60" s="82"/>
      <c r="BY60" s="82"/>
      <c r="BZ60" s="82"/>
      <c r="CA60" s="82"/>
      <c r="CB60" s="82"/>
      <c r="CC60" s="82"/>
      <c r="CD60" s="82"/>
    </row>
    <row r="61" spans="1:82" s="10" customFormat="1" ht="34.4" customHeight="1" x14ac:dyDescent="0.3">
      <c r="A61" s="600" t="s">
        <v>844</v>
      </c>
      <c r="B61" s="327"/>
      <c r="C61" s="456"/>
      <c r="D61" s="456"/>
      <c r="E61" s="328"/>
      <c r="F61" s="784"/>
      <c r="G61" s="328"/>
      <c r="H61" s="328"/>
      <c r="I61" s="314"/>
      <c r="J61" s="787"/>
      <c r="K61" s="315"/>
      <c r="L61" s="832" t="str">
        <f t="shared" si="0"/>
        <v/>
      </c>
      <c r="M61" s="602">
        <f t="shared" si="1"/>
        <v>0</v>
      </c>
      <c r="N61" s="603"/>
      <c r="O61" s="646" t="str">
        <f t="shared" si="11"/>
        <v/>
      </c>
      <c r="P61" s="647" t="str">
        <f t="shared" si="3"/>
        <v/>
      </c>
      <c r="Q61" s="649" t="str">
        <f t="shared" si="12"/>
        <v/>
      </c>
      <c r="R61" s="647" t="str">
        <f t="shared" si="5"/>
        <v/>
      </c>
      <c r="S61" s="647" t="str">
        <f t="shared" si="6"/>
        <v/>
      </c>
      <c r="T61" s="648" t="str">
        <f t="shared" si="7"/>
        <v/>
      </c>
      <c r="U61" s="644" t="str">
        <f ca="1">IF('Extra look-up'!$H59="Work Type","Check Work Type",IF(AND(H61="",I61="",G61="",K61="",L61=""),"",IF(OR(H61="",I61="",G61="",K61="",L61=""),"Check all fields completed correctly",IF(AND(H61="",OR(I61&lt;&gt;"",G61&lt;&gt;"",K61&lt;&gt;"")),"Check all fields completed correctly","OK"))))</f>
        <v/>
      </c>
      <c r="X61" s="636" t="str">
        <f>IF(G61="","",IF($C$9&lt;VLOOKUP(G61,'Eligible Technologies'!D:G,4,FALSE),$C$9,VLOOKUP(G61,'Eligible Technologies'!D:G,4,FALSE)))</f>
        <v/>
      </c>
      <c r="Y61" s="40" t="e">
        <f t="shared" si="8"/>
        <v>#VALUE!</v>
      </c>
      <c r="Z61" s="174" t="str">
        <f ca="1">IFERROR(IF($D$9 = "*Multi*",AVERAGE($AI$333:INDIRECT(CONCATENATE("Ai"&amp;Y61))),AVERAGE($AI$332:INDIRECT(CONCATENATE("Ai"&amp;Y61)))),"")</f>
        <v/>
      </c>
      <c r="AA61" s="23"/>
      <c r="AB61" s="601" t="str">
        <f t="shared" si="9"/>
        <v/>
      </c>
      <c r="AC61" s="23" t="str">
        <f>'Extra look-up'!F59</f>
        <v/>
      </c>
      <c r="AD61" s="23" t="str">
        <f ca="1">'Extra look-up'!H59</f>
        <v>OK</v>
      </c>
      <c r="AE61" s="23">
        <f t="shared" ca="1" si="10"/>
        <v>1</v>
      </c>
      <c r="AF61" s="23" t="str">
        <f>'Extra look-up'!F59</f>
        <v/>
      </c>
      <c r="AG61" s="23" t="str">
        <f>IF(E61="","",IF(ISNUMBER(MATCH(E61,'Backing Sheet - Buildings'!$AA$2:$AA$101,0)),1,0))</f>
        <v/>
      </c>
      <c r="AH61" s="32"/>
      <c r="AI61" s="32"/>
      <c r="AJ61" s="27"/>
      <c r="AK61" s="27"/>
      <c r="AL61" s="23"/>
      <c r="AM61" s="23"/>
      <c r="AN61" s="23"/>
      <c r="AO61" s="23"/>
      <c r="AR61" s="26"/>
      <c r="AS61" s="26"/>
      <c r="AT61" s="322" t="s">
        <v>764</v>
      </c>
      <c r="AU61" s="304"/>
      <c r="AV61" s="90"/>
      <c r="AW61" s="88"/>
      <c r="AX61" s="88"/>
      <c r="AY61" s="88"/>
      <c r="AZ61" s="87"/>
      <c r="BA61" s="87"/>
      <c r="BB61" s="87"/>
      <c r="BC61" s="87"/>
      <c r="BD61" s="87"/>
      <c r="BE61" s="87"/>
      <c r="BF61" s="87"/>
      <c r="BG61" s="87"/>
      <c r="BH61" s="87"/>
      <c r="BI61" s="82"/>
      <c r="BJ61" s="82"/>
      <c r="BK61" s="82"/>
      <c r="BL61" s="82"/>
      <c r="BM61" s="82"/>
      <c r="BN61" s="82"/>
      <c r="BO61" s="82"/>
      <c r="BP61" s="82"/>
      <c r="BQ61" s="82"/>
      <c r="BR61" s="82"/>
      <c r="BS61" s="82"/>
      <c r="BT61" s="82"/>
      <c r="BU61" s="82"/>
      <c r="BV61" s="82"/>
      <c r="BW61" s="82"/>
      <c r="BX61" s="82"/>
      <c r="BY61" s="82"/>
      <c r="BZ61" s="82"/>
      <c r="CA61" s="82"/>
      <c r="CB61" s="82"/>
      <c r="CC61" s="82"/>
      <c r="CD61" s="82"/>
    </row>
    <row r="62" spans="1:82" s="10" customFormat="1" ht="34.4" customHeight="1" x14ac:dyDescent="0.3">
      <c r="A62" s="600" t="s">
        <v>845</v>
      </c>
      <c r="B62" s="327"/>
      <c r="C62" s="456"/>
      <c r="D62" s="456"/>
      <c r="E62" s="328"/>
      <c r="F62" s="784"/>
      <c r="G62" s="328"/>
      <c r="H62" s="328"/>
      <c r="I62" s="314"/>
      <c r="J62" s="787"/>
      <c r="K62" s="315"/>
      <c r="L62" s="832" t="str">
        <f t="shared" si="0"/>
        <v/>
      </c>
      <c r="M62" s="602">
        <f t="shared" si="1"/>
        <v>0</v>
      </c>
      <c r="N62" s="603"/>
      <c r="O62" s="646" t="str">
        <f t="shared" si="11"/>
        <v/>
      </c>
      <c r="P62" s="647" t="str">
        <f t="shared" si="3"/>
        <v/>
      </c>
      <c r="Q62" s="649" t="str">
        <f t="shared" si="12"/>
        <v/>
      </c>
      <c r="R62" s="647" t="str">
        <f t="shared" si="5"/>
        <v/>
      </c>
      <c r="S62" s="647" t="str">
        <f t="shared" si="6"/>
        <v/>
      </c>
      <c r="T62" s="648" t="str">
        <f t="shared" si="7"/>
        <v/>
      </c>
      <c r="U62" s="644" t="str">
        <f ca="1">IF('Extra look-up'!$H60="Work Type","Check Work Type",IF(AND(H62="",I62="",G62="",K62="",L62=""),"",IF(OR(H62="",I62="",G62="",K62="",L62=""),"Check all fields completed correctly",IF(AND(H62="",OR(I62&lt;&gt;"",G62&lt;&gt;"",K62&lt;&gt;"")),"Check all fields completed correctly","OK"))))</f>
        <v/>
      </c>
      <c r="X62" s="636" t="str">
        <f>IF(G62="","",IF($C$9&lt;VLOOKUP(G62,'Eligible Technologies'!D:G,4,FALSE),$C$9,VLOOKUP(G62,'Eligible Technologies'!D:G,4,FALSE)))</f>
        <v/>
      </c>
      <c r="Y62" s="40" t="e">
        <f t="shared" si="8"/>
        <v>#VALUE!</v>
      </c>
      <c r="Z62" s="174" t="str">
        <f ca="1">IFERROR(IF($D$9 = "*Multi*",AVERAGE($AI$333:INDIRECT(CONCATENATE("Ai"&amp;Y62))),AVERAGE($AI$332:INDIRECT(CONCATENATE("Ai"&amp;Y62)))),"")</f>
        <v/>
      </c>
      <c r="AA62" s="23"/>
      <c r="AB62" s="601" t="str">
        <f t="shared" si="9"/>
        <v/>
      </c>
      <c r="AC62" s="23" t="str">
        <f>'Extra look-up'!F60</f>
        <v/>
      </c>
      <c r="AD62" s="23" t="str">
        <f ca="1">'Extra look-up'!H60</f>
        <v>OK</v>
      </c>
      <c r="AE62" s="23">
        <f t="shared" ca="1" si="10"/>
        <v>1</v>
      </c>
      <c r="AF62" s="23" t="str">
        <f>'Extra look-up'!F60</f>
        <v/>
      </c>
      <c r="AG62" s="23" t="str">
        <f>IF(E62="","",IF(ISNUMBER(MATCH(E62,'Backing Sheet - Buildings'!$AA$2:$AA$101,0)),1,0))</f>
        <v/>
      </c>
      <c r="AL62" s="23"/>
      <c r="AM62" s="23"/>
      <c r="AO62" s="23"/>
      <c r="AR62" s="26"/>
      <c r="AS62" s="26"/>
      <c r="AT62" s="322" t="s">
        <v>764</v>
      </c>
      <c r="AU62" s="304"/>
      <c r="AV62" s="90"/>
      <c r="AW62" s="88"/>
      <c r="AX62" s="88"/>
      <c r="AY62" s="88"/>
      <c r="AZ62" s="87"/>
      <c r="BA62" s="87"/>
      <c r="BB62" s="87"/>
      <c r="BC62" s="87"/>
      <c r="BD62" s="87"/>
      <c r="BE62" s="87"/>
      <c r="BF62" s="87"/>
      <c r="BG62" s="87"/>
      <c r="BH62" s="87"/>
      <c r="BI62" s="82"/>
      <c r="BJ62" s="82"/>
      <c r="BK62" s="82"/>
      <c r="BL62" s="82"/>
      <c r="BM62" s="82"/>
      <c r="BN62" s="82"/>
      <c r="BO62" s="82"/>
      <c r="BP62" s="82"/>
      <c r="BQ62" s="82"/>
      <c r="BR62" s="82"/>
      <c r="BS62" s="82"/>
      <c r="BT62" s="82"/>
      <c r="BU62" s="82"/>
      <c r="BV62" s="82"/>
      <c r="BW62" s="82"/>
      <c r="BX62" s="82"/>
      <c r="BY62" s="82"/>
      <c r="BZ62" s="82"/>
      <c r="CA62" s="82"/>
      <c r="CB62" s="82"/>
      <c r="CC62" s="82"/>
      <c r="CD62" s="82"/>
    </row>
    <row r="63" spans="1:82" s="10" customFormat="1" ht="34.4" customHeight="1" x14ac:dyDescent="0.3">
      <c r="A63" s="600" t="s">
        <v>846</v>
      </c>
      <c r="B63" s="327"/>
      <c r="C63" s="456"/>
      <c r="D63" s="456"/>
      <c r="E63" s="328"/>
      <c r="F63" s="784"/>
      <c r="G63" s="328"/>
      <c r="H63" s="328"/>
      <c r="I63" s="314"/>
      <c r="J63" s="787"/>
      <c r="K63" s="315"/>
      <c r="L63" s="832" t="str">
        <f t="shared" si="0"/>
        <v/>
      </c>
      <c r="M63" s="602">
        <f t="shared" si="1"/>
        <v>0</v>
      </c>
      <c r="N63" s="603"/>
      <c r="O63" s="646" t="str">
        <f t="shared" si="11"/>
        <v/>
      </c>
      <c r="P63" s="647" t="str">
        <f t="shared" si="3"/>
        <v/>
      </c>
      <c r="Q63" s="649" t="str">
        <f t="shared" si="12"/>
        <v/>
      </c>
      <c r="R63" s="647" t="str">
        <f t="shared" si="5"/>
        <v/>
      </c>
      <c r="S63" s="647" t="str">
        <f t="shared" si="6"/>
        <v/>
      </c>
      <c r="T63" s="648" t="str">
        <f t="shared" si="7"/>
        <v/>
      </c>
      <c r="U63" s="644" t="str">
        <f ca="1">IF('Extra look-up'!$H61="Work Type","Check Work Type",IF(AND(H63="",I63="",G63="",K63="",L63=""),"",IF(OR(H63="",I63="",G63="",K63="",L63=""),"Check all fields completed correctly",IF(AND(H63="",OR(I63&lt;&gt;"",G63&lt;&gt;"",K63&lt;&gt;"")),"Check all fields completed correctly","OK"))))</f>
        <v/>
      </c>
      <c r="X63" s="636" t="str">
        <f>IF(G63="","",IF($C$9&lt;VLOOKUP(G63,'Eligible Technologies'!D:G,4,FALSE),$C$9,VLOOKUP(G63,'Eligible Technologies'!D:G,4,FALSE)))</f>
        <v/>
      </c>
      <c r="Y63" s="40" t="e">
        <f t="shared" si="8"/>
        <v>#VALUE!</v>
      </c>
      <c r="Z63" s="174" t="str">
        <f ca="1">IFERROR(IF($D$9 = "*Multi*",AVERAGE($AI$333:INDIRECT(CONCATENATE("Ai"&amp;Y63))),AVERAGE($AI$332:INDIRECT(CONCATENATE("Ai"&amp;Y63)))),"")</f>
        <v/>
      </c>
      <c r="AA63" s="23"/>
      <c r="AB63" s="601" t="str">
        <f t="shared" si="9"/>
        <v/>
      </c>
      <c r="AC63" s="23" t="str">
        <f>'Extra look-up'!F61</f>
        <v/>
      </c>
      <c r="AD63" s="23" t="str">
        <f ca="1">'Extra look-up'!H61</f>
        <v>OK</v>
      </c>
      <c r="AE63" s="23">
        <f t="shared" ca="1" si="10"/>
        <v>1</v>
      </c>
      <c r="AF63" s="23" t="str">
        <f>'Extra look-up'!F61</f>
        <v/>
      </c>
      <c r="AG63" s="23" t="str">
        <f>IF(E63="","",IF(ISNUMBER(MATCH(E63,'Backing Sheet - Buildings'!$AA$2:$AA$101,0)),1,0))</f>
        <v/>
      </c>
      <c r="AL63" s="23"/>
      <c r="AM63" s="23"/>
      <c r="AO63" s="23"/>
      <c r="AR63" s="26"/>
      <c r="AS63" s="26"/>
      <c r="AT63" s="322" t="s">
        <v>764</v>
      </c>
      <c r="AU63" s="304"/>
      <c r="AV63" s="90"/>
      <c r="AW63" s="88"/>
      <c r="AX63" s="88"/>
      <c r="AY63" s="88"/>
      <c r="AZ63" s="87"/>
      <c r="BA63" s="87"/>
      <c r="BB63" s="87"/>
      <c r="BC63" s="87"/>
      <c r="BD63" s="87"/>
      <c r="BE63" s="87"/>
      <c r="BF63" s="87"/>
      <c r="BG63" s="87"/>
      <c r="BH63" s="87"/>
      <c r="BI63" s="82"/>
      <c r="BJ63" s="82"/>
      <c r="BK63" s="82"/>
      <c r="BL63" s="82"/>
      <c r="BM63" s="82"/>
      <c r="BN63" s="82"/>
      <c r="BO63" s="82"/>
      <c r="BP63" s="82"/>
      <c r="BQ63" s="82"/>
      <c r="BR63" s="82"/>
      <c r="BS63" s="82"/>
      <c r="BT63" s="82"/>
      <c r="BU63" s="82"/>
      <c r="BV63" s="82"/>
      <c r="BW63" s="82"/>
      <c r="BX63" s="82"/>
      <c r="BY63" s="82"/>
      <c r="BZ63" s="82"/>
      <c r="CA63" s="82"/>
      <c r="CB63" s="82"/>
      <c r="CC63" s="82"/>
      <c r="CD63" s="82"/>
    </row>
    <row r="64" spans="1:82" s="10" customFormat="1" ht="34.4" customHeight="1" x14ac:dyDescent="0.3">
      <c r="A64" s="600" t="s">
        <v>847</v>
      </c>
      <c r="B64" s="327"/>
      <c r="C64" s="456"/>
      <c r="D64" s="456"/>
      <c r="E64" s="328"/>
      <c r="F64" s="784"/>
      <c r="G64" s="328"/>
      <c r="H64" s="328"/>
      <c r="I64" s="314"/>
      <c r="J64" s="787"/>
      <c r="K64" s="315"/>
      <c r="L64" s="832" t="str">
        <f t="shared" si="0"/>
        <v/>
      </c>
      <c r="M64" s="602">
        <f t="shared" si="1"/>
        <v>0</v>
      </c>
      <c r="N64" s="603"/>
      <c r="O64" s="646" t="str">
        <f t="shared" si="11"/>
        <v/>
      </c>
      <c r="P64" s="647" t="str">
        <f t="shared" si="3"/>
        <v/>
      </c>
      <c r="Q64" s="649" t="str">
        <f t="shared" si="12"/>
        <v/>
      </c>
      <c r="R64" s="647" t="str">
        <f t="shared" si="5"/>
        <v/>
      </c>
      <c r="S64" s="647" t="str">
        <f t="shared" si="6"/>
        <v/>
      </c>
      <c r="T64" s="648" t="str">
        <f t="shared" si="7"/>
        <v/>
      </c>
      <c r="U64" s="644" t="str">
        <f ca="1">IF('Extra look-up'!$H62="Work Type","Check Work Type",IF(AND(H64="",I64="",G64="",K64="",L64=""),"",IF(OR(H64="",I64="",G64="",K64="",L64=""),"Check all fields completed correctly",IF(AND(H64="",OR(I64&lt;&gt;"",G64&lt;&gt;"",K64&lt;&gt;"")),"Check all fields completed correctly","OK"))))</f>
        <v/>
      </c>
      <c r="X64" s="636" t="str">
        <f>IF(G64="","",IF($C$9&lt;VLOOKUP(G64,'Eligible Technologies'!D:G,4,FALSE),$C$9,VLOOKUP(G64,'Eligible Technologies'!D:G,4,FALSE)))</f>
        <v/>
      </c>
      <c r="Y64" s="40" t="e">
        <f t="shared" si="8"/>
        <v>#VALUE!</v>
      </c>
      <c r="Z64" s="174" t="str">
        <f ca="1">IFERROR(IF($D$9 = "*Multi*",AVERAGE($AI$333:INDIRECT(CONCATENATE("Ai"&amp;Y64))),AVERAGE($AI$332:INDIRECT(CONCATENATE("Ai"&amp;Y64)))),"")</f>
        <v/>
      </c>
      <c r="AA64" s="23"/>
      <c r="AB64" s="601" t="str">
        <f t="shared" si="9"/>
        <v/>
      </c>
      <c r="AC64" s="23" t="str">
        <f>'Extra look-up'!F62</f>
        <v/>
      </c>
      <c r="AD64" s="23" t="str">
        <f ca="1">'Extra look-up'!H62</f>
        <v>OK</v>
      </c>
      <c r="AE64" s="23">
        <f t="shared" ca="1" si="10"/>
        <v>1</v>
      </c>
      <c r="AF64" s="23" t="str">
        <f>'Extra look-up'!F62</f>
        <v/>
      </c>
      <c r="AG64" s="23" t="str">
        <f>IF(E64="","",IF(ISNUMBER(MATCH(E64,'Backing Sheet - Buildings'!$AA$2:$AA$101,0)),1,0))</f>
        <v/>
      </c>
      <c r="AH64" s="32"/>
      <c r="AI64" s="32"/>
      <c r="AJ64" s="27"/>
      <c r="AK64" s="27"/>
      <c r="AL64" s="23"/>
      <c r="AM64" s="23"/>
      <c r="AN64" s="23"/>
      <c r="AO64" s="23"/>
      <c r="AR64" s="26"/>
      <c r="AS64" s="26"/>
      <c r="AT64" s="322" t="s">
        <v>764</v>
      </c>
      <c r="AU64" s="304"/>
      <c r="AV64" s="90"/>
      <c r="AW64" s="88"/>
      <c r="AX64" s="88"/>
      <c r="AY64" s="88"/>
      <c r="AZ64" s="87"/>
      <c r="BA64" s="87"/>
      <c r="BB64" s="87"/>
      <c r="BC64" s="87"/>
      <c r="BD64" s="87"/>
      <c r="BE64" s="87"/>
      <c r="BF64" s="87"/>
      <c r="BG64" s="87"/>
      <c r="BH64" s="87"/>
      <c r="BI64" s="82"/>
      <c r="BJ64" s="82"/>
      <c r="BK64" s="82"/>
      <c r="BL64" s="82"/>
      <c r="BM64" s="82"/>
      <c r="BN64" s="82"/>
      <c r="BO64" s="82"/>
      <c r="BP64" s="82"/>
      <c r="BQ64" s="82"/>
      <c r="BR64" s="82"/>
      <c r="BS64" s="82"/>
      <c r="BT64" s="82"/>
      <c r="BU64" s="82"/>
      <c r="BV64" s="82"/>
      <c r="BW64" s="82"/>
      <c r="BX64" s="82"/>
      <c r="BY64" s="82"/>
      <c r="BZ64" s="82"/>
      <c r="CA64" s="82"/>
      <c r="CB64" s="82"/>
      <c r="CC64" s="82"/>
      <c r="CD64" s="82"/>
    </row>
    <row r="65" spans="1:82" s="10" customFormat="1" ht="34.4" customHeight="1" x14ac:dyDescent="0.3">
      <c r="A65" s="600" t="s">
        <v>848</v>
      </c>
      <c r="B65" s="327"/>
      <c r="C65" s="456"/>
      <c r="D65" s="456"/>
      <c r="E65" s="328"/>
      <c r="F65" s="784"/>
      <c r="G65" s="328"/>
      <c r="H65" s="328"/>
      <c r="I65" s="314"/>
      <c r="J65" s="787"/>
      <c r="K65" s="315"/>
      <c r="L65" s="832" t="str">
        <f t="shared" si="0"/>
        <v/>
      </c>
      <c r="M65" s="602">
        <f t="shared" si="1"/>
        <v>0</v>
      </c>
      <c r="N65" s="603"/>
      <c r="O65" s="646" t="str">
        <f t="shared" si="11"/>
        <v/>
      </c>
      <c r="P65" s="647" t="str">
        <f t="shared" si="3"/>
        <v/>
      </c>
      <c r="Q65" s="649" t="str">
        <f t="shared" si="12"/>
        <v/>
      </c>
      <c r="R65" s="647" t="str">
        <f t="shared" si="5"/>
        <v/>
      </c>
      <c r="S65" s="647" t="str">
        <f t="shared" si="6"/>
        <v/>
      </c>
      <c r="T65" s="648" t="str">
        <f t="shared" si="7"/>
        <v/>
      </c>
      <c r="U65" s="644" t="str">
        <f ca="1">IF('Extra look-up'!$H63="Work Type","Check Work Type",IF(AND(H65="",I65="",G65="",K65="",L65=""),"",IF(OR(H65="",I65="",G65="",K65="",L65=""),"Check all fields completed correctly",IF(AND(H65="",OR(I65&lt;&gt;"",G65&lt;&gt;"",K65&lt;&gt;"")),"Check all fields completed correctly","OK"))))</f>
        <v/>
      </c>
      <c r="X65" s="636" t="str">
        <f>IF(G65="","",IF($C$9&lt;VLOOKUP(G65,'Eligible Technologies'!D:G,4,FALSE),$C$9,VLOOKUP(G65,'Eligible Technologies'!D:G,4,FALSE)))</f>
        <v/>
      </c>
      <c r="Y65" s="40" t="e">
        <f t="shared" si="8"/>
        <v>#VALUE!</v>
      </c>
      <c r="Z65" s="174" t="str">
        <f ca="1">IFERROR(IF($D$9 = "*Multi*",AVERAGE($AI$333:INDIRECT(CONCATENATE("Ai"&amp;Y65))),AVERAGE($AI$332:INDIRECT(CONCATENATE("Ai"&amp;Y65)))),"")</f>
        <v/>
      </c>
      <c r="AA65" s="23"/>
      <c r="AB65" s="601" t="str">
        <f t="shared" si="9"/>
        <v/>
      </c>
      <c r="AC65" s="23" t="str">
        <f>'Extra look-up'!F63</f>
        <v/>
      </c>
      <c r="AD65" s="23" t="str">
        <f ca="1">'Extra look-up'!H63</f>
        <v>OK</v>
      </c>
      <c r="AE65" s="23">
        <f t="shared" ca="1" si="10"/>
        <v>1</v>
      </c>
      <c r="AF65" s="23" t="str">
        <f>'Extra look-up'!F63</f>
        <v/>
      </c>
      <c r="AG65" s="23" t="str">
        <f>IF(E65="","",IF(ISNUMBER(MATCH(E65,'Backing Sheet - Buildings'!$AA$2:$AA$101,0)),1,0))</f>
        <v/>
      </c>
      <c r="AL65" s="23"/>
      <c r="AM65" s="23"/>
      <c r="AO65" s="23"/>
      <c r="AR65" s="26"/>
      <c r="AS65" s="26"/>
      <c r="AT65" s="322" t="s">
        <v>764</v>
      </c>
      <c r="AU65" s="304"/>
      <c r="AV65" s="90"/>
      <c r="AW65" s="88"/>
      <c r="AX65" s="88"/>
      <c r="AY65" s="88"/>
      <c r="AZ65" s="87"/>
      <c r="BA65" s="87"/>
      <c r="BB65" s="87"/>
      <c r="BC65" s="87"/>
      <c r="BD65" s="87"/>
      <c r="BE65" s="87"/>
      <c r="BF65" s="87"/>
      <c r="BG65" s="87"/>
      <c r="BH65" s="87"/>
      <c r="BI65" s="82"/>
      <c r="BJ65" s="82"/>
      <c r="BK65" s="82"/>
      <c r="BL65" s="82"/>
      <c r="BM65" s="82"/>
      <c r="BN65" s="82"/>
      <c r="BO65" s="82"/>
      <c r="BP65" s="82"/>
      <c r="BQ65" s="82"/>
      <c r="BR65" s="82"/>
      <c r="BS65" s="82"/>
      <c r="BT65" s="82"/>
      <c r="BU65" s="82"/>
      <c r="BV65" s="82"/>
      <c r="BW65" s="82"/>
      <c r="BX65" s="82"/>
      <c r="BY65" s="82"/>
      <c r="BZ65" s="82"/>
      <c r="CA65" s="82"/>
      <c r="CB65" s="82"/>
      <c r="CC65" s="82"/>
      <c r="CD65" s="82"/>
    </row>
    <row r="66" spans="1:82" s="10" customFormat="1" ht="34.4" customHeight="1" x14ac:dyDescent="0.3">
      <c r="A66" s="600" t="s">
        <v>849</v>
      </c>
      <c r="B66" s="327"/>
      <c r="C66" s="456"/>
      <c r="D66" s="456"/>
      <c r="E66" s="328"/>
      <c r="F66" s="784"/>
      <c r="G66" s="328"/>
      <c r="H66" s="328"/>
      <c r="I66" s="314"/>
      <c r="J66" s="787"/>
      <c r="K66" s="315"/>
      <c r="L66" s="832" t="str">
        <f t="shared" si="0"/>
        <v/>
      </c>
      <c r="M66" s="602">
        <f t="shared" si="1"/>
        <v>0</v>
      </c>
      <c r="N66" s="603"/>
      <c r="O66" s="646" t="str">
        <f t="shared" si="11"/>
        <v/>
      </c>
      <c r="P66" s="647" t="str">
        <f t="shared" si="3"/>
        <v/>
      </c>
      <c r="Q66" s="649" t="str">
        <f t="shared" si="12"/>
        <v/>
      </c>
      <c r="R66" s="647" t="str">
        <f t="shared" si="5"/>
        <v/>
      </c>
      <c r="S66" s="647" t="str">
        <f t="shared" si="6"/>
        <v/>
      </c>
      <c r="T66" s="648" t="str">
        <f t="shared" si="7"/>
        <v/>
      </c>
      <c r="U66" s="644" t="str">
        <f ca="1">IF('Extra look-up'!$H64="Work Type","Check Work Type",IF(AND(H66="",I66="",G66="",K66="",L66=""),"",IF(OR(H66="",I66="",G66="",K66="",L66=""),"Check all fields completed correctly",IF(AND(H66="",OR(I66&lt;&gt;"",G66&lt;&gt;"",K66&lt;&gt;"")),"Check all fields completed correctly","OK"))))</f>
        <v/>
      </c>
      <c r="X66" s="636" t="str">
        <f>IF(G66="","",IF($C$9&lt;VLOOKUP(G66,'Eligible Technologies'!D:G,4,FALSE),$C$9,VLOOKUP(G66,'Eligible Technologies'!D:G,4,FALSE)))</f>
        <v/>
      </c>
      <c r="Y66" s="40" t="e">
        <f t="shared" si="8"/>
        <v>#VALUE!</v>
      </c>
      <c r="Z66" s="174" t="str">
        <f ca="1">IFERROR(IF($D$9 = "*Multi*",AVERAGE($AI$333:INDIRECT(CONCATENATE("Ai"&amp;Y66))),AVERAGE($AI$332:INDIRECT(CONCATENATE("Ai"&amp;Y66)))),"")</f>
        <v/>
      </c>
      <c r="AA66" s="23"/>
      <c r="AB66" s="601" t="str">
        <f t="shared" si="9"/>
        <v/>
      </c>
      <c r="AC66" s="23" t="str">
        <f>'Extra look-up'!F64</f>
        <v/>
      </c>
      <c r="AD66" s="23" t="str">
        <f ca="1">'Extra look-up'!H64</f>
        <v>OK</v>
      </c>
      <c r="AE66" s="23">
        <f t="shared" ca="1" si="10"/>
        <v>1</v>
      </c>
      <c r="AF66" s="23" t="str">
        <f>'Extra look-up'!F64</f>
        <v/>
      </c>
      <c r="AG66" s="23" t="str">
        <f>IF(E66="","",IF(ISNUMBER(MATCH(E66,'Backing Sheet - Buildings'!$AA$2:$AA$101,0)),1,0))</f>
        <v/>
      </c>
      <c r="AL66" s="23"/>
      <c r="AM66" s="23"/>
      <c r="AO66" s="23"/>
      <c r="AR66" s="26"/>
      <c r="AS66" s="26"/>
      <c r="AT66" s="322" t="s">
        <v>764</v>
      </c>
      <c r="AU66" s="304"/>
      <c r="AV66" s="90"/>
      <c r="AW66" s="88"/>
      <c r="AX66" s="88"/>
      <c r="AY66" s="88"/>
      <c r="AZ66" s="87"/>
      <c r="BA66" s="87"/>
      <c r="BB66" s="87"/>
      <c r="BC66" s="87"/>
      <c r="BD66" s="87"/>
      <c r="BE66" s="87"/>
      <c r="BF66" s="87"/>
      <c r="BG66" s="87"/>
      <c r="BH66" s="87"/>
      <c r="BI66" s="82"/>
      <c r="BJ66" s="82"/>
      <c r="BK66" s="82"/>
      <c r="BL66" s="82"/>
      <c r="BM66" s="82"/>
      <c r="BN66" s="82"/>
      <c r="BO66" s="82"/>
      <c r="BP66" s="82"/>
      <c r="BQ66" s="82"/>
      <c r="BR66" s="82"/>
      <c r="BS66" s="82"/>
      <c r="BT66" s="82"/>
      <c r="BU66" s="82"/>
      <c r="BV66" s="82"/>
      <c r="BW66" s="82"/>
      <c r="BX66" s="82"/>
      <c r="BY66" s="82"/>
      <c r="BZ66" s="82"/>
      <c r="CA66" s="82"/>
      <c r="CB66" s="82"/>
      <c r="CC66" s="82"/>
      <c r="CD66" s="82"/>
    </row>
    <row r="67" spans="1:82" s="10" customFormat="1" ht="34.4" customHeight="1" x14ac:dyDescent="0.3">
      <c r="A67" s="600" t="s">
        <v>850</v>
      </c>
      <c r="B67" s="327"/>
      <c r="C67" s="456"/>
      <c r="D67" s="456"/>
      <c r="E67" s="328"/>
      <c r="F67" s="784"/>
      <c r="G67" s="328"/>
      <c r="H67" s="328"/>
      <c r="I67" s="314"/>
      <c r="J67" s="787"/>
      <c r="K67" s="315"/>
      <c r="L67" s="832" t="str">
        <f t="shared" si="0"/>
        <v/>
      </c>
      <c r="M67" s="602">
        <f t="shared" si="1"/>
        <v>0</v>
      </c>
      <c r="N67" s="603"/>
      <c r="O67" s="646" t="str">
        <f t="shared" si="11"/>
        <v/>
      </c>
      <c r="P67" s="647" t="str">
        <f t="shared" si="3"/>
        <v/>
      </c>
      <c r="Q67" s="649" t="str">
        <f t="shared" si="12"/>
        <v/>
      </c>
      <c r="R67" s="647" t="str">
        <f t="shared" si="5"/>
        <v/>
      </c>
      <c r="S67" s="647" t="str">
        <f t="shared" si="6"/>
        <v/>
      </c>
      <c r="T67" s="648" t="str">
        <f t="shared" si="7"/>
        <v/>
      </c>
      <c r="U67" s="644" t="str">
        <f ca="1">IF('Extra look-up'!$H65="Work Type","Check Work Type",IF(AND(H67="",I67="",G67="",K67="",L67=""),"",IF(OR(H67="",I67="",G67="",K67="",L67=""),"Check all fields completed correctly",IF(AND(H67="",OR(I67&lt;&gt;"",G67&lt;&gt;"",K67&lt;&gt;"")),"Check all fields completed correctly","OK"))))</f>
        <v/>
      </c>
      <c r="X67" s="636" t="str">
        <f>IF(G67="","",IF($C$9&lt;VLOOKUP(G67,'Eligible Technologies'!D:G,4,FALSE),$C$9,VLOOKUP(G67,'Eligible Technologies'!D:G,4,FALSE)))</f>
        <v/>
      </c>
      <c r="Y67" s="40" t="e">
        <f t="shared" si="8"/>
        <v>#VALUE!</v>
      </c>
      <c r="Z67" s="174" t="str">
        <f ca="1">IFERROR(IF($D$9 = "*Multi*",AVERAGE($AI$333:INDIRECT(CONCATENATE("Ai"&amp;Y67))),AVERAGE($AI$332:INDIRECT(CONCATENATE("Ai"&amp;Y67)))),"")</f>
        <v/>
      </c>
      <c r="AA67" s="23"/>
      <c r="AB67" s="601" t="str">
        <f t="shared" si="9"/>
        <v/>
      </c>
      <c r="AC67" s="23" t="str">
        <f>'Extra look-up'!F65</f>
        <v/>
      </c>
      <c r="AD67" s="23" t="str">
        <f ca="1">'Extra look-up'!H65</f>
        <v>OK</v>
      </c>
      <c r="AE67" s="23">
        <f t="shared" ca="1" si="10"/>
        <v>1</v>
      </c>
      <c r="AF67" s="23" t="str">
        <f>'Extra look-up'!F65</f>
        <v/>
      </c>
      <c r="AG67" s="23" t="str">
        <f>IF(E67="","",IF(ISNUMBER(MATCH(E67,'Backing Sheet - Buildings'!$AA$2:$AA$101,0)),1,0))</f>
        <v/>
      </c>
      <c r="AH67" s="32"/>
      <c r="AI67" s="32"/>
      <c r="AJ67" s="27"/>
      <c r="AK67" s="27"/>
      <c r="AL67" s="23"/>
      <c r="AM67" s="23"/>
      <c r="AN67" s="23"/>
      <c r="AO67" s="23"/>
      <c r="AR67" s="26"/>
      <c r="AS67" s="26"/>
      <c r="AT67" s="322" t="s">
        <v>764</v>
      </c>
      <c r="AU67" s="304"/>
      <c r="AV67" s="90"/>
      <c r="AW67" s="88"/>
      <c r="AX67" s="88"/>
      <c r="AY67" s="88"/>
      <c r="AZ67" s="87"/>
      <c r="BA67" s="87"/>
      <c r="BB67" s="87"/>
      <c r="BC67" s="87"/>
      <c r="BD67" s="87"/>
      <c r="BE67" s="87"/>
      <c r="BF67" s="87"/>
      <c r="BG67" s="87"/>
      <c r="BH67" s="87"/>
      <c r="BI67" s="82"/>
      <c r="BJ67" s="82"/>
      <c r="BK67" s="82"/>
      <c r="BL67" s="82"/>
      <c r="BM67" s="82"/>
      <c r="BN67" s="82"/>
      <c r="BO67" s="82"/>
      <c r="BP67" s="82"/>
      <c r="BQ67" s="82"/>
      <c r="BR67" s="82"/>
      <c r="BS67" s="82"/>
      <c r="BT67" s="82"/>
      <c r="BU67" s="82"/>
      <c r="BV67" s="82"/>
      <c r="BW67" s="82"/>
      <c r="BX67" s="82"/>
      <c r="BY67" s="82"/>
      <c r="BZ67" s="82"/>
      <c r="CA67" s="82"/>
      <c r="CB67" s="82"/>
      <c r="CC67" s="82"/>
      <c r="CD67" s="82"/>
    </row>
    <row r="68" spans="1:82" s="10" customFormat="1" ht="34.4" hidden="1" customHeight="1" outlineLevel="1" x14ac:dyDescent="0.3">
      <c r="A68" s="600" t="s">
        <v>851</v>
      </c>
      <c r="B68" s="327"/>
      <c r="C68" s="456"/>
      <c r="D68" s="456"/>
      <c r="E68" s="328"/>
      <c r="F68" s="784"/>
      <c r="G68" s="328"/>
      <c r="H68" s="328"/>
      <c r="I68" s="314"/>
      <c r="J68" s="787"/>
      <c r="K68" s="315"/>
      <c r="L68" s="832" t="str">
        <f t="shared" si="0"/>
        <v/>
      </c>
      <c r="M68" s="602">
        <f t="shared" si="1"/>
        <v>0</v>
      </c>
      <c r="N68" s="603"/>
      <c r="O68" s="646" t="str">
        <f t="shared" si="11"/>
        <v/>
      </c>
      <c r="P68" s="647" t="str">
        <f t="shared" si="3"/>
        <v/>
      </c>
      <c r="Q68" s="649" t="str">
        <f t="shared" si="12"/>
        <v/>
      </c>
      <c r="R68" s="647" t="str">
        <f t="shared" si="5"/>
        <v/>
      </c>
      <c r="S68" s="647" t="str">
        <f t="shared" si="6"/>
        <v/>
      </c>
      <c r="T68" s="648" t="str">
        <f t="shared" si="7"/>
        <v/>
      </c>
      <c r="U68" s="644" t="str">
        <f ca="1">IF('Extra look-up'!$H66="`Work Type","Check Work Type",IF(AND(H68="",I68="",G68="",K68="",L68=""),"",IF(OR(H68="",I68="",G68="",K68="",L68=""),"Check all fields completed correctly",IF(AND(H68="",OR(I68&lt;&gt;"",G68&lt;&gt;"",K68&lt;&gt;"")),"Check all fields completed correctly","OK"))))</f>
        <v/>
      </c>
      <c r="X68" s="636" t="str">
        <f>IF(G68="","",IF($C$9&lt;VLOOKUP(G68,'Eligible Technologies'!D:G,4,FALSE),$C$9,VLOOKUP(G68,'Eligible Technologies'!D:G,4,FALSE)))</f>
        <v/>
      </c>
      <c r="Y68" s="40" t="e">
        <f t="shared" si="8"/>
        <v>#VALUE!</v>
      </c>
      <c r="Z68" s="174" t="str">
        <f ca="1">IFERROR(IF($D$9 = "*Multi*",AVERAGE($AI$333:INDIRECT(CONCATENATE("Ai"&amp;Y68))),AVERAGE($AI$332:INDIRECT(CONCATENATE("Ai"&amp;Y68)))),"")</f>
        <v/>
      </c>
      <c r="AA68" s="23"/>
      <c r="AB68" s="601" t="str">
        <f t="shared" si="9"/>
        <v/>
      </c>
      <c r="AC68" s="23" t="str">
        <f>'Extra look-up'!F66</f>
        <v/>
      </c>
      <c r="AD68" s="23" t="str">
        <f ca="1">'Extra look-up'!H66</f>
        <v>OK</v>
      </c>
      <c r="AE68" s="23">
        <f t="shared" ca="1" si="10"/>
        <v>1</v>
      </c>
      <c r="AF68" s="23" t="str">
        <f>'Extra look-up'!F66</f>
        <v/>
      </c>
      <c r="AG68" s="23" t="str">
        <f>IF(E68="","",IF(ISNUMBER(MATCH(E68,'Backing Sheet - Buildings'!$AA$2:$AA$101,0)),1,0))</f>
        <v/>
      </c>
      <c r="AL68" s="23"/>
      <c r="AM68" s="23"/>
      <c r="AO68" s="23"/>
      <c r="AR68" s="26"/>
      <c r="AS68" s="26"/>
      <c r="AT68" s="322" t="s">
        <v>764</v>
      </c>
      <c r="AU68" s="304"/>
      <c r="AV68" s="90"/>
      <c r="AW68" s="88"/>
      <c r="AX68" s="88"/>
      <c r="AY68" s="88"/>
      <c r="AZ68" s="87"/>
      <c r="BA68" s="87"/>
      <c r="BB68" s="87"/>
      <c r="BC68" s="87"/>
      <c r="BD68" s="87"/>
      <c r="BE68" s="87"/>
      <c r="BF68" s="87"/>
      <c r="BG68" s="87"/>
      <c r="BH68" s="87"/>
      <c r="BI68" s="82"/>
      <c r="BJ68" s="82"/>
      <c r="BK68" s="82"/>
      <c r="BL68" s="82"/>
      <c r="BM68" s="82"/>
      <c r="BN68" s="82"/>
      <c r="BO68" s="82"/>
      <c r="BP68" s="82"/>
      <c r="BQ68" s="82"/>
      <c r="BR68" s="82"/>
      <c r="BS68" s="82"/>
      <c r="BT68" s="82"/>
      <c r="BU68" s="82"/>
      <c r="BV68" s="82"/>
      <c r="BW68" s="82"/>
      <c r="BX68" s="82"/>
      <c r="BY68" s="82"/>
      <c r="BZ68" s="82"/>
      <c r="CA68" s="82"/>
      <c r="CB68" s="82"/>
      <c r="CC68" s="82"/>
      <c r="CD68" s="82"/>
    </row>
    <row r="69" spans="1:82" s="10" customFormat="1" ht="34.4" hidden="1" customHeight="1" outlineLevel="1" x14ac:dyDescent="0.3">
      <c r="A69" s="600" t="s">
        <v>852</v>
      </c>
      <c r="B69" s="327"/>
      <c r="C69" s="456"/>
      <c r="D69" s="456"/>
      <c r="E69" s="328"/>
      <c r="F69" s="784"/>
      <c r="G69" s="328"/>
      <c r="H69" s="328"/>
      <c r="I69" s="314"/>
      <c r="J69" s="787"/>
      <c r="K69" s="315"/>
      <c r="L69" s="832" t="str">
        <f t="shared" si="0"/>
        <v/>
      </c>
      <c r="M69" s="602">
        <f t="shared" si="1"/>
        <v>0</v>
      </c>
      <c r="N69" s="603"/>
      <c r="O69" s="646" t="str">
        <f t="shared" si="11"/>
        <v/>
      </c>
      <c r="P69" s="647" t="str">
        <f t="shared" si="3"/>
        <v/>
      </c>
      <c r="Q69" s="649" t="str">
        <f t="shared" si="12"/>
        <v/>
      </c>
      <c r="R69" s="647" t="str">
        <f t="shared" ref="R69:R132" si="13">IFERROR(IF(OR(H69="Electricity",AC69="Enabling_measure"),"",IF(L69="","",L69*Q69/1000)),"")</f>
        <v/>
      </c>
      <c r="S69" s="647" t="str">
        <f t="shared" ref="S69:S132" si="14">IF(R69="","",R69*X69)</f>
        <v/>
      </c>
      <c r="T69" s="648" t="str">
        <f t="shared" ref="T69:T132" si="15">IF(H69="Electricity",IF(OR(L69="",AC69="Enabling_measure"),"",L69*Q69/1000),"")</f>
        <v/>
      </c>
      <c r="U69" s="644" t="str">
        <f ca="1">IF('Extra look-up'!$H67="`Work Type","Check Work Type",IF(AND(H69="",I69="",G69="",K69="",L69=""),"",IF(OR(H69="",I69="",G69="",K69="",L69=""),"Check all fields completed correctly",IF(AND(H69="",OR(I69&lt;&gt;"",G69&lt;&gt;"",K69&lt;&gt;"")),"Check all fields completed correctly","OK"))))</f>
        <v/>
      </c>
      <c r="X69" s="636" t="str">
        <f>IF(G69="","",IF($C$9&lt;VLOOKUP(G69,'Eligible Technologies'!D:G,4,FALSE),$C$9,VLOOKUP(G69,'Eligible Technologies'!D:G,4,FALSE)))</f>
        <v/>
      </c>
      <c r="Y69" s="40" t="e">
        <f t="shared" si="8"/>
        <v>#VALUE!</v>
      </c>
      <c r="Z69" s="174" t="str">
        <f ca="1">IFERROR(IF($D$9 = "*Multi*",AVERAGE($AI$333:INDIRECT(CONCATENATE("Ai"&amp;Y69))),AVERAGE($AI$332:INDIRECT(CONCATENATE("Ai"&amp;Y69)))),"")</f>
        <v/>
      </c>
      <c r="AA69" s="23"/>
      <c r="AB69" s="601" t="str">
        <f t="shared" si="9"/>
        <v/>
      </c>
      <c r="AC69" s="23" t="str">
        <f>'Extra look-up'!F67</f>
        <v/>
      </c>
      <c r="AD69" s="23" t="str">
        <f ca="1">'Extra look-up'!H67</f>
        <v>OK</v>
      </c>
      <c r="AE69" s="23">
        <f t="shared" ca="1" si="10"/>
        <v>1</v>
      </c>
      <c r="AF69" s="23" t="str">
        <f>'Extra look-up'!F67</f>
        <v/>
      </c>
      <c r="AG69" s="23" t="str">
        <f>IF(E69="","",IF(ISNUMBER(MATCH(E69,'Backing Sheet - Buildings'!$AA$2:$AA$101,0)),1,0))</f>
        <v/>
      </c>
      <c r="AL69" s="23"/>
      <c r="AM69" s="23"/>
      <c r="AO69" s="23"/>
      <c r="AR69" s="26"/>
      <c r="AS69" s="26"/>
      <c r="AT69" s="322" t="s">
        <v>764</v>
      </c>
      <c r="AU69" s="304"/>
      <c r="AV69" s="90"/>
      <c r="AW69" s="88"/>
      <c r="AX69" s="88"/>
      <c r="AY69" s="88"/>
      <c r="AZ69" s="87"/>
      <c r="BA69" s="87"/>
      <c r="BB69" s="87"/>
      <c r="BC69" s="87"/>
      <c r="BD69" s="87"/>
      <c r="BE69" s="87"/>
      <c r="BF69" s="87"/>
      <c r="BG69" s="87"/>
      <c r="BH69" s="87"/>
      <c r="BI69" s="82"/>
      <c r="BJ69" s="82"/>
      <c r="BK69" s="82"/>
      <c r="BL69" s="82"/>
      <c r="BM69" s="82"/>
      <c r="BN69" s="82"/>
      <c r="BO69" s="82"/>
      <c r="BP69" s="82"/>
      <c r="BQ69" s="82"/>
      <c r="BR69" s="82"/>
      <c r="BS69" s="82"/>
      <c r="BT69" s="82"/>
      <c r="BU69" s="82"/>
      <c r="BV69" s="82"/>
      <c r="BW69" s="82"/>
      <c r="BX69" s="82"/>
      <c r="BY69" s="82"/>
      <c r="BZ69" s="82"/>
      <c r="CA69" s="82"/>
      <c r="CB69" s="82"/>
      <c r="CC69" s="82"/>
      <c r="CD69" s="82"/>
    </row>
    <row r="70" spans="1:82" s="10" customFormat="1" ht="34.4" hidden="1" customHeight="1" outlineLevel="1" x14ac:dyDescent="0.3">
      <c r="A70" s="600" t="s">
        <v>853</v>
      </c>
      <c r="B70" s="327"/>
      <c r="C70" s="456"/>
      <c r="D70" s="456"/>
      <c r="E70" s="328"/>
      <c r="F70" s="784"/>
      <c r="G70" s="328"/>
      <c r="H70" s="328"/>
      <c r="I70" s="314"/>
      <c r="J70" s="787"/>
      <c r="K70" s="315"/>
      <c r="L70" s="832" t="str">
        <f t="shared" si="0"/>
        <v/>
      </c>
      <c r="M70" s="602">
        <f t="shared" si="1"/>
        <v>0</v>
      </c>
      <c r="N70" s="603"/>
      <c r="O70" s="646" t="str">
        <f t="shared" si="11"/>
        <v/>
      </c>
      <c r="P70" s="647" t="str">
        <f t="shared" si="3"/>
        <v/>
      </c>
      <c r="Q70" s="649" t="str">
        <f t="shared" si="12"/>
        <v/>
      </c>
      <c r="R70" s="647" t="str">
        <f t="shared" si="13"/>
        <v/>
      </c>
      <c r="S70" s="647" t="str">
        <f t="shared" si="14"/>
        <v/>
      </c>
      <c r="T70" s="648" t="str">
        <f t="shared" si="15"/>
        <v/>
      </c>
      <c r="U70" s="644" t="str">
        <f ca="1">IF('Extra look-up'!$H68="`Work Type","Check Work Type",IF(AND(H70="",I70="",G70="",K70="",L70=""),"",IF(OR(H70="",I70="",G70="",K70="",L70=""),"Check all fields completed correctly",IF(AND(H70="",OR(I70&lt;&gt;"",G70&lt;&gt;"",K70&lt;&gt;"")),"Check all fields completed correctly","OK"))))</f>
        <v/>
      </c>
      <c r="X70" s="636" t="str">
        <f>IF(G70="","",IF($C$9&lt;VLOOKUP(G70,'Eligible Technologies'!D:G,4,FALSE),$C$9,VLOOKUP(G70,'Eligible Technologies'!D:G,4,FALSE)))</f>
        <v/>
      </c>
      <c r="Y70" s="40" t="e">
        <f t="shared" si="8"/>
        <v>#VALUE!</v>
      </c>
      <c r="Z70" s="174" t="str">
        <f ca="1">IFERROR(IF($D$9 = "*Multi*",AVERAGE($AI$333:INDIRECT(CONCATENATE("Ai"&amp;Y70))),AVERAGE($AI$332:INDIRECT(CONCATENATE("Ai"&amp;Y70)))),"")</f>
        <v/>
      </c>
      <c r="AA70" s="23"/>
      <c r="AB70" s="601" t="str">
        <f t="shared" si="9"/>
        <v/>
      </c>
      <c r="AC70" s="23" t="str">
        <f>'Extra look-up'!F68</f>
        <v/>
      </c>
      <c r="AD70" s="23" t="str">
        <f ca="1">'Extra look-up'!H68</f>
        <v>OK</v>
      </c>
      <c r="AE70" s="23">
        <f t="shared" ca="1" si="10"/>
        <v>1</v>
      </c>
      <c r="AF70" s="23" t="str">
        <f>'Extra look-up'!F68</f>
        <v/>
      </c>
      <c r="AG70" s="23" t="str">
        <f>IF(E70="","",IF(ISNUMBER(MATCH(E70,'Backing Sheet - Buildings'!$AA$2:$AA$101,0)),1,0))</f>
        <v/>
      </c>
      <c r="AH70" s="32"/>
      <c r="AI70" s="32"/>
      <c r="AJ70" s="27"/>
      <c r="AK70" s="27"/>
      <c r="AL70" s="23"/>
      <c r="AM70" s="23"/>
      <c r="AN70" s="23"/>
      <c r="AO70" s="23"/>
      <c r="AR70" s="26"/>
      <c r="AS70" s="26"/>
      <c r="AT70" s="322" t="s">
        <v>764</v>
      </c>
      <c r="AU70" s="304"/>
      <c r="AV70" s="90"/>
      <c r="AW70" s="88"/>
      <c r="AX70" s="88"/>
      <c r="AY70" s="88"/>
      <c r="AZ70" s="87"/>
      <c r="BA70" s="87"/>
      <c r="BB70" s="87"/>
      <c r="BC70" s="87"/>
      <c r="BD70" s="87"/>
      <c r="BE70" s="87"/>
      <c r="BF70" s="87"/>
      <c r="BG70" s="87"/>
      <c r="BH70" s="87"/>
      <c r="BI70" s="82"/>
      <c r="BJ70" s="82"/>
      <c r="BK70" s="82"/>
      <c r="BL70" s="82"/>
      <c r="BM70" s="82"/>
      <c r="BN70" s="82"/>
      <c r="BO70" s="82"/>
      <c r="BP70" s="82"/>
      <c r="BQ70" s="82"/>
      <c r="BR70" s="82"/>
      <c r="BS70" s="82"/>
      <c r="BT70" s="82"/>
      <c r="BU70" s="82"/>
      <c r="BV70" s="82"/>
      <c r="BW70" s="82"/>
      <c r="BX70" s="82"/>
      <c r="BY70" s="82"/>
      <c r="BZ70" s="82"/>
      <c r="CA70" s="82"/>
      <c r="CB70" s="82"/>
      <c r="CC70" s="82"/>
      <c r="CD70" s="82"/>
    </row>
    <row r="71" spans="1:82" s="10" customFormat="1" ht="34.4" hidden="1" customHeight="1" outlineLevel="1" x14ac:dyDescent="0.3">
      <c r="A71" s="600" t="s">
        <v>854</v>
      </c>
      <c r="B71" s="327"/>
      <c r="C71" s="456"/>
      <c r="D71" s="456"/>
      <c r="E71" s="328"/>
      <c r="F71" s="784"/>
      <c r="G71" s="328"/>
      <c r="H71" s="328"/>
      <c r="I71" s="314"/>
      <c r="J71" s="787"/>
      <c r="K71" s="315"/>
      <c r="L71" s="832" t="str">
        <f t="shared" si="0"/>
        <v/>
      </c>
      <c r="M71" s="602">
        <f t="shared" si="1"/>
        <v>0</v>
      </c>
      <c r="N71" s="603"/>
      <c r="O71" s="646" t="str">
        <f t="shared" si="11"/>
        <v/>
      </c>
      <c r="P71" s="647" t="str">
        <f t="shared" si="3"/>
        <v/>
      </c>
      <c r="Q71" s="649" t="str">
        <f t="shared" si="12"/>
        <v/>
      </c>
      <c r="R71" s="647" t="str">
        <f t="shared" si="13"/>
        <v/>
      </c>
      <c r="S71" s="647" t="str">
        <f t="shared" si="14"/>
        <v/>
      </c>
      <c r="T71" s="648" t="str">
        <f t="shared" si="15"/>
        <v/>
      </c>
      <c r="U71" s="644" t="str">
        <f ca="1">IF('Extra look-up'!$H69="`Work Type","Check Work Type",IF(AND(H71="",I71="",G71="",K71="",L71=""),"",IF(OR(H71="",I71="",G71="",K71="",L71=""),"Check all fields completed correctly",IF(AND(H71="",OR(I71&lt;&gt;"",G71&lt;&gt;"",K71&lt;&gt;"")),"Check all fields completed correctly","OK"))))</f>
        <v/>
      </c>
      <c r="X71" s="636" t="str">
        <f>IF(G71="","",IF($C$9&lt;VLOOKUP(G71,'Eligible Technologies'!D:G,4,FALSE),$C$9,VLOOKUP(G71,'Eligible Technologies'!D:G,4,FALSE)))</f>
        <v/>
      </c>
      <c r="Y71" s="40" t="e">
        <f t="shared" si="8"/>
        <v>#VALUE!</v>
      </c>
      <c r="Z71" s="174" t="str">
        <f ca="1">IFERROR(IF($D$9 = "*Multi*",AVERAGE($AI$333:INDIRECT(CONCATENATE("Ai"&amp;Y71))),AVERAGE($AI$332:INDIRECT(CONCATENATE("Ai"&amp;Y71)))),"")</f>
        <v/>
      </c>
      <c r="AA71" s="23"/>
      <c r="AB71" s="601" t="str">
        <f t="shared" si="9"/>
        <v/>
      </c>
      <c r="AC71" s="23" t="str">
        <f>'Extra look-up'!F69</f>
        <v/>
      </c>
      <c r="AD71" s="23" t="str">
        <f ca="1">'Extra look-up'!H69</f>
        <v>OK</v>
      </c>
      <c r="AE71" s="23">
        <f t="shared" ca="1" si="10"/>
        <v>1</v>
      </c>
      <c r="AF71" s="23" t="str">
        <f>'Extra look-up'!F69</f>
        <v/>
      </c>
      <c r="AG71" s="23" t="str">
        <f>IF(E71="","",IF(ISNUMBER(MATCH(E71,'Backing Sheet - Buildings'!$AA$2:$AA$101,0)),1,0))</f>
        <v/>
      </c>
      <c r="AL71" s="23"/>
      <c r="AM71" s="23"/>
      <c r="AO71" s="23"/>
      <c r="AR71" s="26"/>
      <c r="AS71" s="26"/>
      <c r="AT71" s="322" t="s">
        <v>764</v>
      </c>
      <c r="AU71" s="304"/>
      <c r="AV71" s="90"/>
      <c r="AW71" s="88"/>
      <c r="AX71" s="88"/>
      <c r="AY71" s="88"/>
      <c r="AZ71" s="87"/>
      <c r="BA71" s="87"/>
      <c r="BB71" s="87"/>
      <c r="BC71" s="87"/>
      <c r="BD71" s="87"/>
      <c r="BE71" s="87"/>
      <c r="BF71" s="87"/>
      <c r="BG71" s="87"/>
      <c r="BH71" s="87"/>
      <c r="BI71" s="82"/>
      <c r="BJ71" s="82"/>
      <c r="BK71" s="82"/>
      <c r="BL71" s="82"/>
      <c r="BM71" s="82"/>
      <c r="BN71" s="82"/>
      <c r="BO71" s="82"/>
      <c r="BP71" s="82"/>
      <c r="BQ71" s="82"/>
      <c r="BR71" s="82"/>
      <c r="BS71" s="82"/>
      <c r="BT71" s="82"/>
      <c r="BU71" s="82"/>
      <c r="BV71" s="82"/>
      <c r="BW71" s="82"/>
      <c r="BX71" s="82"/>
      <c r="BY71" s="82"/>
      <c r="BZ71" s="82"/>
      <c r="CA71" s="82"/>
      <c r="CB71" s="82"/>
      <c r="CC71" s="82"/>
      <c r="CD71" s="82"/>
    </row>
    <row r="72" spans="1:82" s="10" customFormat="1" ht="34.4" hidden="1" customHeight="1" outlineLevel="1" x14ac:dyDescent="0.3">
      <c r="A72" s="600" t="s">
        <v>855</v>
      </c>
      <c r="B72" s="327"/>
      <c r="C72" s="456"/>
      <c r="D72" s="456"/>
      <c r="E72" s="328"/>
      <c r="F72" s="784"/>
      <c r="G72" s="328"/>
      <c r="H72" s="328"/>
      <c r="I72" s="314"/>
      <c r="J72" s="787"/>
      <c r="K72" s="315"/>
      <c r="L72" s="832" t="str">
        <f t="shared" si="0"/>
        <v/>
      </c>
      <c r="M72" s="602">
        <f t="shared" si="1"/>
        <v>0</v>
      </c>
      <c r="N72" s="603"/>
      <c r="O72" s="646" t="str">
        <f t="shared" si="11"/>
        <v/>
      </c>
      <c r="P72" s="647" t="str">
        <f t="shared" si="3"/>
        <v/>
      </c>
      <c r="Q72" s="649" t="str">
        <f t="shared" si="12"/>
        <v/>
      </c>
      <c r="R72" s="647" t="str">
        <f t="shared" si="13"/>
        <v/>
      </c>
      <c r="S72" s="647" t="str">
        <f t="shared" si="14"/>
        <v/>
      </c>
      <c r="T72" s="648" t="str">
        <f t="shared" si="15"/>
        <v/>
      </c>
      <c r="U72" s="644" t="str">
        <f ca="1">IF('Extra look-up'!$H70="`Work Type","Check Work Type",IF(AND(H72="",I72="",G72="",K72="",L72=""),"",IF(OR(H72="",I72="",G72="",K72="",L72=""),"Check all fields completed correctly",IF(AND(H72="",OR(I72&lt;&gt;"",G72&lt;&gt;"",K72&lt;&gt;"")),"Check all fields completed correctly","OK"))))</f>
        <v/>
      </c>
      <c r="X72" s="636" t="str">
        <f>IF(G72="","",IF($C$9&lt;VLOOKUP(G72,'Eligible Technologies'!D:G,4,FALSE),$C$9,VLOOKUP(G72,'Eligible Technologies'!D:G,4,FALSE)))</f>
        <v/>
      </c>
      <c r="Y72" s="40" t="e">
        <f t="shared" si="8"/>
        <v>#VALUE!</v>
      </c>
      <c r="Z72" s="174" t="str">
        <f ca="1">IFERROR(IF($D$9 = "*Multi*",AVERAGE($AI$333:INDIRECT(CONCATENATE("Ai"&amp;Y72))),AVERAGE($AI$332:INDIRECT(CONCATENATE("Ai"&amp;Y72)))),"")</f>
        <v/>
      </c>
      <c r="AA72" s="23"/>
      <c r="AB72" s="601" t="str">
        <f t="shared" si="9"/>
        <v/>
      </c>
      <c r="AC72" s="23" t="str">
        <f>'Extra look-up'!F70</f>
        <v/>
      </c>
      <c r="AD72" s="23" t="str">
        <f ca="1">'Extra look-up'!H70</f>
        <v>OK</v>
      </c>
      <c r="AE72" s="23">
        <f t="shared" ca="1" si="10"/>
        <v>1</v>
      </c>
      <c r="AF72" s="23" t="str">
        <f>'Extra look-up'!F70</f>
        <v/>
      </c>
      <c r="AG72" s="23" t="str">
        <f>IF(E72="","",IF(ISNUMBER(MATCH(E72,'Backing Sheet - Buildings'!$AA$2:$AA$101,0)),1,0))</f>
        <v/>
      </c>
      <c r="AL72" s="23"/>
      <c r="AM72" s="23"/>
      <c r="AO72" s="23"/>
      <c r="AR72" s="26"/>
      <c r="AS72" s="26"/>
      <c r="AT72" s="322" t="s">
        <v>764</v>
      </c>
      <c r="AU72" s="304"/>
      <c r="AV72" s="90"/>
      <c r="AW72" s="88"/>
      <c r="AX72" s="88"/>
      <c r="AY72" s="88"/>
      <c r="AZ72" s="87"/>
      <c r="BA72" s="87"/>
      <c r="BB72" s="87"/>
      <c r="BC72" s="87"/>
      <c r="BD72" s="87"/>
      <c r="BE72" s="87"/>
      <c r="BF72" s="87"/>
      <c r="BG72" s="87"/>
      <c r="BH72" s="87"/>
      <c r="BI72" s="82"/>
      <c r="BJ72" s="82"/>
      <c r="BK72" s="82"/>
      <c r="BL72" s="82"/>
      <c r="BM72" s="82"/>
      <c r="BN72" s="82"/>
      <c r="BO72" s="82"/>
      <c r="BP72" s="82"/>
      <c r="BQ72" s="82"/>
      <c r="BR72" s="82"/>
      <c r="BS72" s="82"/>
      <c r="BT72" s="82"/>
      <c r="BU72" s="82"/>
      <c r="BV72" s="82"/>
      <c r="BW72" s="82"/>
      <c r="BX72" s="82"/>
      <c r="BY72" s="82"/>
      <c r="BZ72" s="82"/>
      <c r="CA72" s="82"/>
      <c r="CB72" s="82"/>
      <c r="CC72" s="82"/>
      <c r="CD72" s="82"/>
    </row>
    <row r="73" spans="1:82" s="10" customFormat="1" ht="34.4" hidden="1" customHeight="1" outlineLevel="1" x14ac:dyDescent="0.3">
      <c r="A73" s="600" t="s">
        <v>856</v>
      </c>
      <c r="B73" s="327"/>
      <c r="C73" s="456"/>
      <c r="D73" s="456"/>
      <c r="E73" s="328"/>
      <c r="F73" s="784"/>
      <c r="G73" s="328"/>
      <c r="H73" s="328"/>
      <c r="I73" s="314"/>
      <c r="J73" s="787"/>
      <c r="K73" s="315"/>
      <c r="L73" s="832" t="str">
        <f t="shared" si="0"/>
        <v/>
      </c>
      <c r="M73" s="602">
        <f t="shared" si="1"/>
        <v>0</v>
      </c>
      <c r="N73" s="603"/>
      <c r="O73" s="646" t="str">
        <f t="shared" si="11"/>
        <v/>
      </c>
      <c r="P73" s="647" t="str">
        <f t="shared" si="3"/>
        <v/>
      </c>
      <c r="Q73" s="649" t="str">
        <f t="shared" si="12"/>
        <v/>
      </c>
      <c r="R73" s="647" t="str">
        <f t="shared" si="13"/>
        <v/>
      </c>
      <c r="S73" s="647" t="str">
        <f t="shared" si="14"/>
        <v/>
      </c>
      <c r="T73" s="648" t="str">
        <f t="shared" si="15"/>
        <v/>
      </c>
      <c r="U73" s="644" t="str">
        <f ca="1">IF('Extra look-up'!$H71="`Work Type","Check Work Type",IF(AND(H73="",I73="",G73="",K73="",L73=""),"",IF(OR(H73="",I73="",G73="",K73="",L73=""),"Check all fields completed correctly",IF(AND(H73="",OR(I73&lt;&gt;"",G73&lt;&gt;"",K73&lt;&gt;"")),"Check all fields completed correctly","OK"))))</f>
        <v/>
      </c>
      <c r="X73" s="636" t="str">
        <f>IF(G73="","",IF($C$9&lt;VLOOKUP(G73,'Eligible Technologies'!D:G,4,FALSE),$C$9,VLOOKUP(G73,'Eligible Technologies'!D:G,4,FALSE)))</f>
        <v/>
      </c>
      <c r="Y73" s="40" t="e">
        <f t="shared" si="8"/>
        <v>#VALUE!</v>
      </c>
      <c r="Z73" s="174" t="str">
        <f ca="1">IFERROR(IF($D$9 = "*Multi*",AVERAGE($AI$333:INDIRECT(CONCATENATE("Ai"&amp;Y73))),AVERAGE($AI$332:INDIRECT(CONCATENATE("Ai"&amp;Y73)))),"")</f>
        <v/>
      </c>
      <c r="AA73" s="23"/>
      <c r="AB73" s="601" t="str">
        <f t="shared" si="9"/>
        <v/>
      </c>
      <c r="AC73" s="23" t="str">
        <f>'Extra look-up'!F71</f>
        <v/>
      </c>
      <c r="AD73" s="23" t="str">
        <f ca="1">'Extra look-up'!H71</f>
        <v>OK</v>
      </c>
      <c r="AE73" s="23">
        <f t="shared" ca="1" si="10"/>
        <v>1</v>
      </c>
      <c r="AF73" s="23" t="str">
        <f>'Extra look-up'!F71</f>
        <v/>
      </c>
      <c r="AG73" s="23" t="str">
        <f>IF(E73="","",IF(ISNUMBER(MATCH(E73,'Backing Sheet - Buildings'!$AA$2:$AA$101,0)),1,0))</f>
        <v/>
      </c>
      <c r="AH73" s="32"/>
      <c r="AI73" s="32"/>
      <c r="AJ73" s="27"/>
      <c r="AK73" s="27"/>
      <c r="AL73" s="23"/>
      <c r="AM73" s="23"/>
      <c r="AN73" s="23"/>
      <c r="AO73" s="23"/>
      <c r="AR73" s="26"/>
      <c r="AS73" s="26"/>
      <c r="AT73" s="322" t="s">
        <v>764</v>
      </c>
      <c r="AU73" s="304"/>
      <c r="AV73" s="90"/>
      <c r="AW73" s="88"/>
      <c r="AX73" s="88"/>
      <c r="AY73" s="88"/>
      <c r="AZ73" s="87"/>
      <c r="BA73" s="87"/>
      <c r="BB73" s="87"/>
      <c r="BC73" s="87"/>
      <c r="BD73" s="87"/>
      <c r="BE73" s="87"/>
      <c r="BF73" s="87"/>
      <c r="BG73" s="87"/>
      <c r="BH73" s="87"/>
      <c r="BI73" s="82"/>
      <c r="BJ73" s="82"/>
      <c r="BK73" s="82"/>
      <c r="BL73" s="82"/>
      <c r="BM73" s="82"/>
      <c r="BN73" s="82"/>
      <c r="BO73" s="82"/>
      <c r="BP73" s="82"/>
      <c r="BQ73" s="82"/>
      <c r="BR73" s="82"/>
      <c r="BS73" s="82"/>
      <c r="BT73" s="82"/>
      <c r="BU73" s="82"/>
      <c r="BV73" s="82"/>
      <c r="BW73" s="82"/>
      <c r="BX73" s="82"/>
      <c r="BY73" s="82"/>
      <c r="BZ73" s="82"/>
      <c r="CA73" s="82"/>
      <c r="CB73" s="82"/>
      <c r="CC73" s="82"/>
      <c r="CD73" s="82"/>
    </row>
    <row r="74" spans="1:82" s="10" customFormat="1" ht="34.4" hidden="1" customHeight="1" outlineLevel="1" x14ac:dyDescent="0.3">
      <c r="A74" s="600" t="s">
        <v>857</v>
      </c>
      <c r="B74" s="327"/>
      <c r="C74" s="456"/>
      <c r="D74" s="456"/>
      <c r="E74" s="328"/>
      <c r="F74" s="784"/>
      <c r="G74" s="328"/>
      <c r="H74" s="328"/>
      <c r="I74" s="314"/>
      <c r="J74" s="787"/>
      <c r="K74" s="315"/>
      <c r="L74" s="832" t="str">
        <f t="shared" si="0"/>
        <v/>
      </c>
      <c r="M74" s="602">
        <f t="shared" si="1"/>
        <v>0</v>
      </c>
      <c r="N74" s="603"/>
      <c r="O74" s="646" t="str">
        <f t="shared" si="11"/>
        <v/>
      </c>
      <c r="P74" s="647" t="str">
        <f t="shared" si="3"/>
        <v/>
      </c>
      <c r="Q74" s="649" t="str">
        <f t="shared" si="12"/>
        <v/>
      </c>
      <c r="R74" s="647" t="str">
        <f t="shared" si="13"/>
        <v/>
      </c>
      <c r="S74" s="647" t="str">
        <f t="shared" si="14"/>
        <v/>
      </c>
      <c r="T74" s="648" t="str">
        <f t="shared" si="15"/>
        <v/>
      </c>
      <c r="U74" s="644" t="str">
        <f ca="1">IF('Extra look-up'!$H72="`Work Type","Check Work Type",IF(AND(H74="",I74="",G74="",K74="",L74=""),"",IF(OR(H74="",I74="",G74="",K74="",L74=""),"Check all fields completed correctly",IF(AND(H74="",OR(I74&lt;&gt;"",G74&lt;&gt;"",K74&lt;&gt;"")),"Check all fields completed correctly","OK"))))</f>
        <v/>
      </c>
      <c r="X74" s="636" t="str">
        <f>IF(G74="","",IF($C$9&lt;VLOOKUP(G74,'Eligible Technologies'!D:G,4,FALSE),$C$9,VLOOKUP(G74,'Eligible Technologies'!D:G,4,FALSE)))</f>
        <v/>
      </c>
      <c r="Y74" s="40" t="e">
        <f t="shared" si="8"/>
        <v>#VALUE!</v>
      </c>
      <c r="Z74" s="174" t="str">
        <f ca="1">IFERROR(IF($D$9 = "*Multi*",AVERAGE($AI$333:INDIRECT(CONCATENATE("Ai"&amp;Y74))),AVERAGE($AI$332:INDIRECT(CONCATENATE("Ai"&amp;Y74)))),"")</f>
        <v/>
      </c>
      <c r="AA74" s="23"/>
      <c r="AB74" s="601" t="str">
        <f t="shared" si="9"/>
        <v/>
      </c>
      <c r="AC74" s="23" t="str">
        <f>'Extra look-up'!F72</f>
        <v/>
      </c>
      <c r="AD74" s="23" t="str">
        <f ca="1">'Extra look-up'!H72</f>
        <v>OK</v>
      </c>
      <c r="AE74" s="23">
        <f t="shared" ca="1" si="10"/>
        <v>1</v>
      </c>
      <c r="AF74" s="23" t="str">
        <f>'Extra look-up'!F72</f>
        <v/>
      </c>
      <c r="AG74" s="23" t="str">
        <f>IF(E74="","",IF(ISNUMBER(MATCH(E74,'Backing Sheet - Buildings'!$AA$2:$AA$101,0)),1,0))</f>
        <v/>
      </c>
      <c r="AL74" s="23"/>
      <c r="AM74" s="23"/>
      <c r="AO74" s="23"/>
      <c r="AR74" s="26"/>
      <c r="AS74" s="26"/>
      <c r="AT74" s="322" t="s">
        <v>764</v>
      </c>
      <c r="AU74" s="304"/>
      <c r="AV74" s="90"/>
      <c r="AW74" s="88"/>
      <c r="AX74" s="88"/>
      <c r="AY74" s="88"/>
      <c r="AZ74" s="87"/>
      <c r="BA74" s="87"/>
      <c r="BB74" s="87"/>
      <c r="BC74" s="87"/>
      <c r="BD74" s="87"/>
      <c r="BE74" s="87"/>
      <c r="BF74" s="87"/>
      <c r="BG74" s="87"/>
      <c r="BH74" s="87"/>
      <c r="BI74" s="82"/>
      <c r="BJ74" s="82"/>
      <c r="BK74" s="82"/>
      <c r="BL74" s="82"/>
      <c r="BM74" s="82"/>
      <c r="BN74" s="82"/>
      <c r="BO74" s="82"/>
      <c r="BP74" s="82"/>
      <c r="BQ74" s="82"/>
      <c r="BR74" s="82"/>
      <c r="BS74" s="82"/>
      <c r="BT74" s="82"/>
      <c r="BU74" s="82"/>
      <c r="BV74" s="82"/>
      <c r="BW74" s="82"/>
      <c r="BX74" s="82"/>
      <c r="BY74" s="82"/>
      <c r="BZ74" s="82"/>
      <c r="CA74" s="82"/>
      <c r="CB74" s="82"/>
      <c r="CC74" s="82"/>
      <c r="CD74" s="82"/>
    </row>
    <row r="75" spans="1:82" s="10" customFormat="1" ht="34.4" hidden="1" customHeight="1" outlineLevel="1" x14ac:dyDescent="0.3">
      <c r="A75" s="600" t="s">
        <v>858</v>
      </c>
      <c r="B75" s="327"/>
      <c r="C75" s="456"/>
      <c r="D75" s="456"/>
      <c r="E75" s="328"/>
      <c r="F75" s="784"/>
      <c r="G75" s="328"/>
      <c r="H75" s="328"/>
      <c r="I75" s="314"/>
      <c r="J75" s="787"/>
      <c r="K75" s="315"/>
      <c r="L75" s="832" t="str">
        <f t="shared" si="0"/>
        <v/>
      </c>
      <c r="M75" s="602">
        <f t="shared" si="1"/>
        <v>0</v>
      </c>
      <c r="N75" s="603"/>
      <c r="O75" s="646" t="str">
        <f t="shared" si="11"/>
        <v/>
      </c>
      <c r="P75" s="647" t="str">
        <f t="shared" si="3"/>
        <v/>
      </c>
      <c r="Q75" s="649" t="str">
        <f t="shared" si="12"/>
        <v/>
      </c>
      <c r="R75" s="647" t="str">
        <f t="shared" si="13"/>
        <v/>
      </c>
      <c r="S75" s="647" t="str">
        <f t="shared" si="14"/>
        <v/>
      </c>
      <c r="T75" s="648" t="str">
        <f t="shared" si="15"/>
        <v/>
      </c>
      <c r="U75" s="644" t="str">
        <f ca="1">IF('Extra look-up'!$H73="`Work Type","Check Work Type",IF(AND(H75="",I75="",G75="",K75="",L75=""),"",IF(OR(H75="",I75="",G75="",K75="",L75=""),"Check all fields completed correctly",IF(AND(H75="",OR(I75&lt;&gt;"",G75&lt;&gt;"",K75&lt;&gt;"")),"Check all fields completed correctly","OK"))))</f>
        <v/>
      </c>
      <c r="X75" s="636" t="str">
        <f>IF(G75="","",IF($C$9&lt;VLOOKUP(G75,'Eligible Technologies'!D:G,4,FALSE),$C$9,VLOOKUP(G75,'Eligible Technologies'!D:G,4,FALSE)))</f>
        <v/>
      </c>
      <c r="Y75" s="40" t="e">
        <f t="shared" si="8"/>
        <v>#VALUE!</v>
      </c>
      <c r="Z75" s="174" t="str">
        <f ca="1">IFERROR(IF($D$9 = "*Multi*",AVERAGE($AI$333:INDIRECT(CONCATENATE("Ai"&amp;Y75))),AVERAGE($AI$332:INDIRECT(CONCATENATE("Ai"&amp;Y75)))),"")</f>
        <v/>
      </c>
      <c r="AA75" s="23"/>
      <c r="AB75" s="601" t="str">
        <f t="shared" si="9"/>
        <v/>
      </c>
      <c r="AC75" s="23" t="str">
        <f>'Extra look-up'!F73</f>
        <v/>
      </c>
      <c r="AD75" s="23" t="str">
        <f ca="1">'Extra look-up'!H73</f>
        <v>OK</v>
      </c>
      <c r="AE75" s="23">
        <f t="shared" ca="1" si="10"/>
        <v>1</v>
      </c>
      <c r="AF75" s="23" t="str">
        <f>'Extra look-up'!F73</f>
        <v/>
      </c>
      <c r="AG75" s="23" t="str">
        <f>IF(E75="","",IF(ISNUMBER(MATCH(E75,'Backing Sheet - Buildings'!$AA$2:$AA$101,0)),1,0))</f>
        <v/>
      </c>
      <c r="AL75" s="23"/>
      <c r="AM75" s="23"/>
      <c r="AO75" s="23"/>
      <c r="AR75" s="26"/>
      <c r="AS75" s="26"/>
      <c r="AT75" s="322" t="s">
        <v>764</v>
      </c>
      <c r="AU75" s="304"/>
      <c r="AV75" s="90"/>
      <c r="AW75" s="88"/>
      <c r="AX75" s="88"/>
      <c r="AY75" s="88"/>
      <c r="AZ75" s="87"/>
      <c r="BA75" s="87"/>
      <c r="BB75" s="87"/>
      <c r="BC75" s="87"/>
      <c r="BD75" s="87"/>
      <c r="BE75" s="87"/>
      <c r="BF75" s="87"/>
      <c r="BG75" s="87"/>
      <c r="BH75" s="87"/>
      <c r="BI75" s="82"/>
      <c r="BJ75" s="82"/>
      <c r="BK75" s="82"/>
      <c r="BL75" s="82"/>
      <c r="BM75" s="82"/>
      <c r="BN75" s="82"/>
      <c r="BO75" s="82"/>
      <c r="BP75" s="82"/>
      <c r="BQ75" s="82"/>
      <c r="BR75" s="82"/>
      <c r="BS75" s="82"/>
      <c r="BT75" s="82"/>
      <c r="BU75" s="82"/>
      <c r="BV75" s="82"/>
      <c r="BW75" s="82"/>
      <c r="BX75" s="82"/>
      <c r="BY75" s="82"/>
      <c r="BZ75" s="82"/>
      <c r="CA75" s="82"/>
      <c r="CB75" s="82"/>
      <c r="CC75" s="82"/>
      <c r="CD75" s="82"/>
    </row>
    <row r="76" spans="1:82" s="10" customFormat="1" ht="34.4" hidden="1" customHeight="1" outlineLevel="1" x14ac:dyDescent="0.3">
      <c r="A76" s="600" t="s">
        <v>859</v>
      </c>
      <c r="B76" s="327"/>
      <c r="C76" s="456"/>
      <c r="D76" s="456"/>
      <c r="E76" s="328"/>
      <c r="F76" s="784"/>
      <c r="G76" s="328"/>
      <c r="H76" s="328"/>
      <c r="I76" s="314"/>
      <c r="J76" s="787"/>
      <c r="K76" s="315"/>
      <c r="L76" s="832" t="str">
        <f t="shared" si="0"/>
        <v/>
      </c>
      <c r="M76" s="602">
        <f t="shared" si="1"/>
        <v>0</v>
      </c>
      <c r="N76" s="603"/>
      <c r="O76" s="646" t="str">
        <f t="shared" si="11"/>
        <v/>
      </c>
      <c r="P76" s="647" t="str">
        <f t="shared" si="3"/>
        <v/>
      </c>
      <c r="Q76" s="649" t="str">
        <f t="shared" si="12"/>
        <v/>
      </c>
      <c r="R76" s="647" t="str">
        <f t="shared" si="13"/>
        <v/>
      </c>
      <c r="S76" s="647" t="str">
        <f t="shared" si="14"/>
        <v/>
      </c>
      <c r="T76" s="648" t="str">
        <f t="shared" si="15"/>
        <v/>
      </c>
      <c r="U76" s="644" t="str">
        <f ca="1">IF('Extra look-up'!$H74="`Work Type","Check Work Type",IF(AND(H76="",I76="",G76="",K76="",L76=""),"",IF(OR(H76="",I76="",G76="",K76="",L76=""),"Check all fields completed correctly",IF(AND(H76="",OR(I76&lt;&gt;"",G76&lt;&gt;"",K76&lt;&gt;"")),"Check all fields completed correctly","OK"))))</f>
        <v/>
      </c>
      <c r="X76" s="636" t="str">
        <f>IF(G76="","",IF($C$9&lt;VLOOKUP(G76,'Eligible Technologies'!D:G,4,FALSE),$C$9,VLOOKUP(G76,'Eligible Technologies'!D:G,4,FALSE)))</f>
        <v/>
      </c>
      <c r="Y76" s="40" t="e">
        <f t="shared" si="8"/>
        <v>#VALUE!</v>
      </c>
      <c r="Z76" s="174" t="str">
        <f ca="1">IFERROR(IF($D$9 = "*Multi*",AVERAGE($AI$333:INDIRECT(CONCATENATE("Ai"&amp;Y76))),AVERAGE($AI$332:INDIRECT(CONCATENATE("Ai"&amp;Y76)))),"")</f>
        <v/>
      </c>
      <c r="AA76" s="23"/>
      <c r="AB76" s="601" t="str">
        <f t="shared" si="9"/>
        <v/>
      </c>
      <c r="AC76" s="23" t="str">
        <f>'Extra look-up'!F74</f>
        <v/>
      </c>
      <c r="AD76" s="23" t="str">
        <f ca="1">'Extra look-up'!H74</f>
        <v>OK</v>
      </c>
      <c r="AE76" s="23">
        <f t="shared" ca="1" si="10"/>
        <v>1</v>
      </c>
      <c r="AF76" s="23" t="str">
        <f>'Extra look-up'!F74</f>
        <v/>
      </c>
      <c r="AG76" s="23" t="str">
        <f>IF(E76="","",IF(ISNUMBER(MATCH(E76,'Backing Sheet - Buildings'!$AA$2:$AA$101,0)),1,0))</f>
        <v/>
      </c>
      <c r="AH76" s="32"/>
      <c r="AI76" s="32"/>
      <c r="AJ76" s="27"/>
      <c r="AK76" s="27"/>
      <c r="AL76" s="23"/>
      <c r="AM76" s="23"/>
      <c r="AN76" s="23"/>
      <c r="AO76" s="23"/>
      <c r="AR76" s="26"/>
      <c r="AS76" s="26"/>
      <c r="AT76" s="322" t="s">
        <v>764</v>
      </c>
      <c r="AU76" s="304"/>
      <c r="AV76" s="90"/>
      <c r="AW76" s="88"/>
      <c r="AX76" s="88"/>
      <c r="AY76" s="88"/>
      <c r="AZ76" s="87"/>
      <c r="BA76" s="87"/>
      <c r="BB76" s="87"/>
      <c r="BC76" s="87"/>
      <c r="BD76" s="87"/>
      <c r="BE76" s="87"/>
      <c r="BF76" s="87"/>
      <c r="BG76" s="87"/>
      <c r="BH76" s="87"/>
      <c r="BI76" s="82"/>
      <c r="BJ76" s="82"/>
      <c r="BK76" s="82"/>
      <c r="BL76" s="82"/>
      <c r="BM76" s="82"/>
      <c r="BN76" s="82"/>
      <c r="BO76" s="82"/>
      <c r="BP76" s="82"/>
      <c r="BQ76" s="82"/>
      <c r="BR76" s="82"/>
      <c r="BS76" s="82"/>
      <c r="BT76" s="82"/>
      <c r="BU76" s="82"/>
      <c r="BV76" s="82"/>
      <c r="BW76" s="82"/>
      <c r="BX76" s="82"/>
      <c r="BY76" s="82"/>
      <c r="BZ76" s="82"/>
      <c r="CA76" s="82"/>
      <c r="CB76" s="82"/>
      <c r="CC76" s="82"/>
      <c r="CD76" s="82"/>
    </row>
    <row r="77" spans="1:82" s="10" customFormat="1" ht="34.4" hidden="1" customHeight="1" outlineLevel="1" x14ac:dyDescent="0.3">
      <c r="A77" s="600" t="s">
        <v>860</v>
      </c>
      <c r="B77" s="327"/>
      <c r="C77" s="456"/>
      <c r="D77" s="456"/>
      <c r="E77" s="328"/>
      <c r="F77" s="784"/>
      <c r="G77" s="328"/>
      <c r="H77" s="328"/>
      <c r="I77" s="314"/>
      <c r="J77" s="787"/>
      <c r="K77" s="315"/>
      <c r="L77" s="832" t="str">
        <f t="shared" si="0"/>
        <v/>
      </c>
      <c r="M77" s="602">
        <f t="shared" si="1"/>
        <v>0</v>
      </c>
      <c r="N77" s="603"/>
      <c r="O77" s="646" t="str">
        <f t="shared" si="11"/>
        <v/>
      </c>
      <c r="P77" s="647" t="str">
        <f t="shared" si="3"/>
        <v/>
      </c>
      <c r="Q77" s="649" t="str">
        <f t="shared" si="12"/>
        <v/>
      </c>
      <c r="R77" s="647" t="str">
        <f t="shared" si="13"/>
        <v/>
      </c>
      <c r="S77" s="647" t="str">
        <f t="shared" si="14"/>
        <v/>
      </c>
      <c r="T77" s="648" t="str">
        <f t="shared" si="15"/>
        <v/>
      </c>
      <c r="U77" s="644" t="str">
        <f ca="1">IF('Extra look-up'!$H75="`Work Type","Check Work Type",IF(AND(H77="",I77="",G77="",K77="",L77=""),"",IF(OR(H77="",I77="",G77="",K77="",L77=""),"Check all fields completed correctly",IF(AND(H77="",OR(I77&lt;&gt;"",G77&lt;&gt;"",K77&lt;&gt;"")),"Check all fields completed correctly","OK"))))</f>
        <v/>
      </c>
      <c r="X77" s="636" t="str">
        <f>IF(G77="","",IF($C$9&lt;VLOOKUP(G77,'Eligible Technologies'!D:G,4,FALSE),$C$9,VLOOKUP(G77,'Eligible Technologies'!D:G,4,FALSE)))</f>
        <v/>
      </c>
      <c r="Y77" s="40" t="e">
        <f t="shared" si="8"/>
        <v>#VALUE!</v>
      </c>
      <c r="Z77" s="174" t="str">
        <f ca="1">IFERROR(IF($D$9 = "*Multi*",AVERAGE($AI$333:INDIRECT(CONCATENATE("Ai"&amp;Y77))),AVERAGE($AI$332:INDIRECT(CONCATENATE("Ai"&amp;Y77)))),"")</f>
        <v/>
      </c>
      <c r="AA77" s="23"/>
      <c r="AB77" s="601" t="str">
        <f t="shared" si="9"/>
        <v/>
      </c>
      <c r="AC77" s="23" t="str">
        <f>'Extra look-up'!F75</f>
        <v/>
      </c>
      <c r="AD77" s="23" t="str">
        <f ca="1">'Extra look-up'!H75</f>
        <v>OK</v>
      </c>
      <c r="AE77" s="23">
        <f t="shared" ca="1" si="10"/>
        <v>1</v>
      </c>
      <c r="AF77" s="23" t="str">
        <f>'Extra look-up'!F75</f>
        <v/>
      </c>
      <c r="AG77" s="23" t="str">
        <f>IF(E77="","",IF(ISNUMBER(MATCH(E77,'Backing Sheet - Buildings'!$AA$2:$AA$101,0)),1,0))</f>
        <v/>
      </c>
      <c r="AL77" s="23"/>
      <c r="AM77" s="23"/>
      <c r="AO77" s="23"/>
      <c r="AR77" s="26"/>
      <c r="AS77" s="26"/>
      <c r="AT77" s="322" t="s">
        <v>764</v>
      </c>
      <c r="AU77" s="304"/>
      <c r="AV77" s="90"/>
      <c r="AW77" s="88"/>
      <c r="AX77" s="88"/>
      <c r="AY77" s="88"/>
      <c r="AZ77" s="87"/>
      <c r="BA77" s="87"/>
      <c r="BB77" s="87"/>
      <c r="BC77" s="87"/>
      <c r="BD77" s="87"/>
      <c r="BE77" s="87"/>
      <c r="BF77" s="87"/>
      <c r="BG77" s="87"/>
      <c r="BH77" s="87"/>
      <c r="BI77" s="82"/>
      <c r="BJ77" s="82"/>
      <c r="BK77" s="82"/>
      <c r="BL77" s="82"/>
      <c r="BM77" s="82"/>
      <c r="BN77" s="82"/>
      <c r="BO77" s="82"/>
      <c r="BP77" s="82"/>
      <c r="BQ77" s="82"/>
      <c r="BR77" s="82"/>
      <c r="BS77" s="82"/>
      <c r="BT77" s="82"/>
      <c r="BU77" s="82"/>
      <c r="BV77" s="82"/>
      <c r="BW77" s="82"/>
      <c r="BX77" s="82"/>
      <c r="BY77" s="82"/>
      <c r="BZ77" s="82"/>
      <c r="CA77" s="82"/>
      <c r="CB77" s="82"/>
      <c r="CC77" s="82"/>
      <c r="CD77" s="82"/>
    </row>
    <row r="78" spans="1:82" s="10" customFormat="1" ht="34.4" hidden="1" customHeight="1" outlineLevel="1" x14ac:dyDescent="0.3">
      <c r="A78" s="600" t="s">
        <v>861</v>
      </c>
      <c r="B78" s="327"/>
      <c r="C78" s="456"/>
      <c r="D78" s="456"/>
      <c r="E78" s="328"/>
      <c r="F78" s="784"/>
      <c r="G78" s="328"/>
      <c r="H78" s="328"/>
      <c r="I78" s="314"/>
      <c r="J78" s="787"/>
      <c r="K78" s="315"/>
      <c r="L78" s="832" t="str">
        <f t="shared" si="0"/>
        <v/>
      </c>
      <c r="M78" s="602">
        <f t="shared" si="1"/>
        <v>0</v>
      </c>
      <c r="N78" s="603"/>
      <c r="O78" s="646" t="str">
        <f t="shared" si="11"/>
        <v/>
      </c>
      <c r="P78" s="647" t="str">
        <f t="shared" si="3"/>
        <v/>
      </c>
      <c r="Q78" s="649" t="str">
        <f t="shared" si="12"/>
        <v/>
      </c>
      <c r="R78" s="647" t="str">
        <f t="shared" si="13"/>
        <v/>
      </c>
      <c r="S78" s="647" t="str">
        <f t="shared" si="14"/>
        <v/>
      </c>
      <c r="T78" s="648" t="str">
        <f t="shared" si="15"/>
        <v/>
      </c>
      <c r="U78" s="644" t="str">
        <f ca="1">IF('Extra look-up'!$H76="`Work Type","Check Work Type",IF(AND(H78="",I78="",G78="",K78="",L78=""),"",IF(OR(H78="",I78="",G78="",K78="",L78=""),"Check all fields completed correctly",IF(AND(H78="",OR(I78&lt;&gt;"",G78&lt;&gt;"",K78&lt;&gt;"")),"Check all fields completed correctly","OK"))))</f>
        <v/>
      </c>
      <c r="X78" s="636" t="str">
        <f>IF(G78="","",IF($C$9&lt;VLOOKUP(G78,'Eligible Technologies'!D:G,4,FALSE),$C$9,VLOOKUP(G78,'Eligible Technologies'!D:G,4,FALSE)))</f>
        <v/>
      </c>
      <c r="Y78" s="40" t="e">
        <f t="shared" si="8"/>
        <v>#VALUE!</v>
      </c>
      <c r="Z78" s="174" t="str">
        <f ca="1">IFERROR(IF($D$9 = "*Multi*",AVERAGE($AI$333:INDIRECT(CONCATENATE("Ai"&amp;Y78))),AVERAGE($AI$332:INDIRECT(CONCATENATE("Ai"&amp;Y78)))),"")</f>
        <v/>
      </c>
      <c r="AA78" s="23"/>
      <c r="AB78" s="601" t="str">
        <f t="shared" si="9"/>
        <v/>
      </c>
      <c r="AC78" s="23" t="str">
        <f>'Extra look-up'!F76</f>
        <v/>
      </c>
      <c r="AD78" s="23" t="str">
        <f ca="1">'Extra look-up'!H76</f>
        <v>OK</v>
      </c>
      <c r="AE78" s="23">
        <f t="shared" ca="1" si="10"/>
        <v>1</v>
      </c>
      <c r="AF78" s="23" t="str">
        <f>'Extra look-up'!F76</f>
        <v/>
      </c>
      <c r="AG78" s="23" t="str">
        <f>IF(E78="","",IF(ISNUMBER(MATCH(E78,'Backing Sheet - Buildings'!$AA$2:$AA$101,0)),1,0))</f>
        <v/>
      </c>
      <c r="AL78" s="23"/>
      <c r="AM78" s="23"/>
      <c r="AO78" s="23"/>
      <c r="AR78" s="26"/>
      <c r="AS78" s="26"/>
      <c r="AT78" s="322" t="s">
        <v>764</v>
      </c>
      <c r="AU78" s="304"/>
      <c r="AV78" s="90"/>
      <c r="AW78" s="88"/>
      <c r="AX78" s="88"/>
      <c r="AY78" s="88"/>
      <c r="AZ78" s="87"/>
      <c r="BA78" s="87"/>
      <c r="BB78" s="87"/>
      <c r="BC78" s="87"/>
      <c r="BD78" s="87"/>
      <c r="BE78" s="87"/>
      <c r="BF78" s="87"/>
      <c r="BG78" s="87"/>
      <c r="BH78" s="87"/>
      <c r="BI78" s="82"/>
      <c r="BJ78" s="82"/>
      <c r="BK78" s="82"/>
      <c r="BL78" s="82"/>
      <c r="BM78" s="82"/>
      <c r="BN78" s="82"/>
      <c r="BO78" s="82"/>
      <c r="BP78" s="82"/>
      <c r="BQ78" s="82"/>
      <c r="BR78" s="82"/>
      <c r="BS78" s="82"/>
      <c r="BT78" s="82"/>
      <c r="BU78" s="82"/>
      <c r="BV78" s="82"/>
      <c r="BW78" s="82"/>
      <c r="BX78" s="82"/>
      <c r="BY78" s="82"/>
      <c r="BZ78" s="82"/>
      <c r="CA78" s="82"/>
      <c r="CB78" s="82"/>
      <c r="CC78" s="82"/>
      <c r="CD78" s="82"/>
    </row>
    <row r="79" spans="1:82" s="10" customFormat="1" ht="34.4" hidden="1" customHeight="1" outlineLevel="1" x14ac:dyDescent="0.3">
      <c r="A79" s="600" t="s">
        <v>862</v>
      </c>
      <c r="B79" s="327"/>
      <c r="C79" s="456"/>
      <c r="D79" s="456"/>
      <c r="E79" s="328"/>
      <c r="F79" s="784"/>
      <c r="G79" s="328"/>
      <c r="H79" s="328"/>
      <c r="I79" s="314"/>
      <c r="J79" s="787"/>
      <c r="K79" s="315"/>
      <c r="L79" s="832" t="str">
        <f t="shared" si="0"/>
        <v/>
      </c>
      <c r="M79" s="602">
        <f t="shared" si="1"/>
        <v>0</v>
      </c>
      <c r="N79" s="603"/>
      <c r="O79" s="646" t="str">
        <f t="shared" si="11"/>
        <v/>
      </c>
      <c r="P79" s="647" t="str">
        <f t="shared" si="3"/>
        <v/>
      </c>
      <c r="Q79" s="649" t="str">
        <f t="shared" si="12"/>
        <v/>
      </c>
      <c r="R79" s="647" t="str">
        <f t="shared" si="13"/>
        <v/>
      </c>
      <c r="S79" s="647" t="str">
        <f t="shared" si="14"/>
        <v/>
      </c>
      <c r="T79" s="648" t="str">
        <f t="shared" si="15"/>
        <v/>
      </c>
      <c r="U79" s="644" t="str">
        <f ca="1">IF('Extra look-up'!$H77="`Work Type","Check Work Type",IF(AND(H79="",I79="",G79="",K79="",L79=""),"",IF(OR(H79="",I79="",G79="",K79="",L79=""),"Check all fields completed correctly",IF(AND(H79="",OR(I79&lt;&gt;"",G79&lt;&gt;"",K79&lt;&gt;"")),"Check all fields completed correctly","OK"))))</f>
        <v/>
      </c>
      <c r="X79" s="636" t="str">
        <f>IF(G79="","",IF($C$9&lt;VLOOKUP(G79,'Eligible Technologies'!D:G,4,FALSE),$C$9,VLOOKUP(G79,'Eligible Technologies'!D:G,4,FALSE)))</f>
        <v/>
      </c>
      <c r="Y79" s="40" t="e">
        <f t="shared" si="8"/>
        <v>#VALUE!</v>
      </c>
      <c r="Z79" s="174" t="str">
        <f ca="1">IFERROR(IF($D$9 = "*Multi*",AVERAGE($AI$333:INDIRECT(CONCATENATE("Ai"&amp;Y79))),AVERAGE($AI$332:INDIRECT(CONCATENATE("Ai"&amp;Y79)))),"")</f>
        <v/>
      </c>
      <c r="AA79" s="23"/>
      <c r="AB79" s="601" t="str">
        <f t="shared" si="9"/>
        <v/>
      </c>
      <c r="AC79" s="23" t="str">
        <f>'Extra look-up'!F77</f>
        <v/>
      </c>
      <c r="AD79" s="23" t="str">
        <f ca="1">'Extra look-up'!H77</f>
        <v>OK</v>
      </c>
      <c r="AE79" s="23">
        <f t="shared" ca="1" si="10"/>
        <v>1</v>
      </c>
      <c r="AF79" s="23" t="str">
        <f>'Extra look-up'!F77</f>
        <v/>
      </c>
      <c r="AG79" s="23" t="str">
        <f>IF(E79="","",IF(ISNUMBER(MATCH(E79,'Backing Sheet - Buildings'!$AA$2:$AA$101,0)),1,0))</f>
        <v/>
      </c>
      <c r="AH79" s="32"/>
      <c r="AI79" s="32"/>
      <c r="AJ79" s="27"/>
      <c r="AK79" s="27"/>
      <c r="AL79" s="23"/>
      <c r="AM79" s="23"/>
      <c r="AN79" s="23"/>
      <c r="AO79" s="23"/>
      <c r="AR79" s="26"/>
      <c r="AS79" s="26"/>
      <c r="AT79" s="322" t="s">
        <v>764</v>
      </c>
      <c r="AU79" s="304"/>
      <c r="AV79" s="90"/>
      <c r="AW79" s="88"/>
      <c r="AX79" s="88"/>
      <c r="AY79" s="88"/>
      <c r="AZ79" s="87"/>
      <c r="BA79" s="87"/>
      <c r="BB79" s="87"/>
      <c r="BC79" s="87"/>
      <c r="BD79" s="87"/>
      <c r="BE79" s="87"/>
      <c r="BF79" s="87"/>
      <c r="BG79" s="87"/>
      <c r="BH79" s="87"/>
      <c r="BI79" s="82"/>
      <c r="BJ79" s="82"/>
      <c r="BK79" s="82"/>
      <c r="BL79" s="82"/>
      <c r="BM79" s="82"/>
      <c r="BN79" s="82"/>
      <c r="BO79" s="82"/>
      <c r="BP79" s="82"/>
      <c r="BQ79" s="82"/>
      <c r="BR79" s="82"/>
      <c r="BS79" s="82"/>
      <c r="BT79" s="82"/>
      <c r="BU79" s="82"/>
      <c r="BV79" s="82"/>
      <c r="BW79" s="82"/>
      <c r="BX79" s="82"/>
      <c r="BY79" s="82"/>
      <c r="BZ79" s="82"/>
      <c r="CA79" s="82"/>
      <c r="CB79" s="82"/>
      <c r="CC79" s="82"/>
      <c r="CD79" s="82"/>
    </row>
    <row r="80" spans="1:82" s="10" customFormat="1" ht="34.4" hidden="1" customHeight="1" outlineLevel="1" x14ac:dyDescent="0.3">
      <c r="A80" s="600" t="s">
        <v>863</v>
      </c>
      <c r="B80" s="327"/>
      <c r="C80" s="456"/>
      <c r="D80" s="456"/>
      <c r="E80" s="328"/>
      <c r="F80" s="784"/>
      <c r="G80" s="328"/>
      <c r="H80" s="328"/>
      <c r="I80" s="314"/>
      <c r="J80" s="787"/>
      <c r="K80" s="315"/>
      <c r="L80" s="832" t="str">
        <f t="shared" si="0"/>
        <v/>
      </c>
      <c r="M80" s="602">
        <f t="shared" si="1"/>
        <v>0</v>
      </c>
      <c r="N80" s="603"/>
      <c r="O80" s="646" t="str">
        <f t="shared" si="11"/>
        <v/>
      </c>
      <c r="P80" s="647" t="str">
        <f t="shared" si="3"/>
        <v/>
      </c>
      <c r="Q80" s="649" t="str">
        <f t="shared" si="12"/>
        <v/>
      </c>
      <c r="R80" s="647" t="str">
        <f t="shared" si="13"/>
        <v/>
      </c>
      <c r="S80" s="647" t="str">
        <f t="shared" si="14"/>
        <v/>
      </c>
      <c r="T80" s="648" t="str">
        <f t="shared" si="15"/>
        <v/>
      </c>
      <c r="U80" s="644" t="str">
        <f ca="1">IF('Extra look-up'!$H78="`Work Type","Check Work Type",IF(AND(H80="",I80="",G80="",K80="",L80=""),"",IF(OR(H80="",I80="",G80="",K80="",L80=""),"Check all fields completed correctly",IF(AND(H80="",OR(I80&lt;&gt;"",G80&lt;&gt;"",K80&lt;&gt;"")),"Check all fields completed correctly","OK"))))</f>
        <v/>
      </c>
      <c r="X80" s="636" t="str">
        <f>IF(G80="","",IF($C$9&lt;VLOOKUP(G80,'Eligible Technologies'!D:G,4,FALSE),$C$9,VLOOKUP(G80,'Eligible Technologies'!D:G,4,FALSE)))</f>
        <v/>
      </c>
      <c r="Y80" s="40" t="e">
        <f t="shared" si="8"/>
        <v>#VALUE!</v>
      </c>
      <c r="Z80" s="174" t="str">
        <f ca="1">IFERROR(IF($D$9 = "*Multi*",AVERAGE($AI$333:INDIRECT(CONCATENATE("Ai"&amp;Y80))),AVERAGE($AI$332:INDIRECT(CONCATENATE("Ai"&amp;Y80)))),"")</f>
        <v/>
      </c>
      <c r="AA80" s="23"/>
      <c r="AB80" s="601" t="str">
        <f t="shared" si="9"/>
        <v/>
      </c>
      <c r="AC80" s="23" t="str">
        <f>'Extra look-up'!F78</f>
        <v/>
      </c>
      <c r="AD80" s="23" t="str">
        <f ca="1">'Extra look-up'!H78</f>
        <v>OK</v>
      </c>
      <c r="AE80" s="23">
        <f t="shared" ca="1" si="10"/>
        <v>1</v>
      </c>
      <c r="AF80" s="23" t="str">
        <f>'Extra look-up'!F78</f>
        <v/>
      </c>
      <c r="AG80" s="23" t="str">
        <f>IF(E80="","",IF(ISNUMBER(MATCH(E80,'Backing Sheet - Buildings'!$AA$2:$AA$101,0)),1,0))</f>
        <v/>
      </c>
      <c r="AL80" s="23"/>
      <c r="AM80" s="23"/>
      <c r="AO80" s="23"/>
      <c r="AR80" s="26"/>
      <c r="AS80" s="26"/>
      <c r="AT80" s="322" t="s">
        <v>764</v>
      </c>
      <c r="AU80" s="304"/>
      <c r="AV80" s="90"/>
      <c r="AW80" s="88"/>
      <c r="AX80" s="88"/>
      <c r="AY80" s="88"/>
      <c r="AZ80" s="87"/>
      <c r="BA80" s="87"/>
      <c r="BB80" s="87"/>
      <c r="BC80" s="87"/>
      <c r="BD80" s="87"/>
      <c r="BE80" s="87"/>
      <c r="BF80" s="87"/>
      <c r="BG80" s="87"/>
      <c r="BH80" s="87"/>
      <c r="BI80" s="82"/>
      <c r="BJ80" s="82"/>
      <c r="BK80" s="82"/>
      <c r="BL80" s="82"/>
      <c r="BM80" s="82"/>
      <c r="BN80" s="82"/>
      <c r="BO80" s="82"/>
      <c r="BP80" s="82"/>
      <c r="BQ80" s="82"/>
      <c r="BR80" s="82"/>
      <c r="BS80" s="82"/>
      <c r="BT80" s="82"/>
      <c r="BU80" s="82"/>
      <c r="BV80" s="82"/>
      <c r="BW80" s="82"/>
      <c r="BX80" s="82"/>
      <c r="BY80" s="82"/>
      <c r="BZ80" s="82"/>
      <c r="CA80" s="82"/>
      <c r="CB80" s="82"/>
      <c r="CC80" s="82"/>
      <c r="CD80" s="82"/>
    </row>
    <row r="81" spans="1:82" s="10" customFormat="1" ht="34.4" hidden="1" customHeight="1" outlineLevel="1" x14ac:dyDescent="0.3">
      <c r="A81" s="600" t="s">
        <v>864</v>
      </c>
      <c r="B81" s="327"/>
      <c r="C81" s="456"/>
      <c r="D81" s="456"/>
      <c r="E81" s="328"/>
      <c r="F81" s="784"/>
      <c r="G81" s="328"/>
      <c r="H81" s="328"/>
      <c r="I81" s="314"/>
      <c r="J81" s="787"/>
      <c r="K81" s="315"/>
      <c r="L81" s="832" t="str">
        <f t="shared" si="0"/>
        <v/>
      </c>
      <c r="M81" s="602">
        <f t="shared" si="1"/>
        <v>0</v>
      </c>
      <c r="N81" s="603"/>
      <c r="O81" s="646" t="str">
        <f t="shared" si="11"/>
        <v/>
      </c>
      <c r="P81" s="647" t="str">
        <f t="shared" si="3"/>
        <v/>
      </c>
      <c r="Q81" s="649" t="str">
        <f t="shared" si="12"/>
        <v/>
      </c>
      <c r="R81" s="647" t="str">
        <f t="shared" si="13"/>
        <v/>
      </c>
      <c r="S81" s="647" t="str">
        <f t="shared" si="14"/>
        <v/>
      </c>
      <c r="T81" s="648" t="str">
        <f t="shared" si="15"/>
        <v/>
      </c>
      <c r="U81" s="644" t="str">
        <f ca="1">IF('Extra look-up'!$H79="`Work Type","Check Work Type",IF(AND(H81="",I81="",G81="",K81="",L81=""),"",IF(OR(H81="",I81="",G81="",K81="",L81=""),"Check all fields completed correctly",IF(AND(H81="",OR(I81&lt;&gt;"",G81&lt;&gt;"",K81&lt;&gt;"")),"Check all fields completed correctly","OK"))))</f>
        <v/>
      </c>
      <c r="X81" s="636" t="str">
        <f>IF(G81="","",IF($C$9&lt;VLOOKUP(G81,'Eligible Technologies'!D:G,4,FALSE),$C$9,VLOOKUP(G81,'Eligible Technologies'!D:G,4,FALSE)))</f>
        <v/>
      </c>
      <c r="Y81" s="40" t="e">
        <f t="shared" si="8"/>
        <v>#VALUE!</v>
      </c>
      <c r="Z81" s="174" t="str">
        <f ca="1">IFERROR(IF($D$9 = "*Multi*",AVERAGE($AI$333:INDIRECT(CONCATENATE("Ai"&amp;Y81))),AVERAGE($AI$332:INDIRECT(CONCATENATE("Ai"&amp;Y81)))),"")</f>
        <v/>
      </c>
      <c r="AA81" s="23"/>
      <c r="AB81" s="601" t="str">
        <f t="shared" si="9"/>
        <v/>
      </c>
      <c r="AC81" s="23" t="str">
        <f>'Extra look-up'!F79</f>
        <v/>
      </c>
      <c r="AD81" s="23" t="str">
        <f ca="1">'Extra look-up'!H79</f>
        <v>OK</v>
      </c>
      <c r="AE81" s="23">
        <f t="shared" ca="1" si="10"/>
        <v>1</v>
      </c>
      <c r="AF81" s="23" t="str">
        <f>'Extra look-up'!F79</f>
        <v/>
      </c>
      <c r="AG81" s="23" t="str">
        <f>IF(E81="","",IF(ISNUMBER(MATCH(E81,'Backing Sheet - Buildings'!$AA$2:$AA$101,0)),1,0))</f>
        <v/>
      </c>
      <c r="AL81" s="23"/>
      <c r="AM81" s="23"/>
      <c r="AO81" s="23"/>
      <c r="AR81" s="26"/>
      <c r="AS81" s="26"/>
      <c r="AT81" s="322" t="s">
        <v>764</v>
      </c>
      <c r="AU81" s="304"/>
      <c r="AV81" s="90"/>
      <c r="AW81" s="88"/>
      <c r="AX81" s="88"/>
      <c r="AY81" s="88"/>
      <c r="AZ81" s="87"/>
      <c r="BA81" s="87"/>
      <c r="BB81" s="87"/>
      <c r="BC81" s="87"/>
      <c r="BD81" s="87"/>
      <c r="BE81" s="87"/>
      <c r="BF81" s="87"/>
      <c r="BG81" s="87"/>
      <c r="BH81" s="87"/>
      <c r="BI81" s="82"/>
      <c r="BJ81" s="82"/>
      <c r="BK81" s="82"/>
      <c r="BL81" s="82"/>
      <c r="BM81" s="82"/>
      <c r="BN81" s="82"/>
      <c r="BO81" s="82"/>
      <c r="BP81" s="82"/>
      <c r="BQ81" s="82"/>
      <c r="BR81" s="82"/>
      <c r="BS81" s="82"/>
      <c r="BT81" s="82"/>
      <c r="BU81" s="82"/>
      <c r="BV81" s="82"/>
      <c r="BW81" s="82"/>
      <c r="BX81" s="82"/>
      <c r="BY81" s="82"/>
      <c r="BZ81" s="82"/>
      <c r="CA81" s="82"/>
      <c r="CB81" s="82"/>
      <c r="CC81" s="82"/>
      <c r="CD81" s="82"/>
    </row>
    <row r="82" spans="1:82" s="10" customFormat="1" ht="34.4" hidden="1" customHeight="1" outlineLevel="1" x14ac:dyDescent="0.3">
      <c r="A82" s="600" t="s">
        <v>865</v>
      </c>
      <c r="B82" s="327"/>
      <c r="C82" s="456"/>
      <c r="D82" s="456"/>
      <c r="E82" s="328"/>
      <c r="F82" s="784"/>
      <c r="G82" s="328"/>
      <c r="H82" s="328"/>
      <c r="I82" s="314"/>
      <c r="J82" s="787"/>
      <c r="K82" s="315"/>
      <c r="L82" s="832" t="str">
        <f t="shared" si="0"/>
        <v/>
      </c>
      <c r="M82" s="602">
        <f t="shared" si="1"/>
        <v>0</v>
      </c>
      <c r="N82" s="603"/>
      <c r="O82" s="646" t="str">
        <f t="shared" si="11"/>
        <v/>
      </c>
      <c r="P82" s="647" t="str">
        <f t="shared" si="3"/>
        <v/>
      </c>
      <c r="Q82" s="649" t="str">
        <f t="shared" ref="Q82:Q113" si="16">IFERROR(IF(H82="Electricity",Z82,HLOOKUP(H82,$AH$331:$AS$359,2,FALSE)),"")</f>
        <v/>
      </c>
      <c r="R82" s="647" t="str">
        <f t="shared" si="13"/>
        <v/>
      </c>
      <c r="S82" s="647" t="str">
        <f t="shared" si="14"/>
        <v/>
      </c>
      <c r="T82" s="648" t="str">
        <f t="shared" si="15"/>
        <v/>
      </c>
      <c r="U82" s="644" t="str">
        <f ca="1">IF('Extra look-up'!$H80="`Work Type","Check Work Type",IF(AND(H82="",I82="",G82="",K82="",L82=""),"",IF(OR(H82="",I82="",G82="",K82="",L82=""),"Check all fields completed correctly",IF(AND(H82="",OR(I82&lt;&gt;"",G82&lt;&gt;"",K82&lt;&gt;"")),"Check all fields completed correctly","OK"))))</f>
        <v/>
      </c>
      <c r="X82" s="636" t="str">
        <f>IF(G82="","",IF($C$9&lt;VLOOKUP(G82,'Eligible Technologies'!D:G,4,FALSE),$C$9,VLOOKUP(G82,'Eligible Technologies'!D:G,4,FALSE)))</f>
        <v/>
      </c>
      <c r="Y82" s="40" t="e">
        <f t="shared" si="8"/>
        <v>#VALUE!</v>
      </c>
      <c r="Z82" s="174" t="str">
        <f ca="1">IFERROR(IF($D$9 = "*Multi*",AVERAGE($AI$333:INDIRECT(CONCATENATE("Ai"&amp;Y82))),AVERAGE($AI$332:INDIRECT(CONCATENATE("Ai"&amp;Y82)))),"")</f>
        <v/>
      </c>
      <c r="AA82" s="23"/>
      <c r="AB82" s="601" t="str">
        <f t="shared" si="9"/>
        <v/>
      </c>
      <c r="AC82" s="23" t="str">
        <f>'Extra look-up'!F80</f>
        <v/>
      </c>
      <c r="AD82" s="23" t="str">
        <f ca="1">'Extra look-up'!H80</f>
        <v>OK</v>
      </c>
      <c r="AE82" s="23">
        <f t="shared" ca="1" si="10"/>
        <v>1</v>
      </c>
      <c r="AF82" s="23" t="str">
        <f>'Extra look-up'!F80</f>
        <v/>
      </c>
      <c r="AG82" s="23" t="str">
        <f>IF(E82="","",IF(ISNUMBER(MATCH(E82,'Backing Sheet - Buildings'!$AA$2:$AA$101,0)),1,0))</f>
        <v/>
      </c>
      <c r="AH82" s="32"/>
      <c r="AI82" s="32"/>
      <c r="AJ82" s="27"/>
      <c r="AK82" s="27"/>
      <c r="AL82" s="23"/>
      <c r="AM82" s="23"/>
      <c r="AN82" s="23"/>
      <c r="AO82" s="23"/>
      <c r="AR82" s="26"/>
      <c r="AS82" s="26"/>
      <c r="AT82" s="322" t="s">
        <v>764</v>
      </c>
      <c r="AU82" s="304"/>
      <c r="AV82" s="90"/>
      <c r="AW82" s="88"/>
      <c r="AX82" s="88"/>
      <c r="AY82" s="88"/>
      <c r="AZ82" s="87"/>
      <c r="BA82" s="87"/>
      <c r="BB82" s="87"/>
      <c r="BC82" s="87"/>
      <c r="BD82" s="87"/>
      <c r="BE82" s="87"/>
      <c r="BF82" s="87"/>
      <c r="BG82" s="87"/>
      <c r="BH82" s="87"/>
      <c r="BI82" s="82"/>
      <c r="BJ82" s="82"/>
      <c r="BK82" s="82"/>
      <c r="BL82" s="82"/>
      <c r="BM82" s="82"/>
      <c r="BN82" s="82"/>
      <c r="BO82" s="82"/>
      <c r="BP82" s="82"/>
      <c r="BQ82" s="82"/>
      <c r="BR82" s="82"/>
      <c r="BS82" s="82"/>
      <c r="BT82" s="82"/>
      <c r="BU82" s="82"/>
      <c r="BV82" s="82"/>
      <c r="BW82" s="82"/>
      <c r="BX82" s="82"/>
      <c r="BY82" s="82"/>
      <c r="BZ82" s="82"/>
      <c r="CA82" s="82"/>
      <c r="CB82" s="82"/>
      <c r="CC82" s="82"/>
      <c r="CD82" s="82"/>
    </row>
    <row r="83" spans="1:82" s="10" customFormat="1" ht="34.4" hidden="1" customHeight="1" outlineLevel="1" x14ac:dyDescent="0.3">
      <c r="A83" s="600" t="s">
        <v>866</v>
      </c>
      <c r="B83" s="327"/>
      <c r="C83" s="456"/>
      <c r="D83" s="456"/>
      <c r="E83" s="328"/>
      <c r="F83" s="784"/>
      <c r="G83" s="328"/>
      <c r="H83" s="328"/>
      <c r="I83" s="314"/>
      <c r="J83" s="787"/>
      <c r="K83" s="315"/>
      <c r="L83" s="832" t="str">
        <f t="shared" si="0"/>
        <v/>
      </c>
      <c r="M83" s="602">
        <f t="shared" si="1"/>
        <v>0</v>
      </c>
      <c r="N83" s="603"/>
      <c r="O83" s="646" t="str">
        <f t="shared" si="11"/>
        <v/>
      </c>
      <c r="P83" s="647" t="str">
        <f t="shared" ref="P83:P92" si="17">IF(OR(O83&lt;=0,O83="",N83=""),"",N83/O83)</f>
        <v/>
      </c>
      <c r="Q83" s="649" t="str">
        <f t="shared" si="16"/>
        <v/>
      </c>
      <c r="R83" s="647" t="str">
        <f t="shared" si="13"/>
        <v/>
      </c>
      <c r="S83" s="647" t="str">
        <f t="shared" si="14"/>
        <v/>
      </c>
      <c r="T83" s="648" t="str">
        <f t="shared" si="15"/>
        <v/>
      </c>
      <c r="U83" s="644" t="str">
        <f ca="1">IF('Extra look-up'!$H81="`Work Type","Check Work Type",IF(AND(H83="",I83="",G83="",K83="",L83=""),"",IF(OR(H83="",I83="",G83="",K83="",L83=""),"Check all fields completed correctly",IF(AND(H83="",OR(I83&lt;&gt;"",G83&lt;&gt;"",K83&lt;&gt;"")),"Check all fields completed correctly","OK"))))</f>
        <v/>
      </c>
      <c r="X83" s="636" t="str">
        <f>IF(G83="","",IF($C$9&lt;VLOOKUP(G83,'Eligible Technologies'!D:G,4,FALSE),$C$9,VLOOKUP(G83,'Eligible Technologies'!D:G,4,FALSE)))</f>
        <v/>
      </c>
      <c r="Y83" s="40" t="e">
        <f t="shared" ref="Y83:Y146" si="18">ROUNDUP(X83,0)+329</f>
        <v>#VALUE!</v>
      </c>
      <c r="Z83" s="174" t="str">
        <f ca="1">IFERROR(IF($D$9 = "*Multi*",AVERAGE($AI$333:INDIRECT(CONCATENATE("Ai"&amp;Y83))),AVERAGE($AI$332:INDIRECT(CONCATENATE("Ai"&amp;Y83)))),"")</f>
        <v/>
      </c>
      <c r="AA83" s="23"/>
      <c r="AB83" s="601" t="str">
        <f t="shared" ref="AB83:AB146" si="19">IFERROR(IF($C$9&lt;X83,$C$9*L83,X83*L83),"")</f>
        <v/>
      </c>
      <c r="AC83" s="23" t="str">
        <f>'Extra look-up'!F81</f>
        <v/>
      </c>
      <c r="AD83" s="23" t="str">
        <f ca="1">'Extra look-up'!H81</f>
        <v>OK</v>
      </c>
      <c r="AE83" s="23">
        <f t="shared" ref="AE83:AE146" ca="1" si="20">IF(AND(U83&lt;&gt;"OK",U83&lt;&gt;""),200,1)</f>
        <v>1</v>
      </c>
      <c r="AF83" s="23" t="str">
        <f>'Extra look-up'!F81</f>
        <v/>
      </c>
      <c r="AG83" s="23" t="str">
        <f>IF(E83="","",IF(ISNUMBER(MATCH(E83,'Backing Sheet - Buildings'!$AA$2:$AA$101,0)),1,0))</f>
        <v/>
      </c>
      <c r="AL83" s="23"/>
      <c r="AM83" s="23"/>
      <c r="AO83" s="23"/>
      <c r="AR83" s="26"/>
      <c r="AS83" s="26"/>
      <c r="AT83" s="322" t="s">
        <v>764</v>
      </c>
      <c r="AU83" s="304"/>
      <c r="AV83" s="90"/>
      <c r="AW83" s="88"/>
      <c r="AX83" s="88"/>
      <c r="AY83" s="88"/>
      <c r="AZ83" s="87"/>
      <c r="BA83" s="87"/>
      <c r="BB83" s="87"/>
      <c r="BC83" s="87"/>
      <c r="BD83" s="87"/>
      <c r="BE83" s="87"/>
      <c r="BF83" s="87"/>
      <c r="BG83" s="87"/>
      <c r="BH83" s="87"/>
      <c r="BI83" s="82"/>
      <c r="BJ83" s="82"/>
      <c r="BK83" s="82"/>
      <c r="BL83" s="82"/>
      <c r="BM83" s="82"/>
      <c r="BN83" s="82"/>
      <c r="BO83" s="82"/>
      <c r="BP83" s="82"/>
      <c r="BQ83" s="82"/>
      <c r="BR83" s="82"/>
      <c r="BS83" s="82"/>
      <c r="BT83" s="82"/>
      <c r="BU83" s="82"/>
      <c r="BV83" s="82"/>
      <c r="BW83" s="82"/>
      <c r="BX83" s="82"/>
      <c r="BY83" s="82"/>
      <c r="BZ83" s="82"/>
      <c r="CA83" s="82"/>
      <c r="CB83" s="82"/>
      <c r="CC83" s="82"/>
      <c r="CD83" s="82"/>
    </row>
    <row r="84" spans="1:82" s="10" customFormat="1" ht="34.4" hidden="1" customHeight="1" outlineLevel="1" x14ac:dyDescent="0.3">
      <c r="A84" s="600" t="s">
        <v>867</v>
      </c>
      <c r="B84" s="327"/>
      <c r="C84" s="456"/>
      <c r="D84" s="456"/>
      <c r="E84" s="328"/>
      <c r="F84" s="784"/>
      <c r="G84" s="328"/>
      <c r="H84" s="328"/>
      <c r="I84" s="314"/>
      <c r="J84" s="787"/>
      <c r="K84" s="315"/>
      <c r="L84" s="832" t="str">
        <f t="shared" si="0"/>
        <v/>
      </c>
      <c r="M84" s="602">
        <f t="shared" si="1"/>
        <v>0</v>
      </c>
      <c r="N84" s="603"/>
      <c r="O84" s="646" t="str">
        <f t="shared" si="11"/>
        <v/>
      </c>
      <c r="P84" s="647" t="str">
        <f t="shared" si="17"/>
        <v/>
      </c>
      <c r="Q84" s="649" t="str">
        <f t="shared" si="16"/>
        <v/>
      </c>
      <c r="R84" s="647" t="str">
        <f t="shared" si="13"/>
        <v/>
      </c>
      <c r="S84" s="647" t="str">
        <f t="shared" si="14"/>
        <v/>
      </c>
      <c r="T84" s="648" t="str">
        <f t="shared" si="15"/>
        <v/>
      </c>
      <c r="U84" s="644" t="str">
        <f ca="1">IF('Extra look-up'!$H82="`Work Type","Check Work Type",IF(AND(H84="",I84="",G84="",K84="",L84=""),"",IF(OR(H84="",I84="",G84="",K84="",L84=""),"Check all fields completed correctly",IF(AND(H84="",OR(I84&lt;&gt;"",G84&lt;&gt;"",K84&lt;&gt;"")),"Check all fields completed correctly","OK"))))</f>
        <v/>
      </c>
      <c r="X84" s="636" t="str">
        <f>IF(G84="","",IF($C$9&lt;VLOOKUP(G84,'Eligible Technologies'!D:G,4,FALSE),$C$9,VLOOKUP(G84,'Eligible Technologies'!D:G,4,FALSE)))</f>
        <v/>
      </c>
      <c r="Y84" s="40" t="e">
        <f t="shared" si="18"/>
        <v>#VALUE!</v>
      </c>
      <c r="Z84" s="174" t="str">
        <f ca="1">IFERROR(IF($D$9 = "*Multi*",AVERAGE($AI$333:INDIRECT(CONCATENATE("Ai"&amp;Y84))),AVERAGE($AI$332:INDIRECT(CONCATENATE("Ai"&amp;Y84)))),"")</f>
        <v/>
      </c>
      <c r="AA84" s="23"/>
      <c r="AB84" s="601" t="str">
        <f t="shared" si="19"/>
        <v/>
      </c>
      <c r="AC84" s="23" t="str">
        <f>'Extra look-up'!F82</f>
        <v/>
      </c>
      <c r="AD84" s="23" t="str">
        <f ca="1">'Extra look-up'!H82</f>
        <v>OK</v>
      </c>
      <c r="AE84" s="23">
        <f t="shared" ca="1" si="20"/>
        <v>1</v>
      </c>
      <c r="AF84" s="23" t="str">
        <f>'Extra look-up'!F82</f>
        <v/>
      </c>
      <c r="AG84" s="23" t="str">
        <f>IF(E84="","",IF(ISNUMBER(MATCH(E84,'Backing Sheet - Buildings'!$AA$2:$AA$101,0)),1,0))</f>
        <v/>
      </c>
      <c r="AL84" s="23"/>
      <c r="AM84" s="23"/>
      <c r="AO84" s="23"/>
      <c r="AR84" s="26"/>
      <c r="AS84" s="26"/>
      <c r="AT84" s="322" t="s">
        <v>764</v>
      </c>
      <c r="AU84" s="304"/>
      <c r="AV84" s="90"/>
      <c r="AW84" s="88"/>
      <c r="AX84" s="88"/>
      <c r="AY84" s="88"/>
      <c r="AZ84" s="87"/>
      <c r="BA84" s="87"/>
      <c r="BB84" s="87"/>
      <c r="BC84" s="87"/>
      <c r="BD84" s="87"/>
      <c r="BE84" s="87"/>
      <c r="BF84" s="87"/>
      <c r="BG84" s="87"/>
      <c r="BH84" s="87"/>
      <c r="BI84" s="82"/>
      <c r="BJ84" s="82"/>
      <c r="BK84" s="82"/>
      <c r="BL84" s="82"/>
      <c r="BM84" s="82"/>
      <c r="BN84" s="82"/>
      <c r="BO84" s="82"/>
      <c r="BP84" s="82"/>
      <c r="BQ84" s="82"/>
      <c r="BR84" s="82"/>
      <c r="BS84" s="82"/>
      <c r="BT84" s="82"/>
      <c r="BU84" s="82"/>
      <c r="BV84" s="82"/>
      <c r="BW84" s="82"/>
      <c r="BX84" s="82"/>
      <c r="BY84" s="82"/>
      <c r="BZ84" s="82"/>
      <c r="CA84" s="82"/>
      <c r="CB84" s="82"/>
      <c r="CC84" s="82"/>
      <c r="CD84" s="82"/>
    </row>
    <row r="85" spans="1:82" s="10" customFormat="1" ht="34.4" hidden="1" customHeight="1" outlineLevel="1" x14ac:dyDescent="0.3">
      <c r="A85" s="600" t="s">
        <v>868</v>
      </c>
      <c r="B85" s="327"/>
      <c r="C85" s="456"/>
      <c r="D85" s="456"/>
      <c r="E85" s="328"/>
      <c r="F85" s="784"/>
      <c r="G85" s="328"/>
      <c r="H85" s="328"/>
      <c r="I85" s="314"/>
      <c r="J85" s="787"/>
      <c r="K85" s="315"/>
      <c r="L85" s="832" t="str">
        <f t="shared" si="0"/>
        <v/>
      </c>
      <c r="M85" s="602">
        <f t="shared" si="1"/>
        <v>0</v>
      </c>
      <c r="N85" s="603"/>
      <c r="O85" s="646" t="str">
        <f t="shared" si="11"/>
        <v/>
      </c>
      <c r="P85" s="647" t="str">
        <f t="shared" si="17"/>
        <v/>
      </c>
      <c r="Q85" s="649" t="str">
        <f t="shared" si="16"/>
        <v/>
      </c>
      <c r="R85" s="647" t="str">
        <f t="shared" si="13"/>
        <v/>
      </c>
      <c r="S85" s="647" t="str">
        <f t="shared" si="14"/>
        <v/>
      </c>
      <c r="T85" s="648" t="str">
        <f t="shared" si="15"/>
        <v/>
      </c>
      <c r="U85" s="644" t="str">
        <f ca="1">IF('Extra look-up'!$H83="`Work Type","Check Work Type",IF(AND(H85="",I85="",G85="",K85="",L85=""),"",IF(OR(H85="",I85="",G85="",K85="",L85=""),"Check all fields completed correctly",IF(AND(H85="",OR(I85&lt;&gt;"",G85&lt;&gt;"",K85&lt;&gt;"")),"Check all fields completed correctly","OK"))))</f>
        <v/>
      </c>
      <c r="X85" s="636" t="str">
        <f>IF(G85="","",IF($C$9&lt;VLOOKUP(G85,'Eligible Technologies'!D:G,4,FALSE),$C$9,VLOOKUP(G85,'Eligible Technologies'!D:G,4,FALSE)))</f>
        <v/>
      </c>
      <c r="Y85" s="40" t="e">
        <f t="shared" si="18"/>
        <v>#VALUE!</v>
      </c>
      <c r="Z85" s="174" t="str">
        <f ca="1">IFERROR(IF($D$9 = "*Multi*",AVERAGE($AI$333:INDIRECT(CONCATENATE("Ai"&amp;Y85))),AVERAGE($AI$332:INDIRECT(CONCATENATE("Ai"&amp;Y85)))),"")</f>
        <v/>
      </c>
      <c r="AA85" s="23"/>
      <c r="AB85" s="601" t="str">
        <f t="shared" si="19"/>
        <v/>
      </c>
      <c r="AC85" s="23" t="str">
        <f>'Extra look-up'!F83</f>
        <v/>
      </c>
      <c r="AD85" s="23" t="str">
        <f ca="1">'Extra look-up'!H83</f>
        <v>OK</v>
      </c>
      <c r="AE85" s="23">
        <f t="shared" ca="1" si="20"/>
        <v>1</v>
      </c>
      <c r="AF85" s="23" t="str">
        <f>'Extra look-up'!F83</f>
        <v/>
      </c>
      <c r="AG85" s="23" t="str">
        <f>IF(E85="","",IF(ISNUMBER(MATCH(E85,'Backing Sheet - Buildings'!$AA$2:$AA$101,0)),1,0))</f>
        <v/>
      </c>
      <c r="AH85" s="32"/>
      <c r="AI85" s="32"/>
      <c r="AJ85" s="27"/>
      <c r="AK85" s="27"/>
      <c r="AL85" s="23"/>
      <c r="AM85" s="23"/>
      <c r="AN85" s="23"/>
      <c r="AO85" s="23"/>
      <c r="AR85" s="26"/>
      <c r="AS85" s="26"/>
      <c r="AT85" s="322" t="s">
        <v>764</v>
      </c>
      <c r="AU85" s="304"/>
      <c r="AV85" s="90"/>
      <c r="AW85" s="88"/>
      <c r="AX85" s="88"/>
      <c r="AY85" s="88"/>
      <c r="AZ85" s="87"/>
      <c r="BA85" s="87"/>
      <c r="BB85" s="87"/>
      <c r="BC85" s="87"/>
      <c r="BD85" s="87"/>
      <c r="BE85" s="87"/>
      <c r="BF85" s="87"/>
      <c r="BG85" s="87"/>
      <c r="BH85" s="87"/>
      <c r="BI85" s="82"/>
      <c r="BJ85" s="82"/>
      <c r="BK85" s="82"/>
      <c r="BL85" s="82"/>
      <c r="BM85" s="82"/>
      <c r="BN85" s="82"/>
      <c r="BO85" s="82"/>
      <c r="BP85" s="82"/>
      <c r="BQ85" s="82"/>
      <c r="BR85" s="82"/>
      <c r="BS85" s="82"/>
      <c r="BT85" s="82"/>
      <c r="BU85" s="82"/>
      <c r="BV85" s="82"/>
      <c r="BW85" s="82"/>
      <c r="BX85" s="82"/>
      <c r="BY85" s="82"/>
      <c r="BZ85" s="82"/>
      <c r="CA85" s="82"/>
      <c r="CB85" s="82"/>
      <c r="CC85" s="82"/>
      <c r="CD85" s="82"/>
    </row>
    <row r="86" spans="1:82" s="10" customFormat="1" ht="34.4" hidden="1" customHeight="1" outlineLevel="1" x14ac:dyDescent="0.3">
      <c r="A86" s="600" t="s">
        <v>869</v>
      </c>
      <c r="B86" s="327"/>
      <c r="C86" s="456"/>
      <c r="D86" s="456"/>
      <c r="E86" s="328"/>
      <c r="F86" s="784"/>
      <c r="G86" s="328"/>
      <c r="H86" s="328"/>
      <c r="I86" s="314"/>
      <c r="J86" s="787"/>
      <c r="K86" s="315"/>
      <c r="L86" s="832" t="str">
        <f t="shared" si="0"/>
        <v/>
      </c>
      <c r="M86" s="602">
        <f t="shared" si="1"/>
        <v>0</v>
      </c>
      <c r="N86" s="603"/>
      <c r="O86" s="646" t="str">
        <f t="shared" si="11"/>
        <v/>
      </c>
      <c r="P86" s="647" t="str">
        <f t="shared" si="17"/>
        <v/>
      </c>
      <c r="Q86" s="649" t="str">
        <f t="shared" si="16"/>
        <v/>
      </c>
      <c r="R86" s="647" t="str">
        <f t="shared" si="13"/>
        <v/>
      </c>
      <c r="S86" s="647" t="str">
        <f t="shared" si="14"/>
        <v/>
      </c>
      <c r="T86" s="648" t="str">
        <f t="shared" si="15"/>
        <v/>
      </c>
      <c r="U86" s="644" t="str">
        <f ca="1">IF('Extra look-up'!$H84="`Work Type","Check Work Type",IF(AND(H86="",I86="",G86="",K86="",L86=""),"",IF(OR(H86="",I86="",G86="",K86="",L86=""),"Check all fields completed correctly",IF(AND(H86="",OR(I86&lt;&gt;"",G86&lt;&gt;"",K86&lt;&gt;"")),"Check all fields completed correctly","OK"))))</f>
        <v/>
      </c>
      <c r="X86" s="636" t="str">
        <f>IF(G86="","",IF($C$9&lt;VLOOKUP(G86,'Eligible Technologies'!D:G,4,FALSE),$C$9,VLOOKUP(G86,'Eligible Technologies'!D:G,4,FALSE)))</f>
        <v/>
      </c>
      <c r="Y86" s="40" t="e">
        <f t="shared" si="18"/>
        <v>#VALUE!</v>
      </c>
      <c r="Z86" s="174" t="str">
        <f ca="1">IFERROR(IF($D$9 = "*Multi*",AVERAGE($AI$333:INDIRECT(CONCATENATE("Ai"&amp;Y86))),AVERAGE($AI$332:INDIRECT(CONCATENATE("Ai"&amp;Y86)))),"")</f>
        <v/>
      </c>
      <c r="AA86" s="23"/>
      <c r="AB86" s="601" t="str">
        <f t="shared" si="19"/>
        <v/>
      </c>
      <c r="AC86" s="23" t="str">
        <f>'Extra look-up'!F84</f>
        <v/>
      </c>
      <c r="AD86" s="23" t="str">
        <f ca="1">'Extra look-up'!H84</f>
        <v>OK</v>
      </c>
      <c r="AE86" s="23">
        <f t="shared" ca="1" si="20"/>
        <v>1</v>
      </c>
      <c r="AF86" s="23" t="str">
        <f>'Extra look-up'!F84</f>
        <v/>
      </c>
      <c r="AG86" s="23" t="str">
        <f>IF(E86="","",IF(ISNUMBER(MATCH(E86,'Backing Sheet - Buildings'!$AA$2:$AA$101,0)),1,0))</f>
        <v/>
      </c>
      <c r="AL86" s="23"/>
      <c r="AM86" s="23"/>
      <c r="AO86" s="23"/>
      <c r="AR86" s="26"/>
      <c r="AS86" s="26"/>
      <c r="AT86" s="322" t="s">
        <v>764</v>
      </c>
      <c r="AU86" s="304"/>
      <c r="AV86" s="90"/>
      <c r="AW86" s="88"/>
      <c r="AX86" s="88"/>
      <c r="AY86" s="88"/>
      <c r="AZ86" s="87"/>
      <c r="BA86" s="87"/>
      <c r="BB86" s="87"/>
      <c r="BC86" s="87"/>
      <c r="BD86" s="87"/>
      <c r="BE86" s="87"/>
      <c r="BF86" s="87"/>
      <c r="BG86" s="87"/>
      <c r="BH86" s="87"/>
      <c r="BI86" s="82"/>
      <c r="BJ86" s="82"/>
      <c r="BK86" s="82"/>
      <c r="BL86" s="82"/>
      <c r="BM86" s="82"/>
      <c r="BN86" s="82"/>
      <c r="BO86" s="82"/>
      <c r="BP86" s="82"/>
      <c r="BQ86" s="82"/>
      <c r="BR86" s="82"/>
      <c r="BS86" s="82"/>
      <c r="BT86" s="82"/>
      <c r="BU86" s="82"/>
      <c r="BV86" s="82"/>
      <c r="BW86" s="82"/>
      <c r="BX86" s="82"/>
      <c r="BY86" s="82"/>
      <c r="BZ86" s="82"/>
      <c r="CA86" s="82"/>
      <c r="CB86" s="82"/>
      <c r="CC86" s="82"/>
      <c r="CD86" s="82"/>
    </row>
    <row r="87" spans="1:82" s="10" customFormat="1" ht="34.4" hidden="1" customHeight="1" outlineLevel="1" x14ac:dyDescent="0.3">
      <c r="A87" s="600" t="s">
        <v>870</v>
      </c>
      <c r="B87" s="327"/>
      <c r="C87" s="456"/>
      <c r="D87" s="456"/>
      <c r="E87" s="328"/>
      <c r="F87" s="784"/>
      <c r="G87" s="328"/>
      <c r="H87" s="328"/>
      <c r="I87" s="314"/>
      <c r="J87" s="787"/>
      <c r="K87" s="315"/>
      <c r="L87" s="832" t="str">
        <f t="shared" si="0"/>
        <v/>
      </c>
      <c r="M87" s="602">
        <f t="shared" si="1"/>
        <v>0</v>
      </c>
      <c r="N87" s="603"/>
      <c r="O87" s="646" t="str">
        <f t="shared" si="11"/>
        <v/>
      </c>
      <c r="P87" s="647" t="str">
        <f t="shared" si="17"/>
        <v/>
      </c>
      <c r="Q87" s="649" t="str">
        <f t="shared" si="16"/>
        <v/>
      </c>
      <c r="R87" s="647" t="str">
        <f t="shared" si="13"/>
        <v/>
      </c>
      <c r="S87" s="647" t="str">
        <f t="shared" si="14"/>
        <v/>
      </c>
      <c r="T87" s="648" t="str">
        <f t="shared" si="15"/>
        <v/>
      </c>
      <c r="U87" s="644" t="str">
        <f ca="1">IF('Extra look-up'!$H85="`Work Type","Check Work Type",IF(AND(H87="",I87="",G87="",K87="",L87=""),"",IF(OR(H87="",I87="",G87="",K87="",L87=""),"Check all fields completed correctly",IF(AND(H87="",OR(I87&lt;&gt;"",G87&lt;&gt;"",K87&lt;&gt;"")),"Check all fields completed correctly","OK"))))</f>
        <v/>
      </c>
      <c r="X87" s="636" t="str">
        <f>IF(G87="","",IF($C$9&lt;VLOOKUP(G87,'Eligible Technologies'!D:G,4,FALSE),$C$9,VLOOKUP(G87,'Eligible Technologies'!D:G,4,FALSE)))</f>
        <v/>
      </c>
      <c r="Y87" s="40" t="e">
        <f t="shared" si="18"/>
        <v>#VALUE!</v>
      </c>
      <c r="Z87" s="174" t="str">
        <f ca="1">IFERROR(IF($D$9 = "*Multi*",AVERAGE($AI$333:INDIRECT(CONCATENATE("Ai"&amp;Y87))),AVERAGE($AI$332:INDIRECT(CONCATENATE("Ai"&amp;Y87)))),"")</f>
        <v/>
      </c>
      <c r="AA87" s="23"/>
      <c r="AB87" s="601" t="str">
        <f t="shared" si="19"/>
        <v/>
      </c>
      <c r="AC87" s="23" t="str">
        <f>'Extra look-up'!F85</f>
        <v/>
      </c>
      <c r="AD87" s="23" t="str">
        <f ca="1">'Extra look-up'!H85</f>
        <v>OK</v>
      </c>
      <c r="AE87" s="23">
        <f t="shared" ca="1" si="20"/>
        <v>1</v>
      </c>
      <c r="AF87" s="23" t="str">
        <f>'Extra look-up'!F85</f>
        <v/>
      </c>
      <c r="AG87" s="23" t="str">
        <f>IF(E87="","",IF(ISNUMBER(MATCH(E87,'Backing Sheet - Buildings'!$AA$2:$AA$101,0)),1,0))</f>
        <v/>
      </c>
      <c r="AL87" s="23"/>
      <c r="AM87" s="23"/>
      <c r="AO87" s="23"/>
      <c r="AR87" s="26"/>
      <c r="AS87" s="26"/>
      <c r="AT87" s="322" t="s">
        <v>764</v>
      </c>
      <c r="AU87" s="304"/>
      <c r="AV87" s="90"/>
      <c r="AW87" s="88"/>
      <c r="AX87" s="88"/>
      <c r="AY87" s="88"/>
      <c r="AZ87" s="87"/>
      <c r="BA87" s="87"/>
      <c r="BB87" s="87"/>
      <c r="BC87" s="87"/>
      <c r="BD87" s="87"/>
      <c r="BE87" s="87"/>
      <c r="BF87" s="87"/>
      <c r="BG87" s="87"/>
      <c r="BH87" s="87"/>
      <c r="BI87" s="82"/>
      <c r="BJ87" s="82"/>
      <c r="BK87" s="82"/>
      <c r="BL87" s="82"/>
      <c r="BM87" s="82"/>
      <c r="BN87" s="82"/>
      <c r="BO87" s="82"/>
      <c r="BP87" s="82"/>
      <c r="BQ87" s="82"/>
      <c r="BR87" s="82"/>
      <c r="BS87" s="82"/>
      <c r="BT87" s="82"/>
      <c r="BU87" s="82"/>
      <c r="BV87" s="82"/>
      <c r="BW87" s="82"/>
      <c r="BX87" s="82"/>
      <c r="BY87" s="82"/>
      <c r="BZ87" s="82"/>
      <c r="CA87" s="82"/>
      <c r="CB87" s="82"/>
      <c r="CC87" s="82"/>
      <c r="CD87" s="82"/>
    </row>
    <row r="88" spans="1:82" s="10" customFormat="1" ht="34.4" hidden="1" customHeight="1" outlineLevel="1" x14ac:dyDescent="0.3">
      <c r="A88" s="600" t="s">
        <v>871</v>
      </c>
      <c r="B88" s="327"/>
      <c r="C88" s="456"/>
      <c r="D88" s="456"/>
      <c r="E88" s="328"/>
      <c r="F88" s="784"/>
      <c r="G88" s="328"/>
      <c r="H88" s="328"/>
      <c r="I88" s="314"/>
      <c r="J88" s="787"/>
      <c r="K88" s="315"/>
      <c r="L88" s="832" t="str">
        <f t="shared" si="0"/>
        <v/>
      </c>
      <c r="M88" s="602">
        <f t="shared" si="1"/>
        <v>0</v>
      </c>
      <c r="N88" s="603"/>
      <c r="O88" s="646" t="str">
        <f t="shared" si="11"/>
        <v/>
      </c>
      <c r="P88" s="647" t="str">
        <f t="shared" si="17"/>
        <v/>
      </c>
      <c r="Q88" s="649" t="str">
        <f t="shared" si="16"/>
        <v/>
      </c>
      <c r="R88" s="647" t="str">
        <f t="shared" si="13"/>
        <v/>
      </c>
      <c r="S88" s="647" t="str">
        <f t="shared" si="14"/>
        <v/>
      </c>
      <c r="T88" s="648" t="str">
        <f t="shared" si="15"/>
        <v/>
      </c>
      <c r="U88" s="644" t="str">
        <f ca="1">IF('Extra look-up'!$H86="`Work Type","Check Work Type",IF(AND(H88="",I88="",G88="",K88="",L88=""),"",IF(OR(H88="",I88="",G88="",K88="",L88=""),"Check all fields completed correctly",IF(AND(H88="",OR(I88&lt;&gt;"",G88&lt;&gt;"",K88&lt;&gt;"")),"Check all fields completed correctly","OK"))))</f>
        <v/>
      </c>
      <c r="X88" s="636" t="str">
        <f>IF(G88="","",IF($C$9&lt;VLOOKUP(G88,'Eligible Technologies'!D:G,4,FALSE),$C$9,VLOOKUP(G88,'Eligible Technologies'!D:G,4,FALSE)))</f>
        <v/>
      </c>
      <c r="Y88" s="40" t="e">
        <f t="shared" si="18"/>
        <v>#VALUE!</v>
      </c>
      <c r="Z88" s="174" t="str">
        <f ca="1">IFERROR(IF($D$9 = "*Multi*",AVERAGE($AI$333:INDIRECT(CONCATENATE("Ai"&amp;Y88))),AVERAGE($AI$332:INDIRECT(CONCATENATE("Ai"&amp;Y88)))),"")</f>
        <v/>
      </c>
      <c r="AA88" s="23"/>
      <c r="AB88" s="601" t="str">
        <f t="shared" si="19"/>
        <v/>
      </c>
      <c r="AC88" s="23" t="str">
        <f>'Extra look-up'!F86</f>
        <v/>
      </c>
      <c r="AD88" s="23" t="str">
        <f ca="1">'Extra look-up'!H86</f>
        <v>OK</v>
      </c>
      <c r="AE88" s="23">
        <f t="shared" ca="1" si="20"/>
        <v>1</v>
      </c>
      <c r="AF88" s="23" t="str">
        <f>'Extra look-up'!F86</f>
        <v/>
      </c>
      <c r="AG88" s="23" t="str">
        <f>IF(E88="","",IF(ISNUMBER(MATCH(E88,'Backing Sheet - Buildings'!$AA$2:$AA$101,0)),1,0))</f>
        <v/>
      </c>
      <c r="AH88" s="32"/>
      <c r="AI88" s="32"/>
      <c r="AJ88" s="27"/>
      <c r="AK88" s="27"/>
      <c r="AL88" s="23"/>
      <c r="AM88" s="23"/>
      <c r="AN88" s="23"/>
      <c r="AO88" s="23"/>
      <c r="AR88" s="26"/>
      <c r="AS88" s="26"/>
      <c r="AT88" s="322" t="s">
        <v>764</v>
      </c>
      <c r="AU88" s="304"/>
      <c r="AV88" s="90"/>
      <c r="AW88" s="88"/>
      <c r="AX88" s="88"/>
      <c r="AY88" s="88"/>
      <c r="AZ88" s="87"/>
      <c r="BA88" s="87"/>
      <c r="BB88" s="87"/>
      <c r="BC88" s="87"/>
      <c r="BD88" s="87"/>
      <c r="BE88" s="87"/>
      <c r="BF88" s="87"/>
      <c r="BG88" s="87"/>
      <c r="BH88" s="87"/>
      <c r="BI88" s="82"/>
      <c r="BJ88" s="82"/>
      <c r="BK88" s="82"/>
      <c r="BL88" s="82"/>
      <c r="BM88" s="82"/>
      <c r="BN88" s="82"/>
      <c r="BO88" s="82"/>
      <c r="BP88" s="82"/>
      <c r="BQ88" s="82"/>
      <c r="BR88" s="82"/>
      <c r="BS88" s="82"/>
      <c r="BT88" s="82"/>
      <c r="BU88" s="82"/>
      <c r="BV88" s="82"/>
      <c r="BW88" s="82"/>
      <c r="BX88" s="82"/>
      <c r="BY88" s="82"/>
      <c r="BZ88" s="82"/>
      <c r="CA88" s="82"/>
      <c r="CB88" s="82"/>
      <c r="CC88" s="82"/>
      <c r="CD88" s="82"/>
    </row>
    <row r="89" spans="1:82" s="10" customFormat="1" ht="34.4" hidden="1" customHeight="1" outlineLevel="1" x14ac:dyDescent="0.3">
      <c r="A89" s="600" t="s">
        <v>872</v>
      </c>
      <c r="B89" s="327"/>
      <c r="C89" s="456"/>
      <c r="D89" s="456"/>
      <c r="E89" s="328"/>
      <c r="F89" s="784"/>
      <c r="G89" s="328"/>
      <c r="H89" s="328"/>
      <c r="I89" s="314"/>
      <c r="J89" s="787"/>
      <c r="K89" s="315"/>
      <c r="L89" s="832" t="str">
        <f t="shared" si="0"/>
        <v/>
      </c>
      <c r="M89" s="602">
        <f t="shared" si="1"/>
        <v>0</v>
      </c>
      <c r="N89" s="603"/>
      <c r="O89" s="646" t="str">
        <f t="shared" si="11"/>
        <v/>
      </c>
      <c r="P89" s="647" t="str">
        <f t="shared" si="17"/>
        <v/>
      </c>
      <c r="Q89" s="649" t="str">
        <f t="shared" si="16"/>
        <v/>
      </c>
      <c r="R89" s="647" t="str">
        <f t="shared" si="13"/>
        <v/>
      </c>
      <c r="S89" s="647" t="str">
        <f t="shared" si="14"/>
        <v/>
      </c>
      <c r="T89" s="648" t="str">
        <f t="shared" si="15"/>
        <v/>
      </c>
      <c r="U89" s="644" t="str">
        <f ca="1">IF('Extra look-up'!$H87="`Work Type","Check Work Type",IF(AND(H89="",I89="",G89="",K89="",L89=""),"",IF(OR(H89="",I89="",G89="",K89="",L89=""),"Check all fields completed correctly",IF(AND(H89="",OR(I89&lt;&gt;"",G89&lt;&gt;"",K89&lt;&gt;"")),"Check all fields completed correctly","OK"))))</f>
        <v/>
      </c>
      <c r="X89" s="636" t="str">
        <f>IF(G89="","",IF($C$9&lt;VLOOKUP(G89,'Eligible Technologies'!D:G,4,FALSE),$C$9,VLOOKUP(G89,'Eligible Technologies'!D:G,4,FALSE)))</f>
        <v/>
      </c>
      <c r="Y89" s="40" t="e">
        <f t="shared" si="18"/>
        <v>#VALUE!</v>
      </c>
      <c r="Z89" s="174" t="str">
        <f ca="1">IFERROR(IF($D$9 = "*Multi*",AVERAGE($AI$333:INDIRECT(CONCATENATE("Ai"&amp;Y89))),AVERAGE($AI$332:INDIRECT(CONCATENATE("Ai"&amp;Y89)))),"")</f>
        <v/>
      </c>
      <c r="AA89" s="23"/>
      <c r="AB89" s="601" t="str">
        <f t="shared" si="19"/>
        <v/>
      </c>
      <c r="AC89" s="23" t="str">
        <f>'Extra look-up'!F87</f>
        <v/>
      </c>
      <c r="AD89" s="23" t="str">
        <f ca="1">'Extra look-up'!H87</f>
        <v>OK</v>
      </c>
      <c r="AE89" s="23">
        <f t="shared" ca="1" si="20"/>
        <v>1</v>
      </c>
      <c r="AF89" s="23" t="str">
        <f>'Extra look-up'!F87</f>
        <v/>
      </c>
      <c r="AG89" s="23" t="str">
        <f>IF(E89="","",IF(ISNUMBER(MATCH(E89,'Backing Sheet - Buildings'!$AA$2:$AA$101,0)),1,0))</f>
        <v/>
      </c>
      <c r="AL89" s="23"/>
      <c r="AM89" s="23"/>
      <c r="AO89" s="23"/>
      <c r="AR89" s="26"/>
      <c r="AS89" s="26"/>
      <c r="AT89" s="322" t="s">
        <v>764</v>
      </c>
      <c r="AU89" s="304"/>
      <c r="AV89" s="90"/>
      <c r="AW89" s="88"/>
      <c r="AX89" s="88"/>
      <c r="AY89" s="88"/>
      <c r="AZ89" s="87"/>
      <c r="BA89" s="87"/>
      <c r="BB89" s="87"/>
      <c r="BC89" s="87"/>
      <c r="BD89" s="87"/>
      <c r="BE89" s="87"/>
      <c r="BF89" s="87"/>
      <c r="BG89" s="87"/>
      <c r="BH89" s="87"/>
      <c r="BI89" s="82"/>
      <c r="BJ89" s="82"/>
      <c r="BK89" s="82"/>
      <c r="BL89" s="82"/>
      <c r="BM89" s="82"/>
      <c r="BN89" s="82"/>
      <c r="BO89" s="82"/>
      <c r="BP89" s="82"/>
      <c r="BQ89" s="82"/>
      <c r="BR89" s="82"/>
      <c r="BS89" s="82"/>
      <c r="BT89" s="82"/>
      <c r="BU89" s="82"/>
      <c r="BV89" s="82"/>
      <c r="BW89" s="82"/>
      <c r="BX89" s="82"/>
      <c r="BY89" s="82"/>
      <c r="BZ89" s="82"/>
      <c r="CA89" s="82"/>
      <c r="CB89" s="82"/>
      <c r="CC89" s="82"/>
      <c r="CD89" s="82"/>
    </row>
    <row r="90" spans="1:82" s="10" customFormat="1" ht="34.4" hidden="1" customHeight="1" outlineLevel="1" x14ac:dyDescent="0.3">
      <c r="A90" s="600" t="s">
        <v>873</v>
      </c>
      <c r="B90" s="327"/>
      <c r="C90" s="456"/>
      <c r="D90" s="456"/>
      <c r="E90" s="328"/>
      <c r="F90" s="784"/>
      <c r="G90" s="328"/>
      <c r="H90" s="328"/>
      <c r="I90" s="314"/>
      <c r="J90" s="787"/>
      <c r="K90" s="315"/>
      <c r="L90" s="832" t="str">
        <f t="shared" si="0"/>
        <v/>
      </c>
      <c r="M90" s="602">
        <f t="shared" si="1"/>
        <v>0</v>
      </c>
      <c r="N90" s="603"/>
      <c r="O90" s="646" t="str">
        <f t="shared" si="11"/>
        <v/>
      </c>
      <c r="P90" s="647" t="str">
        <f t="shared" si="17"/>
        <v/>
      </c>
      <c r="Q90" s="649" t="str">
        <f t="shared" si="16"/>
        <v/>
      </c>
      <c r="R90" s="647" t="str">
        <f t="shared" si="13"/>
        <v/>
      </c>
      <c r="S90" s="647" t="str">
        <f t="shared" si="14"/>
        <v/>
      </c>
      <c r="T90" s="648" t="str">
        <f t="shared" si="15"/>
        <v/>
      </c>
      <c r="U90" s="644" t="str">
        <f ca="1">IF('Extra look-up'!$H88="`Work Type","Check Work Type",IF(AND(H90="",I90="",G90="",K90="",L90=""),"",IF(OR(H90="",I90="",G90="",K90="",L90=""),"Check all fields completed correctly",IF(AND(H90="",OR(I90&lt;&gt;"",G90&lt;&gt;"",K90&lt;&gt;"")),"Check all fields completed correctly","OK"))))</f>
        <v/>
      </c>
      <c r="X90" s="636" t="str">
        <f>IF(G90="","",IF($C$9&lt;VLOOKUP(G90,'Eligible Technologies'!D:G,4,FALSE),$C$9,VLOOKUP(G90,'Eligible Technologies'!D:G,4,FALSE)))</f>
        <v/>
      </c>
      <c r="Y90" s="40" t="e">
        <f t="shared" si="18"/>
        <v>#VALUE!</v>
      </c>
      <c r="Z90" s="174" t="str">
        <f ca="1">IFERROR(IF($D$9 = "*Multi*",AVERAGE($AI$333:INDIRECT(CONCATENATE("Ai"&amp;Y90))),AVERAGE($AI$332:INDIRECT(CONCATENATE("Ai"&amp;Y90)))),"")</f>
        <v/>
      </c>
      <c r="AA90" s="23"/>
      <c r="AB90" s="601" t="str">
        <f t="shared" si="19"/>
        <v/>
      </c>
      <c r="AC90" s="23" t="str">
        <f>'Extra look-up'!F88</f>
        <v/>
      </c>
      <c r="AD90" s="23" t="str">
        <f ca="1">'Extra look-up'!H88</f>
        <v>OK</v>
      </c>
      <c r="AE90" s="23">
        <f t="shared" ca="1" si="20"/>
        <v>1</v>
      </c>
      <c r="AF90" s="23" t="str">
        <f>'Extra look-up'!F88</f>
        <v/>
      </c>
      <c r="AG90" s="23" t="str">
        <f>IF(E90="","",IF(ISNUMBER(MATCH(E90,'Backing Sheet - Buildings'!$AA$2:$AA$101,0)),1,0))</f>
        <v/>
      </c>
      <c r="AL90" s="23"/>
      <c r="AM90" s="23"/>
      <c r="AO90" s="23"/>
      <c r="AR90" s="26"/>
      <c r="AS90" s="26"/>
      <c r="AT90" s="322" t="s">
        <v>764</v>
      </c>
      <c r="AU90" s="304"/>
      <c r="AV90" s="90"/>
      <c r="AW90" s="88"/>
      <c r="AX90" s="88"/>
      <c r="AY90" s="88"/>
      <c r="AZ90" s="87"/>
      <c r="BA90" s="87"/>
      <c r="BB90" s="87"/>
      <c r="BC90" s="87"/>
      <c r="BD90" s="87"/>
      <c r="BE90" s="87"/>
      <c r="BF90" s="87"/>
      <c r="BG90" s="87"/>
      <c r="BH90" s="87"/>
      <c r="BI90" s="82"/>
      <c r="BJ90" s="82"/>
      <c r="BK90" s="82"/>
      <c r="BL90" s="82"/>
      <c r="BM90" s="82"/>
      <c r="BN90" s="82"/>
      <c r="BO90" s="82"/>
      <c r="BP90" s="82"/>
      <c r="BQ90" s="82"/>
      <c r="BR90" s="82"/>
      <c r="BS90" s="82"/>
      <c r="BT90" s="82"/>
      <c r="BU90" s="82"/>
      <c r="BV90" s="82"/>
      <c r="BW90" s="82"/>
      <c r="BX90" s="82"/>
      <c r="BY90" s="82"/>
      <c r="BZ90" s="82"/>
      <c r="CA90" s="82"/>
      <c r="CB90" s="82"/>
      <c r="CC90" s="82"/>
      <c r="CD90" s="82"/>
    </row>
    <row r="91" spans="1:82" s="10" customFormat="1" ht="34.4" hidden="1" customHeight="1" outlineLevel="1" x14ac:dyDescent="0.3">
      <c r="A91" s="600" t="s">
        <v>874</v>
      </c>
      <c r="B91" s="327"/>
      <c r="C91" s="456"/>
      <c r="D91" s="456"/>
      <c r="E91" s="328"/>
      <c r="F91" s="784"/>
      <c r="G91" s="328"/>
      <c r="H91" s="328"/>
      <c r="I91" s="314"/>
      <c r="J91" s="787"/>
      <c r="K91" s="315"/>
      <c r="L91" s="832" t="str">
        <f t="shared" si="0"/>
        <v/>
      </c>
      <c r="M91" s="602">
        <f t="shared" si="1"/>
        <v>0</v>
      </c>
      <c r="N91" s="603"/>
      <c r="O91" s="646" t="str">
        <f t="shared" si="11"/>
        <v/>
      </c>
      <c r="P91" s="647" t="str">
        <f t="shared" si="17"/>
        <v/>
      </c>
      <c r="Q91" s="649" t="str">
        <f t="shared" si="16"/>
        <v/>
      </c>
      <c r="R91" s="647" t="str">
        <f t="shared" si="13"/>
        <v/>
      </c>
      <c r="S91" s="647" t="str">
        <f t="shared" si="14"/>
        <v/>
      </c>
      <c r="T91" s="648" t="str">
        <f t="shared" si="15"/>
        <v/>
      </c>
      <c r="U91" s="644" t="str">
        <f ca="1">IF('Extra look-up'!$H89="`Work Type","Check Work Type",IF(AND(H91="",I91="",G91="",K91="",L91=""),"",IF(OR(H91="",I91="",G91="",K91="",L91=""),"Check all fields completed correctly",IF(AND(H91="",OR(I91&lt;&gt;"",G91&lt;&gt;"",K91&lt;&gt;"")),"Check all fields completed correctly","OK"))))</f>
        <v/>
      </c>
      <c r="X91" s="636" t="str">
        <f>IF(G91="","",IF($C$9&lt;VLOOKUP(G91,'Eligible Technologies'!D:G,4,FALSE),$C$9,VLOOKUP(G91,'Eligible Technologies'!D:G,4,FALSE)))</f>
        <v/>
      </c>
      <c r="Y91" s="40" t="e">
        <f t="shared" si="18"/>
        <v>#VALUE!</v>
      </c>
      <c r="Z91" s="174" t="str">
        <f ca="1">IFERROR(IF($D$9 = "*Multi*",AVERAGE($AI$333:INDIRECT(CONCATENATE("Ai"&amp;Y91))),AVERAGE($AI$332:INDIRECT(CONCATENATE("Ai"&amp;Y91)))),"")</f>
        <v/>
      </c>
      <c r="AA91" s="23"/>
      <c r="AB91" s="601" t="str">
        <f t="shared" si="19"/>
        <v/>
      </c>
      <c r="AC91" s="23" t="str">
        <f>'Extra look-up'!F89</f>
        <v/>
      </c>
      <c r="AD91" s="23" t="str">
        <f ca="1">'Extra look-up'!H89</f>
        <v>OK</v>
      </c>
      <c r="AE91" s="23">
        <f t="shared" ca="1" si="20"/>
        <v>1</v>
      </c>
      <c r="AF91" s="23" t="str">
        <f>'Extra look-up'!F89</f>
        <v/>
      </c>
      <c r="AG91" s="23" t="str">
        <f>IF(E91="","",IF(ISNUMBER(MATCH(E91,'Backing Sheet - Buildings'!$AA$2:$AA$101,0)),1,0))</f>
        <v/>
      </c>
      <c r="AH91" s="32"/>
      <c r="AI91" s="32"/>
      <c r="AJ91" s="27"/>
      <c r="AK91" s="27"/>
      <c r="AL91" s="23"/>
      <c r="AM91" s="23"/>
      <c r="AN91" s="23"/>
      <c r="AO91" s="23"/>
      <c r="AR91" s="26"/>
      <c r="AS91" s="26"/>
      <c r="AT91" s="322" t="s">
        <v>764</v>
      </c>
      <c r="AU91" s="304"/>
      <c r="AV91" s="90"/>
      <c r="AW91" s="88"/>
      <c r="AX91" s="88"/>
      <c r="AY91" s="88"/>
      <c r="AZ91" s="87"/>
      <c r="BA91" s="87"/>
      <c r="BB91" s="87"/>
      <c r="BC91" s="87"/>
      <c r="BD91" s="87"/>
      <c r="BE91" s="87"/>
      <c r="BF91" s="87"/>
      <c r="BG91" s="87"/>
      <c r="BH91" s="87"/>
      <c r="BI91" s="82"/>
      <c r="BJ91" s="82"/>
      <c r="BK91" s="82"/>
      <c r="BL91" s="82"/>
      <c r="BM91" s="82"/>
      <c r="BN91" s="82"/>
      <c r="BO91" s="82"/>
      <c r="BP91" s="82"/>
      <c r="BQ91" s="82"/>
      <c r="BR91" s="82"/>
      <c r="BS91" s="82"/>
      <c r="BT91" s="82"/>
      <c r="BU91" s="82"/>
      <c r="BV91" s="82"/>
      <c r="BW91" s="82"/>
      <c r="BX91" s="82"/>
      <c r="BY91" s="82"/>
      <c r="BZ91" s="82"/>
      <c r="CA91" s="82"/>
      <c r="CB91" s="82"/>
      <c r="CC91" s="82"/>
      <c r="CD91" s="82"/>
    </row>
    <row r="92" spans="1:82" s="10" customFormat="1" ht="34.4" hidden="1" customHeight="1" outlineLevel="1" x14ac:dyDescent="0.3">
      <c r="A92" s="600" t="s">
        <v>875</v>
      </c>
      <c r="B92" s="327"/>
      <c r="C92" s="456"/>
      <c r="D92" s="456"/>
      <c r="E92" s="328"/>
      <c r="F92" s="784"/>
      <c r="G92" s="328"/>
      <c r="H92" s="328"/>
      <c r="I92" s="314"/>
      <c r="J92" s="787"/>
      <c r="K92" s="315"/>
      <c r="L92" s="832" t="str">
        <f t="shared" si="0"/>
        <v/>
      </c>
      <c r="M92" s="602">
        <f t="shared" si="1"/>
        <v>0</v>
      </c>
      <c r="N92" s="603"/>
      <c r="O92" s="646" t="str">
        <f t="shared" si="11"/>
        <v/>
      </c>
      <c r="P92" s="647" t="str">
        <f t="shared" si="17"/>
        <v/>
      </c>
      <c r="Q92" s="649" t="str">
        <f t="shared" si="16"/>
        <v/>
      </c>
      <c r="R92" s="647" t="str">
        <f t="shared" si="13"/>
        <v/>
      </c>
      <c r="S92" s="647" t="str">
        <f t="shared" si="14"/>
        <v/>
      </c>
      <c r="T92" s="648" t="str">
        <f t="shared" si="15"/>
        <v/>
      </c>
      <c r="U92" s="644" t="str">
        <f ca="1">IF('Extra look-up'!$H90="`Work Type","Check Work Type",IF(AND(H92="",I92="",G92="",K92="",L92=""),"",IF(OR(H92="",I92="",G92="",K92="",L92=""),"Check all fields completed correctly",IF(AND(H92="",OR(I92&lt;&gt;"",G92&lt;&gt;"",K92&lt;&gt;"")),"Check all fields completed correctly","OK"))))</f>
        <v/>
      </c>
      <c r="X92" s="636" t="str">
        <f>IF(G92="","",IF($C$9&lt;VLOOKUP(G92,'Eligible Technologies'!D:G,4,FALSE),$C$9,VLOOKUP(G92,'Eligible Technologies'!D:G,4,FALSE)))</f>
        <v/>
      </c>
      <c r="Y92" s="40" t="e">
        <f t="shared" si="18"/>
        <v>#VALUE!</v>
      </c>
      <c r="Z92" s="174" t="str">
        <f ca="1">IFERROR(IF($D$9 = "*Multi*",AVERAGE($AI$333:INDIRECT(CONCATENATE("Ai"&amp;Y92))),AVERAGE($AI$332:INDIRECT(CONCATENATE("Ai"&amp;Y92)))),"")</f>
        <v/>
      </c>
      <c r="AA92" s="23"/>
      <c r="AB92" s="601" t="str">
        <f t="shared" si="19"/>
        <v/>
      </c>
      <c r="AC92" s="23" t="str">
        <f>'Extra look-up'!F90</f>
        <v/>
      </c>
      <c r="AD92" s="23" t="str">
        <f ca="1">'Extra look-up'!H90</f>
        <v>OK</v>
      </c>
      <c r="AE92" s="23">
        <f t="shared" ca="1" si="20"/>
        <v>1</v>
      </c>
      <c r="AF92" s="23" t="str">
        <f>'Extra look-up'!F90</f>
        <v/>
      </c>
      <c r="AG92" s="23" t="str">
        <f>IF(E92="","",IF(ISNUMBER(MATCH(E92,'Backing Sheet - Buildings'!$AA$2:$AA$101,0)),1,0))</f>
        <v/>
      </c>
      <c r="AL92" s="23"/>
      <c r="AM92" s="23"/>
      <c r="AO92" s="23"/>
      <c r="AR92" s="26"/>
      <c r="AS92" s="26"/>
      <c r="AT92" s="322" t="s">
        <v>764</v>
      </c>
      <c r="AU92" s="304"/>
      <c r="AV92" s="90"/>
      <c r="AW92" s="88"/>
      <c r="AX92" s="88"/>
      <c r="AY92" s="88"/>
      <c r="AZ92" s="87"/>
      <c r="BA92" s="87"/>
      <c r="BB92" s="87"/>
      <c r="BC92" s="87"/>
      <c r="BD92" s="87"/>
      <c r="BE92" s="87"/>
      <c r="BF92" s="87"/>
      <c r="BG92" s="87"/>
      <c r="BH92" s="87"/>
      <c r="BI92" s="82"/>
      <c r="BJ92" s="82"/>
      <c r="BK92" s="82"/>
      <c r="BL92" s="82"/>
      <c r="BM92" s="82"/>
      <c r="BN92" s="82"/>
      <c r="BO92" s="82"/>
      <c r="BP92" s="82"/>
      <c r="BQ92" s="82"/>
      <c r="BR92" s="82"/>
      <c r="BS92" s="82"/>
      <c r="BT92" s="82"/>
      <c r="BU92" s="82"/>
      <c r="BV92" s="82"/>
      <c r="BW92" s="82"/>
      <c r="BX92" s="82"/>
      <c r="BY92" s="82"/>
      <c r="BZ92" s="82"/>
      <c r="CA92" s="82"/>
      <c r="CB92" s="82"/>
      <c r="CC92" s="82"/>
      <c r="CD92" s="82"/>
    </row>
    <row r="93" spans="1:82" s="10" customFormat="1" ht="34.5" hidden="1" customHeight="1" outlineLevel="1" x14ac:dyDescent="0.3">
      <c r="A93" s="600" t="s">
        <v>876</v>
      </c>
      <c r="B93" s="327"/>
      <c r="C93" s="456"/>
      <c r="D93" s="456"/>
      <c r="E93" s="328"/>
      <c r="F93" s="784"/>
      <c r="G93" s="328"/>
      <c r="H93" s="328"/>
      <c r="I93" s="314"/>
      <c r="J93" s="787"/>
      <c r="K93" s="315"/>
      <c r="L93" s="832" t="str">
        <f t="shared" si="0"/>
        <v/>
      </c>
      <c r="M93" s="602">
        <f t="shared" si="1"/>
        <v>0</v>
      </c>
      <c r="N93" s="603"/>
      <c r="O93" s="646" t="str">
        <f t="shared" ref="O93:O116" si="21">IF(L93="","",L93*I93/100)</f>
        <v/>
      </c>
      <c r="P93" s="647" t="str">
        <f t="shared" ref="P93:P116" si="22">IF(OR(O93&lt;=0,O93="",N93=""),"",N93/O93)</f>
        <v/>
      </c>
      <c r="Q93" s="649" t="str">
        <f t="shared" si="16"/>
        <v/>
      </c>
      <c r="R93" s="647" t="str">
        <f t="shared" si="13"/>
        <v/>
      </c>
      <c r="S93" s="647" t="str">
        <f t="shared" si="14"/>
        <v/>
      </c>
      <c r="T93" s="648" t="str">
        <f t="shared" si="15"/>
        <v/>
      </c>
      <c r="U93" s="644" t="str">
        <f ca="1">IF('Extra look-up'!$H91="`Work Type","Check Work Type",IF(AND(H93="",I93="",G93="",K93="",L93=""),"",IF(OR(H93="",I93="",G93="",K93="",L93=""),"Check all fields completed correctly",IF(AND(H93="",OR(I93&lt;&gt;"",G93&lt;&gt;"",K93&lt;&gt;"")),"Check all fields completed correctly","OK"))))</f>
        <v/>
      </c>
      <c r="X93" s="636" t="str">
        <f>IF(G93="","",IF($C$9&lt;VLOOKUP(G93,'Eligible Technologies'!D:G,4,FALSE),$C$9,VLOOKUP(G93,'Eligible Technologies'!D:G,4,FALSE)))</f>
        <v/>
      </c>
      <c r="Y93" s="40" t="e">
        <f t="shared" si="18"/>
        <v>#VALUE!</v>
      </c>
      <c r="Z93" s="174" t="str">
        <f ca="1">IFERROR(IF($D$9 = "*Multi*",AVERAGE($AI$333:INDIRECT(CONCATENATE("Ai"&amp;Y93))),AVERAGE($AI$332:INDIRECT(CONCATENATE("Ai"&amp;Y93)))),"")</f>
        <v/>
      </c>
      <c r="AA93" s="23"/>
      <c r="AB93" s="601" t="str">
        <f t="shared" si="19"/>
        <v/>
      </c>
      <c r="AC93" s="23" t="str">
        <f>'Extra look-up'!F91</f>
        <v/>
      </c>
      <c r="AD93" s="23" t="str">
        <f ca="1">'Extra look-up'!H91</f>
        <v>OK</v>
      </c>
      <c r="AE93" s="23">
        <f t="shared" ca="1" si="20"/>
        <v>1</v>
      </c>
      <c r="AF93" s="23" t="str">
        <f>'Extra look-up'!F91</f>
        <v/>
      </c>
      <c r="AG93" s="23" t="str">
        <f>IF(E93="","",IF(ISNUMBER(MATCH(E93,'Backing Sheet - Buildings'!$AA$2:$AA$101,0)),1,0))</f>
        <v/>
      </c>
      <c r="AH93" s="32"/>
      <c r="AI93" s="32"/>
      <c r="AJ93" s="27"/>
      <c r="AK93" s="27"/>
      <c r="AL93" s="23"/>
      <c r="AM93" s="23"/>
      <c r="AN93" s="23"/>
      <c r="AO93" s="23"/>
      <c r="AR93" s="26"/>
      <c r="AS93" s="26"/>
      <c r="AT93" s="322" t="s">
        <v>764</v>
      </c>
      <c r="AU93" s="304"/>
      <c r="AV93" s="90"/>
      <c r="AW93" s="88"/>
      <c r="AX93" s="88"/>
      <c r="AY93" s="88"/>
      <c r="AZ93" s="87"/>
      <c r="BA93" s="87"/>
      <c r="BB93" s="87"/>
      <c r="BC93" s="87"/>
      <c r="BD93" s="87"/>
      <c r="BE93" s="87"/>
      <c r="BF93" s="87"/>
      <c r="BG93" s="87"/>
      <c r="BH93" s="87"/>
      <c r="BI93" s="82"/>
      <c r="BJ93" s="82"/>
      <c r="BK93" s="82"/>
      <c r="BL93" s="82"/>
      <c r="BM93" s="82"/>
      <c r="BN93" s="82"/>
      <c r="BO93" s="82"/>
      <c r="BP93" s="82"/>
      <c r="BQ93" s="82"/>
      <c r="BR93" s="82"/>
      <c r="BS93" s="82"/>
      <c r="BT93" s="82"/>
      <c r="BU93" s="82"/>
      <c r="BV93" s="82"/>
      <c r="BW93" s="82"/>
      <c r="BX93" s="82"/>
      <c r="BY93" s="82"/>
      <c r="BZ93" s="82"/>
      <c r="CA93" s="82"/>
      <c r="CB93" s="82"/>
      <c r="CC93" s="82"/>
      <c r="CD93" s="82"/>
    </row>
    <row r="94" spans="1:82" s="10" customFormat="1" ht="34.5" hidden="1" customHeight="1" outlineLevel="1" x14ac:dyDescent="0.3">
      <c r="A94" s="600" t="s">
        <v>877</v>
      </c>
      <c r="B94" s="327"/>
      <c r="C94" s="456"/>
      <c r="D94" s="456"/>
      <c r="E94" s="328"/>
      <c r="F94" s="784"/>
      <c r="G94" s="328"/>
      <c r="H94" s="328"/>
      <c r="I94" s="314"/>
      <c r="J94" s="787"/>
      <c r="K94" s="315"/>
      <c r="L94" s="832" t="str">
        <f t="shared" si="0"/>
        <v/>
      </c>
      <c r="M94" s="602">
        <f t="shared" si="1"/>
        <v>0</v>
      </c>
      <c r="N94" s="603"/>
      <c r="O94" s="646" t="str">
        <f t="shared" si="21"/>
        <v/>
      </c>
      <c r="P94" s="647" t="str">
        <f t="shared" si="22"/>
        <v/>
      </c>
      <c r="Q94" s="649" t="str">
        <f t="shared" si="16"/>
        <v/>
      </c>
      <c r="R94" s="647" t="str">
        <f t="shared" si="13"/>
        <v/>
      </c>
      <c r="S94" s="647" t="str">
        <f t="shared" si="14"/>
        <v/>
      </c>
      <c r="T94" s="648" t="str">
        <f t="shared" si="15"/>
        <v/>
      </c>
      <c r="U94" s="644" t="str">
        <f ca="1">IF('Extra look-up'!$H92="`Work Type","Check Work Type",IF(AND(H94="",I94="",G94="",K94="",L94=""),"",IF(OR(H94="",I94="",G94="",K94="",L94=""),"Check all fields completed correctly",IF(AND(H94="",OR(I94&lt;&gt;"",G94&lt;&gt;"",K94&lt;&gt;"")),"Check all fields completed correctly","OK"))))</f>
        <v/>
      </c>
      <c r="X94" s="636" t="str">
        <f>IF(G94="","",IF($C$9&lt;VLOOKUP(G94,'Eligible Technologies'!D:G,4,FALSE),$C$9,VLOOKUP(G94,'Eligible Technologies'!D:G,4,FALSE)))</f>
        <v/>
      </c>
      <c r="Y94" s="40" t="e">
        <f t="shared" si="18"/>
        <v>#VALUE!</v>
      </c>
      <c r="Z94" s="174" t="str">
        <f ca="1">IFERROR(IF($D$9 = "*Multi*",AVERAGE($AI$333:INDIRECT(CONCATENATE("Ai"&amp;Y94))),AVERAGE($AI$332:INDIRECT(CONCATENATE("Ai"&amp;Y94)))),"")</f>
        <v/>
      </c>
      <c r="AA94" s="23"/>
      <c r="AB94" s="601" t="str">
        <f t="shared" si="19"/>
        <v/>
      </c>
      <c r="AC94" s="23" t="str">
        <f>'Extra look-up'!F92</f>
        <v/>
      </c>
      <c r="AD94" s="23" t="str">
        <f ca="1">'Extra look-up'!H92</f>
        <v>OK</v>
      </c>
      <c r="AE94" s="23">
        <f t="shared" ca="1" si="20"/>
        <v>1</v>
      </c>
      <c r="AF94" s="23" t="str">
        <f>'Extra look-up'!F92</f>
        <v/>
      </c>
      <c r="AG94" s="23" t="str">
        <f>IF(E94="","",IF(ISNUMBER(MATCH(E94,'Backing Sheet - Buildings'!$AA$2:$AA$101,0)),1,0))</f>
        <v/>
      </c>
      <c r="AL94" s="23"/>
      <c r="AM94" s="23"/>
      <c r="AO94" s="23"/>
      <c r="AR94" s="26"/>
      <c r="AS94" s="26"/>
      <c r="AT94" s="322" t="s">
        <v>764</v>
      </c>
      <c r="AU94" s="304"/>
      <c r="AV94" s="90"/>
      <c r="AW94" s="88"/>
      <c r="AX94" s="88"/>
      <c r="AY94" s="88"/>
      <c r="AZ94" s="87"/>
      <c r="BA94" s="87"/>
      <c r="BB94" s="87"/>
      <c r="BC94" s="87"/>
      <c r="BD94" s="87"/>
      <c r="BE94" s="87"/>
      <c r="BF94" s="87"/>
      <c r="BG94" s="87"/>
      <c r="BH94" s="87"/>
      <c r="BI94" s="82"/>
      <c r="BJ94" s="82"/>
      <c r="BK94" s="82"/>
      <c r="BL94" s="82"/>
      <c r="BM94" s="82"/>
      <c r="BN94" s="82"/>
      <c r="BO94" s="82"/>
      <c r="BP94" s="82"/>
      <c r="BQ94" s="82"/>
      <c r="BR94" s="82"/>
      <c r="BS94" s="82"/>
      <c r="BT94" s="82"/>
      <c r="BU94" s="82"/>
      <c r="BV94" s="82"/>
      <c r="BW94" s="82"/>
      <c r="BX94" s="82"/>
      <c r="BY94" s="82"/>
      <c r="BZ94" s="82"/>
      <c r="CA94" s="82"/>
      <c r="CB94" s="82"/>
      <c r="CC94" s="82"/>
      <c r="CD94" s="82"/>
    </row>
    <row r="95" spans="1:82" s="10" customFormat="1" ht="34.5" hidden="1" customHeight="1" outlineLevel="1" x14ac:dyDescent="0.3">
      <c r="A95" s="600" t="s">
        <v>878</v>
      </c>
      <c r="B95" s="327"/>
      <c r="C95" s="456"/>
      <c r="D95" s="456"/>
      <c r="E95" s="328"/>
      <c r="F95" s="784"/>
      <c r="G95" s="328"/>
      <c r="H95" s="328"/>
      <c r="I95" s="314"/>
      <c r="J95" s="787"/>
      <c r="K95" s="315"/>
      <c r="L95" s="832" t="str">
        <f t="shared" si="0"/>
        <v/>
      </c>
      <c r="M95" s="602">
        <f t="shared" si="1"/>
        <v>0</v>
      </c>
      <c r="N95" s="603"/>
      <c r="O95" s="646" t="str">
        <f t="shared" si="21"/>
        <v/>
      </c>
      <c r="P95" s="647" t="str">
        <f t="shared" si="22"/>
        <v/>
      </c>
      <c r="Q95" s="649" t="str">
        <f t="shared" si="16"/>
        <v/>
      </c>
      <c r="R95" s="647" t="str">
        <f t="shared" si="13"/>
        <v/>
      </c>
      <c r="S95" s="647" t="str">
        <f t="shared" si="14"/>
        <v/>
      </c>
      <c r="T95" s="648" t="str">
        <f t="shared" si="15"/>
        <v/>
      </c>
      <c r="U95" s="604" t="str">
        <f ca="1">IF('Extra look-up'!$H93="`Work Type","Check Work Type",IF(AND(H95="",I95="",G95="",K95="",L95=""),"",IF(OR(H95="",I95="",G95="",K95="",L95=""),"Check all fields completed correctly",IF(AND(H95="",OR(I95&lt;&gt;"",G95&lt;&gt;"",K95&lt;&gt;"")),"Check all fields completed correctly","OK"))))</f>
        <v/>
      </c>
      <c r="X95" s="636" t="str">
        <f>IF(G95="","",IF($C$9&lt;VLOOKUP(G95,'Eligible Technologies'!D:G,4,FALSE),$C$9,VLOOKUP(G95,'Eligible Technologies'!D:G,4,FALSE)))</f>
        <v/>
      </c>
      <c r="Y95" s="40" t="e">
        <f t="shared" si="18"/>
        <v>#VALUE!</v>
      </c>
      <c r="Z95" s="174" t="str">
        <f ca="1">IFERROR(IF($D$9 = "*Multi*",AVERAGE($AI$333:INDIRECT(CONCATENATE("Ai"&amp;Y95))),AVERAGE($AI$332:INDIRECT(CONCATENATE("Ai"&amp;Y95)))),"")</f>
        <v/>
      </c>
      <c r="AA95" s="23"/>
      <c r="AB95" s="601" t="str">
        <f t="shared" si="19"/>
        <v/>
      </c>
      <c r="AC95" s="23" t="str">
        <f>'Extra look-up'!F93</f>
        <v/>
      </c>
      <c r="AD95" s="23" t="str">
        <f ca="1">'Extra look-up'!H93</f>
        <v>OK</v>
      </c>
      <c r="AE95" s="23">
        <f t="shared" ca="1" si="20"/>
        <v>1</v>
      </c>
      <c r="AF95" s="23" t="str">
        <f>'Extra look-up'!F93</f>
        <v/>
      </c>
      <c r="AG95" s="23" t="str">
        <f>IF(E95="","",IF(ISNUMBER(MATCH(E95,'Backing Sheet - Buildings'!$AA$2:$AA$101,0)),1,0))</f>
        <v/>
      </c>
      <c r="AH95" s="32"/>
      <c r="AI95" s="32"/>
      <c r="AJ95" s="27"/>
      <c r="AK95" s="27"/>
      <c r="AL95" s="23"/>
      <c r="AM95" s="23"/>
      <c r="AN95" s="23"/>
      <c r="AO95" s="23"/>
      <c r="AR95" s="26"/>
      <c r="AS95" s="26"/>
      <c r="AT95" s="322" t="s">
        <v>764</v>
      </c>
      <c r="AU95" s="304"/>
      <c r="AV95" s="90"/>
      <c r="AW95" s="88"/>
      <c r="AX95" s="88"/>
      <c r="AY95" s="88"/>
      <c r="AZ95" s="87"/>
      <c r="BA95" s="87"/>
      <c r="BB95" s="87"/>
      <c r="BC95" s="87"/>
      <c r="BD95" s="87"/>
      <c r="BE95" s="87"/>
      <c r="BF95" s="87"/>
      <c r="BG95" s="87"/>
      <c r="BH95" s="87"/>
      <c r="BI95" s="82"/>
      <c r="BJ95" s="82"/>
      <c r="BK95" s="82"/>
      <c r="BL95" s="82"/>
      <c r="BM95" s="82"/>
      <c r="BN95" s="82"/>
      <c r="BO95" s="82"/>
      <c r="BP95" s="82"/>
      <c r="BQ95" s="82"/>
      <c r="BR95" s="82"/>
      <c r="BS95" s="82"/>
      <c r="BT95" s="82"/>
      <c r="BU95" s="82"/>
      <c r="BV95" s="82"/>
      <c r="BW95" s="82"/>
      <c r="BX95" s="82"/>
      <c r="BY95" s="82"/>
      <c r="BZ95" s="82"/>
      <c r="CA95" s="82"/>
      <c r="CB95" s="82"/>
      <c r="CC95" s="82"/>
      <c r="CD95" s="82"/>
    </row>
    <row r="96" spans="1:82" s="10" customFormat="1" ht="34.5" hidden="1" customHeight="1" outlineLevel="1" x14ac:dyDescent="0.3">
      <c r="A96" s="1063" t="s">
        <v>879</v>
      </c>
      <c r="B96" s="1064"/>
      <c r="C96" s="1065"/>
      <c r="D96" s="1065"/>
      <c r="E96" s="328"/>
      <c r="F96" s="1067"/>
      <c r="G96" s="1066"/>
      <c r="H96" s="1066"/>
      <c r="I96" s="596"/>
      <c r="J96" s="1068"/>
      <c r="K96" s="1069"/>
      <c r="L96" s="1070" t="str">
        <f t="shared" si="0"/>
        <v/>
      </c>
      <c r="M96" s="1071">
        <f t="shared" si="1"/>
        <v>0</v>
      </c>
      <c r="N96" s="1072"/>
      <c r="O96" s="1073" t="str">
        <f t="shared" si="21"/>
        <v/>
      </c>
      <c r="P96" s="1074" t="str">
        <f t="shared" si="22"/>
        <v/>
      </c>
      <c r="Q96" s="1075" t="str">
        <f t="shared" si="16"/>
        <v/>
      </c>
      <c r="R96" s="647" t="str">
        <f t="shared" si="13"/>
        <v/>
      </c>
      <c r="S96" s="647" t="str">
        <f t="shared" si="14"/>
        <v/>
      </c>
      <c r="T96" s="648" t="str">
        <f t="shared" si="15"/>
        <v/>
      </c>
      <c r="U96" s="1076" t="str">
        <f ca="1">IF('Extra look-up'!$H94="`Work Type","Check Work Type",IF(AND(H96="",I96="",G96="",K96="",L96=""),"",IF(OR(H96="",I96="",G96="",K96="",L96=""),"Check all fields completed correctly",IF(AND(H96="",OR(I96&lt;&gt;"",G96&lt;&gt;"",K96&lt;&gt;"")),"Check all fields completed correctly","OK"))))</f>
        <v/>
      </c>
      <c r="X96" s="636" t="str">
        <f>IF(G96="","",IF($C$9&lt;VLOOKUP(G96,'Eligible Technologies'!D:G,4,FALSE),$C$9,VLOOKUP(G96,'Eligible Technologies'!D:G,4,FALSE)))</f>
        <v/>
      </c>
      <c r="Y96" s="40" t="e">
        <f t="shared" si="18"/>
        <v>#VALUE!</v>
      </c>
      <c r="Z96" s="174" t="str">
        <f ca="1">IFERROR(IF($D$9 = "*Multi*",AVERAGE($AI$333:INDIRECT(CONCATENATE("Ai"&amp;Y96))),AVERAGE($AI$332:INDIRECT(CONCATENATE("Ai"&amp;Y96)))),"")</f>
        <v/>
      </c>
      <c r="AA96" s="23"/>
      <c r="AB96" s="601" t="str">
        <f t="shared" si="19"/>
        <v/>
      </c>
      <c r="AC96" s="23" t="str">
        <f>'Extra look-up'!F94</f>
        <v/>
      </c>
      <c r="AD96" s="23" t="str">
        <f ca="1">'Extra look-up'!H94</f>
        <v>OK</v>
      </c>
      <c r="AE96" s="23">
        <f t="shared" ca="1" si="20"/>
        <v>1</v>
      </c>
      <c r="AF96" s="23" t="str">
        <f>'Extra look-up'!F94</f>
        <v/>
      </c>
      <c r="AG96" s="23" t="str">
        <f>IF(E96="","",IF(ISNUMBER(MATCH(E96,'Backing Sheet - Buildings'!$AA$2:$AA$101,0)),1,0))</f>
        <v/>
      </c>
      <c r="AL96" s="23"/>
      <c r="AM96" s="23"/>
      <c r="AO96" s="23"/>
      <c r="AR96" s="26"/>
      <c r="AS96" s="26"/>
      <c r="AT96" s="322" t="s">
        <v>764</v>
      </c>
      <c r="AU96" s="304"/>
      <c r="AV96" s="90"/>
      <c r="AW96" s="88"/>
      <c r="AX96" s="88"/>
      <c r="AY96" s="88"/>
      <c r="AZ96" s="87"/>
      <c r="BA96" s="87"/>
      <c r="BB96" s="87"/>
      <c r="BC96" s="87"/>
      <c r="BD96" s="87"/>
      <c r="BE96" s="87"/>
      <c r="BF96" s="87"/>
      <c r="BG96" s="87"/>
      <c r="BH96" s="87"/>
      <c r="BI96" s="82"/>
      <c r="BJ96" s="82"/>
      <c r="BK96" s="82"/>
      <c r="BL96" s="82"/>
      <c r="BM96" s="82"/>
      <c r="BN96" s="82"/>
      <c r="BO96" s="82"/>
      <c r="BP96" s="82"/>
      <c r="BQ96" s="82"/>
      <c r="BR96" s="82"/>
      <c r="BS96" s="82"/>
      <c r="BT96" s="82"/>
      <c r="BU96" s="82"/>
      <c r="BV96" s="82"/>
      <c r="BW96" s="82"/>
      <c r="BX96" s="82"/>
      <c r="BY96" s="82"/>
      <c r="BZ96" s="82"/>
      <c r="CA96" s="82"/>
      <c r="CB96" s="82"/>
      <c r="CC96" s="82"/>
      <c r="CD96" s="82"/>
    </row>
    <row r="97" spans="1:82" s="10" customFormat="1" ht="34.5" hidden="1" customHeight="1" outlineLevel="1" x14ac:dyDescent="0.3">
      <c r="A97" s="600" t="s">
        <v>880</v>
      </c>
      <c r="B97" s="327"/>
      <c r="C97" s="456"/>
      <c r="D97" s="456"/>
      <c r="E97" s="328"/>
      <c r="F97" s="784"/>
      <c r="G97" s="328"/>
      <c r="H97" s="328"/>
      <c r="I97" s="314"/>
      <c r="J97" s="787"/>
      <c r="K97" s="315"/>
      <c r="L97" s="832" t="str">
        <f t="shared" si="0"/>
        <v/>
      </c>
      <c r="M97" s="602">
        <f t="shared" si="1"/>
        <v>0</v>
      </c>
      <c r="N97" s="603"/>
      <c r="O97" s="646" t="str">
        <f t="shared" si="21"/>
        <v/>
      </c>
      <c r="P97" s="647" t="str">
        <f t="shared" si="22"/>
        <v/>
      </c>
      <c r="Q97" s="649" t="str">
        <f t="shared" si="16"/>
        <v/>
      </c>
      <c r="R97" s="647" t="str">
        <f t="shared" si="13"/>
        <v/>
      </c>
      <c r="S97" s="647" t="str">
        <f t="shared" si="14"/>
        <v/>
      </c>
      <c r="T97" s="648" t="str">
        <f t="shared" si="15"/>
        <v/>
      </c>
      <c r="U97" s="644" t="str">
        <f ca="1">IF('Extra look-up'!$H95="`Work Type","Check Work Type",IF(AND(H97="",I97="",G97="",K97="",L97=""),"",IF(OR(H97="",I97="",G97="",K97="",L97=""),"Check all fields completed correctly",IF(AND(H97="",OR(I97&lt;&gt;"",G97&lt;&gt;"",K97&lt;&gt;"")),"Check all fields completed correctly","OK"))))</f>
        <v/>
      </c>
      <c r="X97" s="636" t="str">
        <f>IF(G97="","",IF($C$9&lt;VLOOKUP(G97,'Eligible Technologies'!D:G,4,FALSE),$C$9,VLOOKUP(G97,'Eligible Technologies'!D:G,4,FALSE)))</f>
        <v/>
      </c>
      <c r="Y97" s="40" t="e">
        <f t="shared" si="18"/>
        <v>#VALUE!</v>
      </c>
      <c r="Z97" s="174" t="str">
        <f ca="1">IFERROR(IF($D$9 = "*Multi*",AVERAGE($AI$333:INDIRECT(CONCATENATE("Ai"&amp;Y97))),AVERAGE($AI$332:INDIRECT(CONCATENATE("Ai"&amp;Y97)))),"")</f>
        <v/>
      </c>
      <c r="AA97" s="23"/>
      <c r="AB97" s="601" t="str">
        <f t="shared" si="19"/>
        <v/>
      </c>
      <c r="AC97" s="23" t="str">
        <f>'Extra look-up'!F95</f>
        <v/>
      </c>
      <c r="AD97" s="23" t="str">
        <f ca="1">'Extra look-up'!H95</f>
        <v>OK</v>
      </c>
      <c r="AE97" s="23">
        <f t="shared" ca="1" si="20"/>
        <v>1</v>
      </c>
      <c r="AF97" s="23" t="str">
        <f>'Extra look-up'!F95</f>
        <v/>
      </c>
      <c r="AG97" s="23" t="str">
        <f>IF(E97="","",IF(ISNUMBER(MATCH(E97,'Backing Sheet - Buildings'!$AA$2:$AA$101,0)),1,0))</f>
        <v/>
      </c>
      <c r="AH97" s="32"/>
      <c r="AI97" s="32"/>
      <c r="AJ97" s="27"/>
      <c r="AK97" s="27"/>
      <c r="AL97" s="23"/>
      <c r="AM97" s="23"/>
      <c r="AN97" s="23"/>
      <c r="AO97" s="23"/>
      <c r="AR97" s="26"/>
      <c r="AS97" s="26"/>
      <c r="AT97" s="322" t="s">
        <v>764</v>
      </c>
      <c r="AU97" s="304"/>
      <c r="AV97" s="90"/>
      <c r="AW97" s="88"/>
      <c r="AX97" s="88"/>
      <c r="AY97" s="88"/>
      <c r="AZ97" s="87"/>
      <c r="BA97" s="87"/>
      <c r="BB97" s="87"/>
      <c r="BC97" s="87"/>
      <c r="BD97" s="87"/>
      <c r="BE97" s="87"/>
      <c r="BF97" s="87"/>
      <c r="BG97" s="87"/>
      <c r="BH97" s="87"/>
      <c r="BI97" s="82"/>
      <c r="BJ97" s="82"/>
      <c r="BK97" s="82"/>
      <c r="BL97" s="82"/>
      <c r="BM97" s="82"/>
      <c r="BN97" s="82"/>
      <c r="BO97" s="82"/>
      <c r="BP97" s="82"/>
      <c r="BQ97" s="82"/>
      <c r="BR97" s="82"/>
      <c r="BS97" s="82"/>
      <c r="BT97" s="82"/>
      <c r="BU97" s="82"/>
      <c r="BV97" s="82"/>
      <c r="BW97" s="82"/>
      <c r="BX97" s="82"/>
      <c r="BY97" s="82"/>
      <c r="BZ97" s="82"/>
      <c r="CA97" s="82"/>
      <c r="CB97" s="82"/>
      <c r="CC97" s="82"/>
      <c r="CD97" s="82"/>
    </row>
    <row r="98" spans="1:82" s="10" customFormat="1" ht="34.5" hidden="1" customHeight="1" outlineLevel="1" x14ac:dyDescent="0.3">
      <c r="A98" s="600" t="s">
        <v>881</v>
      </c>
      <c r="B98" s="327"/>
      <c r="C98" s="456"/>
      <c r="D98" s="456"/>
      <c r="E98" s="328"/>
      <c r="F98" s="784"/>
      <c r="G98" s="328"/>
      <c r="H98" s="328"/>
      <c r="I98" s="314"/>
      <c r="J98" s="787"/>
      <c r="K98" s="315"/>
      <c r="L98" s="832" t="str">
        <f t="shared" si="0"/>
        <v/>
      </c>
      <c r="M98" s="602">
        <f t="shared" si="1"/>
        <v>0</v>
      </c>
      <c r="N98" s="603"/>
      <c r="O98" s="646" t="str">
        <f t="shared" si="21"/>
        <v/>
      </c>
      <c r="P98" s="647" t="str">
        <f t="shared" si="22"/>
        <v/>
      </c>
      <c r="Q98" s="649" t="str">
        <f t="shared" si="16"/>
        <v/>
      </c>
      <c r="R98" s="647" t="str">
        <f t="shared" si="13"/>
        <v/>
      </c>
      <c r="S98" s="647" t="str">
        <f t="shared" si="14"/>
        <v/>
      </c>
      <c r="T98" s="648" t="str">
        <f t="shared" si="15"/>
        <v/>
      </c>
      <c r="U98" s="644" t="str">
        <f ca="1">IF('Extra look-up'!$H96="`Work Type","Check Work Type",IF(AND(H98="",I98="",G98="",K98="",L98=""),"",IF(OR(H98="",I98="",G98="",K98="",L98=""),"Check all fields completed correctly",IF(AND(H98="",OR(I98&lt;&gt;"",G98&lt;&gt;"",K98&lt;&gt;"")),"Check all fields completed correctly","OK"))))</f>
        <v/>
      </c>
      <c r="X98" s="636" t="str">
        <f>IF(G98="","",IF($C$9&lt;VLOOKUP(G98,'Eligible Technologies'!D:G,4,FALSE),$C$9,VLOOKUP(G98,'Eligible Technologies'!D:G,4,FALSE)))</f>
        <v/>
      </c>
      <c r="Y98" s="40" t="e">
        <f t="shared" si="18"/>
        <v>#VALUE!</v>
      </c>
      <c r="Z98" s="174" t="str">
        <f ca="1">IFERROR(IF($D$9 = "*Multi*",AVERAGE($AI$333:INDIRECT(CONCATENATE("Ai"&amp;Y98))),AVERAGE($AI$332:INDIRECT(CONCATENATE("Ai"&amp;Y98)))),"")</f>
        <v/>
      </c>
      <c r="AA98" s="23"/>
      <c r="AB98" s="601" t="str">
        <f t="shared" si="19"/>
        <v/>
      </c>
      <c r="AC98" s="23" t="str">
        <f>'Extra look-up'!F96</f>
        <v/>
      </c>
      <c r="AD98" s="23" t="str">
        <f ca="1">'Extra look-up'!H96</f>
        <v>OK</v>
      </c>
      <c r="AE98" s="23">
        <f t="shared" ca="1" si="20"/>
        <v>1</v>
      </c>
      <c r="AF98" s="23" t="str">
        <f>'Extra look-up'!F96</f>
        <v/>
      </c>
      <c r="AG98" s="23" t="str">
        <f>IF(E98="","",IF(ISNUMBER(MATCH(E98,'Backing Sheet - Buildings'!$AA$2:$AA$101,0)),1,0))</f>
        <v/>
      </c>
      <c r="AL98" s="23"/>
      <c r="AM98" s="23"/>
      <c r="AO98" s="23"/>
      <c r="AR98" s="26"/>
      <c r="AS98" s="26"/>
      <c r="AT98" s="322" t="s">
        <v>764</v>
      </c>
      <c r="AU98" s="304"/>
      <c r="AV98" s="90"/>
      <c r="AW98" s="88"/>
      <c r="AX98" s="88"/>
      <c r="AY98" s="88"/>
      <c r="AZ98" s="87"/>
      <c r="BA98" s="87"/>
      <c r="BB98" s="87"/>
      <c r="BC98" s="87"/>
      <c r="BD98" s="87"/>
      <c r="BE98" s="87"/>
      <c r="BF98" s="87"/>
      <c r="BG98" s="87"/>
      <c r="BH98" s="87"/>
      <c r="BI98" s="82"/>
      <c r="BJ98" s="82"/>
      <c r="BK98" s="82"/>
      <c r="BL98" s="82"/>
      <c r="BM98" s="82"/>
      <c r="BN98" s="82"/>
      <c r="BO98" s="82"/>
      <c r="BP98" s="82"/>
      <c r="BQ98" s="82"/>
      <c r="BR98" s="82"/>
      <c r="BS98" s="82"/>
      <c r="BT98" s="82"/>
      <c r="BU98" s="82"/>
      <c r="BV98" s="82"/>
      <c r="BW98" s="82"/>
      <c r="BX98" s="82"/>
      <c r="BY98" s="82"/>
      <c r="BZ98" s="82"/>
      <c r="CA98" s="82"/>
      <c r="CB98" s="82"/>
      <c r="CC98" s="82"/>
      <c r="CD98" s="82"/>
    </row>
    <row r="99" spans="1:82" s="10" customFormat="1" ht="34.5" hidden="1" customHeight="1" outlineLevel="1" x14ac:dyDescent="0.3">
      <c r="A99" s="600" t="s">
        <v>882</v>
      </c>
      <c r="B99" s="327"/>
      <c r="C99" s="456"/>
      <c r="D99" s="456"/>
      <c r="E99" s="328"/>
      <c r="F99" s="784"/>
      <c r="G99" s="328"/>
      <c r="H99" s="328"/>
      <c r="I99" s="314"/>
      <c r="J99" s="787"/>
      <c r="K99" s="315"/>
      <c r="L99" s="832" t="str">
        <f t="shared" si="0"/>
        <v/>
      </c>
      <c r="M99" s="602">
        <f t="shared" si="1"/>
        <v>0</v>
      </c>
      <c r="N99" s="603"/>
      <c r="O99" s="646" t="str">
        <f t="shared" si="21"/>
        <v/>
      </c>
      <c r="P99" s="647" t="str">
        <f t="shared" si="22"/>
        <v/>
      </c>
      <c r="Q99" s="649" t="str">
        <f t="shared" si="16"/>
        <v/>
      </c>
      <c r="R99" s="647" t="str">
        <f t="shared" si="13"/>
        <v/>
      </c>
      <c r="S99" s="647" t="str">
        <f t="shared" si="14"/>
        <v/>
      </c>
      <c r="T99" s="648" t="str">
        <f t="shared" si="15"/>
        <v/>
      </c>
      <c r="U99" s="644" t="str">
        <f ca="1">IF('Extra look-up'!$H97="`Work Type","Check Work Type",IF(AND(H99="",I99="",G99="",K99="",L99=""),"",IF(OR(H99="",I99="",G99="",K99="",L99=""),"Check all fields completed correctly",IF(AND(H99="",OR(I99&lt;&gt;"",G99&lt;&gt;"",K99&lt;&gt;"")),"Check all fields completed correctly","OK"))))</f>
        <v/>
      </c>
      <c r="X99" s="636" t="str">
        <f>IF(G99="","",IF($C$9&lt;VLOOKUP(G99,'Eligible Technologies'!D:G,4,FALSE),$C$9,VLOOKUP(G99,'Eligible Technologies'!D:G,4,FALSE)))</f>
        <v/>
      </c>
      <c r="Y99" s="40" t="e">
        <f t="shared" si="18"/>
        <v>#VALUE!</v>
      </c>
      <c r="Z99" s="174" t="str">
        <f ca="1">IFERROR(IF($D$9 = "*Multi*",AVERAGE($AI$333:INDIRECT(CONCATENATE("Ai"&amp;Y99))),AVERAGE($AI$332:INDIRECT(CONCATENATE("Ai"&amp;Y99)))),"")</f>
        <v/>
      </c>
      <c r="AA99" s="23"/>
      <c r="AB99" s="601" t="str">
        <f t="shared" si="19"/>
        <v/>
      </c>
      <c r="AC99" s="23" t="str">
        <f>'Extra look-up'!F97</f>
        <v/>
      </c>
      <c r="AD99" s="23" t="str">
        <f ca="1">'Extra look-up'!H97</f>
        <v>OK</v>
      </c>
      <c r="AE99" s="23">
        <f t="shared" ca="1" si="20"/>
        <v>1</v>
      </c>
      <c r="AF99" s="23" t="str">
        <f>'Extra look-up'!F97</f>
        <v/>
      </c>
      <c r="AG99" s="23" t="str">
        <f>IF(E99="","",IF(ISNUMBER(MATCH(E99,'Backing Sheet - Buildings'!$AA$2:$AA$101,0)),1,0))</f>
        <v/>
      </c>
      <c r="AH99" s="32"/>
      <c r="AI99" s="32"/>
      <c r="AJ99" s="27"/>
      <c r="AK99" s="27"/>
      <c r="AL99" s="23"/>
      <c r="AM99" s="23"/>
      <c r="AN99" s="23"/>
      <c r="AO99" s="23"/>
      <c r="AR99" s="26"/>
      <c r="AS99" s="26"/>
      <c r="AT99" s="322" t="s">
        <v>764</v>
      </c>
      <c r="AU99" s="304"/>
      <c r="AV99" s="90"/>
      <c r="AW99" s="88"/>
      <c r="AX99" s="88"/>
      <c r="AY99" s="88"/>
      <c r="AZ99" s="87"/>
      <c r="BA99" s="87"/>
      <c r="BB99" s="87"/>
      <c r="BC99" s="87"/>
      <c r="BD99" s="87"/>
      <c r="BE99" s="87"/>
      <c r="BF99" s="87"/>
      <c r="BG99" s="87"/>
      <c r="BH99" s="87"/>
      <c r="BI99" s="82"/>
      <c r="BJ99" s="82"/>
      <c r="BK99" s="82"/>
      <c r="BL99" s="82"/>
      <c r="BM99" s="82"/>
      <c r="BN99" s="82"/>
      <c r="BO99" s="82"/>
      <c r="BP99" s="82"/>
      <c r="BQ99" s="82"/>
      <c r="BR99" s="82"/>
      <c r="BS99" s="82"/>
      <c r="BT99" s="82"/>
      <c r="BU99" s="82"/>
      <c r="BV99" s="82"/>
      <c r="BW99" s="82"/>
      <c r="BX99" s="82"/>
      <c r="BY99" s="82"/>
      <c r="BZ99" s="82"/>
      <c r="CA99" s="82"/>
      <c r="CB99" s="82"/>
      <c r="CC99" s="82"/>
      <c r="CD99" s="82"/>
    </row>
    <row r="100" spans="1:82" s="10" customFormat="1" ht="34.5" hidden="1" customHeight="1" outlineLevel="1" x14ac:dyDescent="0.3">
      <c r="A100" s="600" t="s">
        <v>883</v>
      </c>
      <c r="B100" s="327"/>
      <c r="C100" s="456"/>
      <c r="D100" s="456"/>
      <c r="E100" s="328"/>
      <c r="F100" s="784"/>
      <c r="G100" s="328"/>
      <c r="H100" s="328"/>
      <c r="I100" s="314"/>
      <c r="J100" s="787"/>
      <c r="K100" s="315"/>
      <c r="L100" s="832" t="str">
        <f t="shared" si="0"/>
        <v/>
      </c>
      <c r="M100" s="602">
        <f t="shared" si="1"/>
        <v>0</v>
      </c>
      <c r="N100" s="603"/>
      <c r="O100" s="646" t="str">
        <f t="shared" si="21"/>
        <v/>
      </c>
      <c r="P100" s="647" t="str">
        <f t="shared" si="22"/>
        <v/>
      </c>
      <c r="Q100" s="649" t="str">
        <f t="shared" si="16"/>
        <v/>
      </c>
      <c r="R100" s="647" t="str">
        <f t="shared" si="13"/>
        <v/>
      </c>
      <c r="S100" s="647" t="str">
        <f t="shared" si="14"/>
        <v/>
      </c>
      <c r="T100" s="648" t="str">
        <f t="shared" si="15"/>
        <v/>
      </c>
      <c r="U100" s="644" t="str">
        <f ca="1">IF('Extra look-up'!$H98="`Work Type","Check Work Type",IF(AND(H100="",I100="",G100="",K100="",L100=""),"",IF(OR(H100="",I100="",G100="",K100="",L100=""),"Check all fields completed correctly",IF(AND(H100="",OR(I100&lt;&gt;"",G100&lt;&gt;"",K100&lt;&gt;"")),"Check all fields completed correctly","OK"))))</f>
        <v/>
      </c>
      <c r="X100" s="636" t="str">
        <f>IF(G100="","",IF($C$9&lt;VLOOKUP(G100,'Eligible Technologies'!D:G,4,FALSE),$C$9,VLOOKUP(G100,'Eligible Technologies'!D:G,4,FALSE)))</f>
        <v/>
      </c>
      <c r="Y100" s="40" t="e">
        <f t="shared" si="18"/>
        <v>#VALUE!</v>
      </c>
      <c r="Z100" s="174" t="str">
        <f ca="1">IFERROR(IF($D$9 = "*Multi*",AVERAGE($AI$333:INDIRECT(CONCATENATE("Ai"&amp;Y100))),AVERAGE($AI$332:INDIRECT(CONCATENATE("Ai"&amp;Y100)))),"")</f>
        <v/>
      </c>
      <c r="AA100" s="23"/>
      <c r="AB100" s="601" t="str">
        <f t="shared" si="19"/>
        <v/>
      </c>
      <c r="AC100" s="23" t="str">
        <f>'Extra look-up'!F98</f>
        <v/>
      </c>
      <c r="AD100" s="23" t="str">
        <f ca="1">'Extra look-up'!H98</f>
        <v>OK</v>
      </c>
      <c r="AE100" s="23">
        <f t="shared" ca="1" si="20"/>
        <v>1</v>
      </c>
      <c r="AF100" s="23" t="str">
        <f>'Extra look-up'!F98</f>
        <v/>
      </c>
      <c r="AG100" s="23" t="str">
        <f>IF(E100="","",IF(ISNUMBER(MATCH(E100,'Backing Sheet - Buildings'!$AA$2:$AA$101,0)),1,0))</f>
        <v/>
      </c>
      <c r="AL100" s="23"/>
      <c r="AM100" s="23"/>
      <c r="AO100" s="23"/>
      <c r="AR100" s="26"/>
      <c r="AS100" s="26"/>
      <c r="AT100" s="322" t="s">
        <v>764</v>
      </c>
      <c r="AU100" s="304"/>
      <c r="AV100" s="90"/>
      <c r="AW100" s="88"/>
      <c r="AX100" s="88"/>
      <c r="AY100" s="88"/>
      <c r="AZ100" s="87"/>
      <c r="BA100" s="87"/>
      <c r="BB100" s="87"/>
      <c r="BC100" s="87"/>
      <c r="BD100" s="87"/>
      <c r="BE100" s="87"/>
      <c r="BF100" s="87"/>
      <c r="BG100" s="87"/>
      <c r="BH100" s="87"/>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row>
    <row r="101" spans="1:82" s="10" customFormat="1" ht="35.15" hidden="1" customHeight="1" outlineLevel="1" x14ac:dyDescent="0.3">
      <c r="A101" s="600" t="s">
        <v>884</v>
      </c>
      <c r="B101" s="327"/>
      <c r="C101" s="456"/>
      <c r="D101" s="456"/>
      <c r="E101" s="328"/>
      <c r="F101" s="784"/>
      <c r="G101" s="328"/>
      <c r="H101" s="328"/>
      <c r="I101" s="314"/>
      <c r="J101" s="787"/>
      <c r="K101" s="315"/>
      <c r="L101" s="832" t="str">
        <f t="shared" si="0"/>
        <v/>
      </c>
      <c r="M101" s="602">
        <f t="shared" si="1"/>
        <v>0</v>
      </c>
      <c r="N101" s="603"/>
      <c r="O101" s="646" t="str">
        <f t="shared" si="21"/>
        <v/>
      </c>
      <c r="P101" s="647" t="str">
        <f t="shared" si="22"/>
        <v/>
      </c>
      <c r="Q101" s="649" t="str">
        <f t="shared" si="16"/>
        <v/>
      </c>
      <c r="R101" s="647" t="str">
        <f t="shared" si="13"/>
        <v/>
      </c>
      <c r="S101" s="647" t="str">
        <f t="shared" si="14"/>
        <v/>
      </c>
      <c r="T101" s="648" t="str">
        <f t="shared" si="15"/>
        <v/>
      </c>
      <c r="U101" s="644" t="str">
        <f ca="1">IF('Extra look-up'!$H99="`Work Type","Check Work Type",IF(AND(H101="",I101="",G101="",K101="",L101=""),"",IF(OR(H101="",I101="",G101="",K101="",L101=""),"Check all fields completed correctly",IF(AND(H101="",OR(I101&lt;&gt;"",G101&lt;&gt;"",K101&lt;&gt;"")),"Check all fields completed correctly","OK"))))</f>
        <v/>
      </c>
      <c r="X101" s="636" t="str">
        <f>IF(G101="","",IF($C$9&lt;VLOOKUP(G101,'Eligible Technologies'!D:G,4,FALSE),$C$9,VLOOKUP(G101,'Eligible Technologies'!D:G,4,FALSE)))</f>
        <v/>
      </c>
      <c r="Y101" s="40" t="e">
        <f t="shared" si="18"/>
        <v>#VALUE!</v>
      </c>
      <c r="Z101" s="174" t="str">
        <f ca="1">IFERROR(IF($D$9 = "*Multi*",AVERAGE($AI$333:INDIRECT(CONCATENATE("Ai"&amp;Y101))),AVERAGE($AI$332:INDIRECT(CONCATENATE("Ai"&amp;Y101)))),"")</f>
        <v/>
      </c>
      <c r="AA101" s="23"/>
      <c r="AB101" s="601" t="str">
        <f t="shared" si="19"/>
        <v/>
      </c>
      <c r="AC101" s="23" t="str">
        <f>'Extra look-up'!F99</f>
        <v/>
      </c>
      <c r="AD101" s="23" t="str">
        <f ca="1">'Extra look-up'!H99</f>
        <v>OK</v>
      </c>
      <c r="AE101" s="23">
        <f t="shared" ca="1" si="20"/>
        <v>1</v>
      </c>
      <c r="AF101" s="23" t="str">
        <f>'Extra look-up'!F99</f>
        <v/>
      </c>
      <c r="AG101" s="23" t="str">
        <f>IF(E101="","",IF(ISNUMBER(MATCH(E101,'Backing Sheet - Buildings'!$AA$2:$AA$101,0)),1,0))</f>
        <v/>
      </c>
      <c r="AL101" s="23"/>
      <c r="AM101" s="23"/>
      <c r="AO101" s="23"/>
      <c r="AR101" s="26"/>
      <c r="AS101" s="26"/>
      <c r="AT101" s="322" t="s">
        <v>764</v>
      </c>
      <c r="AU101" s="304"/>
      <c r="AV101" s="90"/>
      <c r="AW101" s="88"/>
      <c r="AX101" s="88"/>
      <c r="AY101" s="88"/>
      <c r="AZ101" s="87"/>
      <c r="BA101" s="87"/>
      <c r="BB101" s="87"/>
      <c r="BC101" s="87"/>
      <c r="BD101" s="87"/>
      <c r="BE101" s="87"/>
      <c r="BF101" s="87"/>
      <c r="BG101" s="87"/>
      <c r="BH101" s="87"/>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row>
    <row r="102" spans="1:82" s="10" customFormat="1" ht="35.15" hidden="1" customHeight="1" outlineLevel="1" x14ac:dyDescent="0.3">
      <c r="A102" s="600" t="s">
        <v>885</v>
      </c>
      <c r="B102" s="327"/>
      <c r="C102" s="456"/>
      <c r="D102" s="456"/>
      <c r="E102" s="328"/>
      <c r="F102" s="784"/>
      <c r="G102" s="328"/>
      <c r="H102" s="328"/>
      <c r="I102" s="314"/>
      <c r="J102" s="787"/>
      <c r="K102" s="315"/>
      <c r="L102" s="832" t="str">
        <f t="shared" si="0"/>
        <v/>
      </c>
      <c r="M102" s="602">
        <f t="shared" si="1"/>
        <v>0</v>
      </c>
      <c r="N102" s="603"/>
      <c r="O102" s="646" t="str">
        <f t="shared" si="21"/>
        <v/>
      </c>
      <c r="P102" s="647" t="str">
        <f t="shared" si="22"/>
        <v/>
      </c>
      <c r="Q102" s="649" t="str">
        <f t="shared" si="16"/>
        <v/>
      </c>
      <c r="R102" s="647" t="str">
        <f t="shared" si="13"/>
        <v/>
      </c>
      <c r="S102" s="647" t="str">
        <f t="shared" si="14"/>
        <v/>
      </c>
      <c r="T102" s="648" t="str">
        <f t="shared" si="15"/>
        <v/>
      </c>
      <c r="U102" s="644" t="str">
        <f ca="1">IF('Extra look-up'!$H100="`Work Type","Check Work Type",IF(AND(H102="",I102="",G102="",K102="",L102=""),"",IF(OR(H102="",I102="",G102="",K102="",L102=""),"Check all fields completed correctly",IF(AND(H102="",OR(I102&lt;&gt;"",G102&lt;&gt;"",K102&lt;&gt;"")),"Check all fields completed correctly","OK"))))</f>
        <v/>
      </c>
      <c r="X102" s="636" t="str">
        <f>IF(G102="","",IF($C$9&lt;VLOOKUP(G102,'Eligible Technologies'!D:G,4,FALSE),$C$9,VLOOKUP(G102,'Eligible Technologies'!D:G,4,FALSE)))</f>
        <v/>
      </c>
      <c r="Y102" s="40" t="e">
        <f t="shared" si="18"/>
        <v>#VALUE!</v>
      </c>
      <c r="Z102" s="174" t="str">
        <f ca="1">IFERROR(IF($D$9 = "*Multi*",AVERAGE($AI$333:INDIRECT(CONCATENATE("Ai"&amp;Y102))),AVERAGE($AI$332:INDIRECT(CONCATENATE("Ai"&amp;Y102)))),"")</f>
        <v/>
      </c>
      <c r="AA102" s="23"/>
      <c r="AB102" s="601" t="str">
        <f t="shared" si="19"/>
        <v/>
      </c>
      <c r="AC102" s="23" t="str">
        <f>'Extra look-up'!F100</f>
        <v/>
      </c>
      <c r="AD102" s="23" t="str">
        <f ca="1">'Extra look-up'!H100</f>
        <v>OK</v>
      </c>
      <c r="AE102" s="23">
        <f t="shared" ca="1" si="20"/>
        <v>1</v>
      </c>
      <c r="AF102" s="23" t="str">
        <f>'Extra look-up'!F100</f>
        <v/>
      </c>
      <c r="AG102" s="23" t="str">
        <f>IF(E102="","",IF(ISNUMBER(MATCH(E102,'Backing Sheet - Buildings'!$AA$2:$AA$101,0)),1,0))</f>
        <v/>
      </c>
      <c r="AH102" s="32"/>
      <c r="AI102" s="32"/>
      <c r="AJ102" s="27"/>
      <c r="AK102" s="27"/>
      <c r="AL102" s="23"/>
      <c r="AM102" s="23"/>
      <c r="AN102" s="23"/>
      <c r="AO102" s="23"/>
      <c r="AR102" s="26"/>
      <c r="AS102" s="26"/>
      <c r="AT102" s="322" t="s">
        <v>764</v>
      </c>
      <c r="AU102" s="304"/>
      <c r="AV102" s="90"/>
      <c r="AW102" s="88"/>
      <c r="AX102" s="88"/>
      <c r="AY102" s="88"/>
      <c r="AZ102" s="87"/>
      <c r="BA102" s="87"/>
      <c r="BB102" s="87"/>
      <c r="BC102" s="87"/>
      <c r="BD102" s="87"/>
      <c r="BE102" s="87"/>
      <c r="BF102" s="87"/>
      <c r="BG102" s="87"/>
      <c r="BH102" s="87"/>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row>
    <row r="103" spans="1:82" s="10" customFormat="1" ht="35.15" hidden="1" customHeight="1" outlineLevel="1" x14ac:dyDescent="0.3">
      <c r="A103" s="600" t="s">
        <v>886</v>
      </c>
      <c r="B103" s="327"/>
      <c r="C103" s="456"/>
      <c r="D103" s="456"/>
      <c r="E103" s="328"/>
      <c r="F103" s="784"/>
      <c r="G103" s="328"/>
      <c r="H103" s="328"/>
      <c r="I103" s="314"/>
      <c r="J103" s="787"/>
      <c r="K103" s="315"/>
      <c r="L103" s="832" t="str">
        <f t="shared" si="0"/>
        <v/>
      </c>
      <c r="M103" s="602">
        <f t="shared" si="1"/>
        <v>0</v>
      </c>
      <c r="N103" s="603"/>
      <c r="O103" s="646" t="str">
        <f t="shared" si="21"/>
        <v/>
      </c>
      <c r="P103" s="647" t="str">
        <f t="shared" si="22"/>
        <v/>
      </c>
      <c r="Q103" s="649" t="str">
        <f t="shared" si="16"/>
        <v/>
      </c>
      <c r="R103" s="647" t="str">
        <f t="shared" si="13"/>
        <v/>
      </c>
      <c r="S103" s="647" t="str">
        <f t="shared" si="14"/>
        <v/>
      </c>
      <c r="T103" s="648" t="str">
        <f t="shared" si="15"/>
        <v/>
      </c>
      <c r="U103" s="644" t="str">
        <f ca="1">IF('Extra look-up'!$H101="`Work Type","Check Work Type",IF(AND(H103="",I103="",G103="",K103="",L103=""),"",IF(OR(H103="",I103="",G103="",K103="",L103=""),"Check all fields completed correctly",IF(AND(H103="",OR(I103&lt;&gt;"",G103&lt;&gt;"",K103&lt;&gt;"")),"Check all fields completed correctly","OK"))))</f>
        <v/>
      </c>
      <c r="X103" s="636" t="str">
        <f>IF(G103="","",IF($C$9&lt;VLOOKUP(G103,'Eligible Technologies'!D:G,4,FALSE),$C$9,VLOOKUP(G103,'Eligible Technologies'!D:G,4,FALSE)))</f>
        <v/>
      </c>
      <c r="Y103" s="40" t="e">
        <f t="shared" si="18"/>
        <v>#VALUE!</v>
      </c>
      <c r="Z103" s="174" t="str">
        <f ca="1">IFERROR(IF($D$9 = "*Multi*",AVERAGE($AI$333:INDIRECT(CONCATENATE("Ai"&amp;Y103))),AVERAGE($AI$332:INDIRECT(CONCATENATE("Ai"&amp;Y103)))),"")</f>
        <v/>
      </c>
      <c r="AA103" s="23"/>
      <c r="AB103" s="601" t="str">
        <f t="shared" si="19"/>
        <v/>
      </c>
      <c r="AC103" s="23" t="str">
        <f>'Extra look-up'!F101</f>
        <v/>
      </c>
      <c r="AD103" s="23" t="str">
        <f ca="1">'Extra look-up'!H101</f>
        <v>OK</v>
      </c>
      <c r="AE103" s="23">
        <f t="shared" ca="1" si="20"/>
        <v>1</v>
      </c>
      <c r="AF103" s="23" t="str">
        <f>'Extra look-up'!F101</f>
        <v/>
      </c>
      <c r="AG103" s="23" t="str">
        <f>IF(E103="","",IF(ISNUMBER(MATCH(E103,'Backing Sheet - Buildings'!$AA$2:$AA$101,0)),1,0))</f>
        <v/>
      </c>
      <c r="AL103" s="23"/>
      <c r="AM103" s="23"/>
      <c r="AO103" s="23"/>
      <c r="AR103" s="26"/>
      <c r="AS103" s="26"/>
      <c r="AT103" s="322" t="s">
        <v>764</v>
      </c>
      <c r="AU103" s="304"/>
      <c r="AV103" s="90"/>
      <c r="AW103" s="88"/>
      <c r="AX103" s="88"/>
      <c r="AY103" s="88"/>
      <c r="AZ103" s="87"/>
      <c r="BA103" s="87"/>
      <c r="BB103" s="87"/>
      <c r="BC103" s="87"/>
      <c r="BD103" s="87"/>
      <c r="BE103" s="87"/>
      <c r="BF103" s="87"/>
      <c r="BG103" s="87"/>
      <c r="BH103" s="87"/>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row>
    <row r="104" spans="1:82" s="10" customFormat="1" ht="35.15" hidden="1" customHeight="1" outlineLevel="1" x14ac:dyDescent="0.3">
      <c r="A104" s="600" t="s">
        <v>887</v>
      </c>
      <c r="B104" s="327"/>
      <c r="C104" s="456"/>
      <c r="D104" s="456"/>
      <c r="E104" s="328"/>
      <c r="F104" s="784"/>
      <c r="G104" s="328"/>
      <c r="H104" s="328"/>
      <c r="I104" s="314"/>
      <c r="J104" s="787"/>
      <c r="K104" s="315"/>
      <c r="L104" s="832" t="str">
        <f t="shared" si="0"/>
        <v/>
      </c>
      <c r="M104" s="602">
        <f t="shared" si="1"/>
        <v>0</v>
      </c>
      <c r="N104" s="603"/>
      <c r="O104" s="646" t="str">
        <f t="shared" si="21"/>
        <v/>
      </c>
      <c r="P104" s="647" t="str">
        <f t="shared" si="22"/>
        <v/>
      </c>
      <c r="Q104" s="649" t="str">
        <f t="shared" si="16"/>
        <v/>
      </c>
      <c r="R104" s="647" t="str">
        <f t="shared" si="13"/>
        <v/>
      </c>
      <c r="S104" s="647" t="str">
        <f t="shared" si="14"/>
        <v/>
      </c>
      <c r="T104" s="648" t="str">
        <f t="shared" si="15"/>
        <v/>
      </c>
      <c r="U104" s="644" t="str">
        <f ca="1">IF('Extra look-up'!$H102="`Work Type","Check Work Type",IF(AND(H104="",I104="",G104="",K104="",L104=""),"",IF(OR(H104="",I104="",G104="",K104="",L104=""),"Check all fields completed correctly",IF(AND(H104="",OR(I104&lt;&gt;"",G104&lt;&gt;"",K104&lt;&gt;"")),"Check all fields completed correctly","OK"))))</f>
        <v/>
      </c>
      <c r="X104" s="636" t="str">
        <f>IF(G104="","",IF($C$9&lt;VLOOKUP(G104,'Eligible Technologies'!D:G,4,FALSE),$C$9,VLOOKUP(G104,'Eligible Technologies'!D:G,4,FALSE)))</f>
        <v/>
      </c>
      <c r="Y104" s="40" t="e">
        <f t="shared" si="18"/>
        <v>#VALUE!</v>
      </c>
      <c r="Z104" s="174" t="str">
        <f ca="1">IFERROR(IF($D$9 = "*Multi*",AVERAGE($AI$333:INDIRECT(CONCATENATE("Ai"&amp;Y104))),AVERAGE($AI$332:INDIRECT(CONCATENATE("Ai"&amp;Y104)))),"")</f>
        <v/>
      </c>
      <c r="AA104" s="23"/>
      <c r="AB104" s="601" t="str">
        <f t="shared" si="19"/>
        <v/>
      </c>
      <c r="AC104" s="23" t="str">
        <f>'Extra look-up'!F102</f>
        <v/>
      </c>
      <c r="AD104" s="23" t="str">
        <f ca="1">'Extra look-up'!H102</f>
        <v>OK</v>
      </c>
      <c r="AE104" s="23">
        <f t="shared" ca="1" si="20"/>
        <v>1</v>
      </c>
      <c r="AF104" s="23" t="str">
        <f>'Extra look-up'!F102</f>
        <v/>
      </c>
      <c r="AG104" s="23" t="str">
        <f>IF(E104="","",IF(ISNUMBER(MATCH(E104,'Backing Sheet - Buildings'!$AA$2:$AA$101,0)),1,0))</f>
        <v/>
      </c>
      <c r="AL104" s="23"/>
      <c r="AM104" s="23"/>
      <c r="AO104" s="23"/>
      <c r="AR104" s="26"/>
      <c r="AS104" s="26"/>
      <c r="AT104" s="322" t="s">
        <v>764</v>
      </c>
      <c r="AU104" s="304"/>
      <c r="AV104" s="90"/>
      <c r="AW104" s="88"/>
      <c r="AX104" s="88"/>
      <c r="AY104" s="88"/>
      <c r="AZ104" s="87"/>
      <c r="BA104" s="87"/>
      <c r="BB104" s="87"/>
      <c r="BC104" s="87"/>
      <c r="BD104" s="87"/>
      <c r="BE104" s="87"/>
      <c r="BF104" s="87"/>
      <c r="BG104" s="87"/>
      <c r="BH104" s="87"/>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row>
    <row r="105" spans="1:82" s="10" customFormat="1" ht="35.15" hidden="1" customHeight="1" outlineLevel="1" x14ac:dyDescent="0.3">
      <c r="A105" s="600" t="s">
        <v>888</v>
      </c>
      <c r="B105" s="327"/>
      <c r="C105" s="456"/>
      <c r="D105" s="456"/>
      <c r="E105" s="328"/>
      <c r="F105" s="784"/>
      <c r="G105" s="328"/>
      <c r="H105" s="328"/>
      <c r="I105" s="314"/>
      <c r="J105" s="787"/>
      <c r="K105" s="315"/>
      <c r="L105" s="832" t="str">
        <f t="shared" si="0"/>
        <v/>
      </c>
      <c r="M105" s="602">
        <f t="shared" si="1"/>
        <v>0</v>
      </c>
      <c r="N105" s="603"/>
      <c r="O105" s="646" t="str">
        <f t="shared" si="21"/>
        <v/>
      </c>
      <c r="P105" s="647" t="str">
        <f t="shared" si="22"/>
        <v/>
      </c>
      <c r="Q105" s="649" t="str">
        <f t="shared" si="16"/>
        <v/>
      </c>
      <c r="R105" s="647" t="str">
        <f t="shared" si="13"/>
        <v/>
      </c>
      <c r="S105" s="647" t="str">
        <f t="shared" si="14"/>
        <v/>
      </c>
      <c r="T105" s="648" t="str">
        <f t="shared" si="15"/>
        <v/>
      </c>
      <c r="U105" s="644" t="str">
        <f ca="1">IF('Extra look-up'!$H103="`Work Type","Check Work Type",IF(AND(H105="",I105="",G105="",K105="",L105=""),"",IF(OR(H105="",I105="",G105="",K105="",L105=""),"Check all fields completed correctly",IF(AND(H105="",OR(I105&lt;&gt;"",G105&lt;&gt;"",K105&lt;&gt;"")),"Check all fields completed correctly","OK"))))</f>
        <v/>
      </c>
      <c r="X105" s="636" t="str">
        <f>IF(G105="","",IF($C$9&lt;VLOOKUP(G105,'Eligible Technologies'!D:G,4,FALSE),$C$9,VLOOKUP(G105,'Eligible Technologies'!D:G,4,FALSE)))</f>
        <v/>
      </c>
      <c r="Y105" s="40" t="e">
        <f t="shared" si="18"/>
        <v>#VALUE!</v>
      </c>
      <c r="Z105" s="174" t="str">
        <f ca="1">IFERROR(IF($D$9 = "*Multi*",AVERAGE($AI$333:INDIRECT(CONCATENATE("Ai"&amp;Y105))),AVERAGE($AI$332:INDIRECT(CONCATENATE("Ai"&amp;Y105)))),"")</f>
        <v/>
      </c>
      <c r="AA105" s="23"/>
      <c r="AB105" s="601" t="str">
        <f t="shared" si="19"/>
        <v/>
      </c>
      <c r="AC105" s="23" t="str">
        <f>'Extra look-up'!F103</f>
        <v/>
      </c>
      <c r="AD105" s="23" t="str">
        <f ca="1">'Extra look-up'!H103</f>
        <v>OK</v>
      </c>
      <c r="AE105" s="23">
        <f t="shared" ca="1" si="20"/>
        <v>1</v>
      </c>
      <c r="AF105" s="23" t="str">
        <f>'Extra look-up'!F103</f>
        <v/>
      </c>
      <c r="AG105" s="23" t="str">
        <f>IF(E105="","",IF(ISNUMBER(MATCH(E105,'Backing Sheet - Buildings'!$AA$2:$AA$101,0)),1,0))</f>
        <v/>
      </c>
      <c r="AH105" s="32"/>
      <c r="AI105" s="32"/>
      <c r="AJ105" s="27"/>
      <c r="AK105" s="27"/>
      <c r="AL105" s="23"/>
      <c r="AM105" s="23"/>
      <c r="AN105" s="23"/>
      <c r="AO105" s="23"/>
      <c r="AR105" s="26"/>
      <c r="AS105" s="26"/>
      <c r="AT105" s="322" t="s">
        <v>764</v>
      </c>
      <c r="AU105" s="304"/>
      <c r="AV105" s="90"/>
      <c r="AW105" s="88"/>
      <c r="AX105" s="88"/>
      <c r="AY105" s="88"/>
      <c r="AZ105" s="87"/>
      <c r="BA105" s="87"/>
      <c r="BB105" s="87"/>
      <c r="BC105" s="87"/>
      <c r="BD105" s="87"/>
      <c r="BE105" s="87"/>
      <c r="BF105" s="87"/>
      <c r="BG105" s="87"/>
      <c r="BH105" s="87"/>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row>
    <row r="106" spans="1:82" s="10" customFormat="1" ht="35.15" hidden="1" customHeight="1" outlineLevel="1" x14ac:dyDescent="0.3">
      <c r="A106" s="600" t="s">
        <v>889</v>
      </c>
      <c r="B106" s="327"/>
      <c r="C106" s="456"/>
      <c r="D106" s="456"/>
      <c r="E106" s="328"/>
      <c r="F106" s="784"/>
      <c r="G106" s="328"/>
      <c r="H106" s="328"/>
      <c r="I106" s="314"/>
      <c r="J106" s="787"/>
      <c r="K106" s="315"/>
      <c r="L106" s="832" t="str">
        <f t="shared" si="0"/>
        <v/>
      </c>
      <c r="M106" s="602">
        <f t="shared" si="1"/>
        <v>0</v>
      </c>
      <c r="N106" s="603"/>
      <c r="O106" s="646" t="str">
        <f>IF(L106="","",L106*I106/100)</f>
        <v/>
      </c>
      <c r="P106" s="647" t="str">
        <f t="shared" si="22"/>
        <v/>
      </c>
      <c r="Q106" s="649" t="str">
        <f t="shared" si="16"/>
        <v/>
      </c>
      <c r="R106" s="647" t="str">
        <f t="shared" si="13"/>
        <v/>
      </c>
      <c r="S106" s="647" t="str">
        <f t="shared" si="14"/>
        <v/>
      </c>
      <c r="T106" s="648" t="str">
        <f t="shared" si="15"/>
        <v/>
      </c>
      <c r="U106" s="644" t="str">
        <f ca="1">IF('Extra look-up'!$H104="`Work Type","Check Work Type",IF(AND(H106="",I106="",G106="",K106="",L106=""),"",IF(OR(H106="",I106="",G106="",K106="",L106=""),"Check all fields completed correctly",IF(AND(H106="",OR(I106&lt;&gt;"",G106&lt;&gt;"",K106&lt;&gt;"")),"Check all fields completed correctly","OK"))))</f>
        <v/>
      </c>
      <c r="X106" s="636" t="str">
        <f>IF(G106="","",IF($C$9&lt;VLOOKUP(G106,'Eligible Technologies'!D:G,4,FALSE),$C$9,VLOOKUP(G106,'Eligible Technologies'!D:G,4,FALSE)))</f>
        <v/>
      </c>
      <c r="Y106" s="40" t="e">
        <f t="shared" si="18"/>
        <v>#VALUE!</v>
      </c>
      <c r="Z106" s="174" t="str">
        <f ca="1">IFERROR(IF($D$9 = "*Multi*",AVERAGE($AI$333:INDIRECT(CONCATENATE("Ai"&amp;Y106))),AVERAGE($AI$332:INDIRECT(CONCATENATE("Ai"&amp;Y106)))),"")</f>
        <v/>
      </c>
      <c r="AA106" s="23"/>
      <c r="AB106" s="601" t="str">
        <f t="shared" si="19"/>
        <v/>
      </c>
      <c r="AC106" s="23" t="str">
        <f>'Extra look-up'!F104</f>
        <v/>
      </c>
      <c r="AD106" s="23" t="str">
        <f ca="1">'Extra look-up'!H104</f>
        <v>OK</v>
      </c>
      <c r="AE106" s="23">
        <f t="shared" ca="1" si="20"/>
        <v>1</v>
      </c>
      <c r="AF106" s="23" t="str">
        <f>'Extra look-up'!F104</f>
        <v/>
      </c>
      <c r="AG106" s="23" t="str">
        <f>IF(E106="","",IF(ISNUMBER(MATCH(E106,'Backing Sheet - Buildings'!$AA$2:$AA$101,0)),1,0))</f>
        <v/>
      </c>
      <c r="AL106" s="23"/>
      <c r="AM106" s="23"/>
      <c r="AO106" s="23"/>
      <c r="AR106" s="26"/>
      <c r="AS106" s="26"/>
      <c r="AT106" s="322" t="s">
        <v>764</v>
      </c>
      <c r="AU106" s="304"/>
      <c r="AV106" s="90"/>
      <c r="AW106" s="88"/>
      <c r="AX106" s="88"/>
      <c r="AY106" s="88"/>
      <c r="AZ106" s="87"/>
      <c r="BA106" s="87"/>
      <c r="BB106" s="87"/>
      <c r="BC106" s="87"/>
      <c r="BD106" s="87"/>
      <c r="BE106" s="87"/>
      <c r="BF106" s="87"/>
      <c r="BG106" s="87"/>
      <c r="BH106" s="87"/>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row>
    <row r="107" spans="1:82" s="10" customFormat="1" ht="35.15" hidden="1" customHeight="1" outlineLevel="1" x14ac:dyDescent="0.3">
      <c r="A107" s="600" t="s">
        <v>890</v>
      </c>
      <c r="B107" s="327"/>
      <c r="C107" s="456"/>
      <c r="D107" s="456"/>
      <c r="E107" s="328"/>
      <c r="F107" s="784"/>
      <c r="G107" s="328"/>
      <c r="H107" s="328"/>
      <c r="I107" s="314"/>
      <c r="J107" s="787"/>
      <c r="K107" s="315"/>
      <c r="L107" s="832" t="str">
        <f t="shared" si="0"/>
        <v/>
      </c>
      <c r="M107" s="602">
        <f t="shared" si="1"/>
        <v>0</v>
      </c>
      <c r="N107" s="603"/>
      <c r="O107" s="646" t="str">
        <f t="shared" si="21"/>
        <v/>
      </c>
      <c r="P107" s="647" t="str">
        <f t="shared" si="22"/>
        <v/>
      </c>
      <c r="Q107" s="649" t="str">
        <f t="shared" si="16"/>
        <v/>
      </c>
      <c r="R107" s="647" t="str">
        <f t="shared" si="13"/>
        <v/>
      </c>
      <c r="S107" s="647" t="str">
        <f t="shared" si="14"/>
        <v/>
      </c>
      <c r="T107" s="648" t="str">
        <f t="shared" si="15"/>
        <v/>
      </c>
      <c r="U107" s="644" t="str">
        <f ca="1">IF('Extra look-up'!$H105="`Work Type","Check Work Type",IF(AND(H107="",I107="",G107="",K107="",L107=""),"",IF(OR(H107="",I107="",G107="",K107="",L107=""),"Check all fields completed correctly",IF(AND(H107="",OR(I107&lt;&gt;"",G107&lt;&gt;"",K107&lt;&gt;"")),"Check all fields completed correctly","OK"))))</f>
        <v/>
      </c>
      <c r="X107" s="636" t="str">
        <f>IF(G107="","",IF($C$9&lt;VLOOKUP(G107,'Eligible Technologies'!D:G,4,FALSE),$C$9,VLOOKUP(G107,'Eligible Technologies'!D:G,4,FALSE)))</f>
        <v/>
      </c>
      <c r="Y107" s="40" t="e">
        <f t="shared" si="18"/>
        <v>#VALUE!</v>
      </c>
      <c r="Z107" s="174" t="str">
        <f ca="1">IFERROR(IF($D$9 = "*Multi*",AVERAGE($AI$333:INDIRECT(CONCATENATE("Ai"&amp;Y107))),AVERAGE($AI$332:INDIRECT(CONCATENATE("Ai"&amp;Y107)))),"")</f>
        <v/>
      </c>
      <c r="AA107" s="23"/>
      <c r="AB107" s="601" t="str">
        <f t="shared" si="19"/>
        <v/>
      </c>
      <c r="AC107" s="23" t="str">
        <f>'Extra look-up'!F105</f>
        <v/>
      </c>
      <c r="AD107" s="23" t="str">
        <f ca="1">'Extra look-up'!H105</f>
        <v>OK</v>
      </c>
      <c r="AE107" s="23">
        <f t="shared" ca="1" si="20"/>
        <v>1</v>
      </c>
      <c r="AF107" s="23" t="str">
        <f>'Extra look-up'!F105</f>
        <v/>
      </c>
      <c r="AG107" s="23" t="str">
        <f>IF(E107="","",IF(ISNUMBER(MATCH(E107,'Backing Sheet - Buildings'!$AA$2:$AA$101,0)),1,0))</f>
        <v/>
      </c>
      <c r="AL107" s="23"/>
      <c r="AM107" s="23"/>
      <c r="AO107" s="23"/>
      <c r="AR107" s="26"/>
      <c r="AS107" s="26"/>
      <c r="AT107" s="322" t="s">
        <v>764</v>
      </c>
      <c r="AU107" s="304"/>
      <c r="AV107" s="90"/>
      <c r="AW107" s="88"/>
      <c r="AX107" s="88"/>
      <c r="AY107" s="88"/>
      <c r="AZ107" s="87"/>
      <c r="BA107" s="87"/>
      <c r="BB107" s="87"/>
      <c r="BC107" s="87"/>
      <c r="BD107" s="87"/>
      <c r="BE107" s="87"/>
      <c r="BF107" s="87"/>
      <c r="BG107" s="87"/>
      <c r="BH107" s="87"/>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row>
    <row r="108" spans="1:82" s="10" customFormat="1" ht="35.15" hidden="1" customHeight="1" outlineLevel="1" x14ac:dyDescent="0.3">
      <c r="A108" s="600" t="s">
        <v>891</v>
      </c>
      <c r="B108" s="327"/>
      <c r="C108" s="456"/>
      <c r="D108" s="456"/>
      <c r="E108" s="328"/>
      <c r="F108" s="784"/>
      <c r="G108" s="328"/>
      <c r="H108" s="328"/>
      <c r="I108" s="314"/>
      <c r="J108" s="787"/>
      <c r="K108" s="315"/>
      <c r="L108" s="832" t="str">
        <f t="shared" si="0"/>
        <v/>
      </c>
      <c r="M108" s="602">
        <f t="shared" si="1"/>
        <v>0</v>
      </c>
      <c r="N108" s="603"/>
      <c r="O108" s="646" t="str">
        <f t="shared" si="21"/>
        <v/>
      </c>
      <c r="P108" s="647" t="str">
        <f t="shared" si="22"/>
        <v/>
      </c>
      <c r="Q108" s="649" t="str">
        <f t="shared" si="16"/>
        <v/>
      </c>
      <c r="R108" s="647" t="str">
        <f t="shared" si="13"/>
        <v/>
      </c>
      <c r="S108" s="647" t="str">
        <f t="shared" si="14"/>
        <v/>
      </c>
      <c r="T108" s="648" t="str">
        <f t="shared" si="15"/>
        <v/>
      </c>
      <c r="U108" s="644" t="str">
        <f ca="1">IF('Extra look-up'!$H106="`Work Type","Check Work Type",IF(AND(H108="",I108="",G108="",K108="",L108=""),"",IF(OR(H108="",I108="",G108="",K108="",L108=""),"Check all fields completed correctly",IF(AND(H108="",OR(I108&lt;&gt;"",G108&lt;&gt;"",K108&lt;&gt;"")),"Check all fields completed correctly","OK"))))</f>
        <v/>
      </c>
      <c r="X108" s="636" t="str">
        <f>IF(G108="","",IF($C$9&lt;VLOOKUP(G108,'Eligible Technologies'!D:G,4,FALSE),$C$9,VLOOKUP(G108,'Eligible Technologies'!D:G,4,FALSE)))</f>
        <v/>
      </c>
      <c r="Y108" s="40" t="e">
        <f t="shared" si="18"/>
        <v>#VALUE!</v>
      </c>
      <c r="Z108" s="174" t="str">
        <f ca="1">IFERROR(IF($D$9 = "*Multi*",AVERAGE($AI$333:INDIRECT(CONCATENATE("Ai"&amp;Y108))),AVERAGE($AI$332:INDIRECT(CONCATENATE("Ai"&amp;Y108)))),"")</f>
        <v/>
      </c>
      <c r="AA108" s="23"/>
      <c r="AB108" s="601" t="str">
        <f t="shared" si="19"/>
        <v/>
      </c>
      <c r="AC108" s="23" t="str">
        <f>'Extra look-up'!F106</f>
        <v/>
      </c>
      <c r="AD108" s="23" t="str">
        <f ca="1">'Extra look-up'!H106</f>
        <v>OK</v>
      </c>
      <c r="AE108" s="23">
        <f t="shared" ca="1" si="20"/>
        <v>1</v>
      </c>
      <c r="AF108" s="23" t="str">
        <f>'Extra look-up'!F106</f>
        <v/>
      </c>
      <c r="AG108" s="23" t="str">
        <f>IF(E108="","",IF(ISNUMBER(MATCH(E108,'Backing Sheet - Buildings'!$AA$2:$AA$101,0)),1,0))</f>
        <v/>
      </c>
      <c r="AH108" s="32"/>
      <c r="AI108" s="32"/>
      <c r="AJ108" s="27"/>
      <c r="AK108" s="27"/>
      <c r="AL108" s="23"/>
      <c r="AM108" s="23"/>
      <c r="AN108" s="23"/>
      <c r="AO108" s="23"/>
      <c r="AR108" s="26"/>
      <c r="AS108" s="26"/>
      <c r="AT108" s="322" t="s">
        <v>764</v>
      </c>
      <c r="AU108" s="304"/>
      <c r="AV108" s="90"/>
      <c r="AW108" s="88"/>
      <c r="AX108" s="88"/>
      <c r="AY108" s="88"/>
      <c r="AZ108" s="87"/>
      <c r="BA108" s="87"/>
      <c r="BB108" s="87"/>
      <c r="BC108" s="87"/>
      <c r="BD108" s="87"/>
      <c r="BE108" s="87"/>
      <c r="BF108" s="87"/>
      <c r="BG108" s="87"/>
      <c r="BH108" s="87"/>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row>
    <row r="109" spans="1:82" s="10" customFormat="1" ht="35.15" hidden="1" customHeight="1" outlineLevel="1" x14ac:dyDescent="0.3">
      <c r="A109" s="600" t="s">
        <v>892</v>
      </c>
      <c r="B109" s="327"/>
      <c r="C109" s="456"/>
      <c r="D109" s="456"/>
      <c r="E109" s="328"/>
      <c r="F109" s="784"/>
      <c r="G109" s="328"/>
      <c r="H109" s="328"/>
      <c r="I109" s="314"/>
      <c r="J109" s="787"/>
      <c r="K109" s="315"/>
      <c r="L109" s="832" t="str">
        <f t="shared" si="0"/>
        <v/>
      </c>
      <c r="M109" s="602">
        <f t="shared" si="1"/>
        <v>0</v>
      </c>
      <c r="N109" s="603"/>
      <c r="O109" s="646" t="str">
        <f t="shared" si="21"/>
        <v/>
      </c>
      <c r="P109" s="647" t="str">
        <f t="shared" si="22"/>
        <v/>
      </c>
      <c r="Q109" s="649" t="str">
        <f t="shared" si="16"/>
        <v/>
      </c>
      <c r="R109" s="647" t="str">
        <f t="shared" si="13"/>
        <v/>
      </c>
      <c r="S109" s="647" t="str">
        <f t="shared" si="14"/>
        <v/>
      </c>
      <c r="T109" s="648" t="str">
        <f t="shared" si="15"/>
        <v/>
      </c>
      <c r="U109" s="644" t="str">
        <f ca="1">IF('Extra look-up'!$H107="`Work Type","Check Work Type",IF(AND(H109="",I109="",G109="",K109="",L109=""),"",IF(OR(H109="",I109="",G109="",K109="",L109=""),"Check all fields completed correctly",IF(AND(H109="",OR(I109&lt;&gt;"",G109&lt;&gt;"",K109&lt;&gt;"")),"Check all fields completed correctly","OK"))))</f>
        <v/>
      </c>
      <c r="X109" s="636" t="str">
        <f>IF(G109="","",IF($C$9&lt;VLOOKUP(G109,'Eligible Technologies'!D:G,4,FALSE),$C$9,VLOOKUP(G109,'Eligible Technologies'!D:G,4,FALSE)))</f>
        <v/>
      </c>
      <c r="Y109" s="40" t="e">
        <f t="shared" si="18"/>
        <v>#VALUE!</v>
      </c>
      <c r="Z109" s="174" t="str">
        <f ca="1">IFERROR(IF($D$9 = "*Multi*",AVERAGE($AI$333:INDIRECT(CONCATENATE("Ai"&amp;Y109))),AVERAGE($AI$332:INDIRECT(CONCATENATE("Ai"&amp;Y109)))),"")</f>
        <v/>
      </c>
      <c r="AA109" s="23"/>
      <c r="AB109" s="601" t="str">
        <f t="shared" si="19"/>
        <v/>
      </c>
      <c r="AC109" s="23" t="str">
        <f>'Extra look-up'!F107</f>
        <v/>
      </c>
      <c r="AD109" s="23" t="str">
        <f ca="1">'Extra look-up'!H107</f>
        <v>OK</v>
      </c>
      <c r="AE109" s="23">
        <f t="shared" ca="1" si="20"/>
        <v>1</v>
      </c>
      <c r="AF109" s="23" t="str">
        <f>'Extra look-up'!F107</f>
        <v/>
      </c>
      <c r="AG109" s="23" t="str">
        <f>IF(E109="","",IF(ISNUMBER(MATCH(E109,'Backing Sheet - Buildings'!$AA$2:$AA$101,0)),1,0))</f>
        <v/>
      </c>
      <c r="AL109" s="23"/>
      <c r="AM109" s="23"/>
      <c r="AO109" s="23"/>
      <c r="AR109" s="26"/>
      <c r="AS109" s="26"/>
      <c r="AT109" s="322" t="s">
        <v>764</v>
      </c>
      <c r="AU109" s="304"/>
      <c r="AV109" s="90"/>
      <c r="AW109" s="88"/>
      <c r="AX109" s="88"/>
      <c r="AY109" s="88"/>
      <c r="AZ109" s="87"/>
      <c r="BA109" s="87"/>
      <c r="BB109" s="87"/>
      <c r="BC109" s="87"/>
      <c r="BD109" s="87"/>
      <c r="BE109" s="87"/>
      <c r="BF109" s="87"/>
      <c r="BG109" s="87"/>
      <c r="BH109" s="87"/>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row>
    <row r="110" spans="1:82" s="10" customFormat="1" ht="35.15" hidden="1" customHeight="1" outlineLevel="1" x14ac:dyDescent="0.3">
      <c r="A110" s="600" t="s">
        <v>893</v>
      </c>
      <c r="B110" s="327"/>
      <c r="C110" s="456"/>
      <c r="D110" s="456"/>
      <c r="E110" s="328"/>
      <c r="F110" s="784"/>
      <c r="G110" s="328"/>
      <c r="H110" s="328"/>
      <c r="I110" s="314"/>
      <c r="J110" s="787"/>
      <c r="K110" s="315"/>
      <c r="L110" s="832" t="str">
        <f t="shared" si="0"/>
        <v/>
      </c>
      <c r="M110" s="602">
        <f t="shared" si="1"/>
        <v>0</v>
      </c>
      <c r="N110" s="603"/>
      <c r="O110" s="646" t="str">
        <f t="shared" si="21"/>
        <v/>
      </c>
      <c r="P110" s="647" t="str">
        <f t="shared" si="22"/>
        <v/>
      </c>
      <c r="Q110" s="649" t="str">
        <f t="shared" si="16"/>
        <v/>
      </c>
      <c r="R110" s="647" t="str">
        <f t="shared" si="13"/>
        <v/>
      </c>
      <c r="S110" s="647" t="str">
        <f t="shared" si="14"/>
        <v/>
      </c>
      <c r="T110" s="648" t="str">
        <f t="shared" si="15"/>
        <v/>
      </c>
      <c r="U110" s="644" t="str">
        <f ca="1">IF('Extra look-up'!$H108="`Work Type","Check Work Type",IF(AND(H110="",I110="",G110="",K110="",L110=""),"",IF(OR(H110="",I110="",G110="",K110="",L110=""),"Check all fields completed correctly",IF(AND(H110="",OR(I110&lt;&gt;"",G110&lt;&gt;"",K110&lt;&gt;"")),"Check all fields completed correctly","OK"))))</f>
        <v/>
      </c>
      <c r="X110" s="636" t="str">
        <f>IF(G110="","",IF($C$9&lt;VLOOKUP(G110,'Eligible Technologies'!D:G,4,FALSE),$C$9,VLOOKUP(G110,'Eligible Technologies'!D:G,4,FALSE)))</f>
        <v/>
      </c>
      <c r="Y110" s="40" t="e">
        <f t="shared" si="18"/>
        <v>#VALUE!</v>
      </c>
      <c r="Z110" s="174" t="str">
        <f ca="1">IFERROR(IF($D$9 = "*Multi*",AVERAGE($AI$333:INDIRECT(CONCATENATE("Ai"&amp;Y110))),AVERAGE($AI$332:INDIRECT(CONCATENATE("Ai"&amp;Y110)))),"")</f>
        <v/>
      </c>
      <c r="AA110" s="23"/>
      <c r="AB110" s="601" t="str">
        <f t="shared" si="19"/>
        <v/>
      </c>
      <c r="AC110" s="23" t="str">
        <f>'Extra look-up'!F108</f>
        <v/>
      </c>
      <c r="AD110" s="23" t="str">
        <f ca="1">'Extra look-up'!H108</f>
        <v>OK</v>
      </c>
      <c r="AE110" s="23">
        <f t="shared" ca="1" si="20"/>
        <v>1</v>
      </c>
      <c r="AF110" s="23" t="str">
        <f>'Extra look-up'!F108</f>
        <v/>
      </c>
      <c r="AG110" s="23" t="str">
        <f>IF(E110="","",IF(ISNUMBER(MATCH(E110,'Backing Sheet - Buildings'!$AA$2:$AA$101,0)),1,0))</f>
        <v/>
      </c>
      <c r="AL110" s="23"/>
      <c r="AM110" s="23"/>
      <c r="AO110" s="23"/>
      <c r="AR110" s="26"/>
      <c r="AS110" s="26"/>
      <c r="AT110" s="322" t="s">
        <v>764</v>
      </c>
      <c r="AU110" s="304"/>
      <c r="AV110" s="90"/>
      <c r="AW110" s="88"/>
      <c r="AX110" s="88"/>
      <c r="AY110" s="88"/>
      <c r="AZ110" s="87"/>
      <c r="BA110" s="87"/>
      <c r="BB110" s="87"/>
      <c r="BC110" s="87"/>
      <c r="BD110" s="87"/>
      <c r="BE110" s="87"/>
      <c r="BF110" s="87"/>
      <c r="BG110" s="87"/>
      <c r="BH110" s="87"/>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row>
    <row r="111" spans="1:82" s="10" customFormat="1" ht="35.15" hidden="1" customHeight="1" outlineLevel="1" x14ac:dyDescent="0.3">
      <c r="A111" s="600" t="s">
        <v>894</v>
      </c>
      <c r="B111" s="327"/>
      <c r="C111" s="456"/>
      <c r="D111" s="456"/>
      <c r="E111" s="328"/>
      <c r="F111" s="784"/>
      <c r="G111" s="328"/>
      <c r="H111" s="328"/>
      <c r="I111" s="314"/>
      <c r="J111" s="787"/>
      <c r="K111" s="315"/>
      <c r="L111" s="832" t="str">
        <f t="shared" si="0"/>
        <v/>
      </c>
      <c r="M111" s="602">
        <f t="shared" si="1"/>
        <v>0</v>
      </c>
      <c r="N111" s="603"/>
      <c r="O111" s="646" t="str">
        <f t="shared" si="21"/>
        <v/>
      </c>
      <c r="P111" s="647" t="str">
        <f t="shared" si="22"/>
        <v/>
      </c>
      <c r="Q111" s="649" t="str">
        <f t="shared" si="16"/>
        <v/>
      </c>
      <c r="R111" s="647" t="str">
        <f t="shared" si="13"/>
        <v/>
      </c>
      <c r="S111" s="647" t="str">
        <f t="shared" si="14"/>
        <v/>
      </c>
      <c r="T111" s="648" t="str">
        <f t="shared" si="15"/>
        <v/>
      </c>
      <c r="U111" s="644" t="str">
        <f ca="1">IF('Extra look-up'!$H109="`Work Type","Check Work Type",IF(AND(H111="",I111="",G111="",K111="",L111=""),"",IF(OR(H111="",I111="",G111="",K111="",L111=""),"Check all fields completed correctly",IF(AND(H111="",OR(I111&lt;&gt;"",G111&lt;&gt;"",K111&lt;&gt;"")),"Check all fields completed correctly","OK"))))</f>
        <v/>
      </c>
      <c r="X111" s="636" t="str">
        <f>IF(G111="","",IF($C$9&lt;VLOOKUP(G111,'Eligible Technologies'!D:G,4,FALSE),$C$9,VLOOKUP(G111,'Eligible Technologies'!D:G,4,FALSE)))</f>
        <v/>
      </c>
      <c r="Y111" s="40" t="e">
        <f t="shared" si="18"/>
        <v>#VALUE!</v>
      </c>
      <c r="Z111" s="174" t="str">
        <f ca="1">IFERROR(IF($D$9 = "*Multi*",AVERAGE($AI$333:INDIRECT(CONCATENATE("Ai"&amp;Y111))),AVERAGE($AI$332:INDIRECT(CONCATENATE("Ai"&amp;Y111)))),"")</f>
        <v/>
      </c>
      <c r="AA111" s="23"/>
      <c r="AB111" s="601" t="str">
        <f t="shared" si="19"/>
        <v/>
      </c>
      <c r="AC111" s="23" t="str">
        <f>'Extra look-up'!F109</f>
        <v/>
      </c>
      <c r="AD111" s="23" t="str">
        <f ca="1">'Extra look-up'!H109</f>
        <v>OK</v>
      </c>
      <c r="AE111" s="23">
        <f t="shared" ca="1" si="20"/>
        <v>1</v>
      </c>
      <c r="AF111" s="23" t="str">
        <f>'Extra look-up'!F109</f>
        <v/>
      </c>
      <c r="AG111" s="23" t="str">
        <f>IF(E111="","",IF(ISNUMBER(MATCH(E111,'Backing Sheet - Buildings'!$AA$2:$AA$101,0)),1,0))</f>
        <v/>
      </c>
      <c r="AH111" s="32"/>
      <c r="AI111" s="32"/>
      <c r="AJ111" s="27"/>
      <c r="AK111" s="27"/>
      <c r="AL111" s="23"/>
      <c r="AM111" s="23"/>
      <c r="AN111" s="23"/>
      <c r="AO111" s="23"/>
      <c r="AR111" s="26"/>
      <c r="AS111" s="26"/>
      <c r="AT111" s="322" t="s">
        <v>764</v>
      </c>
      <c r="AU111" s="304"/>
      <c r="AV111" s="90"/>
      <c r="AW111" s="88"/>
      <c r="AX111" s="88"/>
      <c r="AY111" s="88"/>
      <c r="AZ111" s="87"/>
      <c r="BA111" s="87"/>
      <c r="BB111" s="87"/>
      <c r="BC111" s="87"/>
      <c r="BD111" s="87"/>
      <c r="BE111" s="87"/>
      <c r="BF111" s="87"/>
      <c r="BG111" s="87"/>
      <c r="BH111" s="87"/>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row>
    <row r="112" spans="1:82" s="10" customFormat="1" ht="35.15" hidden="1" customHeight="1" outlineLevel="1" x14ac:dyDescent="0.3">
      <c r="A112" s="600" t="s">
        <v>895</v>
      </c>
      <c r="B112" s="327"/>
      <c r="C112" s="456"/>
      <c r="D112" s="456"/>
      <c r="E112" s="328"/>
      <c r="F112" s="784"/>
      <c r="G112" s="328"/>
      <c r="H112" s="328"/>
      <c r="I112" s="314"/>
      <c r="J112" s="787"/>
      <c r="K112" s="315"/>
      <c r="L112" s="832" t="str">
        <f t="shared" si="0"/>
        <v/>
      </c>
      <c r="M112" s="602">
        <f t="shared" si="1"/>
        <v>0</v>
      </c>
      <c r="N112" s="603"/>
      <c r="O112" s="646" t="str">
        <f t="shared" si="21"/>
        <v/>
      </c>
      <c r="P112" s="647" t="str">
        <f t="shared" si="22"/>
        <v/>
      </c>
      <c r="Q112" s="649" t="str">
        <f t="shared" si="16"/>
        <v/>
      </c>
      <c r="R112" s="647" t="str">
        <f t="shared" si="13"/>
        <v/>
      </c>
      <c r="S112" s="647" t="str">
        <f t="shared" si="14"/>
        <v/>
      </c>
      <c r="T112" s="648" t="str">
        <f t="shared" si="15"/>
        <v/>
      </c>
      <c r="U112" s="644" t="str">
        <f ca="1">IF('Extra look-up'!$H110="`Work Type","Check Work Type",IF(AND(H112="",I112="",G112="",K112="",L112=""),"",IF(OR(H112="",I112="",G112="",K112="",L112=""),"Check all fields completed correctly",IF(AND(H112="",OR(I112&lt;&gt;"",G112&lt;&gt;"",K112&lt;&gt;"")),"Check all fields completed correctly","OK"))))</f>
        <v/>
      </c>
      <c r="X112" s="636" t="str">
        <f>IF(G112="","",IF($C$9&lt;VLOOKUP(G112,'Eligible Technologies'!D:G,4,FALSE),$C$9,VLOOKUP(G112,'Eligible Technologies'!D:G,4,FALSE)))</f>
        <v/>
      </c>
      <c r="Y112" s="40" t="e">
        <f t="shared" si="18"/>
        <v>#VALUE!</v>
      </c>
      <c r="Z112" s="174" t="str">
        <f ca="1">IFERROR(IF($D$9 = "*Multi*",AVERAGE($AI$333:INDIRECT(CONCATENATE("Ai"&amp;Y112))),AVERAGE($AI$332:INDIRECT(CONCATENATE("Ai"&amp;Y112)))),"")</f>
        <v/>
      </c>
      <c r="AA112" s="23"/>
      <c r="AB112" s="601" t="str">
        <f t="shared" si="19"/>
        <v/>
      </c>
      <c r="AC112" s="23" t="str">
        <f>'Extra look-up'!F110</f>
        <v/>
      </c>
      <c r="AD112" s="23" t="str">
        <f ca="1">'Extra look-up'!H110</f>
        <v>OK</v>
      </c>
      <c r="AE112" s="23">
        <f t="shared" ca="1" si="20"/>
        <v>1</v>
      </c>
      <c r="AF112" s="23" t="str">
        <f>'Extra look-up'!F110</f>
        <v/>
      </c>
      <c r="AG112" s="23" t="str">
        <f>IF(E112="","",IF(ISNUMBER(MATCH(E112,'Backing Sheet - Buildings'!$AA$2:$AA$101,0)),1,0))</f>
        <v/>
      </c>
      <c r="AL112" s="23"/>
      <c r="AM112" s="23"/>
      <c r="AO112" s="23"/>
      <c r="AR112" s="26"/>
      <c r="AS112" s="26"/>
      <c r="AT112" s="322" t="s">
        <v>764</v>
      </c>
      <c r="AU112" s="304"/>
      <c r="AV112" s="90"/>
      <c r="AW112" s="88"/>
      <c r="AX112" s="88"/>
      <c r="AY112" s="88"/>
      <c r="AZ112" s="87"/>
      <c r="BA112" s="87"/>
      <c r="BB112" s="87"/>
      <c r="BC112" s="87"/>
      <c r="BD112" s="87"/>
      <c r="BE112" s="87"/>
      <c r="BF112" s="87"/>
      <c r="BG112" s="87"/>
      <c r="BH112" s="87"/>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row>
    <row r="113" spans="1:82" s="10" customFormat="1" ht="35.15" hidden="1" customHeight="1" outlineLevel="1" x14ac:dyDescent="0.3">
      <c r="A113" s="600" t="s">
        <v>896</v>
      </c>
      <c r="B113" s="327"/>
      <c r="C113" s="456"/>
      <c r="D113" s="456"/>
      <c r="E113" s="328"/>
      <c r="F113" s="784"/>
      <c r="G113" s="328"/>
      <c r="H113" s="328"/>
      <c r="I113" s="314"/>
      <c r="J113" s="787"/>
      <c r="K113" s="315"/>
      <c r="L113" s="832" t="str">
        <f t="shared" si="0"/>
        <v/>
      </c>
      <c r="M113" s="602">
        <f t="shared" si="1"/>
        <v>0</v>
      </c>
      <c r="N113" s="603"/>
      <c r="O113" s="646" t="str">
        <f t="shared" si="21"/>
        <v/>
      </c>
      <c r="P113" s="647" t="str">
        <f t="shared" si="22"/>
        <v/>
      </c>
      <c r="Q113" s="649" t="str">
        <f t="shared" si="16"/>
        <v/>
      </c>
      <c r="R113" s="647" t="str">
        <f t="shared" si="13"/>
        <v/>
      </c>
      <c r="S113" s="647" t="str">
        <f t="shared" si="14"/>
        <v/>
      </c>
      <c r="T113" s="648" t="str">
        <f t="shared" si="15"/>
        <v/>
      </c>
      <c r="U113" s="644" t="str">
        <f ca="1">IF('Extra look-up'!$H111="`Work Type","Check Work Type",IF(AND(H113="",I113="",G113="",K113="",L113=""),"",IF(OR(H113="",I113="",G113="",K113="",L113=""),"Check all fields completed correctly",IF(AND(H113="",OR(I113&lt;&gt;"",G113&lt;&gt;"",K113&lt;&gt;"")),"Check all fields completed correctly","OK"))))</f>
        <v/>
      </c>
      <c r="X113" s="636" t="str">
        <f>IF(G113="","",IF($C$9&lt;VLOOKUP(G113,'Eligible Technologies'!D:G,4,FALSE),$C$9,VLOOKUP(G113,'Eligible Technologies'!D:G,4,FALSE)))</f>
        <v/>
      </c>
      <c r="Y113" s="40" t="e">
        <f t="shared" si="18"/>
        <v>#VALUE!</v>
      </c>
      <c r="Z113" s="174" t="str">
        <f ca="1">IFERROR(IF($D$9 = "*Multi*",AVERAGE($AI$333:INDIRECT(CONCATENATE("Ai"&amp;Y113))),AVERAGE($AI$332:INDIRECT(CONCATENATE("Ai"&amp;Y113)))),"")</f>
        <v/>
      </c>
      <c r="AA113" s="23"/>
      <c r="AB113" s="601" t="str">
        <f t="shared" si="19"/>
        <v/>
      </c>
      <c r="AC113" s="23" t="str">
        <f>'Extra look-up'!F111</f>
        <v/>
      </c>
      <c r="AD113" s="23" t="str">
        <f ca="1">'Extra look-up'!H111</f>
        <v>OK</v>
      </c>
      <c r="AE113" s="23">
        <f t="shared" ca="1" si="20"/>
        <v>1</v>
      </c>
      <c r="AF113" s="23" t="str">
        <f>'Extra look-up'!F111</f>
        <v/>
      </c>
      <c r="AG113" s="23" t="str">
        <f>IF(E113="","",IF(ISNUMBER(MATCH(E113,'Backing Sheet - Buildings'!$AA$2:$AA$101,0)),1,0))</f>
        <v/>
      </c>
      <c r="AL113" s="23"/>
      <c r="AM113" s="23"/>
      <c r="AO113" s="23"/>
      <c r="AR113" s="26"/>
      <c r="AS113" s="26"/>
      <c r="AT113" s="322" t="s">
        <v>764</v>
      </c>
      <c r="AU113" s="304"/>
      <c r="AV113" s="90"/>
      <c r="AW113" s="88"/>
      <c r="AX113" s="88"/>
      <c r="AY113" s="88"/>
      <c r="AZ113" s="87"/>
      <c r="BA113" s="87"/>
      <c r="BB113" s="87"/>
      <c r="BC113" s="87"/>
      <c r="BD113" s="87"/>
      <c r="BE113" s="87"/>
      <c r="BF113" s="87"/>
      <c r="BG113" s="87"/>
      <c r="BH113" s="87"/>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row>
    <row r="114" spans="1:82" s="10" customFormat="1" ht="35.15" hidden="1" customHeight="1" outlineLevel="1" x14ac:dyDescent="0.3">
      <c r="A114" s="600" t="s">
        <v>897</v>
      </c>
      <c r="B114" s="327"/>
      <c r="C114" s="456"/>
      <c r="D114" s="456"/>
      <c r="E114" s="328"/>
      <c r="F114" s="784"/>
      <c r="G114" s="328"/>
      <c r="H114" s="328"/>
      <c r="I114" s="314"/>
      <c r="J114" s="787"/>
      <c r="K114" s="315"/>
      <c r="L114" s="832" t="str">
        <f t="shared" si="0"/>
        <v/>
      </c>
      <c r="M114" s="602">
        <f t="shared" si="1"/>
        <v>0</v>
      </c>
      <c r="N114" s="603"/>
      <c r="O114" s="646" t="str">
        <f t="shared" si="21"/>
        <v/>
      </c>
      <c r="P114" s="647" t="str">
        <f t="shared" si="22"/>
        <v/>
      </c>
      <c r="Q114" s="649" t="str">
        <f t="shared" ref="Q114:Q145" si="23">IFERROR(IF(H114="Electricity",Z114,HLOOKUP(H114,$AH$331:$AS$359,2,FALSE)),"")</f>
        <v/>
      </c>
      <c r="R114" s="647" t="str">
        <f t="shared" si="13"/>
        <v/>
      </c>
      <c r="S114" s="647" t="str">
        <f t="shared" si="14"/>
        <v/>
      </c>
      <c r="T114" s="648" t="str">
        <f t="shared" si="15"/>
        <v/>
      </c>
      <c r="U114" s="644" t="str">
        <f ca="1">IF('Extra look-up'!$H112="`Work Type","Check Work Type",IF(AND(H114="",I114="",G114="",K114="",L114=""),"",IF(OR(H114="",I114="",G114="",K114="",L114=""),"Check all fields completed correctly",IF(AND(H114="",OR(I114&lt;&gt;"",G114&lt;&gt;"",K114&lt;&gt;"")),"Check all fields completed correctly","OK"))))</f>
        <v/>
      </c>
      <c r="X114" s="636" t="str">
        <f>IF(G114="","",IF($C$9&lt;VLOOKUP(G114,'Eligible Technologies'!D:G,4,FALSE),$C$9,VLOOKUP(G114,'Eligible Technologies'!D:G,4,FALSE)))</f>
        <v/>
      </c>
      <c r="Y114" s="40" t="e">
        <f t="shared" si="18"/>
        <v>#VALUE!</v>
      </c>
      <c r="Z114" s="174" t="str">
        <f ca="1">IFERROR(IF($D$9 = "*Multi*",AVERAGE($AI$333:INDIRECT(CONCATENATE("Ai"&amp;Y114))),AVERAGE($AI$332:INDIRECT(CONCATENATE("Ai"&amp;Y114)))),"")</f>
        <v/>
      </c>
      <c r="AA114" s="23"/>
      <c r="AB114" s="601" t="str">
        <f t="shared" si="19"/>
        <v/>
      </c>
      <c r="AC114" s="23" t="str">
        <f>'Extra look-up'!F112</f>
        <v/>
      </c>
      <c r="AD114" s="23" t="str">
        <f ca="1">'Extra look-up'!H112</f>
        <v>OK</v>
      </c>
      <c r="AE114" s="23">
        <f t="shared" ca="1" si="20"/>
        <v>1</v>
      </c>
      <c r="AF114" s="23" t="str">
        <f>'Extra look-up'!F112</f>
        <v/>
      </c>
      <c r="AG114" s="23" t="str">
        <f>IF(E114="","",IF(ISNUMBER(MATCH(E114,'Backing Sheet - Buildings'!$AA$2:$AA$101,0)),1,0))</f>
        <v/>
      </c>
      <c r="AH114" s="32"/>
      <c r="AI114" s="32"/>
      <c r="AJ114" s="27"/>
      <c r="AK114" s="27"/>
      <c r="AL114" s="23"/>
      <c r="AM114" s="23"/>
      <c r="AN114" s="23"/>
      <c r="AO114" s="23"/>
      <c r="AR114" s="26"/>
      <c r="AS114" s="26"/>
      <c r="AT114" s="322" t="s">
        <v>764</v>
      </c>
      <c r="AU114" s="304"/>
      <c r="AV114" s="90"/>
      <c r="AW114" s="88"/>
      <c r="AX114" s="88"/>
      <c r="AY114" s="88"/>
      <c r="AZ114" s="87"/>
      <c r="BA114" s="87"/>
      <c r="BB114" s="87"/>
      <c r="BC114" s="87"/>
      <c r="BD114" s="87"/>
      <c r="BE114" s="87"/>
      <c r="BF114" s="87"/>
      <c r="BG114" s="87"/>
      <c r="BH114" s="87"/>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row>
    <row r="115" spans="1:82" s="10" customFormat="1" ht="35.15" hidden="1" customHeight="1" outlineLevel="1" x14ac:dyDescent="0.3">
      <c r="A115" s="600" t="s">
        <v>898</v>
      </c>
      <c r="B115" s="327"/>
      <c r="C115" s="456"/>
      <c r="D115" s="456"/>
      <c r="E115" s="328"/>
      <c r="F115" s="784"/>
      <c r="G115" s="328"/>
      <c r="H115" s="328"/>
      <c r="I115" s="314"/>
      <c r="J115" s="787"/>
      <c r="K115" s="315"/>
      <c r="L115" s="832" t="str">
        <f t="shared" si="0"/>
        <v/>
      </c>
      <c r="M115" s="602">
        <f t="shared" si="1"/>
        <v>0</v>
      </c>
      <c r="N115" s="603"/>
      <c r="O115" s="646" t="str">
        <f t="shared" si="21"/>
        <v/>
      </c>
      <c r="P115" s="647" t="str">
        <f t="shared" si="22"/>
        <v/>
      </c>
      <c r="Q115" s="649" t="str">
        <f t="shared" si="23"/>
        <v/>
      </c>
      <c r="R115" s="647" t="str">
        <f t="shared" si="13"/>
        <v/>
      </c>
      <c r="S115" s="647" t="str">
        <f t="shared" si="14"/>
        <v/>
      </c>
      <c r="T115" s="648" t="str">
        <f t="shared" si="15"/>
        <v/>
      </c>
      <c r="U115" s="644" t="str">
        <f ca="1">IF('Extra look-up'!$H113="`Work Type","Check Work Type",IF(AND(H115="",I115="",G115="",K115="",L115=""),"",IF(OR(H115="",I115="",G115="",K115="",L115=""),"Check all fields completed correctly",IF(AND(H115="",OR(I115&lt;&gt;"",G115&lt;&gt;"",K115&lt;&gt;"")),"Check all fields completed correctly","OK"))))</f>
        <v/>
      </c>
      <c r="X115" s="636" t="str">
        <f>IF(G115="","",IF($C$9&lt;VLOOKUP(G115,'Eligible Technologies'!D:G,4,FALSE),$C$9,VLOOKUP(G115,'Eligible Technologies'!D:G,4,FALSE)))</f>
        <v/>
      </c>
      <c r="Y115" s="40" t="e">
        <f t="shared" si="18"/>
        <v>#VALUE!</v>
      </c>
      <c r="Z115" s="174" t="str">
        <f ca="1">IFERROR(IF($D$9 = "*Multi*",AVERAGE($AI$333:INDIRECT(CONCATENATE("Ai"&amp;Y115))),AVERAGE($AI$332:INDIRECT(CONCATENATE("Ai"&amp;Y115)))),"")</f>
        <v/>
      </c>
      <c r="AA115" s="23"/>
      <c r="AB115" s="601" t="str">
        <f t="shared" si="19"/>
        <v/>
      </c>
      <c r="AC115" s="23" t="str">
        <f>'Extra look-up'!F113</f>
        <v/>
      </c>
      <c r="AD115" s="23" t="str">
        <f ca="1">'Extra look-up'!H113</f>
        <v>OK</v>
      </c>
      <c r="AE115" s="23">
        <f t="shared" ca="1" si="20"/>
        <v>1</v>
      </c>
      <c r="AF115" s="23" t="str">
        <f>'Extra look-up'!F113</f>
        <v/>
      </c>
      <c r="AG115" s="23" t="str">
        <f>IF(E115="","",IF(ISNUMBER(MATCH(E115,'Backing Sheet - Buildings'!$AA$2:$AA$101,0)),1,0))</f>
        <v/>
      </c>
      <c r="AL115" s="23"/>
      <c r="AM115" s="23"/>
      <c r="AO115" s="23"/>
      <c r="AR115" s="26"/>
      <c r="AS115" s="26"/>
      <c r="AT115" s="322" t="s">
        <v>764</v>
      </c>
      <c r="AU115" s="304"/>
      <c r="AV115" s="90"/>
      <c r="AW115" s="88"/>
      <c r="AX115" s="88"/>
      <c r="AY115" s="88"/>
      <c r="AZ115" s="87"/>
      <c r="BA115" s="87"/>
      <c r="BB115" s="87"/>
      <c r="BC115" s="87"/>
      <c r="BD115" s="87"/>
      <c r="BE115" s="87"/>
      <c r="BF115" s="87"/>
      <c r="BG115" s="87"/>
      <c r="BH115" s="87"/>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row>
    <row r="116" spans="1:82" s="10" customFormat="1" ht="35.15" hidden="1" customHeight="1" outlineLevel="1" x14ac:dyDescent="0.3">
      <c r="A116" s="600" t="s">
        <v>899</v>
      </c>
      <c r="B116" s="327"/>
      <c r="C116" s="456"/>
      <c r="D116" s="456"/>
      <c r="E116" s="328"/>
      <c r="F116" s="784"/>
      <c r="G116" s="328"/>
      <c r="H116" s="328"/>
      <c r="I116" s="314"/>
      <c r="J116" s="787"/>
      <c r="K116" s="315"/>
      <c r="L116" s="832" t="str">
        <f t="shared" si="0"/>
        <v/>
      </c>
      <c r="M116" s="602">
        <f t="shared" si="1"/>
        <v>0</v>
      </c>
      <c r="N116" s="603"/>
      <c r="O116" s="646" t="str">
        <f t="shared" si="21"/>
        <v/>
      </c>
      <c r="P116" s="647" t="str">
        <f t="shared" si="22"/>
        <v/>
      </c>
      <c r="Q116" s="649" t="str">
        <f t="shared" si="23"/>
        <v/>
      </c>
      <c r="R116" s="647" t="str">
        <f t="shared" si="13"/>
        <v/>
      </c>
      <c r="S116" s="647" t="str">
        <f t="shared" si="14"/>
        <v/>
      </c>
      <c r="T116" s="648" t="str">
        <f t="shared" si="15"/>
        <v/>
      </c>
      <c r="U116" s="644" t="str">
        <f ca="1">IF('Extra look-up'!$H114="`Work Type","Check Work Type",IF(AND(H116="",I116="",G116="",K116="",L116=""),"",IF(OR(H116="",I116="",G116="",K116="",L116=""),"Check all fields completed correctly",IF(AND(H116="",OR(I116&lt;&gt;"",G116&lt;&gt;"",K116&lt;&gt;"")),"Check all fields completed correctly","OK"))))</f>
        <v/>
      </c>
      <c r="X116" s="636" t="str">
        <f>IF(G116="","",IF($C$9&lt;VLOOKUP(G116,'Eligible Technologies'!D:G,4,FALSE),$C$9,VLOOKUP(G116,'Eligible Technologies'!D:G,4,FALSE)))</f>
        <v/>
      </c>
      <c r="Y116" s="40" t="e">
        <f t="shared" si="18"/>
        <v>#VALUE!</v>
      </c>
      <c r="Z116" s="174" t="str">
        <f ca="1">IFERROR(IF($D$9 = "*Multi*",AVERAGE($AI$333:INDIRECT(CONCATENATE("Ai"&amp;Y116))),AVERAGE($AI$332:INDIRECT(CONCATENATE("Ai"&amp;Y116)))),"")</f>
        <v/>
      </c>
      <c r="AA116" s="23"/>
      <c r="AB116" s="601" t="str">
        <f t="shared" si="19"/>
        <v/>
      </c>
      <c r="AC116" s="23" t="str">
        <f>'Extra look-up'!F114</f>
        <v/>
      </c>
      <c r="AD116" s="23" t="str">
        <f ca="1">'Extra look-up'!H114</f>
        <v>OK</v>
      </c>
      <c r="AE116" s="23">
        <f t="shared" ca="1" si="20"/>
        <v>1</v>
      </c>
      <c r="AF116" s="23" t="str">
        <f>'Extra look-up'!F114</f>
        <v/>
      </c>
      <c r="AG116" s="23" t="str">
        <f>IF(E116="","",IF(ISNUMBER(MATCH(E116,'Backing Sheet - Buildings'!$AA$2:$AA$101,0)),1,0))</f>
        <v/>
      </c>
      <c r="AL116" s="23"/>
      <c r="AM116" s="23"/>
      <c r="AO116" s="23"/>
      <c r="AR116" s="26"/>
      <c r="AS116" s="26"/>
      <c r="AT116" s="322" t="s">
        <v>764</v>
      </c>
      <c r="AU116" s="304"/>
      <c r="AV116" s="90"/>
      <c r="AW116" s="88"/>
      <c r="AX116" s="88"/>
      <c r="AY116" s="88"/>
      <c r="AZ116" s="87"/>
      <c r="BA116" s="87"/>
      <c r="BB116" s="87"/>
      <c r="BC116" s="87"/>
      <c r="BD116" s="87"/>
      <c r="BE116" s="87"/>
      <c r="BF116" s="87"/>
      <c r="BG116" s="87"/>
      <c r="BH116" s="87"/>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row>
    <row r="117" spans="1:82" s="10" customFormat="1" ht="35.15" hidden="1" customHeight="1" outlineLevel="1" x14ac:dyDescent="0.3">
      <c r="A117" s="600" t="s">
        <v>900</v>
      </c>
      <c r="B117" s="327"/>
      <c r="C117" s="456"/>
      <c r="D117" s="456"/>
      <c r="E117" s="328"/>
      <c r="F117" s="784"/>
      <c r="G117" s="328"/>
      <c r="H117" s="328"/>
      <c r="I117" s="314"/>
      <c r="J117" s="787"/>
      <c r="K117" s="315"/>
      <c r="L117" s="832" t="str">
        <f t="shared" ref="L117:L180" si="24">IF(J117="","",J117-K117)</f>
        <v/>
      </c>
      <c r="M117" s="602">
        <f t="shared" ref="M117:M180" si="25">IFERROR(L117/J117,0)</f>
        <v>0</v>
      </c>
      <c r="N117" s="603"/>
      <c r="O117" s="646" t="str">
        <f t="shared" ref="O117:O180" si="26">IF(L117="","",L117*I117/100)</f>
        <v/>
      </c>
      <c r="P117" s="647" t="str">
        <f t="shared" ref="P117:P180" si="27">IF(OR(O117&lt;=0,O117="",N117=""),"",N117/O117)</f>
        <v/>
      </c>
      <c r="Q117" s="649" t="str">
        <f t="shared" si="23"/>
        <v/>
      </c>
      <c r="R117" s="647" t="str">
        <f t="shared" si="13"/>
        <v/>
      </c>
      <c r="S117" s="647" t="str">
        <f t="shared" si="14"/>
        <v/>
      </c>
      <c r="T117" s="648" t="str">
        <f t="shared" si="15"/>
        <v/>
      </c>
      <c r="U117" s="644" t="str">
        <f ca="1">IF('Extra look-up'!$H115="`Work Type","Check Work Type",IF(AND(H117="",I117="",G117="",K117="",L117=""),"",IF(OR(H117="",I117="",G117="",K117="",L117=""),"Check all fields completed correctly",IF(AND(H117="",OR(I117&lt;&gt;"",G117&lt;&gt;"",K117&lt;&gt;"")),"Check all fields completed correctly","OK"))))</f>
        <v/>
      </c>
      <c r="X117" s="636" t="str">
        <f>IF(G117="","",IF($C$9&lt;VLOOKUP(G117,'Eligible Technologies'!D:G,4,FALSE),$C$9,VLOOKUP(G117,'Eligible Technologies'!D:G,4,FALSE)))</f>
        <v/>
      </c>
      <c r="Y117" s="40" t="e">
        <f t="shared" si="18"/>
        <v>#VALUE!</v>
      </c>
      <c r="Z117" s="174" t="str">
        <f ca="1">IFERROR(IF($D$9 = "*Multi*",AVERAGE($AI$333:INDIRECT(CONCATENATE("Ai"&amp;Y117))),AVERAGE($AI$332:INDIRECT(CONCATENATE("Ai"&amp;Y117)))),"")</f>
        <v/>
      </c>
      <c r="AA117" s="23"/>
      <c r="AB117" s="601" t="str">
        <f t="shared" si="19"/>
        <v/>
      </c>
      <c r="AC117" s="23" t="str">
        <f>'Extra look-up'!F115</f>
        <v/>
      </c>
      <c r="AD117" s="23" t="str">
        <f ca="1">'Extra look-up'!H115</f>
        <v>OK</v>
      </c>
      <c r="AE117" s="23">
        <f t="shared" ca="1" si="20"/>
        <v>1</v>
      </c>
      <c r="AF117" s="23" t="str">
        <f>'Extra look-up'!F115</f>
        <v/>
      </c>
      <c r="AG117" s="23" t="str">
        <f>IF(E117="","",IF(ISNUMBER(MATCH(E117,'Backing Sheet - Buildings'!$AA$2:$AA$101,0)),1,0))</f>
        <v/>
      </c>
      <c r="AL117" s="23"/>
      <c r="AM117" s="23"/>
      <c r="AO117" s="23"/>
      <c r="AR117" s="26"/>
      <c r="AS117" s="26"/>
      <c r="AT117" s="322"/>
      <c r="AU117" s="304"/>
      <c r="AV117" s="90"/>
      <c r="AW117" s="88"/>
      <c r="AX117" s="88"/>
      <c r="AY117" s="88"/>
      <c r="AZ117" s="87"/>
      <c r="BA117" s="87"/>
      <c r="BB117" s="87"/>
      <c r="BC117" s="87"/>
      <c r="BD117" s="87"/>
      <c r="BE117" s="87"/>
      <c r="BF117" s="87"/>
      <c r="BG117" s="87"/>
      <c r="BH117" s="87"/>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row>
    <row r="118" spans="1:82" s="10" customFormat="1" ht="35.15" hidden="1" customHeight="1" outlineLevel="1" x14ac:dyDescent="0.3">
      <c r="A118" s="600" t="s">
        <v>901</v>
      </c>
      <c r="B118" s="327"/>
      <c r="C118" s="456"/>
      <c r="D118" s="456"/>
      <c r="E118" s="328"/>
      <c r="F118" s="784"/>
      <c r="G118" s="328"/>
      <c r="H118" s="328"/>
      <c r="I118" s="314"/>
      <c r="J118" s="787"/>
      <c r="K118" s="315"/>
      <c r="L118" s="832" t="str">
        <f t="shared" si="24"/>
        <v/>
      </c>
      <c r="M118" s="602">
        <f t="shared" si="25"/>
        <v>0</v>
      </c>
      <c r="N118" s="603"/>
      <c r="O118" s="646" t="str">
        <f t="shared" si="26"/>
        <v/>
      </c>
      <c r="P118" s="647" t="str">
        <f t="shared" si="27"/>
        <v/>
      </c>
      <c r="Q118" s="649" t="str">
        <f t="shared" si="23"/>
        <v/>
      </c>
      <c r="R118" s="647" t="str">
        <f t="shared" si="13"/>
        <v/>
      </c>
      <c r="S118" s="647" t="str">
        <f t="shared" si="14"/>
        <v/>
      </c>
      <c r="T118" s="648" t="str">
        <f t="shared" si="15"/>
        <v/>
      </c>
      <c r="U118" s="644" t="str">
        <f ca="1">IF('Extra look-up'!$H116="`Work Type","Check Work Type",IF(AND(H118="",I118="",G118="",K118="",L118=""),"",IF(OR(H118="",I118="",G118="",K118="",L118=""),"Check all fields completed correctly",IF(AND(H118="",OR(I118&lt;&gt;"",G118&lt;&gt;"",K118&lt;&gt;"")),"Check all fields completed correctly","OK"))))</f>
        <v/>
      </c>
      <c r="X118" s="636" t="str">
        <f>IF(G118="","",IF($C$9&lt;VLOOKUP(G118,'Eligible Technologies'!D:G,4,FALSE),$C$9,VLOOKUP(G118,'Eligible Technologies'!D:G,4,FALSE)))</f>
        <v/>
      </c>
      <c r="Y118" s="40" t="e">
        <f t="shared" si="18"/>
        <v>#VALUE!</v>
      </c>
      <c r="Z118" s="174" t="str">
        <f ca="1">IFERROR(IF($D$9 = "*Multi*",AVERAGE($AI$333:INDIRECT(CONCATENATE("Ai"&amp;Y118))),AVERAGE($AI$332:INDIRECT(CONCATENATE("Ai"&amp;Y118)))),"")</f>
        <v/>
      </c>
      <c r="AA118" s="23"/>
      <c r="AB118" s="601" t="str">
        <f t="shared" si="19"/>
        <v/>
      </c>
      <c r="AC118" s="23" t="str">
        <f>'Extra look-up'!F116</f>
        <v/>
      </c>
      <c r="AD118" s="23" t="str">
        <f ca="1">'Extra look-up'!H116</f>
        <v>OK</v>
      </c>
      <c r="AE118" s="23">
        <f t="shared" ca="1" si="20"/>
        <v>1</v>
      </c>
      <c r="AF118" s="23" t="str">
        <f>'Extra look-up'!F116</f>
        <v/>
      </c>
      <c r="AG118" s="23" t="str">
        <f>IF(E118="","",IF(ISNUMBER(MATCH(E118,'Backing Sheet - Buildings'!$AA$2:$AA$101,0)),1,0))</f>
        <v/>
      </c>
      <c r="AL118" s="23"/>
      <c r="AM118" s="23"/>
      <c r="AO118" s="23"/>
      <c r="AR118" s="26"/>
      <c r="AS118" s="26"/>
      <c r="AT118" s="322"/>
      <c r="AU118" s="304"/>
      <c r="AV118" s="90"/>
      <c r="AW118" s="88"/>
      <c r="AX118" s="88"/>
      <c r="AY118" s="88"/>
      <c r="AZ118" s="87"/>
      <c r="BA118" s="87"/>
      <c r="BB118" s="87"/>
      <c r="BC118" s="87"/>
      <c r="BD118" s="87"/>
      <c r="BE118" s="87"/>
      <c r="BF118" s="87"/>
      <c r="BG118" s="87"/>
      <c r="BH118" s="87"/>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row>
    <row r="119" spans="1:82" s="10" customFormat="1" ht="35.15" hidden="1" customHeight="1" outlineLevel="1" x14ac:dyDescent="0.3">
      <c r="A119" s="600" t="s">
        <v>902</v>
      </c>
      <c r="B119" s="327"/>
      <c r="C119" s="456"/>
      <c r="D119" s="456"/>
      <c r="E119" s="328"/>
      <c r="F119" s="784"/>
      <c r="G119" s="328"/>
      <c r="H119" s="328"/>
      <c r="I119" s="314"/>
      <c r="J119" s="787"/>
      <c r="K119" s="315"/>
      <c r="L119" s="832" t="str">
        <f t="shared" si="24"/>
        <v/>
      </c>
      <c r="M119" s="602">
        <f t="shared" si="25"/>
        <v>0</v>
      </c>
      <c r="N119" s="603"/>
      <c r="O119" s="646" t="str">
        <f t="shared" si="26"/>
        <v/>
      </c>
      <c r="P119" s="647" t="str">
        <f t="shared" si="27"/>
        <v/>
      </c>
      <c r="Q119" s="649" t="str">
        <f t="shared" si="23"/>
        <v/>
      </c>
      <c r="R119" s="647" t="str">
        <f t="shared" si="13"/>
        <v/>
      </c>
      <c r="S119" s="647" t="str">
        <f t="shared" si="14"/>
        <v/>
      </c>
      <c r="T119" s="648" t="str">
        <f t="shared" si="15"/>
        <v/>
      </c>
      <c r="U119" s="644" t="str">
        <f ca="1">IF('Extra look-up'!$H117="`Work Type","Check Work Type",IF(AND(H119="",I119="",G119="",K119="",L119=""),"",IF(OR(H119="",I119="",G119="",K119="",L119=""),"Check all fields completed correctly",IF(AND(H119="",OR(I119&lt;&gt;"",G119&lt;&gt;"",K119&lt;&gt;"")),"Check all fields completed correctly","OK"))))</f>
        <v/>
      </c>
      <c r="X119" s="636" t="str">
        <f>IF(G119="","",IF($C$9&lt;VLOOKUP(G119,'Eligible Technologies'!D:G,4,FALSE),$C$9,VLOOKUP(G119,'Eligible Technologies'!D:G,4,FALSE)))</f>
        <v/>
      </c>
      <c r="Y119" s="40" t="e">
        <f t="shared" si="18"/>
        <v>#VALUE!</v>
      </c>
      <c r="Z119" s="174" t="str">
        <f ca="1">IFERROR(IF($D$9 = "*Multi*",AVERAGE($AI$333:INDIRECT(CONCATENATE("Ai"&amp;Y119))),AVERAGE($AI$332:INDIRECT(CONCATENATE("Ai"&amp;Y119)))),"")</f>
        <v/>
      </c>
      <c r="AA119" s="23"/>
      <c r="AB119" s="601" t="str">
        <f t="shared" si="19"/>
        <v/>
      </c>
      <c r="AC119" s="23" t="str">
        <f>'Extra look-up'!F117</f>
        <v/>
      </c>
      <c r="AD119" s="23" t="str">
        <f ca="1">'Extra look-up'!H117</f>
        <v>OK</v>
      </c>
      <c r="AE119" s="23">
        <f t="shared" ca="1" si="20"/>
        <v>1</v>
      </c>
      <c r="AF119" s="23" t="str">
        <f>'Extra look-up'!F117</f>
        <v/>
      </c>
      <c r="AG119" s="23" t="str">
        <f>IF(E119="","",IF(ISNUMBER(MATCH(E119,'Backing Sheet - Buildings'!$AA$2:$AA$101,0)),1,0))</f>
        <v/>
      </c>
      <c r="AL119" s="23"/>
      <c r="AM119" s="23"/>
      <c r="AO119" s="23"/>
      <c r="AR119" s="26"/>
      <c r="AS119" s="26"/>
      <c r="AT119" s="322"/>
      <c r="AU119" s="304"/>
      <c r="AV119" s="90"/>
      <c r="AW119" s="88"/>
      <c r="AX119" s="88"/>
      <c r="AY119" s="88"/>
      <c r="AZ119" s="87"/>
      <c r="BA119" s="87"/>
      <c r="BB119" s="87"/>
      <c r="BC119" s="87"/>
      <c r="BD119" s="87"/>
      <c r="BE119" s="87"/>
      <c r="BF119" s="87"/>
      <c r="BG119" s="87"/>
      <c r="BH119" s="87"/>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row>
    <row r="120" spans="1:82" s="10" customFormat="1" ht="35.15" hidden="1" customHeight="1" outlineLevel="1" x14ac:dyDescent="0.3">
      <c r="A120" s="600" t="s">
        <v>903</v>
      </c>
      <c r="B120" s="327"/>
      <c r="C120" s="456"/>
      <c r="D120" s="456"/>
      <c r="E120" s="328"/>
      <c r="F120" s="784"/>
      <c r="G120" s="328"/>
      <c r="H120" s="328"/>
      <c r="I120" s="314"/>
      <c r="J120" s="787"/>
      <c r="K120" s="315"/>
      <c r="L120" s="832" t="str">
        <f t="shared" si="24"/>
        <v/>
      </c>
      <c r="M120" s="602">
        <f t="shared" si="25"/>
        <v>0</v>
      </c>
      <c r="N120" s="603"/>
      <c r="O120" s="646" t="str">
        <f t="shared" si="26"/>
        <v/>
      </c>
      <c r="P120" s="647" t="str">
        <f t="shared" si="27"/>
        <v/>
      </c>
      <c r="Q120" s="649" t="str">
        <f t="shared" si="23"/>
        <v/>
      </c>
      <c r="R120" s="647" t="str">
        <f t="shared" si="13"/>
        <v/>
      </c>
      <c r="S120" s="647" t="str">
        <f t="shared" si="14"/>
        <v/>
      </c>
      <c r="T120" s="648" t="str">
        <f t="shared" si="15"/>
        <v/>
      </c>
      <c r="U120" s="644" t="str">
        <f ca="1">IF('Extra look-up'!$H118="`Work Type","Check Work Type",IF(AND(H120="",I120="",G120="",K120="",L120=""),"",IF(OR(H120="",I120="",G120="",K120="",L120=""),"Check all fields completed correctly",IF(AND(H120="",OR(I120&lt;&gt;"",G120&lt;&gt;"",K120&lt;&gt;"")),"Check all fields completed correctly","OK"))))</f>
        <v/>
      </c>
      <c r="X120" s="636" t="str">
        <f>IF(G120="","",IF($C$9&lt;VLOOKUP(G120,'Eligible Technologies'!D:G,4,FALSE),$C$9,VLOOKUP(G120,'Eligible Technologies'!D:G,4,FALSE)))</f>
        <v/>
      </c>
      <c r="Y120" s="40" t="e">
        <f t="shared" si="18"/>
        <v>#VALUE!</v>
      </c>
      <c r="Z120" s="174" t="str">
        <f ca="1">IFERROR(IF($D$9 = "*Multi*",AVERAGE($AI$333:INDIRECT(CONCATENATE("Ai"&amp;Y120))),AVERAGE($AI$332:INDIRECT(CONCATENATE("Ai"&amp;Y120)))),"")</f>
        <v/>
      </c>
      <c r="AA120" s="23"/>
      <c r="AB120" s="601" t="str">
        <f t="shared" si="19"/>
        <v/>
      </c>
      <c r="AC120" s="23" t="str">
        <f>'Extra look-up'!F118</f>
        <v/>
      </c>
      <c r="AD120" s="23" t="str">
        <f ca="1">'Extra look-up'!H118</f>
        <v>OK</v>
      </c>
      <c r="AE120" s="23">
        <f t="shared" ca="1" si="20"/>
        <v>1</v>
      </c>
      <c r="AF120" s="23" t="str">
        <f>'Extra look-up'!F118</f>
        <v/>
      </c>
      <c r="AG120" s="23" t="str">
        <f>IF(E120="","",IF(ISNUMBER(MATCH(E120,'Backing Sheet - Buildings'!$AA$2:$AA$101,0)),1,0))</f>
        <v/>
      </c>
      <c r="AL120" s="23"/>
      <c r="AM120" s="23"/>
      <c r="AO120" s="23"/>
      <c r="AR120" s="26"/>
      <c r="AS120" s="26"/>
      <c r="AT120" s="322"/>
      <c r="AU120" s="304"/>
      <c r="AV120" s="90"/>
      <c r="AW120" s="88"/>
      <c r="AX120" s="88"/>
      <c r="AY120" s="88"/>
      <c r="AZ120" s="87"/>
      <c r="BA120" s="87"/>
      <c r="BB120" s="87"/>
      <c r="BC120" s="87"/>
      <c r="BD120" s="87"/>
      <c r="BE120" s="87"/>
      <c r="BF120" s="87"/>
      <c r="BG120" s="87"/>
      <c r="BH120" s="87"/>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row>
    <row r="121" spans="1:82" s="10" customFormat="1" ht="35.15" hidden="1" customHeight="1" outlineLevel="1" x14ac:dyDescent="0.3">
      <c r="A121" s="600" t="s">
        <v>904</v>
      </c>
      <c r="B121" s="327"/>
      <c r="C121" s="456"/>
      <c r="D121" s="456"/>
      <c r="E121" s="328"/>
      <c r="F121" s="784"/>
      <c r="G121" s="328"/>
      <c r="H121" s="328"/>
      <c r="I121" s="314"/>
      <c r="J121" s="787"/>
      <c r="K121" s="315"/>
      <c r="L121" s="832" t="str">
        <f t="shared" si="24"/>
        <v/>
      </c>
      <c r="M121" s="602">
        <f t="shared" si="25"/>
        <v>0</v>
      </c>
      <c r="N121" s="603"/>
      <c r="O121" s="646" t="str">
        <f t="shared" si="26"/>
        <v/>
      </c>
      <c r="P121" s="647" t="str">
        <f t="shared" si="27"/>
        <v/>
      </c>
      <c r="Q121" s="649" t="str">
        <f t="shared" si="23"/>
        <v/>
      </c>
      <c r="R121" s="647" t="str">
        <f t="shared" si="13"/>
        <v/>
      </c>
      <c r="S121" s="647" t="str">
        <f t="shared" si="14"/>
        <v/>
      </c>
      <c r="T121" s="648" t="str">
        <f t="shared" si="15"/>
        <v/>
      </c>
      <c r="U121" s="644" t="str">
        <f ca="1">IF('Extra look-up'!$H119="`Work Type","Check Work Type",IF(AND(H121="",I121="",G121="",K121="",L121=""),"",IF(OR(H121="",I121="",G121="",K121="",L121=""),"Check all fields completed correctly",IF(AND(H121="",OR(I121&lt;&gt;"",G121&lt;&gt;"",K121&lt;&gt;"")),"Check all fields completed correctly","OK"))))</f>
        <v/>
      </c>
      <c r="X121" s="636" t="str">
        <f>IF(G121="","",IF($C$9&lt;VLOOKUP(G121,'Eligible Technologies'!D:G,4,FALSE),$C$9,VLOOKUP(G121,'Eligible Technologies'!D:G,4,FALSE)))</f>
        <v/>
      </c>
      <c r="Y121" s="40" t="e">
        <f t="shared" si="18"/>
        <v>#VALUE!</v>
      </c>
      <c r="Z121" s="174" t="str">
        <f ca="1">IFERROR(IF($D$9 = "*Multi*",AVERAGE($AI$333:INDIRECT(CONCATENATE("Ai"&amp;Y121))),AVERAGE($AI$332:INDIRECT(CONCATENATE("Ai"&amp;Y121)))),"")</f>
        <v/>
      </c>
      <c r="AA121" s="23"/>
      <c r="AB121" s="601" t="str">
        <f t="shared" si="19"/>
        <v/>
      </c>
      <c r="AC121" s="23" t="str">
        <f>'Extra look-up'!F119</f>
        <v/>
      </c>
      <c r="AD121" s="23" t="str">
        <f ca="1">'Extra look-up'!H119</f>
        <v>OK</v>
      </c>
      <c r="AE121" s="23">
        <f t="shared" ca="1" si="20"/>
        <v>1</v>
      </c>
      <c r="AF121" s="23" t="str">
        <f>'Extra look-up'!F119</f>
        <v/>
      </c>
      <c r="AG121" s="23" t="str">
        <f>IF(E121="","",IF(ISNUMBER(MATCH(E121,'Backing Sheet - Buildings'!$AA$2:$AA$101,0)),1,0))</f>
        <v/>
      </c>
      <c r="AL121" s="23"/>
      <c r="AM121" s="23"/>
      <c r="AO121" s="23"/>
      <c r="AR121" s="26"/>
      <c r="AS121" s="26"/>
      <c r="AT121" s="322"/>
      <c r="AU121" s="304"/>
      <c r="AV121" s="90"/>
      <c r="AW121" s="88"/>
      <c r="AX121" s="88"/>
      <c r="AY121" s="88"/>
      <c r="AZ121" s="87"/>
      <c r="BA121" s="87"/>
      <c r="BB121" s="87"/>
      <c r="BC121" s="87"/>
      <c r="BD121" s="87"/>
      <c r="BE121" s="87"/>
      <c r="BF121" s="87"/>
      <c r="BG121" s="87"/>
      <c r="BH121" s="87"/>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row>
    <row r="122" spans="1:82" s="10" customFormat="1" ht="35.15" hidden="1" customHeight="1" outlineLevel="1" x14ac:dyDescent="0.3">
      <c r="A122" s="600" t="s">
        <v>905</v>
      </c>
      <c r="B122" s="327"/>
      <c r="C122" s="456"/>
      <c r="D122" s="456"/>
      <c r="E122" s="328"/>
      <c r="F122" s="784"/>
      <c r="G122" s="328"/>
      <c r="H122" s="328"/>
      <c r="I122" s="314"/>
      <c r="J122" s="787"/>
      <c r="K122" s="315"/>
      <c r="L122" s="832" t="str">
        <f t="shared" si="24"/>
        <v/>
      </c>
      <c r="M122" s="602">
        <f t="shared" si="25"/>
        <v>0</v>
      </c>
      <c r="N122" s="603"/>
      <c r="O122" s="646" t="str">
        <f t="shared" si="26"/>
        <v/>
      </c>
      <c r="P122" s="647" t="str">
        <f t="shared" si="27"/>
        <v/>
      </c>
      <c r="Q122" s="649" t="str">
        <f t="shared" si="23"/>
        <v/>
      </c>
      <c r="R122" s="647" t="str">
        <f t="shared" si="13"/>
        <v/>
      </c>
      <c r="S122" s="647" t="str">
        <f t="shared" si="14"/>
        <v/>
      </c>
      <c r="T122" s="648" t="str">
        <f t="shared" si="15"/>
        <v/>
      </c>
      <c r="U122" s="644" t="str">
        <f ca="1">IF('Extra look-up'!$H120="`Work Type","Check Work Type",IF(AND(H122="",I122="",G122="",K122="",L122=""),"",IF(OR(H122="",I122="",G122="",K122="",L122=""),"Check all fields completed correctly",IF(AND(H122="",OR(I122&lt;&gt;"",G122&lt;&gt;"",K122&lt;&gt;"")),"Check all fields completed correctly","OK"))))</f>
        <v/>
      </c>
      <c r="X122" s="636" t="str">
        <f>IF(G122="","",IF($C$9&lt;VLOOKUP(G122,'Eligible Technologies'!D:G,4,FALSE),$C$9,VLOOKUP(G122,'Eligible Technologies'!D:G,4,FALSE)))</f>
        <v/>
      </c>
      <c r="Y122" s="40" t="e">
        <f t="shared" si="18"/>
        <v>#VALUE!</v>
      </c>
      <c r="Z122" s="174" t="str">
        <f ca="1">IFERROR(IF($D$9 = "*Multi*",AVERAGE($AI$333:INDIRECT(CONCATENATE("Ai"&amp;Y122))),AVERAGE($AI$332:INDIRECT(CONCATENATE("Ai"&amp;Y122)))),"")</f>
        <v/>
      </c>
      <c r="AA122" s="23"/>
      <c r="AB122" s="601" t="str">
        <f t="shared" si="19"/>
        <v/>
      </c>
      <c r="AC122" s="23" t="str">
        <f>'Extra look-up'!F120</f>
        <v/>
      </c>
      <c r="AD122" s="23" t="str">
        <f ca="1">'Extra look-up'!H120</f>
        <v>OK</v>
      </c>
      <c r="AE122" s="23">
        <f t="shared" ca="1" si="20"/>
        <v>1</v>
      </c>
      <c r="AF122" s="23" t="str">
        <f>'Extra look-up'!F120</f>
        <v/>
      </c>
      <c r="AG122" s="23" t="str">
        <f>IF(E122="","",IF(ISNUMBER(MATCH(E122,'Backing Sheet - Buildings'!$AA$2:$AA$101,0)),1,0))</f>
        <v/>
      </c>
      <c r="AL122" s="23"/>
      <c r="AM122" s="23"/>
      <c r="AO122" s="23"/>
      <c r="AR122" s="26"/>
      <c r="AS122" s="26"/>
      <c r="AT122" s="322"/>
      <c r="AU122" s="304"/>
      <c r="AV122" s="90"/>
      <c r="AW122" s="88"/>
      <c r="AX122" s="88"/>
      <c r="AY122" s="88"/>
      <c r="AZ122" s="87"/>
      <c r="BA122" s="87"/>
      <c r="BB122" s="87"/>
      <c r="BC122" s="87"/>
      <c r="BD122" s="87"/>
      <c r="BE122" s="87"/>
      <c r="BF122" s="87"/>
      <c r="BG122" s="87"/>
      <c r="BH122" s="87"/>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row>
    <row r="123" spans="1:82" s="10" customFormat="1" ht="35.15" hidden="1" customHeight="1" outlineLevel="1" x14ac:dyDescent="0.3">
      <c r="A123" s="600" t="s">
        <v>906</v>
      </c>
      <c r="B123" s="327"/>
      <c r="C123" s="456"/>
      <c r="D123" s="456"/>
      <c r="E123" s="328"/>
      <c r="F123" s="784"/>
      <c r="G123" s="328"/>
      <c r="H123" s="328"/>
      <c r="I123" s="314"/>
      <c r="J123" s="787"/>
      <c r="K123" s="315"/>
      <c r="L123" s="832" t="str">
        <f t="shared" si="24"/>
        <v/>
      </c>
      <c r="M123" s="602">
        <f t="shared" si="25"/>
        <v>0</v>
      </c>
      <c r="N123" s="603"/>
      <c r="O123" s="646" t="str">
        <f t="shared" si="26"/>
        <v/>
      </c>
      <c r="P123" s="647" t="str">
        <f t="shared" si="27"/>
        <v/>
      </c>
      <c r="Q123" s="649" t="str">
        <f t="shared" si="23"/>
        <v/>
      </c>
      <c r="R123" s="647" t="str">
        <f t="shared" si="13"/>
        <v/>
      </c>
      <c r="S123" s="647" t="str">
        <f t="shared" si="14"/>
        <v/>
      </c>
      <c r="T123" s="648" t="str">
        <f t="shared" si="15"/>
        <v/>
      </c>
      <c r="U123" s="644" t="str">
        <f ca="1">IF('Extra look-up'!$H121="`Work Type","Check Work Type",IF(AND(H123="",I123="",G123="",K123="",L123=""),"",IF(OR(H123="",I123="",G123="",K123="",L123=""),"Check all fields completed correctly",IF(AND(H123="",OR(I123&lt;&gt;"",G123&lt;&gt;"",K123&lt;&gt;"")),"Check all fields completed correctly","OK"))))</f>
        <v/>
      </c>
      <c r="X123" s="636" t="str">
        <f>IF(G123="","",IF($C$9&lt;VLOOKUP(G123,'Eligible Technologies'!D:G,4,FALSE),$C$9,VLOOKUP(G123,'Eligible Technologies'!D:G,4,FALSE)))</f>
        <v/>
      </c>
      <c r="Y123" s="40" t="e">
        <f t="shared" si="18"/>
        <v>#VALUE!</v>
      </c>
      <c r="Z123" s="174" t="str">
        <f ca="1">IFERROR(IF($D$9 = "*Multi*",AVERAGE($AI$333:INDIRECT(CONCATENATE("Ai"&amp;Y123))),AVERAGE($AI$332:INDIRECT(CONCATENATE("Ai"&amp;Y123)))),"")</f>
        <v/>
      </c>
      <c r="AA123" s="23"/>
      <c r="AB123" s="601" t="str">
        <f t="shared" si="19"/>
        <v/>
      </c>
      <c r="AC123" s="23" t="str">
        <f>'Extra look-up'!F121</f>
        <v/>
      </c>
      <c r="AD123" s="23" t="str">
        <f ca="1">'Extra look-up'!H121</f>
        <v>OK</v>
      </c>
      <c r="AE123" s="23">
        <f t="shared" ca="1" si="20"/>
        <v>1</v>
      </c>
      <c r="AF123" s="23" t="str">
        <f>'Extra look-up'!F121</f>
        <v/>
      </c>
      <c r="AG123" s="23" t="str">
        <f>IF(E123="","",IF(ISNUMBER(MATCH(E123,'Backing Sheet - Buildings'!$AA$2:$AA$101,0)),1,0))</f>
        <v/>
      </c>
      <c r="AL123" s="23"/>
      <c r="AM123" s="23"/>
      <c r="AO123" s="23"/>
      <c r="AR123" s="26"/>
      <c r="AS123" s="26"/>
      <c r="AT123" s="322"/>
      <c r="AU123" s="304"/>
      <c r="AV123" s="90"/>
      <c r="AW123" s="88"/>
      <c r="AX123" s="88"/>
      <c r="AY123" s="88"/>
      <c r="AZ123" s="87"/>
      <c r="BA123" s="87"/>
      <c r="BB123" s="87"/>
      <c r="BC123" s="87"/>
      <c r="BD123" s="87"/>
      <c r="BE123" s="87"/>
      <c r="BF123" s="87"/>
      <c r="BG123" s="87"/>
      <c r="BH123" s="87"/>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row>
    <row r="124" spans="1:82" s="10" customFormat="1" ht="35.15" hidden="1" customHeight="1" outlineLevel="1" x14ac:dyDescent="0.3">
      <c r="A124" s="600" t="s">
        <v>907</v>
      </c>
      <c r="B124" s="327"/>
      <c r="C124" s="456"/>
      <c r="D124" s="456"/>
      <c r="E124" s="328"/>
      <c r="F124" s="784"/>
      <c r="G124" s="328"/>
      <c r="H124" s="328"/>
      <c r="I124" s="314"/>
      <c r="J124" s="787"/>
      <c r="K124" s="315"/>
      <c r="L124" s="832" t="str">
        <f t="shared" si="24"/>
        <v/>
      </c>
      <c r="M124" s="602">
        <f t="shared" si="25"/>
        <v>0</v>
      </c>
      <c r="N124" s="603"/>
      <c r="O124" s="646" t="str">
        <f t="shared" si="26"/>
        <v/>
      </c>
      <c r="P124" s="647" t="str">
        <f t="shared" si="27"/>
        <v/>
      </c>
      <c r="Q124" s="649" t="str">
        <f t="shared" si="23"/>
        <v/>
      </c>
      <c r="R124" s="647" t="str">
        <f t="shared" si="13"/>
        <v/>
      </c>
      <c r="S124" s="647" t="str">
        <f t="shared" si="14"/>
        <v/>
      </c>
      <c r="T124" s="648" t="str">
        <f t="shared" si="15"/>
        <v/>
      </c>
      <c r="U124" s="644" t="str">
        <f ca="1">IF('Extra look-up'!$H122="`Work Type","Check Work Type",IF(AND(H124="",I124="",G124="",K124="",L124=""),"",IF(OR(H124="",I124="",G124="",K124="",L124=""),"Check all fields completed correctly",IF(AND(H124="",OR(I124&lt;&gt;"",G124&lt;&gt;"",K124&lt;&gt;"")),"Check all fields completed correctly","OK"))))</f>
        <v/>
      </c>
      <c r="X124" s="636" t="str">
        <f>IF(G124="","",IF($C$9&lt;VLOOKUP(G124,'Eligible Technologies'!D:G,4,FALSE),$C$9,VLOOKUP(G124,'Eligible Technologies'!D:G,4,FALSE)))</f>
        <v/>
      </c>
      <c r="Y124" s="40" t="e">
        <f t="shared" si="18"/>
        <v>#VALUE!</v>
      </c>
      <c r="Z124" s="174" t="str">
        <f ca="1">IFERROR(IF($D$9 = "*Multi*",AVERAGE($AI$333:INDIRECT(CONCATENATE("Ai"&amp;Y124))),AVERAGE($AI$332:INDIRECT(CONCATENATE("Ai"&amp;Y124)))),"")</f>
        <v/>
      </c>
      <c r="AA124" s="23"/>
      <c r="AB124" s="601" t="str">
        <f t="shared" si="19"/>
        <v/>
      </c>
      <c r="AC124" s="23" t="str">
        <f>'Extra look-up'!F122</f>
        <v/>
      </c>
      <c r="AD124" s="23" t="str">
        <f ca="1">'Extra look-up'!H122</f>
        <v>OK</v>
      </c>
      <c r="AE124" s="23">
        <f t="shared" ca="1" si="20"/>
        <v>1</v>
      </c>
      <c r="AF124" s="23" t="str">
        <f>'Extra look-up'!F122</f>
        <v/>
      </c>
      <c r="AG124" s="23" t="str">
        <f>IF(E124="","",IF(ISNUMBER(MATCH(E124,'Backing Sheet - Buildings'!$AA$2:$AA$101,0)),1,0))</f>
        <v/>
      </c>
      <c r="AL124" s="23"/>
      <c r="AM124" s="23"/>
      <c r="AO124" s="23"/>
      <c r="AR124" s="26"/>
      <c r="AS124" s="26"/>
      <c r="AT124" s="322"/>
      <c r="AU124" s="304"/>
      <c r="AV124" s="90"/>
      <c r="AW124" s="88"/>
      <c r="AX124" s="88"/>
      <c r="AY124" s="88"/>
      <c r="AZ124" s="87"/>
      <c r="BA124" s="87"/>
      <c r="BB124" s="87"/>
      <c r="BC124" s="87"/>
      <c r="BD124" s="87"/>
      <c r="BE124" s="87"/>
      <c r="BF124" s="87"/>
      <c r="BG124" s="87"/>
      <c r="BH124" s="87"/>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row>
    <row r="125" spans="1:82" s="10" customFormat="1" ht="35.15" hidden="1" customHeight="1" outlineLevel="1" x14ac:dyDescent="0.3">
      <c r="A125" s="600" t="s">
        <v>908</v>
      </c>
      <c r="B125" s="327"/>
      <c r="C125" s="456"/>
      <c r="D125" s="456"/>
      <c r="E125" s="328"/>
      <c r="F125" s="784"/>
      <c r="G125" s="328"/>
      <c r="H125" s="328"/>
      <c r="I125" s="314"/>
      <c r="J125" s="787"/>
      <c r="K125" s="315"/>
      <c r="L125" s="832" t="str">
        <f t="shared" si="24"/>
        <v/>
      </c>
      <c r="M125" s="602">
        <f t="shared" si="25"/>
        <v>0</v>
      </c>
      <c r="N125" s="603"/>
      <c r="O125" s="646" t="str">
        <f t="shared" si="26"/>
        <v/>
      </c>
      <c r="P125" s="647" t="str">
        <f t="shared" si="27"/>
        <v/>
      </c>
      <c r="Q125" s="649" t="str">
        <f t="shared" si="23"/>
        <v/>
      </c>
      <c r="R125" s="647" t="str">
        <f t="shared" si="13"/>
        <v/>
      </c>
      <c r="S125" s="647" t="str">
        <f t="shared" si="14"/>
        <v/>
      </c>
      <c r="T125" s="648" t="str">
        <f t="shared" si="15"/>
        <v/>
      </c>
      <c r="U125" s="644" t="str">
        <f ca="1">IF('Extra look-up'!$H123="`Work Type","Check Work Type",IF(AND(H125="",I125="",G125="",K125="",L125=""),"",IF(OR(H125="",I125="",G125="",K125="",L125=""),"Check all fields completed correctly",IF(AND(H125="",OR(I125&lt;&gt;"",G125&lt;&gt;"",K125&lt;&gt;"")),"Check all fields completed correctly","OK"))))</f>
        <v/>
      </c>
      <c r="X125" s="636" t="str">
        <f>IF(G125="","",IF($C$9&lt;VLOOKUP(G125,'Eligible Technologies'!D:G,4,FALSE),$C$9,VLOOKUP(G125,'Eligible Technologies'!D:G,4,FALSE)))</f>
        <v/>
      </c>
      <c r="Y125" s="40" t="e">
        <f t="shared" si="18"/>
        <v>#VALUE!</v>
      </c>
      <c r="Z125" s="174" t="str">
        <f ca="1">IFERROR(IF($D$9 = "*Multi*",AVERAGE($AI$333:INDIRECT(CONCATENATE("Ai"&amp;Y125))),AVERAGE($AI$332:INDIRECT(CONCATENATE("Ai"&amp;Y125)))),"")</f>
        <v/>
      </c>
      <c r="AA125" s="23"/>
      <c r="AB125" s="601" t="str">
        <f t="shared" si="19"/>
        <v/>
      </c>
      <c r="AC125" s="23" t="str">
        <f>'Extra look-up'!F123</f>
        <v/>
      </c>
      <c r="AD125" s="23" t="str">
        <f ca="1">'Extra look-up'!H123</f>
        <v>OK</v>
      </c>
      <c r="AE125" s="23">
        <f t="shared" ca="1" si="20"/>
        <v>1</v>
      </c>
      <c r="AF125" s="23" t="str">
        <f>'Extra look-up'!F123</f>
        <v/>
      </c>
      <c r="AG125" s="23" t="str">
        <f>IF(E125="","",IF(ISNUMBER(MATCH(E125,'Backing Sheet - Buildings'!$AA$2:$AA$101,0)),1,0))</f>
        <v/>
      </c>
      <c r="AL125" s="23"/>
      <c r="AM125" s="23"/>
      <c r="AO125" s="23"/>
      <c r="AR125" s="26"/>
      <c r="AS125" s="26"/>
      <c r="AT125" s="322"/>
      <c r="AU125" s="304"/>
      <c r="AV125" s="90"/>
      <c r="AW125" s="88"/>
      <c r="AX125" s="88"/>
      <c r="AY125" s="88"/>
      <c r="AZ125" s="87"/>
      <c r="BA125" s="87"/>
      <c r="BB125" s="87"/>
      <c r="BC125" s="87"/>
      <c r="BD125" s="87"/>
      <c r="BE125" s="87"/>
      <c r="BF125" s="87"/>
      <c r="BG125" s="87"/>
      <c r="BH125" s="87"/>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row>
    <row r="126" spans="1:82" s="10" customFormat="1" ht="35.15" hidden="1" customHeight="1" outlineLevel="1" x14ac:dyDescent="0.3">
      <c r="A126" s="600" t="s">
        <v>909</v>
      </c>
      <c r="B126" s="327"/>
      <c r="C126" s="456"/>
      <c r="D126" s="456"/>
      <c r="E126" s="328"/>
      <c r="F126" s="784"/>
      <c r="G126" s="328"/>
      <c r="H126" s="328"/>
      <c r="I126" s="314"/>
      <c r="J126" s="787"/>
      <c r="K126" s="315"/>
      <c r="L126" s="832" t="str">
        <f t="shared" si="24"/>
        <v/>
      </c>
      <c r="M126" s="602">
        <f t="shared" si="25"/>
        <v>0</v>
      </c>
      <c r="N126" s="603"/>
      <c r="O126" s="646" t="str">
        <f t="shared" si="26"/>
        <v/>
      </c>
      <c r="P126" s="647" t="str">
        <f t="shared" si="27"/>
        <v/>
      </c>
      <c r="Q126" s="649" t="str">
        <f t="shared" si="23"/>
        <v/>
      </c>
      <c r="R126" s="647" t="str">
        <f t="shared" si="13"/>
        <v/>
      </c>
      <c r="S126" s="647" t="str">
        <f t="shared" si="14"/>
        <v/>
      </c>
      <c r="T126" s="648" t="str">
        <f t="shared" si="15"/>
        <v/>
      </c>
      <c r="U126" s="644" t="str">
        <f ca="1">IF('Extra look-up'!$H124="`Work Type","Check Work Type",IF(AND(H126="",I126="",G126="",K126="",L126=""),"",IF(OR(H126="",I126="",G126="",K126="",L126=""),"Check all fields completed correctly",IF(AND(H126="",OR(I126&lt;&gt;"",G126&lt;&gt;"",K126&lt;&gt;"")),"Check all fields completed correctly","OK"))))</f>
        <v/>
      </c>
      <c r="X126" s="636" t="str">
        <f>IF(G126="","",IF($C$9&lt;VLOOKUP(G126,'Eligible Technologies'!D:G,4,FALSE),$C$9,VLOOKUP(G126,'Eligible Technologies'!D:G,4,FALSE)))</f>
        <v/>
      </c>
      <c r="Y126" s="40" t="e">
        <f t="shared" si="18"/>
        <v>#VALUE!</v>
      </c>
      <c r="Z126" s="174" t="str">
        <f ca="1">IFERROR(IF($D$9 = "*Multi*",AVERAGE($AI$333:INDIRECT(CONCATENATE("Ai"&amp;Y126))),AVERAGE($AI$332:INDIRECT(CONCATENATE("Ai"&amp;Y126)))),"")</f>
        <v/>
      </c>
      <c r="AA126" s="23"/>
      <c r="AB126" s="601" t="str">
        <f t="shared" si="19"/>
        <v/>
      </c>
      <c r="AC126" s="23" t="str">
        <f>'Extra look-up'!F124</f>
        <v/>
      </c>
      <c r="AD126" s="23" t="str">
        <f ca="1">'Extra look-up'!H124</f>
        <v>OK</v>
      </c>
      <c r="AE126" s="23">
        <f t="shared" ca="1" si="20"/>
        <v>1</v>
      </c>
      <c r="AF126" s="23" t="str">
        <f>'Extra look-up'!F124</f>
        <v/>
      </c>
      <c r="AG126" s="23" t="str">
        <f>IF(E126="","",IF(ISNUMBER(MATCH(E126,'Backing Sheet - Buildings'!$AA$2:$AA$101,0)),1,0))</f>
        <v/>
      </c>
      <c r="AL126" s="23"/>
      <c r="AM126" s="23"/>
      <c r="AO126" s="23"/>
      <c r="AR126" s="26"/>
      <c r="AS126" s="26"/>
      <c r="AT126" s="322"/>
      <c r="AU126" s="304"/>
      <c r="AV126" s="90"/>
      <c r="AW126" s="88"/>
      <c r="AX126" s="88"/>
      <c r="AY126" s="88"/>
      <c r="AZ126" s="87"/>
      <c r="BA126" s="87"/>
      <c r="BB126" s="87"/>
      <c r="BC126" s="87"/>
      <c r="BD126" s="87"/>
      <c r="BE126" s="87"/>
      <c r="BF126" s="87"/>
      <c r="BG126" s="87"/>
      <c r="BH126" s="87"/>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row>
    <row r="127" spans="1:82" s="10" customFormat="1" ht="35.15" hidden="1" customHeight="1" outlineLevel="1" x14ac:dyDescent="0.3">
      <c r="A127" s="600" t="s">
        <v>910</v>
      </c>
      <c r="B127" s="327"/>
      <c r="C127" s="456"/>
      <c r="D127" s="456"/>
      <c r="E127" s="328"/>
      <c r="F127" s="784"/>
      <c r="G127" s="328"/>
      <c r="H127" s="328"/>
      <c r="I127" s="314"/>
      <c r="J127" s="787"/>
      <c r="K127" s="315"/>
      <c r="L127" s="832" t="str">
        <f t="shared" si="24"/>
        <v/>
      </c>
      <c r="M127" s="602">
        <f t="shared" si="25"/>
        <v>0</v>
      </c>
      <c r="N127" s="603"/>
      <c r="O127" s="646" t="str">
        <f t="shared" si="26"/>
        <v/>
      </c>
      <c r="P127" s="647" t="str">
        <f t="shared" si="27"/>
        <v/>
      </c>
      <c r="Q127" s="649" t="str">
        <f t="shared" si="23"/>
        <v/>
      </c>
      <c r="R127" s="647" t="str">
        <f t="shared" si="13"/>
        <v/>
      </c>
      <c r="S127" s="647" t="str">
        <f t="shared" si="14"/>
        <v/>
      </c>
      <c r="T127" s="648" t="str">
        <f t="shared" si="15"/>
        <v/>
      </c>
      <c r="U127" s="644" t="str">
        <f ca="1">IF('Extra look-up'!$H125="`Work Type","Check Work Type",IF(AND(H127="",I127="",G127="",K127="",L127=""),"",IF(OR(H127="",I127="",G127="",K127="",L127=""),"Check all fields completed correctly",IF(AND(H127="",OR(I127&lt;&gt;"",G127&lt;&gt;"",K127&lt;&gt;"")),"Check all fields completed correctly","OK"))))</f>
        <v/>
      </c>
      <c r="X127" s="636" t="str">
        <f>IF(G127="","",IF($C$9&lt;VLOOKUP(G127,'Eligible Technologies'!D:G,4,FALSE),$C$9,VLOOKUP(G127,'Eligible Technologies'!D:G,4,FALSE)))</f>
        <v/>
      </c>
      <c r="Y127" s="40" t="e">
        <f t="shared" si="18"/>
        <v>#VALUE!</v>
      </c>
      <c r="Z127" s="174" t="str">
        <f ca="1">IFERROR(IF($D$9 = "*Multi*",AVERAGE($AI$333:INDIRECT(CONCATENATE("Ai"&amp;Y127))),AVERAGE($AI$332:INDIRECT(CONCATENATE("Ai"&amp;Y127)))),"")</f>
        <v/>
      </c>
      <c r="AA127" s="23"/>
      <c r="AB127" s="601" t="str">
        <f t="shared" si="19"/>
        <v/>
      </c>
      <c r="AC127" s="23" t="str">
        <f>'Extra look-up'!F125</f>
        <v/>
      </c>
      <c r="AD127" s="23" t="str">
        <f ca="1">'Extra look-up'!H125</f>
        <v>OK</v>
      </c>
      <c r="AE127" s="23">
        <f t="shared" ca="1" si="20"/>
        <v>1</v>
      </c>
      <c r="AF127" s="23" t="str">
        <f>'Extra look-up'!F125</f>
        <v/>
      </c>
      <c r="AG127" s="23" t="str">
        <f>IF(E127="","",IF(ISNUMBER(MATCH(E127,'Backing Sheet - Buildings'!$AA$2:$AA$101,0)),1,0))</f>
        <v/>
      </c>
      <c r="AL127" s="23"/>
      <c r="AM127" s="23"/>
      <c r="AO127" s="23"/>
      <c r="AR127" s="26"/>
      <c r="AS127" s="26"/>
      <c r="AT127" s="322"/>
      <c r="AU127" s="304"/>
      <c r="AV127" s="90"/>
      <c r="AW127" s="88"/>
      <c r="AX127" s="88"/>
      <c r="AY127" s="88"/>
      <c r="AZ127" s="87"/>
      <c r="BA127" s="87"/>
      <c r="BB127" s="87"/>
      <c r="BC127" s="87"/>
      <c r="BD127" s="87"/>
      <c r="BE127" s="87"/>
      <c r="BF127" s="87"/>
      <c r="BG127" s="87"/>
      <c r="BH127" s="87"/>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row>
    <row r="128" spans="1:82" s="10" customFormat="1" ht="35.15" hidden="1" customHeight="1" outlineLevel="1" x14ac:dyDescent="0.3">
      <c r="A128" s="600" t="s">
        <v>911</v>
      </c>
      <c r="B128" s="327"/>
      <c r="C128" s="456"/>
      <c r="D128" s="456"/>
      <c r="E128" s="328"/>
      <c r="F128" s="784"/>
      <c r="G128" s="328"/>
      <c r="H128" s="328"/>
      <c r="I128" s="314"/>
      <c r="J128" s="787"/>
      <c r="K128" s="315"/>
      <c r="L128" s="832" t="str">
        <f t="shared" si="24"/>
        <v/>
      </c>
      <c r="M128" s="602">
        <f t="shared" si="25"/>
        <v>0</v>
      </c>
      <c r="N128" s="603"/>
      <c r="O128" s="646" t="str">
        <f t="shared" si="26"/>
        <v/>
      </c>
      <c r="P128" s="647" t="str">
        <f t="shared" si="27"/>
        <v/>
      </c>
      <c r="Q128" s="649" t="str">
        <f t="shared" si="23"/>
        <v/>
      </c>
      <c r="R128" s="647" t="str">
        <f t="shared" si="13"/>
        <v/>
      </c>
      <c r="S128" s="647" t="str">
        <f t="shared" si="14"/>
        <v/>
      </c>
      <c r="T128" s="648" t="str">
        <f t="shared" si="15"/>
        <v/>
      </c>
      <c r="U128" s="644" t="str">
        <f ca="1">IF('Extra look-up'!$H126="`Work Type","Check Work Type",IF(AND(H128="",I128="",G128="",K128="",L128=""),"",IF(OR(H128="",I128="",G128="",K128="",L128=""),"Check all fields completed correctly",IF(AND(H128="",OR(I128&lt;&gt;"",G128&lt;&gt;"",K128&lt;&gt;"")),"Check all fields completed correctly","OK"))))</f>
        <v/>
      </c>
      <c r="X128" s="636" t="str">
        <f>IF(G128="","",IF($C$9&lt;VLOOKUP(G128,'Eligible Technologies'!D:G,4,FALSE),$C$9,VLOOKUP(G128,'Eligible Technologies'!D:G,4,FALSE)))</f>
        <v/>
      </c>
      <c r="Y128" s="40" t="e">
        <f t="shared" si="18"/>
        <v>#VALUE!</v>
      </c>
      <c r="Z128" s="174" t="str">
        <f ca="1">IFERROR(IF($D$9 = "*Multi*",AVERAGE($AI$333:INDIRECT(CONCATENATE("Ai"&amp;Y128))),AVERAGE($AI$332:INDIRECT(CONCATENATE("Ai"&amp;Y128)))),"")</f>
        <v/>
      </c>
      <c r="AA128" s="23"/>
      <c r="AB128" s="601" t="str">
        <f t="shared" si="19"/>
        <v/>
      </c>
      <c r="AC128" s="23" t="str">
        <f>'Extra look-up'!F126</f>
        <v/>
      </c>
      <c r="AD128" s="23" t="str">
        <f ca="1">'Extra look-up'!H126</f>
        <v>OK</v>
      </c>
      <c r="AE128" s="23">
        <f t="shared" ca="1" si="20"/>
        <v>1</v>
      </c>
      <c r="AF128" s="23" t="str">
        <f>'Extra look-up'!F126</f>
        <v/>
      </c>
      <c r="AG128" s="23" t="str">
        <f>IF(E128="","",IF(ISNUMBER(MATCH(E128,'Backing Sheet - Buildings'!$AA$2:$AA$101,0)),1,0))</f>
        <v/>
      </c>
      <c r="AL128" s="23"/>
      <c r="AM128" s="23"/>
      <c r="AO128" s="23"/>
      <c r="AR128" s="26"/>
      <c r="AS128" s="26"/>
      <c r="AT128" s="322"/>
      <c r="AU128" s="304"/>
      <c r="AV128" s="90"/>
      <c r="AW128" s="88"/>
      <c r="AX128" s="88"/>
      <c r="AY128" s="88"/>
      <c r="AZ128" s="87"/>
      <c r="BA128" s="87"/>
      <c r="BB128" s="87"/>
      <c r="BC128" s="87"/>
      <c r="BD128" s="87"/>
      <c r="BE128" s="87"/>
      <c r="BF128" s="87"/>
      <c r="BG128" s="87"/>
      <c r="BH128" s="87"/>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row>
    <row r="129" spans="1:82" s="10" customFormat="1" ht="35.15" hidden="1" customHeight="1" outlineLevel="1" x14ac:dyDescent="0.3">
      <c r="A129" s="600" t="s">
        <v>912</v>
      </c>
      <c r="B129" s="327"/>
      <c r="C129" s="456"/>
      <c r="D129" s="456"/>
      <c r="E129" s="328"/>
      <c r="F129" s="784"/>
      <c r="G129" s="328"/>
      <c r="H129" s="328"/>
      <c r="I129" s="314"/>
      <c r="J129" s="787"/>
      <c r="K129" s="315"/>
      <c r="L129" s="832" t="str">
        <f t="shared" si="24"/>
        <v/>
      </c>
      <c r="M129" s="602">
        <f t="shared" si="25"/>
        <v>0</v>
      </c>
      <c r="N129" s="603"/>
      <c r="O129" s="646" t="str">
        <f t="shared" si="26"/>
        <v/>
      </c>
      <c r="P129" s="647" t="str">
        <f t="shared" si="27"/>
        <v/>
      </c>
      <c r="Q129" s="649" t="str">
        <f t="shared" si="23"/>
        <v/>
      </c>
      <c r="R129" s="647" t="str">
        <f t="shared" si="13"/>
        <v/>
      </c>
      <c r="S129" s="647" t="str">
        <f t="shared" si="14"/>
        <v/>
      </c>
      <c r="T129" s="648" t="str">
        <f t="shared" si="15"/>
        <v/>
      </c>
      <c r="U129" s="644" t="str">
        <f ca="1">IF('Extra look-up'!$H127="`Work Type","Check Work Type",IF(AND(H129="",I129="",G129="",K129="",L129=""),"",IF(OR(H129="",I129="",G129="",K129="",L129=""),"Check all fields completed correctly",IF(AND(H129="",OR(I129&lt;&gt;"",G129&lt;&gt;"",K129&lt;&gt;"")),"Check all fields completed correctly","OK"))))</f>
        <v/>
      </c>
      <c r="X129" s="636" t="str">
        <f>IF(G129="","",IF($C$9&lt;VLOOKUP(G129,'Eligible Technologies'!D:G,4,FALSE),$C$9,VLOOKUP(G129,'Eligible Technologies'!D:G,4,FALSE)))</f>
        <v/>
      </c>
      <c r="Y129" s="40" t="e">
        <f t="shared" si="18"/>
        <v>#VALUE!</v>
      </c>
      <c r="Z129" s="174" t="str">
        <f ca="1">IFERROR(IF($D$9 = "*Multi*",AVERAGE($AI$333:INDIRECT(CONCATENATE("Ai"&amp;Y129))),AVERAGE($AI$332:INDIRECT(CONCATENATE("Ai"&amp;Y129)))),"")</f>
        <v/>
      </c>
      <c r="AA129" s="23"/>
      <c r="AB129" s="601" t="str">
        <f t="shared" si="19"/>
        <v/>
      </c>
      <c r="AC129" s="23" t="str">
        <f>'Extra look-up'!F127</f>
        <v/>
      </c>
      <c r="AD129" s="23" t="str">
        <f ca="1">'Extra look-up'!H127</f>
        <v>OK</v>
      </c>
      <c r="AE129" s="23">
        <f t="shared" ca="1" si="20"/>
        <v>1</v>
      </c>
      <c r="AF129" s="23" t="str">
        <f>'Extra look-up'!F127</f>
        <v/>
      </c>
      <c r="AG129" s="23" t="str">
        <f>IF(E129="","",IF(ISNUMBER(MATCH(E129,'Backing Sheet - Buildings'!$AA$2:$AA$101,0)),1,0))</f>
        <v/>
      </c>
      <c r="AL129" s="23"/>
      <c r="AM129" s="23"/>
      <c r="AO129" s="23"/>
      <c r="AR129" s="26"/>
      <c r="AS129" s="26"/>
      <c r="AT129" s="322"/>
      <c r="AU129" s="304"/>
      <c r="AV129" s="90"/>
      <c r="AW129" s="88"/>
      <c r="AX129" s="88"/>
      <c r="AY129" s="88"/>
      <c r="AZ129" s="87"/>
      <c r="BA129" s="87"/>
      <c r="BB129" s="87"/>
      <c r="BC129" s="87"/>
      <c r="BD129" s="87"/>
      <c r="BE129" s="87"/>
      <c r="BF129" s="87"/>
      <c r="BG129" s="87"/>
      <c r="BH129" s="87"/>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row>
    <row r="130" spans="1:82" s="10" customFormat="1" ht="35.15" hidden="1" customHeight="1" outlineLevel="1" x14ac:dyDescent="0.3">
      <c r="A130" s="600" t="s">
        <v>913</v>
      </c>
      <c r="B130" s="327"/>
      <c r="C130" s="456"/>
      <c r="D130" s="456"/>
      <c r="E130" s="328"/>
      <c r="F130" s="784"/>
      <c r="G130" s="328"/>
      <c r="H130" s="328"/>
      <c r="I130" s="314"/>
      <c r="J130" s="787"/>
      <c r="K130" s="315"/>
      <c r="L130" s="832" t="str">
        <f t="shared" si="24"/>
        <v/>
      </c>
      <c r="M130" s="602">
        <f t="shared" si="25"/>
        <v>0</v>
      </c>
      <c r="N130" s="603"/>
      <c r="O130" s="646" t="str">
        <f t="shared" si="26"/>
        <v/>
      </c>
      <c r="P130" s="647" t="str">
        <f t="shared" si="27"/>
        <v/>
      </c>
      <c r="Q130" s="649" t="str">
        <f t="shared" si="23"/>
        <v/>
      </c>
      <c r="R130" s="647" t="str">
        <f t="shared" si="13"/>
        <v/>
      </c>
      <c r="S130" s="647" t="str">
        <f t="shared" si="14"/>
        <v/>
      </c>
      <c r="T130" s="648" t="str">
        <f t="shared" si="15"/>
        <v/>
      </c>
      <c r="U130" s="644" t="str">
        <f ca="1">IF('Extra look-up'!$H128="`Work Type","Check Work Type",IF(AND(H130="",I130="",G130="",K130="",L130=""),"",IF(OR(H130="",I130="",G130="",K130="",L130=""),"Check all fields completed correctly",IF(AND(H130="",OR(I130&lt;&gt;"",G130&lt;&gt;"",K130&lt;&gt;"")),"Check all fields completed correctly","OK"))))</f>
        <v/>
      </c>
      <c r="X130" s="636" t="str">
        <f>IF(G130="","",IF($C$9&lt;VLOOKUP(G130,'Eligible Technologies'!D:G,4,FALSE),$C$9,VLOOKUP(G130,'Eligible Technologies'!D:G,4,FALSE)))</f>
        <v/>
      </c>
      <c r="Y130" s="40" t="e">
        <f t="shared" si="18"/>
        <v>#VALUE!</v>
      </c>
      <c r="Z130" s="174" t="str">
        <f ca="1">IFERROR(IF($D$9 = "*Multi*",AVERAGE($AI$333:INDIRECT(CONCATENATE("Ai"&amp;Y130))),AVERAGE($AI$332:INDIRECT(CONCATENATE("Ai"&amp;Y130)))),"")</f>
        <v/>
      </c>
      <c r="AA130" s="23"/>
      <c r="AB130" s="601" t="str">
        <f t="shared" si="19"/>
        <v/>
      </c>
      <c r="AC130" s="23" t="str">
        <f>'Extra look-up'!F128</f>
        <v/>
      </c>
      <c r="AD130" s="23" t="str">
        <f ca="1">'Extra look-up'!H128</f>
        <v>OK</v>
      </c>
      <c r="AE130" s="23">
        <f t="shared" ca="1" si="20"/>
        <v>1</v>
      </c>
      <c r="AF130" s="23" t="str">
        <f>'Extra look-up'!F128</f>
        <v/>
      </c>
      <c r="AG130" s="23" t="str">
        <f>IF(E130="","",IF(ISNUMBER(MATCH(E130,'Backing Sheet - Buildings'!$AA$2:$AA$101,0)),1,0))</f>
        <v/>
      </c>
      <c r="AL130" s="23"/>
      <c r="AM130" s="23"/>
      <c r="AO130" s="23"/>
      <c r="AR130" s="26"/>
      <c r="AS130" s="26"/>
      <c r="AT130" s="322"/>
      <c r="AU130" s="304"/>
      <c r="AV130" s="90"/>
      <c r="AW130" s="88"/>
      <c r="AX130" s="88"/>
      <c r="AY130" s="88"/>
      <c r="AZ130" s="87"/>
      <c r="BA130" s="87"/>
      <c r="BB130" s="87"/>
      <c r="BC130" s="87"/>
      <c r="BD130" s="87"/>
      <c r="BE130" s="87"/>
      <c r="BF130" s="87"/>
      <c r="BG130" s="87"/>
      <c r="BH130" s="87"/>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row>
    <row r="131" spans="1:82" s="10" customFormat="1" ht="35.15" hidden="1" customHeight="1" outlineLevel="1" x14ac:dyDescent="0.3">
      <c r="A131" s="600" t="s">
        <v>914</v>
      </c>
      <c r="B131" s="327"/>
      <c r="C131" s="456"/>
      <c r="D131" s="456"/>
      <c r="E131" s="328"/>
      <c r="F131" s="784"/>
      <c r="G131" s="328"/>
      <c r="H131" s="328"/>
      <c r="I131" s="314"/>
      <c r="J131" s="787"/>
      <c r="K131" s="315"/>
      <c r="L131" s="832" t="str">
        <f t="shared" si="24"/>
        <v/>
      </c>
      <c r="M131" s="602">
        <f t="shared" si="25"/>
        <v>0</v>
      </c>
      <c r="N131" s="603"/>
      <c r="O131" s="646" t="str">
        <f t="shared" si="26"/>
        <v/>
      </c>
      <c r="P131" s="647" t="str">
        <f t="shared" si="27"/>
        <v/>
      </c>
      <c r="Q131" s="649" t="str">
        <f t="shared" si="23"/>
        <v/>
      </c>
      <c r="R131" s="647" t="str">
        <f t="shared" si="13"/>
        <v/>
      </c>
      <c r="S131" s="647" t="str">
        <f t="shared" si="14"/>
        <v/>
      </c>
      <c r="T131" s="648" t="str">
        <f t="shared" si="15"/>
        <v/>
      </c>
      <c r="U131" s="644" t="str">
        <f ca="1">IF('Extra look-up'!$H129="`Work Type","Check Work Type",IF(AND(H131="",I131="",G131="",K131="",L131=""),"",IF(OR(H131="",I131="",G131="",K131="",L131=""),"Check all fields completed correctly",IF(AND(H131="",OR(I131&lt;&gt;"",G131&lt;&gt;"",K131&lt;&gt;"")),"Check all fields completed correctly","OK"))))</f>
        <v/>
      </c>
      <c r="X131" s="636" t="str">
        <f>IF(G131="","",IF($C$9&lt;VLOOKUP(G131,'Eligible Technologies'!D:G,4,FALSE),$C$9,VLOOKUP(G131,'Eligible Technologies'!D:G,4,FALSE)))</f>
        <v/>
      </c>
      <c r="Y131" s="40" t="e">
        <f t="shared" si="18"/>
        <v>#VALUE!</v>
      </c>
      <c r="Z131" s="174" t="str">
        <f ca="1">IFERROR(IF($D$9 = "*Multi*",AVERAGE($AI$333:INDIRECT(CONCATENATE("Ai"&amp;Y131))),AVERAGE($AI$332:INDIRECT(CONCATENATE("Ai"&amp;Y131)))),"")</f>
        <v/>
      </c>
      <c r="AA131" s="23"/>
      <c r="AB131" s="601" t="str">
        <f t="shared" si="19"/>
        <v/>
      </c>
      <c r="AC131" s="23" t="str">
        <f>'Extra look-up'!F129</f>
        <v/>
      </c>
      <c r="AD131" s="23" t="str">
        <f ca="1">'Extra look-up'!H129</f>
        <v>OK</v>
      </c>
      <c r="AE131" s="23">
        <f t="shared" ca="1" si="20"/>
        <v>1</v>
      </c>
      <c r="AF131" s="23" t="str">
        <f>'Extra look-up'!F129</f>
        <v/>
      </c>
      <c r="AG131" s="23" t="str">
        <f>IF(E131="","",IF(ISNUMBER(MATCH(E131,'Backing Sheet - Buildings'!$AA$2:$AA$101,0)),1,0))</f>
        <v/>
      </c>
      <c r="AL131" s="23"/>
      <c r="AM131" s="23"/>
      <c r="AO131" s="23"/>
      <c r="AR131" s="26"/>
      <c r="AS131" s="26"/>
      <c r="AT131" s="322"/>
      <c r="AU131" s="304"/>
      <c r="AV131" s="90"/>
      <c r="AW131" s="88"/>
      <c r="AX131" s="88"/>
      <c r="AY131" s="88"/>
      <c r="AZ131" s="87"/>
      <c r="BA131" s="87"/>
      <c r="BB131" s="87"/>
      <c r="BC131" s="87"/>
      <c r="BD131" s="87"/>
      <c r="BE131" s="87"/>
      <c r="BF131" s="87"/>
      <c r="BG131" s="87"/>
      <c r="BH131" s="87"/>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row>
    <row r="132" spans="1:82" s="10" customFormat="1" ht="35.15" hidden="1" customHeight="1" outlineLevel="1" x14ac:dyDescent="0.3">
      <c r="A132" s="600" t="s">
        <v>915</v>
      </c>
      <c r="B132" s="327"/>
      <c r="C132" s="456"/>
      <c r="D132" s="456"/>
      <c r="E132" s="328"/>
      <c r="F132" s="784"/>
      <c r="G132" s="328"/>
      <c r="H132" s="328"/>
      <c r="I132" s="314"/>
      <c r="J132" s="787"/>
      <c r="K132" s="315"/>
      <c r="L132" s="832" t="str">
        <f t="shared" si="24"/>
        <v/>
      </c>
      <c r="M132" s="602">
        <f t="shared" si="25"/>
        <v>0</v>
      </c>
      <c r="N132" s="603"/>
      <c r="O132" s="646" t="str">
        <f t="shared" si="26"/>
        <v/>
      </c>
      <c r="P132" s="647" t="str">
        <f t="shared" si="27"/>
        <v/>
      </c>
      <c r="Q132" s="649" t="str">
        <f t="shared" si="23"/>
        <v/>
      </c>
      <c r="R132" s="647" t="str">
        <f t="shared" si="13"/>
        <v/>
      </c>
      <c r="S132" s="647" t="str">
        <f t="shared" si="14"/>
        <v/>
      </c>
      <c r="T132" s="648" t="str">
        <f t="shared" si="15"/>
        <v/>
      </c>
      <c r="U132" s="644" t="str">
        <f ca="1">IF('Extra look-up'!$H130="`Work Type","Check Work Type",IF(AND(H132="",I132="",G132="",K132="",L132=""),"",IF(OR(H132="",I132="",G132="",K132="",L132=""),"Check all fields completed correctly",IF(AND(H132="",OR(I132&lt;&gt;"",G132&lt;&gt;"",K132&lt;&gt;"")),"Check all fields completed correctly","OK"))))</f>
        <v/>
      </c>
      <c r="X132" s="636" t="str">
        <f>IF(G132="","",IF($C$9&lt;VLOOKUP(G132,'Eligible Technologies'!D:G,4,FALSE),$C$9,VLOOKUP(G132,'Eligible Technologies'!D:G,4,FALSE)))</f>
        <v/>
      </c>
      <c r="Y132" s="40" t="e">
        <f t="shared" si="18"/>
        <v>#VALUE!</v>
      </c>
      <c r="Z132" s="174" t="str">
        <f ca="1">IFERROR(IF($D$9 = "*Multi*",AVERAGE($AI$333:INDIRECT(CONCATENATE("Ai"&amp;Y132))),AVERAGE($AI$332:INDIRECT(CONCATENATE("Ai"&amp;Y132)))),"")</f>
        <v/>
      </c>
      <c r="AA132" s="23"/>
      <c r="AB132" s="601" t="str">
        <f t="shared" si="19"/>
        <v/>
      </c>
      <c r="AC132" s="23" t="str">
        <f>'Extra look-up'!F130</f>
        <v/>
      </c>
      <c r="AD132" s="23" t="str">
        <f ca="1">'Extra look-up'!H130</f>
        <v>OK</v>
      </c>
      <c r="AE132" s="23">
        <f t="shared" ca="1" si="20"/>
        <v>1</v>
      </c>
      <c r="AF132" s="23" t="str">
        <f>'Extra look-up'!F130</f>
        <v/>
      </c>
      <c r="AG132" s="23" t="str">
        <f>IF(E132="","",IF(ISNUMBER(MATCH(E132,'Backing Sheet - Buildings'!$AA$2:$AA$101,0)),1,0))</f>
        <v/>
      </c>
      <c r="AL132" s="23"/>
      <c r="AM132" s="23"/>
      <c r="AO132" s="23"/>
      <c r="AR132" s="26"/>
      <c r="AS132" s="26"/>
      <c r="AT132" s="322"/>
      <c r="AU132" s="304"/>
      <c r="AV132" s="90"/>
      <c r="AW132" s="88"/>
      <c r="AX132" s="88"/>
      <c r="AY132" s="88"/>
      <c r="AZ132" s="87"/>
      <c r="BA132" s="87"/>
      <c r="BB132" s="87"/>
      <c r="BC132" s="87"/>
      <c r="BD132" s="87"/>
      <c r="BE132" s="87"/>
      <c r="BF132" s="87"/>
      <c r="BG132" s="87"/>
      <c r="BH132" s="87"/>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row>
    <row r="133" spans="1:82" s="10" customFormat="1" ht="35.15" hidden="1" customHeight="1" outlineLevel="1" x14ac:dyDescent="0.3">
      <c r="A133" s="600" t="s">
        <v>916</v>
      </c>
      <c r="B133" s="327"/>
      <c r="C133" s="456"/>
      <c r="D133" s="456"/>
      <c r="E133" s="328"/>
      <c r="F133" s="784"/>
      <c r="G133" s="328"/>
      <c r="H133" s="328"/>
      <c r="I133" s="314"/>
      <c r="J133" s="787"/>
      <c r="K133" s="315"/>
      <c r="L133" s="832" t="str">
        <f t="shared" si="24"/>
        <v/>
      </c>
      <c r="M133" s="602">
        <f t="shared" si="25"/>
        <v>0</v>
      </c>
      <c r="N133" s="603"/>
      <c r="O133" s="646" t="str">
        <f t="shared" si="26"/>
        <v/>
      </c>
      <c r="P133" s="647" t="str">
        <f t="shared" si="27"/>
        <v/>
      </c>
      <c r="Q133" s="649" t="str">
        <f t="shared" si="23"/>
        <v/>
      </c>
      <c r="R133" s="647" t="str">
        <f t="shared" ref="R133:R196" si="28">IFERROR(IF(OR(H133="Electricity",AC133="Enabling_measure"),"",IF(L133="","",L133*Q133/1000)),"")</f>
        <v/>
      </c>
      <c r="S133" s="647" t="str">
        <f t="shared" ref="S133:S196" si="29">IF(R133="","",R133*X133)</f>
        <v/>
      </c>
      <c r="T133" s="648" t="str">
        <f t="shared" ref="T133:T196" si="30">IF(H133="Electricity",IF(OR(L133="",AC133="Enabling_measure"),"",L133*Q133/1000),"")</f>
        <v/>
      </c>
      <c r="U133" s="644" t="str">
        <f ca="1">IF('Extra look-up'!$H131="`Work Type","Check Work Type",IF(AND(H133="",I133="",G133="",K133="",L133=""),"",IF(OR(H133="",I133="",G133="",K133="",L133=""),"Check all fields completed correctly",IF(AND(H133="",OR(I133&lt;&gt;"",G133&lt;&gt;"",K133&lt;&gt;"")),"Check all fields completed correctly","OK"))))</f>
        <v/>
      </c>
      <c r="X133" s="636" t="str">
        <f>IF(G133="","",IF($C$9&lt;VLOOKUP(G133,'Eligible Technologies'!D:G,4,FALSE),$C$9,VLOOKUP(G133,'Eligible Technologies'!D:G,4,FALSE)))</f>
        <v/>
      </c>
      <c r="Y133" s="40" t="e">
        <f t="shared" si="18"/>
        <v>#VALUE!</v>
      </c>
      <c r="Z133" s="174" t="str">
        <f ca="1">IFERROR(IF($D$9 = "*Multi*",AVERAGE($AI$333:INDIRECT(CONCATENATE("Ai"&amp;Y133))),AVERAGE($AI$332:INDIRECT(CONCATENATE("Ai"&amp;Y133)))),"")</f>
        <v/>
      </c>
      <c r="AA133" s="23"/>
      <c r="AB133" s="601" t="str">
        <f t="shared" si="19"/>
        <v/>
      </c>
      <c r="AC133" s="23" t="str">
        <f>'Extra look-up'!F131</f>
        <v/>
      </c>
      <c r="AD133" s="23" t="str">
        <f ca="1">'Extra look-up'!H131</f>
        <v>OK</v>
      </c>
      <c r="AE133" s="23">
        <f t="shared" ca="1" si="20"/>
        <v>1</v>
      </c>
      <c r="AF133" s="23" t="str">
        <f>'Extra look-up'!F131</f>
        <v/>
      </c>
      <c r="AG133" s="23" t="str">
        <f>IF(E133="","",IF(ISNUMBER(MATCH(E133,'Backing Sheet - Buildings'!$AA$2:$AA$101,0)),1,0))</f>
        <v/>
      </c>
      <c r="AL133" s="23"/>
      <c r="AM133" s="23"/>
      <c r="AO133" s="23"/>
      <c r="AR133" s="26"/>
      <c r="AS133" s="26"/>
      <c r="AT133" s="322"/>
      <c r="AU133" s="304"/>
      <c r="AV133" s="90"/>
      <c r="AW133" s="88"/>
      <c r="AX133" s="88"/>
      <c r="AY133" s="88"/>
      <c r="AZ133" s="87"/>
      <c r="BA133" s="87"/>
      <c r="BB133" s="87"/>
      <c r="BC133" s="87"/>
      <c r="BD133" s="87"/>
      <c r="BE133" s="87"/>
      <c r="BF133" s="87"/>
      <c r="BG133" s="87"/>
      <c r="BH133" s="87"/>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row>
    <row r="134" spans="1:82" s="10" customFormat="1" ht="35.15" hidden="1" customHeight="1" outlineLevel="1" x14ac:dyDescent="0.3">
      <c r="A134" s="600" t="s">
        <v>917</v>
      </c>
      <c r="B134" s="327"/>
      <c r="C134" s="456"/>
      <c r="D134" s="456"/>
      <c r="E134" s="328"/>
      <c r="F134" s="784"/>
      <c r="G134" s="328"/>
      <c r="H134" s="328"/>
      <c r="I134" s="314"/>
      <c r="J134" s="787"/>
      <c r="K134" s="315"/>
      <c r="L134" s="832" t="str">
        <f t="shared" si="24"/>
        <v/>
      </c>
      <c r="M134" s="602">
        <f t="shared" si="25"/>
        <v>0</v>
      </c>
      <c r="N134" s="603"/>
      <c r="O134" s="646" t="str">
        <f t="shared" si="26"/>
        <v/>
      </c>
      <c r="P134" s="647" t="str">
        <f t="shared" si="27"/>
        <v/>
      </c>
      <c r="Q134" s="649" t="str">
        <f t="shared" si="23"/>
        <v/>
      </c>
      <c r="R134" s="647" t="str">
        <f t="shared" si="28"/>
        <v/>
      </c>
      <c r="S134" s="647" t="str">
        <f t="shared" si="29"/>
        <v/>
      </c>
      <c r="T134" s="648" t="str">
        <f t="shared" si="30"/>
        <v/>
      </c>
      <c r="U134" s="644" t="str">
        <f ca="1">IF('Extra look-up'!$H132="`Work Type","Check Work Type",IF(AND(H134="",I134="",G134="",K134="",L134=""),"",IF(OR(H134="",I134="",G134="",K134="",L134=""),"Check all fields completed correctly",IF(AND(H134="",OR(I134&lt;&gt;"",G134&lt;&gt;"",K134&lt;&gt;"")),"Check all fields completed correctly","OK"))))</f>
        <v/>
      </c>
      <c r="X134" s="636" t="str">
        <f>IF(G134="","",IF($C$9&lt;VLOOKUP(G134,'Eligible Technologies'!D:G,4,FALSE),$C$9,VLOOKUP(G134,'Eligible Technologies'!D:G,4,FALSE)))</f>
        <v/>
      </c>
      <c r="Y134" s="40" t="e">
        <f t="shared" si="18"/>
        <v>#VALUE!</v>
      </c>
      <c r="Z134" s="174" t="str">
        <f ca="1">IFERROR(IF($D$9 = "*Multi*",AVERAGE($AI$333:INDIRECT(CONCATENATE("Ai"&amp;Y134))),AVERAGE($AI$332:INDIRECT(CONCATENATE("Ai"&amp;Y134)))),"")</f>
        <v/>
      </c>
      <c r="AA134" s="23"/>
      <c r="AB134" s="601" t="str">
        <f t="shared" si="19"/>
        <v/>
      </c>
      <c r="AC134" s="23" t="str">
        <f>'Extra look-up'!F132</f>
        <v/>
      </c>
      <c r="AD134" s="23" t="str">
        <f ca="1">'Extra look-up'!H132</f>
        <v>OK</v>
      </c>
      <c r="AE134" s="23">
        <f t="shared" ca="1" si="20"/>
        <v>1</v>
      </c>
      <c r="AF134" s="23" t="str">
        <f>'Extra look-up'!F132</f>
        <v/>
      </c>
      <c r="AG134" s="23" t="str">
        <f>IF(E134="","",IF(ISNUMBER(MATCH(E134,'Backing Sheet - Buildings'!$AA$2:$AA$101,0)),1,0))</f>
        <v/>
      </c>
      <c r="AL134" s="23"/>
      <c r="AM134" s="23"/>
      <c r="AO134" s="23"/>
      <c r="AR134" s="26"/>
      <c r="AS134" s="26"/>
      <c r="AT134" s="322"/>
      <c r="AU134" s="304"/>
      <c r="AV134" s="90"/>
      <c r="AW134" s="88"/>
      <c r="AX134" s="88"/>
      <c r="AY134" s="88"/>
      <c r="AZ134" s="87"/>
      <c r="BA134" s="87"/>
      <c r="BB134" s="87"/>
      <c r="BC134" s="87"/>
      <c r="BD134" s="87"/>
      <c r="BE134" s="87"/>
      <c r="BF134" s="87"/>
      <c r="BG134" s="87"/>
      <c r="BH134" s="87"/>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row>
    <row r="135" spans="1:82" s="10" customFormat="1" ht="35.15" hidden="1" customHeight="1" outlineLevel="1" x14ac:dyDescent="0.3">
      <c r="A135" s="600" t="s">
        <v>918</v>
      </c>
      <c r="B135" s="327"/>
      <c r="C135" s="456"/>
      <c r="D135" s="456"/>
      <c r="E135" s="328"/>
      <c r="F135" s="784"/>
      <c r="G135" s="328"/>
      <c r="H135" s="328"/>
      <c r="I135" s="314"/>
      <c r="J135" s="787"/>
      <c r="K135" s="315"/>
      <c r="L135" s="832" t="str">
        <f t="shared" si="24"/>
        <v/>
      </c>
      <c r="M135" s="602">
        <f t="shared" si="25"/>
        <v>0</v>
      </c>
      <c r="N135" s="603"/>
      <c r="O135" s="646" t="str">
        <f t="shared" si="26"/>
        <v/>
      </c>
      <c r="P135" s="647" t="str">
        <f t="shared" si="27"/>
        <v/>
      </c>
      <c r="Q135" s="649" t="str">
        <f t="shared" si="23"/>
        <v/>
      </c>
      <c r="R135" s="647" t="str">
        <f t="shared" si="28"/>
        <v/>
      </c>
      <c r="S135" s="647" t="str">
        <f t="shared" si="29"/>
        <v/>
      </c>
      <c r="T135" s="648" t="str">
        <f t="shared" si="30"/>
        <v/>
      </c>
      <c r="U135" s="644" t="str">
        <f ca="1">IF('Extra look-up'!$H133="`Work Type","Check Work Type",IF(AND(H135="",I135="",G135="",K135="",L135=""),"",IF(OR(H135="",I135="",G135="",K135="",L135=""),"Check all fields completed correctly",IF(AND(H135="",OR(I135&lt;&gt;"",G135&lt;&gt;"",K135&lt;&gt;"")),"Check all fields completed correctly","OK"))))</f>
        <v/>
      </c>
      <c r="X135" s="636" t="str">
        <f>IF(G135="","",IF($C$9&lt;VLOOKUP(G135,'Eligible Technologies'!D:G,4,FALSE),$C$9,VLOOKUP(G135,'Eligible Technologies'!D:G,4,FALSE)))</f>
        <v/>
      </c>
      <c r="Y135" s="40" t="e">
        <f t="shared" si="18"/>
        <v>#VALUE!</v>
      </c>
      <c r="Z135" s="174" t="str">
        <f ca="1">IFERROR(IF($D$9 = "*Multi*",AVERAGE($AI$333:INDIRECT(CONCATENATE("Ai"&amp;Y135))),AVERAGE($AI$332:INDIRECT(CONCATENATE("Ai"&amp;Y135)))),"")</f>
        <v/>
      </c>
      <c r="AA135" s="23"/>
      <c r="AB135" s="601" t="str">
        <f t="shared" si="19"/>
        <v/>
      </c>
      <c r="AC135" s="23" t="str">
        <f>'Extra look-up'!F133</f>
        <v/>
      </c>
      <c r="AD135" s="23" t="str">
        <f ca="1">'Extra look-up'!H133</f>
        <v>OK</v>
      </c>
      <c r="AE135" s="23">
        <f t="shared" ca="1" si="20"/>
        <v>1</v>
      </c>
      <c r="AF135" s="23" t="str">
        <f>'Extra look-up'!F133</f>
        <v/>
      </c>
      <c r="AG135" s="23" t="str">
        <f>IF(E135="","",IF(ISNUMBER(MATCH(E135,'Backing Sheet - Buildings'!$AA$2:$AA$101,0)),1,0))</f>
        <v/>
      </c>
      <c r="AL135" s="23"/>
      <c r="AM135" s="23"/>
      <c r="AO135" s="23"/>
      <c r="AR135" s="26"/>
      <c r="AS135" s="26"/>
      <c r="AT135" s="322"/>
      <c r="AU135" s="304"/>
      <c r="AV135" s="90"/>
      <c r="AW135" s="88"/>
      <c r="AX135" s="88"/>
      <c r="AY135" s="88"/>
      <c r="AZ135" s="87"/>
      <c r="BA135" s="87"/>
      <c r="BB135" s="87"/>
      <c r="BC135" s="87"/>
      <c r="BD135" s="87"/>
      <c r="BE135" s="87"/>
      <c r="BF135" s="87"/>
      <c r="BG135" s="87"/>
      <c r="BH135" s="87"/>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row>
    <row r="136" spans="1:82" s="10" customFormat="1" ht="35.15" hidden="1" customHeight="1" outlineLevel="1" x14ac:dyDescent="0.3">
      <c r="A136" s="600" t="s">
        <v>919</v>
      </c>
      <c r="B136" s="327"/>
      <c r="C136" s="456"/>
      <c r="D136" s="456"/>
      <c r="E136" s="328"/>
      <c r="F136" s="784"/>
      <c r="G136" s="328"/>
      <c r="H136" s="328"/>
      <c r="I136" s="314"/>
      <c r="J136" s="787"/>
      <c r="K136" s="315"/>
      <c r="L136" s="832" t="str">
        <f t="shared" si="24"/>
        <v/>
      </c>
      <c r="M136" s="602">
        <f t="shared" si="25"/>
        <v>0</v>
      </c>
      <c r="N136" s="603"/>
      <c r="O136" s="646" t="str">
        <f t="shared" si="26"/>
        <v/>
      </c>
      <c r="P136" s="647" t="str">
        <f t="shared" si="27"/>
        <v/>
      </c>
      <c r="Q136" s="649" t="str">
        <f t="shared" si="23"/>
        <v/>
      </c>
      <c r="R136" s="647" t="str">
        <f t="shared" si="28"/>
        <v/>
      </c>
      <c r="S136" s="647" t="str">
        <f t="shared" si="29"/>
        <v/>
      </c>
      <c r="T136" s="648" t="str">
        <f t="shared" si="30"/>
        <v/>
      </c>
      <c r="U136" s="644" t="str">
        <f ca="1">IF('Extra look-up'!$H134="`Work Type","Check Work Type",IF(AND(H136="",I136="",G136="",K136="",L136=""),"",IF(OR(H136="",I136="",G136="",K136="",L136=""),"Check all fields completed correctly",IF(AND(H136="",OR(I136&lt;&gt;"",G136&lt;&gt;"",K136&lt;&gt;"")),"Check all fields completed correctly","OK"))))</f>
        <v/>
      </c>
      <c r="X136" s="636" t="str">
        <f>IF(G136="","",IF($C$9&lt;VLOOKUP(G136,'Eligible Technologies'!D:G,4,FALSE),$C$9,VLOOKUP(G136,'Eligible Technologies'!D:G,4,FALSE)))</f>
        <v/>
      </c>
      <c r="Y136" s="40" t="e">
        <f t="shared" si="18"/>
        <v>#VALUE!</v>
      </c>
      <c r="Z136" s="174" t="str">
        <f ca="1">IFERROR(IF($D$9 = "*Multi*",AVERAGE($AI$333:INDIRECT(CONCATENATE("Ai"&amp;Y136))),AVERAGE($AI$332:INDIRECT(CONCATENATE("Ai"&amp;Y136)))),"")</f>
        <v/>
      </c>
      <c r="AA136" s="23"/>
      <c r="AB136" s="601" t="str">
        <f t="shared" si="19"/>
        <v/>
      </c>
      <c r="AC136" s="23" t="str">
        <f>'Extra look-up'!F134</f>
        <v/>
      </c>
      <c r="AD136" s="23" t="str">
        <f ca="1">'Extra look-up'!H134</f>
        <v>OK</v>
      </c>
      <c r="AE136" s="23">
        <f t="shared" ca="1" si="20"/>
        <v>1</v>
      </c>
      <c r="AF136" s="23" t="str">
        <f>'Extra look-up'!F134</f>
        <v/>
      </c>
      <c r="AG136" s="23" t="str">
        <f>IF(E136="","",IF(ISNUMBER(MATCH(E136,'Backing Sheet - Buildings'!$AA$2:$AA$101,0)),1,0))</f>
        <v/>
      </c>
      <c r="AL136" s="23"/>
      <c r="AM136" s="23"/>
      <c r="AO136" s="23"/>
      <c r="AR136" s="26"/>
      <c r="AS136" s="26"/>
      <c r="AT136" s="322"/>
      <c r="AU136" s="304"/>
      <c r="AV136" s="90"/>
      <c r="AW136" s="88"/>
      <c r="AX136" s="88"/>
      <c r="AY136" s="88"/>
      <c r="AZ136" s="87"/>
      <c r="BA136" s="87"/>
      <c r="BB136" s="87"/>
      <c r="BC136" s="87"/>
      <c r="BD136" s="87"/>
      <c r="BE136" s="87"/>
      <c r="BF136" s="87"/>
      <c r="BG136" s="87"/>
      <c r="BH136" s="87"/>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row>
    <row r="137" spans="1:82" s="10" customFormat="1" ht="35.15" hidden="1" customHeight="1" outlineLevel="1" x14ac:dyDescent="0.3">
      <c r="A137" s="600" t="s">
        <v>920</v>
      </c>
      <c r="B137" s="327"/>
      <c r="C137" s="456"/>
      <c r="D137" s="456"/>
      <c r="E137" s="328"/>
      <c r="F137" s="784"/>
      <c r="G137" s="328"/>
      <c r="H137" s="328"/>
      <c r="I137" s="314"/>
      <c r="J137" s="787"/>
      <c r="K137" s="315"/>
      <c r="L137" s="832" t="str">
        <f t="shared" si="24"/>
        <v/>
      </c>
      <c r="M137" s="602">
        <f t="shared" si="25"/>
        <v>0</v>
      </c>
      <c r="N137" s="603"/>
      <c r="O137" s="646" t="str">
        <f t="shared" si="26"/>
        <v/>
      </c>
      <c r="P137" s="647" t="str">
        <f t="shared" si="27"/>
        <v/>
      </c>
      <c r="Q137" s="649" t="str">
        <f t="shared" si="23"/>
        <v/>
      </c>
      <c r="R137" s="647" t="str">
        <f t="shared" si="28"/>
        <v/>
      </c>
      <c r="S137" s="647" t="str">
        <f t="shared" si="29"/>
        <v/>
      </c>
      <c r="T137" s="648" t="str">
        <f t="shared" si="30"/>
        <v/>
      </c>
      <c r="U137" s="644" t="str">
        <f ca="1">IF('Extra look-up'!$H135="`Work Type","Check Work Type",IF(AND(H137="",I137="",G137="",K137="",L137=""),"",IF(OR(H137="",I137="",G137="",K137="",L137=""),"Check all fields completed correctly",IF(AND(H137="",OR(I137&lt;&gt;"",G137&lt;&gt;"",K137&lt;&gt;"")),"Check all fields completed correctly","OK"))))</f>
        <v/>
      </c>
      <c r="X137" s="636" t="str">
        <f>IF(G137="","",IF($C$9&lt;VLOOKUP(G137,'Eligible Technologies'!D:G,4,FALSE),$C$9,VLOOKUP(G137,'Eligible Technologies'!D:G,4,FALSE)))</f>
        <v/>
      </c>
      <c r="Y137" s="40" t="e">
        <f t="shared" si="18"/>
        <v>#VALUE!</v>
      </c>
      <c r="Z137" s="174" t="str">
        <f ca="1">IFERROR(IF($D$9 = "*Multi*",AVERAGE($AI$333:INDIRECT(CONCATENATE("Ai"&amp;Y137))),AVERAGE($AI$332:INDIRECT(CONCATENATE("Ai"&amp;Y137)))),"")</f>
        <v/>
      </c>
      <c r="AA137" s="23"/>
      <c r="AB137" s="601" t="str">
        <f t="shared" si="19"/>
        <v/>
      </c>
      <c r="AC137" s="23" t="str">
        <f>'Extra look-up'!F135</f>
        <v/>
      </c>
      <c r="AD137" s="23" t="str">
        <f ca="1">'Extra look-up'!H135</f>
        <v>OK</v>
      </c>
      <c r="AE137" s="23">
        <f t="shared" ca="1" si="20"/>
        <v>1</v>
      </c>
      <c r="AF137" s="23" t="str">
        <f>'Extra look-up'!F135</f>
        <v/>
      </c>
      <c r="AG137" s="23" t="str">
        <f>IF(E137="","",IF(ISNUMBER(MATCH(E137,'Backing Sheet - Buildings'!$AA$2:$AA$101,0)),1,0))</f>
        <v/>
      </c>
      <c r="AL137" s="23"/>
      <c r="AM137" s="23"/>
      <c r="AO137" s="23"/>
      <c r="AR137" s="26"/>
      <c r="AS137" s="26"/>
      <c r="AT137" s="322"/>
      <c r="AU137" s="304"/>
      <c r="AV137" s="90"/>
      <c r="AW137" s="88"/>
      <c r="AX137" s="88"/>
      <c r="AY137" s="88"/>
      <c r="AZ137" s="87"/>
      <c r="BA137" s="87"/>
      <c r="BB137" s="87"/>
      <c r="BC137" s="87"/>
      <c r="BD137" s="87"/>
      <c r="BE137" s="87"/>
      <c r="BF137" s="87"/>
      <c r="BG137" s="87"/>
      <c r="BH137" s="87"/>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row>
    <row r="138" spans="1:82" s="10" customFormat="1" ht="35.15" hidden="1" customHeight="1" outlineLevel="1" x14ac:dyDescent="0.3">
      <c r="A138" s="600" t="s">
        <v>921</v>
      </c>
      <c r="B138" s="327"/>
      <c r="C138" s="456"/>
      <c r="D138" s="456"/>
      <c r="E138" s="328"/>
      <c r="F138" s="784"/>
      <c r="G138" s="328"/>
      <c r="H138" s="328"/>
      <c r="I138" s="314"/>
      <c r="J138" s="787"/>
      <c r="K138" s="315"/>
      <c r="L138" s="832" t="str">
        <f t="shared" si="24"/>
        <v/>
      </c>
      <c r="M138" s="602">
        <f t="shared" si="25"/>
        <v>0</v>
      </c>
      <c r="N138" s="603"/>
      <c r="O138" s="646" t="str">
        <f t="shared" si="26"/>
        <v/>
      </c>
      <c r="P138" s="647" t="str">
        <f t="shared" si="27"/>
        <v/>
      </c>
      <c r="Q138" s="649" t="str">
        <f t="shared" si="23"/>
        <v/>
      </c>
      <c r="R138" s="647" t="str">
        <f t="shared" si="28"/>
        <v/>
      </c>
      <c r="S138" s="647" t="str">
        <f t="shared" si="29"/>
        <v/>
      </c>
      <c r="T138" s="648" t="str">
        <f t="shared" si="30"/>
        <v/>
      </c>
      <c r="U138" s="644" t="str">
        <f ca="1">IF('Extra look-up'!$H136="`Work Type","Check Work Type",IF(AND(H138="",I138="",G138="",K138="",L138=""),"",IF(OR(H138="",I138="",G138="",K138="",L138=""),"Check all fields completed correctly",IF(AND(H138="",OR(I138&lt;&gt;"",G138&lt;&gt;"",K138&lt;&gt;"")),"Check all fields completed correctly","OK"))))</f>
        <v/>
      </c>
      <c r="X138" s="636" t="str">
        <f>IF(G138="","",IF($C$9&lt;VLOOKUP(G138,'Eligible Technologies'!D:G,4,FALSE),$C$9,VLOOKUP(G138,'Eligible Technologies'!D:G,4,FALSE)))</f>
        <v/>
      </c>
      <c r="Y138" s="40" t="e">
        <f t="shared" si="18"/>
        <v>#VALUE!</v>
      </c>
      <c r="Z138" s="174" t="str">
        <f ca="1">IFERROR(IF($D$9 = "*Multi*",AVERAGE($AI$333:INDIRECT(CONCATENATE("Ai"&amp;Y138))),AVERAGE($AI$332:INDIRECT(CONCATENATE("Ai"&amp;Y138)))),"")</f>
        <v/>
      </c>
      <c r="AA138" s="23"/>
      <c r="AB138" s="601" t="str">
        <f t="shared" si="19"/>
        <v/>
      </c>
      <c r="AC138" s="23" t="str">
        <f>'Extra look-up'!F136</f>
        <v/>
      </c>
      <c r="AD138" s="23" t="str">
        <f ca="1">'Extra look-up'!H136</f>
        <v>OK</v>
      </c>
      <c r="AE138" s="23">
        <f t="shared" ca="1" si="20"/>
        <v>1</v>
      </c>
      <c r="AF138" s="23" t="str">
        <f>'Extra look-up'!F136</f>
        <v/>
      </c>
      <c r="AG138" s="23" t="str">
        <f>IF(E138="","",IF(ISNUMBER(MATCH(E138,'Backing Sheet - Buildings'!$AA$2:$AA$101,0)),1,0))</f>
        <v/>
      </c>
      <c r="AL138" s="23"/>
      <c r="AM138" s="23"/>
      <c r="AO138" s="23"/>
      <c r="AR138" s="26"/>
      <c r="AS138" s="26"/>
      <c r="AT138" s="322"/>
      <c r="AU138" s="304"/>
      <c r="AV138" s="90"/>
      <c r="AW138" s="88"/>
      <c r="AX138" s="88"/>
      <c r="AY138" s="88"/>
      <c r="AZ138" s="87"/>
      <c r="BA138" s="87"/>
      <c r="BB138" s="87"/>
      <c r="BC138" s="87"/>
      <c r="BD138" s="87"/>
      <c r="BE138" s="87"/>
      <c r="BF138" s="87"/>
      <c r="BG138" s="87"/>
      <c r="BH138" s="87"/>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row>
    <row r="139" spans="1:82" s="10" customFormat="1" ht="35.15" hidden="1" customHeight="1" outlineLevel="1" x14ac:dyDescent="0.3">
      <c r="A139" s="600" t="s">
        <v>922</v>
      </c>
      <c r="B139" s="327"/>
      <c r="C139" s="456"/>
      <c r="D139" s="456"/>
      <c r="E139" s="328"/>
      <c r="F139" s="784"/>
      <c r="G139" s="328"/>
      <c r="H139" s="328"/>
      <c r="I139" s="314"/>
      <c r="J139" s="787"/>
      <c r="K139" s="315"/>
      <c r="L139" s="832" t="str">
        <f t="shared" si="24"/>
        <v/>
      </c>
      <c r="M139" s="602">
        <f t="shared" si="25"/>
        <v>0</v>
      </c>
      <c r="N139" s="603"/>
      <c r="O139" s="646" t="str">
        <f t="shared" si="26"/>
        <v/>
      </c>
      <c r="P139" s="647" t="str">
        <f t="shared" si="27"/>
        <v/>
      </c>
      <c r="Q139" s="649" t="str">
        <f t="shared" si="23"/>
        <v/>
      </c>
      <c r="R139" s="647" t="str">
        <f t="shared" si="28"/>
        <v/>
      </c>
      <c r="S139" s="647" t="str">
        <f t="shared" si="29"/>
        <v/>
      </c>
      <c r="T139" s="648" t="str">
        <f t="shared" si="30"/>
        <v/>
      </c>
      <c r="U139" s="644" t="str">
        <f ca="1">IF('Extra look-up'!$H137="`Work Type","Check Work Type",IF(AND(H139="",I139="",G139="",K139="",L139=""),"",IF(OR(H139="",I139="",G139="",K139="",L139=""),"Check all fields completed correctly",IF(AND(H139="",OR(I139&lt;&gt;"",G139&lt;&gt;"",K139&lt;&gt;"")),"Check all fields completed correctly","OK"))))</f>
        <v/>
      </c>
      <c r="X139" s="636" t="str">
        <f>IF(G139="","",IF($C$9&lt;VLOOKUP(G139,'Eligible Technologies'!D:G,4,FALSE),$C$9,VLOOKUP(G139,'Eligible Technologies'!D:G,4,FALSE)))</f>
        <v/>
      </c>
      <c r="Y139" s="40" t="e">
        <f t="shared" si="18"/>
        <v>#VALUE!</v>
      </c>
      <c r="Z139" s="174" t="str">
        <f ca="1">IFERROR(IF($D$9 = "*Multi*",AVERAGE($AI$333:INDIRECT(CONCATENATE("Ai"&amp;Y139))),AVERAGE($AI$332:INDIRECT(CONCATENATE("Ai"&amp;Y139)))),"")</f>
        <v/>
      </c>
      <c r="AA139" s="23"/>
      <c r="AB139" s="601" t="str">
        <f t="shared" si="19"/>
        <v/>
      </c>
      <c r="AC139" s="23" t="str">
        <f>'Extra look-up'!F137</f>
        <v/>
      </c>
      <c r="AD139" s="23" t="str">
        <f ca="1">'Extra look-up'!H137</f>
        <v>OK</v>
      </c>
      <c r="AE139" s="23">
        <f t="shared" ca="1" si="20"/>
        <v>1</v>
      </c>
      <c r="AF139" s="23" t="str">
        <f>'Extra look-up'!F137</f>
        <v/>
      </c>
      <c r="AG139" s="23" t="str">
        <f>IF(E139="","",IF(ISNUMBER(MATCH(E139,'Backing Sheet - Buildings'!$AA$2:$AA$101,0)),1,0))</f>
        <v/>
      </c>
      <c r="AL139" s="23"/>
      <c r="AM139" s="23"/>
      <c r="AO139" s="23"/>
      <c r="AR139" s="26"/>
      <c r="AS139" s="26"/>
      <c r="AT139" s="322"/>
      <c r="AU139" s="304"/>
      <c r="AV139" s="90"/>
      <c r="AW139" s="88"/>
      <c r="AX139" s="88"/>
      <c r="AY139" s="88"/>
      <c r="AZ139" s="87"/>
      <c r="BA139" s="87"/>
      <c r="BB139" s="87"/>
      <c r="BC139" s="87"/>
      <c r="BD139" s="87"/>
      <c r="BE139" s="87"/>
      <c r="BF139" s="87"/>
      <c r="BG139" s="87"/>
      <c r="BH139" s="87"/>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row>
    <row r="140" spans="1:82" s="10" customFormat="1" ht="35.15" hidden="1" customHeight="1" outlineLevel="1" x14ac:dyDescent="0.3">
      <c r="A140" s="600" t="s">
        <v>923</v>
      </c>
      <c r="B140" s="327"/>
      <c r="C140" s="456"/>
      <c r="D140" s="456"/>
      <c r="E140" s="328"/>
      <c r="F140" s="784"/>
      <c r="G140" s="328"/>
      <c r="H140" s="328"/>
      <c r="I140" s="314"/>
      <c r="J140" s="787"/>
      <c r="K140" s="315"/>
      <c r="L140" s="832" t="str">
        <f t="shared" si="24"/>
        <v/>
      </c>
      <c r="M140" s="602">
        <f t="shared" si="25"/>
        <v>0</v>
      </c>
      <c r="N140" s="603"/>
      <c r="O140" s="646" t="str">
        <f t="shared" si="26"/>
        <v/>
      </c>
      <c r="P140" s="647" t="str">
        <f t="shared" si="27"/>
        <v/>
      </c>
      <c r="Q140" s="649" t="str">
        <f t="shared" si="23"/>
        <v/>
      </c>
      <c r="R140" s="647" t="str">
        <f t="shared" si="28"/>
        <v/>
      </c>
      <c r="S140" s="647" t="str">
        <f t="shared" si="29"/>
        <v/>
      </c>
      <c r="T140" s="648" t="str">
        <f t="shared" si="30"/>
        <v/>
      </c>
      <c r="U140" s="644" t="str">
        <f ca="1">IF('Extra look-up'!$H138="`Work Type","Check Work Type",IF(AND(H140="",I140="",G140="",K140="",L140=""),"",IF(OR(H140="",I140="",G140="",K140="",L140=""),"Check all fields completed correctly",IF(AND(H140="",OR(I140&lt;&gt;"",G140&lt;&gt;"",K140&lt;&gt;"")),"Check all fields completed correctly","OK"))))</f>
        <v/>
      </c>
      <c r="X140" s="636" t="str">
        <f>IF(G140="","",IF($C$9&lt;VLOOKUP(G140,'Eligible Technologies'!D:G,4,FALSE),$C$9,VLOOKUP(G140,'Eligible Technologies'!D:G,4,FALSE)))</f>
        <v/>
      </c>
      <c r="Y140" s="40" t="e">
        <f t="shared" si="18"/>
        <v>#VALUE!</v>
      </c>
      <c r="Z140" s="174" t="str">
        <f ca="1">IFERROR(IF($D$9 = "*Multi*",AVERAGE($AI$333:INDIRECT(CONCATENATE("Ai"&amp;Y140))),AVERAGE($AI$332:INDIRECT(CONCATENATE("Ai"&amp;Y140)))),"")</f>
        <v/>
      </c>
      <c r="AA140" s="23"/>
      <c r="AB140" s="601" t="str">
        <f t="shared" si="19"/>
        <v/>
      </c>
      <c r="AC140" s="23" t="str">
        <f>'Extra look-up'!F138</f>
        <v/>
      </c>
      <c r="AD140" s="23" t="str">
        <f ca="1">'Extra look-up'!H138</f>
        <v>OK</v>
      </c>
      <c r="AE140" s="23">
        <f t="shared" ca="1" si="20"/>
        <v>1</v>
      </c>
      <c r="AF140" s="23" t="str">
        <f>'Extra look-up'!F138</f>
        <v/>
      </c>
      <c r="AG140" s="23" t="str">
        <f>IF(E140="","",IF(ISNUMBER(MATCH(E140,'Backing Sheet - Buildings'!$AA$2:$AA$101,0)),1,0))</f>
        <v/>
      </c>
      <c r="AL140" s="23"/>
      <c r="AM140" s="23"/>
      <c r="AO140" s="23"/>
      <c r="AR140" s="26"/>
      <c r="AS140" s="26"/>
      <c r="AT140" s="322"/>
      <c r="AU140" s="304"/>
      <c r="AV140" s="90"/>
      <c r="AW140" s="88"/>
      <c r="AX140" s="88"/>
      <c r="AY140" s="88"/>
      <c r="AZ140" s="87"/>
      <c r="BA140" s="87"/>
      <c r="BB140" s="87"/>
      <c r="BC140" s="87"/>
      <c r="BD140" s="87"/>
      <c r="BE140" s="87"/>
      <c r="BF140" s="87"/>
      <c r="BG140" s="87"/>
      <c r="BH140" s="87"/>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row>
    <row r="141" spans="1:82" s="10" customFormat="1" ht="35.15" hidden="1" customHeight="1" outlineLevel="1" x14ac:dyDescent="0.3">
      <c r="A141" s="600" t="s">
        <v>924</v>
      </c>
      <c r="B141" s="327"/>
      <c r="C141" s="456"/>
      <c r="D141" s="456"/>
      <c r="E141" s="328"/>
      <c r="F141" s="784"/>
      <c r="G141" s="328"/>
      <c r="H141" s="328"/>
      <c r="I141" s="314"/>
      <c r="J141" s="787"/>
      <c r="K141" s="315"/>
      <c r="L141" s="832" t="str">
        <f t="shared" si="24"/>
        <v/>
      </c>
      <c r="M141" s="602">
        <f t="shared" si="25"/>
        <v>0</v>
      </c>
      <c r="N141" s="603"/>
      <c r="O141" s="646" t="str">
        <f t="shared" si="26"/>
        <v/>
      </c>
      <c r="P141" s="647" t="str">
        <f t="shared" si="27"/>
        <v/>
      </c>
      <c r="Q141" s="649" t="str">
        <f t="shared" si="23"/>
        <v/>
      </c>
      <c r="R141" s="647" t="str">
        <f t="shared" si="28"/>
        <v/>
      </c>
      <c r="S141" s="647" t="str">
        <f t="shared" si="29"/>
        <v/>
      </c>
      <c r="T141" s="648" t="str">
        <f t="shared" si="30"/>
        <v/>
      </c>
      <c r="U141" s="644" t="str">
        <f ca="1">IF('Extra look-up'!$H139="`Work Type","Check Work Type",IF(AND(H141="",I141="",G141="",K141="",L141=""),"",IF(OR(H141="",I141="",G141="",K141="",L141=""),"Check all fields completed correctly",IF(AND(H141="",OR(I141&lt;&gt;"",G141&lt;&gt;"",K141&lt;&gt;"")),"Check all fields completed correctly","OK"))))</f>
        <v/>
      </c>
      <c r="X141" s="636" t="str">
        <f>IF(G141="","",IF($C$9&lt;VLOOKUP(G141,'Eligible Technologies'!D:G,4,FALSE),$C$9,VLOOKUP(G141,'Eligible Technologies'!D:G,4,FALSE)))</f>
        <v/>
      </c>
      <c r="Y141" s="40" t="e">
        <f t="shared" si="18"/>
        <v>#VALUE!</v>
      </c>
      <c r="Z141" s="174" t="str">
        <f ca="1">IFERROR(IF($D$9 = "*Multi*",AVERAGE($AI$333:INDIRECT(CONCATENATE("Ai"&amp;Y141))),AVERAGE($AI$332:INDIRECT(CONCATENATE("Ai"&amp;Y141)))),"")</f>
        <v/>
      </c>
      <c r="AA141" s="23"/>
      <c r="AB141" s="601" t="str">
        <f t="shared" si="19"/>
        <v/>
      </c>
      <c r="AC141" s="23" t="str">
        <f>'Extra look-up'!F139</f>
        <v/>
      </c>
      <c r="AD141" s="23" t="str">
        <f ca="1">'Extra look-up'!H139</f>
        <v>OK</v>
      </c>
      <c r="AE141" s="23">
        <f t="shared" ca="1" si="20"/>
        <v>1</v>
      </c>
      <c r="AF141" s="23" t="str">
        <f>'Extra look-up'!F139</f>
        <v/>
      </c>
      <c r="AG141" s="23" t="str">
        <f>IF(E141="","",IF(ISNUMBER(MATCH(E141,'Backing Sheet - Buildings'!$AA$2:$AA$101,0)),1,0))</f>
        <v/>
      </c>
      <c r="AL141" s="23"/>
      <c r="AM141" s="23"/>
      <c r="AO141" s="23"/>
      <c r="AR141" s="26"/>
      <c r="AS141" s="26"/>
      <c r="AT141" s="322"/>
      <c r="AU141" s="304"/>
      <c r="AV141" s="90"/>
      <c r="AW141" s="88"/>
      <c r="AX141" s="88"/>
      <c r="AY141" s="88"/>
      <c r="AZ141" s="87"/>
      <c r="BA141" s="87"/>
      <c r="BB141" s="87"/>
      <c r="BC141" s="87"/>
      <c r="BD141" s="87"/>
      <c r="BE141" s="87"/>
      <c r="BF141" s="87"/>
      <c r="BG141" s="87"/>
      <c r="BH141" s="87"/>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row>
    <row r="142" spans="1:82" s="10" customFormat="1" ht="35.15" hidden="1" customHeight="1" outlineLevel="1" x14ac:dyDescent="0.3">
      <c r="A142" s="600" t="s">
        <v>925</v>
      </c>
      <c r="B142" s="327"/>
      <c r="C142" s="456"/>
      <c r="D142" s="456"/>
      <c r="E142" s="328"/>
      <c r="F142" s="784"/>
      <c r="G142" s="328"/>
      <c r="H142" s="328"/>
      <c r="I142" s="314"/>
      <c r="J142" s="787"/>
      <c r="K142" s="315"/>
      <c r="L142" s="832" t="str">
        <f t="shared" si="24"/>
        <v/>
      </c>
      <c r="M142" s="602">
        <f t="shared" si="25"/>
        <v>0</v>
      </c>
      <c r="N142" s="603"/>
      <c r="O142" s="646" t="str">
        <f t="shared" si="26"/>
        <v/>
      </c>
      <c r="P142" s="647" t="str">
        <f t="shared" si="27"/>
        <v/>
      </c>
      <c r="Q142" s="649" t="str">
        <f t="shared" si="23"/>
        <v/>
      </c>
      <c r="R142" s="647" t="str">
        <f t="shared" si="28"/>
        <v/>
      </c>
      <c r="S142" s="647" t="str">
        <f t="shared" si="29"/>
        <v/>
      </c>
      <c r="T142" s="648" t="str">
        <f t="shared" si="30"/>
        <v/>
      </c>
      <c r="U142" s="644" t="str">
        <f ca="1">IF('Extra look-up'!$H140="`Work Type","Check Work Type",IF(AND(H142="",I142="",G142="",K142="",L142=""),"",IF(OR(H142="",I142="",G142="",K142="",L142=""),"Check all fields completed correctly",IF(AND(H142="",OR(I142&lt;&gt;"",G142&lt;&gt;"",K142&lt;&gt;"")),"Check all fields completed correctly","OK"))))</f>
        <v/>
      </c>
      <c r="X142" s="636" t="str">
        <f>IF(G142="","",IF($C$9&lt;VLOOKUP(G142,'Eligible Technologies'!D:G,4,FALSE),$C$9,VLOOKUP(G142,'Eligible Technologies'!D:G,4,FALSE)))</f>
        <v/>
      </c>
      <c r="Y142" s="40" t="e">
        <f t="shared" si="18"/>
        <v>#VALUE!</v>
      </c>
      <c r="Z142" s="174" t="str">
        <f ca="1">IFERROR(IF($D$9 = "*Multi*",AVERAGE($AI$333:INDIRECT(CONCATENATE("Ai"&amp;Y142))),AVERAGE($AI$332:INDIRECT(CONCATENATE("Ai"&amp;Y142)))),"")</f>
        <v/>
      </c>
      <c r="AA142" s="23"/>
      <c r="AB142" s="601" t="str">
        <f t="shared" si="19"/>
        <v/>
      </c>
      <c r="AC142" s="23" t="str">
        <f>'Extra look-up'!F140</f>
        <v/>
      </c>
      <c r="AD142" s="23" t="str">
        <f ca="1">'Extra look-up'!H140</f>
        <v>OK</v>
      </c>
      <c r="AE142" s="23">
        <f t="shared" ca="1" si="20"/>
        <v>1</v>
      </c>
      <c r="AF142" s="23" t="str">
        <f>'Extra look-up'!F140</f>
        <v/>
      </c>
      <c r="AG142" s="23" t="str">
        <f>IF(E142="","",IF(ISNUMBER(MATCH(E142,'Backing Sheet - Buildings'!$AA$2:$AA$101,0)),1,0))</f>
        <v/>
      </c>
      <c r="AL142" s="23"/>
      <c r="AM142" s="23"/>
      <c r="AO142" s="23"/>
      <c r="AR142" s="26"/>
      <c r="AS142" s="26"/>
      <c r="AT142" s="322"/>
      <c r="AU142" s="304"/>
      <c r="AV142" s="90"/>
      <c r="AW142" s="88"/>
      <c r="AX142" s="88"/>
      <c r="AY142" s="88"/>
      <c r="AZ142" s="87"/>
      <c r="BA142" s="87"/>
      <c r="BB142" s="87"/>
      <c r="BC142" s="87"/>
      <c r="BD142" s="87"/>
      <c r="BE142" s="87"/>
      <c r="BF142" s="87"/>
      <c r="BG142" s="87"/>
      <c r="BH142" s="87"/>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row>
    <row r="143" spans="1:82" s="10" customFormat="1" ht="35.15" hidden="1" customHeight="1" outlineLevel="1" x14ac:dyDescent="0.3">
      <c r="A143" s="600" t="s">
        <v>926</v>
      </c>
      <c r="B143" s="327"/>
      <c r="C143" s="456"/>
      <c r="D143" s="456"/>
      <c r="E143" s="328"/>
      <c r="F143" s="784"/>
      <c r="G143" s="328"/>
      <c r="H143" s="328"/>
      <c r="I143" s="314"/>
      <c r="J143" s="787"/>
      <c r="K143" s="315"/>
      <c r="L143" s="832" t="str">
        <f t="shared" si="24"/>
        <v/>
      </c>
      <c r="M143" s="602">
        <f t="shared" si="25"/>
        <v>0</v>
      </c>
      <c r="N143" s="603"/>
      <c r="O143" s="646" t="str">
        <f t="shared" si="26"/>
        <v/>
      </c>
      <c r="P143" s="647" t="str">
        <f t="shared" si="27"/>
        <v/>
      </c>
      <c r="Q143" s="649" t="str">
        <f t="shared" si="23"/>
        <v/>
      </c>
      <c r="R143" s="647" t="str">
        <f t="shared" si="28"/>
        <v/>
      </c>
      <c r="S143" s="647" t="str">
        <f t="shared" si="29"/>
        <v/>
      </c>
      <c r="T143" s="648" t="str">
        <f t="shared" si="30"/>
        <v/>
      </c>
      <c r="U143" s="644" t="str">
        <f ca="1">IF('Extra look-up'!$H141="`Work Type","Check Work Type",IF(AND(H143="",I143="",G143="",K143="",L143=""),"",IF(OR(H143="",I143="",G143="",K143="",L143=""),"Check all fields completed correctly",IF(AND(H143="",OR(I143&lt;&gt;"",G143&lt;&gt;"",K143&lt;&gt;"")),"Check all fields completed correctly","OK"))))</f>
        <v/>
      </c>
      <c r="X143" s="636" t="str">
        <f>IF(G143="","",IF($C$9&lt;VLOOKUP(G143,'Eligible Technologies'!D:G,4,FALSE),$C$9,VLOOKUP(G143,'Eligible Technologies'!D:G,4,FALSE)))</f>
        <v/>
      </c>
      <c r="Y143" s="40" t="e">
        <f t="shared" si="18"/>
        <v>#VALUE!</v>
      </c>
      <c r="Z143" s="174" t="str">
        <f ca="1">IFERROR(IF($D$9 = "*Multi*",AVERAGE($AI$333:INDIRECT(CONCATENATE("Ai"&amp;Y143))),AVERAGE($AI$332:INDIRECT(CONCATENATE("Ai"&amp;Y143)))),"")</f>
        <v/>
      </c>
      <c r="AA143" s="23"/>
      <c r="AB143" s="601" t="str">
        <f t="shared" si="19"/>
        <v/>
      </c>
      <c r="AC143" s="23" t="str">
        <f>'Extra look-up'!F141</f>
        <v/>
      </c>
      <c r="AD143" s="23" t="str">
        <f ca="1">'Extra look-up'!H141</f>
        <v>OK</v>
      </c>
      <c r="AE143" s="23">
        <f t="shared" ca="1" si="20"/>
        <v>1</v>
      </c>
      <c r="AF143" s="23" t="str">
        <f>'Extra look-up'!F141</f>
        <v/>
      </c>
      <c r="AG143" s="23" t="str">
        <f>IF(E143="","",IF(ISNUMBER(MATCH(E143,'Backing Sheet - Buildings'!$AA$2:$AA$101,0)),1,0))</f>
        <v/>
      </c>
      <c r="AL143" s="23"/>
      <c r="AM143" s="23"/>
      <c r="AO143" s="23"/>
      <c r="AR143" s="26"/>
      <c r="AS143" s="26"/>
      <c r="AT143" s="322"/>
      <c r="AU143" s="304"/>
      <c r="AV143" s="90"/>
      <c r="AW143" s="88"/>
      <c r="AX143" s="88"/>
      <c r="AY143" s="88"/>
      <c r="AZ143" s="87"/>
      <c r="BA143" s="87"/>
      <c r="BB143" s="87"/>
      <c r="BC143" s="87"/>
      <c r="BD143" s="87"/>
      <c r="BE143" s="87"/>
      <c r="BF143" s="87"/>
      <c r="BG143" s="87"/>
      <c r="BH143" s="87"/>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row>
    <row r="144" spans="1:82" s="10" customFormat="1" ht="35.15" hidden="1" customHeight="1" outlineLevel="1" x14ac:dyDescent="0.3">
      <c r="A144" s="600" t="s">
        <v>927</v>
      </c>
      <c r="B144" s="327"/>
      <c r="C144" s="456"/>
      <c r="D144" s="456"/>
      <c r="E144" s="328"/>
      <c r="F144" s="784"/>
      <c r="G144" s="328"/>
      <c r="H144" s="328"/>
      <c r="I144" s="314"/>
      <c r="J144" s="787"/>
      <c r="K144" s="315"/>
      <c r="L144" s="832" t="str">
        <f t="shared" si="24"/>
        <v/>
      </c>
      <c r="M144" s="602">
        <f t="shared" si="25"/>
        <v>0</v>
      </c>
      <c r="N144" s="603"/>
      <c r="O144" s="646" t="str">
        <f t="shared" si="26"/>
        <v/>
      </c>
      <c r="P144" s="647" t="str">
        <f t="shared" si="27"/>
        <v/>
      </c>
      <c r="Q144" s="649" t="str">
        <f t="shared" si="23"/>
        <v/>
      </c>
      <c r="R144" s="647" t="str">
        <f t="shared" si="28"/>
        <v/>
      </c>
      <c r="S144" s="647" t="str">
        <f t="shared" si="29"/>
        <v/>
      </c>
      <c r="T144" s="648" t="str">
        <f t="shared" si="30"/>
        <v/>
      </c>
      <c r="U144" s="644" t="str">
        <f ca="1">IF('Extra look-up'!$H142="`Work Type","Check Work Type",IF(AND(H144="",I144="",G144="",K144="",L144=""),"",IF(OR(H144="",I144="",G144="",K144="",L144=""),"Check all fields completed correctly",IF(AND(H144="",OR(I144&lt;&gt;"",G144&lt;&gt;"",K144&lt;&gt;"")),"Check all fields completed correctly","OK"))))</f>
        <v/>
      </c>
      <c r="X144" s="636" t="str">
        <f>IF(G144="","",IF($C$9&lt;VLOOKUP(G144,'Eligible Technologies'!D:G,4,FALSE),$C$9,VLOOKUP(G144,'Eligible Technologies'!D:G,4,FALSE)))</f>
        <v/>
      </c>
      <c r="Y144" s="40" t="e">
        <f t="shared" si="18"/>
        <v>#VALUE!</v>
      </c>
      <c r="Z144" s="174" t="str">
        <f ca="1">IFERROR(IF($D$9 = "*Multi*",AVERAGE($AI$333:INDIRECT(CONCATENATE("Ai"&amp;Y144))),AVERAGE($AI$332:INDIRECT(CONCATENATE("Ai"&amp;Y144)))),"")</f>
        <v/>
      </c>
      <c r="AA144" s="23"/>
      <c r="AB144" s="601" t="str">
        <f t="shared" si="19"/>
        <v/>
      </c>
      <c r="AC144" s="23" t="str">
        <f>'Extra look-up'!F142</f>
        <v/>
      </c>
      <c r="AD144" s="23" t="str">
        <f ca="1">'Extra look-up'!H142</f>
        <v>OK</v>
      </c>
      <c r="AE144" s="23">
        <f t="shared" ca="1" si="20"/>
        <v>1</v>
      </c>
      <c r="AF144" s="23" t="str">
        <f>'Extra look-up'!F142</f>
        <v/>
      </c>
      <c r="AG144" s="23" t="str">
        <f>IF(E144="","",IF(ISNUMBER(MATCH(E144,'Backing Sheet - Buildings'!$AA$2:$AA$101,0)),1,0))</f>
        <v/>
      </c>
      <c r="AL144" s="23"/>
      <c r="AM144" s="23"/>
      <c r="AO144" s="23"/>
      <c r="AR144" s="26"/>
      <c r="AS144" s="26"/>
      <c r="AT144" s="322"/>
      <c r="AU144" s="304"/>
      <c r="AV144" s="90"/>
      <c r="AW144" s="88"/>
      <c r="AX144" s="88"/>
      <c r="AY144" s="88"/>
      <c r="AZ144" s="87"/>
      <c r="BA144" s="87"/>
      <c r="BB144" s="87"/>
      <c r="BC144" s="87"/>
      <c r="BD144" s="87"/>
      <c r="BE144" s="87"/>
      <c r="BF144" s="87"/>
      <c r="BG144" s="87"/>
      <c r="BH144" s="87"/>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row>
    <row r="145" spans="1:82" s="10" customFormat="1" ht="35.15" hidden="1" customHeight="1" outlineLevel="1" x14ac:dyDescent="0.3">
      <c r="A145" s="600" t="s">
        <v>928</v>
      </c>
      <c r="B145" s="327"/>
      <c r="C145" s="456"/>
      <c r="D145" s="456"/>
      <c r="E145" s="328"/>
      <c r="F145" s="784"/>
      <c r="G145" s="328"/>
      <c r="H145" s="328"/>
      <c r="I145" s="314"/>
      <c r="J145" s="787"/>
      <c r="K145" s="315"/>
      <c r="L145" s="832" t="str">
        <f t="shared" si="24"/>
        <v/>
      </c>
      <c r="M145" s="602">
        <f t="shared" si="25"/>
        <v>0</v>
      </c>
      <c r="N145" s="603"/>
      <c r="O145" s="646" t="str">
        <f t="shared" si="26"/>
        <v/>
      </c>
      <c r="P145" s="647" t="str">
        <f t="shared" si="27"/>
        <v/>
      </c>
      <c r="Q145" s="649" t="str">
        <f t="shared" si="23"/>
        <v/>
      </c>
      <c r="R145" s="647" t="str">
        <f t="shared" si="28"/>
        <v/>
      </c>
      <c r="S145" s="647" t="str">
        <f t="shared" si="29"/>
        <v/>
      </c>
      <c r="T145" s="648" t="str">
        <f t="shared" si="30"/>
        <v/>
      </c>
      <c r="U145" s="644" t="str">
        <f ca="1">IF('Extra look-up'!$H143="`Work Type","Check Work Type",IF(AND(H145="",I145="",G145="",K145="",L145=""),"",IF(OR(H145="",I145="",G145="",K145="",L145=""),"Check all fields completed correctly",IF(AND(H145="",OR(I145&lt;&gt;"",G145&lt;&gt;"",K145&lt;&gt;"")),"Check all fields completed correctly","OK"))))</f>
        <v/>
      </c>
      <c r="X145" s="636" t="str">
        <f>IF(G145="","",IF($C$9&lt;VLOOKUP(G145,'Eligible Technologies'!D:G,4,FALSE),$C$9,VLOOKUP(G145,'Eligible Technologies'!D:G,4,FALSE)))</f>
        <v/>
      </c>
      <c r="Y145" s="40" t="e">
        <f t="shared" si="18"/>
        <v>#VALUE!</v>
      </c>
      <c r="Z145" s="174" t="str">
        <f ca="1">IFERROR(IF($D$9 = "*Multi*",AVERAGE($AI$333:INDIRECT(CONCATENATE("Ai"&amp;Y145))),AVERAGE($AI$332:INDIRECT(CONCATENATE("Ai"&amp;Y145)))),"")</f>
        <v/>
      </c>
      <c r="AA145" s="23"/>
      <c r="AB145" s="601" t="str">
        <f t="shared" si="19"/>
        <v/>
      </c>
      <c r="AC145" s="23" t="str">
        <f>'Extra look-up'!F143</f>
        <v/>
      </c>
      <c r="AD145" s="23" t="str">
        <f ca="1">'Extra look-up'!H143</f>
        <v>OK</v>
      </c>
      <c r="AE145" s="23">
        <f t="shared" ca="1" si="20"/>
        <v>1</v>
      </c>
      <c r="AF145" s="23" t="str">
        <f>'Extra look-up'!F143</f>
        <v/>
      </c>
      <c r="AG145" s="23" t="str">
        <f>IF(E145="","",IF(ISNUMBER(MATCH(E145,'Backing Sheet - Buildings'!$AA$2:$AA$101,0)),1,0))</f>
        <v/>
      </c>
      <c r="AL145" s="23"/>
      <c r="AM145" s="23"/>
      <c r="AO145" s="23"/>
      <c r="AR145" s="26"/>
      <c r="AS145" s="26"/>
      <c r="AT145" s="322"/>
      <c r="AU145" s="304"/>
      <c r="AV145" s="90"/>
      <c r="AW145" s="88"/>
      <c r="AX145" s="88"/>
      <c r="AY145" s="88"/>
      <c r="AZ145" s="87"/>
      <c r="BA145" s="87"/>
      <c r="BB145" s="87"/>
      <c r="BC145" s="87"/>
      <c r="BD145" s="87"/>
      <c r="BE145" s="87"/>
      <c r="BF145" s="87"/>
      <c r="BG145" s="87"/>
      <c r="BH145" s="87"/>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row>
    <row r="146" spans="1:82" s="10" customFormat="1" ht="35.15" hidden="1" customHeight="1" outlineLevel="1" x14ac:dyDescent="0.3">
      <c r="A146" s="600" t="s">
        <v>929</v>
      </c>
      <c r="B146" s="327"/>
      <c r="C146" s="456"/>
      <c r="D146" s="456"/>
      <c r="E146" s="328"/>
      <c r="F146" s="784"/>
      <c r="G146" s="328"/>
      <c r="H146" s="328"/>
      <c r="I146" s="314"/>
      <c r="J146" s="787"/>
      <c r="K146" s="315"/>
      <c r="L146" s="832" t="str">
        <f t="shared" si="24"/>
        <v/>
      </c>
      <c r="M146" s="602">
        <f t="shared" si="25"/>
        <v>0</v>
      </c>
      <c r="N146" s="603"/>
      <c r="O146" s="646" t="str">
        <f t="shared" si="26"/>
        <v/>
      </c>
      <c r="P146" s="647" t="str">
        <f t="shared" si="27"/>
        <v/>
      </c>
      <c r="Q146" s="649" t="str">
        <f t="shared" ref="Q146:Q177" si="31">IFERROR(IF(H146="Electricity",Z146,HLOOKUP(H146,$AH$331:$AS$359,2,FALSE)),"")</f>
        <v/>
      </c>
      <c r="R146" s="647" t="str">
        <f t="shared" si="28"/>
        <v/>
      </c>
      <c r="S146" s="647" t="str">
        <f t="shared" si="29"/>
        <v/>
      </c>
      <c r="T146" s="648" t="str">
        <f t="shared" si="30"/>
        <v/>
      </c>
      <c r="U146" s="644" t="str">
        <f ca="1">IF('Extra look-up'!$H144="`Work Type","Check Work Type",IF(AND(H146="",I146="",G146="",K146="",L146=""),"",IF(OR(H146="",I146="",G146="",K146="",L146=""),"Check all fields completed correctly",IF(AND(H146="",OR(I146&lt;&gt;"",G146&lt;&gt;"",K146&lt;&gt;"")),"Check all fields completed correctly","OK"))))</f>
        <v/>
      </c>
      <c r="X146" s="636" t="str">
        <f>IF(G146="","",IF($C$9&lt;VLOOKUP(G146,'Eligible Technologies'!D:G,4,FALSE),$C$9,VLOOKUP(G146,'Eligible Technologies'!D:G,4,FALSE)))</f>
        <v/>
      </c>
      <c r="Y146" s="40" t="e">
        <f t="shared" si="18"/>
        <v>#VALUE!</v>
      </c>
      <c r="Z146" s="174" t="str">
        <f ca="1">IFERROR(IF($D$9 = "*Multi*",AVERAGE($AI$333:INDIRECT(CONCATENATE("Ai"&amp;Y146))),AVERAGE($AI$332:INDIRECT(CONCATENATE("Ai"&amp;Y146)))),"")</f>
        <v/>
      </c>
      <c r="AA146" s="23"/>
      <c r="AB146" s="601" t="str">
        <f t="shared" si="19"/>
        <v/>
      </c>
      <c r="AC146" s="23" t="str">
        <f>'Extra look-up'!F144</f>
        <v/>
      </c>
      <c r="AD146" s="23" t="str">
        <f ca="1">'Extra look-up'!H144</f>
        <v>OK</v>
      </c>
      <c r="AE146" s="23">
        <f t="shared" ca="1" si="20"/>
        <v>1</v>
      </c>
      <c r="AF146" s="23" t="str">
        <f>'Extra look-up'!F144</f>
        <v/>
      </c>
      <c r="AG146" s="23" t="str">
        <f>IF(E146="","",IF(ISNUMBER(MATCH(E146,'Backing Sheet - Buildings'!$AA$2:$AA$101,0)),1,0))</f>
        <v/>
      </c>
      <c r="AL146" s="23"/>
      <c r="AM146" s="23"/>
      <c r="AO146" s="23"/>
      <c r="AR146" s="26"/>
      <c r="AS146" s="26"/>
      <c r="AT146" s="322"/>
      <c r="AU146" s="304"/>
      <c r="AV146" s="90"/>
      <c r="AW146" s="88"/>
      <c r="AX146" s="88"/>
      <c r="AY146" s="88"/>
      <c r="AZ146" s="87"/>
      <c r="BA146" s="87"/>
      <c r="BB146" s="87"/>
      <c r="BC146" s="87"/>
      <c r="BD146" s="87"/>
      <c r="BE146" s="87"/>
      <c r="BF146" s="87"/>
      <c r="BG146" s="87"/>
      <c r="BH146" s="87"/>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row>
    <row r="147" spans="1:82" s="10" customFormat="1" ht="35.15" hidden="1" customHeight="1" outlineLevel="1" x14ac:dyDescent="0.3">
      <c r="A147" s="600" t="s">
        <v>930</v>
      </c>
      <c r="B147" s="327"/>
      <c r="C147" s="456"/>
      <c r="D147" s="456"/>
      <c r="E147" s="328"/>
      <c r="F147" s="784"/>
      <c r="G147" s="328"/>
      <c r="H147" s="328"/>
      <c r="I147" s="314"/>
      <c r="J147" s="787"/>
      <c r="K147" s="315"/>
      <c r="L147" s="832" t="str">
        <f t="shared" si="24"/>
        <v/>
      </c>
      <c r="M147" s="602">
        <f t="shared" si="25"/>
        <v>0</v>
      </c>
      <c r="N147" s="603"/>
      <c r="O147" s="646" t="str">
        <f t="shared" si="26"/>
        <v/>
      </c>
      <c r="P147" s="647" t="str">
        <f t="shared" si="27"/>
        <v/>
      </c>
      <c r="Q147" s="649" t="str">
        <f t="shared" si="31"/>
        <v/>
      </c>
      <c r="R147" s="647" t="str">
        <f t="shared" si="28"/>
        <v/>
      </c>
      <c r="S147" s="647" t="str">
        <f t="shared" si="29"/>
        <v/>
      </c>
      <c r="T147" s="648" t="str">
        <f t="shared" si="30"/>
        <v/>
      </c>
      <c r="U147" s="644" t="str">
        <f ca="1">IF('Extra look-up'!$H145="`Work Type","Check Work Type",IF(AND(H147="",I147="",G147="",K147="",L147=""),"",IF(OR(H147="",I147="",G147="",K147="",L147=""),"Check all fields completed correctly",IF(AND(H147="",OR(I147&lt;&gt;"",G147&lt;&gt;"",K147&lt;&gt;"")),"Check all fields completed correctly","OK"))))</f>
        <v/>
      </c>
      <c r="X147" s="636" t="str">
        <f>IF(G147="","",IF($C$9&lt;VLOOKUP(G147,'Eligible Technologies'!D:G,4,FALSE),$C$9,VLOOKUP(G147,'Eligible Technologies'!D:G,4,FALSE)))</f>
        <v/>
      </c>
      <c r="Y147" s="40" t="e">
        <f t="shared" ref="Y147:Y210" si="32">ROUNDUP(X147,0)+329</f>
        <v>#VALUE!</v>
      </c>
      <c r="Z147" s="174" t="str">
        <f ca="1">IFERROR(IF($D$9 = "*Multi*",AVERAGE($AI$333:INDIRECT(CONCATENATE("Ai"&amp;Y147))),AVERAGE($AI$332:INDIRECT(CONCATENATE("Ai"&amp;Y147)))),"")</f>
        <v/>
      </c>
      <c r="AA147" s="23"/>
      <c r="AB147" s="601" t="str">
        <f t="shared" ref="AB147:AB210" si="33">IFERROR(IF($C$9&lt;X147,$C$9*L147,X147*L147),"")</f>
        <v/>
      </c>
      <c r="AC147" s="23" t="str">
        <f>'Extra look-up'!F145</f>
        <v/>
      </c>
      <c r="AD147" s="23" t="str">
        <f ca="1">'Extra look-up'!H145</f>
        <v>OK</v>
      </c>
      <c r="AE147" s="23">
        <f t="shared" ref="AE147:AE210" ca="1" si="34">IF(AND(U147&lt;&gt;"OK",U147&lt;&gt;""),200,1)</f>
        <v>1</v>
      </c>
      <c r="AF147" s="23" t="str">
        <f>'Extra look-up'!F145</f>
        <v/>
      </c>
      <c r="AG147" s="23" t="str">
        <f>IF(E147="","",IF(ISNUMBER(MATCH(E147,'Backing Sheet - Buildings'!$AA$2:$AA$101,0)),1,0))</f>
        <v/>
      </c>
      <c r="AL147" s="23"/>
      <c r="AM147" s="23"/>
      <c r="AO147" s="23"/>
      <c r="AR147" s="26"/>
      <c r="AS147" s="26"/>
      <c r="AT147" s="322"/>
      <c r="AU147" s="304"/>
      <c r="AV147" s="90"/>
      <c r="AW147" s="88"/>
      <c r="AX147" s="88"/>
      <c r="AY147" s="88"/>
      <c r="AZ147" s="87"/>
      <c r="BA147" s="87"/>
      <c r="BB147" s="87"/>
      <c r="BC147" s="87"/>
      <c r="BD147" s="87"/>
      <c r="BE147" s="87"/>
      <c r="BF147" s="87"/>
      <c r="BG147" s="87"/>
      <c r="BH147" s="87"/>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row>
    <row r="148" spans="1:82" s="10" customFormat="1" ht="35.15" hidden="1" customHeight="1" outlineLevel="1" x14ac:dyDescent="0.3">
      <c r="A148" s="600" t="s">
        <v>931</v>
      </c>
      <c r="B148" s="327"/>
      <c r="C148" s="456"/>
      <c r="D148" s="456"/>
      <c r="E148" s="328"/>
      <c r="F148" s="784"/>
      <c r="G148" s="328"/>
      <c r="H148" s="328"/>
      <c r="I148" s="314"/>
      <c r="J148" s="787"/>
      <c r="K148" s="315"/>
      <c r="L148" s="832" t="str">
        <f t="shared" si="24"/>
        <v/>
      </c>
      <c r="M148" s="602">
        <f t="shared" si="25"/>
        <v>0</v>
      </c>
      <c r="N148" s="603"/>
      <c r="O148" s="646" t="str">
        <f t="shared" si="26"/>
        <v/>
      </c>
      <c r="P148" s="647" t="str">
        <f t="shared" si="27"/>
        <v/>
      </c>
      <c r="Q148" s="649" t="str">
        <f t="shared" si="31"/>
        <v/>
      </c>
      <c r="R148" s="647" t="str">
        <f t="shared" si="28"/>
        <v/>
      </c>
      <c r="S148" s="647" t="str">
        <f t="shared" si="29"/>
        <v/>
      </c>
      <c r="T148" s="648" t="str">
        <f t="shared" si="30"/>
        <v/>
      </c>
      <c r="U148" s="644" t="str">
        <f ca="1">IF('Extra look-up'!$H146="`Work Type","Check Work Type",IF(AND(H148="",I148="",G148="",K148="",L148=""),"",IF(OR(H148="",I148="",G148="",K148="",L148=""),"Check all fields completed correctly",IF(AND(H148="",OR(I148&lt;&gt;"",G148&lt;&gt;"",K148&lt;&gt;"")),"Check all fields completed correctly","OK"))))</f>
        <v/>
      </c>
      <c r="X148" s="636" t="str">
        <f>IF(G148="","",IF($C$9&lt;VLOOKUP(G148,'Eligible Technologies'!D:G,4,FALSE),$C$9,VLOOKUP(G148,'Eligible Technologies'!D:G,4,FALSE)))</f>
        <v/>
      </c>
      <c r="Y148" s="40" t="e">
        <f t="shared" si="32"/>
        <v>#VALUE!</v>
      </c>
      <c r="Z148" s="174" t="str">
        <f ca="1">IFERROR(IF($D$9 = "*Multi*",AVERAGE($AI$333:INDIRECT(CONCATENATE("Ai"&amp;Y148))),AVERAGE($AI$332:INDIRECT(CONCATENATE("Ai"&amp;Y148)))),"")</f>
        <v/>
      </c>
      <c r="AA148" s="23"/>
      <c r="AB148" s="601" t="str">
        <f t="shared" si="33"/>
        <v/>
      </c>
      <c r="AC148" s="23" t="str">
        <f>'Extra look-up'!F146</f>
        <v/>
      </c>
      <c r="AD148" s="23" t="str">
        <f ca="1">'Extra look-up'!H146</f>
        <v>OK</v>
      </c>
      <c r="AE148" s="23">
        <f t="shared" ca="1" si="34"/>
        <v>1</v>
      </c>
      <c r="AF148" s="23" t="str">
        <f>'Extra look-up'!F146</f>
        <v/>
      </c>
      <c r="AG148" s="23" t="str">
        <f>IF(E148="","",IF(ISNUMBER(MATCH(E148,'Backing Sheet - Buildings'!$AA$2:$AA$101,0)),1,0))</f>
        <v/>
      </c>
      <c r="AL148" s="23"/>
      <c r="AM148" s="23"/>
      <c r="AO148" s="23"/>
      <c r="AR148" s="26"/>
      <c r="AS148" s="26"/>
      <c r="AT148" s="322"/>
      <c r="AU148" s="304"/>
      <c r="AV148" s="90"/>
      <c r="AW148" s="88"/>
      <c r="AX148" s="88"/>
      <c r="AY148" s="88"/>
      <c r="AZ148" s="87"/>
      <c r="BA148" s="87"/>
      <c r="BB148" s="87"/>
      <c r="BC148" s="87"/>
      <c r="BD148" s="87"/>
      <c r="BE148" s="87"/>
      <c r="BF148" s="87"/>
      <c r="BG148" s="87"/>
      <c r="BH148" s="87"/>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row>
    <row r="149" spans="1:82" s="10" customFormat="1" ht="35.15" hidden="1" customHeight="1" outlineLevel="1" x14ac:dyDescent="0.3">
      <c r="A149" s="600" t="s">
        <v>932</v>
      </c>
      <c r="B149" s="327"/>
      <c r="C149" s="456"/>
      <c r="D149" s="456"/>
      <c r="E149" s="328"/>
      <c r="F149" s="784"/>
      <c r="G149" s="328"/>
      <c r="H149" s="328"/>
      <c r="I149" s="314"/>
      <c r="J149" s="787"/>
      <c r="K149" s="315"/>
      <c r="L149" s="832" t="str">
        <f t="shared" si="24"/>
        <v/>
      </c>
      <c r="M149" s="602">
        <f t="shared" si="25"/>
        <v>0</v>
      </c>
      <c r="N149" s="603"/>
      <c r="O149" s="646" t="str">
        <f t="shared" si="26"/>
        <v/>
      </c>
      <c r="P149" s="647" t="str">
        <f t="shared" si="27"/>
        <v/>
      </c>
      <c r="Q149" s="649" t="str">
        <f t="shared" si="31"/>
        <v/>
      </c>
      <c r="R149" s="647" t="str">
        <f t="shared" si="28"/>
        <v/>
      </c>
      <c r="S149" s="647" t="str">
        <f t="shared" si="29"/>
        <v/>
      </c>
      <c r="T149" s="648" t="str">
        <f t="shared" si="30"/>
        <v/>
      </c>
      <c r="U149" s="644" t="str">
        <f ca="1">IF('Extra look-up'!$H147="`Work Type","Check Work Type",IF(AND(H149="",I149="",G149="",K149="",L149=""),"",IF(OR(H149="",I149="",G149="",K149="",L149=""),"Check all fields completed correctly",IF(AND(H149="",OR(I149&lt;&gt;"",G149&lt;&gt;"",K149&lt;&gt;"")),"Check all fields completed correctly","OK"))))</f>
        <v/>
      </c>
      <c r="X149" s="636" t="str">
        <f>IF(G149="","",IF($C$9&lt;VLOOKUP(G149,'Eligible Technologies'!D:G,4,FALSE),$C$9,VLOOKUP(G149,'Eligible Technologies'!D:G,4,FALSE)))</f>
        <v/>
      </c>
      <c r="Y149" s="40" t="e">
        <f t="shared" si="32"/>
        <v>#VALUE!</v>
      </c>
      <c r="Z149" s="174" t="str">
        <f ca="1">IFERROR(IF($D$9 = "*Multi*",AVERAGE($AI$333:INDIRECT(CONCATENATE("Ai"&amp;Y149))),AVERAGE($AI$332:INDIRECT(CONCATENATE("Ai"&amp;Y149)))),"")</f>
        <v/>
      </c>
      <c r="AA149" s="23"/>
      <c r="AB149" s="601" t="str">
        <f t="shared" si="33"/>
        <v/>
      </c>
      <c r="AC149" s="23" t="str">
        <f>'Extra look-up'!F147</f>
        <v/>
      </c>
      <c r="AD149" s="23" t="str">
        <f ca="1">'Extra look-up'!H147</f>
        <v>OK</v>
      </c>
      <c r="AE149" s="23">
        <f t="shared" ca="1" si="34"/>
        <v>1</v>
      </c>
      <c r="AF149" s="23" t="str">
        <f>'Extra look-up'!F147</f>
        <v/>
      </c>
      <c r="AG149" s="23" t="str">
        <f>IF(E149="","",IF(ISNUMBER(MATCH(E149,'Backing Sheet - Buildings'!$AA$2:$AA$101,0)),1,0))</f>
        <v/>
      </c>
      <c r="AL149" s="23"/>
      <c r="AM149" s="23"/>
      <c r="AO149" s="23"/>
      <c r="AR149" s="26"/>
      <c r="AS149" s="26"/>
      <c r="AT149" s="322"/>
      <c r="AU149" s="304"/>
      <c r="AV149" s="90"/>
      <c r="AW149" s="88"/>
      <c r="AX149" s="88"/>
      <c r="AY149" s="88"/>
      <c r="AZ149" s="87"/>
      <c r="BA149" s="87"/>
      <c r="BB149" s="87"/>
      <c r="BC149" s="87"/>
      <c r="BD149" s="87"/>
      <c r="BE149" s="87"/>
      <c r="BF149" s="87"/>
      <c r="BG149" s="87"/>
      <c r="BH149" s="87"/>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row>
    <row r="150" spans="1:82" s="10" customFormat="1" ht="35.15" hidden="1" customHeight="1" outlineLevel="1" x14ac:dyDescent="0.3">
      <c r="A150" s="600" t="s">
        <v>933</v>
      </c>
      <c r="B150" s="327"/>
      <c r="C150" s="456"/>
      <c r="D150" s="456"/>
      <c r="E150" s="328"/>
      <c r="F150" s="784"/>
      <c r="G150" s="328"/>
      <c r="H150" s="328"/>
      <c r="I150" s="314"/>
      <c r="J150" s="787"/>
      <c r="K150" s="315"/>
      <c r="L150" s="832" t="str">
        <f t="shared" si="24"/>
        <v/>
      </c>
      <c r="M150" s="602">
        <f t="shared" si="25"/>
        <v>0</v>
      </c>
      <c r="N150" s="603"/>
      <c r="O150" s="646" t="str">
        <f t="shared" si="26"/>
        <v/>
      </c>
      <c r="P150" s="647" t="str">
        <f t="shared" si="27"/>
        <v/>
      </c>
      <c r="Q150" s="649" t="str">
        <f t="shared" si="31"/>
        <v/>
      </c>
      <c r="R150" s="647" t="str">
        <f t="shared" si="28"/>
        <v/>
      </c>
      <c r="S150" s="647" t="str">
        <f t="shared" si="29"/>
        <v/>
      </c>
      <c r="T150" s="648" t="str">
        <f t="shared" si="30"/>
        <v/>
      </c>
      <c r="U150" s="644" t="str">
        <f ca="1">IF('Extra look-up'!$H148="`Work Type","Check Work Type",IF(AND(H150="",I150="",G150="",K150="",L150=""),"",IF(OR(H150="",I150="",G150="",K150="",L150=""),"Check all fields completed correctly",IF(AND(H150="",OR(I150&lt;&gt;"",G150&lt;&gt;"",K150&lt;&gt;"")),"Check all fields completed correctly","OK"))))</f>
        <v/>
      </c>
      <c r="X150" s="636" t="str">
        <f>IF(G150="","",IF($C$9&lt;VLOOKUP(G150,'Eligible Technologies'!D:G,4,FALSE),$C$9,VLOOKUP(G150,'Eligible Technologies'!D:G,4,FALSE)))</f>
        <v/>
      </c>
      <c r="Y150" s="40" t="e">
        <f t="shared" si="32"/>
        <v>#VALUE!</v>
      </c>
      <c r="Z150" s="174" t="str">
        <f ca="1">IFERROR(IF($D$9 = "*Multi*",AVERAGE($AI$333:INDIRECT(CONCATENATE("Ai"&amp;Y150))),AVERAGE($AI$332:INDIRECT(CONCATENATE("Ai"&amp;Y150)))),"")</f>
        <v/>
      </c>
      <c r="AA150" s="23"/>
      <c r="AB150" s="601" t="str">
        <f t="shared" si="33"/>
        <v/>
      </c>
      <c r="AC150" s="23" t="str">
        <f>'Extra look-up'!F148</f>
        <v/>
      </c>
      <c r="AD150" s="23" t="str">
        <f ca="1">'Extra look-up'!H148</f>
        <v>OK</v>
      </c>
      <c r="AE150" s="23">
        <f t="shared" ca="1" si="34"/>
        <v>1</v>
      </c>
      <c r="AF150" s="23" t="str">
        <f>'Extra look-up'!F148</f>
        <v/>
      </c>
      <c r="AG150" s="23" t="str">
        <f>IF(E150="","",IF(ISNUMBER(MATCH(E150,'Backing Sheet - Buildings'!$AA$2:$AA$101,0)),1,0))</f>
        <v/>
      </c>
      <c r="AL150" s="23"/>
      <c r="AM150" s="23"/>
      <c r="AO150" s="23"/>
      <c r="AR150" s="26"/>
      <c r="AS150" s="26"/>
      <c r="AT150" s="322"/>
      <c r="AU150" s="304"/>
      <c r="AV150" s="90"/>
      <c r="AW150" s="88"/>
      <c r="AX150" s="88"/>
      <c r="AY150" s="88"/>
      <c r="AZ150" s="87"/>
      <c r="BA150" s="87"/>
      <c r="BB150" s="87"/>
      <c r="BC150" s="87"/>
      <c r="BD150" s="87"/>
      <c r="BE150" s="87"/>
      <c r="BF150" s="87"/>
      <c r="BG150" s="87"/>
      <c r="BH150" s="87"/>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row>
    <row r="151" spans="1:82" s="10" customFormat="1" ht="35.15" hidden="1" customHeight="1" outlineLevel="1" x14ac:dyDescent="0.3">
      <c r="A151" s="600" t="s">
        <v>934</v>
      </c>
      <c r="B151" s="327"/>
      <c r="C151" s="456"/>
      <c r="D151" s="456"/>
      <c r="E151" s="328"/>
      <c r="F151" s="784"/>
      <c r="G151" s="328"/>
      <c r="H151" s="328"/>
      <c r="I151" s="314"/>
      <c r="J151" s="787"/>
      <c r="K151" s="315"/>
      <c r="L151" s="832" t="str">
        <f t="shared" si="24"/>
        <v/>
      </c>
      <c r="M151" s="602">
        <f t="shared" si="25"/>
        <v>0</v>
      </c>
      <c r="N151" s="603"/>
      <c r="O151" s="646" t="str">
        <f t="shared" si="26"/>
        <v/>
      </c>
      <c r="P151" s="647" t="str">
        <f t="shared" si="27"/>
        <v/>
      </c>
      <c r="Q151" s="649" t="str">
        <f t="shared" si="31"/>
        <v/>
      </c>
      <c r="R151" s="647" t="str">
        <f t="shared" si="28"/>
        <v/>
      </c>
      <c r="S151" s="647" t="str">
        <f t="shared" si="29"/>
        <v/>
      </c>
      <c r="T151" s="648" t="str">
        <f t="shared" si="30"/>
        <v/>
      </c>
      <c r="U151" s="644" t="str">
        <f ca="1">IF('Extra look-up'!$H149="`Work Type","Check Work Type",IF(AND(H151="",I151="",G151="",K151="",L151=""),"",IF(OR(H151="",I151="",G151="",K151="",L151=""),"Check all fields completed correctly",IF(AND(H151="",OR(I151&lt;&gt;"",G151&lt;&gt;"",K151&lt;&gt;"")),"Check all fields completed correctly","OK"))))</f>
        <v/>
      </c>
      <c r="X151" s="636" t="str">
        <f>IF(G151="","",IF($C$9&lt;VLOOKUP(G151,'Eligible Technologies'!D:G,4,FALSE),$C$9,VLOOKUP(G151,'Eligible Technologies'!D:G,4,FALSE)))</f>
        <v/>
      </c>
      <c r="Y151" s="40" t="e">
        <f t="shared" si="32"/>
        <v>#VALUE!</v>
      </c>
      <c r="Z151" s="174" t="str">
        <f ca="1">IFERROR(IF($D$9 = "*Multi*",AVERAGE($AI$333:INDIRECT(CONCATENATE("Ai"&amp;Y151))),AVERAGE($AI$332:INDIRECT(CONCATENATE("Ai"&amp;Y151)))),"")</f>
        <v/>
      </c>
      <c r="AA151" s="23"/>
      <c r="AB151" s="601" t="str">
        <f t="shared" si="33"/>
        <v/>
      </c>
      <c r="AC151" s="23" t="str">
        <f>'Extra look-up'!F149</f>
        <v/>
      </c>
      <c r="AD151" s="23" t="str">
        <f ca="1">'Extra look-up'!H149</f>
        <v>OK</v>
      </c>
      <c r="AE151" s="23">
        <f t="shared" ca="1" si="34"/>
        <v>1</v>
      </c>
      <c r="AF151" s="23" t="str">
        <f>'Extra look-up'!F149</f>
        <v/>
      </c>
      <c r="AG151" s="23" t="str">
        <f>IF(E151="","",IF(ISNUMBER(MATCH(E151,'Backing Sheet - Buildings'!$AA$2:$AA$101,0)),1,0))</f>
        <v/>
      </c>
      <c r="AL151" s="23"/>
      <c r="AM151" s="23"/>
      <c r="AO151" s="23"/>
      <c r="AR151" s="26"/>
      <c r="AS151" s="26"/>
      <c r="AT151" s="322"/>
      <c r="AU151" s="304"/>
      <c r="AV151" s="90"/>
      <c r="AW151" s="88"/>
      <c r="AX151" s="88"/>
      <c r="AY151" s="88"/>
      <c r="AZ151" s="87"/>
      <c r="BA151" s="87"/>
      <c r="BB151" s="87"/>
      <c r="BC151" s="87"/>
      <c r="BD151" s="87"/>
      <c r="BE151" s="87"/>
      <c r="BF151" s="87"/>
      <c r="BG151" s="87"/>
      <c r="BH151" s="87"/>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row>
    <row r="152" spans="1:82" s="10" customFormat="1" ht="35.15" hidden="1" customHeight="1" outlineLevel="1" x14ac:dyDescent="0.3">
      <c r="A152" s="600" t="s">
        <v>935</v>
      </c>
      <c r="B152" s="327"/>
      <c r="C152" s="456"/>
      <c r="D152" s="456"/>
      <c r="E152" s="328"/>
      <c r="F152" s="784"/>
      <c r="G152" s="328"/>
      <c r="H152" s="328"/>
      <c r="I152" s="314"/>
      <c r="J152" s="787"/>
      <c r="K152" s="315"/>
      <c r="L152" s="832" t="str">
        <f t="shared" si="24"/>
        <v/>
      </c>
      <c r="M152" s="602">
        <f t="shared" si="25"/>
        <v>0</v>
      </c>
      <c r="N152" s="603"/>
      <c r="O152" s="646" t="str">
        <f t="shared" si="26"/>
        <v/>
      </c>
      <c r="P152" s="647" t="str">
        <f t="shared" si="27"/>
        <v/>
      </c>
      <c r="Q152" s="649" t="str">
        <f t="shared" si="31"/>
        <v/>
      </c>
      <c r="R152" s="647" t="str">
        <f t="shared" si="28"/>
        <v/>
      </c>
      <c r="S152" s="647" t="str">
        <f t="shared" si="29"/>
        <v/>
      </c>
      <c r="T152" s="648" t="str">
        <f t="shared" si="30"/>
        <v/>
      </c>
      <c r="U152" s="644" t="str">
        <f ca="1">IF('Extra look-up'!$H150="`Work Type","Check Work Type",IF(AND(H152="",I152="",G152="",K152="",L152=""),"",IF(OR(H152="",I152="",G152="",K152="",L152=""),"Check all fields completed correctly",IF(AND(H152="",OR(I152&lt;&gt;"",G152&lt;&gt;"",K152&lt;&gt;"")),"Check all fields completed correctly","OK"))))</f>
        <v/>
      </c>
      <c r="X152" s="636" t="str">
        <f>IF(G152="","",IF($C$9&lt;VLOOKUP(G152,'Eligible Technologies'!D:G,4,FALSE),$C$9,VLOOKUP(G152,'Eligible Technologies'!D:G,4,FALSE)))</f>
        <v/>
      </c>
      <c r="Y152" s="40" t="e">
        <f t="shared" si="32"/>
        <v>#VALUE!</v>
      </c>
      <c r="Z152" s="174" t="str">
        <f ca="1">IFERROR(IF($D$9 = "*Multi*",AVERAGE($AI$333:INDIRECT(CONCATENATE("Ai"&amp;Y152))),AVERAGE($AI$332:INDIRECT(CONCATENATE("Ai"&amp;Y152)))),"")</f>
        <v/>
      </c>
      <c r="AA152" s="23"/>
      <c r="AB152" s="601" t="str">
        <f t="shared" si="33"/>
        <v/>
      </c>
      <c r="AC152" s="23" t="str">
        <f>'Extra look-up'!F150</f>
        <v/>
      </c>
      <c r="AD152" s="23" t="str">
        <f ca="1">'Extra look-up'!H150</f>
        <v>OK</v>
      </c>
      <c r="AE152" s="23">
        <f t="shared" ca="1" si="34"/>
        <v>1</v>
      </c>
      <c r="AF152" s="23" t="str">
        <f>'Extra look-up'!F150</f>
        <v/>
      </c>
      <c r="AG152" s="23" t="str">
        <f>IF(E152="","",IF(ISNUMBER(MATCH(E152,'Backing Sheet - Buildings'!$AA$2:$AA$101,0)),1,0))</f>
        <v/>
      </c>
      <c r="AL152" s="23"/>
      <c r="AM152" s="23"/>
      <c r="AO152" s="23"/>
      <c r="AR152" s="26"/>
      <c r="AS152" s="26"/>
      <c r="AT152" s="322"/>
      <c r="AU152" s="304"/>
      <c r="AV152" s="90"/>
      <c r="AW152" s="88"/>
      <c r="AX152" s="88"/>
      <c r="AY152" s="88"/>
      <c r="AZ152" s="87"/>
      <c r="BA152" s="87"/>
      <c r="BB152" s="87"/>
      <c r="BC152" s="87"/>
      <c r="BD152" s="87"/>
      <c r="BE152" s="87"/>
      <c r="BF152" s="87"/>
      <c r="BG152" s="87"/>
      <c r="BH152" s="87"/>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row>
    <row r="153" spans="1:82" s="10" customFormat="1" ht="35.15" hidden="1" customHeight="1" outlineLevel="1" x14ac:dyDescent="0.3">
      <c r="A153" s="600" t="s">
        <v>936</v>
      </c>
      <c r="B153" s="327"/>
      <c r="C153" s="456"/>
      <c r="D153" s="456"/>
      <c r="E153" s="328"/>
      <c r="F153" s="784"/>
      <c r="G153" s="328"/>
      <c r="H153" s="328"/>
      <c r="I153" s="314"/>
      <c r="J153" s="787"/>
      <c r="K153" s="315"/>
      <c r="L153" s="832" t="str">
        <f t="shared" si="24"/>
        <v/>
      </c>
      <c r="M153" s="602">
        <f t="shared" si="25"/>
        <v>0</v>
      </c>
      <c r="N153" s="603"/>
      <c r="O153" s="646" t="str">
        <f t="shared" si="26"/>
        <v/>
      </c>
      <c r="P153" s="647" t="str">
        <f t="shared" si="27"/>
        <v/>
      </c>
      <c r="Q153" s="649" t="str">
        <f t="shared" si="31"/>
        <v/>
      </c>
      <c r="R153" s="647" t="str">
        <f t="shared" si="28"/>
        <v/>
      </c>
      <c r="S153" s="647" t="str">
        <f t="shared" si="29"/>
        <v/>
      </c>
      <c r="T153" s="648" t="str">
        <f t="shared" si="30"/>
        <v/>
      </c>
      <c r="U153" s="644" t="str">
        <f ca="1">IF('Extra look-up'!$H151="`Work Type","Check Work Type",IF(AND(H153="",I153="",G153="",K153="",L153=""),"",IF(OR(H153="",I153="",G153="",K153="",L153=""),"Check all fields completed correctly",IF(AND(H153="",OR(I153&lt;&gt;"",G153&lt;&gt;"",K153&lt;&gt;"")),"Check all fields completed correctly","OK"))))</f>
        <v/>
      </c>
      <c r="X153" s="636" t="str">
        <f>IF(G153="","",IF($C$9&lt;VLOOKUP(G153,'Eligible Technologies'!D:G,4,FALSE),$C$9,VLOOKUP(G153,'Eligible Technologies'!D:G,4,FALSE)))</f>
        <v/>
      </c>
      <c r="Y153" s="40" t="e">
        <f t="shared" si="32"/>
        <v>#VALUE!</v>
      </c>
      <c r="Z153" s="174" t="str">
        <f ca="1">IFERROR(IF($D$9 = "*Multi*",AVERAGE($AI$333:INDIRECT(CONCATENATE("Ai"&amp;Y153))),AVERAGE($AI$332:INDIRECT(CONCATENATE("Ai"&amp;Y153)))),"")</f>
        <v/>
      </c>
      <c r="AA153" s="23"/>
      <c r="AB153" s="601" t="str">
        <f t="shared" si="33"/>
        <v/>
      </c>
      <c r="AC153" s="23" t="str">
        <f>'Extra look-up'!F151</f>
        <v/>
      </c>
      <c r="AD153" s="23" t="str">
        <f ca="1">'Extra look-up'!H151</f>
        <v>OK</v>
      </c>
      <c r="AE153" s="23">
        <f t="shared" ca="1" si="34"/>
        <v>1</v>
      </c>
      <c r="AF153" s="23" t="str">
        <f>'Extra look-up'!F151</f>
        <v/>
      </c>
      <c r="AG153" s="23" t="str">
        <f>IF(E153="","",IF(ISNUMBER(MATCH(E153,'Backing Sheet - Buildings'!$AA$2:$AA$101,0)),1,0))</f>
        <v/>
      </c>
      <c r="AL153" s="23"/>
      <c r="AM153" s="23"/>
      <c r="AO153" s="23"/>
      <c r="AR153" s="26"/>
      <c r="AS153" s="26"/>
      <c r="AT153" s="322"/>
      <c r="AU153" s="304"/>
      <c r="AV153" s="90"/>
      <c r="AW153" s="88"/>
      <c r="AX153" s="88"/>
      <c r="AY153" s="88"/>
      <c r="AZ153" s="87"/>
      <c r="BA153" s="87"/>
      <c r="BB153" s="87"/>
      <c r="BC153" s="87"/>
      <c r="BD153" s="87"/>
      <c r="BE153" s="87"/>
      <c r="BF153" s="87"/>
      <c r="BG153" s="87"/>
      <c r="BH153" s="87"/>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row>
    <row r="154" spans="1:82" s="10" customFormat="1" ht="35.15" hidden="1" customHeight="1" outlineLevel="1" x14ac:dyDescent="0.3">
      <c r="A154" s="600" t="s">
        <v>937</v>
      </c>
      <c r="B154" s="327"/>
      <c r="C154" s="456"/>
      <c r="D154" s="456"/>
      <c r="E154" s="328"/>
      <c r="F154" s="784"/>
      <c r="G154" s="328"/>
      <c r="H154" s="328"/>
      <c r="I154" s="314"/>
      <c r="J154" s="787"/>
      <c r="K154" s="315"/>
      <c r="L154" s="832" t="str">
        <f t="shared" si="24"/>
        <v/>
      </c>
      <c r="M154" s="602">
        <f t="shared" si="25"/>
        <v>0</v>
      </c>
      <c r="N154" s="603"/>
      <c r="O154" s="646" t="str">
        <f t="shared" si="26"/>
        <v/>
      </c>
      <c r="P154" s="647" t="str">
        <f t="shared" si="27"/>
        <v/>
      </c>
      <c r="Q154" s="649" t="str">
        <f t="shared" si="31"/>
        <v/>
      </c>
      <c r="R154" s="647" t="str">
        <f t="shared" si="28"/>
        <v/>
      </c>
      <c r="S154" s="647" t="str">
        <f t="shared" si="29"/>
        <v/>
      </c>
      <c r="T154" s="648" t="str">
        <f t="shared" si="30"/>
        <v/>
      </c>
      <c r="U154" s="644" t="str">
        <f ca="1">IF('Extra look-up'!$H152="`Work Type","Check Work Type",IF(AND(H154="",I154="",G154="",K154="",L154=""),"",IF(OR(H154="",I154="",G154="",K154="",L154=""),"Check all fields completed correctly",IF(AND(H154="",OR(I154&lt;&gt;"",G154&lt;&gt;"",K154&lt;&gt;"")),"Check all fields completed correctly","OK"))))</f>
        <v/>
      </c>
      <c r="X154" s="636" t="str">
        <f>IF(G154="","",IF($C$9&lt;VLOOKUP(G154,'Eligible Technologies'!D:G,4,FALSE),$C$9,VLOOKUP(G154,'Eligible Technologies'!D:G,4,FALSE)))</f>
        <v/>
      </c>
      <c r="Y154" s="40" t="e">
        <f t="shared" si="32"/>
        <v>#VALUE!</v>
      </c>
      <c r="Z154" s="174" t="str">
        <f ca="1">IFERROR(IF($D$9 = "*Multi*",AVERAGE($AI$333:INDIRECT(CONCATENATE("Ai"&amp;Y154))),AVERAGE($AI$332:INDIRECT(CONCATENATE("Ai"&amp;Y154)))),"")</f>
        <v/>
      </c>
      <c r="AA154" s="23"/>
      <c r="AB154" s="601" t="str">
        <f t="shared" si="33"/>
        <v/>
      </c>
      <c r="AC154" s="23" t="str">
        <f>'Extra look-up'!F152</f>
        <v/>
      </c>
      <c r="AD154" s="23" t="str">
        <f ca="1">'Extra look-up'!H152</f>
        <v>OK</v>
      </c>
      <c r="AE154" s="23">
        <f t="shared" ca="1" si="34"/>
        <v>1</v>
      </c>
      <c r="AF154" s="23" t="str">
        <f>'Extra look-up'!F152</f>
        <v/>
      </c>
      <c r="AG154" s="23" t="str">
        <f>IF(E154="","",IF(ISNUMBER(MATCH(E154,'Backing Sheet - Buildings'!$AA$2:$AA$101,0)),1,0))</f>
        <v/>
      </c>
      <c r="AL154" s="23"/>
      <c r="AM154" s="23"/>
      <c r="AO154" s="23"/>
      <c r="AR154" s="26"/>
      <c r="AS154" s="26"/>
      <c r="AT154" s="322"/>
      <c r="AU154" s="304"/>
      <c r="AV154" s="90"/>
      <c r="AW154" s="88"/>
      <c r="AX154" s="88"/>
      <c r="AY154" s="88"/>
      <c r="AZ154" s="87"/>
      <c r="BA154" s="87"/>
      <c r="BB154" s="87"/>
      <c r="BC154" s="87"/>
      <c r="BD154" s="87"/>
      <c r="BE154" s="87"/>
      <c r="BF154" s="87"/>
      <c r="BG154" s="87"/>
      <c r="BH154" s="87"/>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row>
    <row r="155" spans="1:82" s="10" customFormat="1" ht="35.15" hidden="1" customHeight="1" outlineLevel="1" x14ac:dyDescent="0.3">
      <c r="A155" s="600" t="s">
        <v>938</v>
      </c>
      <c r="B155" s="327"/>
      <c r="C155" s="456"/>
      <c r="D155" s="456"/>
      <c r="E155" s="328"/>
      <c r="F155" s="784"/>
      <c r="G155" s="328"/>
      <c r="H155" s="328"/>
      <c r="I155" s="314"/>
      <c r="J155" s="787"/>
      <c r="K155" s="315"/>
      <c r="L155" s="832" t="str">
        <f t="shared" si="24"/>
        <v/>
      </c>
      <c r="M155" s="602">
        <f t="shared" si="25"/>
        <v>0</v>
      </c>
      <c r="N155" s="603"/>
      <c r="O155" s="646" t="str">
        <f t="shared" si="26"/>
        <v/>
      </c>
      <c r="P155" s="647" t="str">
        <f t="shared" si="27"/>
        <v/>
      </c>
      <c r="Q155" s="649" t="str">
        <f t="shared" si="31"/>
        <v/>
      </c>
      <c r="R155" s="647" t="str">
        <f t="shared" si="28"/>
        <v/>
      </c>
      <c r="S155" s="647" t="str">
        <f t="shared" si="29"/>
        <v/>
      </c>
      <c r="T155" s="648" t="str">
        <f t="shared" si="30"/>
        <v/>
      </c>
      <c r="U155" s="644" t="str">
        <f ca="1">IF('Extra look-up'!$H153="`Work Type","Check Work Type",IF(AND(H155="",I155="",G155="",K155="",L155=""),"",IF(OR(H155="",I155="",G155="",K155="",L155=""),"Check all fields completed correctly",IF(AND(H155="",OR(I155&lt;&gt;"",G155&lt;&gt;"",K155&lt;&gt;"")),"Check all fields completed correctly","OK"))))</f>
        <v/>
      </c>
      <c r="X155" s="636" t="str">
        <f>IF(G155="","",IF($C$9&lt;VLOOKUP(G155,'Eligible Technologies'!D:G,4,FALSE),$C$9,VLOOKUP(G155,'Eligible Technologies'!D:G,4,FALSE)))</f>
        <v/>
      </c>
      <c r="Y155" s="40" t="e">
        <f t="shared" si="32"/>
        <v>#VALUE!</v>
      </c>
      <c r="Z155" s="174" t="str">
        <f ca="1">IFERROR(IF($D$9 = "*Multi*",AVERAGE($AI$333:INDIRECT(CONCATENATE("Ai"&amp;Y155))),AVERAGE($AI$332:INDIRECT(CONCATENATE("Ai"&amp;Y155)))),"")</f>
        <v/>
      </c>
      <c r="AA155" s="23"/>
      <c r="AB155" s="601" t="str">
        <f t="shared" si="33"/>
        <v/>
      </c>
      <c r="AC155" s="23" t="str">
        <f>'Extra look-up'!F153</f>
        <v/>
      </c>
      <c r="AD155" s="23" t="str">
        <f ca="1">'Extra look-up'!H153</f>
        <v>OK</v>
      </c>
      <c r="AE155" s="23">
        <f t="shared" ca="1" si="34"/>
        <v>1</v>
      </c>
      <c r="AF155" s="23" t="str">
        <f>'Extra look-up'!F153</f>
        <v/>
      </c>
      <c r="AG155" s="23" t="str">
        <f>IF(E155="","",IF(ISNUMBER(MATCH(E155,'Backing Sheet - Buildings'!$AA$2:$AA$101,0)),1,0))</f>
        <v/>
      </c>
      <c r="AL155" s="23"/>
      <c r="AM155" s="23"/>
      <c r="AO155" s="23"/>
      <c r="AR155" s="26"/>
      <c r="AS155" s="26"/>
      <c r="AT155" s="322"/>
      <c r="AU155" s="304"/>
      <c r="AV155" s="90"/>
      <c r="AW155" s="88"/>
      <c r="AX155" s="88"/>
      <c r="AY155" s="88"/>
      <c r="AZ155" s="87"/>
      <c r="BA155" s="87"/>
      <c r="BB155" s="87"/>
      <c r="BC155" s="87"/>
      <c r="BD155" s="87"/>
      <c r="BE155" s="87"/>
      <c r="BF155" s="87"/>
      <c r="BG155" s="87"/>
      <c r="BH155" s="87"/>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row>
    <row r="156" spans="1:82" s="10" customFormat="1" ht="35.15" hidden="1" customHeight="1" outlineLevel="1" x14ac:dyDescent="0.3">
      <c r="A156" s="600" t="s">
        <v>939</v>
      </c>
      <c r="B156" s="327"/>
      <c r="C156" s="456"/>
      <c r="D156" s="456"/>
      <c r="E156" s="328"/>
      <c r="F156" s="784"/>
      <c r="G156" s="328"/>
      <c r="H156" s="328"/>
      <c r="I156" s="314"/>
      <c r="J156" s="787"/>
      <c r="K156" s="315"/>
      <c r="L156" s="832" t="str">
        <f t="shared" si="24"/>
        <v/>
      </c>
      <c r="M156" s="602">
        <f t="shared" si="25"/>
        <v>0</v>
      </c>
      <c r="N156" s="603"/>
      <c r="O156" s="646" t="str">
        <f t="shared" si="26"/>
        <v/>
      </c>
      <c r="P156" s="647" t="str">
        <f t="shared" si="27"/>
        <v/>
      </c>
      <c r="Q156" s="649" t="str">
        <f t="shared" si="31"/>
        <v/>
      </c>
      <c r="R156" s="647" t="str">
        <f t="shared" si="28"/>
        <v/>
      </c>
      <c r="S156" s="647" t="str">
        <f t="shared" si="29"/>
        <v/>
      </c>
      <c r="T156" s="648" t="str">
        <f t="shared" si="30"/>
        <v/>
      </c>
      <c r="U156" s="644" t="str">
        <f ca="1">IF('Extra look-up'!$H154="`Work Type","Check Work Type",IF(AND(H156="",I156="",G156="",K156="",L156=""),"",IF(OR(H156="",I156="",G156="",K156="",L156=""),"Check all fields completed correctly",IF(AND(H156="",OR(I156&lt;&gt;"",G156&lt;&gt;"",K156&lt;&gt;"")),"Check all fields completed correctly","OK"))))</f>
        <v/>
      </c>
      <c r="X156" s="636" t="str">
        <f>IF(G156="","",IF($C$9&lt;VLOOKUP(G156,'Eligible Technologies'!D:G,4,FALSE),$C$9,VLOOKUP(G156,'Eligible Technologies'!D:G,4,FALSE)))</f>
        <v/>
      </c>
      <c r="Y156" s="40" t="e">
        <f t="shared" si="32"/>
        <v>#VALUE!</v>
      </c>
      <c r="Z156" s="174" t="str">
        <f ca="1">IFERROR(IF($D$9 = "*Multi*",AVERAGE($AI$333:INDIRECT(CONCATENATE("Ai"&amp;Y156))),AVERAGE($AI$332:INDIRECT(CONCATENATE("Ai"&amp;Y156)))),"")</f>
        <v/>
      </c>
      <c r="AA156" s="23"/>
      <c r="AB156" s="601" t="str">
        <f t="shared" si="33"/>
        <v/>
      </c>
      <c r="AC156" s="23" t="str">
        <f>'Extra look-up'!F154</f>
        <v/>
      </c>
      <c r="AD156" s="23" t="str">
        <f ca="1">'Extra look-up'!H154</f>
        <v>OK</v>
      </c>
      <c r="AE156" s="23">
        <f t="shared" ca="1" si="34"/>
        <v>1</v>
      </c>
      <c r="AF156" s="23" t="str">
        <f>'Extra look-up'!F154</f>
        <v/>
      </c>
      <c r="AG156" s="23" t="str">
        <f>IF(E156="","",IF(ISNUMBER(MATCH(E156,'Backing Sheet - Buildings'!$AA$2:$AA$101,0)),1,0))</f>
        <v/>
      </c>
      <c r="AL156" s="23"/>
      <c r="AM156" s="23"/>
      <c r="AO156" s="23"/>
      <c r="AR156" s="26"/>
      <c r="AS156" s="26"/>
      <c r="AT156" s="322"/>
      <c r="AU156" s="304"/>
      <c r="AV156" s="90"/>
      <c r="AW156" s="88"/>
      <c r="AX156" s="88"/>
      <c r="AY156" s="88"/>
      <c r="AZ156" s="87"/>
      <c r="BA156" s="87"/>
      <c r="BB156" s="87"/>
      <c r="BC156" s="87"/>
      <c r="BD156" s="87"/>
      <c r="BE156" s="87"/>
      <c r="BF156" s="87"/>
      <c r="BG156" s="87"/>
      <c r="BH156" s="87"/>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row>
    <row r="157" spans="1:82" s="10" customFormat="1" ht="35.15" hidden="1" customHeight="1" outlineLevel="1" x14ac:dyDescent="0.3">
      <c r="A157" s="600" t="s">
        <v>940</v>
      </c>
      <c r="B157" s="327"/>
      <c r="C157" s="456"/>
      <c r="D157" s="456"/>
      <c r="E157" s="328"/>
      <c r="F157" s="784"/>
      <c r="G157" s="328"/>
      <c r="H157" s="328"/>
      <c r="I157" s="314"/>
      <c r="J157" s="787"/>
      <c r="K157" s="315"/>
      <c r="L157" s="832" t="str">
        <f t="shared" si="24"/>
        <v/>
      </c>
      <c r="M157" s="602">
        <f t="shared" si="25"/>
        <v>0</v>
      </c>
      <c r="N157" s="603"/>
      <c r="O157" s="646" t="str">
        <f t="shared" si="26"/>
        <v/>
      </c>
      <c r="P157" s="647" t="str">
        <f t="shared" si="27"/>
        <v/>
      </c>
      <c r="Q157" s="649" t="str">
        <f t="shared" si="31"/>
        <v/>
      </c>
      <c r="R157" s="647" t="str">
        <f t="shared" si="28"/>
        <v/>
      </c>
      <c r="S157" s="647" t="str">
        <f t="shared" si="29"/>
        <v/>
      </c>
      <c r="T157" s="648" t="str">
        <f t="shared" si="30"/>
        <v/>
      </c>
      <c r="U157" s="644" t="str">
        <f ca="1">IF('Extra look-up'!$H155="`Work Type","Check Work Type",IF(AND(H157="",I157="",G157="",K157="",L157=""),"",IF(OR(H157="",I157="",G157="",K157="",L157=""),"Check all fields completed correctly",IF(AND(H157="",OR(I157&lt;&gt;"",G157&lt;&gt;"",K157&lt;&gt;"")),"Check all fields completed correctly","OK"))))</f>
        <v/>
      </c>
      <c r="X157" s="636" t="str">
        <f>IF(G157="","",IF($C$9&lt;VLOOKUP(G157,'Eligible Technologies'!D:G,4,FALSE),$C$9,VLOOKUP(G157,'Eligible Technologies'!D:G,4,FALSE)))</f>
        <v/>
      </c>
      <c r="Y157" s="40" t="e">
        <f t="shared" si="32"/>
        <v>#VALUE!</v>
      </c>
      <c r="Z157" s="174" t="str">
        <f ca="1">IFERROR(IF($D$9 = "*Multi*",AVERAGE($AI$333:INDIRECT(CONCATENATE("Ai"&amp;Y157))),AVERAGE($AI$332:INDIRECT(CONCATENATE("Ai"&amp;Y157)))),"")</f>
        <v/>
      </c>
      <c r="AA157" s="23"/>
      <c r="AB157" s="601" t="str">
        <f t="shared" si="33"/>
        <v/>
      </c>
      <c r="AC157" s="23" t="str">
        <f>'Extra look-up'!F155</f>
        <v/>
      </c>
      <c r="AD157" s="23" t="str">
        <f ca="1">'Extra look-up'!H155</f>
        <v>OK</v>
      </c>
      <c r="AE157" s="23">
        <f t="shared" ca="1" si="34"/>
        <v>1</v>
      </c>
      <c r="AF157" s="23" t="str">
        <f>'Extra look-up'!F155</f>
        <v/>
      </c>
      <c r="AG157" s="23" t="str">
        <f>IF(E157="","",IF(ISNUMBER(MATCH(E157,'Backing Sheet - Buildings'!$AA$2:$AA$101,0)),1,0))</f>
        <v/>
      </c>
      <c r="AL157" s="23"/>
      <c r="AM157" s="23"/>
      <c r="AO157" s="23"/>
      <c r="AR157" s="26"/>
      <c r="AS157" s="26"/>
      <c r="AT157" s="322"/>
      <c r="AU157" s="304"/>
      <c r="AV157" s="90"/>
      <c r="AW157" s="88"/>
      <c r="AX157" s="88"/>
      <c r="AY157" s="88"/>
      <c r="AZ157" s="87"/>
      <c r="BA157" s="87"/>
      <c r="BB157" s="87"/>
      <c r="BC157" s="87"/>
      <c r="BD157" s="87"/>
      <c r="BE157" s="87"/>
      <c r="BF157" s="87"/>
      <c r="BG157" s="87"/>
      <c r="BH157" s="87"/>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row>
    <row r="158" spans="1:82" s="10" customFormat="1" ht="35.15" hidden="1" customHeight="1" outlineLevel="1" x14ac:dyDescent="0.3">
      <c r="A158" s="600" t="s">
        <v>941</v>
      </c>
      <c r="B158" s="327"/>
      <c r="C158" s="456"/>
      <c r="D158" s="456"/>
      <c r="E158" s="328"/>
      <c r="F158" s="784"/>
      <c r="G158" s="328"/>
      <c r="H158" s="328"/>
      <c r="I158" s="314"/>
      <c r="J158" s="787"/>
      <c r="K158" s="315"/>
      <c r="L158" s="832" t="str">
        <f t="shared" si="24"/>
        <v/>
      </c>
      <c r="M158" s="602">
        <f t="shared" si="25"/>
        <v>0</v>
      </c>
      <c r="N158" s="603"/>
      <c r="O158" s="646" t="str">
        <f t="shared" si="26"/>
        <v/>
      </c>
      <c r="P158" s="647" t="str">
        <f t="shared" si="27"/>
        <v/>
      </c>
      <c r="Q158" s="649" t="str">
        <f t="shared" si="31"/>
        <v/>
      </c>
      <c r="R158" s="647" t="str">
        <f t="shared" si="28"/>
        <v/>
      </c>
      <c r="S158" s="647" t="str">
        <f t="shared" si="29"/>
        <v/>
      </c>
      <c r="T158" s="648" t="str">
        <f t="shared" si="30"/>
        <v/>
      </c>
      <c r="U158" s="644" t="str">
        <f ca="1">IF('Extra look-up'!$H156="`Work Type","Check Work Type",IF(AND(H158="",I158="",G158="",K158="",L158=""),"",IF(OR(H158="",I158="",G158="",K158="",L158=""),"Check all fields completed correctly",IF(AND(H158="",OR(I158&lt;&gt;"",G158&lt;&gt;"",K158&lt;&gt;"")),"Check all fields completed correctly","OK"))))</f>
        <v/>
      </c>
      <c r="X158" s="636" t="str">
        <f>IF(G158="","",IF($C$9&lt;VLOOKUP(G158,'Eligible Technologies'!D:G,4,FALSE),$C$9,VLOOKUP(G158,'Eligible Technologies'!D:G,4,FALSE)))</f>
        <v/>
      </c>
      <c r="Y158" s="40" t="e">
        <f t="shared" si="32"/>
        <v>#VALUE!</v>
      </c>
      <c r="Z158" s="174" t="str">
        <f ca="1">IFERROR(IF($D$9 = "*Multi*",AVERAGE($AI$333:INDIRECT(CONCATENATE("Ai"&amp;Y158))),AVERAGE($AI$332:INDIRECT(CONCATENATE("Ai"&amp;Y158)))),"")</f>
        <v/>
      </c>
      <c r="AA158" s="23"/>
      <c r="AB158" s="601" t="str">
        <f t="shared" si="33"/>
        <v/>
      </c>
      <c r="AC158" s="23" t="str">
        <f>'Extra look-up'!F156</f>
        <v/>
      </c>
      <c r="AD158" s="23" t="str">
        <f ca="1">'Extra look-up'!H156</f>
        <v>OK</v>
      </c>
      <c r="AE158" s="23">
        <f t="shared" ca="1" si="34"/>
        <v>1</v>
      </c>
      <c r="AF158" s="23" t="str">
        <f>'Extra look-up'!F156</f>
        <v/>
      </c>
      <c r="AG158" s="23" t="str">
        <f>IF(E158="","",IF(ISNUMBER(MATCH(E158,'Backing Sheet - Buildings'!$AA$2:$AA$101,0)),1,0))</f>
        <v/>
      </c>
      <c r="AL158" s="23"/>
      <c r="AM158" s="23"/>
      <c r="AO158" s="23"/>
      <c r="AR158" s="26"/>
      <c r="AS158" s="26"/>
      <c r="AT158" s="322"/>
      <c r="AU158" s="304"/>
      <c r="AV158" s="90"/>
      <c r="AW158" s="88"/>
      <c r="AX158" s="88"/>
      <c r="AY158" s="88"/>
      <c r="AZ158" s="87"/>
      <c r="BA158" s="87"/>
      <c r="BB158" s="87"/>
      <c r="BC158" s="87"/>
      <c r="BD158" s="87"/>
      <c r="BE158" s="87"/>
      <c r="BF158" s="87"/>
      <c r="BG158" s="87"/>
      <c r="BH158" s="87"/>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row>
    <row r="159" spans="1:82" s="10" customFormat="1" ht="35.15" hidden="1" customHeight="1" outlineLevel="1" x14ac:dyDescent="0.3">
      <c r="A159" s="600" t="s">
        <v>942</v>
      </c>
      <c r="B159" s="327"/>
      <c r="C159" s="456"/>
      <c r="D159" s="456"/>
      <c r="E159" s="328"/>
      <c r="F159" s="784"/>
      <c r="G159" s="328"/>
      <c r="H159" s="328"/>
      <c r="I159" s="314"/>
      <c r="J159" s="787"/>
      <c r="K159" s="315"/>
      <c r="L159" s="832" t="str">
        <f t="shared" si="24"/>
        <v/>
      </c>
      <c r="M159" s="602">
        <f t="shared" si="25"/>
        <v>0</v>
      </c>
      <c r="N159" s="603"/>
      <c r="O159" s="646" t="str">
        <f t="shared" si="26"/>
        <v/>
      </c>
      <c r="P159" s="647" t="str">
        <f t="shared" si="27"/>
        <v/>
      </c>
      <c r="Q159" s="649" t="str">
        <f t="shared" si="31"/>
        <v/>
      </c>
      <c r="R159" s="647" t="str">
        <f t="shared" si="28"/>
        <v/>
      </c>
      <c r="S159" s="647" t="str">
        <f t="shared" si="29"/>
        <v/>
      </c>
      <c r="T159" s="648" t="str">
        <f t="shared" si="30"/>
        <v/>
      </c>
      <c r="U159" s="644" t="str">
        <f ca="1">IF('Extra look-up'!$H157="`Work Type","Check Work Type",IF(AND(H159="",I159="",G159="",K159="",L159=""),"",IF(OR(H159="",I159="",G159="",K159="",L159=""),"Check all fields completed correctly",IF(AND(H159="",OR(I159&lt;&gt;"",G159&lt;&gt;"",K159&lt;&gt;"")),"Check all fields completed correctly","OK"))))</f>
        <v/>
      </c>
      <c r="X159" s="636" t="str">
        <f>IF(G159="","",IF($C$9&lt;VLOOKUP(G159,'Eligible Technologies'!D:G,4,FALSE),$C$9,VLOOKUP(G159,'Eligible Technologies'!D:G,4,FALSE)))</f>
        <v/>
      </c>
      <c r="Y159" s="40" t="e">
        <f t="shared" si="32"/>
        <v>#VALUE!</v>
      </c>
      <c r="Z159" s="174" t="str">
        <f ca="1">IFERROR(IF($D$9 = "*Multi*",AVERAGE($AI$333:INDIRECT(CONCATENATE("Ai"&amp;Y159))),AVERAGE($AI$332:INDIRECT(CONCATENATE("Ai"&amp;Y159)))),"")</f>
        <v/>
      </c>
      <c r="AA159" s="23"/>
      <c r="AB159" s="601" t="str">
        <f t="shared" si="33"/>
        <v/>
      </c>
      <c r="AC159" s="23" t="str">
        <f>'Extra look-up'!F157</f>
        <v/>
      </c>
      <c r="AD159" s="23" t="str">
        <f ca="1">'Extra look-up'!H157</f>
        <v>OK</v>
      </c>
      <c r="AE159" s="23">
        <f t="shared" ca="1" si="34"/>
        <v>1</v>
      </c>
      <c r="AF159" s="23" t="str">
        <f>'Extra look-up'!F157</f>
        <v/>
      </c>
      <c r="AG159" s="23" t="str">
        <f>IF(E159="","",IF(ISNUMBER(MATCH(E159,'Backing Sheet - Buildings'!$AA$2:$AA$101,0)),1,0))</f>
        <v/>
      </c>
      <c r="AL159" s="23"/>
      <c r="AM159" s="23"/>
      <c r="AO159" s="23"/>
      <c r="AR159" s="26"/>
      <c r="AS159" s="26"/>
      <c r="AT159" s="322"/>
      <c r="AU159" s="304"/>
      <c r="AV159" s="90"/>
      <c r="AW159" s="88"/>
      <c r="AX159" s="88"/>
      <c r="AY159" s="88"/>
      <c r="AZ159" s="87"/>
      <c r="BA159" s="87"/>
      <c r="BB159" s="87"/>
      <c r="BC159" s="87"/>
      <c r="BD159" s="87"/>
      <c r="BE159" s="87"/>
      <c r="BF159" s="87"/>
      <c r="BG159" s="87"/>
      <c r="BH159" s="87"/>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row>
    <row r="160" spans="1:82" s="10" customFormat="1" ht="35.15" hidden="1" customHeight="1" outlineLevel="1" x14ac:dyDescent="0.3">
      <c r="A160" s="600" t="s">
        <v>943</v>
      </c>
      <c r="B160" s="327"/>
      <c r="C160" s="456"/>
      <c r="D160" s="456"/>
      <c r="E160" s="328"/>
      <c r="F160" s="784"/>
      <c r="G160" s="328"/>
      <c r="H160" s="328"/>
      <c r="I160" s="314"/>
      <c r="J160" s="787"/>
      <c r="K160" s="315"/>
      <c r="L160" s="832" t="str">
        <f t="shared" si="24"/>
        <v/>
      </c>
      <c r="M160" s="602">
        <f t="shared" si="25"/>
        <v>0</v>
      </c>
      <c r="N160" s="603"/>
      <c r="O160" s="646" t="str">
        <f t="shared" si="26"/>
        <v/>
      </c>
      <c r="P160" s="647" t="str">
        <f t="shared" si="27"/>
        <v/>
      </c>
      <c r="Q160" s="649" t="str">
        <f t="shared" si="31"/>
        <v/>
      </c>
      <c r="R160" s="647" t="str">
        <f t="shared" si="28"/>
        <v/>
      </c>
      <c r="S160" s="647" t="str">
        <f t="shared" si="29"/>
        <v/>
      </c>
      <c r="T160" s="648" t="str">
        <f t="shared" si="30"/>
        <v/>
      </c>
      <c r="U160" s="644" t="str">
        <f ca="1">IF('Extra look-up'!$H158="`Work Type","Check Work Type",IF(AND(H160="",I160="",G160="",K160="",L160=""),"",IF(OR(H160="",I160="",G160="",K160="",L160=""),"Check all fields completed correctly",IF(AND(H160="",OR(I160&lt;&gt;"",G160&lt;&gt;"",K160&lt;&gt;"")),"Check all fields completed correctly","OK"))))</f>
        <v/>
      </c>
      <c r="X160" s="636" t="str">
        <f>IF(G160="","",IF($C$9&lt;VLOOKUP(G160,'Eligible Technologies'!D:G,4,FALSE),$C$9,VLOOKUP(G160,'Eligible Technologies'!D:G,4,FALSE)))</f>
        <v/>
      </c>
      <c r="Y160" s="40" t="e">
        <f t="shared" si="32"/>
        <v>#VALUE!</v>
      </c>
      <c r="Z160" s="174" t="str">
        <f ca="1">IFERROR(IF($D$9 = "*Multi*",AVERAGE($AI$333:INDIRECT(CONCATENATE("Ai"&amp;Y160))),AVERAGE($AI$332:INDIRECT(CONCATENATE("Ai"&amp;Y160)))),"")</f>
        <v/>
      </c>
      <c r="AA160" s="23"/>
      <c r="AB160" s="601" t="str">
        <f t="shared" si="33"/>
        <v/>
      </c>
      <c r="AC160" s="23" t="str">
        <f>'Extra look-up'!F158</f>
        <v/>
      </c>
      <c r="AD160" s="23" t="str">
        <f ca="1">'Extra look-up'!H158</f>
        <v>OK</v>
      </c>
      <c r="AE160" s="23">
        <f t="shared" ca="1" si="34"/>
        <v>1</v>
      </c>
      <c r="AF160" s="23" t="str">
        <f>'Extra look-up'!F158</f>
        <v/>
      </c>
      <c r="AG160" s="23" t="str">
        <f>IF(E160="","",IF(ISNUMBER(MATCH(E160,'Backing Sheet - Buildings'!$AA$2:$AA$101,0)),1,0))</f>
        <v/>
      </c>
      <c r="AL160" s="23"/>
      <c r="AM160" s="23"/>
      <c r="AO160" s="23"/>
      <c r="AR160" s="26"/>
      <c r="AS160" s="26"/>
      <c r="AT160" s="322"/>
      <c r="AU160" s="304"/>
      <c r="AV160" s="90"/>
      <c r="AW160" s="88"/>
      <c r="AX160" s="88"/>
      <c r="AY160" s="88"/>
      <c r="AZ160" s="87"/>
      <c r="BA160" s="87"/>
      <c r="BB160" s="87"/>
      <c r="BC160" s="87"/>
      <c r="BD160" s="87"/>
      <c r="BE160" s="87"/>
      <c r="BF160" s="87"/>
      <c r="BG160" s="87"/>
      <c r="BH160" s="87"/>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row>
    <row r="161" spans="1:82" s="10" customFormat="1" ht="35.15" hidden="1" customHeight="1" outlineLevel="1" x14ac:dyDescent="0.3">
      <c r="A161" s="600" t="s">
        <v>944</v>
      </c>
      <c r="B161" s="327"/>
      <c r="C161" s="456"/>
      <c r="D161" s="456"/>
      <c r="E161" s="328"/>
      <c r="F161" s="784"/>
      <c r="G161" s="328"/>
      <c r="H161" s="328"/>
      <c r="I161" s="314"/>
      <c r="J161" s="787"/>
      <c r="K161" s="315"/>
      <c r="L161" s="832" t="str">
        <f t="shared" si="24"/>
        <v/>
      </c>
      <c r="M161" s="602">
        <f t="shared" si="25"/>
        <v>0</v>
      </c>
      <c r="N161" s="603"/>
      <c r="O161" s="646" t="str">
        <f t="shared" si="26"/>
        <v/>
      </c>
      <c r="P161" s="647" t="str">
        <f t="shared" si="27"/>
        <v/>
      </c>
      <c r="Q161" s="649" t="str">
        <f t="shared" si="31"/>
        <v/>
      </c>
      <c r="R161" s="647" t="str">
        <f t="shared" si="28"/>
        <v/>
      </c>
      <c r="S161" s="647" t="str">
        <f t="shared" si="29"/>
        <v/>
      </c>
      <c r="T161" s="648" t="str">
        <f t="shared" si="30"/>
        <v/>
      </c>
      <c r="U161" s="644" t="str">
        <f ca="1">IF('Extra look-up'!$H159="`Work Type","Check Work Type",IF(AND(H161="",I161="",G161="",K161="",L161=""),"",IF(OR(H161="",I161="",G161="",K161="",L161=""),"Check all fields completed correctly",IF(AND(H161="",OR(I161&lt;&gt;"",G161&lt;&gt;"",K161&lt;&gt;"")),"Check all fields completed correctly","OK"))))</f>
        <v/>
      </c>
      <c r="X161" s="636" t="str">
        <f>IF(G161="","",IF($C$9&lt;VLOOKUP(G161,'Eligible Technologies'!D:G,4,FALSE),$C$9,VLOOKUP(G161,'Eligible Technologies'!D:G,4,FALSE)))</f>
        <v/>
      </c>
      <c r="Y161" s="40" t="e">
        <f t="shared" si="32"/>
        <v>#VALUE!</v>
      </c>
      <c r="Z161" s="174" t="str">
        <f ca="1">IFERROR(IF($D$9 = "*Multi*",AVERAGE($AI$333:INDIRECT(CONCATENATE("Ai"&amp;Y161))),AVERAGE($AI$332:INDIRECT(CONCATENATE("Ai"&amp;Y161)))),"")</f>
        <v/>
      </c>
      <c r="AA161" s="23"/>
      <c r="AB161" s="601" t="str">
        <f t="shared" si="33"/>
        <v/>
      </c>
      <c r="AC161" s="23" t="str">
        <f>'Extra look-up'!F159</f>
        <v/>
      </c>
      <c r="AD161" s="23" t="str">
        <f ca="1">'Extra look-up'!H159</f>
        <v>OK</v>
      </c>
      <c r="AE161" s="23">
        <f t="shared" ca="1" si="34"/>
        <v>1</v>
      </c>
      <c r="AF161" s="23" t="str">
        <f>'Extra look-up'!F159</f>
        <v/>
      </c>
      <c r="AG161" s="23" t="str">
        <f>IF(E161="","",IF(ISNUMBER(MATCH(E161,'Backing Sheet - Buildings'!$AA$2:$AA$101,0)),1,0))</f>
        <v/>
      </c>
      <c r="AL161" s="23"/>
      <c r="AM161" s="23"/>
      <c r="AO161" s="23"/>
      <c r="AR161" s="26"/>
      <c r="AS161" s="26"/>
      <c r="AT161" s="322"/>
      <c r="AU161" s="304"/>
      <c r="AV161" s="90"/>
      <c r="AW161" s="88"/>
      <c r="AX161" s="88"/>
      <c r="AY161" s="88"/>
      <c r="AZ161" s="87"/>
      <c r="BA161" s="87"/>
      <c r="BB161" s="87"/>
      <c r="BC161" s="87"/>
      <c r="BD161" s="87"/>
      <c r="BE161" s="87"/>
      <c r="BF161" s="87"/>
      <c r="BG161" s="87"/>
      <c r="BH161" s="87"/>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row>
    <row r="162" spans="1:82" s="10" customFormat="1" ht="35.15" hidden="1" customHeight="1" outlineLevel="1" x14ac:dyDescent="0.3">
      <c r="A162" s="600" t="s">
        <v>945</v>
      </c>
      <c r="B162" s="327"/>
      <c r="C162" s="456"/>
      <c r="D162" s="456"/>
      <c r="E162" s="328"/>
      <c r="F162" s="784"/>
      <c r="G162" s="328"/>
      <c r="H162" s="328"/>
      <c r="I162" s="314"/>
      <c r="J162" s="787"/>
      <c r="K162" s="315"/>
      <c r="L162" s="832" t="str">
        <f t="shared" si="24"/>
        <v/>
      </c>
      <c r="M162" s="602">
        <f t="shared" si="25"/>
        <v>0</v>
      </c>
      <c r="N162" s="603"/>
      <c r="O162" s="646" t="str">
        <f t="shared" si="26"/>
        <v/>
      </c>
      <c r="P162" s="647" t="str">
        <f t="shared" si="27"/>
        <v/>
      </c>
      <c r="Q162" s="649" t="str">
        <f t="shared" si="31"/>
        <v/>
      </c>
      <c r="R162" s="647" t="str">
        <f t="shared" si="28"/>
        <v/>
      </c>
      <c r="S162" s="647" t="str">
        <f t="shared" si="29"/>
        <v/>
      </c>
      <c r="T162" s="648" t="str">
        <f t="shared" si="30"/>
        <v/>
      </c>
      <c r="U162" s="644" t="str">
        <f ca="1">IF('Extra look-up'!$H160="`Work Type","Check Work Type",IF(AND(H162="",I162="",G162="",K162="",L162=""),"",IF(OR(H162="",I162="",G162="",K162="",L162=""),"Check all fields completed correctly",IF(AND(H162="",OR(I162&lt;&gt;"",G162&lt;&gt;"",K162&lt;&gt;"")),"Check all fields completed correctly","OK"))))</f>
        <v/>
      </c>
      <c r="X162" s="636" t="str">
        <f>IF(G162="","",IF($C$9&lt;VLOOKUP(G162,'Eligible Technologies'!D:G,4,FALSE),$C$9,VLOOKUP(G162,'Eligible Technologies'!D:G,4,FALSE)))</f>
        <v/>
      </c>
      <c r="Y162" s="40" t="e">
        <f t="shared" si="32"/>
        <v>#VALUE!</v>
      </c>
      <c r="Z162" s="174" t="str">
        <f ca="1">IFERROR(IF($D$9 = "*Multi*",AVERAGE($AI$333:INDIRECT(CONCATENATE("Ai"&amp;Y162))),AVERAGE($AI$332:INDIRECT(CONCATENATE("Ai"&amp;Y162)))),"")</f>
        <v/>
      </c>
      <c r="AA162" s="23"/>
      <c r="AB162" s="601" t="str">
        <f t="shared" si="33"/>
        <v/>
      </c>
      <c r="AC162" s="23" t="str">
        <f>'Extra look-up'!F160</f>
        <v/>
      </c>
      <c r="AD162" s="23" t="str">
        <f ca="1">'Extra look-up'!H160</f>
        <v>OK</v>
      </c>
      <c r="AE162" s="23">
        <f t="shared" ca="1" si="34"/>
        <v>1</v>
      </c>
      <c r="AF162" s="23" t="str">
        <f>'Extra look-up'!F160</f>
        <v/>
      </c>
      <c r="AG162" s="23" t="str">
        <f>IF(E162="","",IF(ISNUMBER(MATCH(E162,'Backing Sheet - Buildings'!$AA$2:$AA$101,0)),1,0))</f>
        <v/>
      </c>
      <c r="AL162" s="23"/>
      <c r="AM162" s="23"/>
      <c r="AO162" s="23"/>
      <c r="AR162" s="26"/>
      <c r="AS162" s="26"/>
      <c r="AT162" s="322"/>
      <c r="AU162" s="304"/>
      <c r="AV162" s="90"/>
      <c r="AW162" s="88"/>
      <c r="AX162" s="88"/>
      <c r="AY162" s="88"/>
      <c r="AZ162" s="87"/>
      <c r="BA162" s="87"/>
      <c r="BB162" s="87"/>
      <c r="BC162" s="87"/>
      <c r="BD162" s="87"/>
      <c r="BE162" s="87"/>
      <c r="BF162" s="87"/>
      <c r="BG162" s="87"/>
      <c r="BH162" s="87"/>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row>
    <row r="163" spans="1:82" s="10" customFormat="1" ht="35.15" hidden="1" customHeight="1" outlineLevel="1" x14ac:dyDescent="0.3">
      <c r="A163" s="600" t="s">
        <v>946</v>
      </c>
      <c r="B163" s="327"/>
      <c r="C163" s="456"/>
      <c r="D163" s="456"/>
      <c r="E163" s="328"/>
      <c r="F163" s="784"/>
      <c r="G163" s="328"/>
      <c r="H163" s="328"/>
      <c r="I163" s="314"/>
      <c r="J163" s="787"/>
      <c r="K163" s="315"/>
      <c r="L163" s="832" t="str">
        <f t="shared" si="24"/>
        <v/>
      </c>
      <c r="M163" s="602">
        <f t="shared" si="25"/>
        <v>0</v>
      </c>
      <c r="N163" s="603"/>
      <c r="O163" s="646" t="str">
        <f t="shared" si="26"/>
        <v/>
      </c>
      <c r="P163" s="647" t="str">
        <f t="shared" si="27"/>
        <v/>
      </c>
      <c r="Q163" s="649" t="str">
        <f t="shared" si="31"/>
        <v/>
      </c>
      <c r="R163" s="647" t="str">
        <f t="shared" si="28"/>
        <v/>
      </c>
      <c r="S163" s="647" t="str">
        <f t="shared" si="29"/>
        <v/>
      </c>
      <c r="T163" s="648" t="str">
        <f t="shared" si="30"/>
        <v/>
      </c>
      <c r="U163" s="644" t="str">
        <f ca="1">IF('Extra look-up'!$H161="`Work Type","Check Work Type",IF(AND(H163="",I163="",G163="",K163="",L163=""),"",IF(OR(H163="",I163="",G163="",K163="",L163=""),"Check all fields completed correctly",IF(AND(H163="",OR(I163&lt;&gt;"",G163&lt;&gt;"",K163&lt;&gt;"")),"Check all fields completed correctly","OK"))))</f>
        <v/>
      </c>
      <c r="X163" s="636" t="str">
        <f>IF(G163="","",IF($C$9&lt;VLOOKUP(G163,'Eligible Technologies'!D:G,4,FALSE),$C$9,VLOOKUP(G163,'Eligible Technologies'!D:G,4,FALSE)))</f>
        <v/>
      </c>
      <c r="Y163" s="40" t="e">
        <f t="shared" si="32"/>
        <v>#VALUE!</v>
      </c>
      <c r="Z163" s="174" t="str">
        <f ca="1">IFERROR(IF($D$9 = "*Multi*",AVERAGE($AI$333:INDIRECT(CONCATENATE("Ai"&amp;Y163))),AVERAGE($AI$332:INDIRECT(CONCATENATE("Ai"&amp;Y163)))),"")</f>
        <v/>
      </c>
      <c r="AA163" s="23"/>
      <c r="AB163" s="601" t="str">
        <f t="shared" si="33"/>
        <v/>
      </c>
      <c r="AC163" s="23" t="str">
        <f>'Extra look-up'!F161</f>
        <v/>
      </c>
      <c r="AD163" s="23" t="str">
        <f ca="1">'Extra look-up'!H161</f>
        <v>OK</v>
      </c>
      <c r="AE163" s="23">
        <f t="shared" ca="1" si="34"/>
        <v>1</v>
      </c>
      <c r="AF163" s="23" t="str">
        <f>'Extra look-up'!F161</f>
        <v/>
      </c>
      <c r="AG163" s="23" t="str">
        <f>IF(E163="","",IF(ISNUMBER(MATCH(E163,'Backing Sheet - Buildings'!$AA$2:$AA$101,0)),1,0))</f>
        <v/>
      </c>
      <c r="AL163" s="23"/>
      <c r="AM163" s="23"/>
      <c r="AO163" s="23"/>
      <c r="AR163" s="26"/>
      <c r="AS163" s="26"/>
      <c r="AT163" s="322"/>
      <c r="AU163" s="304"/>
      <c r="AV163" s="90"/>
      <c r="AW163" s="88"/>
      <c r="AX163" s="88"/>
      <c r="AY163" s="88"/>
      <c r="AZ163" s="87"/>
      <c r="BA163" s="87"/>
      <c r="BB163" s="87"/>
      <c r="BC163" s="87"/>
      <c r="BD163" s="87"/>
      <c r="BE163" s="87"/>
      <c r="BF163" s="87"/>
      <c r="BG163" s="87"/>
      <c r="BH163" s="87"/>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row>
    <row r="164" spans="1:82" s="10" customFormat="1" ht="35.15" hidden="1" customHeight="1" outlineLevel="1" x14ac:dyDescent="0.3">
      <c r="A164" s="600" t="s">
        <v>947</v>
      </c>
      <c r="B164" s="327"/>
      <c r="C164" s="456"/>
      <c r="D164" s="456"/>
      <c r="E164" s="328"/>
      <c r="F164" s="784"/>
      <c r="G164" s="328"/>
      <c r="H164" s="328"/>
      <c r="I164" s="314"/>
      <c r="J164" s="787"/>
      <c r="K164" s="315"/>
      <c r="L164" s="832" t="str">
        <f t="shared" si="24"/>
        <v/>
      </c>
      <c r="M164" s="602">
        <f t="shared" si="25"/>
        <v>0</v>
      </c>
      <c r="N164" s="603"/>
      <c r="O164" s="646" t="str">
        <f t="shared" si="26"/>
        <v/>
      </c>
      <c r="P164" s="647" t="str">
        <f t="shared" si="27"/>
        <v/>
      </c>
      <c r="Q164" s="649" t="str">
        <f t="shared" si="31"/>
        <v/>
      </c>
      <c r="R164" s="647" t="str">
        <f t="shared" si="28"/>
        <v/>
      </c>
      <c r="S164" s="647" t="str">
        <f t="shared" si="29"/>
        <v/>
      </c>
      <c r="T164" s="648" t="str">
        <f t="shared" si="30"/>
        <v/>
      </c>
      <c r="U164" s="644" t="str">
        <f ca="1">IF('Extra look-up'!$H162="`Work Type","Check Work Type",IF(AND(H164="",I164="",G164="",K164="",L164=""),"",IF(OR(H164="",I164="",G164="",K164="",L164=""),"Check all fields completed correctly",IF(AND(H164="",OR(I164&lt;&gt;"",G164&lt;&gt;"",K164&lt;&gt;"")),"Check all fields completed correctly","OK"))))</f>
        <v/>
      </c>
      <c r="X164" s="636" t="str">
        <f>IF(G164="","",IF($C$9&lt;VLOOKUP(G164,'Eligible Technologies'!D:G,4,FALSE),$C$9,VLOOKUP(G164,'Eligible Technologies'!D:G,4,FALSE)))</f>
        <v/>
      </c>
      <c r="Y164" s="40" t="e">
        <f t="shared" si="32"/>
        <v>#VALUE!</v>
      </c>
      <c r="Z164" s="174" t="str">
        <f ca="1">IFERROR(IF($D$9 = "*Multi*",AVERAGE($AI$333:INDIRECT(CONCATENATE("Ai"&amp;Y164))),AVERAGE($AI$332:INDIRECT(CONCATENATE("Ai"&amp;Y164)))),"")</f>
        <v/>
      </c>
      <c r="AA164" s="23"/>
      <c r="AB164" s="601" t="str">
        <f t="shared" si="33"/>
        <v/>
      </c>
      <c r="AC164" s="23" t="str">
        <f>'Extra look-up'!F162</f>
        <v/>
      </c>
      <c r="AD164" s="23" t="str">
        <f ca="1">'Extra look-up'!H162</f>
        <v>OK</v>
      </c>
      <c r="AE164" s="23">
        <f t="shared" ca="1" si="34"/>
        <v>1</v>
      </c>
      <c r="AF164" s="23" t="str">
        <f>'Extra look-up'!F162</f>
        <v/>
      </c>
      <c r="AG164" s="23" t="str">
        <f>IF(E164="","",IF(ISNUMBER(MATCH(E164,'Backing Sheet - Buildings'!$AA$2:$AA$101,0)),1,0))</f>
        <v/>
      </c>
      <c r="AL164" s="23"/>
      <c r="AM164" s="23"/>
      <c r="AO164" s="23"/>
      <c r="AR164" s="26"/>
      <c r="AS164" s="26"/>
      <c r="AT164" s="322"/>
      <c r="AU164" s="304"/>
      <c r="AV164" s="90"/>
      <c r="AW164" s="88"/>
      <c r="AX164" s="88"/>
      <c r="AY164" s="88"/>
      <c r="AZ164" s="87"/>
      <c r="BA164" s="87"/>
      <c r="BB164" s="87"/>
      <c r="BC164" s="87"/>
      <c r="BD164" s="87"/>
      <c r="BE164" s="87"/>
      <c r="BF164" s="87"/>
      <c r="BG164" s="87"/>
      <c r="BH164" s="87"/>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row>
    <row r="165" spans="1:82" s="10" customFormat="1" ht="35.15" hidden="1" customHeight="1" outlineLevel="1" x14ac:dyDescent="0.3">
      <c r="A165" s="600" t="s">
        <v>948</v>
      </c>
      <c r="B165" s="327"/>
      <c r="C165" s="456"/>
      <c r="D165" s="456"/>
      <c r="E165" s="328"/>
      <c r="F165" s="784"/>
      <c r="G165" s="328"/>
      <c r="H165" s="328"/>
      <c r="I165" s="314"/>
      <c r="J165" s="787"/>
      <c r="K165" s="315"/>
      <c r="L165" s="832" t="str">
        <f t="shared" si="24"/>
        <v/>
      </c>
      <c r="M165" s="602">
        <f t="shared" si="25"/>
        <v>0</v>
      </c>
      <c r="N165" s="603"/>
      <c r="O165" s="646" t="str">
        <f t="shared" si="26"/>
        <v/>
      </c>
      <c r="P165" s="647" t="str">
        <f t="shared" si="27"/>
        <v/>
      </c>
      <c r="Q165" s="649" t="str">
        <f t="shared" si="31"/>
        <v/>
      </c>
      <c r="R165" s="647" t="str">
        <f t="shared" si="28"/>
        <v/>
      </c>
      <c r="S165" s="647" t="str">
        <f t="shared" si="29"/>
        <v/>
      </c>
      <c r="T165" s="648" t="str">
        <f t="shared" si="30"/>
        <v/>
      </c>
      <c r="U165" s="644" t="str">
        <f ca="1">IF('Extra look-up'!$H163="`Work Type","Check Work Type",IF(AND(H165="",I165="",G165="",K165="",L165=""),"",IF(OR(H165="",I165="",G165="",K165="",L165=""),"Check all fields completed correctly",IF(AND(H165="",OR(I165&lt;&gt;"",G165&lt;&gt;"",K165&lt;&gt;"")),"Check all fields completed correctly","OK"))))</f>
        <v/>
      </c>
      <c r="X165" s="636" t="str">
        <f>IF(G165="","",IF($C$9&lt;VLOOKUP(G165,'Eligible Technologies'!D:G,4,FALSE),$C$9,VLOOKUP(G165,'Eligible Technologies'!D:G,4,FALSE)))</f>
        <v/>
      </c>
      <c r="Y165" s="40" t="e">
        <f t="shared" si="32"/>
        <v>#VALUE!</v>
      </c>
      <c r="Z165" s="174" t="str">
        <f ca="1">IFERROR(IF($D$9 = "*Multi*",AVERAGE($AI$333:INDIRECT(CONCATENATE("Ai"&amp;Y165))),AVERAGE($AI$332:INDIRECT(CONCATENATE("Ai"&amp;Y165)))),"")</f>
        <v/>
      </c>
      <c r="AA165" s="23"/>
      <c r="AB165" s="601" t="str">
        <f t="shared" si="33"/>
        <v/>
      </c>
      <c r="AC165" s="23" t="str">
        <f>'Extra look-up'!F163</f>
        <v/>
      </c>
      <c r="AD165" s="23" t="str">
        <f ca="1">'Extra look-up'!H163</f>
        <v>OK</v>
      </c>
      <c r="AE165" s="23">
        <f t="shared" ca="1" si="34"/>
        <v>1</v>
      </c>
      <c r="AF165" s="23" t="str">
        <f>'Extra look-up'!F163</f>
        <v/>
      </c>
      <c r="AG165" s="23" t="str">
        <f>IF(E165="","",IF(ISNUMBER(MATCH(E165,'Backing Sheet - Buildings'!$AA$2:$AA$101,0)),1,0))</f>
        <v/>
      </c>
      <c r="AL165" s="23"/>
      <c r="AM165" s="23"/>
      <c r="AO165" s="23"/>
      <c r="AR165" s="26"/>
      <c r="AS165" s="26"/>
      <c r="AT165" s="322"/>
      <c r="AU165" s="304"/>
      <c r="AV165" s="90"/>
      <c r="AW165" s="88"/>
      <c r="AX165" s="88"/>
      <c r="AY165" s="88"/>
      <c r="AZ165" s="87"/>
      <c r="BA165" s="87"/>
      <c r="BB165" s="87"/>
      <c r="BC165" s="87"/>
      <c r="BD165" s="87"/>
      <c r="BE165" s="87"/>
      <c r="BF165" s="87"/>
      <c r="BG165" s="87"/>
      <c r="BH165" s="87"/>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row>
    <row r="166" spans="1:82" s="10" customFormat="1" ht="35.15" hidden="1" customHeight="1" outlineLevel="1" x14ac:dyDescent="0.3">
      <c r="A166" s="600" t="s">
        <v>949</v>
      </c>
      <c r="B166" s="327"/>
      <c r="C166" s="456"/>
      <c r="D166" s="456"/>
      <c r="E166" s="328"/>
      <c r="F166" s="784"/>
      <c r="G166" s="328"/>
      <c r="H166" s="328"/>
      <c r="I166" s="314"/>
      <c r="J166" s="787"/>
      <c r="K166" s="315"/>
      <c r="L166" s="832" t="str">
        <f t="shared" si="24"/>
        <v/>
      </c>
      <c r="M166" s="602">
        <f t="shared" si="25"/>
        <v>0</v>
      </c>
      <c r="N166" s="603"/>
      <c r="O166" s="646" t="str">
        <f t="shared" si="26"/>
        <v/>
      </c>
      <c r="P166" s="647" t="str">
        <f t="shared" si="27"/>
        <v/>
      </c>
      <c r="Q166" s="649" t="str">
        <f t="shared" si="31"/>
        <v/>
      </c>
      <c r="R166" s="647" t="str">
        <f t="shared" si="28"/>
        <v/>
      </c>
      <c r="S166" s="647" t="str">
        <f t="shared" si="29"/>
        <v/>
      </c>
      <c r="T166" s="648" t="str">
        <f t="shared" si="30"/>
        <v/>
      </c>
      <c r="U166" s="644" t="str">
        <f ca="1">IF('Extra look-up'!$H164="`Work Type","Check Work Type",IF(AND(H166="",I166="",G166="",K166="",L166=""),"",IF(OR(H166="",I166="",G166="",K166="",L166=""),"Check all fields completed correctly",IF(AND(H166="",OR(I166&lt;&gt;"",G166&lt;&gt;"",K166&lt;&gt;"")),"Check all fields completed correctly","OK"))))</f>
        <v/>
      </c>
      <c r="X166" s="636" t="str">
        <f>IF(G166="","",IF($C$9&lt;VLOOKUP(G166,'Eligible Technologies'!D:G,4,FALSE),$C$9,VLOOKUP(G166,'Eligible Technologies'!D:G,4,FALSE)))</f>
        <v/>
      </c>
      <c r="Y166" s="40" t="e">
        <f t="shared" si="32"/>
        <v>#VALUE!</v>
      </c>
      <c r="Z166" s="174" t="str">
        <f ca="1">IFERROR(IF($D$9 = "*Multi*",AVERAGE($AI$333:INDIRECT(CONCATENATE("Ai"&amp;Y166))),AVERAGE($AI$332:INDIRECT(CONCATENATE("Ai"&amp;Y166)))),"")</f>
        <v/>
      </c>
      <c r="AA166" s="23"/>
      <c r="AB166" s="601" t="str">
        <f t="shared" si="33"/>
        <v/>
      </c>
      <c r="AC166" s="23" t="str">
        <f>'Extra look-up'!F164</f>
        <v/>
      </c>
      <c r="AD166" s="23" t="str">
        <f ca="1">'Extra look-up'!H164</f>
        <v>OK</v>
      </c>
      <c r="AE166" s="23">
        <f t="shared" ca="1" si="34"/>
        <v>1</v>
      </c>
      <c r="AF166" s="23" t="str">
        <f>'Extra look-up'!F164</f>
        <v/>
      </c>
      <c r="AG166" s="23" t="str">
        <f>IF(E166="","",IF(ISNUMBER(MATCH(E166,'Backing Sheet - Buildings'!$AA$2:$AA$101,0)),1,0))</f>
        <v/>
      </c>
      <c r="AL166" s="23"/>
      <c r="AM166" s="23"/>
      <c r="AO166" s="23"/>
      <c r="AR166" s="26"/>
      <c r="AS166" s="26"/>
      <c r="AT166" s="322"/>
      <c r="AU166" s="304"/>
      <c r="AV166" s="90"/>
      <c r="AW166" s="88"/>
      <c r="AX166" s="88"/>
      <c r="AY166" s="88"/>
      <c r="AZ166" s="87"/>
      <c r="BA166" s="87"/>
      <c r="BB166" s="87"/>
      <c r="BC166" s="87"/>
      <c r="BD166" s="87"/>
      <c r="BE166" s="87"/>
      <c r="BF166" s="87"/>
      <c r="BG166" s="87"/>
      <c r="BH166" s="87"/>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row>
    <row r="167" spans="1:82" s="10" customFormat="1" ht="35.15" hidden="1" customHeight="1" outlineLevel="1" x14ac:dyDescent="0.3">
      <c r="A167" s="600" t="s">
        <v>950</v>
      </c>
      <c r="B167" s="327"/>
      <c r="C167" s="456"/>
      <c r="D167" s="456"/>
      <c r="E167" s="328"/>
      <c r="F167" s="784"/>
      <c r="G167" s="328"/>
      <c r="H167" s="328"/>
      <c r="I167" s="314"/>
      <c r="J167" s="787"/>
      <c r="K167" s="315"/>
      <c r="L167" s="832" t="str">
        <f t="shared" si="24"/>
        <v/>
      </c>
      <c r="M167" s="602">
        <f t="shared" si="25"/>
        <v>0</v>
      </c>
      <c r="N167" s="603"/>
      <c r="O167" s="646" t="str">
        <f t="shared" si="26"/>
        <v/>
      </c>
      <c r="P167" s="647" t="str">
        <f t="shared" si="27"/>
        <v/>
      </c>
      <c r="Q167" s="649" t="str">
        <f t="shared" si="31"/>
        <v/>
      </c>
      <c r="R167" s="647" t="str">
        <f t="shared" si="28"/>
        <v/>
      </c>
      <c r="S167" s="647" t="str">
        <f t="shared" si="29"/>
        <v/>
      </c>
      <c r="T167" s="648" t="str">
        <f t="shared" si="30"/>
        <v/>
      </c>
      <c r="U167" s="644" t="str">
        <f ca="1">IF('Extra look-up'!$H165="`Work Type","Check Work Type",IF(AND(H167="",I167="",G167="",K167="",L167=""),"",IF(OR(H167="",I167="",G167="",K167="",L167=""),"Check all fields completed correctly",IF(AND(H167="",OR(I167&lt;&gt;"",G167&lt;&gt;"",K167&lt;&gt;"")),"Check all fields completed correctly","OK"))))</f>
        <v/>
      </c>
      <c r="X167" s="636" t="str">
        <f>IF(G167="","",IF($C$9&lt;VLOOKUP(G167,'Eligible Technologies'!D:G,4,FALSE),$C$9,VLOOKUP(G167,'Eligible Technologies'!D:G,4,FALSE)))</f>
        <v/>
      </c>
      <c r="Y167" s="40" t="e">
        <f t="shared" si="32"/>
        <v>#VALUE!</v>
      </c>
      <c r="Z167" s="174" t="str">
        <f ca="1">IFERROR(IF($D$9 = "*Multi*",AVERAGE($AI$333:INDIRECT(CONCATENATE("Ai"&amp;Y167))),AVERAGE($AI$332:INDIRECT(CONCATENATE("Ai"&amp;Y167)))),"")</f>
        <v/>
      </c>
      <c r="AA167" s="23"/>
      <c r="AB167" s="601" t="str">
        <f t="shared" si="33"/>
        <v/>
      </c>
      <c r="AC167" s="23" t="str">
        <f>'Extra look-up'!F165</f>
        <v/>
      </c>
      <c r="AD167" s="23" t="str">
        <f ca="1">'Extra look-up'!H165</f>
        <v>OK</v>
      </c>
      <c r="AE167" s="23">
        <f t="shared" ca="1" si="34"/>
        <v>1</v>
      </c>
      <c r="AF167" s="23" t="str">
        <f>'Extra look-up'!F165</f>
        <v/>
      </c>
      <c r="AG167" s="23" t="str">
        <f>IF(E167="","",IF(ISNUMBER(MATCH(E167,'Backing Sheet - Buildings'!$AA$2:$AA$101,0)),1,0))</f>
        <v/>
      </c>
      <c r="AL167" s="23"/>
      <c r="AM167" s="23"/>
      <c r="AO167" s="23"/>
      <c r="AR167" s="26"/>
      <c r="AS167" s="26"/>
      <c r="AT167" s="322"/>
      <c r="AU167" s="304"/>
      <c r="AV167" s="90"/>
      <c r="AW167" s="88"/>
      <c r="AX167" s="88"/>
      <c r="AY167" s="88"/>
      <c r="AZ167" s="87"/>
      <c r="BA167" s="87"/>
      <c r="BB167" s="87"/>
      <c r="BC167" s="87"/>
      <c r="BD167" s="87"/>
      <c r="BE167" s="87"/>
      <c r="BF167" s="87"/>
      <c r="BG167" s="87"/>
      <c r="BH167" s="87"/>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row>
    <row r="168" spans="1:82" s="10" customFormat="1" ht="35.15" hidden="1" customHeight="1" outlineLevel="1" x14ac:dyDescent="0.3">
      <c r="A168" s="600" t="s">
        <v>951</v>
      </c>
      <c r="B168" s="327"/>
      <c r="C168" s="456"/>
      <c r="D168" s="456"/>
      <c r="E168" s="328"/>
      <c r="F168" s="784"/>
      <c r="G168" s="328"/>
      <c r="H168" s="328"/>
      <c r="I168" s="314"/>
      <c r="J168" s="787"/>
      <c r="K168" s="315"/>
      <c r="L168" s="832" t="str">
        <f t="shared" si="24"/>
        <v/>
      </c>
      <c r="M168" s="602">
        <f t="shared" si="25"/>
        <v>0</v>
      </c>
      <c r="N168" s="603"/>
      <c r="O168" s="646" t="str">
        <f t="shared" si="26"/>
        <v/>
      </c>
      <c r="P168" s="647" t="str">
        <f t="shared" si="27"/>
        <v/>
      </c>
      <c r="Q168" s="649" t="str">
        <f t="shared" si="31"/>
        <v/>
      </c>
      <c r="R168" s="647" t="str">
        <f t="shared" si="28"/>
        <v/>
      </c>
      <c r="S168" s="647" t="str">
        <f t="shared" si="29"/>
        <v/>
      </c>
      <c r="T168" s="648" t="str">
        <f t="shared" si="30"/>
        <v/>
      </c>
      <c r="U168" s="644" t="str">
        <f ca="1">IF('Extra look-up'!$H166="`Work Type","Check Work Type",IF(AND(H168="",I168="",G168="",K168="",L168=""),"",IF(OR(H168="",I168="",G168="",K168="",L168=""),"Check all fields completed correctly",IF(AND(H168="",OR(I168&lt;&gt;"",G168&lt;&gt;"",K168&lt;&gt;"")),"Check all fields completed correctly","OK"))))</f>
        <v/>
      </c>
      <c r="X168" s="636" t="str">
        <f>IF(G168="","",IF($C$9&lt;VLOOKUP(G168,'Eligible Technologies'!D:G,4,FALSE),$C$9,VLOOKUP(G168,'Eligible Technologies'!D:G,4,FALSE)))</f>
        <v/>
      </c>
      <c r="Y168" s="40" t="e">
        <f t="shared" si="32"/>
        <v>#VALUE!</v>
      </c>
      <c r="Z168" s="174" t="str">
        <f ca="1">IFERROR(IF($D$9 = "*Multi*",AVERAGE($AI$333:INDIRECT(CONCATENATE("Ai"&amp;Y168))),AVERAGE($AI$332:INDIRECT(CONCATENATE("Ai"&amp;Y168)))),"")</f>
        <v/>
      </c>
      <c r="AA168" s="23"/>
      <c r="AB168" s="601" t="str">
        <f t="shared" si="33"/>
        <v/>
      </c>
      <c r="AC168" s="23" t="str">
        <f>'Extra look-up'!F166</f>
        <v/>
      </c>
      <c r="AD168" s="23" t="str">
        <f ca="1">'Extra look-up'!H166</f>
        <v>OK</v>
      </c>
      <c r="AE168" s="23">
        <f t="shared" ca="1" si="34"/>
        <v>1</v>
      </c>
      <c r="AF168" s="23" t="str">
        <f>'Extra look-up'!F166</f>
        <v/>
      </c>
      <c r="AG168" s="23" t="str">
        <f>IF(E168="","",IF(ISNUMBER(MATCH(E168,'Backing Sheet - Buildings'!$AA$2:$AA$101,0)),1,0))</f>
        <v/>
      </c>
      <c r="AH168" s="32"/>
      <c r="AI168" s="32"/>
      <c r="AJ168" s="27"/>
      <c r="AK168" s="27"/>
      <c r="AL168" s="23"/>
      <c r="AM168" s="23"/>
      <c r="AN168" s="23"/>
      <c r="AO168" s="23"/>
      <c r="AR168" s="26"/>
      <c r="AS168" s="26"/>
      <c r="AT168" s="322" t="s">
        <v>764</v>
      </c>
      <c r="AU168" s="304"/>
      <c r="AV168" s="90"/>
      <c r="AW168" s="88"/>
      <c r="AX168" s="88"/>
      <c r="AY168" s="88"/>
      <c r="AZ168" s="87"/>
      <c r="BA168" s="87"/>
      <c r="BB168" s="87"/>
      <c r="BC168" s="87"/>
      <c r="BD168" s="87"/>
      <c r="BE168" s="87"/>
      <c r="BF168" s="87"/>
      <c r="BG168" s="87"/>
      <c r="BH168" s="87"/>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row>
    <row r="169" spans="1:82" s="10" customFormat="1" ht="35.15" hidden="1" customHeight="1" outlineLevel="1" x14ac:dyDescent="0.3">
      <c r="A169" s="600" t="s">
        <v>952</v>
      </c>
      <c r="B169" s="327"/>
      <c r="C169" s="456"/>
      <c r="D169" s="456"/>
      <c r="E169" s="328"/>
      <c r="F169" s="784"/>
      <c r="G169" s="328"/>
      <c r="H169" s="328"/>
      <c r="I169" s="314"/>
      <c r="J169" s="787"/>
      <c r="K169" s="315"/>
      <c r="L169" s="832" t="str">
        <f t="shared" si="24"/>
        <v/>
      </c>
      <c r="M169" s="602">
        <f t="shared" si="25"/>
        <v>0</v>
      </c>
      <c r="N169" s="603"/>
      <c r="O169" s="646" t="str">
        <f t="shared" si="26"/>
        <v/>
      </c>
      <c r="P169" s="647" t="str">
        <f t="shared" si="27"/>
        <v/>
      </c>
      <c r="Q169" s="649" t="str">
        <f t="shared" si="31"/>
        <v/>
      </c>
      <c r="R169" s="647" t="str">
        <f t="shared" si="28"/>
        <v/>
      </c>
      <c r="S169" s="647" t="str">
        <f t="shared" si="29"/>
        <v/>
      </c>
      <c r="T169" s="648" t="str">
        <f t="shared" si="30"/>
        <v/>
      </c>
      <c r="U169" s="644" t="str">
        <f ca="1">IF('Extra look-up'!$H167="`Work Type","Check Work Type",IF(AND(H169="",I169="",G169="",K169="",L169=""),"",IF(OR(H169="",I169="",G169="",K169="",L169=""),"Check all fields completed correctly",IF(AND(H169="",OR(I169&lt;&gt;"",G169&lt;&gt;"",K169&lt;&gt;"")),"Check all fields completed correctly","OK"))))</f>
        <v/>
      </c>
      <c r="X169" s="636" t="str">
        <f>IF(G169="","",IF($C$9&lt;VLOOKUP(G169,'Eligible Technologies'!D:G,4,FALSE),$C$9,VLOOKUP(G169,'Eligible Technologies'!D:G,4,FALSE)))</f>
        <v/>
      </c>
      <c r="Y169" s="40" t="e">
        <f t="shared" si="32"/>
        <v>#VALUE!</v>
      </c>
      <c r="Z169" s="174" t="str">
        <f ca="1">IFERROR(IF($D$9 = "*Multi*",AVERAGE($AI$333:INDIRECT(CONCATENATE("Ai"&amp;Y169))),AVERAGE($AI$332:INDIRECT(CONCATENATE("Ai"&amp;Y169)))),"")</f>
        <v/>
      </c>
      <c r="AA169" s="23"/>
      <c r="AB169" s="601" t="str">
        <f t="shared" si="33"/>
        <v/>
      </c>
      <c r="AC169" s="23" t="str">
        <f>'Extra look-up'!F167</f>
        <v/>
      </c>
      <c r="AD169" s="23" t="str">
        <f ca="1">'Extra look-up'!H167</f>
        <v>OK</v>
      </c>
      <c r="AE169" s="23">
        <f t="shared" ca="1" si="34"/>
        <v>1</v>
      </c>
      <c r="AF169" s="23" t="str">
        <f>'Extra look-up'!F167</f>
        <v/>
      </c>
      <c r="AG169" s="23" t="str">
        <f>IF(E169="","",IF(ISNUMBER(MATCH(E169,'Backing Sheet - Buildings'!$AA$2:$AA$101,0)),1,0))</f>
        <v/>
      </c>
      <c r="AL169" s="23"/>
      <c r="AM169" s="23"/>
      <c r="AO169" s="23"/>
      <c r="AR169" s="26"/>
      <c r="AS169" s="26"/>
      <c r="AT169" s="322" t="s">
        <v>764</v>
      </c>
      <c r="AU169" s="304"/>
      <c r="AV169" s="90"/>
      <c r="AW169" s="88"/>
      <c r="AX169" s="88"/>
      <c r="AY169" s="88"/>
      <c r="AZ169" s="87"/>
      <c r="BA169" s="87"/>
      <c r="BB169" s="87"/>
      <c r="BC169" s="87"/>
      <c r="BD169" s="87"/>
      <c r="BE169" s="87"/>
      <c r="BF169" s="87"/>
      <c r="BG169" s="87"/>
      <c r="BH169" s="87"/>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row>
    <row r="170" spans="1:82" s="10" customFormat="1" ht="35.15" hidden="1" customHeight="1" outlineLevel="1" x14ac:dyDescent="0.3">
      <c r="A170" s="600" t="s">
        <v>953</v>
      </c>
      <c r="B170" s="327"/>
      <c r="C170" s="456"/>
      <c r="D170" s="456"/>
      <c r="E170" s="328"/>
      <c r="F170" s="784"/>
      <c r="G170" s="328"/>
      <c r="H170" s="328"/>
      <c r="I170" s="314"/>
      <c r="J170" s="787"/>
      <c r="K170" s="315"/>
      <c r="L170" s="832" t="str">
        <f t="shared" si="24"/>
        <v/>
      </c>
      <c r="M170" s="602">
        <f t="shared" si="25"/>
        <v>0</v>
      </c>
      <c r="N170" s="603"/>
      <c r="O170" s="646" t="str">
        <f t="shared" si="26"/>
        <v/>
      </c>
      <c r="P170" s="647" t="str">
        <f t="shared" si="27"/>
        <v/>
      </c>
      <c r="Q170" s="649" t="str">
        <f t="shared" si="31"/>
        <v/>
      </c>
      <c r="R170" s="647" t="str">
        <f t="shared" si="28"/>
        <v/>
      </c>
      <c r="S170" s="647" t="str">
        <f t="shared" si="29"/>
        <v/>
      </c>
      <c r="T170" s="648" t="str">
        <f t="shared" si="30"/>
        <v/>
      </c>
      <c r="U170" s="644" t="str">
        <f ca="1">IF('Extra look-up'!$H168="`Work Type","Check Work Type",IF(AND(H170="",I170="",G170="",K170="",L170=""),"",IF(OR(H170="",I170="",G170="",K170="",L170=""),"Check all fields completed correctly",IF(AND(H170="",OR(I170&lt;&gt;"",G170&lt;&gt;"",K170&lt;&gt;"")),"Check all fields completed correctly","OK"))))</f>
        <v/>
      </c>
      <c r="X170" s="636" t="str">
        <f>IF(G170="","",IF($C$9&lt;VLOOKUP(G170,'Eligible Technologies'!D:G,4,FALSE),$C$9,VLOOKUP(G170,'Eligible Technologies'!D:G,4,FALSE)))</f>
        <v/>
      </c>
      <c r="Y170" s="40" t="e">
        <f t="shared" si="32"/>
        <v>#VALUE!</v>
      </c>
      <c r="Z170" s="174" t="str">
        <f ca="1">IFERROR(IF($D$9 = "*Multi*",AVERAGE($AI$333:INDIRECT(CONCATENATE("Ai"&amp;Y170))),AVERAGE($AI$332:INDIRECT(CONCATENATE("Ai"&amp;Y170)))),"")</f>
        <v/>
      </c>
      <c r="AA170" s="23"/>
      <c r="AB170" s="601" t="str">
        <f t="shared" si="33"/>
        <v/>
      </c>
      <c r="AC170" s="23" t="str">
        <f>'Extra look-up'!F168</f>
        <v/>
      </c>
      <c r="AD170" s="23" t="str">
        <f ca="1">'Extra look-up'!H168</f>
        <v>OK</v>
      </c>
      <c r="AE170" s="23">
        <f t="shared" ca="1" si="34"/>
        <v>1</v>
      </c>
      <c r="AF170" s="23" t="str">
        <f>'Extra look-up'!F168</f>
        <v/>
      </c>
      <c r="AG170" s="23" t="str">
        <f>IF(E170="","",IF(ISNUMBER(MATCH(E170,'Backing Sheet - Buildings'!$AA$2:$AA$101,0)),1,0))</f>
        <v/>
      </c>
      <c r="AL170" s="23"/>
      <c r="AM170" s="23"/>
      <c r="AO170" s="23"/>
      <c r="AR170" s="26"/>
      <c r="AS170" s="26"/>
      <c r="AT170" s="322" t="s">
        <v>764</v>
      </c>
      <c r="AU170" s="304"/>
      <c r="AV170" s="90"/>
      <c r="AW170" s="88"/>
      <c r="AX170" s="88"/>
      <c r="AY170" s="88"/>
      <c r="AZ170" s="87"/>
      <c r="BA170" s="87"/>
      <c r="BB170" s="87"/>
      <c r="BC170" s="87"/>
      <c r="BD170" s="87"/>
      <c r="BE170" s="87"/>
      <c r="BF170" s="87"/>
      <c r="BG170" s="87"/>
      <c r="BH170" s="87"/>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row>
    <row r="171" spans="1:82" s="10" customFormat="1" ht="35.15" hidden="1" customHeight="1" outlineLevel="1" x14ac:dyDescent="0.3">
      <c r="A171" s="600" t="s">
        <v>954</v>
      </c>
      <c r="B171" s="327"/>
      <c r="C171" s="456"/>
      <c r="D171" s="456"/>
      <c r="E171" s="328"/>
      <c r="F171" s="784"/>
      <c r="G171" s="328"/>
      <c r="H171" s="328"/>
      <c r="I171" s="314"/>
      <c r="J171" s="787"/>
      <c r="K171" s="315"/>
      <c r="L171" s="832" t="str">
        <f t="shared" si="24"/>
        <v/>
      </c>
      <c r="M171" s="602">
        <f t="shared" si="25"/>
        <v>0</v>
      </c>
      <c r="N171" s="603"/>
      <c r="O171" s="646" t="str">
        <f t="shared" si="26"/>
        <v/>
      </c>
      <c r="P171" s="647" t="str">
        <f t="shared" si="27"/>
        <v/>
      </c>
      <c r="Q171" s="649" t="str">
        <f t="shared" si="31"/>
        <v/>
      </c>
      <c r="R171" s="647" t="str">
        <f t="shared" si="28"/>
        <v/>
      </c>
      <c r="S171" s="647" t="str">
        <f t="shared" si="29"/>
        <v/>
      </c>
      <c r="T171" s="648" t="str">
        <f t="shared" si="30"/>
        <v/>
      </c>
      <c r="U171" s="644" t="str">
        <f ca="1">IF('Extra look-up'!$H169="`Work Type","Check Work Type",IF(AND(H171="",I171="",G171="",K171="",L171=""),"",IF(OR(H171="",I171="",G171="",K171="",L171=""),"Check all fields completed correctly",IF(AND(H171="",OR(I171&lt;&gt;"",G171&lt;&gt;"",K171&lt;&gt;"")),"Check all fields completed correctly","OK"))))</f>
        <v/>
      </c>
      <c r="X171" s="636" t="str">
        <f>IF(G171="","",IF($C$9&lt;VLOOKUP(G171,'Eligible Technologies'!D:G,4,FALSE),$C$9,VLOOKUP(G171,'Eligible Technologies'!D:G,4,FALSE)))</f>
        <v/>
      </c>
      <c r="Y171" s="40" t="e">
        <f t="shared" si="32"/>
        <v>#VALUE!</v>
      </c>
      <c r="Z171" s="174" t="str">
        <f ca="1">IFERROR(IF($D$9 = "*Multi*",AVERAGE($AI$333:INDIRECT(CONCATENATE("Ai"&amp;Y171))),AVERAGE($AI$332:INDIRECT(CONCATENATE("Ai"&amp;Y171)))),"")</f>
        <v/>
      </c>
      <c r="AA171" s="23"/>
      <c r="AB171" s="601" t="str">
        <f t="shared" si="33"/>
        <v/>
      </c>
      <c r="AC171" s="23" t="str">
        <f>'Extra look-up'!F169</f>
        <v/>
      </c>
      <c r="AD171" s="23" t="str">
        <f ca="1">'Extra look-up'!H169</f>
        <v>OK</v>
      </c>
      <c r="AE171" s="23">
        <f t="shared" ca="1" si="34"/>
        <v>1</v>
      </c>
      <c r="AF171" s="23" t="str">
        <f>'Extra look-up'!F169</f>
        <v/>
      </c>
      <c r="AG171" s="23" t="str">
        <f>IF(E171="","",IF(ISNUMBER(MATCH(E171,'Backing Sheet - Buildings'!$AA$2:$AA$101,0)),1,0))</f>
        <v/>
      </c>
      <c r="AH171" s="32"/>
      <c r="AI171" s="32"/>
      <c r="AJ171" s="27"/>
      <c r="AK171" s="27"/>
      <c r="AL171" s="23"/>
      <c r="AM171" s="23"/>
      <c r="AN171" s="23"/>
      <c r="AO171" s="23"/>
      <c r="AR171" s="26"/>
      <c r="AS171" s="26"/>
      <c r="AT171" s="322" t="s">
        <v>764</v>
      </c>
      <c r="AU171" s="304"/>
      <c r="AV171" s="90"/>
      <c r="AW171" s="88"/>
      <c r="AX171" s="88"/>
      <c r="AY171" s="88"/>
      <c r="AZ171" s="87"/>
      <c r="BA171" s="87"/>
      <c r="BB171" s="87"/>
      <c r="BC171" s="87"/>
      <c r="BD171" s="87"/>
      <c r="BE171" s="87"/>
      <c r="BF171" s="87"/>
      <c r="BG171" s="87"/>
      <c r="BH171" s="87"/>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row>
    <row r="172" spans="1:82" s="10" customFormat="1" ht="35.15" hidden="1" customHeight="1" outlineLevel="1" x14ac:dyDescent="0.3">
      <c r="A172" s="600" t="s">
        <v>955</v>
      </c>
      <c r="B172" s="327"/>
      <c r="C172" s="456"/>
      <c r="D172" s="456"/>
      <c r="E172" s="328"/>
      <c r="F172" s="784"/>
      <c r="G172" s="328"/>
      <c r="H172" s="328"/>
      <c r="I172" s="314"/>
      <c r="J172" s="787"/>
      <c r="K172" s="315"/>
      <c r="L172" s="832" t="str">
        <f t="shared" si="24"/>
        <v/>
      </c>
      <c r="M172" s="602">
        <f t="shared" si="25"/>
        <v>0</v>
      </c>
      <c r="N172" s="603"/>
      <c r="O172" s="646" t="str">
        <f t="shared" si="26"/>
        <v/>
      </c>
      <c r="P172" s="647" t="str">
        <f t="shared" si="27"/>
        <v/>
      </c>
      <c r="Q172" s="649" t="str">
        <f t="shared" si="31"/>
        <v/>
      </c>
      <c r="R172" s="647" t="str">
        <f t="shared" si="28"/>
        <v/>
      </c>
      <c r="S172" s="647" t="str">
        <f t="shared" si="29"/>
        <v/>
      </c>
      <c r="T172" s="648" t="str">
        <f t="shared" si="30"/>
        <v/>
      </c>
      <c r="U172" s="644" t="str">
        <f ca="1">IF('Extra look-up'!$H170="`Work Type","Check Work Type",IF(AND(H172="",I172="",G172="",K172="",L172=""),"",IF(OR(H172="",I172="",G172="",K172="",L172=""),"Check all fields completed correctly",IF(AND(H172="",OR(I172&lt;&gt;"",G172&lt;&gt;"",K172&lt;&gt;"")),"Check all fields completed correctly","OK"))))</f>
        <v/>
      </c>
      <c r="X172" s="636" t="str">
        <f>IF(G172="","",IF($C$9&lt;VLOOKUP(G172,'Eligible Technologies'!D:G,4,FALSE),$C$9,VLOOKUP(G172,'Eligible Technologies'!D:G,4,FALSE)))</f>
        <v/>
      </c>
      <c r="Y172" s="40" t="e">
        <f t="shared" si="32"/>
        <v>#VALUE!</v>
      </c>
      <c r="Z172" s="174" t="str">
        <f ca="1">IFERROR(IF($D$9 = "*Multi*",AVERAGE($AI$333:INDIRECT(CONCATENATE("Ai"&amp;Y172))),AVERAGE($AI$332:INDIRECT(CONCATENATE("Ai"&amp;Y172)))),"")</f>
        <v/>
      </c>
      <c r="AA172" s="23"/>
      <c r="AB172" s="601" t="str">
        <f t="shared" si="33"/>
        <v/>
      </c>
      <c r="AC172" s="23" t="str">
        <f>'Extra look-up'!F170</f>
        <v/>
      </c>
      <c r="AD172" s="23" t="str">
        <f ca="1">'Extra look-up'!H170</f>
        <v>OK</v>
      </c>
      <c r="AE172" s="23">
        <f t="shared" ca="1" si="34"/>
        <v>1</v>
      </c>
      <c r="AF172" s="23" t="str">
        <f>'Extra look-up'!F170</f>
        <v/>
      </c>
      <c r="AG172" s="23" t="str">
        <f>IF(E172="","",IF(ISNUMBER(MATCH(E172,'Backing Sheet - Buildings'!$AA$2:$AA$101,0)),1,0))</f>
        <v/>
      </c>
      <c r="AL172" s="23"/>
      <c r="AM172" s="23"/>
      <c r="AO172" s="23"/>
      <c r="AR172" s="26"/>
      <c r="AS172" s="26"/>
      <c r="AT172" s="322" t="s">
        <v>764</v>
      </c>
      <c r="AU172" s="304"/>
      <c r="AV172" s="90"/>
      <c r="AW172" s="88"/>
      <c r="AX172" s="88"/>
      <c r="AY172" s="88"/>
      <c r="AZ172" s="87"/>
      <c r="BA172" s="87"/>
      <c r="BB172" s="87"/>
      <c r="BC172" s="87"/>
      <c r="BD172" s="87"/>
      <c r="BE172" s="87"/>
      <c r="BF172" s="87"/>
      <c r="BG172" s="87"/>
      <c r="BH172" s="87"/>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row>
    <row r="173" spans="1:82" s="10" customFormat="1" ht="35.15" hidden="1" customHeight="1" outlineLevel="1" x14ac:dyDescent="0.3">
      <c r="A173" s="600" t="s">
        <v>956</v>
      </c>
      <c r="B173" s="327"/>
      <c r="C173" s="456"/>
      <c r="D173" s="456"/>
      <c r="E173" s="328"/>
      <c r="F173" s="784"/>
      <c r="G173" s="328"/>
      <c r="H173" s="328"/>
      <c r="I173" s="314"/>
      <c r="J173" s="787"/>
      <c r="K173" s="315"/>
      <c r="L173" s="832" t="str">
        <f t="shared" si="24"/>
        <v/>
      </c>
      <c r="M173" s="602">
        <f t="shared" si="25"/>
        <v>0</v>
      </c>
      <c r="N173" s="603"/>
      <c r="O173" s="646" t="str">
        <f t="shared" si="26"/>
        <v/>
      </c>
      <c r="P173" s="647" t="str">
        <f t="shared" si="27"/>
        <v/>
      </c>
      <c r="Q173" s="649" t="str">
        <f t="shared" si="31"/>
        <v/>
      </c>
      <c r="R173" s="647" t="str">
        <f t="shared" si="28"/>
        <v/>
      </c>
      <c r="S173" s="647" t="str">
        <f t="shared" si="29"/>
        <v/>
      </c>
      <c r="T173" s="648" t="str">
        <f t="shared" si="30"/>
        <v/>
      </c>
      <c r="U173" s="644" t="str">
        <f ca="1">IF('Extra look-up'!$H171="`Work Type","Check Work Type",IF(AND(H173="",I173="",G173="",K173="",L173=""),"",IF(OR(H173="",I173="",G173="",K173="",L173=""),"Check all fields completed correctly",IF(AND(H173="",OR(I173&lt;&gt;"",G173&lt;&gt;"",K173&lt;&gt;"")),"Check all fields completed correctly","OK"))))</f>
        <v/>
      </c>
      <c r="X173" s="636" t="str">
        <f>IF(G173="","",IF($C$9&lt;VLOOKUP(G173,'Eligible Technologies'!D:G,4,FALSE),$C$9,VLOOKUP(G173,'Eligible Technologies'!D:G,4,FALSE)))</f>
        <v/>
      </c>
      <c r="Y173" s="40" t="e">
        <f t="shared" si="32"/>
        <v>#VALUE!</v>
      </c>
      <c r="Z173" s="174" t="str">
        <f ca="1">IFERROR(IF($D$9 = "*Multi*",AVERAGE($AI$333:INDIRECT(CONCATENATE("Ai"&amp;Y173))),AVERAGE($AI$332:INDIRECT(CONCATENATE("Ai"&amp;Y173)))),"")</f>
        <v/>
      </c>
      <c r="AA173" s="23"/>
      <c r="AB173" s="601" t="str">
        <f t="shared" si="33"/>
        <v/>
      </c>
      <c r="AC173" s="23" t="str">
        <f>'Extra look-up'!F171</f>
        <v/>
      </c>
      <c r="AD173" s="23" t="str">
        <f ca="1">'Extra look-up'!H171</f>
        <v>OK</v>
      </c>
      <c r="AE173" s="23">
        <f t="shared" ca="1" si="34"/>
        <v>1</v>
      </c>
      <c r="AF173" s="23" t="str">
        <f>'Extra look-up'!F171</f>
        <v/>
      </c>
      <c r="AG173" s="23" t="str">
        <f>IF(E173="","",IF(ISNUMBER(MATCH(E173,'Backing Sheet - Buildings'!$AA$2:$AA$101,0)),1,0))</f>
        <v/>
      </c>
      <c r="AL173" s="23"/>
      <c r="AM173" s="23"/>
      <c r="AO173" s="23"/>
      <c r="AR173" s="26"/>
      <c r="AS173" s="26"/>
      <c r="AT173" s="322" t="s">
        <v>764</v>
      </c>
      <c r="AU173" s="304"/>
      <c r="AV173" s="90"/>
      <c r="AW173" s="88"/>
      <c r="AX173" s="88"/>
      <c r="AY173" s="88"/>
      <c r="AZ173" s="87"/>
      <c r="BA173" s="87"/>
      <c r="BB173" s="87"/>
      <c r="BC173" s="87"/>
      <c r="BD173" s="87"/>
      <c r="BE173" s="87"/>
      <c r="BF173" s="87"/>
      <c r="BG173" s="87"/>
      <c r="BH173" s="87"/>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row>
    <row r="174" spans="1:82" s="10" customFormat="1" ht="35.15" hidden="1" customHeight="1" outlineLevel="1" x14ac:dyDescent="0.3">
      <c r="A174" s="600" t="s">
        <v>957</v>
      </c>
      <c r="B174" s="327"/>
      <c r="C174" s="456"/>
      <c r="D174" s="456"/>
      <c r="E174" s="328"/>
      <c r="F174" s="784"/>
      <c r="G174" s="328"/>
      <c r="H174" s="328"/>
      <c r="I174" s="314"/>
      <c r="J174" s="787"/>
      <c r="K174" s="315"/>
      <c r="L174" s="832" t="str">
        <f t="shared" si="24"/>
        <v/>
      </c>
      <c r="M174" s="602">
        <f t="shared" si="25"/>
        <v>0</v>
      </c>
      <c r="N174" s="603"/>
      <c r="O174" s="646" t="str">
        <f t="shared" si="26"/>
        <v/>
      </c>
      <c r="P174" s="647" t="str">
        <f t="shared" si="27"/>
        <v/>
      </c>
      <c r="Q174" s="649" t="str">
        <f t="shared" si="31"/>
        <v/>
      </c>
      <c r="R174" s="647" t="str">
        <f t="shared" si="28"/>
        <v/>
      </c>
      <c r="S174" s="647" t="str">
        <f t="shared" si="29"/>
        <v/>
      </c>
      <c r="T174" s="648" t="str">
        <f t="shared" si="30"/>
        <v/>
      </c>
      <c r="U174" s="644" t="str">
        <f ca="1">IF('Extra look-up'!$H172="`Work Type","Check Work Type",IF(AND(H174="",I174="",G174="",K174="",L174=""),"",IF(OR(H174="",I174="",G174="",K174="",L174=""),"Check all fields completed correctly",IF(AND(H174="",OR(I174&lt;&gt;"",G174&lt;&gt;"",K174&lt;&gt;"")),"Check all fields completed correctly","OK"))))</f>
        <v/>
      </c>
      <c r="X174" s="636" t="str">
        <f>IF(G174="","",IF($C$9&lt;VLOOKUP(G174,'Eligible Technologies'!D:G,4,FALSE),$C$9,VLOOKUP(G174,'Eligible Technologies'!D:G,4,FALSE)))</f>
        <v/>
      </c>
      <c r="Y174" s="40" t="e">
        <f t="shared" si="32"/>
        <v>#VALUE!</v>
      </c>
      <c r="Z174" s="174" t="str">
        <f ca="1">IFERROR(IF($D$9 = "*Multi*",AVERAGE($AI$333:INDIRECT(CONCATENATE("Ai"&amp;Y174))),AVERAGE($AI$332:INDIRECT(CONCATENATE("Ai"&amp;Y174)))),"")</f>
        <v/>
      </c>
      <c r="AA174" s="23"/>
      <c r="AB174" s="601" t="str">
        <f t="shared" si="33"/>
        <v/>
      </c>
      <c r="AC174" s="23" t="str">
        <f>'Extra look-up'!F172</f>
        <v/>
      </c>
      <c r="AD174" s="23" t="str">
        <f ca="1">'Extra look-up'!H172</f>
        <v>OK</v>
      </c>
      <c r="AE174" s="23">
        <f t="shared" ca="1" si="34"/>
        <v>1</v>
      </c>
      <c r="AF174" s="23" t="str">
        <f>'Extra look-up'!F172</f>
        <v/>
      </c>
      <c r="AG174" s="23" t="str">
        <f>IF(E174="","",IF(ISNUMBER(MATCH(E174,'Backing Sheet - Buildings'!$AA$2:$AA$101,0)),1,0))</f>
        <v/>
      </c>
      <c r="AH174" s="32"/>
      <c r="AI174" s="32"/>
      <c r="AJ174" s="27"/>
      <c r="AK174" s="27"/>
      <c r="AL174" s="23"/>
      <c r="AM174" s="23"/>
      <c r="AN174" s="23"/>
      <c r="AO174" s="23"/>
      <c r="AR174" s="26"/>
      <c r="AS174" s="26"/>
      <c r="AT174" s="322" t="s">
        <v>764</v>
      </c>
      <c r="AU174" s="304"/>
      <c r="AV174" s="90"/>
      <c r="AW174" s="88"/>
      <c r="AX174" s="88"/>
      <c r="AY174" s="88"/>
      <c r="AZ174" s="87"/>
      <c r="BA174" s="87"/>
      <c r="BB174" s="87"/>
      <c r="BC174" s="87"/>
      <c r="BD174" s="87"/>
      <c r="BE174" s="87"/>
      <c r="BF174" s="87"/>
      <c r="BG174" s="87"/>
      <c r="BH174" s="87"/>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row>
    <row r="175" spans="1:82" s="10" customFormat="1" ht="35.15" hidden="1" customHeight="1" outlineLevel="1" x14ac:dyDescent="0.3">
      <c r="A175" s="600" t="s">
        <v>958</v>
      </c>
      <c r="B175" s="327"/>
      <c r="C175" s="456"/>
      <c r="D175" s="456"/>
      <c r="E175" s="328"/>
      <c r="F175" s="784"/>
      <c r="G175" s="328"/>
      <c r="H175" s="328"/>
      <c r="I175" s="314"/>
      <c r="J175" s="787"/>
      <c r="K175" s="315"/>
      <c r="L175" s="832" t="str">
        <f t="shared" si="24"/>
        <v/>
      </c>
      <c r="M175" s="602">
        <f t="shared" si="25"/>
        <v>0</v>
      </c>
      <c r="N175" s="603"/>
      <c r="O175" s="646" t="str">
        <f t="shared" si="26"/>
        <v/>
      </c>
      <c r="P175" s="647" t="str">
        <f t="shared" si="27"/>
        <v/>
      </c>
      <c r="Q175" s="649" t="str">
        <f t="shared" si="31"/>
        <v/>
      </c>
      <c r="R175" s="647" t="str">
        <f t="shared" si="28"/>
        <v/>
      </c>
      <c r="S175" s="647" t="str">
        <f t="shared" si="29"/>
        <v/>
      </c>
      <c r="T175" s="648" t="str">
        <f t="shared" si="30"/>
        <v/>
      </c>
      <c r="U175" s="644" t="str">
        <f ca="1">IF('Extra look-up'!$H173="`Work Type","Check Work Type",IF(AND(H175="",I175="",G175="",K175="",L175=""),"",IF(OR(H175="",I175="",G175="",K175="",L175=""),"Check all fields completed correctly",IF(AND(H175="",OR(I175&lt;&gt;"",G175&lt;&gt;"",K175&lt;&gt;"")),"Check all fields completed correctly","OK"))))</f>
        <v/>
      </c>
      <c r="X175" s="636" t="str">
        <f>IF(G175="","",IF($C$9&lt;VLOOKUP(G175,'Eligible Technologies'!D:G,4,FALSE),$C$9,VLOOKUP(G175,'Eligible Technologies'!D:G,4,FALSE)))</f>
        <v/>
      </c>
      <c r="Y175" s="40" t="e">
        <f t="shared" si="32"/>
        <v>#VALUE!</v>
      </c>
      <c r="Z175" s="174" t="str">
        <f ca="1">IFERROR(IF($D$9 = "*Multi*",AVERAGE($AI$333:INDIRECT(CONCATENATE("Ai"&amp;Y175))),AVERAGE($AI$332:INDIRECT(CONCATENATE("Ai"&amp;Y175)))),"")</f>
        <v/>
      </c>
      <c r="AA175" s="23"/>
      <c r="AB175" s="601" t="str">
        <f t="shared" si="33"/>
        <v/>
      </c>
      <c r="AC175" s="23" t="str">
        <f>'Extra look-up'!F173</f>
        <v/>
      </c>
      <c r="AD175" s="23" t="str">
        <f ca="1">'Extra look-up'!H173</f>
        <v>OK</v>
      </c>
      <c r="AE175" s="23">
        <f t="shared" ca="1" si="34"/>
        <v>1</v>
      </c>
      <c r="AF175" s="23" t="str">
        <f>'Extra look-up'!F173</f>
        <v/>
      </c>
      <c r="AG175" s="23" t="str">
        <f>IF(E175="","",IF(ISNUMBER(MATCH(E175,'Backing Sheet - Buildings'!$AA$2:$AA$101,0)),1,0))</f>
        <v/>
      </c>
      <c r="AL175" s="23"/>
      <c r="AM175" s="23"/>
      <c r="AO175" s="23"/>
      <c r="AR175" s="26"/>
      <c r="AS175" s="26"/>
      <c r="AT175" s="322" t="s">
        <v>764</v>
      </c>
      <c r="AU175" s="304"/>
      <c r="AV175" s="90"/>
      <c r="AW175" s="88"/>
      <c r="AX175" s="88"/>
      <c r="AY175" s="88"/>
      <c r="AZ175" s="87"/>
      <c r="BA175" s="87"/>
      <c r="BB175" s="87"/>
      <c r="BC175" s="87"/>
      <c r="BD175" s="87"/>
      <c r="BE175" s="87"/>
      <c r="BF175" s="87"/>
      <c r="BG175" s="87"/>
      <c r="BH175" s="87"/>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row>
    <row r="176" spans="1:82" s="10" customFormat="1" ht="35.15" hidden="1" customHeight="1" outlineLevel="1" x14ac:dyDescent="0.3">
      <c r="A176" s="600" t="s">
        <v>959</v>
      </c>
      <c r="B176" s="327"/>
      <c r="C176" s="456"/>
      <c r="D176" s="456"/>
      <c r="E176" s="328"/>
      <c r="F176" s="784"/>
      <c r="G176" s="328"/>
      <c r="H176" s="328"/>
      <c r="I176" s="314"/>
      <c r="J176" s="787"/>
      <c r="K176" s="315"/>
      <c r="L176" s="832" t="str">
        <f t="shared" si="24"/>
        <v/>
      </c>
      <c r="M176" s="602">
        <f t="shared" si="25"/>
        <v>0</v>
      </c>
      <c r="N176" s="603"/>
      <c r="O176" s="646" t="str">
        <f t="shared" si="26"/>
        <v/>
      </c>
      <c r="P176" s="647" t="str">
        <f t="shared" si="27"/>
        <v/>
      </c>
      <c r="Q176" s="649" t="str">
        <f t="shared" si="31"/>
        <v/>
      </c>
      <c r="R176" s="647" t="str">
        <f t="shared" si="28"/>
        <v/>
      </c>
      <c r="S176" s="647" t="str">
        <f t="shared" si="29"/>
        <v/>
      </c>
      <c r="T176" s="648" t="str">
        <f t="shared" si="30"/>
        <v/>
      </c>
      <c r="U176" s="644" t="str">
        <f ca="1">IF('Extra look-up'!$H174="`Work Type","Check Work Type",IF(AND(H176="",I176="",G176="",K176="",L176=""),"",IF(OR(H176="",I176="",G176="",K176="",L176=""),"Check all fields completed correctly",IF(AND(H176="",OR(I176&lt;&gt;"",G176&lt;&gt;"",K176&lt;&gt;"")),"Check all fields completed correctly","OK"))))</f>
        <v/>
      </c>
      <c r="X176" s="636" t="str">
        <f>IF(G176="","",IF($C$9&lt;VLOOKUP(G176,'Eligible Technologies'!D:G,4,FALSE),$C$9,VLOOKUP(G176,'Eligible Technologies'!D:G,4,FALSE)))</f>
        <v/>
      </c>
      <c r="Y176" s="40" t="e">
        <f t="shared" si="32"/>
        <v>#VALUE!</v>
      </c>
      <c r="Z176" s="174" t="str">
        <f ca="1">IFERROR(IF($D$9 = "*Multi*",AVERAGE($AI$333:INDIRECT(CONCATENATE("Ai"&amp;Y176))),AVERAGE($AI$332:INDIRECT(CONCATENATE("Ai"&amp;Y176)))),"")</f>
        <v/>
      </c>
      <c r="AA176" s="23"/>
      <c r="AB176" s="601" t="str">
        <f t="shared" si="33"/>
        <v/>
      </c>
      <c r="AC176" s="23" t="str">
        <f>'Extra look-up'!F174</f>
        <v/>
      </c>
      <c r="AD176" s="23" t="str">
        <f ca="1">'Extra look-up'!H174</f>
        <v>OK</v>
      </c>
      <c r="AE176" s="23">
        <f t="shared" ca="1" si="34"/>
        <v>1</v>
      </c>
      <c r="AF176" s="23" t="str">
        <f>'Extra look-up'!F174</f>
        <v/>
      </c>
      <c r="AG176" s="23" t="str">
        <f>IF(E176="","",IF(ISNUMBER(MATCH(E176,'Backing Sheet - Buildings'!$AA$2:$AA$101,0)),1,0))</f>
        <v/>
      </c>
      <c r="AL176" s="23"/>
      <c r="AM176" s="23"/>
      <c r="AO176" s="23"/>
      <c r="AR176" s="26"/>
      <c r="AS176" s="26"/>
      <c r="AT176" s="322" t="s">
        <v>764</v>
      </c>
      <c r="AU176" s="304"/>
      <c r="AV176" s="90"/>
      <c r="AW176" s="88"/>
      <c r="AX176" s="88"/>
      <c r="AY176" s="88"/>
      <c r="AZ176" s="87"/>
      <c r="BA176" s="87"/>
      <c r="BB176" s="87"/>
      <c r="BC176" s="87"/>
      <c r="BD176" s="87"/>
      <c r="BE176" s="87"/>
      <c r="BF176" s="87"/>
      <c r="BG176" s="87"/>
      <c r="BH176" s="87"/>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row>
    <row r="177" spans="1:82" s="10" customFormat="1" ht="35.15" hidden="1" customHeight="1" outlineLevel="1" x14ac:dyDescent="0.3">
      <c r="A177" s="600" t="s">
        <v>960</v>
      </c>
      <c r="B177" s="327"/>
      <c r="C177" s="456"/>
      <c r="D177" s="456"/>
      <c r="E177" s="328"/>
      <c r="F177" s="784"/>
      <c r="G177" s="328"/>
      <c r="H177" s="328"/>
      <c r="I177" s="314"/>
      <c r="J177" s="787"/>
      <c r="K177" s="315"/>
      <c r="L177" s="832" t="str">
        <f t="shared" si="24"/>
        <v/>
      </c>
      <c r="M177" s="602">
        <f t="shared" si="25"/>
        <v>0</v>
      </c>
      <c r="N177" s="603"/>
      <c r="O177" s="646" t="str">
        <f t="shared" si="26"/>
        <v/>
      </c>
      <c r="P177" s="647" t="str">
        <f t="shared" si="27"/>
        <v/>
      </c>
      <c r="Q177" s="649" t="str">
        <f t="shared" si="31"/>
        <v/>
      </c>
      <c r="R177" s="647" t="str">
        <f t="shared" si="28"/>
        <v/>
      </c>
      <c r="S177" s="647" t="str">
        <f t="shared" si="29"/>
        <v/>
      </c>
      <c r="T177" s="648" t="str">
        <f t="shared" si="30"/>
        <v/>
      </c>
      <c r="U177" s="644" t="str">
        <f ca="1">IF('Extra look-up'!$H175="`Work Type","Check Work Type",IF(AND(H177="",I177="",G177="",K177="",L177=""),"",IF(OR(H177="",I177="",G177="",K177="",L177=""),"Check all fields completed correctly",IF(AND(H177="",OR(I177&lt;&gt;"",G177&lt;&gt;"",K177&lt;&gt;"")),"Check all fields completed correctly","OK"))))</f>
        <v/>
      </c>
      <c r="X177" s="636" t="str">
        <f>IF(G177="","",IF($C$9&lt;VLOOKUP(G177,'Eligible Technologies'!D:G,4,FALSE),$C$9,VLOOKUP(G177,'Eligible Technologies'!D:G,4,FALSE)))</f>
        <v/>
      </c>
      <c r="Y177" s="40" t="e">
        <f t="shared" si="32"/>
        <v>#VALUE!</v>
      </c>
      <c r="Z177" s="174" t="str">
        <f ca="1">IFERROR(IF($D$9 = "*Multi*",AVERAGE($AI$333:INDIRECT(CONCATENATE("Ai"&amp;Y177))),AVERAGE($AI$332:INDIRECT(CONCATENATE("Ai"&amp;Y177)))),"")</f>
        <v/>
      </c>
      <c r="AA177" s="23"/>
      <c r="AB177" s="601" t="str">
        <f t="shared" si="33"/>
        <v/>
      </c>
      <c r="AC177" s="23" t="str">
        <f>'Extra look-up'!F175</f>
        <v/>
      </c>
      <c r="AD177" s="23" t="str">
        <f ca="1">'Extra look-up'!H175</f>
        <v>OK</v>
      </c>
      <c r="AE177" s="23">
        <f t="shared" ca="1" si="34"/>
        <v>1</v>
      </c>
      <c r="AF177" s="23" t="str">
        <f>'Extra look-up'!F175</f>
        <v/>
      </c>
      <c r="AG177" s="23" t="str">
        <f>IF(E177="","",IF(ISNUMBER(MATCH(E177,'Backing Sheet - Buildings'!$AA$2:$AA$101,0)),1,0))</f>
        <v/>
      </c>
      <c r="AH177" s="32"/>
      <c r="AI177" s="32"/>
      <c r="AJ177" s="27"/>
      <c r="AK177" s="27"/>
      <c r="AL177" s="23"/>
      <c r="AM177" s="23"/>
      <c r="AN177" s="23"/>
      <c r="AO177" s="23"/>
      <c r="AR177" s="26"/>
      <c r="AS177" s="26"/>
      <c r="AT177" s="322" t="s">
        <v>764</v>
      </c>
      <c r="AU177" s="304"/>
      <c r="AV177" s="90"/>
      <c r="AW177" s="88"/>
      <c r="AX177" s="88"/>
      <c r="AY177" s="88"/>
      <c r="AZ177" s="87"/>
      <c r="BA177" s="87"/>
      <c r="BB177" s="87"/>
      <c r="BC177" s="87"/>
      <c r="BD177" s="87"/>
      <c r="BE177" s="87"/>
      <c r="BF177" s="87"/>
      <c r="BG177" s="87"/>
      <c r="BH177" s="87"/>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row>
    <row r="178" spans="1:82" s="10" customFormat="1" ht="35.15" hidden="1" customHeight="1" outlineLevel="1" x14ac:dyDescent="0.3">
      <c r="A178" s="600" t="s">
        <v>961</v>
      </c>
      <c r="B178" s="327"/>
      <c r="C178" s="456"/>
      <c r="D178" s="456"/>
      <c r="E178" s="328"/>
      <c r="F178" s="784"/>
      <c r="G178" s="328"/>
      <c r="H178" s="328"/>
      <c r="I178" s="314"/>
      <c r="J178" s="787"/>
      <c r="K178" s="315"/>
      <c r="L178" s="832" t="str">
        <f t="shared" si="24"/>
        <v/>
      </c>
      <c r="M178" s="602">
        <f t="shared" si="25"/>
        <v>0</v>
      </c>
      <c r="N178" s="603"/>
      <c r="O178" s="646" t="str">
        <f t="shared" si="26"/>
        <v/>
      </c>
      <c r="P178" s="647" t="str">
        <f t="shared" si="27"/>
        <v/>
      </c>
      <c r="Q178" s="649" t="str">
        <f t="shared" ref="Q178:Q209" si="35">IFERROR(IF(H178="Electricity",Z178,HLOOKUP(H178,$AH$331:$AS$359,2,FALSE)),"")</f>
        <v/>
      </c>
      <c r="R178" s="647" t="str">
        <f t="shared" si="28"/>
        <v/>
      </c>
      <c r="S178" s="647" t="str">
        <f t="shared" si="29"/>
        <v/>
      </c>
      <c r="T178" s="648" t="str">
        <f t="shared" si="30"/>
        <v/>
      </c>
      <c r="U178" s="644" t="str">
        <f ca="1">IF('Extra look-up'!$H176="`Work Type","Check Work Type",IF(AND(H178="",I178="",G178="",K178="",L178=""),"",IF(OR(H178="",I178="",G178="",K178="",L178=""),"Check all fields completed correctly",IF(AND(H178="",OR(I178&lt;&gt;"",G178&lt;&gt;"",K178&lt;&gt;"")),"Check all fields completed correctly","OK"))))</f>
        <v/>
      </c>
      <c r="X178" s="636" t="str">
        <f>IF(G178="","",IF($C$9&lt;VLOOKUP(G178,'Eligible Technologies'!D:G,4,FALSE),$C$9,VLOOKUP(G178,'Eligible Technologies'!D:G,4,FALSE)))</f>
        <v/>
      </c>
      <c r="Y178" s="40" t="e">
        <f t="shared" si="32"/>
        <v>#VALUE!</v>
      </c>
      <c r="Z178" s="174" t="str">
        <f ca="1">IFERROR(IF($D$9 = "*Multi*",AVERAGE($AI$333:INDIRECT(CONCATENATE("Ai"&amp;Y178))),AVERAGE($AI$332:INDIRECT(CONCATENATE("Ai"&amp;Y178)))),"")</f>
        <v/>
      </c>
      <c r="AA178" s="23"/>
      <c r="AB178" s="601" t="str">
        <f t="shared" si="33"/>
        <v/>
      </c>
      <c r="AC178" s="23" t="str">
        <f>'Extra look-up'!F176</f>
        <v/>
      </c>
      <c r="AD178" s="23" t="str">
        <f ca="1">'Extra look-up'!H176</f>
        <v>OK</v>
      </c>
      <c r="AE178" s="23">
        <f t="shared" ca="1" si="34"/>
        <v>1</v>
      </c>
      <c r="AF178" s="23" t="str">
        <f>'Extra look-up'!F176</f>
        <v/>
      </c>
      <c r="AG178" s="23" t="str">
        <f>IF(E178="","",IF(ISNUMBER(MATCH(E178,'Backing Sheet - Buildings'!$AA$2:$AA$101,0)),1,0))</f>
        <v/>
      </c>
      <c r="AL178" s="23"/>
      <c r="AM178" s="23"/>
      <c r="AO178" s="23"/>
      <c r="AR178" s="26"/>
      <c r="AS178" s="26"/>
      <c r="AT178" s="322" t="s">
        <v>764</v>
      </c>
      <c r="AU178" s="304"/>
      <c r="AV178" s="90"/>
      <c r="AW178" s="88"/>
      <c r="AX178" s="88"/>
      <c r="AY178" s="88"/>
      <c r="AZ178" s="87"/>
      <c r="BA178" s="87"/>
      <c r="BB178" s="87"/>
      <c r="BC178" s="87"/>
      <c r="BD178" s="87"/>
      <c r="BE178" s="87"/>
      <c r="BF178" s="87"/>
      <c r="BG178" s="87"/>
      <c r="BH178" s="87"/>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row>
    <row r="179" spans="1:82" s="10" customFormat="1" ht="35.15" hidden="1" customHeight="1" outlineLevel="1" x14ac:dyDescent="0.3">
      <c r="A179" s="600" t="s">
        <v>962</v>
      </c>
      <c r="B179" s="327"/>
      <c r="C179" s="456"/>
      <c r="D179" s="456"/>
      <c r="E179" s="328"/>
      <c r="F179" s="784"/>
      <c r="G179" s="328"/>
      <c r="H179" s="328"/>
      <c r="I179" s="314"/>
      <c r="J179" s="787"/>
      <c r="K179" s="315"/>
      <c r="L179" s="832" t="str">
        <f t="shared" si="24"/>
        <v/>
      </c>
      <c r="M179" s="602">
        <f t="shared" si="25"/>
        <v>0</v>
      </c>
      <c r="N179" s="603"/>
      <c r="O179" s="646" t="str">
        <f t="shared" si="26"/>
        <v/>
      </c>
      <c r="P179" s="647" t="str">
        <f t="shared" si="27"/>
        <v/>
      </c>
      <c r="Q179" s="649" t="str">
        <f t="shared" si="35"/>
        <v/>
      </c>
      <c r="R179" s="647" t="str">
        <f t="shared" si="28"/>
        <v/>
      </c>
      <c r="S179" s="647" t="str">
        <f t="shared" si="29"/>
        <v/>
      </c>
      <c r="T179" s="648" t="str">
        <f t="shared" si="30"/>
        <v/>
      </c>
      <c r="U179" s="644" t="str">
        <f ca="1">IF('Extra look-up'!$H177="`Work Type","Check Work Type",IF(AND(H179="",I179="",G179="",K179="",L179=""),"",IF(OR(H179="",I179="",G179="",K179="",L179=""),"Check all fields completed correctly",IF(AND(H179="",OR(I179&lt;&gt;"",G179&lt;&gt;"",K179&lt;&gt;"")),"Check all fields completed correctly","OK"))))</f>
        <v/>
      </c>
      <c r="X179" s="636" t="str">
        <f>IF(G179="","",IF($C$9&lt;VLOOKUP(G179,'Eligible Technologies'!D:G,4,FALSE),$C$9,VLOOKUP(G179,'Eligible Technologies'!D:G,4,FALSE)))</f>
        <v/>
      </c>
      <c r="Y179" s="40" t="e">
        <f t="shared" si="32"/>
        <v>#VALUE!</v>
      </c>
      <c r="Z179" s="174" t="str">
        <f ca="1">IFERROR(IF($D$9 = "*Multi*",AVERAGE($AI$333:INDIRECT(CONCATENATE("Ai"&amp;Y179))),AVERAGE($AI$332:INDIRECT(CONCATENATE("Ai"&amp;Y179)))),"")</f>
        <v/>
      </c>
      <c r="AA179" s="23"/>
      <c r="AB179" s="601" t="str">
        <f t="shared" si="33"/>
        <v/>
      </c>
      <c r="AC179" s="23" t="str">
        <f>'Extra look-up'!F177</f>
        <v/>
      </c>
      <c r="AD179" s="23" t="str">
        <f ca="1">'Extra look-up'!H177</f>
        <v>OK</v>
      </c>
      <c r="AE179" s="23">
        <f t="shared" ca="1" si="34"/>
        <v>1</v>
      </c>
      <c r="AF179" s="23" t="str">
        <f>'Extra look-up'!F177</f>
        <v/>
      </c>
      <c r="AG179" s="23" t="str">
        <f>IF(E179="","",IF(ISNUMBER(MATCH(E179,'Backing Sheet - Buildings'!$AA$2:$AA$101,0)),1,0))</f>
        <v/>
      </c>
      <c r="AL179" s="23"/>
      <c r="AM179" s="23"/>
      <c r="AO179" s="23"/>
      <c r="AR179" s="26"/>
      <c r="AS179" s="26"/>
      <c r="AT179" s="322" t="s">
        <v>764</v>
      </c>
      <c r="AU179" s="304"/>
      <c r="AV179" s="90"/>
      <c r="AW179" s="88"/>
      <c r="AX179" s="88"/>
      <c r="AY179" s="88"/>
      <c r="AZ179" s="87"/>
      <c r="BA179" s="87"/>
      <c r="BB179" s="87"/>
      <c r="BC179" s="87"/>
      <c r="BD179" s="87"/>
      <c r="BE179" s="87"/>
      <c r="BF179" s="87"/>
      <c r="BG179" s="87"/>
      <c r="BH179" s="87"/>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row>
    <row r="180" spans="1:82" s="10" customFormat="1" ht="35.15" hidden="1" customHeight="1" outlineLevel="1" x14ac:dyDescent="0.3">
      <c r="A180" s="600" t="s">
        <v>963</v>
      </c>
      <c r="B180" s="327"/>
      <c r="C180" s="456"/>
      <c r="D180" s="456"/>
      <c r="E180" s="328"/>
      <c r="F180" s="784"/>
      <c r="G180" s="328"/>
      <c r="H180" s="328"/>
      <c r="I180" s="314"/>
      <c r="J180" s="787"/>
      <c r="K180" s="315"/>
      <c r="L180" s="832" t="str">
        <f t="shared" si="24"/>
        <v/>
      </c>
      <c r="M180" s="602">
        <f t="shared" si="25"/>
        <v>0</v>
      </c>
      <c r="N180" s="603"/>
      <c r="O180" s="646" t="str">
        <f t="shared" si="26"/>
        <v/>
      </c>
      <c r="P180" s="647" t="str">
        <f t="shared" si="27"/>
        <v/>
      </c>
      <c r="Q180" s="649" t="str">
        <f t="shared" si="35"/>
        <v/>
      </c>
      <c r="R180" s="647" t="str">
        <f t="shared" si="28"/>
        <v/>
      </c>
      <c r="S180" s="647" t="str">
        <f t="shared" si="29"/>
        <v/>
      </c>
      <c r="T180" s="648" t="str">
        <f t="shared" si="30"/>
        <v/>
      </c>
      <c r="U180" s="644" t="str">
        <f ca="1">IF('Extra look-up'!$H178="`Work Type","Check Work Type",IF(AND(H180="",I180="",G180="",K180="",L180=""),"",IF(OR(H180="",I180="",G180="",K180="",L180=""),"Check all fields completed correctly",IF(AND(H180="",OR(I180&lt;&gt;"",G180&lt;&gt;"",K180&lt;&gt;"")),"Check all fields completed correctly","OK"))))</f>
        <v/>
      </c>
      <c r="X180" s="636" t="str">
        <f>IF(G180="","",IF($C$9&lt;VLOOKUP(G180,'Eligible Technologies'!D:G,4,FALSE),$C$9,VLOOKUP(G180,'Eligible Technologies'!D:G,4,FALSE)))</f>
        <v/>
      </c>
      <c r="Y180" s="40" t="e">
        <f t="shared" si="32"/>
        <v>#VALUE!</v>
      </c>
      <c r="Z180" s="174" t="str">
        <f ca="1">IFERROR(IF($D$9 = "*Multi*",AVERAGE($AI$333:INDIRECT(CONCATENATE("Ai"&amp;Y180))),AVERAGE($AI$332:INDIRECT(CONCATENATE("Ai"&amp;Y180)))),"")</f>
        <v/>
      </c>
      <c r="AA180" s="23"/>
      <c r="AB180" s="601" t="str">
        <f t="shared" si="33"/>
        <v/>
      </c>
      <c r="AC180" s="23" t="str">
        <f>'Extra look-up'!F178</f>
        <v/>
      </c>
      <c r="AD180" s="23" t="str">
        <f ca="1">'Extra look-up'!H178</f>
        <v>OK</v>
      </c>
      <c r="AE180" s="23">
        <f t="shared" ca="1" si="34"/>
        <v>1</v>
      </c>
      <c r="AF180" s="23" t="str">
        <f>'Extra look-up'!F178</f>
        <v/>
      </c>
      <c r="AG180" s="23" t="str">
        <f>IF(E180="","",IF(ISNUMBER(MATCH(E180,'Backing Sheet - Buildings'!$AA$2:$AA$101,0)),1,0))</f>
        <v/>
      </c>
      <c r="AH180" s="32"/>
      <c r="AI180" s="32"/>
      <c r="AJ180" s="27"/>
      <c r="AK180" s="27"/>
      <c r="AL180" s="23"/>
      <c r="AM180" s="23"/>
      <c r="AN180" s="23"/>
      <c r="AO180" s="23"/>
      <c r="AR180" s="26"/>
      <c r="AS180" s="26"/>
      <c r="AT180" s="322" t="s">
        <v>764</v>
      </c>
      <c r="AU180" s="304"/>
      <c r="AV180" s="90"/>
      <c r="AW180" s="88"/>
      <c r="AX180" s="88"/>
      <c r="AY180" s="88"/>
      <c r="AZ180" s="87"/>
      <c r="BA180" s="87"/>
      <c r="BB180" s="87"/>
      <c r="BC180" s="87"/>
      <c r="BD180" s="87"/>
      <c r="BE180" s="87"/>
      <c r="BF180" s="87"/>
      <c r="BG180" s="87"/>
      <c r="BH180" s="87"/>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row>
    <row r="181" spans="1:82" s="10" customFormat="1" ht="35.15" hidden="1" customHeight="1" outlineLevel="1" x14ac:dyDescent="0.3">
      <c r="A181" s="600" t="s">
        <v>964</v>
      </c>
      <c r="B181" s="327"/>
      <c r="C181" s="456"/>
      <c r="D181" s="456"/>
      <c r="E181" s="328"/>
      <c r="F181" s="784"/>
      <c r="G181" s="328"/>
      <c r="H181" s="328"/>
      <c r="I181" s="314"/>
      <c r="J181" s="787"/>
      <c r="K181" s="315"/>
      <c r="L181" s="832" t="str">
        <f t="shared" ref="L181:L217" si="36">IF(J181="","",J181-K181)</f>
        <v/>
      </c>
      <c r="M181" s="602">
        <f t="shared" ref="M181:M217" si="37">IFERROR(L181/J181,0)</f>
        <v>0</v>
      </c>
      <c r="N181" s="603"/>
      <c r="O181" s="646" t="str">
        <f t="shared" ref="O181:O217" si="38">IF(L181="","",L181*I181/100)</f>
        <v/>
      </c>
      <c r="P181" s="647" t="str">
        <f t="shared" ref="P181:P217" si="39">IF(OR(O181&lt;=0,O181="",N181=""),"",N181/O181)</f>
        <v/>
      </c>
      <c r="Q181" s="649" t="str">
        <f t="shared" si="35"/>
        <v/>
      </c>
      <c r="R181" s="647" t="str">
        <f t="shared" si="28"/>
        <v/>
      </c>
      <c r="S181" s="647" t="str">
        <f t="shared" si="29"/>
        <v/>
      </c>
      <c r="T181" s="648" t="str">
        <f t="shared" si="30"/>
        <v/>
      </c>
      <c r="U181" s="644" t="str">
        <f ca="1">IF('Extra look-up'!$H179="`Work Type","Check Work Type",IF(AND(H181="",I181="",G181="",K181="",L181=""),"",IF(OR(H181="",I181="",G181="",K181="",L181=""),"Check all fields completed correctly",IF(AND(H181="",OR(I181&lt;&gt;"",G181&lt;&gt;"",K181&lt;&gt;"")),"Check all fields completed correctly","OK"))))</f>
        <v/>
      </c>
      <c r="X181" s="636" t="str">
        <f>IF(G181="","",IF($C$9&lt;VLOOKUP(G181,'Eligible Technologies'!D:G,4,FALSE),$C$9,VLOOKUP(G181,'Eligible Technologies'!D:G,4,FALSE)))</f>
        <v/>
      </c>
      <c r="Y181" s="40" t="e">
        <f t="shared" si="32"/>
        <v>#VALUE!</v>
      </c>
      <c r="Z181" s="174" t="str">
        <f ca="1">IFERROR(IF($D$9 = "*Multi*",AVERAGE($AI$333:INDIRECT(CONCATENATE("Ai"&amp;Y181))),AVERAGE($AI$332:INDIRECT(CONCATENATE("Ai"&amp;Y181)))),"")</f>
        <v/>
      </c>
      <c r="AA181" s="23"/>
      <c r="AB181" s="601" t="str">
        <f t="shared" si="33"/>
        <v/>
      </c>
      <c r="AC181" s="23" t="str">
        <f>'Extra look-up'!F179</f>
        <v/>
      </c>
      <c r="AD181" s="23" t="str">
        <f ca="1">'Extra look-up'!H179</f>
        <v>OK</v>
      </c>
      <c r="AE181" s="23">
        <f t="shared" ca="1" si="34"/>
        <v>1</v>
      </c>
      <c r="AF181" s="23" t="str">
        <f>'Extra look-up'!F179</f>
        <v/>
      </c>
      <c r="AG181" s="23" t="str">
        <f>IF(E181="","",IF(ISNUMBER(MATCH(E181,'Backing Sheet - Buildings'!$AA$2:$AA$101,0)),1,0))</f>
        <v/>
      </c>
      <c r="AL181" s="23"/>
      <c r="AM181" s="23"/>
      <c r="AO181" s="23"/>
      <c r="AR181" s="26"/>
      <c r="AS181" s="26"/>
      <c r="AT181" s="322" t="s">
        <v>764</v>
      </c>
      <c r="AU181" s="304"/>
      <c r="AV181" s="90"/>
      <c r="AW181" s="88"/>
      <c r="AX181" s="88"/>
      <c r="AY181" s="88"/>
      <c r="AZ181" s="87"/>
      <c r="BA181" s="87"/>
      <c r="BB181" s="87"/>
      <c r="BC181" s="87"/>
      <c r="BD181" s="87"/>
      <c r="BE181" s="87"/>
      <c r="BF181" s="87"/>
      <c r="BG181" s="87"/>
      <c r="BH181" s="87"/>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row>
    <row r="182" spans="1:82" s="10" customFormat="1" ht="35.15" hidden="1" customHeight="1" outlineLevel="1" x14ac:dyDescent="0.3">
      <c r="A182" s="600" t="s">
        <v>965</v>
      </c>
      <c r="B182" s="327"/>
      <c r="C182" s="456"/>
      <c r="D182" s="456"/>
      <c r="E182" s="328"/>
      <c r="F182" s="784"/>
      <c r="G182" s="328"/>
      <c r="H182" s="328"/>
      <c r="I182" s="314"/>
      <c r="J182" s="787"/>
      <c r="K182" s="315"/>
      <c r="L182" s="832" t="str">
        <f t="shared" si="36"/>
        <v/>
      </c>
      <c r="M182" s="602">
        <f t="shared" si="37"/>
        <v>0</v>
      </c>
      <c r="N182" s="603"/>
      <c r="O182" s="646" t="str">
        <f t="shared" si="38"/>
        <v/>
      </c>
      <c r="P182" s="647" t="str">
        <f t="shared" si="39"/>
        <v/>
      </c>
      <c r="Q182" s="649" t="str">
        <f t="shared" si="35"/>
        <v/>
      </c>
      <c r="R182" s="647" t="str">
        <f t="shared" si="28"/>
        <v/>
      </c>
      <c r="S182" s="647" t="str">
        <f t="shared" si="29"/>
        <v/>
      </c>
      <c r="T182" s="648" t="str">
        <f t="shared" si="30"/>
        <v/>
      </c>
      <c r="U182" s="644" t="str">
        <f ca="1">IF('Extra look-up'!$H180="`Work Type","Check Work Type",IF(AND(H182="",I182="",G182="",K182="",L182=""),"",IF(OR(H182="",I182="",G182="",K182="",L182=""),"Check all fields completed correctly",IF(AND(H182="",OR(I182&lt;&gt;"",G182&lt;&gt;"",K182&lt;&gt;"")),"Check all fields completed correctly","OK"))))</f>
        <v/>
      </c>
      <c r="X182" s="636" t="str">
        <f>IF(G182="","",IF($C$9&lt;VLOOKUP(G182,'Eligible Technologies'!D:G,4,FALSE),$C$9,VLOOKUP(G182,'Eligible Technologies'!D:G,4,FALSE)))</f>
        <v/>
      </c>
      <c r="Y182" s="40" t="e">
        <f t="shared" si="32"/>
        <v>#VALUE!</v>
      </c>
      <c r="Z182" s="174" t="str">
        <f ca="1">IFERROR(IF($D$9 = "*Multi*",AVERAGE($AI$333:INDIRECT(CONCATENATE("Ai"&amp;Y182))),AVERAGE($AI$332:INDIRECT(CONCATENATE("Ai"&amp;Y182)))),"")</f>
        <v/>
      </c>
      <c r="AA182" s="23"/>
      <c r="AB182" s="601" t="str">
        <f t="shared" si="33"/>
        <v/>
      </c>
      <c r="AC182" s="23" t="str">
        <f>'Extra look-up'!F180</f>
        <v/>
      </c>
      <c r="AD182" s="23" t="str">
        <f ca="1">'Extra look-up'!H180</f>
        <v>OK</v>
      </c>
      <c r="AE182" s="23">
        <f t="shared" ca="1" si="34"/>
        <v>1</v>
      </c>
      <c r="AF182" s="23" t="str">
        <f>'Extra look-up'!F180</f>
        <v/>
      </c>
      <c r="AG182" s="23" t="str">
        <f>IF(E182="","",IF(ISNUMBER(MATCH(E182,'Backing Sheet - Buildings'!$AA$2:$AA$101,0)),1,0))</f>
        <v/>
      </c>
      <c r="AL182" s="23"/>
      <c r="AM182" s="23"/>
      <c r="AO182" s="23"/>
      <c r="AR182" s="26"/>
      <c r="AS182" s="26"/>
      <c r="AT182" s="322" t="s">
        <v>764</v>
      </c>
      <c r="AU182" s="304"/>
      <c r="AV182" s="90"/>
      <c r="AW182" s="88"/>
      <c r="AX182" s="88"/>
      <c r="AY182" s="88"/>
      <c r="AZ182" s="87"/>
      <c r="BA182" s="87"/>
      <c r="BB182" s="87"/>
      <c r="BC182" s="87"/>
      <c r="BD182" s="87"/>
      <c r="BE182" s="87"/>
      <c r="BF182" s="87"/>
      <c r="BG182" s="87"/>
      <c r="BH182" s="87"/>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row>
    <row r="183" spans="1:82" s="10" customFormat="1" ht="35.15" hidden="1" customHeight="1" outlineLevel="1" x14ac:dyDescent="0.3">
      <c r="A183" s="600" t="s">
        <v>966</v>
      </c>
      <c r="B183" s="327"/>
      <c r="C183" s="456"/>
      <c r="D183" s="456"/>
      <c r="E183" s="328"/>
      <c r="F183" s="784"/>
      <c r="G183" s="328"/>
      <c r="H183" s="328"/>
      <c r="I183" s="314"/>
      <c r="J183" s="787"/>
      <c r="K183" s="315"/>
      <c r="L183" s="832" t="str">
        <f t="shared" si="36"/>
        <v/>
      </c>
      <c r="M183" s="602">
        <f t="shared" si="37"/>
        <v>0</v>
      </c>
      <c r="N183" s="603"/>
      <c r="O183" s="646" t="str">
        <f t="shared" si="38"/>
        <v/>
      </c>
      <c r="P183" s="647" t="str">
        <f t="shared" si="39"/>
        <v/>
      </c>
      <c r="Q183" s="649" t="str">
        <f t="shared" si="35"/>
        <v/>
      </c>
      <c r="R183" s="647" t="str">
        <f t="shared" si="28"/>
        <v/>
      </c>
      <c r="S183" s="647" t="str">
        <f t="shared" si="29"/>
        <v/>
      </c>
      <c r="T183" s="648" t="str">
        <f t="shared" si="30"/>
        <v/>
      </c>
      <c r="U183" s="644" t="str">
        <f ca="1">IF('Extra look-up'!$H181="`Work Type","Check Work Type",IF(AND(H183="",I183="",G183="",K183="",L183=""),"",IF(OR(H183="",I183="",G183="",K183="",L183=""),"Check all fields completed correctly",IF(AND(H183="",OR(I183&lt;&gt;"",G183&lt;&gt;"",K183&lt;&gt;"")),"Check all fields completed correctly","OK"))))</f>
        <v/>
      </c>
      <c r="X183" s="636" t="str">
        <f>IF(G183="","",IF($C$9&lt;VLOOKUP(G183,'Eligible Technologies'!D:G,4,FALSE),$C$9,VLOOKUP(G183,'Eligible Technologies'!D:G,4,FALSE)))</f>
        <v/>
      </c>
      <c r="Y183" s="40" t="e">
        <f t="shared" si="32"/>
        <v>#VALUE!</v>
      </c>
      <c r="Z183" s="174" t="str">
        <f ca="1">IFERROR(IF($D$9 = "*Multi*",AVERAGE($AI$333:INDIRECT(CONCATENATE("Ai"&amp;Y183))),AVERAGE($AI$332:INDIRECT(CONCATENATE("Ai"&amp;Y183)))),"")</f>
        <v/>
      </c>
      <c r="AA183" s="23"/>
      <c r="AB183" s="601" t="str">
        <f t="shared" si="33"/>
        <v/>
      </c>
      <c r="AC183" s="23" t="str">
        <f>'Extra look-up'!F181</f>
        <v/>
      </c>
      <c r="AD183" s="23" t="str">
        <f ca="1">'Extra look-up'!H181</f>
        <v>OK</v>
      </c>
      <c r="AE183" s="23">
        <f t="shared" ca="1" si="34"/>
        <v>1</v>
      </c>
      <c r="AF183" s="23" t="str">
        <f>'Extra look-up'!F181</f>
        <v/>
      </c>
      <c r="AG183" s="23" t="str">
        <f>IF(E183="","",IF(ISNUMBER(MATCH(E183,'Backing Sheet - Buildings'!$AA$2:$AA$101,0)),1,0))</f>
        <v/>
      </c>
      <c r="AH183" s="32"/>
      <c r="AI183" s="32"/>
      <c r="AJ183" s="27"/>
      <c r="AK183" s="27"/>
      <c r="AL183" s="23"/>
      <c r="AM183" s="23"/>
      <c r="AN183" s="23"/>
      <c r="AO183" s="23"/>
      <c r="AR183" s="26"/>
      <c r="AS183" s="26"/>
      <c r="AT183" s="322" t="s">
        <v>764</v>
      </c>
      <c r="AU183" s="304"/>
      <c r="AV183" s="90"/>
      <c r="AW183" s="88"/>
      <c r="AX183" s="88"/>
      <c r="AY183" s="88"/>
      <c r="AZ183" s="87"/>
      <c r="BA183" s="87"/>
      <c r="BB183" s="87"/>
      <c r="BC183" s="87"/>
      <c r="BD183" s="87"/>
      <c r="BE183" s="87"/>
      <c r="BF183" s="87"/>
      <c r="BG183" s="87"/>
      <c r="BH183" s="87"/>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row>
    <row r="184" spans="1:82" s="10" customFormat="1" ht="35.15" hidden="1" customHeight="1" outlineLevel="1" x14ac:dyDescent="0.3">
      <c r="A184" s="600" t="s">
        <v>967</v>
      </c>
      <c r="B184" s="327"/>
      <c r="C184" s="456"/>
      <c r="D184" s="456"/>
      <c r="E184" s="328"/>
      <c r="F184" s="784"/>
      <c r="G184" s="328"/>
      <c r="H184" s="328"/>
      <c r="I184" s="314"/>
      <c r="J184" s="787"/>
      <c r="K184" s="315"/>
      <c r="L184" s="832" t="str">
        <f t="shared" si="36"/>
        <v/>
      </c>
      <c r="M184" s="602">
        <f t="shared" si="37"/>
        <v>0</v>
      </c>
      <c r="N184" s="603"/>
      <c r="O184" s="646" t="str">
        <f t="shared" si="38"/>
        <v/>
      </c>
      <c r="P184" s="647" t="str">
        <f t="shared" si="39"/>
        <v/>
      </c>
      <c r="Q184" s="649" t="str">
        <f t="shared" si="35"/>
        <v/>
      </c>
      <c r="R184" s="647" t="str">
        <f t="shared" si="28"/>
        <v/>
      </c>
      <c r="S184" s="647" t="str">
        <f t="shared" si="29"/>
        <v/>
      </c>
      <c r="T184" s="648" t="str">
        <f t="shared" si="30"/>
        <v/>
      </c>
      <c r="U184" s="644" t="str">
        <f ca="1">IF('Extra look-up'!$H182="`Work Type","Check Work Type",IF(AND(H184="",I184="",G184="",K184="",L184=""),"",IF(OR(H184="",I184="",G184="",K184="",L184=""),"Check all fields completed correctly",IF(AND(H184="",OR(I184&lt;&gt;"",G184&lt;&gt;"",K184&lt;&gt;"")),"Check all fields completed correctly","OK"))))</f>
        <v/>
      </c>
      <c r="X184" s="636" t="str">
        <f>IF(G184="","",IF($C$9&lt;VLOOKUP(G184,'Eligible Technologies'!D:G,4,FALSE),$C$9,VLOOKUP(G184,'Eligible Technologies'!D:G,4,FALSE)))</f>
        <v/>
      </c>
      <c r="Y184" s="40" t="e">
        <f t="shared" si="32"/>
        <v>#VALUE!</v>
      </c>
      <c r="Z184" s="174" t="str">
        <f ca="1">IFERROR(IF($D$9 = "*Multi*",AVERAGE($AI$333:INDIRECT(CONCATENATE("Ai"&amp;Y184))),AVERAGE($AI$332:INDIRECT(CONCATENATE("Ai"&amp;Y184)))),"")</f>
        <v/>
      </c>
      <c r="AA184" s="23"/>
      <c r="AB184" s="601" t="str">
        <f t="shared" si="33"/>
        <v/>
      </c>
      <c r="AC184" s="23" t="str">
        <f>'Extra look-up'!F182</f>
        <v/>
      </c>
      <c r="AD184" s="23" t="str">
        <f ca="1">'Extra look-up'!H182</f>
        <v>OK</v>
      </c>
      <c r="AE184" s="23">
        <f t="shared" ca="1" si="34"/>
        <v>1</v>
      </c>
      <c r="AF184" s="23" t="str">
        <f>'Extra look-up'!F182</f>
        <v/>
      </c>
      <c r="AG184" s="23" t="str">
        <f>IF(E184="","",IF(ISNUMBER(MATCH(E184,'Backing Sheet - Buildings'!$AA$2:$AA$101,0)),1,0))</f>
        <v/>
      </c>
      <c r="AL184" s="23"/>
      <c r="AM184" s="23"/>
      <c r="AO184" s="23"/>
      <c r="AR184" s="26"/>
      <c r="AS184" s="26"/>
      <c r="AT184" s="322" t="s">
        <v>764</v>
      </c>
      <c r="AU184" s="304"/>
      <c r="AV184" s="90"/>
      <c r="AW184" s="88"/>
      <c r="AX184" s="88"/>
      <c r="AY184" s="88"/>
      <c r="AZ184" s="87"/>
      <c r="BA184" s="87"/>
      <c r="BB184" s="87"/>
      <c r="BC184" s="87"/>
      <c r="BD184" s="87"/>
      <c r="BE184" s="87"/>
      <c r="BF184" s="87"/>
      <c r="BG184" s="87"/>
      <c r="BH184" s="87"/>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row>
    <row r="185" spans="1:82" s="10" customFormat="1" ht="35.15" hidden="1" customHeight="1" outlineLevel="1" x14ac:dyDescent="0.3">
      <c r="A185" s="600" t="s">
        <v>968</v>
      </c>
      <c r="B185" s="327"/>
      <c r="C185" s="456"/>
      <c r="D185" s="456"/>
      <c r="E185" s="328"/>
      <c r="F185" s="784"/>
      <c r="G185" s="328"/>
      <c r="H185" s="328"/>
      <c r="I185" s="314"/>
      <c r="J185" s="787"/>
      <c r="K185" s="315"/>
      <c r="L185" s="832" t="str">
        <f t="shared" si="36"/>
        <v/>
      </c>
      <c r="M185" s="602">
        <f t="shared" si="37"/>
        <v>0</v>
      </c>
      <c r="N185" s="603"/>
      <c r="O185" s="646" t="str">
        <f t="shared" si="38"/>
        <v/>
      </c>
      <c r="P185" s="647" t="str">
        <f t="shared" si="39"/>
        <v/>
      </c>
      <c r="Q185" s="649" t="str">
        <f t="shared" si="35"/>
        <v/>
      </c>
      <c r="R185" s="647" t="str">
        <f t="shared" si="28"/>
        <v/>
      </c>
      <c r="S185" s="647" t="str">
        <f t="shared" si="29"/>
        <v/>
      </c>
      <c r="T185" s="648" t="str">
        <f t="shared" si="30"/>
        <v/>
      </c>
      <c r="U185" s="644" t="str">
        <f ca="1">IF('Extra look-up'!$H183="`Work Type","Check Work Type",IF(AND(H185="",I185="",G185="",K185="",L185=""),"",IF(OR(H185="",I185="",G185="",K185="",L185=""),"Check all fields completed correctly",IF(AND(H185="",OR(I185&lt;&gt;"",G185&lt;&gt;"",K185&lt;&gt;"")),"Check all fields completed correctly","OK"))))</f>
        <v/>
      </c>
      <c r="X185" s="636" t="str">
        <f>IF(G185="","",IF($C$9&lt;VLOOKUP(G185,'Eligible Technologies'!D:G,4,FALSE),$C$9,VLOOKUP(G185,'Eligible Technologies'!D:G,4,FALSE)))</f>
        <v/>
      </c>
      <c r="Y185" s="40" t="e">
        <f t="shared" si="32"/>
        <v>#VALUE!</v>
      </c>
      <c r="Z185" s="174" t="str">
        <f ca="1">IFERROR(IF($D$9 = "*Multi*",AVERAGE($AI$333:INDIRECT(CONCATENATE("Ai"&amp;Y185))),AVERAGE($AI$332:INDIRECT(CONCATENATE("Ai"&amp;Y185)))),"")</f>
        <v/>
      </c>
      <c r="AA185" s="23"/>
      <c r="AB185" s="601" t="str">
        <f t="shared" si="33"/>
        <v/>
      </c>
      <c r="AC185" s="23" t="str">
        <f>'Extra look-up'!F183</f>
        <v/>
      </c>
      <c r="AD185" s="23" t="str">
        <f ca="1">'Extra look-up'!H183</f>
        <v>OK</v>
      </c>
      <c r="AE185" s="23">
        <f t="shared" ca="1" si="34"/>
        <v>1</v>
      </c>
      <c r="AF185" s="23" t="str">
        <f>'Extra look-up'!F183</f>
        <v/>
      </c>
      <c r="AG185" s="23" t="str">
        <f>IF(E185="","",IF(ISNUMBER(MATCH(E185,'Backing Sheet - Buildings'!$AA$2:$AA$101,0)),1,0))</f>
        <v/>
      </c>
      <c r="AL185" s="23"/>
      <c r="AM185" s="23"/>
      <c r="AO185" s="23"/>
      <c r="AR185" s="26"/>
      <c r="AS185" s="26"/>
      <c r="AT185" s="322" t="s">
        <v>764</v>
      </c>
      <c r="AU185" s="304"/>
      <c r="AV185" s="90"/>
      <c r="AW185" s="88"/>
      <c r="AX185" s="88"/>
      <c r="AY185" s="88"/>
      <c r="AZ185" s="87"/>
      <c r="BA185" s="87"/>
      <c r="BB185" s="87"/>
      <c r="BC185" s="87"/>
      <c r="BD185" s="87"/>
      <c r="BE185" s="87"/>
      <c r="BF185" s="87"/>
      <c r="BG185" s="87"/>
      <c r="BH185" s="87"/>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row>
    <row r="186" spans="1:82" s="10" customFormat="1" ht="35.15" hidden="1" customHeight="1" outlineLevel="1" x14ac:dyDescent="0.3">
      <c r="A186" s="600" t="s">
        <v>969</v>
      </c>
      <c r="B186" s="327"/>
      <c r="C186" s="456"/>
      <c r="D186" s="456"/>
      <c r="E186" s="328"/>
      <c r="F186" s="784"/>
      <c r="G186" s="328"/>
      <c r="H186" s="328"/>
      <c r="I186" s="314"/>
      <c r="J186" s="787"/>
      <c r="K186" s="315"/>
      <c r="L186" s="832" t="str">
        <f t="shared" si="36"/>
        <v/>
      </c>
      <c r="M186" s="602">
        <f t="shared" si="37"/>
        <v>0</v>
      </c>
      <c r="N186" s="603"/>
      <c r="O186" s="646" t="str">
        <f t="shared" si="38"/>
        <v/>
      </c>
      <c r="P186" s="647" t="str">
        <f t="shared" si="39"/>
        <v/>
      </c>
      <c r="Q186" s="649" t="str">
        <f t="shared" si="35"/>
        <v/>
      </c>
      <c r="R186" s="647" t="str">
        <f t="shared" si="28"/>
        <v/>
      </c>
      <c r="S186" s="647" t="str">
        <f t="shared" si="29"/>
        <v/>
      </c>
      <c r="T186" s="648" t="str">
        <f t="shared" si="30"/>
        <v/>
      </c>
      <c r="U186" s="644" t="str">
        <f ca="1">IF('Extra look-up'!$H184="`Work Type","Check Work Type",IF(AND(H186="",I186="",G186="",K186="",L186=""),"",IF(OR(H186="",I186="",G186="",K186="",L186=""),"Check all fields completed correctly",IF(AND(H186="",OR(I186&lt;&gt;"",G186&lt;&gt;"",K186&lt;&gt;"")),"Check all fields completed correctly","OK"))))</f>
        <v/>
      </c>
      <c r="X186" s="636" t="str">
        <f>IF(G186="","",IF($C$9&lt;VLOOKUP(G186,'Eligible Technologies'!D:G,4,FALSE),$C$9,VLOOKUP(G186,'Eligible Technologies'!D:G,4,FALSE)))</f>
        <v/>
      </c>
      <c r="Y186" s="40" t="e">
        <f t="shared" si="32"/>
        <v>#VALUE!</v>
      </c>
      <c r="Z186" s="174" t="str">
        <f ca="1">IFERROR(IF($D$9 = "*Multi*",AVERAGE($AI$333:INDIRECT(CONCATENATE("Ai"&amp;Y186))),AVERAGE($AI$332:INDIRECT(CONCATENATE("Ai"&amp;Y186)))),"")</f>
        <v/>
      </c>
      <c r="AA186" s="23"/>
      <c r="AB186" s="601" t="str">
        <f t="shared" si="33"/>
        <v/>
      </c>
      <c r="AC186" s="23" t="str">
        <f>'Extra look-up'!F184</f>
        <v/>
      </c>
      <c r="AD186" s="23" t="str">
        <f ca="1">'Extra look-up'!H184</f>
        <v>OK</v>
      </c>
      <c r="AE186" s="23">
        <f t="shared" ca="1" si="34"/>
        <v>1</v>
      </c>
      <c r="AF186" s="23" t="str">
        <f>'Extra look-up'!F184</f>
        <v/>
      </c>
      <c r="AG186" s="23" t="str">
        <f>IF(E186="","",IF(ISNUMBER(MATCH(E186,'Backing Sheet - Buildings'!$AA$2:$AA$101,0)),1,0))</f>
        <v/>
      </c>
      <c r="AH186" s="32"/>
      <c r="AI186" s="32"/>
      <c r="AJ186" s="27"/>
      <c r="AK186" s="27"/>
      <c r="AL186" s="23"/>
      <c r="AM186" s="23"/>
      <c r="AN186" s="23"/>
      <c r="AO186" s="23"/>
      <c r="AR186" s="26"/>
      <c r="AS186" s="26"/>
      <c r="AT186" s="322" t="s">
        <v>764</v>
      </c>
      <c r="AU186" s="304"/>
      <c r="AV186" s="90"/>
      <c r="AW186" s="88"/>
      <c r="AX186" s="88"/>
      <c r="AY186" s="88"/>
      <c r="AZ186" s="87"/>
      <c r="BA186" s="87"/>
      <c r="BB186" s="87"/>
      <c r="BC186" s="87"/>
      <c r="BD186" s="87"/>
      <c r="BE186" s="87"/>
      <c r="BF186" s="87"/>
      <c r="BG186" s="87"/>
      <c r="BH186" s="87"/>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row>
    <row r="187" spans="1:82" s="10" customFormat="1" ht="35.15" hidden="1" customHeight="1" outlineLevel="1" x14ac:dyDescent="0.3">
      <c r="A187" s="600" t="s">
        <v>970</v>
      </c>
      <c r="B187" s="327"/>
      <c r="C187" s="456"/>
      <c r="D187" s="456"/>
      <c r="E187" s="328"/>
      <c r="F187" s="784"/>
      <c r="G187" s="328"/>
      <c r="H187" s="328"/>
      <c r="I187" s="314"/>
      <c r="J187" s="787"/>
      <c r="K187" s="315"/>
      <c r="L187" s="832" t="str">
        <f t="shared" si="36"/>
        <v/>
      </c>
      <c r="M187" s="602">
        <f t="shared" si="37"/>
        <v>0</v>
      </c>
      <c r="N187" s="603"/>
      <c r="O187" s="646" t="str">
        <f t="shared" si="38"/>
        <v/>
      </c>
      <c r="P187" s="647" t="str">
        <f t="shared" si="39"/>
        <v/>
      </c>
      <c r="Q187" s="649" t="str">
        <f t="shared" si="35"/>
        <v/>
      </c>
      <c r="R187" s="647" t="str">
        <f t="shared" si="28"/>
        <v/>
      </c>
      <c r="S187" s="647" t="str">
        <f t="shared" si="29"/>
        <v/>
      </c>
      <c r="T187" s="648" t="str">
        <f t="shared" si="30"/>
        <v/>
      </c>
      <c r="U187" s="644" t="str">
        <f ca="1">IF('Extra look-up'!$H185="`Work Type","Check Work Type",IF(AND(H187="",I187="",G187="",K187="",L187=""),"",IF(OR(H187="",I187="",G187="",K187="",L187=""),"Check all fields completed correctly",IF(AND(H187="",OR(I187&lt;&gt;"",G187&lt;&gt;"",K187&lt;&gt;"")),"Check all fields completed correctly","OK"))))</f>
        <v/>
      </c>
      <c r="X187" s="636" t="str">
        <f>IF(G187="","",IF($C$9&lt;VLOOKUP(G187,'Eligible Technologies'!D:G,4,FALSE),$C$9,VLOOKUP(G187,'Eligible Technologies'!D:G,4,FALSE)))</f>
        <v/>
      </c>
      <c r="Y187" s="40" t="e">
        <f t="shared" si="32"/>
        <v>#VALUE!</v>
      </c>
      <c r="Z187" s="174" t="str">
        <f ca="1">IFERROR(IF($D$9 = "*Multi*",AVERAGE($AI$333:INDIRECT(CONCATENATE("Ai"&amp;Y187))),AVERAGE($AI$332:INDIRECT(CONCATENATE("Ai"&amp;Y187)))),"")</f>
        <v/>
      </c>
      <c r="AA187" s="23"/>
      <c r="AB187" s="601" t="str">
        <f t="shared" si="33"/>
        <v/>
      </c>
      <c r="AC187" s="23" t="str">
        <f>'Extra look-up'!F185</f>
        <v/>
      </c>
      <c r="AD187" s="23" t="str">
        <f ca="1">'Extra look-up'!H185</f>
        <v>OK</v>
      </c>
      <c r="AE187" s="23">
        <f t="shared" ca="1" si="34"/>
        <v>1</v>
      </c>
      <c r="AF187" s="23" t="str">
        <f>'Extra look-up'!F185</f>
        <v/>
      </c>
      <c r="AG187" s="23" t="str">
        <f>IF(E187="","",IF(ISNUMBER(MATCH(E187,'Backing Sheet - Buildings'!$AA$2:$AA$101,0)),1,0))</f>
        <v/>
      </c>
      <c r="AL187" s="23"/>
      <c r="AM187" s="23"/>
      <c r="AO187" s="23"/>
      <c r="AR187" s="26"/>
      <c r="AS187" s="26"/>
      <c r="AT187" s="322" t="s">
        <v>764</v>
      </c>
      <c r="AU187" s="304"/>
      <c r="AV187" s="90"/>
      <c r="AW187" s="88"/>
      <c r="AX187" s="88"/>
      <c r="AY187" s="88"/>
      <c r="AZ187" s="87"/>
      <c r="BA187" s="87"/>
      <c r="BB187" s="87"/>
      <c r="BC187" s="87"/>
      <c r="BD187" s="87"/>
      <c r="BE187" s="87"/>
      <c r="BF187" s="87"/>
      <c r="BG187" s="87"/>
      <c r="BH187" s="87"/>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row>
    <row r="188" spans="1:82" s="10" customFormat="1" ht="35.15" hidden="1" customHeight="1" outlineLevel="1" x14ac:dyDescent="0.3">
      <c r="A188" s="600" t="s">
        <v>971</v>
      </c>
      <c r="B188" s="327"/>
      <c r="C188" s="456"/>
      <c r="D188" s="456"/>
      <c r="E188" s="328"/>
      <c r="F188" s="784"/>
      <c r="G188" s="328"/>
      <c r="H188" s="328"/>
      <c r="I188" s="314"/>
      <c r="J188" s="787"/>
      <c r="K188" s="315"/>
      <c r="L188" s="832" t="str">
        <f t="shared" si="36"/>
        <v/>
      </c>
      <c r="M188" s="602">
        <f t="shared" si="37"/>
        <v>0</v>
      </c>
      <c r="N188" s="603"/>
      <c r="O188" s="646" t="str">
        <f t="shared" si="38"/>
        <v/>
      </c>
      <c r="P188" s="647" t="str">
        <f t="shared" si="39"/>
        <v/>
      </c>
      <c r="Q188" s="649" t="str">
        <f t="shared" si="35"/>
        <v/>
      </c>
      <c r="R188" s="647" t="str">
        <f t="shared" si="28"/>
        <v/>
      </c>
      <c r="S188" s="647" t="str">
        <f t="shared" si="29"/>
        <v/>
      </c>
      <c r="T188" s="648" t="str">
        <f t="shared" si="30"/>
        <v/>
      </c>
      <c r="U188" s="644" t="str">
        <f ca="1">IF('Extra look-up'!$H186="`Work Type","Check Work Type",IF(AND(H188="",I188="",G188="",K188="",L188=""),"",IF(OR(H188="",I188="",G188="",K188="",L188=""),"Check all fields completed correctly",IF(AND(H188="",OR(I188&lt;&gt;"",G188&lt;&gt;"",K188&lt;&gt;"")),"Check all fields completed correctly","OK"))))</f>
        <v/>
      </c>
      <c r="X188" s="636" t="str">
        <f>IF(G188="","",IF($C$9&lt;VLOOKUP(G188,'Eligible Technologies'!D:G,4,FALSE),$C$9,VLOOKUP(G188,'Eligible Technologies'!D:G,4,FALSE)))</f>
        <v/>
      </c>
      <c r="Y188" s="40" t="e">
        <f t="shared" si="32"/>
        <v>#VALUE!</v>
      </c>
      <c r="Z188" s="174" t="str">
        <f ca="1">IFERROR(IF($D$9 = "*Multi*",AVERAGE($AI$333:INDIRECT(CONCATENATE("Ai"&amp;Y188))),AVERAGE($AI$332:INDIRECT(CONCATENATE("Ai"&amp;Y188)))),"")</f>
        <v/>
      </c>
      <c r="AA188" s="23"/>
      <c r="AB188" s="601" t="str">
        <f t="shared" si="33"/>
        <v/>
      </c>
      <c r="AC188" s="23" t="str">
        <f>'Extra look-up'!F186</f>
        <v/>
      </c>
      <c r="AD188" s="23" t="str">
        <f ca="1">'Extra look-up'!H186</f>
        <v>OK</v>
      </c>
      <c r="AE188" s="23">
        <f t="shared" ca="1" si="34"/>
        <v>1</v>
      </c>
      <c r="AF188" s="23" t="str">
        <f>'Extra look-up'!F186</f>
        <v/>
      </c>
      <c r="AG188" s="23" t="str">
        <f>IF(E188="","",IF(ISNUMBER(MATCH(E188,'Backing Sheet - Buildings'!$AA$2:$AA$101,0)),1,0))</f>
        <v/>
      </c>
      <c r="AL188" s="23"/>
      <c r="AM188" s="23"/>
      <c r="AO188" s="23"/>
      <c r="AR188" s="26"/>
      <c r="AS188" s="26"/>
      <c r="AT188" s="322" t="s">
        <v>764</v>
      </c>
      <c r="AU188" s="304"/>
      <c r="AV188" s="90"/>
      <c r="AW188" s="88"/>
      <c r="AX188" s="88"/>
      <c r="AY188" s="88"/>
      <c r="AZ188" s="87"/>
      <c r="BA188" s="87"/>
      <c r="BB188" s="87"/>
      <c r="BC188" s="87"/>
      <c r="BD188" s="87"/>
      <c r="BE188" s="87"/>
      <c r="BF188" s="87"/>
      <c r="BG188" s="87"/>
      <c r="BH188" s="87"/>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row>
    <row r="189" spans="1:82" s="10" customFormat="1" ht="35.15" hidden="1" customHeight="1" outlineLevel="1" x14ac:dyDescent="0.3">
      <c r="A189" s="600" t="s">
        <v>972</v>
      </c>
      <c r="B189" s="327"/>
      <c r="C189" s="456"/>
      <c r="D189" s="456"/>
      <c r="E189" s="328"/>
      <c r="F189" s="784"/>
      <c r="G189" s="328"/>
      <c r="H189" s="328"/>
      <c r="I189" s="314"/>
      <c r="J189" s="787"/>
      <c r="K189" s="315"/>
      <c r="L189" s="832" t="str">
        <f t="shared" si="36"/>
        <v/>
      </c>
      <c r="M189" s="602">
        <f t="shared" si="37"/>
        <v>0</v>
      </c>
      <c r="N189" s="603"/>
      <c r="O189" s="646" t="str">
        <f t="shared" si="38"/>
        <v/>
      </c>
      <c r="P189" s="647" t="str">
        <f t="shared" si="39"/>
        <v/>
      </c>
      <c r="Q189" s="649" t="str">
        <f t="shared" si="35"/>
        <v/>
      </c>
      <c r="R189" s="647" t="str">
        <f t="shared" si="28"/>
        <v/>
      </c>
      <c r="S189" s="647" t="str">
        <f t="shared" si="29"/>
        <v/>
      </c>
      <c r="T189" s="648" t="str">
        <f t="shared" si="30"/>
        <v/>
      </c>
      <c r="U189" s="644" t="str">
        <f ca="1">IF('Extra look-up'!$H187="`Work Type","Check Work Type",IF(AND(H189="",I189="",G189="",K189="",L189=""),"",IF(OR(H189="",I189="",G189="",K189="",L189=""),"Check all fields completed correctly",IF(AND(H189="",OR(I189&lt;&gt;"",G189&lt;&gt;"",K189&lt;&gt;"")),"Check all fields completed correctly","OK"))))</f>
        <v/>
      </c>
      <c r="X189" s="636" t="str">
        <f>IF(G189="","",IF($C$9&lt;VLOOKUP(G189,'Eligible Technologies'!D:G,4,FALSE),$C$9,VLOOKUP(G189,'Eligible Technologies'!D:G,4,FALSE)))</f>
        <v/>
      </c>
      <c r="Y189" s="40" t="e">
        <f t="shared" si="32"/>
        <v>#VALUE!</v>
      </c>
      <c r="Z189" s="174" t="str">
        <f ca="1">IFERROR(IF($D$9 = "*Multi*",AVERAGE($AI$333:INDIRECT(CONCATENATE("Ai"&amp;Y189))),AVERAGE($AI$332:INDIRECT(CONCATENATE("Ai"&amp;Y189)))),"")</f>
        <v/>
      </c>
      <c r="AA189" s="23"/>
      <c r="AB189" s="601" t="str">
        <f t="shared" si="33"/>
        <v/>
      </c>
      <c r="AC189" s="23" t="str">
        <f>'Extra look-up'!F187</f>
        <v/>
      </c>
      <c r="AD189" s="23" t="str">
        <f ca="1">'Extra look-up'!H187</f>
        <v>OK</v>
      </c>
      <c r="AE189" s="23">
        <f t="shared" ca="1" si="34"/>
        <v>1</v>
      </c>
      <c r="AF189" s="23" t="str">
        <f>'Extra look-up'!F187</f>
        <v/>
      </c>
      <c r="AG189" s="23" t="str">
        <f>IF(E189="","",IF(ISNUMBER(MATCH(E189,'Backing Sheet - Buildings'!$AA$2:$AA$101,0)),1,0))</f>
        <v/>
      </c>
      <c r="AH189" s="32"/>
      <c r="AI189" s="32"/>
      <c r="AJ189" s="27"/>
      <c r="AK189" s="27"/>
      <c r="AL189" s="23"/>
      <c r="AM189" s="23"/>
      <c r="AN189" s="23"/>
      <c r="AO189" s="23"/>
      <c r="AR189" s="26"/>
      <c r="AS189" s="26"/>
      <c r="AT189" s="322" t="s">
        <v>764</v>
      </c>
      <c r="AU189" s="304"/>
      <c r="AV189" s="90"/>
      <c r="AW189" s="88"/>
      <c r="AX189" s="88"/>
      <c r="AY189" s="88"/>
      <c r="AZ189" s="87"/>
      <c r="BA189" s="87"/>
      <c r="BB189" s="87"/>
      <c r="BC189" s="87"/>
      <c r="BD189" s="87"/>
      <c r="BE189" s="87"/>
      <c r="BF189" s="87"/>
      <c r="BG189" s="87"/>
      <c r="BH189" s="87"/>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row>
    <row r="190" spans="1:82" s="10" customFormat="1" ht="35.15" hidden="1" customHeight="1" outlineLevel="1" x14ac:dyDescent="0.3">
      <c r="A190" s="600" t="s">
        <v>973</v>
      </c>
      <c r="B190" s="327"/>
      <c r="C190" s="456"/>
      <c r="D190" s="456"/>
      <c r="E190" s="328"/>
      <c r="F190" s="784"/>
      <c r="G190" s="328"/>
      <c r="H190" s="328"/>
      <c r="I190" s="314"/>
      <c r="J190" s="787"/>
      <c r="K190" s="315"/>
      <c r="L190" s="832" t="str">
        <f t="shared" si="36"/>
        <v/>
      </c>
      <c r="M190" s="602">
        <f t="shared" si="37"/>
        <v>0</v>
      </c>
      <c r="N190" s="603"/>
      <c r="O190" s="646" t="str">
        <f t="shared" si="38"/>
        <v/>
      </c>
      <c r="P190" s="647" t="str">
        <f t="shared" si="39"/>
        <v/>
      </c>
      <c r="Q190" s="649" t="str">
        <f t="shared" si="35"/>
        <v/>
      </c>
      <c r="R190" s="647" t="str">
        <f t="shared" si="28"/>
        <v/>
      </c>
      <c r="S190" s="647" t="str">
        <f t="shared" si="29"/>
        <v/>
      </c>
      <c r="T190" s="648" t="str">
        <f t="shared" si="30"/>
        <v/>
      </c>
      <c r="U190" s="644" t="str">
        <f ca="1">IF('Extra look-up'!$H188="`Work Type","Check Work Type",IF(AND(H190="",I190="",G190="",K190="",L190=""),"",IF(OR(H190="",I190="",G190="",K190="",L190=""),"Check all fields completed correctly",IF(AND(H190="",OR(I190&lt;&gt;"",G190&lt;&gt;"",K190&lt;&gt;"")),"Check all fields completed correctly","OK"))))</f>
        <v/>
      </c>
      <c r="X190" s="636" t="str">
        <f>IF(G190="","",IF($C$9&lt;VLOOKUP(G190,'Eligible Technologies'!D:G,4,FALSE),$C$9,VLOOKUP(G190,'Eligible Technologies'!D:G,4,FALSE)))</f>
        <v/>
      </c>
      <c r="Y190" s="40" t="e">
        <f t="shared" si="32"/>
        <v>#VALUE!</v>
      </c>
      <c r="Z190" s="174" t="str">
        <f ca="1">IFERROR(IF($D$9 = "*Multi*",AVERAGE($AI$333:INDIRECT(CONCATENATE("Ai"&amp;Y190))),AVERAGE($AI$332:INDIRECT(CONCATENATE("Ai"&amp;Y190)))),"")</f>
        <v/>
      </c>
      <c r="AA190" s="23"/>
      <c r="AB190" s="601" t="str">
        <f t="shared" si="33"/>
        <v/>
      </c>
      <c r="AC190" s="23" t="str">
        <f>'Extra look-up'!F188</f>
        <v/>
      </c>
      <c r="AD190" s="23" t="str">
        <f ca="1">'Extra look-up'!H188</f>
        <v>OK</v>
      </c>
      <c r="AE190" s="23">
        <f t="shared" ca="1" si="34"/>
        <v>1</v>
      </c>
      <c r="AF190" s="23" t="str">
        <f>'Extra look-up'!F188</f>
        <v/>
      </c>
      <c r="AG190" s="23" t="str">
        <f>IF(E190="","",IF(ISNUMBER(MATCH(E190,'Backing Sheet - Buildings'!$AA$2:$AA$101,0)),1,0))</f>
        <v/>
      </c>
      <c r="AL190" s="23"/>
      <c r="AM190" s="23"/>
      <c r="AO190" s="23"/>
      <c r="AR190" s="26"/>
      <c r="AS190" s="26"/>
      <c r="AT190" s="322" t="s">
        <v>764</v>
      </c>
      <c r="AU190" s="304"/>
      <c r="AV190" s="90"/>
      <c r="AW190" s="88"/>
      <c r="AX190" s="88"/>
      <c r="AY190" s="88"/>
      <c r="AZ190" s="87"/>
      <c r="BA190" s="87"/>
      <c r="BB190" s="87"/>
      <c r="BC190" s="87"/>
      <c r="BD190" s="87"/>
      <c r="BE190" s="87"/>
      <c r="BF190" s="87"/>
      <c r="BG190" s="87"/>
      <c r="BH190" s="87"/>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row>
    <row r="191" spans="1:82" s="10" customFormat="1" ht="35.15" hidden="1" customHeight="1" outlineLevel="1" x14ac:dyDescent="0.3">
      <c r="A191" s="600" t="s">
        <v>974</v>
      </c>
      <c r="B191" s="327"/>
      <c r="C191" s="456"/>
      <c r="D191" s="456"/>
      <c r="E191" s="328"/>
      <c r="F191" s="784"/>
      <c r="G191" s="328"/>
      <c r="H191" s="328"/>
      <c r="I191" s="314"/>
      <c r="J191" s="787"/>
      <c r="K191" s="315"/>
      <c r="L191" s="832" t="str">
        <f t="shared" si="36"/>
        <v/>
      </c>
      <c r="M191" s="602">
        <f t="shared" si="37"/>
        <v>0</v>
      </c>
      <c r="N191" s="603"/>
      <c r="O191" s="646" t="str">
        <f t="shared" si="38"/>
        <v/>
      </c>
      <c r="P191" s="647" t="str">
        <f t="shared" si="39"/>
        <v/>
      </c>
      <c r="Q191" s="649" t="str">
        <f t="shared" si="35"/>
        <v/>
      </c>
      <c r="R191" s="647" t="str">
        <f t="shared" si="28"/>
        <v/>
      </c>
      <c r="S191" s="647" t="str">
        <f t="shared" si="29"/>
        <v/>
      </c>
      <c r="T191" s="648" t="str">
        <f t="shared" si="30"/>
        <v/>
      </c>
      <c r="U191" s="644" t="str">
        <f ca="1">IF('Extra look-up'!$H189="`Work Type","Check Work Type",IF(AND(H191="",I191="",G191="",K191="",L191=""),"",IF(OR(H191="",I191="",G191="",K191="",L191=""),"Check all fields completed correctly",IF(AND(H191="",OR(I191&lt;&gt;"",G191&lt;&gt;"",K191&lt;&gt;"")),"Check all fields completed correctly","OK"))))</f>
        <v/>
      </c>
      <c r="X191" s="636" t="str">
        <f>IF(G191="","",IF($C$9&lt;VLOOKUP(G191,'Eligible Technologies'!D:G,4,FALSE),$C$9,VLOOKUP(G191,'Eligible Technologies'!D:G,4,FALSE)))</f>
        <v/>
      </c>
      <c r="Y191" s="40" t="e">
        <f t="shared" si="32"/>
        <v>#VALUE!</v>
      </c>
      <c r="Z191" s="174" t="str">
        <f ca="1">IFERROR(IF($D$9 = "*Multi*",AVERAGE($AI$333:INDIRECT(CONCATENATE("Ai"&amp;Y191))),AVERAGE($AI$332:INDIRECT(CONCATENATE("Ai"&amp;Y191)))),"")</f>
        <v/>
      </c>
      <c r="AA191" s="23"/>
      <c r="AB191" s="601" t="str">
        <f t="shared" si="33"/>
        <v/>
      </c>
      <c r="AC191" s="23" t="str">
        <f>'Extra look-up'!F189</f>
        <v/>
      </c>
      <c r="AD191" s="23" t="str">
        <f ca="1">'Extra look-up'!H189</f>
        <v>OK</v>
      </c>
      <c r="AE191" s="23">
        <f t="shared" ca="1" si="34"/>
        <v>1</v>
      </c>
      <c r="AF191" s="23" t="str">
        <f>'Extra look-up'!F189</f>
        <v/>
      </c>
      <c r="AG191" s="23" t="str">
        <f>IF(E191="","",IF(ISNUMBER(MATCH(E191,'Backing Sheet - Buildings'!$AA$2:$AA$101,0)),1,0))</f>
        <v/>
      </c>
      <c r="AL191" s="23"/>
      <c r="AM191" s="23"/>
      <c r="AO191" s="23"/>
      <c r="AR191" s="26"/>
      <c r="AS191" s="26"/>
      <c r="AT191" s="322" t="s">
        <v>764</v>
      </c>
      <c r="AU191" s="304"/>
      <c r="AV191" s="90"/>
      <c r="AW191" s="88"/>
      <c r="AX191" s="88"/>
      <c r="AY191" s="88"/>
      <c r="AZ191" s="87"/>
      <c r="BA191" s="87"/>
      <c r="BB191" s="87"/>
      <c r="BC191" s="87"/>
      <c r="BD191" s="87"/>
      <c r="BE191" s="87"/>
      <c r="BF191" s="87"/>
      <c r="BG191" s="87"/>
      <c r="BH191" s="87"/>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row>
    <row r="192" spans="1:82" s="10" customFormat="1" ht="35.15" hidden="1" customHeight="1" outlineLevel="1" x14ac:dyDescent="0.3">
      <c r="A192" s="600" t="s">
        <v>975</v>
      </c>
      <c r="B192" s="327"/>
      <c r="C192" s="456"/>
      <c r="D192" s="456"/>
      <c r="E192" s="328"/>
      <c r="F192" s="784"/>
      <c r="G192" s="328"/>
      <c r="H192" s="328"/>
      <c r="I192" s="314"/>
      <c r="J192" s="787"/>
      <c r="K192" s="315"/>
      <c r="L192" s="832" t="str">
        <f t="shared" si="36"/>
        <v/>
      </c>
      <c r="M192" s="602">
        <f t="shared" si="37"/>
        <v>0</v>
      </c>
      <c r="N192" s="603"/>
      <c r="O192" s="646" t="str">
        <f t="shared" si="38"/>
        <v/>
      </c>
      <c r="P192" s="647" t="str">
        <f t="shared" si="39"/>
        <v/>
      </c>
      <c r="Q192" s="649" t="str">
        <f t="shared" si="35"/>
        <v/>
      </c>
      <c r="R192" s="647" t="str">
        <f t="shared" si="28"/>
        <v/>
      </c>
      <c r="S192" s="647" t="str">
        <f t="shared" si="29"/>
        <v/>
      </c>
      <c r="T192" s="648" t="str">
        <f t="shared" si="30"/>
        <v/>
      </c>
      <c r="U192" s="644" t="str">
        <f ca="1">IF('Extra look-up'!$H190="`Work Type","Check Work Type",IF(AND(H192="",I192="",G192="",K192="",L192=""),"",IF(OR(H192="",I192="",G192="",K192="",L192=""),"Check all fields completed correctly",IF(AND(H192="",OR(I192&lt;&gt;"",G192&lt;&gt;"",K192&lt;&gt;"")),"Check all fields completed correctly","OK"))))</f>
        <v/>
      </c>
      <c r="X192" s="636" t="str">
        <f>IF(G192="","",IF($C$9&lt;VLOOKUP(G192,'Eligible Technologies'!D:G,4,FALSE),$C$9,VLOOKUP(G192,'Eligible Technologies'!D:G,4,FALSE)))</f>
        <v/>
      </c>
      <c r="Y192" s="40" t="e">
        <f t="shared" si="32"/>
        <v>#VALUE!</v>
      </c>
      <c r="Z192" s="174" t="str">
        <f ca="1">IFERROR(IF($D$9 = "*Multi*",AVERAGE($AI$333:INDIRECT(CONCATENATE("Ai"&amp;Y192))),AVERAGE($AI$332:INDIRECT(CONCATENATE("Ai"&amp;Y192)))),"")</f>
        <v/>
      </c>
      <c r="AA192" s="23"/>
      <c r="AB192" s="601" t="str">
        <f t="shared" si="33"/>
        <v/>
      </c>
      <c r="AC192" s="23" t="str">
        <f>'Extra look-up'!F190</f>
        <v/>
      </c>
      <c r="AD192" s="23" t="str">
        <f ca="1">'Extra look-up'!H190</f>
        <v>OK</v>
      </c>
      <c r="AE192" s="23">
        <f t="shared" ca="1" si="34"/>
        <v>1</v>
      </c>
      <c r="AF192" s="23" t="str">
        <f>'Extra look-up'!F190</f>
        <v/>
      </c>
      <c r="AG192" s="23" t="str">
        <f>IF(E192="","",IF(ISNUMBER(MATCH(E192,'Backing Sheet - Buildings'!$AA$2:$AA$101,0)),1,0))</f>
        <v/>
      </c>
      <c r="AH192" s="32"/>
      <c r="AI192" s="32"/>
      <c r="AJ192" s="27"/>
      <c r="AK192" s="27"/>
      <c r="AL192" s="23"/>
      <c r="AM192" s="23"/>
      <c r="AN192" s="23"/>
      <c r="AO192" s="23"/>
      <c r="AR192" s="26"/>
      <c r="AS192" s="26"/>
      <c r="AT192" s="322" t="s">
        <v>764</v>
      </c>
      <c r="AU192" s="304"/>
      <c r="AV192" s="90"/>
      <c r="AW192" s="88"/>
      <c r="AX192" s="88"/>
      <c r="AY192" s="88"/>
      <c r="AZ192" s="87"/>
      <c r="BA192" s="87"/>
      <c r="BB192" s="87"/>
      <c r="BC192" s="87"/>
      <c r="BD192" s="87"/>
      <c r="BE192" s="87"/>
      <c r="BF192" s="87"/>
      <c r="BG192" s="87"/>
      <c r="BH192" s="87"/>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row>
    <row r="193" spans="1:82" s="10" customFormat="1" ht="35.15" hidden="1" customHeight="1" outlineLevel="1" x14ac:dyDescent="0.3">
      <c r="A193" s="600" t="s">
        <v>976</v>
      </c>
      <c r="B193" s="327"/>
      <c r="C193" s="456"/>
      <c r="D193" s="456"/>
      <c r="E193" s="328"/>
      <c r="F193" s="784"/>
      <c r="G193" s="328"/>
      <c r="H193" s="328"/>
      <c r="I193" s="314"/>
      <c r="J193" s="787"/>
      <c r="K193" s="315"/>
      <c r="L193" s="832" t="str">
        <f t="shared" si="36"/>
        <v/>
      </c>
      <c r="M193" s="602">
        <f t="shared" si="37"/>
        <v>0</v>
      </c>
      <c r="N193" s="603"/>
      <c r="O193" s="646" t="str">
        <f t="shared" si="38"/>
        <v/>
      </c>
      <c r="P193" s="647" t="str">
        <f t="shared" si="39"/>
        <v/>
      </c>
      <c r="Q193" s="649" t="str">
        <f t="shared" si="35"/>
        <v/>
      </c>
      <c r="R193" s="647" t="str">
        <f t="shared" si="28"/>
        <v/>
      </c>
      <c r="S193" s="647" t="str">
        <f t="shared" si="29"/>
        <v/>
      </c>
      <c r="T193" s="648" t="str">
        <f t="shared" si="30"/>
        <v/>
      </c>
      <c r="U193" s="644" t="str">
        <f ca="1">IF('Extra look-up'!$H191="`Work Type","Check Work Type",IF(AND(H193="",I193="",G193="",K193="",L193=""),"",IF(OR(H193="",I193="",G193="",K193="",L193=""),"Check all fields completed correctly",IF(AND(H193="",OR(I193&lt;&gt;"",G193&lt;&gt;"",K193&lt;&gt;"")),"Check all fields completed correctly","OK"))))</f>
        <v/>
      </c>
      <c r="X193" s="636" t="str">
        <f>IF(G193="","",IF($C$9&lt;VLOOKUP(G193,'Eligible Technologies'!D:G,4,FALSE),$C$9,VLOOKUP(G193,'Eligible Technologies'!D:G,4,FALSE)))</f>
        <v/>
      </c>
      <c r="Y193" s="40" t="e">
        <f t="shared" si="32"/>
        <v>#VALUE!</v>
      </c>
      <c r="Z193" s="174" t="str">
        <f ca="1">IFERROR(IF($D$9 = "*Multi*",AVERAGE($AI$333:INDIRECT(CONCATENATE("Ai"&amp;Y193))),AVERAGE($AI$332:INDIRECT(CONCATENATE("Ai"&amp;Y193)))),"")</f>
        <v/>
      </c>
      <c r="AA193" s="23"/>
      <c r="AB193" s="601" t="str">
        <f t="shared" si="33"/>
        <v/>
      </c>
      <c r="AC193" s="23" t="str">
        <f>'Extra look-up'!F191</f>
        <v/>
      </c>
      <c r="AD193" s="23" t="str">
        <f ca="1">'Extra look-up'!H191</f>
        <v>OK</v>
      </c>
      <c r="AE193" s="23">
        <f t="shared" ca="1" si="34"/>
        <v>1</v>
      </c>
      <c r="AF193" s="23" t="str">
        <f>'Extra look-up'!F191</f>
        <v/>
      </c>
      <c r="AG193" s="23" t="str">
        <f>IF(E193="","",IF(ISNUMBER(MATCH(E193,'Backing Sheet - Buildings'!$AA$2:$AA$101,0)),1,0))</f>
        <v/>
      </c>
      <c r="AL193" s="23"/>
      <c r="AM193" s="23"/>
      <c r="AO193" s="23"/>
      <c r="AR193" s="26"/>
      <c r="AS193" s="26"/>
      <c r="AT193" s="322" t="s">
        <v>764</v>
      </c>
      <c r="AU193" s="304"/>
      <c r="AV193" s="90"/>
      <c r="AW193" s="88"/>
      <c r="AX193" s="88"/>
      <c r="AY193" s="88"/>
      <c r="AZ193" s="87"/>
      <c r="BA193" s="87"/>
      <c r="BB193" s="87"/>
      <c r="BC193" s="87"/>
      <c r="BD193" s="87"/>
      <c r="BE193" s="87"/>
      <c r="BF193" s="87"/>
      <c r="BG193" s="87"/>
      <c r="BH193" s="87"/>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row>
    <row r="194" spans="1:82" s="10" customFormat="1" ht="35.15" hidden="1" customHeight="1" outlineLevel="1" x14ac:dyDescent="0.3">
      <c r="A194" s="600" t="s">
        <v>977</v>
      </c>
      <c r="B194" s="327"/>
      <c r="C194" s="456"/>
      <c r="D194" s="456"/>
      <c r="E194" s="328"/>
      <c r="F194" s="784"/>
      <c r="G194" s="328"/>
      <c r="H194" s="328"/>
      <c r="I194" s="314"/>
      <c r="J194" s="787"/>
      <c r="K194" s="315"/>
      <c r="L194" s="832" t="str">
        <f t="shared" si="36"/>
        <v/>
      </c>
      <c r="M194" s="602">
        <f t="shared" si="37"/>
        <v>0</v>
      </c>
      <c r="N194" s="603"/>
      <c r="O194" s="646" t="str">
        <f t="shared" si="38"/>
        <v/>
      </c>
      <c r="P194" s="647" t="str">
        <f t="shared" si="39"/>
        <v/>
      </c>
      <c r="Q194" s="649" t="str">
        <f t="shared" si="35"/>
        <v/>
      </c>
      <c r="R194" s="647" t="str">
        <f t="shared" si="28"/>
        <v/>
      </c>
      <c r="S194" s="647" t="str">
        <f t="shared" si="29"/>
        <v/>
      </c>
      <c r="T194" s="648" t="str">
        <f t="shared" si="30"/>
        <v/>
      </c>
      <c r="U194" s="644" t="str">
        <f ca="1">IF('Extra look-up'!$H192="`Work Type","Check Work Type",IF(AND(H194="",I194="",G194="",K194="",L194=""),"",IF(OR(H194="",I194="",G194="",K194="",L194=""),"Check all fields completed correctly",IF(AND(H194="",OR(I194&lt;&gt;"",G194&lt;&gt;"",K194&lt;&gt;"")),"Check all fields completed correctly","OK"))))</f>
        <v/>
      </c>
      <c r="X194" s="636" t="str">
        <f>IF(G194="","",IF($C$9&lt;VLOOKUP(G194,'Eligible Technologies'!D:G,4,FALSE),$C$9,VLOOKUP(G194,'Eligible Technologies'!D:G,4,FALSE)))</f>
        <v/>
      </c>
      <c r="Y194" s="40" t="e">
        <f t="shared" si="32"/>
        <v>#VALUE!</v>
      </c>
      <c r="Z194" s="174" t="str">
        <f ca="1">IFERROR(IF($D$9 = "*Multi*",AVERAGE($AI$333:INDIRECT(CONCATENATE("Ai"&amp;Y194))),AVERAGE($AI$332:INDIRECT(CONCATENATE("Ai"&amp;Y194)))),"")</f>
        <v/>
      </c>
      <c r="AA194" s="23"/>
      <c r="AB194" s="601" t="str">
        <f t="shared" si="33"/>
        <v/>
      </c>
      <c r="AC194" s="23" t="str">
        <f>'Extra look-up'!F192</f>
        <v/>
      </c>
      <c r="AD194" s="23" t="str">
        <f ca="1">'Extra look-up'!H192</f>
        <v>OK</v>
      </c>
      <c r="AE194" s="23">
        <f t="shared" ca="1" si="34"/>
        <v>1</v>
      </c>
      <c r="AF194" s="23" t="str">
        <f>'Extra look-up'!F192</f>
        <v/>
      </c>
      <c r="AG194" s="23" t="str">
        <f>IF(E194="","",IF(ISNUMBER(MATCH(E194,'Backing Sheet - Buildings'!$AA$2:$AA$101,0)),1,0))</f>
        <v/>
      </c>
      <c r="AL194" s="23"/>
      <c r="AM194" s="23"/>
      <c r="AO194" s="23"/>
      <c r="AR194" s="26"/>
      <c r="AS194" s="26"/>
      <c r="AT194" s="322" t="s">
        <v>764</v>
      </c>
      <c r="AU194" s="304"/>
      <c r="AV194" s="90"/>
      <c r="AW194" s="88"/>
      <c r="AX194" s="88"/>
      <c r="AY194" s="88"/>
      <c r="AZ194" s="87"/>
      <c r="BA194" s="87"/>
      <c r="BB194" s="87"/>
      <c r="BC194" s="87"/>
      <c r="BD194" s="87"/>
      <c r="BE194" s="87"/>
      <c r="BF194" s="87"/>
      <c r="BG194" s="87"/>
      <c r="BH194" s="87"/>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row>
    <row r="195" spans="1:82" s="10" customFormat="1" ht="35.15" hidden="1" customHeight="1" outlineLevel="1" x14ac:dyDescent="0.3">
      <c r="A195" s="600" t="s">
        <v>978</v>
      </c>
      <c r="B195" s="327"/>
      <c r="C195" s="456"/>
      <c r="D195" s="456"/>
      <c r="E195" s="328"/>
      <c r="F195" s="784"/>
      <c r="G195" s="328"/>
      <c r="H195" s="328"/>
      <c r="I195" s="314"/>
      <c r="J195" s="787"/>
      <c r="K195" s="315"/>
      <c r="L195" s="832" t="str">
        <f t="shared" si="36"/>
        <v/>
      </c>
      <c r="M195" s="602">
        <f t="shared" si="37"/>
        <v>0</v>
      </c>
      <c r="N195" s="603"/>
      <c r="O195" s="646" t="str">
        <f t="shared" si="38"/>
        <v/>
      </c>
      <c r="P195" s="647" t="str">
        <f t="shared" si="39"/>
        <v/>
      </c>
      <c r="Q195" s="649" t="str">
        <f t="shared" si="35"/>
        <v/>
      </c>
      <c r="R195" s="647" t="str">
        <f t="shared" si="28"/>
        <v/>
      </c>
      <c r="S195" s="647" t="str">
        <f t="shared" si="29"/>
        <v/>
      </c>
      <c r="T195" s="648" t="str">
        <f t="shared" si="30"/>
        <v/>
      </c>
      <c r="U195" s="644" t="str">
        <f ca="1">IF('Extra look-up'!$H193="`Work Type","Check Work Type",IF(AND(H195="",I195="",G195="",K195="",L195=""),"",IF(OR(H195="",I195="",G195="",K195="",L195=""),"Check all fields completed correctly",IF(AND(H195="",OR(I195&lt;&gt;"",G195&lt;&gt;"",K195&lt;&gt;"")),"Check all fields completed correctly","OK"))))</f>
        <v/>
      </c>
      <c r="X195" s="636" t="str">
        <f>IF(G195="","",IF($C$9&lt;VLOOKUP(G195,'Eligible Technologies'!D:G,4,FALSE),$C$9,VLOOKUP(G195,'Eligible Technologies'!D:G,4,FALSE)))</f>
        <v/>
      </c>
      <c r="Y195" s="40" t="e">
        <f t="shared" si="32"/>
        <v>#VALUE!</v>
      </c>
      <c r="Z195" s="174" t="str">
        <f ca="1">IFERROR(IF($D$9 = "*Multi*",AVERAGE($AI$333:INDIRECT(CONCATENATE("Ai"&amp;Y195))),AVERAGE($AI$332:INDIRECT(CONCATENATE("Ai"&amp;Y195)))),"")</f>
        <v/>
      </c>
      <c r="AA195" s="23"/>
      <c r="AB195" s="601" t="str">
        <f t="shared" si="33"/>
        <v/>
      </c>
      <c r="AC195" s="23" t="str">
        <f>'Extra look-up'!F193</f>
        <v/>
      </c>
      <c r="AD195" s="23" t="str">
        <f ca="1">'Extra look-up'!H193</f>
        <v>OK</v>
      </c>
      <c r="AE195" s="23">
        <f t="shared" ca="1" si="34"/>
        <v>1</v>
      </c>
      <c r="AF195" s="23" t="str">
        <f>'Extra look-up'!F193</f>
        <v/>
      </c>
      <c r="AG195" s="23" t="str">
        <f>IF(E195="","",IF(ISNUMBER(MATCH(E195,'Backing Sheet - Buildings'!$AA$2:$AA$101,0)),1,0))</f>
        <v/>
      </c>
      <c r="AH195" s="32"/>
      <c r="AI195" s="32"/>
      <c r="AJ195" s="27"/>
      <c r="AK195" s="27"/>
      <c r="AL195" s="23"/>
      <c r="AM195" s="23"/>
      <c r="AN195" s="23"/>
      <c r="AO195" s="23"/>
      <c r="AR195" s="26"/>
      <c r="AS195" s="26"/>
      <c r="AT195" s="322" t="s">
        <v>764</v>
      </c>
      <c r="AU195" s="304"/>
      <c r="AV195" s="90"/>
      <c r="AW195" s="88"/>
      <c r="AX195" s="88"/>
      <c r="AY195" s="88"/>
      <c r="AZ195" s="87"/>
      <c r="BA195" s="87"/>
      <c r="BB195" s="87"/>
      <c r="BC195" s="87"/>
      <c r="BD195" s="87"/>
      <c r="BE195" s="87"/>
      <c r="BF195" s="87"/>
      <c r="BG195" s="87"/>
      <c r="BH195" s="87"/>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row>
    <row r="196" spans="1:82" s="10" customFormat="1" ht="35.15" hidden="1" customHeight="1" outlineLevel="1" x14ac:dyDescent="0.3">
      <c r="A196" s="600" t="s">
        <v>979</v>
      </c>
      <c r="B196" s="327"/>
      <c r="C196" s="456"/>
      <c r="D196" s="456"/>
      <c r="E196" s="328"/>
      <c r="F196" s="784"/>
      <c r="G196" s="328"/>
      <c r="H196" s="328"/>
      <c r="I196" s="314"/>
      <c r="J196" s="787"/>
      <c r="K196" s="315"/>
      <c r="L196" s="832" t="str">
        <f t="shared" si="36"/>
        <v/>
      </c>
      <c r="M196" s="602">
        <f t="shared" si="37"/>
        <v>0</v>
      </c>
      <c r="N196" s="603"/>
      <c r="O196" s="646" t="str">
        <f t="shared" si="38"/>
        <v/>
      </c>
      <c r="P196" s="647" t="str">
        <f t="shared" si="39"/>
        <v/>
      </c>
      <c r="Q196" s="649" t="str">
        <f t="shared" si="35"/>
        <v/>
      </c>
      <c r="R196" s="647" t="str">
        <f t="shared" si="28"/>
        <v/>
      </c>
      <c r="S196" s="647" t="str">
        <f t="shared" si="29"/>
        <v/>
      </c>
      <c r="T196" s="648" t="str">
        <f t="shared" si="30"/>
        <v/>
      </c>
      <c r="U196" s="644" t="str">
        <f ca="1">IF('Extra look-up'!$H194="`Work Type","Check Work Type",IF(AND(H196="",I196="",G196="",K196="",L196=""),"",IF(OR(H196="",I196="",G196="",K196="",L196=""),"Check all fields completed correctly",IF(AND(H196="",OR(I196&lt;&gt;"",G196&lt;&gt;"",K196&lt;&gt;"")),"Check all fields completed correctly","OK"))))</f>
        <v/>
      </c>
      <c r="X196" s="636" t="str">
        <f>IF(G196="","",IF($C$9&lt;VLOOKUP(G196,'Eligible Technologies'!D:G,4,FALSE),$C$9,VLOOKUP(G196,'Eligible Technologies'!D:G,4,FALSE)))</f>
        <v/>
      </c>
      <c r="Y196" s="40" t="e">
        <f t="shared" si="32"/>
        <v>#VALUE!</v>
      </c>
      <c r="Z196" s="174" t="str">
        <f ca="1">IFERROR(IF($D$9 = "*Multi*",AVERAGE($AI$333:INDIRECT(CONCATENATE("Ai"&amp;Y196))),AVERAGE($AI$332:INDIRECT(CONCATENATE("Ai"&amp;Y196)))),"")</f>
        <v/>
      </c>
      <c r="AA196" s="23"/>
      <c r="AB196" s="601" t="str">
        <f t="shared" si="33"/>
        <v/>
      </c>
      <c r="AC196" s="23" t="str">
        <f>'Extra look-up'!F194</f>
        <v/>
      </c>
      <c r="AD196" s="23" t="str">
        <f ca="1">'Extra look-up'!H194</f>
        <v>OK</v>
      </c>
      <c r="AE196" s="23">
        <f t="shared" ca="1" si="34"/>
        <v>1</v>
      </c>
      <c r="AF196" s="23" t="str">
        <f>'Extra look-up'!F194</f>
        <v/>
      </c>
      <c r="AG196" s="23" t="str">
        <f>IF(E196="","",IF(ISNUMBER(MATCH(E196,'Backing Sheet - Buildings'!$AA$2:$AA$101,0)),1,0))</f>
        <v/>
      </c>
      <c r="AL196" s="23"/>
      <c r="AM196" s="23"/>
      <c r="AO196" s="23"/>
      <c r="AR196" s="26"/>
      <c r="AS196" s="26"/>
      <c r="AT196" s="322" t="s">
        <v>764</v>
      </c>
      <c r="AU196" s="304"/>
      <c r="AV196" s="90"/>
      <c r="AW196" s="88"/>
      <c r="AX196" s="88"/>
      <c r="AY196" s="88"/>
      <c r="AZ196" s="87"/>
      <c r="BA196" s="87"/>
      <c r="BB196" s="87"/>
      <c r="BC196" s="87"/>
      <c r="BD196" s="87"/>
      <c r="BE196" s="87"/>
      <c r="BF196" s="87"/>
      <c r="BG196" s="87"/>
      <c r="BH196" s="87"/>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row>
    <row r="197" spans="1:82" s="10" customFormat="1" ht="35.15" hidden="1" customHeight="1" outlineLevel="1" x14ac:dyDescent="0.3">
      <c r="A197" s="600" t="s">
        <v>980</v>
      </c>
      <c r="B197" s="327"/>
      <c r="C197" s="456"/>
      <c r="D197" s="456"/>
      <c r="E197" s="328"/>
      <c r="F197" s="784"/>
      <c r="G197" s="328"/>
      <c r="H197" s="328"/>
      <c r="I197" s="314"/>
      <c r="J197" s="787"/>
      <c r="K197" s="315"/>
      <c r="L197" s="832" t="str">
        <f t="shared" si="36"/>
        <v/>
      </c>
      <c r="M197" s="602">
        <f t="shared" si="37"/>
        <v>0</v>
      </c>
      <c r="N197" s="603"/>
      <c r="O197" s="646" t="str">
        <f t="shared" si="38"/>
        <v/>
      </c>
      <c r="P197" s="647" t="str">
        <f t="shared" si="39"/>
        <v/>
      </c>
      <c r="Q197" s="649" t="str">
        <f t="shared" si="35"/>
        <v/>
      </c>
      <c r="R197" s="647" t="str">
        <f t="shared" ref="R197:R217" si="40">IFERROR(IF(OR(H197="Electricity",AC197="Enabling_measure"),"",IF(L197="","",L197*Q197/1000)),"")</f>
        <v/>
      </c>
      <c r="S197" s="647" t="str">
        <f t="shared" ref="S197:S217" si="41">IF(R197="","",R197*X197)</f>
        <v/>
      </c>
      <c r="T197" s="648" t="str">
        <f t="shared" ref="T197:T217" si="42">IF(H197="Electricity",IF(OR(L197="",AC197="Enabling_measure"),"",L197*Q197/1000),"")</f>
        <v/>
      </c>
      <c r="U197" s="644" t="str">
        <f ca="1">IF('Extra look-up'!$H195="`Work Type","Check Work Type",IF(AND(H197="",I197="",G197="",K197="",L197=""),"",IF(OR(H197="",I197="",G197="",K197="",L197=""),"Check all fields completed correctly",IF(AND(H197="",OR(I197&lt;&gt;"",G197&lt;&gt;"",K197&lt;&gt;"")),"Check all fields completed correctly","OK"))))</f>
        <v/>
      </c>
      <c r="X197" s="636" t="str">
        <f>IF(G197="","",IF($C$9&lt;VLOOKUP(G197,'Eligible Technologies'!D:G,4,FALSE),$C$9,VLOOKUP(G197,'Eligible Technologies'!D:G,4,FALSE)))</f>
        <v/>
      </c>
      <c r="Y197" s="40" t="e">
        <f t="shared" si="32"/>
        <v>#VALUE!</v>
      </c>
      <c r="Z197" s="174" t="str">
        <f ca="1">IFERROR(IF($D$9 = "*Multi*",AVERAGE($AI$333:INDIRECT(CONCATENATE("Ai"&amp;Y197))),AVERAGE($AI$332:INDIRECT(CONCATENATE("Ai"&amp;Y197)))),"")</f>
        <v/>
      </c>
      <c r="AA197" s="23"/>
      <c r="AB197" s="601" t="str">
        <f t="shared" si="33"/>
        <v/>
      </c>
      <c r="AC197" s="23" t="str">
        <f>'Extra look-up'!F195</f>
        <v/>
      </c>
      <c r="AD197" s="23" t="str">
        <f ca="1">'Extra look-up'!H195</f>
        <v>OK</v>
      </c>
      <c r="AE197" s="23">
        <f t="shared" ca="1" si="34"/>
        <v>1</v>
      </c>
      <c r="AF197" s="23" t="str">
        <f>'Extra look-up'!F195</f>
        <v/>
      </c>
      <c r="AG197" s="23" t="str">
        <f>IF(E197="","",IF(ISNUMBER(MATCH(E197,'Backing Sheet - Buildings'!$AA$2:$AA$101,0)),1,0))</f>
        <v/>
      </c>
      <c r="AL197" s="23"/>
      <c r="AM197" s="23"/>
      <c r="AO197" s="23"/>
      <c r="AR197" s="26"/>
      <c r="AS197" s="26"/>
      <c r="AT197" s="322" t="s">
        <v>764</v>
      </c>
      <c r="AU197" s="304"/>
      <c r="AV197" s="90"/>
      <c r="AW197" s="88"/>
      <c r="AX197" s="88"/>
      <c r="AY197" s="88"/>
      <c r="AZ197" s="87"/>
      <c r="BA197" s="87"/>
      <c r="BB197" s="87"/>
      <c r="BC197" s="87"/>
      <c r="BD197" s="87"/>
      <c r="BE197" s="87"/>
      <c r="BF197" s="87"/>
      <c r="BG197" s="87"/>
      <c r="BH197" s="87"/>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row>
    <row r="198" spans="1:82" s="10" customFormat="1" ht="35.15" hidden="1" customHeight="1" outlineLevel="1" x14ac:dyDescent="0.3">
      <c r="A198" s="600" t="s">
        <v>981</v>
      </c>
      <c r="B198" s="327"/>
      <c r="C198" s="456"/>
      <c r="D198" s="456"/>
      <c r="E198" s="328"/>
      <c r="F198" s="784"/>
      <c r="G198" s="328"/>
      <c r="H198" s="328"/>
      <c r="I198" s="314"/>
      <c r="J198" s="787"/>
      <c r="K198" s="315"/>
      <c r="L198" s="832" t="str">
        <f t="shared" si="36"/>
        <v/>
      </c>
      <c r="M198" s="602">
        <f t="shared" si="37"/>
        <v>0</v>
      </c>
      <c r="N198" s="603"/>
      <c r="O198" s="646" t="str">
        <f t="shared" si="38"/>
        <v/>
      </c>
      <c r="P198" s="647" t="str">
        <f t="shared" si="39"/>
        <v/>
      </c>
      <c r="Q198" s="649" t="str">
        <f t="shared" si="35"/>
        <v/>
      </c>
      <c r="R198" s="647" t="str">
        <f t="shared" si="40"/>
        <v/>
      </c>
      <c r="S198" s="647" t="str">
        <f t="shared" si="41"/>
        <v/>
      </c>
      <c r="T198" s="648" t="str">
        <f t="shared" si="42"/>
        <v/>
      </c>
      <c r="U198" s="644" t="str">
        <f ca="1">IF('Extra look-up'!$H196="`Work Type","Check Work Type",IF(AND(H198="",I198="",G198="",K198="",L198=""),"",IF(OR(H198="",I198="",G198="",K198="",L198=""),"Check all fields completed correctly",IF(AND(H198="",OR(I198&lt;&gt;"",G198&lt;&gt;"",K198&lt;&gt;"")),"Check all fields completed correctly","OK"))))</f>
        <v/>
      </c>
      <c r="X198" s="636" t="str">
        <f>IF(G198="","",IF($C$9&lt;VLOOKUP(G198,'Eligible Technologies'!D:G,4,FALSE),$C$9,VLOOKUP(G198,'Eligible Technologies'!D:G,4,FALSE)))</f>
        <v/>
      </c>
      <c r="Y198" s="40" t="e">
        <f t="shared" si="32"/>
        <v>#VALUE!</v>
      </c>
      <c r="Z198" s="174" t="str">
        <f ca="1">IFERROR(IF($D$9 = "*Multi*",AVERAGE($AI$333:INDIRECT(CONCATENATE("Ai"&amp;Y198))),AVERAGE($AI$332:INDIRECT(CONCATENATE("Ai"&amp;Y198)))),"")</f>
        <v/>
      </c>
      <c r="AA198" s="23"/>
      <c r="AB198" s="601" t="str">
        <f t="shared" si="33"/>
        <v/>
      </c>
      <c r="AC198" s="23" t="str">
        <f>'Extra look-up'!F196</f>
        <v/>
      </c>
      <c r="AD198" s="23" t="str">
        <f ca="1">'Extra look-up'!H196</f>
        <v>OK</v>
      </c>
      <c r="AE198" s="23">
        <f t="shared" ca="1" si="34"/>
        <v>1</v>
      </c>
      <c r="AF198" s="23" t="str">
        <f>'Extra look-up'!F196</f>
        <v/>
      </c>
      <c r="AG198" s="23" t="str">
        <f>IF(E198="","",IF(ISNUMBER(MATCH(E198,'Backing Sheet - Buildings'!$AA$2:$AA$101,0)),1,0))</f>
        <v/>
      </c>
      <c r="AH198" s="32"/>
      <c r="AI198" s="32"/>
      <c r="AJ198" s="27"/>
      <c r="AK198" s="27"/>
      <c r="AL198" s="23"/>
      <c r="AM198" s="23"/>
      <c r="AN198" s="23"/>
      <c r="AO198" s="23"/>
      <c r="AR198" s="26"/>
      <c r="AS198" s="26"/>
      <c r="AT198" s="322" t="s">
        <v>764</v>
      </c>
      <c r="AU198" s="304"/>
      <c r="AV198" s="90"/>
      <c r="AW198" s="88"/>
      <c r="AX198" s="88"/>
      <c r="AY198" s="88"/>
      <c r="AZ198" s="87"/>
      <c r="BA198" s="87"/>
      <c r="BB198" s="87"/>
      <c r="BC198" s="87"/>
      <c r="BD198" s="87"/>
      <c r="BE198" s="87"/>
      <c r="BF198" s="87"/>
      <c r="BG198" s="87"/>
      <c r="BH198" s="87"/>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row>
    <row r="199" spans="1:82" s="10" customFormat="1" ht="35.15" hidden="1" customHeight="1" outlineLevel="1" x14ac:dyDescent="0.3">
      <c r="A199" s="600" t="s">
        <v>982</v>
      </c>
      <c r="B199" s="327"/>
      <c r="C199" s="456"/>
      <c r="D199" s="456"/>
      <c r="E199" s="328"/>
      <c r="F199" s="784"/>
      <c r="G199" s="328"/>
      <c r="H199" s="328"/>
      <c r="I199" s="314"/>
      <c r="J199" s="787"/>
      <c r="K199" s="315"/>
      <c r="L199" s="832" t="str">
        <f t="shared" si="36"/>
        <v/>
      </c>
      <c r="M199" s="602">
        <f t="shared" si="37"/>
        <v>0</v>
      </c>
      <c r="N199" s="603"/>
      <c r="O199" s="646" t="str">
        <f t="shared" si="38"/>
        <v/>
      </c>
      <c r="P199" s="647" t="str">
        <f t="shared" si="39"/>
        <v/>
      </c>
      <c r="Q199" s="649" t="str">
        <f t="shared" si="35"/>
        <v/>
      </c>
      <c r="R199" s="647" t="str">
        <f t="shared" si="40"/>
        <v/>
      </c>
      <c r="S199" s="647" t="str">
        <f t="shared" si="41"/>
        <v/>
      </c>
      <c r="T199" s="648" t="str">
        <f t="shared" si="42"/>
        <v/>
      </c>
      <c r="U199" s="644" t="str">
        <f ca="1">IF('Extra look-up'!$H197="`Work Type","Check Work Type",IF(AND(H199="",I199="",G199="",K199="",L199=""),"",IF(OR(H199="",I199="",G199="",K199="",L199=""),"Check all fields completed correctly",IF(AND(H199="",OR(I199&lt;&gt;"",G199&lt;&gt;"",K199&lt;&gt;"")),"Check all fields completed correctly","OK"))))</f>
        <v/>
      </c>
      <c r="X199" s="636" t="str">
        <f>IF(G199="","",IF($C$9&lt;VLOOKUP(G199,'Eligible Technologies'!D:G,4,FALSE),$C$9,VLOOKUP(G199,'Eligible Technologies'!D:G,4,FALSE)))</f>
        <v/>
      </c>
      <c r="Y199" s="40" t="e">
        <f t="shared" si="32"/>
        <v>#VALUE!</v>
      </c>
      <c r="Z199" s="174" t="str">
        <f ca="1">IFERROR(IF($D$9 = "*Multi*",AVERAGE($AI$333:INDIRECT(CONCATENATE("Ai"&amp;Y199))),AVERAGE($AI$332:INDIRECT(CONCATENATE("Ai"&amp;Y199)))),"")</f>
        <v/>
      </c>
      <c r="AA199" s="23"/>
      <c r="AB199" s="601" t="str">
        <f t="shared" si="33"/>
        <v/>
      </c>
      <c r="AC199" s="23" t="str">
        <f>'Extra look-up'!F197</f>
        <v/>
      </c>
      <c r="AD199" s="23" t="str">
        <f ca="1">'Extra look-up'!H197</f>
        <v>OK</v>
      </c>
      <c r="AE199" s="23">
        <f t="shared" ca="1" si="34"/>
        <v>1</v>
      </c>
      <c r="AF199" s="23" t="str">
        <f>'Extra look-up'!F197</f>
        <v/>
      </c>
      <c r="AG199" s="23" t="str">
        <f>IF(E199="","",IF(ISNUMBER(MATCH(E199,'Backing Sheet - Buildings'!$AA$2:$AA$101,0)),1,0))</f>
        <v/>
      </c>
      <c r="AL199" s="23"/>
      <c r="AM199" s="23"/>
      <c r="AO199" s="23"/>
      <c r="AR199" s="26"/>
      <c r="AS199" s="26"/>
      <c r="AT199" s="322" t="s">
        <v>764</v>
      </c>
      <c r="AU199" s="304"/>
      <c r="AV199" s="90"/>
      <c r="AW199" s="88"/>
      <c r="AX199" s="88"/>
      <c r="AY199" s="88"/>
      <c r="AZ199" s="87"/>
      <c r="BA199" s="87"/>
      <c r="BB199" s="87"/>
      <c r="BC199" s="87"/>
      <c r="BD199" s="87"/>
      <c r="BE199" s="87"/>
      <c r="BF199" s="87"/>
      <c r="BG199" s="87"/>
      <c r="BH199" s="87"/>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row>
    <row r="200" spans="1:82" s="10" customFormat="1" ht="35.15" hidden="1" customHeight="1" outlineLevel="1" x14ac:dyDescent="0.3">
      <c r="A200" s="600" t="s">
        <v>983</v>
      </c>
      <c r="B200" s="327"/>
      <c r="C200" s="456"/>
      <c r="D200" s="456"/>
      <c r="E200" s="328"/>
      <c r="F200" s="784"/>
      <c r="G200" s="328"/>
      <c r="H200" s="328"/>
      <c r="I200" s="314"/>
      <c r="J200" s="787"/>
      <c r="K200" s="315"/>
      <c r="L200" s="832" t="str">
        <f t="shared" si="36"/>
        <v/>
      </c>
      <c r="M200" s="602">
        <f t="shared" si="37"/>
        <v>0</v>
      </c>
      <c r="N200" s="603"/>
      <c r="O200" s="646" t="str">
        <f t="shared" si="38"/>
        <v/>
      </c>
      <c r="P200" s="647" t="str">
        <f t="shared" si="39"/>
        <v/>
      </c>
      <c r="Q200" s="649" t="str">
        <f t="shared" si="35"/>
        <v/>
      </c>
      <c r="R200" s="647" t="str">
        <f t="shared" si="40"/>
        <v/>
      </c>
      <c r="S200" s="647" t="str">
        <f t="shared" si="41"/>
        <v/>
      </c>
      <c r="T200" s="648" t="str">
        <f t="shared" si="42"/>
        <v/>
      </c>
      <c r="U200" s="644" t="str">
        <f ca="1">IF('Extra look-up'!$H198="`Work Type","Check Work Type",IF(AND(H200="",I200="",G200="",K200="",L200=""),"",IF(OR(H200="",I200="",G200="",K200="",L200=""),"Check all fields completed correctly",IF(AND(H200="",OR(I200&lt;&gt;"",G200&lt;&gt;"",K200&lt;&gt;"")),"Check all fields completed correctly","OK"))))</f>
        <v/>
      </c>
      <c r="X200" s="636" t="str">
        <f>IF(G200="","",IF($C$9&lt;VLOOKUP(G200,'Eligible Technologies'!D:G,4,FALSE),$C$9,VLOOKUP(G200,'Eligible Technologies'!D:G,4,FALSE)))</f>
        <v/>
      </c>
      <c r="Y200" s="40" t="e">
        <f t="shared" si="32"/>
        <v>#VALUE!</v>
      </c>
      <c r="Z200" s="174" t="str">
        <f ca="1">IFERROR(IF($D$9 = "*Multi*",AVERAGE($AI$333:INDIRECT(CONCATENATE("Ai"&amp;Y200))),AVERAGE($AI$332:INDIRECT(CONCATENATE("Ai"&amp;Y200)))),"")</f>
        <v/>
      </c>
      <c r="AA200" s="23"/>
      <c r="AB200" s="601" t="str">
        <f t="shared" si="33"/>
        <v/>
      </c>
      <c r="AC200" s="23" t="str">
        <f>'Extra look-up'!F198</f>
        <v/>
      </c>
      <c r="AD200" s="23" t="str">
        <f ca="1">'Extra look-up'!H198</f>
        <v>OK</v>
      </c>
      <c r="AE200" s="23">
        <f t="shared" ca="1" si="34"/>
        <v>1</v>
      </c>
      <c r="AF200" s="23" t="str">
        <f>'Extra look-up'!F198</f>
        <v/>
      </c>
      <c r="AG200" s="23" t="str">
        <f>IF(E200="","",IF(ISNUMBER(MATCH(E200,'Backing Sheet - Buildings'!$AA$2:$AA$101,0)),1,0))</f>
        <v/>
      </c>
      <c r="AL200" s="23"/>
      <c r="AM200" s="23"/>
      <c r="AO200" s="23"/>
      <c r="AR200" s="26"/>
      <c r="AS200" s="26"/>
      <c r="AT200" s="322" t="s">
        <v>764</v>
      </c>
      <c r="AU200" s="304"/>
      <c r="AV200" s="90"/>
      <c r="AW200" s="88"/>
      <c r="AX200" s="88"/>
      <c r="AY200" s="88"/>
      <c r="AZ200" s="87"/>
      <c r="BA200" s="87"/>
      <c r="BB200" s="87"/>
      <c r="BC200" s="87"/>
      <c r="BD200" s="87"/>
      <c r="BE200" s="87"/>
      <c r="BF200" s="87"/>
      <c r="BG200" s="87"/>
      <c r="BH200" s="87"/>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row>
    <row r="201" spans="1:82" s="10" customFormat="1" ht="35.15" hidden="1" customHeight="1" outlineLevel="1" x14ac:dyDescent="0.3">
      <c r="A201" s="600" t="s">
        <v>984</v>
      </c>
      <c r="B201" s="327"/>
      <c r="C201" s="456"/>
      <c r="D201" s="456"/>
      <c r="E201" s="328"/>
      <c r="F201" s="784"/>
      <c r="G201" s="328"/>
      <c r="H201" s="328"/>
      <c r="I201" s="314"/>
      <c r="J201" s="787"/>
      <c r="K201" s="315"/>
      <c r="L201" s="832" t="str">
        <f t="shared" si="36"/>
        <v/>
      </c>
      <c r="M201" s="602">
        <f t="shared" si="37"/>
        <v>0</v>
      </c>
      <c r="N201" s="603"/>
      <c r="O201" s="646" t="str">
        <f t="shared" si="38"/>
        <v/>
      </c>
      <c r="P201" s="647" t="str">
        <f t="shared" si="39"/>
        <v/>
      </c>
      <c r="Q201" s="649" t="str">
        <f t="shared" si="35"/>
        <v/>
      </c>
      <c r="R201" s="647" t="str">
        <f t="shared" si="40"/>
        <v/>
      </c>
      <c r="S201" s="647" t="str">
        <f t="shared" si="41"/>
        <v/>
      </c>
      <c r="T201" s="648" t="str">
        <f t="shared" si="42"/>
        <v/>
      </c>
      <c r="U201" s="644" t="str">
        <f ca="1">IF('Extra look-up'!$H199="`Work Type","Check Work Type",IF(AND(H201="",I201="",G201="",K201="",L201=""),"",IF(OR(H201="",I201="",G201="",K201="",L201=""),"Check all fields completed correctly",IF(AND(H201="",OR(I201&lt;&gt;"",G201&lt;&gt;"",K201&lt;&gt;"")),"Check all fields completed correctly","OK"))))</f>
        <v/>
      </c>
      <c r="X201" s="636" t="str">
        <f>IF(G201="","",IF($C$9&lt;VLOOKUP(G201,'Eligible Technologies'!D:G,4,FALSE),$C$9,VLOOKUP(G201,'Eligible Technologies'!D:G,4,FALSE)))</f>
        <v/>
      </c>
      <c r="Y201" s="40" t="e">
        <f t="shared" si="32"/>
        <v>#VALUE!</v>
      </c>
      <c r="Z201" s="174" t="str">
        <f ca="1">IFERROR(IF($D$9 = "*Multi*",AVERAGE($AI$333:INDIRECT(CONCATENATE("Ai"&amp;Y201))),AVERAGE($AI$332:INDIRECT(CONCATENATE("Ai"&amp;Y201)))),"")</f>
        <v/>
      </c>
      <c r="AA201" s="23"/>
      <c r="AB201" s="601" t="str">
        <f t="shared" si="33"/>
        <v/>
      </c>
      <c r="AC201" s="23" t="str">
        <f>'Extra look-up'!F199</f>
        <v/>
      </c>
      <c r="AD201" s="23" t="str">
        <f ca="1">'Extra look-up'!H199</f>
        <v>OK</v>
      </c>
      <c r="AE201" s="23">
        <f t="shared" ca="1" si="34"/>
        <v>1</v>
      </c>
      <c r="AF201" s="23" t="str">
        <f>'Extra look-up'!F199</f>
        <v/>
      </c>
      <c r="AG201" s="23" t="str">
        <f>IF(E201="","",IF(ISNUMBER(MATCH(E201,'Backing Sheet - Buildings'!$AA$2:$AA$101,0)),1,0))</f>
        <v/>
      </c>
      <c r="AH201" s="32"/>
      <c r="AI201" s="32"/>
      <c r="AJ201" s="27"/>
      <c r="AK201" s="27"/>
      <c r="AL201" s="23"/>
      <c r="AM201" s="23"/>
      <c r="AN201" s="23"/>
      <c r="AO201" s="23"/>
      <c r="AR201" s="26"/>
      <c r="AS201" s="26"/>
      <c r="AT201" s="322" t="s">
        <v>764</v>
      </c>
      <c r="AU201" s="304"/>
      <c r="AV201" s="90"/>
      <c r="AW201" s="88"/>
      <c r="AX201" s="88"/>
      <c r="AY201" s="88"/>
      <c r="AZ201" s="87"/>
      <c r="BA201" s="87"/>
      <c r="BB201" s="87"/>
      <c r="BC201" s="87"/>
      <c r="BD201" s="87"/>
      <c r="BE201" s="87"/>
      <c r="BF201" s="87"/>
      <c r="BG201" s="87"/>
      <c r="BH201" s="87"/>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row>
    <row r="202" spans="1:82" s="10" customFormat="1" ht="35.15" hidden="1" customHeight="1" outlineLevel="1" x14ac:dyDescent="0.3">
      <c r="A202" s="600" t="s">
        <v>985</v>
      </c>
      <c r="B202" s="327"/>
      <c r="C202" s="456"/>
      <c r="D202" s="456"/>
      <c r="E202" s="328"/>
      <c r="F202" s="784"/>
      <c r="G202" s="328"/>
      <c r="H202" s="328"/>
      <c r="I202" s="314"/>
      <c r="J202" s="787"/>
      <c r="K202" s="315"/>
      <c r="L202" s="832" t="str">
        <f t="shared" si="36"/>
        <v/>
      </c>
      <c r="M202" s="602">
        <f t="shared" si="37"/>
        <v>0</v>
      </c>
      <c r="N202" s="603"/>
      <c r="O202" s="646" t="str">
        <f t="shared" si="38"/>
        <v/>
      </c>
      <c r="P202" s="647" t="str">
        <f t="shared" si="39"/>
        <v/>
      </c>
      <c r="Q202" s="649" t="str">
        <f t="shared" si="35"/>
        <v/>
      </c>
      <c r="R202" s="647" t="str">
        <f t="shared" si="40"/>
        <v/>
      </c>
      <c r="S202" s="647" t="str">
        <f t="shared" si="41"/>
        <v/>
      </c>
      <c r="T202" s="648" t="str">
        <f t="shared" si="42"/>
        <v/>
      </c>
      <c r="U202" s="644" t="str">
        <f ca="1">IF('Extra look-up'!$H200="`Work Type","Check Work Type",IF(AND(H202="",I202="",G202="",K202="",L202=""),"",IF(OR(H202="",I202="",G202="",K202="",L202=""),"Check all fields completed correctly",IF(AND(H202="",OR(I202&lt;&gt;"",G202&lt;&gt;"",K202&lt;&gt;"")),"Check all fields completed correctly","OK"))))</f>
        <v/>
      </c>
      <c r="X202" s="636" t="str">
        <f>IF(G202="","",IF($C$9&lt;VLOOKUP(G202,'Eligible Technologies'!D:G,4,FALSE),$C$9,VLOOKUP(G202,'Eligible Technologies'!D:G,4,FALSE)))</f>
        <v/>
      </c>
      <c r="Y202" s="40" t="e">
        <f t="shared" si="32"/>
        <v>#VALUE!</v>
      </c>
      <c r="Z202" s="174" t="str">
        <f ca="1">IFERROR(IF($D$9 = "*Multi*",AVERAGE($AI$333:INDIRECT(CONCATENATE("Ai"&amp;Y202))),AVERAGE($AI$332:INDIRECT(CONCATENATE("Ai"&amp;Y202)))),"")</f>
        <v/>
      </c>
      <c r="AA202" s="23"/>
      <c r="AB202" s="601" t="str">
        <f t="shared" si="33"/>
        <v/>
      </c>
      <c r="AC202" s="23" t="str">
        <f>'Extra look-up'!F200</f>
        <v/>
      </c>
      <c r="AD202" s="23" t="str">
        <f ca="1">'Extra look-up'!H200</f>
        <v>OK</v>
      </c>
      <c r="AE202" s="23">
        <f t="shared" ca="1" si="34"/>
        <v>1</v>
      </c>
      <c r="AF202" s="23" t="str">
        <f>'Extra look-up'!F200</f>
        <v/>
      </c>
      <c r="AG202" s="23" t="str">
        <f>IF(E202="","",IF(ISNUMBER(MATCH(E202,'Backing Sheet - Buildings'!$AA$2:$AA$101,0)),1,0))</f>
        <v/>
      </c>
      <c r="AL202" s="23"/>
      <c r="AM202" s="23"/>
      <c r="AO202" s="23"/>
      <c r="AR202" s="26"/>
      <c r="AS202" s="26"/>
      <c r="AT202" s="322" t="s">
        <v>764</v>
      </c>
      <c r="AU202" s="304"/>
      <c r="AV202" s="90"/>
      <c r="AW202" s="88"/>
      <c r="AX202" s="88"/>
      <c r="AY202" s="88"/>
      <c r="AZ202" s="87"/>
      <c r="BA202" s="87"/>
      <c r="BB202" s="87"/>
      <c r="BC202" s="87"/>
      <c r="BD202" s="87"/>
      <c r="BE202" s="87"/>
      <c r="BF202" s="87"/>
      <c r="BG202" s="87"/>
      <c r="BH202" s="87"/>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row>
    <row r="203" spans="1:82" s="10" customFormat="1" ht="35.15" hidden="1" customHeight="1" outlineLevel="1" x14ac:dyDescent="0.3">
      <c r="A203" s="600" t="s">
        <v>986</v>
      </c>
      <c r="B203" s="327"/>
      <c r="C203" s="456"/>
      <c r="D203" s="456"/>
      <c r="E203" s="328"/>
      <c r="F203" s="784"/>
      <c r="G203" s="328"/>
      <c r="H203" s="328"/>
      <c r="I203" s="314"/>
      <c r="J203" s="787"/>
      <c r="K203" s="315"/>
      <c r="L203" s="832" t="str">
        <f t="shared" si="36"/>
        <v/>
      </c>
      <c r="M203" s="602">
        <f t="shared" si="37"/>
        <v>0</v>
      </c>
      <c r="N203" s="603"/>
      <c r="O203" s="646" t="str">
        <f t="shared" si="38"/>
        <v/>
      </c>
      <c r="P203" s="647" t="str">
        <f t="shared" si="39"/>
        <v/>
      </c>
      <c r="Q203" s="649" t="str">
        <f t="shared" si="35"/>
        <v/>
      </c>
      <c r="R203" s="647" t="str">
        <f t="shared" si="40"/>
        <v/>
      </c>
      <c r="S203" s="647" t="str">
        <f t="shared" si="41"/>
        <v/>
      </c>
      <c r="T203" s="648" t="str">
        <f t="shared" si="42"/>
        <v/>
      </c>
      <c r="U203" s="644" t="str">
        <f ca="1">IF('Extra look-up'!$H201="`Work Type","Check Work Type",IF(AND(H203="",I203="",G203="",K203="",L203=""),"",IF(OR(H203="",I203="",G203="",K203="",L203=""),"Check all fields completed correctly",IF(AND(H203="",OR(I203&lt;&gt;"",G203&lt;&gt;"",K203&lt;&gt;"")),"Check all fields completed correctly","OK"))))</f>
        <v/>
      </c>
      <c r="X203" s="636" t="str">
        <f>IF(G203="","",IF($C$9&lt;VLOOKUP(G203,'Eligible Technologies'!D:G,4,FALSE),$C$9,VLOOKUP(G203,'Eligible Technologies'!D:G,4,FALSE)))</f>
        <v/>
      </c>
      <c r="Y203" s="40" t="e">
        <f t="shared" si="32"/>
        <v>#VALUE!</v>
      </c>
      <c r="Z203" s="174" t="str">
        <f ca="1">IFERROR(IF($D$9 = "*Multi*",AVERAGE($AI$333:INDIRECT(CONCATENATE("Ai"&amp;Y203))),AVERAGE($AI$332:INDIRECT(CONCATENATE("Ai"&amp;Y203)))),"")</f>
        <v/>
      </c>
      <c r="AA203" s="23"/>
      <c r="AB203" s="601" t="str">
        <f t="shared" si="33"/>
        <v/>
      </c>
      <c r="AC203" s="23" t="str">
        <f>'Extra look-up'!F201</f>
        <v/>
      </c>
      <c r="AD203" s="23" t="str">
        <f ca="1">'Extra look-up'!H201</f>
        <v>OK</v>
      </c>
      <c r="AE203" s="23">
        <f t="shared" ca="1" si="34"/>
        <v>1</v>
      </c>
      <c r="AF203" s="23" t="str">
        <f>'Extra look-up'!F201</f>
        <v/>
      </c>
      <c r="AG203" s="23" t="str">
        <f>IF(E203="","",IF(ISNUMBER(MATCH(E203,'Backing Sheet - Buildings'!$AA$2:$AA$101,0)),1,0))</f>
        <v/>
      </c>
      <c r="AL203" s="23"/>
      <c r="AM203" s="23"/>
      <c r="AO203" s="23"/>
      <c r="AR203" s="26"/>
      <c r="AS203" s="26"/>
      <c r="AT203" s="322" t="s">
        <v>764</v>
      </c>
      <c r="AU203" s="304"/>
      <c r="AV203" s="90"/>
      <c r="AW203" s="88"/>
      <c r="AX203" s="88"/>
      <c r="AY203" s="88"/>
      <c r="AZ203" s="87"/>
      <c r="BA203" s="87"/>
      <c r="BB203" s="87"/>
      <c r="BC203" s="87"/>
      <c r="BD203" s="87"/>
      <c r="BE203" s="87"/>
      <c r="BF203" s="87"/>
      <c r="BG203" s="87"/>
      <c r="BH203" s="87"/>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row>
    <row r="204" spans="1:82" s="10" customFormat="1" ht="35.15" hidden="1" customHeight="1" outlineLevel="1" x14ac:dyDescent="0.3">
      <c r="A204" s="600" t="s">
        <v>987</v>
      </c>
      <c r="B204" s="327"/>
      <c r="C204" s="456"/>
      <c r="D204" s="456"/>
      <c r="E204" s="328"/>
      <c r="F204" s="784"/>
      <c r="G204" s="328"/>
      <c r="H204" s="328"/>
      <c r="I204" s="314"/>
      <c r="J204" s="787"/>
      <c r="K204" s="315"/>
      <c r="L204" s="832" t="str">
        <f t="shared" si="36"/>
        <v/>
      </c>
      <c r="M204" s="602">
        <f t="shared" si="37"/>
        <v>0</v>
      </c>
      <c r="N204" s="603"/>
      <c r="O204" s="646" t="str">
        <f t="shared" si="38"/>
        <v/>
      </c>
      <c r="P204" s="647" t="str">
        <f t="shared" si="39"/>
        <v/>
      </c>
      <c r="Q204" s="649" t="str">
        <f t="shared" si="35"/>
        <v/>
      </c>
      <c r="R204" s="647" t="str">
        <f t="shared" si="40"/>
        <v/>
      </c>
      <c r="S204" s="647" t="str">
        <f t="shared" si="41"/>
        <v/>
      </c>
      <c r="T204" s="648" t="str">
        <f t="shared" si="42"/>
        <v/>
      </c>
      <c r="U204" s="644" t="str">
        <f ca="1">IF('Extra look-up'!$H202="`Work Type","Check Work Type",IF(AND(H204="",I204="",G204="",K204="",L204=""),"",IF(OR(H204="",I204="",G204="",K204="",L204=""),"Check all fields completed correctly",IF(AND(H204="",OR(I204&lt;&gt;"",G204&lt;&gt;"",K204&lt;&gt;"")),"Check all fields completed correctly","OK"))))</f>
        <v/>
      </c>
      <c r="X204" s="636" t="str">
        <f>IF(G204="","",IF($C$9&lt;VLOOKUP(G204,'Eligible Technologies'!D:G,4,FALSE),$C$9,VLOOKUP(G204,'Eligible Technologies'!D:G,4,FALSE)))</f>
        <v/>
      </c>
      <c r="Y204" s="40" t="e">
        <f t="shared" si="32"/>
        <v>#VALUE!</v>
      </c>
      <c r="Z204" s="174" t="str">
        <f ca="1">IFERROR(IF($D$9 = "*Multi*",AVERAGE($AI$333:INDIRECT(CONCATENATE("Ai"&amp;Y204))),AVERAGE($AI$332:INDIRECT(CONCATENATE("Ai"&amp;Y204)))),"")</f>
        <v/>
      </c>
      <c r="AA204" s="23"/>
      <c r="AB204" s="601" t="str">
        <f t="shared" si="33"/>
        <v/>
      </c>
      <c r="AC204" s="23" t="str">
        <f>'Extra look-up'!F202</f>
        <v/>
      </c>
      <c r="AD204" s="23" t="str">
        <f ca="1">'Extra look-up'!H202</f>
        <v>OK</v>
      </c>
      <c r="AE204" s="23">
        <f t="shared" ca="1" si="34"/>
        <v>1</v>
      </c>
      <c r="AF204" s="23" t="str">
        <f>'Extra look-up'!F202</f>
        <v/>
      </c>
      <c r="AG204" s="23" t="str">
        <f>IF(E204="","",IF(ISNUMBER(MATCH(E204,'Backing Sheet - Buildings'!$AA$2:$AA$101,0)),1,0))</f>
        <v/>
      </c>
      <c r="AH204" s="32"/>
      <c r="AI204" s="32"/>
      <c r="AJ204" s="27"/>
      <c r="AK204" s="27"/>
      <c r="AL204" s="23"/>
      <c r="AM204" s="23"/>
      <c r="AN204" s="23"/>
      <c r="AO204" s="23"/>
      <c r="AR204" s="26"/>
      <c r="AS204" s="26"/>
      <c r="AT204" s="322" t="s">
        <v>764</v>
      </c>
      <c r="AU204" s="304"/>
      <c r="AV204" s="90"/>
      <c r="AW204" s="88"/>
      <c r="AX204" s="88"/>
      <c r="AY204" s="88"/>
      <c r="AZ204" s="87"/>
      <c r="BA204" s="87"/>
      <c r="BB204" s="87"/>
      <c r="BC204" s="87"/>
      <c r="BD204" s="87"/>
      <c r="BE204" s="87"/>
      <c r="BF204" s="87"/>
      <c r="BG204" s="87"/>
      <c r="BH204" s="87"/>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row>
    <row r="205" spans="1:82" s="10" customFormat="1" ht="35.15" hidden="1" customHeight="1" outlineLevel="1" x14ac:dyDescent="0.3">
      <c r="A205" s="600" t="s">
        <v>988</v>
      </c>
      <c r="B205" s="327"/>
      <c r="C205" s="456"/>
      <c r="D205" s="456"/>
      <c r="E205" s="328"/>
      <c r="F205" s="784"/>
      <c r="G205" s="328"/>
      <c r="H205" s="328"/>
      <c r="I205" s="314"/>
      <c r="J205" s="787"/>
      <c r="K205" s="315"/>
      <c r="L205" s="832" t="str">
        <f t="shared" si="36"/>
        <v/>
      </c>
      <c r="M205" s="602">
        <f t="shared" si="37"/>
        <v>0</v>
      </c>
      <c r="N205" s="603"/>
      <c r="O205" s="646" t="str">
        <f t="shared" si="38"/>
        <v/>
      </c>
      <c r="P205" s="647" t="str">
        <f t="shared" si="39"/>
        <v/>
      </c>
      <c r="Q205" s="649" t="str">
        <f t="shared" si="35"/>
        <v/>
      </c>
      <c r="R205" s="647" t="str">
        <f t="shared" si="40"/>
        <v/>
      </c>
      <c r="S205" s="647" t="str">
        <f t="shared" si="41"/>
        <v/>
      </c>
      <c r="T205" s="648" t="str">
        <f t="shared" si="42"/>
        <v/>
      </c>
      <c r="U205" s="644" t="str">
        <f ca="1">IF('Extra look-up'!$H203="`Work Type","Check Work Type",IF(AND(H205="",I205="",G205="",K205="",L205=""),"",IF(OR(H205="",I205="",G205="",K205="",L205=""),"Check all fields completed correctly",IF(AND(H205="",OR(I205&lt;&gt;"",G205&lt;&gt;"",K205&lt;&gt;"")),"Check all fields completed correctly","OK"))))</f>
        <v/>
      </c>
      <c r="X205" s="636" t="str">
        <f>IF(G205="","",IF($C$9&lt;VLOOKUP(G205,'Eligible Technologies'!D:G,4,FALSE),$C$9,VLOOKUP(G205,'Eligible Technologies'!D:G,4,FALSE)))</f>
        <v/>
      </c>
      <c r="Y205" s="40" t="e">
        <f t="shared" si="32"/>
        <v>#VALUE!</v>
      </c>
      <c r="Z205" s="174" t="str">
        <f ca="1">IFERROR(IF($D$9 = "*Multi*",AVERAGE($AI$333:INDIRECT(CONCATENATE("Ai"&amp;Y205))),AVERAGE($AI$332:INDIRECT(CONCATENATE("Ai"&amp;Y205)))),"")</f>
        <v/>
      </c>
      <c r="AA205" s="23"/>
      <c r="AB205" s="601" t="str">
        <f t="shared" si="33"/>
        <v/>
      </c>
      <c r="AC205" s="23" t="str">
        <f>'Extra look-up'!F203</f>
        <v/>
      </c>
      <c r="AD205" s="23" t="str">
        <f ca="1">'Extra look-up'!H203</f>
        <v>OK</v>
      </c>
      <c r="AE205" s="23">
        <f t="shared" ca="1" si="34"/>
        <v>1</v>
      </c>
      <c r="AF205" s="23" t="str">
        <f>'Extra look-up'!F203</f>
        <v/>
      </c>
      <c r="AG205" s="23" t="str">
        <f>IF(E205="","",IF(ISNUMBER(MATCH(E205,'Backing Sheet - Buildings'!$AA$2:$AA$101,0)),1,0))</f>
        <v/>
      </c>
      <c r="AL205" s="23"/>
      <c r="AM205" s="23"/>
      <c r="AO205" s="23"/>
      <c r="AR205" s="26"/>
      <c r="AS205" s="26"/>
      <c r="AT205" s="322" t="s">
        <v>764</v>
      </c>
      <c r="AU205" s="304"/>
      <c r="AV205" s="90"/>
      <c r="AW205" s="88"/>
      <c r="AX205" s="88"/>
      <c r="AY205" s="88"/>
      <c r="AZ205" s="87"/>
      <c r="BA205" s="87"/>
      <c r="BB205" s="87"/>
      <c r="BC205" s="87"/>
      <c r="BD205" s="87"/>
      <c r="BE205" s="87"/>
      <c r="BF205" s="87"/>
      <c r="BG205" s="87"/>
      <c r="BH205" s="87"/>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row>
    <row r="206" spans="1:82" s="10" customFormat="1" ht="35.15" hidden="1" customHeight="1" outlineLevel="1" x14ac:dyDescent="0.3">
      <c r="A206" s="600" t="s">
        <v>989</v>
      </c>
      <c r="B206" s="327"/>
      <c r="C206" s="456"/>
      <c r="D206" s="456"/>
      <c r="E206" s="328"/>
      <c r="F206" s="784"/>
      <c r="G206" s="328"/>
      <c r="H206" s="328"/>
      <c r="I206" s="314"/>
      <c r="J206" s="787"/>
      <c r="K206" s="315"/>
      <c r="L206" s="832" t="str">
        <f t="shared" si="36"/>
        <v/>
      </c>
      <c r="M206" s="602">
        <f t="shared" si="37"/>
        <v>0</v>
      </c>
      <c r="N206" s="603"/>
      <c r="O206" s="646" t="str">
        <f t="shared" si="38"/>
        <v/>
      </c>
      <c r="P206" s="647" t="str">
        <f t="shared" si="39"/>
        <v/>
      </c>
      <c r="Q206" s="649" t="str">
        <f t="shared" si="35"/>
        <v/>
      </c>
      <c r="R206" s="647" t="str">
        <f t="shared" si="40"/>
        <v/>
      </c>
      <c r="S206" s="647" t="str">
        <f t="shared" si="41"/>
        <v/>
      </c>
      <c r="T206" s="648" t="str">
        <f t="shared" si="42"/>
        <v/>
      </c>
      <c r="U206" s="644" t="str">
        <f ca="1">IF('Extra look-up'!$H204="`Work Type","Check Work Type",IF(AND(H206="",I206="",G206="",K206="",L206=""),"",IF(OR(H206="",I206="",G206="",K206="",L206=""),"Check all fields completed correctly",IF(AND(H206="",OR(I206&lt;&gt;"",G206&lt;&gt;"",K206&lt;&gt;"")),"Check all fields completed correctly","OK"))))</f>
        <v/>
      </c>
      <c r="X206" s="636" t="str">
        <f>IF(G206="","",IF($C$9&lt;VLOOKUP(G206,'Eligible Technologies'!D:G,4,FALSE),$C$9,VLOOKUP(G206,'Eligible Technologies'!D:G,4,FALSE)))</f>
        <v/>
      </c>
      <c r="Y206" s="40" t="e">
        <f t="shared" si="32"/>
        <v>#VALUE!</v>
      </c>
      <c r="Z206" s="174" t="str">
        <f ca="1">IFERROR(IF($D$9 = "*Multi*",AVERAGE($AI$333:INDIRECT(CONCATENATE("Ai"&amp;Y206))),AVERAGE($AI$332:INDIRECT(CONCATENATE("Ai"&amp;Y206)))),"")</f>
        <v/>
      </c>
      <c r="AA206" s="23"/>
      <c r="AB206" s="601" t="str">
        <f t="shared" si="33"/>
        <v/>
      </c>
      <c r="AC206" s="23" t="str">
        <f>'Extra look-up'!F204</f>
        <v/>
      </c>
      <c r="AD206" s="23" t="str">
        <f ca="1">'Extra look-up'!H204</f>
        <v>OK</v>
      </c>
      <c r="AE206" s="23">
        <f t="shared" ca="1" si="34"/>
        <v>1</v>
      </c>
      <c r="AF206" s="23" t="str">
        <f>'Extra look-up'!F204</f>
        <v/>
      </c>
      <c r="AG206" s="23" t="str">
        <f>IF(E206="","",IF(ISNUMBER(MATCH(E206,'Backing Sheet - Buildings'!$AA$2:$AA$101,0)),1,0))</f>
        <v/>
      </c>
      <c r="AL206" s="23"/>
      <c r="AM206" s="23"/>
      <c r="AO206" s="23"/>
      <c r="AR206" s="26"/>
      <c r="AS206" s="26"/>
      <c r="AT206" s="322" t="s">
        <v>764</v>
      </c>
      <c r="AU206" s="304"/>
      <c r="AV206" s="90"/>
      <c r="AW206" s="88"/>
      <c r="AX206" s="88"/>
      <c r="AY206" s="88"/>
      <c r="AZ206" s="87"/>
      <c r="BA206" s="87"/>
      <c r="BB206" s="87"/>
      <c r="BC206" s="87"/>
      <c r="BD206" s="87"/>
      <c r="BE206" s="87"/>
      <c r="BF206" s="87"/>
      <c r="BG206" s="87"/>
      <c r="BH206" s="87"/>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row>
    <row r="207" spans="1:82" s="10" customFormat="1" ht="35.15" hidden="1" customHeight="1" outlineLevel="1" x14ac:dyDescent="0.3">
      <c r="A207" s="600" t="s">
        <v>990</v>
      </c>
      <c r="B207" s="327"/>
      <c r="C207" s="456"/>
      <c r="D207" s="456"/>
      <c r="E207" s="328"/>
      <c r="F207" s="784"/>
      <c r="G207" s="328"/>
      <c r="H207" s="328"/>
      <c r="I207" s="314"/>
      <c r="J207" s="787"/>
      <c r="K207" s="315"/>
      <c r="L207" s="832" t="str">
        <f t="shared" si="36"/>
        <v/>
      </c>
      <c r="M207" s="602">
        <f t="shared" si="37"/>
        <v>0</v>
      </c>
      <c r="N207" s="603"/>
      <c r="O207" s="646" t="str">
        <f t="shared" si="38"/>
        <v/>
      </c>
      <c r="P207" s="647" t="str">
        <f t="shared" si="39"/>
        <v/>
      </c>
      <c r="Q207" s="649" t="str">
        <f t="shared" si="35"/>
        <v/>
      </c>
      <c r="R207" s="647" t="str">
        <f t="shared" si="40"/>
        <v/>
      </c>
      <c r="S207" s="647" t="str">
        <f t="shared" si="41"/>
        <v/>
      </c>
      <c r="T207" s="648" t="str">
        <f t="shared" si="42"/>
        <v/>
      </c>
      <c r="U207" s="644" t="str">
        <f ca="1">IF('Extra look-up'!$H205="`Work Type","Check Work Type",IF(AND(H207="",I207="",G207="",K207="",L207=""),"",IF(OR(H207="",I207="",G207="",K207="",L207=""),"Check all fields completed correctly",IF(AND(H207="",OR(I207&lt;&gt;"",G207&lt;&gt;"",K207&lt;&gt;"")),"Check all fields completed correctly","OK"))))</f>
        <v/>
      </c>
      <c r="X207" s="636" t="str">
        <f>IF(G207="","",IF($C$9&lt;VLOOKUP(G207,'Eligible Technologies'!D:G,4,FALSE),$C$9,VLOOKUP(G207,'Eligible Technologies'!D:G,4,FALSE)))</f>
        <v/>
      </c>
      <c r="Y207" s="40" t="e">
        <f t="shared" si="32"/>
        <v>#VALUE!</v>
      </c>
      <c r="Z207" s="174" t="str">
        <f ca="1">IFERROR(IF($D$9 = "*Multi*",AVERAGE($AI$333:INDIRECT(CONCATENATE("Ai"&amp;Y207))),AVERAGE($AI$332:INDIRECT(CONCATENATE("Ai"&amp;Y207)))),"")</f>
        <v/>
      </c>
      <c r="AA207" s="23"/>
      <c r="AB207" s="601" t="str">
        <f t="shared" si="33"/>
        <v/>
      </c>
      <c r="AC207" s="23" t="str">
        <f>'Extra look-up'!F205</f>
        <v/>
      </c>
      <c r="AD207" s="23" t="str">
        <f ca="1">'Extra look-up'!H205</f>
        <v>OK</v>
      </c>
      <c r="AE207" s="23">
        <f t="shared" ca="1" si="34"/>
        <v>1</v>
      </c>
      <c r="AF207" s="23" t="str">
        <f>'Extra look-up'!F205</f>
        <v/>
      </c>
      <c r="AG207" s="23" t="str">
        <f>IF(E207="","",IF(ISNUMBER(MATCH(E207,'Backing Sheet - Buildings'!$AA$2:$AA$101,0)),1,0))</f>
        <v/>
      </c>
      <c r="AH207" s="32"/>
      <c r="AI207" s="32"/>
      <c r="AJ207" s="27"/>
      <c r="AK207" s="27"/>
      <c r="AL207" s="23"/>
      <c r="AM207" s="23"/>
      <c r="AN207" s="23"/>
      <c r="AO207" s="23"/>
      <c r="AR207" s="26"/>
      <c r="AS207" s="26"/>
      <c r="AT207" s="322" t="s">
        <v>764</v>
      </c>
      <c r="AU207" s="304"/>
      <c r="AV207" s="90"/>
      <c r="AW207" s="88"/>
      <c r="AX207" s="88"/>
      <c r="AY207" s="88"/>
      <c r="AZ207" s="87"/>
      <c r="BA207" s="87"/>
      <c r="BB207" s="87"/>
      <c r="BC207" s="87"/>
      <c r="BD207" s="87"/>
      <c r="BE207" s="87"/>
      <c r="BF207" s="87"/>
      <c r="BG207" s="87"/>
      <c r="BH207" s="87"/>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row>
    <row r="208" spans="1:82" s="10" customFormat="1" ht="35.15" hidden="1" customHeight="1" outlineLevel="1" x14ac:dyDescent="0.3">
      <c r="A208" s="600" t="s">
        <v>991</v>
      </c>
      <c r="B208" s="327"/>
      <c r="C208" s="456"/>
      <c r="D208" s="456"/>
      <c r="E208" s="328"/>
      <c r="F208" s="784"/>
      <c r="G208" s="328"/>
      <c r="H208" s="328"/>
      <c r="I208" s="314"/>
      <c r="J208" s="787"/>
      <c r="K208" s="315"/>
      <c r="L208" s="832" t="str">
        <f t="shared" si="36"/>
        <v/>
      </c>
      <c r="M208" s="602">
        <f t="shared" si="37"/>
        <v>0</v>
      </c>
      <c r="N208" s="603"/>
      <c r="O208" s="646" t="str">
        <f t="shared" si="38"/>
        <v/>
      </c>
      <c r="P208" s="647" t="str">
        <f t="shared" si="39"/>
        <v/>
      </c>
      <c r="Q208" s="649" t="str">
        <f t="shared" si="35"/>
        <v/>
      </c>
      <c r="R208" s="647" t="str">
        <f t="shared" si="40"/>
        <v/>
      </c>
      <c r="S208" s="647" t="str">
        <f t="shared" si="41"/>
        <v/>
      </c>
      <c r="T208" s="648" t="str">
        <f t="shared" si="42"/>
        <v/>
      </c>
      <c r="U208" s="644" t="str">
        <f ca="1">IF('Extra look-up'!$H206="`Work Type","Check Work Type",IF(AND(H208="",I208="",G208="",K208="",L208=""),"",IF(OR(H208="",I208="",G208="",K208="",L208=""),"Check all fields completed correctly",IF(AND(H208="",OR(I208&lt;&gt;"",G208&lt;&gt;"",K208&lt;&gt;"")),"Check all fields completed correctly","OK"))))</f>
        <v/>
      </c>
      <c r="X208" s="636" t="str">
        <f>IF(G208="","",IF($C$9&lt;VLOOKUP(G208,'Eligible Technologies'!D:G,4,FALSE),$C$9,VLOOKUP(G208,'Eligible Technologies'!D:G,4,FALSE)))</f>
        <v/>
      </c>
      <c r="Y208" s="40" t="e">
        <f t="shared" si="32"/>
        <v>#VALUE!</v>
      </c>
      <c r="Z208" s="174" t="str">
        <f ca="1">IFERROR(IF($D$9 = "*Multi*",AVERAGE($AI$333:INDIRECT(CONCATENATE("Ai"&amp;Y208))),AVERAGE($AI$332:INDIRECT(CONCATENATE("Ai"&amp;Y208)))),"")</f>
        <v/>
      </c>
      <c r="AA208" s="23"/>
      <c r="AB208" s="601" t="str">
        <f t="shared" si="33"/>
        <v/>
      </c>
      <c r="AC208" s="23" t="str">
        <f>'Extra look-up'!F206</f>
        <v/>
      </c>
      <c r="AD208" s="23" t="str">
        <f ca="1">'Extra look-up'!H206</f>
        <v>OK</v>
      </c>
      <c r="AE208" s="23">
        <f t="shared" ca="1" si="34"/>
        <v>1</v>
      </c>
      <c r="AF208" s="23" t="str">
        <f>'Extra look-up'!F206</f>
        <v/>
      </c>
      <c r="AG208" s="23" t="str">
        <f>IF(E208="","",IF(ISNUMBER(MATCH(E208,'Backing Sheet - Buildings'!$AA$2:$AA$101,0)),1,0))</f>
        <v/>
      </c>
      <c r="AL208" s="23"/>
      <c r="AM208" s="23"/>
      <c r="AO208" s="23"/>
      <c r="AR208" s="26"/>
      <c r="AS208" s="26"/>
      <c r="AT208" s="322" t="s">
        <v>764</v>
      </c>
      <c r="AU208" s="304"/>
      <c r="AV208" s="90"/>
      <c r="AW208" s="88"/>
      <c r="AX208" s="88"/>
      <c r="AY208" s="88"/>
      <c r="AZ208" s="87"/>
      <c r="BA208" s="87"/>
      <c r="BB208" s="87"/>
      <c r="BC208" s="87"/>
      <c r="BD208" s="87"/>
      <c r="BE208" s="87"/>
      <c r="BF208" s="87"/>
      <c r="BG208" s="87"/>
      <c r="BH208" s="87"/>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row>
    <row r="209" spans="1:82" s="10" customFormat="1" ht="35.15" hidden="1" customHeight="1" outlineLevel="1" x14ac:dyDescent="0.3">
      <c r="A209" s="600" t="s">
        <v>992</v>
      </c>
      <c r="B209" s="327"/>
      <c r="C209" s="456"/>
      <c r="D209" s="456"/>
      <c r="E209" s="328"/>
      <c r="F209" s="784"/>
      <c r="G209" s="328"/>
      <c r="H209" s="328"/>
      <c r="I209" s="314"/>
      <c r="J209" s="787"/>
      <c r="K209" s="315"/>
      <c r="L209" s="832" t="str">
        <f t="shared" si="36"/>
        <v/>
      </c>
      <c r="M209" s="602">
        <f t="shared" si="37"/>
        <v>0</v>
      </c>
      <c r="N209" s="603"/>
      <c r="O209" s="646" t="str">
        <f t="shared" si="38"/>
        <v/>
      </c>
      <c r="P209" s="647" t="str">
        <f t="shared" si="39"/>
        <v/>
      </c>
      <c r="Q209" s="649" t="str">
        <f t="shared" si="35"/>
        <v/>
      </c>
      <c r="R209" s="647" t="str">
        <f t="shared" si="40"/>
        <v/>
      </c>
      <c r="S209" s="647" t="str">
        <f t="shared" si="41"/>
        <v/>
      </c>
      <c r="T209" s="648" t="str">
        <f t="shared" si="42"/>
        <v/>
      </c>
      <c r="U209" s="644" t="str">
        <f ca="1">IF('Extra look-up'!$H207="`Work Type","Check Work Type",IF(AND(H209="",I209="",G209="",K209="",L209=""),"",IF(OR(H209="",I209="",G209="",K209="",L209=""),"Check all fields completed correctly",IF(AND(H209="",OR(I209&lt;&gt;"",G209&lt;&gt;"",K209&lt;&gt;"")),"Check all fields completed correctly","OK"))))</f>
        <v/>
      </c>
      <c r="X209" s="636" t="str">
        <f>IF(G209="","",IF($C$9&lt;VLOOKUP(G209,'Eligible Technologies'!D:G,4,FALSE),$C$9,VLOOKUP(G209,'Eligible Technologies'!D:G,4,FALSE)))</f>
        <v/>
      </c>
      <c r="Y209" s="40" t="e">
        <f t="shared" si="32"/>
        <v>#VALUE!</v>
      </c>
      <c r="Z209" s="174" t="str">
        <f ca="1">IFERROR(IF($D$9 = "*Multi*",AVERAGE($AI$333:INDIRECT(CONCATENATE("Ai"&amp;Y209))),AVERAGE($AI$332:INDIRECT(CONCATENATE("Ai"&amp;Y209)))),"")</f>
        <v/>
      </c>
      <c r="AA209" s="23"/>
      <c r="AB209" s="601" t="str">
        <f t="shared" si="33"/>
        <v/>
      </c>
      <c r="AC209" s="23" t="str">
        <f>'Extra look-up'!F207</f>
        <v/>
      </c>
      <c r="AD209" s="23" t="str">
        <f ca="1">'Extra look-up'!H207</f>
        <v>OK</v>
      </c>
      <c r="AE209" s="23">
        <f t="shared" ca="1" si="34"/>
        <v>1</v>
      </c>
      <c r="AF209" s="23" t="str">
        <f>'Extra look-up'!F207</f>
        <v/>
      </c>
      <c r="AG209" s="23" t="str">
        <f>IF(E209="","",IF(ISNUMBER(MATCH(E209,'Backing Sheet - Buildings'!$AA$2:$AA$101,0)),1,0))</f>
        <v/>
      </c>
      <c r="AL209" s="23"/>
      <c r="AM209" s="23"/>
      <c r="AO209" s="23"/>
      <c r="AR209" s="26"/>
      <c r="AS209" s="26"/>
      <c r="AT209" s="322" t="s">
        <v>764</v>
      </c>
      <c r="AU209" s="304"/>
      <c r="AV209" s="90"/>
      <c r="AW209" s="88"/>
      <c r="AX209" s="88"/>
      <c r="AY209" s="88"/>
      <c r="AZ209" s="87"/>
      <c r="BA209" s="87"/>
      <c r="BB209" s="87"/>
      <c r="BC209" s="87"/>
      <c r="BD209" s="87"/>
      <c r="BE209" s="87"/>
      <c r="BF209" s="87"/>
      <c r="BG209" s="87"/>
      <c r="BH209" s="87"/>
      <c r="BI209" s="82"/>
      <c r="BJ209" s="82"/>
      <c r="BK209" s="82"/>
      <c r="BL209" s="82"/>
      <c r="BM209" s="82"/>
      <c r="BN209" s="82"/>
      <c r="BO209" s="82"/>
      <c r="BP209" s="82"/>
      <c r="BQ209" s="82"/>
      <c r="BR209" s="82"/>
      <c r="BS209" s="82"/>
      <c r="BT209" s="82"/>
      <c r="BU209" s="82"/>
      <c r="BV209" s="82"/>
      <c r="BW209" s="82"/>
      <c r="BX209" s="82"/>
      <c r="BY209" s="82"/>
      <c r="BZ209" s="82"/>
      <c r="CA209" s="82"/>
      <c r="CB209" s="82"/>
      <c r="CC209" s="82"/>
      <c r="CD209" s="82"/>
    </row>
    <row r="210" spans="1:82" s="10" customFormat="1" ht="35.15" hidden="1" customHeight="1" outlineLevel="1" x14ac:dyDescent="0.3">
      <c r="A210" s="600" t="s">
        <v>993</v>
      </c>
      <c r="B210" s="327"/>
      <c r="C210" s="456"/>
      <c r="D210" s="456"/>
      <c r="E210" s="328"/>
      <c r="F210" s="784"/>
      <c r="G210" s="328"/>
      <c r="H210" s="328"/>
      <c r="I210" s="314"/>
      <c r="J210" s="787"/>
      <c r="K210" s="315"/>
      <c r="L210" s="832" t="str">
        <f t="shared" si="36"/>
        <v/>
      </c>
      <c r="M210" s="602">
        <f t="shared" si="37"/>
        <v>0</v>
      </c>
      <c r="N210" s="603"/>
      <c r="O210" s="646" t="str">
        <f t="shared" si="38"/>
        <v/>
      </c>
      <c r="P210" s="647" t="str">
        <f t="shared" si="39"/>
        <v/>
      </c>
      <c r="Q210" s="649" t="str">
        <f t="shared" ref="Q210:Q217" si="43">IFERROR(IF(H210="Electricity",Z210,HLOOKUP(H210,$AH$331:$AS$359,2,FALSE)),"")</f>
        <v/>
      </c>
      <c r="R210" s="647" t="str">
        <f t="shared" si="40"/>
        <v/>
      </c>
      <c r="S210" s="647" t="str">
        <f t="shared" si="41"/>
        <v/>
      </c>
      <c r="T210" s="648" t="str">
        <f t="shared" si="42"/>
        <v/>
      </c>
      <c r="U210" s="644" t="str">
        <f ca="1">IF('Extra look-up'!$H208="`Work Type","Check Work Type",IF(AND(H210="",I210="",G210="",K210="",L210=""),"",IF(OR(H210="",I210="",G210="",K210="",L210=""),"Check all fields completed correctly",IF(AND(H210="",OR(I210&lt;&gt;"",G210&lt;&gt;"",K210&lt;&gt;"")),"Check all fields completed correctly","OK"))))</f>
        <v/>
      </c>
      <c r="X210" s="636" t="str">
        <f>IF(G210="","",IF($C$9&lt;VLOOKUP(G210,'Eligible Technologies'!D:G,4,FALSE),$C$9,VLOOKUP(G210,'Eligible Technologies'!D:G,4,FALSE)))</f>
        <v/>
      </c>
      <c r="Y210" s="40" t="e">
        <f t="shared" si="32"/>
        <v>#VALUE!</v>
      </c>
      <c r="Z210" s="174" t="str">
        <f ca="1">IFERROR(IF($D$9 = "*Multi*",AVERAGE($AI$333:INDIRECT(CONCATENATE("Ai"&amp;Y210))),AVERAGE($AI$332:INDIRECT(CONCATENATE("Ai"&amp;Y210)))),"")</f>
        <v/>
      </c>
      <c r="AA210" s="23"/>
      <c r="AB210" s="601" t="str">
        <f t="shared" si="33"/>
        <v/>
      </c>
      <c r="AC210" s="23" t="str">
        <f>'Extra look-up'!F208</f>
        <v/>
      </c>
      <c r="AD210" s="23" t="str">
        <f ca="1">'Extra look-up'!H208</f>
        <v>OK</v>
      </c>
      <c r="AE210" s="23">
        <f t="shared" ca="1" si="34"/>
        <v>1</v>
      </c>
      <c r="AF210" s="23" t="str">
        <f>'Extra look-up'!F208</f>
        <v/>
      </c>
      <c r="AG210" s="23" t="str">
        <f>IF(E210="","",IF(ISNUMBER(MATCH(E210,'Backing Sheet - Buildings'!$AA$2:$AA$101,0)),1,0))</f>
        <v/>
      </c>
      <c r="AH210" s="32"/>
      <c r="AI210" s="32"/>
      <c r="AJ210" s="27"/>
      <c r="AK210" s="27"/>
      <c r="AL210" s="23"/>
      <c r="AM210" s="23"/>
      <c r="AN210" s="23"/>
      <c r="AO210" s="23"/>
      <c r="AR210" s="26"/>
      <c r="AS210" s="26"/>
      <c r="AT210" s="322" t="s">
        <v>764</v>
      </c>
      <c r="AU210" s="304"/>
      <c r="AV210" s="90"/>
      <c r="AW210" s="88"/>
      <c r="AX210" s="88"/>
      <c r="AY210" s="88"/>
      <c r="AZ210" s="87"/>
      <c r="BA210" s="87"/>
      <c r="BB210" s="87"/>
      <c r="BC210" s="87"/>
      <c r="BD210" s="87"/>
      <c r="BE210" s="87"/>
      <c r="BF210" s="87"/>
      <c r="BG210" s="87"/>
      <c r="BH210" s="87"/>
      <c r="BI210" s="82"/>
      <c r="BJ210" s="82"/>
      <c r="BK210" s="82"/>
      <c r="BL210" s="82"/>
      <c r="BM210" s="82"/>
      <c r="BN210" s="82"/>
      <c r="BO210" s="82"/>
      <c r="BP210" s="82"/>
      <c r="BQ210" s="82"/>
      <c r="BR210" s="82"/>
      <c r="BS210" s="82"/>
      <c r="BT210" s="82"/>
      <c r="BU210" s="82"/>
      <c r="BV210" s="82"/>
      <c r="BW210" s="82"/>
      <c r="BX210" s="82"/>
      <c r="BY210" s="82"/>
      <c r="BZ210" s="82"/>
      <c r="CA210" s="82"/>
      <c r="CB210" s="82"/>
      <c r="CC210" s="82"/>
      <c r="CD210" s="82"/>
    </row>
    <row r="211" spans="1:82" s="10" customFormat="1" ht="35.15" hidden="1" customHeight="1" outlineLevel="1" x14ac:dyDescent="0.3">
      <c r="A211" s="600" t="s">
        <v>994</v>
      </c>
      <c r="B211" s="327"/>
      <c r="C211" s="456"/>
      <c r="D211" s="456"/>
      <c r="E211" s="328"/>
      <c r="F211" s="784"/>
      <c r="G211" s="328"/>
      <c r="H211" s="328"/>
      <c r="I211" s="314"/>
      <c r="J211" s="787"/>
      <c r="K211" s="315"/>
      <c r="L211" s="832" t="str">
        <f t="shared" si="36"/>
        <v/>
      </c>
      <c r="M211" s="602">
        <f t="shared" si="37"/>
        <v>0</v>
      </c>
      <c r="N211" s="603"/>
      <c r="O211" s="646" t="str">
        <f t="shared" si="38"/>
        <v/>
      </c>
      <c r="P211" s="647" t="str">
        <f t="shared" si="39"/>
        <v/>
      </c>
      <c r="Q211" s="649" t="str">
        <f t="shared" si="43"/>
        <v/>
      </c>
      <c r="R211" s="647" t="str">
        <f t="shared" si="40"/>
        <v/>
      </c>
      <c r="S211" s="647" t="str">
        <f t="shared" si="41"/>
        <v/>
      </c>
      <c r="T211" s="648" t="str">
        <f t="shared" si="42"/>
        <v/>
      </c>
      <c r="U211" s="644" t="str">
        <f ca="1">IF('Extra look-up'!$H209="`Work Type","Check Work Type",IF(AND(H211="",I211="",G211="",K211="",L211=""),"",IF(OR(H211="",I211="",G211="",K211="",L211=""),"Check all fields completed correctly",IF(AND(H211="",OR(I211&lt;&gt;"",G211&lt;&gt;"",K211&lt;&gt;"")),"Check all fields completed correctly","OK"))))</f>
        <v/>
      </c>
      <c r="X211" s="636" t="str">
        <f>IF(G211="","",IF($C$9&lt;VLOOKUP(G211,'Eligible Technologies'!D:G,4,FALSE),$C$9,VLOOKUP(G211,'Eligible Technologies'!D:G,4,FALSE)))</f>
        <v/>
      </c>
      <c r="Y211" s="40" t="e">
        <f t="shared" ref="Y211:Y217" si="44">ROUNDUP(X211,0)+329</f>
        <v>#VALUE!</v>
      </c>
      <c r="Z211" s="174" t="str">
        <f ca="1">IFERROR(IF($D$9 = "*Multi*",AVERAGE($AI$333:INDIRECT(CONCATENATE("Ai"&amp;Y211))),AVERAGE($AI$332:INDIRECT(CONCATENATE("Ai"&amp;Y211)))),"")</f>
        <v/>
      </c>
      <c r="AA211" s="23"/>
      <c r="AB211" s="601" t="str">
        <f t="shared" ref="AB211:AB217" si="45">IFERROR(IF($C$9&lt;X211,$C$9*L211,X211*L211),"")</f>
        <v/>
      </c>
      <c r="AC211" s="23" t="str">
        <f>'Extra look-up'!F209</f>
        <v/>
      </c>
      <c r="AD211" s="23" t="str">
        <f ca="1">'Extra look-up'!H209</f>
        <v>OK</v>
      </c>
      <c r="AE211" s="23">
        <f t="shared" ref="AE211:AE217" ca="1" si="46">IF(AND(U211&lt;&gt;"OK",U211&lt;&gt;""),200,1)</f>
        <v>1</v>
      </c>
      <c r="AF211" s="23" t="str">
        <f>'Extra look-up'!F209</f>
        <v/>
      </c>
      <c r="AG211" s="23" t="str">
        <f>IF(E211="","",IF(ISNUMBER(MATCH(E211,'Backing Sheet - Buildings'!$AA$2:$AA$101,0)),1,0))</f>
        <v/>
      </c>
      <c r="AL211" s="23"/>
      <c r="AM211" s="23"/>
      <c r="AO211" s="23"/>
      <c r="AR211" s="26"/>
      <c r="AS211" s="26"/>
      <c r="AT211" s="322" t="s">
        <v>764</v>
      </c>
      <c r="AU211" s="304"/>
      <c r="AV211" s="90"/>
      <c r="AW211" s="88"/>
      <c r="AX211" s="88"/>
      <c r="AY211" s="88"/>
      <c r="AZ211" s="87"/>
      <c r="BA211" s="87"/>
      <c r="BB211" s="87"/>
      <c r="BC211" s="87"/>
      <c r="BD211" s="87"/>
      <c r="BE211" s="87"/>
      <c r="BF211" s="87"/>
      <c r="BG211" s="87"/>
      <c r="BH211" s="87"/>
      <c r="BI211" s="82"/>
      <c r="BJ211" s="82"/>
      <c r="BK211" s="82"/>
      <c r="BL211" s="82"/>
      <c r="BM211" s="82"/>
      <c r="BN211" s="82"/>
      <c r="BO211" s="82"/>
      <c r="BP211" s="82"/>
      <c r="BQ211" s="82"/>
      <c r="BR211" s="82"/>
      <c r="BS211" s="82"/>
      <c r="BT211" s="82"/>
      <c r="BU211" s="82"/>
      <c r="BV211" s="82"/>
      <c r="BW211" s="82"/>
      <c r="BX211" s="82"/>
      <c r="BY211" s="82"/>
      <c r="BZ211" s="82"/>
      <c r="CA211" s="82"/>
      <c r="CB211" s="82"/>
      <c r="CC211" s="82"/>
      <c r="CD211" s="82"/>
    </row>
    <row r="212" spans="1:82" s="10" customFormat="1" ht="35.15" hidden="1" customHeight="1" outlineLevel="1" x14ac:dyDescent="0.3">
      <c r="A212" s="600" t="s">
        <v>995</v>
      </c>
      <c r="B212" s="327"/>
      <c r="C212" s="456"/>
      <c r="D212" s="456"/>
      <c r="E212" s="328"/>
      <c r="F212" s="784"/>
      <c r="G212" s="328"/>
      <c r="H212" s="328"/>
      <c r="I212" s="314"/>
      <c r="J212" s="787"/>
      <c r="K212" s="315"/>
      <c r="L212" s="832" t="str">
        <f t="shared" si="36"/>
        <v/>
      </c>
      <c r="M212" s="602">
        <f t="shared" si="37"/>
        <v>0</v>
      </c>
      <c r="N212" s="603"/>
      <c r="O212" s="646" t="str">
        <f t="shared" si="38"/>
        <v/>
      </c>
      <c r="P212" s="647" t="str">
        <f t="shared" si="39"/>
        <v/>
      </c>
      <c r="Q212" s="649" t="str">
        <f t="shared" si="43"/>
        <v/>
      </c>
      <c r="R212" s="647" t="str">
        <f t="shared" si="40"/>
        <v/>
      </c>
      <c r="S212" s="647" t="str">
        <f t="shared" si="41"/>
        <v/>
      </c>
      <c r="T212" s="648" t="str">
        <f t="shared" si="42"/>
        <v/>
      </c>
      <c r="U212" s="644" t="str">
        <f ca="1">IF('Extra look-up'!$H210="`Work Type","Check Work Type",IF(AND(H212="",I212="",G212="",K212="",L212=""),"",IF(OR(H212="",I212="",G212="",K212="",L212=""),"Check all fields completed correctly",IF(AND(H212="",OR(I212&lt;&gt;"",G212&lt;&gt;"",K212&lt;&gt;"")),"Check all fields completed correctly","OK"))))</f>
        <v/>
      </c>
      <c r="X212" s="636" t="str">
        <f>IF(G212="","",IF($C$9&lt;VLOOKUP(G212,'Eligible Technologies'!D:G,4,FALSE),$C$9,VLOOKUP(G212,'Eligible Technologies'!D:G,4,FALSE)))</f>
        <v/>
      </c>
      <c r="Y212" s="40" t="e">
        <f t="shared" si="44"/>
        <v>#VALUE!</v>
      </c>
      <c r="Z212" s="174" t="str">
        <f ca="1">IFERROR(IF($D$9 = "*Multi*",AVERAGE($AI$333:INDIRECT(CONCATENATE("Ai"&amp;Y212))),AVERAGE($AI$332:INDIRECT(CONCATENATE("Ai"&amp;Y212)))),"")</f>
        <v/>
      </c>
      <c r="AA212" s="23"/>
      <c r="AB212" s="601" t="str">
        <f t="shared" si="45"/>
        <v/>
      </c>
      <c r="AC212" s="23" t="str">
        <f>'Extra look-up'!F210</f>
        <v/>
      </c>
      <c r="AD212" s="23" t="str">
        <f ca="1">'Extra look-up'!H210</f>
        <v>OK</v>
      </c>
      <c r="AE212" s="23">
        <f t="shared" ca="1" si="46"/>
        <v>1</v>
      </c>
      <c r="AF212" s="23" t="str">
        <f>'Extra look-up'!F210</f>
        <v/>
      </c>
      <c r="AG212" s="23" t="str">
        <f>IF(E212="","",IF(ISNUMBER(MATCH(E212,'Backing Sheet - Buildings'!$AA$2:$AA$101,0)),1,0))</f>
        <v/>
      </c>
      <c r="AL212" s="23"/>
      <c r="AM212" s="23"/>
      <c r="AO212" s="23"/>
      <c r="AR212" s="26"/>
      <c r="AS212" s="26"/>
      <c r="AT212" s="322" t="s">
        <v>764</v>
      </c>
      <c r="AU212" s="304"/>
      <c r="AV212" s="90"/>
      <c r="AW212" s="88"/>
      <c r="AX212" s="88"/>
      <c r="AY212" s="88"/>
      <c r="AZ212" s="87"/>
      <c r="BA212" s="87"/>
      <c r="BB212" s="87"/>
      <c r="BC212" s="87"/>
      <c r="BD212" s="87"/>
      <c r="BE212" s="87"/>
      <c r="BF212" s="87"/>
      <c r="BG212" s="87"/>
      <c r="BH212" s="87"/>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row>
    <row r="213" spans="1:82" s="10" customFormat="1" ht="35.15" hidden="1" customHeight="1" outlineLevel="1" x14ac:dyDescent="0.3">
      <c r="A213" s="600" t="s">
        <v>996</v>
      </c>
      <c r="B213" s="327"/>
      <c r="C213" s="456"/>
      <c r="D213" s="456"/>
      <c r="E213" s="328"/>
      <c r="F213" s="784"/>
      <c r="G213" s="328"/>
      <c r="H213" s="328"/>
      <c r="I213" s="314"/>
      <c r="J213" s="787"/>
      <c r="K213" s="315"/>
      <c r="L213" s="832" t="str">
        <f t="shared" si="36"/>
        <v/>
      </c>
      <c r="M213" s="602">
        <f t="shared" si="37"/>
        <v>0</v>
      </c>
      <c r="N213" s="603"/>
      <c r="O213" s="646" t="str">
        <f t="shared" si="38"/>
        <v/>
      </c>
      <c r="P213" s="647" t="str">
        <f t="shared" si="39"/>
        <v/>
      </c>
      <c r="Q213" s="649" t="str">
        <f t="shared" si="43"/>
        <v/>
      </c>
      <c r="R213" s="647" t="str">
        <f t="shared" si="40"/>
        <v/>
      </c>
      <c r="S213" s="647" t="str">
        <f t="shared" si="41"/>
        <v/>
      </c>
      <c r="T213" s="648" t="str">
        <f t="shared" si="42"/>
        <v/>
      </c>
      <c r="U213" s="644" t="str">
        <f ca="1">IF('Extra look-up'!$H211="`Work Type","Check Work Type",IF(AND(H213="",I213="",G213="",K213="",L213=""),"",IF(OR(H213="",I213="",G213="",K213="",L213=""),"Check all fields completed correctly",IF(AND(H213="",OR(I213&lt;&gt;"",G213&lt;&gt;"",K213&lt;&gt;"")),"Check all fields completed correctly","OK"))))</f>
        <v/>
      </c>
      <c r="X213" s="636" t="str">
        <f>IF(G213="","",IF($C$9&lt;VLOOKUP(G213,'Eligible Technologies'!D:G,4,FALSE),$C$9,VLOOKUP(G213,'Eligible Technologies'!D:G,4,FALSE)))</f>
        <v/>
      </c>
      <c r="Y213" s="40" t="e">
        <f t="shared" si="44"/>
        <v>#VALUE!</v>
      </c>
      <c r="Z213" s="174" t="str">
        <f ca="1">IFERROR(IF($D$9 = "*Multi*",AVERAGE($AI$333:INDIRECT(CONCATENATE("Ai"&amp;Y213))),AVERAGE($AI$332:INDIRECT(CONCATENATE("Ai"&amp;Y213)))),"")</f>
        <v/>
      </c>
      <c r="AA213" s="23"/>
      <c r="AB213" s="601" t="str">
        <f t="shared" si="45"/>
        <v/>
      </c>
      <c r="AC213" s="23" t="str">
        <f>'Extra look-up'!F211</f>
        <v/>
      </c>
      <c r="AD213" s="23" t="str">
        <f ca="1">'Extra look-up'!H211</f>
        <v>OK</v>
      </c>
      <c r="AE213" s="23">
        <f t="shared" ca="1" si="46"/>
        <v>1</v>
      </c>
      <c r="AF213" s="23" t="str">
        <f>'Extra look-up'!F211</f>
        <v/>
      </c>
      <c r="AG213" s="23" t="str">
        <f>IF(E213="","",IF(ISNUMBER(MATCH(E213,'Backing Sheet - Buildings'!$AA$2:$AA$101,0)),1,0))</f>
        <v/>
      </c>
      <c r="AH213" s="32"/>
      <c r="AI213" s="32"/>
      <c r="AJ213" s="27"/>
      <c r="AK213" s="27"/>
      <c r="AL213" s="23"/>
      <c r="AM213" s="23"/>
      <c r="AN213" s="23"/>
      <c r="AO213" s="23"/>
      <c r="AR213" s="26"/>
      <c r="AS213" s="26"/>
      <c r="AT213" s="322" t="s">
        <v>764</v>
      </c>
      <c r="AU213" s="304"/>
      <c r="AV213" s="90"/>
      <c r="AW213" s="88"/>
      <c r="AX213" s="88"/>
      <c r="AY213" s="88"/>
      <c r="AZ213" s="87"/>
      <c r="BA213" s="87"/>
      <c r="BB213" s="87"/>
      <c r="BC213" s="87"/>
      <c r="BD213" s="87"/>
      <c r="BE213" s="87"/>
      <c r="BF213" s="87"/>
      <c r="BG213" s="87"/>
      <c r="BH213" s="87"/>
      <c r="BI213" s="82"/>
      <c r="BJ213" s="82"/>
      <c r="BK213" s="82"/>
      <c r="BL213" s="82"/>
      <c r="BM213" s="82"/>
      <c r="BN213" s="82"/>
      <c r="BO213" s="82"/>
      <c r="BP213" s="82"/>
      <c r="BQ213" s="82"/>
      <c r="BR213" s="82"/>
      <c r="BS213" s="82"/>
      <c r="BT213" s="82"/>
      <c r="BU213" s="82"/>
      <c r="BV213" s="82"/>
      <c r="BW213" s="82"/>
      <c r="BX213" s="82"/>
      <c r="BY213" s="82"/>
      <c r="BZ213" s="82"/>
      <c r="CA213" s="82"/>
      <c r="CB213" s="82"/>
      <c r="CC213" s="82"/>
      <c r="CD213" s="82"/>
    </row>
    <row r="214" spans="1:82" s="10" customFormat="1" ht="35.15" hidden="1" customHeight="1" outlineLevel="1" x14ac:dyDescent="0.3">
      <c r="A214" s="600" t="s">
        <v>997</v>
      </c>
      <c r="B214" s="327"/>
      <c r="C214" s="456"/>
      <c r="D214" s="456"/>
      <c r="E214" s="328"/>
      <c r="F214" s="784"/>
      <c r="G214" s="328"/>
      <c r="H214" s="328"/>
      <c r="I214" s="314"/>
      <c r="J214" s="787"/>
      <c r="K214" s="315"/>
      <c r="L214" s="832" t="str">
        <f t="shared" si="36"/>
        <v/>
      </c>
      <c r="M214" s="602">
        <f t="shared" si="37"/>
        <v>0</v>
      </c>
      <c r="N214" s="603"/>
      <c r="O214" s="646" t="str">
        <f t="shared" si="38"/>
        <v/>
      </c>
      <c r="P214" s="647" t="str">
        <f t="shared" si="39"/>
        <v/>
      </c>
      <c r="Q214" s="649" t="str">
        <f t="shared" si="43"/>
        <v/>
      </c>
      <c r="R214" s="647" t="str">
        <f t="shared" si="40"/>
        <v/>
      </c>
      <c r="S214" s="647" t="str">
        <f t="shared" si="41"/>
        <v/>
      </c>
      <c r="T214" s="648" t="str">
        <f t="shared" si="42"/>
        <v/>
      </c>
      <c r="U214" s="644" t="str">
        <f ca="1">IF('Extra look-up'!$H212="`Work Type","Check Work Type",IF(AND(H214="",I214="",G214="",K214="",L214=""),"",IF(OR(H214="",I214="",G214="",K214="",L214=""),"Check all fields completed correctly",IF(AND(H214="",OR(I214&lt;&gt;"",G214&lt;&gt;"",K214&lt;&gt;"")),"Check all fields completed correctly","OK"))))</f>
        <v/>
      </c>
      <c r="X214" s="636" t="str">
        <f>IF(G214="","",IF($C$9&lt;VLOOKUP(G214,'Eligible Technologies'!D:G,4,FALSE),$C$9,VLOOKUP(G214,'Eligible Technologies'!D:G,4,FALSE)))</f>
        <v/>
      </c>
      <c r="Y214" s="40" t="e">
        <f t="shared" si="44"/>
        <v>#VALUE!</v>
      </c>
      <c r="Z214" s="174" t="str">
        <f ca="1">IFERROR(IF($D$9 = "*Multi*",AVERAGE($AI$333:INDIRECT(CONCATENATE("Ai"&amp;Y214))),AVERAGE($AI$332:INDIRECT(CONCATENATE("Ai"&amp;Y214)))),"")</f>
        <v/>
      </c>
      <c r="AA214" s="23"/>
      <c r="AB214" s="601" t="str">
        <f t="shared" si="45"/>
        <v/>
      </c>
      <c r="AC214" s="23" t="str">
        <f>'Extra look-up'!F212</f>
        <v/>
      </c>
      <c r="AD214" s="23" t="str">
        <f ca="1">'Extra look-up'!H212</f>
        <v>OK</v>
      </c>
      <c r="AE214" s="23">
        <f t="shared" ca="1" si="46"/>
        <v>1</v>
      </c>
      <c r="AF214" s="23" t="str">
        <f>'Extra look-up'!F212</f>
        <v/>
      </c>
      <c r="AG214" s="23" t="str">
        <f>IF(E214="","",IF(ISNUMBER(MATCH(E214,'Backing Sheet - Buildings'!$AA$2:$AA$101,0)),1,0))</f>
        <v/>
      </c>
      <c r="AL214" s="23"/>
      <c r="AM214" s="23"/>
      <c r="AO214" s="23"/>
      <c r="AR214" s="26"/>
      <c r="AS214" s="26"/>
      <c r="AT214" s="322" t="s">
        <v>764</v>
      </c>
      <c r="AU214" s="304"/>
      <c r="AV214" s="90"/>
      <c r="AW214" s="88"/>
      <c r="AX214" s="88"/>
      <c r="AY214" s="88"/>
      <c r="AZ214" s="87"/>
      <c r="BA214" s="87"/>
      <c r="BB214" s="87"/>
      <c r="BC214" s="87"/>
      <c r="BD214" s="87"/>
      <c r="BE214" s="87"/>
      <c r="BF214" s="87"/>
      <c r="BG214" s="87"/>
      <c r="BH214" s="87"/>
      <c r="BI214" s="82"/>
      <c r="BJ214" s="82"/>
      <c r="BK214" s="82"/>
      <c r="BL214" s="82"/>
      <c r="BM214" s="82"/>
      <c r="BN214" s="82"/>
      <c r="BO214" s="82"/>
      <c r="BP214" s="82"/>
      <c r="BQ214" s="82"/>
      <c r="BR214" s="82"/>
      <c r="BS214" s="82"/>
      <c r="BT214" s="82"/>
      <c r="BU214" s="82"/>
      <c r="BV214" s="82"/>
      <c r="BW214" s="82"/>
      <c r="BX214" s="82"/>
      <c r="BY214" s="82"/>
      <c r="BZ214" s="82"/>
      <c r="CA214" s="82"/>
      <c r="CB214" s="82"/>
      <c r="CC214" s="82"/>
      <c r="CD214" s="82"/>
    </row>
    <row r="215" spans="1:82" s="10" customFormat="1" ht="35.15" hidden="1" customHeight="1" outlineLevel="1" x14ac:dyDescent="0.3">
      <c r="A215" s="600" t="s">
        <v>998</v>
      </c>
      <c r="B215" s="327"/>
      <c r="C215" s="456"/>
      <c r="D215" s="456"/>
      <c r="E215" s="328"/>
      <c r="F215" s="784"/>
      <c r="G215" s="328"/>
      <c r="H215" s="328"/>
      <c r="I215" s="314"/>
      <c r="J215" s="787"/>
      <c r="K215" s="315"/>
      <c r="L215" s="832" t="str">
        <f t="shared" si="36"/>
        <v/>
      </c>
      <c r="M215" s="602">
        <f t="shared" si="37"/>
        <v>0</v>
      </c>
      <c r="N215" s="603"/>
      <c r="O215" s="646" t="str">
        <f t="shared" si="38"/>
        <v/>
      </c>
      <c r="P215" s="647" t="str">
        <f t="shared" si="39"/>
        <v/>
      </c>
      <c r="Q215" s="649" t="str">
        <f t="shared" si="43"/>
        <v/>
      </c>
      <c r="R215" s="647" t="str">
        <f t="shared" si="40"/>
        <v/>
      </c>
      <c r="S215" s="647" t="str">
        <f t="shared" si="41"/>
        <v/>
      </c>
      <c r="T215" s="648" t="str">
        <f t="shared" si="42"/>
        <v/>
      </c>
      <c r="U215" s="644" t="str">
        <f ca="1">IF('Extra look-up'!$H213="`Work Type","Check Work Type",IF(AND(H215="",I215="",G215="",K215="",L215=""),"",IF(OR(H215="",I215="",G215="",K215="",L215=""),"Check all fields completed correctly",IF(AND(H215="",OR(I215&lt;&gt;"",G215&lt;&gt;"",K215&lt;&gt;"")),"Check all fields completed correctly","OK"))))</f>
        <v/>
      </c>
      <c r="X215" s="636" t="str">
        <f>IF(G215="","",IF($C$9&lt;VLOOKUP(G215,'Eligible Technologies'!D:G,4,FALSE),$C$9,VLOOKUP(G215,'Eligible Technologies'!D:G,4,FALSE)))</f>
        <v/>
      </c>
      <c r="Y215" s="40" t="e">
        <f t="shared" si="44"/>
        <v>#VALUE!</v>
      </c>
      <c r="Z215" s="174" t="str">
        <f ca="1">IFERROR(IF($D$9 = "*Multi*",AVERAGE($AI$333:INDIRECT(CONCATENATE("Ai"&amp;Y215))),AVERAGE($AI$332:INDIRECT(CONCATENATE("Ai"&amp;Y215)))),"")</f>
        <v/>
      </c>
      <c r="AA215" s="23"/>
      <c r="AB215" s="601" t="str">
        <f t="shared" si="45"/>
        <v/>
      </c>
      <c r="AC215" s="23" t="str">
        <f>'Extra look-up'!F213</f>
        <v/>
      </c>
      <c r="AD215" s="23" t="str">
        <f ca="1">'Extra look-up'!H213</f>
        <v>OK</v>
      </c>
      <c r="AE215" s="23">
        <f t="shared" ca="1" si="46"/>
        <v>1</v>
      </c>
      <c r="AF215" s="23" t="str">
        <f>'Extra look-up'!F213</f>
        <v/>
      </c>
      <c r="AG215" s="23" t="str">
        <f>IF(E215="","",IF(ISNUMBER(MATCH(E215,'Backing Sheet - Buildings'!$AA$2:$AA$101,0)),1,0))</f>
        <v/>
      </c>
      <c r="AL215" s="23"/>
      <c r="AM215" s="23"/>
      <c r="AO215" s="23"/>
      <c r="AR215" s="26"/>
      <c r="AS215" s="26"/>
      <c r="AT215" s="322" t="s">
        <v>764</v>
      </c>
      <c r="AU215" s="304"/>
      <c r="AV215" s="90"/>
      <c r="AW215" s="88"/>
      <c r="AX215" s="88"/>
      <c r="AY215" s="88"/>
      <c r="AZ215" s="87"/>
      <c r="BA215" s="87"/>
      <c r="BB215" s="87"/>
      <c r="BC215" s="87"/>
      <c r="BD215" s="87"/>
      <c r="BE215" s="87"/>
      <c r="BF215" s="87"/>
      <c r="BG215" s="87"/>
      <c r="BH215" s="87"/>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row>
    <row r="216" spans="1:82" s="10" customFormat="1" ht="35.15" hidden="1" customHeight="1" outlineLevel="1" x14ac:dyDescent="0.3">
      <c r="A216" s="600" t="s">
        <v>999</v>
      </c>
      <c r="B216" s="327"/>
      <c r="C216" s="456"/>
      <c r="D216" s="456"/>
      <c r="E216" s="328"/>
      <c r="F216" s="784"/>
      <c r="G216" s="328"/>
      <c r="H216" s="328"/>
      <c r="I216" s="314"/>
      <c r="J216" s="787"/>
      <c r="K216" s="315"/>
      <c r="L216" s="832" t="str">
        <f t="shared" si="36"/>
        <v/>
      </c>
      <c r="M216" s="602">
        <f t="shared" si="37"/>
        <v>0</v>
      </c>
      <c r="N216" s="603"/>
      <c r="O216" s="646" t="str">
        <f t="shared" si="38"/>
        <v/>
      </c>
      <c r="P216" s="647" t="str">
        <f t="shared" si="39"/>
        <v/>
      </c>
      <c r="Q216" s="649" t="str">
        <f t="shared" si="43"/>
        <v/>
      </c>
      <c r="R216" s="647" t="str">
        <f t="shared" si="40"/>
        <v/>
      </c>
      <c r="S216" s="647" t="str">
        <f t="shared" si="41"/>
        <v/>
      </c>
      <c r="T216" s="648" t="str">
        <f t="shared" si="42"/>
        <v/>
      </c>
      <c r="U216" s="644" t="str">
        <f ca="1">IF('Extra look-up'!$H214="`Work Type","Check Work Type",IF(AND(H216="",I216="",G216="",K216="",L216=""),"",IF(OR(H216="",I216="",G216="",K216="",L216=""),"Check all fields completed correctly",IF(AND(H216="",OR(I216&lt;&gt;"",G216&lt;&gt;"",K216&lt;&gt;"")),"Check all fields completed correctly","OK"))))</f>
        <v/>
      </c>
      <c r="X216" s="636" t="str">
        <f>IF(G216="","",IF($C$9&lt;VLOOKUP(G216,'Eligible Technologies'!D:G,4,FALSE),$C$9,VLOOKUP(G216,'Eligible Technologies'!D:G,4,FALSE)))</f>
        <v/>
      </c>
      <c r="Y216" s="40" t="e">
        <f t="shared" si="44"/>
        <v>#VALUE!</v>
      </c>
      <c r="Z216" s="174" t="str">
        <f ca="1">IFERROR(IF($D$9 = "*Multi*",AVERAGE($AI$333:INDIRECT(CONCATENATE("Ai"&amp;Y216))),AVERAGE($AI$332:INDIRECT(CONCATENATE("Ai"&amp;Y216)))),"")</f>
        <v/>
      </c>
      <c r="AA216" s="23"/>
      <c r="AB216" s="601" t="str">
        <f t="shared" si="45"/>
        <v/>
      </c>
      <c r="AC216" s="23" t="str">
        <f>'Extra look-up'!F214</f>
        <v/>
      </c>
      <c r="AD216" s="23" t="str">
        <f ca="1">'Extra look-up'!H214</f>
        <v>OK</v>
      </c>
      <c r="AE216" s="23">
        <f t="shared" ca="1" si="46"/>
        <v>1</v>
      </c>
      <c r="AF216" s="23" t="str">
        <f>'Extra look-up'!F214</f>
        <v/>
      </c>
      <c r="AG216" s="23" t="str">
        <f>IF(E216="","",IF(ISNUMBER(MATCH(E216,'Backing Sheet - Buildings'!$AA$2:$AA$101,0)),1,0))</f>
        <v/>
      </c>
      <c r="AH216" s="32"/>
      <c r="AI216" s="32"/>
      <c r="AJ216" s="27"/>
      <c r="AK216" s="27"/>
      <c r="AL216" s="23"/>
      <c r="AM216" s="23"/>
      <c r="AN216" s="23"/>
      <c r="AO216" s="23"/>
      <c r="AR216" s="26"/>
      <c r="AS216" s="26"/>
      <c r="AT216" s="322" t="s">
        <v>764</v>
      </c>
      <c r="AU216" s="304"/>
      <c r="AV216" s="90"/>
      <c r="AW216" s="88"/>
      <c r="AX216" s="88"/>
      <c r="AY216" s="88"/>
      <c r="AZ216" s="87"/>
      <c r="BA216" s="87"/>
      <c r="BB216" s="87"/>
      <c r="BC216" s="87"/>
      <c r="BD216" s="87"/>
      <c r="BE216" s="87"/>
      <c r="BF216" s="87"/>
      <c r="BG216" s="87"/>
      <c r="BH216" s="87"/>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row>
    <row r="217" spans="1:82" s="10" customFormat="1" ht="35.15" hidden="1" customHeight="1" outlineLevel="1" x14ac:dyDescent="0.3">
      <c r="A217" s="600" t="s">
        <v>1000</v>
      </c>
      <c r="B217" s="327"/>
      <c r="C217" s="456"/>
      <c r="D217" s="456"/>
      <c r="E217" s="328"/>
      <c r="F217" s="784"/>
      <c r="G217" s="328"/>
      <c r="H217" s="328"/>
      <c r="I217" s="314"/>
      <c r="J217" s="787"/>
      <c r="K217" s="315"/>
      <c r="L217" s="832" t="str">
        <f t="shared" si="36"/>
        <v/>
      </c>
      <c r="M217" s="602">
        <f t="shared" si="37"/>
        <v>0</v>
      </c>
      <c r="N217" s="603"/>
      <c r="O217" s="646" t="str">
        <f t="shared" si="38"/>
        <v/>
      </c>
      <c r="P217" s="647" t="str">
        <f t="shared" si="39"/>
        <v/>
      </c>
      <c r="Q217" s="649" t="str">
        <f t="shared" si="43"/>
        <v/>
      </c>
      <c r="R217" s="647" t="str">
        <f t="shared" si="40"/>
        <v/>
      </c>
      <c r="S217" s="647" t="str">
        <f t="shared" si="41"/>
        <v/>
      </c>
      <c r="T217" s="648" t="str">
        <f t="shared" si="42"/>
        <v/>
      </c>
      <c r="U217" s="644" t="str">
        <f ca="1">IF('Extra look-up'!$H215="`Work Type","Check Work Type",IF(AND(H217="",I217="",G217="",K217="",L217=""),"",IF(OR(H217="",I217="",G217="",K217="",L217=""),"Check all fields completed correctly",IF(AND(H217="",OR(I217&lt;&gt;"",G217&lt;&gt;"",K217&lt;&gt;"")),"Check all fields completed correctly","OK"))))</f>
        <v/>
      </c>
      <c r="X217" s="636" t="str">
        <f>IF(G217="","",IF($C$9&lt;VLOOKUP(G217,'Eligible Technologies'!D:G,4,FALSE),$C$9,VLOOKUP(G217,'Eligible Technologies'!D:G,4,FALSE)))</f>
        <v/>
      </c>
      <c r="Y217" s="40" t="e">
        <f t="shared" si="44"/>
        <v>#VALUE!</v>
      </c>
      <c r="Z217" s="174" t="str">
        <f ca="1">IFERROR(IF($D$9 = "*Multi*",AVERAGE($AI$333:INDIRECT(CONCATENATE("Ai"&amp;Y217))),AVERAGE($AI$332:INDIRECT(CONCATENATE("Ai"&amp;Y217)))),"")</f>
        <v/>
      </c>
      <c r="AA217" s="23"/>
      <c r="AB217" s="601" t="str">
        <f t="shared" si="45"/>
        <v/>
      </c>
      <c r="AC217" s="23" t="str">
        <f>'Extra look-up'!F215</f>
        <v/>
      </c>
      <c r="AD217" s="23" t="str">
        <f ca="1">'Extra look-up'!H215</f>
        <v>OK</v>
      </c>
      <c r="AE217" s="23">
        <f t="shared" ca="1" si="46"/>
        <v>1</v>
      </c>
      <c r="AF217" s="23" t="str">
        <f>'Extra look-up'!F215</f>
        <v/>
      </c>
      <c r="AG217" s="23" t="str">
        <f>IF(E217="","",IF(ISNUMBER(MATCH(E217,'Backing Sheet - Buildings'!$AA$2:$AA$101,0)),1,0))</f>
        <v/>
      </c>
      <c r="AH217" s="32"/>
      <c r="AI217" s="32"/>
      <c r="AJ217" s="27"/>
      <c r="AK217" s="27"/>
      <c r="AL217" s="23"/>
      <c r="AM217" s="23"/>
      <c r="AN217" s="23"/>
      <c r="AO217" s="23"/>
      <c r="AR217" s="26"/>
      <c r="AS217" s="26"/>
      <c r="AT217" s="322"/>
      <c r="AU217" s="304"/>
      <c r="AV217" s="90"/>
      <c r="AW217" s="88"/>
      <c r="AX217" s="88"/>
      <c r="AY217" s="88"/>
      <c r="AZ217" s="87"/>
      <c r="BA217" s="87"/>
      <c r="BB217" s="87"/>
      <c r="BC217" s="87"/>
      <c r="BD217" s="87"/>
      <c r="BE217" s="87"/>
      <c r="BF217" s="87"/>
      <c r="BG217" s="87"/>
      <c r="BH217" s="87"/>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row>
    <row r="218" spans="1:82" s="10" customFormat="1" ht="35.15" customHeight="1" collapsed="1" x14ac:dyDescent="0.3">
      <c r="A218" s="107"/>
      <c r="B218" s="317"/>
      <c r="C218" s="317"/>
      <c r="D218" s="317"/>
      <c r="E218" s="317"/>
      <c r="F218" s="317"/>
      <c r="G218" s="317"/>
      <c r="H218" s="317"/>
      <c r="I218" s="317"/>
      <c r="J218" s="317"/>
      <c r="K218" s="318"/>
      <c r="L218" s="833"/>
      <c r="M218" s="306"/>
      <c r="N218" s="91"/>
      <c r="O218" s="330"/>
      <c r="T218" s="24"/>
      <c r="U218" s="36"/>
      <c r="V218" s="24"/>
      <c r="W218" s="24"/>
      <c r="X218" s="37"/>
      <c r="Y218" s="37"/>
      <c r="Z218" s="915"/>
      <c r="AA218" s="23"/>
      <c r="AB218" s="356">
        <f>SUM(AB18:AB217)</f>
        <v>0</v>
      </c>
      <c r="AC218" s="23"/>
      <c r="AD218" s="23"/>
      <c r="AE218" s="23">
        <f ca="1">SUM(AE18:AE217)</f>
        <v>200</v>
      </c>
      <c r="AF218" s="23"/>
      <c r="AG218" s="23"/>
      <c r="AH218" s="35"/>
      <c r="AI218" s="35"/>
      <c r="AJ218" s="35"/>
      <c r="AK218" s="35"/>
      <c r="AL218" s="22"/>
      <c r="AM218" s="22"/>
      <c r="AN218" s="9"/>
      <c r="AO218" s="22"/>
      <c r="AP218" s="9"/>
      <c r="AQ218" s="9"/>
      <c r="AT218" s="322" t="s">
        <v>764</v>
      </c>
      <c r="AU218" s="90"/>
      <c r="AV218" s="90"/>
      <c r="AW218" s="87"/>
      <c r="AX218" s="88"/>
      <c r="AY218" s="88"/>
      <c r="AZ218" s="87"/>
      <c r="BA218" s="87"/>
      <c r="BB218" s="87"/>
      <c r="BC218" s="87"/>
      <c r="BD218" s="87"/>
      <c r="BE218" s="87"/>
      <c r="BF218" s="87"/>
      <c r="BG218" s="87"/>
      <c r="BH218" s="87"/>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row>
    <row r="219" spans="1:82" s="119" customFormat="1" ht="35.15" customHeight="1" x14ac:dyDescent="0.3">
      <c r="A219" s="111"/>
      <c r="B219" s="1776" t="s">
        <v>1001</v>
      </c>
      <c r="C219" s="1776"/>
      <c r="D219" s="1776"/>
      <c r="E219" s="1776"/>
      <c r="F219" s="1776"/>
      <c r="G219" s="1776"/>
      <c r="H219" s="1776"/>
      <c r="I219" s="305"/>
      <c r="J219" s="305"/>
      <c r="K219" s="145"/>
      <c r="L219" s="145"/>
      <c r="M219" s="146"/>
      <c r="N219" s="145"/>
      <c r="O219" s="149"/>
      <c r="P219" s="112"/>
      <c r="Q219" s="112"/>
      <c r="R219" s="113"/>
      <c r="S219" s="114"/>
      <c r="T219" s="115"/>
      <c r="U219" s="112"/>
      <c r="V219" s="112"/>
      <c r="W219" s="116"/>
      <c r="X219" s="117"/>
      <c r="Y219" s="117"/>
      <c r="Z219" s="117"/>
      <c r="AA219" s="117"/>
      <c r="AB219" s="118"/>
      <c r="AC219" s="118"/>
      <c r="AD219" s="118"/>
      <c r="AE219" s="118"/>
      <c r="AF219" s="118"/>
      <c r="AG219" s="118"/>
      <c r="AH219" s="118"/>
      <c r="AI219" s="118"/>
      <c r="AJ219" s="118"/>
      <c r="AK219" s="118"/>
      <c r="AL219" s="118"/>
      <c r="AT219" s="322" t="s">
        <v>764</v>
      </c>
      <c r="AU219" s="120"/>
      <c r="AV219" s="120"/>
      <c r="AW219" s="121"/>
      <c r="AX219" s="121"/>
      <c r="AY219" s="121"/>
      <c r="AZ219" s="122"/>
      <c r="BA219" s="122"/>
      <c r="BB219" s="122"/>
      <c r="BC219" s="122"/>
      <c r="BD219" s="122"/>
      <c r="BE219" s="122"/>
      <c r="BF219" s="122"/>
      <c r="BG219" s="122"/>
      <c r="BH219" s="12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row>
    <row r="220" spans="1:82" s="119" customFormat="1" ht="19.5" customHeight="1" x14ac:dyDescent="0.3">
      <c r="A220" s="111"/>
      <c r="B220" s="1776"/>
      <c r="C220" s="1776"/>
      <c r="D220" s="1776"/>
      <c r="E220" s="1776"/>
      <c r="F220" s="1776"/>
      <c r="G220" s="1776"/>
      <c r="H220" s="1776"/>
      <c r="I220" s="305"/>
      <c r="J220" s="305"/>
      <c r="K220" s="112"/>
      <c r="L220" s="112"/>
      <c r="M220" s="112"/>
      <c r="N220" s="112"/>
      <c r="O220" s="149"/>
      <c r="P220" s="112"/>
      <c r="Q220" s="112"/>
      <c r="R220" s="113"/>
      <c r="S220" s="1778" t="s">
        <v>1002</v>
      </c>
      <c r="T220" s="1778"/>
      <c r="U220" s="586" t="s">
        <v>1003</v>
      </c>
      <c r="V220" s="112"/>
      <c r="W220" s="116"/>
      <c r="X220" s="117"/>
      <c r="Y220" s="117"/>
      <c r="Z220" s="117"/>
      <c r="AA220" s="117"/>
      <c r="AB220" s="118"/>
      <c r="AC220" s="118"/>
      <c r="AD220" s="118"/>
      <c r="AE220" s="118"/>
      <c r="AF220" s="118"/>
      <c r="AG220" s="118"/>
      <c r="AH220" s="118"/>
      <c r="AI220" s="118"/>
      <c r="AJ220" s="118"/>
      <c r="AK220" s="118"/>
      <c r="AL220" s="118"/>
      <c r="AT220" s="322" t="s">
        <v>764</v>
      </c>
      <c r="AU220" s="120"/>
      <c r="AV220" s="120"/>
      <c r="AW220" s="121"/>
      <c r="AX220" s="121"/>
      <c r="AY220" s="121"/>
      <c r="AZ220" s="122"/>
      <c r="BA220" s="122"/>
      <c r="BB220" s="122"/>
      <c r="BC220" s="122"/>
      <c r="BD220" s="122"/>
      <c r="BE220" s="122"/>
      <c r="BF220" s="122"/>
      <c r="BG220" s="122"/>
      <c r="BH220" s="12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row>
    <row r="221" spans="1:82" s="119" customFormat="1" ht="60" customHeight="1" thickBot="1" x14ac:dyDescent="0.35">
      <c r="A221" s="597"/>
      <c r="B221" s="497" t="s">
        <v>616</v>
      </c>
      <c r="C221" s="498" t="s">
        <v>761</v>
      </c>
      <c r="D221" s="498" t="s">
        <v>762</v>
      </c>
      <c r="E221" s="498" t="s">
        <v>782</v>
      </c>
      <c r="F221" s="1750" t="s">
        <v>781</v>
      </c>
      <c r="G221" s="1752"/>
      <c r="H221" s="498" t="s">
        <v>1004</v>
      </c>
      <c r="I221" s="498" t="s">
        <v>1005</v>
      </c>
      <c r="J221" s="788" t="s">
        <v>1006</v>
      </c>
      <c r="K221" s="498" t="s">
        <v>1007</v>
      </c>
      <c r="L221" s="498" t="s">
        <v>1008</v>
      </c>
      <c r="M221" s="498" t="s">
        <v>1009</v>
      </c>
      <c r="N221" s="498" t="s">
        <v>1010</v>
      </c>
      <c r="O221" s="598" t="s">
        <v>791</v>
      </c>
      <c r="P221" s="498" t="s">
        <v>753</v>
      </c>
      <c r="Q221" s="498" t="s">
        <v>1011</v>
      </c>
      <c r="R221" s="498" t="s">
        <v>793</v>
      </c>
      <c r="S221" s="498" t="s">
        <v>1012</v>
      </c>
      <c r="T221" s="498" t="s">
        <v>795</v>
      </c>
      <c r="U221" s="599" t="s">
        <v>796</v>
      </c>
      <c r="X221" s="127" t="s">
        <v>797</v>
      </c>
      <c r="Y221" s="127" t="s">
        <v>798</v>
      </c>
      <c r="Z221" s="127" t="s">
        <v>799</v>
      </c>
      <c r="AA221" s="118"/>
      <c r="AB221" s="167" t="s">
        <v>788</v>
      </c>
      <c r="AC221" s="167" t="s">
        <v>800</v>
      </c>
      <c r="AD221" s="167" t="s">
        <v>1013</v>
      </c>
      <c r="AE221" s="348" t="s">
        <v>1014</v>
      </c>
      <c r="AF221" s="347" t="s">
        <v>1015</v>
      </c>
      <c r="AH221" s="128"/>
      <c r="AJ221" s="124"/>
      <c r="AK221" s="129"/>
      <c r="AL221" s="124"/>
      <c r="AO221" s="118"/>
      <c r="AT221" s="322" t="s">
        <v>764</v>
      </c>
      <c r="AU221" s="120"/>
      <c r="AV221" s="120"/>
      <c r="AW221" s="121"/>
      <c r="AX221" s="121"/>
      <c r="AY221" s="121"/>
      <c r="AZ221" s="122"/>
      <c r="BA221" s="122"/>
      <c r="BB221" s="122"/>
      <c r="BC221" s="122"/>
      <c r="BD221" s="122"/>
      <c r="BE221" s="122"/>
      <c r="BF221" s="122"/>
      <c r="BG221" s="122"/>
      <c r="BH221" s="12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row>
    <row r="222" spans="1:82" s="10" customFormat="1" ht="34.5" customHeight="1" thickBot="1" x14ac:dyDescent="0.35">
      <c r="A222" s="594" t="str">
        <f>'Step 3.3 Heating System'!A120</f>
        <v>LC System 1</v>
      </c>
      <c r="B222" s="826" t="str">
        <f>IF('Step 3.3 Heating System'!D120="","",'Step 3.3 Heating System'!D120)</f>
        <v/>
      </c>
      <c r="C222" s="456"/>
      <c r="D222" s="456"/>
      <c r="E222" s="825" t="str">
        <f>IF(OR(B222="",C222="",D222="",'Step 3.3 Heating System'!D120="")=TRUE,"",'Step 3.3 Heating System'!C120)</f>
        <v/>
      </c>
      <c r="F222" s="1769"/>
      <c r="G222" s="1770"/>
      <c r="H222" s="595"/>
      <c r="I222" s="596"/>
      <c r="J222" s="784"/>
      <c r="K222" s="596"/>
      <c r="L222" s="491"/>
      <c r="M222" s="491"/>
      <c r="N222" s="640">
        <f>IF('Step 3.3 Heating System'!W120="","",'Step 3.3 Heating System'!W120)</f>
        <v>0</v>
      </c>
      <c r="O222" s="457" t="str">
        <f>IFERROR(IF(AB222="","",((I222*L222)-(K222*M222))/100),"")</f>
        <v/>
      </c>
      <c r="P222" s="458" t="str">
        <f>IF(OR(O222&lt;=0,O222="",N222=""),"",N222/O222)</f>
        <v/>
      </c>
      <c r="Q222" s="641" t="str">
        <f t="shared" ref="Q222:Q253" si="47">IFERROR(IF(H222="Electricity",Z222,HLOOKUP(H222,$AH$331:$AS$359,2,FALSE)),"")</f>
        <v/>
      </c>
      <c r="R222" s="458" t="str">
        <f t="shared" ref="R222:R253" si="48">IFERROR(IF(OR(L222="",M222=""),"",(L222*Q222/1000)-IF(J222="Electricity",0,(M222*HLOOKUP(J222,$AH$331:$AS$359,2,FALSE))/1000)),"")</f>
        <v/>
      </c>
      <c r="S222" s="458" t="str">
        <f>IF(R222="","",X222*R222)</f>
        <v/>
      </c>
      <c r="T222" s="642" t="str">
        <f>IF(J222="Electricity",IF(AB222="","",-M222*Z222/1000),"")</f>
        <v/>
      </c>
      <c r="U222" s="453" t="str">
        <f t="shared" ref="U222:U253" si="49">IF(H222="","",IF(OR(C222="",D222="",F222="",J222="",I222="",K222="",L222="",M222=""),"Check all fields completed correctly","OK"))</f>
        <v/>
      </c>
      <c r="X222" s="108" t="str">
        <f>IF(B222="","",IF($C$9&lt;VLOOKUP(B222,'Eligible Technologies'!D:G,4,FALSE),$C$9,VLOOKUP(B222,'Eligible Technologies'!D:G,4,FALSE)))</f>
        <v/>
      </c>
      <c r="Y222" s="40" t="e">
        <f>ROUNDUP(X222,0)+329</f>
        <v>#VALUE!</v>
      </c>
      <c r="Z222" s="25" t="str">
        <f ca="1">IFERROR(IF($D$9 = "*Multi*",AVERAGE($AI$333:INDIRECT(CONCATENATE("Ai"&amp;Y222))),AVERAGE($AI$332:INDIRECT(CONCATENATE("Ai"&amp;Y222)))),"")</f>
        <v/>
      </c>
      <c r="AA222" s="23"/>
      <c r="AB222" s="109" t="str">
        <f>IF(L222="","",L222-M222)</f>
        <v/>
      </c>
      <c r="AC222" s="109" t="str">
        <f>IFERROR(IF($C$9&lt;X222,$C$9*AB222,X222*AB222),"")</f>
        <v/>
      </c>
      <c r="AD222" s="110">
        <f>IFERROR(AB222/L222,0)</f>
        <v>0</v>
      </c>
      <c r="AE222" s="349" t="e">
        <f>L222*$AF$222/M222</f>
        <v>#DIV/0!</v>
      </c>
      <c r="AF222" s="414" t="e">
        <f>AVERAGEIF('Step 3.3 Heating System'!$C$12:$C$111,'Step 4 Support Tool'!E222,'Step 3.3 Heating System'!$K$12:$K$111)</f>
        <v>#DIV/0!</v>
      </c>
      <c r="AH222" s="23" t="str">
        <f>IF(F222="","",IF(ISNUMBER(MATCH(F222,'Backing Sheet - Buildings'!$AA$2:$AA$101,0)),1,0))</f>
        <v/>
      </c>
      <c r="AJ222" s="30"/>
      <c r="AK222" s="32"/>
      <c r="AL222" s="23"/>
      <c r="AO222" s="23"/>
      <c r="AR222" s="26"/>
      <c r="AS222" s="26"/>
      <c r="AT222" s="322" t="s">
        <v>764</v>
      </c>
      <c r="AU222" s="304"/>
      <c r="AV222" s="90"/>
      <c r="AW222" s="88"/>
      <c r="AX222" s="88"/>
      <c r="AY222" s="88"/>
      <c r="AZ222" s="87"/>
      <c r="BA222" s="87"/>
      <c r="BB222" s="87"/>
      <c r="BC222" s="87"/>
      <c r="BD222" s="87"/>
      <c r="BE222" s="87"/>
      <c r="BF222" s="87"/>
      <c r="BG222" s="87"/>
      <c r="BH222" s="87"/>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row>
    <row r="223" spans="1:82" s="10" customFormat="1" ht="34.5" customHeight="1" thickBot="1" x14ac:dyDescent="0.35">
      <c r="A223" s="569" t="str">
        <f>'Step 3.3 Heating System'!A121</f>
        <v>LC System 2</v>
      </c>
      <c r="B223" s="827" t="str">
        <f>IF('Step 3.3 Heating System'!D121="","",'Step 3.3 Heating System'!D121)</f>
        <v/>
      </c>
      <c r="C223" s="456"/>
      <c r="D223" s="456"/>
      <c r="E223" s="825" t="str">
        <f>IF(OR(B223="",C223="",D223="",'Step 3.3 Heating System'!D121="")=TRUE,"",'Step 3.3 Heating System'!C121)</f>
        <v/>
      </c>
      <c r="F223" s="1769"/>
      <c r="G223" s="1770"/>
      <c r="H223" s="326"/>
      <c r="I223" s="314"/>
      <c r="J223" s="784"/>
      <c r="K223" s="314"/>
      <c r="L223" s="316"/>
      <c r="M223" s="316"/>
      <c r="N223" s="640">
        <f>IF('Step 3.3 Heating System'!W121="","",'Step 3.3 Heating System'!W121)</f>
        <v>0</v>
      </c>
      <c r="O223" s="457" t="str">
        <f t="shared" ref="O223:O253" si="50">IFERROR(IF(AB223="","",((I223*L223)-(K223*M223))/100),"")</f>
        <v/>
      </c>
      <c r="P223" s="458" t="str">
        <f t="shared" ref="P223:P231" si="51">IF(OR(O223&lt;=0,O223="",N223=""),"",N223/O223)</f>
        <v/>
      </c>
      <c r="Q223" s="641" t="str">
        <f t="shared" si="47"/>
        <v/>
      </c>
      <c r="R223" s="458" t="str">
        <f t="shared" si="48"/>
        <v/>
      </c>
      <c r="S223" s="458" t="str">
        <f t="shared" ref="S223:S231" si="52">IF(R223="","",X223*R223)</f>
        <v/>
      </c>
      <c r="T223" s="642" t="str">
        <f t="shared" ref="T223:T253" si="53">IF(J223="Electricity",IF(AB223="","",-M223*Z223/1000),"")</f>
        <v/>
      </c>
      <c r="U223" s="453" t="str">
        <f t="shared" si="49"/>
        <v/>
      </c>
      <c r="X223" s="108" t="str">
        <f>IF(B223="","",IF($C$9&lt;VLOOKUP(B223,'Eligible Technologies'!D:G,4,FALSE),$C$9,VLOOKUP(B223,'Eligible Technologies'!D:G,4,FALSE)))</f>
        <v/>
      </c>
      <c r="Y223" s="40" t="e">
        <f t="shared" ref="Y223:Y286" si="54">ROUNDUP(X223,0)+329</f>
        <v>#VALUE!</v>
      </c>
      <c r="Z223" s="25" t="str">
        <f ca="1">IFERROR(IF($D$9 = "*Multi*",AVERAGE($AI$333:INDIRECT(CONCATENATE("Ai"&amp;Y223))),AVERAGE($AI$332:INDIRECT(CONCATENATE("Ai"&amp;Y223)))),"")</f>
        <v/>
      </c>
      <c r="AA223" s="23"/>
      <c r="AB223" s="109" t="str">
        <f t="shared" ref="AB223:AB231" si="55">IF(L223="","",L223-M223)</f>
        <v/>
      </c>
      <c r="AC223" s="109" t="str">
        <f>IFERROR(IF($C$9&lt;X223,$C$9*AB223,X223*AB223),"")</f>
        <v/>
      </c>
      <c r="AD223" s="110">
        <f>IFERROR(AB223/L223,0)</f>
        <v>0</v>
      </c>
      <c r="AE223" s="349" t="e">
        <f t="shared" ref="AE223:AE253" si="56">L223*$AF$222/M223</f>
        <v>#DIV/0!</v>
      </c>
      <c r="AF223" s="415" t="e">
        <f ca="1">AVERAGEIF('Step 3.3 Heating System'!$C$12:$C$113,'Step 4 Support Tool'!E223,'Step 3.3 Heating System'!$K$12:$K$111)</f>
        <v>#DIV/0!</v>
      </c>
      <c r="AH223" s="27"/>
      <c r="AJ223" s="23"/>
      <c r="AK223" s="27"/>
      <c r="AL223" s="23"/>
      <c r="AO223" s="23"/>
      <c r="AR223" s="26"/>
      <c r="AS223" s="26"/>
      <c r="AT223" s="322" t="s">
        <v>764</v>
      </c>
      <c r="AU223" s="304"/>
      <c r="AV223" s="90"/>
      <c r="AW223" s="88"/>
      <c r="AX223" s="88"/>
      <c r="AY223" s="88"/>
      <c r="AZ223" s="87"/>
      <c r="BA223" s="87"/>
      <c r="BB223" s="87"/>
      <c r="BC223" s="87"/>
      <c r="BD223" s="87"/>
      <c r="BE223" s="87"/>
      <c r="BF223" s="87"/>
      <c r="BG223" s="87"/>
      <c r="BH223" s="87"/>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row>
    <row r="224" spans="1:82" s="10" customFormat="1" ht="34.5" customHeight="1" thickBot="1" x14ac:dyDescent="0.35">
      <c r="A224" s="569" t="str">
        <f>'Step 3.3 Heating System'!A122</f>
        <v>LC System 3</v>
      </c>
      <c r="B224" s="827" t="str">
        <f>IF('Step 3.3 Heating System'!D122="","",'Step 3.3 Heating System'!D122)</f>
        <v/>
      </c>
      <c r="C224" s="456"/>
      <c r="D224" s="456"/>
      <c r="E224" s="825" t="str">
        <f>IF(OR(B224="",C224="",D224="",'Step 3.3 Heating System'!D122="")=TRUE,"",'Step 3.3 Heating System'!C122)</f>
        <v/>
      </c>
      <c r="F224" s="1769"/>
      <c r="G224" s="1770"/>
      <c r="H224" s="326"/>
      <c r="I224" s="319"/>
      <c r="J224" s="784"/>
      <c r="K224" s="314"/>
      <c r="L224" s="316"/>
      <c r="M224" s="316"/>
      <c r="N224" s="640">
        <f>IF('Step 3.3 Heating System'!W122="","",'Step 3.3 Heating System'!W122)</f>
        <v>0</v>
      </c>
      <c r="O224" s="457" t="str">
        <f t="shared" si="50"/>
        <v/>
      </c>
      <c r="P224" s="458" t="str">
        <f t="shared" si="51"/>
        <v/>
      </c>
      <c r="Q224" s="641" t="str">
        <f t="shared" si="47"/>
        <v/>
      </c>
      <c r="R224" s="458" t="str">
        <f t="shared" si="48"/>
        <v/>
      </c>
      <c r="S224" s="458" t="str">
        <f t="shared" si="52"/>
        <v/>
      </c>
      <c r="T224" s="642" t="str">
        <f t="shared" si="53"/>
        <v/>
      </c>
      <c r="U224" s="453" t="str">
        <f t="shared" si="49"/>
        <v/>
      </c>
      <c r="X224" s="108" t="str">
        <f>IF(B224="","",IF($C$9&lt;VLOOKUP(B224,'Eligible Technologies'!D:G,4,FALSE),$C$9,VLOOKUP(B224,'Eligible Technologies'!D:G,4,FALSE)))</f>
        <v/>
      </c>
      <c r="Y224" s="40" t="e">
        <f t="shared" si="54"/>
        <v>#VALUE!</v>
      </c>
      <c r="Z224" s="25" t="str">
        <f ca="1">IFERROR(IF($D$9 = "*Multi*",AVERAGE($AI$333:INDIRECT(CONCATENATE("Ai"&amp;Y224))),AVERAGE($AI$332:INDIRECT(CONCATENATE("Ai"&amp;Y224)))),"")</f>
        <v/>
      </c>
      <c r="AA224" s="23"/>
      <c r="AB224" s="109" t="str">
        <f t="shared" si="55"/>
        <v/>
      </c>
      <c r="AC224" s="109" t="str">
        <f t="shared" ref="AC224:AC286" si="57">IFERROR(IF($C$9&lt;X224,$C$9*AB224,X224*AB224),"")</f>
        <v/>
      </c>
      <c r="AD224" s="110">
        <f t="shared" ref="AD224:AD231" si="58">IFERROR(AB224/L224,0)</f>
        <v>0</v>
      </c>
      <c r="AE224" s="349" t="e">
        <f t="shared" si="56"/>
        <v>#DIV/0!</v>
      </c>
      <c r="AF224" s="415" t="e">
        <f ca="1">AVERAGEIF('Step 3.3 Heating System'!$C$12:$C$113,'Step 4 Support Tool'!E224,'Step 3.3 Heating System'!$K$12:$K$111)</f>
        <v>#DIV/0!</v>
      </c>
      <c r="AH224" s="32"/>
      <c r="AJ224" s="27"/>
      <c r="AK224" s="27"/>
      <c r="AL224" s="23"/>
      <c r="AM224" s="23"/>
      <c r="AN224" s="23"/>
      <c r="AO224" s="23"/>
      <c r="AR224" s="26"/>
      <c r="AS224" s="26"/>
      <c r="AT224" s="322" t="s">
        <v>764</v>
      </c>
      <c r="AU224" s="304"/>
      <c r="AV224" s="90"/>
      <c r="AW224" s="87"/>
      <c r="AX224" s="88"/>
      <c r="AY224" s="88"/>
      <c r="AZ224" s="87"/>
      <c r="BA224" s="87"/>
      <c r="BB224" s="87"/>
      <c r="BC224" s="87"/>
      <c r="BD224" s="87"/>
      <c r="BE224" s="87"/>
      <c r="BF224" s="87"/>
      <c r="BG224" s="87"/>
      <c r="BH224" s="87"/>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row>
    <row r="225" spans="1:82" s="10" customFormat="1" ht="34.5" customHeight="1" thickBot="1" x14ac:dyDescent="0.35">
      <c r="A225" s="569" t="str">
        <f>'Step 3.3 Heating System'!A123</f>
        <v>LC System 4</v>
      </c>
      <c r="B225" s="827" t="str">
        <f>IF('Step 3.3 Heating System'!D123="","",'Step 3.3 Heating System'!D123)</f>
        <v/>
      </c>
      <c r="C225" s="456"/>
      <c r="D225" s="456"/>
      <c r="E225" s="825" t="str">
        <f>IF(OR(B225="",C225="",D225="",'Step 3.3 Heating System'!D123="")=TRUE,"",'Step 3.3 Heating System'!C123)</f>
        <v/>
      </c>
      <c r="F225" s="1769"/>
      <c r="G225" s="1770"/>
      <c r="H225" s="326"/>
      <c r="I225" s="319"/>
      <c r="J225" s="784"/>
      <c r="K225" s="314"/>
      <c r="L225" s="316"/>
      <c r="M225" s="316"/>
      <c r="N225" s="640">
        <f>IF('Step 3.3 Heating System'!W123="","",'Step 3.3 Heating System'!W123)</f>
        <v>0</v>
      </c>
      <c r="O225" s="457" t="str">
        <f t="shared" si="50"/>
        <v/>
      </c>
      <c r="P225" s="458" t="str">
        <f t="shared" si="51"/>
        <v/>
      </c>
      <c r="Q225" s="641" t="str">
        <f t="shared" si="47"/>
        <v/>
      </c>
      <c r="R225" s="458" t="str">
        <f t="shared" si="48"/>
        <v/>
      </c>
      <c r="S225" s="458" t="str">
        <f t="shared" si="52"/>
        <v/>
      </c>
      <c r="T225" s="642" t="str">
        <f t="shared" si="53"/>
        <v/>
      </c>
      <c r="U225" s="453" t="str">
        <f t="shared" si="49"/>
        <v/>
      </c>
      <c r="X225" s="108" t="str">
        <f>IF(B225="","",IF($C$9&lt;VLOOKUP(B225,'Eligible Technologies'!D:G,4,FALSE),$C$9,VLOOKUP(B225,'Eligible Technologies'!D:G,4,FALSE)))</f>
        <v/>
      </c>
      <c r="Y225" s="40" t="e">
        <f t="shared" si="54"/>
        <v>#VALUE!</v>
      </c>
      <c r="Z225" s="25" t="str">
        <f ca="1">IFERROR(IF($D$9 = "*Multi*",AVERAGE($AI$333:INDIRECT(CONCATENATE("Ai"&amp;Y225))),AVERAGE($AI$332:INDIRECT(CONCATENATE("Ai"&amp;Y225)))),"")</f>
        <v/>
      </c>
      <c r="AA225" s="23"/>
      <c r="AB225" s="109" t="str">
        <f t="shared" si="55"/>
        <v/>
      </c>
      <c r="AC225" s="109" t="str">
        <f t="shared" si="57"/>
        <v/>
      </c>
      <c r="AD225" s="110">
        <f t="shared" si="58"/>
        <v>0</v>
      </c>
      <c r="AE225" s="349" t="e">
        <f t="shared" si="56"/>
        <v>#DIV/0!</v>
      </c>
      <c r="AF225" s="415" t="e">
        <f ca="1">AVERAGEIF('Step 3.3 Heating System'!$C$12:$C$113,'Step 4 Support Tool'!E225,'Step 3.3 Heating System'!$K$12:$K$111)</f>
        <v>#DIV/0!</v>
      </c>
      <c r="AH225" s="32"/>
      <c r="AJ225" s="27"/>
      <c r="AK225" s="27"/>
      <c r="AL225" s="23"/>
      <c r="AM225" s="23"/>
      <c r="AN225" s="23"/>
      <c r="AO225" s="23"/>
      <c r="AR225" s="26"/>
      <c r="AS225" s="26"/>
      <c r="AT225" s="322"/>
      <c r="AU225" s="304"/>
      <c r="AV225" s="90"/>
      <c r="AW225" s="87"/>
      <c r="AX225" s="88"/>
      <c r="AY225" s="88"/>
      <c r="AZ225" s="87"/>
      <c r="BA225" s="87"/>
      <c r="BB225" s="87"/>
      <c r="BC225" s="87"/>
      <c r="BD225" s="87"/>
      <c r="BE225" s="87"/>
      <c r="BF225" s="87"/>
      <c r="BG225" s="87"/>
      <c r="BH225" s="87"/>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row>
    <row r="226" spans="1:82" s="10" customFormat="1" ht="34.5" customHeight="1" thickBot="1" x14ac:dyDescent="0.35">
      <c r="A226" s="569" t="str">
        <f>'Step 3.3 Heating System'!A124</f>
        <v>LC System 5</v>
      </c>
      <c r="B226" s="827" t="str">
        <f>IF('Step 3.3 Heating System'!D124="","",'Step 3.3 Heating System'!D124)</f>
        <v/>
      </c>
      <c r="C226" s="456"/>
      <c r="D226" s="456"/>
      <c r="E226" s="825" t="str">
        <f>IF(OR(B226="",C226="",D226="",'Step 3.3 Heating System'!D124="")=TRUE,"",'Step 3.3 Heating System'!C124)</f>
        <v/>
      </c>
      <c r="F226" s="1769"/>
      <c r="G226" s="1770"/>
      <c r="H226" s="326"/>
      <c r="I226" s="319"/>
      <c r="J226" s="784"/>
      <c r="K226" s="314"/>
      <c r="L226" s="316"/>
      <c r="M226" s="316"/>
      <c r="N226" s="640">
        <f>IF('Step 3.3 Heating System'!W124="","",'Step 3.3 Heating System'!W124)</f>
        <v>0</v>
      </c>
      <c r="O226" s="457" t="str">
        <f t="shared" si="50"/>
        <v/>
      </c>
      <c r="P226" s="458" t="str">
        <f t="shared" si="51"/>
        <v/>
      </c>
      <c r="Q226" s="641" t="str">
        <f t="shared" si="47"/>
        <v/>
      </c>
      <c r="R226" s="458" t="str">
        <f t="shared" si="48"/>
        <v/>
      </c>
      <c r="S226" s="458" t="str">
        <f t="shared" si="52"/>
        <v/>
      </c>
      <c r="T226" s="642" t="str">
        <f t="shared" si="53"/>
        <v/>
      </c>
      <c r="U226" s="453" t="str">
        <f t="shared" si="49"/>
        <v/>
      </c>
      <c r="X226" s="108" t="str">
        <f>IF(B226="","",IF($C$9&lt;VLOOKUP(B226,'Eligible Technologies'!D:G,4,FALSE),$C$9,VLOOKUP(B226,'Eligible Technologies'!D:G,4,FALSE)))</f>
        <v/>
      </c>
      <c r="Y226" s="40" t="e">
        <f t="shared" si="54"/>
        <v>#VALUE!</v>
      </c>
      <c r="Z226" s="25" t="str">
        <f ca="1">IFERROR(IF($D$9 = "*Multi*",AVERAGE($AI$333:INDIRECT(CONCATENATE("Ai"&amp;Y226))),AVERAGE($AI$332:INDIRECT(CONCATENATE("Ai"&amp;Y226)))),"")</f>
        <v/>
      </c>
      <c r="AA226" s="23"/>
      <c r="AB226" s="109" t="str">
        <f t="shared" si="55"/>
        <v/>
      </c>
      <c r="AC226" s="109" t="str">
        <f t="shared" si="57"/>
        <v/>
      </c>
      <c r="AD226" s="110">
        <f t="shared" si="58"/>
        <v>0</v>
      </c>
      <c r="AE226" s="350" t="e">
        <f t="shared" si="56"/>
        <v>#DIV/0!</v>
      </c>
      <c r="AF226" s="415" t="e">
        <f ca="1">AVERAGEIF('Step 3.3 Heating System'!$C$12:$C$113,'Step 4 Support Tool'!E226,'Step 3.3 Heating System'!$K$12:$K$111)</f>
        <v>#DIV/0!</v>
      </c>
      <c r="AH226" s="29"/>
      <c r="AJ226" s="28"/>
      <c r="AK226" s="28"/>
      <c r="AL226" s="30"/>
      <c r="AM226" s="30"/>
      <c r="AN226" s="31"/>
      <c r="AO226" s="30"/>
      <c r="AR226" s="26"/>
      <c r="AS226" s="26"/>
      <c r="AT226" s="322" t="s">
        <v>764</v>
      </c>
      <c r="AU226" s="304"/>
      <c r="AV226" s="90"/>
      <c r="AW226" s="87"/>
      <c r="AX226" s="88"/>
      <c r="AY226" s="88"/>
      <c r="AZ226" s="87"/>
      <c r="BA226" s="87"/>
      <c r="BB226" s="87"/>
      <c r="BC226" s="87"/>
      <c r="BD226" s="87"/>
      <c r="BE226" s="87"/>
      <c r="BF226" s="87"/>
      <c r="BG226" s="87"/>
      <c r="BH226" s="87"/>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row>
    <row r="227" spans="1:82" s="10" customFormat="1" ht="34.5" customHeight="1" thickBot="1" x14ac:dyDescent="0.35">
      <c r="A227" s="569" t="str">
        <f>'Step 3.3 Heating System'!A125</f>
        <v>LC System 6</v>
      </c>
      <c r="B227" s="827" t="str">
        <f>IF('Step 3.3 Heating System'!D125="","",'Step 3.3 Heating System'!D125)</f>
        <v/>
      </c>
      <c r="C227" s="456"/>
      <c r="D227" s="456"/>
      <c r="E227" s="825" t="str">
        <f>IF(OR(B227="",C227="",D227="",'Step 3.3 Heating System'!D125="")=TRUE,"",'Step 3.3 Heating System'!C125)</f>
        <v/>
      </c>
      <c r="F227" s="1769"/>
      <c r="G227" s="1770"/>
      <c r="H227" s="326"/>
      <c r="I227" s="314"/>
      <c r="J227" s="784"/>
      <c r="K227" s="314"/>
      <c r="L227" s="316"/>
      <c r="M227" s="316"/>
      <c r="N227" s="640">
        <f>IF('Step 3.3 Heating System'!W125="","",'Step 3.3 Heating System'!W125)</f>
        <v>0</v>
      </c>
      <c r="O227" s="457" t="str">
        <f t="shared" si="50"/>
        <v/>
      </c>
      <c r="P227" s="458" t="str">
        <f t="shared" si="51"/>
        <v/>
      </c>
      <c r="Q227" s="641" t="str">
        <f t="shared" si="47"/>
        <v/>
      </c>
      <c r="R227" s="458" t="str">
        <f t="shared" si="48"/>
        <v/>
      </c>
      <c r="S227" s="458" t="str">
        <f t="shared" si="52"/>
        <v/>
      </c>
      <c r="T227" s="642" t="str">
        <f t="shared" si="53"/>
        <v/>
      </c>
      <c r="U227" s="453" t="str">
        <f t="shared" si="49"/>
        <v/>
      </c>
      <c r="X227" s="108" t="str">
        <f>IF(B227="","",IF($C$9&lt;VLOOKUP(B227,'Eligible Technologies'!D:G,4,FALSE),$C$9,VLOOKUP(B227,'Eligible Technologies'!D:G,4,FALSE)))</f>
        <v/>
      </c>
      <c r="Y227" s="40" t="e">
        <f t="shared" si="54"/>
        <v>#VALUE!</v>
      </c>
      <c r="Z227" s="25" t="str">
        <f ca="1">IFERROR(IF($D$9 = "*Multi*",AVERAGE($AI$333:INDIRECT(CONCATENATE("Ai"&amp;Y227))),AVERAGE($AI$332:INDIRECT(CONCATENATE("Ai"&amp;Y227)))),"")</f>
        <v/>
      </c>
      <c r="AA227" s="23"/>
      <c r="AB227" s="109" t="str">
        <f t="shared" si="55"/>
        <v/>
      </c>
      <c r="AC227" s="109" t="str">
        <f t="shared" si="57"/>
        <v/>
      </c>
      <c r="AD227" s="110">
        <f t="shared" si="58"/>
        <v>0</v>
      </c>
      <c r="AE227" s="350" t="e">
        <f t="shared" si="56"/>
        <v>#DIV/0!</v>
      </c>
      <c r="AF227" s="415" t="e">
        <f ca="1">AVERAGEIF('Step 3.3 Heating System'!$C$12:$C$113,'Step 4 Support Tool'!E227,'Step 3.3 Heating System'!$K$12:$K$111)</f>
        <v>#DIV/0!</v>
      </c>
      <c r="AH227" s="32"/>
      <c r="AJ227" s="27"/>
      <c r="AK227" s="27"/>
      <c r="AL227" s="23"/>
      <c r="AM227" s="23"/>
      <c r="AO227" s="33"/>
      <c r="AR227" s="26"/>
      <c r="AS227" s="26"/>
      <c r="AT227" s="322" t="s">
        <v>764</v>
      </c>
      <c r="AU227" s="304"/>
      <c r="AV227" s="90"/>
      <c r="AW227" s="88"/>
      <c r="AX227" s="88"/>
      <c r="AY227" s="88"/>
      <c r="AZ227" s="87"/>
      <c r="BA227" s="87"/>
      <c r="BB227" s="87"/>
      <c r="BC227" s="87"/>
      <c r="BD227" s="87"/>
      <c r="BE227" s="87"/>
      <c r="BF227" s="87"/>
      <c r="BG227" s="87"/>
      <c r="BH227" s="87"/>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row>
    <row r="228" spans="1:82" s="10" customFormat="1" ht="34.5" customHeight="1" thickBot="1" x14ac:dyDescent="0.35">
      <c r="A228" s="569" t="str">
        <f>'Step 3.3 Heating System'!A126</f>
        <v>LC System 7</v>
      </c>
      <c r="B228" s="827" t="str">
        <f>IF('Step 3.3 Heating System'!D126="","",'Step 3.3 Heating System'!D126)</f>
        <v/>
      </c>
      <c r="C228" s="456"/>
      <c r="D228" s="456"/>
      <c r="E228" s="825" t="str">
        <f>IF(OR(B228="",C228="",D228="",'Step 3.3 Heating System'!D126="")=TRUE,"",'Step 3.3 Heating System'!C126)</f>
        <v/>
      </c>
      <c r="F228" s="1769"/>
      <c r="G228" s="1770"/>
      <c r="H228" s="326"/>
      <c r="I228" s="319"/>
      <c r="J228" s="784"/>
      <c r="K228" s="314"/>
      <c r="L228" s="316"/>
      <c r="M228" s="316"/>
      <c r="N228" s="640">
        <f>IF('Step 3.3 Heating System'!W126="","",'Step 3.3 Heating System'!W126)</f>
        <v>0</v>
      </c>
      <c r="O228" s="457" t="str">
        <f t="shared" si="50"/>
        <v/>
      </c>
      <c r="P228" s="458" t="str">
        <f t="shared" ref="P228:P230" si="59">IF(OR(O228&lt;=0,O228="",N228=""),"",N228/O228)</f>
        <v/>
      </c>
      <c r="Q228" s="641" t="str">
        <f t="shared" si="47"/>
        <v/>
      </c>
      <c r="R228" s="458" t="str">
        <f t="shared" si="48"/>
        <v/>
      </c>
      <c r="S228" s="458" t="str">
        <f t="shared" si="52"/>
        <v/>
      </c>
      <c r="T228" s="642" t="str">
        <f t="shared" si="53"/>
        <v/>
      </c>
      <c r="U228" s="453" t="str">
        <f t="shared" si="49"/>
        <v/>
      </c>
      <c r="X228" s="108" t="str">
        <f>IF(B228="","",IF($C$9&lt;VLOOKUP(B228,'Eligible Technologies'!D:G,4,FALSE),$C$9,VLOOKUP(B228,'Eligible Technologies'!D:G,4,FALSE)))</f>
        <v/>
      </c>
      <c r="Y228" s="40" t="e">
        <f t="shared" si="54"/>
        <v>#VALUE!</v>
      </c>
      <c r="Z228" s="25" t="str">
        <f ca="1">IFERROR(IF($D$9 = "*Multi*",AVERAGE($AI$333:INDIRECT(CONCATENATE("Ai"&amp;Y228))),AVERAGE($AI$332:INDIRECT(CONCATENATE("Ai"&amp;Y228)))),"")</f>
        <v/>
      </c>
      <c r="AA228" s="23"/>
      <c r="AB228" s="109" t="str">
        <f t="shared" si="55"/>
        <v/>
      </c>
      <c r="AC228" s="109" t="str">
        <f t="shared" si="57"/>
        <v/>
      </c>
      <c r="AD228" s="110">
        <f t="shared" si="58"/>
        <v>0</v>
      </c>
      <c r="AE228" s="349" t="e">
        <f t="shared" si="56"/>
        <v>#DIV/0!</v>
      </c>
      <c r="AF228" s="415" t="e">
        <f ca="1">AVERAGEIF('Step 3.3 Heating System'!$C$12:$C$113,'Step 4 Support Tool'!E228,'Step 3.3 Heating System'!$K$12:$K$111)</f>
        <v>#DIV/0!</v>
      </c>
      <c r="AH228" s="32"/>
      <c r="AJ228" s="27"/>
      <c r="AK228" s="27"/>
      <c r="AL228" s="23"/>
      <c r="AM228" s="23"/>
      <c r="AN228" s="23"/>
      <c r="AO228" s="23"/>
      <c r="AR228" s="26"/>
      <c r="AS228" s="26"/>
      <c r="AT228" s="322"/>
      <c r="AU228" s="304"/>
      <c r="AV228" s="90"/>
      <c r="AW228" s="87"/>
      <c r="AX228" s="88"/>
      <c r="AY228" s="88"/>
      <c r="AZ228" s="87"/>
      <c r="BA228" s="87"/>
      <c r="BB228" s="87"/>
      <c r="BC228" s="87"/>
      <c r="BD228" s="87"/>
      <c r="BE228" s="87"/>
      <c r="BF228" s="87"/>
      <c r="BG228" s="87"/>
      <c r="BH228" s="87"/>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row>
    <row r="229" spans="1:82" s="10" customFormat="1" ht="34.5" customHeight="1" thickBot="1" x14ac:dyDescent="0.35">
      <c r="A229" s="569" t="str">
        <f>'Step 3.3 Heating System'!A127</f>
        <v>LC System 8</v>
      </c>
      <c r="B229" s="827" t="str">
        <f>IF('Step 3.3 Heating System'!D127="","",'Step 3.3 Heating System'!D127)</f>
        <v/>
      </c>
      <c r="C229" s="456"/>
      <c r="D229" s="456"/>
      <c r="E229" s="825" t="str">
        <f>IF(OR(B229="",C229="",D229="",'Step 3.3 Heating System'!D127="")=TRUE,"",'Step 3.3 Heating System'!C127)</f>
        <v/>
      </c>
      <c r="F229" s="1769"/>
      <c r="G229" s="1770"/>
      <c r="H229" s="326"/>
      <c r="I229" s="319"/>
      <c r="J229" s="784"/>
      <c r="K229" s="314"/>
      <c r="L229" s="316"/>
      <c r="M229" s="316"/>
      <c r="N229" s="640">
        <f>IF('Step 3.3 Heating System'!W127="","",'Step 3.3 Heating System'!W127)</f>
        <v>0</v>
      </c>
      <c r="O229" s="457" t="str">
        <f t="shared" si="50"/>
        <v/>
      </c>
      <c r="P229" s="458" t="str">
        <f t="shared" si="59"/>
        <v/>
      </c>
      <c r="Q229" s="641" t="str">
        <f t="shared" si="47"/>
        <v/>
      </c>
      <c r="R229" s="458" t="str">
        <f t="shared" si="48"/>
        <v/>
      </c>
      <c r="S229" s="458" t="str">
        <f t="shared" si="52"/>
        <v/>
      </c>
      <c r="T229" s="642" t="str">
        <f t="shared" si="53"/>
        <v/>
      </c>
      <c r="U229" s="453" t="str">
        <f t="shared" si="49"/>
        <v/>
      </c>
      <c r="X229" s="108" t="str">
        <f>IF(B229="","",IF($C$9&lt;VLOOKUP(B229,'Eligible Technologies'!D:G,4,FALSE),$C$9,VLOOKUP(B229,'Eligible Technologies'!D:G,4,FALSE)))</f>
        <v/>
      </c>
      <c r="Y229" s="40" t="e">
        <f t="shared" si="54"/>
        <v>#VALUE!</v>
      </c>
      <c r="Z229" s="25" t="str">
        <f ca="1">IFERROR(IF($D$9 = "*Multi*",AVERAGE($AI$333:INDIRECT(CONCATENATE("Ai"&amp;Y229))),AVERAGE($AI$332:INDIRECT(CONCATENATE("Ai"&amp;Y229)))),"")</f>
        <v/>
      </c>
      <c r="AA229" s="23"/>
      <c r="AB229" s="109" t="str">
        <f t="shared" si="55"/>
        <v/>
      </c>
      <c r="AC229" s="109" t="str">
        <f t="shared" si="57"/>
        <v/>
      </c>
      <c r="AD229" s="110">
        <f t="shared" si="58"/>
        <v>0</v>
      </c>
      <c r="AE229" s="350" t="e">
        <f t="shared" si="56"/>
        <v>#DIV/0!</v>
      </c>
      <c r="AF229" s="415" t="e">
        <f ca="1">AVERAGEIF('Step 3.3 Heating System'!$C$12:$C$113,'Step 4 Support Tool'!E229,'Step 3.3 Heating System'!$K$12:$K$111)</f>
        <v>#DIV/0!</v>
      </c>
      <c r="AH229" s="29"/>
      <c r="AJ229" s="28"/>
      <c r="AK229" s="28"/>
      <c r="AL229" s="30"/>
      <c r="AM229" s="30"/>
      <c r="AN229" s="31"/>
      <c r="AO229" s="30"/>
      <c r="AR229" s="26"/>
      <c r="AS229" s="26"/>
      <c r="AT229" s="322" t="s">
        <v>764</v>
      </c>
      <c r="AU229" s="304"/>
      <c r="AV229" s="90"/>
      <c r="AW229" s="87"/>
      <c r="AX229" s="88"/>
      <c r="AY229" s="88"/>
      <c r="AZ229" s="87"/>
      <c r="BA229" s="87"/>
      <c r="BB229" s="87"/>
      <c r="BC229" s="87"/>
      <c r="BD229" s="87"/>
      <c r="BE229" s="87"/>
      <c r="BF229" s="87"/>
      <c r="BG229" s="87"/>
      <c r="BH229" s="87"/>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row>
    <row r="230" spans="1:82" s="10" customFormat="1" ht="34.5" customHeight="1" thickBot="1" x14ac:dyDescent="0.35">
      <c r="A230" s="569" t="str">
        <f>'Step 3.3 Heating System'!A128</f>
        <v>LC System 9</v>
      </c>
      <c r="B230" s="827" t="str">
        <f>IF('Step 3.3 Heating System'!D128="","",'Step 3.3 Heating System'!D128)</f>
        <v/>
      </c>
      <c r="C230" s="456"/>
      <c r="D230" s="456"/>
      <c r="E230" s="825" t="str">
        <f>IF(OR(B230="",C230="",D230="",'Step 3.3 Heating System'!D128="")=TRUE,"",'Step 3.3 Heating System'!C128)</f>
        <v/>
      </c>
      <c r="F230" s="1769"/>
      <c r="G230" s="1770"/>
      <c r="H230" s="326"/>
      <c r="I230" s="314"/>
      <c r="J230" s="784"/>
      <c r="K230" s="314"/>
      <c r="L230" s="316"/>
      <c r="M230" s="316"/>
      <c r="N230" s="640">
        <f>IF('Step 3.3 Heating System'!W128="","",'Step 3.3 Heating System'!W128)</f>
        <v>0</v>
      </c>
      <c r="O230" s="457" t="str">
        <f t="shared" si="50"/>
        <v/>
      </c>
      <c r="P230" s="458" t="str">
        <f t="shared" si="59"/>
        <v/>
      </c>
      <c r="Q230" s="641" t="str">
        <f t="shared" si="47"/>
        <v/>
      </c>
      <c r="R230" s="458" t="str">
        <f t="shared" si="48"/>
        <v/>
      </c>
      <c r="S230" s="458" t="str">
        <f t="shared" si="52"/>
        <v/>
      </c>
      <c r="T230" s="642" t="str">
        <f t="shared" si="53"/>
        <v/>
      </c>
      <c r="U230" s="453" t="str">
        <f t="shared" si="49"/>
        <v/>
      </c>
      <c r="X230" s="108" t="str">
        <f>IF(B230="","",IF($C$9&lt;VLOOKUP(B230,'Eligible Technologies'!D:G,4,FALSE),$C$9,VLOOKUP(B230,'Eligible Technologies'!D:G,4,FALSE)))</f>
        <v/>
      </c>
      <c r="Y230" s="40" t="e">
        <f t="shared" si="54"/>
        <v>#VALUE!</v>
      </c>
      <c r="Z230" s="25" t="str">
        <f ca="1">IFERROR(IF($D$9 = "*Multi*",AVERAGE($AI$333:INDIRECT(CONCATENATE("Ai"&amp;Y230))),AVERAGE($AI$332:INDIRECT(CONCATENATE("Ai"&amp;Y230)))),"")</f>
        <v/>
      </c>
      <c r="AA230" s="23"/>
      <c r="AB230" s="109" t="str">
        <f t="shared" si="55"/>
        <v/>
      </c>
      <c r="AC230" s="109" t="str">
        <f t="shared" si="57"/>
        <v/>
      </c>
      <c r="AD230" s="110">
        <f t="shared" si="58"/>
        <v>0</v>
      </c>
      <c r="AE230" s="350" t="e">
        <f t="shared" si="56"/>
        <v>#DIV/0!</v>
      </c>
      <c r="AF230" s="415" t="e">
        <f ca="1">AVERAGEIF('Step 3.3 Heating System'!$C$12:$C$113,'Step 4 Support Tool'!E230,'Step 3.3 Heating System'!$K$12:$K$111)</f>
        <v>#DIV/0!</v>
      </c>
      <c r="AH230" s="32"/>
      <c r="AJ230" s="27"/>
      <c r="AK230" s="27"/>
      <c r="AL230" s="23"/>
      <c r="AM230" s="23"/>
      <c r="AO230" s="33"/>
      <c r="AR230" s="26"/>
      <c r="AS230" s="26"/>
      <c r="AT230" s="322" t="s">
        <v>764</v>
      </c>
      <c r="AU230" s="304"/>
      <c r="AV230" s="90"/>
      <c r="AW230" s="88"/>
      <c r="AX230" s="88"/>
      <c r="AY230" s="88"/>
      <c r="AZ230" s="87"/>
      <c r="BA230" s="87"/>
      <c r="BB230" s="87"/>
      <c r="BC230" s="87"/>
      <c r="BD230" s="87"/>
      <c r="BE230" s="87"/>
      <c r="BF230" s="87"/>
      <c r="BG230" s="87"/>
      <c r="BH230" s="87"/>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row>
    <row r="231" spans="1:82" s="10" customFormat="1" ht="34.5" customHeight="1" thickBot="1" x14ac:dyDescent="0.35">
      <c r="A231" s="569" t="str">
        <f>'Step 3.3 Heating System'!A129</f>
        <v>LC System 10</v>
      </c>
      <c r="B231" s="827" t="str">
        <f>IF('Step 3.3 Heating System'!D129="","",'Step 3.3 Heating System'!D129)</f>
        <v/>
      </c>
      <c r="C231" s="456"/>
      <c r="D231" s="456"/>
      <c r="E231" s="825" t="str">
        <f>IF(OR(B231="",C231="",D231="",'Step 3.3 Heating System'!D129="")=TRUE,"",'Step 3.3 Heating System'!C129)</f>
        <v/>
      </c>
      <c r="F231" s="1769"/>
      <c r="G231" s="1770"/>
      <c r="H231" s="326"/>
      <c r="I231" s="314"/>
      <c r="J231" s="784"/>
      <c r="K231" s="314"/>
      <c r="L231" s="316"/>
      <c r="M231" s="316"/>
      <c r="N231" s="640">
        <f>IF('Step 3.3 Heating System'!W129="","",'Step 3.3 Heating System'!W129)</f>
        <v>0</v>
      </c>
      <c r="O231" s="457" t="str">
        <f t="shared" si="50"/>
        <v/>
      </c>
      <c r="P231" s="458" t="str">
        <f t="shared" si="51"/>
        <v/>
      </c>
      <c r="Q231" s="641" t="str">
        <f t="shared" si="47"/>
        <v/>
      </c>
      <c r="R231" s="458" t="str">
        <f t="shared" si="48"/>
        <v/>
      </c>
      <c r="S231" s="458" t="str">
        <f t="shared" si="52"/>
        <v/>
      </c>
      <c r="T231" s="642" t="str">
        <f t="shared" si="53"/>
        <v/>
      </c>
      <c r="U231" s="453" t="str">
        <f t="shared" si="49"/>
        <v/>
      </c>
      <c r="X231" s="108" t="str">
        <f>IF(B231="","",IF($C$9&lt;VLOOKUP(B231,'Eligible Technologies'!D:G,4,FALSE),$C$9,VLOOKUP(B231,'Eligible Technologies'!D:G,4,FALSE)))</f>
        <v/>
      </c>
      <c r="Y231" s="40" t="e">
        <f t="shared" si="54"/>
        <v>#VALUE!</v>
      </c>
      <c r="Z231" s="25" t="str">
        <f ca="1">IFERROR(IF($D$9 = "*Multi*",AVERAGE($AI$333:INDIRECT(CONCATENATE("Ai"&amp;Y231))),AVERAGE($AI$332:INDIRECT(CONCATENATE("Ai"&amp;Y231)))),"")</f>
        <v/>
      </c>
      <c r="AA231" s="23"/>
      <c r="AB231" s="109" t="str">
        <f t="shared" si="55"/>
        <v/>
      </c>
      <c r="AC231" s="109" t="str">
        <f t="shared" si="57"/>
        <v/>
      </c>
      <c r="AD231" s="110">
        <f t="shared" si="58"/>
        <v>0</v>
      </c>
      <c r="AE231" s="350" t="e">
        <f t="shared" si="56"/>
        <v>#DIV/0!</v>
      </c>
      <c r="AF231" s="415" t="e">
        <f ca="1">AVERAGEIF('Step 3.3 Heating System'!$C$12:$C$113,'Step 4 Support Tool'!E231,'Step 3.3 Heating System'!$K$12:$K$111)</f>
        <v>#DIV/0!</v>
      </c>
      <c r="AH231" s="32"/>
      <c r="AJ231" s="27"/>
      <c r="AK231" s="27"/>
      <c r="AL231" s="23"/>
      <c r="AM231" s="23"/>
      <c r="AO231" s="33"/>
      <c r="AR231" s="26"/>
      <c r="AS231" s="26"/>
      <c r="AT231" s="322" t="s">
        <v>764</v>
      </c>
      <c r="AU231" s="304"/>
      <c r="AV231" s="90"/>
      <c r="AW231" s="88"/>
      <c r="AX231" s="88"/>
      <c r="AY231" s="88"/>
      <c r="AZ231" s="87"/>
      <c r="BA231" s="87"/>
      <c r="BB231" s="87"/>
      <c r="BC231" s="87"/>
      <c r="BD231" s="87"/>
      <c r="BE231" s="87"/>
      <c r="BF231" s="87"/>
      <c r="BG231" s="87"/>
      <c r="BH231" s="87"/>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row>
    <row r="232" spans="1:82" s="10" customFormat="1" ht="34.5" customHeight="1" thickBot="1" x14ac:dyDescent="0.35">
      <c r="A232" s="570" t="str">
        <f>'Step 3.3 Heating System'!A130</f>
        <v>LC System 11</v>
      </c>
      <c r="B232" s="827" t="str">
        <f>IF('Step 3.3 Heating System'!D130="","",'Step 3.3 Heating System'!D130)</f>
        <v/>
      </c>
      <c r="C232" s="456"/>
      <c r="D232" s="456"/>
      <c r="E232" s="825" t="str">
        <f>IF(OR(B232="",C232="",D232="",'Step 3.3 Heating System'!D130="")=TRUE,"",'Step 3.3 Heating System'!C130)</f>
        <v/>
      </c>
      <c r="F232" s="1769"/>
      <c r="G232" s="1770"/>
      <c r="H232" s="326"/>
      <c r="I232" s="314"/>
      <c r="J232" s="784"/>
      <c r="K232" s="314"/>
      <c r="L232" s="316"/>
      <c r="M232" s="316"/>
      <c r="N232" s="640">
        <f>IF('Step 3.3 Heating System'!W130="","",'Step 3.3 Heating System'!W130)</f>
        <v>0</v>
      </c>
      <c r="O232" s="457" t="str">
        <f t="shared" si="50"/>
        <v/>
      </c>
      <c r="P232" s="458" t="str">
        <f t="shared" ref="P232:P295" si="60">IF(OR(O232&lt;=0,O232="",N232=""),"",N232/O232)</f>
        <v/>
      </c>
      <c r="Q232" s="641" t="str">
        <f t="shared" si="47"/>
        <v/>
      </c>
      <c r="R232" s="458" t="str">
        <f t="shared" si="48"/>
        <v/>
      </c>
      <c r="S232" s="458" t="str">
        <f t="shared" ref="S232:S295" si="61">IF(R232="","",X232*R232)</f>
        <v/>
      </c>
      <c r="T232" s="642" t="str">
        <f t="shared" si="53"/>
        <v/>
      </c>
      <c r="U232" s="453" t="str">
        <f t="shared" si="49"/>
        <v/>
      </c>
      <c r="X232" s="108" t="str">
        <f>IF(B232="","",IF($C$9&lt;VLOOKUP(B232,'Eligible Technologies'!D:G,4,FALSE),$C$9,VLOOKUP(B232,'Eligible Technologies'!D:G,4,FALSE)))</f>
        <v/>
      </c>
      <c r="Y232" s="40" t="e">
        <f t="shared" si="54"/>
        <v>#VALUE!</v>
      </c>
      <c r="Z232" s="25" t="str">
        <f ca="1">IFERROR(IF($D$9 = "*Multi*",AVERAGE($AI$333:INDIRECT(CONCATENATE("Ai"&amp;Y232))),AVERAGE($AI$332:INDIRECT(CONCATENATE("Ai"&amp;Y232)))),"")</f>
        <v/>
      </c>
      <c r="AA232" s="23"/>
      <c r="AB232" s="109" t="str">
        <f t="shared" ref="AB232:AB295" si="62">IF(L232="","",L232-M232)</f>
        <v/>
      </c>
      <c r="AC232" s="109" t="str">
        <f t="shared" si="57"/>
        <v/>
      </c>
      <c r="AD232" s="110">
        <f t="shared" ref="AD232:AD295" si="63">IFERROR(AB232/L232,0)</f>
        <v>0</v>
      </c>
      <c r="AE232" s="350" t="e">
        <f t="shared" si="56"/>
        <v>#DIV/0!</v>
      </c>
      <c r="AF232" s="415" t="e">
        <f ca="1">AVERAGEIF('Step 3.3 Heating System'!$C$12:$C$113,'Step 4 Support Tool'!E232,'Step 3.3 Heating System'!$K$12:$K$111)</f>
        <v>#DIV/0!</v>
      </c>
      <c r="AH232" s="32"/>
      <c r="AJ232" s="27"/>
      <c r="AK232" s="27"/>
      <c r="AL232" s="23"/>
      <c r="AM232" s="23"/>
      <c r="AO232" s="33"/>
      <c r="AR232" s="26"/>
      <c r="AS232" s="26"/>
      <c r="AT232" s="322" t="s">
        <v>764</v>
      </c>
      <c r="AU232" s="304"/>
      <c r="AV232" s="90"/>
      <c r="AW232" s="88"/>
      <c r="AX232" s="88"/>
      <c r="AY232" s="88"/>
      <c r="AZ232" s="87"/>
      <c r="BA232" s="87"/>
      <c r="BB232" s="87"/>
      <c r="BC232" s="87"/>
      <c r="BD232" s="87"/>
      <c r="BE232" s="87"/>
      <c r="BF232" s="87"/>
      <c r="BG232" s="87"/>
      <c r="BH232" s="87"/>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row>
    <row r="233" spans="1:82" s="10" customFormat="1" ht="34.5" customHeight="1" thickBot="1" x14ac:dyDescent="0.35">
      <c r="A233" s="570" t="str">
        <f>'Step 3.3 Heating System'!A131</f>
        <v>LC System 12</v>
      </c>
      <c r="B233" s="827" t="str">
        <f>IF('Step 3.3 Heating System'!D131="","",'Step 3.3 Heating System'!D131)</f>
        <v/>
      </c>
      <c r="C233" s="456"/>
      <c r="D233" s="456"/>
      <c r="E233" s="825" t="str">
        <f>IF(OR(B233="",C233="",D233="",'Step 3.3 Heating System'!D131="")=TRUE,"",'Step 3.3 Heating System'!C131)</f>
        <v/>
      </c>
      <c r="F233" s="1769"/>
      <c r="G233" s="1770"/>
      <c r="H233" s="326"/>
      <c r="I233" s="314"/>
      <c r="J233" s="784"/>
      <c r="K233" s="314"/>
      <c r="L233" s="316"/>
      <c r="M233" s="316"/>
      <c r="N233" s="640">
        <f>IF('Step 3.3 Heating System'!W131="","",'Step 3.3 Heating System'!W131)</f>
        <v>0</v>
      </c>
      <c r="O233" s="457" t="str">
        <f t="shared" si="50"/>
        <v/>
      </c>
      <c r="P233" s="458" t="str">
        <f t="shared" si="60"/>
        <v/>
      </c>
      <c r="Q233" s="641" t="str">
        <f t="shared" si="47"/>
        <v/>
      </c>
      <c r="R233" s="458" t="str">
        <f t="shared" si="48"/>
        <v/>
      </c>
      <c r="S233" s="458" t="str">
        <f t="shared" si="61"/>
        <v/>
      </c>
      <c r="T233" s="642" t="str">
        <f t="shared" si="53"/>
        <v/>
      </c>
      <c r="U233" s="453" t="str">
        <f t="shared" si="49"/>
        <v/>
      </c>
      <c r="X233" s="108" t="str">
        <f>IF(B233="","",IF($C$9&lt;VLOOKUP(B233,'Eligible Technologies'!D:G,4,FALSE),$C$9,VLOOKUP(B233,'Eligible Technologies'!D:G,4,FALSE)))</f>
        <v/>
      </c>
      <c r="Y233" s="40" t="e">
        <f t="shared" si="54"/>
        <v>#VALUE!</v>
      </c>
      <c r="Z233" s="25" t="str">
        <f ca="1">IFERROR(IF($D$9 = "*Multi*",AVERAGE($AI$333:INDIRECT(CONCATENATE("Ai"&amp;Y233))),AVERAGE($AI$332:INDIRECT(CONCATENATE("Ai"&amp;Y233)))),"")</f>
        <v/>
      </c>
      <c r="AA233" s="23"/>
      <c r="AB233" s="109" t="str">
        <f t="shared" si="62"/>
        <v/>
      </c>
      <c r="AC233" s="109" t="str">
        <f t="shared" si="57"/>
        <v/>
      </c>
      <c r="AD233" s="110">
        <f t="shared" si="63"/>
        <v>0</v>
      </c>
      <c r="AE233" s="350" t="e">
        <f t="shared" si="56"/>
        <v>#DIV/0!</v>
      </c>
      <c r="AF233" s="415" t="e">
        <f ca="1">AVERAGEIF('Step 3.3 Heating System'!$C$12:$C$113,'Step 4 Support Tool'!E233,'Step 3.3 Heating System'!$K$12:$K$111)</f>
        <v>#DIV/0!</v>
      </c>
      <c r="AH233" s="32"/>
      <c r="AJ233" s="27"/>
      <c r="AK233" s="27"/>
      <c r="AL233" s="23"/>
      <c r="AM233" s="23"/>
      <c r="AO233" s="33"/>
      <c r="AR233" s="26"/>
      <c r="AS233" s="26"/>
      <c r="AT233" s="322" t="s">
        <v>764</v>
      </c>
      <c r="AU233" s="304"/>
      <c r="AV233" s="90"/>
      <c r="AW233" s="88"/>
      <c r="AX233" s="88"/>
      <c r="AY233" s="88"/>
      <c r="AZ233" s="87"/>
      <c r="BA233" s="87"/>
      <c r="BB233" s="87"/>
      <c r="BC233" s="87"/>
      <c r="BD233" s="87"/>
      <c r="BE233" s="87"/>
      <c r="BF233" s="87"/>
      <c r="BG233" s="87"/>
      <c r="BH233" s="87"/>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row>
    <row r="234" spans="1:82" s="10" customFormat="1" ht="34.5" customHeight="1" thickBot="1" x14ac:dyDescent="0.35">
      <c r="A234" s="570" t="str">
        <f>'Step 3.3 Heating System'!A132</f>
        <v>LC System 13</v>
      </c>
      <c r="B234" s="827" t="str">
        <f>IF('Step 3.3 Heating System'!D132="","",'Step 3.3 Heating System'!D132)</f>
        <v/>
      </c>
      <c r="C234" s="456"/>
      <c r="D234" s="456"/>
      <c r="E234" s="825" t="str">
        <f>IF(OR(B234="",C234="",D234="",'Step 3.3 Heating System'!D132="")=TRUE,"",'Step 3.3 Heating System'!C132)</f>
        <v/>
      </c>
      <c r="F234" s="1769"/>
      <c r="G234" s="1770"/>
      <c r="H234" s="326"/>
      <c r="I234" s="314"/>
      <c r="J234" s="784"/>
      <c r="K234" s="314"/>
      <c r="L234" s="316"/>
      <c r="M234" s="316"/>
      <c r="N234" s="640">
        <f>IF('Step 3.3 Heating System'!W132="","",'Step 3.3 Heating System'!W132)</f>
        <v>0</v>
      </c>
      <c r="O234" s="457" t="str">
        <f t="shared" si="50"/>
        <v/>
      </c>
      <c r="P234" s="458" t="str">
        <f t="shared" si="60"/>
        <v/>
      </c>
      <c r="Q234" s="641" t="str">
        <f t="shared" si="47"/>
        <v/>
      </c>
      <c r="R234" s="458" t="str">
        <f t="shared" si="48"/>
        <v/>
      </c>
      <c r="S234" s="458" t="str">
        <f t="shared" si="61"/>
        <v/>
      </c>
      <c r="T234" s="642" t="str">
        <f t="shared" si="53"/>
        <v/>
      </c>
      <c r="U234" s="453" t="str">
        <f t="shared" si="49"/>
        <v/>
      </c>
      <c r="X234" s="108" t="str">
        <f>IF(B234="","",IF($C$9&lt;VLOOKUP(B234,'Eligible Technologies'!D:G,4,FALSE),$C$9,VLOOKUP(B234,'Eligible Technologies'!D:G,4,FALSE)))</f>
        <v/>
      </c>
      <c r="Y234" s="40" t="e">
        <f t="shared" si="54"/>
        <v>#VALUE!</v>
      </c>
      <c r="Z234" s="25" t="str">
        <f ca="1">IFERROR(IF($D$9 = "*Multi*",AVERAGE($AI$333:INDIRECT(CONCATENATE("Ai"&amp;Y234))),AVERAGE($AI$332:INDIRECT(CONCATENATE("Ai"&amp;Y234)))),"")</f>
        <v/>
      </c>
      <c r="AA234" s="23"/>
      <c r="AB234" s="109" t="str">
        <f t="shared" si="62"/>
        <v/>
      </c>
      <c r="AC234" s="109" t="str">
        <f t="shared" si="57"/>
        <v/>
      </c>
      <c r="AD234" s="110">
        <f t="shared" si="63"/>
        <v>0</v>
      </c>
      <c r="AE234" s="350" t="e">
        <f t="shared" si="56"/>
        <v>#DIV/0!</v>
      </c>
      <c r="AF234" s="415" t="e">
        <f ca="1">AVERAGEIF('Step 3.3 Heating System'!$C$12:$C$113,'Step 4 Support Tool'!E234,'Step 3.3 Heating System'!$K$12:$K$111)</f>
        <v>#DIV/0!</v>
      </c>
      <c r="AH234" s="32"/>
      <c r="AJ234" s="27"/>
      <c r="AK234" s="27"/>
      <c r="AL234" s="23"/>
      <c r="AM234" s="23"/>
      <c r="AO234" s="33"/>
      <c r="AR234" s="26"/>
      <c r="AS234" s="26"/>
      <c r="AT234" s="322" t="s">
        <v>764</v>
      </c>
      <c r="AU234" s="304"/>
      <c r="AV234" s="90"/>
      <c r="AW234" s="88"/>
      <c r="AX234" s="88"/>
      <c r="AY234" s="88"/>
      <c r="AZ234" s="87"/>
      <c r="BA234" s="87"/>
      <c r="BB234" s="87"/>
      <c r="BC234" s="87"/>
      <c r="BD234" s="87"/>
      <c r="BE234" s="87"/>
      <c r="BF234" s="87"/>
      <c r="BG234" s="87"/>
      <c r="BH234" s="87"/>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row>
    <row r="235" spans="1:82" s="10" customFormat="1" ht="34.5" customHeight="1" thickBot="1" x14ac:dyDescent="0.35">
      <c r="A235" s="570" t="str">
        <f>'Step 3.3 Heating System'!A133</f>
        <v>LC System 14</v>
      </c>
      <c r="B235" s="827" t="str">
        <f>IF('Step 3.3 Heating System'!D133="","",'Step 3.3 Heating System'!D133)</f>
        <v/>
      </c>
      <c r="C235" s="456"/>
      <c r="D235" s="456"/>
      <c r="E235" s="825" t="str">
        <f>IF(OR(B235="",C235="",D235="",'Step 3.3 Heating System'!D133="")=TRUE,"",'Step 3.3 Heating System'!C133)</f>
        <v/>
      </c>
      <c r="F235" s="1769"/>
      <c r="G235" s="1770"/>
      <c r="H235" s="326"/>
      <c r="I235" s="314"/>
      <c r="J235" s="784"/>
      <c r="K235" s="314"/>
      <c r="L235" s="316"/>
      <c r="M235" s="316"/>
      <c r="N235" s="640">
        <f>IF('Step 3.3 Heating System'!W133="","",'Step 3.3 Heating System'!W133)</f>
        <v>0</v>
      </c>
      <c r="O235" s="457" t="str">
        <f t="shared" si="50"/>
        <v/>
      </c>
      <c r="P235" s="458" t="str">
        <f t="shared" si="60"/>
        <v/>
      </c>
      <c r="Q235" s="641" t="str">
        <f t="shared" si="47"/>
        <v/>
      </c>
      <c r="R235" s="458" t="str">
        <f t="shared" si="48"/>
        <v/>
      </c>
      <c r="S235" s="458" t="str">
        <f t="shared" si="61"/>
        <v/>
      </c>
      <c r="T235" s="642" t="str">
        <f t="shared" si="53"/>
        <v/>
      </c>
      <c r="U235" s="453" t="str">
        <f t="shared" si="49"/>
        <v/>
      </c>
      <c r="X235" s="108" t="str">
        <f>IF(B235="","",IF($C$9&lt;VLOOKUP(B235,'Eligible Technologies'!D:G,4,FALSE),$C$9,VLOOKUP(B235,'Eligible Technologies'!D:G,4,FALSE)))</f>
        <v/>
      </c>
      <c r="Y235" s="40" t="e">
        <f t="shared" si="54"/>
        <v>#VALUE!</v>
      </c>
      <c r="Z235" s="25" t="str">
        <f ca="1">IFERROR(IF($D$9 = "*Multi*",AVERAGE($AI$333:INDIRECT(CONCATENATE("Ai"&amp;Y235))),AVERAGE($AI$332:INDIRECT(CONCATENATE("Ai"&amp;Y235)))),"")</f>
        <v/>
      </c>
      <c r="AA235" s="23"/>
      <c r="AB235" s="109" t="str">
        <f t="shared" si="62"/>
        <v/>
      </c>
      <c r="AC235" s="109" t="str">
        <f t="shared" si="57"/>
        <v/>
      </c>
      <c r="AD235" s="110">
        <f t="shared" si="63"/>
        <v>0</v>
      </c>
      <c r="AE235" s="350" t="e">
        <f t="shared" si="56"/>
        <v>#DIV/0!</v>
      </c>
      <c r="AF235" s="415" t="e">
        <f ca="1">AVERAGEIF('Step 3.3 Heating System'!$C$12:$C$113,'Step 4 Support Tool'!E235,'Step 3.3 Heating System'!$K$12:$K$111)</f>
        <v>#DIV/0!</v>
      </c>
      <c r="AH235" s="32"/>
      <c r="AJ235" s="27"/>
      <c r="AK235" s="27"/>
      <c r="AL235" s="23"/>
      <c r="AM235" s="23"/>
      <c r="AO235" s="33"/>
      <c r="AR235" s="26"/>
      <c r="AS235" s="26"/>
      <c r="AT235" s="322" t="s">
        <v>764</v>
      </c>
      <c r="AU235" s="304"/>
      <c r="AV235" s="90"/>
      <c r="AW235" s="88"/>
      <c r="AX235" s="88"/>
      <c r="AY235" s="88"/>
      <c r="AZ235" s="87"/>
      <c r="BA235" s="87"/>
      <c r="BB235" s="87"/>
      <c r="BC235" s="87"/>
      <c r="BD235" s="87"/>
      <c r="BE235" s="87"/>
      <c r="BF235" s="87"/>
      <c r="BG235" s="87"/>
      <c r="BH235" s="87"/>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row>
    <row r="236" spans="1:82" s="10" customFormat="1" ht="34.5" customHeight="1" thickBot="1" x14ac:dyDescent="0.35">
      <c r="A236" s="570" t="str">
        <f>'Step 3.3 Heating System'!A134</f>
        <v>LC System 15</v>
      </c>
      <c r="B236" s="827" t="str">
        <f>IF('Step 3.3 Heating System'!D134="","",'Step 3.3 Heating System'!D134)</f>
        <v/>
      </c>
      <c r="C236" s="456"/>
      <c r="D236" s="456"/>
      <c r="E236" s="825" t="str">
        <f>IF(OR(B236="",C236="",D236="",'Step 3.3 Heating System'!D134="")=TRUE,"",'Step 3.3 Heating System'!C134)</f>
        <v/>
      </c>
      <c r="F236" s="1769"/>
      <c r="G236" s="1770"/>
      <c r="H236" s="326"/>
      <c r="I236" s="314"/>
      <c r="J236" s="784"/>
      <c r="K236" s="314"/>
      <c r="L236" s="316"/>
      <c r="M236" s="316"/>
      <c r="N236" s="640">
        <f>IF('Step 3.3 Heating System'!W134="","",'Step 3.3 Heating System'!W134)</f>
        <v>0</v>
      </c>
      <c r="O236" s="457" t="str">
        <f t="shared" si="50"/>
        <v/>
      </c>
      <c r="P236" s="458" t="str">
        <f t="shared" si="60"/>
        <v/>
      </c>
      <c r="Q236" s="641" t="str">
        <f t="shared" si="47"/>
        <v/>
      </c>
      <c r="R236" s="458" t="str">
        <f t="shared" si="48"/>
        <v/>
      </c>
      <c r="S236" s="458" t="str">
        <f t="shared" si="61"/>
        <v/>
      </c>
      <c r="T236" s="642" t="str">
        <f t="shared" si="53"/>
        <v/>
      </c>
      <c r="U236" s="453" t="str">
        <f t="shared" si="49"/>
        <v/>
      </c>
      <c r="X236" s="108" t="str">
        <f>IF(B236="","",IF($C$9&lt;VLOOKUP(B236,'Eligible Technologies'!D:G,4,FALSE),$C$9,VLOOKUP(B236,'Eligible Technologies'!D:G,4,FALSE)))</f>
        <v/>
      </c>
      <c r="Y236" s="40" t="e">
        <f t="shared" si="54"/>
        <v>#VALUE!</v>
      </c>
      <c r="Z236" s="25" t="str">
        <f ca="1">IFERROR(IF($D$9 = "*Multi*",AVERAGE($AI$333:INDIRECT(CONCATENATE("Ai"&amp;Y236))),AVERAGE($AI$332:INDIRECT(CONCATENATE("Ai"&amp;Y236)))),"")</f>
        <v/>
      </c>
      <c r="AA236" s="23"/>
      <c r="AB236" s="109" t="str">
        <f t="shared" si="62"/>
        <v/>
      </c>
      <c r="AC236" s="109" t="str">
        <f t="shared" si="57"/>
        <v/>
      </c>
      <c r="AD236" s="110">
        <f t="shared" si="63"/>
        <v>0</v>
      </c>
      <c r="AE236" s="350" t="e">
        <f t="shared" si="56"/>
        <v>#DIV/0!</v>
      </c>
      <c r="AF236" s="415" t="e">
        <f ca="1">AVERAGEIF('Step 3.3 Heating System'!$C$12:$C$113,'Step 4 Support Tool'!E236,'Step 3.3 Heating System'!$K$12:$K$111)</f>
        <v>#DIV/0!</v>
      </c>
      <c r="AH236" s="32"/>
      <c r="AJ236" s="27"/>
      <c r="AK236" s="27"/>
      <c r="AL236" s="23"/>
      <c r="AM236" s="23"/>
      <c r="AO236" s="33"/>
      <c r="AR236" s="26"/>
      <c r="AS236" s="26"/>
      <c r="AT236" s="322" t="s">
        <v>764</v>
      </c>
      <c r="AU236" s="304"/>
      <c r="AV236" s="90"/>
      <c r="AW236" s="88"/>
      <c r="AX236" s="88"/>
      <c r="AY236" s="88"/>
      <c r="AZ236" s="87"/>
      <c r="BA236" s="87"/>
      <c r="BB236" s="87"/>
      <c r="BC236" s="87"/>
      <c r="BD236" s="87"/>
      <c r="BE236" s="87"/>
      <c r="BF236" s="87"/>
      <c r="BG236" s="87"/>
      <c r="BH236" s="87"/>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row>
    <row r="237" spans="1:82" s="10" customFormat="1" ht="34.5" customHeight="1" thickBot="1" x14ac:dyDescent="0.35">
      <c r="A237" s="570" t="str">
        <f>'Step 3.3 Heating System'!A135</f>
        <v>LC System 16</v>
      </c>
      <c r="B237" s="827" t="str">
        <f>IF('Step 3.3 Heating System'!D135="","",'Step 3.3 Heating System'!D135)</f>
        <v/>
      </c>
      <c r="C237" s="456"/>
      <c r="D237" s="456"/>
      <c r="E237" s="825" t="str">
        <f>IF(OR(B237="",C237="",D237="",'Step 3.3 Heating System'!D135="")=TRUE,"",'Step 3.3 Heating System'!C135)</f>
        <v/>
      </c>
      <c r="F237" s="1769"/>
      <c r="G237" s="1770"/>
      <c r="H237" s="326"/>
      <c r="I237" s="314"/>
      <c r="J237" s="784"/>
      <c r="K237" s="314"/>
      <c r="L237" s="316"/>
      <c r="M237" s="316"/>
      <c r="N237" s="640">
        <f>IF('Step 3.3 Heating System'!W135="","",'Step 3.3 Heating System'!W135)</f>
        <v>0</v>
      </c>
      <c r="O237" s="457" t="str">
        <f t="shared" si="50"/>
        <v/>
      </c>
      <c r="P237" s="458" t="str">
        <f t="shared" si="60"/>
        <v/>
      </c>
      <c r="Q237" s="641" t="str">
        <f t="shared" si="47"/>
        <v/>
      </c>
      <c r="R237" s="458" t="str">
        <f t="shared" si="48"/>
        <v/>
      </c>
      <c r="S237" s="458" t="str">
        <f t="shared" si="61"/>
        <v/>
      </c>
      <c r="T237" s="642" t="str">
        <f t="shared" si="53"/>
        <v/>
      </c>
      <c r="U237" s="453" t="str">
        <f t="shared" si="49"/>
        <v/>
      </c>
      <c r="X237" s="108" t="str">
        <f>IF(B237="","",IF($C$9&lt;VLOOKUP(B237,'Eligible Technologies'!D:G,4,FALSE),$C$9,VLOOKUP(B237,'Eligible Technologies'!D:G,4,FALSE)))</f>
        <v/>
      </c>
      <c r="Y237" s="40" t="e">
        <f t="shared" si="54"/>
        <v>#VALUE!</v>
      </c>
      <c r="Z237" s="25" t="str">
        <f ca="1">IFERROR(IF($D$9 = "*Multi*",AVERAGE($AI$333:INDIRECT(CONCATENATE("Ai"&amp;Y237))),AVERAGE($AI$332:INDIRECT(CONCATENATE("Ai"&amp;Y237)))),"")</f>
        <v/>
      </c>
      <c r="AA237" s="23"/>
      <c r="AB237" s="109" t="str">
        <f t="shared" si="62"/>
        <v/>
      </c>
      <c r="AC237" s="109" t="str">
        <f t="shared" si="57"/>
        <v/>
      </c>
      <c r="AD237" s="110">
        <f t="shared" si="63"/>
        <v>0</v>
      </c>
      <c r="AE237" s="350" t="e">
        <f t="shared" si="56"/>
        <v>#DIV/0!</v>
      </c>
      <c r="AF237" s="415" t="e">
        <f ca="1">AVERAGEIF('Step 3.3 Heating System'!$C$12:$C$113,'Step 4 Support Tool'!E237,'Step 3.3 Heating System'!$K$12:$K$111)</f>
        <v>#DIV/0!</v>
      </c>
      <c r="AH237" s="32"/>
      <c r="AJ237" s="27"/>
      <c r="AK237" s="27"/>
      <c r="AL237" s="23"/>
      <c r="AM237" s="23"/>
      <c r="AO237" s="33"/>
      <c r="AR237" s="26"/>
      <c r="AS237" s="26"/>
      <c r="AT237" s="322" t="s">
        <v>764</v>
      </c>
      <c r="AU237" s="304"/>
      <c r="AV237" s="90"/>
      <c r="AW237" s="88"/>
      <c r="AX237" s="88"/>
      <c r="AY237" s="88"/>
      <c r="AZ237" s="87"/>
      <c r="BA237" s="87"/>
      <c r="BB237" s="87"/>
      <c r="BC237" s="87"/>
      <c r="BD237" s="87"/>
      <c r="BE237" s="87"/>
      <c r="BF237" s="87"/>
      <c r="BG237" s="87"/>
      <c r="BH237" s="87"/>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row>
    <row r="238" spans="1:82" s="10" customFormat="1" ht="34.5" customHeight="1" thickBot="1" x14ac:dyDescent="0.35">
      <c r="A238" s="570" t="str">
        <f>'Step 3.3 Heating System'!A136</f>
        <v>LC System 17</v>
      </c>
      <c r="B238" s="827" t="str">
        <f>IF('Step 3.3 Heating System'!D136="","",'Step 3.3 Heating System'!D136)</f>
        <v/>
      </c>
      <c r="C238" s="456"/>
      <c r="D238" s="456"/>
      <c r="E238" s="825" t="str">
        <f>IF(OR(B238="",C238="",D238="",'Step 3.3 Heating System'!D136="")=TRUE,"",'Step 3.3 Heating System'!C136)</f>
        <v/>
      </c>
      <c r="F238" s="1769"/>
      <c r="G238" s="1770"/>
      <c r="H238" s="326"/>
      <c r="I238" s="314"/>
      <c r="J238" s="784"/>
      <c r="K238" s="314"/>
      <c r="L238" s="316"/>
      <c r="M238" s="316"/>
      <c r="N238" s="640">
        <f>IF('Step 3.3 Heating System'!W136="","",'Step 3.3 Heating System'!W136)</f>
        <v>0</v>
      </c>
      <c r="O238" s="457" t="str">
        <f t="shared" si="50"/>
        <v/>
      </c>
      <c r="P238" s="458" t="str">
        <f t="shared" si="60"/>
        <v/>
      </c>
      <c r="Q238" s="641" t="str">
        <f t="shared" si="47"/>
        <v/>
      </c>
      <c r="R238" s="458" t="str">
        <f t="shared" si="48"/>
        <v/>
      </c>
      <c r="S238" s="458" t="str">
        <f t="shared" si="61"/>
        <v/>
      </c>
      <c r="T238" s="642" t="str">
        <f t="shared" si="53"/>
        <v/>
      </c>
      <c r="U238" s="453" t="str">
        <f t="shared" si="49"/>
        <v/>
      </c>
      <c r="X238" s="108" t="str">
        <f>IF(B238="","",IF($C$9&lt;VLOOKUP(B238,'Eligible Technologies'!D:G,4,FALSE),$C$9,VLOOKUP(B238,'Eligible Technologies'!D:G,4,FALSE)))</f>
        <v/>
      </c>
      <c r="Y238" s="40" t="e">
        <f t="shared" si="54"/>
        <v>#VALUE!</v>
      </c>
      <c r="Z238" s="25" t="str">
        <f ca="1">IFERROR(IF($D$9 = "*Multi*",AVERAGE($AI$333:INDIRECT(CONCATENATE("Ai"&amp;Y238))),AVERAGE($AI$332:INDIRECT(CONCATENATE("Ai"&amp;Y238)))),"")</f>
        <v/>
      </c>
      <c r="AA238" s="23"/>
      <c r="AB238" s="109" t="str">
        <f t="shared" si="62"/>
        <v/>
      </c>
      <c r="AC238" s="109" t="str">
        <f t="shared" si="57"/>
        <v/>
      </c>
      <c r="AD238" s="110">
        <f t="shared" si="63"/>
        <v>0</v>
      </c>
      <c r="AE238" s="350" t="e">
        <f t="shared" si="56"/>
        <v>#DIV/0!</v>
      </c>
      <c r="AF238" s="415" t="e">
        <f ca="1">AVERAGEIF('Step 3.3 Heating System'!$C$12:$C$113,'Step 4 Support Tool'!E238,'Step 3.3 Heating System'!$K$12:$K$111)</f>
        <v>#DIV/0!</v>
      </c>
      <c r="AH238" s="32"/>
      <c r="AJ238" s="27"/>
      <c r="AK238" s="27"/>
      <c r="AL238" s="23"/>
      <c r="AM238" s="23"/>
      <c r="AO238" s="33"/>
      <c r="AR238" s="26"/>
      <c r="AS238" s="26"/>
      <c r="AT238" s="322" t="s">
        <v>764</v>
      </c>
      <c r="AU238" s="304"/>
      <c r="AV238" s="90"/>
      <c r="AW238" s="88"/>
      <c r="AX238" s="88"/>
      <c r="AY238" s="88"/>
      <c r="AZ238" s="87"/>
      <c r="BA238" s="87"/>
      <c r="BB238" s="87"/>
      <c r="BC238" s="87"/>
      <c r="BD238" s="87"/>
      <c r="BE238" s="87"/>
      <c r="BF238" s="87"/>
      <c r="BG238" s="87"/>
      <c r="BH238" s="87"/>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row>
    <row r="239" spans="1:82" s="10" customFormat="1" ht="34.5" customHeight="1" thickBot="1" x14ac:dyDescent="0.35">
      <c r="A239" s="570" t="str">
        <f>'Step 3.3 Heating System'!A137</f>
        <v>LC System 18</v>
      </c>
      <c r="B239" s="827" t="str">
        <f>IF('Step 3.3 Heating System'!D137="","",'Step 3.3 Heating System'!D137)</f>
        <v/>
      </c>
      <c r="C239" s="456"/>
      <c r="D239" s="456"/>
      <c r="E239" s="825" t="str">
        <f>IF(OR(B239="",C239="",D239="",'Step 3.3 Heating System'!D137="")=TRUE,"",'Step 3.3 Heating System'!C137)</f>
        <v/>
      </c>
      <c r="F239" s="1769"/>
      <c r="G239" s="1770"/>
      <c r="H239" s="326"/>
      <c r="I239" s="314"/>
      <c r="J239" s="784"/>
      <c r="K239" s="314"/>
      <c r="L239" s="316"/>
      <c r="M239" s="316"/>
      <c r="N239" s="640">
        <f>IF('Step 3.3 Heating System'!W137="","",'Step 3.3 Heating System'!W137)</f>
        <v>0</v>
      </c>
      <c r="O239" s="457" t="str">
        <f t="shared" si="50"/>
        <v/>
      </c>
      <c r="P239" s="458" t="str">
        <f t="shared" si="60"/>
        <v/>
      </c>
      <c r="Q239" s="641" t="str">
        <f t="shared" si="47"/>
        <v/>
      </c>
      <c r="R239" s="458" t="str">
        <f t="shared" si="48"/>
        <v/>
      </c>
      <c r="S239" s="458" t="str">
        <f t="shared" si="61"/>
        <v/>
      </c>
      <c r="T239" s="642" t="str">
        <f t="shared" si="53"/>
        <v/>
      </c>
      <c r="U239" s="453" t="str">
        <f t="shared" si="49"/>
        <v/>
      </c>
      <c r="X239" s="108" t="str">
        <f>IF(B239="","",IF($C$9&lt;VLOOKUP(B239,'Eligible Technologies'!D:G,4,FALSE),$C$9,VLOOKUP(B239,'Eligible Technologies'!D:G,4,FALSE)))</f>
        <v/>
      </c>
      <c r="Y239" s="40" t="e">
        <f t="shared" si="54"/>
        <v>#VALUE!</v>
      </c>
      <c r="Z239" s="25" t="str">
        <f ca="1">IFERROR(IF($D$9 = "*Multi*",AVERAGE($AI$333:INDIRECT(CONCATENATE("Ai"&amp;Y239))),AVERAGE($AI$332:INDIRECT(CONCATENATE("Ai"&amp;Y239)))),"")</f>
        <v/>
      </c>
      <c r="AA239" s="23"/>
      <c r="AB239" s="109" t="str">
        <f t="shared" si="62"/>
        <v/>
      </c>
      <c r="AC239" s="109" t="str">
        <f t="shared" si="57"/>
        <v/>
      </c>
      <c r="AD239" s="110">
        <f t="shared" si="63"/>
        <v>0</v>
      </c>
      <c r="AE239" s="350" t="e">
        <f t="shared" si="56"/>
        <v>#DIV/0!</v>
      </c>
      <c r="AF239" s="415" t="e">
        <f ca="1">AVERAGEIF('Step 3.3 Heating System'!$C$12:$C$113,'Step 4 Support Tool'!E239,'Step 3.3 Heating System'!$K$12:$K$111)</f>
        <v>#DIV/0!</v>
      </c>
      <c r="AH239" s="32"/>
      <c r="AJ239" s="27"/>
      <c r="AK239" s="27"/>
      <c r="AL239" s="23"/>
      <c r="AM239" s="23"/>
      <c r="AO239" s="33"/>
      <c r="AR239" s="26"/>
      <c r="AS239" s="26"/>
      <c r="AT239" s="322" t="s">
        <v>764</v>
      </c>
      <c r="AU239" s="304"/>
      <c r="AV239" s="90"/>
      <c r="AW239" s="88"/>
      <c r="AX239" s="88"/>
      <c r="AY239" s="88"/>
      <c r="AZ239" s="87"/>
      <c r="BA239" s="87"/>
      <c r="BB239" s="87"/>
      <c r="BC239" s="87"/>
      <c r="BD239" s="87"/>
      <c r="BE239" s="87"/>
      <c r="BF239" s="87"/>
      <c r="BG239" s="87"/>
      <c r="BH239" s="87"/>
      <c r="BI239" s="82"/>
      <c r="BJ239" s="82"/>
      <c r="BK239" s="82"/>
      <c r="BL239" s="82"/>
      <c r="BM239" s="82"/>
      <c r="BN239" s="82"/>
      <c r="BO239" s="82"/>
      <c r="BP239" s="82"/>
      <c r="BQ239" s="82"/>
      <c r="BR239" s="82"/>
      <c r="BS239" s="82"/>
      <c r="BT239" s="82"/>
      <c r="BU239" s="82"/>
      <c r="BV239" s="82"/>
      <c r="BW239" s="82"/>
      <c r="BX239" s="82"/>
      <c r="BY239" s="82"/>
      <c r="BZ239" s="82"/>
      <c r="CA239" s="82"/>
      <c r="CB239" s="82"/>
      <c r="CC239" s="82"/>
      <c r="CD239" s="82"/>
    </row>
    <row r="240" spans="1:82" s="10" customFormat="1" ht="34.5" customHeight="1" thickBot="1" x14ac:dyDescent="0.35">
      <c r="A240" s="570" t="str">
        <f>'Step 3.3 Heating System'!A138</f>
        <v>LC System 19</v>
      </c>
      <c r="B240" s="827" t="str">
        <f>IF('Step 3.3 Heating System'!D138="","",'Step 3.3 Heating System'!D138)</f>
        <v/>
      </c>
      <c r="C240" s="456"/>
      <c r="D240" s="456"/>
      <c r="E240" s="825" t="str">
        <f>IF(OR(B240="",C240="",D240="",'Step 3.3 Heating System'!D138="")=TRUE,"",'Step 3.3 Heating System'!C138)</f>
        <v/>
      </c>
      <c r="F240" s="1769"/>
      <c r="G240" s="1770"/>
      <c r="H240" s="326"/>
      <c r="I240" s="314"/>
      <c r="J240" s="784"/>
      <c r="K240" s="314"/>
      <c r="L240" s="316"/>
      <c r="M240" s="316"/>
      <c r="N240" s="640">
        <f>IF('Step 3.3 Heating System'!W138="","",'Step 3.3 Heating System'!W138)</f>
        <v>0</v>
      </c>
      <c r="O240" s="457" t="str">
        <f t="shared" si="50"/>
        <v/>
      </c>
      <c r="P240" s="458" t="str">
        <f t="shared" si="60"/>
        <v/>
      </c>
      <c r="Q240" s="641" t="str">
        <f t="shared" si="47"/>
        <v/>
      </c>
      <c r="R240" s="458" t="str">
        <f t="shared" si="48"/>
        <v/>
      </c>
      <c r="S240" s="458" t="str">
        <f t="shared" si="61"/>
        <v/>
      </c>
      <c r="T240" s="642" t="str">
        <f t="shared" si="53"/>
        <v/>
      </c>
      <c r="U240" s="453" t="str">
        <f t="shared" si="49"/>
        <v/>
      </c>
      <c r="X240" s="108" t="str">
        <f>IF(B240="","",IF($C$9&lt;VLOOKUP(B240,'Eligible Technologies'!D:G,4,FALSE),$C$9,VLOOKUP(B240,'Eligible Technologies'!D:G,4,FALSE)))</f>
        <v/>
      </c>
      <c r="Y240" s="40" t="e">
        <f t="shared" si="54"/>
        <v>#VALUE!</v>
      </c>
      <c r="Z240" s="25" t="str">
        <f ca="1">IFERROR(IF($D$9 = "*Multi*",AVERAGE($AI$333:INDIRECT(CONCATENATE("Ai"&amp;Y240))),AVERAGE($AI$332:INDIRECT(CONCATENATE("Ai"&amp;Y240)))),"")</f>
        <v/>
      </c>
      <c r="AA240" s="23"/>
      <c r="AB240" s="109" t="str">
        <f t="shared" si="62"/>
        <v/>
      </c>
      <c r="AC240" s="109" t="str">
        <f t="shared" si="57"/>
        <v/>
      </c>
      <c r="AD240" s="110">
        <f t="shared" si="63"/>
        <v>0</v>
      </c>
      <c r="AE240" s="350" t="e">
        <f t="shared" si="56"/>
        <v>#DIV/0!</v>
      </c>
      <c r="AF240" s="415" t="e">
        <f ca="1">AVERAGEIF('Step 3.3 Heating System'!$C$12:$C$113,'Step 4 Support Tool'!E240,'Step 3.3 Heating System'!$K$12:$K$111)</f>
        <v>#DIV/0!</v>
      </c>
      <c r="AH240" s="32"/>
      <c r="AJ240" s="27"/>
      <c r="AK240" s="27"/>
      <c r="AL240" s="23"/>
      <c r="AM240" s="23"/>
      <c r="AO240" s="33"/>
      <c r="AR240" s="26"/>
      <c r="AS240" s="26"/>
      <c r="AT240" s="322" t="s">
        <v>764</v>
      </c>
      <c r="AU240" s="304"/>
      <c r="AV240" s="90"/>
      <c r="AW240" s="88"/>
      <c r="AX240" s="88"/>
      <c r="AY240" s="88"/>
      <c r="AZ240" s="87"/>
      <c r="BA240" s="87"/>
      <c r="BB240" s="87"/>
      <c r="BC240" s="87"/>
      <c r="BD240" s="87"/>
      <c r="BE240" s="87"/>
      <c r="BF240" s="87"/>
      <c r="BG240" s="87"/>
      <c r="BH240" s="87"/>
      <c r="BI240" s="82"/>
      <c r="BJ240" s="82"/>
      <c r="BK240" s="82"/>
      <c r="BL240" s="82"/>
      <c r="BM240" s="82"/>
      <c r="BN240" s="82"/>
      <c r="BO240" s="82"/>
      <c r="BP240" s="82"/>
      <c r="BQ240" s="82"/>
      <c r="BR240" s="82"/>
      <c r="BS240" s="82"/>
      <c r="BT240" s="82"/>
      <c r="BU240" s="82"/>
      <c r="BV240" s="82"/>
      <c r="BW240" s="82"/>
      <c r="BX240" s="82"/>
      <c r="BY240" s="82"/>
      <c r="BZ240" s="82"/>
      <c r="CA240" s="82"/>
      <c r="CB240" s="82"/>
      <c r="CC240" s="82"/>
      <c r="CD240" s="82"/>
    </row>
    <row r="241" spans="1:82" s="10" customFormat="1" ht="34.5" customHeight="1" thickBot="1" x14ac:dyDescent="0.35">
      <c r="A241" s="570" t="str">
        <f>'Step 3.3 Heating System'!A139</f>
        <v>LC System 20</v>
      </c>
      <c r="B241" s="827" t="str">
        <f>IF('Step 3.3 Heating System'!D139="","",'Step 3.3 Heating System'!D139)</f>
        <v/>
      </c>
      <c r="C241" s="456"/>
      <c r="D241" s="456"/>
      <c r="E241" s="825" t="str">
        <f>IF(OR(B241="",C241="",D241="",'Step 3.3 Heating System'!D139="")=TRUE,"",'Step 3.3 Heating System'!C139)</f>
        <v/>
      </c>
      <c r="F241" s="1769"/>
      <c r="G241" s="1770"/>
      <c r="H241" s="326"/>
      <c r="I241" s="314"/>
      <c r="J241" s="784"/>
      <c r="K241" s="314"/>
      <c r="L241" s="316"/>
      <c r="M241" s="316"/>
      <c r="N241" s="640">
        <f>IF('Step 3.3 Heating System'!W139="","",'Step 3.3 Heating System'!W139)</f>
        <v>0</v>
      </c>
      <c r="O241" s="457" t="str">
        <f t="shared" si="50"/>
        <v/>
      </c>
      <c r="P241" s="458" t="str">
        <f t="shared" si="60"/>
        <v/>
      </c>
      <c r="Q241" s="641" t="str">
        <f t="shared" si="47"/>
        <v/>
      </c>
      <c r="R241" s="458" t="str">
        <f t="shared" si="48"/>
        <v/>
      </c>
      <c r="S241" s="458" t="str">
        <f t="shared" si="61"/>
        <v/>
      </c>
      <c r="T241" s="642" t="str">
        <f t="shared" si="53"/>
        <v/>
      </c>
      <c r="U241" s="453" t="str">
        <f t="shared" si="49"/>
        <v/>
      </c>
      <c r="X241" s="108" t="str">
        <f>IF(B241="","",IF($C$9&lt;VLOOKUP(B241,'Eligible Technologies'!D:G,4,FALSE),$C$9,VLOOKUP(B241,'Eligible Technologies'!D:G,4,FALSE)))</f>
        <v/>
      </c>
      <c r="Y241" s="40" t="e">
        <f t="shared" si="54"/>
        <v>#VALUE!</v>
      </c>
      <c r="Z241" s="25" t="str">
        <f ca="1">IFERROR(IF($D$9 = "*Multi*",AVERAGE($AI$333:INDIRECT(CONCATENATE("Ai"&amp;Y241))),AVERAGE($AI$332:INDIRECT(CONCATENATE("Ai"&amp;Y241)))),"")</f>
        <v/>
      </c>
      <c r="AA241" s="23"/>
      <c r="AB241" s="109" t="str">
        <f t="shared" si="62"/>
        <v/>
      </c>
      <c r="AC241" s="109" t="str">
        <f t="shared" si="57"/>
        <v/>
      </c>
      <c r="AD241" s="110">
        <f t="shared" si="63"/>
        <v>0</v>
      </c>
      <c r="AE241" s="350" t="e">
        <f t="shared" si="56"/>
        <v>#DIV/0!</v>
      </c>
      <c r="AF241" s="415" t="e">
        <f ca="1">AVERAGEIF('Step 3.3 Heating System'!$C$12:$C$113,'Step 4 Support Tool'!E241,'Step 3.3 Heating System'!$K$12:$K$111)</f>
        <v>#DIV/0!</v>
      </c>
      <c r="AH241" s="32"/>
      <c r="AJ241" s="27"/>
      <c r="AK241" s="27"/>
      <c r="AL241" s="23"/>
      <c r="AM241" s="23"/>
      <c r="AO241" s="33"/>
      <c r="AR241" s="26"/>
      <c r="AS241" s="26"/>
      <c r="AT241" s="322" t="s">
        <v>764</v>
      </c>
      <c r="AU241" s="304"/>
      <c r="AV241" s="90"/>
      <c r="AW241" s="88"/>
      <c r="AX241" s="88"/>
      <c r="AY241" s="88"/>
      <c r="AZ241" s="87"/>
      <c r="BA241" s="87"/>
      <c r="BB241" s="87"/>
      <c r="BC241" s="87"/>
      <c r="BD241" s="87"/>
      <c r="BE241" s="87"/>
      <c r="BF241" s="87"/>
      <c r="BG241" s="87"/>
      <c r="BH241" s="87"/>
      <c r="BI241" s="82"/>
      <c r="BJ241" s="82"/>
      <c r="BK241" s="82"/>
      <c r="BL241" s="82"/>
      <c r="BM241" s="82"/>
      <c r="BN241" s="82"/>
      <c r="BO241" s="82"/>
      <c r="BP241" s="82"/>
      <c r="BQ241" s="82"/>
      <c r="BR241" s="82"/>
      <c r="BS241" s="82"/>
      <c r="BT241" s="82"/>
      <c r="BU241" s="82"/>
      <c r="BV241" s="82"/>
      <c r="BW241" s="82"/>
      <c r="BX241" s="82"/>
      <c r="BY241" s="82"/>
      <c r="BZ241" s="82"/>
      <c r="CA241" s="82"/>
      <c r="CB241" s="82"/>
      <c r="CC241" s="82"/>
      <c r="CD241" s="82"/>
    </row>
    <row r="242" spans="1:82" s="10" customFormat="1" ht="34.5" customHeight="1" thickBot="1" x14ac:dyDescent="0.35">
      <c r="A242" s="570" t="str">
        <f>'Step 3.3 Heating System'!A140</f>
        <v>LC System 21</v>
      </c>
      <c r="B242" s="827" t="str">
        <f>IF('Step 3.3 Heating System'!D140="","",'Step 3.3 Heating System'!D140)</f>
        <v/>
      </c>
      <c r="C242" s="456"/>
      <c r="D242" s="456"/>
      <c r="E242" s="825" t="str">
        <f>IF(OR(B242="",C242="",D242="",'Step 3.3 Heating System'!D140="")=TRUE,"",'Step 3.3 Heating System'!C140)</f>
        <v/>
      </c>
      <c r="F242" s="1769"/>
      <c r="G242" s="1770"/>
      <c r="H242" s="326"/>
      <c r="I242" s="314"/>
      <c r="J242" s="784"/>
      <c r="K242" s="314"/>
      <c r="L242" s="316"/>
      <c r="M242" s="316"/>
      <c r="N242" s="640">
        <f>IF('Step 3.3 Heating System'!W140="","",'Step 3.3 Heating System'!W140)</f>
        <v>0</v>
      </c>
      <c r="O242" s="457" t="str">
        <f t="shared" si="50"/>
        <v/>
      </c>
      <c r="P242" s="458" t="str">
        <f t="shared" si="60"/>
        <v/>
      </c>
      <c r="Q242" s="641" t="str">
        <f t="shared" si="47"/>
        <v/>
      </c>
      <c r="R242" s="458" t="str">
        <f t="shared" si="48"/>
        <v/>
      </c>
      <c r="S242" s="458" t="str">
        <f t="shared" si="61"/>
        <v/>
      </c>
      <c r="T242" s="642" t="str">
        <f t="shared" si="53"/>
        <v/>
      </c>
      <c r="U242" s="453" t="str">
        <f t="shared" si="49"/>
        <v/>
      </c>
      <c r="X242" s="108" t="str">
        <f>IF(B242="","",IF($C$9&lt;VLOOKUP(B242,'Eligible Technologies'!D:G,4,FALSE),$C$9,VLOOKUP(B242,'Eligible Technologies'!D:G,4,FALSE)))</f>
        <v/>
      </c>
      <c r="Y242" s="40" t="e">
        <f t="shared" si="54"/>
        <v>#VALUE!</v>
      </c>
      <c r="Z242" s="25" t="str">
        <f ca="1">IFERROR(IF($D$9 = "*Multi*",AVERAGE($AI$333:INDIRECT(CONCATENATE("Ai"&amp;Y242))),AVERAGE($AI$332:INDIRECT(CONCATENATE("Ai"&amp;Y242)))),"")</f>
        <v/>
      </c>
      <c r="AA242" s="23"/>
      <c r="AB242" s="109" t="str">
        <f t="shared" si="62"/>
        <v/>
      </c>
      <c r="AC242" s="109" t="str">
        <f t="shared" si="57"/>
        <v/>
      </c>
      <c r="AD242" s="110">
        <f t="shared" si="63"/>
        <v>0</v>
      </c>
      <c r="AE242" s="350" t="e">
        <f t="shared" si="56"/>
        <v>#DIV/0!</v>
      </c>
      <c r="AF242" s="415" t="e">
        <f ca="1">AVERAGEIF('Step 3.3 Heating System'!$C$12:$C$113,'Step 4 Support Tool'!E242,'Step 3.3 Heating System'!$K$12:$K$111)</f>
        <v>#DIV/0!</v>
      </c>
      <c r="AH242" s="32"/>
      <c r="AJ242" s="27"/>
      <c r="AK242" s="27"/>
      <c r="AL242" s="23"/>
      <c r="AM242" s="23"/>
      <c r="AO242" s="33"/>
      <c r="AR242" s="26"/>
      <c r="AS242" s="26"/>
      <c r="AT242" s="322" t="s">
        <v>764</v>
      </c>
      <c r="AU242" s="304"/>
      <c r="AV242" s="90"/>
      <c r="AW242" s="88"/>
      <c r="AX242" s="88"/>
      <c r="AY242" s="88"/>
      <c r="AZ242" s="87"/>
      <c r="BA242" s="87"/>
      <c r="BB242" s="87"/>
      <c r="BC242" s="87"/>
      <c r="BD242" s="87"/>
      <c r="BE242" s="87"/>
      <c r="BF242" s="87"/>
      <c r="BG242" s="87"/>
      <c r="BH242" s="87"/>
      <c r="BI242" s="82"/>
      <c r="BJ242" s="82"/>
      <c r="BK242" s="82"/>
      <c r="BL242" s="82"/>
      <c r="BM242" s="82"/>
      <c r="BN242" s="82"/>
      <c r="BO242" s="82"/>
      <c r="BP242" s="82"/>
      <c r="BQ242" s="82"/>
      <c r="BR242" s="82"/>
      <c r="BS242" s="82"/>
      <c r="BT242" s="82"/>
      <c r="BU242" s="82"/>
      <c r="BV242" s="82"/>
      <c r="BW242" s="82"/>
      <c r="BX242" s="82"/>
      <c r="BY242" s="82"/>
      <c r="BZ242" s="82"/>
      <c r="CA242" s="82"/>
      <c r="CB242" s="82"/>
      <c r="CC242" s="82"/>
      <c r="CD242" s="82"/>
    </row>
    <row r="243" spans="1:82" s="10" customFormat="1" ht="34.5" customHeight="1" thickBot="1" x14ac:dyDescent="0.35">
      <c r="A243" s="570" t="str">
        <f>'Step 3.3 Heating System'!A141</f>
        <v>LC System 22</v>
      </c>
      <c r="B243" s="827" t="str">
        <f>IF('Step 3.3 Heating System'!D141="","",'Step 3.3 Heating System'!D141)</f>
        <v/>
      </c>
      <c r="C243" s="456"/>
      <c r="D243" s="456"/>
      <c r="E243" s="825" t="str">
        <f>IF(OR(B243="",C243="",D243="",'Step 3.3 Heating System'!D141="")=TRUE,"",'Step 3.3 Heating System'!C141)</f>
        <v/>
      </c>
      <c r="F243" s="1769"/>
      <c r="G243" s="1770"/>
      <c r="H243" s="326"/>
      <c r="I243" s="314"/>
      <c r="J243" s="784"/>
      <c r="K243" s="314"/>
      <c r="L243" s="316"/>
      <c r="M243" s="316"/>
      <c r="N243" s="640">
        <f>IF('Step 3.3 Heating System'!W141="","",'Step 3.3 Heating System'!W141)</f>
        <v>0</v>
      </c>
      <c r="O243" s="457" t="str">
        <f t="shared" si="50"/>
        <v/>
      </c>
      <c r="P243" s="458" t="str">
        <f t="shared" si="60"/>
        <v/>
      </c>
      <c r="Q243" s="641" t="str">
        <f t="shared" si="47"/>
        <v/>
      </c>
      <c r="R243" s="458" t="str">
        <f t="shared" si="48"/>
        <v/>
      </c>
      <c r="S243" s="458" t="str">
        <f t="shared" si="61"/>
        <v/>
      </c>
      <c r="T243" s="642" t="str">
        <f t="shared" si="53"/>
        <v/>
      </c>
      <c r="U243" s="453" t="str">
        <f t="shared" si="49"/>
        <v/>
      </c>
      <c r="X243" s="108" t="str">
        <f>IF(B243="","",IF($C$9&lt;VLOOKUP(B243,'Eligible Technologies'!D:G,4,FALSE),$C$9,VLOOKUP(B243,'Eligible Technologies'!D:G,4,FALSE)))</f>
        <v/>
      </c>
      <c r="Y243" s="40" t="e">
        <f t="shared" si="54"/>
        <v>#VALUE!</v>
      </c>
      <c r="Z243" s="25" t="str">
        <f ca="1">IFERROR(IF($D$9 = "*Multi*",AVERAGE($AI$333:INDIRECT(CONCATENATE("Ai"&amp;Y243))),AVERAGE($AI$332:INDIRECT(CONCATENATE("Ai"&amp;Y243)))),"")</f>
        <v/>
      </c>
      <c r="AA243" s="23"/>
      <c r="AB243" s="109" t="str">
        <f t="shared" si="62"/>
        <v/>
      </c>
      <c r="AC243" s="109" t="str">
        <f t="shared" si="57"/>
        <v/>
      </c>
      <c r="AD243" s="110">
        <f t="shared" si="63"/>
        <v>0</v>
      </c>
      <c r="AE243" s="350" t="e">
        <f t="shared" si="56"/>
        <v>#DIV/0!</v>
      </c>
      <c r="AF243" s="415" t="e">
        <f ca="1">AVERAGEIF('Step 3.3 Heating System'!$C$12:$C$113,'Step 4 Support Tool'!E243,'Step 3.3 Heating System'!$K$12:$K$111)</f>
        <v>#DIV/0!</v>
      </c>
      <c r="AH243" s="32"/>
      <c r="AJ243" s="27"/>
      <c r="AK243" s="27"/>
      <c r="AL243" s="23"/>
      <c r="AM243" s="23"/>
      <c r="AO243" s="33"/>
      <c r="AR243" s="26"/>
      <c r="AS243" s="26"/>
      <c r="AT243" s="322" t="s">
        <v>764</v>
      </c>
      <c r="AU243" s="304"/>
      <c r="AV243" s="90"/>
      <c r="AW243" s="88"/>
      <c r="AX243" s="88"/>
      <c r="AY243" s="88"/>
      <c r="AZ243" s="87"/>
      <c r="BA243" s="87"/>
      <c r="BB243" s="87"/>
      <c r="BC243" s="87"/>
      <c r="BD243" s="87"/>
      <c r="BE243" s="87"/>
      <c r="BF243" s="87"/>
      <c r="BG243" s="87"/>
      <c r="BH243" s="87"/>
      <c r="BI243" s="82"/>
      <c r="BJ243" s="82"/>
      <c r="BK243" s="82"/>
      <c r="BL243" s="82"/>
      <c r="BM243" s="82"/>
      <c r="BN243" s="82"/>
      <c r="BO243" s="82"/>
      <c r="BP243" s="82"/>
      <c r="BQ243" s="82"/>
      <c r="BR243" s="82"/>
      <c r="BS243" s="82"/>
      <c r="BT243" s="82"/>
      <c r="BU243" s="82"/>
      <c r="BV243" s="82"/>
      <c r="BW243" s="82"/>
      <c r="BX243" s="82"/>
      <c r="BY243" s="82"/>
      <c r="BZ243" s="82"/>
      <c r="CA243" s="82"/>
      <c r="CB243" s="82"/>
      <c r="CC243" s="82"/>
      <c r="CD243" s="82"/>
    </row>
    <row r="244" spans="1:82" s="10" customFormat="1" ht="34.5" customHeight="1" thickBot="1" x14ac:dyDescent="0.35">
      <c r="A244" s="570" t="str">
        <f>'Step 3.3 Heating System'!A142</f>
        <v>LC System 23</v>
      </c>
      <c r="B244" s="827" t="str">
        <f>IF('Step 3.3 Heating System'!D142="","",'Step 3.3 Heating System'!D142)</f>
        <v/>
      </c>
      <c r="C244" s="456"/>
      <c r="D244" s="456"/>
      <c r="E244" s="825" t="str">
        <f>IF(OR(B244="",C244="",D244="",'Step 3.3 Heating System'!D142="")=TRUE,"",'Step 3.3 Heating System'!C142)</f>
        <v/>
      </c>
      <c r="F244" s="1769"/>
      <c r="G244" s="1770"/>
      <c r="H244" s="326"/>
      <c r="I244" s="314"/>
      <c r="J244" s="784"/>
      <c r="K244" s="314"/>
      <c r="L244" s="316"/>
      <c r="M244" s="316"/>
      <c r="N244" s="640">
        <f>IF('Step 3.3 Heating System'!W142="","",'Step 3.3 Heating System'!W142)</f>
        <v>0</v>
      </c>
      <c r="O244" s="457" t="str">
        <f t="shared" si="50"/>
        <v/>
      </c>
      <c r="P244" s="458" t="str">
        <f t="shared" si="60"/>
        <v/>
      </c>
      <c r="Q244" s="641" t="str">
        <f t="shared" si="47"/>
        <v/>
      </c>
      <c r="R244" s="458" t="str">
        <f t="shared" si="48"/>
        <v/>
      </c>
      <c r="S244" s="458" t="str">
        <f t="shared" si="61"/>
        <v/>
      </c>
      <c r="T244" s="642" t="str">
        <f t="shared" si="53"/>
        <v/>
      </c>
      <c r="U244" s="453" t="str">
        <f t="shared" si="49"/>
        <v/>
      </c>
      <c r="X244" s="108" t="str">
        <f>IF(B244="","",IF($C$9&lt;VLOOKUP(B244,'Eligible Technologies'!D:G,4,FALSE),$C$9,VLOOKUP(B244,'Eligible Technologies'!D:G,4,FALSE)))</f>
        <v/>
      </c>
      <c r="Y244" s="40" t="e">
        <f t="shared" si="54"/>
        <v>#VALUE!</v>
      </c>
      <c r="Z244" s="25" t="str">
        <f ca="1">IFERROR(IF($D$9 = "*Multi*",AVERAGE($AI$333:INDIRECT(CONCATENATE("Ai"&amp;Y244))),AVERAGE($AI$332:INDIRECT(CONCATENATE("Ai"&amp;Y244)))),"")</f>
        <v/>
      </c>
      <c r="AA244" s="23"/>
      <c r="AB244" s="109" t="str">
        <f t="shared" si="62"/>
        <v/>
      </c>
      <c r="AC244" s="109" t="str">
        <f t="shared" si="57"/>
        <v/>
      </c>
      <c r="AD244" s="110">
        <f t="shared" si="63"/>
        <v>0</v>
      </c>
      <c r="AE244" s="350" t="e">
        <f t="shared" si="56"/>
        <v>#DIV/0!</v>
      </c>
      <c r="AF244" s="415" t="e">
        <f ca="1">AVERAGEIF('Step 3.3 Heating System'!$C$12:$C$113,'Step 4 Support Tool'!E244,'Step 3.3 Heating System'!$K$12:$K$111)</f>
        <v>#DIV/0!</v>
      </c>
      <c r="AH244" s="32"/>
      <c r="AJ244" s="27"/>
      <c r="AK244" s="27"/>
      <c r="AL244" s="23"/>
      <c r="AM244" s="23"/>
      <c r="AO244" s="33"/>
      <c r="AR244" s="26"/>
      <c r="AS244" s="26"/>
      <c r="AT244" s="322" t="s">
        <v>764</v>
      </c>
      <c r="AU244" s="304"/>
      <c r="AV244" s="90"/>
      <c r="AW244" s="88"/>
      <c r="AX244" s="88"/>
      <c r="AY244" s="88"/>
      <c r="AZ244" s="87"/>
      <c r="BA244" s="87"/>
      <c r="BB244" s="87"/>
      <c r="BC244" s="87"/>
      <c r="BD244" s="87"/>
      <c r="BE244" s="87"/>
      <c r="BF244" s="87"/>
      <c r="BG244" s="87"/>
      <c r="BH244" s="87"/>
      <c r="BI244" s="82"/>
      <c r="BJ244" s="82"/>
      <c r="BK244" s="82"/>
      <c r="BL244" s="82"/>
      <c r="BM244" s="82"/>
      <c r="BN244" s="82"/>
      <c r="BO244" s="82"/>
      <c r="BP244" s="82"/>
      <c r="BQ244" s="82"/>
      <c r="BR244" s="82"/>
      <c r="BS244" s="82"/>
      <c r="BT244" s="82"/>
      <c r="BU244" s="82"/>
      <c r="BV244" s="82"/>
      <c r="BW244" s="82"/>
      <c r="BX244" s="82"/>
      <c r="BY244" s="82"/>
      <c r="BZ244" s="82"/>
      <c r="CA244" s="82"/>
      <c r="CB244" s="82"/>
      <c r="CC244" s="82"/>
      <c r="CD244" s="82"/>
    </row>
    <row r="245" spans="1:82" s="10" customFormat="1" ht="34.5" customHeight="1" thickBot="1" x14ac:dyDescent="0.35">
      <c r="A245" s="570" t="str">
        <f>'Step 3.3 Heating System'!A143</f>
        <v>LC System 24</v>
      </c>
      <c r="B245" s="827" t="str">
        <f>IF('Step 3.3 Heating System'!D143="","",'Step 3.3 Heating System'!D143)</f>
        <v/>
      </c>
      <c r="C245" s="456"/>
      <c r="D245" s="456"/>
      <c r="E245" s="825" t="str">
        <f>IF(OR(B245="",C245="",D245="",'Step 3.3 Heating System'!D143="")=TRUE,"",'Step 3.3 Heating System'!C143)</f>
        <v/>
      </c>
      <c r="F245" s="1769"/>
      <c r="G245" s="1770"/>
      <c r="H245" s="326"/>
      <c r="I245" s="314"/>
      <c r="J245" s="784"/>
      <c r="K245" s="314"/>
      <c r="L245" s="316"/>
      <c r="M245" s="316"/>
      <c r="N245" s="640">
        <f>IF('Step 3.3 Heating System'!W143="","",'Step 3.3 Heating System'!W143)</f>
        <v>0</v>
      </c>
      <c r="O245" s="457" t="str">
        <f t="shared" si="50"/>
        <v/>
      </c>
      <c r="P245" s="458" t="str">
        <f t="shared" si="60"/>
        <v/>
      </c>
      <c r="Q245" s="641" t="str">
        <f t="shared" si="47"/>
        <v/>
      </c>
      <c r="R245" s="458" t="str">
        <f t="shared" si="48"/>
        <v/>
      </c>
      <c r="S245" s="458" t="str">
        <f t="shared" si="61"/>
        <v/>
      </c>
      <c r="T245" s="642" t="str">
        <f t="shared" si="53"/>
        <v/>
      </c>
      <c r="U245" s="453" t="str">
        <f t="shared" si="49"/>
        <v/>
      </c>
      <c r="X245" s="108" t="str">
        <f>IF(B245="","",IF($C$9&lt;VLOOKUP(B245,'Eligible Technologies'!D:G,4,FALSE),$C$9,VLOOKUP(B245,'Eligible Technologies'!D:G,4,FALSE)))</f>
        <v/>
      </c>
      <c r="Y245" s="40" t="e">
        <f t="shared" si="54"/>
        <v>#VALUE!</v>
      </c>
      <c r="Z245" s="25" t="str">
        <f ca="1">IFERROR(IF($D$9 = "*Multi*",AVERAGE($AI$333:INDIRECT(CONCATENATE("Ai"&amp;Y245))),AVERAGE($AI$332:INDIRECT(CONCATENATE("Ai"&amp;Y245)))),"")</f>
        <v/>
      </c>
      <c r="AA245" s="23"/>
      <c r="AB245" s="109" t="str">
        <f t="shared" si="62"/>
        <v/>
      </c>
      <c r="AC245" s="109" t="str">
        <f t="shared" si="57"/>
        <v/>
      </c>
      <c r="AD245" s="110">
        <f t="shared" si="63"/>
        <v>0</v>
      </c>
      <c r="AE245" s="350" t="e">
        <f t="shared" si="56"/>
        <v>#DIV/0!</v>
      </c>
      <c r="AF245" s="415" t="e">
        <f ca="1">AVERAGEIF('Step 3.3 Heating System'!$C$12:$C$113,'Step 4 Support Tool'!E245,'Step 3.3 Heating System'!$K$12:$K$111)</f>
        <v>#DIV/0!</v>
      </c>
      <c r="AH245" s="32"/>
      <c r="AJ245" s="27"/>
      <c r="AK245" s="27"/>
      <c r="AL245" s="23"/>
      <c r="AM245" s="23"/>
      <c r="AO245" s="33"/>
      <c r="AR245" s="26"/>
      <c r="AS245" s="26"/>
      <c r="AT245" s="322" t="s">
        <v>764</v>
      </c>
      <c r="AU245" s="304"/>
      <c r="AV245" s="90"/>
      <c r="AW245" s="88"/>
      <c r="AX245" s="88"/>
      <c r="AY245" s="88"/>
      <c r="AZ245" s="87"/>
      <c r="BA245" s="87"/>
      <c r="BB245" s="87"/>
      <c r="BC245" s="87"/>
      <c r="BD245" s="87"/>
      <c r="BE245" s="87"/>
      <c r="BF245" s="87"/>
      <c r="BG245" s="87"/>
      <c r="BH245" s="87"/>
      <c r="BI245" s="82"/>
      <c r="BJ245" s="82"/>
      <c r="BK245" s="82"/>
      <c r="BL245" s="82"/>
      <c r="BM245" s="82"/>
      <c r="BN245" s="82"/>
      <c r="BO245" s="82"/>
      <c r="BP245" s="82"/>
      <c r="BQ245" s="82"/>
      <c r="BR245" s="82"/>
      <c r="BS245" s="82"/>
      <c r="BT245" s="82"/>
      <c r="BU245" s="82"/>
      <c r="BV245" s="82"/>
      <c r="BW245" s="82"/>
      <c r="BX245" s="82"/>
      <c r="BY245" s="82"/>
      <c r="BZ245" s="82"/>
      <c r="CA245" s="82"/>
      <c r="CB245" s="82"/>
      <c r="CC245" s="82"/>
      <c r="CD245" s="82"/>
    </row>
    <row r="246" spans="1:82" s="10" customFormat="1" ht="34.5" customHeight="1" thickBot="1" x14ac:dyDescent="0.35">
      <c r="A246" s="570" t="str">
        <f>'Step 3.3 Heating System'!A144</f>
        <v>LC System 25</v>
      </c>
      <c r="B246" s="827" t="str">
        <f>IF('Step 3.3 Heating System'!D144="","",'Step 3.3 Heating System'!D144)</f>
        <v/>
      </c>
      <c r="C246" s="456"/>
      <c r="D246" s="456"/>
      <c r="E246" s="825" t="str">
        <f>IF(OR(B246="",C246="",D246="",'Step 3.3 Heating System'!D144="")=TRUE,"",'Step 3.3 Heating System'!C144)</f>
        <v/>
      </c>
      <c r="F246" s="1769"/>
      <c r="G246" s="1770"/>
      <c r="H246" s="326"/>
      <c r="I246" s="314"/>
      <c r="J246" s="784"/>
      <c r="K246" s="314"/>
      <c r="L246" s="316"/>
      <c r="M246" s="316"/>
      <c r="N246" s="640">
        <f>IF('Step 3.3 Heating System'!W144="","",'Step 3.3 Heating System'!W144)</f>
        <v>0</v>
      </c>
      <c r="O246" s="457" t="str">
        <f t="shared" si="50"/>
        <v/>
      </c>
      <c r="P246" s="458" t="str">
        <f t="shared" si="60"/>
        <v/>
      </c>
      <c r="Q246" s="641" t="str">
        <f t="shared" si="47"/>
        <v/>
      </c>
      <c r="R246" s="458" t="str">
        <f t="shared" si="48"/>
        <v/>
      </c>
      <c r="S246" s="458" t="str">
        <f t="shared" si="61"/>
        <v/>
      </c>
      <c r="T246" s="642" t="str">
        <f t="shared" si="53"/>
        <v/>
      </c>
      <c r="U246" s="453" t="str">
        <f t="shared" si="49"/>
        <v/>
      </c>
      <c r="X246" s="108" t="str">
        <f>IF(B246="","",IF($C$9&lt;VLOOKUP(B246,'Eligible Technologies'!D:G,4,FALSE),$C$9,VLOOKUP(B246,'Eligible Technologies'!D:G,4,FALSE)))</f>
        <v/>
      </c>
      <c r="Y246" s="40" t="e">
        <f t="shared" si="54"/>
        <v>#VALUE!</v>
      </c>
      <c r="Z246" s="25" t="str">
        <f ca="1">IFERROR(IF($D$9 = "*Multi*",AVERAGE($AI$333:INDIRECT(CONCATENATE("Ai"&amp;Y246))),AVERAGE($AI$332:INDIRECT(CONCATENATE("Ai"&amp;Y246)))),"")</f>
        <v/>
      </c>
      <c r="AA246" s="23"/>
      <c r="AB246" s="109" t="str">
        <f t="shared" si="62"/>
        <v/>
      </c>
      <c r="AC246" s="109" t="str">
        <f t="shared" si="57"/>
        <v/>
      </c>
      <c r="AD246" s="110">
        <f t="shared" si="63"/>
        <v>0</v>
      </c>
      <c r="AE246" s="350" t="e">
        <f t="shared" si="56"/>
        <v>#DIV/0!</v>
      </c>
      <c r="AF246" s="415" t="e">
        <f ca="1">AVERAGEIF('Step 3.3 Heating System'!$C$12:$C$113,'Step 4 Support Tool'!E246,'Step 3.3 Heating System'!$K$12:$K$111)</f>
        <v>#DIV/0!</v>
      </c>
      <c r="AH246" s="32"/>
      <c r="AJ246" s="27"/>
      <c r="AK246" s="27"/>
      <c r="AL246" s="23"/>
      <c r="AM246" s="23"/>
      <c r="AO246" s="33"/>
      <c r="AR246" s="26"/>
      <c r="AS246" s="26"/>
      <c r="AT246" s="322" t="s">
        <v>764</v>
      </c>
      <c r="AU246" s="304"/>
      <c r="AV246" s="90"/>
      <c r="AW246" s="88"/>
      <c r="AX246" s="88"/>
      <c r="AY246" s="88"/>
      <c r="AZ246" s="87"/>
      <c r="BA246" s="87"/>
      <c r="BB246" s="87"/>
      <c r="BC246" s="87"/>
      <c r="BD246" s="87"/>
      <c r="BE246" s="87"/>
      <c r="BF246" s="87"/>
      <c r="BG246" s="87"/>
      <c r="BH246" s="87"/>
      <c r="BI246" s="82"/>
      <c r="BJ246" s="82"/>
      <c r="BK246" s="82"/>
      <c r="BL246" s="82"/>
      <c r="BM246" s="82"/>
      <c r="BN246" s="82"/>
      <c r="BO246" s="82"/>
      <c r="BP246" s="82"/>
      <c r="BQ246" s="82"/>
      <c r="BR246" s="82"/>
      <c r="BS246" s="82"/>
      <c r="BT246" s="82"/>
      <c r="BU246" s="82"/>
      <c r="BV246" s="82"/>
      <c r="BW246" s="82"/>
      <c r="BX246" s="82"/>
      <c r="BY246" s="82"/>
      <c r="BZ246" s="82"/>
      <c r="CA246" s="82"/>
      <c r="CB246" s="82"/>
      <c r="CC246" s="82"/>
      <c r="CD246" s="82"/>
    </row>
    <row r="247" spans="1:82" s="10" customFormat="1" ht="34.5" customHeight="1" thickBot="1" x14ac:dyDescent="0.35">
      <c r="A247" s="570" t="str">
        <f>'Step 3.3 Heating System'!A145</f>
        <v>LC System 26</v>
      </c>
      <c r="B247" s="827" t="str">
        <f>IF('Step 3.3 Heating System'!D145="","",'Step 3.3 Heating System'!D145)</f>
        <v/>
      </c>
      <c r="C247" s="456"/>
      <c r="D247" s="456"/>
      <c r="E247" s="825" t="str">
        <f>IF(OR(B247="",C247="",D247="",'Step 3.3 Heating System'!D145="")=TRUE,"",'Step 3.3 Heating System'!C145)</f>
        <v/>
      </c>
      <c r="F247" s="1769"/>
      <c r="G247" s="1770"/>
      <c r="H247" s="326"/>
      <c r="I247" s="314"/>
      <c r="J247" s="784"/>
      <c r="K247" s="314"/>
      <c r="L247" s="316"/>
      <c r="M247" s="316"/>
      <c r="N247" s="640">
        <f>IF('Step 3.3 Heating System'!W145="","",'Step 3.3 Heating System'!W145)</f>
        <v>0</v>
      </c>
      <c r="O247" s="457" t="str">
        <f t="shared" si="50"/>
        <v/>
      </c>
      <c r="P247" s="458" t="str">
        <f t="shared" si="60"/>
        <v/>
      </c>
      <c r="Q247" s="641" t="str">
        <f t="shared" si="47"/>
        <v/>
      </c>
      <c r="R247" s="458" t="str">
        <f t="shared" si="48"/>
        <v/>
      </c>
      <c r="S247" s="458" t="str">
        <f t="shared" si="61"/>
        <v/>
      </c>
      <c r="T247" s="642" t="str">
        <f t="shared" si="53"/>
        <v/>
      </c>
      <c r="U247" s="453" t="str">
        <f t="shared" si="49"/>
        <v/>
      </c>
      <c r="X247" s="108" t="str">
        <f>IF(B247="","",IF($C$9&lt;VLOOKUP(B247,'Eligible Technologies'!D:G,4,FALSE),$C$9,VLOOKUP(B247,'Eligible Technologies'!D:G,4,FALSE)))</f>
        <v/>
      </c>
      <c r="Y247" s="40" t="e">
        <f t="shared" si="54"/>
        <v>#VALUE!</v>
      </c>
      <c r="Z247" s="25" t="str">
        <f ca="1">IFERROR(IF($D$9 = "*Multi*",AVERAGE($AI$333:INDIRECT(CONCATENATE("Ai"&amp;Y247))),AVERAGE($AI$332:INDIRECT(CONCATENATE("Ai"&amp;Y247)))),"")</f>
        <v/>
      </c>
      <c r="AA247" s="23"/>
      <c r="AB247" s="109" t="str">
        <f t="shared" si="62"/>
        <v/>
      </c>
      <c r="AC247" s="109" t="str">
        <f t="shared" si="57"/>
        <v/>
      </c>
      <c r="AD247" s="110">
        <f t="shared" si="63"/>
        <v>0</v>
      </c>
      <c r="AE247" s="350" t="e">
        <f t="shared" si="56"/>
        <v>#DIV/0!</v>
      </c>
      <c r="AF247" s="415" t="e">
        <f ca="1">AVERAGEIF('Step 3.3 Heating System'!$C$12:$C$113,'Step 4 Support Tool'!E247,'Step 3.3 Heating System'!$K$12:$K$111)</f>
        <v>#DIV/0!</v>
      </c>
      <c r="AH247" s="32"/>
      <c r="AJ247" s="27"/>
      <c r="AK247" s="27"/>
      <c r="AL247" s="23"/>
      <c r="AM247" s="23"/>
      <c r="AO247" s="33"/>
      <c r="AR247" s="26"/>
      <c r="AS247" s="26"/>
      <c r="AT247" s="322" t="s">
        <v>764</v>
      </c>
      <c r="AU247" s="304"/>
      <c r="AV247" s="90"/>
      <c r="AW247" s="88"/>
      <c r="AX247" s="88"/>
      <c r="AY247" s="88"/>
      <c r="AZ247" s="87"/>
      <c r="BA247" s="87"/>
      <c r="BB247" s="87"/>
      <c r="BC247" s="87"/>
      <c r="BD247" s="87"/>
      <c r="BE247" s="87"/>
      <c r="BF247" s="87"/>
      <c r="BG247" s="87"/>
      <c r="BH247" s="87"/>
      <c r="BI247" s="82"/>
      <c r="BJ247" s="82"/>
      <c r="BK247" s="82"/>
      <c r="BL247" s="82"/>
      <c r="BM247" s="82"/>
      <c r="BN247" s="82"/>
      <c r="BO247" s="82"/>
      <c r="BP247" s="82"/>
      <c r="BQ247" s="82"/>
      <c r="BR247" s="82"/>
      <c r="BS247" s="82"/>
      <c r="BT247" s="82"/>
      <c r="BU247" s="82"/>
      <c r="BV247" s="82"/>
      <c r="BW247" s="82"/>
      <c r="BX247" s="82"/>
      <c r="BY247" s="82"/>
      <c r="BZ247" s="82"/>
      <c r="CA247" s="82"/>
      <c r="CB247" s="82"/>
      <c r="CC247" s="82"/>
      <c r="CD247" s="82"/>
    </row>
    <row r="248" spans="1:82" s="10" customFormat="1" ht="34.5" customHeight="1" thickBot="1" x14ac:dyDescent="0.35">
      <c r="A248" s="570" t="str">
        <f>'Step 3.3 Heating System'!A146</f>
        <v>LC System 27</v>
      </c>
      <c r="B248" s="827" t="str">
        <f>IF('Step 3.3 Heating System'!D146="","",'Step 3.3 Heating System'!D146)</f>
        <v/>
      </c>
      <c r="C248" s="456"/>
      <c r="D248" s="456"/>
      <c r="E248" s="825" t="str">
        <f>IF(OR(B248="",C248="",D248="",'Step 3.3 Heating System'!D146="")=TRUE,"",'Step 3.3 Heating System'!C146)</f>
        <v/>
      </c>
      <c r="F248" s="1769"/>
      <c r="G248" s="1770"/>
      <c r="H248" s="326"/>
      <c r="I248" s="314"/>
      <c r="J248" s="784"/>
      <c r="K248" s="314"/>
      <c r="L248" s="316"/>
      <c r="M248" s="316"/>
      <c r="N248" s="640">
        <f>IF('Step 3.3 Heating System'!W146="","",'Step 3.3 Heating System'!W146)</f>
        <v>0</v>
      </c>
      <c r="O248" s="457" t="str">
        <f t="shared" si="50"/>
        <v/>
      </c>
      <c r="P248" s="458" t="str">
        <f t="shared" si="60"/>
        <v/>
      </c>
      <c r="Q248" s="641" t="str">
        <f t="shared" si="47"/>
        <v/>
      </c>
      <c r="R248" s="458" t="str">
        <f t="shared" si="48"/>
        <v/>
      </c>
      <c r="S248" s="458" t="str">
        <f t="shared" si="61"/>
        <v/>
      </c>
      <c r="T248" s="642" t="str">
        <f t="shared" si="53"/>
        <v/>
      </c>
      <c r="U248" s="453" t="str">
        <f t="shared" si="49"/>
        <v/>
      </c>
      <c r="X248" s="108" t="str">
        <f>IF(B248="","",IF($C$9&lt;VLOOKUP(B248,'Eligible Technologies'!D:G,4,FALSE),$C$9,VLOOKUP(B248,'Eligible Technologies'!D:G,4,FALSE)))</f>
        <v/>
      </c>
      <c r="Y248" s="40" t="e">
        <f t="shared" si="54"/>
        <v>#VALUE!</v>
      </c>
      <c r="Z248" s="25" t="str">
        <f ca="1">IFERROR(IF($D$9 = "*Multi*",AVERAGE($AI$333:INDIRECT(CONCATENATE("Ai"&amp;Y248))),AVERAGE($AI$332:INDIRECT(CONCATENATE("Ai"&amp;Y248)))),"")</f>
        <v/>
      </c>
      <c r="AA248" s="23"/>
      <c r="AB248" s="109" t="str">
        <f t="shared" si="62"/>
        <v/>
      </c>
      <c r="AC248" s="109" t="str">
        <f t="shared" si="57"/>
        <v/>
      </c>
      <c r="AD248" s="110">
        <f t="shared" si="63"/>
        <v>0</v>
      </c>
      <c r="AE248" s="350" t="e">
        <f t="shared" si="56"/>
        <v>#DIV/0!</v>
      </c>
      <c r="AF248" s="415" t="e">
        <f ca="1">AVERAGEIF('Step 3.3 Heating System'!$C$12:$C$113,'Step 4 Support Tool'!E248,'Step 3.3 Heating System'!$K$12:$K$111)</f>
        <v>#DIV/0!</v>
      </c>
      <c r="AH248" s="32"/>
      <c r="AJ248" s="27"/>
      <c r="AK248" s="27"/>
      <c r="AL248" s="23"/>
      <c r="AM248" s="23"/>
      <c r="AO248" s="33"/>
      <c r="AR248" s="26"/>
      <c r="AS248" s="26"/>
      <c r="AT248" s="322" t="s">
        <v>764</v>
      </c>
      <c r="AU248" s="304"/>
      <c r="AV248" s="90"/>
      <c r="AW248" s="88"/>
      <c r="AX248" s="88"/>
      <c r="AY248" s="88"/>
      <c r="AZ248" s="87"/>
      <c r="BA248" s="87"/>
      <c r="BB248" s="87"/>
      <c r="BC248" s="87"/>
      <c r="BD248" s="87"/>
      <c r="BE248" s="87"/>
      <c r="BF248" s="87"/>
      <c r="BG248" s="87"/>
      <c r="BH248" s="87"/>
      <c r="BI248" s="82"/>
      <c r="BJ248" s="82"/>
      <c r="BK248" s="82"/>
      <c r="BL248" s="82"/>
      <c r="BM248" s="82"/>
      <c r="BN248" s="82"/>
      <c r="BO248" s="82"/>
      <c r="BP248" s="82"/>
      <c r="BQ248" s="82"/>
      <c r="BR248" s="82"/>
      <c r="BS248" s="82"/>
      <c r="BT248" s="82"/>
      <c r="BU248" s="82"/>
      <c r="BV248" s="82"/>
      <c r="BW248" s="82"/>
      <c r="BX248" s="82"/>
      <c r="BY248" s="82"/>
      <c r="BZ248" s="82"/>
      <c r="CA248" s="82"/>
      <c r="CB248" s="82"/>
      <c r="CC248" s="82"/>
      <c r="CD248" s="82"/>
    </row>
    <row r="249" spans="1:82" s="10" customFormat="1" ht="34.5" customHeight="1" thickBot="1" x14ac:dyDescent="0.35">
      <c r="A249" s="570" t="str">
        <f>'Step 3.3 Heating System'!A147</f>
        <v>LC System 28</v>
      </c>
      <c r="B249" s="827" t="str">
        <f>IF('Step 3.3 Heating System'!D147="","",'Step 3.3 Heating System'!D147)</f>
        <v/>
      </c>
      <c r="C249" s="456"/>
      <c r="D249" s="456"/>
      <c r="E249" s="825" t="str">
        <f>IF(OR(B249="",C249="",D249="",'Step 3.3 Heating System'!D147="")=TRUE,"",'Step 3.3 Heating System'!C147)</f>
        <v/>
      </c>
      <c r="F249" s="1769"/>
      <c r="G249" s="1770"/>
      <c r="H249" s="326"/>
      <c r="I249" s="314"/>
      <c r="J249" s="784"/>
      <c r="K249" s="314"/>
      <c r="L249" s="316"/>
      <c r="M249" s="316"/>
      <c r="N249" s="640">
        <f>IF('Step 3.3 Heating System'!W147="","",'Step 3.3 Heating System'!W147)</f>
        <v>0</v>
      </c>
      <c r="O249" s="457" t="str">
        <f t="shared" si="50"/>
        <v/>
      </c>
      <c r="P249" s="458" t="str">
        <f t="shared" si="60"/>
        <v/>
      </c>
      <c r="Q249" s="641" t="str">
        <f t="shared" si="47"/>
        <v/>
      </c>
      <c r="R249" s="458" t="str">
        <f t="shared" si="48"/>
        <v/>
      </c>
      <c r="S249" s="458" t="str">
        <f t="shared" si="61"/>
        <v/>
      </c>
      <c r="T249" s="642" t="str">
        <f t="shared" si="53"/>
        <v/>
      </c>
      <c r="U249" s="453" t="str">
        <f t="shared" si="49"/>
        <v/>
      </c>
      <c r="X249" s="108" t="str">
        <f>IF(B249="","",IF($C$9&lt;VLOOKUP(B249,'Eligible Technologies'!D:G,4,FALSE),$C$9,VLOOKUP(B249,'Eligible Technologies'!D:G,4,FALSE)))</f>
        <v/>
      </c>
      <c r="Y249" s="40" t="e">
        <f t="shared" si="54"/>
        <v>#VALUE!</v>
      </c>
      <c r="Z249" s="25" t="str">
        <f ca="1">IFERROR(IF($D$9 = "*Multi*",AVERAGE($AI$333:INDIRECT(CONCATENATE("Ai"&amp;Y249))),AVERAGE($AI$332:INDIRECT(CONCATENATE("Ai"&amp;Y249)))),"")</f>
        <v/>
      </c>
      <c r="AA249" s="23"/>
      <c r="AB249" s="109" t="str">
        <f t="shared" si="62"/>
        <v/>
      </c>
      <c r="AC249" s="109" t="str">
        <f t="shared" si="57"/>
        <v/>
      </c>
      <c r="AD249" s="110">
        <f t="shared" si="63"/>
        <v>0</v>
      </c>
      <c r="AE249" s="350" t="e">
        <f t="shared" si="56"/>
        <v>#DIV/0!</v>
      </c>
      <c r="AF249" s="415" t="e">
        <f ca="1">AVERAGEIF('Step 3.3 Heating System'!$C$12:$C$113,'Step 4 Support Tool'!E249,'Step 3.3 Heating System'!$K$12:$K$111)</f>
        <v>#DIV/0!</v>
      </c>
      <c r="AH249" s="32"/>
      <c r="AJ249" s="27"/>
      <c r="AK249" s="27"/>
      <c r="AL249" s="23"/>
      <c r="AM249" s="23"/>
      <c r="AO249" s="33"/>
      <c r="AR249" s="26"/>
      <c r="AS249" s="26"/>
      <c r="AT249" s="322" t="s">
        <v>764</v>
      </c>
      <c r="AU249" s="304"/>
      <c r="AV249" s="90"/>
      <c r="AW249" s="88"/>
      <c r="AX249" s="88"/>
      <c r="AY249" s="88"/>
      <c r="AZ249" s="87"/>
      <c r="BA249" s="87"/>
      <c r="BB249" s="87"/>
      <c r="BC249" s="87"/>
      <c r="BD249" s="87"/>
      <c r="BE249" s="87"/>
      <c r="BF249" s="87"/>
      <c r="BG249" s="87"/>
      <c r="BH249" s="87"/>
      <c r="BI249" s="82"/>
      <c r="BJ249" s="82"/>
      <c r="BK249" s="82"/>
      <c r="BL249" s="82"/>
      <c r="BM249" s="82"/>
      <c r="BN249" s="82"/>
      <c r="BO249" s="82"/>
      <c r="BP249" s="82"/>
      <c r="BQ249" s="82"/>
      <c r="BR249" s="82"/>
      <c r="BS249" s="82"/>
      <c r="BT249" s="82"/>
      <c r="BU249" s="82"/>
      <c r="BV249" s="82"/>
      <c r="BW249" s="82"/>
      <c r="BX249" s="82"/>
      <c r="BY249" s="82"/>
      <c r="BZ249" s="82"/>
      <c r="CA249" s="82"/>
      <c r="CB249" s="82"/>
      <c r="CC249" s="82"/>
      <c r="CD249" s="82"/>
    </row>
    <row r="250" spans="1:82" s="10" customFormat="1" ht="34.5" customHeight="1" thickBot="1" x14ac:dyDescent="0.35">
      <c r="A250" s="570" t="str">
        <f>'Step 3.3 Heating System'!A148</f>
        <v>LC System 29</v>
      </c>
      <c r="B250" s="827" t="str">
        <f>IF('Step 3.3 Heating System'!D148="","",'Step 3.3 Heating System'!D148)</f>
        <v/>
      </c>
      <c r="C250" s="456"/>
      <c r="D250" s="456"/>
      <c r="E250" s="825" t="str">
        <f>IF(OR(B250="",C250="",D250="",'Step 3.3 Heating System'!D148="")=TRUE,"",'Step 3.3 Heating System'!C148)</f>
        <v/>
      </c>
      <c r="F250" s="1769"/>
      <c r="G250" s="1770"/>
      <c r="H250" s="326"/>
      <c r="I250" s="314"/>
      <c r="J250" s="784"/>
      <c r="K250" s="314"/>
      <c r="L250" s="316"/>
      <c r="M250" s="316"/>
      <c r="N250" s="640">
        <f>IF('Step 3.3 Heating System'!W148="","",'Step 3.3 Heating System'!W148)</f>
        <v>0</v>
      </c>
      <c r="O250" s="457" t="str">
        <f t="shared" si="50"/>
        <v/>
      </c>
      <c r="P250" s="458" t="str">
        <f t="shared" si="60"/>
        <v/>
      </c>
      <c r="Q250" s="641" t="str">
        <f t="shared" si="47"/>
        <v/>
      </c>
      <c r="R250" s="458" t="str">
        <f t="shared" si="48"/>
        <v/>
      </c>
      <c r="S250" s="458" t="str">
        <f t="shared" si="61"/>
        <v/>
      </c>
      <c r="T250" s="642" t="str">
        <f t="shared" si="53"/>
        <v/>
      </c>
      <c r="U250" s="453" t="str">
        <f t="shared" si="49"/>
        <v/>
      </c>
      <c r="X250" s="108" t="str">
        <f>IF(B250="","",IF($C$9&lt;VLOOKUP(B250,'Eligible Technologies'!D:G,4,FALSE),$C$9,VLOOKUP(B250,'Eligible Technologies'!D:G,4,FALSE)))</f>
        <v/>
      </c>
      <c r="Y250" s="40" t="e">
        <f t="shared" si="54"/>
        <v>#VALUE!</v>
      </c>
      <c r="Z250" s="25" t="str">
        <f ca="1">IFERROR(IF($D$9 = "*Multi*",AVERAGE($AI$333:INDIRECT(CONCATENATE("Ai"&amp;Y250))),AVERAGE($AI$332:INDIRECT(CONCATENATE("Ai"&amp;Y250)))),"")</f>
        <v/>
      </c>
      <c r="AA250" s="23"/>
      <c r="AB250" s="109" t="str">
        <f t="shared" si="62"/>
        <v/>
      </c>
      <c r="AC250" s="109" t="str">
        <f t="shared" si="57"/>
        <v/>
      </c>
      <c r="AD250" s="110">
        <f t="shared" si="63"/>
        <v>0</v>
      </c>
      <c r="AE250" s="350" t="e">
        <f t="shared" si="56"/>
        <v>#DIV/0!</v>
      </c>
      <c r="AF250" s="415" t="e">
        <f ca="1">AVERAGEIF('Step 3.3 Heating System'!$C$12:$C$113,'Step 4 Support Tool'!E250,'Step 3.3 Heating System'!$K$12:$K$111)</f>
        <v>#DIV/0!</v>
      </c>
      <c r="AH250" s="32"/>
      <c r="AJ250" s="27"/>
      <c r="AK250" s="27"/>
      <c r="AL250" s="23"/>
      <c r="AM250" s="23"/>
      <c r="AO250" s="33"/>
      <c r="AR250" s="26"/>
      <c r="AS250" s="26"/>
      <c r="AT250" s="322" t="s">
        <v>764</v>
      </c>
      <c r="AU250" s="304"/>
      <c r="AV250" s="90"/>
      <c r="AW250" s="88"/>
      <c r="AX250" s="88"/>
      <c r="AY250" s="88"/>
      <c r="AZ250" s="87"/>
      <c r="BA250" s="87"/>
      <c r="BB250" s="87"/>
      <c r="BC250" s="87"/>
      <c r="BD250" s="87"/>
      <c r="BE250" s="87"/>
      <c r="BF250" s="87"/>
      <c r="BG250" s="87"/>
      <c r="BH250" s="87"/>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row>
    <row r="251" spans="1:82" s="10" customFormat="1" ht="34.5" customHeight="1" x14ac:dyDescent="0.3">
      <c r="A251" s="570" t="str">
        <f>'Step 3.3 Heating System'!A149</f>
        <v>LC System 30</v>
      </c>
      <c r="B251" s="827" t="str">
        <f>IF('Step 3.3 Heating System'!D149="","",'Step 3.3 Heating System'!D149)</f>
        <v/>
      </c>
      <c r="C251" s="456"/>
      <c r="D251" s="456"/>
      <c r="E251" s="825" t="str">
        <f>IF(OR(B251="",C251="",D251="",'Step 3.3 Heating System'!D149="")=TRUE,"",'Step 3.3 Heating System'!C149)</f>
        <v/>
      </c>
      <c r="F251" s="1769"/>
      <c r="G251" s="1770"/>
      <c r="H251" s="326"/>
      <c r="I251" s="314"/>
      <c r="J251" s="784"/>
      <c r="K251" s="314"/>
      <c r="L251" s="316"/>
      <c r="M251" s="316"/>
      <c r="N251" s="640">
        <f>IF('Step 3.3 Heating System'!W149="","",'Step 3.3 Heating System'!W149)</f>
        <v>0</v>
      </c>
      <c r="O251" s="457" t="str">
        <f t="shared" si="50"/>
        <v/>
      </c>
      <c r="P251" s="458" t="str">
        <f t="shared" si="60"/>
        <v/>
      </c>
      <c r="Q251" s="641" t="str">
        <f t="shared" si="47"/>
        <v/>
      </c>
      <c r="R251" s="458" t="str">
        <f t="shared" si="48"/>
        <v/>
      </c>
      <c r="S251" s="458" t="str">
        <f t="shared" si="61"/>
        <v/>
      </c>
      <c r="T251" s="642" t="str">
        <f t="shared" si="53"/>
        <v/>
      </c>
      <c r="U251" s="453" t="str">
        <f t="shared" si="49"/>
        <v/>
      </c>
      <c r="X251" s="108" t="str">
        <f>IF(B251="","",IF($C$9&lt;VLOOKUP(B251,'Eligible Technologies'!D:G,4,FALSE),$C$9,VLOOKUP(B251,'Eligible Technologies'!D:G,4,FALSE)))</f>
        <v/>
      </c>
      <c r="Y251" s="40" t="e">
        <f t="shared" si="54"/>
        <v>#VALUE!</v>
      </c>
      <c r="Z251" s="25" t="str">
        <f ca="1">IFERROR(IF($D$9 = "*Multi*",AVERAGE($AI$333:INDIRECT(CONCATENATE("Ai"&amp;Y251))),AVERAGE($AI$332:INDIRECT(CONCATENATE("Ai"&amp;Y251)))),"")</f>
        <v/>
      </c>
      <c r="AA251" s="23"/>
      <c r="AB251" s="109" t="str">
        <f t="shared" si="62"/>
        <v/>
      </c>
      <c r="AC251" s="109" t="str">
        <f t="shared" si="57"/>
        <v/>
      </c>
      <c r="AD251" s="110">
        <f t="shared" si="63"/>
        <v>0</v>
      </c>
      <c r="AE251" s="350" t="e">
        <f t="shared" si="56"/>
        <v>#DIV/0!</v>
      </c>
      <c r="AF251" s="415" t="e">
        <f ca="1">AVERAGEIF('Step 3.3 Heating System'!$C$12:$C$113,'Step 4 Support Tool'!E251,'Step 3.3 Heating System'!$K$12:$K$111)</f>
        <v>#DIV/0!</v>
      </c>
      <c r="AH251" s="32"/>
      <c r="AJ251" s="27"/>
      <c r="AK251" s="27"/>
      <c r="AL251" s="23"/>
      <c r="AM251" s="23"/>
      <c r="AO251" s="33"/>
      <c r="AR251" s="26"/>
      <c r="AS251" s="26"/>
      <c r="AT251" s="322" t="s">
        <v>764</v>
      </c>
      <c r="AU251" s="304"/>
      <c r="AV251" s="90"/>
      <c r="AW251" s="88"/>
      <c r="AX251" s="88"/>
      <c r="AY251" s="88"/>
      <c r="AZ251" s="87"/>
      <c r="BA251" s="87"/>
      <c r="BB251" s="87"/>
      <c r="BC251" s="87"/>
      <c r="BD251" s="87"/>
      <c r="BE251" s="87"/>
      <c r="BF251" s="87"/>
      <c r="BG251" s="87"/>
      <c r="BH251" s="87"/>
      <c r="BI251" s="82"/>
      <c r="BJ251" s="82"/>
      <c r="BK251" s="82"/>
      <c r="BL251" s="82"/>
      <c r="BM251" s="82"/>
      <c r="BN251" s="82"/>
      <c r="BO251" s="82"/>
      <c r="BP251" s="82"/>
      <c r="BQ251" s="82"/>
      <c r="BR251" s="82"/>
      <c r="BS251" s="82"/>
      <c r="BT251" s="82"/>
      <c r="BU251" s="82"/>
      <c r="BV251" s="82"/>
      <c r="BW251" s="82"/>
      <c r="BX251" s="82"/>
      <c r="BY251" s="82"/>
      <c r="BZ251" s="82"/>
      <c r="CA251" s="82"/>
      <c r="CB251" s="82"/>
      <c r="CC251" s="82"/>
      <c r="CD251" s="82"/>
    </row>
    <row r="252" spans="1:82" s="10" customFormat="1" ht="34.5" hidden="1" customHeight="1" outlineLevel="1" thickBot="1" x14ac:dyDescent="0.35">
      <c r="A252" s="570" t="str">
        <f>'Step 3.3 Heating System'!A150</f>
        <v>LC System 31</v>
      </c>
      <c r="B252" s="827" t="str">
        <f>IF('Step 3.3 Heating System'!D150="","",'Step 3.3 Heating System'!D150)</f>
        <v/>
      </c>
      <c r="C252" s="313"/>
      <c r="D252" s="313"/>
      <c r="E252" s="825" t="str">
        <f>IF(OR(B252="",C252="",D252="",'Step 3.3 Heating System'!D150="")=TRUE,"",'Step 3.3 Heating System'!C150)</f>
        <v/>
      </c>
      <c r="F252" s="1769"/>
      <c r="G252" s="1770"/>
      <c r="H252" s="326"/>
      <c r="I252" s="314"/>
      <c r="J252" s="784"/>
      <c r="K252" s="314"/>
      <c r="L252" s="316"/>
      <c r="M252" s="316"/>
      <c r="N252" s="640">
        <f>IF('Step 3.3 Heating System'!W150="","",'Step 3.3 Heating System'!W150)</f>
        <v>0</v>
      </c>
      <c r="O252" s="457" t="str">
        <f t="shared" si="50"/>
        <v/>
      </c>
      <c r="P252" s="458" t="str">
        <f t="shared" si="60"/>
        <v/>
      </c>
      <c r="Q252" s="641" t="str">
        <f t="shared" si="47"/>
        <v/>
      </c>
      <c r="R252" s="458" t="str">
        <f t="shared" si="48"/>
        <v/>
      </c>
      <c r="S252" s="458" t="str">
        <f t="shared" si="61"/>
        <v/>
      </c>
      <c r="T252" s="642" t="str">
        <f t="shared" si="53"/>
        <v/>
      </c>
      <c r="U252" s="453" t="str">
        <f t="shared" si="49"/>
        <v/>
      </c>
      <c r="X252" s="108" t="str">
        <f>IF(B252="","",IF($C$9&lt;VLOOKUP(B252,'Eligible Technologies'!D:G,4,FALSE),$C$9,VLOOKUP(B252,'Eligible Technologies'!D:G,4,FALSE)))</f>
        <v/>
      </c>
      <c r="Y252" s="40" t="e">
        <f t="shared" si="54"/>
        <v>#VALUE!</v>
      </c>
      <c r="Z252" s="25" t="str">
        <f ca="1">IFERROR(IF($D$9 = "*Multi*",AVERAGE($AI$333:INDIRECT(CONCATENATE("Ai"&amp;Y252))),AVERAGE($AI$332:INDIRECT(CONCATENATE("Ai"&amp;Y252)))),"")</f>
        <v/>
      </c>
      <c r="AA252" s="23"/>
      <c r="AB252" s="109" t="str">
        <f t="shared" si="62"/>
        <v/>
      </c>
      <c r="AC252" s="109" t="str">
        <f t="shared" si="57"/>
        <v/>
      </c>
      <c r="AD252" s="110">
        <f t="shared" si="63"/>
        <v>0</v>
      </c>
      <c r="AE252" s="350" t="e">
        <f t="shared" si="56"/>
        <v>#DIV/0!</v>
      </c>
      <c r="AF252" s="415" t="e">
        <f ca="1">AVERAGEIF('Step 3.3 Heating System'!$C$12:$C$113,'Step 4 Support Tool'!E252,'Step 3.3 Heating System'!$K$12:$K$111)</f>
        <v>#DIV/0!</v>
      </c>
      <c r="AH252" s="32"/>
      <c r="AJ252" s="27"/>
      <c r="AK252" s="27"/>
      <c r="AL252" s="23"/>
      <c r="AM252" s="23"/>
      <c r="AO252" s="33"/>
      <c r="AR252" s="26"/>
      <c r="AS252" s="26"/>
      <c r="AT252" s="322" t="s">
        <v>764</v>
      </c>
      <c r="AU252" s="304"/>
      <c r="AV252" s="90"/>
      <c r="AW252" s="88"/>
      <c r="AX252" s="88"/>
      <c r="AY252" s="88"/>
      <c r="AZ252" s="87"/>
      <c r="BA252" s="87"/>
      <c r="BB252" s="87"/>
      <c r="BC252" s="87"/>
      <c r="BD252" s="87"/>
      <c r="BE252" s="87"/>
      <c r="BF252" s="87"/>
      <c r="BG252" s="87"/>
      <c r="BH252" s="87"/>
      <c r="BI252" s="82"/>
      <c r="BJ252" s="82"/>
      <c r="BK252" s="82"/>
      <c r="BL252" s="82"/>
      <c r="BM252" s="82"/>
      <c r="BN252" s="82"/>
      <c r="BO252" s="82"/>
      <c r="BP252" s="82"/>
      <c r="BQ252" s="82"/>
      <c r="BR252" s="82"/>
      <c r="BS252" s="82"/>
      <c r="BT252" s="82"/>
      <c r="BU252" s="82"/>
      <c r="BV252" s="82"/>
      <c r="BW252" s="82"/>
      <c r="BX252" s="82"/>
      <c r="BY252" s="82"/>
      <c r="BZ252" s="82"/>
      <c r="CA252" s="82"/>
      <c r="CB252" s="82"/>
      <c r="CC252" s="82"/>
      <c r="CD252" s="82"/>
    </row>
    <row r="253" spans="1:82" s="10" customFormat="1" ht="34.5" hidden="1" customHeight="1" outlineLevel="1" thickBot="1" x14ac:dyDescent="0.35">
      <c r="A253" s="570" t="str">
        <f>'Step 3.3 Heating System'!A151</f>
        <v>LC System 32</v>
      </c>
      <c r="B253" s="827" t="str">
        <f>IF('Step 3.3 Heating System'!D151="","",'Step 3.3 Heating System'!D151)</f>
        <v/>
      </c>
      <c r="C253" s="313"/>
      <c r="D253" s="313"/>
      <c r="E253" s="825" t="str">
        <f>IF(OR(B253="",C253="",D253="",'Step 3.3 Heating System'!D151="")=TRUE,"",'Step 3.3 Heating System'!C151)</f>
        <v/>
      </c>
      <c r="F253" s="1769"/>
      <c r="G253" s="1770"/>
      <c r="H253" s="326"/>
      <c r="I253" s="314"/>
      <c r="J253" s="784"/>
      <c r="K253" s="314"/>
      <c r="L253" s="316"/>
      <c r="M253" s="316"/>
      <c r="N253" s="640">
        <f>IF('Step 3.3 Heating System'!W151="","",'Step 3.3 Heating System'!W151)</f>
        <v>0</v>
      </c>
      <c r="O253" s="457" t="str">
        <f t="shared" si="50"/>
        <v/>
      </c>
      <c r="P253" s="458" t="str">
        <f t="shared" si="60"/>
        <v/>
      </c>
      <c r="Q253" s="641" t="str">
        <f t="shared" si="47"/>
        <v/>
      </c>
      <c r="R253" s="458" t="str">
        <f t="shared" si="48"/>
        <v/>
      </c>
      <c r="S253" s="458" t="str">
        <f t="shared" si="61"/>
        <v/>
      </c>
      <c r="T253" s="642" t="str">
        <f t="shared" si="53"/>
        <v/>
      </c>
      <c r="U253" s="453" t="str">
        <f t="shared" si="49"/>
        <v/>
      </c>
      <c r="X253" s="108" t="str">
        <f>IF(B253="","",IF($C$9&lt;VLOOKUP(B253,'Eligible Technologies'!D:G,4,FALSE),$C$9,VLOOKUP(B253,'Eligible Technologies'!D:G,4,FALSE)))</f>
        <v/>
      </c>
      <c r="Y253" s="40" t="e">
        <f t="shared" si="54"/>
        <v>#VALUE!</v>
      </c>
      <c r="Z253" s="25" t="str">
        <f ca="1">IFERROR(IF($D$9 = "*Multi*",AVERAGE($AI$333:INDIRECT(CONCATENATE("Ai"&amp;Y253))),AVERAGE($AI$332:INDIRECT(CONCATENATE("Ai"&amp;Y253)))),"")</f>
        <v/>
      </c>
      <c r="AA253" s="23"/>
      <c r="AB253" s="109" t="str">
        <f t="shared" si="62"/>
        <v/>
      </c>
      <c r="AC253" s="109" t="str">
        <f t="shared" si="57"/>
        <v/>
      </c>
      <c r="AD253" s="110">
        <f t="shared" si="63"/>
        <v>0</v>
      </c>
      <c r="AE253" s="350" t="e">
        <f t="shared" si="56"/>
        <v>#DIV/0!</v>
      </c>
      <c r="AF253" s="415" t="e">
        <f ca="1">AVERAGEIF('Step 3.3 Heating System'!$C$12:$C$113,'Step 4 Support Tool'!E253,'Step 3.3 Heating System'!$K$12:$K$111)</f>
        <v>#DIV/0!</v>
      </c>
      <c r="AH253" s="32"/>
      <c r="AJ253" s="27"/>
      <c r="AK253" s="27"/>
      <c r="AL253" s="23"/>
      <c r="AM253" s="23"/>
      <c r="AO253" s="33"/>
      <c r="AR253" s="26"/>
      <c r="AS253" s="26"/>
      <c r="AT253" s="322" t="s">
        <v>764</v>
      </c>
      <c r="AU253" s="304"/>
      <c r="AV253" s="90"/>
      <c r="AW253" s="88"/>
      <c r="AX253" s="88"/>
      <c r="AY253" s="88"/>
      <c r="AZ253" s="87"/>
      <c r="BA253" s="87"/>
      <c r="BB253" s="87"/>
      <c r="BC253" s="87"/>
      <c r="BD253" s="87"/>
      <c r="BE253" s="87"/>
      <c r="BF253" s="87"/>
      <c r="BG253" s="87"/>
      <c r="BH253" s="87"/>
      <c r="BI253" s="82"/>
      <c r="BJ253" s="82"/>
      <c r="BK253" s="82"/>
      <c r="BL253" s="82"/>
      <c r="BM253" s="82"/>
      <c r="BN253" s="82"/>
      <c r="BO253" s="82"/>
      <c r="BP253" s="82"/>
      <c r="BQ253" s="82"/>
      <c r="BR253" s="82"/>
      <c r="BS253" s="82"/>
      <c r="BT253" s="82"/>
      <c r="BU253" s="82"/>
      <c r="BV253" s="82"/>
      <c r="BW253" s="82"/>
      <c r="BX253" s="82"/>
      <c r="BY253" s="82"/>
      <c r="BZ253" s="82"/>
      <c r="CA253" s="82"/>
      <c r="CB253" s="82"/>
      <c r="CC253" s="82"/>
      <c r="CD253" s="82"/>
    </row>
    <row r="254" spans="1:82" s="10" customFormat="1" ht="34.5" hidden="1" customHeight="1" outlineLevel="1" thickBot="1" x14ac:dyDescent="0.35">
      <c r="A254" s="570" t="str">
        <f>'Step 3.3 Heating System'!A152</f>
        <v>LC System 33</v>
      </c>
      <c r="B254" s="827" t="str">
        <f>IF('Step 3.3 Heating System'!D152="","",'Step 3.3 Heating System'!D152)</f>
        <v/>
      </c>
      <c r="C254" s="313"/>
      <c r="D254" s="313"/>
      <c r="E254" s="825" t="str">
        <f>IF(OR(B254="",C254="",D254="",'Step 3.3 Heating System'!D152="")=TRUE,"",'Step 3.3 Heating System'!C152)</f>
        <v/>
      </c>
      <c r="F254" s="1769"/>
      <c r="G254" s="1770"/>
      <c r="H254" s="326"/>
      <c r="I254" s="314"/>
      <c r="J254" s="784"/>
      <c r="K254" s="314"/>
      <c r="L254" s="316"/>
      <c r="M254" s="316"/>
      <c r="N254" s="640">
        <f>IF('Step 3.3 Heating System'!W152="","",'Step 3.3 Heating System'!W152)</f>
        <v>0</v>
      </c>
      <c r="O254" s="457" t="str">
        <f t="shared" ref="O254:O285" si="64">IFERROR(IF(AB254="","",((I254*L254)-(K254*M254))/100),"")</f>
        <v/>
      </c>
      <c r="P254" s="458" t="str">
        <f t="shared" si="60"/>
        <v/>
      </c>
      <c r="Q254" s="641" t="str">
        <f t="shared" ref="Q254:Q285" si="65">IFERROR(IF(H254="Electricity",Z254,HLOOKUP(H254,$AH$331:$AS$359,2,FALSE)),"")</f>
        <v/>
      </c>
      <c r="R254" s="458" t="str">
        <f t="shared" ref="R254:R285" si="66">IFERROR(IF(OR(L254="",M254=""),"",(L254*Q254/1000)-IF(J254="Electricity",0,(M254*HLOOKUP(J254,$AH$331:$AS$359,2,FALSE))/1000)),"")</f>
        <v/>
      </c>
      <c r="S254" s="458" t="str">
        <f t="shared" si="61"/>
        <v/>
      </c>
      <c r="T254" s="642" t="str">
        <f t="shared" ref="T254:T285" si="67">IF(J254="Electricity",IF(AB254="","",-M254*Z254/1000),"")</f>
        <v/>
      </c>
      <c r="U254" s="453" t="str">
        <f t="shared" ref="U254:U285" si="68">IF(H254="","",IF(OR(C254="",D254="",F254="",J254="",I254="",K254="",L254="",M254=""),"Check all fields completed correctly","OK"))</f>
        <v/>
      </c>
      <c r="X254" s="108" t="str">
        <f>IF(B254="","",IF($C$9&lt;VLOOKUP(B254,'Eligible Technologies'!D:G,4,FALSE),$C$9,VLOOKUP(B254,'Eligible Technologies'!D:G,4,FALSE)))</f>
        <v/>
      </c>
      <c r="Y254" s="40" t="e">
        <f t="shared" si="54"/>
        <v>#VALUE!</v>
      </c>
      <c r="Z254" s="25" t="str">
        <f ca="1">IFERROR(IF($D$9 = "*Multi*",AVERAGE($AI$333:INDIRECT(CONCATENATE("Ai"&amp;Y254))),AVERAGE($AI$332:INDIRECT(CONCATENATE("Ai"&amp;Y254)))),"")</f>
        <v/>
      </c>
      <c r="AA254" s="23"/>
      <c r="AB254" s="109" t="str">
        <f t="shared" si="62"/>
        <v/>
      </c>
      <c r="AC254" s="109" t="str">
        <f t="shared" si="57"/>
        <v/>
      </c>
      <c r="AD254" s="110">
        <f t="shared" si="63"/>
        <v>0</v>
      </c>
      <c r="AE254" s="350" t="e">
        <f t="shared" ref="AE254:AE285" si="69">L254*$AF$222/M254</f>
        <v>#DIV/0!</v>
      </c>
      <c r="AF254" s="415" t="e">
        <f ca="1">AVERAGEIF('Step 3.3 Heating System'!$C$12:$C$113,'Step 4 Support Tool'!E254,'Step 3.3 Heating System'!$K$12:$K$111)</f>
        <v>#DIV/0!</v>
      </c>
      <c r="AH254" s="32"/>
      <c r="AJ254" s="27"/>
      <c r="AK254" s="27"/>
      <c r="AL254" s="23"/>
      <c r="AM254" s="23"/>
      <c r="AO254" s="33"/>
      <c r="AR254" s="26"/>
      <c r="AS254" s="26"/>
      <c r="AT254" s="322" t="s">
        <v>764</v>
      </c>
      <c r="AU254" s="304"/>
      <c r="AV254" s="90"/>
      <c r="AW254" s="88"/>
      <c r="AX254" s="88"/>
      <c r="AY254" s="88"/>
      <c r="AZ254" s="87"/>
      <c r="BA254" s="87"/>
      <c r="BB254" s="87"/>
      <c r="BC254" s="87"/>
      <c r="BD254" s="87"/>
      <c r="BE254" s="87"/>
      <c r="BF254" s="87"/>
      <c r="BG254" s="87"/>
      <c r="BH254" s="87"/>
      <c r="BI254" s="82"/>
      <c r="BJ254" s="82"/>
      <c r="BK254" s="82"/>
      <c r="BL254" s="82"/>
      <c r="BM254" s="82"/>
      <c r="BN254" s="82"/>
      <c r="BO254" s="82"/>
      <c r="BP254" s="82"/>
      <c r="BQ254" s="82"/>
      <c r="BR254" s="82"/>
      <c r="BS254" s="82"/>
      <c r="BT254" s="82"/>
      <c r="BU254" s="82"/>
      <c r="BV254" s="82"/>
      <c r="BW254" s="82"/>
      <c r="BX254" s="82"/>
      <c r="BY254" s="82"/>
      <c r="BZ254" s="82"/>
      <c r="CA254" s="82"/>
      <c r="CB254" s="82"/>
      <c r="CC254" s="82"/>
      <c r="CD254" s="82"/>
    </row>
    <row r="255" spans="1:82" s="10" customFormat="1" ht="34.5" hidden="1" customHeight="1" outlineLevel="1" thickBot="1" x14ac:dyDescent="0.35">
      <c r="A255" s="570" t="str">
        <f>'Step 3.3 Heating System'!A153</f>
        <v>LC System 34</v>
      </c>
      <c r="B255" s="827" t="str">
        <f>IF('Step 3.3 Heating System'!D153="","",'Step 3.3 Heating System'!D153)</f>
        <v/>
      </c>
      <c r="C255" s="313"/>
      <c r="D255" s="313"/>
      <c r="E255" s="825" t="str">
        <f>IF(OR(B255="",C255="",D255="",'Step 3.3 Heating System'!D153="")=TRUE,"",'Step 3.3 Heating System'!C153)</f>
        <v/>
      </c>
      <c r="F255" s="1769"/>
      <c r="G255" s="1770"/>
      <c r="H255" s="326"/>
      <c r="I255" s="314"/>
      <c r="J255" s="784"/>
      <c r="K255" s="314"/>
      <c r="L255" s="316"/>
      <c r="M255" s="316"/>
      <c r="N255" s="640">
        <f>IF('Step 3.3 Heating System'!W153="","",'Step 3.3 Heating System'!W153)</f>
        <v>0</v>
      </c>
      <c r="O255" s="457" t="str">
        <f t="shared" si="64"/>
        <v/>
      </c>
      <c r="P255" s="458" t="str">
        <f t="shared" si="60"/>
        <v/>
      </c>
      <c r="Q255" s="641" t="str">
        <f t="shared" si="65"/>
        <v/>
      </c>
      <c r="R255" s="458" t="str">
        <f t="shared" si="66"/>
        <v/>
      </c>
      <c r="S255" s="458" t="str">
        <f t="shared" si="61"/>
        <v/>
      </c>
      <c r="T255" s="642" t="str">
        <f t="shared" si="67"/>
        <v/>
      </c>
      <c r="U255" s="453" t="str">
        <f t="shared" si="68"/>
        <v/>
      </c>
      <c r="X255" s="108" t="str">
        <f>IF(B255="","",IF($C$9&lt;VLOOKUP(B255,'Eligible Technologies'!D:G,4,FALSE),$C$9,VLOOKUP(B255,'Eligible Technologies'!D:G,4,FALSE)))</f>
        <v/>
      </c>
      <c r="Y255" s="40" t="e">
        <f t="shared" si="54"/>
        <v>#VALUE!</v>
      </c>
      <c r="Z255" s="25" t="str">
        <f ca="1">IFERROR(IF($D$9 = "*Multi*",AVERAGE($AI$333:INDIRECT(CONCATENATE("Ai"&amp;Y255))),AVERAGE($AI$332:INDIRECT(CONCATENATE("Ai"&amp;Y255)))),"")</f>
        <v/>
      </c>
      <c r="AA255" s="23"/>
      <c r="AB255" s="109" t="str">
        <f t="shared" si="62"/>
        <v/>
      </c>
      <c r="AC255" s="109" t="str">
        <f t="shared" si="57"/>
        <v/>
      </c>
      <c r="AD255" s="110">
        <f t="shared" si="63"/>
        <v>0</v>
      </c>
      <c r="AE255" s="350" t="e">
        <f t="shared" si="69"/>
        <v>#DIV/0!</v>
      </c>
      <c r="AF255" s="415" t="e">
        <f ca="1">AVERAGEIF('Step 3.3 Heating System'!$C$12:$C$113,'Step 4 Support Tool'!E255,'Step 3.3 Heating System'!$K$12:$K$111)</f>
        <v>#DIV/0!</v>
      </c>
      <c r="AH255" s="32"/>
      <c r="AJ255" s="27"/>
      <c r="AK255" s="27"/>
      <c r="AL255" s="23"/>
      <c r="AM255" s="23"/>
      <c r="AO255" s="33"/>
      <c r="AR255" s="26"/>
      <c r="AS255" s="26"/>
      <c r="AT255" s="322" t="s">
        <v>764</v>
      </c>
      <c r="AU255" s="304"/>
      <c r="AV255" s="90"/>
      <c r="AW255" s="88"/>
      <c r="AX255" s="88"/>
      <c r="AY255" s="88"/>
      <c r="AZ255" s="87"/>
      <c r="BA255" s="87"/>
      <c r="BB255" s="87"/>
      <c r="BC255" s="87"/>
      <c r="BD255" s="87"/>
      <c r="BE255" s="87"/>
      <c r="BF255" s="87"/>
      <c r="BG255" s="87"/>
      <c r="BH255" s="87"/>
      <c r="BI255" s="82"/>
      <c r="BJ255" s="82"/>
      <c r="BK255" s="82"/>
      <c r="BL255" s="82"/>
      <c r="BM255" s="82"/>
      <c r="BN255" s="82"/>
      <c r="BO255" s="82"/>
      <c r="BP255" s="82"/>
      <c r="BQ255" s="82"/>
      <c r="BR255" s="82"/>
      <c r="BS255" s="82"/>
      <c r="BT255" s="82"/>
      <c r="BU255" s="82"/>
      <c r="BV255" s="82"/>
      <c r="BW255" s="82"/>
      <c r="BX255" s="82"/>
      <c r="BY255" s="82"/>
      <c r="BZ255" s="82"/>
      <c r="CA255" s="82"/>
      <c r="CB255" s="82"/>
      <c r="CC255" s="82"/>
      <c r="CD255" s="82"/>
    </row>
    <row r="256" spans="1:82" s="10" customFormat="1" ht="34.5" hidden="1" customHeight="1" outlineLevel="1" thickBot="1" x14ac:dyDescent="0.35">
      <c r="A256" s="570" t="str">
        <f>'Step 3.3 Heating System'!A154</f>
        <v>LC System 35</v>
      </c>
      <c r="B256" s="827" t="str">
        <f>IF('Step 3.3 Heating System'!D154="","",'Step 3.3 Heating System'!D154)</f>
        <v/>
      </c>
      <c r="C256" s="313"/>
      <c r="D256" s="313"/>
      <c r="E256" s="825" t="str">
        <f>IF(OR(B256="",C256="",D256="",'Step 3.3 Heating System'!D154="")=TRUE,"",'Step 3.3 Heating System'!C154)</f>
        <v/>
      </c>
      <c r="F256" s="1769"/>
      <c r="G256" s="1770"/>
      <c r="H256" s="326"/>
      <c r="I256" s="314"/>
      <c r="J256" s="784"/>
      <c r="K256" s="314"/>
      <c r="L256" s="316"/>
      <c r="M256" s="316"/>
      <c r="N256" s="640">
        <f>IF('Step 3.3 Heating System'!W154="","",'Step 3.3 Heating System'!W154)</f>
        <v>0</v>
      </c>
      <c r="O256" s="457" t="str">
        <f t="shared" si="64"/>
        <v/>
      </c>
      <c r="P256" s="458" t="str">
        <f t="shared" si="60"/>
        <v/>
      </c>
      <c r="Q256" s="641" t="str">
        <f t="shared" si="65"/>
        <v/>
      </c>
      <c r="R256" s="458" t="str">
        <f t="shared" si="66"/>
        <v/>
      </c>
      <c r="S256" s="458" t="str">
        <f t="shared" si="61"/>
        <v/>
      </c>
      <c r="T256" s="642" t="str">
        <f t="shared" si="67"/>
        <v/>
      </c>
      <c r="U256" s="453" t="str">
        <f t="shared" si="68"/>
        <v/>
      </c>
      <c r="X256" s="108" t="str">
        <f>IF(B256="","",IF($C$9&lt;VLOOKUP(B256,'Eligible Technologies'!D:G,4,FALSE),$C$9,VLOOKUP(B256,'Eligible Technologies'!D:G,4,FALSE)))</f>
        <v/>
      </c>
      <c r="Y256" s="40" t="e">
        <f t="shared" si="54"/>
        <v>#VALUE!</v>
      </c>
      <c r="Z256" s="25" t="str">
        <f ca="1">IFERROR(IF($D$9 = "*Multi*",AVERAGE($AI$333:INDIRECT(CONCATENATE("Ai"&amp;Y256))),AVERAGE($AI$332:INDIRECT(CONCATENATE("Ai"&amp;Y256)))),"")</f>
        <v/>
      </c>
      <c r="AA256" s="23"/>
      <c r="AB256" s="109" t="str">
        <f t="shared" si="62"/>
        <v/>
      </c>
      <c r="AC256" s="109" t="str">
        <f t="shared" si="57"/>
        <v/>
      </c>
      <c r="AD256" s="110">
        <f t="shared" si="63"/>
        <v>0</v>
      </c>
      <c r="AE256" s="350" t="e">
        <f t="shared" si="69"/>
        <v>#DIV/0!</v>
      </c>
      <c r="AF256" s="415" t="e">
        <f ca="1">AVERAGEIF('Step 3.3 Heating System'!$C$12:$C$113,'Step 4 Support Tool'!E256,'Step 3.3 Heating System'!$K$12:$K$111)</f>
        <v>#DIV/0!</v>
      </c>
      <c r="AH256" s="32"/>
      <c r="AJ256" s="27"/>
      <c r="AK256" s="27"/>
      <c r="AL256" s="23"/>
      <c r="AM256" s="23"/>
      <c r="AO256" s="33"/>
      <c r="AR256" s="26"/>
      <c r="AS256" s="26"/>
      <c r="AT256" s="322" t="s">
        <v>764</v>
      </c>
      <c r="AU256" s="304"/>
      <c r="AV256" s="90"/>
      <c r="AW256" s="88"/>
      <c r="AX256" s="88"/>
      <c r="AY256" s="88"/>
      <c r="AZ256" s="87"/>
      <c r="BA256" s="87"/>
      <c r="BB256" s="87"/>
      <c r="BC256" s="87"/>
      <c r="BD256" s="87"/>
      <c r="BE256" s="87"/>
      <c r="BF256" s="87"/>
      <c r="BG256" s="87"/>
      <c r="BH256" s="87"/>
      <c r="BI256" s="82"/>
      <c r="BJ256" s="82"/>
      <c r="BK256" s="82"/>
      <c r="BL256" s="82"/>
      <c r="BM256" s="82"/>
      <c r="BN256" s="82"/>
      <c r="BO256" s="82"/>
      <c r="BP256" s="82"/>
      <c r="BQ256" s="82"/>
      <c r="BR256" s="82"/>
      <c r="BS256" s="82"/>
      <c r="BT256" s="82"/>
      <c r="BU256" s="82"/>
      <c r="BV256" s="82"/>
      <c r="BW256" s="82"/>
      <c r="BX256" s="82"/>
      <c r="BY256" s="82"/>
      <c r="BZ256" s="82"/>
      <c r="CA256" s="82"/>
      <c r="CB256" s="82"/>
      <c r="CC256" s="82"/>
      <c r="CD256" s="82"/>
    </row>
    <row r="257" spans="1:82" s="10" customFormat="1" ht="34.5" hidden="1" customHeight="1" outlineLevel="1" thickBot="1" x14ac:dyDescent="0.35">
      <c r="A257" s="570" t="str">
        <f>'Step 3.3 Heating System'!A155</f>
        <v>LC System 36</v>
      </c>
      <c r="B257" s="827" t="str">
        <f>IF('Step 3.3 Heating System'!D155="","",'Step 3.3 Heating System'!D155)</f>
        <v/>
      </c>
      <c r="C257" s="313"/>
      <c r="D257" s="313"/>
      <c r="E257" s="825" t="str">
        <f>IF(OR(B257="",C257="",D257="",'Step 3.3 Heating System'!D155="")=TRUE,"",'Step 3.3 Heating System'!C155)</f>
        <v/>
      </c>
      <c r="F257" s="1769"/>
      <c r="G257" s="1770"/>
      <c r="H257" s="326"/>
      <c r="I257" s="314"/>
      <c r="J257" s="784"/>
      <c r="K257" s="314"/>
      <c r="L257" s="316"/>
      <c r="M257" s="316"/>
      <c r="N257" s="640">
        <f>IF('Step 3.3 Heating System'!W155="","",'Step 3.3 Heating System'!W155)</f>
        <v>0</v>
      </c>
      <c r="O257" s="457" t="str">
        <f t="shared" si="64"/>
        <v/>
      </c>
      <c r="P257" s="458" t="str">
        <f t="shared" si="60"/>
        <v/>
      </c>
      <c r="Q257" s="641" t="str">
        <f t="shared" si="65"/>
        <v/>
      </c>
      <c r="R257" s="458" t="str">
        <f t="shared" si="66"/>
        <v/>
      </c>
      <c r="S257" s="458" t="str">
        <f t="shared" si="61"/>
        <v/>
      </c>
      <c r="T257" s="642" t="str">
        <f t="shared" si="67"/>
        <v/>
      </c>
      <c r="U257" s="453" t="str">
        <f t="shared" si="68"/>
        <v/>
      </c>
      <c r="X257" s="108" t="str">
        <f>IF(B257="","",IF($C$9&lt;VLOOKUP(B257,'Eligible Technologies'!D:G,4,FALSE),$C$9,VLOOKUP(B257,'Eligible Technologies'!D:G,4,FALSE)))</f>
        <v/>
      </c>
      <c r="Y257" s="40" t="e">
        <f t="shared" si="54"/>
        <v>#VALUE!</v>
      </c>
      <c r="Z257" s="25" t="str">
        <f ca="1">IFERROR(IF($D$9 = "*Multi*",AVERAGE($AI$333:INDIRECT(CONCATENATE("Ai"&amp;Y257))),AVERAGE($AI$332:INDIRECT(CONCATENATE("Ai"&amp;Y257)))),"")</f>
        <v/>
      </c>
      <c r="AA257" s="23"/>
      <c r="AB257" s="109" t="str">
        <f t="shared" si="62"/>
        <v/>
      </c>
      <c r="AC257" s="109" t="str">
        <f t="shared" si="57"/>
        <v/>
      </c>
      <c r="AD257" s="110">
        <f t="shared" si="63"/>
        <v>0</v>
      </c>
      <c r="AE257" s="350" t="e">
        <f t="shared" si="69"/>
        <v>#DIV/0!</v>
      </c>
      <c r="AF257" s="415" t="e">
        <f ca="1">AVERAGEIF('Step 3.3 Heating System'!$C$12:$C$113,'Step 4 Support Tool'!E257,'Step 3.3 Heating System'!$K$12:$K$111)</f>
        <v>#DIV/0!</v>
      </c>
      <c r="AH257" s="32"/>
      <c r="AJ257" s="27"/>
      <c r="AK257" s="27"/>
      <c r="AL257" s="23"/>
      <c r="AM257" s="23"/>
      <c r="AO257" s="33"/>
      <c r="AR257" s="26"/>
      <c r="AS257" s="26"/>
      <c r="AT257" s="322" t="s">
        <v>764</v>
      </c>
      <c r="AU257" s="304"/>
      <c r="AV257" s="90"/>
      <c r="AW257" s="88"/>
      <c r="AX257" s="88"/>
      <c r="AY257" s="88"/>
      <c r="AZ257" s="87"/>
      <c r="BA257" s="87"/>
      <c r="BB257" s="87"/>
      <c r="BC257" s="87"/>
      <c r="BD257" s="87"/>
      <c r="BE257" s="87"/>
      <c r="BF257" s="87"/>
      <c r="BG257" s="87"/>
      <c r="BH257" s="87"/>
      <c r="BI257" s="82"/>
      <c r="BJ257" s="82"/>
      <c r="BK257" s="82"/>
      <c r="BL257" s="82"/>
      <c r="BM257" s="82"/>
      <c r="BN257" s="82"/>
      <c r="BO257" s="82"/>
      <c r="BP257" s="82"/>
      <c r="BQ257" s="82"/>
      <c r="BR257" s="82"/>
      <c r="BS257" s="82"/>
      <c r="BT257" s="82"/>
      <c r="BU257" s="82"/>
      <c r="BV257" s="82"/>
      <c r="BW257" s="82"/>
      <c r="BX257" s="82"/>
      <c r="BY257" s="82"/>
      <c r="BZ257" s="82"/>
      <c r="CA257" s="82"/>
      <c r="CB257" s="82"/>
      <c r="CC257" s="82"/>
      <c r="CD257" s="82"/>
    </row>
    <row r="258" spans="1:82" s="10" customFormat="1" ht="34.5" hidden="1" customHeight="1" outlineLevel="1" thickBot="1" x14ac:dyDescent="0.35">
      <c r="A258" s="570" t="str">
        <f>'Step 3.3 Heating System'!A156</f>
        <v>LC System 37</v>
      </c>
      <c r="B258" s="827" t="str">
        <f>IF('Step 3.3 Heating System'!D156="","",'Step 3.3 Heating System'!D156)</f>
        <v/>
      </c>
      <c r="C258" s="313"/>
      <c r="D258" s="313"/>
      <c r="E258" s="825" t="str">
        <f>IF(OR(B258="",C258="",D258="",'Step 3.3 Heating System'!D156="")=TRUE,"",'Step 3.3 Heating System'!C156)</f>
        <v/>
      </c>
      <c r="F258" s="1769"/>
      <c r="G258" s="1770"/>
      <c r="H258" s="326"/>
      <c r="I258" s="314"/>
      <c r="J258" s="784"/>
      <c r="K258" s="314"/>
      <c r="L258" s="316"/>
      <c r="M258" s="316"/>
      <c r="N258" s="640">
        <f>IF('Step 3.3 Heating System'!W156="","",'Step 3.3 Heating System'!W156)</f>
        <v>0</v>
      </c>
      <c r="O258" s="457" t="str">
        <f t="shared" si="64"/>
        <v/>
      </c>
      <c r="P258" s="458" t="str">
        <f t="shared" si="60"/>
        <v/>
      </c>
      <c r="Q258" s="641" t="str">
        <f t="shared" si="65"/>
        <v/>
      </c>
      <c r="R258" s="458" t="str">
        <f t="shared" si="66"/>
        <v/>
      </c>
      <c r="S258" s="458" t="str">
        <f t="shared" si="61"/>
        <v/>
      </c>
      <c r="T258" s="642" t="str">
        <f t="shared" si="67"/>
        <v/>
      </c>
      <c r="U258" s="453" t="str">
        <f t="shared" si="68"/>
        <v/>
      </c>
      <c r="X258" s="108" t="str">
        <f>IF(B258="","",IF($C$9&lt;VLOOKUP(B258,'Eligible Technologies'!D:G,4,FALSE),$C$9,VLOOKUP(B258,'Eligible Technologies'!D:G,4,FALSE)))</f>
        <v/>
      </c>
      <c r="Y258" s="40" t="e">
        <f t="shared" si="54"/>
        <v>#VALUE!</v>
      </c>
      <c r="Z258" s="25" t="str">
        <f ca="1">IFERROR(IF($D$9 = "*Multi*",AVERAGE($AI$333:INDIRECT(CONCATENATE("Ai"&amp;Y258))),AVERAGE($AI$332:INDIRECT(CONCATENATE("Ai"&amp;Y258)))),"")</f>
        <v/>
      </c>
      <c r="AA258" s="23"/>
      <c r="AB258" s="109" t="str">
        <f t="shared" si="62"/>
        <v/>
      </c>
      <c r="AC258" s="109" t="str">
        <f t="shared" si="57"/>
        <v/>
      </c>
      <c r="AD258" s="110">
        <f t="shared" si="63"/>
        <v>0</v>
      </c>
      <c r="AE258" s="350" t="e">
        <f t="shared" si="69"/>
        <v>#DIV/0!</v>
      </c>
      <c r="AF258" s="415" t="e">
        <f ca="1">AVERAGEIF('Step 3.3 Heating System'!$C$12:$C$113,'Step 4 Support Tool'!E258,'Step 3.3 Heating System'!$K$12:$K$111)</f>
        <v>#DIV/0!</v>
      </c>
      <c r="AH258" s="32"/>
      <c r="AJ258" s="27"/>
      <c r="AK258" s="27"/>
      <c r="AL258" s="23"/>
      <c r="AM258" s="23"/>
      <c r="AO258" s="33"/>
      <c r="AR258" s="26"/>
      <c r="AS258" s="26"/>
      <c r="AT258" s="322" t="s">
        <v>764</v>
      </c>
      <c r="AU258" s="304"/>
      <c r="AV258" s="90"/>
      <c r="AW258" s="88"/>
      <c r="AX258" s="88"/>
      <c r="AY258" s="88"/>
      <c r="AZ258" s="87"/>
      <c r="BA258" s="87"/>
      <c r="BB258" s="87"/>
      <c r="BC258" s="87"/>
      <c r="BD258" s="87"/>
      <c r="BE258" s="87"/>
      <c r="BF258" s="87"/>
      <c r="BG258" s="87"/>
      <c r="BH258" s="87"/>
      <c r="BI258" s="82"/>
      <c r="BJ258" s="82"/>
      <c r="BK258" s="82"/>
      <c r="BL258" s="82"/>
      <c r="BM258" s="82"/>
      <c r="BN258" s="82"/>
      <c r="BO258" s="82"/>
      <c r="BP258" s="82"/>
      <c r="BQ258" s="82"/>
      <c r="BR258" s="82"/>
      <c r="BS258" s="82"/>
      <c r="BT258" s="82"/>
      <c r="BU258" s="82"/>
      <c r="BV258" s="82"/>
      <c r="BW258" s="82"/>
      <c r="BX258" s="82"/>
      <c r="BY258" s="82"/>
      <c r="BZ258" s="82"/>
      <c r="CA258" s="82"/>
      <c r="CB258" s="82"/>
      <c r="CC258" s="82"/>
      <c r="CD258" s="82"/>
    </row>
    <row r="259" spans="1:82" s="10" customFormat="1" ht="34.5" hidden="1" customHeight="1" outlineLevel="1" thickBot="1" x14ac:dyDescent="0.35">
      <c r="A259" s="570" t="str">
        <f>'Step 3.3 Heating System'!A157</f>
        <v>LC System 38</v>
      </c>
      <c r="B259" s="827" t="str">
        <f>IF('Step 3.3 Heating System'!D157="","",'Step 3.3 Heating System'!D157)</f>
        <v/>
      </c>
      <c r="C259" s="313"/>
      <c r="D259" s="313"/>
      <c r="E259" s="825" t="str">
        <f>IF(OR(B259="",C259="",D259="",'Step 3.3 Heating System'!D157="")=TRUE,"",'Step 3.3 Heating System'!C157)</f>
        <v/>
      </c>
      <c r="F259" s="1769"/>
      <c r="G259" s="1770"/>
      <c r="H259" s="326"/>
      <c r="I259" s="314"/>
      <c r="J259" s="784"/>
      <c r="K259" s="314"/>
      <c r="L259" s="316"/>
      <c r="M259" s="316"/>
      <c r="N259" s="640">
        <f>IF('Step 3.3 Heating System'!W157="","",'Step 3.3 Heating System'!W157)</f>
        <v>0</v>
      </c>
      <c r="O259" s="457" t="str">
        <f t="shared" si="64"/>
        <v/>
      </c>
      <c r="P259" s="458" t="str">
        <f t="shared" si="60"/>
        <v/>
      </c>
      <c r="Q259" s="641" t="str">
        <f t="shared" si="65"/>
        <v/>
      </c>
      <c r="R259" s="458" t="str">
        <f t="shared" si="66"/>
        <v/>
      </c>
      <c r="S259" s="458" t="str">
        <f t="shared" si="61"/>
        <v/>
      </c>
      <c r="T259" s="642" t="str">
        <f t="shared" si="67"/>
        <v/>
      </c>
      <c r="U259" s="453" t="str">
        <f t="shared" si="68"/>
        <v/>
      </c>
      <c r="X259" s="108" t="str">
        <f>IF(B259="","",IF($C$9&lt;VLOOKUP(B259,'Eligible Technologies'!D:G,4,FALSE),$C$9,VLOOKUP(B259,'Eligible Technologies'!D:G,4,FALSE)))</f>
        <v/>
      </c>
      <c r="Y259" s="40" t="e">
        <f t="shared" si="54"/>
        <v>#VALUE!</v>
      </c>
      <c r="Z259" s="25" t="str">
        <f ca="1">IFERROR(IF($D$9 = "*Multi*",AVERAGE($AI$333:INDIRECT(CONCATENATE("Ai"&amp;Y259))),AVERAGE($AI$332:INDIRECT(CONCATENATE("Ai"&amp;Y259)))),"")</f>
        <v/>
      </c>
      <c r="AA259" s="23"/>
      <c r="AB259" s="109" t="str">
        <f t="shared" si="62"/>
        <v/>
      </c>
      <c r="AC259" s="109" t="str">
        <f t="shared" si="57"/>
        <v/>
      </c>
      <c r="AD259" s="110">
        <f t="shared" si="63"/>
        <v>0</v>
      </c>
      <c r="AE259" s="350" t="e">
        <f t="shared" si="69"/>
        <v>#DIV/0!</v>
      </c>
      <c r="AF259" s="415" t="e">
        <f ca="1">AVERAGEIF('Step 3.3 Heating System'!$C$12:$C$113,'Step 4 Support Tool'!E259,'Step 3.3 Heating System'!$K$12:$K$111)</f>
        <v>#DIV/0!</v>
      </c>
      <c r="AH259" s="32"/>
      <c r="AJ259" s="27"/>
      <c r="AK259" s="27"/>
      <c r="AL259" s="23"/>
      <c r="AM259" s="23"/>
      <c r="AO259" s="33"/>
      <c r="AR259" s="26"/>
      <c r="AS259" s="26"/>
      <c r="AT259" s="322" t="s">
        <v>764</v>
      </c>
      <c r="AU259" s="304"/>
      <c r="AV259" s="90"/>
      <c r="AW259" s="88"/>
      <c r="AX259" s="88"/>
      <c r="AY259" s="88"/>
      <c r="AZ259" s="87"/>
      <c r="BA259" s="87"/>
      <c r="BB259" s="87"/>
      <c r="BC259" s="87"/>
      <c r="BD259" s="87"/>
      <c r="BE259" s="87"/>
      <c r="BF259" s="87"/>
      <c r="BG259" s="87"/>
      <c r="BH259" s="87"/>
      <c r="BI259" s="82"/>
      <c r="BJ259" s="82"/>
      <c r="BK259" s="82"/>
      <c r="BL259" s="82"/>
      <c r="BM259" s="82"/>
      <c r="BN259" s="82"/>
      <c r="BO259" s="82"/>
      <c r="BP259" s="82"/>
      <c r="BQ259" s="82"/>
      <c r="BR259" s="82"/>
      <c r="BS259" s="82"/>
      <c r="BT259" s="82"/>
      <c r="BU259" s="82"/>
      <c r="BV259" s="82"/>
      <c r="BW259" s="82"/>
      <c r="BX259" s="82"/>
      <c r="BY259" s="82"/>
      <c r="BZ259" s="82"/>
      <c r="CA259" s="82"/>
      <c r="CB259" s="82"/>
      <c r="CC259" s="82"/>
      <c r="CD259" s="82"/>
    </row>
    <row r="260" spans="1:82" s="10" customFormat="1" ht="34.5" hidden="1" customHeight="1" outlineLevel="1" thickBot="1" x14ac:dyDescent="0.35">
      <c r="A260" s="570" t="str">
        <f>'Step 3.3 Heating System'!A158</f>
        <v>LC System 39</v>
      </c>
      <c r="B260" s="827" t="str">
        <f>IF('Step 3.3 Heating System'!D158="","",'Step 3.3 Heating System'!D158)</f>
        <v/>
      </c>
      <c r="C260" s="313"/>
      <c r="D260" s="313"/>
      <c r="E260" s="825" t="str">
        <f>IF(OR(B260="",C260="",D260="",'Step 3.3 Heating System'!D158="")=TRUE,"",'Step 3.3 Heating System'!C158)</f>
        <v/>
      </c>
      <c r="F260" s="1769"/>
      <c r="G260" s="1770"/>
      <c r="H260" s="326"/>
      <c r="I260" s="314"/>
      <c r="J260" s="784"/>
      <c r="K260" s="314"/>
      <c r="L260" s="316"/>
      <c r="M260" s="316"/>
      <c r="N260" s="640">
        <f>IF('Step 3.3 Heating System'!W158="","",'Step 3.3 Heating System'!W158)</f>
        <v>0</v>
      </c>
      <c r="O260" s="457" t="str">
        <f t="shared" si="64"/>
        <v/>
      </c>
      <c r="P260" s="458" t="str">
        <f t="shared" si="60"/>
        <v/>
      </c>
      <c r="Q260" s="641" t="str">
        <f t="shared" si="65"/>
        <v/>
      </c>
      <c r="R260" s="458" t="str">
        <f t="shared" si="66"/>
        <v/>
      </c>
      <c r="S260" s="458" t="str">
        <f t="shared" si="61"/>
        <v/>
      </c>
      <c r="T260" s="642" t="str">
        <f t="shared" si="67"/>
        <v/>
      </c>
      <c r="U260" s="453" t="str">
        <f t="shared" si="68"/>
        <v/>
      </c>
      <c r="X260" s="108" t="str">
        <f>IF(B260="","",IF($C$9&lt;VLOOKUP(B260,'Eligible Technologies'!D:G,4,FALSE),$C$9,VLOOKUP(B260,'Eligible Technologies'!D:G,4,FALSE)))</f>
        <v/>
      </c>
      <c r="Y260" s="40" t="e">
        <f t="shared" si="54"/>
        <v>#VALUE!</v>
      </c>
      <c r="Z260" s="25" t="str">
        <f ca="1">IFERROR(IF($D$9 = "*Multi*",AVERAGE($AI$333:INDIRECT(CONCATENATE("Ai"&amp;Y260))),AVERAGE($AI$332:INDIRECT(CONCATENATE("Ai"&amp;Y260)))),"")</f>
        <v/>
      </c>
      <c r="AA260" s="23"/>
      <c r="AB260" s="109" t="str">
        <f t="shared" si="62"/>
        <v/>
      </c>
      <c r="AC260" s="109" t="str">
        <f t="shared" si="57"/>
        <v/>
      </c>
      <c r="AD260" s="110">
        <f t="shared" si="63"/>
        <v>0</v>
      </c>
      <c r="AE260" s="350" t="e">
        <f t="shared" si="69"/>
        <v>#DIV/0!</v>
      </c>
      <c r="AF260" s="415" t="e">
        <f ca="1">AVERAGEIF('Step 3.3 Heating System'!$C$12:$C$113,'Step 4 Support Tool'!E260,'Step 3.3 Heating System'!$K$12:$K$111)</f>
        <v>#DIV/0!</v>
      </c>
      <c r="AH260" s="32"/>
      <c r="AJ260" s="27"/>
      <c r="AK260" s="27"/>
      <c r="AL260" s="23"/>
      <c r="AM260" s="23"/>
      <c r="AO260" s="33"/>
      <c r="AR260" s="26"/>
      <c r="AS260" s="26"/>
      <c r="AT260" s="322" t="s">
        <v>764</v>
      </c>
      <c r="AU260" s="304"/>
      <c r="AV260" s="90"/>
      <c r="AW260" s="88"/>
      <c r="AX260" s="88"/>
      <c r="AY260" s="88"/>
      <c r="AZ260" s="87"/>
      <c r="BA260" s="87"/>
      <c r="BB260" s="87"/>
      <c r="BC260" s="87"/>
      <c r="BD260" s="87"/>
      <c r="BE260" s="87"/>
      <c r="BF260" s="87"/>
      <c r="BG260" s="87"/>
      <c r="BH260" s="87"/>
      <c r="BI260" s="82"/>
      <c r="BJ260" s="82"/>
      <c r="BK260" s="82"/>
      <c r="BL260" s="82"/>
      <c r="BM260" s="82"/>
      <c r="BN260" s="82"/>
      <c r="BO260" s="82"/>
      <c r="BP260" s="82"/>
      <c r="BQ260" s="82"/>
      <c r="BR260" s="82"/>
      <c r="BS260" s="82"/>
      <c r="BT260" s="82"/>
      <c r="BU260" s="82"/>
      <c r="BV260" s="82"/>
      <c r="BW260" s="82"/>
      <c r="BX260" s="82"/>
      <c r="BY260" s="82"/>
      <c r="BZ260" s="82"/>
      <c r="CA260" s="82"/>
      <c r="CB260" s="82"/>
      <c r="CC260" s="82"/>
      <c r="CD260" s="82"/>
    </row>
    <row r="261" spans="1:82" s="10" customFormat="1" ht="34.5" hidden="1" customHeight="1" outlineLevel="1" thickBot="1" x14ac:dyDescent="0.35">
      <c r="A261" s="570" t="str">
        <f>'Step 3.3 Heating System'!A159</f>
        <v>LC System 40</v>
      </c>
      <c r="B261" s="827" t="str">
        <f>IF('Step 3.3 Heating System'!D159="","",'Step 3.3 Heating System'!D159)</f>
        <v/>
      </c>
      <c r="C261" s="313"/>
      <c r="D261" s="313"/>
      <c r="E261" s="825" t="str">
        <f>IF(OR(B261="",C261="",D261="",'Step 3.3 Heating System'!D159="")=TRUE,"",'Step 3.3 Heating System'!C159)</f>
        <v/>
      </c>
      <c r="F261" s="1769"/>
      <c r="G261" s="1770"/>
      <c r="H261" s="326"/>
      <c r="I261" s="314"/>
      <c r="J261" s="784"/>
      <c r="K261" s="314"/>
      <c r="L261" s="316"/>
      <c r="M261" s="316"/>
      <c r="N261" s="640">
        <f>IF('Step 3.3 Heating System'!W159="","",'Step 3.3 Heating System'!W159)</f>
        <v>0</v>
      </c>
      <c r="O261" s="457" t="str">
        <f t="shared" si="64"/>
        <v/>
      </c>
      <c r="P261" s="458" t="str">
        <f t="shared" si="60"/>
        <v/>
      </c>
      <c r="Q261" s="641" t="str">
        <f t="shared" si="65"/>
        <v/>
      </c>
      <c r="R261" s="458" t="str">
        <f t="shared" si="66"/>
        <v/>
      </c>
      <c r="S261" s="458" t="str">
        <f t="shared" si="61"/>
        <v/>
      </c>
      <c r="T261" s="642" t="str">
        <f t="shared" si="67"/>
        <v/>
      </c>
      <c r="U261" s="453" t="str">
        <f t="shared" si="68"/>
        <v/>
      </c>
      <c r="X261" s="108" t="str">
        <f>IF(B261="","",IF($C$9&lt;VLOOKUP(B261,'Eligible Technologies'!D:G,4,FALSE),$C$9,VLOOKUP(B261,'Eligible Technologies'!D:G,4,FALSE)))</f>
        <v/>
      </c>
      <c r="Y261" s="40" t="e">
        <f t="shared" si="54"/>
        <v>#VALUE!</v>
      </c>
      <c r="Z261" s="25" t="str">
        <f ca="1">IFERROR(IF($D$9 = "*Multi*",AVERAGE($AI$333:INDIRECT(CONCATENATE("Ai"&amp;Y261))),AVERAGE($AI$332:INDIRECT(CONCATENATE("Ai"&amp;Y261)))),"")</f>
        <v/>
      </c>
      <c r="AA261" s="23"/>
      <c r="AB261" s="109" t="str">
        <f t="shared" si="62"/>
        <v/>
      </c>
      <c r="AC261" s="109" t="str">
        <f t="shared" si="57"/>
        <v/>
      </c>
      <c r="AD261" s="110">
        <f t="shared" si="63"/>
        <v>0</v>
      </c>
      <c r="AE261" s="350" t="e">
        <f t="shared" si="69"/>
        <v>#DIV/0!</v>
      </c>
      <c r="AF261" s="415" t="e">
        <f ca="1">AVERAGEIF('Step 3.3 Heating System'!$C$12:$C$113,'Step 4 Support Tool'!E261,'Step 3.3 Heating System'!$K$12:$K$111)</f>
        <v>#DIV/0!</v>
      </c>
      <c r="AH261" s="32"/>
      <c r="AJ261" s="27"/>
      <c r="AK261" s="27"/>
      <c r="AL261" s="23"/>
      <c r="AM261" s="23"/>
      <c r="AO261" s="33"/>
      <c r="AR261" s="26"/>
      <c r="AS261" s="26"/>
      <c r="AT261" s="322" t="s">
        <v>764</v>
      </c>
      <c r="AU261" s="304"/>
      <c r="AV261" s="90"/>
      <c r="AW261" s="88"/>
      <c r="AX261" s="88"/>
      <c r="AY261" s="88"/>
      <c r="AZ261" s="87"/>
      <c r="BA261" s="87"/>
      <c r="BB261" s="87"/>
      <c r="BC261" s="87"/>
      <c r="BD261" s="87"/>
      <c r="BE261" s="87"/>
      <c r="BF261" s="87"/>
      <c r="BG261" s="87"/>
      <c r="BH261" s="87"/>
      <c r="BI261" s="82"/>
      <c r="BJ261" s="82"/>
      <c r="BK261" s="82"/>
      <c r="BL261" s="82"/>
      <c r="BM261" s="82"/>
      <c r="BN261" s="82"/>
      <c r="BO261" s="82"/>
      <c r="BP261" s="82"/>
      <c r="BQ261" s="82"/>
      <c r="BR261" s="82"/>
      <c r="BS261" s="82"/>
      <c r="BT261" s="82"/>
      <c r="BU261" s="82"/>
      <c r="BV261" s="82"/>
      <c r="BW261" s="82"/>
      <c r="BX261" s="82"/>
      <c r="BY261" s="82"/>
      <c r="BZ261" s="82"/>
      <c r="CA261" s="82"/>
      <c r="CB261" s="82"/>
      <c r="CC261" s="82"/>
      <c r="CD261" s="82"/>
    </row>
    <row r="262" spans="1:82" s="10" customFormat="1" ht="34.5" hidden="1" customHeight="1" outlineLevel="1" thickBot="1" x14ac:dyDescent="0.35">
      <c r="A262" s="570" t="str">
        <f>'Step 3.3 Heating System'!A160</f>
        <v>LC System 41</v>
      </c>
      <c r="B262" s="827" t="str">
        <f>IF('Step 3.3 Heating System'!D160="","",'Step 3.3 Heating System'!D160)</f>
        <v/>
      </c>
      <c r="C262" s="313"/>
      <c r="D262" s="313"/>
      <c r="E262" s="825" t="str">
        <f>IF(OR(B262="",C262="",D262="",'Step 3.3 Heating System'!D160="")=TRUE,"",'Step 3.3 Heating System'!C160)</f>
        <v/>
      </c>
      <c r="F262" s="1769"/>
      <c r="G262" s="1770"/>
      <c r="H262" s="326"/>
      <c r="I262" s="314"/>
      <c r="J262" s="784"/>
      <c r="K262" s="314"/>
      <c r="L262" s="316"/>
      <c r="M262" s="316"/>
      <c r="N262" s="640">
        <f>IF('Step 3.3 Heating System'!W160="","",'Step 3.3 Heating System'!W160)</f>
        <v>0</v>
      </c>
      <c r="O262" s="457" t="str">
        <f t="shared" si="64"/>
        <v/>
      </c>
      <c r="P262" s="458" t="str">
        <f t="shared" si="60"/>
        <v/>
      </c>
      <c r="Q262" s="641" t="str">
        <f t="shared" si="65"/>
        <v/>
      </c>
      <c r="R262" s="458" t="str">
        <f t="shared" si="66"/>
        <v/>
      </c>
      <c r="S262" s="458" t="str">
        <f t="shared" si="61"/>
        <v/>
      </c>
      <c r="T262" s="642" t="str">
        <f t="shared" si="67"/>
        <v/>
      </c>
      <c r="U262" s="453" t="str">
        <f t="shared" si="68"/>
        <v/>
      </c>
      <c r="X262" s="108" t="str">
        <f>IF(B262="","",IF($C$9&lt;VLOOKUP(B262,'Eligible Technologies'!D:G,4,FALSE),$C$9,VLOOKUP(B262,'Eligible Technologies'!D:G,4,FALSE)))</f>
        <v/>
      </c>
      <c r="Y262" s="40" t="e">
        <f t="shared" si="54"/>
        <v>#VALUE!</v>
      </c>
      <c r="Z262" s="25" t="str">
        <f ca="1">IFERROR(IF($D$9 = "*Multi*",AVERAGE($AI$333:INDIRECT(CONCATENATE("Ai"&amp;Y262))),AVERAGE($AI$332:INDIRECT(CONCATENATE("Ai"&amp;Y262)))),"")</f>
        <v/>
      </c>
      <c r="AA262" s="23"/>
      <c r="AB262" s="109" t="str">
        <f t="shared" si="62"/>
        <v/>
      </c>
      <c r="AC262" s="109" t="str">
        <f t="shared" si="57"/>
        <v/>
      </c>
      <c r="AD262" s="110">
        <f t="shared" si="63"/>
        <v>0</v>
      </c>
      <c r="AE262" s="350" t="e">
        <f t="shared" si="69"/>
        <v>#DIV/0!</v>
      </c>
      <c r="AF262" s="415" t="e">
        <f ca="1">AVERAGEIF('Step 3.3 Heating System'!$C$12:$C$113,'Step 4 Support Tool'!E262,'Step 3.3 Heating System'!$K$12:$K$111)</f>
        <v>#DIV/0!</v>
      </c>
      <c r="AH262" s="32"/>
      <c r="AJ262" s="27"/>
      <c r="AK262" s="27"/>
      <c r="AL262" s="23"/>
      <c r="AM262" s="23"/>
      <c r="AO262" s="33"/>
      <c r="AR262" s="26"/>
      <c r="AS262" s="26"/>
      <c r="AT262" s="322" t="s">
        <v>764</v>
      </c>
      <c r="AU262" s="304"/>
      <c r="AV262" s="90"/>
      <c r="AW262" s="88"/>
      <c r="AX262" s="88"/>
      <c r="AY262" s="88"/>
      <c r="AZ262" s="87"/>
      <c r="BA262" s="87"/>
      <c r="BB262" s="87"/>
      <c r="BC262" s="87"/>
      <c r="BD262" s="87"/>
      <c r="BE262" s="87"/>
      <c r="BF262" s="87"/>
      <c r="BG262" s="87"/>
      <c r="BH262" s="87"/>
      <c r="BI262" s="82"/>
      <c r="BJ262" s="82"/>
      <c r="BK262" s="82"/>
      <c r="BL262" s="82"/>
      <c r="BM262" s="82"/>
      <c r="BN262" s="82"/>
      <c r="BO262" s="82"/>
      <c r="BP262" s="82"/>
      <c r="BQ262" s="82"/>
      <c r="BR262" s="82"/>
      <c r="BS262" s="82"/>
      <c r="BT262" s="82"/>
      <c r="BU262" s="82"/>
      <c r="BV262" s="82"/>
      <c r="BW262" s="82"/>
      <c r="BX262" s="82"/>
      <c r="BY262" s="82"/>
      <c r="BZ262" s="82"/>
      <c r="CA262" s="82"/>
      <c r="CB262" s="82"/>
      <c r="CC262" s="82"/>
      <c r="CD262" s="82"/>
    </row>
    <row r="263" spans="1:82" s="10" customFormat="1" ht="34.5" hidden="1" customHeight="1" outlineLevel="1" thickBot="1" x14ac:dyDescent="0.35">
      <c r="A263" s="570" t="str">
        <f>'Step 3.3 Heating System'!A161</f>
        <v>LC System 42</v>
      </c>
      <c r="B263" s="827" t="str">
        <f>IF('Step 3.3 Heating System'!D161="","",'Step 3.3 Heating System'!D161)</f>
        <v/>
      </c>
      <c r="C263" s="313"/>
      <c r="D263" s="313"/>
      <c r="E263" s="825" t="str">
        <f>IF(OR(B263="",C263="",D263="",'Step 3.3 Heating System'!D161="")=TRUE,"",'Step 3.3 Heating System'!C161)</f>
        <v/>
      </c>
      <c r="F263" s="1769"/>
      <c r="G263" s="1770"/>
      <c r="H263" s="326"/>
      <c r="I263" s="314"/>
      <c r="J263" s="784"/>
      <c r="K263" s="314"/>
      <c r="L263" s="316"/>
      <c r="M263" s="316"/>
      <c r="N263" s="640">
        <f>IF('Step 3.3 Heating System'!W161="","",'Step 3.3 Heating System'!W161)</f>
        <v>0</v>
      </c>
      <c r="O263" s="457" t="str">
        <f t="shared" si="64"/>
        <v/>
      </c>
      <c r="P263" s="458" t="str">
        <f t="shared" si="60"/>
        <v/>
      </c>
      <c r="Q263" s="641" t="str">
        <f t="shared" si="65"/>
        <v/>
      </c>
      <c r="R263" s="458" t="str">
        <f t="shared" si="66"/>
        <v/>
      </c>
      <c r="S263" s="458" t="str">
        <f t="shared" si="61"/>
        <v/>
      </c>
      <c r="T263" s="642" t="str">
        <f t="shared" si="67"/>
        <v/>
      </c>
      <c r="U263" s="453" t="str">
        <f t="shared" si="68"/>
        <v/>
      </c>
      <c r="X263" s="108" t="str">
        <f>IF(B263="","",IF($C$9&lt;VLOOKUP(B263,'Eligible Technologies'!D:G,4,FALSE),$C$9,VLOOKUP(B263,'Eligible Technologies'!D:G,4,FALSE)))</f>
        <v/>
      </c>
      <c r="Y263" s="40" t="e">
        <f t="shared" si="54"/>
        <v>#VALUE!</v>
      </c>
      <c r="Z263" s="25" t="str">
        <f ca="1">IFERROR(IF($D$9 = "*Multi*",AVERAGE($AI$333:INDIRECT(CONCATENATE("Ai"&amp;Y263))),AVERAGE($AI$332:INDIRECT(CONCATENATE("Ai"&amp;Y263)))),"")</f>
        <v/>
      </c>
      <c r="AA263" s="23"/>
      <c r="AB263" s="109" t="str">
        <f t="shared" si="62"/>
        <v/>
      </c>
      <c r="AC263" s="109" t="str">
        <f t="shared" si="57"/>
        <v/>
      </c>
      <c r="AD263" s="110">
        <f t="shared" si="63"/>
        <v>0</v>
      </c>
      <c r="AE263" s="350" t="e">
        <f t="shared" si="69"/>
        <v>#DIV/0!</v>
      </c>
      <c r="AF263" s="415" t="e">
        <f ca="1">AVERAGEIF('Step 3.3 Heating System'!$C$12:$C$113,'Step 4 Support Tool'!E263,'Step 3.3 Heating System'!$K$12:$K$111)</f>
        <v>#DIV/0!</v>
      </c>
      <c r="AH263" s="32"/>
      <c r="AJ263" s="27"/>
      <c r="AK263" s="27"/>
      <c r="AL263" s="23"/>
      <c r="AM263" s="23"/>
      <c r="AO263" s="33"/>
      <c r="AR263" s="26"/>
      <c r="AS263" s="26"/>
      <c r="AT263" s="322" t="s">
        <v>764</v>
      </c>
      <c r="AU263" s="304"/>
      <c r="AV263" s="90"/>
      <c r="AW263" s="88"/>
      <c r="AX263" s="88"/>
      <c r="AY263" s="88"/>
      <c r="AZ263" s="87"/>
      <c r="BA263" s="87"/>
      <c r="BB263" s="87"/>
      <c r="BC263" s="87"/>
      <c r="BD263" s="87"/>
      <c r="BE263" s="87"/>
      <c r="BF263" s="87"/>
      <c r="BG263" s="87"/>
      <c r="BH263" s="87"/>
      <c r="BI263" s="82"/>
      <c r="BJ263" s="82"/>
      <c r="BK263" s="82"/>
      <c r="BL263" s="82"/>
      <c r="BM263" s="82"/>
      <c r="BN263" s="82"/>
      <c r="BO263" s="82"/>
      <c r="BP263" s="82"/>
      <c r="BQ263" s="82"/>
      <c r="BR263" s="82"/>
      <c r="BS263" s="82"/>
      <c r="BT263" s="82"/>
      <c r="BU263" s="82"/>
      <c r="BV263" s="82"/>
      <c r="BW263" s="82"/>
      <c r="BX263" s="82"/>
      <c r="BY263" s="82"/>
      <c r="BZ263" s="82"/>
      <c r="CA263" s="82"/>
      <c r="CB263" s="82"/>
      <c r="CC263" s="82"/>
      <c r="CD263" s="82"/>
    </row>
    <row r="264" spans="1:82" s="10" customFormat="1" ht="34.5" hidden="1" customHeight="1" outlineLevel="1" thickBot="1" x14ac:dyDescent="0.35">
      <c r="A264" s="570" t="str">
        <f>'Step 3.3 Heating System'!A162</f>
        <v>LC System 43</v>
      </c>
      <c r="B264" s="827" t="str">
        <f>IF('Step 3.3 Heating System'!D162="","",'Step 3.3 Heating System'!D162)</f>
        <v/>
      </c>
      <c r="C264" s="313"/>
      <c r="D264" s="313"/>
      <c r="E264" s="825" t="str">
        <f>IF(OR(B264="",C264="",D264="",'Step 3.3 Heating System'!D162="")=TRUE,"",'Step 3.3 Heating System'!C162)</f>
        <v/>
      </c>
      <c r="F264" s="1769"/>
      <c r="G264" s="1770"/>
      <c r="H264" s="326"/>
      <c r="I264" s="314"/>
      <c r="J264" s="784"/>
      <c r="K264" s="314"/>
      <c r="L264" s="316"/>
      <c r="M264" s="316"/>
      <c r="N264" s="640">
        <f>IF('Step 3.3 Heating System'!W162="","",'Step 3.3 Heating System'!W162)</f>
        <v>0</v>
      </c>
      <c r="O264" s="457" t="str">
        <f t="shared" si="64"/>
        <v/>
      </c>
      <c r="P264" s="458" t="str">
        <f t="shared" si="60"/>
        <v/>
      </c>
      <c r="Q264" s="641" t="str">
        <f t="shared" si="65"/>
        <v/>
      </c>
      <c r="R264" s="458" t="str">
        <f t="shared" si="66"/>
        <v/>
      </c>
      <c r="S264" s="458" t="str">
        <f t="shared" si="61"/>
        <v/>
      </c>
      <c r="T264" s="642" t="str">
        <f t="shared" si="67"/>
        <v/>
      </c>
      <c r="U264" s="453" t="str">
        <f t="shared" si="68"/>
        <v/>
      </c>
      <c r="X264" s="108" t="str">
        <f>IF(B264="","",IF($C$9&lt;VLOOKUP(B264,'Eligible Technologies'!D:G,4,FALSE),$C$9,VLOOKUP(B264,'Eligible Technologies'!D:G,4,FALSE)))</f>
        <v/>
      </c>
      <c r="Y264" s="40" t="e">
        <f t="shared" si="54"/>
        <v>#VALUE!</v>
      </c>
      <c r="Z264" s="25" t="str">
        <f ca="1">IFERROR(IF($D$9 = "*Multi*",AVERAGE($AI$333:INDIRECT(CONCATENATE("Ai"&amp;Y264))),AVERAGE($AI$332:INDIRECT(CONCATENATE("Ai"&amp;Y264)))),"")</f>
        <v/>
      </c>
      <c r="AA264" s="23"/>
      <c r="AB264" s="109" t="str">
        <f t="shared" si="62"/>
        <v/>
      </c>
      <c r="AC264" s="109" t="str">
        <f t="shared" si="57"/>
        <v/>
      </c>
      <c r="AD264" s="110">
        <f t="shared" si="63"/>
        <v>0</v>
      </c>
      <c r="AE264" s="350" t="e">
        <f t="shared" si="69"/>
        <v>#DIV/0!</v>
      </c>
      <c r="AF264" s="415" t="e">
        <f ca="1">AVERAGEIF('Step 3.3 Heating System'!$C$12:$C$113,'Step 4 Support Tool'!E264,'Step 3.3 Heating System'!$K$12:$K$111)</f>
        <v>#DIV/0!</v>
      </c>
      <c r="AH264" s="32"/>
      <c r="AJ264" s="27"/>
      <c r="AK264" s="27"/>
      <c r="AL264" s="23"/>
      <c r="AM264" s="23"/>
      <c r="AO264" s="33"/>
      <c r="AR264" s="26"/>
      <c r="AS264" s="26"/>
      <c r="AT264" s="322" t="s">
        <v>764</v>
      </c>
      <c r="AU264" s="304"/>
      <c r="AV264" s="90"/>
      <c r="AW264" s="88"/>
      <c r="AX264" s="88"/>
      <c r="AY264" s="88"/>
      <c r="AZ264" s="87"/>
      <c r="BA264" s="87"/>
      <c r="BB264" s="87"/>
      <c r="BC264" s="87"/>
      <c r="BD264" s="87"/>
      <c r="BE264" s="87"/>
      <c r="BF264" s="87"/>
      <c r="BG264" s="87"/>
      <c r="BH264" s="87"/>
      <c r="BI264" s="82"/>
      <c r="BJ264" s="82"/>
      <c r="BK264" s="82"/>
      <c r="BL264" s="82"/>
      <c r="BM264" s="82"/>
      <c r="BN264" s="82"/>
      <c r="BO264" s="82"/>
      <c r="BP264" s="82"/>
      <c r="BQ264" s="82"/>
      <c r="BR264" s="82"/>
      <c r="BS264" s="82"/>
      <c r="BT264" s="82"/>
      <c r="BU264" s="82"/>
      <c r="BV264" s="82"/>
      <c r="BW264" s="82"/>
      <c r="BX264" s="82"/>
      <c r="BY264" s="82"/>
      <c r="BZ264" s="82"/>
      <c r="CA264" s="82"/>
      <c r="CB264" s="82"/>
      <c r="CC264" s="82"/>
      <c r="CD264" s="82"/>
    </row>
    <row r="265" spans="1:82" s="10" customFormat="1" ht="34.5" hidden="1" customHeight="1" outlineLevel="1" thickBot="1" x14ac:dyDescent="0.35">
      <c r="A265" s="570" t="str">
        <f>'Step 3.3 Heating System'!A163</f>
        <v>LC System 44</v>
      </c>
      <c r="B265" s="827" t="str">
        <f>IF('Step 3.3 Heating System'!D163="","",'Step 3.3 Heating System'!D163)</f>
        <v/>
      </c>
      <c r="C265" s="313"/>
      <c r="D265" s="313"/>
      <c r="E265" s="825" t="str">
        <f>IF(OR(B265="",C265="",D265="",'Step 3.3 Heating System'!D163="")=TRUE,"",'Step 3.3 Heating System'!C163)</f>
        <v/>
      </c>
      <c r="F265" s="1769"/>
      <c r="G265" s="1770"/>
      <c r="H265" s="326"/>
      <c r="I265" s="314"/>
      <c r="J265" s="784"/>
      <c r="K265" s="314"/>
      <c r="L265" s="316"/>
      <c r="M265" s="316"/>
      <c r="N265" s="640">
        <f>IF('Step 3.3 Heating System'!W163="","",'Step 3.3 Heating System'!W163)</f>
        <v>0</v>
      </c>
      <c r="O265" s="457" t="str">
        <f t="shared" si="64"/>
        <v/>
      </c>
      <c r="P265" s="458" t="str">
        <f t="shared" si="60"/>
        <v/>
      </c>
      <c r="Q265" s="641" t="str">
        <f t="shared" si="65"/>
        <v/>
      </c>
      <c r="R265" s="458" t="str">
        <f t="shared" si="66"/>
        <v/>
      </c>
      <c r="S265" s="458" t="str">
        <f t="shared" si="61"/>
        <v/>
      </c>
      <c r="T265" s="642" t="str">
        <f t="shared" si="67"/>
        <v/>
      </c>
      <c r="U265" s="453" t="str">
        <f t="shared" si="68"/>
        <v/>
      </c>
      <c r="X265" s="108" t="str">
        <f>IF(B265="","",IF($C$9&lt;VLOOKUP(B265,'Eligible Technologies'!D:G,4,FALSE),$C$9,VLOOKUP(B265,'Eligible Technologies'!D:G,4,FALSE)))</f>
        <v/>
      </c>
      <c r="Y265" s="40" t="e">
        <f t="shared" si="54"/>
        <v>#VALUE!</v>
      </c>
      <c r="Z265" s="25" t="str">
        <f ca="1">IFERROR(IF($D$9 = "*Multi*",AVERAGE($AI$333:INDIRECT(CONCATENATE("Ai"&amp;Y265))),AVERAGE($AI$332:INDIRECT(CONCATENATE("Ai"&amp;Y265)))),"")</f>
        <v/>
      </c>
      <c r="AA265" s="23"/>
      <c r="AB265" s="109" t="str">
        <f t="shared" si="62"/>
        <v/>
      </c>
      <c r="AC265" s="109" t="str">
        <f t="shared" si="57"/>
        <v/>
      </c>
      <c r="AD265" s="110">
        <f t="shared" si="63"/>
        <v>0</v>
      </c>
      <c r="AE265" s="350" t="e">
        <f t="shared" si="69"/>
        <v>#DIV/0!</v>
      </c>
      <c r="AF265" s="415" t="e">
        <f ca="1">AVERAGEIF('Step 3.3 Heating System'!$C$12:$C$113,'Step 4 Support Tool'!E265,'Step 3.3 Heating System'!$K$12:$K$111)</f>
        <v>#DIV/0!</v>
      </c>
      <c r="AH265" s="32"/>
      <c r="AJ265" s="27"/>
      <c r="AK265" s="27"/>
      <c r="AL265" s="23"/>
      <c r="AM265" s="23"/>
      <c r="AO265" s="33"/>
      <c r="AR265" s="26"/>
      <c r="AS265" s="26"/>
      <c r="AT265" s="322" t="s">
        <v>764</v>
      </c>
      <c r="AU265" s="304"/>
      <c r="AV265" s="90"/>
      <c r="AW265" s="88"/>
      <c r="AX265" s="88"/>
      <c r="AY265" s="88"/>
      <c r="AZ265" s="87"/>
      <c r="BA265" s="87"/>
      <c r="BB265" s="87"/>
      <c r="BC265" s="87"/>
      <c r="BD265" s="87"/>
      <c r="BE265" s="87"/>
      <c r="BF265" s="87"/>
      <c r="BG265" s="87"/>
      <c r="BH265" s="87"/>
      <c r="BI265" s="82"/>
      <c r="BJ265" s="82"/>
      <c r="BK265" s="82"/>
      <c r="BL265" s="82"/>
      <c r="BM265" s="82"/>
      <c r="BN265" s="82"/>
      <c r="BO265" s="82"/>
      <c r="BP265" s="82"/>
      <c r="BQ265" s="82"/>
      <c r="BR265" s="82"/>
      <c r="BS265" s="82"/>
      <c r="BT265" s="82"/>
      <c r="BU265" s="82"/>
      <c r="BV265" s="82"/>
      <c r="BW265" s="82"/>
      <c r="BX265" s="82"/>
      <c r="BY265" s="82"/>
      <c r="BZ265" s="82"/>
      <c r="CA265" s="82"/>
      <c r="CB265" s="82"/>
      <c r="CC265" s="82"/>
      <c r="CD265" s="82"/>
    </row>
    <row r="266" spans="1:82" s="10" customFormat="1" ht="34.5" hidden="1" customHeight="1" outlineLevel="1" thickBot="1" x14ac:dyDescent="0.35">
      <c r="A266" s="570" t="str">
        <f>'Step 3.3 Heating System'!A164</f>
        <v>LC System 45</v>
      </c>
      <c r="B266" s="827" t="str">
        <f>IF('Step 3.3 Heating System'!D164="","",'Step 3.3 Heating System'!D164)</f>
        <v/>
      </c>
      <c r="C266" s="313"/>
      <c r="D266" s="313"/>
      <c r="E266" s="825" t="str">
        <f>IF(OR(B266="",C266="",D266="",'Step 3.3 Heating System'!D164="")=TRUE,"",'Step 3.3 Heating System'!C164)</f>
        <v/>
      </c>
      <c r="F266" s="1769"/>
      <c r="G266" s="1770"/>
      <c r="H266" s="326"/>
      <c r="I266" s="314"/>
      <c r="J266" s="784"/>
      <c r="K266" s="314"/>
      <c r="L266" s="316"/>
      <c r="M266" s="316"/>
      <c r="N266" s="640">
        <f>IF('Step 3.3 Heating System'!W164="","",'Step 3.3 Heating System'!W164)</f>
        <v>0</v>
      </c>
      <c r="O266" s="457" t="str">
        <f t="shared" si="64"/>
        <v/>
      </c>
      <c r="P266" s="458" t="str">
        <f t="shared" si="60"/>
        <v/>
      </c>
      <c r="Q266" s="641" t="str">
        <f t="shared" si="65"/>
        <v/>
      </c>
      <c r="R266" s="458" t="str">
        <f t="shared" si="66"/>
        <v/>
      </c>
      <c r="S266" s="458" t="str">
        <f t="shared" si="61"/>
        <v/>
      </c>
      <c r="T266" s="642" t="str">
        <f t="shared" si="67"/>
        <v/>
      </c>
      <c r="U266" s="453" t="str">
        <f t="shared" si="68"/>
        <v/>
      </c>
      <c r="X266" s="108" t="str">
        <f>IF(B266="","",IF($C$9&lt;VLOOKUP(B266,'Eligible Technologies'!D:G,4,FALSE),$C$9,VLOOKUP(B266,'Eligible Technologies'!D:G,4,FALSE)))</f>
        <v/>
      </c>
      <c r="Y266" s="40" t="e">
        <f t="shared" si="54"/>
        <v>#VALUE!</v>
      </c>
      <c r="Z266" s="25" t="str">
        <f ca="1">IFERROR(IF($D$9 = "*Multi*",AVERAGE($AI$333:INDIRECT(CONCATENATE("Ai"&amp;Y266))),AVERAGE($AI$332:INDIRECT(CONCATENATE("Ai"&amp;Y266)))),"")</f>
        <v/>
      </c>
      <c r="AA266" s="23"/>
      <c r="AB266" s="109" t="str">
        <f t="shared" si="62"/>
        <v/>
      </c>
      <c r="AC266" s="109" t="str">
        <f t="shared" si="57"/>
        <v/>
      </c>
      <c r="AD266" s="110">
        <f t="shared" si="63"/>
        <v>0</v>
      </c>
      <c r="AE266" s="350" t="e">
        <f t="shared" si="69"/>
        <v>#DIV/0!</v>
      </c>
      <c r="AF266" s="415" t="e">
        <f ca="1">AVERAGEIF('Step 3.3 Heating System'!$C$12:$C$113,'Step 4 Support Tool'!E266,'Step 3.3 Heating System'!$K$12:$K$111)</f>
        <v>#DIV/0!</v>
      </c>
      <c r="AH266" s="32"/>
      <c r="AJ266" s="27"/>
      <c r="AK266" s="27"/>
      <c r="AL266" s="23"/>
      <c r="AM266" s="23"/>
      <c r="AO266" s="33"/>
      <c r="AR266" s="26"/>
      <c r="AS266" s="26"/>
      <c r="AT266" s="322" t="s">
        <v>764</v>
      </c>
      <c r="AU266" s="304"/>
      <c r="AV266" s="90"/>
      <c r="AW266" s="88"/>
      <c r="AX266" s="88"/>
      <c r="AY266" s="88"/>
      <c r="AZ266" s="87"/>
      <c r="BA266" s="87"/>
      <c r="BB266" s="87"/>
      <c r="BC266" s="87"/>
      <c r="BD266" s="87"/>
      <c r="BE266" s="87"/>
      <c r="BF266" s="87"/>
      <c r="BG266" s="87"/>
      <c r="BH266" s="87"/>
      <c r="BI266" s="82"/>
      <c r="BJ266" s="82"/>
      <c r="BK266" s="82"/>
      <c r="BL266" s="82"/>
      <c r="BM266" s="82"/>
      <c r="BN266" s="82"/>
      <c r="BO266" s="82"/>
      <c r="BP266" s="82"/>
      <c r="BQ266" s="82"/>
      <c r="BR266" s="82"/>
      <c r="BS266" s="82"/>
      <c r="BT266" s="82"/>
      <c r="BU266" s="82"/>
      <c r="BV266" s="82"/>
      <c r="BW266" s="82"/>
      <c r="BX266" s="82"/>
      <c r="BY266" s="82"/>
      <c r="BZ266" s="82"/>
      <c r="CA266" s="82"/>
      <c r="CB266" s="82"/>
      <c r="CC266" s="82"/>
      <c r="CD266" s="82"/>
    </row>
    <row r="267" spans="1:82" s="10" customFormat="1" ht="34.5" hidden="1" customHeight="1" outlineLevel="1" thickBot="1" x14ac:dyDescent="0.35">
      <c r="A267" s="570" t="str">
        <f>'Step 3.3 Heating System'!A165</f>
        <v>LC System 46</v>
      </c>
      <c r="B267" s="827" t="str">
        <f>IF('Step 3.3 Heating System'!D165="","",'Step 3.3 Heating System'!D165)</f>
        <v/>
      </c>
      <c r="C267" s="313"/>
      <c r="D267" s="313"/>
      <c r="E267" s="825" t="str">
        <f>IF(OR(B267="",C267="",D267="",'Step 3.3 Heating System'!D165="")=TRUE,"",'Step 3.3 Heating System'!C165)</f>
        <v/>
      </c>
      <c r="F267" s="1769"/>
      <c r="G267" s="1770"/>
      <c r="H267" s="326"/>
      <c r="I267" s="314"/>
      <c r="J267" s="784"/>
      <c r="K267" s="314"/>
      <c r="L267" s="316"/>
      <c r="M267" s="316"/>
      <c r="N267" s="640">
        <f>IF('Step 3.3 Heating System'!W165="","",'Step 3.3 Heating System'!W165)</f>
        <v>0</v>
      </c>
      <c r="O267" s="457" t="str">
        <f t="shared" si="64"/>
        <v/>
      </c>
      <c r="P267" s="458" t="str">
        <f t="shared" si="60"/>
        <v/>
      </c>
      <c r="Q267" s="641" t="str">
        <f t="shared" si="65"/>
        <v/>
      </c>
      <c r="R267" s="458" t="str">
        <f t="shared" si="66"/>
        <v/>
      </c>
      <c r="S267" s="458" t="str">
        <f t="shared" si="61"/>
        <v/>
      </c>
      <c r="T267" s="642" t="str">
        <f t="shared" si="67"/>
        <v/>
      </c>
      <c r="U267" s="453" t="str">
        <f t="shared" si="68"/>
        <v/>
      </c>
      <c r="X267" s="108" t="str">
        <f>IF(B267="","",IF($C$9&lt;VLOOKUP(B267,'Eligible Technologies'!D:G,4,FALSE),$C$9,VLOOKUP(B267,'Eligible Technologies'!D:G,4,FALSE)))</f>
        <v/>
      </c>
      <c r="Y267" s="40" t="e">
        <f t="shared" si="54"/>
        <v>#VALUE!</v>
      </c>
      <c r="Z267" s="25" t="str">
        <f ca="1">IFERROR(IF($D$9 = "*Multi*",AVERAGE($AI$333:INDIRECT(CONCATENATE("Ai"&amp;Y267))),AVERAGE($AI$332:INDIRECT(CONCATENATE("Ai"&amp;Y267)))),"")</f>
        <v/>
      </c>
      <c r="AA267" s="23"/>
      <c r="AB267" s="109" t="str">
        <f t="shared" si="62"/>
        <v/>
      </c>
      <c r="AC267" s="109" t="str">
        <f t="shared" si="57"/>
        <v/>
      </c>
      <c r="AD267" s="110">
        <f t="shared" si="63"/>
        <v>0</v>
      </c>
      <c r="AE267" s="350" t="e">
        <f t="shared" si="69"/>
        <v>#DIV/0!</v>
      </c>
      <c r="AF267" s="415" t="e">
        <f ca="1">AVERAGEIF('Step 3.3 Heating System'!$C$12:$C$113,'Step 4 Support Tool'!E267,'Step 3.3 Heating System'!$K$12:$K$111)</f>
        <v>#DIV/0!</v>
      </c>
      <c r="AH267" s="32"/>
      <c r="AJ267" s="27"/>
      <c r="AK267" s="27"/>
      <c r="AL267" s="23"/>
      <c r="AM267" s="23"/>
      <c r="AO267" s="33"/>
      <c r="AR267" s="26"/>
      <c r="AS267" s="26"/>
      <c r="AT267" s="322" t="s">
        <v>764</v>
      </c>
      <c r="AU267" s="304"/>
      <c r="AV267" s="90"/>
      <c r="AW267" s="88"/>
      <c r="AX267" s="88"/>
      <c r="AY267" s="88"/>
      <c r="AZ267" s="87"/>
      <c r="BA267" s="87"/>
      <c r="BB267" s="87"/>
      <c r="BC267" s="87"/>
      <c r="BD267" s="87"/>
      <c r="BE267" s="87"/>
      <c r="BF267" s="87"/>
      <c r="BG267" s="87"/>
      <c r="BH267" s="87"/>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row>
    <row r="268" spans="1:82" s="10" customFormat="1" ht="34.5" hidden="1" customHeight="1" outlineLevel="1" thickBot="1" x14ac:dyDescent="0.35">
      <c r="A268" s="570" t="str">
        <f>'Step 3.3 Heating System'!A166</f>
        <v>LC System 47</v>
      </c>
      <c r="B268" s="827" t="str">
        <f>IF('Step 3.3 Heating System'!D166="","",'Step 3.3 Heating System'!D166)</f>
        <v/>
      </c>
      <c r="C268" s="313"/>
      <c r="D268" s="313"/>
      <c r="E268" s="825" t="str">
        <f>IF(OR(B268="",C268="",D268="",'Step 3.3 Heating System'!D166="")=TRUE,"",'Step 3.3 Heating System'!C166)</f>
        <v/>
      </c>
      <c r="F268" s="1769"/>
      <c r="G268" s="1770"/>
      <c r="H268" s="326"/>
      <c r="I268" s="314"/>
      <c r="J268" s="784"/>
      <c r="K268" s="314"/>
      <c r="L268" s="316"/>
      <c r="M268" s="316"/>
      <c r="N268" s="640">
        <f>IF('Step 3.3 Heating System'!W166="","",'Step 3.3 Heating System'!W166)</f>
        <v>0</v>
      </c>
      <c r="O268" s="457" t="str">
        <f t="shared" si="64"/>
        <v/>
      </c>
      <c r="P268" s="458" t="str">
        <f t="shared" si="60"/>
        <v/>
      </c>
      <c r="Q268" s="641" t="str">
        <f t="shared" si="65"/>
        <v/>
      </c>
      <c r="R268" s="458" t="str">
        <f t="shared" si="66"/>
        <v/>
      </c>
      <c r="S268" s="458" t="str">
        <f t="shared" si="61"/>
        <v/>
      </c>
      <c r="T268" s="642" t="str">
        <f t="shared" si="67"/>
        <v/>
      </c>
      <c r="U268" s="453" t="str">
        <f t="shared" si="68"/>
        <v/>
      </c>
      <c r="X268" s="108" t="str">
        <f>IF(B268="","",IF($C$9&lt;VLOOKUP(B268,'Eligible Technologies'!D:G,4,FALSE),$C$9,VLOOKUP(B268,'Eligible Technologies'!D:G,4,FALSE)))</f>
        <v/>
      </c>
      <c r="Y268" s="40" t="e">
        <f t="shared" si="54"/>
        <v>#VALUE!</v>
      </c>
      <c r="Z268" s="25" t="str">
        <f ca="1">IFERROR(IF($D$9 = "*Multi*",AVERAGE($AI$333:INDIRECT(CONCATENATE("Ai"&amp;Y268))),AVERAGE($AI$332:INDIRECT(CONCATENATE("Ai"&amp;Y268)))),"")</f>
        <v/>
      </c>
      <c r="AA268" s="23"/>
      <c r="AB268" s="109" t="str">
        <f t="shared" si="62"/>
        <v/>
      </c>
      <c r="AC268" s="109" t="str">
        <f t="shared" si="57"/>
        <v/>
      </c>
      <c r="AD268" s="110">
        <f t="shared" si="63"/>
        <v>0</v>
      </c>
      <c r="AE268" s="350" t="e">
        <f t="shared" si="69"/>
        <v>#DIV/0!</v>
      </c>
      <c r="AF268" s="415" t="e">
        <f ca="1">AVERAGEIF('Step 3.3 Heating System'!$C$12:$C$113,'Step 4 Support Tool'!E268,'Step 3.3 Heating System'!$K$12:$K$111)</f>
        <v>#DIV/0!</v>
      </c>
      <c r="AH268" s="32"/>
      <c r="AJ268" s="27"/>
      <c r="AK268" s="27"/>
      <c r="AL268" s="23"/>
      <c r="AM268" s="23"/>
      <c r="AO268" s="33"/>
      <c r="AR268" s="26"/>
      <c r="AS268" s="26"/>
      <c r="AT268" s="322" t="s">
        <v>764</v>
      </c>
      <c r="AU268" s="304"/>
      <c r="AV268" s="90"/>
      <c r="AW268" s="88"/>
      <c r="AX268" s="88"/>
      <c r="AY268" s="88"/>
      <c r="AZ268" s="87"/>
      <c r="BA268" s="87"/>
      <c r="BB268" s="87"/>
      <c r="BC268" s="87"/>
      <c r="BD268" s="87"/>
      <c r="BE268" s="87"/>
      <c r="BF268" s="87"/>
      <c r="BG268" s="87"/>
      <c r="BH268" s="87"/>
      <c r="BI268" s="82"/>
      <c r="BJ268" s="82"/>
      <c r="BK268" s="82"/>
      <c r="BL268" s="82"/>
      <c r="BM268" s="82"/>
      <c r="BN268" s="82"/>
      <c r="BO268" s="82"/>
      <c r="BP268" s="82"/>
      <c r="BQ268" s="82"/>
      <c r="BR268" s="82"/>
      <c r="BS268" s="82"/>
      <c r="BT268" s="82"/>
      <c r="BU268" s="82"/>
      <c r="BV268" s="82"/>
      <c r="BW268" s="82"/>
      <c r="BX268" s="82"/>
      <c r="BY268" s="82"/>
      <c r="BZ268" s="82"/>
      <c r="CA268" s="82"/>
      <c r="CB268" s="82"/>
      <c r="CC268" s="82"/>
      <c r="CD268" s="82"/>
    </row>
    <row r="269" spans="1:82" s="10" customFormat="1" ht="34.5" hidden="1" customHeight="1" outlineLevel="1" thickBot="1" x14ac:dyDescent="0.35">
      <c r="A269" s="570" t="str">
        <f>'Step 3.3 Heating System'!A167</f>
        <v>LC System 48</v>
      </c>
      <c r="B269" s="827" t="str">
        <f>IF('Step 3.3 Heating System'!D167="","",'Step 3.3 Heating System'!D167)</f>
        <v/>
      </c>
      <c r="C269" s="313"/>
      <c r="D269" s="313"/>
      <c r="E269" s="825" t="str">
        <f>IF(OR(B269="",C269="",D269="",'Step 3.3 Heating System'!D167="")=TRUE,"",'Step 3.3 Heating System'!C167)</f>
        <v/>
      </c>
      <c r="F269" s="1769"/>
      <c r="G269" s="1770"/>
      <c r="H269" s="326"/>
      <c r="I269" s="314"/>
      <c r="J269" s="784"/>
      <c r="K269" s="314"/>
      <c r="L269" s="316"/>
      <c r="M269" s="316"/>
      <c r="N269" s="640">
        <f>IF('Step 3.3 Heating System'!W167="","",'Step 3.3 Heating System'!W167)</f>
        <v>0</v>
      </c>
      <c r="O269" s="457" t="str">
        <f t="shared" si="64"/>
        <v/>
      </c>
      <c r="P269" s="458" t="str">
        <f t="shared" si="60"/>
        <v/>
      </c>
      <c r="Q269" s="641" t="str">
        <f t="shared" si="65"/>
        <v/>
      </c>
      <c r="R269" s="458" t="str">
        <f t="shared" si="66"/>
        <v/>
      </c>
      <c r="S269" s="458" t="str">
        <f t="shared" si="61"/>
        <v/>
      </c>
      <c r="T269" s="642" t="str">
        <f t="shared" si="67"/>
        <v/>
      </c>
      <c r="U269" s="453" t="str">
        <f t="shared" si="68"/>
        <v/>
      </c>
      <c r="X269" s="108" t="str">
        <f>IF(B269="","",IF($C$9&lt;VLOOKUP(B269,'Eligible Technologies'!D:G,4,FALSE),$C$9,VLOOKUP(B269,'Eligible Technologies'!D:G,4,FALSE)))</f>
        <v/>
      </c>
      <c r="Y269" s="40" t="e">
        <f t="shared" si="54"/>
        <v>#VALUE!</v>
      </c>
      <c r="Z269" s="25" t="str">
        <f ca="1">IFERROR(IF($D$9 = "*Multi*",AVERAGE($AI$333:INDIRECT(CONCATENATE("Ai"&amp;Y269))),AVERAGE($AI$332:INDIRECT(CONCATENATE("Ai"&amp;Y269)))),"")</f>
        <v/>
      </c>
      <c r="AA269" s="23"/>
      <c r="AB269" s="109" t="str">
        <f t="shared" si="62"/>
        <v/>
      </c>
      <c r="AC269" s="109" t="str">
        <f t="shared" si="57"/>
        <v/>
      </c>
      <c r="AD269" s="110">
        <f t="shared" si="63"/>
        <v>0</v>
      </c>
      <c r="AE269" s="350" t="e">
        <f t="shared" si="69"/>
        <v>#DIV/0!</v>
      </c>
      <c r="AF269" s="415" t="e">
        <f ca="1">AVERAGEIF('Step 3.3 Heating System'!$C$12:$C$113,'Step 4 Support Tool'!E269,'Step 3.3 Heating System'!$K$12:$K$111)</f>
        <v>#DIV/0!</v>
      </c>
      <c r="AH269" s="32"/>
      <c r="AJ269" s="27"/>
      <c r="AK269" s="27"/>
      <c r="AL269" s="23"/>
      <c r="AM269" s="23"/>
      <c r="AO269" s="33"/>
      <c r="AR269" s="26"/>
      <c r="AS269" s="26"/>
      <c r="AT269" s="322" t="s">
        <v>764</v>
      </c>
      <c r="AU269" s="304"/>
      <c r="AV269" s="90"/>
      <c r="AW269" s="88"/>
      <c r="AX269" s="88"/>
      <c r="AY269" s="88"/>
      <c r="AZ269" s="87"/>
      <c r="BA269" s="87"/>
      <c r="BB269" s="87"/>
      <c r="BC269" s="87"/>
      <c r="BD269" s="87"/>
      <c r="BE269" s="87"/>
      <c r="BF269" s="87"/>
      <c r="BG269" s="87"/>
      <c r="BH269" s="87"/>
      <c r="BI269" s="82"/>
      <c r="BJ269" s="82"/>
      <c r="BK269" s="82"/>
      <c r="BL269" s="82"/>
      <c r="BM269" s="82"/>
      <c r="BN269" s="82"/>
      <c r="BO269" s="82"/>
      <c r="BP269" s="82"/>
      <c r="BQ269" s="82"/>
      <c r="BR269" s="82"/>
      <c r="BS269" s="82"/>
      <c r="BT269" s="82"/>
      <c r="BU269" s="82"/>
      <c r="BV269" s="82"/>
      <c r="BW269" s="82"/>
      <c r="BX269" s="82"/>
      <c r="BY269" s="82"/>
      <c r="BZ269" s="82"/>
      <c r="CA269" s="82"/>
      <c r="CB269" s="82"/>
      <c r="CC269" s="82"/>
      <c r="CD269" s="82"/>
    </row>
    <row r="270" spans="1:82" s="10" customFormat="1" ht="34.5" hidden="1" customHeight="1" outlineLevel="1" thickBot="1" x14ac:dyDescent="0.35">
      <c r="A270" s="570" t="str">
        <f>'Step 3.3 Heating System'!A168</f>
        <v>LC System 49</v>
      </c>
      <c r="B270" s="827" t="str">
        <f>IF('Step 3.3 Heating System'!D168="","",'Step 3.3 Heating System'!D168)</f>
        <v/>
      </c>
      <c r="C270" s="313"/>
      <c r="D270" s="313"/>
      <c r="E270" s="825" t="str">
        <f>IF(OR(B270="",C270="",D270="",'Step 3.3 Heating System'!D168="")=TRUE,"",'Step 3.3 Heating System'!C168)</f>
        <v/>
      </c>
      <c r="F270" s="1769"/>
      <c r="G270" s="1770"/>
      <c r="H270" s="326"/>
      <c r="I270" s="314"/>
      <c r="J270" s="784"/>
      <c r="K270" s="314"/>
      <c r="L270" s="316"/>
      <c r="M270" s="316"/>
      <c r="N270" s="640">
        <f>IF('Step 3.3 Heating System'!W168="","",'Step 3.3 Heating System'!W168)</f>
        <v>0</v>
      </c>
      <c r="O270" s="457" t="str">
        <f t="shared" si="64"/>
        <v/>
      </c>
      <c r="P270" s="458" t="str">
        <f t="shared" si="60"/>
        <v/>
      </c>
      <c r="Q270" s="641" t="str">
        <f t="shared" si="65"/>
        <v/>
      </c>
      <c r="R270" s="458" t="str">
        <f t="shared" si="66"/>
        <v/>
      </c>
      <c r="S270" s="458" t="str">
        <f t="shared" si="61"/>
        <v/>
      </c>
      <c r="T270" s="642" t="str">
        <f t="shared" si="67"/>
        <v/>
      </c>
      <c r="U270" s="453" t="str">
        <f t="shared" si="68"/>
        <v/>
      </c>
      <c r="X270" s="108" t="str">
        <f>IF(B270="","",IF($C$9&lt;VLOOKUP(B270,'Eligible Technologies'!D:G,4,FALSE),$C$9,VLOOKUP(B270,'Eligible Technologies'!D:G,4,FALSE)))</f>
        <v/>
      </c>
      <c r="Y270" s="40" t="e">
        <f t="shared" si="54"/>
        <v>#VALUE!</v>
      </c>
      <c r="Z270" s="25" t="str">
        <f ca="1">IFERROR(IF($D$9 = "*Multi*",AVERAGE($AI$333:INDIRECT(CONCATENATE("Ai"&amp;Y270))),AVERAGE($AI$332:INDIRECT(CONCATENATE("Ai"&amp;Y270)))),"")</f>
        <v/>
      </c>
      <c r="AA270" s="23"/>
      <c r="AB270" s="109" t="str">
        <f t="shared" si="62"/>
        <v/>
      </c>
      <c r="AC270" s="109" t="str">
        <f t="shared" si="57"/>
        <v/>
      </c>
      <c r="AD270" s="110">
        <f t="shared" si="63"/>
        <v>0</v>
      </c>
      <c r="AE270" s="350" t="e">
        <f t="shared" si="69"/>
        <v>#DIV/0!</v>
      </c>
      <c r="AF270" s="415" t="e">
        <f ca="1">AVERAGEIF('Step 3.3 Heating System'!$C$12:$C$113,'Step 4 Support Tool'!E270,'Step 3.3 Heating System'!$K$12:$K$111)</f>
        <v>#DIV/0!</v>
      </c>
      <c r="AH270" s="32"/>
      <c r="AJ270" s="27"/>
      <c r="AK270" s="27"/>
      <c r="AL270" s="23"/>
      <c r="AM270" s="23"/>
      <c r="AO270" s="33"/>
      <c r="AR270" s="26"/>
      <c r="AS270" s="26"/>
      <c r="AT270" s="322" t="s">
        <v>764</v>
      </c>
      <c r="AU270" s="304"/>
      <c r="AV270" s="90"/>
      <c r="AW270" s="88"/>
      <c r="AX270" s="88"/>
      <c r="AY270" s="88"/>
      <c r="AZ270" s="87"/>
      <c r="BA270" s="87"/>
      <c r="BB270" s="87"/>
      <c r="BC270" s="87"/>
      <c r="BD270" s="87"/>
      <c r="BE270" s="87"/>
      <c r="BF270" s="87"/>
      <c r="BG270" s="87"/>
      <c r="BH270" s="87"/>
      <c r="BI270" s="82"/>
      <c r="BJ270" s="82"/>
      <c r="BK270" s="82"/>
      <c r="BL270" s="82"/>
      <c r="BM270" s="82"/>
      <c r="BN270" s="82"/>
      <c r="BO270" s="82"/>
      <c r="BP270" s="82"/>
      <c r="BQ270" s="82"/>
      <c r="BR270" s="82"/>
      <c r="BS270" s="82"/>
      <c r="BT270" s="82"/>
      <c r="BU270" s="82"/>
      <c r="BV270" s="82"/>
      <c r="BW270" s="82"/>
      <c r="BX270" s="82"/>
      <c r="BY270" s="82"/>
      <c r="BZ270" s="82"/>
      <c r="CA270" s="82"/>
      <c r="CB270" s="82"/>
      <c r="CC270" s="82"/>
      <c r="CD270" s="82"/>
    </row>
    <row r="271" spans="1:82" s="10" customFormat="1" ht="34.5" hidden="1" customHeight="1" outlineLevel="1" thickBot="1" x14ac:dyDescent="0.35">
      <c r="A271" s="570" t="str">
        <f>'Step 3.3 Heating System'!A169</f>
        <v>LC System 50</v>
      </c>
      <c r="B271" s="827" t="str">
        <f>IF('Step 3.3 Heating System'!D169="","",'Step 3.3 Heating System'!D169)</f>
        <v/>
      </c>
      <c r="C271" s="313"/>
      <c r="D271" s="313"/>
      <c r="E271" s="825" t="str">
        <f>IF(OR(B271="",C271="",D271="",'Step 3.3 Heating System'!D169="")=TRUE,"",'Step 3.3 Heating System'!C169)</f>
        <v/>
      </c>
      <c r="F271" s="1769"/>
      <c r="G271" s="1770"/>
      <c r="H271" s="326"/>
      <c r="I271" s="314"/>
      <c r="J271" s="784"/>
      <c r="K271" s="314"/>
      <c r="L271" s="316"/>
      <c r="M271" s="316"/>
      <c r="N271" s="640">
        <f>IF('Step 3.3 Heating System'!W169="","",'Step 3.3 Heating System'!W169)</f>
        <v>0</v>
      </c>
      <c r="O271" s="457" t="str">
        <f t="shared" si="64"/>
        <v/>
      </c>
      <c r="P271" s="458" t="str">
        <f t="shared" si="60"/>
        <v/>
      </c>
      <c r="Q271" s="641" t="str">
        <f t="shared" si="65"/>
        <v/>
      </c>
      <c r="R271" s="458" t="str">
        <f t="shared" si="66"/>
        <v/>
      </c>
      <c r="S271" s="458" t="str">
        <f t="shared" si="61"/>
        <v/>
      </c>
      <c r="T271" s="642" t="str">
        <f t="shared" si="67"/>
        <v/>
      </c>
      <c r="U271" s="453" t="str">
        <f t="shared" si="68"/>
        <v/>
      </c>
      <c r="X271" s="108" t="str">
        <f>IF(B271="","",IF($C$9&lt;VLOOKUP(B271,'Eligible Technologies'!D:G,4,FALSE),$C$9,VLOOKUP(B271,'Eligible Technologies'!D:G,4,FALSE)))</f>
        <v/>
      </c>
      <c r="Y271" s="40" t="e">
        <f t="shared" si="54"/>
        <v>#VALUE!</v>
      </c>
      <c r="Z271" s="25" t="str">
        <f ca="1">IFERROR(IF($D$9 = "*Multi*",AVERAGE($AI$333:INDIRECT(CONCATENATE("Ai"&amp;Y271))),AVERAGE($AI$332:INDIRECT(CONCATENATE("Ai"&amp;Y271)))),"")</f>
        <v/>
      </c>
      <c r="AA271" s="23"/>
      <c r="AB271" s="109" t="str">
        <f t="shared" si="62"/>
        <v/>
      </c>
      <c r="AC271" s="109" t="str">
        <f t="shared" si="57"/>
        <v/>
      </c>
      <c r="AD271" s="110">
        <f t="shared" si="63"/>
        <v>0</v>
      </c>
      <c r="AE271" s="350" t="e">
        <f t="shared" si="69"/>
        <v>#DIV/0!</v>
      </c>
      <c r="AF271" s="415" t="e">
        <f ca="1">AVERAGEIF('Step 3.3 Heating System'!$C$12:$C$113,'Step 4 Support Tool'!E271,'Step 3.3 Heating System'!$K$12:$K$111)</f>
        <v>#DIV/0!</v>
      </c>
      <c r="AH271" s="32"/>
      <c r="AJ271" s="27"/>
      <c r="AK271" s="27"/>
      <c r="AL271" s="23"/>
      <c r="AM271" s="23"/>
      <c r="AO271" s="33"/>
      <c r="AR271" s="26"/>
      <c r="AS271" s="26"/>
      <c r="AT271" s="322" t="s">
        <v>764</v>
      </c>
      <c r="AU271" s="304"/>
      <c r="AV271" s="90"/>
      <c r="AW271" s="88"/>
      <c r="AX271" s="88"/>
      <c r="AY271" s="88"/>
      <c r="AZ271" s="87"/>
      <c r="BA271" s="87"/>
      <c r="BB271" s="87"/>
      <c r="BC271" s="87"/>
      <c r="BD271" s="87"/>
      <c r="BE271" s="87"/>
      <c r="BF271" s="87"/>
      <c r="BG271" s="87"/>
      <c r="BH271" s="87"/>
      <c r="BI271" s="82"/>
      <c r="BJ271" s="82"/>
      <c r="BK271" s="82"/>
      <c r="BL271" s="82"/>
      <c r="BM271" s="82"/>
      <c r="BN271" s="82"/>
      <c r="BO271" s="82"/>
      <c r="BP271" s="82"/>
      <c r="BQ271" s="82"/>
      <c r="BR271" s="82"/>
      <c r="BS271" s="82"/>
      <c r="BT271" s="82"/>
      <c r="BU271" s="82"/>
      <c r="BV271" s="82"/>
      <c r="BW271" s="82"/>
      <c r="BX271" s="82"/>
      <c r="BY271" s="82"/>
      <c r="BZ271" s="82"/>
      <c r="CA271" s="82"/>
      <c r="CB271" s="82"/>
      <c r="CC271" s="82"/>
      <c r="CD271" s="82"/>
    </row>
    <row r="272" spans="1:82" s="10" customFormat="1" ht="34.5" hidden="1" customHeight="1" outlineLevel="1" thickBot="1" x14ac:dyDescent="0.35">
      <c r="A272" s="570" t="str">
        <f>'Step 3.3 Heating System'!A170</f>
        <v>LC System 51</v>
      </c>
      <c r="B272" s="827" t="str">
        <f>IF('Step 3.3 Heating System'!D170="","",'Step 3.3 Heating System'!D170)</f>
        <v/>
      </c>
      <c r="C272" s="313"/>
      <c r="D272" s="313"/>
      <c r="E272" s="825" t="str">
        <f>IF(OR(B272="",C272="",D272="",'Step 3.3 Heating System'!D170="")=TRUE,"",'Step 3.3 Heating System'!C170)</f>
        <v/>
      </c>
      <c r="F272" s="1769"/>
      <c r="G272" s="1770"/>
      <c r="H272" s="326"/>
      <c r="I272" s="314"/>
      <c r="J272" s="784"/>
      <c r="K272" s="314"/>
      <c r="L272" s="316"/>
      <c r="M272" s="316"/>
      <c r="N272" s="640">
        <f>IF('Step 3.3 Heating System'!W170="","",'Step 3.3 Heating System'!W170)</f>
        <v>0</v>
      </c>
      <c r="O272" s="457" t="str">
        <f t="shared" si="64"/>
        <v/>
      </c>
      <c r="P272" s="458" t="str">
        <f t="shared" si="60"/>
        <v/>
      </c>
      <c r="Q272" s="641" t="str">
        <f t="shared" si="65"/>
        <v/>
      </c>
      <c r="R272" s="458" t="str">
        <f t="shared" si="66"/>
        <v/>
      </c>
      <c r="S272" s="458" t="str">
        <f t="shared" si="61"/>
        <v/>
      </c>
      <c r="T272" s="642" t="str">
        <f t="shared" si="67"/>
        <v/>
      </c>
      <c r="U272" s="453" t="str">
        <f t="shared" si="68"/>
        <v/>
      </c>
      <c r="X272" s="108" t="str">
        <f>IF(B272="","",IF($C$9&lt;VLOOKUP(B272,'Eligible Technologies'!D:G,4,FALSE),$C$9,VLOOKUP(B272,'Eligible Technologies'!D:G,4,FALSE)))</f>
        <v/>
      </c>
      <c r="Y272" s="40" t="e">
        <f t="shared" si="54"/>
        <v>#VALUE!</v>
      </c>
      <c r="Z272" s="25" t="str">
        <f ca="1">IFERROR(IF($D$9 = "*Multi*",AVERAGE($AI$333:INDIRECT(CONCATENATE("Ai"&amp;Y272))),AVERAGE($AI$332:INDIRECT(CONCATENATE("Ai"&amp;Y272)))),"")</f>
        <v/>
      </c>
      <c r="AA272" s="23"/>
      <c r="AB272" s="109" t="str">
        <f t="shared" si="62"/>
        <v/>
      </c>
      <c r="AC272" s="109" t="str">
        <f t="shared" si="57"/>
        <v/>
      </c>
      <c r="AD272" s="110">
        <f t="shared" si="63"/>
        <v>0</v>
      </c>
      <c r="AE272" s="350" t="e">
        <f t="shared" si="69"/>
        <v>#DIV/0!</v>
      </c>
      <c r="AF272" s="415" t="e">
        <f ca="1">AVERAGEIF('Step 3.3 Heating System'!$C$12:$C$113,'Step 4 Support Tool'!E272,'Step 3.3 Heating System'!$K$12:$K$111)</f>
        <v>#DIV/0!</v>
      </c>
      <c r="AH272" s="32"/>
      <c r="AJ272" s="27"/>
      <c r="AK272" s="27"/>
      <c r="AL272" s="23"/>
      <c r="AM272" s="23"/>
      <c r="AO272" s="33"/>
      <c r="AR272" s="26"/>
      <c r="AS272" s="26"/>
      <c r="AT272" s="322" t="s">
        <v>764</v>
      </c>
      <c r="AU272" s="304"/>
      <c r="AV272" s="90"/>
      <c r="AW272" s="88"/>
      <c r="AX272" s="88"/>
      <c r="AY272" s="88"/>
      <c r="AZ272" s="87"/>
      <c r="BA272" s="87"/>
      <c r="BB272" s="87"/>
      <c r="BC272" s="87"/>
      <c r="BD272" s="87"/>
      <c r="BE272" s="87"/>
      <c r="BF272" s="87"/>
      <c r="BG272" s="87"/>
      <c r="BH272" s="87"/>
      <c r="BI272" s="82"/>
      <c r="BJ272" s="82"/>
      <c r="BK272" s="82"/>
      <c r="BL272" s="82"/>
      <c r="BM272" s="82"/>
      <c r="BN272" s="82"/>
      <c r="BO272" s="82"/>
      <c r="BP272" s="82"/>
      <c r="BQ272" s="82"/>
      <c r="BR272" s="82"/>
      <c r="BS272" s="82"/>
      <c r="BT272" s="82"/>
      <c r="BU272" s="82"/>
      <c r="BV272" s="82"/>
      <c r="BW272" s="82"/>
      <c r="BX272" s="82"/>
      <c r="BY272" s="82"/>
      <c r="BZ272" s="82"/>
      <c r="CA272" s="82"/>
      <c r="CB272" s="82"/>
      <c r="CC272" s="82"/>
      <c r="CD272" s="82"/>
    </row>
    <row r="273" spans="1:82" s="10" customFormat="1" ht="34.5" hidden="1" customHeight="1" outlineLevel="1" thickBot="1" x14ac:dyDescent="0.35">
      <c r="A273" s="570" t="str">
        <f>'Step 3.3 Heating System'!A171</f>
        <v>LC System 52</v>
      </c>
      <c r="B273" s="827" t="str">
        <f>IF('Step 3.3 Heating System'!D171="","",'Step 3.3 Heating System'!D171)</f>
        <v/>
      </c>
      <c r="C273" s="313"/>
      <c r="D273" s="313"/>
      <c r="E273" s="825" t="str">
        <f>IF(OR(B273="",C273="",D273="",'Step 3.3 Heating System'!D171="")=TRUE,"",'Step 3.3 Heating System'!C171)</f>
        <v/>
      </c>
      <c r="F273" s="1769"/>
      <c r="G273" s="1770"/>
      <c r="H273" s="326"/>
      <c r="I273" s="314"/>
      <c r="J273" s="784"/>
      <c r="K273" s="314"/>
      <c r="L273" s="316"/>
      <c r="M273" s="316"/>
      <c r="N273" s="640">
        <f>IF('Step 3.3 Heating System'!W171="","",'Step 3.3 Heating System'!W171)</f>
        <v>0</v>
      </c>
      <c r="O273" s="457" t="str">
        <f t="shared" si="64"/>
        <v/>
      </c>
      <c r="P273" s="458" t="str">
        <f t="shared" si="60"/>
        <v/>
      </c>
      <c r="Q273" s="641" t="str">
        <f t="shared" si="65"/>
        <v/>
      </c>
      <c r="R273" s="458" t="str">
        <f t="shared" si="66"/>
        <v/>
      </c>
      <c r="S273" s="458" t="str">
        <f t="shared" si="61"/>
        <v/>
      </c>
      <c r="T273" s="642" t="str">
        <f t="shared" si="67"/>
        <v/>
      </c>
      <c r="U273" s="453" t="str">
        <f t="shared" si="68"/>
        <v/>
      </c>
      <c r="X273" s="108" t="str">
        <f>IF(B273="","",IF($C$9&lt;VLOOKUP(B273,'Eligible Technologies'!D:G,4,FALSE),$C$9,VLOOKUP(B273,'Eligible Technologies'!D:G,4,FALSE)))</f>
        <v/>
      </c>
      <c r="Y273" s="40" t="e">
        <f t="shared" si="54"/>
        <v>#VALUE!</v>
      </c>
      <c r="Z273" s="25" t="str">
        <f ca="1">IFERROR(IF($D$9 = "*Multi*",AVERAGE($AI$333:INDIRECT(CONCATENATE("Ai"&amp;Y273))),AVERAGE($AI$332:INDIRECT(CONCATENATE("Ai"&amp;Y273)))),"")</f>
        <v/>
      </c>
      <c r="AA273" s="23"/>
      <c r="AB273" s="109" t="str">
        <f t="shared" si="62"/>
        <v/>
      </c>
      <c r="AC273" s="109" t="str">
        <f t="shared" si="57"/>
        <v/>
      </c>
      <c r="AD273" s="110">
        <f t="shared" si="63"/>
        <v>0</v>
      </c>
      <c r="AE273" s="350" t="e">
        <f t="shared" si="69"/>
        <v>#DIV/0!</v>
      </c>
      <c r="AF273" s="415" t="e">
        <f ca="1">AVERAGEIF('Step 3.3 Heating System'!$C$12:$C$113,'Step 4 Support Tool'!E273,'Step 3.3 Heating System'!$K$12:$K$111)</f>
        <v>#DIV/0!</v>
      </c>
      <c r="AH273" s="32"/>
      <c r="AJ273" s="27"/>
      <c r="AK273" s="27"/>
      <c r="AL273" s="23"/>
      <c r="AM273" s="23"/>
      <c r="AO273" s="33"/>
      <c r="AR273" s="26"/>
      <c r="AS273" s="26"/>
      <c r="AT273" s="322" t="s">
        <v>764</v>
      </c>
      <c r="AU273" s="304"/>
      <c r="AV273" s="90"/>
      <c r="AW273" s="88"/>
      <c r="AX273" s="88"/>
      <c r="AY273" s="88"/>
      <c r="AZ273" s="87"/>
      <c r="BA273" s="87"/>
      <c r="BB273" s="87"/>
      <c r="BC273" s="87"/>
      <c r="BD273" s="87"/>
      <c r="BE273" s="87"/>
      <c r="BF273" s="87"/>
      <c r="BG273" s="87"/>
      <c r="BH273" s="87"/>
      <c r="BI273" s="82"/>
      <c r="BJ273" s="82"/>
      <c r="BK273" s="82"/>
      <c r="BL273" s="82"/>
      <c r="BM273" s="82"/>
      <c r="BN273" s="82"/>
      <c r="BO273" s="82"/>
      <c r="BP273" s="82"/>
      <c r="BQ273" s="82"/>
      <c r="BR273" s="82"/>
      <c r="BS273" s="82"/>
      <c r="BT273" s="82"/>
      <c r="BU273" s="82"/>
      <c r="BV273" s="82"/>
      <c r="BW273" s="82"/>
      <c r="BX273" s="82"/>
      <c r="BY273" s="82"/>
      <c r="BZ273" s="82"/>
      <c r="CA273" s="82"/>
      <c r="CB273" s="82"/>
      <c r="CC273" s="82"/>
      <c r="CD273" s="82"/>
    </row>
    <row r="274" spans="1:82" s="10" customFormat="1" ht="34.5" hidden="1" customHeight="1" outlineLevel="1" thickBot="1" x14ac:dyDescent="0.35">
      <c r="A274" s="570" t="str">
        <f>'Step 3.3 Heating System'!A172</f>
        <v>LC System 53</v>
      </c>
      <c r="B274" s="827" t="str">
        <f>IF('Step 3.3 Heating System'!D172="","",'Step 3.3 Heating System'!D172)</f>
        <v/>
      </c>
      <c r="C274" s="313"/>
      <c r="D274" s="313"/>
      <c r="E274" s="825" t="str">
        <f>IF(OR(B274="",C274="",D274="",'Step 3.3 Heating System'!D172="")=TRUE,"",'Step 3.3 Heating System'!C172)</f>
        <v/>
      </c>
      <c r="F274" s="1769"/>
      <c r="G274" s="1770"/>
      <c r="H274" s="326"/>
      <c r="I274" s="314"/>
      <c r="J274" s="784"/>
      <c r="K274" s="314"/>
      <c r="L274" s="316"/>
      <c r="M274" s="316"/>
      <c r="N274" s="640">
        <f>IF('Step 3.3 Heating System'!W172="","",'Step 3.3 Heating System'!W172)</f>
        <v>0</v>
      </c>
      <c r="O274" s="457" t="str">
        <f t="shared" si="64"/>
        <v/>
      </c>
      <c r="P274" s="458" t="str">
        <f t="shared" si="60"/>
        <v/>
      </c>
      <c r="Q274" s="641" t="str">
        <f t="shared" si="65"/>
        <v/>
      </c>
      <c r="R274" s="458" t="str">
        <f t="shared" si="66"/>
        <v/>
      </c>
      <c r="S274" s="458" t="str">
        <f t="shared" si="61"/>
        <v/>
      </c>
      <c r="T274" s="642" t="str">
        <f t="shared" si="67"/>
        <v/>
      </c>
      <c r="U274" s="453" t="str">
        <f t="shared" si="68"/>
        <v/>
      </c>
      <c r="X274" s="108" t="str">
        <f>IF(B274="","",IF($C$9&lt;VLOOKUP(B274,'Eligible Technologies'!D:G,4,FALSE),$C$9,VLOOKUP(B274,'Eligible Technologies'!D:G,4,FALSE)))</f>
        <v/>
      </c>
      <c r="Y274" s="40" t="e">
        <f t="shared" si="54"/>
        <v>#VALUE!</v>
      </c>
      <c r="Z274" s="25" t="str">
        <f ca="1">IFERROR(IF($D$9 = "*Multi*",AVERAGE($AI$333:INDIRECT(CONCATENATE("Ai"&amp;Y274))),AVERAGE($AI$332:INDIRECT(CONCATENATE("Ai"&amp;Y274)))),"")</f>
        <v/>
      </c>
      <c r="AA274" s="23"/>
      <c r="AB274" s="109" t="str">
        <f t="shared" si="62"/>
        <v/>
      </c>
      <c r="AC274" s="109" t="str">
        <f t="shared" si="57"/>
        <v/>
      </c>
      <c r="AD274" s="110">
        <f t="shared" si="63"/>
        <v>0</v>
      </c>
      <c r="AE274" s="350" t="e">
        <f t="shared" si="69"/>
        <v>#DIV/0!</v>
      </c>
      <c r="AF274" s="415" t="e">
        <f ca="1">AVERAGEIF('Step 3.3 Heating System'!$C$12:$C$113,'Step 4 Support Tool'!E274,'Step 3.3 Heating System'!$K$12:$K$111)</f>
        <v>#DIV/0!</v>
      </c>
      <c r="AH274" s="32"/>
      <c r="AJ274" s="27"/>
      <c r="AK274" s="27"/>
      <c r="AL274" s="23"/>
      <c r="AM274" s="23"/>
      <c r="AO274" s="33"/>
      <c r="AR274" s="26"/>
      <c r="AS274" s="26"/>
      <c r="AT274" s="322" t="s">
        <v>764</v>
      </c>
      <c r="AU274" s="304"/>
      <c r="AV274" s="90"/>
      <c r="AW274" s="88"/>
      <c r="AX274" s="88"/>
      <c r="AY274" s="88"/>
      <c r="AZ274" s="87"/>
      <c r="BA274" s="87"/>
      <c r="BB274" s="87"/>
      <c r="BC274" s="87"/>
      <c r="BD274" s="87"/>
      <c r="BE274" s="87"/>
      <c r="BF274" s="87"/>
      <c r="BG274" s="87"/>
      <c r="BH274" s="87"/>
      <c r="BI274" s="82"/>
      <c r="BJ274" s="82"/>
      <c r="BK274" s="82"/>
      <c r="BL274" s="82"/>
      <c r="BM274" s="82"/>
      <c r="BN274" s="82"/>
      <c r="BO274" s="82"/>
      <c r="BP274" s="82"/>
      <c r="BQ274" s="82"/>
      <c r="BR274" s="82"/>
      <c r="BS274" s="82"/>
      <c r="BT274" s="82"/>
      <c r="BU274" s="82"/>
      <c r="BV274" s="82"/>
      <c r="BW274" s="82"/>
      <c r="BX274" s="82"/>
      <c r="BY274" s="82"/>
      <c r="BZ274" s="82"/>
      <c r="CA274" s="82"/>
      <c r="CB274" s="82"/>
      <c r="CC274" s="82"/>
      <c r="CD274" s="82"/>
    </row>
    <row r="275" spans="1:82" s="10" customFormat="1" ht="34.5" hidden="1" customHeight="1" outlineLevel="1" thickBot="1" x14ac:dyDescent="0.35">
      <c r="A275" s="570" t="str">
        <f>'Step 3.3 Heating System'!A173</f>
        <v>LC System 54</v>
      </c>
      <c r="B275" s="827" t="str">
        <f>IF('Step 3.3 Heating System'!D173="","",'Step 3.3 Heating System'!D173)</f>
        <v/>
      </c>
      <c r="C275" s="313"/>
      <c r="D275" s="313"/>
      <c r="E275" s="825" t="str">
        <f>IF(OR(B275="",C275="",D275="",'Step 3.3 Heating System'!D173="")=TRUE,"",'Step 3.3 Heating System'!C173)</f>
        <v/>
      </c>
      <c r="F275" s="1769"/>
      <c r="G275" s="1770"/>
      <c r="H275" s="326"/>
      <c r="I275" s="314"/>
      <c r="J275" s="784"/>
      <c r="K275" s="314"/>
      <c r="L275" s="316"/>
      <c r="M275" s="316"/>
      <c r="N275" s="640">
        <f>IF('Step 3.3 Heating System'!W173="","",'Step 3.3 Heating System'!W173)</f>
        <v>0</v>
      </c>
      <c r="O275" s="457" t="str">
        <f t="shared" si="64"/>
        <v/>
      </c>
      <c r="P275" s="458" t="str">
        <f t="shared" si="60"/>
        <v/>
      </c>
      <c r="Q275" s="641" t="str">
        <f t="shared" si="65"/>
        <v/>
      </c>
      <c r="R275" s="458" t="str">
        <f t="shared" si="66"/>
        <v/>
      </c>
      <c r="S275" s="458" t="str">
        <f t="shared" si="61"/>
        <v/>
      </c>
      <c r="T275" s="642" t="str">
        <f t="shared" si="67"/>
        <v/>
      </c>
      <c r="U275" s="453" t="str">
        <f t="shared" si="68"/>
        <v/>
      </c>
      <c r="X275" s="108" t="str">
        <f>IF(B275="","",IF($C$9&lt;VLOOKUP(B275,'Eligible Technologies'!D:G,4,FALSE),$C$9,VLOOKUP(B275,'Eligible Technologies'!D:G,4,FALSE)))</f>
        <v/>
      </c>
      <c r="Y275" s="40" t="e">
        <f t="shared" si="54"/>
        <v>#VALUE!</v>
      </c>
      <c r="Z275" s="25" t="str">
        <f ca="1">IFERROR(IF($D$9 = "*Multi*",AVERAGE($AI$333:INDIRECT(CONCATENATE("Ai"&amp;Y275))),AVERAGE($AI$332:INDIRECT(CONCATENATE("Ai"&amp;Y275)))),"")</f>
        <v/>
      </c>
      <c r="AA275" s="23"/>
      <c r="AB275" s="109" t="str">
        <f t="shared" si="62"/>
        <v/>
      </c>
      <c r="AC275" s="109" t="str">
        <f t="shared" si="57"/>
        <v/>
      </c>
      <c r="AD275" s="110">
        <f t="shared" si="63"/>
        <v>0</v>
      </c>
      <c r="AE275" s="350" t="e">
        <f t="shared" si="69"/>
        <v>#DIV/0!</v>
      </c>
      <c r="AF275" s="415" t="e">
        <f ca="1">AVERAGEIF('Step 3.3 Heating System'!$C$12:$C$113,'Step 4 Support Tool'!E275,'Step 3.3 Heating System'!$K$12:$K$111)</f>
        <v>#DIV/0!</v>
      </c>
      <c r="AH275" s="32"/>
      <c r="AJ275" s="27"/>
      <c r="AK275" s="27"/>
      <c r="AL275" s="23"/>
      <c r="AM275" s="23"/>
      <c r="AO275" s="33"/>
      <c r="AR275" s="26"/>
      <c r="AS275" s="26"/>
      <c r="AT275" s="322" t="s">
        <v>764</v>
      </c>
      <c r="AU275" s="304"/>
      <c r="AV275" s="90"/>
      <c r="AW275" s="88"/>
      <c r="AX275" s="88"/>
      <c r="AY275" s="88"/>
      <c r="AZ275" s="87"/>
      <c r="BA275" s="87"/>
      <c r="BB275" s="87"/>
      <c r="BC275" s="87"/>
      <c r="BD275" s="87"/>
      <c r="BE275" s="87"/>
      <c r="BF275" s="87"/>
      <c r="BG275" s="87"/>
      <c r="BH275" s="87"/>
      <c r="BI275" s="82"/>
      <c r="BJ275" s="82"/>
      <c r="BK275" s="82"/>
      <c r="BL275" s="82"/>
      <c r="BM275" s="82"/>
      <c r="BN275" s="82"/>
      <c r="BO275" s="82"/>
      <c r="BP275" s="82"/>
      <c r="BQ275" s="82"/>
      <c r="BR275" s="82"/>
      <c r="BS275" s="82"/>
      <c r="BT275" s="82"/>
      <c r="BU275" s="82"/>
      <c r="BV275" s="82"/>
      <c r="BW275" s="82"/>
      <c r="BX275" s="82"/>
      <c r="BY275" s="82"/>
      <c r="BZ275" s="82"/>
      <c r="CA275" s="82"/>
      <c r="CB275" s="82"/>
      <c r="CC275" s="82"/>
      <c r="CD275" s="82"/>
    </row>
    <row r="276" spans="1:82" s="10" customFormat="1" ht="34.5" hidden="1" customHeight="1" outlineLevel="1" thickBot="1" x14ac:dyDescent="0.35">
      <c r="A276" s="570" t="str">
        <f>'Step 3.3 Heating System'!A174</f>
        <v>LC System 55</v>
      </c>
      <c r="B276" s="827" t="str">
        <f>IF('Step 3.3 Heating System'!D174="","",'Step 3.3 Heating System'!D174)</f>
        <v/>
      </c>
      <c r="C276" s="313"/>
      <c r="D276" s="313"/>
      <c r="E276" s="825" t="str">
        <f>IF(OR(B276="",C276="",D276="",'Step 3.3 Heating System'!D174="")=TRUE,"",'Step 3.3 Heating System'!C174)</f>
        <v/>
      </c>
      <c r="F276" s="1769"/>
      <c r="G276" s="1770"/>
      <c r="H276" s="326"/>
      <c r="I276" s="314"/>
      <c r="J276" s="784"/>
      <c r="K276" s="314"/>
      <c r="L276" s="316"/>
      <c r="M276" s="316"/>
      <c r="N276" s="640">
        <f>IF('Step 3.3 Heating System'!W174="","",'Step 3.3 Heating System'!W174)</f>
        <v>0</v>
      </c>
      <c r="O276" s="457" t="str">
        <f t="shared" si="64"/>
        <v/>
      </c>
      <c r="P276" s="458" t="str">
        <f t="shared" si="60"/>
        <v/>
      </c>
      <c r="Q276" s="641" t="str">
        <f t="shared" si="65"/>
        <v/>
      </c>
      <c r="R276" s="458" t="str">
        <f t="shared" si="66"/>
        <v/>
      </c>
      <c r="S276" s="458" t="str">
        <f t="shared" si="61"/>
        <v/>
      </c>
      <c r="T276" s="642" t="str">
        <f t="shared" si="67"/>
        <v/>
      </c>
      <c r="U276" s="453" t="str">
        <f t="shared" si="68"/>
        <v/>
      </c>
      <c r="X276" s="108" t="str">
        <f>IF(B276="","",IF($C$9&lt;VLOOKUP(B276,'Eligible Technologies'!D:G,4,FALSE),$C$9,VLOOKUP(B276,'Eligible Technologies'!D:G,4,FALSE)))</f>
        <v/>
      </c>
      <c r="Y276" s="40" t="e">
        <f t="shared" si="54"/>
        <v>#VALUE!</v>
      </c>
      <c r="Z276" s="25" t="str">
        <f ca="1">IFERROR(IF($D$9 = "*Multi*",AVERAGE($AI$333:INDIRECT(CONCATENATE("Ai"&amp;Y276))),AVERAGE($AI$332:INDIRECT(CONCATENATE("Ai"&amp;Y276)))),"")</f>
        <v/>
      </c>
      <c r="AA276" s="23"/>
      <c r="AB276" s="109" t="str">
        <f t="shared" si="62"/>
        <v/>
      </c>
      <c r="AC276" s="109" t="str">
        <f t="shared" si="57"/>
        <v/>
      </c>
      <c r="AD276" s="110">
        <f t="shared" si="63"/>
        <v>0</v>
      </c>
      <c r="AE276" s="350" t="e">
        <f t="shared" si="69"/>
        <v>#DIV/0!</v>
      </c>
      <c r="AF276" s="415" t="e">
        <f ca="1">AVERAGEIF('Step 3.3 Heating System'!$C$12:$C$113,'Step 4 Support Tool'!E276,'Step 3.3 Heating System'!$K$12:$K$111)</f>
        <v>#DIV/0!</v>
      </c>
      <c r="AH276" s="32"/>
      <c r="AJ276" s="27"/>
      <c r="AK276" s="27"/>
      <c r="AL276" s="23"/>
      <c r="AM276" s="23"/>
      <c r="AO276" s="33"/>
      <c r="AR276" s="26"/>
      <c r="AS276" s="26"/>
      <c r="AT276" s="322" t="s">
        <v>764</v>
      </c>
      <c r="AU276" s="304"/>
      <c r="AV276" s="90"/>
      <c r="AW276" s="88"/>
      <c r="AX276" s="88"/>
      <c r="AY276" s="88"/>
      <c r="AZ276" s="87"/>
      <c r="BA276" s="87"/>
      <c r="BB276" s="87"/>
      <c r="BC276" s="87"/>
      <c r="BD276" s="87"/>
      <c r="BE276" s="87"/>
      <c r="BF276" s="87"/>
      <c r="BG276" s="87"/>
      <c r="BH276" s="87"/>
      <c r="BI276" s="82"/>
      <c r="BJ276" s="82"/>
      <c r="BK276" s="82"/>
      <c r="BL276" s="82"/>
      <c r="BM276" s="82"/>
      <c r="BN276" s="82"/>
      <c r="BO276" s="82"/>
      <c r="BP276" s="82"/>
      <c r="BQ276" s="82"/>
      <c r="BR276" s="82"/>
      <c r="BS276" s="82"/>
      <c r="BT276" s="82"/>
      <c r="BU276" s="82"/>
      <c r="BV276" s="82"/>
      <c r="BW276" s="82"/>
      <c r="BX276" s="82"/>
      <c r="BY276" s="82"/>
      <c r="BZ276" s="82"/>
      <c r="CA276" s="82"/>
      <c r="CB276" s="82"/>
      <c r="CC276" s="82"/>
      <c r="CD276" s="82"/>
    </row>
    <row r="277" spans="1:82" s="10" customFormat="1" ht="34.5" hidden="1" customHeight="1" outlineLevel="1" thickBot="1" x14ac:dyDescent="0.35">
      <c r="A277" s="570" t="str">
        <f>'Step 3.3 Heating System'!A175</f>
        <v>LC System 56</v>
      </c>
      <c r="B277" s="827" t="str">
        <f>IF('Step 3.3 Heating System'!D175="","",'Step 3.3 Heating System'!D175)</f>
        <v/>
      </c>
      <c r="C277" s="313"/>
      <c r="D277" s="313"/>
      <c r="E277" s="825" t="str">
        <f>IF(OR(B277="",C277="",D277="",'Step 3.3 Heating System'!D175="")=TRUE,"",'Step 3.3 Heating System'!C175)</f>
        <v/>
      </c>
      <c r="F277" s="1769"/>
      <c r="G277" s="1770"/>
      <c r="H277" s="326"/>
      <c r="I277" s="314"/>
      <c r="J277" s="784"/>
      <c r="K277" s="314"/>
      <c r="L277" s="316"/>
      <c r="M277" s="316"/>
      <c r="N277" s="640">
        <f>IF('Step 3.3 Heating System'!W175="","",'Step 3.3 Heating System'!W175)</f>
        <v>0</v>
      </c>
      <c r="O277" s="457" t="str">
        <f t="shared" si="64"/>
        <v/>
      </c>
      <c r="P277" s="458" t="str">
        <f t="shared" si="60"/>
        <v/>
      </c>
      <c r="Q277" s="641" t="str">
        <f t="shared" si="65"/>
        <v/>
      </c>
      <c r="R277" s="458" t="str">
        <f t="shared" si="66"/>
        <v/>
      </c>
      <c r="S277" s="458" t="str">
        <f t="shared" si="61"/>
        <v/>
      </c>
      <c r="T277" s="642" t="str">
        <f t="shared" si="67"/>
        <v/>
      </c>
      <c r="U277" s="453" t="str">
        <f t="shared" si="68"/>
        <v/>
      </c>
      <c r="X277" s="108" t="str">
        <f>IF(B277="","",IF($C$9&lt;VLOOKUP(B277,'Eligible Technologies'!D:G,4,FALSE),$C$9,VLOOKUP(B277,'Eligible Technologies'!D:G,4,FALSE)))</f>
        <v/>
      </c>
      <c r="Y277" s="40" t="e">
        <f t="shared" si="54"/>
        <v>#VALUE!</v>
      </c>
      <c r="Z277" s="25" t="str">
        <f ca="1">IFERROR(IF($D$9 = "*Multi*",AVERAGE($AI$333:INDIRECT(CONCATENATE("Ai"&amp;Y277))),AVERAGE($AI$332:INDIRECT(CONCATENATE("Ai"&amp;Y277)))),"")</f>
        <v/>
      </c>
      <c r="AA277" s="23"/>
      <c r="AB277" s="109" t="str">
        <f t="shared" si="62"/>
        <v/>
      </c>
      <c r="AC277" s="109" t="str">
        <f t="shared" si="57"/>
        <v/>
      </c>
      <c r="AD277" s="110">
        <f t="shared" si="63"/>
        <v>0</v>
      </c>
      <c r="AE277" s="350" t="e">
        <f t="shared" si="69"/>
        <v>#DIV/0!</v>
      </c>
      <c r="AF277" s="415" t="e">
        <f ca="1">AVERAGEIF('Step 3.3 Heating System'!$C$12:$C$113,'Step 4 Support Tool'!E277,'Step 3.3 Heating System'!$K$12:$K$111)</f>
        <v>#DIV/0!</v>
      </c>
      <c r="AH277" s="32"/>
      <c r="AJ277" s="27"/>
      <c r="AK277" s="27"/>
      <c r="AL277" s="23"/>
      <c r="AM277" s="23"/>
      <c r="AO277" s="33"/>
      <c r="AR277" s="26"/>
      <c r="AS277" s="26"/>
      <c r="AT277" s="322" t="s">
        <v>764</v>
      </c>
      <c r="AU277" s="304"/>
      <c r="AV277" s="90"/>
      <c r="AW277" s="88"/>
      <c r="AX277" s="88"/>
      <c r="AY277" s="88"/>
      <c r="AZ277" s="87"/>
      <c r="BA277" s="87"/>
      <c r="BB277" s="87"/>
      <c r="BC277" s="87"/>
      <c r="BD277" s="87"/>
      <c r="BE277" s="87"/>
      <c r="BF277" s="87"/>
      <c r="BG277" s="87"/>
      <c r="BH277" s="87"/>
      <c r="BI277" s="82"/>
      <c r="BJ277" s="82"/>
      <c r="BK277" s="82"/>
      <c r="BL277" s="82"/>
      <c r="BM277" s="82"/>
      <c r="BN277" s="82"/>
      <c r="BO277" s="82"/>
      <c r="BP277" s="82"/>
      <c r="BQ277" s="82"/>
      <c r="BR277" s="82"/>
      <c r="BS277" s="82"/>
      <c r="BT277" s="82"/>
      <c r="BU277" s="82"/>
      <c r="BV277" s="82"/>
      <c r="BW277" s="82"/>
      <c r="BX277" s="82"/>
      <c r="BY277" s="82"/>
      <c r="BZ277" s="82"/>
      <c r="CA277" s="82"/>
      <c r="CB277" s="82"/>
      <c r="CC277" s="82"/>
      <c r="CD277" s="82"/>
    </row>
    <row r="278" spans="1:82" s="10" customFormat="1" ht="34.5" hidden="1" customHeight="1" outlineLevel="1" thickBot="1" x14ac:dyDescent="0.35">
      <c r="A278" s="570" t="str">
        <f>'Step 3.3 Heating System'!A176</f>
        <v>LC System 57</v>
      </c>
      <c r="B278" s="827" t="str">
        <f>IF('Step 3.3 Heating System'!D176="","",'Step 3.3 Heating System'!D176)</f>
        <v/>
      </c>
      <c r="C278" s="313"/>
      <c r="D278" s="313"/>
      <c r="E278" s="825" t="str">
        <f>IF(OR(B278="",C278="",D278="",'Step 3.3 Heating System'!D176="")=TRUE,"",'Step 3.3 Heating System'!C176)</f>
        <v/>
      </c>
      <c r="F278" s="1769"/>
      <c r="G278" s="1770"/>
      <c r="H278" s="326"/>
      <c r="I278" s="314"/>
      <c r="J278" s="784"/>
      <c r="K278" s="314"/>
      <c r="L278" s="316"/>
      <c r="M278" s="316"/>
      <c r="N278" s="640">
        <f>IF('Step 3.3 Heating System'!W176="","",'Step 3.3 Heating System'!W176)</f>
        <v>0</v>
      </c>
      <c r="O278" s="457" t="str">
        <f t="shared" si="64"/>
        <v/>
      </c>
      <c r="P278" s="458" t="str">
        <f t="shared" si="60"/>
        <v/>
      </c>
      <c r="Q278" s="641" t="str">
        <f t="shared" si="65"/>
        <v/>
      </c>
      <c r="R278" s="458" t="str">
        <f t="shared" si="66"/>
        <v/>
      </c>
      <c r="S278" s="458" t="str">
        <f t="shared" si="61"/>
        <v/>
      </c>
      <c r="T278" s="642" t="str">
        <f t="shared" si="67"/>
        <v/>
      </c>
      <c r="U278" s="453" t="str">
        <f t="shared" si="68"/>
        <v/>
      </c>
      <c r="X278" s="108" t="str">
        <f>IF(B278="","",IF($C$9&lt;VLOOKUP(B278,'Eligible Technologies'!D:G,4,FALSE),$C$9,VLOOKUP(B278,'Eligible Technologies'!D:G,4,FALSE)))</f>
        <v/>
      </c>
      <c r="Y278" s="40" t="e">
        <f t="shared" si="54"/>
        <v>#VALUE!</v>
      </c>
      <c r="Z278" s="25" t="str">
        <f ca="1">IFERROR(IF($D$9 = "*Multi*",AVERAGE($AI$333:INDIRECT(CONCATENATE("Ai"&amp;Y278))),AVERAGE($AI$332:INDIRECT(CONCATENATE("Ai"&amp;Y278)))),"")</f>
        <v/>
      </c>
      <c r="AA278" s="23"/>
      <c r="AB278" s="109" t="str">
        <f t="shared" si="62"/>
        <v/>
      </c>
      <c r="AC278" s="109" t="str">
        <f t="shared" si="57"/>
        <v/>
      </c>
      <c r="AD278" s="110">
        <f t="shared" si="63"/>
        <v>0</v>
      </c>
      <c r="AE278" s="350" t="e">
        <f t="shared" si="69"/>
        <v>#DIV/0!</v>
      </c>
      <c r="AF278" s="415" t="e">
        <f ca="1">AVERAGEIF('Step 3.3 Heating System'!$C$12:$C$113,'Step 4 Support Tool'!E278,'Step 3.3 Heating System'!$K$12:$K$111)</f>
        <v>#DIV/0!</v>
      </c>
      <c r="AH278" s="32"/>
      <c r="AJ278" s="27"/>
      <c r="AK278" s="27"/>
      <c r="AL278" s="23"/>
      <c r="AM278" s="23"/>
      <c r="AO278" s="33"/>
      <c r="AR278" s="26"/>
      <c r="AS278" s="26"/>
      <c r="AT278" s="322" t="s">
        <v>764</v>
      </c>
      <c r="AU278" s="304"/>
      <c r="AV278" s="90"/>
      <c r="AW278" s="88"/>
      <c r="AX278" s="88"/>
      <c r="AY278" s="88"/>
      <c r="AZ278" s="87"/>
      <c r="BA278" s="87"/>
      <c r="BB278" s="87"/>
      <c r="BC278" s="87"/>
      <c r="BD278" s="87"/>
      <c r="BE278" s="87"/>
      <c r="BF278" s="87"/>
      <c r="BG278" s="87"/>
      <c r="BH278" s="87"/>
      <c r="BI278" s="82"/>
      <c r="BJ278" s="82"/>
      <c r="BK278" s="82"/>
      <c r="BL278" s="82"/>
      <c r="BM278" s="82"/>
      <c r="BN278" s="82"/>
      <c r="BO278" s="82"/>
      <c r="BP278" s="82"/>
      <c r="BQ278" s="82"/>
      <c r="BR278" s="82"/>
      <c r="BS278" s="82"/>
      <c r="BT278" s="82"/>
      <c r="BU278" s="82"/>
      <c r="BV278" s="82"/>
      <c r="BW278" s="82"/>
      <c r="BX278" s="82"/>
      <c r="BY278" s="82"/>
      <c r="BZ278" s="82"/>
      <c r="CA278" s="82"/>
      <c r="CB278" s="82"/>
      <c r="CC278" s="82"/>
      <c r="CD278" s="82"/>
    </row>
    <row r="279" spans="1:82" s="10" customFormat="1" ht="34.5" hidden="1" customHeight="1" outlineLevel="1" thickBot="1" x14ac:dyDescent="0.35">
      <c r="A279" s="570" t="str">
        <f>'Step 3.3 Heating System'!A177</f>
        <v>LC System 58</v>
      </c>
      <c r="B279" s="827" t="str">
        <f>IF('Step 3.3 Heating System'!D177="","",'Step 3.3 Heating System'!D177)</f>
        <v/>
      </c>
      <c r="C279" s="313"/>
      <c r="D279" s="313"/>
      <c r="E279" s="825" t="str">
        <f>IF(OR(B279="",C279="",D279="",'Step 3.3 Heating System'!D177="")=TRUE,"",'Step 3.3 Heating System'!C177)</f>
        <v/>
      </c>
      <c r="F279" s="1769"/>
      <c r="G279" s="1770"/>
      <c r="H279" s="326"/>
      <c r="I279" s="314"/>
      <c r="J279" s="784"/>
      <c r="K279" s="314"/>
      <c r="L279" s="316"/>
      <c r="M279" s="316"/>
      <c r="N279" s="640">
        <f>IF('Step 3.3 Heating System'!W177="","",'Step 3.3 Heating System'!W177)</f>
        <v>0</v>
      </c>
      <c r="O279" s="457" t="str">
        <f t="shared" si="64"/>
        <v/>
      </c>
      <c r="P279" s="458" t="str">
        <f t="shared" si="60"/>
        <v/>
      </c>
      <c r="Q279" s="641" t="str">
        <f t="shared" si="65"/>
        <v/>
      </c>
      <c r="R279" s="458" t="str">
        <f t="shared" si="66"/>
        <v/>
      </c>
      <c r="S279" s="458" t="str">
        <f t="shared" si="61"/>
        <v/>
      </c>
      <c r="T279" s="642" t="str">
        <f t="shared" si="67"/>
        <v/>
      </c>
      <c r="U279" s="453" t="str">
        <f t="shared" si="68"/>
        <v/>
      </c>
      <c r="X279" s="108" t="str">
        <f>IF(B279="","",IF($C$9&lt;VLOOKUP(B279,'Eligible Technologies'!D:G,4,FALSE),$C$9,VLOOKUP(B279,'Eligible Technologies'!D:G,4,FALSE)))</f>
        <v/>
      </c>
      <c r="Y279" s="40" t="e">
        <f t="shared" si="54"/>
        <v>#VALUE!</v>
      </c>
      <c r="Z279" s="25" t="str">
        <f ca="1">IFERROR(IF($D$9 = "*Multi*",AVERAGE($AI$333:INDIRECT(CONCATENATE("Ai"&amp;Y279))),AVERAGE($AI$332:INDIRECT(CONCATENATE("Ai"&amp;Y279)))),"")</f>
        <v/>
      </c>
      <c r="AA279" s="23"/>
      <c r="AB279" s="109" t="str">
        <f t="shared" si="62"/>
        <v/>
      </c>
      <c r="AC279" s="109" t="str">
        <f t="shared" si="57"/>
        <v/>
      </c>
      <c r="AD279" s="110">
        <f t="shared" si="63"/>
        <v>0</v>
      </c>
      <c r="AE279" s="350" t="e">
        <f t="shared" si="69"/>
        <v>#DIV/0!</v>
      </c>
      <c r="AF279" s="415" t="e">
        <f ca="1">AVERAGEIF('Step 3.3 Heating System'!$C$12:$C$113,'Step 4 Support Tool'!E279,'Step 3.3 Heating System'!$K$12:$K$111)</f>
        <v>#DIV/0!</v>
      </c>
      <c r="AH279" s="32"/>
      <c r="AJ279" s="27"/>
      <c r="AK279" s="27"/>
      <c r="AL279" s="23"/>
      <c r="AM279" s="23"/>
      <c r="AO279" s="33"/>
      <c r="AR279" s="26"/>
      <c r="AS279" s="26"/>
      <c r="AT279" s="322" t="s">
        <v>764</v>
      </c>
      <c r="AU279" s="304"/>
      <c r="AV279" s="90"/>
      <c r="AW279" s="88"/>
      <c r="AX279" s="88"/>
      <c r="AY279" s="88"/>
      <c r="AZ279" s="87"/>
      <c r="BA279" s="87"/>
      <c r="BB279" s="87"/>
      <c r="BC279" s="87"/>
      <c r="BD279" s="87"/>
      <c r="BE279" s="87"/>
      <c r="BF279" s="87"/>
      <c r="BG279" s="87"/>
      <c r="BH279" s="87"/>
      <c r="BI279" s="82"/>
      <c r="BJ279" s="82"/>
      <c r="BK279" s="82"/>
      <c r="BL279" s="82"/>
      <c r="BM279" s="82"/>
      <c r="BN279" s="82"/>
      <c r="BO279" s="82"/>
      <c r="BP279" s="82"/>
      <c r="BQ279" s="82"/>
      <c r="BR279" s="82"/>
      <c r="BS279" s="82"/>
      <c r="BT279" s="82"/>
      <c r="BU279" s="82"/>
      <c r="BV279" s="82"/>
      <c r="BW279" s="82"/>
      <c r="BX279" s="82"/>
      <c r="BY279" s="82"/>
      <c r="BZ279" s="82"/>
      <c r="CA279" s="82"/>
      <c r="CB279" s="82"/>
      <c r="CC279" s="82"/>
      <c r="CD279" s="82"/>
    </row>
    <row r="280" spans="1:82" s="10" customFormat="1" ht="34.5" hidden="1" customHeight="1" outlineLevel="1" thickBot="1" x14ac:dyDescent="0.35">
      <c r="A280" s="570" t="str">
        <f>'Step 3.3 Heating System'!A178</f>
        <v>LC System 59</v>
      </c>
      <c r="B280" s="827" t="str">
        <f>IF('Step 3.3 Heating System'!D178="","",'Step 3.3 Heating System'!D178)</f>
        <v/>
      </c>
      <c r="C280" s="313"/>
      <c r="D280" s="313"/>
      <c r="E280" s="825" t="str">
        <f>IF(OR(B280="",C280="",D280="",'Step 3.3 Heating System'!D178="")=TRUE,"",'Step 3.3 Heating System'!C178)</f>
        <v/>
      </c>
      <c r="F280" s="1769"/>
      <c r="G280" s="1770"/>
      <c r="H280" s="326"/>
      <c r="I280" s="314"/>
      <c r="J280" s="784"/>
      <c r="K280" s="314"/>
      <c r="L280" s="316"/>
      <c r="M280" s="316"/>
      <c r="N280" s="640">
        <f>IF('Step 3.3 Heating System'!W178="","",'Step 3.3 Heating System'!W178)</f>
        <v>0</v>
      </c>
      <c r="O280" s="457" t="str">
        <f t="shared" si="64"/>
        <v/>
      </c>
      <c r="P280" s="458" t="str">
        <f t="shared" si="60"/>
        <v/>
      </c>
      <c r="Q280" s="641" t="str">
        <f t="shared" si="65"/>
        <v/>
      </c>
      <c r="R280" s="458" t="str">
        <f t="shared" si="66"/>
        <v/>
      </c>
      <c r="S280" s="458" t="str">
        <f t="shared" si="61"/>
        <v/>
      </c>
      <c r="T280" s="642" t="str">
        <f t="shared" si="67"/>
        <v/>
      </c>
      <c r="U280" s="453" t="str">
        <f t="shared" si="68"/>
        <v/>
      </c>
      <c r="X280" s="108" t="str">
        <f>IF(B280="","",IF($C$9&lt;VLOOKUP(B280,'Eligible Technologies'!D:G,4,FALSE),$C$9,VLOOKUP(B280,'Eligible Technologies'!D:G,4,FALSE)))</f>
        <v/>
      </c>
      <c r="Y280" s="40" t="e">
        <f t="shared" si="54"/>
        <v>#VALUE!</v>
      </c>
      <c r="Z280" s="25" t="str">
        <f ca="1">IFERROR(IF($D$9 = "*Multi*",AVERAGE($AI$333:INDIRECT(CONCATENATE("Ai"&amp;Y280))),AVERAGE($AI$332:INDIRECT(CONCATENATE("Ai"&amp;Y280)))),"")</f>
        <v/>
      </c>
      <c r="AA280" s="23"/>
      <c r="AB280" s="109" t="str">
        <f t="shared" si="62"/>
        <v/>
      </c>
      <c r="AC280" s="109" t="str">
        <f t="shared" si="57"/>
        <v/>
      </c>
      <c r="AD280" s="110">
        <f t="shared" si="63"/>
        <v>0</v>
      </c>
      <c r="AE280" s="350" t="e">
        <f t="shared" si="69"/>
        <v>#DIV/0!</v>
      </c>
      <c r="AF280" s="415" t="e">
        <f ca="1">AVERAGEIF('Step 3.3 Heating System'!$C$12:$C$113,'Step 4 Support Tool'!E280,'Step 3.3 Heating System'!$K$12:$K$111)</f>
        <v>#DIV/0!</v>
      </c>
      <c r="AH280" s="32"/>
      <c r="AJ280" s="27"/>
      <c r="AK280" s="27"/>
      <c r="AL280" s="23"/>
      <c r="AM280" s="23"/>
      <c r="AO280" s="33"/>
      <c r="AR280" s="26"/>
      <c r="AS280" s="26"/>
      <c r="AT280" s="322" t="s">
        <v>764</v>
      </c>
      <c r="AU280" s="304"/>
      <c r="AV280" s="90"/>
      <c r="AW280" s="88"/>
      <c r="AX280" s="88"/>
      <c r="AY280" s="88"/>
      <c r="AZ280" s="87"/>
      <c r="BA280" s="87"/>
      <c r="BB280" s="87"/>
      <c r="BC280" s="87"/>
      <c r="BD280" s="87"/>
      <c r="BE280" s="87"/>
      <c r="BF280" s="87"/>
      <c r="BG280" s="87"/>
      <c r="BH280" s="87"/>
      <c r="BI280" s="82"/>
      <c r="BJ280" s="82"/>
      <c r="BK280" s="82"/>
      <c r="BL280" s="82"/>
      <c r="BM280" s="82"/>
      <c r="BN280" s="82"/>
      <c r="BO280" s="82"/>
      <c r="BP280" s="82"/>
      <c r="BQ280" s="82"/>
      <c r="BR280" s="82"/>
      <c r="BS280" s="82"/>
      <c r="BT280" s="82"/>
      <c r="BU280" s="82"/>
      <c r="BV280" s="82"/>
      <c r="BW280" s="82"/>
      <c r="BX280" s="82"/>
      <c r="BY280" s="82"/>
      <c r="BZ280" s="82"/>
      <c r="CA280" s="82"/>
      <c r="CB280" s="82"/>
      <c r="CC280" s="82"/>
      <c r="CD280" s="82"/>
    </row>
    <row r="281" spans="1:82" s="10" customFormat="1" ht="34.5" hidden="1" customHeight="1" outlineLevel="1" thickBot="1" x14ac:dyDescent="0.35">
      <c r="A281" s="570" t="str">
        <f>'Step 3.3 Heating System'!A179</f>
        <v>LC System 60</v>
      </c>
      <c r="B281" s="827" t="str">
        <f>IF('Step 3.3 Heating System'!D179="","",'Step 3.3 Heating System'!D179)</f>
        <v/>
      </c>
      <c r="C281" s="313"/>
      <c r="D281" s="313"/>
      <c r="E281" s="825" t="str">
        <f>IF(OR(B281="",C281="",D281="",'Step 3.3 Heating System'!D179="")=TRUE,"",'Step 3.3 Heating System'!C179)</f>
        <v/>
      </c>
      <c r="F281" s="1769"/>
      <c r="G281" s="1770"/>
      <c r="H281" s="326"/>
      <c r="I281" s="314"/>
      <c r="J281" s="784"/>
      <c r="K281" s="314"/>
      <c r="L281" s="316"/>
      <c r="M281" s="316"/>
      <c r="N281" s="640">
        <f>IF('Step 3.3 Heating System'!W179="","",'Step 3.3 Heating System'!W179)</f>
        <v>0</v>
      </c>
      <c r="O281" s="457" t="str">
        <f t="shared" si="64"/>
        <v/>
      </c>
      <c r="P281" s="458" t="str">
        <f t="shared" si="60"/>
        <v/>
      </c>
      <c r="Q281" s="641" t="str">
        <f t="shared" si="65"/>
        <v/>
      </c>
      <c r="R281" s="458" t="str">
        <f t="shared" si="66"/>
        <v/>
      </c>
      <c r="S281" s="458" t="str">
        <f t="shared" si="61"/>
        <v/>
      </c>
      <c r="T281" s="642" t="str">
        <f t="shared" si="67"/>
        <v/>
      </c>
      <c r="U281" s="453" t="str">
        <f t="shared" si="68"/>
        <v/>
      </c>
      <c r="X281" s="108" t="str">
        <f>IF(B281="","",IF($C$9&lt;VLOOKUP(B281,'Eligible Technologies'!D:G,4,FALSE),$C$9,VLOOKUP(B281,'Eligible Technologies'!D:G,4,FALSE)))</f>
        <v/>
      </c>
      <c r="Y281" s="40" t="e">
        <f t="shared" si="54"/>
        <v>#VALUE!</v>
      </c>
      <c r="Z281" s="25" t="str">
        <f ca="1">IFERROR(IF($D$9 = "*Multi*",AVERAGE($AI$333:INDIRECT(CONCATENATE("Ai"&amp;Y281))),AVERAGE($AI$332:INDIRECT(CONCATENATE("Ai"&amp;Y281)))),"")</f>
        <v/>
      </c>
      <c r="AA281" s="23"/>
      <c r="AB281" s="109" t="str">
        <f t="shared" si="62"/>
        <v/>
      </c>
      <c r="AC281" s="109" t="str">
        <f t="shared" si="57"/>
        <v/>
      </c>
      <c r="AD281" s="110">
        <f t="shared" si="63"/>
        <v>0</v>
      </c>
      <c r="AE281" s="350" t="e">
        <f t="shared" si="69"/>
        <v>#DIV/0!</v>
      </c>
      <c r="AF281" s="415" t="e">
        <f ca="1">AVERAGEIF('Step 3.3 Heating System'!$C$12:$C$113,'Step 4 Support Tool'!E281,'Step 3.3 Heating System'!$K$12:$K$111)</f>
        <v>#DIV/0!</v>
      </c>
      <c r="AH281" s="32"/>
      <c r="AJ281" s="27"/>
      <c r="AK281" s="27"/>
      <c r="AL281" s="23"/>
      <c r="AM281" s="23"/>
      <c r="AO281" s="33"/>
      <c r="AR281" s="26"/>
      <c r="AS281" s="26"/>
      <c r="AT281" s="322" t="s">
        <v>764</v>
      </c>
      <c r="AU281" s="304"/>
      <c r="AV281" s="90"/>
      <c r="AW281" s="88"/>
      <c r="AX281" s="88"/>
      <c r="AY281" s="88"/>
      <c r="AZ281" s="87"/>
      <c r="BA281" s="87"/>
      <c r="BB281" s="87"/>
      <c r="BC281" s="87"/>
      <c r="BD281" s="87"/>
      <c r="BE281" s="87"/>
      <c r="BF281" s="87"/>
      <c r="BG281" s="87"/>
      <c r="BH281" s="87"/>
      <c r="BI281" s="82"/>
      <c r="BJ281" s="82"/>
      <c r="BK281" s="82"/>
      <c r="BL281" s="82"/>
      <c r="BM281" s="82"/>
      <c r="BN281" s="82"/>
      <c r="BO281" s="82"/>
      <c r="BP281" s="82"/>
      <c r="BQ281" s="82"/>
      <c r="BR281" s="82"/>
      <c r="BS281" s="82"/>
      <c r="BT281" s="82"/>
      <c r="BU281" s="82"/>
      <c r="BV281" s="82"/>
      <c r="BW281" s="82"/>
      <c r="BX281" s="82"/>
      <c r="BY281" s="82"/>
      <c r="BZ281" s="82"/>
      <c r="CA281" s="82"/>
      <c r="CB281" s="82"/>
      <c r="CC281" s="82"/>
      <c r="CD281" s="82"/>
    </row>
    <row r="282" spans="1:82" s="10" customFormat="1" ht="34.5" hidden="1" customHeight="1" outlineLevel="1" thickBot="1" x14ac:dyDescent="0.35">
      <c r="A282" s="570" t="str">
        <f>'Step 3.3 Heating System'!A180</f>
        <v>LC System 61</v>
      </c>
      <c r="B282" s="827" t="str">
        <f>IF('Step 3.3 Heating System'!D180="","",'Step 3.3 Heating System'!D180)</f>
        <v/>
      </c>
      <c r="C282" s="313"/>
      <c r="D282" s="313"/>
      <c r="E282" s="825" t="str">
        <f>IF(OR(B282="",C282="",D282="",'Step 3.3 Heating System'!D180="")=TRUE,"",'Step 3.3 Heating System'!C180)</f>
        <v/>
      </c>
      <c r="F282" s="1769"/>
      <c r="G282" s="1770"/>
      <c r="H282" s="326"/>
      <c r="I282" s="314"/>
      <c r="J282" s="784"/>
      <c r="K282" s="314"/>
      <c r="L282" s="316"/>
      <c r="M282" s="316"/>
      <c r="N282" s="640">
        <f>IF('Step 3.3 Heating System'!W180="","",'Step 3.3 Heating System'!W180)</f>
        <v>0</v>
      </c>
      <c r="O282" s="457" t="str">
        <f t="shared" si="64"/>
        <v/>
      </c>
      <c r="P282" s="458" t="str">
        <f t="shared" si="60"/>
        <v/>
      </c>
      <c r="Q282" s="641" t="str">
        <f t="shared" si="65"/>
        <v/>
      </c>
      <c r="R282" s="458" t="str">
        <f t="shared" si="66"/>
        <v/>
      </c>
      <c r="S282" s="458" t="str">
        <f t="shared" si="61"/>
        <v/>
      </c>
      <c r="T282" s="642" t="str">
        <f t="shared" si="67"/>
        <v/>
      </c>
      <c r="U282" s="453" t="str">
        <f t="shared" si="68"/>
        <v/>
      </c>
      <c r="X282" s="108" t="str">
        <f>IF(B282="","",IF($C$9&lt;VLOOKUP(B282,'Eligible Technologies'!D:G,4,FALSE),$C$9,VLOOKUP(B282,'Eligible Technologies'!D:G,4,FALSE)))</f>
        <v/>
      </c>
      <c r="Y282" s="40" t="e">
        <f t="shared" si="54"/>
        <v>#VALUE!</v>
      </c>
      <c r="Z282" s="25" t="str">
        <f ca="1">IFERROR(IF($D$9 = "*Multi*",AVERAGE($AI$333:INDIRECT(CONCATENATE("Ai"&amp;Y282))),AVERAGE($AI$332:INDIRECT(CONCATENATE("Ai"&amp;Y282)))),"")</f>
        <v/>
      </c>
      <c r="AA282" s="23"/>
      <c r="AB282" s="109" t="str">
        <f t="shared" si="62"/>
        <v/>
      </c>
      <c r="AC282" s="109" t="str">
        <f t="shared" si="57"/>
        <v/>
      </c>
      <c r="AD282" s="110">
        <f t="shared" si="63"/>
        <v>0</v>
      </c>
      <c r="AE282" s="350" t="e">
        <f t="shared" si="69"/>
        <v>#DIV/0!</v>
      </c>
      <c r="AF282" s="415" t="e">
        <f ca="1">AVERAGEIF('Step 3.3 Heating System'!$C$12:$C$113,'Step 4 Support Tool'!E282,'Step 3.3 Heating System'!$K$12:$K$111)</f>
        <v>#DIV/0!</v>
      </c>
      <c r="AH282" s="32"/>
      <c r="AJ282" s="27"/>
      <c r="AK282" s="27"/>
      <c r="AL282" s="23"/>
      <c r="AM282" s="23"/>
      <c r="AO282" s="33"/>
      <c r="AR282" s="26"/>
      <c r="AS282" s="26"/>
      <c r="AT282" s="322" t="s">
        <v>764</v>
      </c>
      <c r="AU282" s="304"/>
      <c r="AV282" s="90"/>
      <c r="AW282" s="88"/>
      <c r="AX282" s="88"/>
      <c r="AY282" s="88"/>
      <c r="AZ282" s="87"/>
      <c r="BA282" s="87"/>
      <c r="BB282" s="87"/>
      <c r="BC282" s="87"/>
      <c r="BD282" s="87"/>
      <c r="BE282" s="87"/>
      <c r="BF282" s="87"/>
      <c r="BG282" s="87"/>
      <c r="BH282" s="87"/>
      <c r="BI282" s="82"/>
      <c r="BJ282" s="82"/>
      <c r="BK282" s="82"/>
      <c r="BL282" s="82"/>
      <c r="BM282" s="82"/>
      <c r="BN282" s="82"/>
      <c r="BO282" s="82"/>
      <c r="BP282" s="82"/>
      <c r="BQ282" s="82"/>
      <c r="BR282" s="82"/>
      <c r="BS282" s="82"/>
      <c r="BT282" s="82"/>
      <c r="BU282" s="82"/>
      <c r="BV282" s="82"/>
      <c r="BW282" s="82"/>
      <c r="BX282" s="82"/>
      <c r="BY282" s="82"/>
      <c r="BZ282" s="82"/>
      <c r="CA282" s="82"/>
      <c r="CB282" s="82"/>
      <c r="CC282" s="82"/>
      <c r="CD282" s="82"/>
    </row>
    <row r="283" spans="1:82" s="10" customFormat="1" ht="34.5" hidden="1" customHeight="1" outlineLevel="1" thickBot="1" x14ac:dyDescent="0.35">
      <c r="A283" s="570" t="str">
        <f>'Step 3.3 Heating System'!A181</f>
        <v>LC System 62</v>
      </c>
      <c r="B283" s="827" t="str">
        <f>IF('Step 3.3 Heating System'!D181="","",'Step 3.3 Heating System'!D181)</f>
        <v/>
      </c>
      <c r="C283" s="313"/>
      <c r="D283" s="313"/>
      <c r="E283" s="825" t="str">
        <f>IF(OR(B283="",C283="",D283="",'Step 3.3 Heating System'!D181="")=TRUE,"",'Step 3.3 Heating System'!C181)</f>
        <v/>
      </c>
      <c r="F283" s="1769"/>
      <c r="G283" s="1770"/>
      <c r="H283" s="326"/>
      <c r="I283" s="314"/>
      <c r="J283" s="784"/>
      <c r="K283" s="314"/>
      <c r="L283" s="316"/>
      <c r="M283" s="316"/>
      <c r="N283" s="640">
        <f>IF('Step 3.3 Heating System'!W181="","",'Step 3.3 Heating System'!W181)</f>
        <v>0</v>
      </c>
      <c r="O283" s="457" t="str">
        <f t="shared" si="64"/>
        <v/>
      </c>
      <c r="P283" s="458" t="str">
        <f t="shared" si="60"/>
        <v/>
      </c>
      <c r="Q283" s="641" t="str">
        <f t="shared" si="65"/>
        <v/>
      </c>
      <c r="R283" s="458" t="str">
        <f t="shared" si="66"/>
        <v/>
      </c>
      <c r="S283" s="458" t="str">
        <f t="shared" si="61"/>
        <v/>
      </c>
      <c r="T283" s="642" t="str">
        <f t="shared" si="67"/>
        <v/>
      </c>
      <c r="U283" s="453" t="str">
        <f t="shared" si="68"/>
        <v/>
      </c>
      <c r="X283" s="108" t="str">
        <f>IF(B283="","",IF($C$9&lt;VLOOKUP(B283,'Eligible Technologies'!D:G,4,FALSE),$C$9,VLOOKUP(B283,'Eligible Technologies'!D:G,4,FALSE)))</f>
        <v/>
      </c>
      <c r="Y283" s="40" t="e">
        <f t="shared" si="54"/>
        <v>#VALUE!</v>
      </c>
      <c r="Z283" s="25" t="str">
        <f ca="1">IFERROR(IF($D$9 = "*Multi*",AVERAGE($AI$333:INDIRECT(CONCATENATE("Ai"&amp;Y283))),AVERAGE($AI$332:INDIRECT(CONCATENATE("Ai"&amp;Y283)))),"")</f>
        <v/>
      </c>
      <c r="AA283" s="23"/>
      <c r="AB283" s="109" t="str">
        <f t="shared" si="62"/>
        <v/>
      </c>
      <c r="AC283" s="109" t="str">
        <f t="shared" si="57"/>
        <v/>
      </c>
      <c r="AD283" s="110">
        <f t="shared" si="63"/>
        <v>0</v>
      </c>
      <c r="AE283" s="350" t="e">
        <f t="shared" si="69"/>
        <v>#DIV/0!</v>
      </c>
      <c r="AF283" s="415" t="e">
        <f ca="1">AVERAGEIF('Step 3.3 Heating System'!$C$12:$C$113,'Step 4 Support Tool'!E283,'Step 3.3 Heating System'!$K$12:$K$111)</f>
        <v>#DIV/0!</v>
      </c>
      <c r="AH283" s="32"/>
      <c r="AJ283" s="27"/>
      <c r="AK283" s="27"/>
      <c r="AL283" s="23"/>
      <c r="AM283" s="23"/>
      <c r="AO283" s="33"/>
      <c r="AR283" s="26"/>
      <c r="AS283" s="26"/>
      <c r="AT283" s="322" t="s">
        <v>764</v>
      </c>
      <c r="AU283" s="304"/>
      <c r="AV283" s="90"/>
      <c r="AW283" s="88"/>
      <c r="AX283" s="88"/>
      <c r="AY283" s="88"/>
      <c r="AZ283" s="87"/>
      <c r="BA283" s="87"/>
      <c r="BB283" s="87"/>
      <c r="BC283" s="87"/>
      <c r="BD283" s="87"/>
      <c r="BE283" s="87"/>
      <c r="BF283" s="87"/>
      <c r="BG283" s="87"/>
      <c r="BH283" s="87"/>
      <c r="BI283" s="82"/>
      <c r="BJ283" s="82"/>
      <c r="BK283" s="82"/>
      <c r="BL283" s="82"/>
      <c r="BM283" s="82"/>
      <c r="BN283" s="82"/>
      <c r="BO283" s="82"/>
      <c r="BP283" s="82"/>
      <c r="BQ283" s="82"/>
      <c r="BR283" s="82"/>
      <c r="BS283" s="82"/>
      <c r="BT283" s="82"/>
      <c r="BU283" s="82"/>
      <c r="BV283" s="82"/>
      <c r="BW283" s="82"/>
      <c r="BX283" s="82"/>
      <c r="BY283" s="82"/>
      <c r="BZ283" s="82"/>
      <c r="CA283" s="82"/>
      <c r="CB283" s="82"/>
      <c r="CC283" s="82"/>
      <c r="CD283" s="82"/>
    </row>
    <row r="284" spans="1:82" s="10" customFormat="1" ht="34.5" hidden="1" customHeight="1" outlineLevel="1" thickBot="1" x14ac:dyDescent="0.35">
      <c r="A284" s="570" t="str">
        <f>'Step 3.3 Heating System'!A182</f>
        <v>LC System 63</v>
      </c>
      <c r="B284" s="827" t="str">
        <f>IF('Step 3.3 Heating System'!D182="","",'Step 3.3 Heating System'!D182)</f>
        <v/>
      </c>
      <c r="C284" s="313"/>
      <c r="D284" s="313"/>
      <c r="E284" s="825" t="str">
        <f>IF(OR(B284="",C284="",D284="",'Step 3.3 Heating System'!D182="")=TRUE,"",'Step 3.3 Heating System'!C182)</f>
        <v/>
      </c>
      <c r="F284" s="1769"/>
      <c r="G284" s="1770"/>
      <c r="H284" s="326"/>
      <c r="I284" s="314"/>
      <c r="J284" s="784"/>
      <c r="K284" s="314"/>
      <c r="L284" s="316"/>
      <c r="M284" s="316"/>
      <c r="N284" s="640">
        <f>IF('Step 3.3 Heating System'!W182="","",'Step 3.3 Heating System'!W182)</f>
        <v>0</v>
      </c>
      <c r="O284" s="457" t="str">
        <f t="shared" si="64"/>
        <v/>
      </c>
      <c r="P284" s="458" t="str">
        <f t="shared" si="60"/>
        <v/>
      </c>
      <c r="Q284" s="641" t="str">
        <f t="shared" si="65"/>
        <v/>
      </c>
      <c r="R284" s="458" t="str">
        <f t="shared" si="66"/>
        <v/>
      </c>
      <c r="S284" s="458" t="str">
        <f t="shared" si="61"/>
        <v/>
      </c>
      <c r="T284" s="642" t="str">
        <f t="shared" si="67"/>
        <v/>
      </c>
      <c r="U284" s="453" t="str">
        <f t="shared" si="68"/>
        <v/>
      </c>
      <c r="X284" s="108" t="str">
        <f>IF(B284="","",IF($C$9&lt;VLOOKUP(B284,'Eligible Technologies'!D:G,4,FALSE),$C$9,VLOOKUP(B284,'Eligible Technologies'!D:G,4,FALSE)))</f>
        <v/>
      </c>
      <c r="Y284" s="40" t="e">
        <f t="shared" si="54"/>
        <v>#VALUE!</v>
      </c>
      <c r="Z284" s="25" t="str">
        <f ca="1">IFERROR(IF($D$9 = "*Multi*",AVERAGE($AI$333:INDIRECT(CONCATENATE("Ai"&amp;Y284))),AVERAGE($AI$332:INDIRECT(CONCATENATE("Ai"&amp;Y284)))),"")</f>
        <v/>
      </c>
      <c r="AA284" s="23"/>
      <c r="AB284" s="109" t="str">
        <f t="shared" si="62"/>
        <v/>
      </c>
      <c r="AC284" s="109" t="str">
        <f t="shared" si="57"/>
        <v/>
      </c>
      <c r="AD284" s="110">
        <f t="shared" si="63"/>
        <v>0</v>
      </c>
      <c r="AE284" s="350" t="e">
        <f t="shared" si="69"/>
        <v>#DIV/0!</v>
      </c>
      <c r="AF284" s="415" t="e">
        <f ca="1">AVERAGEIF('Step 3.3 Heating System'!$C$12:$C$113,'Step 4 Support Tool'!E284,'Step 3.3 Heating System'!$K$12:$K$111)</f>
        <v>#DIV/0!</v>
      </c>
      <c r="AH284" s="32"/>
      <c r="AJ284" s="27"/>
      <c r="AK284" s="27"/>
      <c r="AL284" s="23"/>
      <c r="AM284" s="23"/>
      <c r="AO284" s="33"/>
      <c r="AR284" s="26"/>
      <c r="AS284" s="26"/>
      <c r="AT284" s="322" t="s">
        <v>764</v>
      </c>
      <c r="AU284" s="304"/>
      <c r="AV284" s="90"/>
      <c r="AW284" s="88"/>
      <c r="AX284" s="88"/>
      <c r="AY284" s="88"/>
      <c r="AZ284" s="87"/>
      <c r="BA284" s="87"/>
      <c r="BB284" s="87"/>
      <c r="BC284" s="87"/>
      <c r="BD284" s="87"/>
      <c r="BE284" s="87"/>
      <c r="BF284" s="87"/>
      <c r="BG284" s="87"/>
      <c r="BH284" s="87"/>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row>
    <row r="285" spans="1:82" s="10" customFormat="1" ht="34.5" hidden="1" customHeight="1" outlineLevel="1" thickBot="1" x14ac:dyDescent="0.35">
      <c r="A285" s="570" t="str">
        <f>'Step 3.3 Heating System'!A183</f>
        <v>LC System 64</v>
      </c>
      <c r="B285" s="827" t="str">
        <f>IF('Step 3.3 Heating System'!D183="","",'Step 3.3 Heating System'!D183)</f>
        <v/>
      </c>
      <c r="C285" s="313"/>
      <c r="D285" s="313"/>
      <c r="E285" s="825" t="str">
        <f>IF(OR(B285="",C285="",D285="",'Step 3.3 Heating System'!D183="")=TRUE,"",'Step 3.3 Heating System'!C183)</f>
        <v/>
      </c>
      <c r="F285" s="1769"/>
      <c r="G285" s="1770"/>
      <c r="H285" s="326"/>
      <c r="I285" s="314"/>
      <c r="J285" s="784"/>
      <c r="K285" s="314"/>
      <c r="L285" s="316"/>
      <c r="M285" s="316"/>
      <c r="N285" s="640">
        <f>IF('Step 3.3 Heating System'!W183="","",'Step 3.3 Heating System'!W183)</f>
        <v>0</v>
      </c>
      <c r="O285" s="457" t="str">
        <f t="shared" si="64"/>
        <v/>
      </c>
      <c r="P285" s="458" t="str">
        <f t="shared" si="60"/>
        <v/>
      </c>
      <c r="Q285" s="641" t="str">
        <f t="shared" si="65"/>
        <v/>
      </c>
      <c r="R285" s="458" t="str">
        <f t="shared" si="66"/>
        <v/>
      </c>
      <c r="S285" s="458" t="str">
        <f t="shared" si="61"/>
        <v/>
      </c>
      <c r="T285" s="642" t="str">
        <f t="shared" si="67"/>
        <v/>
      </c>
      <c r="U285" s="453" t="str">
        <f t="shared" si="68"/>
        <v/>
      </c>
      <c r="X285" s="108" t="str">
        <f>IF(B285="","",IF($C$9&lt;VLOOKUP(B285,'Eligible Technologies'!D:G,4,FALSE),$C$9,VLOOKUP(B285,'Eligible Technologies'!D:G,4,FALSE)))</f>
        <v/>
      </c>
      <c r="Y285" s="40" t="e">
        <f t="shared" si="54"/>
        <v>#VALUE!</v>
      </c>
      <c r="Z285" s="25" t="str">
        <f ca="1">IFERROR(IF($D$9 = "*Multi*",AVERAGE($AI$333:INDIRECT(CONCATENATE("Ai"&amp;Y285))),AVERAGE($AI$332:INDIRECT(CONCATENATE("Ai"&amp;Y285)))),"")</f>
        <v/>
      </c>
      <c r="AA285" s="23"/>
      <c r="AB285" s="109" t="str">
        <f t="shared" si="62"/>
        <v/>
      </c>
      <c r="AC285" s="109" t="str">
        <f t="shared" si="57"/>
        <v/>
      </c>
      <c r="AD285" s="110">
        <f t="shared" si="63"/>
        <v>0</v>
      </c>
      <c r="AE285" s="350" t="e">
        <f t="shared" si="69"/>
        <v>#DIV/0!</v>
      </c>
      <c r="AF285" s="415" t="e">
        <f ca="1">AVERAGEIF('Step 3.3 Heating System'!$C$12:$C$113,'Step 4 Support Tool'!E285,'Step 3.3 Heating System'!$K$12:$K$111)</f>
        <v>#DIV/0!</v>
      </c>
      <c r="AH285" s="32"/>
      <c r="AJ285" s="27"/>
      <c r="AK285" s="27"/>
      <c r="AL285" s="23"/>
      <c r="AM285" s="23"/>
      <c r="AO285" s="33"/>
      <c r="AR285" s="26"/>
      <c r="AS285" s="26"/>
      <c r="AT285" s="322" t="s">
        <v>764</v>
      </c>
      <c r="AU285" s="304"/>
      <c r="AV285" s="90"/>
      <c r="AW285" s="88"/>
      <c r="AX285" s="88"/>
      <c r="AY285" s="88"/>
      <c r="AZ285" s="87"/>
      <c r="BA285" s="87"/>
      <c r="BB285" s="87"/>
      <c r="BC285" s="87"/>
      <c r="BD285" s="87"/>
      <c r="BE285" s="87"/>
      <c r="BF285" s="87"/>
      <c r="BG285" s="87"/>
      <c r="BH285" s="87"/>
      <c r="BI285" s="82"/>
      <c r="BJ285" s="82"/>
      <c r="BK285" s="82"/>
      <c r="BL285" s="82"/>
      <c r="BM285" s="82"/>
      <c r="BN285" s="82"/>
      <c r="BO285" s="82"/>
      <c r="BP285" s="82"/>
      <c r="BQ285" s="82"/>
      <c r="BR285" s="82"/>
      <c r="BS285" s="82"/>
      <c r="BT285" s="82"/>
      <c r="BU285" s="82"/>
      <c r="BV285" s="82"/>
      <c r="BW285" s="82"/>
      <c r="BX285" s="82"/>
      <c r="BY285" s="82"/>
      <c r="BZ285" s="82"/>
      <c r="CA285" s="82"/>
      <c r="CB285" s="82"/>
      <c r="CC285" s="82"/>
      <c r="CD285" s="82"/>
    </row>
    <row r="286" spans="1:82" s="10" customFormat="1" ht="34.5" hidden="1" customHeight="1" outlineLevel="1" thickBot="1" x14ac:dyDescent="0.35">
      <c r="A286" s="570" t="str">
        <f>'Step 3.3 Heating System'!A184</f>
        <v>LC System 65</v>
      </c>
      <c r="B286" s="827" t="str">
        <f>IF('Step 3.3 Heating System'!D184="","",'Step 3.3 Heating System'!D184)</f>
        <v/>
      </c>
      <c r="C286" s="313"/>
      <c r="D286" s="313"/>
      <c r="E286" s="825" t="str">
        <f>IF(OR(B286="",C286="",D286="",'Step 3.3 Heating System'!D184="")=TRUE,"",'Step 3.3 Heating System'!C184)</f>
        <v/>
      </c>
      <c r="F286" s="1769"/>
      <c r="G286" s="1770"/>
      <c r="H286" s="326"/>
      <c r="I286" s="314"/>
      <c r="J286" s="784"/>
      <c r="K286" s="314"/>
      <c r="L286" s="316"/>
      <c r="M286" s="316"/>
      <c r="N286" s="640">
        <f>IF('Step 3.3 Heating System'!W184="","",'Step 3.3 Heating System'!W184)</f>
        <v>0</v>
      </c>
      <c r="O286" s="457" t="str">
        <f t="shared" ref="O286:O321" si="70">IFERROR(IF(AB286="","",((I286*L286)-(K286*M286))/100),"")</f>
        <v/>
      </c>
      <c r="P286" s="458" t="str">
        <f t="shared" si="60"/>
        <v/>
      </c>
      <c r="Q286" s="641" t="str">
        <f t="shared" ref="Q286:Q321" si="71">IFERROR(IF(H286="Electricity",Z286,HLOOKUP(H286,$AH$331:$AS$359,2,FALSE)),"")</f>
        <v/>
      </c>
      <c r="R286" s="458" t="str">
        <f t="shared" ref="R286:R317" si="72">IFERROR(IF(OR(L286="",M286=""),"",(L286*Q286/1000)-IF(J286="Electricity",0,(M286*HLOOKUP(J286,$AH$331:$AS$359,2,FALSE))/1000)),"")</f>
        <v/>
      </c>
      <c r="S286" s="458" t="str">
        <f t="shared" si="61"/>
        <v/>
      </c>
      <c r="T286" s="642" t="str">
        <f t="shared" ref="T286:T321" si="73">IF(J286="Electricity",IF(AB286="","",-M286*Z286/1000),"")</f>
        <v/>
      </c>
      <c r="U286" s="453" t="str">
        <f t="shared" ref="U286:U321" si="74">IF(H286="","",IF(OR(C286="",D286="",F286="",J286="",I286="",K286="",L286="",M286=""),"Check all fields completed correctly","OK"))</f>
        <v/>
      </c>
      <c r="X286" s="108" t="str">
        <f>IF(B286="","",IF($C$9&lt;VLOOKUP(B286,'Eligible Technologies'!D:G,4,FALSE),$C$9,VLOOKUP(B286,'Eligible Technologies'!D:G,4,FALSE)))</f>
        <v/>
      </c>
      <c r="Y286" s="40" t="e">
        <f t="shared" si="54"/>
        <v>#VALUE!</v>
      </c>
      <c r="Z286" s="25" t="str">
        <f ca="1">IFERROR(IF($D$9 = "*Multi*",AVERAGE($AI$333:INDIRECT(CONCATENATE("Ai"&amp;Y286))),AVERAGE($AI$332:INDIRECT(CONCATENATE("Ai"&amp;Y286)))),"")</f>
        <v/>
      </c>
      <c r="AA286" s="23"/>
      <c r="AB286" s="109" t="str">
        <f t="shared" si="62"/>
        <v/>
      </c>
      <c r="AC286" s="109" t="str">
        <f t="shared" si="57"/>
        <v/>
      </c>
      <c r="AD286" s="110">
        <f t="shared" si="63"/>
        <v>0</v>
      </c>
      <c r="AE286" s="350" t="e">
        <f t="shared" ref="AE286:AE321" si="75">L286*$AF$222/M286</f>
        <v>#DIV/0!</v>
      </c>
      <c r="AF286" s="415" t="e">
        <f ca="1">AVERAGEIF('Step 3.3 Heating System'!$C$12:$C$113,'Step 4 Support Tool'!E286,'Step 3.3 Heating System'!$K$12:$K$111)</f>
        <v>#DIV/0!</v>
      </c>
      <c r="AH286" s="32"/>
      <c r="AJ286" s="27"/>
      <c r="AK286" s="27"/>
      <c r="AL286" s="23"/>
      <c r="AM286" s="23"/>
      <c r="AO286" s="33"/>
      <c r="AR286" s="26"/>
      <c r="AS286" s="26"/>
      <c r="AT286" s="322" t="s">
        <v>764</v>
      </c>
      <c r="AU286" s="304"/>
      <c r="AV286" s="90"/>
      <c r="AW286" s="88"/>
      <c r="AX286" s="88"/>
      <c r="AY286" s="88"/>
      <c r="AZ286" s="87"/>
      <c r="BA286" s="87"/>
      <c r="BB286" s="87"/>
      <c r="BC286" s="87"/>
      <c r="BD286" s="87"/>
      <c r="BE286" s="87"/>
      <c r="BF286" s="87"/>
      <c r="BG286" s="87"/>
      <c r="BH286" s="87"/>
      <c r="BI286" s="82"/>
      <c r="BJ286" s="82"/>
      <c r="BK286" s="82"/>
      <c r="BL286" s="82"/>
      <c r="BM286" s="82"/>
      <c r="BN286" s="82"/>
      <c r="BO286" s="82"/>
      <c r="BP286" s="82"/>
      <c r="BQ286" s="82"/>
      <c r="BR286" s="82"/>
      <c r="BS286" s="82"/>
      <c r="BT286" s="82"/>
      <c r="BU286" s="82"/>
      <c r="BV286" s="82"/>
      <c r="BW286" s="82"/>
      <c r="BX286" s="82"/>
      <c r="BY286" s="82"/>
      <c r="BZ286" s="82"/>
      <c r="CA286" s="82"/>
      <c r="CB286" s="82"/>
      <c r="CC286" s="82"/>
      <c r="CD286" s="82"/>
    </row>
    <row r="287" spans="1:82" s="10" customFormat="1" ht="34.5" hidden="1" customHeight="1" outlineLevel="1" thickBot="1" x14ac:dyDescent="0.35">
      <c r="A287" s="570" t="str">
        <f>'Step 3.3 Heating System'!A185</f>
        <v>LC System 66</v>
      </c>
      <c r="B287" s="827" t="str">
        <f>IF('Step 3.3 Heating System'!D185="","",'Step 3.3 Heating System'!D185)</f>
        <v/>
      </c>
      <c r="C287" s="313"/>
      <c r="D287" s="313"/>
      <c r="E287" s="825" t="str">
        <f>IF(OR(B287="",C287="",D287="",'Step 3.3 Heating System'!D185="")=TRUE,"",'Step 3.3 Heating System'!C185)</f>
        <v/>
      </c>
      <c r="F287" s="1769"/>
      <c r="G287" s="1770"/>
      <c r="H287" s="326"/>
      <c r="I287" s="314"/>
      <c r="J287" s="784"/>
      <c r="K287" s="314"/>
      <c r="L287" s="316"/>
      <c r="M287" s="316"/>
      <c r="N287" s="640">
        <f>IF('Step 3.3 Heating System'!W185="","",'Step 3.3 Heating System'!W185)</f>
        <v>0</v>
      </c>
      <c r="O287" s="457" t="str">
        <f t="shared" si="70"/>
        <v/>
      </c>
      <c r="P287" s="458" t="str">
        <f t="shared" si="60"/>
        <v/>
      </c>
      <c r="Q287" s="641" t="str">
        <f t="shared" si="71"/>
        <v/>
      </c>
      <c r="R287" s="458" t="str">
        <f t="shared" si="72"/>
        <v/>
      </c>
      <c r="S287" s="458" t="str">
        <f t="shared" si="61"/>
        <v/>
      </c>
      <c r="T287" s="642" t="str">
        <f t="shared" si="73"/>
        <v/>
      </c>
      <c r="U287" s="453" t="str">
        <f t="shared" si="74"/>
        <v/>
      </c>
      <c r="X287" s="108" t="str">
        <f>IF(B287="","",IF($C$9&lt;VLOOKUP(B287,'Eligible Technologies'!D:G,4,FALSE),$C$9,VLOOKUP(B287,'Eligible Technologies'!D:G,4,FALSE)))</f>
        <v/>
      </c>
      <c r="Y287" s="40" t="e">
        <f t="shared" ref="Y287:Y320" si="76">ROUNDUP(X287,0)+329</f>
        <v>#VALUE!</v>
      </c>
      <c r="Z287" s="25" t="str">
        <f ca="1">IFERROR(IF($D$9 = "*Multi*",AVERAGE($AI$333:INDIRECT(CONCATENATE("Ai"&amp;Y287))),AVERAGE($AI$332:INDIRECT(CONCATENATE("Ai"&amp;Y287)))),"")</f>
        <v/>
      </c>
      <c r="AA287" s="23"/>
      <c r="AB287" s="109" t="str">
        <f t="shared" si="62"/>
        <v/>
      </c>
      <c r="AC287" s="109" t="str">
        <f t="shared" ref="AC287:AC321" si="77">IFERROR(IF($C$9&lt;X287,$C$9*AB287,X287*AB287),"")</f>
        <v/>
      </c>
      <c r="AD287" s="110">
        <f t="shared" si="63"/>
        <v>0</v>
      </c>
      <c r="AE287" s="350" t="e">
        <f t="shared" si="75"/>
        <v>#DIV/0!</v>
      </c>
      <c r="AF287" s="415" t="e">
        <f ca="1">AVERAGEIF('Step 3.3 Heating System'!$C$12:$C$113,'Step 4 Support Tool'!E287,'Step 3.3 Heating System'!$K$12:$K$111)</f>
        <v>#DIV/0!</v>
      </c>
      <c r="AH287" s="32"/>
      <c r="AJ287" s="27"/>
      <c r="AK287" s="27"/>
      <c r="AL287" s="23"/>
      <c r="AM287" s="23"/>
      <c r="AO287" s="33"/>
      <c r="AR287" s="26"/>
      <c r="AS287" s="26"/>
      <c r="AT287" s="322" t="s">
        <v>764</v>
      </c>
      <c r="AU287" s="304"/>
      <c r="AV287" s="90"/>
      <c r="AW287" s="88"/>
      <c r="AX287" s="88"/>
      <c r="AY287" s="88"/>
      <c r="AZ287" s="87"/>
      <c r="BA287" s="87"/>
      <c r="BB287" s="87"/>
      <c r="BC287" s="87"/>
      <c r="BD287" s="87"/>
      <c r="BE287" s="87"/>
      <c r="BF287" s="87"/>
      <c r="BG287" s="87"/>
      <c r="BH287" s="87"/>
      <c r="BI287" s="82"/>
      <c r="BJ287" s="82"/>
      <c r="BK287" s="82"/>
      <c r="BL287" s="82"/>
      <c r="BM287" s="82"/>
      <c r="BN287" s="82"/>
      <c r="BO287" s="82"/>
      <c r="BP287" s="82"/>
      <c r="BQ287" s="82"/>
      <c r="BR287" s="82"/>
      <c r="BS287" s="82"/>
      <c r="BT287" s="82"/>
      <c r="BU287" s="82"/>
      <c r="BV287" s="82"/>
      <c r="BW287" s="82"/>
      <c r="BX287" s="82"/>
      <c r="BY287" s="82"/>
      <c r="BZ287" s="82"/>
      <c r="CA287" s="82"/>
      <c r="CB287" s="82"/>
      <c r="CC287" s="82"/>
      <c r="CD287" s="82"/>
    </row>
    <row r="288" spans="1:82" s="10" customFormat="1" ht="34.5" hidden="1" customHeight="1" outlineLevel="1" thickBot="1" x14ac:dyDescent="0.35">
      <c r="A288" s="570" t="str">
        <f>'Step 3.3 Heating System'!A186</f>
        <v>LC System 67</v>
      </c>
      <c r="B288" s="827" t="str">
        <f>IF('Step 3.3 Heating System'!D186="","",'Step 3.3 Heating System'!D186)</f>
        <v/>
      </c>
      <c r="C288" s="313"/>
      <c r="D288" s="313"/>
      <c r="E288" s="825" t="str">
        <f>IF(OR(B288="",C288="",D288="",'Step 3.3 Heating System'!D186="")=TRUE,"",'Step 3.3 Heating System'!C186)</f>
        <v/>
      </c>
      <c r="F288" s="1769"/>
      <c r="G288" s="1770"/>
      <c r="H288" s="326"/>
      <c r="I288" s="314"/>
      <c r="J288" s="784"/>
      <c r="K288" s="314"/>
      <c r="L288" s="316"/>
      <c r="M288" s="316"/>
      <c r="N288" s="640">
        <f>IF('Step 3.3 Heating System'!W186="","",'Step 3.3 Heating System'!W186)</f>
        <v>0</v>
      </c>
      <c r="O288" s="457" t="str">
        <f t="shared" si="70"/>
        <v/>
      </c>
      <c r="P288" s="458" t="str">
        <f t="shared" si="60"/>
        <v/>
      </c>
      <c r="Q288" s="641" t="str">
        <f t="shared" si="71"/>
        <v/>
      </c>
      <c r="R288" s="458" t="str">
        <f t="shared" si="72"/>
        <v/>
      </c>
      <c r="S288" s="458" t="str">
        <f t="shared" si="61"/>
        <v/>
      </c>
      <c r="T288" s="642" t="str">
        <f t="shared" si="73"/>
        <v/>
      </c>
      <c r="U288" s="453" t="str">
        <f t="shared" si="74"/>
        <v/>
      </c>
      <c r="X288" s="108" t="str">
        <f>IF(B288="","",IF($C$9&lt;VLOOKUP(B288,'Eligible Technologies'!D:G,4,FALSE),$C$9,VLOOKUP(B288,'Eligible Technologies'!D:G,4,FALSE)))</f>
        <v/>
      </c>
      <c r="Y288" s="40" t="e">
        <f t="shared" si="76"/>
        <v>#VALUE!</v>
      </c>
      <c r="Z288" s="25" t="str">
        <f ca="1">IFERROR(IF($D$9 = "*Multi*",AVERAGE($AI$333:INDIRECT(CONCATENATE("Ai"&amp;Y288))),AVERAGE($AI$332:INDIRECT(CONCATENATE("Ai"&amp;Y288)))),"")</f>
        <v/>
      </c>
      <c r="AA288" s="23"/>
      <c r="AB288" s="109" t="str">
        <f t="shared" si="62"/>
        <v/>
      </c>
      <c r="AC288" s="109" t="str">
        <f t="shared" si="77"/>
        <v/>
      </c>
      <c r="AD288" s="110">
        <f t="shared" si="63"/>
        <v>0</v>
      </c>
      <c r="AE288" s="350" t="e">
        <f t="shared" si="75"/>
        <v>#DIV/0!</v>
      </c>
      <c r="AF288" s="415" t="e">
        <f ca="1">AVERAGEIF('Step 3.3 Heating System'!$C$12:$C$113,'Step 4 Support Tool'!E288,'Step 3.3 Heating System'!$K$12:$K$111)</f>
        <v>#DIV/0!</v>
      </c>
      <c r="AH288" s="32"/>
      <c r="AJ288" s="27"/>
      <c r="AK288" s="27"/>
      <c r="AL288" s="23"/>
      <c r="AM288" s="23"/>
      <c r="AO288" s="33"/>
      <c r="AR288" s="26"/>
      <c r="AS288" s="26"/>
      <c r="AT288" s="322" t="s">
        <v>764</v>
      </c>
      <c r="AU288" s="304"/>
      <c r="AV288" s="90"/>
      <c r="AW288" s="88"/>
      <c r="AX288" s="88"/>
      <c r="AY288" s="88"/>
      <c r="AZ288" s="87"/>
      <c r="BA288" s="87"/>
      <c r="BB288" s="87"/>
      <c r="BC288" s="87"/>
      <c r="BD288" s="87"/>
      <c r="BE288" s="87"/>
      <c r="BF288" s="87"/>
      <c r="BG288" s="87"/>
      <c r="BH288" s="87"/>
      <c r="BI288" s="82"/>
      <c r="BJ288" s="82"/>
      <c r="BK288" s="82"/>
      <c r="BL288" s="82"/>
      <c r="BM288" s="82"/>
      <c r="BN288" s="82"/>
      <c r="BO288" s="82"/>
      <c r="BP288" s="82"/>
      <c r="BQ288" s="82"/>
      <c r="BR288" s="82"/>
      <c r="BS288" s="82"/>
      <c r="BT288" s="82"/>
      <c r="BU288" s="82"/>
      <c r="BV288" s="82"/>
      <c r="BW288" s="82"/>
      <c r="BX288" s="82"/>
      <c r="BY288" s="82"/>
      <c r="BZ288" s="82"/>
      <c r="CA288" s="82"/>
      <c r="CB288" s="82"/>
      <c r="CC288" s="82"/>
      <c r="CD288" s="82"/>
    </row>
    <row r="289" spans="1:82" s="10" customFormat="1" ht="34.5" hidden="1" customHeight="1" outlineLevel="1" thickBot="1" x14ac:dyDescent="0.35">
      <c r="A289" s="570" t="str">
        <f>'Step 3.3 Heating System'!A187</f>
        <v>LC System 68</v>
      </c>
      <c r="B289" s="827" t="str">
        <f>IF('Step 3.3 Heating System'!D187="","",'Step 3.3 Heating System'!D187)</f>
        <v/>
      </c>
      <c r="C289" s="313"/>
      <c r="D289" s="313"/>
      <c r="E289" s="825" t="str">
        <f>IF(OR(B289="",C289="",D289="",'Step 3.3 Heating System'!D187="")=TRUE,"",'Step 3.3 Heating System'!C187)</f>
        <v/>
      </c>
      <c r="F289" s="1769"/>
      <c r="G289" s="1770"/>
      <c r="H289" s="326"/>
      <c r="I289" s="314"/>
      <c r="J289" s="784"/>
      <c r="K289" s="314"/>
      <c r="L289" s="316"/>
      <c r="M289" s="316"/>
      <c r="N289" s="640">
        <f>IF('Step 3.3 Heating System'!W187="","",'Step 3.3 Heating System'!W187)</f>
        <v>0</v>
      </c>
      <c r="O289" s="457" t="str">
        <f t="shared" si="70"/>
        <v/>
      </c>
      <c r="P289" s="458" t="str">
        <f t="shared" si="60"/>
        <v/>
      </c>
      <c r="Q289" s="641" t="str">
        <f t="shared" si="71"/>
        <v/>
      </c>
      <c r="R289" s="458" t="str">
        <f t="shared" si="72"/>
        <v/>
      </c>
      <c r="S289" s="458" t="str">
        <f t="shared" si="61"/>
        <v/>
      </c>
      <c r="T289" s="642" t="str">
        <f t="shared" si="73"/>
        <v/>
      </c>
      <c r="U289" s="453" t="str">
        <f t="shared" si="74"/>
        <v/>
      </c>
      <c r="X289" s="108" t="str">
        <f>IF(B289="","",IF($C$9&lt;VLOOKUP(B289,'Eligible Technologies'!D:G,4,FALSE),$C$9,VLOOKUP(B289,'Eligible Technologies'!D:G,4,FALSE)))</f>
        <v/>
      </c>
      <c r="Y289" s="40" t="e">
        <f t="shared" si="76"/>
        <v>#VALUE!</v>
      </c>
      <c r="Z289" s="25" t="str">
        <f ca="1">IFERROR(IF($D$9 = "*Multi*",AVERAGE($AI$333:INDIRECT(CONCATENATE("Ai"&amp;Y289))),AVERAGE($AI$332:INDIRECT(CONCATENATE("Ai"&amp;Y289)))),"")</f>
        <v/>
      </c>
      <c r="AA289" s="23"/>
      <c r="AB289" s="109" t="str">
        <f t="shared" si="62"/>
        <v/>
      </c>
      <c r="AC289" s="109" t="str">
        <f t="shared" si="77"/>
        <v/>
      </c>
      <c r="AD289" s="110">
        <f t="shared" si="63"/>
        <v>0</v>
      </c>
      <c r="AE289" s="350" t="e">
        <f t="shared" si="75"/>
        <v>#DIV/0!</v>
      </c>
      <c r="AF289" s="415" t="e">
        <f ca="1">AVERAGEIF('Step 3.3 Heating System'!$C$12:$C$113,'Step 4 Support Tool'!E289,'Step 3.3 Heating System'!$K$12:$K$111)</f>
        <v>#DIV/0!</v>
      </c>
      <c r="AH289" s="32"/>
      <c r="AJ289" s="27"/>
      <c r="AK289" s="27"/>
      <c r="AL289" s="23"/>
      <c r="AM289" s="23"/>
      <c r="AO289" s="33"/>
      <c r="AR289" s="26"/>
      <c r="AS289" s="26"/>
      <c r="AT289" s="322" t="s">
        <v>764</v>
      </c>
      <c r="AU289" s="304"/>
      <c r="AV289" s="90"/>
      <c r="AW289" s="88"/>
      <c r="AX289" s="88"/>
      <c r="AY289" s="88"/>
      <c r="AZ289" s="87"/>
      <c r="BA289" s="87"/>
      <c r="BB289" s="87"/>
      <c r="BC289" s="87"/>
      <c r="BD289" s="87"/>
      <c r="BE289" s="87"/>
      <c r="BF289" s="87"/>
      <c r="BG289" s="87"/>
      <c r="BH289" s="87"/>
      <c r="BI289" s="82"/>
      <c r="BJ289" s="82"/>
      <c r="BK289" s="82"/>
      <c r="BL289" s="82"/>
      <c r="BM289" s="82"/>
      <c r="BN289" s="82"/>
      <c r="BO289" s="82"/>
      <c r="BP289" s="82"/>
      <c r="BQ289" s="82"/>
      <c r="BR289" s="82"/>
      <c r="BS289" s="82"/>
      <c r="BT289" s="82"/>
      <c r="BU289" s="82"/>
      <c r="BV289" s="82"/>
      <c r="BW289" s="82"/>
      <c r="BX289" s="82"/>
      <c r="BY289" s="82"/>
      <c r="BZ289" s="82"/>
      <c r="CA289" s="82"/>
      <c r="CB289" s="82"/>
      <c r="CC289" s="82"/>
      <c r="CD289" s="82"/>
    </row>
    <row r="290" spans="1:82" s="10" customFormat="1" ht="34.5" hidden="1" customHeight="1" outlineLevel="1" thickBot="1" x14ac:dyDescent="0.35">
      <c r="A290" s="570" t="str">
        <f>'Step 3.3 Heating System'!A188</f>
        <v>LC System 69</v>
      </c>
      <c r="B290" s="827" t="str">
        <f>IF('Step 3.3 Heating System'!D188="","",'Step 3.3 Heating System'!D188)</f>
        <v/>
      </c>
      <c r="C290" s="313"/>
      <c r="D290" s="313"/>
      <c r="E290" s="825" t="str">
        <f>IF(OR(B290="",C290="",D290="",'Step 3.3 Heating System'!D188="")=TRUE,"",'Step 3.3 Heating System'!C188)</f>
        <v/>
      </c>
      <c r="F290" s="1769"/>
      <c r="G290" s="1770"/>
      <c r="H290" s="326"/>
      <c r="I290" s="314"/>
      <c r="J290" s="784"/>
      <c r="K290" s="314"/>
      <c r="L290" s="316"/>
      <c r="M290" s="316"/>
      <c r="N290" s="640">
        <f>IF('Step 3.3 Heating System'!W188="","",'Step 3.3 Heating System'!W188)</f>
        <v>0</v>
      </c>
      <c r="O290" s="457" t="str">
        <f t="shared" si="70"/>
        <v/>
      </c>
      <c r="P290" s="458" t="str">
        <f t="shared" si="60"/>
        <v/>
      </c>
      <c r="Q290" s="641" t="str">
        <f t="shared" si="71"/>
        <v/>
      </c>
      <c r="R290" s="458" t="str">
        <f t="shared" si="72"/>
        <v/>
      </c>
      <c r="S290" s="458" t="str">
        <f t="shared" si="61"/>
        <v/>
      </c>
      <c r="T290" s="642" t="str">
        <f t="shared" si="73"/>
        <v/>
      </c>
      <c r="U290" s="453" t="str">
        <f t="shared" si="74"/>
        <v/>
      </c>
      <c r="X290" s="108" t="str">
        <f>IF(B290="","",IF($C$9&lt;VLOOKUP(B290,'Eligible Technologies'!D:G,4,FALSE),$C$9,VLOOKUP(B290,'Eligible Technologies'!D:G,4,FALSE)))</f>
        <v/>
      </c>
      <c r="Y290" s="40" t="e">
        <f t="shared" si="76"/>
        <v>#VALUE!</v>
      </c>
      <c r="Z290" s="25" t="str">
        <f ca="1">IFERROR(IF($D$9 = "*Multi*",AVERAGE($AI$333:INDIRECT(CONCATENATE("Ai"&amp;Y290))),AVERAGE($AI$332:INDIRECT(CONCATENATE("Ai"&amp;Y290)))),"")</f>
        <v/>
      </c>
      <c r="AA290" s="23"/>
      <c r="AB290" s="109" t="str">
        <f t="shared" si="62"/>
        <v/>
      </c>
      <c r="AC290" s="109" t="str">
        <f t="shared" si="77"/>
        <v/>
      </c>
      <c r="AD290" s="110">
        <f t="shared" si="63"/>
        <v>0</v>
      </c>
      <c r="AE290" s="350" t="e">
        <f t="shared" si="75"/>
        <v>#DIV/0!</v>
      </c>
      <c r="AF290" s="415" t="e">
        <f ca="1">AVERAGEIF('Step 3.3 Heating System'!$C$12:$C$113,'Step 4 Support Tool'!E290,'Step 3.3 Heating System'!$K$12:$K$111)</f>
        <v>#DIV/0!</v>
      </c>
      <c r="AH290" s="32"/>
      <c r="AJ290" s="27"/>
      <c r="AK290" s="27"/>
      <c r="AL290" s="23"/>
      <c r="AM290" s="23"/>
      <c r="AO290" s="33"/>
      <c r="AR290" s="26"/>
      <c r="AS290" s="26"/>
      <c r="AT290" s="322" t="s">
        <v>764</v>
      </c>
      <c r="AU290" s="304"/>
      <c r="AV290" s="90"/>
      <c r="AW290" s="88"/>
      <c r="AX290" s="88"/>
      <c r="AY290" s="88"/>
      <c r="AZ290" s="87"/>
      <c r="BA290" s="87"/>
      <c r="BB290" s="87"/>
      <c r="BC290" s="87"/>
      <c r="BD290" s="87"/>
      <c r="BE290" s="87"/>
      <c r="BF290" s="87"/>
      <c r="BG290" s="87"/>
      <c r="BH290" s="87"/>
      <c r="BI290" s="82"/>
      <c r="BJ290" s="82"/>
      <c r="BK290" s="82"/>
      <c r="BL290" s="82"/>
      <c r="BM290" s="82"/>
      <c r="BN290" s="82"/>
      <c r="BO290" s="82"/>
      <c r="BP290" s="82"/>
      <c r="BQ290" s="82"/>
      <c r="BR290" s="82"/>
      <c r="BS290" s="82"/>
      <c r="BT290" s="82"/>
      <c r="BU290" s="82"/>
      <c r="BV290" s="82"/>
      <c r="BW290" s="82"/>
      <c r="BX290" s="82"/>
      <c r="BY290" s="82"/>
      <c r="BZ290" s="82"/>
      <c r="CA290" s="82"/>
      <c r="CB290" s="82"/>
      <c r="CC290" s="82"/>
      <c r="CD290" s="82"/>
    </row>
    <row r="291" spans="1:82" s="10" customFormat="1" ht="34.5" hidden="1" customHeight="1" outlineLevel="1" thickBot="1" x14ac:dyDescent="0.35">
      <c r="A291" s="570" t="str">
        <f>'Step 3.3 Heating System'!A189</f>
        <v>LC System 70</v>
      </c>
      <c r="B291" s="827" t="str">
        <f>IF('Step 3.3 Heating System'!D189="","",'Step 3.3 Heating System'!D189)</f>
        <v/>
      </c>
      <c r="C291" s="313"/>
      <c r="D291" s="313"/>
      <c r="E291" s="825" t="str">
        <f>IF(OR(B291="",C291="",D291="",'Step 3.3 Heating System'!D189="")=TRUE,"",'Step 3.3 Heating System'!C189)</f>
        <v/>
      </c>
      <c r="F291" s="1769"/>
      <c r="G291" s="1770"/>
      <c r="H291" s="326"/>
      <c r="I291" s="314"/>
      <c r="J291" s="784"/>
      <c r="K291" s="314"/>
      <c r="L291" s="316"/>
      <c r="M291" s="316"/>
      <c r="N291" s="640">
        <f>IF('Step 3.3 Heating System'!W189="","",'Step 3.3 Heating System'!W189)</f>
        <v>0</v>
      </c>
      <c r="O291" s="457" t="str">
        <f t="shared" si="70"/>
        <v/>
      </c>
      <c r="P291" s="458" t="str">
        <f t="shared" si="60"/>
        <v/>
      </c>
      <c r="Q291" s="641" t="str">
        <f t="shared" si="71"/>
        <v/>
      </c>
      <c r="R291" s="458" t="str">
        <f t="shared" si="72"/>
        <v/>
      </c>
      <c r="S291" s="458" t="str">
        <f t="shared" si="61"/>
        <v/>
      </c>
      <c r="T291" s="642" t="str">
        <f t="shared" si="73"/>
        <v/>
      </c>
      <c r="U291" s="453" t="str">
        <f t="shared" si="74"/>
        <v/>
      </c>
      <c r="X291" s="108" t="str">
        <f>IF(B291="","",IF($C$9&lt;VLOOKUP(B291,'Eligible Technologies'!D:G,4,FALSE),$C$9,VLOOKUP(B291,'Eligible Technologies'!D:G,4,FALSE)))</f>
        <v/>
      </c>
      <c r="Y291" s="40" t="e">
        <f t="shared" si="76"/>
        <v>#VALUE!</v>
      </c>
      <c r="Z291" s="25" t="str">
        <f ca="1">IFERROR(IF($D$9 = "*Multi*",AVERAGE($AI$333:INDIRECT(CONCATENATE("Ai"&amp;Y291))),AVERAGE($AI$332:INDIRECT(CONCATENATE("Ai"&amp;Y291)))),"")</f>
        <v/>
      </c>
      <c r="AA291" s="23"/>
      <c r="AB291" s="109" t="str">
        <f t="shared" si="62"/>
        <v/>
      </c>
      <c r="AC291" s="109" t="str">
        <f t="shared" si="77"/>
        <v/>
      </c>
      <c r="AD291" s="110">
        <f t="shared" si="63"/>
        <v>0</v>
      </c>
      <c r="AE291" s="350" t="e">
        <f t="shared" si="75"/>
        <v>#DIV/0!</v>
      </c>
      <c r="AF291" s="415" t="e">
        <f ca="1">AVERAGEIF('Step 3.3 Heating System'!$C$12:$C$113,'Step 4 Support Tool'!E291,'Step 3.3 Heating System'!$K$12:$K$111)</f>
        <v>#DIV/0!</v>
      </c>
      <c r="AH291" s="32"/>
      <c r="AJ291" s="27"/>
      <c r="AK291" s="27"/>
      <c r="AL291" s="23"/>
      <c r="AM291" s="23"/>
      <c r="AO291" s="33"/>
      <c r="AR291" s="26"/>
      <c r="AS291" s="26"/>
      <c r="AT291" s="322" t="s">
        <v>764</v>
      </c>
      <c r="AU291" s="304"/>
      <c r="AV291" s="90"/>
      <c r="AW291" s="88"/>
      <c r="AX291" s="88"/>
      <c r="AY291" s="88"/>
      <c r="AZ291" s="87"/>
      <c r="BA291" s="87"/>
      <c r="BB291" s="87"/>
      <c r="BC291" s="87"/>
      <c r="BD291" s="87"/>
      <c r="BE291" s="87"/>
      <c r="BF291" s="87"/>
      <c r="BG291" s="87"/>
      <c r="BH291" s="87"/>
      <c r="BI291" s="82"/>
      <c r="BJ291" s="82"/>
      <c r="BK291" s="82"/>
      <c r="BL291" s="82"/>
      <c r="BM291" s="82"/>
      <c r="BN291" s="82"/>
      <c r="BO291" s="82"/>
      <c r="BP291" s="82"/>
      <c r="BQ291" s="82"/>
      <c r="BR291" s="82"/>
      <c r="BS291" s="82"/>
      <c r="BT291" s="82"/>
      <c r="BU291" s="82"/>
      <c r="BV291" s="82"/>
      <c r="BW291" s="82"/>
      <c r="BX291" s="82"/>
      <c r="BY291" s="82"/>
      <c r="BZ291" s="82"/>
      <c r="CA291" s="82"/>
      <c r="CB291" s="82"/>
      <c r="CC291" s="82"/>
      <c r="CD291" s="82"/>
    </row>
    <row r="292" spans="1:82" s="10" customFormat="1" ht="34.5" hidden="1" customHeight="1" outlineLevel="1" thickBot="1" x14ac:dyDescent="0.35">
      <c r="A292" s="570" t="str">
        <f>'Step 3.3 Heating System'!A190</f>
        <v>LC System 71</v>
      </c>
      <c r="B292" s="827" t="str">
        <f>IF('Step 3.3 Heating System'!D190="","",'Step 3.3 Heating System'!D190)</f>
        <v/>
      </c>
      <c r="C292" s="313"/>
      <c r="D292" s="313"/>
      <c r="E292" s="825" t="str">
        <f>IF(OR(B292="",C292="",D292="",'Step 3.3 Heating System'!D190="")=TRUE,"",'Step 3.3 Heating System'!C190)</f>
        <v/>
      </c>
      <c r="F292" s="1769"/>
      <c r="G292" s="1770"/>
      <c r="H292" s="326"/>
      <c r="I292" s="314"/>
      <c r="J292" s="784"/>
      <c r="K292" s="314"/>
      <c r="L292" s="316"/>
      <c r="M292" s="316"/>
      <c r="N292" s="640">
        <f>IF('Step 3.3 Heating System'!W190="","",'Step 3.3 Heating System'!W190)</f>
        <v>0</v>
      </c>
      <c r="O292" s="457" t="str">
        <f t="shared" si="70"/>
        <v/>
      </c>
      <c r="P292" s="458" t="str">
        <f t="shared" si="60"/>
        <v/>
      </c>
      <c r="Q292" s="641" t="str">
        <f t="shared" si="71"/>
        <v/>
      </c>
      <c r="R292" s="458" t="str">
        <f t="shared" si="72"/>
        <v/>
      </c>
      <c r="S292" s="458" t="str">
        <f t="shared" si="61"/>
        <v/>
      </c>
      <c r="T292" s="642" t="str">
        <f t="shared" si="73"/>
        <v/>
      </c>
      <c r="U292" s="453" t="str">
        <f t="shared" si="74"/>
        <v/>
      </c>
      <c r="X292" s="108" t="str">
        <f>IF(B292="","",IF($C$9&lt;VLOOKUP(B292,'Eligible Technologies'!D:G,4,FALSE),$C$9,VLOOKUP(B292,'Eligible Technologies'!D:G,4,FALSE)))</f>
        <v/>
      </c>
      <c r="Y292" s="40" t="e">
        <f t="shared" si="76"/>
        <v>#VALUE!</v>
      </c>
      <c r="Z292" s="25" t="str">
        <f ca="1">IFERROR(IF($D$9 = "*Multi*",AVERAGE($AI$333:INDIRECT(CONCATENATE("Ai"&amp;Y292))),AVERAGE($AI$332:INDIRECT(CONCATENATE("Ai"&amp;Y292)))),"")</f>
        <v/>
      </c>
      <c r="AA292" s="23"/>
      <c r="AB292" s="109" t="str">
        <f t="shared" si="62"/>
        <v/>
      </c>
      <c r="AC292" s="109" t="str">
        <f t="shared" si="77"/>
        <v/>
      </c>
      <c r="AD292" s="110">
        <f t="shared" si="63"/>
        <v>0</v>
      </c>
      <c r="AE292" s="350" t="e">
        <f t="shared" si="75"/>
        <v>#DIV/0!</v>
      </c>
      <c r="AF292" s="415" t="e">
        <f ca="1">AVERAGEIF('Step 3.3 Heating System'!$C$12:$C$113,'Step 4 Support Tool'!E292,'Step 3.3 Heating System'!$K$12:$K$111)</f>
        <v>#DIV/0!</v>
      </c>
      <c r="AH292" s="32"/>
      <c r="AJ292" s="27"/>
      <c r="AK292" s="27"/>
      <c r="AL292" s="23"/>
      <c r="AM292" s="23"/>
      <c r="AO292" s="33"/>
      <c r="AR292" s="26"/>
      <c r="AS292" s="26"/>
      <c r="AT292" s="322" t="s">
        <v>764</v>
      </c>
      <c r="AU292" s="304"/>
      <c r="AV292" s="90"/>
      <c r="AW292" s="88"/>
      <c r="AX292" s="88"/>
      <c r="AY292" s="88"/>
      <c r="AZ292" s="87"/>
      <c r="BA292" s="87"/>
      <c r="BB292" s="87"/>
      <c r="BC292" s="87"/>
      <c r="BD292" s="87"/>
      <c r="BE292" s="87"/>
      <c r="BF292" s="87"/>
      <c r="BG292" s="87"/>
      <c r="BH292" s="87"/>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row>
    <row r="293" spans="1:82" s="10" customFormat="1" ht="34.5" hidden="1" customHeight="1" outlineLevel="1" thickBot="1" x14ac:dyDescent="0.35">
      <c r="A293" s="570" t="str">
        <f>'Step 3.3 Heating System'!A191</f>
        <v>LC System 72</v>
      </c>
      <c r="B293" s="827" t="str">
        <f>IF('Step 3.3 Heating System'!D191="","",'Step 3.3 Heating System'!D191)</f>
        <v/>
      </c>
      <c r="C293" s="313"/>
      <c r="D293" s="313"/>
      <c r="E293" s="825" t="str">
        <f>IF(OR(B293="",C293="",D293="",'Step 3.3 Heating System'!D191="")=TRUE,"",'Step 3.3 Heating System'!C191)</f>
        <v/>
      </c>
      <c r="F293" s="1769"/>
      <c r="G293" s="1770"/>
      <c r="H293" s="326"/>
      <c r="I293" s="314"/>
      <c r="J293" s="784"/>
      <c r="K293" s="314"/>
      <c r="L293" s="316"/>
      <c r="M293" s="316"/>
      <c r="N293" s="640">
        <f>IF('Step 3.3 Heating System'!W191="","",'Step 3.3 Heating System'!W191)</f>
        <v>0</v>
      </c>
      <c r="O293" s="457" t="str">
        <f t="shared" si="70"/>
        <v/>
      </c>
      <c r="P293" s="458" t="str">
        <f t="shared" si="60"/>
        <v/>
      </c>
      <c r="Q293" s="641" t="str">
        <f t="shared" si="71"/>
        <v/>
      </c>
      <c r="R293" s="458" t="str">
        <f t="shared" si="72"/>
        <v/>
      </c>
      <c r="S293" s="458" t="str">
        <f t="shared" si="61"/>
        <v/>
      </c>
      <c r="T293" s="642" t="str">
        <f t="shared" si="73"/>
        <v/>
      </c>
      <c r="U293" s="453" t="str">
        <f t="shared" si="74"/>
        <v/>
      </c>
      <c r="X293" s="108" t="str">
        <f>IF(B293="","",IF($C$9&lt;VLOOKUP(B293,'Eligible Technologies'!D:G,4,FALSE),$C$9,VLOOKUP(B293,'Eligible Technologies'!D:G,4,FALSE)))</f>
        <v/>
      </c>
      <c r="Y293" s="40" t="e">
        <f t="shared" si="76"/>
        <v>#VALUE!</v>
      </c>
      <c r="Z293" s="25" t="str">
        <f ca="1">IFERROR(IF($D$9 = "*Multi*",AVERAGE($AI$333:INDIRECT(CONCATENATE("Ai"&amp;Y293))),AVERAGE($AI$332:INDIRECT(CONCATENATE("Ai"&amp;Y293)))),"")</f>
        <v/>
      </c>
      <c r="AA293" s="23"/>
      <c r="AB293" s="109" t="str">
        <f t="shared" si="62"/>
        <v/>
      </c>
      <c r="AC293" s="109" t="str">
        <f t="shared" si="77"/>
        <v/>
      </c>
      <c r="AD293" s="110">
        <f t="shared" si="63"/>
        <v>0</v>
      </c>
      <c r="AE293" s="350" t="e">
        <f t="shared" si="75"/>
        <v>#DIV/0!</v>
      </c>
      <c r="AF293" s="415" t="e">
        <f ca="1">AVERAGEIF('Step 3.3 Heating System'!$C$12:$C$113,'Step 4 Support Tool'!E293,'Step 3.3 Heating System'!$K$12:$K$111)</f>
        <v>#DIV/0!</v>
      </c>
      <c r="AH293" s="32"/>
      <c r="AJ293" s="27"/>
      <c r="AK293" s="27"/>
      <c r="AL293" s="23"/>
      <c r="AM293" s="23"/>
      <c r="AO293" s="33"/>
      <c r="AR293" s="26"/>
      <c r="AS293" s="26"/>
      <c r="AT293" s="322" t="s">
        <v>764</v>
      </c>
      <c r="AU293" s="304"/>
      <c r="AV293" s="90"/>
      <c r="AW293" s="88"/>
      <c r="AX293" s="88"/>
      <c r="AY293" s="88"/>
      <c r="AZ293" s="87"/>
      <c r="BA293" s="87"/>
      <c r="BB293" s="87"/>
      <c r="BC293" s="87"/>
      <c r="BD293" s="87"/>
      <c r="BE293" s="87"/>
      <c r="BF293" s="87"/>
      <c r="BG293" s="87"/>
      <c r="BH293" s="87"/>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row>
    <row r="294" spans="1:82" s="10" customFormat="1" ht="34.5" hidden="1" customHeight="1" outlineLevel="1" thickBot="1" x14ac:dyDescent="0.35">
      <c r="A294" s="570" t="str">
        <f>'Step 3.3 Heating System'!A192</f>
        <v>LC System 73</v>
      </c>
      <c r="B294" s="827" t="str">
        <f>IF('Step 3.3 Heating System'!D192="","",'Step 3.3 Heating System'!D192)</f>
        <v/>
      </c>
      <c r="C294" s="313"/>
      <c r="D294" s="313"/>
      <c r="E294" s="825" t="str">
        <f>IF(OR(B294="",C294="",D294="",'Step 3.3 Heating System'!D192="")=TRUE,"",'Step 3.3 Heating System'!C192)</f>
        <v/>
      </c>
      <c r="F294" s="1769"/>
      <c r="G294" s="1770"/>
      <c r="H294" s="326"/>
      <c r="I294" s="314"/>
      <c r="J294" s="784"/>
      <c r="K294" s="314"/>
      <c r="L294" s="316"/>
      <c r="M294" s="316"/>
      <c r="N294" s="640">
        <f>IF('Step 3.3 Heating System'!W192="","",'Step 3.3 Heating System'!W192)</f>
        <v>0</v>
      </c>
      <c r="O294" s="457" t="str">
        <f t="shared" si="70"/>
        <v/>
      </c>
      <c r="P294" s="458" t="str">
        <f t="shared" si="60"/>
        <v/>
      </c>
      <c r="Q294" s="641" t="str">
        <f t="shared" si="71"/>
        <v/>
      </c>
      <c r="R294" s="458" t="str">
        <f t="shared" si="72"/>
        <v/>
      </c>
      <c r="S294" s="458" t="str">
        <f t="shared" si="61"/>
        <v/>
      </c>
      <c r="T294" s="642" t="str">
        <f t="shared" si="73"/>
        <v/>
      </c>
      <c r="U294" s="453" t="str">
        <f t="shared" si="74"/>
        <v/>
      </c>
      <c r="X294" s="108" t="str">
        <f>IF(B294="","",IF($C$9&lt;VLOOKUP(B294,'Eligible Technologies'!D:G,4,FALSE),$C$9,VLOOKUP(B294,'Eligible Technologies'!D:G,4,FALSE)))</f>
        <v/>
      </c>
      <c r="Y294" s="40" t="e">
        <f t="shared" si="76"/>
        <v>#VALUE!</v>
      </c>
      <c r="Z294" s="25" t="str">
        <f ca="1">IFERROR(IF($D$9 = "*Multi*",AVERAGE($AI$333:INDIRECT(CONCATENATE("Ai"&amp;Y294))),AVERAGE($AI$332:INDIRECT(CONCATENATE("Ai"&amp;Y294)))),"")</f>
        <v/>
      </c>
      <c r="AA294" s="23"/>
      <c r="AB294" s="109" t="str">
        <f t="shared" si="62"/>
        <v/>
      </c>
      <c r="AC294" s="109" t="str">
        <f t="shared" si="77"/>
        <v/>
      </c>
      <c r="AD294" s="110">
        <f t="shared" si="63"/>
        <v>0</v>
      </c>
      <c r="AE294" s="350" t="e">
        <f t="shared" si="75"/>
        <v>#DIV/0!</v>
      </c>
      <c r="AF294" s="415" t="e">
        <f ca="1">AVERAGEIF('Step 3.3 Heating System'!$C$12:$C$113,'Step 4 Support Tool'!E294,'Step 3.3 Heating System'!$K$12:$K$111)</f>
        <v>#DIV/0!</v>
      </c>
      <c r="AH294" s="32"/>
      <c r="AJ294" s="27"/>
      <c r="AK294" s="27"/>
      <c r="AL294" s="23"/>
      <c r="AM294" s="23"/>
      <c r="AO294" s="33"/>
      <c r="AR294" s="26"/>
      <c r="AS294" s="26"/>
      <c r="AT294" s="322" t="s">
        <v>764</v>
      </c>
      <c r="AU294" s="304"/>
      <c r="AV294" s="90"/>
      <c r="AW294" s="88"/>
      <c r="AX294" s="88"/>
      <c r="AY294" s="88"/>
      <c r="AZ294" s="87"/>
      <c r="BA294" s="87"/>
      <c r="BB294" s="87"/>
      <c r="BC294" s="87"/>
      <c r="BD294" s="87"/>
      <c r="BE294" s="87"/>
      <c r="BF294" s="87"/>
      <c r="BG294" s="87"/>
      <c r="BH294" s="87"/>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row>
    <row r="295" spans="1:82" s="10" customFormat="1" ht="34.5" hidden="1" customHeight="1" outlineLevel="1" thickBot="1" x14ac:dyDescent="0.35">
      <c r="A295" s="570" t="str">
        <f>'Step 3.3 Heating System'!A193</f>
        <v>LC System 74</v>
      </c>
      <c r="B295" s="827" t="str">
        <f>IF('Step 3.3 Heating System'!D193="","",'Step 3.3 Heating System'!D193)</f>
        <v/>
      </c>
      <c r="C295" s="313"/>
      <c r="D295" s="313"/>
      <c r="E295" s="825" t="str">
        <f>IF(OR(B295="",C295="",D295="",'Step 3.3 Heating System'!D193="")=TRUE,"",'Step 3.3 Heating System'!C193)</f>
        <v/>
      </c>
      <c r="F295" s="1769"/>
      <c r="G295" s="1770"/>
      <c r="H295" s="326"/>
      <c r="I295" s="314"/>
      <c r="J295" s="784"/>
      <c r="K295" s="314"/>
      <c r="L295" s="316"/>
      <c r="M295" s="316"/>
      <c r="N295" s="640">
        <f>IF('Step 3.3 Heating System'!W193="","",'Step 3.3 Heating System'!W193)</f>
        <v>0</v>
      </c>
      <c r="O295" s="457" t="str">
        <f t="shared" si="70"/>
        <v/>
      </c>
      <c r="P295" s="458" t="str">
        <f t="shared" si="60"/>
        <v/>
      </c>
      <c r="Q295" s="641" t="str">
        <f t="shared" si="71"/>
        <v/>
      </c>
      <c r="R295" s="458" t="str">
        <f t="shared" si="72"/>
        <v/>
      </c>
      <c r="S295" s="458" t="str">
        <f t="shared" si="61"/>
        <v/>
      </c>
      <c r="T295" s="642" t="str">
        <f t="shared" si="73"/>
        <v/>
      </c>
      <c r="U295" s="453" t="str">
        <f t="shared" si="74"/>
        <v/>
      </c>
      <c r="X295" s="108" t="str">
        <f>IF(B295="","",IF($C$9&lt;VLOOKUP(B295,'Eligible Technologies'!D:G,4,FALSE),$C$9,VLOOKUP(B295,'Eligible Technologies'!D:G,4,FALSE)))</f>
        <v/>
      </c>
      <c r="Y295" s="40" t="e">
        <f t="shared" si="76"/>
        <v>#VALUE!</v>
      </c>
      <c r="Z295" s="25" t="str">
        <f ca="1">IFERROR(IF($D$9 = "*Multi*",AVERAGE($AI$333:INDIRECT(CONCATENATE("Ai"&amp;Y295))),AVERAGE($AI$332:INDIRECT(CONCATENATE("Ai"&amp;Y295)))),"")</f>
        <v/>
      </c>
      <c r="AA295" s="23"/>
      <c r="AB295" s="109" t="str">
        <f t="shared" si="62"/>
        <v/>
      </c>
      <c r="AC295" s="109" t="str">
        <f t="shared" si="77"/>
        <v/>
      </c>
      <c r="AD295" s="110">
        <f t="shared" si="63"/>
        <v>0</v>
      </c>
      <c r="AE295" s="350" t="e">
        <f t="shared" si="75"/>
        <v>#DIV/0!</v>
      </c>
      <c r="AF295" s="415" t="e">
        <f ca="1">AVERAGEIF('Step 3.3 Heating System'!$C$12:$C$113,'Step 4 Support Tool'!E295,'Step 3.3 Heating System'!$K$12:$K$111)</f>
        <v>#DIV/0!</v>
      </c>
      <c r="AH295" s="32"/>
      <c r="AJ295" s="27"/>
      <c r="AK295" s="27"/>
      <c r="AL295" s="23"/>
      <c r="AM295" s="23"/>
      <c r="AO295" s="33"/>
      <c r="AR295" s="26"/>
      <c r="AS295" s="26"/>
      <c r="AT295" s="322" t="s">
        <v>764</v>
      </c>
      <c r="AU295" s="304"/>
      <c r="AV295" s="90"/>
      <c r="AW295" s="88"/>
      <c r="AX295" s="88"/>
      <c r="AY295" s="88"/>
      <c r="AZ295" s="87"/>
      <c r="BA295" s="87"/>
      <c r="BB295" s="87"/>
      <c r="BC295" s="87"/>
      <c r="BD295" s="87"/>
      <c r="BE295" s="87"/>
      <c r="BF295" s="87"/>
      <c r="BG295" s="87"/>
      <c r="BH295" s="87"/>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row>
    <row r="296" spans="1:82" s="10" customFormat="1" ht="34.5" hidden="1" customHeight="1" outlineLevel="1" thickBot="1" x14ac:dyDescent="0.35">
      <c r="A296" s="570" t="str">
        <f>'Step 3.3 Heating System'!A194</f>
        <v>LC System 75</v>
      </c>
      <c r="B296" s="827" t="str">
        <f>IF('Step 3.3 Heating System'!D194="","",'Step 3.3 Heating System'!D194)</f>
        <v/>
      </c>
      <c r="C296" s="313"/>
      <c r="D296" s="313"/>
      <c r="E296" s="825" t="str">
        <f>IF(OR(B296="",C296="",D296="",'Step 3.3 Heating System'!D194="")=TRUE,"",'Step 3.3 Heating System'!C194)</f>
        <v/>
      </c>
      <c r="F296" s="1769"/>
      <c r="G296" s="1770"/>
      <c r="H296" s="326"/>
      <c r="I296" s="314"/>
      <c r="J296" s="784"/>
      <c r="K296" s="314"/>
      <c r="L296" s="316"/>
      <c r="M296" s="316"/>
      <c r="N296" s="640">
        <f>IF('Step 3.3 Heating System'!W194="","",'Step 3.3 Heating System'!W194)</f>
        <v>0</v>
      </c>
      <c r="O296" s="457" t="str">
        <f t="shared" si="70"/>
        <v/>
      </c>
      <c r="P296" s="458" t="str">
        <f t="shared" ref="P296:P320" si="78">IF(OR(O296&lt;=0,O296="",N296=""),"",N296/O296)</f>
        <v/>
      </c>
      <c r="Q296" s="641" t="str">
        <f t="shared" si="71"/>
        <v/>
      </c>
      <c r="R296" s="458" t="str">
        <f t="shared" si="72"/>
        <v/>
      </c>
      <c r="S296" s="458" t="str">
        <f t="shared" ref="S296:S321" si="79">IF(R296="","",X296*R296)</f>
        <v/>
      </c>
      <c r="T296" s="642" t="str">
        <f t="shared" si="73"/>
        <v/>
      </c>
      <c r="U296" s="453" t="str">
        <f t="shared" si="74"/>
        <v/>
      </c>
      <c r="X296" s="108" t="str">
        <f>IF(B296="","",IF($C$9&lt;VLOOKUP(B296,'Eligible Technologies'!D:G,4,FALSE),$C$9,VLOOKUP(B296,'Eligible Technologies'!D:G,4,FALSE)))</f>
        <v/>
      </c>
      <c r="Y296" s="40" t="e">
        <f t="shared" si="76"/>
        <v>#VALUE!</v>
      </c>
      <c r="Z296" s="25" t="str">
        <f ca="1">IFERROR(IF($D$9 = "*Multi*",AVERAGE($AI$333:INDIRECT(CONCATENATE("Ai"&amp;Y296))),AVERAGE($AI$332:INDIRECT(CONCATENATE("Ai"&amp;Y296)))),"")</f>
        <v/>
      </c>
      <c r="AA296" s="23"/>
      <c r="AB296" s="109" t="str">
        <f t="shared" ref="AB296:AB321" si="80">IF(L296="","",L296-M296)</f>
        <v/>
      </c>
      <c r="AC296" s="109" t="str">
        <f t="shared" si="77"/>
        <v/>
      </c>
      <c r="AD296" s="110">
        <f t="shared" ref="AD296:AD321" si="81">IFERROR(AB296/L296,0)</f>
        <v>0</v>
      </c>
      <c r="AE296" s="350" t="e">
        <f t="shared" si="75"/>
        <v>#DIV/0!</v>
      </c>
      <c r="AF296" s="415" t="e">
        <f ca="1">AVERAGEIF('Step 3.3 Heating System'!$C$12:$C$113,'Step 4 Support Tool'!E296,'Step 3.3 Heating System'!$K$12:$K$111)</f>
        <v>#DIV/0!</v>
      </c>
      <c r="AH296" s="32"/>
      <c r="AJ296" s="27"/>
      <c r="AK296" s="27"/>
      <c r="AL296" s="23"/>
      <c r="AM296" s="23"/>
      <c r="AO296" s="33"/>
      <c r="AR296" s="26"/>
      <c r="AS296" s="26"/>
      <c r="AT296" s="322" t="s">
        <v>764</v>
      </c>
      <c r="AU296" s="304"/>
      <c r="AV296" s="90"/>
      <c r="AW296" s="88"/>
      <c r="AX296" s="88"/>
      <c r="AY296" s="88"/>
      <c r="AZ296" s="87"/>
      <c r="BA296" s="87"/>
      <c r="BB296" s="87"/>
      <c r="BC296" s="87"/>
      <c r="BD296" s="87"/>
      <c r="BE296" s="87"/>
      <c r="BF296" s="87"/>
      <c r="BG296" s="87"/>
      <c r="BH296" s="87"/>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row>
    <row r="297" spans="1:82" s="10" customFormat="1" ht="34.5" hidden="1" customHeight="1" outlineLevel="1" thickBot="1" x14ac:dyDescent="0.35">
      <c r="A297" s="570" t="str">
        <f>'Step 3.3 Heating System'!A195</f>
        <v>LC System 76</v>
      </c>
      <c r="B297" s="827" t="str">
        <f>IF('Step 3.3 Heating System'!D195="","",'Step 3.3 Heating System'!D195)</f>
        <v/>
      </c>
      <c r="C297" s="313"/>
      <c r="D297" s="313"/>
      <c r="E297" s="825" t="str">
        <f>IF(OR(B297="",C297="",D297="",'Step 3.3 Heating System'!D195="")=TRUE,"",'Step 3.3 Heating System'!C195)</f>
        <v/>
      </c>
      <c r="F297" s="1769"/>
      <c r="G297" s="1770"/>
      <c r="H297" s="326"/>
      <c r="I297" s="314"/>
      <c r="J297" s="784"/>
      <c r="K297" s="314"/>
      <c r="L297" s="316"/>
      <c r="M297" s="316"/>
      <c r="N297" s="640">
        <f>IF('Step 3.3 Heating System'!W195="","",'Step 3.3 Heating System'!W195)</f>
        <v>0</v>
      </c>
      <c r="O297" s="457" t="str">
        <f t="shared" si="70"/>
        <v/>
      </c>
      <c r="P297" s="458" t="str">
        <f t="shared" si="78"/>
        <v/>
      </c>
      <c r="Q297" s="641" t="str">
        <f t="shared" si="71"/>
        <v/>
      </c>
      <c r="R297" s="458" t="str">
        <f t="shared" si="72"/>
        <v/>
      </c>
      <c r="S297" s="458" t="str">
        <f t="shared" si="79"/>
        <v/>
      </c>
      <c r="T297" s="642" t="str">
        <f t="shared" si="73"/>
        <v/>
      </c>
      <c r="U297" s="453" t="str">
        <f t="shared" si="74"/>
        <v/>
      </c>
      <c r="X297" s="108" t="str">
        <f>IF(B297="","",IF($C$9&lt;VLOOKUP(B297,'Eligible Technologies'!D:G,4,FALSE),$C$9,VLOOKUP(B297,'Eligible Technologies'!D:G,4,FALSE)))</f>
        <v/>
      </c>
      <c r="Y297" s="40" t="e">
        <f t="shared" si="76"/>
        <v>#VALUE!</v>
      </c>
      <c r="Z297" s="25" t="str">
        <f ca="1">IFERROR(IF($D$9 = "*Multi*",AVERAGE($AI$333:INDIRECT(CONCATENATE("Ai"&amp;Y297))),AVERAGE($AI$332:INDIRECT(CONCATENATE("Ai"&amp;Y297)))),"")</f>
        <v/>
      </c>
      <c r="AA297" s="23"/>
      <c r="AB297" s="109" t="str">
        <f t="shared" si="80"/>
        <v/>
      </c>
      <c r="AC297" s="109" t="str">
        <f t="shared" si="77"/>
        <v/>
      </c>
      <c r="AD297" s="110">
        <f t="shared" si="81"/>
        <v>0</v>
      </c>
      <c r="AE297" s="350" t="e">
        <f t="shared" si="75"/>
        <v>#DIV/0!</v>
      </c>
      <c r="AF297" s="415" t="e">
        <f ca="1">AVERAGEIF('Step 3.3 Heating System'!$C$12:$C$113,'Step 4 Support Tool'!E297,'Step 3.3 Heating System'!$K$12:$K$111)</f>
        <v>#DIV/0!</v>
      </c>
      <c r="AH297" s="32"/>
      <c r="AJ297" s="27"/>
      <c r="AK297" s="27"/>
      <c r="AL297" s="23"/>
      <c r="AM297" s="23"/>
      <c r="AO297" s="33"/>
      <c r="AR297" s="26"/>
      <c r="AS297" s="26"/>
      <c r="AT297" s="322" t="s">
        <v>764</v>
      </c>
      <c r="AU297" s="304"/>
      <c r="AV297" s="90"/>
      <c r="AW297" s="88"/>
      <c r="AX297" s="88"/>
      <c r="AY297" s="88"/>
      <c r="AZ297" s="87"/>
      <c r="BA297" s="87"/>
      <c r="BB297" s="87"/>
      <c r="BC297" s="87"/>
      <c r="BD297" s="87"/>
      <c r="BE297" s="87"/>
      <c r="BF297" s="87"/>
      <c r="BG297" s="87"/>
      <c r="BH297" s="87"/>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row>
    <row r="298" spans="1:82" s="10" customFormat="1" ht="34.5" hidden="1" customHeight="1" outlineLevel="1" thickBot="1" x14ac:dyDescent="0.35">
      <c r="A298" s="570" t="str">
        <f>'Step 3.3 Heating System'!A196</f>
        <v>LC System 77</v>
      </c>
      <c r="B298" s="827" t="str">
        <f>IF('Step 3.3 Heating System'!D196="","",'Step 3.3 Heating System'!D196)</f>
        <v/>
      </c>
      <c r="C298" s="313"/>
      <c r="D298" s="313"/>
      <c r="E298" s="825" t="str">
        <f>IF(OR(B298="",C298="",D298="",'Step 3.3 Heating System'!D196="")=TRUE,"",'Step 3.3 Heating System'!C196)</f>
        <v/>
      </c>
      <c r="F298" s="1769"/>
      <c r="G298" s="1770"/>
      <c r="H298" s="326"/>
      <c r="I298" s="314"/>
      <c r="J298" s="784"/>
      <c r="K298" s="314"/>
      <c r="L298" s="316"/>
      <c r="M298" s="316"/>
      <c r="N298" s="640">
        <f>IF('Step 3.3 Heating System'!W196="","",'Step 3.3 Heating System'!W196)</f>
        <v>0</v>
      </c>
      <c r="O298" s="457" t="str">
        <f t="shared" si="70"/>
        <v/>
      </c>
      <c r="P298" s="458" t="str">
        <f t="shared" si="78"/>
        <v/>
      </c>
      <c r="Q298" s="641" t="str">
        <f t="shared" si="71"/>
        <v/>
      </c>
      <c r="R298" s="458" t="str">
        <f t="shared" si="72"/>
        <v/>
      </c>
      <c r="S298" s="458" t="str">
        <f t="shared" si="79"/>
        <v/>
      </c>
      <c r="T298" s="642" t="str">
        <f t="shared" si="73"/>
        <v/>
      </c>
      <c r="U298" s="453" t="str">
        <f t="shared" si="74"/>
        <v/>
      </c>
      <c r="X298" s="108" t="str">
        <f>IF(B298="","",IF($C$9&lt;VLOOKUP(B298,'Eligible Technologies'!D:G,4,FALSE),$C$9,VLOOKUP(B298,'Eligible Technologies'!D:G,4,FALSE)))</f>
        <v/>
      </c>
      <c r="Y298" s="40" t="e">
        <f t="shared" si="76"/>
        <v>#VALUE!</v>
      </c>
      <c r="Z298" s="25" t="str">
        <f ca="1">IFERROR(IF($D$9 = "*Multi*",AVERAGE($AI$333:INDIRECT(CONCATENATE("Ai"&amp;Y298))),AVERAGE($AI$332:INDIRECT(CONCATENATE("Ai"&amp;Y298)))),"")</f>
        <v/>
      </c>
      <c r="AA298" s="23"/>
      <c r="AB298" s="109" t="str">
        <f t="shared" si="80"/>
        <v/>
      </c>
      <c r="AC298" s="109" t="str">
        <f t="shared" si="77"/>
        <v/>
      </c>
      <c r="AD298" s="110">
        <f t="shared" si="81"/>
        <v>0</v>
      </c>
      <c r="AE298" s="350" t="e">
        <f t="shared" si="75"/>
        <v>#DIV/0!</v>
      </c>
      <c r="AF298" s="415" t="e">
        <f ca="1">AVERAGEIF('Step 3.3 Heating System'!$C$12:$C$113,'Step 4 Support Tool'!E298,'Step 3.3 Heating System'!$K$12:$K$111)</f>
        <v>#DIV/0!</v>
      </c>
      <c r="AH298" s="32"/>
      <c r="AJ298" s="27"/>
      <c r="AK298" s="27"/>
      <c r="AL298" s="23"/>
      <c r="AM298" s="23"/>
      <c r="AO298" s="33"/>
      <c r="AR298" s="26"/>
      <c r="AS298" s="26"/>
      <c r="AT298" s="322" t="s">
        <v>764</v>
      </c>
      <c r="AU298" s="304"/>
      <c r="AV298" s="90"/>
      <c r="AW298" s="88"/>
      <c r="AX298" s="88"/>
      <c r="AY298" s="88"/>
      <c r="AZ298" s="87"/>
      <c r="BA298" s="87"/>
      <c r="BB298" s="87"/>
      <c r="BC298" s="87"/>
      <c r="BD298" s="87"/>
      <c r="BE298" s="87"/>
      <c r="BF298" s="87"/>
      <c r="BG298" s="87"/>
      <c r="BH298" s="87"/>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row>
    <row r="299" spans="1:82" s="10" customFormat="1" ht="34.5" hidden="1" customHeight="1" outlineLevel="1" thickBot="1" x14ac:dyDescent="0.35">
      <c r="A299" s="570" t="str">
        <f>'Step 3.3 Heating System'!A197</f>
        <v>LC System 78</v>
      </c>
      <c r="B299" s="827" t="str">
        <f>IF('Step 3.3 Heating System'!D197="","",'Step 3.3 Heating System'!D197)</f>
        <v/>
      </c>
      <c r="C299" s="313"/>
      <c r="D299" s="313"/>
      <c r="E299" s="825" t="str">
        <f>IF(OR(B299="",C299="",D299="",'Step 3.3 Heating System'!D197="")=TRUE,"",'Step 3.3 Heating System'!C197)</f>
        <v/>
      </c>
      <c r="F299" s="1769"/>
      <c r="G299" s="1770"/>
      <c r="H299" s="326"/>
      <c r="I299" s="314"/>
      <c r="J299" s="784"/>
      <c r="K299" s="314"/>
      <c r="L299" s="316"/>
      <c r="M299" s="316"/>
      <c r="N299" s="640">
        <f>IF('Step 3.3 Heating System'!W197="","",'Step 3.3 Heating System'!W197)</f>
        <v>0</v>
      </c>
      <c r="O299" s="457" t="str">
        <f t="shared" si="70"/>
        <v/>
      </c>
      <c r="P299" s="458" t="str">
        <f t="shared" si="78"/>
        <v/>
      </c>
      <c r="Q299" s="641" t="str">
        <f t="shared" si="71"/>
        <v/>
      </c>
      <c r="R299" s="458" t="str">
        <f t="shared" si="72"/>
        <v/>
      </c>
      <c r="S299" s="458" t="str">
        <f t="shared" si="79"/>
        <v/>
      </c>
      <c r="T299" s="642" t="str">
        <f t="shared" si="73"/>
        <v/>
      </c>
      <c r="U299" s="453" t="str">
        <f t="shared" si="74"/>
        <v/>
      </c>
      <c r="X299" s="108" t="str">
        <f>IF(B299="","",IF($C$9&lt;VLOOKUP(B299,'Eligible Technologies'!D:G,4,FALSE),$C$9,VLOOKUP(B299,'Eligible Technologies'!D:G,4,FALSE)))</f>
        <v/>
      </c>
      <c r="Y299" s="40" t="e">
        <f t="shared" si="76"/>
        <v>#VALUE!</v>
      </c>
      <c r="Z299" s="25" t="str">
        <f ca="1">IFERROR(IF($D$9 = "*Multi*",AVERAGE($AI$333:INDIRECT(CONCATENATE("Ai"&amp;Y299))),AVERAGE($AI$332:INDIRECT(CONCATENATE("Ai"&amp;Y299)))),"")</f>
        <v/>
      </c>
      <c r="AA299" s="23"/>
      <c r="AB299" s="109" t="str">
        <f t="shared" si="80"/>
        <v/>
      </c>
      <c r="AC299" s="109" t="str">
        <f t="shared" si="77"/>
        <v/>
      </c>
      <c r="AD299" s="110">
        <f t="shared" si="81"/>
        <v>0</v>
      </c>
      <c r="AE299" s="350" t="e">
        <f t="shared" si="75"/>
        <v>#DIV/0!</v>
      </c>
      <c r="AF299" s="415" t="e">
        <f ca="1">AVERAGEIF('Step 3.3 Heating System'!$C$12:$C$113,'Step 4 Support Tool'!E299,'Step 3.3 Heating System'!$K$12:$K$111)</f>
        <v>#DIV/0!</v>
      </c>
      <c r="AH299" s="32"/>
      <c r="AJ299" s="27"/>
      <c r="AK299" s="27"/>
      <c r="AL299" s="23"/>
      <c r="AM299" s="23"/>
      <c r="AO299" s="33"/>
      <c r="AR299" s="26"/>
      <c r="AS299" s="26"/>
      <c r="AT299" s="322" t="s">
        <v>764</v>
      </c>
      <c r="AU299" s="304"/>
      <c r="AV299" s="90"/>
      <c r="AW299" s="88"/>
      <c r="AX299" s="88"/>
      <c r="AY299" s="88"/>
      <c r="AZ299" s="87"/>
      <c r="BA299" s="87"/>
      <c r="BB299" s="87"/>
      <c r="BC299" s="87"/>
      <c r="BD299" s="87"/>
      <c r="BE299" s="87"/>
      <c r="BF299" s="87"/>
      <c r="BG299" s="87"/>
      <c r="BH299" s="87"/>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row>
    <row r="300" spans="1:82" s="10" customFormat="1" ht="34.5" hidden="1" customHeight="1" outlineLevel="1" thickBot="1" x14ac:dyDescent="0.35">
      <c r="A300" s="570" t="str">
        <f>'Step 3.3 Heating System'!A198</f>
        <v>LC System 79</v>
      </c>
      <c r="B300" s="827" t="str">
        <f>IF('Step 3.3 Heating System'!D198="","",'Step 3.3 Heating System'!D198)</f>
        <v/>
      </c>
      <c r="C300" s="313"/>
      <c r="D300" s="313"/>
      <c r="E300" s="825" t="str">
        <f>IF(OR(B300="",C300="",D300="",'Step 3.3 Heating System'!D198="")=TRUE,"",'Step 3.3 Heating System'!C198)</f>
        <v/>
      </c>
      <c r="F300" s="1769"/>
      <c r="G300" s="1770"/>
      <c r="H300" s="326"/>
      <c r="I300" s="314"/>
      <c r="J300" s="784"/>
      <c r="K300" s="314"/>
      <c r="L300" s="316"/>
      <c r="M300" s="316"/>
      <c r="N300" s="640">
        <f>IF('Step 3.3 Heating System'!W198="","",'Step 3.3 Heating System'!W198)</f>
        <v>0</v>
      </c>
      <c r="O300" s="457" t="str">
        <f t="shared" si="70"/>
        <v/>
      </c>
      <c r="P300" s="458" t="str">
        <f t="shared" si="78"/>
        <v/>
      </c>
      <c r="Q300" s="641" t="str">
        <f t="shared" si="71"/>
        <v/>
      </c>
      <c r="R300" s="458" t="str">
        <f t="shared" si="72"/>
        <v/>
      </c>
      <c r="S300" s="458" t="str">
        <f t="shared" si="79"/>
        <v/>
      </c>
      <c r="T300" s="642" t="str">
        <f t="shared" si="73"/>
        <v/>
      </c>
      <c r="U300" s="453" t="str">
        <f t="shared" si="74"/>
        <v/>
      </c>
      <c r="X300" s="108" t="str">
        <f>IF(B300="","",IF($C$9&lt;VLOOKUP(B300,'Eligible Technologies'!D:G,4,FALSE),$C$9,VLOOKUP(B300,'Eligible Technologies'!D:G,4,FALSE)))</f>
        <v/>
      </c>
      <c r="Y300" s="40" t="e">
        <f t="shared" si="76"/>
        <v>#VALUE!</v>
      </c>
      <c r="Z300" s="25" t="str">
        <f ca="1">IFERROR(IF($D$9 = "*Multi*",AVERAGE($AI$333:INDIRECT(CONCATENATE("Ai"&amp;Y300))),AVERAGE($AI$332:INDIRECT(CONCATENATE("Ai"&amp;Y300)))),"")</f>
        <v/>
      </c>
      <c r="AA300" s="23"/>
      <c r="AB300" s="109" t="str">
        <f t="shared" si="80"/>
        <v/>
      </c>
      <c r="AC300" s="109" t="str">
        <f t="shared" si="77"/>
        <v/>
      </c>
      <c r="AD300" s="110">
        <f t="shared" si="81"/>
        <v>0</v>
      </c>
      <c r="AE300" s="350" t="e">
        <f t="shared" si="75"/>
        <v>#DIV/0!</v>
      </c>
      <c r="AF300" s="415" t="e">
        <f ca="1">AVERAGEIF('Step 3.3 Heating System'!$C$12:$C$113,'Step 4 Support Tool'!E300,'Step 3.3 Heating System'!$K$12:$K$111)</f>
        <v>#DIV/0!</v>
      </c>
      <c r="AH300" s="32"/>
      <c r="AJ300" s="27"/>
      <c r="AK300" s="27"/>
      <c r="AL300" s="23"/>
      <c r="AM300" s="23"/>
      <c r="AO300" s="33"/>
      <c r="AR300" s="26"/>
      <c r="AS300" s="26"/>
      <c r="AT300" s="322" t="s">
        <v>764</v>
      </c>
      <c r="AU300" s="304"/>
      <c r="AV300" s="90"/>
      <c r="AW300" s="88"/>
      <c r="AX300" s="88"/>
      <c r="AY300" s="88"/>
      <c r="AZ300" s="87"/>
      <c r="BA300" s="87"/>
      <c r="BB300" s="87"/>
      <c r="BC300" s="87"/>
      <c r="BD300" s="87"/>
      <c r="BE300" s="87"/>
      <c r="BF300" s="87"/>
      <c r="BG300" s="87"/>
      <c r="BH300" s="87"/>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row>
    <row r="301" spans="1:82" s="10" customFormat="1" ht="34.5" hidden="1" customHeight="1" outlineLevel="1" thickBot="1" x14ac:dyDescent="0.35">
      <c r="A301" s="570" t="str">
        <f>'Step 3.3 Heating System'!A199</f>
        <v>LC System 80</v>
      </c>
      <c r="B301" s="827" t="str">
        <f>IF('Step 3.3 Heating System'!D199="","",'Step 3.3 Heating System'!D199)</f>
        <v/>
      </c>
      <c r="C301" s="313"/>
      <c r="D301" s="313"/>
      <c r="E301" s="825" t="str">
        <f>IF(OR(B301="",C301="",D301="",'Step 3.3 Heating System'!D199="")=TRUE,"",'Step 3.3 Heating System'!C199)</f>
        <v/>
      </c>
      <c r="F301" s="1769"/>
      <c r="G301" s="1770"/>
      <c r="H301" s="326"/>
      <c r="I301" s="314"/>
      <c r="J301" s="784"/>
      <c r="K301" s="314"/>
      <c r="L301" s="316"/>
      <c r="M301" s="316"/>
      <c r="N301" s="640">
        <f>IF('Step 3.3 Heating System'!W199="","",'Step 3.3 Heating System'!W199)</f>
        <v>0</v>
      </c>
      <c r="O301" s="457" t="str">
        <f t="shared" si="70"/>
        <v/>
      </c>
      <c r="P301" s="458" t="str">
        <f t="shared" si="78"/>
        <v/>
      </c>
      <c r="Q301" s="641" t="str">
        <f t="shared" si="71"/>
        <v/>
      </c>
      <c r="R301" s="458" t="str">
        <f t="shared" si="72"/>
        <v/>
      </c>
      <c r="S301" s="458" t="str">
        <f t="shared" si="79"/>
        <v/>
      </c>
      <c r="T301" s="642" t="str">
        <f t="shared" si="73"/>
        <v/>
      </c>
      <c r="U301" s="453" t="str">
        <f t="shared" si="74"/>
        <v/>
      </c>
      <c r="X301" s="108" t="str">
        <f>IF(B301="","",IF($C$9&lt;VLOOKUP(B301,'Eligible Technologies'!D:G,4,FALSE),$C$9,VLOOKUP(B301,'Eligible Technologies'!D:G,4,FALSE)))</f>
        <v/>
      </c>
      <c r="Y301" s="40" t="e">
        <f t="shared" si="76"/>
        <v>#VALUE!</v>
      </c>
      <c r="Z301" s="25" t="str">
        <f ca="1">IFERROR(IF($D$9 = "*Multi*",AVERAGE($AI$333:INDIRECT(CONCATENATE("Ai"&amp;Y301))),AVERAGE($AI$332:INDIRECT(CONCATENATE("Ai"&amp;Y301)))),"")</f>
        <v/>
      </c>
      <c r="AA301" s="23"/>
      <c r="AB301" s="109" t="str">
        <f t="shared" si="80"/>
        <v/>
      </c>
      <c r="AC301" s="109" t="str">
        <f t="shared" si="77"/>
        <v/>
      </c>
      <c r="AD301" s="110">
        <f t="shared" si="81"/>
        <v>0</v>
      </c>
      <c r="AE301" s="350" t="e">
        <f t="shared" si="75"/>
        <v>#DIV/0!</v>
      </c>
      <c r="AF301" s="415" t="e">
        <f ca="1">AVERAGEIF('Step 3.3 Heating System'!$C$12:$C$113,'Step 4 Support Tool'!E301,'Step 3.3 Heating System'!$K$12:$K$111)</f>
        <v>#DIV/0!</v>
      </c>
      <c r="AH301" s="32"/>
      <c r="AJ301" s="27"/>
      <c r="AK301" s="27"/>
      <c r="AL301" s="23"/>
      <c r="AM301" s="23"/>
      <c r="AO301" s="33"/>
      <c r="AR301" s="26"/>
      <c r="AS301" s="26"/>
      <c r="AT301" s="322" t="s">
        <v>764</v>
      </c>
      <c r="AU301" s="304"/>
      <c r="AV301" s="90"/>
      <c r="AW301" s="88"/>
      <c r="AX301" s="88"/>
      <c r="AY301" s="88"/>
      <c r="AZ301" s="87"/>
      <c r="BA301" s="87"/>
      <c r="BB301" s="87"/>
      <c r="BC301" s="87"/>
      <c r="BD301" s="87"/>
      <c r="BE301" s="87"/>
      <c r="BF301" s="87"/>
      <c r="BG301" s="87"/>
      <c r="BH301" s="87"/>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row>
    <row r="302" spans="1:82" s="10" customFormat="1" ht="34.5" hidden="1" customHeight="1" outlineLevel="1" thickBot="1" x14ac:dyDescent="0.35">
      <c r="A302" s="570" t="str">
        <f>'Step 3.3 Heating System'!A200</f>
        <v>LC System 81</v>
      </c>
      <c r="B302" s="827" t="str">
        <f>IF('Step 3.3 Heating System'!D200="","",'Step 3.3 Heating System'!D200)</f>
        <v/>
      </c>
      <c r="C302" s="313"/>
      <c r="D302" s="313"/>
      <c r="E302" s="825" t="str">
        <f>IF(OR(B302="",C302="",D302="",'Step 3.3 Heating System'!D200="")=TRUE,"",'Step 3.3 Heating System'!C200)</f>
        <v/>
      </c>
      <c r="F302" s="1769"/>
      <c r="G302" s="1770"/>
      <c r="H302" s="326"/>
      <c r="I302" s="314"/>
      <c r="J302" s="784"/>
      <c r="K302" s="314"/>
      <c r="L302" s="316"/>
      <c r="M302" s="316"/>
      <c r="N302" s="640">
        <f>IF('Step 3.3 Heating System'!W200="","",'Step 3.3 Heating System'!W200)</f>
        <v>0</v>
      </c>
      <c r="O302" s="457" t="str">
        <f t="shared" si="70"/>
        <v/>
      </c>
      <c r="P302" s="458" t="str">
        <f t="shared" si="78"/>
        <v/>
      </c>
      <c r="Q302" s="641" t="str">
        <f t="shared" si="71"/>
        <v/>
      </c>
      <c r="R302" s="458" t="str">
        <f t="shared" si="72"/>
        <v/>
      </c>
      <c r="S302" s="458" t="str">
        <f t="shared" si="79"/>
        <v/>
      </c>
      <c r="T302" s="642" t="str">
        <f t="shared" si="73"/>
        <v/>
      </c>
      <c r="U302" s="453" t="str">
        <f t="shared" si="74"/>
        <v/>
      </c>
      <c r="X302" s="108" t="str">
        <f>IF(B302="","",IF($C$9&lt;VLOOKUP(B302,'Eligible Technologies'!D:G,4,FALSE),$C$9,VLOOKUP(B302,'Eligible Technologies'!D:G,4,FALSE)))</f>
        <v/>
      </c>
      <c r="Y302" s="40" t="e">
        <f t="shared" si="76"/>
        <v>#VALUE!</v>
      </c>
      <c r="Z302" s="25" t="str">
        <f ca="1">IFERROR(IF($D$9 = "*Multi*",AVERAGE($AI$333:INDIRECT(CONCATENATE("Ai"&amp;Y302))),AVERAGE($AI$332:INDIRECT(CONCATENATE("Ai"&amp;Y302)))),"")</f>
        <v/>
      </c>
      <c r="AA302" s="23"/>
      <c r="AB302" s="109" t="str">
        <f t="shared" si="80"/>
        <v/>
      </c>
      <c r="AC302" s="109" t="str">
        <f t="shared" si="77"/>
        <v/>
      </c>
      <c r="AD302" s="110">
        <f t="shared" si="81"/>
        <v>0</v>
      </c>
      <c r="AE302" s="350" t="e">
        <f t="shared" si="75"/>
        <v>#DIV/0!</v>
      </c>
      <c r="AF302" s="415" t="e">
        <f ca="1">AVERAGEIF('Step 3.3 Heating System'!$C$12:$C$113,'Step 4 Support Tool'!E302,'Step 3.3 Heating System'!$K$12:$K$111)</f>
        <v>#DIV/0!</v>
      </c>
      <c r="AH302" s="32"/>
      <c r="AJ302" s="27"/>
      <c r="AK302" s="27"/>
      <c r="AL302" s="23"/>
      <c r="AM302" s="23"/>
      <c r="AO302" s="33"/>
      <c r="AR302" s="26"/>
      <c r="AS302" s="26"/>
      <c r="AT302" s="322" t="s">
        <v>764</v>
      </c>
      <c r="AU302" s="304"/>
      <c r="AV302" s="90"/>
      <c r="AW302" s="88"/>
      <c r="AX302" s="88"/>
      <c r="AY302" s="88"/>
      <c r="AZ302" s="87"/>
      <c r="BA302" s="87"/>
      <c r="BB302" s="87"/>
      <c r="BC302" s="87"/>
      <c r="BD302" s="87"/>
      <c r="BE302" s="87"/>
      <c r="BF302" s="87"/>
      <c r="BG302" s="87"/>
      <c r="BH302" s="87"/>
      <c r="BI302" s="82"/>
      <c r="BJ302" s="82"/>
      <c r="BK302" s="82"/>
      <c r="BL302" s="82"/>
      <c r="BM302" s="82"/>
      <c r="BN302" s="82"/>
      <c r="BO302" s="82"/>
      <c r="BP302" s="82"/>
      <c r="BQ302" s="82"/>
      <c r="BR302" s="82"/>
      <c r="BS302" s="82"/>
      <c r="BT302" s="82"/>
      <c r="BU302" s="82"/>
      <c r="BV302" s="82"/>
      <c r="BW302" s="82"/>
      <c r="BX302" s="82"/>
      <c r="BY302" s="82"/>
      <c r="BZ302" s="82"/>
      <c r="CA302" s="82"/>
      <c r="CB302" s="82"/>
      <c r="CC302" s="82"/>
      <c r="CD302" s="82"/>
    </row>
    <row r="303" spans="1:82" s="10" customFormat="1" ht="34.5" hidden="1" customHeight="1" outlineLevel="1" thickBot="1" x14ac:dyDescent="0.35">
      <c r="A303" s="570" t="str">
        <f>'Step 3.3 Heating System'!A201</f>
        <v>LC System 82</v>
      </c>
      <c r="B303" s="827" t="str">
        <f>IF('Step 3.3 Heating System'!D201="","",'Step 3.3 Heating System'!D201)</f>
        <v/>
      </c>
      <c r="C303" s="313"/>
      <c r="D303" s="313"/>
      <c r="E303" s="825" t="str">
        <f>IF(OR(B303="",C303="",D303="",'Step 3.3 Heating System'!D201="")=TRUE,"",'Step 3.3 Heating System'!C201)</f>
        <v/>
      </c>
      <c r="F303" s="1769"/>
      <c r="G303" s="1770"/>
      <c r="H303" s="326"/>
      <c r="I303" s="314"/>
      <c r="J303" s="784"/>
      <c r="K303" s="314"/>
      <c r="L303" s="316"/>
      <c r="M303" s="316"/>
      <c r="N303" s="640">
        <f>IF('Step 3.3 Heating System'!W201="","",'Step 3.3 Heating System'!W201)</f>
        <v>0</v>
      </c>
      <c r="O303" s="457" t="str">
        <f t="shared" si="70"/>
        <v/>
      </c>
      <c r="P303" s="458" t="str">
        <f t="shared" si="78"/>
        <v/>
      </c>
      <c r="Q303" s="641" t="str">
        <f t="shared" si="71"/>
        <v/>
      </c>
      <c r="R303" s="458" t="str">
        <f t="shared" si="72"/>
        <v/>
      </c>
      <c r="S303" s="458" t="str">
        <f t="shared" si="79"/>
        <v/>
      </c>
      <c r="T303" s="642" t="str">
        <f t="shared" si="73"/>
        <v/>
      </c>
      <c r="U303" s="453" t="str">
        <f t="shared" si="74"/>
        <v/>
      </c>
      <c r="X303" s="108" t="str">
        <f>IF(B303="","",IF($C$9&lt;VLOOKUP(B303,'Eligible Technologies'!D:G,4,FALSE),$C$9,VLOOKUP(B303,'Eligible Technologies'!D:G,4,FALSE)))</f>
        <v/>
      </c>
      <c r="Y303" s="40" t="e">
        <f t="shared" si="76"/>
        <v>#VALUE!</v>
      </c>
      <c r="Z303" s="25" t="str">
        <f ca="1">IFERROR(IF($D$9 = "*Multi*",AVERAGE($AI$333:INDIRECT(CONCATENATE("Ai"&amp;Y303))),AVERAGE($AI$332:INDIRECT(CONCATENATE("Ai"&amp;Y303)))),"")</f>
        <v/>
      </c>
      <c r="AA303" s="23"/>
      <c r="AB303" s="109" t="str">
        <f t="shared" si="80"/>
        <v/>
      </c>
      <c r="AC303" s="109" t="str">
        <f t="shared" si="77"/>
        <v/>
      </c>
      <c r="AD303" s="110">
        <f t="shared" si="81"/>
        <v>0</v>
      </c>
      <c r="AE303" s="350" t="e">
        <f t="shared" si="75"/>
        <v>#DIV/0!</v>
      </c>
      <c r="AF303" s="415" t="e">
        <f ca="1">AVERAGEIF('Step 3.3 Heating System'!$C$12:$C$113,'Step 4 Support Tool'!E303,'Step 3.3 Heating System'!$K$12:$K$111)</f>
        <v>#DIV/0!</v>
      </c>
      <c r="AH303" s="32"/>
      <c r="AJ303" s="27"/>
      <c r="AK303" s="27"/>
      <c r="AL303" s="23"/>
      <c r="AM303" s="23"/>
      <c r="AO303" s="33"/>
      <c r="AR303" s="26"/>
      <c r="AS303" s="26"/>
      <c r="AT303" s="322" t="s">
        <v>764</v>
      </c>
      <c r="AU303" s="304"/>
      <c r="AV303" s="90"/>
      <c r="AW303" s="88"/>
      <c r="AX303" s="88"/>
      <c r="AY303" s="88"/>
      <c r="AZ303" s="87"/>
      <c r="BA303" s="87"/>
      <c r="BB303" s="87"/>
      <c r="BC303" s="87"/>
      <c r="BD303" s="87"/>
      <c r="BE303" s="87"/>
      <c r="BF303" s="87"/>
      <c r="BG303" s="87"/>
      <c r="BH303" s="87"/>
      <c r="BI303" s="82"/>
      <c r="BJ303" s="82"/>
      <c r="BK303" s="82"/>
      <c r="BL303" s="82"/>
      <c r="BM303" s="82"/>
      <c r="BN303" s="82"/>
      <c r="BO303" s="82"/>
      <c r="BP303" s="82"/>
      <c r="BQ303" s="82"/>
      <c r="BR303" s="82"/>
      <c r="BS303" s="82"/>
      <c r="BT303" s="82"/>
      <c r="BU303" s="82"/>
      <c r="BV303" s="82"/>
      <c r="BW303" s="82"/>
      <c r="BX303" s="82"/>
      <c r="BY303" s="82"/>
      <c r="BZ303" s="82"/>
      <c r="CA303" s="82"/>
      <c r="CB303" s="82"/>
      <c r="CC303" s="82"/>
      <c r="CD303" s="82"/>
    </row>
    <row r="304" spans="1:82" s="10" customFormat="1" ht="34.5" hidden="1" customHeight="1" outlineLevel="1" thickBot="1" x14ac:dyDescent="0.35">
      <c r="A304" s="570" t="str">
        <f>'Step 3.3 Heating System'!A202</f>
        <v>LC System 83</v>
      </c>
      <c r="B304" s="827" t="str">
        <f>IF('Step 3.3 Heating System'!D202="","",'Step 3.3 Heating System'!D202)</f>
        <v/>
      </c>
      <c r="C304" s="313"/>
      <c r="D304" s="313"/>
      <c r="E304" s="825" t="str">
        <f>IF(OR(B304="",C304="",D304="",'Step 3.3 Heating System'!D202="")=TRUE,"",'Step 3.3 Heating System'!C202)</f>
        <v/>
      </c>
      <c r="F304" s="1769"/>
      <c r="G304" s="1770"/>
      <c r="H304" s="326"/>
      <c r="I304" s="314"/>
      <c r="J304" s="784"/>
      <c r="K304" s="314"/>
      <c r="L304" s="316"/>
      <c r="M304" s="316"/>
      <c r="N304" s="640">
        <f>IF('Step 3.3 Heating System'!W202="","",'Step 3.3 Heating System'!W202)</f>
        <v>0</v>
      </c>
      <c r="O304" s="457" t="str">
        <f t="shared" si="70"/>
        <v/>
      </c>
      <c r="P304" s="458" t="str">
        <f t="shared" si="78"/>
        <v/>
      </c>
      <c r="Q304" s="641" t="str">
        <f t="shared" si="71"/>
        <v/>
      </c>
      <c r="R304" s="458" t="str">
        <f t="shared" si="72"/>
        <v/>
      </c>
      <c r="S304" s="458" t="str">
        <f t="shared" si="79"/>
        <v/>
      </c>
      <c r="T304" s="642" t="str">
        <f t="shared" si="73"/>
        <v/>
      </c>
      <c r="U304" s="453" t="str">
        <f t="shared" si="74"/>
        <v/>
      </c>
      <c r="X304" s="108" t="str">
        <f>IF(B304="","",IF($C$9&lt;VLOOKUP(B304,'Eligible Technologies'!D:G,4,FALSE),$C$9,VLOOKUP(B304,'Eligible Technologies'!D:G,4,FALSE)))</f>
        <v/>
      </c>
      <c r="Y304" s="40" t="e">
        <f t="shared" si="76"/>
        <v>#VALUE!</v>
      </c>
      <c r="Z304" s="25" t="str">
        <f ca="1">IFERROR(IF($D$9 = "*Multi*",AVERAGE($AI$333:INDIRECT(CONCATENATE("Ai"&amp;Y304))),AVERAGE($AI$332:INDIRECT(CONCATENATE("Ai"&amp;Y304)))),"")</f>
        <v/>
      </c>
      <c r="AA304" s="23"/>
      <c r="AB304" s="109" t="str">
        <f t="shared" si="80"/>
        <v/>
      </c>
      <c r="AC304" s="109" t="str">
        <f t="shared" si="77"/>
        <v/>
      </c>
      <c r="AD304" s="110">
        <f t="shared" si="81"/>
        <v>0</v>
      </c>
      <c r="AE304" s="350" t="e">
        <f t="shared" si="75"/>
        <v>#DIV/0!</v>
      </c>
      <c r="AF304" s="415" t="e">
        <f ca="1">AVERAGEIF('Step 3.3 Heating System'!$C$12:$C$113,'Step 4 Support Tool'!E304,'Step 3.3 Heating System'!$K$12:$K$111)</f>
        <v>#DIV/0!</v>
      </c>
      <c r="AH304" s="32"/>
      <c r="AJ304" s="27"/>
      <c r="AK304" s="27"/>
      <c r="AL304" s="23"/>
      <c r="AM304" s="23"/>
      <c r="AO304" s="33"/>
      <c r="AR304" s="26"/>
      <c r="AS304" s="26"/>
      <c r="AT304" s="322" t="s">
        <v>764</v>
      </c>
      <c r="AU304" s="304"/>
      <c r="AV304" s="90"/>
      <c r="AW304" s="88"/>
      <c r="AX304" s="88"/>
      <c r="AY304" s="88"/>
      <c r="AZ304" s="87"/>
      <c r="BA304" s="87"/>
      <c r="BB304" s="87"/>
      <c r="BC304" s="87"/>
      <c r="BD304" s="87"/>
      <c r="BE304" s="87"/>
      <c r="BF304" s="87"/>
      <c r="BG304" s="87"/>
      <c r="BH304" s="87"/>
      <c r="BI304" s="82"/>
      <c r="BJ304" s="82"/>
      <c r="BK304" s="82"/>
      <c r="BL304" s="82"/>
      <c r="BM304" s="82"/>
      <c r="BN304" s="82"/>
      <c r="BO304" s="82"/>
      <c r="BP304" s="82"/>
      <c r="BQ304" s="82"/>
      <c r="BR304" s="82"/>
      <c r="BS304" s="82"/>
      <c r="BT304" s="82"/>
      <c r="BU304" s="82"/>
      <c r="BV304" s="82"/>
      <c r="BW304" s="82"/>
      <c r="BX304" s="82"/>
      <c r="BY304" s="82"/>
      <c r="BZ304" s="82"/>
      <c r="CA304" s="82"/>
      <c r="CB304" s="82"/>
      <c r="CC304" s="82"/>
      <c r="CD304" s="82"/>
    </row>
    <row r="305" spans="1:82" s="10" customFormat="1" ht="34.5" hidden="1" customHeight="1" outlineLevel="1" thickBot="1" x14ac:dyDescent="0.35">
      <c r="A305" s="570" t="str">
        <f>'Step 3.3 Heating System'!A203</f>
        <v>LC System 84</v>
      </c>
      <c r="B305" s="827" t="str">
        <f>IF('Step 3.3 Heating System'!D203="","",'Step 3.3 Heating System'!D203)</f>
        <v/>
      </c>
      <c r="C305" s="313"/>
      <c r="D305" s="313"/>
      <c r="E305" s="825" t="str">
        <f>IF(OR(B305="",C305="",D305="",'Step 3.3 Heating System'!D203="")=TRUE,"",'Step 3.3 Heating System'!C203)</f>
        <v/>
      </c>
      <c r="F305" s="1769"/>
      <c r="G305" s="1770"/>
      <c r="H305" s="326"/>
      <c r="I305" s="314"/>
      <c r="J305" s="784"/>
      <c r="K305" s="314"/>
      <c r="L305" s="316"/>
      <c r="M305" s="316"/>
      <c r="N305" s="640">
        <f>IF('Step 3.3 Heating System'!W203="","",'Step 3.3 Heating System'!W203)</f>
        <v>0</v>
      </c>
      <c r="O305" s="457" t="str">
        <f t="shared" si="70"/>
        <v/>
      </c>
      <c r="P305" s="458" t="str">
        <f t="shared" si="78"/>
        <v/>
      </c>
      <c r="Q305" s="641" t="str">
        <f t="shared" si="71"/>
        <v/>
      </c>
      <c r="R305" s="458" t="str">
        <f t="shared" si="72"/>
        <v/>
      </c>
      <c r="S305" s="458" t="str">
        <f t="shared" si="79"/>
        <v/>
      </c>
      <c r="T305" s="642" t="str">
        <f t="shared" si="73"/>
        <v/>
      </c>
      <c r="U305" s="453" t="str">
        <f t="shared" si="74"/>
        <v/>
      </c>
      <c r="X305" s="108" t="str">
        <f>IF(B305="","",IF($C$9&lt;VLOOKUP(B305,'Eligible Technologies'!D:G,4,FALSE),$C$9,VLOOKUP(B305,'Eligible Technologies'!D:G,4,FALSE)))</f>
        <v/>
      </c>
      <c r="Y305" s="40" t="e">
        <f t="shared" si="76"/>
        <v>#VALUE!</v>
      </c>
      <c r="Z305" s="25" t="str">
        <f ca="1">IFERROR(IF($D$9 = "*Multi*",AVERAGE($AI$333:INDIRECT(CONCATENATE("Ai"&amp;Y305))),AVERAGE($AI$332:INDIRECT(CONCATENATE("Ai"&amp;Y305)))),"")</f>
        <v/>
      </c>
      <c r="AA305" s="23"/>
      <c r="AB305" s="109" t="str">
        <f t="shared" si="80"/>
        <v/>
      </c>
      <c r="AC305" s="109" t="str">
        <f t="shared" si="77"/>
        <v/>
      </c>
      <c r="AD305" s="110">
        <f t="shared" si="81"/>
        <v>0</v>
      </c>
      <c r="AE305" s="350" t="e">
        <f t="shared" si="75"/>
        <v>#DIV/0!</v>
      </c>
      <c r="AF305" s="415" t="e">
        <f ca="1">AVERAGEIF('Step 3.3 Heating System'!$C$12:$C$113,'Step 4 Support Tool'!E305,'Step 3.3 Heating System'!$K$12:$K$111)</f>
        <v>#DIV/0!</v>
      </c>
      <c r="AH305" s="32"/>
      <c r="AJ305" s="27"/>
      <c r="AK305" s="27"/>
      <c r="AL305" s="23"/>
      <c r="AM305" s="23"/>
      <c r="AO305" s="33"/>
      <c r="AR305" s="26"/>
      <c r="AS305" s="26"/>
      <c r="AT305" s="322" t="s">
        <v>764</v>
      </c>
      <c r="AU305" s="304"/>
      <c r="AV305" s="90"/>
      <c r="AW305" s="88"/>
      <c r="AX305" s="88"/>
      <c r="AY305" s="88"/>
      <c r="AZ305" s="87"/>
      <c r="BA305" s="87"/>
      <c r="BB305" s="87"/>
      <c r="BC305" s="87"/>
      <c r="BD305" s="87"/>
      <c r="BE305" s="87"/>
      <c r="BF305" s="87"/>
      <c r="BG305" s="87"/>
      <c r="BH305" s="87"/>
      <c r="BI305" s="82"/>
      <c r="BJ305" s="82"/>
      <c r="BK305" s="82"/>
      <c r="BL305" s="82"/>
      <c r="BM305" s="82"/>
      <c r="BN305" s="82"/>
      <c r="BO305" s="82"/>
      <c r="BP305" s="82"/>
      <c r="BQ305" s="82"/>
      <c r="BR305" s="82"/>
      <c r="BS305" s="82"/>
      <c r="BT305" s="82"/>
      <c r="BU305" s="82"/>
      <c r="BV305" s="82"/>
      <c r="BW305" s="82"/>
      <c r="BX305" s="82"/>
      <c r="BY305" s="82"/>
      <c r="BZ305" s="82"/>
      <c r="CA305" s="82"/>
      <c r="CB305" s="82"/>
      <c r="CC305" s="82"/>
      <c r="CD305" s="82"/>
    </row>
    <row r="306" spans="1:82" s="10" customFormat="1" ht="34.5" hidden="1" customHeight="1" outlineLevel="1" thickBot="1" x14ac:dyDescent="0.35">
      <c r="A306" s="570" t="str">
        <f>'Step 3.3 Heating System'!A204</f>
        <v>LC System 85</v>
      </c>
      <c r="B306" s="827" t="str">
        <f>IF('Step 3.3 Heating System'!D204="","",'Step 3.3 Heating System'!D204)</f>
        <v/>
      </c>
      <c r="C306" s="313"/>
      <c r="D306" s="313"/>
      <c r="E306" s="825" t="str">
        <f>IF(OR(B306="",C306="",D306="",'Step 3.3 Heating System'!D204="")=TRUE,"",'Step 3.3 Heating System'!C204)</f>
        <v/>
      </c>
      <c r="F306" s="1769"/>
      <c r="G306" s="1770"/>
      <c r="H306" s="326"/>
      <c r="I306" s="314"/>
      <c r="J306" s="784"/>
      <c r="K306" s="314"/>
      <c r="L306" s="316"/>
      <c r="M306" s="316"/>
      <c r="N306" s="640">
        <f>IF('Step 3.3 Heating System'!W204="","",'Step 3.3 Heating System'!W204)</f>
        <v>0</v>
      </c>
      <c r="O306" s="457" t="str">
        <f t="shared" si="70"/>
        <v/>
      </c>
      <c r="P306" s="458" t="str">
        <f t="shared" si="78"/>
        <v/>
      </c>
      <c r="Q306" s="641" t="str">
        <f t="shared" si="71"/>
        <v/>
      </c>
      <c r="R306" s="458" t="str">
        <f t="shared" si="72"/>
        <v/>
      </c>
      <c r="S306" s="458" t="str">
        <f t="shared" si="79"/>
        <v/>
      </c>
      <c r="T306" s="642" t="str">
        <f t="shared" si="73"/>
        <v/>
      </c>
      <c r="U306" s="453" t="str">
        <f t="shared" si="74"/>
        <v/>
      </c>
      <c r="X306" s="108" t="str">
        <f>IF(B306="","",IF($C$9&lt;VLOOKUP(B306,'Eligible Technologies'!D:G,4,FALSE),$C$9,VLOOKUP(B306,'Eligible Technologies'!D:G,4,FALSE)))</f>
        <v/>
      </c>
      <c r="Y306" s="40" t="e">
        <f t="shared" si="76"/>
        <v>#VALUE!</v>
      </c>
      <c r="Z306" s="25" t="str">
        <f ca="1">IFERROR(IF($D$9 = "*Multi*",AVERAGE($AI$333:INDIRECT(CONCATENATE("Ai"&amp;Y306))),AVERAGE($AI$332:INDIRECT(CONCATENATE("Ai"&amp;Y306)))),"")</f>
        <v/>
      </c>
      <c r="AA306" s="23"/>
      <c r="AB306" s="109" t="str">
        <f t="shared" si="80"/>
        <v/>
      </c>
      <c r="AC306" s="109" t="str">
        <f t="shared" si="77"/>
        <v/>
      </c>
      <c r="AD306" s="110">
        <f t="shared" si="81"/>
        <v>0</v>
      </c>
      <c r="AE306" s="350" t="e">
        <f t="shared" si="75"/>
        <v>#DIV/0!</v>
      </c>
      <c r="AF306" s="415" t="e">
        <f ca="1">AVERAGEIF('Step 3.3 Heating System'!$C$12:$C$113,'Step 4 Support Tool'!E306,'Step 3.3 Heating System'!$K$12:$K$111)</f>
        <v>#DIV/0!</v>
      </c>
      <c r="AH306" s="32"/>
      <c r="AJ306" s="27"/>
      <c r="AK306" s="27"/>
      <c r="AL306" s="23"/>
      <c r="AM306" s="23"/>
      <c r="AO306" s="33"/>
      <c r="AR306" s="26"/>
      <c r="AS306" s="26"/>
      <c r="AT306" s="322" t="s">
        <v>764</v>
      </c>
      <c r="AU306" s="304"/>
      <c r="AV306" s="90"/>
      <c r="AW306" s="88"/>
      <c r="AX306" s="88"/>
      <c r="AY306" s="88"/>
      <c r="AZ306" s="87"/>
      <c r="BA306" s="87"/>
      <c r="BB306" s="87"/>
      <c r="BC306" s="87"/>
      <c r="BD306" s="87"/>
      <c r="BE306" s="87"/>
      <c r="BF306" s="87"/>
      <c r="BG306" s="87"/>
      <c r="BH306" s="87"/>
      <c r="BI306" s="82"/>
      <c r="BJ306" s="82"/>
      <c r="BK306" s="82"/>
      <c r="BL306" s="82"/>
      <c r="BM306" s="82"/>
      <c r="BN306" s="82"/>
      <c r="BO306" s="82"/>
      <c r="BP306" s="82"/>
      <c r="BQ306" s="82"/>
      <c r="BR306" s="82"/>
      <c r="BS306" s="82"/>
      <c r="BT306" s="82"/>
      <c r="BU306" s="82"/>
      <c r="BV306" s="82"/>
      <c r="BW306" s="82"/>
      <c r="BX306" s="82"/>
      <c r="BY306" s="82"/>
      <c r="BZ306" s="82"/>
      <c r="CA306" s="82"/>
      <c r="CB306" s="82"/>
      <c r="CC306" s="82"/>
      <c r="CD306" s="82"/>
    </row>
    <row r="307" spans="1:82" s="10" customFormat="1" ht="34.5" hidden="1" customHeight="1" outlineLevel="1" thickBot="1" x14ac:dyDescent="0.35">
      <c r="A307" s="570" t="str">
        <f>'Step 3.3 Heating System'!A205</f>
        <v>LC System 86</v>
      </c>
      <c r="B307" s="827" t="str">
        <f>IF('Step 3.3 Heating System'!D205="","",'Step 3.3 Heating System'!D205)</f>
        <v/>
      </c>
      <c r="C307" s="313"/>
      <c r="D307" s="313"/>
      <c r="E307" s="825" t="str">
        <f>IF(OR(B307="",C307="",D307="",'Step 3.3 Heating System'!D205="")=TRUE,"",'Step 3.3 Heating System'!C205)</f>
        <v/>
      </c>
      <c r="F307" s="1769"/>
      <c r="G307" s="1770"/>
      <c r="H307" s="326"/>
      <c r="I307" s="314"/>
      <c r="J307" s="784"/>
      <c r="K307" s="314"/>
      <c r="L307" s="316"/>
      <c r="M307" s="316"/>
      <c r="N307" s="640">
        <f>IF('Step 3.3 Heating System'!W205="","",'Step 3.3 Heating System'!W205)</f>
        <v>0</v>
      </c>
      <c r="O307" s="457" t="str">
        <f t="shared" si="70"/>
        <v/>
      </c>
      <c r="P307" s="458" t="str">
        <f t="shared" si="78"/>
        <v/>
      </c>
      <c r="Q307" s="641" t="str">
        <f t="shared" si="71"/>
        <v/>
      </c>
      <c r="R307" s="458" t="str">
        <f t="shared" si="72"/>
        <v/>
      </c>
      <c r="S307" s="458" t="str">
        <f t="shared" si="79"/>
        <v/>
      </c>
      <c r="T307" s="642" t="str">
        <f t="shared" si="73"/>
        <v/>
      </c>
      <c r="U307" s="453" t="str">
        <f t="shared" si="74"/>
        <v/>
      </c>
      <c r="X307" s="108" t="str">
        <f>IF(B307="","",IF($C$9&lt;VLOOKUP(B307,'Eligible Technologies'!D:G,4,FALSE),$C$9,VLOOKUP(B307,'Eligible Technologies'!D:G,4,FALSE)))</f>
        <v/>
      </c>
      <c r="Y307" s="40" t="e">
        <f t="shared" si="76"/>
        <v>#VALUE!</v>
      </c>
      <c r="Z307" s="25" t="str">
        <f ca="1">IFERROR(IF($D$9 = "*Multi*",AVERAGE($AI$333:INDIRECT(CONCATENATE("Ai"&amp;Y307))),AVERAGE($AI$332:INDIRECT(CONCATENATE("Ai"&amp;Y307)))),"")</f>
        <v/>
      </c>
      <c r="AA307" s="23"/>
      <c r="AB307" s="109" t="str">
        <f t="shared" si="80"/>
        <v/>
      </c>
      <c r="AC307" s="109" t="str">
        <f t="shared" si="77"/>
        <v/>
      </c>
      <c r="AD307" s="110">
        <f t="shared" si="81"/>
        <v>0</v>
      </c>
      <c r="AE307" s="350" t="e">
        <f t="shared" si="75"/>
        <v>#DIV/0!</v>
      </c>
      <c r="AF307" s="415" t="e">
        <f ca="1">AVERAGEIF('Step 3.3 Heating System'!$C$12:$C$113,'Step 4 Support Tool'!E307,'Step 3.3 Heating System'!$K$12:$K$111)</f>
        <v>#DIV/0!</v>
      </c>
      <c r="AH307" s="32"/>
      <c r="AJ307" s="27"/>
      <c r="AK307" s="27"/>
      <c r="AL307" s="23"/>
      <c r="AM307" s="23"/>
      <c r="AO307" s="33"/>
      <c r="AR307" s="26"/>
      <c r="AS307" s="26"/>
      <c r="AT307" s="322" t="s">
        <v>764</v>
      </c>
      <c r="AU307" s="304"/>
      <c r="AV307" s="90"/>
      <c r="AW307" s="88"/>
      <c r="AX307" s="88"/>
      <c r="AY307" s="88"/>
      <c r="AZ307" s="87"/>
      <c r="BA307" s="87"/>
      <c r="BB307" s="87"/>
      <c r="BC307" s="87"/>
      <c r="BD307" s="87"/>
      <c r="BE307" s="87"/>
      <c r="BF307" s="87"/>
      <c r="BG307" s="87"/>
      <c r="BH307" s="87"/>
      <c r="BI307" s="82"/>
      <c r="BJ307" s="82"/>
      <c r="BK307" s="82"/>
      <c r="BL307" s="82"/>
      <c r="BM307" s="82"/>
      <c r="BN307" s="82"/>
      <c r="BO307" s="82"/>
      <c r="BP307" s="82"/>
      <c r="BQ307" s="82"/>
      <c r="BR307" s="82"/>
      <c r="BS307" s="82"/>
      <c r="BT307" s="82"/>
      <c r="BU307" s="82"/>
      <c r="BV307" s="82"/>
      <c r="BW307" s="82"/>
      <c r="BX307" s="82"/>
      <c r="BY307" s="82"/>
      <c r="BZ307" s="82"/>
      <c r="CA307" s="82"/>
      <c r="CB307" s="82"/>
      <c r="CC307" s="82"/>
      <c r="CD307" s="82"/>
    </row>
    <row r="308" spans="1:82" s="10" customFormat="1" ht="34.5" hidden="1" customHeight="1" outlineLevel="1" thickBot="1" x14ac:dyDescent="0.35">
      <c r="A308" s="570" t="str">
        <f>'Step 3.3 Heating System'!A206</f>
        <v>LC System 87</v>
      </c>
      <c r="B308" s="827" t="str">
        <f>IF('Step 3.3 Heating System'!D206="","",'Step 3.3 Heating System'!D206)</f>
        <v/>
      </c>
      <c r="C308" s="313"/>
      <c r="D308" s="313"/>
      <c r="E308" s="825" t="str">
        <f>IF(OR(B308="",C308="",D308="",'Step 3.3 Heating System'!D206="")=TRUE,"",'Step 3.3 Heating System'!C206)</f>
        <v/>
      </c>
      <c r="F308" s="1769"/>
      <c r="G308" s="1770"/>
      <c r="H308" s="326"/>
      <c r="I308" s="314"/>
      <c r="J308" s="784"/>
      <c r="K308" s="314"/>
      <c r="L308" s="316"/>
      <c r="M308" s="316"/>
      <c r="N308" s="640">
        <f>IF('Step 3.3 Heating System'!W206="","",'Step 3.3 Heating System'!W206)</f>
        <v>0</v>
      </c>
      <c r="O308" s="457" t="str">
        <f t="shared" si="70"/>
        <v/>
      </c>
      <c r="P308" s="458" t="str">
        <f t="shared" si="78"/>
        <v/>
      </c>
      <c r="Q308" s="641" t="str">
        <f t="shared" si="71"/>
        <v/>
      </c>
      <c r="R308" s="458" t="str">
        <f t="shared" si="72"/>
        <v/>
      </c>
      <c r="S308" s="458" t="str">
        <f t="shared" si="79"/>
        <v/>
      </c>
      <c r="T308" s="642" t="str">
        <f t="shared" si="73"/>
        <v/>
      </c>
      <c r="U308" s="453" t="str">
        <f t="shared" si="74"/>
        <v/>
      </c>
      <c r="X308" s="108" t="str">
        <f>IF(B308="","",IF($C$9&lt;VLOOKUP(B308,'Eligible Technologies'!D:G,4,FALSE),$C$9,VLOOKUP(B308,'Eligible Technologies'!D:G,4,FALSE)))</f>
        <v/>
      </c>
      <c r="Y308" s="40" t="e">
        <f t="shared" si="76"/>
        <v>#VALUE!</v>
      </c>
      <c r="Z308" s="25" t="str">
        <f ca="1">IFERROR(IF($D$9 = "*Multi*",AVERAGE($AI$333:INDIRECT(CONCATENATE("Ai"&amp;Y308))),AVERAGE($AI$332:INDIRECT(CONCATENATE("Ai"&amp;Y308)))),"")</f>
        <v/>
      </c>
      <c r="AA308" s="23"/>
      <c r="AB308" s="109" t="str">
        <f t="shared" si="80"/>
        <v/>
      </c>
      <c r="AC308" s="109" t="str">
        <f t="shared" si="77"/>
        <v/>
      </c>
      <c r="AD308" s="110">
        <f t="shared" si="81"/>
        <v>0</v>
      </c>
      <c r="AE308" s="350" t="e">
        <f t="shared" si="75"/>
        <v>#DIV/0!</v>
      </c>
      <c r="AF308" s="415" t="e">
        <f ca="1">AVERAGEIF('Step 3.3 Heating System'!$C$12:$C$113,'Step 4 Support Tool'!E308,'Step 3.3 Heating System'!$K$12:$K$111)</f>
        <v>#DIV/0!</v>
      </c>
      <c r="AH308" s="32"/>
      <c r="AJ308" s="27"/>
      <c r="AK308" s="27"/>
      <c r="AL308" s="23"/>
      <c r="AM308" s="23"/>
      <c r="AO308" s="33"/>
      <c r="AR308" s="26"/>
      <c r="AS308" s="26"/>
      <c r="AT308" s="322" t="s">
        <v>764</v>
      </c>
      <c r="AU308" s="304"/>
      <c r="AV308" s="90"/>
      <c r="AW308" s="88"/>
      <c r="AX308" s="88"/>
      <c r="AY308" s="88"/>
      <c r="AZ308" s="87"/>
      <c r="BA308" s="87"/>
      <c r="BB308" s="87"/>
      <c r="BC308" s="87"/>
      <c r="BD308" s="87"/>
      <c r="BE308" s="87"/>
      <c r="BF308" s="87"/>
      <c r="BG308" s="87"/>
      <c r="BH308" s="87"/>
      <c r="BI308" s="82"/>
      <c r="BJ308" s="82"/>
      <c r="BK308" s="82"/>
      <c r="BL308" s="82"/>
      <c r="BM308" s="82"/>
      <c r="BN308" s="82"/>
      <c r="BO308" s="82"/>
      <c r="BP308" s="82"/>
      <c r="BQ308" s="82"/>
      <c r="BR308" s="82"/>
      <c r="BS308" s="82"/>
      <c r="BT308" s="82"/>
      <c r="BU308" s="82"/>
      <c r="BV308" s="82"/>
      <c r="BW308" s="82"/>
      <c r="BX308" s="82"/>
      <c r="BY308" s="82"/>
      <c r="BZ308" s="82"/>
      <c r="CA308" s="82"/>
      <c r="CB308" s="82"/>
      <c r="CC308" s="82"/>
      <c r="CD308" s="82"/>
    </row>
    <row r="309" spans="1:82" s="10" customFormat="1" ht="34.5" hidden="1" customHeight="1" outlineLevel="1" thickBot="1" x14ac:dyDescent="0.35">
      <c r="A309" s="570" t="str">
        <f>'Step 3.3 Heating System'!A207</f>
        <v>LC System 88</v>
      </c>
      <c r="B309" s="827" t="str">
        <f>IF('Step 3.3 Heating System'!D207="","",'Step 3.3 Heating System'!D207)</f>
        <v/>
      </c>
      <c r="C309" s="313"/>
      <c r="D309" s="313"/>
      <c r="E309" s="825" t="str">
        <f>IF(OR(B309="",C309="",D309="",'Step 3.3 Heating System'!D207="")=TRUE,"",'Step 3.3 Heating System'!C207)</f>
        <v/>
      </c>
      <c r="F309" s="1769"/>
      <c r="G309" s="1770"/>
      <c r="H309" s="326"/>
      <c r="I309" s="314"/>
      <c r="J309" s="784"/>
      <c r="K309" s="314"/>
      <c r="L309" s="316"/>
      <c r="M309" s="316"/>
      <c r="N309" s="640">
        <f>IF('Step 3.3 Heating System'!W207="","",'Step 3.3 Heating System'!W207)</f>
        <v>0</v>
      </c>
      <c r="O309" s="457" t="str">
        <f t="shared" si="70"/>
        <v/>
      </c>
      <c r="P309" s="458" t="str">
        <f t="shared" si="78"/>
        <v/>
      </c>
      <c r="Q309" s="641" t="str">
        <f t="shared" si="71"/>
        <v/>
      </c>
      <c r="R309" s="458" t="str">
        <f t="shared" si="72"/>
        <v/>
      </c>
      <c r="S309" s="458" t="str">
        <f t="shared" si="79"/>
        <v/>
      </c>
      <c r="T309" s="642" t="str">
        <f t="shared" si="73"/>
        <v/>
      </c>
      <c r="U309" s="453" t="str">
        <f t="shared" si="74"/>
        <v/>
      </c>
      <c r="X309" s="108" t="str">
        <f>IF(B309="","",IF($C$9&lt;VLOOKUP(B309,'Eligible Technologies'!D:G,4,FALSE),$C$9,VLOOKUP(B309,'Eligible Technologies'!D:G,4,FALSE)))</f>
        <v/>
      </c>
      <c r="Y309" s="40" t="e">
        <f t="shared" si="76"/>
        <v>#VALUE!</v>
      </c>
      <c r="Z309" s="25" t="str">
        <f ca="1">IFERROR(IF($D$9 = "*Multi*",AVERAGE($AI$333:INDIRECT(CONCATENATE("Ai"&amp;Y309))),AVERAGE($AI$332:INDIRECT(CONCATENATE("Ai"&amp;Y309)))),"")</f>
        <v/>
      </c>
      <c r="AA309" s="23"/>
      <c r="AB309" s="109" t="str">
        <f t="shared" si="80"/>
        <v/>
      </c>
      <c r="AC309" s="109" t="str">
        <f t="shared" si="77"/>
        <v/>
      </c>
      <c r="AD309" s="110">
        <f t="shared" si="81"/>
        <v>0</v>
      </c>
      <c r="AE309" s="350" t="e">
        <f t="shared" si="75"/>
        <v>#DIV/0!</v>
      </c>
      <c r="AF309" s="415" t="e">
        <f ca="1">AVERAGEIF('Step 3.3 Heating System'!$C$12:$C$113,'Step 4 Support Tool'!E309,'Step 3.3 Heating System'!$K$12:$K$111)</f>
        <v>#DIV/0!</v>
      </c>
      <c r="AH309" s="32"/>
      <c r="AJ309" s="27"/>
      <c r="AK309" s="27"/>
      <c r="AL309" s="23"/>
      <c r="AM309" s="23"/>
      <c r="AO309" s="33"/>
      <c r="AR309" s="26"/>
      <c r="AS309" s="26"/>
      <c r="AT309" s="322" t="s">
        <v>764</v>
      </c>
      <c r="AU309" s="304"/>
      <c r="AV309" s="90"/>
      <c r="AW309" s="88"/>
      <c r="AX309" s="88"/>
      <c r="AY309" s="88"/>
      <c r="AZ309" s="87"/>
      <c r="BA309" s="87"/>
      <c r="BB309" s="87"/>
      <c r="BC309" s="87"/>
      <c r="BD309" s="87"/>
      <c r="BE309" s="87"/>
      <c r="BF309" s="87"/>
      <c r="BG309" s="87"/>
      <c r="BH309" s="87"/>
      <c r="BI309" s="82"/>
      <c r="BJ309" s="82"/>
      <c r="BK309" s="82"/>
      <c r="BL309" s="82"/>
      <c r="BM309" s="82"/>
      <c r="BN309" s="82"/>
      <c r="BO309" s="82"/>
      <c r="BP309" s="82"/>
      <c r="BQ309" s="82"/>
      <c r="BR309" s="82"/>
      <c r="BS309" s="82"/>
      <c r="BT309" s="82"/>
      <c r="BU309" s="82"/>
      <c r="BV309" s="82"/>
      <c r="BW309" s="82"/>
      <c r="BX309" s="82"/>
      <c r="BY309" s="82"/>
      <c r="BZ309" s="82"/>
      <c r="CA309" s="82"/>
      <c r="CB309" s="82"/>
      <c r="CC309" s="82"/>
      <c r="CD309" s="82"/>
    </row>
    <row r="310" spans="1:82" s="10" customFormat="1" ht="34.5" hidden="1" customHeight="1" outlineLevel="1" thickBot="1" x14ac:dyDescent="0.35">
      <c r="A310" s="570" t="str">
        <f>'Step 3.3 Heating System'!A208</f>
        <v>LC System 89</v>
      </c>
      <c r="B310" s="827" t="str">
        <f>IF('Step 3.3 Heating System'!D208="","",'Step 3.3 Heating System'!D208)</f>
        <v/>
      </c>
      <c r="C310" s="313"/>
      <c r="D310" s="313"/>
      <c r="E310" s="825" t="str">
        <f>IF(OR(B310="",C310="",D310="",'Step 3.3 Heating System'!D208="")=TRUE,"",'Step 3.3 Heating System'!C208)</f>
        <v/>
      </c>
      <c r="F310" s="1769"/>
      <c r="G310" s="1770"/>
      <c r="H310" s="326"/>
      <c r="I310" s="314"/>
      <c r="J310" s="784"/>
      <c r="K310" s="314"/>
      <c r="L310" s="316"/>
      <c r="M310" s="316"/>
      <c r="N310" s="640">
        <f>IF('Step 3.3 Heating System'!W208="","",'Step 3.3 Heating System'!W208)</f>
        <v>0</v>
      </c>
      <c r="O310" s="457" t="str">
        <f t="shared" si="70"/>
        <v/>
      </c>
      <c r="P310" s="458" t="str">
        <f t="shared" si="78"/>
        <v/>
      </c>
      <c r="Q310" s="641" t="str">
        <f t="shared" si="71"/>
        <v/>
      </c>
      <c r="R310" s="458" t="str">
        <f t="shared" si="72"/>
        <v/>
      </c>
      <c r="S310" s="458" t="str">
        <f t="shared" si="79"/>
        <v/>
      </c>
      <c r="T310" s="642" t="str">
        <f t="shared" si="73"/>
        <v/>
      </c>
      <c r="U310" s="453" t="str">
        <f t="shared" si="74"/>
        <v/>
      </c>
      <c r="X310" s="108" t="str">
        <f>IF(B310="","",IF($C$9&lt;VLOOKUP(B310,'Eligible Technologies'!D:G,4,FALSE),$C$9,VLOOKUP(B310,'Eligible Technologies'!D:G,4,FALSE)))</f>
        <v/>
      </c>
      <c r="Y310" s="40" t="e">
        <f t="shared" si="76"/>
        <v>#VALUE!</v>
      </c>
      <c r="Z310" s="25" t="str">
        <f ca="1">IFERROR(IF($D$9 = "*Multi*",AVERAGE($AI$333:INDIRECT(CONCATENATE("Ai"&amp;Y310))),AVERAGE($AI$332:INDIRECT(CONCATENATE("Ai"&amp;Y310)))),"")</f>
        <v/>
      </c>
      <c r="AA310" s="23"/>
      <c r="AB310" s="109" t="str">
        <f t="shared" si="80"/>
        <v/>
      </c>
      <c r="AC310" s="109" t="str">
        <f t="shared" si="77"/>
        <v/>
      </c>
      <c r="AD310" s="110">
        <f t="shared" si="81"/>
        <v>0</v>
      </c>
      <c r="AE310" s="350" t="e">
        <f t="shared" si="75"/>
        <v>#DIV/0!</v>
      </c>
      <c r="AF310" s="415" t="e">
        <f ca="1">AVERAGEIF('Step 3.3 Heating System'!$C$12:$C$113,'Step 4 Support Tool'!E310,'Step 3.3 Heating System'!$K$12:$K$111)</f>
        <v>#DIV/0!</v>
      </c>
      <c r="AH310" s="32"/>
      <c r="AJ310" s="27"/>
      <c r="AK310" s="27"/>
      <c r="AL310" s="23"/>
      <c r="AM310" s="23"/>
      <c r="AO310" s="33"/>
      <c r="AR310" s="26"/>
      <c r="AS310" s="26"/>
      <c r="AT310" s="322" t="s">
        <v>764</v>
      </c>
      <c r="AU310" s="304"/>
      <c r="AV310" s="90"/>
      <c r="AW310" s="88"/>
      <c r="AX310" s="88"/>
      <c r="AY310" s="88"/>
      <c r="AZ310" s="87"/>
      <c r="BA310" s="87"/>
      <c r="BB310" s="87"/>
      <c r="BC310" s="87"/>
      <c r="BD310" s="87"/>
      <c r="BE310" s="87"/>
      <c r="BF310" s="87"/>
      <c r="BG310" s="87"/>
      <c r="BH310" s="87"/>
      <c r="BI310" s="82"/>
      <c r="BJ310" s="82"/>
      <c r="BK310" s="82"/>
      <c r="BL310" s="82"/>
      <c r="BM310" s="82"/>
      <c r="BN310" s="82"/>
      <c r="BO310" s="82"/>
      <c r="BP310" s="82"/>
      <c r="BQ310" s="82"/>
      <c r="BR310" s="82"/>
      <c r="BS310" s="82"/>
      <c r="BT310" s="82"/>
      <c r="BU310" s="82"/>
      <c r="BV310" s="82"/>
      <c r="BW310" s="82"/>
      <c r="BX310" s="82"/>
      <c r="BY310" s="82"/>
      <c r="BZ310" s="82"/>
      <c r="CA310" s="82"/>
      <c r="CB310" s="82"/>
      <c r="CC310" s="82"/>
      <c r="CD310" s="82"/>
    </row>
    <row r="311" spans="1:82" s="10" customFormat="1" ht="34.5" hidden="1" customHeight="1" outlineLevel="1" thickBot="1" x14ac:dyDescent="0.35">
      <c r="A311" s="570" t="str">
        <f>'Step 3.3 Heating System'!A209</f>
        <v>LC System 90</v>
      </c>
      <c r="B311" s="827" t="str">
        <f>IF('Step 3.3 Heating System'!D209="","",'Step 3.3 Heating System'!D209)</f>
        <v/>
      </c>
      <c r="C311" s="313"/>
      <c r="D311" s="313"/>
      <c r="E311" s="825" t="str">
        <f>IF(OR(B311="",C311="",D311="",'Step 3.3 Heating System'!D209="")=TRUE,"",'Step 3.3 Heating System'!C209)</f>
        <v/>
      </c>
      <c r="F311" s="1769"/>
      <c r="G311" s="1770"/>
      <c r="H311" s="326"/>
      <c r="I311" s="314"/>
      <c r="J311" s="784"/>
      <c r="K311" s="314"/>
      <c r="L311" s="316"/>
      <c r="M311" s="316"/>
      <c r="N311" s="640">
        <f>IF('Step 3.3 Heating System'!W209="","",'Step 3.3 Heating System'!W209)</f>
        <v>0</v>
      </c>
      <c r="O311" s="457" t="str">
        <f t="shared" si="70"/>
        <v/>
      </c>
      <c r="P311" s="458" t="str">
        <f t="shared" si="78"/>
        <v/>
      </c>
      <c r="Q311" s="641" t="str">
        <f t="shared" si="71"/>
        <v/>
      </c>
      <c r="R311" s="458" t="str">
        <f t="shared" si="72"/>
        <v/>
      </c>
      <c r="S311" s="458" t="str">
        <f t="shared" si="79"/>
        <v/>
      </c>
      <c r="T311" s="642" t="str">
        <f t="shared" si="73"/>
        <v/>
      </c>
      <c r="U311" s="453" t="str">
        <f t="shared" si="74"/>
        <v/>
      </c>
      <c r="X311" s="108" t="str">
        <f>IF(B311="","",IF($C$9&lt;VLOOKUP(B311,'Eligible Technologies'!D:G,4,FALSE),$C$9,VLOOKUP(B311,'Eligible Technologies'!D:G,4,FALSE)))</f>
        <v/>
      </c>
      <c r="Y311" s="40" t="e">
        <f t="shared" si="76"/>
        <v>#VALUE!</v>
      </c>
      <c r="Z311" s="25" t="str">
        <f ca="1">IFERROR(IF($D$9 = "*Multi*",AVERAGE($AI$333:INDIRECT(CONCATENATE("Ai"&amp;Y311))),AVERAGE($AI$332:INDIRECT(CONCATENATE("Ai"&amp;Y311)))),"")</f>
        <v/>
      </c>
      <c r="AA311" s="23"/>
      <c r="AB311" s="109" t="str">
        <f t="shared" si="80"/>
        <v/>
      </c>
      <c r="AC311" s="109" t="str">
        <f t="shared" si="77"/>
        <v/>
      </c>
      <c r="AD311" s="110">
        <f t="shared" si="81"/>
        <v>0</v>
      </c>
      <c r="AE311" s="350" t="e">
        <f t="shared" si="75"/>
        <v>#DIV/0!</v>
      </c>
      <c r="AF311" s="415" t="e">
        <f ca="1">AVERAGEIF('Step 3.3 Heating System'!$C$12:$C$113,'Step 4 Support Tool'!E311,'Step 3.3 Heating System'!$K$12:$K$111)</f>
        <v>#DIV/0!</v>
      </c>
      <c r="AH311" s="32"/>
      <c r="AJ311" s="27"/>
      <c r="AK311" s="27"/>
      <c r="AL311" s="23"/>
      <c r="AM311" s="23"/>
      <c r="AO311" s="33"/>
      <c r="AR311" s="26"/>
      <c r="AS311" s="26"/>
      <c r="AT311" s="322" t="s">
        <v>764</v>
      </c>
      <c r="AU311" s="304"/>
      <c r="AV311" s="90"/>
      <c r="AW311" s="88"/>
      <c r="AX311" s="88"/>
      <c r="AY311" s="88"/>
      <c r="AZ311" s="87"/>
      <c r="BA311" s="87"/>
      <c r="BB311" s="87"/>
      <c r="BC311" s="87"/>
      <c r="BD311" s="87"/>
      <c r="BE311" s="87"/>
      <c r="BF311" s="87"/>
      <c r="BG311" s="87"/>
      <c r="BH311" s="87"/>
      <c r="BI311" s="82"/>
      <c r="BJ311" s="82"/>
      <c r="BK311" s="82"/>
      <c r="BL311" s="82"/>
      <c r="BM311" s="82"/>
      <c r="BN311" s="82"/>
      <c r="BO311" s="82"/>
      <c r="BP311" s="82"/>
      <c r="BQ311" s="82"/>
      <c r="BR311" s="82"/>
      <c r="BS311" s="82"/>
      <c r="BT311" s="82"/>
      <c r="BU311" s="82"/>
      <c r="BV311" s="82"/>
      <c r="BW311" s="82"/>
      <c r="BX311" s="82"/>
      <c r="BY311" s="82"/>
      <c r="BZ311" s="82"/>
      <c r="CA311" s="82"/>
      <c r="CB311" s="82"/>
      <c r="CC311" s="82"/>
      <c r="CD311" s="82"/>
    </row>
    <row r="312" spans="1:82" s="10" customFormat="1" ht="34.5" hidden="1" customHeight="1" outlineLevel="1" thickBot="1" x14ac:dyDescent="0.35">
      <c r="A312" s="570" t="str">
        <f>'Step 3.3 Heating System'!A210</f>
        <v>LC System 91</v>
      </c>
      <c r="B312" s="827" t="str">
        <f>IF('Step 3.3 Heating System'!D210="","",'Step 3.3 Heating System'!D210)</f>
        <v/>
      </c>
      <c r="C312" s="313"/>
      <c r="D312" s="313"/>
      <c r="E312" s="825" t="str">
        <f>IF(OR(B312="",C312="",D312="",'Step 3.3 Heating System'!D210="")=TRUE,"",'Step 3.3 Heating System'!C210)</f>
        <v/>
      </c>
      <c r="F312" s="1769"/>
      <c r="G312" s="1770"/>
      <c r="H312" s="326"/>
      <c r="I312" s="314"/>
      <c r="J312" s="784"/>
      <c r="K312" s="314"/>
      <c r="L312" s="316"/>
      <c r="M312" s="316"/>
      <c r="N312" s="640">
        <f>IF('Step 3.3 Heating System'!W210="","",'Step 3.3 Heating System'!W210)</f>
        <v>0</v>
      </c>
      <c r="O312" s="457" t="str">
        <f t="shared" si="70"/>
        <v/>
      </c>
      <c r="P312" s="458" t="str">
        <f t="shared" si="78"/>
        <v/>
      </c>
      <c r="Q312" s="641" t="str">
        <f t="shared" si="71"/>
        <v/>
      </c>
      <c r="R312" s="458" t="str">
        <f t="shared" si="72"/>
        <v/>
      </c>
      <c r="S312" s="458" t="str">
        <f t="shared" si="79"/>
        <v/>
      </c>
      <c r="T312" s="642" t="str">
        <f t="shared" si="73"/>
        <v/>
      </c>
      <c r="U312" s="453" t="str">
        <f t="shared" si="74"/>
        <v/>
      </c>
      <c r="X312" s="108" t="str">
        <f>IF(B312="","",IF($C$9&lt;VLOOKUP(B312,'Eligible Technologies'!D:G,4,FALSE),$C$9,VLOOKUP(B312,'Eligible Technologies'!D:G,4,FALSE)))</f>
        <v/>
      </c>
      <c r="Y312" s="40" t="e">
        <f t="shared" si="76"/>
        <v>#VALUE!</v>
      </c>
      <c r="Z312" s="25" t="str">
        <f ca="1">IFERROR(IF($D$9 = "*Multi*",AVERAGE($AI$333:INDIRECT(CONCATENATE("Ai"&amp;Y312))),AVERAGE($AI$332:INDIRECT(CONCATENATE("Ai"&amp;Y312)))),"")</f>
        <v/>
      </c>
      <c r="AA312" s="23"/>
      <c r="AB312" s="109" t="str">
        <f t="shared" si="80"/>
        <v/>
      </c>
      <c r="AC312" s="109" t="str">
        <f t="shared" si="77"/>
        <v/>
      </c>
      <c r="AD312" s="110">
        <f t="shared" si="81"/>
        <v>0</v>
      </c>
      <c r="AE312" s="350" t="e">
        <f t="shared" si="75"/>
        <v>#DIV/0!</v>
      </c>
      <c r="AF312" s="415" t="e">
        <f ca="1">AVERAGEIF('Step 3.3 Heating System'!$C$12:$C$113,'Step 4 Support Tool'!E312,'Step 3.3 Heating System'!$K$12:$K$111)</f>
        <v>#DIV/0!</v>
      </c>
      <c r="AH312" s="32"/>
      <c r="AJ312" s="27"/>
      <c r="AK312" s="27"/>
      <c r="AL312" s="23"/>
      <c r="AM312" s="23"/>
      <c r="AO312" s="33"/>
      <c r="AR312" s="26"/>
      <c r="AS312" s="26"/>
      <c r="AT312" s="322" t="s">
        <v>764</v>
      </c>
      <c r="AU312" s="304"/>
      <c r="AV312" s="90"/>
      <c r="AW312" s="88"/>
      <c r="AX312" s="88"/>
      <c r="AY312" s="88"/>
      <c r="AZ312" s="87"/>
      <c r="BA312" s="87"/>
      <c r="BB312" s="87"/>
      <c r="BC312" s="87"/>
      <c r="BD312" s="87"/>
      <c r="BE312" s="87"/>
      <c r="BF312" s="87"/>
      <c r="BG312" s="87"/>
      <c r="BH312" s="87"/>
      <c r="BI312" s="82"/>
      <c r="BJ312" s="82"/>
      <c r="BK312" s="82"/>
      <c r="BL312" s="82"/>
      <c r="BM312" s="82"/>
      <c r="BN312" s="82"/>
      <c r="BO312" s="82"/>
      <c r="BP312" s="82"/>
      <c r="BQ312" s="82"/>
      <c r="BR312" s="82"/>
      <c r="BS312" s="82"/>
      <c r="BT312" s="82"/>
      <c r="BU312" s="82"/>
      <c r="BV312" s="82"/>
      <c r="BW312" s="82"/>
      <c r="BX312" s="82"/>
      <c r="BY312" s="82"/>
      <c r="BZ312" s="82"/>
      <c r="CA312" s="82"/>
      <c r="CB312" s="82"/>
      <c r="CC312" s="82"/>
      <c r="CD312" s="82"/>
    </row>
    <row r="313" spans="1:82" s="10" customFormat="1" ht="34.5" hidden="1" customHeight="1" outlineLevel="1" thickBot="1" x14ac:dyDescent="0.35">
      <c r="A313" s="570" t="str">
        <f>'Step 3.3 Heating System'!A211</f>
        <v>LC System 92</v>
      </c>
      <c r="B313" s="827" t="str">
        <f>IF('Step 3.3 Heating System'!D211="","",'Step 3.3 Heating System'!D211)</f>
        <v/>
      </c>
      <c r="C313" s="313"/>
      <c r="D313" s="323"/>
      <c r="E313" s="825" t="str">
        <f>IF(OR(B313="",C313="",D313="",'Step 3.3 Heating System'!D211="")=TRUE,"",'Step 3.3 Heating System'!C211)</f>
        <v/>
      </c>
      <c r="F313" s="1769"/>
      <c r="G313" s="1770"/>
      <c r="H313" s="326"/>
      <c r="I313" s="314"/>
      <c r="J313" s="784"/>
      <c r="K313" s="314"/>
      <c r="L313" s="316"/>
      <c r="M313" s="316"/>
      <c r="N313" s="640">
        <f>IF('Step 3.3 Heating System'!W211="","",'Step 3.3 Heating System'!W211)</f>
        <v>0</v>
      </c>
      <c r="O313" s="457" t="str">
        <f t="shared" si="70"/>
        <v/>
      </c>
      <c r="P313" s="458" t="str">
        <f t="shared" si="78"/>
        <v/>
      </c>
      <c r="Q313" s="641" t="str">
        <f t="shared" si="71"/>
        <v/>
      </c>
      <c r="R313" s="458" t="str">
        <f t="shared" si="72"/>
        <v/>
      </c>
      <c r="S313" s="458" t="str">
        <f t="shared" si="79"/>
        <v/>
      </c>
      <c r="T313" s="642" t="str">
        <f t="shared" si="73"/>
        <v/>
      </c>
      <c r="U313" s="453" t="str">
        <f t="shared" si="74"/>
        <v/>
      </c>
      <c r="X313" s="108" t="str">
        <f>IF(B313="","",IF($C$9&lt;VLOOKUP(B313,'Eligible Technologies'!D:G,4,FALSE),$C$9,VLOOKUP(B313,'Eligible Technologies'!D:G,4,FALSE)))</f>
        <v/>
      </c>
      <c r="Y313" s="40" t="e">
        <f t="shared" si="76"/>
        <v>#VALUE!</v>
      </c>
      <c r="Z313" s="25" t="str">
        <f ca="1">IFERROR(IF($D$9 = "*Multi*",AVERAGE($AI$333:INDIRECT(CONCATENATE("Ai"&amp;Y313))),AVERAGE($AI$332:INDIRECT(CONCATENATE("Ai"&amp;Y313)))),"")</f>
        <v/>
      </c>
      <c r="AA313" s="23"/>
      <c r="AB313" s="109" t="str">
        <f t="shared" si="80"/>
        <v/>
      </c>
      <c r="AC313" s="109" t="str">
        <f t="shared" si="77"/>
        <v/>
      </c>
      <c r="AD313" s="110">
        <f t="shared" si="81"/>
        <v>0</v>
      </c>
      <c r="AE313" s="350" t="e">
        <f t="shared" si="75"/>
        <v>#DIV/0!</v>
      </c>
      <c r="AF313" s="415" t="e">
        <f ca="1">AVERAGEIF('Step 3.3 Heating System'!$C$12:$C$113,'Step 4 Support Tool'!E313,'Step 3.3 Heating System'!$K$12:$K$111)</f>
        <v>#DIV/0!</v>
      </c>
      <c r="AH313" s="32"/>
      <c r="AJ313" s="27"/>
      <c r="AK313" s="27"/>
      <c r="AL313" s="23"/>
      <c r="AM313" s="23"/>
      <c r="AO313" s="33"/>
      <c r="AR313" s="26"/>
      <c r="AS313" s="26"/>
      <c r="AT313" s="322" t="s">
        <v>764</v>
      </c>
      <c r="AU313" s="304"/>
      <c r="AV313" s="90"/>
      <c r="AW313" s="88"/>
      <c r="AX313" s="88"/>
      <c r="AY313" s="88"/>
      <c r="AZ313" s="87"/>
      <c r="BA313" s="87"/>
      <c r="BB313" s="87"/>
      <c r="BC313" s="87"/>
      <c r="BD313" s="87"/>
      <c r="BE313" s="87"/>
      <c r="BF313" s="87"/>
      <c r="BG313" s="87"/>
      <c r="BH313" s="87"/>
      <c r="BI313" s="82"/>
      <c r="BJ313" s="82"/>
      <c r="BK313" s="82"/>
      <c r="BL313" s="82"/>
      <c r="BM313" s="82"/>
      <c r="BN313" s="82"/>
      <c r="BO313" s="82"/>
      <c r="BP313" s="82"/>
      <c r="BQ313" s="82"/>
      <c r="BR313" s="82"/>
      <c r="BS313" s="82"/>
      <c r="BT313" s="82"/>
      <c r="BU313" s="82"/>
      <c r="BV313" s="82"/>
      <c r="BW313" s="82"/>
      <c r="BX313" s="82"/>
      <c r="BY313" s="82"/>
      <c r="BZ313" s="82"/>
      <c r="CA313" s="82"/>
      <c r="CB313" s="82"/>
      <c r="CC313" s="82"/>
      <c r="CD313" s="82"/>
    </row>
    <row r="314" spans="1:82" s="10" customFormat="1" ht="34.5" hidden="1" customHeight="1" outlineLevel="1" thickBot="1" x14ac:dyDescent="0.35">
      <c r="A314" s="570" t="str">
        <f>'Step 3.3 Heating System'!A212</f>
        <v>LC System 93</v>
      </c>
      <c r="B314" s="827" t="str">
        <f>IF('Step 3.3 Heating System'!D212="","",'Step 3.3 Heating System'!D212)</f>
        <v/>
      </c>
      <c r="C314" s="313"/>
      <c r="D314" s="313"/>
      <c r="E314" s="825" t="str">
        <f>IF(OR(B314="",C314="",D314="",'Step 3.3 Heating System'!D212="")=TRUE,"",'Step 3.3 Heating System'!C212)</f>
        <v/>
      </c>
      <c r="F314" s="1769"/>
      <c r="G314" s="1770"/>
      <c r="H314" s="326"/>
      <c r="I314" s="314"/>
      <c r="J314" s="784"/>
      <c r="K314" s="314"/>
      <c r="L314" s="316"/>
      <c r="M314" s="316"/>
      <c r="N314" s="640">
        <f>IF('Step 3.3 Heating System'!W212="","",'Step 3.3 Heating System'!W212)</f>
        <v>0</v>
      </c>
      <c r="O314" s="457" t="str">
        <f t="shared" si="70"/>
        <v/>
      </c>
      <c r="P314" s="458" t="str">
        <f t="shared" si="78"/>
        <v/>
      </c>
      <c r="Q314" s="641" t="str">
        <f t="shared" si="71"/>
        <v/>
      </c>
      <c r="R314" s="458" t="str">
        <f t="shared" si="72"/>
        <v/>
      </c>
      <c r="S314" s="458" t="str">
        <f t="shared" si="79"/>
        <v/>
      </c>
      <c r="T314" s="642" t="str">
        <f t="shared" si="73"/>
        <v/>
      </c>
      <c r="U314" s="453" t="str">
        <f t="shared" si="74"/>
        <v/>
      </c>
      <c r="X314" s="108" t="str">
        <f>IF(B314="","",IF($C$9&lt;VLOOKUP(B314,'Eligible Technologies'!D:G,4,FALSE),$C$9,VLOOKUP(B314,'Eligible Technologies'!D:G,4,FALSE)))</f>
        <v/>
      </c>
      <c r="Y314" s="40" t="e">
        <f t="shared" si="76"/>
        <v>#VALUE!</v>
      </c>
      <c r="Z314" s="25" t="str">
        <f ca="1">IFERROR(IF($D$9 = "*Multi*",AVERAGE($AI$333:INDIRECT(CONCATENATE("Ai"&amp;Y314))),AVERAGE($AI$332:INDIRECT(CONCATENATE("Ai"&amp;Y314)))),"")</f>
        <v/>
      </c>
      <c r="AA314" s="23"/>
      <c r="AB314" s="109" t="str">
        <f t="shared" si="80"/>
        <v/>
      </c>
      <c r="AC314" s="109" t="str">
        <f t="shared" si="77"/>
        <v/>
      </c>
      <c r="AD314" s="110">
        <f t="shared" si="81"/>
        <v>0</v>
      </c>
      <c r="AE314" s="350" t="e">
        <f t="shared" si="75"/>
        <v>#DIV/0!</v>
      </c>
      <c r="AF314" s="415" t="e">
        <f ca="1">AVERAGEIF('Step 3.3 Heating System'!$C$12:$C$113,'Step 4 Support Tool'!E314,'Step 3.3 Heating System'!$K$12:$K$111)</f>
        <v>#DIV/0!</v>
      </c>
      <c r="AH314" s="32"/>
      <c r="AJ314" s="27"/>
      <c r="AK314" s="27"/>
      <c r="AL314" s="23"/>
      <c r="AM314" s="23"/>
      <c r="AO314" s="33"/>
      <c r="AR314" s="26"/>
      <c r="AS314" s="26"/>
      <c r="AT314" s="322" t="s">
        <v>764</v>
      </c>
      <c r="AU314" s="304"/>
      <c r="AV314" s="90"/>
      <c r="AW314" s="88"/>
      <c r="AX314" s="88"/>
      <c r="AY314" s="88"/>
      <c r="AZ314" s="87"/>
      <c r="BA314" s="87"/>
      <c r="BB314" s="87"/>
      <c r="BC314" s="87"/>
      <c r="BD314" s="87"/>
      <c r="BE314" s="87"/>
      <c r="BF314" s="87"/>
      <c r="BG314" s="87"/>
      <c r="BH314" s="87"/>
      <c r="BI314" s="82"/>
      <c r="BJ314" s="82"/>
      <c r="BK314" s="82"/>
      <c r="BL314" s="82"/>
      <c r="BM314" s="82"/>
      <c r="BN314" s="82"/>
      <c r="BO314" s="82"/>
      <c r="BP314" s="82"/>
      <c r="BQ314" s="82"/>
      <c r="BR314" s="82"/>
      <c r="BS314" s="82"/>
      <c r="BT314" s="82"/>
      <c r="BU314" s="82"/>
      <c r="BV314" s="82"/>
      <c r="BW314" s="82"/>
      <c r="BX314" s="82"/>
      <c r="BY314" s="82"/>
      <c r="BZ314" s="82"/>
      <c r="CA314" s="82"/>
      <c r="CB314" s="82"/>
      <c r="CC314" s="82"/>
      <c r="CD314" s="82"/>
    </row>
    <row r="315" spans="1:82" s="10" customFormat="1" ht="34.5" hidden="1" customHeight="1" outlineLevel="1" thickBot="1" x14ac:dyDescent="0.35">
      <c r="A315" s="570" t="str">
        <f>'Step 3.3 Heating System'!A213</f>
        <v>LC System 94</v>
      </c>
      <c r="B315" s="827" t="str">
        <f>IF('Step 3.3 Heating System'!D213="","",'Step 3.3 Heating System'!D213)</f>
        <v/>
      </c>
      <c r="C315" s="313"/>
      <c r="D315" s="313"/>
      <c r="E315" s="825" t="str">
        <f>IF(OR(B315="",C315="",D315="",'Step 3.3 Heating System'!D213="")=TRUE,"",'Step 3.3 Heating System'!C213)</f>
        <v/>
      </c>
      <c r="F315" s="1769"/>
      <c r="G315" s="1770"/>
      <c r="H315" s="326"/>
      <c r="I315" s="314"/>
      <c r="J315" s="784"/>
      <c r="K315" s="314"/>
      <c r="L315" s="316"/>
      <c r="M315" s="316"/>
      <c r="N315" s="640">
        <f>IF('Step 3.3 Heating System'!W213="","",'Step 3.3 Heating System'!W213)</f>
        <v>0</v>
      </c>
      <c r="O315" s="457" t="str">
        <f t="shared" si="70"/>
        <v/>
      </c>
      <c r="P315" s="458" t="str">
        <f t="shared" si="78"/>
        <v/>
      </c>
      <c r="Q315" s="641" t="str">
        <f t="shared" si="71"/>
        <v/>
      </c>
      <c r="R315" s="458" t="str">
        <f t="shared" si="72"/>
        <v/>
      </c>
      <c r="S315" s="458" t="str">
        <f t="shared" si="79"/>
        <v/>
      </c>
      <c r="T315" s="642" t="str">
        <f t="shared" si="73"/>
        <v/>
      </c>
      <c r="U315" s="453" t="str">
        <f t="shared" si="74"/>
        <v/>
      </c>
      <c r="X315" s="108" t="str">
        <f>IF(B315="","",IF($C$9&lt;VLOOKUP(B315,'Eligible Technologies'!D:G,4,FALSE),$C$9,VLOOKUP(B315,'Eligible Technologies'!D:G,4,FALSE)))</f>
        <v/>
      </c>
      <c r="Y315" s="40" t="e">
        <f t="shared" si="76"/>
        <v>#VALUE!</v>
      </c>
      <c r="Z315" s="25" t="str">
        <f ca="1">IFERROR(IF($D$9 = "*Multi*",AVERAGE($AI$333:INDIRECT(CONCATENATE("Ai"&amp;Y315))),AVERAGE($AI$332:INDIRECT(CONCATENATE("Ai"&amp;Y315)))),"")</f>
        <v/>
      </c>
      <c r="AA315" s="23"/>
      <c r="AB315" s="109" t="str">
        <f t="shared" si="80"/>
        <v/>
      </c>
      <c r="AC315" s="109" t="str">
        <f t="shared" si="77"/>
        <v/>
      </c>
      <c r="AD315" s="110">
        <f t="shared" si="81"/>
        <v>0</v>
      </c>
      <c r="AE315" s="350" t="e">
        <f t="shared" si="75"/>
        <v>#DIV/0!</v>
      </c>
      <c r="AF315" s="415" t="e">
        <f ca="1">AVERAGEIF('Step 3.3 Heating System'!$C$12:$C$113,'Step 4 Support Tool'!E315,'Step 3.3 Heating System'!$K$12:$K$111)</f>
        <v>#DIV/0!</v>
      </c>
      <c r="AH315" s="32"/>
      <c r="AJ315" s="27"/>
      <c r="AK315" s="27"/>
      <c r="AL315" s="23"/>
      <c r="AM315" s="23"/>
      <c r="AO315" s="33"/>
      <c r="AR315" s="26"/>
      <c r="AS315" s="26"/>
      <c r="AT315" s="322" t="s">
        <v>764</v>
      </c>
      <c r="AU315" s="304"/>
      <c r="AV315" s="90"/>
      <c r="AW315" s="88"/>
      <c r="AX315" s="88"/>
      <c r="AY315" s="88"/>
      <c r="AZ315" s="87"/>
      <c r="BA315" s="87"/>
      <c r="BB315" s="87"/>
      <c r="BC315" s="87"/>
      <c r="BD315" s="87"/>
      <c r="BE315" s="87"/>
      <c r="BF315" s="87"/>
      <c r="BG315" s="87"/>
      <c r="BH315" s="87"/>
      <c r="BI315" s="82"/>
      <c r="BJ315" s="82"/>
      <c r="BK315" s="82"/>
      <c r="BL315" s="82"/>
      <c r="BM315" s="82"/>
      <c r="BN315" s="82"/>
      <c r="BO315" s="82"/>
      <c r="BP315" s="82"/>
      <c r="BQ315" s="82"/>
      <c r="BR315" s="82"/>
      <c r="BS315" s="82"/>
      <c r="BT315" s="82"/>
      <c r="BU315" s="82"/>
      <c r="BV315" s="82"/>
      <c r="BW315" s="82"/>
      <c r="BX315" s="82"/>
      <c r="BY315" s="82"/>
      <c r="BZ315" s="82"/>
      <c r="CA315" s="82"/>
      <c r="CB315" s="82"/>
      <c r="CC315" s="82"/>
      <c r="CD315" s="82"/>
    </row>
    <row r="316" spans="1:82" s="10" customFormat="1" ht="34.5" hidden="1" customHeight="1" outlineLevel="1" thickBot="1" x14ac:dyDescent="0.35">
      <c r="A316" s="570" t="str">
        <f>'Step 3.3 Heating System'!A214</f>
        <v>LC System 95</v>
      </c>
      <c r="B316" s="827" t="str">
        <f>IF('Step 3.3 Heating System'!D214="","",'Step 3.3 Heating System'!D214)</f>
        <v/>
      </c>
      <c r="C316" s="313"/>
      <c r="D316" s="313"/>
      <c r="E316" s="825" t="str">
        <f>IF(OR(B316="",C316="",D316="",'Step 3.3 Heating System'!D214="")=TRUE,"",'Step 3.3 Heating System'!C214)</f>
        <v/>
      </c>
      <c r="F316" s="1769"/>
      <c r="G316" s="1770"/>
      <c r="H316" s="326"/>
      <c r="I316" s="314"/>
      <c r="J316" s="784"/>
      <c r="K316" s="314"/>
      <c r="L316" s="316"/>
      <c r="M316" s="316"/>
      <c r="N316" s="640">
        <f>IF('Step 3.3 Heating System'!W214="","",'Step 3.3 Heating System'!W214)</f>
        <v>0</v>
      </c>
      <c r="O316" s="457" t="str">
        <f t="shared" si="70"/>
        <v/>
      </c>
      <c r="P316" s="458" t="str">
        <f t="shared" si="78"/>
        <v/>
      </c>
      <c r="Q316" s="641" t="str">
        <f t="shared" si="71"/>
        <v/>
      </c>
      <c r="R316" s="458" t="str">
        <f t="shared" si="72"/>
        <v/>
      </c>
      <c r="S316" s="458" t="str">
        <f t="shared" si="79"/>
        <v/>
      </c>
      <c r="T316" s="642" t="str">
        <f t="shared" si="73"/>
        <v/>
      </c>
      <c r="U316" s="453" t="str">
        <f t="shared" si="74"/>
        <v/>
      </c>
      <c r="X316" s="108" t="str">
        <f>IF(B316="","",IF($C$9&lt;VLOOKUP(B316,'Eligible Technologies'!D:G,4,FALSE),$C$9,VLOOKUP(B316,'Eligible Technologies'!D:G,4,FALSE)))</f>
        <v/>
      </c>
      <c r="Y316" s="40" t="e">
        <f t="shared" si="76"/>
        <v>#VALUE!</v>
      </c>
      <c r="Z316" s="25" t="str">
        <f ca="1">IFERROR(IF($D$9 = "*Multi*",AVERAGE($AI$333:INDIRECT(CONCATENATE("Ai"&amp;Y316))),AVERAGE($AI$332:INDIRECT(CONCATENATE("Ai"&amp;Y316)))),"")</f>
        <v/>
      </c>
      <c r="AA316" s="23"/>
      <c r="AB316" s="109" t="str">
        <f t="shared" si="80"/>
        <v/>
      </c>
      <c r="AC316" s="109" t="str">
        <f t="shared" si="77"/>
        <v/>
      </c>
      <c r="AD316" s="110">
        <f t="shared" si="81"/>
        <v>0</v>
      </c>
      <c r="AE316" s="350" t="e">
        <f t="shared" si="75"/>
        <v>#DIV/0!</v>
      </c>
      <c r="AF316" s="415" t="e">
        <f ca="1">AVERAGEIF('Step 3.3 Heating System'!$C$12:$C$113,'Step 4 Support Tool'!E316,'Step 3.3 Heating System'!$K$12:$K$111)</f>
        <v>#DIV/0!</v>
      </c>
      <c r="AH316" s="32"/>
      <c r="AJ316" s="27"/>
      <c r="AK316" s="27"/>
      <c r="AL316" s="23"/>
      <c r="AM316" s="23"/>
      <c r="AO316" s="33"/>
      <c r="AR316" s="26"/>
      <c r="AS316" s="26"/>
      <c r="AT316" s="322" t="s">
        <v>764</v>
      </c>
      <c r="AU316" s="304"/>
      <c r="AV316" s="90"/>
      <c r="AW316" s="88"/>
      <c r="AX316" s="88"/>
      <c r="AY316" s="88"/>
      <c r="AZ316" s="87"/>
      <c r="BA316" s="87"/>
      <c r="BB316" s="87"/>
      <c r="BC316" s="87"/>
      <c r="BD316" s="87"/>
      <c r="BE316" s="87"/>
      <c r="BF316" s="87"/>
      <c r="BG316" s="87"/>
      <c r="BH316" s="87"/>
      <c r="BI316" s="82"/>
      <c r="BJ316" s="82"/>
      <c r="BK316" s="82"/>
      <c r="BL316" s="82"/>
      <c r="BM316" s="82"/>
      <c r="BN316" s="82"/>
      <c r="BO316" s="82"/>
      <c r="BP316" s="82"/>
      <c r="BQ316" s="82"/>
      <c r="BR316" s="82"/>
      <c r="BS316" s="82"/>
      <c r="BT316" s="82"/>
      <c r="BU316" s="82"/>
      <c r="BV316" s="82"/>
      <c r="BW316" s="82"/>
      <c r="BX316" s="82"/>
      <c r="BY316" s="82"/>
      <c r="BZ316" s="82"/>
      <c r="CA316" s="82"/>
      <c r="CB316" s="82"/>
      <c r="CC316" s="82"/>
      <c r="CD316" s="82"/>
    </row>
    <row r="317" spans="1:82" s="10" customFormat="1" ht="34.5" hidden="1" customHeight="1" outlineLevel="1" thickBot="1" x14ac:dyDescent="0.35">
      <c r="A317" s="570" t="str">
        <f>'Step 3.3 Heating System'!A215</f>
        <v>LC System 96</v>
      </c>
      <c r="B317" s="827" t="str">
        <f>IF('Step 3.3 Heating System'!D215="","",'Step 3.3 Heating System'!D215)</f>
        <v/>
      </c>
      <c r="C317" s="313"/>
      <c r="D317" s="313"/>
      <c r="E317" s="825" t="str">
        <f>IF(OR(B317="",C317="",D317="",'Step 3.3 Heating System'!D215="")=TRUE,"",'Step 3.3 Heating System'!C215)</f>
        <v/>
      </c>
      <c r="F317" s="1769"/>
      <c r="G317" s="1770"/>
      <c r="H317" s="326"/>
      <c r="I317" s="314"/>
      <c r="J317" s="784"/>
      <c r="K317" s="314"/>
      <c r="L317" s="316"/>
      <c r="M317" s="316"/>
      <c r="N317" s="640">
        <f>IF('Step 3.3 Heating System'!W215="","",'Step 3.3 Heating System'!W215)</f>
        <v>0</v>
      </c>
      <c r="O317" s="457" t="str">
        <f t="shared" si="70"/>
        <v/>
      </c>
      <c r="P317" s="458" t="str">
        <f t="shared" si="78"/>
        <v/>
      </c>
      <c r="Q317" s="641" t="str">
        <f t="shared" si="71"/>
        <v/>
      </c>
      <c r="R317" s="458" t="str">
        <f t="shared" si="72"/>
        <v/>
      </c>
      <c r="S317" s="458" t="str">
        <f t="shared" si="79"/>
        <v/>
      </c>
      <c r="T317" s="642" t="str">
        <f t="shared" si="73"/>
        <v/>
      </c>
      <c r="U317" s="453" t="str">
        <f t="shared" si="74"/>
        <v/>
      </c>
      <c r="X317" s="108" t="str">
        <f>IF(B317="","",IF($C$9&lt;VLOOKUP(B317,'Eligible Technologies'!D:G,4,FALSE),$C$9,VLOOKUP(B317,'Eligible Technologies'!D:G,4,FALSE)))</f>
        <v/>
      </c>
      <c r="Y317" s="40" t="e">
        <f t="shared" si="76"/>
        <v>#VALUE!</v>
      </c>
      <c r="Z317" s="25" t="str">
        <f ca="1">IFERROR(IF($D$9 = "*Multi*",AVERAGE($AI$333:INDIRECT(CONCATENATE("Ai"&amp;Y317))),AVERAGE($AI$332:INDIRECT(CONCATENATE("Ai"&amp;Y317)))),"")</f>
        <v/>
      </c>
      <c r="AA317" s="23"/>
      <c r="AB317" s="109" t="str">
        <f t="shared" si="80"/>
        <v/>
      </c>
      <c r="AC317" s="109" t="str">
        <f t="shared" si="77"/>
        <v/>
      </c>
      <c r="AD317" s="110">
        <f t="shared" si="81"/>
        <v>0</v>
      </c>
      <c r="AE317" s="350" t="e">
        <f t="shared" si="75"/>
        <v>#DIV/0!</v>
      </c>
      <c r="AF317" s="415" t="e">
        <f ca="1">AVERAGEIF('Step 3.3 Heating System'!$C$12:$C$113,'Step 4 Support Tool'!E317,'Step 3.3 Heating System'!$K$12:$K$111)</f>
        <v>#DIV/0!</v>
      </c>
      <c r="AH317" s="32"/>
      <c r="AJ317" s="27"/>
      <c r="AK317" s="27"/>
      <c r="AL317" s="23"/>
      <c r="AM317" s="23"/>
      <c r="AO317" s="33"/>
      <c r="AR317" s="26"/>
      <c r="AS317" s="26"/>
      <c r="AT317" s="322" t="s">
        <v>764</v>
      </c>
      <c r="AU317" s="304"/>
      <c r="AV317" s="90"/>
      <c r="AW317" s="88"/>
      <c r="AX317" s="88"/>
      <c r="AY317" s="88"/>
      <c r="AZ317" s="87"/>
      <c r="BA317" s="87"/>
      <c r="BB317" s="87"/>
      <c r="BC317" s="87"/>
      <c r="BD317" s="87"/>
      <c r="BE317" s="87"/>
      <c r="BF317" s="87"/>
      <c r="BG317" s="87"/>
      <c r="BH317" s="87"/>
      <c r="BI317" s="82"/>
      <c r="BJ317" s="82"/>
      <c r="BK317" s="82"/>
      <c r="BL317" s="82"/>
      <c r="BM317" s="82"/>
      <c r="BN317" s="82"/>
      <c r="BO317" s="82"/>
      <c r="BP317" s="82"/>
      <c r="BQ317" s="82"/>
      <c r="BR317" s="82"/>
      <c r="BS317" s="82"/>
      <c r="BT317" s="82"/>
      <c r="BU317" s="82"/>
      <c r="BV317" s="82"/>
      <c r="BW317" s="82"/>
      <c r="BX317" s="82"/>
      <c r="BY317" s="82"/>
      <c r="BZ317" s="82"/>
      <c r="CA317" s="82"/>
      <c r="CB317" s="82"/>
      <c r="CC317" s="82"/>
      <c r="CD317" s="82"/>
    </row>
    <row r="318" spans="1:82" s="10" customFormat="1" ht="34.5" hidden="1" customHeight="1" outlineLevel="1" thickBot="1" x14ac:dyDescent="0.35">
      <c r="A318" s="570" t="str">
        <f>'Step 3.3 Heating System'!A216</f>
        <v>LC System 97</v>
      </c>
      <c r="B318" s="827" t="str">
        <f>IF('Step 3.3 Heating System'!D216="","",'Step 3.3 Heating System'!D216)</f>
        <v/>
      </c>
      <c r="C318" s="313"/>
      <c r="D318" s="313"/>
      <c r="E318" s="825" t="str">
        <f>IF(OR(B318="",C318="",D318="",'Step 3.3 Heating System'!D216="")=TRUE,"",'Step 3.3 Heating System'!C216)</f>
        <v/>
      </c>
      <c r="F318" s="1769"/>
      <c r="G318" s="1770"/>
      <c r="H318" s="326"/>
      <c r="I318" s="314"/>
      <c r="J318" s="784"/>
      <c r="K318" s="314"/>
      <c r="L318" s="316"/>
      <c r="M318" s="316"/>
      <c r="N318" s="640">
        <f>IF('Step 3.3 Heating System'!W216="","",'Step 3.3 Heating System'!W216)</f>
        <v>0</v>
      </c>
      <c r="O318" s="457" t="str">
        <f t="shared" si="70"/>
        <v/>
      </c>
      <c r="P318" s="458" t="str">
        <f t="shared" si="78"/>
        <v/>
      </c>
      <c r="Q318" s="641" t="str">
        <f t="shared" si="71"/>
        <v/>
      </c>
      <c r="R318" s="458" t="str">
        <f>IFERROR(IF(OR(L318="",M318=""),"",(L318*Q318/1000)-IF(J318="Electricity",0,(M318*HLOOKUP(J318,$AH$331:$AS$359,2,FALSE))/1000)),"")</f>
        <v/>
      </c>
      <c r="S318" s="458" t="str">
        <f t="shared" si="79"/>
        <v/>
      </c>
      <c r="T318" s="642" t="str">
        <f t="shared" si="73"/>
        <v/>
      </c>
      <c r="U318" s="453" t="str">
        <f t="shared" si="74"/>
        <v/>
      </c>
      <c r="X318" s="108" t="str">
        <f>IF(B318="","",IF($C$9&lt;VLOOKUP(B318,'Eligible Technologies'!D:G,4,FALSE),$C$9,VLOOKUP(B318,'Eligible Technologies'!D:G,4,FALSE)))</f>
        <v/>
      </c>
      <c r="Y318" s="40" t="e">
        <f t="shared" si="76"/>
        <v>#VALUE!</v>
      </c>
      <c r="Z318" s="25" t="str">
        <f ca="1">IFERROR(IF($D$9 = "*Multi*",AVERAGE($AI$333:INDIRECT(CONCATENATE("Ai"&amp;Y318))),AVERAGE($AI$332:INDIRECT(CONCATENATE("Ai"&amp;Y318)))),"")</f>
        <v/>
      </c>
      <c r="AA318" s="23"/>
      <c r="AB318" s="109" t="str">
        <f t="shared" si="80"/>
        <v/>
      </c>
      <c r="AC318" s="109" t="str">
        <f t="shared" si="77"/>
        <v/>
      </c>
      <c r="AD318" s="110">
        <f t="shared" si="81"/>
        <v>0</v>
      </c>
      <c r="AE318" s="350" t="e">
        <f t="shared" si="75"/>
        <v>#DIV/0!</v>
      </c>
      <c r="AF318" s="415" t="e">
        <f ca="1">AVERAGEIF('Step 3.3 Heating System'!$C$12:$C$113,'Step 4 Support Tool'!E318,'Step 3.3 Heating System'!$K$12:$K$111)</f>
        <v>#DIV/0!</v>
      </c>
      <c r="AH318" s="32"/>
      <c r="AJ318" s="27"/>
      <c r="AK318" s="27"/>
      <c r="AL318" s="23"/>
      <c r="AM318" s="23"/>
      <c r="AO318" s="33"/>
      <c r="AR318" s="26"/>
      <c r="AS318" s="26"/>
      <c r="AT318" s="322" t="s">
        <v>764</v>
      </c>
      <c r="AU318" s="304"/>
      <c r="AV318" s="90"/>
      <c r="AW318" s="88"/>
      <c r="AX318" s="88"/>
      <c r="AY318" s="88"/>
      <c r="AZ318" s="87"/>
      <c r="BA318" s="87"/>
      <c r="BB318" s="87"/>
      <c r="BC318" s="87"/>
      <c r="BD318" s="87"/>
      <c r="BE318" s="87"/>
      <c r="BF318" s="87"/>
      <c r="BG318" s="87"/>
      <c r="BH318" s="87"/>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row>
    <row r="319" spans="1:82" s="10" customFormat="1" ht="34.5" hidden="1" customHeight="1" outlineLevel="1" thickBot="1" x14ac:dyDescent="0.35">
      <c r="A319" s="570" t="str">
        <f>'Step 3.3 Heating System'!A217</f>
        <v>LC System 98</v>
      </c>
      <c r="B319" s="827" t="str">
        <f>IF('Step 3.3 Heating System'!D217="","",'Step 3.3 Heating System'!D217)</f>
        <v/>
      </c>
      <c r="C319" s="313"/>
      <c r="D319" s="313"/>
      <c r="E319" s="825" t="str">
        <f>IF(OR(B319="",C319="",D319="",'Step 3.3 Heating System'!D217="")=TRUE,"",'Step 3.3 Heating System'!C217)</f>
        <v/>
      </c>
      <c r="F319" s="1769"/>
      <c r="G319" s="1770"/>
      <c r="H319" s="326"/>
      <c r="I319" s="314"/>
      <c r="J319" s="784"/>
      <c r="K319" s="314"/>
      <c r="L319" s="316"/>
      <c r="M319" s="316"/>
      <c r="N319" s="640">
        <f>IF('Step 3.3 Heating System'!W217="","",'Step 3.3 Heating System'!W217)</f>
        <v>0</v>
      </c>
      <c r="O319" s="457" t="str">
        <f t="shared" si="70"/>
        <v/>
      </c>
      <c r="P319" s="458" t="str">
        <f t="shared" si="78"/>
        <v/>
      </c>
      <c r="Q319" s="641" t="str">
        <f t="shared" si="71"/>
        <v/>
      </c>
      <c r="R319" s="458" t="str">
        <f>IFERROR(IF(OR(L319="",M319=""),"",(L319*Q319/1000)-IF(J319="Electricity",0,(M319*HLOOKUP(J319,$AH$331:$AS$359,2,FALSE))/1000)),"")</f>
        <v/>
      </c>
      <c r="S319" s="458" t="str">
        <f t="shared" si="79"/>
        <v/>
      </c>
      <c r="T319" s="642" t="str">
        <f t="shared" si="73"/>
        <v/>
      </c>
      <c r="U319" s="453" t="str">
        <f t="shared" si="74"/>
        <v/>
      </c>
      <c r="X319" s="108" t="str">
        <f>IF(B319="","",IF($C$9&lt;VLOOKUP(B319,'Eligible Technologies'!D:G,4,FALSE),$C$9,VLOOKUP(B319,'Eligible Technologies'!D:G,4,FALSE)))</f>
        <v/>
      </c>
      <c r="Y319" s="40" t="e">
        <f t="shared" si="76"/>
        <v>#VALUE!</v>
      </c>
      <c r="Z319" s="25" t="str">
        <f ca="1">IFERROR(IF($D$9 = "*Multi*",AVERAGE($AI$333:INDIRECT(CONCATENATE("Ai"&amp;Y319))),AVERAGE($AI$332:INDIRECT(CONCATENATE("Ai"&amp;Y319)))),"")</f>
        <v/>
      </c>
      <c r="AA319" s="23"/>
      <c r="AB319" s="109" t="str">
        <f t="shared" si="80"/>
        <v/>
      </c>
      <c r="AC319" s="109" t="str">
        <f t="shared" si="77"/>
        <v/>
      </c>
      <c r="AD319" s="110">
        <f t="shared" si="81"/>
        <v>0</v>
      </c>
      <c r="AE319" s="350" t="e">
        <f t="shared" si="75"/>
        <v>#DIV/0!</v>
      </c>
      <c r="AF319" s="415" t="e">
        <f ca="1">AVERAGEIF('Step 3.3 Heating System'!$C$12:$C$113,'Step 4 Support Tool'!E319,'Step 3.3 Heating System'!$K$12:$K$111)</f>
        <v>#DIV/0!</v>
      </c>
      <c r="AH319" s="32"/>
      <c r="AJ319" s="27"/>
      <c r="AK319" s="27"/>
      <c r="AL319" s="23"/>
      <c r="AM319" s="23"/>
      <c r="AO319" s="33"/>
      <c r="AR319" s="26"/>
      <c r="AS319" s="26"/>
      <c r="AT319" s="322" t="s">
        <v>764</v>
      </c>
      <c r="AU319" s="304"/>
      <c r="AV319" s="90"/>
      <c r="AW319" s="88"/>
      <c r="AX319" s="88"/>
      <c r="AY319" s="88"/>
      <c r="AZ319" s="87"/>
      <c r="BA319" s="87"/>
      <c r="BB319" s="87"/>
      <c r="BC319" s="87"/>
      <c r="BD319" s="87"/>
      <c r="BE319" s="87"/>
      <c r="BF319" s="87"/>
      <c r="BG319" s="87"/>
      <c r="BH319" s="87"/>
      <c r="BI319" s="82"/>
      <c r="BJ319" s="82"/>
      <c r="BK319" s="82"/>
      <c r="BL319" s="82"/>
      <c r="BM319" s="82"/>
      <c r="BN319" s="82"/>
      <c r="BO319" s="82"/>
      <c r="BP319" s="82"/>
      <c r="BQ319" s="82"/>
      <c r="BR319" s="82"/>
      <c r="BS319" s="82"/>
      <c r="BT319" s="82"/>
      <c r="BU319" s="82"/>
      <c r="BV319" s="82"/>
      <c r="BW319" s="82"/>
      <c r="BX319" s="82"/>
      <c r="BY319" s="82"/>
      <c r="BZ319" s="82"/>
      <c r="CA319" s="82"/>
      <c r="CB319" s="82"/>
      <c r="CC319" s="82"/>
      <c r="CD319" s="82"/>
    </row>
    <row r="320" spans="1:82" s="10" customFormat="1" ht="34.5" hidden="1" customHeight="1" outlineLevel="1" thickBot="1" x14ac:dyDescent="0.35">
      <c r="A320" s="570" t="str">
        <f>'Step 3.3 Heating System'!A218</f>
        <v>LC System 99</v>
      </c>
      <c r="B320" s="827" t="str">
        <f>IF('Step 3.3 Heating System'!D218="","",'Step 3.3 Heating System'!D218)</f>
        <v/>
      </c>
      <c r="C320" s="313"/>
      <c r="D320" s="313"/>
      <c r="E320" s="825" t="str">
        <f>IF(OR(B320="",C320="",D320="",'Step 3.3 Heating System'!D218="")=TRUE,"",'Step 3.3 Heating System'!C218)</f>
        <v/>
      </c>
      <c r="F320" s="1769"/>
      <c r="G320" s="1770"/>
      <c r="H320" s="326"/>
      <c r="I320" s="314"/>
      <c r="J320" s="784"/>
      <c r="K320" s="314"/>
      <c r="L320" s="316"/>
      <c r="M320" s="316"/>
      <c r="N320" s="640">
        <f>IF('Step 3.3 Heating System'!W218="","",'Step 3.3 Heating System'!W218)</f>
        <v>0</v>
      </c>
      <c r="O320" s="457" t="str">
        <f t="shared" si="70"/>
        <v/>
      </c>
      <c r="P320" s="458" t="str">
        <f t="shared" si="78"/>
        <v/>
      </c>
      <c r="Q320" s="641" t="str">
        <f t="shared" si="71"/>
        <v/>
      </c>
      <c r="R320" s="458" t="str">
        <f>IFERROR(IF(OR(L320="",M320=""),"",(L320*Q320/1000)-IF(J320="Electricity",0,(M320*HLOOKUP(J320,$AH$331:$AS$359,2,FALSE))/1000)),"")</f>
        <v/>
      </c>
      <c r="S320" s="458" t="str">
        <f t="shared" si="79"/>
        <v/>
      </c>
      <c r="T320" s="642" t="str">
        <f t="shared" si="73"/>
        <v/>
      </c>
      <c r="U320" s="453" t="str">
        <f t="shared" si="74"/>
        <v/>
      </c>
      <c r="X320" s="108" t="str">
        <f>IF(B320="","",IF($C$9&lt;VLOOKUP(B320,'Eligible Technologies'!D:G,4,FALSE),$C$9,VLOOKUP(B320,'Eligible Technologies'!D:G,4,FALSE)))</f>
        <v/>
      </c>
      <c r="Y320" s="40" t="e">
        <f t="shared" si="76"/>
        <v>#VALUE!</v>
      </c>
      <c r="Z320" s="25" t="str">
        <f ca="1">IFERROR(IF($D$9 = "*Multi*",AVERAGE($AI$333:INDIRECT(CONCATENATE("Ai"&amp;Y320))),AVERAGE($AI$332:INDIRECT(CONCATENATE("Ai"&amp;Y320)))),"")</f>
        <v/>
      </c>
      <c r="AA320" s="23"/>
      <c r="AB320" s="109" t="str">
        <f t="shared" si="80"/>
        <v/>
      </c>
      <c r="AC320" s="109" t="str">
        <f t="shared" si="77"/>
        <v/>
      </c>
      <c r="AD320" s="110">
        <f t="shared" si="81"/>
        <v>0</v>
      </c>
      <c r="AE320" s="350" t="e">
        <f t="shared" si="75"/>
        <v>#DIV/0!</v>
      </c>
      <c r="AF320" s="415" t="e">
        <f ca="1">AVERAGEIF('Step 3.3 Heating System'!$C$12:$C$113,'Step 4 Support Tool'!E320,'Step 3.3 Heating System'!$K$12:$K$111)</f>
        <v>#DIV/0!</v>
      </c>
      <c r="AH320" s="32"/>
      <c r="AJ320" s="27"/>
      <c r="AK320" s="27"/>
      <c r="AL320" s="23"/>
      <c r="AM320" s="23"/>
      <c r="AO320" s="33"/>
      <c r="AR320" s="26"/>
      <c r="AS320" s="26"/>
      <c r="AT320" s="322" t="s">
        <v>764</v>
      </c>
      <c r="AU320" s="304"/>
      <c r="AV320" s="90"/>
      <c r="AW320" s="88"/>
      <c r="AX320" s="88"/>
      <c r="AY320" s="88"/>
      <c r="AZ320" s="87"/>
      <c r="BA320" s="87"/>
      <c r="BB320" s="87"/>
      <c r="BC320" s="87"/>
      <c r="BD320" s="87"/>
      <c r="BE320" s="87"/>
      <c r="BF320" s="87"/>
      <c r="BG320" s="87"/>
      <c r="BH320" s="87"/>
      <c r="BI320" s="82"/>
      <c r="BJ320" s="82"/>
      <c r="BK320" s="82"/>
      <c r="BL320" s="82"/>
      <c r="BM320" s="82"/>
      <c r="BN320" s="82"/>
      <c r="BO320" s="82"/>
      <c r="BP320" s="82"/>
      <c r="BQ320" s="82"/>
      <c r="BR320" s="82"/>
      <c r="BS320" s="82"/>
      <c r="BT320" s="82"/>
      <c r="BU320" s="82"/>
      <c r="BV320" s="82"/>
      <c r="BW320" s="82"/>
      <c r="BX320" s="82"/>
      <c r="BY320" s="82"/>
      <c r="BZ320" s="82"/>
      <c r="CA320" s="82"/>
      <c r="CB320" s="82"/>
      <c r="CC320" s="82"/>
      <c r="CD320" s="82"/>
    </row>
    <row r="321" spans="1:82" s="10" customFormat="1" ht="34.5" hidden="1" customHeight="1" outlineLevel="1" x14ac:dyDescent="0.3">
      <c r="A321" s="570" t="str">
        <f>'Step 3.3 Heating System'!A219</f>
        <v>LC System 100</v>
      </c>
      <c r="B321" s="827" t="str">
        <f>IF('Step 3.3 Heating System'!D219="","",'Step 3.3 Heating System'!D219)</f>
        <v/>
      </c>
      <c r="C321" s="456"/>
      <c r="D321" s="313"/>
      <c r="E321" s="825" t="str">
        <f>IF(OR(B321="",C321="",D321="",'Step 3.3 Heating System'!D219="")=TRUE,"",'Step 3.3 Heating System'!C219)</f>
        <v/>
      </c>
      <c r="F321" s="1769"/>
      <c r="G321" s="1770"/>
      <c r="H321" s="326"/>
      <c r="I321" s="314"/>
      <c r="J321" s="784"/>
      <c r="K321" s="314"/>
      <c r="L321" s="316"/>
      <c r="M321" s="316"/>
      <c r="N321" s="640">
        <f>IF('Step 3.3 Heating System'!W219="","",'Step 3.3 Heating System'!W219)</f>
        <v>0</v>
      </c>
      <c r="O321" s="457" t="str">
        <f t="shared" si="70"/>
        <v/>
      </c>
      <c r="P321" s="458" t="str">
        <f>IF(OR(O321&lt;=0,O321="",N321=""),"",N321/O321)</f>
        <v/>
      </c>
      <c r="Q321" s="641" t="str">
        <f t="shared" si="71"/>
        <v/>
      </c>
      <c r="R321" s="458" t="str">
        <f>IFERROR(IF(OR(L321="",M321=""),"",(L321*Q321/1000)-IF(J321="Electricity",0,(M321*HLOOKUP(J321,$AH$331:$AS$359,2,FALSE))/1000)),"")</f>
        <v/>
      </c>
      <c r="S321" s="458" t="str">
        <f t="shared" si="79"/>
        <v/>
      </c>
      <c r="T321" s="642" t="str">
        <f t="shared" si="73"/>
        <v/>
      </c>
      <c r="U321" s="453" t="str">
        <f t="shared" si="74"/>
        <v/>
      </c>
      <c r="X321" s="108" t="str">
        <f>IF(B321="","",IF($C$9&lt;VLOOKUP(B321,'Eligible Technologies'!D:G,4,FALSE),$C$9,VLOOKUP(B321,'Eligible Technologies'!D:G,4,FALSE)))</f>
        <v/>
      </c>
      <c r="Y321" s="40" t="e">
        <f>ROUNDUP(X321,0)+329</f>
        <v>#VALUE!</v>
      </c>
      <c r="Z321" s="25" t="str">
        <f ca="1">IFERROR(IF($D$9 = "*Multi*",AVERAGE($AI$333:INDIRECT(CONCATENATE("Ai"&amp;Y321))),AVERAGE($AI$332:INDIRECT(CONCATENATE("Ai"&amp;Y321)))),"")</f>
        <v/>
      </c>
      <c r="AA321" s="23"/>
      <c r="AB321" s="109" t="str">
        <f t="shared" si="80"/>
        <v/>
      </c>
      <c r="AC321" s="109" t="str">
        <f t="shared" si="77"/>
        <v/>
      </c>
      <c r="AD321" s="110">
        <f t="shared" si="81"/>
        <v>0</v>
      </c>
      <c r="AE321" s="350" t="e">
        <f t="shared" si="75"/>
        <v>#DIV/0!</v>
      </c>
      <c r="AF321" s="415" t="e">
        <f ca="1">AVERAGEIF('Step 3.3 Heating System'!$C$12:$C$113,'Step 4 Support Tool'!E321,'Step 3.3 Heating System'!$K$12:$K$111)</f>
        <v>#DIV/0!</v>
      </c>
      <c r="AH321" s="32"/>
      <c r="AJ321" s="27"/>
      <c r="AK321" s="27"/>
      <c r="AL321" s="23"/>
      <c r="AM321" s="23"/>
      <c r="AO321" s="33"/>
      <c r="AR321" s="26"/>
      <c r="AS321" s="26"/>
      <c r="AT321" s="322" t="s">
        <v>764</v>
      </c>
      <c r="AU321" s="304"/>
      <c r="AV321" s="90"/>
      <c r="AW321" s="88"/>
      <c r="AX321" s="88"/>
      <c r="AY321" s="88"/>
      <c r="AZ321" s="87"/>
      <c r="BA321" s="87"/>
      <c r="BB321" s="87"/>
      <c r="BC321" s="87"/>
      <c r="BD321" s="87"/>
      <c r="BE321" s="87"/>
      <c r="BF321" s="87"/>
      <c r="BG321" s="87"/>
      <c r="BH321" s="87"/>
      <c r="BI321" s="82"/>
      <c r="BJ321" s="82"/>
      <c r="BK321" s="82"/>
      <c r="BL321" s="82"/>
      <c r="BM321" s="82"/>
      <c r="BN321" s="82"/>
      <c r="BO321" s="82"/>
      <c r="BP321" s="82"/>
      <c r="BQ321" s="82"/>
      <c r="BR321" s="82"/>
      <c r="BS321" s="82"/>
      <c r="BT321" s="82"/>
      <c r="BU321" s="82"/>
      <c r="BV321" s="82"/>
      <c r="BW321" s="82"/>
      <c r="BX321" s="82"/>
      <c r="BY321" s="82"/>
      <c r="BZ321" s="82"/>
      <c r="CA321" s="82"/>
      <c r="CB321" s="82"/>
      <c r="CC321" s="82"/>
      <c r="CD321" s="82"/>
    </row>
    <row r="322" spans="1:82" s="10" customFormat="1" ht="34.5" customHeight="1" collapsed="1" x14ac:dyDescent="0.3">
      <c r="A322" s="107"/>
      <c r="B322" s="302"/>
      <c r="C322" s="185"/>
      <c r="D322" s="185"/>
      <c r="E322" s="185"/>
      <c r="F322" s="302"/>
      <c r="G322" s="185"/>
      <c r="H322" s="185"/>
      <c r="I322" s="185"/>
      <c r="J322" s="185"/>
      <c r="K322" s="185"/>
      <c r="L322" s="185"/>
      <c r="M322" s="185"/>
      <c r="N322" s="454"/>
      <c r="O322" s="455"/>
      <c r="P322" s="185"/>
      <c r="Q322" s="185"/>
      <c r="R322" s="185"/>
      <c r="S322" s="185"/>
      <c r="T322" s="185"/>
      <c r="U322" s="185"/>
      <c r="V322" s="90"/>
      <c r="X322" s="23"/>
      <c r="Y322" s="23"/>
      <c r="Z322" s="915" t="str">
        <f ca="1">IFERROR(IF($D$9 = "*Multi*",AVERAGE($AI$333:INDIRECT(CONCATENATE("Ai"&amp;Y322))),AVERAGE($AI$332:INDIRECT(CONCATENATE("Ai"&amp;Y322)))),"")</f>
        <v/>
      </c>
      <c r="AA322" s="23"/>
      <c r="AB322" s="23"/>
      <c r="AC322" s="23"/>
      <c r="AD322" s="23"/>
      <c r="AE322" s="23"/>
      <c r="AF322" s="23"/>
      <c r="AG322" s="32"/>
      <c r="AH322" s="32"/>
      <c r="AI322" s="32"/>
      <c r="AJ322" s="27"/>
      <c r="AK322" s="27"/>
      <c r="AL322" s="23"/>
      <c r="AM322" s="23"/>
      <c r="AO322" s="33"/>
      <c r="AR322" s="26"/>
      <c r="AS322" s="26"/>
      <c r="AT322" s="322" t="s">
        <v>764</v>
      </c>
      <c r="AU322" s="304"/>
      <c r="AV322" s="90"/>
      <c r="AW322" s="88"/>
      <c r="AX322" s="88"/>
      <c r="AY322" s="88"/>
      <c r="AZ322" s="87"/>
      <c r="BA322" s="87"/>
      <c r="BB322" s="87"/>
      <c r="BC322" s="87"/>
      <c r="BD322" s="87"/>
      <c r="BE322" s="87"/>
      <c r="BF322" s="87"/>
      <c r="BG322" s="87"/>
      <c r="BH322" s="87"/>
      <c r="BI322" s="82"/>
      <c r="BJ322" s="82"/>
      <c r="BK322" s="82"/>
      <c r="BL322" s="82"/>
      <c r="BM322" s="82"/>
      <c r="BN322" s="82"/>
      <c r="BO322" s="82"/>
      <c r="BP322" s="82"/>
      <c r="BQ322" s="82"/>
      <c r="BR322" s="82"/>
      <c r="BS322" s="82"/>
      <c r="BT322" s="82"/>
      <c r="BU322" s="82"/>
      <c r="BV322" s="82"/>
      <c r="BW322" s="82"/>
      <c r="BX322" s="82"/>
      <c r="BY322" s="82"/>
      <c r="BZ322" s="82"/>
      <c r="CA322" s="82"/>
      <c r="CB322" s="82"/>
      <c r="CC322" s="82"/>
      <c r="CD322" s="82"/>
    </row>
    <row r="323" spans="1:82" s="10" customFormat="1" ht="34.5" customHeight="1" x14ac:dyDescent="0.3">
      <c r="A323" s="107"/>
      <c r="C323" s="185"/>
      <c r="D323" s="302"/>
      <c r="E323" s="302"/>
      <c r="F323" s="869" t="s">
        <v>1016</v>
      </c>
      <c r="G323" s="185"/>
      <c r="H323" s="185"/>
      <c r="I323" s="185"/>
      <c r="J323" s="185"/>
      <c r="K323" s="185"/>
      <c r="L323" s="185"/>
      <c r="M323" s="185"/>
      <c r="N323" s="454"/>
      <c r="O323" s="455"/>
      <c r="P323" s="185"/>
      <c r="Q323" s="185"/>
      <c r="R323" s="185"/>
      <c r="S323" s="185"/>
      <c r="T323" s="185"/>
      <c r="U323" s="185"/>
      <c r="V323" s="90"/>
      <c r="X323" s="23"/>
      <c r="Y323" s="23"/>
      <c r="Z323" s="23"/>
      <c r="AA323" s="23"/>
      <c r="AB323" s="23"/>
      <c r="AC323" s="23"/>
      <c r="AD323" s="23"/>
      <c r="AE323" s="23"/>
      <c r="AF323" s="23"/>
      <c r="AG323" s="32"/>
      <c r="AH323" s="32"/>
      <c r="AI323" s="32"/>
      <c r="AJ323" s="27"/>
      <c r="AK323" s="27"/>
      <c r="AL323" s="23"/>
      <c r="AM323" s="23"/>
      <c r="AO323" s="33"/>
      <c r="AR323" s="26"/>
      <c r="AS323" s="26"/>
      <c r="AT323" s="322"/>
      <c r="AU323" s="304"/>
      <c r="AV323" s="90"/>
      <c r="AW323" s="88"/>
      <c r="AX323" s="88"/>
      <c r="AY323" s="88"/>
      <c r="AZ323" s="87"/>
      <c r="BA323" s="87"/>
      <c r="BB323" s="87"/>
      <c r="BC323" s="87"/>
      <c r="BD323" s="87"/>
      <c r="BE323" s="87"/>
      <c r="BF323" s="87"/>
      <c r="BG323" s="87"/>
      <c r="BH323" s="87"/>
      <c r="BI323" s="82"/>
      <c r="BJ323" s="82"/>
      <c r="BK323" s="82"/>
      <c r="BL323" s="82"/>
      <c r="BM323" s="82"/>
      <c r="BN323" s="82"/>
      <c r="BO323" s="82"/>
      <c r="BP323" s="82"/>
      <c r="BQ323" s="82"/>
      <c r="BR323" s="82"/>
      <c r="BS323" s="82"/>
      <c r="BT323" s="82"/>
      <c r="BU323" s="82"/>
      <c r="BV323" s="82"/>
      <c r="BW323" s="82"/>
      <c r="BX323" s="82"/>
      <c r="BY323" s="82"/>
      <c r="BZ323" s="82"/>
      <c r="CA323" s="82"/>
      <c r="CB323" s="82"/>
      <c r="CC323" s="82"/>
      <c r="CD323" s="82"/>
    </row>
    <row r="324" spans="1:82" s="10" customFormat="1" ht="34.4" customHeight="1" x14ac:dyDescent="0.3">
      <c r="A324" s="107"/>
      <c r="C324" s="185"/>
      <c r="D324" s="302"/>
      <c r="E324" s="302"/>
      <c r="F324" s="868" t="s">
        <v>1017</v>
      </c>
      <c r="G324" s="868" t="s">
        <v>1018</v>
      </c>
      <c r="H324" s="1761" t="s">
        <v>1019</v>
      </c>
      <c r="I324" s="1761"/>
      <c r="J324" s="1761" t="s">
        <v>1016</v>
      </c>
      <c r="K324" s="1761"/>
      <c r="L324" s="185"/>
      <c r="M324" s="185"/>
      <c r="N324" s="454"/>
      <c r="O324" s="455"/>
      <c r="P324" s="185"/>
      <c r="Q324" s="185"/>
      <c r="R324" s="185"/>
      <c r="S324" s="185"/>
      <c r="T324" s="185"/>
      <c r="U324" s="185"/>
      <c r="V324" s="90"/>
      <c r="X324" s="23"/>
      <c r="Y324" s="23"/>
      <c r="Z324" s="23"/>
      <c r="AA324" s="23"/>
      <c r="AB324" s="23"/>
      <c r="AC324" s="23"/>
      <c r="AD324" s="23"/>
      <c r="AE324" s="23"/>
      <c r="AF324" s="23"/>
      <c r="AG324" s="32"/>
      <c r="AH324" s="32"/>
      <c r="AI324" s="32"/>
      <c r="AJ324" s="27"/>
      <c r="AK324" s="27"/>
      <c r="AL324" s="23"/>
      <c r="AM324" s="23"/>
      <c r="AO324" s="33"/>
      <c r="AR324" s="26"/>
      <c r="AS324" s="26"/>
      <c r="AT324" s="322"/>
      <c r="AU324" s="304"/>
      <c r="AV324" s="90"/>
      <c r="AW324" s="88"/>
      <c r="AX324" s="88"/>
      <c r="AY324" s="88"/>
      <c r="AZ324" s="87"/>
      <c r="BA324" s="87"/>
      <c r="BB324" s="87"/>
      <c r="BC324" s="87"/>
      <c r="BD324" s="87"/>
      <c r="BE324" s="87"/>
      <c r="BF324" s="87"/>
      <c r="BG324" s="87"/>
      <c r="BH324" s="87"/>
      <c r="BI324" s="82"/>
      <c r="BJ324" s="82"/>
      <c r="BK324" s="82"/>
      <c r="BL324" s="82"/>
      <c r="BM324" s="82"/>
      <c r="BN324" s="82"/>
      <c r="BO324" s="82"/>
      <c r="BP324" s="82"/>
      <c r="BQ324" s="82"/>
      <c r="BR324" s="82"/>
      <c r="BS324" s="82"/>
      <c r="BT324" s="82"/>
      <c r="BU324" s="82"/>
      <c r="BV324" s="82"/>
      <c r="BW324" s="82"/>
      <c r="BX324" s="82"/>
      <c r="BY324" s="82"/>
      <c r="BZ324" s="82"/>
      <c r="CA324" s="82"/>
      <c r="CB324" s="82"/>
      <c r="CC324" s="82"/>
      <c r="CD324" s="82"/>
    </row>
    <row r="325" spans="1:82" s="10" customFormat="1" ht="34.5" customHeight="1" x14ac:dyDescent="0.3">
      <c r="A325" s="107"/>
      <c r="B325" s="302"/>
      <c r="C325" s="185"/>
      <c r="D325" s="302"/>
      <c r="E325" s="302"/>
      <c r="F325" s="896">
        <f>SUM('Step 3.1 Site Details'!$L$10:$L$109)</f>
        <v>0</v>
      </c>
      <c r="G325" s="896">
        <f>SUMIFS('Step 4 Support Tool'!$L$18:$L$217,'Step 4 Support Tool'!$H$18:$H$217, "&lt;&gt;" &amp; "Electricity")</f>
        <v>0</v>
      </c>
      <c r="H325" s="1762">
        <f>SUM('Step 4 Support Tool'!$L$222:$L$321)</f>
        <v>0</v>
      </c>
      <c r="I325" s="1763"/>
      <c r="J325" s="1764" t="str">
        <f>'Data Outputs'!G115</f>
        <v/>
      </c>
      <c r="K325" s="1765"/>
      <c r="L325" s="185"/>
      <c r="M325" s="185"/>
      <c r="N325" s="454"/>
      <c r="O325" s="455"/>
      <c r="P325" s="185"/>
      <c r="Q325" s="185"/>
      <c r="R325" s="185"/>
      <c r="S325" s="185"/>
      <c r="T325" s="185"/>
      <c r="U325" s="185"/>
      <c r="V325" s="90"/>
      <c r="X325" s="23"/>
      <c r="Y325" s="23"/>
      <c r="Z325" s="23"/>
      <c r="AA325" s="23"/>
      <c r="AB325" s="23"/>
      <c r="AC325" s="23"/>
      <c r="AD325" s="23"/>
      <c r="AE325" s="23"/>
      <c r="AF325" s="23"/>
      <c r="AG325" s="32"/>
      <c r="AH325" s="32"/>
      <c r="AI325" s="32"/>
      <c r="AJ325" s="27"/>
      <c r="AK325" s="27"/>
      <c r="AL325" s="23"/>
      <c r="AM325" s="23"/>
      <c r="AO325" s="33"/>
      <c r="AR325" s="26"/>
      <c r="AS325" s="26"/>
      <c r="AT325" s="322"/>
      <c r="AU325" s="304"/>
      <c r="AV325" s="90"/>
      <c r="AW325" s="88"/>
      <c r="AX325" s="88"/>
      <c r="AY325" s="88"/>
      <c r="AZ325" s="87"/>
      <c r="BA325" s="87"/>
      <c r="BB325" s="87"/>
      <c r="BC325" s="87"/>
      <c r="BD325" s="87"/>
      <c r="BE325" s="87"/>
      <c r="BF325" s="87"/>
      <c r="BG325" s="87"/>
      <c r="BH325" s="87"/>
      <c r="BI325" s="82"/>
      <c r="BJ325" s="82"/>
      <c r="BK325" s="82"/>
      <c r="BL325" s="82"/>
      <c r="BM325" s="82"/>
      <c r="BN325" s="82"/>
      <c r="BO325" s="82"/>
      <c r="BP325" s="82"/>
      <c r="BQ325" s="82"/>
      <c r="BR325" s="82"/>
      <c r="BS325" s="82"/>
      <c r="BT325" s="82"/>
      <c r="BU325" s="82"/>
      <c r="BV325" s="82"/>
      <c r="BW325" s="82"/>
      <c r="BX325" s="82"/>
      <c r="BY325" s="82"/>
      <c r="BZ325" s="82"/>
      <c r="CA325" s="82"/>
      <c r="CB325" s="82"/>
      <c r="CC325" s="82"/>
      <c r="CD325" s="82"/>
    </row>
    <row r="326" spans="1:82" s="10" customFormat="1" ht="55" customHeight="1" x14ac:dyDescent="0.3">
      <c r="A326" s="34"/>
      <c r="C326" s="307"/>
      <c r="D326" s="307"/>
      <c r="E326" s="911" t="s">
        <v>1020</v>
      </c>
      <c r="F326" s="1044" t="s">
        <v>1021</v>
      </c>
      <c r="G326" s="302" t="s">
        <v>1022</v>
      </c>
      <c r="H326" s="1766" t="s">
        <v>1023</v>
      </c>
      <c r="I326" s="1766"/>
      <c r="J326" s="1777" t="s">
        <v>249</v>
      </c>
      <c r="K326" s="1777"/>
      <c r="L326" s="307"/>
      <c r="M326" s="307"/>
      <c r="N326" s="34"/>
      <c r="T326" s="34"/>
      <c r="U326" s="34"/>
      <c r="V326" s="34"/>
      <c r="W326" s="34"/>
      <c r="X326" s="23"/>
      <c r="Y326" s="23"/>
      <c r="Z326" s="23"/>
      <c r="AA326" s="23"/>
      <c r="AB326" s="23"/>
      <c r="AC326" s="23"/>
      <c r="AD326" s="23"/>
      <c r="AE326" s="23"/>
      <c r="AF326" s="23"/>
      <c r="AG326" s="22"/>
      <c r="AH326" s="9"/>
      <c r="AI326" s="9"/>
      <c r="AJ326" s="9"/>
      <c r="AK326" s="9"/>
      <c r="AL326" s="9"/>
      <c r="AM326" s="9"/>
      <c r="AN326" s="22"/>
      <c r="AO326" s="22"/>
      <c r="AP326" s="9"/>
      <c r="AQ326" s="9"/>
      <c r="AT326" s="322" t="s">
        <v>764</v>
      </c>
      <c r="AU326" s="90"/>
      <c r="AV326" s="90"/>
      <c r="AW326" s="87"/>
      <c r="AX326" s="88"/>
      <c r="AY326" s="88"/>
      <c r="AZ326" s="87"/>
      <c r="BA326" s="87"/>
      <c r="BB326" s="87"/>
      <c r="BC326" s="87"/>
      <c r="BD326" s="87"/>
      <c r="BE326" s="87"/>
      <c r="BF326" s="87"/>
      <c r="BG326" s="87"/>
      <c r="BH326" s="87"/>
      <c r="BI326" s="82"/>
      <c r="BJ326" s="82"/>
      <c r="BK326" s="82"/>
      <c r="BL326" s="82"/>
      <c r="BM326" s="82"/>
      <c r="BN326" s="82"/>
      <c r="BO326" s="82"/>
      <c r="BP326" s="82"/>
      <c r="BQ326" s="82"/>
      <c r="BR326" s="82"/>
      <c r="BS326" s="82"/>
      <c r="BT326" s="82"/>
      <c r="BU326" s="82"/>
      <c r="BV326" s="82"/>
      <c r="BW326" s="82"/>
      <c r="BX326" s="82"/>
      <c r="BY326" s="82"/>
      <c r="BZ326" s="82"/>
      <c r="CA326" s="82"/>
      <c r="CB326" s="82"/>
      <c r="CC326" s="82"/>
      <c r="CD326" s="82"/>
    </row>
    <row r="327" spans="1:82" s="10" customFormat="1" ht="14.15" customHeight="1" x14ac:dyDescent="0.3">
      <c r="A327" s="34"/>
      <c r="B327" s="34"/>
      <c r="C327" s="307"/>
      <c r="D327" s="307"/>
      <c r="E327" s="307"/>
      <c r="F327" s="911"/>
      <c r="G327" s="513"/>
      <c r="H327" s="867"/>
      <c r="I327" s="867"/>
      <c r="J327" s="511"/>
      <c r="K327" s="511"/>
      <c r="L327" s="307"/>
      <c r="M327" s="307"/>
      <c r="N327" s="34"/>
      <c r="T327" s="34"/>
      <c r="U327" s="34"/>
      <c r="V327" s="34"/>
      <c r="W327" s="34"/>
      <c r="X327" s="23"/>
      <c r="Y327" s="23"/>
      <c r="Z327" s="23"/>
      <c r="AA327" s="23"/>
      <c r="AB327" s="23"/>
      <c r="AC327" s="23"/>
      <c r="AD327" s="23"/>
      <c r="AE327" s="23"/>
      <c r="AF327" s="23"/>
      <c r="AG327" s="22"/>
      <c r="AH327" s="9"/>
      <c r="AI327" s="9"/>
      <c r="AJ327" s="9"/>
      <c r="AK327" s="9"/>
      <c r="AL327" s="9"/>
      <c r="AM327" s="9"/>
      <c r="AN327" s="22"/>
      <c r="AO327" s="22"/>
      <c r="AP327" s="9"/>
      <c r="AQ327" s="9"/>
      <c r="AT327" s="322"/>
      <c r="AU327" s="90"/>
      <c r="AV327" s="90"/>
      <c r="AW327" s="87"/>
      <c r="AX327" s="88"/>
      <c r="AY327" s="88"/>
      <c r="AZ327" s="87"/>
      <c r="BA327" s="87"/>
      <c r="BB327" s="87"/>
      <c r="BC327" s="87"/>
      <c r="BD327" s="87"/>
      <c r="BE327" s="87"/>
      <c r="BF327" s="87"/>
      <c r="BG327" s="87"/>
      <c r="BH327" s="87"/>
      <c r="BI327" s="82"/>
      <c r="BJ327" s="82"/>
      <c r="BK327" s="82"/>
      <c r="BL327" s="82"/>
      <c r="BM327" s="82"/>
      <c r="BN327" s="82"/>
      <c r="BO327" s="82"/>
      <c r="BP327" s="82"/>
      <c r="BQ327" s="82"/>
      <c r="BR327" s="82"/>
      <c r="BS327" s="82"/>
      <c r="BT327" s="82"/>
      <c r="BU327" s="82"/>
      <c r="BV327" s="82"/>
      <c r="BW327" s="82"/>
      <c r="BX327" s="82"/>
      <c r="BY327" s="82"/>
      <c r="BZ327" s="82"/>
      <c r="CA327" s="82"/>
      <c r="CB327" s="82"/>
      <c r="CC327" s="82"/>
      <c r="CD327" s="82"/>
    </row>
    <row r="328" spans="1:82" ht="15" customHeight="1" x14ac:dyDescent="0.3">
      <c r="A328" s="1771"/>
      <c r="B328" s="1772"/>
      <c r="C328" s="1772"/>
      <c r="D328" s="1772"/>
      <c r="E328" s="1772"/>
      <c r="F328" s="1772"/>
      <c r="G328" s="1772"/>
      <c r="H328" s="1772"/>
      <c r="I328" s="1772"/>
      <c r="J328" s="1772"/>
      <c r="K328" s="1772"/>
      <c r="L328" s="1772"/>
      <c r="M328" s="1772"/>
      <c r="N328" s="1772"/>
      <c r="O328" s="1772"/>
      <c r="P328" s="1772"/>
      <c r="Q328" s="1772"/>
      <c r="R328" s="1772"/>
      <c r="S328" s="1772"/>
      <c r="T328" s="1772"/>
      <c r="U328" s="1772"/>
      <c r="V328" s="1772"/>
      <c r="W328" s="1773"/>
      <c r="X328" s="38"/>
      <c r="Y328" s="38"/>
      <c r="Z328" s="38"/>
      <c r="AA328" s="22"/>
      <c r="AB328" s="22"/>
      <c r="AC328" s="23"/>
      <c r="AD328" s="39"/>
      <c r="AG328" s="35"/>
      <c r="AT328" s="322" t="s">
        <v>764</v>
      </c>
      <c r="AU328" s="15"/>
      <c r="AV328" s="15"/>
      <c r="AW328" s="82"/>
      <c r="AX328" s="86"/>
      <c r="AY328" s="86"/>
      <c r="AZ328" s="82"/>
      <c r="BA328" s="82"/>
      <c r="BB328" s="82"/>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row>
    <row r="329" spans="1:82" ht="15" customHeight="1" x14ac:dyDescent="0.35">
      <c r="A329" s="155"/>
      <c r="B329" s="156"/>
      <c r="C329" s="156"/>
      <c r="D329" s="156"/>
      <c r="E329" s="156"/>
      <c r="F329" s="156"/>
      <c r="G329" s="157"/>
      <c r="H329" s="158"/>
      <c r="I329" s="158"/>
      <c r="J329" s="159"/>
      <c r="K329" s="160"/>
      <c r="L329" s="160"/>
      <c r="M329" s="161"/>
      <c r="N329" s="162"/>
      <c r="O329" s="162"/>
      <c r="P329" s="163"/>
      <c r="Q329" s="163"/>
      <c r="R329" s="164"/>
      <c r="S329" s="164"/>
      <c r="T329" s="164"/>
      <c r="U329" s="155"/>
      <c r="V329" s="164"/>
      <c r="W329" s="164"/>
      <c r="X329" s="165"/>
      <c r="Y329" s="165"/>
      <c r="Z329" s="165"/>
      <c r="AA329" s="165"/>
      <c r="AB329" s="165"/>
      <c r="AC329" s="165"/>
      <c r="AD329" s="166"/>
      <c r="AE329" s="165"/>
      <c r="AF329" s="165"/>
      <c r="AG329" s="165"/>
      <c r="AW329" s="82"/>
      <c r="AX329" s="86"/>
      <c r="AY329" s="86"/>
      <c r="AZ329" s="82"/>
      <c r="BA329" s="82"/>
      <c r="BB329" s="82"/>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row>
    <row r="330" spans="1:82" ht="21" customHeight="1" x14ac:dyDescent="0.55000000000000004">
      <c r="A330" s="242"/>
      <c r="B330" s="242"/>
      <c r="C330" s="242"/>
      <c r="D330" s="242"/>
      <c r="E330" s="242"/>
      <c r="F330" s="242"/>
      <c r="G330" s="242"/>
      <c r="H330" s="242"/>
      <c r="I330" s="242"/>
      <c r="J330" s="242"/>
      <c r="K330" s="242"/>
      <c r="L330" s="242"/>
      <c r="M330" s="242"/>
      <c r="N330" s="242"/>
      <c r="O330" s="242"/>
      <c r="P330" s="242"/>
      <c r="Q330" s="242"/>
      <c r="R330" s="242"/>
      <c r="S330" s="242"/>
      <c r="T330" s="242"/>
      <c r="U330" s="242"/>
      <c r="V330" s="242"/>
      <c r="W330" s="242"/>
      <c r="X330" s="85"/>
      <c r="Y330" s="85"/>
      <c r="Z330" s="85"/>
      <c r="AA330" s="85"/>
      <c r="AB330" s="85"/>
      <c r="AC330" s="92"/>
      <c r="AD330" s="93"/>
      <c r="AE330" s="93"/>
      <c r="AF330" s="85"/>
      <c r="AG330" s="85"/>
      <c r="AH330" s="76"/>
      <c r="AI330" s="637" t="s">
        <v>1024</v>
      </c>
      <c r="AJ330" s="77"/>
      <c r="AK330" s="78"/>
      <c r="AL330" s="78"/>
      <c r="AM330" s="78"/>
      <c r="AN330" s="78"/>
      <c r="AO330" s="79"/>
      <c r="AP330" s="79"/>
      <c r="AQ330" s="79"/>
      <c r="AR330" s="638"/>
      <c r="AS330" s="82"/>
      <c r="AT330" s="639" t="s">
        <v>764</v>
      </c>
      <c r="AU330" s="86"/>
      <c r="AV330" s="86"/>
      <c r="AW330" s="82"/>
      <c r="AX330" s="86"/>
      <c r="AY330" s="86"/>
      <c r="AZ330" s="82"/>
      <c r="BA330" s="82"/>
      <c r="BB330" s="82"/>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row>
    <row r="331" spans="1:82" ht="18.5" x14ac:dyDescent="0.45">
      <c r="A331" s="242"/>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86"/>
      <c r="X331" s="85"/>
      <c r="Y331" s="85"/>
      <c r="Z331" s="85"/>
      <c r="AA331" s="85"/>
      <c r="AB331" s="85"/>
      <c r="AC331" s="85"/>
      <c r="AD331" s="100"/>
      <c r="AE331" s="100"/>
      <c r="AF331" s="85"/>
      <c r="AG331" s="85"/>
      <c r="AH331" s="94" t="s">
        <v>1025</v>
      </c>
      <c r="AI331" s="95" t="s">
        <v>1026</v>
      </c>
      <c r="AJ331" s="95" t="s">
        <v>1027</v>
      </c>
      <c r="AK331" s="95" t="s">
        <v>1028</v>
      </c>
      <c r="AL331" s="96" t="s">
        <v>1029</v>
      </c>
      <c r="AM331" s="95" t="s">
        <v>1030</v>
      </c>
      <c r="AN331" s="95" t="s">
        <v>1031</v>
      </c>
      <c r="AO331" s="97" t="s">
        <v>1032</v>
      </c>
      <c r="AP331" s="95" t="s">
        <v>1033</v>
      </c>
      <c r="AQ331" s="95" t="s">
        <v>1034</v>
      </c>
      <c r="AR331" s="95" t="s">
        <v>1035</v>
      </c>
      <c r="AS331" s="1187"/>
      <c r="AT331" s="639" t="s">
        <v>764</v>
      </c>
      <c r="AU331" s="86"/>
      <c r="AV331" s="86"/>
      <c r="AW331" s="82"/>
      <c r="AX331" s="86"/>
      <c r="AY331" s="86"/>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row>
    <row r="332" spans="1:82" ht="18.5" x14ac:dyDescent="0.45">
      <c r="A332" s="242"/>
      <c r="B332" s="242"/>
      <c r="C332" s="242"/>
      <c r="D332" s="242"/>
      <c r="E332" s="242"/>
      <c r="F332" s="242"/>
      <c r="G332" s="242"/>
      <c r="H332" s="242"/>
      <c r="I332" s="242"/>
      <c r="J332" s="242"/>
      <c r="K332" s="242"/>
      <c r="L332" s="242"/>
      <c r="M332" s="242"/>
      <c r="N332" s="242"/>
      <c r="O332" s="242"/>
      <c r="P332" s="242"/>
      <c r="Q332" s="242"/>
      <c r="R332" s="242"/>
      <c r="S332" s="242"/>
      <c r="T332" s="242"/>
      <c r="U332" s="242"/>
      <c r="V332" s="242"/>
      <c r="W332" s="86"/>
      <c r="X332" s="85"/>
      <c r="Y332" s="85"/>
      <c r="Z332" s="85"/>
      <c r="AA332" s="85"/>
      <c r="AB332" s="85"/>
      <c r="AC332" s="85"/>
      <c r="AD332" s="100"/>
      <c r="AE332" s="100"/>
      <c r="AF332" s="85"/>
      <c r="AG332" s="85"/>
      <c r="AH332" s="98">
        <v>2023</v>
      </c>
      <c r="AI332" s="99">
        <v>0.14309113479927554</v>
      </c>
      <c r="AJ332" s="99">
        <v>0.18255892617449701</v>
      </c>
      <c r="AK332" s="99">
        <v>0.25679000000000002</v>
      </c>
      <c r="AL332" s="1177">
        <v>0.26813380536912801</v>
      </c>
      <c r="AM332" s="99">
        <v>0.24677324966443001</v>
      </c>
      <c r="AN332" s="99">
        <v>0.32445691006711402</v>
      </c>
      <c r="AO332" s="1178">
        <v>0.21449600402684599</v>
      </c>
      <c r="AP332" s="99">
        <f>$B$9</f>
        <v>0</v>
      </c>
      <c r="AQ332" s="99">
        <v>3.7440000000000001E-2</v>
      </c>
      <c r="AR332" s="99">
        <v>7.92E-3</v>
      </c>
      <c r="AS332" s="86"/>
      <c r="AT332" s="639" t="s">
        <v>764</v>
      </c>
      <c r="AU332" s="86"/>
      <c r="AV332" s="86"/>
      <c r="AW332" s="82"/>
      <c r="AX332" s="86"/>
      <c r="AY332" s="86"/>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row>
    <row r="333" spans="1:82" ht="18.5" x14ac:dyDescent="0.45">
      <c r="A333" s="242"/>
      <c r="B333" s="242"/>
      <c r="C333" s="242"/>
      <c r="D333" s="242"/>
      <c r="E333" s="242"/>
      <c r="F333" s="242"/>
      <c r="G333" s="242"/>
      <c r="H333" s="242"/>
      <c r="I333" s="242"/>
      <c r="J333" s="242"/>
      <c r="K333" s="242"/>
      <c r="L333" s="242"/>
      <c r="M333" s="242"/>
      <c r="N333" s="242"/>
      <c r="O333" s="242"/>
      <c r="P333" s="242"/>
      <c r="Q333" s="242"/>
      <c r="R333" s="242"/>
      <c r="S333" s="242"/>
      <c r="T333" s="242"/>
      <c r="U333" s="242"/>
      <c r="V333" s="242"/>
      <c r="W333" s="86"/>
      <c r="X333" s="85"/>
      <c r="Y333" s="85"/>
      <c r="Z333" s="85"/>
      <c r="AA333" s="85"/>
      <c r="AB333" s="85"/>
      <c r="AC333" s="85"/>
      <c r="AD333" s="100"/>
      <c r="AE333" s="100"/>
      <c r="AF333" s="85"/>
      <c r="AG333" s="85"/>
      <c r="AH333" s="308">
        <v>2024</v>
      </c>
      <c r="AI333" s="1179">
        <v>0.14873008530215093</v>
      </c>
      <c r="AJ333" s="99">
        <v>0.18255892617449701</v>
      </c>
      <c r="AK333" s="99">
        <v>0.25679000000000002</v>
      </c>
      <c r="AL333" s="1177">
        <v>0.26813380536912801</v>
      </c>
      <c r="AM333" s="99">
        <v>0.24677324966443001</v>
      </c>
      <c r="AN333" s="99">
        <v>0.32445691006711402</v>
      </c>
      <c r="AO333" s="1178">
        <v>0.21449600402684599</v>
      </c>
      <c r="AP333" s="99">
        <f t="shared" ref="AP333:AP363" si="82">$B$9</f>
        <v>0</v>
      </c>
      <c r="AQ333" s="99">
        <v>3.7440000000000001E-2</v>
      </c>
      <c r="AR333" s="99">
        <v>7.92E-3</v>
      </c>
      <c r="AS333" s="86"/>
      <c r="AT333" s="639" t="s">
        <v>764</v>
      </c>
      <c r="AU333" s="86"/>
      <c r="AV333" s="86"/>
      <c r="AW333" s="82"/>
      <c r="AX333" s="86"/>
      <c r="AY333" s="86"/>
      <c r="AZ333" s="82"/>
      <c r="BA333" s="82"/>
      <c r="BB333" s="82"/>
      <c r="BC333" s="82"/>
      <c r="BD333" s="82"/>
      <c r="BE333" s="82"/>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row>
    <row r="334" spans="1:82" ht="18.5" x14ac:dyDescent="0.45">
      <c r="A334" s="242"/>
      <c r="B334" s="242"/>
      <c r="C334" s="242"/>
      <c r="D334" s="242"/>
      <c r="E334" s="242"/>
      <c r="F334" s="242"/>
      <c r="G334" s="242"/>
      <c r="H334" s="242"/>
      <c r="I334" s="242"/>
      <c r="J334" s="242"/>
      <c r="K334" s="242"/>
      <c r="L334" s="242"/>
      <c r="M334" s="242"/>
      <c r="N334" s="242"/>
      <c r="O334" s="242"/>
      <c r="P334" s="242"/>
      <c r="Q334" s="242"/>
      <c r="R334" s="242"/>
      <c r="S334" s="242"/>
      <c r="T334" s="242"/>
      <c r="U334" s="242"/>
      <c r="V334" s="242"/>
      <c r="W334" s="86"/>
      <c r="X334" s="85"/>
      <c r="Y334" s="85"/>
      <c r="Z334" s="85"/>
      <c r="AA334" s="85"/>
      <c r="AB334" s="85"/>
      <c r="AC334" s="85"/>
      <c r="AD334" s="100"/>
      <c r="AE334" s="100"/>
      <c r="AF334" s="85"/>
      <c r="AG334" s="85"/>
      <c r="AH334" s="309">
        <v>2025</v>
      </c>
      <c r="AI334" s="1180">
        <v>0.12905549365749838</v>
      </c>
      <c r="AJ334" s="99">
        <v>0.18255892617449701</v>
      </c>
      <c r="AK334" s="99">
        <v>0.25679000000000002</v>
      </c>
      <c r="AL334" s="1177">
        <v>0.26813380536912801</v>
      </c>
      <c r="AM334" s="99">
        <v>0.24677324966443001</v>
      </c>
      <c r="AN334" s="99">
        <v>0.32445691006711402</v>
      </c>
      <c r="AO334" s="1178">
        <v>0.21449600402684599</v>
      </c>
      <c r="AP334" s="99">
        <f t="shared" si="82"/>
        <v>0</v>
      </c>
      <c r="AQ334" s="99">
        <v>3.7440000000000001E-2</v>
      </c>
      <c r="AR334" s="99">
        <v>7.92E-3</v>
      </c>
      <c r="AS334" s="86"/>
      <c r="AT334" s="639" t="s">
        <v>764</v>
      </c>
      <c r="AU334" s="86"/>
      <c r="AV334" s="86"/>
      <c r="AW334" s="82"/>
      <c r="AX334" s="86"/>
      <c r="AY334" s="86"/>
      <c r="AZ334" s="82"/>
      <c r="BA334" s="82"/>
      <c r="BB334" s="82"/>
      <c r="BC334" s="82"/>
      <c r="BD334" s="82"/>
      <c r="BE334" s="82"/>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row>
    <row r="335" spans="1:82" ht="18.5" x14ac:dyDescent="0.45">
      <c r="A335" s="242"/>
      <c r="B335" s="242"/>
      <c r="C335" s="242"/>
      <c r="D335" s="242"/>
      <c r="E335" s="242"/>
      <c r="F335" s="242"/>
      <c r="G335" s="242"/>
      <c r="H335" s="242"/>
      <c r="I335" s="242"/>
      <c r="J335" s="242"/>
      <c r="K335" s="242"/>
      <c r="L335" s="242"/>
      <c r="M335" s="242"/>
      <c r="N335" s="242"/>
      <c r="O335" s="242"/>
      <c r="P335" s="242"/>
      <c r="Q335" s="242"/>
      <c r="R335" s="242"/>
      <c r="S335" s="242"/>
      <c r="T335" s="242"/>
      <c r="U335" s="242"/>
      <c r="V335" s="242"/>
      <c r="W335" s="82"/>
      <c r="X335" s="82"/>
      <c r="Y335" s="82"/>
      <c r="Z335" s="82"/>
      <c r="AA335" s="82"/>
      <c r="AB335" s="82"/>
      <c r="AC335" s="82"/>
      <c r="AD335" s="101"/>
      <c r="AE335" s="101"/>
      <c r="AF335" s="82"/>
      <c r="AG335" s="82"/>
      <c r="AH335" s="98">
        <v>2026</v>
      </c>
      <c r="AI335" s="1180">
        <v>9.6387253789731953E-2</v>
      </c>
      <c r="AJ335" s="99">
        <v>0.18255892617449701</v>
      </c>
      <c r="AK335" s="99">
        <v>0.25679000000000002</v>
      </c>
      <c r="AL335" s="1177">
        <v>0.26813380536912801</v>
      </c>
      <c r="AM335" s="99">
        <v>0.24677324966443001</v>
      </c>
      <c r="AN335" s="99">
        <v>0.32445691006711402</v>
      </c>
      <c r="AO335" s="1178">
        <v>0.21449600402684599</v>
      </c>
      <c r="AP335" s="99">
        <f t="shared" si="82"/>
        <v>0</v>
      </c>
      <c r="AQ335" s="99">
        <v>3.7440000000000001E-2</v>
      </c>
      <c r="AR335" s="99">
        <v>7.92E-3</v>
      </c>
      <c r="AS335" s="86"/>
      <c r="AT335" s="639" t="s">
        <v>764</v>
      </c>
      <c r="AU335" s="86"/>
      <c r="AV335" s="86"/>
      <c r="AW335" s="82"/>
      <c r="AX335" s="86"/>
      <c r="AY335" s="86"/>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row>
    <row r="336" spans="1:82" ht="18.5" x14ac:dyDescent="0.45">
      <c r="A336" s="242"/>
      <c r="B336" s="242"/>
      <c r="C336" s="242"/>
      <c r="D336" s="242"/>
      <c r="E336" s="242"/>
      <c r="F336" s="242"/>
      <c r="G336" s="242"/>
      <c r="H336" s="242"/>
      <c r="I336" s="242"/>
      <c r="J336" s="242"/>
      <c r="K336" s="242"/>
      <c r="L336" s="242"/>
      <c r="M336" s="242"/>
      <c r="N336" s="242"/>
      <c r="O336" s="242"/>
      <c r="P336" s="242"/>
      <c r="Q336" s="242"/>
      <c r="R336" s="242"/>
      <c r="S336" s="242"/>
      <c r="T336" s="242"/>
      <c r="U336" s="242"/>
      <c r="V336" s="242"/>
      <c r="W336" s="82"/>
      <c r="X336" s="82"/>
      <c r="Y336" s="82"/>
      <c r="Z336" s="82"/>
      <c r="AA336" s="82"/>
      <c r="AB336" s="82"/>
      <c r="AC336" s="82"/>
      <c r="AD336" s="82"/>
      <c r="AE336" s="82"/>
      <c r="AF336" s="82"/>
      <c r="AG336" s="82"/>
      <c r="AH336" s="308">
        <v>2027</v>
      </c>
      <c r="AI336" s="1179">
        <v>7.1830955614624506E-2</v>
      </c>
      <c r="AJ336" s="99">
        <v>0.18255892617449701</v>
      </c>
      <c r="AK336" s="99">
        <v>0.25679000000000002</v>
      </c>
      <c r="AL336" s="1177">
        <v>0.26813380536912801</v>
      </c>
      <c r="AM336" s="99">
        <v>0.24677324966443001</v>
      </c>
      <c r="AN336" s="99">
        <v>0.32445691006711402</v>
      </c>
      <c r="AO336" s="1178">
        <v>0.21449600402684599</v>
      </c>
      <c r="AP336" s="99">
        <f t="shared" si="82"/>
        <v>0</v>
      </c>
      <c r="AQ336" s="99">
        <v>3.7440000000000001E-2</v>
      </c>
      <c r="AR336" s="99">
        <v>7.92E-3</v>
      </c>
      <c r="AS336" s="86"/>
      <c r="AT336" s="639" t="s">
        <v>764</v>
      </c>
      <c r="AU336" s="86"/>
      <c r="AV336" s="86"/>
      <c r="AW336" s="82"/>
      <c r="AX336" s="86"/>
      <c r="AY336" s="86"/>
      <c r="AZ336" s="82"/>
      <c r="BA336" s="82"/>
      <c r="BB336" s="82"/>
      <c r="BC336" s="82"/>
      <c r="BD336" s="82"/>
      <c r="BE336" s="82"/>
      <c r="BF336" s="82"/>
      <c r="BG336" s="82"/>
      <c r="BH336" s="82"/>
      <c r="BI336" s="82"/>
      <c r="BJ336" s="82"/>
      <c r="BK336" s="82"/>
      <c r="BL336" s="82"/>
      <c r="BM336" s="82"/>
      <c r="BN336" s="82"/>
      <c r="BO336" s="82"/>
      <c r="BP336" s="82"/>
      <c r="BQ336" s="82"/>
      <c r="BR336" s="82"/>
      <c r="BS336" s="82"/>
      <c r="BT336" s="82"/>
      <c r="BU336" s="82"/>
      <c r="BV336" s="82"/>
      <c r="BW336" s="82"/>
      <c r="BX336" s="82"/>
      <c r="BY336" s="82"/>
      <c r="BZ336" s="82"/>
      <c r="CA336" s="82"/>
      <c r="CB336" s="82"/>
      <c r="CC336" s="82"/>
      <c r="CD336" s="82"/>
    </row>
    <row r="337" spans="1:82" ht="18.5" x14ac:dyDescent="0.45">
      <c r="A337" s="242"/>
      <c r="B337" s="242"/>
      <c r="C337" s="242"/>
      <c r="D337" s="242"/>
      <c r="E337" s="242"/>
      <c r="F337" s="242"/>
      <c r="G337" s="242"/>
      <c r="H337" s="242"/>
      <c r="I337" s="242"/>
      <c r="J337" s="242"/>
      <c r="K337" s="242"/>
      <c r="L337" s="242"/>
      <c r="M337" s="242"/>
      <c r="N337" s="242"/>
      <c r="O337" s="242"/>
      <c r="P337" s="242"/>
      <c r="Q337" s="242"/>
      <c r="R337" s="242"/>
      <c r="S337" s="242"/>
      <c r="T337" s="242"/>
      <c r="U337" s="242"/>
      <c r="V337" s="242"/>
      <c r="W337" s="82"/>
      <c r="X337" s="82"/>
      <c r="Y337" s="82"/>
      <c r="Z337" s="82"/>
      <c r="AA337" s="82"/>
      <c r="AB337" s="82"/>
      <c r="AC337" s="82"/>
      <c r="AD337" s="82"/>
      <c r="AE337" s="82"/>
      <c r="AF337" s="82"/>
      <c r="AG337" s="82"/>
      <c r="AH337" s="309">
        <v>2028</v>
      </c>
      <c r="AI337" s="1179">
        <v>6.2257999700638819E-2</v>
      </c>
      <c r="AJ337" s="99">
        <v>0.18255892617449701</v>
      </c>
      <c r="AK337" s="99">
        <v>0.25679000000000002</v>
      </c>
      <c r="AL337" s="1177">
        <v>0.26813380536912801</v>
      </c>
      <c r="AM337" s="99">
        <v>0.24677324966443001</v>
      </c>
      <c r="AN337" s="99">
        <v>0.32445691006711402</v>
      </c>
      <c r="AO337" s="1178">
        <v>0.21449600402684599</v>
      </c>
      <c r="AP337" s="99">
        <f t="shared" si="82"/>
        <v>0</v>
      </c>
      <c r="AQ337" s="99">
        <v>3.7440000000000001E-2</v>
      </c>
      <c r="AR337" s="99">
        <v>7.92E-3</v>
      </c>
      <c r="AS337" s="86"/>
      <c r="AT337" s="639" t="s">
        <v>764</v>
      </c>
      <c r="AU337" s="86"/>
      <c r="AV337" s="86"/>
      <c r="AW337" s="82"/>
      <c r="AX337" s="86"/>
      <c r="AY337" s="86"/>
      <c r="AZ337" s="82"/>
      <c r="BA337" s="82"/>
      <c r="BB337" s="82"/>
      <c r="BC337" s="82"/>
      <c r="BD337" s="82"/>
      <c r="BE337" s="82"/>
      <c r="BF337" s="82"/>
      <c r="BG337" s="82"/>
      <c r="BH337" s="82"/>
      <c r="BI337" s="82"/>
      <c r="BJ337" s="82"/>
      <c r="BK337" s="82"/>
      <c r="BL337" s="82"/>
      <c r="BM337" s="82"/>
      <c r="BN337" s="82"/>
      <c r="BO337" s="82"/>
      <c r="BP337" s="82"/>
      <c r="BQ337" s="82"/>
      <c r="BR337" s="82"/>
      <c r="BS337" s="82"/>
      <c r="BT337" s="82"/>
      <c r="BU337" s="82"/>
      <c r="BV337" s="82"/>
      <c r="BW337" s="82"/>
      <c r="BX337" s="82"/>
      <c r="BY337" s="82"/>
      <c r="BZ337" s="82"/>
      <c r="CA337" s="82"/>
      <c r="CB337" s="82"/>
      <c r="CC337" s="82"/>
      <c r="CD337" s="82"/>
    </row>
    <row r="338" spans="1:82" ht="18.5" x14ac:dyDescent="0.45">
      <c r="A338" s="242"/>
      <c r="B338" s="242"/>
      <c r="C338" s="242"/>
      <c r="D338" s="242"/>
      <c r="E338" s="242"/>
      <c r="F338" s="242"/>
      <c r="G338" s="242"/>
      <c r="H338" s="242"/>
      <c r="I338" s="242"/>
      <c r="J338" s="242"/>
      <c r="K338" s="242"/>
      <c r="L338" s="242"/>
      <c r="M338" s="242"/>
      <c r="N338" s="242"/>
      <c r="O338" s="242"/>
      <c r="P338" s="242"/>
      <c r="Q338" s="242"/>
      <c r="R338" s="242"/>
      <c r="S338" s="242"/>
      <c r="T338" s="242"/>
      <c r="U338" s="242"/>
      <c r="V338" s="242"/>
      <c r="W338" s="82"/>
      <c r="X338" s="82"/>
      <c r="Y338" s="82"/>
      <c r="Z338" s="82"/>
      <c r="AA338" s="82"/>
      <c r="AB338" s="82"/>
      <c r="AC338" s="82"/>
      <c r="AD338" s="82"/>
      <c r="AE338" s="82"/>
      <c r="AF338" s="82"/>
      <c r="AG338" s="82"/>
      <c r="AH338" s="98">
        <v>2029</v>
      </c>
      <c r="AI338" s="1179">
        <v>5.2597545922436942E-2</v>
      </c>
      <c r="AJ338" s="99">
        <v>0.18255892617449701</v>
      </c>
      <c r="AK338" s="99">
        <v>0.25679000000000002</v>
      </c>
      <c r="AL338" s="1177">
        <v>0.26813380536912801</v>
      </c>
      <c r="AM338" s="99">
        <v>0.24677324966443001</v>
      </c>
      <c r="AN338" s="99">
        <v>0.32445691006711402</v>
      </c>
      <c r="AO338" s="1178">
        <v>0.21449600402684599</v>
      </c>
      <c r="AP338" s="99">
        <f t="shared" si="82"/>
        <v>0</v>
      </c>
      <c r="AQ338" s="99">
        <v>3.7440000000000001E-2</v>
      </c>
      <c r="AR338" s="99">
        <v>7.92E-3</v>
      </c>
      <c r="AS338" s="86"/>
      <c r="AT338" s="639" t="s">
        <v>764</v>
      </c>
      <c r="AU338" s="86"/>
      <c r="AV338" s="86"/>
      <c r="AW338" s="82"/>
      <c r="AX338" s="86"/>
      <c r="AY338" s="86"/>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A338" s="82"/>
      <c r="CB338" s="82"/>
      <c r="CC338" s="82"/>
      <c r="CD338" s="82"/>
    </row>
    <row r="339" spans="1:82" ht="18.5" x14ac:dyDescent="0.45">
      <c r="A339" s="242"/>
      <c r="B339" s="242"/>
      <c r="C339" s="242"/>
      <c r="D339" s="242"/>
      <c r="E339" s="242"/>
      <c r="F339" s="242"/>
      <c r="G339" s="242"/>
      <c r="H339" s="242"/>
      <c r="I339" s="242"/>
      <c r="J339" s="242"/>
      <c r="K339" s="242"/>
      <c r="L339" s="242"/>
      <c r="M339" s="242"/>
      <c r="N339" s="242"/>
      <c r="O339" s="242"/>
      <c r="P339" s="242"/>
      <c r="Q339" s="242"/>
      <c r="R339" s="242"/>
      <c r="S339" s="242"/>
      <c r="T339" s="242"/>
      <c r="U339" s="242"/>
      <c r="V339" s="242"/>
      <c r="W339" s="82"/>
      <c r="X339" s="82"/>
      <c r="Y339" s="82"/>
      <c r="Z339" s="82"/>
      <c r="AA339" s="82"/>
      <c r="AB339" s="82"/>
      <c r="AC339" s="82"/>
      <c r="AD339" s="82"/>
      <c r="AE339" s="82"/>
      <c r="AF339" s="82"/>
      <c r="AG339" s="82"/>
      <c r="AH339" s="308">
        <v>2030</v>
      </c>
      <c r="AI339" s="1179">
        <v>4.8525623237580869E-2</v>
      </c>
      <c r="AJ339" s="99">
        <v>0.18255892617449701</v>
      </c>
      <c r="AK339" s="99">
        <v>0.25679000000000002</v>
      </c>
      <c r="AL339" s="1177">
        <v>0.26813380536912801</v>
      </c>
      <c r="AM339" s="99">
        <v>0.24677324966443001</v>
      </c>
      <c r="AN339" s="99">
        <v>0.32445691006711402</v>
      </c>
      <c r="AO339" s="1178">
        <v>0.21449600402684599</v>
      </c>
      <c r="AP339" s="99">
        <f t="shared" si="82"/>
        <v>0</v>
      </c>
      <c r="AQ339" s="99">
        <v>3.7440000000000001E-2</v>
      </c>
      <c r="AR339" s="99">
        <v>7.92E-3</v>
      </c>
      <c r="AS339" s="86"/>
      <c r="AT339" s="639" t="s">
        <v>764</v>
      </c>
      <c r="AU339" s="86"/>
      <c r="AV339" s="86"/>
      <c r="AW339" s="82"/>
      <c r="AX339" s="86"/>
      <c r="AY339" s="86"/>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A339" s="82"/>
      <c r="CB339" s="82"/>
      <c r="CC339" s="82"/>
      <c r="CD339" s="82"/>
    </row>
    <row r="340" spans="1:82" ht="18.5" x14ac:dyDescent="0.45">
      <c r="A340" s="242"/>
      <c r="B340" s="242"/>
      <c r="C340" s="242"/>
      <c r="D340" s="242"/>
      <c r="E340" s="242"/>
      <c r="F340" s="242"/>
      <c r="G340" s="242"/>
      <c r="H340" s="242"/>
      <c r="I340" s="242"/>
      <c r="J340" s="242"/>
      <c r="K340" s="242"/>
      <c r="L340" s="242"/>
      <c r="M340" s="242"/>
      <c r="N340" s="242"/>
      <c r="O340" s="242"/>
      <c r="P340" s="242"/>
      <c r="Q340" s="242"/>
      <c r="R340" s="242"/>
      <c r="S340" s="242"/>
      <c r="T340" s="242"/>
      <c r="U340" s="242"/>
      <c r="V340" s="242"/>
      <c r="W340" s="82"/>
      <c r="X340" s="82"/>
      <c r="Y340" s="82"/>
      <c r="Z340" s="82"/>
      <c r="AA340" s="82"/>
      <c r="AB340" s="82"/>
      <c r="AC340" s="82"/>
      <c r="AD340" s="82"/>
      <c r="AE340" s="82"/>
      <c r="AF340" s="82"/>
      <c r="AG340" s="82"/>
      <c r="AH340" s="309">
        <v>2031</v>
      </c>
      <c r="AI340" s="1179">
        <v>4.0770092536060315E-2</v>
      </c>
      <c r="AJ340" s="99">
        <v>0.18255892617449701</v>
      </c>
      <c r="AK340" s="99">
        <v>0.25679000000000002</v>
      </c>
      <c r="AL340" s="1177">
        <v>0.26813380536912801</v>
      </c>
      <c r="AM340" s="99">
        <v>0.24677324966443001</v>
      </c>
      <c r="AN340" s="99">
        <v>0.32445691006711402</v>
      </c>
      <c r="AO340" s="1178">
        <v>0.21449600402684599</v>
      </c>
      <c r="AP340" s="99">
        <f t="shared" si="82"/>
        <v>0</v>
      </c>
      <c r="AQ340" s="99">
        <v>3.7440000000000001E-2</v>
      </c>
      <c r="AR340" s="99">
        <v>7.92E-3</v>
      </c>
      <c r="AS340" s="86"/>
      <c r="AT340" s="639" t="s">
        <v>764</v>
      </c>
      <c r="AU340" s="86"/>
      <c r="AV340" s="86"/>
      <c r="AW340" s="82"/>
      <c r="AX340" s="86"/>
      <c r="AY340" s="86"/>
      <c r="AZ340" s="82"/>
      <c r="BA340" s="82"/>
      <c r="BB340" s="82"/>
      <c r="BC340" s="82"/>
      <c r="BD340" s="82"/>
      <c r="BE340" s="82"/>
      <c r="BF340" s="82"/>
      <c r="BG340" s="82"/>
      <c r="BH340" s="82"/>
      <c r="BI340" s="82"/>
      <c r="BJ340" s="82"/>
      <c r="BK340" s="82"/>
      <c r="BL340" s="82"/>
      <c r="BM340" s="82"/>
      <c r="BN340" s="82"/>
      <c r="BO340" s="82"/>
      <c r="BP340" s="82"/>
      <c r="BQ340" s="82"/>
      <c r="BR340" s="82"/>
      <c r="BS340" s="82"/>
      <c r="BT340" s="82"/>
      <c r="BU340" s="82"/>
      <c r="BV340" s="82"/>
      <c r="BW340" s="82"/>
      <c r="BX340" s="82"/>
      <c r="BY340" s="82"/>
      <c r="BZ340" s="82"/>
      <c r="CA340" s="82"/>
      <c r="CB340" s="82"/>
      <c r="CC340" s="82"/>
      <c r="CD340" s="82"/>
    </row>
    <row r="341" spans="1:82" ht="18.5" x14ac:dyDescent="0.45">
      <c r="A341" s="242"/>
      <c r="B341" s="242"/>
      <c r="C341" s="242"/>
      <c r="D341" s="242"/>
      <c r="E341" s="242"/>
      <c r="F341" s="242"/>
      <c r="G341" s="242"/>
      <c r="H341" s="242"/>
      <c r="I341" s="242"/>
      <c r="J341" s="242"/>
      <c r="K341" s="242"/>
      <c r="L341" s="242"/>
      <c r="M341" s="242"/>
      <c r="N341" s="242"/>
      <c r="O341" s="242"/>
      <c r="P341" s="242"/>
      <c r="Q341" s="242"/>
      <c r="R341" s="242"/>
      <c r="S341" s="242"/>
      <c r="T341" s="242"/>
      <c r="U341" s="242"/>
      <c r="V341" s="242"/>
      <c r="W341" s="82"/>
      <c r="X341" s="82"/>
      <c r="Y341" s="82"/>
      <c r="Z341" s="82"/>
      <c r="AA341" s="82"/>
      <c r="AB341" s="82"/>
      <c r="AC341" s="82"/>
      <c r="AD341" s="82"/>
      <c r="AE341" s="82"/>
      <c r="AF341" s="82"/>
      <c r="AG341" s="82"/>
      <c r="AH341" s="98">
        <v>2032</v>
      </c>
      <c r="AI341" s="1179">
        <v>3.2109307127989518E-2</v>
      </c>
      <c r="AJ341" s="99">
        <v>0.18255892617449701</v>
      </c>
      <c r="AK341" s="99">
        <v>0.25679000000000002</v>
      </c>
      <c r="AL341" s="1177">
        <v>0.26813380536912801</v>
      </c>
      <c r="AM341" s="99">
        <v>0.24677324966443001</v>
      </c>
      <c r="AN341" s="99">
        <v>0.32445691006711402</v>
      </c>
      <c r="AO341" s="1178">
        <v>0.21449600402684599</v>
      </c>
      <c r="AP341" s="99">
        <f t="shared" si="82"/>
        <v>0</v>
      </c>
      <c r="AQ341" s="99">
        <v>3.7440000000000001E-2</v>
      </c>
      <c r="AR341" s="99">
        <v>7.92E-3</v>
      </c>
      <c r="AS341" s="86"/>
      <c r="AT341" s="639" t="s">
        <v>764</v>
      </c>
      <c r="AU341" s="86"/>
      <c r="AV341" s="86"/>
      <c r="AW341" s="82"/>
      <c r="AX341" s="86"/>
      <c r="AY341" s="86"/>
      <c r="AZ341" s="82"/>
      <c r="BA341" s="82"/>
      <c r="BB341" s="82"/>
      <c r="BC341" s="82"/>
      <c r="BD341" s="82"/>
      <c r="BE341" s="82"/>
      <c r="BF341" s="82"/>
      <c r="BG341" s="82"/>
      <c r="BH341" s="82"/>
      <c r="BI341" s="82"/>
      <c r="BJ341" s="82"/>
      <c r="BK341" s="82"/>
      <c r="BL341" s="82"/>
      <c r="BM341" s="82"/>
      <c r="BN341" s="82"/>
      <c r="BO341" s="82"/>
      <c r="BP341" s="82"/>
      <c r="BQ341" s="82"/>
      <c r="BR341" s="82"/>
      <c r="BS341" s="82"/>
      <c r="BT341" s="82"/>
      <c r="BU341" s="82"/>
      <c r="BV341" s="82"/>
      <c r="BW341" s="82"/>
      <c r="BX341" s="82"/>
      <c r="BY341" s="82"/>
      <c r="BZ341" s="82"/>
      <c r="CA341" s="82"/>
      <c r="CB341" s="82"/>
      <c r="CC341" s="82"/>
      <c r="CD341" s="82"/>
    </row>
    <row r="342" spans="1:82" ht="18.5" x14ac:dyDescent="0.45">
      <c r="A342" s="242"/>
      <c r="B342" s="242"/>
      <c r="C342" s="242"/>
      <c r="D342" s="242"/>
      <c r="E342" s="242"/>
      <c r="F342" s="242"/>
      <c r="G342" s="242"/>
      <c r="H342" s="242"/>
      <c r="I342" s="242"/>
      <c r="J342" s="242"/>
      <c r="K342" s="242"/>
      <c r="L342" s="242"/>
      <c r="M342" s="242"/>
      <c r="N342" s="242"/>
      <c r="O342" s="242"/>
      <c r="P342" s="242"/>
      <c r="Q342" s="242"/>
      <c r="R342" s="242"/>
      <c r="S342" s="242"/>
      <c r="T342" s="242"/>
      <c r="U342" s="242"/>
      <c r="V342" s="242"/>
      <c r="W342" s="82"/>
      <c r="X342" s="82"/>
      <c r="Y342" s="82"/>
      <c r="Z342" s="82"/>
      <c r="AA342" s="82"/>
      <c r="AB342" s="82"/>
      <c r="AC342" s="82"/>
      <c r="AD342" s="82"/>
      <c r="AE342" s="82"/>
      <c r="AF342" s="82"/>
      <c r="AG342" s="82"/>
      <c r="AH342" s="308">
        <v>2033</v>
      </c>
      <c r="AI342" s="1179">
        <v>2.548470064976013E-2</v>
      </c>
      <c r="AJ342" s="99">
        <v>0.18255892617449701</v>
      </c>
      <c r="AK342" s="99">
        <v>0.25679000000000002</v>
      </c>
      <c r="AL342" s="1177">
        <v>0.26813380536912801</v>
      </c>
      <c r="AM342" s="99">
        <v>0.24677324966443001</v>
      </c>
      <c r="AN342" s="99">
        <v>0.32445691006711402</v>
      </c>
      <c r="AO342" s="1178">
        <v>0.21449600402684599</v>
      </c>
      <c r="AP342" s="99">
        <f t="shared" si="82"/>
        <v>0</v>
      </c>
      <c r="AQ342" s="99">
        <v>3.7440000000000001E-2</v>
      </c>
      <c r="AR342" s="99">
        <v>7.92E-3</v>
      </c>
      <c r="AS342" s="86"/>
      <c r="AT342" s="639" t="s">
        <v>764</v>
      </c>
      <c r="AU342" s="86"/>
      <c r="AV342" s="86"/>
      <c r="AW342" s="82"/>
      <c r="AX342" s="86"/>
      <c r="AY342" s="86"/>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A342" s="82"/>
      <c r="CB342" s="82"/>
      <c r="CC342" s="82"/>
      <c r="CD342" s="82"/>
    </row>
    <row r="343" spans="1:82" ht="18.5" x14ac:dyDescent="0.45">
      <c r="A343" s="242"/>
      <c r="B343" s="242"/>
      <c r="C343" s="242"/>
      <c r="D343" s="242"/>
      <c r="E343" s="242"/>
      <c r="F343" s="242"/>
      <c r="G343" s="242"/>
      <c r="H343" s="242"/>
      <c r="I343" s="242"/>
      <c r="J343" s="242"/>
      <c r="K343" s="242"/>
      <c r="L343" s="242"/>
      <c r="M343" s="242"/>
      <c r="N343" s="242"/>
      <c r="O343" s="242"/>
      <c r="P343" s="242"/>
      <c r="Q343" s="242"/>
      <c r="R343" s="242"/>
      <c r="S343" s="242"/>
      <c r="T343" s="242"/>
      <c r="U343" s="242"/>
      <c r="V343" s="242"/>
      <c r="W343" s="82"/>
      <c r="X343" s="82"/>
      <c r="Y343" s="82"/>
      <c r="Z343" s="82"/>
      <c r="AA343" s="82"/>
      <c r="AB343" s="82"/>
      <c r="AC343" s="82"/>
      <c r="AD343" s="82"/>
      <c r="AE343" s="82"/>
      <c r="AF343" s="82"/>
      <c r="AG343" s="82"/>
      <c r="AH343" s="309">
        <v>2034</v>
      </c>
      <c r="AI343" s="1179">
        <v>2.0498765387998118E-2</v>
      </c>
      <c r="AJ343" s="99">
        <v>0.18255892617449701</v>
      </c>
      <c r="AK343" s="99">
        <v>0.25679000000000002</v>
      </c>
      <c r="AL343" s="1177">
        <v>0.26813380536912801</v>
      </c>
      <c r="AM343" s="99">
        <v>0.24677324966443001</v>
      </c>
      <c r="AN343" s="99">
        <v>0.32445691006711402</v>
      </c>
      <c r="AO343" s="1178">
        <v>0.21449600402684599</v>
      </c>
      <c r="AP343" s="99">
        <f t="shared" si="82"/>
        <v>0</v>
      </c>
      <c r="AQ343" s="99">
        <v>3.7440000000000001E-2</v>
      </c>
      <c r="AR343" s="99">
        <v>7.92E-3</v>
      </c>
      <c r="AS343" s="86"/>
      <c r="AT343" s="639" t="s">
        <v>764</v>
      </c>
      <c r="AU343" s="86"/>
      <c r="AV343" s="86"/>
      <c r="AW343" s="82"/>
      <c r="AX343" s="86"/>
      <c r="AY343" s="86"/>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A343" s="82"/>
      <c r="CB343" s="82"/>
      <c r="CC343" s="82"/>
      <c r="CD343" s="82"/>
    </row>
    <row r="344" spans="1:82" ht="18.5" x14ac:dyDescent="0.45">
      <c r="A344" s="242"/>
      <c r="B344" s="242"/>
      <c r="C344" s="242"/>
      <c r="D344" s="242"/>
      <c r="E344" s="242"/>
      <c r="F344" s="242"/>
      <c r="G344" s="242"/>
      <c r="H344" s="242"/>
      <c r="I344" s="242"/>
      <c r="J344" s="242"/>
      <c r="K344" s="242"/>
      <c r="L344" s="242"/>
      <c r="M344" s="242"/>
      <c r="N344" s="242"/>
      <c r="O344" s="242"/>
      <c r="P344" s="242"/>
      <c r="Q344" s="242"/>
      <c r="R344" s="242"/>
      <c r="S344" s="242"/>
      <c r="T344" s="242"/>
      <c r="U344" s="242"/>
      <c r="V344" s="242"/>
      <c r="W344" s="82"/>
      <c r="X344" s="82"/>
      <c r="Y344" s="82"/>
      <c r="Z344" s="82"/>
      <c r="AA344" s="82"/>
      <c r="AB344" s="82"/>
      <c r="AC344" s="82"/>
      <c r="AD344" s="82"/>
      <c r="AE344" s="82"/>
      <c r="AF344" s="82"/>
      <c r="AG344" s="82"/>
      <c r="AH344" s="98">
        <v>2035</v>
      </c>
      <c r="AI344" s="1179">
        <v>1.9773591035081615E-2</v>
      </c>
      <c r="AJ344" s="99">
        <v>0.18255892617449701</v>
      </c>
      <c r="AK344" s="99">
        <v>0.25679000000000002</v>
      </c>
      <c r="AL344" s="1177">
        <v>0.26813380536912801</v>
      </c>
      <c r="AM344" s="99">
        <v>0.24677324966443001</v>
      </c>
      <c r="AN344" s="99">
        <v>0.32445691006711402</v>
      </c>
      <c r="AO344" s="1178">
        <v>0.21449600402684599</v>
      </c>
      <c r="AP344" s="99">
        <f t="shared" si="82"/>
        <v>0</v>
      </c>
      <c r="AQ344" s="99">
        <v>3.7440000000000001E-2</v>
      </c>
      <c r="AR344" s="99">
        <v>7.92E-3</v>
      </c>
      <c r="AS344" s="86"/>
      <c r="AT344" s="639" t="s">
        <v>764</v>
      </c>
      <c r="AU344" s="86"/>
      <c r="AV344" s="86"/>
      <c r="AW344" s="82"/>
      <c r="AX344" s="86"/>
      <c r="AY344" s="86"/>
      <c r="AZ344" s="82"/>
      <c r="BA344" s="82"/>
      <c r="BB344" s="82"/>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A344" s="82"/>
      <c r="CB344" s="82"/>
      <c r="CC344" s="82"/>
      <c r="CD344" s="82"/>
    </row>
    <row r="345" spans="1:82" ht="18.5" x14ac:dyDescent="0.45">
      <c r="A345" s="242"/>
      <c r="B345" s="242"/>
      <c r="C345" s="242"/>
      <c r="D345" s="242"/>
      <c r="E345" s="242"/>
      <c r="F345" s="242"/>
      <c r="G345" s="242"/>
      <c r="H345" s="242"/>
      <c r="I345" s="242"/>
      <c r="J345" s="242"/>
      <c r="K345" s="242"/>
      <c r="L345" s="242"/>
      <c r="M345" s="242"/>
      <c r="N345" s="242"/>
      <c r="O345" s="242"/>
      <c r="P345" s="242"/>
      <c r="Q345" s="242"/>
      <c r="R345" s="242"/>
      <c r="S345" s="242"/>
      <c r="T345" s="242"/>
      <c r="U345" s="242"/>
      <c r="V345" s="242"/>
      <c r="W345" s="82"/>
      <c r="X345" s="82"/>
      <c r="Y345" s="82"/>
      <c r="Z345" s="82"/>
      <c r="AA345" s="82"/>
      <c r="AB345" s="82"/>
      <c r="AC345" s="82"/>
      <c r="AD345" s="82"/>
      <c r="AE345" s="82"/>
      <c r="AF345" s="82"/>
      <c r="AG345" s="82"/>
      <c r="AH345" s="308">
        <v>2036</v>
      </c>
      <c r="AI345" s="1179">
        <v>1.927131879814032E-2</v>
      </c>
      <c r="AJ345" s="99">
        <v>0.18255892617449701</v>
      </c>
      <c r="AK345" s="99">
        <v>0.25679000000000002</v>
      </c>
      <c r="AL345" s="1177">
        <v>0.26813380536912801</v>
      </c>
      <c r="AM345" s="99">
        <v>0.24677324966443001</v>
      </c>
      <c r="AN345" s="99">
        <v>0.32445691006711402</v>
      </c>
      <c r="AO345" s="1178">
        <v>0.21449600402684599</v>
      </c>
      <c r="AP345" s="99">
        <f t="shared" si="82"/>
        <v>0</v>
      </c>
      <c r="AQ345" s="99">
        <v>3.7440000000000001E-2</v>
      </c>
      <c r="AR345" s="99">
        <v>7.92E-3</v>
      </c>
      <c r="AS345" s="86"/>
      <c r="AT345" s="639" t="s">
        <v>764</v>
      </c>
      <c r="AU345" s="86"/>
      <c r="AV345" s="86"/>
      <c r="AW345" s="82"/>
      <c r="AX345" s="86"/>
      <c r="AY345" s="86"/>
      <c r="AZ345" s="82"/>
      <c r="BA345" s="82"/>
      <c r="BB345" s="82"/>
      <c r="BC345" s="82"/>
      <c r="BD345" s="82"/>
      <c r="BE345" s="82"/>
      <c r="BF345" s="82"/>
      <c r="BG345" s="82"/>
      <c r="BH345" s="82"/>
      <c r="BI345" s="82"/>
      <c r="BJ345" s="82"/>
      <c r="BK345" s="82"/>
      <c r="BL345" s="82"/>
      <c r="BM345" s="82"/>
      <c r="BN345" s="82"/>
      <c r="BO345" s="82"/>
      <c r="BP345" s="82"/>
      <c r="BQ345" s="82"/>
      <c r="BR345" s="82"/>
      <c r="BS345" s="82"/>
      <c r="BT345" s="82"/>
      <c r="BU345" s="82"/>
      <c r="BV345" s="82"/>
      <c r="BW345" s="82"/>
      <c r="BX345" s="82"/>
      <c r="BY345" s="82"/>
      <c r="BZ345" s="82"/>
      <c r="CA345" s="82"/>
      <c r="CB345" s="82"/>
      <c r="CC345" s="82"/>
      <c r="CD345" s="82"/>
    </row>
    <row r="346" spans="1:82" ht="18.5" x14ac:dyDescent="0.45">
      <c r="A346" s="242"/>
      <c r="B346" s="242"/>
      <c r="C346" s="242"/>
      <c r="D346" s="242"/>
      <c r="E346" s="242"/>
      <c r="F346" s="242"/>
      <c r="G346" s="242"/>
      <c r="H346" s="242"/>
      <c r="I346" s="242"/>
      <c r="J346" s="242"/>
      <c r="K346" s="242"/>
      <c r="L346" s="242"/>
      <c r="M346" s="242"/>
      <c r="N346" s="242"/>
      <c r="O346" s="242"/>
      <c r="P346" s="242"/>
      <c r="Q346" s="242"/>
      <c r="R346" s="242"/>
      <c r="S346" s="242"/>
      <c r="T346" s="242"/>
      <c r="U346" s="242"/>
      <c r="V346" s="242"/>
      <c r="W346" s="82"/>
      <c r="X346" s="82"/>
      <c r="Y346" s="82"/>
      <c r="Z346" s="82"/>
      <c r="AA346" s="82"/>
      <c r="AB346" s="82"/>
      <c r="AC346" s="82"/>
      <c r="AD346" s="82"/>
      <c r="AE346" s="82"/>
      <c r="AF346" s="82"/>
      <c r="AG346" s="82"/>
      <c r="AH346" s="309">
        <v>2037</v>
      </c>
      <c r="AI346" s="1179">
        <v>1.8001716292609996E-2</v>
      </c>
      <c r="AJ346" s="99">
        <v>0.18255892617449701</v>
      </c>
      <c r="AK346" s="99">
        <v>0.25679000000000002</v>
      </c>
      <c r="AL346" s="1177">
        <v>0.26813380536912801</v>
      </c>
      <c r="AM346" s="99">
        <v>0.24677324966443001</v>
      </c>
      <c r="AN346" s="99">
        <v>0.32445691006711402</v>
      </c>
      <c r="AO346" s="1178">
        <v>0.21449600402684599</v>
      </c>
      <c r="AP346" s="99">
        <f t="shared" si="82"/>
        <v>0</v>
      </c>
      <c r="AQ346" s="99">
        <v>3.7440000000000001E-2</v>
      </c>
      <c r="AR346" s="99">
        <v>7.92E-3</v>
      </c>
      <c r="AS346" s="86"/>
      <c r="AT346" s="639" t="s">
        <v>764</v>
      </c>
      <c r="AU346" s="86"/>
      <c r="AV346" s="86"/>
      <c r="AW346" s="82"/>
      <c r="AX346" s="86"/>
      <c r="AY346" s="86"/>
      <c r="AZ346" s="82"/>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A346" s="82"/>
      <c r="CB346" s="82"/>
      <c r="CC346" s="82"/>
      <c r="CD346" s="82"/>
    </row>
    <row r="347" spans="1:82" ht="18.5" x14ac:dyDescent="0.45">
      <c r="A347" s="242"/>
      <c r="B347" s="242"/>
      <c r="C347" s="242"/>
      <c r="D347" s="242"/>
      <c r="E347" s="242"/>
      <c r="F347" s="242"/>
      <c r="G347" s="242"/>
      <c r="H347" s="242"/>
      <c r="I347" s="242"/>
      <c r="J347" s="242"/>
      <c r="K347" s="242"/>
      <c r="L347" s="242"/>
      <c r="M347" s="242"/>
      <c r="N347" s="242"/>
      <c r="O347" s="242"/>
      <c r="P347" s="242"/>
      <c r="Q347" s="242"/>
      <c r="R347" s="242"/>
      <c r="S347" s="242"/>
      <c r="T347" s="242"/>
      <c r="U347" s="242"/>
      <c r="V347" s="242"/>
      <c r="W347" s="82"/>
      <c r="X347" s="82"/>
      <c r="Y347" s="82"/>
      <c r="Z347" s="82"/>
      <c r="AA347" s="82"/>
      <c r="AB347" s="82"/>
      <c r="AC347" s="82"/>
      <c r="AD347" s="82"/>
      <c r="AE347" s="82"/>
      <c r="AF347" s="82"/>
      <c r="AG347" s="82"/>
      <c r="AH347" s="98">
        <v>2038</v>
      </c>
      <c r="AI347" s="1179">
        <v>1.7571283036100314E-2</v>
      </c>
      <c r="AJ347" s="99">
        <v>0.18255892617449701</v>
      </c>
      <c r="AK347" s="99">
        <v>0.25679000000000002</v>
      </c>
      <c r="AL347" s="1177">
        <v>0.26813380536912801</v>
      </c>
      <c r="AM347" s="99">
        <v>0.24677324966443001</v>
      </c>
      <c r="AN347" s="99">
        <v>0.32445691006711402</v>
      </c>
      <c r="AO347" s="1178">
        <v>0.21449600402684599</v>
      </c>
      <c r="AP347" s="99">
        <f t="shared" si="82"/>
        <v>0</v>
      </c>
      <c r="AQ347" s="99">
        <v>3.7440000000000001E-2</v>
      </c>
      <c r="AR347" s="99">
        <v>7.92E-3</v>
      </c>
      <c r="AS347" s="86"/>
      <c r="AT347" s="639" t="s">
        <v>764</v>
      </c>
      <c r="AU347" s="86"/>
      <c r="AV347" s="86"/>
      <c r="AW347" s="82"/>
      <c r="AX347" s="86"/>
      <c r="AY347" s="86"/>
      <c r="AZ347" s="82"/>
      <c r="BA347" s="82"/>
      <c r="BB347" s="82"/>
      <c r="BC347" s="82"/>
      <c r="BD347" s="82"/>
      <c r="BE347" s="82"/>
      <c r="BF347" s="82"/>
      <c r="BG347" s="82"/>
      <c r="BH347" s="82"/>
      <c r="BI347" s="82"/>
      <c r="BJ347" s="82"/>
      <c r="BK347" s="82"/>
      <c r="BL347" s="82"/>
      <c r="BM347" s="82"/>
      <c r="BN347" s="82"/>
      <c r="BO347" s="82"/>
      <c r="BP347" s="82"/>
      <c r="BQ347" s="82"/>
      <c r="BR347" s="82"/>
      <c r="BS347" s="82"/>
      <c r="BT347" s="82"/>
      <c r="BU347" s="82"/>
      <c r="BV347" s="82"/>
      <c r="BW347" s="82"/>
      <c r="BX347" s="82"/>
      <c r="BY347" s="82"/>
      <c r="BZ347" s="82"/>
      <c r="CA347" s="82"/>
      <c r="CB347" s="82"/>
      <c r="CC347" s="82"/>
      <c r="CD347" s="82"/>
    </row>
    <row r="348" spans="1:82" ht="18.5" x14ac:dyDescent="0.45">
      <c r="A348" s="75"/>
      <c r="B348" s="76"/>
      <c r="C348" s="76"/>
      <c r="D348" s="76"/>
      <c r="E348" s="76"/>
      <c r="F348" s="76"/>
      <c r="G348" s="77"/>
      <c r="H348" s="78"/>
      <c r="I348" s="78"/>
      <c r="J348" s="78"/>
      <c r="K348" s="79"/>
      <c r="L348" s="79"/>
      <c r="M348" s="79"/>
      <c r="N348" s="80"/>
      <c r="O348" s="80"/>
      <c r="P348" s="81"/>
      <c r="Q348" s="81"/>
      <c r="R348" s="82"/>
      <c r="S348" s="82"/>
      <c r="T348" s="82"/>
      <c r="U348" s="75"/>
      <c r="V348" s="82"/>
      <c r="W348" s="82"/>
      <c r="X348" s="82"/>
      <c r="Y348" s="82"/>
      <c r="Z348" s="82"/>
      <c r="AA348" s="82"/>
      <c r="AB348" s="82"/>
      <c r="AC348" s="82"/>
      <c r="AD348" s="82"/>
      <c r="AE348" s="82"/>
      <c r="AF348" s="82"/>
      <c r="AG348" s="82"/>
      <c r="AH348" s="308">
        <v>2039</v>
      </c>
      <c r="AI348" s="1179">
        <v>1.6518990683179278E-2</v>
      </c>
      <c r="AJ348" s="99">
        <v>0.18255892617449701</v>
      </c>
      <c r="AK348" s="99">
        <v>0.25679000000000002</v>
      </c>
      <c r="AL348" s="1177">
        <v>0.26813380536912801</v>
      </c>
      <c r="AM348" s="99">
        <v>0.24677324966443001</v>
      </c>
      <c r="AN348" s="99">
        <v>0.32445691006711402</v>
      </c>
      <c r="AO348" s="1178">
        <v>0.21449600402684599</v>
      </c>
      <c r="AP348" s="99">
        <f t="shared" si="82"/>
        <v>0</v>
      </c>
      <c r="AQ348" s="99">
        <v>3.7440000000000001E-2</v>
      </c>
      <c r="AR348" s="99">
        <v>7.92E-3</v>
      </c>
      <c r="AS348" s="86"/>
      <c r="AT348" s="639" t="s">
        <v>764</v>
      </c>
      <c r="AU348" s="86"/>
      <c r="AV348" s="86"/>
      <c r="AW348" s="82"/>
      <c r="AX348" s="86"/>
      <c r="AY348" s="86"/>
      <c r="AZ348" s="82"/>
      <c r="BA348" s="82"/>
      <c r="BB348" s="82"/>
      <c r="BC348" s="82"/>
      <c r="BD348" s="82"/>
      <c r="BE348" s="82"/>
      <c r="BF348" s="82"/>
      <c r="BG348" s="82"/>
      <c r="BH348" s="82"/>
      <c r="BI348" s="82"/>
      <c r="BJ348" s="82"/>
      <c r="BK348" s="82"/>
      <c r="BL348" s="82"/>
      <c r="BM348" s="82"/>
      <c r="BN348" s="82"/>
      <c r="BO348" s="82"/>
      <c r="BP348" s="82"/>
      <c r="BQ348" s="82"/>
      <c r="BR348" s="82"/>
      <c r="BS348" s="82"/>
      <c r="BT348" s="82"/>
      <c r="BU348" s="82"/>
      <c r="BV348" s="82"/>
      <c r="BW348" s="82"/>
      <c r="BX348" s="82"/>
      <c r="BY348" s="82"/>
      <c r="BZ348" s="82"/>
      <c r="CA348" s="82"/>
      <c r="CB348" s="82"/>
      <c r="CC348" s="82"/>
      <c r="CD348" s="82"/>
    </row>
    <row r="349" spans="1:82" ht="18.5" x14ac:dyDescent="0.45">
      <c r="A349" s="75"/>
      <c r="B349" s="76"/>
      <c r="C349" s="76"/>
      <c r="D349" s="76"/>
      <c r="E349" s="76"/>
      <c r="F349" s="76"/>
      <c r="G349" s="77"/>
      <c r="H349" s="78"/>
      <c r="I349" s="78"/>
      <c r="J349" s="78"/>
      <c r="K349" s="79"/>
      <c r="L349" s="79"/>
      <c r="M349" s="79"/>
      <c r="N349" s="80"/>
      <c r="O349" s="80"/>
      <c r="P349" s="81"/>
      <c r="Q349" s="81"/>
      <c r="R349" s="82"/>
      <c r="S349" s="82"/>
      <c r="T349" s="82"/>
      <c r="U349" s="75"/>
      <c r="V349" s="82"/>
      <c r="W349" s="82"/>
      <c r="X349" s="82"/>
      <c r="Y349" s="82"/>
      <c r="Z349" s="82"/>
      <c r="AA349" s="82"/>
      <c r="AB349" s="82"/>
      <c r="AC349" s="82"/>
      <c r="AD349" s="82"/>
      <c r="AE349" s="82"/>
      <c r="AF349" s="82"/>
      <c r="AG349" s="82"/>
      <c r="AH349" s="309">
        <v>2040</v>
      </c>
      <c r="AI349" s="1179">
        <v>1.573913722849957E-2</v>
      </c>
      <c r="AJ349" s="99">
        <v>0.18255892617449701</v>
      </c>
      <c r="AK349" s="99">
        <v>0.25679000000000002</v>
      </c>
      <c r="AL349" s="1177">
        <v>0.26813380536912801</v>
      </c>
      <c r="AM349" s="99">
        <v>0.24677324966443001</v>
      </c>
      <c r="AN349" s="99">
        <v>0.32445691006711402</v>
      </c>
      <c r="AO349" s="1178">
        <v>0.21449600402684599</v>
      </c>
      <c r="AP349" s="99">
        <f t="shared" si="82"/>
        <v>0</v>
      </c>
      <c r="AQ349" s="99">
        <v>3.7440000000000001E-2</v>
      </c>
      <c r="AR349" s="99">
        <v>7.92E-3</v>
      </c>
      <c r="AS349" s="86"/>
      <c r="AT349" s="639" t="s">
        <v>764</v>
      </c>
      <c r="AU349" s="86"/>
      <c r="AV349" s="86"/>
      <c r="AW349" s="82"/>
      <c r="AX349" s="86"/>
      <c r="AY349" s="86"/>
      <c r="AZ349" s="82"/>
      <c r="BA349" s="82"/>
      <c r="BB349" s="82"/>
      <c r="BC349" s="82"/>
      <c r="BD349" s="82"/>
      <c r="BE349" s="82"/>
      <c r="BF349" s="82"/>
      <c r="BG349" s="82"/>
      <c r="BH349" s="82"/>
      <c r="BI349" s="82"/>
      <c r="BJ349" s="82"/>
      <c r="BK349" s="82"/>
      <c r="BL349" s="82"/>
      <c r="BM349" s="82"/>
      <c r="BN349" s="82"/>
      <c r="BO349" s="82"/>
      <c r="BP349" s="82"/>
      <c r="BQ349" s="82"/>
      <c r="BR349" s="82"/>
      <c r="BS349" s="82"/>
      <c r="BT349" s="82"/>
      <c r="BU349" s="82"/>
      <c r="BV349" s="82"/>
      <c r="BW349" s="82"/>
      <c r="BX349" s="82"/>
      <c r="BY349" s="82"/>
      <c r="BZ349" s="82"/>
      <c r="CA349" s="82"/>
      <c r="CB349" s="82"/>
      <c r="CC349" s="82"/>
      <c r="CD349" s="82"/>
    </row>
    <row r="350" spans="1:82" ht="18.5" x14ac:dyDescent="0.45">
      <c r="A350" s="75"/>
      <c r="B350" s="76"/>
      <c r="C350" s="76"/>
      <c r="D350" s="76"/>
      <c r="E350" s="76"/>
      <c r="F350" s="76"/>
      <c r="G350" s="77"/>
      <c r="H350" s="78"/>
      <c r="I350" s="78"/>
      <c r="J350" s="78"/>
      <c r="K350" s="79"/>
      <c r="L350" s="79"/>
      <c r="M350" s="79"/>
      <c r="N350" s="80"/>
      <c r="O350" s="80"/>
      <c r="P350" s="81"/>
      <c r="Q350" s="81"/>
      <c r="R350" s="82"/>
      <c r="S350" s="82"/>
      <c r="T350" s="82"/>
      <c r="U350" s="75"/>
      <c r="V350" s="82"/>
      <c r="W350" s="82"/>
      <c r="X350" s="82"/>
      <c r="Y350" s="82"/>
      <c r="Z350" s="82"/>
      <c r="AA350" s="82"/>
      <c r="AB350" s="82"/>
      <c r="AC350" s="82"/>
      <c r="AD350" s="82"/>
      <c r="AE350" s="82"/>
      <c r="AF350" s="82"/>
      <c r="AG350" s="82"/>
      <c r="AH350" s="98">
        <v>2041</v>
      </c>
      <c r="AI350" s="1179">
        <v>1.5003872418862238E-2</v>
      </c>
      <c r="AJ350" s="99">
        <v>0.18255892617449701</v>
      </c>
      <c r="AK350" s="99">
        <v>0.25679000000000002</v>
      </c>
      <c r="AL350" s="1177">
        <v>0.26813380536912801</v>
      </c>
      <c r="AM350" s="99">
        <v>0.24677324966443001</v>
      </c>
      <c r="AN350" s="99">
        <v>0.32445691006711402</v>
      </c>
      <c r="AO350" s="1178">
        <v>0.21449600402684599</v>
      </c>
      <c r="AP350" s="99">
        <f t="shared" si="82"/>
        <v>0</v>
      </c>
      <c r="AQ350" s="99">
        <v>3.7440000000000001E-2</v>
      </c>
      <c r="AR350" s="99">
        <v>7.92E-3</v>
      </c>
      <c r="AS350" s="86"/>
      <c r="AT350" s="639" t="s">
        <v>764</v>
      </c>
      <c r="AU350" s="86"/>
      <c r="AV350" s="86"/>
      <c r="AW350" s="82"/>
      <c r="AX350" s="86"/>
      <c r="AY350" s="86"/>
      <c r="AZ350" s="82"/>
      <c r="BA350" s="82"/>
      <c r="BB350" s="82"/>
      <c r="BC350" s="82"/>
      <c r="BD350" s="82"/>
      <c r="BE350" s="82"/>
      <c r="BF350" s="82"/>
      <c r="BG350" s="82"/>
      <c r="BH350" s="82"/>
      <c r="BI350" s="82"/>
      <c r="BJ350" s="82"/>
      <c r="BK350" s="82"/>
      <c r="BL350" s="82"/>
      <c r="BM350" s="82"/>
      <c r="BN350" s="82"/>
      <c r="BO350" s="82"/>
      <c r="BP350" s="82"/>
      <c r="BQ350" s="82"/>
      <c r="BR350" s="82"/>
      <c r="BS350" s="82"/>
      <c r="BT350" s="82"/>
      <c r="BU350" s="82"/>
      <c r="BV350" s="82"/>
      <c r="BW350" s="82"/>
      <c r="BX350" s="82"/>
      <c r="BY350" s="82"/>
      <c r="BZ350" s="82"/>
      <c r="CA350" s="82"/>
      <c r="CB350" s="82"/>
      <c r="CC350" s="82"/>
      <c r="CD350" s="82"/>
    </row>
    <row r="351" spans="1:82" ht="18.5" x14ac:dyDescent="0.45">
      <c r="A351" s="75"/>
      <c r="B351" s="76"/>
      <c r="C351" s="76"/>
      <c r="D351" s="76"/>
      <c r="E351" s="76"/>
      <c r="F351" s="76"/>
      <c r="G351" s="77"/>
      <c r="H351" s="78"/>
      <c r="I351" s="78"/>
      <c r="J351" s="78"/>
      <c r="K351" s="79"/>
      <c r="L351" s="79"/>
      <c r="M351" s="79"/>
      <c r="N351" s="80"/>
      <c r="O351" s="80"/>
      <c r="P351" s="81"/>
      <c r="Q351" s="81"/>
      <c r="R351" s="82"/>
      <c r="S351" s="82"/>
      <c r="T351" s="82"/>
      <c r="U351" s="75"/>
      <c r="V351" s="82"/>
      <c r="W351" s="82"/>
      <c r="X351" s="82"/>
      <c r="Y351" s="82"/>
      <c r="Z351" s="82"/>
      <c r="AA351" s="82"/>
      <c r="AB351" s="82"/>
      <c r="AC351" s="82"/>
      <c r="AD351" s="82"/>
      <c r="AE351" s="82"/>
      <c r="AF351" s="82"/>
      <c r="AG351" s="82"/>
      <c r="AH351" s="308">
        <v>2042</v>
      </c>
      <c r="AI351" s="1179">
        <v>1.4244448365437172E-2</v>
      </c>
      <c r="AJ351" s="99">
        <v>0.18255892617449701</v>
      </c>
      <c r="AK351" s="99">
        <v>0.25679000000000002</v>
      </c>
      <c r="AL351" s="1177">
        <v>0.26813380536912801</v>
      </c>
      <c r="AM351" s="99">
        <v>0.24677324966443001</v>
      </c>
      <c r="AN351" s="99">
        <v>0.32445691006711402</v>
      </c>
      <c r="AO351" s="1178">
        <v>0.21449600402684599</v>
      </c>
      <c r="AP351" s="99">
        <f t="shared" si="82"/>
        <v>0</v>
      </c>
      <c r="AQ351" s="99">
        <v>3.7440000000000001E-2</v>
      </c>
      <c r="AR351" s="99">
        <v>7.92E-3</v>
      </c>
      <c r="AS351" s="86"/>
      <c r="AT351" s="639" t="s">
        <v>764</v>
      </c>
      <c r="AU351" s="86"/>
      <c r="AV351" s="86"/>
      <c r="AW351" s="82"/>
      <c r="AX351" s="86"/>
      <c r="AY351" s="86"/>
      <c r="AZ351" s="82"/>
      <c r="BA351" s="82"/>
      <c r="BB351" s="82"/>
      <c r="BC351" s="82"/>
      <c r="BD351" s="82"/>
      <c r="BE351" s="82"/>
      <c r="BF351" s="82"/>
      <c r="BG351" s="82"/>
      <c r="BH351" s="82"/>
      <c r="BI351" s="82"/>
      <c r="BJ351" s="82"/>
      <c r="BK351" s="82"/>
      <c r="BL351" s="82"/>
      <c r="BM351" s="82"/>
      <c r="BN351" s="82"/>
      <c r="BO351" s="82"/>
      <c r="BP351" s="82"/>
      <c r="BQ351" s="82"/>
      <c r="BR351" s="82"/>
      <c r="BS351" s="82"/>
      <c r="BT351" s="82"/>
      <c r="BU351" s="82"/>
      <c r="BV351" s="82"/>
      <c r="BW351" s="82"/>
      <c r="BX351" s="82"/>
      <c r="BY351" s="82"/>
      <c r="BZ351" s="82"/>
      <c r="CA351" s="82"/>
      <c r="CB351" s="82"/>
      <c r="CC351" s="82"/>
      <c r="CD351" s="82"/>
    </row>
    <row r="352" spans="1:82" ht="18.5" x14ac:dyDescent="0.45">
      <c r="A352" s="75"/>
      <c r="B352" s="76"/>
      <c r="C352" s="76"/>
      <c r="D352" s="76"/>
      <c r="E352" s="76"/>
      <c r="F352" s="76"/>
      <c r="G352" s="77"/>
      <c r="H352" s="78"/>
      <c r="I352" s="78"/>
      <c r="J352" s="78"/>
      <c r="K352" s="79"/>
      <c r="L352" s="79"/>
      <c r="M352" s="79"/>
      <c r="N352" s="80"/>
      <c r="O352" s="80"/>
      <c r="P352" s="81"/>
      <c r="Q352" s="81"/>
      <c r="R352" s="82"/>
      <c r="S352" s="82"/>
      <c r="T352" s="82"/>
      <c r="U352" s="75"/>
      <c r="V352" s="82"/>
      <c r="W352" s="82"/>
      <c r="X352" s="82"/>
      <c r="Y352" s="82"/>
      <c r="Z352" s="82"/>
      <c r="AA352" s="82"/>
      <c r="AB352" s="82"/>
      <c r="AC352" s="82"/>
      <c r="AD352" s="82"/>
      <c r="AE352" s="82"/>
      <c r="AF352" s="82"/>
      <c r="AG352" s="82"/>
      <c r="AH352" s="309">
        <v>2043</v>
      </c>
      <c r="AI352" s="1179">
        <v>8.9640678648634838E-3</v>
      </c>
      <c r="AJ352" s="99">
        <v>0.18255892617449701</v>
      </c>
      <c r="AK352" s="99">
        <v>0.25679000000000002</v>
      </c>
      <c r="AL352" s="1177">
        <v>0.26813380536912801</v>
      </c>
      <c r="AM352" s="99">
        <v>0.24677324966443001</v>
      </c>
      <c r="AN352" s="99">
        <v>0.32445691006711402</v>
      </c>
      <c r="AO352" s="1178">
        <v>0.21449600402684599</v>
      </c>
      <c r="AP352" s="99">
        <f t="shared" si="82"/>
        <v>0</v>
      </c>
      <c r="AQ352" s="99">
        <v>3.7440000000000001E-2</v>
      </c>
      <c r="AR352" s="99">
        <v>7.92E-3</v>
      </c>
      <c r="AS352" s="86"/>
      <c r="AT352" s="639" t="s">
        <v>764</v>
      </c>
      <c r="AU352" s="86"/>
      <c r="AV352" s="86"/>
      <c r="AW352" s="82"/>
      <c r="AX352" s="86"/>
      <c r="AY352" s="86"/>
      <c r="AZ352" s="82"/>
      <c r="BA352" s="82"/>
      <c r="BB352" s="82"/>
      <c r="BC352" s="82"/>
      <c r="BD352" s="82"/>
      <c r="BE352" s="82"/>
      <c r="BF352" s="82"/>
      <c r="BG352" s="82"/>
      <c r="BH352" s="82"/>
      <c r="BI352" s="82"/>
      <c r="BJ352" s="82"/>
      <c r="BK352" s="82"/>
      <c r="BL352" s="82"/>
      <c r="BM352" s="82"/>
      <c r="BN352" s="82"/>
      <c r="BO352" s="82"/>
      <c r="BP352" s="82"/>
      <c r="BQ352" s="82"/>
      <c r="BR352" s="82"/>
      <c r="BS352" s="82"/>
      <c r="BT352" s="82"/>
      <c r="BU352" s="82"/>
      <c r="BV352" s="82"/>
      <c r="BW352" s="82"/>
      <c r="BX352" s="82"/>
      <c r="BY352" s="82"/>
      <c r="BZ352" s="82"/>
      <c r="CA352" s="82"/>
      <c r="CB352" s="82"/>
      <c r="CC352" s="82"/>
      <c r="CD352" s="82"/>
    </row>
    <row r="353" spans="1:82" ht="18.5" x14ac:dyDescent="0.45">
      <c r="A353" s="75"/>
      <c r="B353" s="76"/>
      <c r="C353" s="76"/>
      <c r="D353" s="76"/>
      <c r="E353" s="76"/>
      <c r="F353" s="76"/>
      <c r="G353" s="77"/>
      <c r="H353" s="78"/>
      <c r="I353" s="78"/>
      <c r="J353" s="78"/>
      <c r="K353" s="79"/>
      <c r="L353" s="79"/>
      <c r="M353" s="79"/>
      <c r="N353" s="80"/>
      <c r="O353" s="80"/>
      <c r="P353" s="81"/>
      <c r="Q353" s="81"/>
      <c r="R353" s="82"/>
      <c r="S353" s="82"/>
      <c r="T353" s="82"/>
      <c r="U353" s="75"/>
      <c r="V353" s="82"/>
      <c r="W353" s="82"/>
      <c r="X353" s="82"/>
      <c r="Y353" s="82"/>
      <c r="Z353" s="82"/>
      <c r="AA353" s="82"/>
      <c r="AB353" s="82"/>
      <c r="AC353" s="82"/>
      <c r="AD353" s="82"/>
      <c r="AE353" s="82"/>
      <c r="AF353" s="82"/>
      <c r="AG353" s="82"/>
      <c r="AH353" s="98">
        <v>2044</v>
      </c>
      <c r="AI353" s="1179">
        <v>8.3315697673045953E-3</v>
      </c>
      <c r="AJ353" s="99">
        <v>0.18255892617449701</v>
      </c>
      <c r="AK353" s="99">
        <v>0.25679000000000002</v>
      </c>
      <c r="AL353" s="1177">
        <v>0.26813380536912801</v>
      </c>
      <c r="AM353" s="99">
        <v>0.24677324966443001</v>
      </c>
      <c r="AN353" s="99">
        <v>0.32445691006711402</v>
      </c>
      <c r="AO353" s="1178">
        <v>0.21449600402684599</v>
      </c>
      <c r="AP353" s="99">
        <f t="shared" si="82"/>
        <v>0</v>
      </c>
      <c r="AQ353" s="99">
        <v>3.7440000000000001E-2</v>
      </c>
      <c r="AR353" s="99">
        <v>7.92E-3</v>
      </c>
      <c r="AS353" s="86"/>
      <c r="AT353" s="639" t="s">
        <v>764</v>
      </c>
      <c r="AU353" s="86"/>
      <c r="AV353" s="86"/>
      <c r="AW353" s="82"/>
      <c r="AX353" s="86"/>
      <c r="AY353" s="86"/>
      <c r="AZ353" s="82"/>
      <c r="BA353" s="82"/>
      <c r="BB353" s="82"/>
      <c r="BC353" s="82"/>
      <c r="BD353" s="82"/>
      <c r="BE353" s="82"/>
      <c r="BF353" s="82"/>
      <c r="BG353" s="82"/>
      <c r="BH353" s="82"/>
      <c r="BI353" s="82"/>
      <c r="BJ353" s="82"/>
      <c r="BK353" s="82"/>
      <c r="BL353" s="82"/>
      <c r="BM353" s="82"/>
      <c r="BN353" s="82"/>
      <c r="BO353" s="82"/>
      <c r="BP353" s="82"/>
      <c r="BQ353" s="82"/>
      <c r="BR353" s="82"/>
      <c r="BS353" s="82"/>
      <c r="BT353" s="82"/>
      <c r="BU353" s="82"/>
      <c r="BV353" s="82"/>
      <c r="BW353" s="82"/>
      <c r="BX353" s="82"/>
      <c r="BY353" s="82"/>
      <c r="BZ353" s="82"/>
      <c r="CA353" s="82"/>
      <c r="CB353" s="82"/>
      <c r="CC353" s="82"/>
      <c r="CD353" s="82"/>
    </row>
    <row r="354" spans="1:82" ht="18.5" x14ac:dyDescent="0.45">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308">
        <v>2045</v>
      </c>
      <c r="AI354" s="1179">
        <v>7.7451359058190198E-3</v>
      </c>
      <c r="AJ354" s="99">
        <v>0.18255892617449701</v>
      </c>
      <c r="AK354" s="99">
        <v>0.25679000000000002</v>
      </c>
      <c r="AL354" s="1177">
        <v>0.26813380536912801</v>
      </c>
      <c r="AM354" s="99">
        <v>0.24677324966443001</v>
      </c>
      <c r="AN354" s="99">
        <v>0.32445691006711402</v>
      </c>
      <c r="AO354" s="1178">
        <v>0.21449600402684599</v>
      </c>
      <c r="AP354" s="99">
        <f t="shared" si="82"/>
        <v>0</v>
      </c>
      <c r="AQ354" s="99">
        <v>3.7440000000000001E-2</v>
      </c>
      <c r="AR354" s="99">
        <v>7.92E-3</v>
      </c>
      <c r="AS354" s="86"/>
      <c r="AT354" s="639" t="s">
        <v>764</v>
      </c>
      <c r="AU354" s="86"/>
      <c r="AV354" s="86"/>
      <c r="AW354" s="82"/>
      <c r="AX354" s="75"/>
      <c r="AY354" s="75"/>
      <c r="AZ354" s="75"/>
      <c r="BA354" s="75"/>
      <c r="BB354" s="75"/>
      <c r="BC354" s="75"/>
      <c r="BD354" s="75"/>
      <c r="BE354" s="75"/>
      <c r="BF354" s="75"/>
      <c r="BG354" s="75"/>
      <c r="BH354" s="75"/>
      <c r="BI354" s="75"/>
      <c r="BJ354" s="75"/>
      <c r="BK354" s="75"/>
      <c r="BL354" s="75"/>
      <c r="BM354" s="75"/>
      <c r="BN354" s="75"/>
      <c r="BO354" s="75"/>
      <c r="BP354" s="75"/>
      <c r="BQ354" s="75"/>
      <c r="BR354" s="75"/>
      <c r="BS354" s="75"/>
      <c r="BT354" s="75"/>
      <c r="BU354" s="75"/>
      <c r="BV354" s="75"/>
      <c r="BW354" s="75"/>
      <c r="BX354" s="75"/>
      <c r="BY354" s="75"/>
      <c r="BZ354" s="75"/>
      <c r="CA354" s="75"/>
      <c r="CB354" s="75"/>
      <c r="CC354" s="75"/>
      <c r="CD354" s="75"/>
    </row>
    <row r="355" spans="1:82" ht="18.5" x14ac:dyDescent="0.4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309">
        <v>2046</v>
      </c>
      <c r="AI355" s="1179">
        <v>7.573948099354362E-3</v>
      </c>
      <c r="AJ355" s="99">
        <v>0.18255892617449701</v>
      </c>
      <c r="AK355" s="99">
        <v>0.25679000000000002</v>
      </c>
      <c r="AL355" s="1177">
        <v>0.26813380536912801</v>
      </c>
      <c r="AM355" s="99">
        <v>0.24677324966443001</v>
      </c>
      <c r="AN355" s="99">
        <v>0.32445691006711402</v>
      </c>
      <c r="AO355" s="1178">
        <v>0.21449600402684599</v>
      </c>
      <c r="AP355" s="99">
        <f t="shared" si="82"/>
        <v>0</v>
      </c>
      <c r="AQ355" s="99">
        <v>3.7440000000000001E-2</v>
      </c>
      <c r="AR355" s="99">
        <v>7.92E-3</v>
      </c>
      <c r="AS355" s="75"/>
      <c r="AT355" s="75" t="s">
        <v>764</v>
      </c>
      <c r="AU355" s="75"/>
      <c r="AV355" s="75"/>
      <c r="AW355" s="75"/>
      <c r="AX355" s="75"/>
      <c r="AY355" s="75"/>
      <c r="AZ355" s="75"/>
      <c r="BA355" s="75"/>
      <c r="BB355" s="75"/>
      <c r="BC355" s="75"/>
      <c r="BD355" s="75"/>
      <c r="BE355" s="75"/>
      <c r="BF355" s="75"/>
      <c r="BG355" s="75"/>
      <c r="BH355" s="75"/>
      <c r="BI355" s="75"/>
      <c r="BJ355" s="75"/>
      <c r="BK355" s="75"/>
      <c r="BL355" s="75"/>
      <c r="BM355" s="75"/>
      <c r="BN355" s="75"/>
      <c r="BO355" s="75"/>
      <c r="BP355" s="75"/>
      <c r="BQ355" s="75"/>
      <c r="BR355" s="75"/>
      <c r="BS355" s="75"/>
      <c r="BT355" s="75"/>
      <c r="BU355" s="75"/>
      <c r="BV355" s="75"/>
      <c r="BW355" s="75"/>
      <c r="BX355" s="75"/>
      <c r="BY355" s="75"/>
      <c r="BZ355" s="75"/>
      <c r="CA355" s="75"/>
      <c r="CB355" s="75"/>
      <c r="CC355" s="75"/>
      <c r="CD355" s="75"/>
    </row>
    <row r="356" spans="1:82" ht="18.5" x14ac:dyDescent="0.45">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98">
        <v>2047</v>
      </c>
      <c r="AI356" s="1179">
        <v>5.2338894520410299E-3</v>
      </c>
      <c r="AJ356" s="99">
        <v>0.18255892617449701</v>
      </c>
      <c r="AK356" s="99">
        <v>0.25679000000000002</v>
      </c>
      <c r="AL356" s="1177">
        <v>0.26813380536912801</v>
      </c>
      <c r="AM356" s="99">
        <v>0.24677324966443001</v>
      </c>
      <c r="AN356" s="99">
        <v>0.32445691006711402</v>
      </c>
      <c r="AO356" s="1178">
        <v>0.21449600402684599</v>
      </c>
      <c r="AP356" s="99">
        <f t="shared" si="82"/>
        <v>0</v>
      </c>
      <c r="AQ356" s="99">
        <v>3.7440000000000001E-2</v>
      </c>
      <c r="AR356" s="99">
        <v>7.92E-3</v>
      </c>
      <c r="AS356" s="75"/>
      <c r="AT356" s="75" t="s">
        <v>764</v>
      </c>
      <c r="AU356" s="75"/>
      <c r="AV356" s="75"/>
      <c r="AW356" s="75"/>
      <c r="AX356" s="75"/>
      <c r="AY356" s="75"/>
      <c r="AZ356" s="75"/>
      <c r="BA356" s="75"/>
      <c r="BB356" s="75"/>
      <c r="BC356" s="75"/>
      <c r="BD356" s="75"/>
      <c r="BE356" s="75"/>
      <c r="BF356" s="75"/>
      <c r="BG356" s="75"/>
      <c r="BH356" s="75"/>
      <c r="BI356" s="75"/>
      <c r="BJ356" s="75"/>
      <c r="BK356" s="75"/>
      <c r="BL356" s="75"/>
      <c r="BM356" s="75"/>
      <c r="BN356" s="75"/>
      <c r="BO356" s="75"/>
      <c r="BP356" s="75"/>
      <c r="BQ356" s="75"/>
      <c r="BR356" s="75"/>
      <c r="BS356" s="75"/>
      <c r="BT356" s="75"/>
      <c r="BU356" s="75"/>
      <c r="BV356" s="75"/>
      <c r="BW356" s="75"/>
      <c r="BX356" s="75"/>
      <c r="BY356" s="75"/>
      <c r="BZ356" s="75"/>
      <c r="CA356" s="75"/>
      <c r="CB356" s="75"/>
      <c r="CC356" s="75"/>
      <c r="CD356" s="75"/>
    </row>
    <row r="357" spans="1:82" ht="18.5" x14ac:dyDescent="0.45">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308">
        <v>2048</v>
      </c>
      <c r="AI357" s="1179">
        <v>5.0875610399335521E-3</v>
      </c>
      <c r="AJ357" s="99">
        <v>0.18255892617449701</v>
      </c>
      <c r="AK357" s="99">
        <v>0.25679000000000002</v>
      </c>
      <c r="AL357" s="1177">
        <v>0.26813380536912801</v>
      </c>
      <c r="AM357" s="99">
        <v>0.24677324966443001</v>
      </c>
      <c r="AN357" s="99">
        <v>0.32445691006711402</v>
      </c>
      <c r="AO357" s="1178">
        <v>0.21449600402684599</v>
      </c>
      <c r="AP357" s="99">
        <f t="shared" si="82"/>
        <v>0</v>
      </c>
      <c r="AQ357" s="99">
        <v>3.7440000000000001E-2</v>
      </c>
      <c r="AR357" s="99">
        <v>7.92E-3</v>
      </c>
      <c r="AS357" s="75"/>
      <c r="AT357" s="75" t="s">
        <v>764</v>
      </c>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row>
    <row r="358" spans="1:82" ht="18.5" x14ac:dyDescent="0.45">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309">
        <v>2049</v>
      </c>
      <c r="AI358" s="1179">
        <v>3.2251429558637868E-3</v>
      </c>
      <c r="AJ358" s="99">
        <v>0.18255892617449701</v>
      </c>
      <c r="AK358" s="99">
        <v>0.25679000000000002</v>
      </c>
      <c r="AL358" s="1177">
        <v>0.26813380536912801</v>
      </c>
      <c r="AM358" s="99">
        <v>0.24677324966443001</v>
      </c>
      <c r="AN358" s="99">
        <v>0.32445691006711402</v>
      </c>
      <c r="AO358" s="1178">
        <v>0.21449600402684599</v>
      </c>
      <c r="AP358" s="99">
        <f t="shared" si="82"/>
        <v>0</v>
      </c>
      <c r="AQ358" s="99">
        <v>3.7440000000000001E-2</v>
      </c>
      <c r="AR358" s="99">
        <v>7.92E-3</v>
      </c>
      <c r="AS358" s="75"/>
      <c r="AT358" s="75" t="s">
        <v>764</v>
      </c>
      <c r="AU358" s="75"/>
      <c r="AV358" s="75"/>
      <c r="AW358" s="75"/>
      <c r="AX358" s="75"/>
      <c r="AY358" s="75"/>
      <c r="AZ358" s="75"/>
      <c r="BA358" s="75"/>
      <c r="BB358" s="75"/>
      <c r="BC358" s="75"/>
      <c r="BD358" s="75"/>
      <c r="BE358" s="75"/>
      <c r="BF358" s="75"/>
      <c r="BG358" s="75"/>
      <c r="BH358" s="75"/>
      <c r="BI358" s="75"/>
      <c r="BJ358" s="75"/>
      <c r="BK358" s="75"/>
      <c r="BL358" s="75"/>
      <c r="BM358" s="75"/>
      <c r="BN358" s="75"/>
      <c r="BO358" s="75"/>
      <c r="BP358" s="75"/>
      <c r="BQ358" s="75"/>
      <c r="BR358" s="75"/>
      <c r="BS358" s="75"/>
      <c r="BT358" s="75"/>
      <c r="BU358" s="75"/>
      <c r="BV358" s="75"/>
      <c r="BW358" s="75"/>
      <c r="BX358" s="75"/>
      <c r="BY358" s="75"/>
      <c r="BZ358" s="75"/>
      <c r="CA358" s="75"/>
      <c r="CB358" s="75"/>
      <c r="CC358" s="75"/>
      <c r="CD358" s="75"/>
    </row>
    <row r="359" spans="1:82" ht="18.5" x14ac:dyDescent="0.45">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98">
        <v>2050</v>
      </c>
      <c r="AI359" s="1179">
        <v>2.4551799531234053E-3</v>
      </c>
      <c r="AJ359" s="99">
        <v>0.18255892617449701</v>
      </c>
      <c r="AK359" s="99">
        <v>0.25679000000000002</v>
      </c>
      <c r="AL359" s="1177">
        <v>0.26813380536912801</v>
      </c>
      <c r="AM359" s="99">
        <v>0.24677324966443001</v>
      </c>
      <c r="AN359" s="99">
        <v>0.32445691006711402</v>
      </c>
      <c r="AO359" s="1178">
        <v>0.21449600402684599</v>
      </c>
      <c r="AP359" s="99">
        <f t="shared" si="82"/>
        <v>0</v>
      </c>
      <c r="AQ359" s="99">
        <v>3.7440000000000001E-2</v>
      </c>
      <c r="AR359" s="99">
        <v>7.92E-3</v>
      </c>
      <c r="AS359" s="75"/>
      <c r="AT359" s="75" t="s">
        <v>764</v>
      </c>
      <c r="AU359" s="75"/>
      <c r="AV359" s="75"/>
      <c r="AW359" s="75"/>
      <c r="AX359" s="75"/>
      <c r="AY359" s="75"/>
      <c r="AZ359" s="75"/>
      <c r="BA359" s="75"/>
      <c r="BB359" s="75"/>
      <c r="BC359" s="75"/>
      <c r="BD359" s="75"/>
      <c r="BE359" s="75"/>
      <c r="BF359" s="75"/>
      <c r="BG359" s="75"/>
      <c r="BH359" s="75"/>
      <c r="BI359" s="75"/>
      <c r="BJ359" s="75"/>
      <c r="BK359" s="75"/>
      <c r="BL359" s="75"/>
      <c r="BM359" s="75"/>
      <c r="BN359" s="75"/>
      <c r="BO359" s="75"/>
      <c r="BP359" s="75"/>
      <c r="BQ359" s="75"/>
      <c r="BR359" s="75"/>
      <c r="BS359" s="75"/>
      <c r="BT359" s="75"/>
      <c r="BU359" s="75"/>
      <c r="BV359" s="75"/>
      <c r="BW359" s="75"/>
      <c r="BX359" s="75"/>
      <c r="BY359" s="75"/>
      <c r="BZ359" s="75"/>
      <c r="CA359" s="75"/>
      <c r="CB359" s="75"/>
      <c r="CC359" s="75"/>
      <c r="CD359" s="75"/>
    </row>
    <row r="360" spans="1:82" ht="18.5" x14ac:dyDescent="0.45">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c r="AB360" s="75"/>
      <c r="AC360" s="75"/>
      <c r="AD360" s="75"/>
      <c r="AE360" s="75"/>
      <c r="AF360" s="75"/>
      <c r="AG360" s="75"/>
      <c r="AH360" s="308">
        <v>2051</v>
      </c>
      <c r="AI360" s="1179">
        <v>2.4551799531234053E-3</v>
      </c>
      <c r="AJ360" s="99">
        <v>0.18255892617449701</v>
      </c>
      <c r="AK360" s="99">
        <v>0.25679000000000002</v>
      </c>
      <c r="AL360" s="1177">
        <v>0.26813380536912801</v>
      </c>
      <c r="AM360" s="99">
        <v>0.24677324966443001</v>
      </c>
      <c r="AN360" s="99">
        <v>0.32445691006711402</v>
      </c>
      <c r="AO360" s="1178">
        <v>0.21449600402684599</v>
      </c>
      <c r="AP360" s="99">
        <f t="shared" si="82"/>
        <v>0</v>
      </c>
      <c r="AQ360" s="99">
        <v>3.7440000000000001E-2</v>
      </c>
      <c r="AR360" s="99">
        <v>7.92E-3</v>
      </c>
      <c r="AS360" s="75"/>
      <c r="AT360" s="75" t="s">
        <v>764</v>
      </c>
      <c r="AU360" s="75"/>
      <c r="AV360" s="75"/>
      <c r="AW360" s="75"/>
      <c r="AX360" s="75"/>
      <c r="AY360" s="75"/>
      <c r="AZ360" s="75"/>
      <c r="BA360" s="75"/>
      <c r="BB360" s="75"/>
      <c r="BC360" s="75"/>
      <c r="BD360" s="75"/>
      <c r="BE360" s="75"/>
      <c r="BF360" s="75"/>
      <c r="BG360" s="75"/>
      <c r="BH360" s="75"/>
      <c r="BI360" s="75"/>
      <c r="BJ360" s="75"/>
      <c r="BK360" s="75"/>
      <c r="BL360" s="75"/>
      <c r="BM360" s="75"/>
      <c r="BN360" s="75"/>
      <c r="BO360" s="75"/>
      <c r="BP360" s="75"/>
      <c r="BQ360" s="75"/>
      <c r="BR360" s="75"/>
      <c r="BS360" s="75"/>
      <c r="BT360" s="75"/>
      <c r="BU360" s="75"/>
      <c r="BV360" s="75"/>
      <c r="BW360" s="75"/>
      <c r="BX360" s="75"/>
      <c r="BY360" s="75"/>
      <c r="BZ360" s="75"/>
      <c r="CA360" s="75"/>
      <c r="CB360" s="75"/>
      <c r="CC360" s="75"/>
      <c r="CD360" s="75"/>
    </row>
    <row r="361" spans="1:82" ht="18.5" x14ac:dyDescent="0.45">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c r="AB361" s="75"/>
      <c r="AC361" s="75"/>
      <c r="AD361" s="75"/>
      <c r="AE361" s="75"/>
      <c r="AF361" s="75"/>
      <c r="AG361" s="75"/>
      <c r="AH361" s="309">
        <v>2052</v>
      </c>
      <c r="AI361" s="1179">
        <v>2.4551799531234053E-3</v>
      </c>
      <c r="AJ361" s="99">
        <v>0.18255892617449701</v>
      </c>
      <c r="AK361" s="99">
        <v>0.25679000000000002</v>
      </c>
      <c r="AL361" s="1177">
        <v>0.26813380536912801</v>
      </c>
      <c r="AM361" s="99">
        <v>0.24677324966443001</v>
      </c>
      <c r="AN361" s="99">
        <v>0.32445691006711402</v>
      </c>
      <c r="AO361" s="1178">
        <v>0.21449600402684599</v>
      </c>
      <c r="AP361" s="99">
        <f t="shared" si="82"/>
        <v>0</v>
      </c>
      <c r="AQ361" s="99">
        <v>3.7440000000000001E-2</v>
      </c>
      <c r="AR361" s="99">
        <v>7.92E-3</v>
      </c>
      <c r="AS361" s="75"/>
      <c r="AT361" s="75" t="s">
        <v>764</v>
      </c>
      <c r="AU361" s="75"/>
      <c r="AV361" s="75"/>
      <c r="AW361" s="7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c r="CB361" s="75"/>
      <c r="CC361" s="75"/>
      <c r="CD361" s="75"/>
    </row>
    <row r="362" spans="1:82" ht="18.5" x14ac:dyDescent="0.45">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c r="AB362" s="75"/>
      <c r="AC362" s="75"/>
      <c r="AD362" s="75"/>
      <c r="AE362" s="75"/>
      <c r="AF362" s="75"/>
      <c r="AG362" s="75"/>
      <c r="AH362" s="98">
        <v>2053</v>
      </c>
      <c r="AI362" s="1179">
        <v>2.4551799531234053E-3</v>
      </c>
      <c r="AJ362" s="99">
        <v>0.18255892617449701</v>
      </c>
      <c r="AK362" s="99">
        <v>0.25679000000000002</v>
      </c>
      <c r="AL362" s="1177">
        <v>0.26813380536912801</v>
      </c>
      <c r="AM362" s="99">
        <v>0.24677324966443001</v>
      </c>
      <c r="AN362" s="99">
        <v>0.32445691006711402</v>
      </c>
      <c r="AO362" s="1178">
        <v>0.21449600402684599</v>
      </c>
      <c r="AP362" s="99">
        <f t="shared" si="82"/>
        <v>0</v>
      </c>
      <c r="AQ362" s="99">
        <v>3.7440000000000001E-2</v>
      </c>
      <c r="AR362" s="99">
        <v>7.92E-3</v>
      </c>
      <c r="AS362" s="75"/>
      <c r="AT362" s="75" t="s">
        <v>764</v>
      </c>
      <c r="AU362" s="75"/>
      <c r="AV362" s="75"/>
      <c r="AW362" s="75"/>
      <c r="AX362" s="75"/>
      <c r="AY362" s="75"/>
      <c r="AZ362" s="75"/>
      <c r="BA362" s="75"/>
      <c r="BB362" s="75"/>
      <c r="BC362" s="75"/>
      <c r="BD362" s="75"/>
      <c r="BE362" s="75"/>
      <c r="BF362" s="75"/>
      <c r="BG362" s="75"/>
      <c r="BH362" s="75"/>
      <c r="BI362" s="75"/>
      <c r="BJ362" s="75"/>
      <c r="BK362" s="75"/>
      <c r="BL362" s="75"/>
      <c r="BM362" s="75"/>
      <c r="BN362" s="75"/>
      <c r="BO362" s="75"/>
      <c r="BP362" s="75"/>
      <c r="BQ362" s="75"/>
      <c r="BR362" s="75"/>
      <c r="BS362" s="75"/>
      <c r="BT362" s="75"/>
      <c r="BU362" s="75"/>
      <c r="BV362" s="75"/>
      <c r="BW362" s="75"/>
      <c r="BX362" s="75"/>
      <c r="BY362" s="75"/>
      <c r="BZ362" s="75"/>
      <c r="CA362" s="75"/>
      <c r="CB362" s="75"/>
      <c r="CC362" s="75"/>
      <c r="CD362" s="75"/>
    </row>
    <row r="363" spans="1:82" ht="18.5" x14ac:dyDescent="0.45">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c r="AB363" s="75"/>
      <c r="AC363" s="75"/>
      <c r="AD363" s="75"/>
      <c r="AE363" s="75"/>
      <c r="AF363" s="75"/>
      <c r="AG363" s="75"/>
      <c r="AH363" s="308">
        <v>2054</v>
      </c>
      <c r="AI363" s="1179">
        <v>2.4551799531234053E-3</v>
      </c>
      <c r="AJ363" s="99">
        <v>0.18255892617449701</v>
      </c>
      <c r="AK363" s="99">
        <v>0.25679000000000002</v>
      </c>
      <c r="AL363" s="1177">
        <v>0.26813380536912801</v>
      </c>
      <c r="AM363" s="99">
        <v>0.24677324966443001</v>
      </c>
      <c r="AN363" s="99">
        <v>0.32445691006711402</v>
      </c>
      <c r="AO363" s="1178">
        <v>0.21449600402684599</v>
      </c>
      <c r="AP363" s="99">
        <f t="shared" si="82"/>
        <v>0</v>
      </c>
      <c r="AQ363" s="99">
        <v>3.7440000000000001E-2</v>
      </c>
      <c r="AR363" s="99">
        <v>7.92E-3</v>
      </c>
      <c r="AS363" s="75"/>
      <c r="AT363" s="75" t="s">
        <v>764</v>
      </c>
      <c r="AU363" s="75"/>
      <c r="AV363" s="75"/>
      <c r="AW363" s="75"/>
      <c r="AX363" s="75"/>
      <c r="AY363" s="75"/>
      <c r="AZ363" s="75"/>
      <c r="BA363" s="75"/>
      <c r="BB363" s="75"/>
      <c r="BC363" s="75"/>
      <c r="BD363" s="75"/>
      <c r="BE363" s="75"/>
      <c r="BF363" s="75"/>
      <c r="BG363" s="75"/>
      <c r="BH363" s="75"/>
      <c r="BI363" s="75"/>
      <c r="BJ363" s="75"/>
      <c r="BK363" s="75"/>
      <c r="BL363" s="75"/>
      <c r="BM363" s="75"/>
      <c r="BN363" s="75"/>
      <c r="BO363" s="75"/>
      <c r="BP363" s="75"/>
      <c r="BQ363" s="75"/>
      <c r="BR363" s="75"/>
      <c r="BS363" s="75"/>
      <c r="BT363" s="75"/>
      <c r="BU363" s="75"/>
      <c r="BV363" s="75"/>
      <c r="BW363" s="75"/>
      <c r="BX363" s="75"/>
      <c r="BY363" s="75"/>
      <c r="BZ363" s="75"/>
      <c r="CA363" s="75"/>
      <c r="CB363" s="75"/>
      <c r="CC363" s="75"/>
      <c r="CD363" s="75"/>
    </row>
    <row r="364" spans="1:82" ht="18.5" x14ac:dyDescent="0.45">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c r="AB364" s="75"/>
      <c r="AC364" s="75"/>
      <c r="AD364" s="75"/>
      <c r="AE364" s="75"/>
      <c r="AF364" s="75"/>
      <c r="AG364" s="75"/>
      <c r="AH364" s="309">
        <v>2055</v>
      </c>
      <c r="AI364" s="1179">
        <v>2.4551799531234053E-3</v>
      </c>
      <c r="AJ364" s="99">
        <v>0.18255892617449701</v>
      </c>
      <c r="AK364" s="99">
        <v>0.25679000000000002</v>
      </c>
      <c r="AL364" s="1177">
        <v>0.26813380536912801</v>
      </c>
      <c r="AM364" s="99">
        <v>0.24677324966443001</v>
      </c>
      <c r="AN364" s="99">
        <v>0.32445691006711402</v>
      </c>
      <c r="AO364" s="1178">
        <v>0.21449600402684599</v>
      </c>
      <c r="AP364" s="99">
        <f t="shared" ref="AP364:AP370" si="83">$B$9</f>
        <v>0</v>
      </c>
      <c r="AQ364" s="99">
        <v>3.7440000000000001E-2</v>
      </c>
      <c r="AR364" s="99">
        <v>7.92E-3</v>
      </c>
      <c r="AS364" s="75"/>
      <c r="AT364" s="75"/>
      <c r="AU364" s="75"/>
      <c r="AV364" s="75"/>
      <c r="AW364" s="75"/>
      <c r="AX364" s="75"/>
      <c r="AY364" s="75"/>
      <c r="AZ364" s="75"/>
      <c r="BA364" s="75"/>
      <c r="BB364" s="75"/>
      <c r="BC364" s="75"/>
      <c r="BD364" s="75"/>
      <c r="BE364" s="75"/>
      <c r="BF364" s="75"/>
      <c r="BG364" s="75"/>
      <c r="BH364" s="75"/>
      <c r="BI364" s="75"/>
      <c r="BJ364" s="75"/>
      <c r="BK364" s="75"/>
      <c r="BL364" s="75"/>
      <c r="BM364" s="75"/>
      <c r="BN364" s="75"/>
      <c r="BO364" s="75"/>
      <c r="BP364" s="75"/>
      <c r="BQ364" s="75"/>
      <c r="BR364" s="75"/>
      <c r="BS364" s="75"/>
      <c r="BT364" s="75"/>
      <c r="BU364" s="75"/>
      <c r="BV364" s="75"/>
      <c r="BW364" s="75"/>
      <c r="BX364" s="75"/>
      <c r="BY364" s="75"/>
      <c r="BZ364" s="75"/>
      <c r="CA364" s="75"/>
      <c r="CB364" s="75"/>
      <c r="CC364" s="75"/>
      <c r="CD364" s="75"/>
    </row>
    <row r="365" spans="1:82" ht="18.5" x14ac:dyDescent="0.4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c r="AB365" s="75"/>
      <c r="AC365" s="75"/>
      <c r="AD365" s="75"/>
      <c r="AE365" s="75"/>
      <c r="AF365" s="75"/>
      <c r="AG365" s="75"/>
      <c r="AH365" s="98">
        <v>2056</v>
      </c>
      <c r="AI365" s="1179">
        <v>2.4551799531234053E-3</v>
      </c>
      <c r="AJ365" s="99">
        <v>0.18255892617449701</v>
      </c>
      <c r="AK365" s="99">
        <v>0.25679000000000002</v>
      </c>
      <c r="AL365" s="1177">
        <v>0.26813380536912801</v>
      </c>
      <c r="AM365" s="99">
        <v>0.24677324966443001</v>
      </c>
      <c r="AN365" s="99">
        <v>0.32445691006711402</v>
      </c>
      <c r="AO365" s="1178">
        <v>0.21449600402684599</v>
      </c>
      <c r="AP365" s="99">
        <f t="shared" si="83"/>
        <v>0</v>
      </c>
      <c r="AQ365" s="99">
        <v>3.7440000000000001E-2</v>
      </c>
      <c r="AR365" s="99">
        <v>7.92E-3</v>
      </c>
      <c r="AS365" s="75"/>
      <c r="AT365" s="75"/>
      <c r="AU365" s="75"/>
      <c r="AV365" s="75"/>
      <c r="AW365" s="7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row>
    <row r="366" spans="1:82" ht="18.5" x14ac:dyDescent="0.45">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c r="AB366" s="75"/>
      <c r="AC366" s="75"/>
      <c r="AD366" s="75"/>
      <c r="AE366" s="75"/>
      <c r="AF366" s="75"/>
      <c r="AG366" s="75"/>
      <c r="AH366" s="308">
        <v>2057</v>
      </c>
      <c r="AI366" s="1179">
        <v>2.4551799531234053E-3</v>
      </c>
      <c r="AJ366" s="99">
        <v>0.18255892617449701</v>
      </c>
      <c r="AK366" s="99">
        <v>0.25679000000000002</v>
      </c>
      <c r="AL366" s="1177">
        <v>0.26813380536912801</v>
      </c>
      <c r="AM366" s="99">
        <v>0.24677324966443001</v>
      </c>
      <c r="AN366" s="99">
        <v>0.32445691006711402</v>
      </c>
      <c r="AO366" s="1178">
        <v>0.21449600402684599</v>
      </c>
      <c r="AP366" s="99">
        <f t="shared" si="83"/>
        <v>0</v>
      </c>
      <c r="AQ366" s="99">
        <v>3.7440000000000001E-2</v>
      </c>
      <c r="AR366" s="99">
        <v>7.92E-3</v>
      </c>
      <c r="AS366" s="75"/>
      <c r="AT366" s="75"/>
      <c r="AU366" s="75"/>
      <c r="AV366" s="75"/>
      <c r="AW366" s="75"/>
      <c r="AX366" s="75"/>
      <c r="AY366" s="75"/>
      <c r="AZ366" s="75"/>
      <c r="BA366" s="75"/>
      <c r="BB366" s="75"/>
      <c r="BC366" s="75"/>
      <c r="BD366" s="75"/>
      <c r="BE366" s="75"/>
      <c r="BF366" s="75"/>
      <c r="BG366" s="75"/>
      <c r="BH366" s="75"/>
      <c r="BI366" s="75"/>
      <c r="BJ366" s="75"/>
      <c r="BK366" s="75"/>
      <c r="BL366" s="75"/>
      <c r="BM366" s="75"/>
      <c r="BN366" s="75"/>
      <c r="BO366" s="75"/>
      <c r="BP366" s="75"/>
      <c r="BQ366" s="75"/>
      <c r="BR366" s="75"/>
      <c r="BS366" s="75"/>
      <c r="BT366" s="75"/>
      <c r="BU366" s="75"/>
      <c r="BV366" s="75"/>
      <c r="BW366" s="75"/>
      <c r="BX366" s="75"/>
      <c r="BY366" s="75"/>
      <c r="BZ366" s="75"/>
      <c r="CA366" s="75"/>
      <c r="CB366" s="75"/>
      <c r="CC366" s="75"/>
      <c r="CD366" s="75"/>
    </row>
    <row r="367" spans="1:82" ht="18.5" x14ac:dyDescent="0.45">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309">
        <v>2058</v>
      </c>
      <c r="AI367" s="1179">
        <v>2.4551799531234053E-3</v>
      </c>
      <c r="AJ367" s="99">
        <v>0.18255892617449701</v>
      </c>
      <c r="AK367" s="99">
        <v>0.25679000000000002</v>
      </c>
      <c r="AL367" s="1177">
        <v>0.26813380536912801</v>
      </c>
      <c r="AM367" s="99">
        <v>0.24677324966443001</v>
      </c>
      <c r="AN367" s="99">
        <v>0.32445691006711402</v>
      </c>
      <c r="AO367" s="1178">
        <v>0.21449600402684599</v>
      </c>
      <c r="AP367" s="99">
        <f t="shared" si="83"/>
        <v>0</v>
      </c>
      <c r="AQ367" s="99">
        <v>3.7440000000000001E-2</v>
      </c>
      <c r="AR367" s="99">
        <v>7.92E-3</v>
      </c>
      <c r="AS367" s="75"/>
      <c r="AT367" s="75"/>
      <c r="AU367" s="75"/>
      <c r="AV367" s="75"/>
      <c r="AW367" s="75"/>
      <c r="AX367" s="75"/>
      <c r="AY367" s="75"/>
      <c r="AZ367" s="75"/>
      <c r="BA367" s="75"/>
      <c r="BB367" s="75"/>
      <c r="BC367" s="75"/>
      <c r="BD367" s="75"/>
      <c r="BE367" s="75"/>
      <c r="BF367" s="75"/>
      <c r="BG367" s="75"/>
      <c r="BH367" s="75"/>
      <c r="BI367" s="75"/>
      <c r="BJ367" s="75"/>
      <c r="BK367" s="75"/>
      <c r="BL367" s="75"/>
      <c r="BM367" s="75"/>
      <c r="BN367" s="75"/>
      <c r="BO367" s="75"/>
      <c r="BP367" s="75"/>
      <c r="BQ367" s="75"/>
      <c r="BR367" s="75"/>
      <c r="BS367" s="75"/>
      <c r="BT367" s="75"/>
      <c r="BU367" s="75"/>
      <c r="BV367" s="75"/>
      <c r="BW367" s="75"/>
      <c r="BX367" s="75"/>
      <c r="BY367" s="75"/>
      <c r="BZ367" s="75"/>
      <c r="CA367" s="75"/>
      <c r="CB367" s="75"/>
      <c r="CC367" s="75"/>
      <c r="CD367" s="75"/>
    </row>
    <row r="368" spans="1:82" ht="18.5" x14ac:dyDescent="0.45">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c r="AB368" s="75"/>
      <c r="AC368" s="75"/>
      <c r="AD368" s="75"/>
      <c r="AE368" s="75"/>
      <c r="AF368" s="75"/>
      <c r="AG368" s="75"/>
      <c r="AH368" s="98">
        <v>2059</v>
      </c>
      <c r="AI368" s="1179">
        <v>2.4551799531234053E-3</v>
      </c>
      <c r="AJ368" s="99">
        <v>0.18255892617449701</v>
      </c>
      <c r="AK368" s="99">
        <v>0.25679000000000002</v>
      </c>
      <c r="AL368" s="1177">
        <v>0.26813380536912801</v>
      </c>
      <c r="AM368" s="99">
        <v>0.24677324966443001</v>
      </c>
      <c r="AN368" s="99">
        <v>0.32445691006711402</v>
      </c>
      <c r="AO368" s="1178">
        <v>0.21449600402684599</v>
      </c>
      <c r="AP368" s="99">
        <f t="shared" si="83"/>
        <v>0</v>
      </c>
      <c r="AQ368" s="99">
        <v>3.7440000000000001E-2</v>
      </c>
      <c r="AR368" s="99">
        <v>7.92E-3</v>
      </c>
      <c r="AS368" s="75"/>
      <c r="AT368" s="75"/>
      <c r="AU368" s="75"/>
      <c r="AV368" s="75"/>
      <c r="AW368" s="75"/>
      <c r="AX368" s="75"/>
      <c r="AY368" s="75"/>
      <c r="AZ368" s="75"/>
      <c r="BA368" s="75"/>
      <c r="BB368" s="75"/>
      <c r="BC368" s="75"/>
      <c r="BD368" s="75"/>
      <c r="BE368" s="75"/>
      <c r="BF368" s="75"/>
      <c r="BG368" s="75"/>
      <c r="BH368" s="75"/>
      <c r="BI368" s="75"/>
      <c r="BJ368" s="75"/>
      <c r="BK368" s="75"/>
      <c r="BL368" s="75"/>
      <c r="BM368" s="75"/>
      <c r="BN368" s="75"/>
      <c r="BO368" s="75"/>
      <c r="BP368" s="75"/>
      <c r="BQ368" s="75"/>
      <c r="BR368" s="75"/>
      <c r="BS368" s="75"/>
      <c r="BT368" s="75"/>
      <c r="BU368" s="75"/>
      <c r="BV368" s="75"/>
      <c r="BW368" s="75"/>
      <c r="BX368" s="75"/>
      <c r="BY368" s="75"/>
      <c r="BZ368" s="75"/>
      <c r="CA368" s="75"/>
      <c r="CB368" s="75"/>
      <c r="CC368" s="75"/>
      <c r="CD368" s="75"/>
    </row>
    <row r="369" spans="1:82" ht="18.5" x14ac:dyDescent="0.45">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c r="AB369" s="75"/>
      <c r="AC369" s="75"/>
      <c r="AD369" s="75"/>
      <c r="AE369" s="75"/>
      <c r="AF369" s="75"/>
      <c r="AG369" s="75"/>
      <c r="AH369" s="308">
        <v>2060</v>
      </c>
      <c r="AI369" s="1179">
        <v>2.4551799531234053E-3</v>
      </c>
      <c r="AJ369" s="99">
        <v>0.18255892617449701</v>
      </c>
      <c r="AK369" s="99">
        <v>0.25679000000000002</v>
      </c>
      <c r="AL369" s="1177">
        <v>0.26813380536912801</v>
      </c>
      <c r="AM369" s="99">
        <v>0.24677324966443001</v>
      </c>
      <c r="AN369" s="99">
        <v>0.32445691006711402</v>
      </c>
      <c r="AO369" s="1178">
        <v>0.21449600402684599</v>
      </c>
      <c r="AP369" s="99">
        <f t="shared" si="83"/>
        <v>0</v>
      </c>
      <c r="AQ369" s="99">
        <v>3.7440000000000001E-2</v>
      </c>
      <c r="AR369" s="99">
        <v>7.92E-3</v>
      </c>
      <c r="AS369" s="75"/>
      <c r="AT369" s="75"/>
      <c r="AU369" s="75"/>
      <c r="AV369" s="75"/>
      <c r="AW369" s="75"/>
      <c r="AX369" s="75"/>
      <c r="AY369" s="75"/>
      <c r="AZ369" s="75"/>
      <c r="BA369" s="75"/>
      <c r="BB369" s="75"/>
      <c r="BC369" s="75"/>
      <c r="BD369" s="75"/>
      <c r="BE369" s="75"/>
      <c r="BF369" s="75"/>
      <c r="BG369" s="75"/>
      <c r="BH369" s="75"/>
      <c r="BI369" s="75"/>
      <c r="BJ369" s="75"/>
      <c r="BK369" s="75"/>
      <c r="BL369" s="75"/>
      <c r="BM369" s="75"/>
      <c r="BN369" s="75"/>
      <c r="BO369" s="75"/>
      <c r="BP369" s="75"/>
      <c r="BQ369" s="75"/>
      <c r="BR369" s="75"/>
      <c r="BS369" s="75"/>
      <c r="BT369" s="75"/>
      <c r="BU369" s="75"/>
      <c r="BV369" s="75"/>
      <c r="BW369" s="75"/>
      <c r="BX369" s="75"/>
      <c r="BY369" s="75"/>
      <c r="BZ369" s="75"/>
      <c r="CA369" s="75"/>
      <c r="CB369" s="75"/>
      <c r="CC369" s="75"/>
      <c r="CD369" s="75"/>
    </row>
    <row r="370" spans="1:82" ht="18.5" x14ac:dyDescent="0.45">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c r="AB370" s="75"/>
      <c r="AC370" s="75"/>
      <c r="AD370" s="75"/>
      <c r="AE370" s="75"/>
      <c r="AF370" s="75"/>
      <c r="AG370" s="75"/>
      <c r="AH370" s="309">
        <v>2061</v>
      </c>
      <c r="AI370" s="1179">
        <v>2.4551799531234053E-3</v>
      </c>
      <c r="AJ370" s="99">
        <v>0.18255892617449701</v>
      </c>
      <c r="AK370" s="99">
        <v>0.25679000000000002</v>
      </c>
      <c r="AL370" s="1177">
        <v>0.26813380536912801</v>
      </c>
      <c r="AM370" s="99">
        <v>0.24677324966443001</v>
      </c>
      <c r="AN370" s="99">
        <v>0.32445691006711402</v>
      </c>
      <c r="AO370" s="1178">
        <v>0.21449600402684599</v>
      </c>
      <c r="AP370" s="99">
        <f t="shared" si="83"/>
        <v>0</v>
      </c>
      <c r="AQ370" s="99">
        <v>3.7440000000000001E-2</v>
      </c>
      <c r="AR370" s="99">
        <v>7.92E-3</v>
      </c>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row>
    <row r="371" spans="1:82" x14ac:dyDescent="0.3">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c r="AB371" s="75"/>
      <c r="AC371" s="75"/>
      <c r="AD371" s="75"/>
      <c r="AE371" s="75"/>
      <c r="AF371" s="75"/>
      <c r="AG371" s="75"/>
      <c r="AH371" s="75"/>
      <c r="AI371" s="75"/>
      <c r="AJ371" s="75"/>
      <c r="AK371" s="75"/>
      <c r="AL371" s="75"/>
      <c r="AM371" s="75"/>
      <c r="AN371" s="75"/>
      <c r="AO371" s="75"/>
      <c r="AP371" s="75"/>
      <c r="AQ371" s="75"/>
      <c r="AR371" s="75"/>
      <c r="AS371" s="75"/>
      <c r="AT371" s="75"/>
      <c r="AU371" s="75"/>
      <c r="AV371" s="75"/>
      <c r="AW371" s="75"/>
      <c r="AX371" s="75"/>
      <c r="AY371" s="75"/>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row>
    <row r="372" spans="1:82" x14ac:dyDescent="0.3">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c r="AB372" s="75"/>
      <c r="AC372" s="75"/>
      <c r="AD372" s="75"/>
      <c r="AE372" s="75"/>
      <c r="AF372" s="75"/>
      <c r="AG372" s="75"/>
      <c r="AH372" s="75"/>
      <c r="AI372" s="75"/>
      <c r="AJ372" s="75"/>
      <c r="AK372" s="75"/>
      <c r="AL372" s="75"/>
      <c r="AM372" s="75"/>
      <c r="AN372" s="75"/>
      <c r="AO372" s="75"/>
      <c r="AP372" s="75"/>
      <c r="AQ372" s="75"/>
      <c r="AR372" s="75"/>
      <c r="AS372" s="75"/>
      <c r="AT372" s="75"/>
      <c r="AU372" s="75"/>
      <c r="AV372" s="75"/>
      <c r="AW372" s="75"/>
      <c r="AX372" s="75"/>
      <c r="AY372" s="75"/>
      <c r="AZ372" s="75"/>
      <c r="BA372" s="75"/>
      <c r="BB372" s="75"/>
      <c r="BC372" s="75"/>
      <c r="BD372" s="75"/>
      <c r="BE372" s="75"/>
      <c r="BF372" s="75"/>
      <c r="BG372" s="75"/>
      <c r="BH372" s="75"/>
      <c r="BI372" s="75"/>
      <c r="BJ372" s="75"/>
      <c r="BK372" s="75"/>
      <c r="BL372" s="75"/>
      <c r="BM372" s="75"/>
      <c r="BN372" s="75"/>
      <c r="BO372" s="75"/>
      <c r="BP372" s="75"/>
      <c r="BQ372" s="75"/>
      <c r="BR372" s="75"/>
      <c r="BS372" s="75"/>
      <c r="BT372" s="75"/>
      <c r="BU372" s="75"/>
      <c r="BV372" s="75"/>
      <c r="BW372" s="75"/>
      <c r="BX372" s="75"/>
      <c r="BY372" s="75"/>
      <c r="BZ372" s="75"/>
      <c r="CA372" s="75"/>
      <c r="CB372" s="75"/>
      <c r="CC372" s="75"/>
      <c r="CD372" s="75"/>
    </row>
    <row r="373" spans="1:82" x14ac:dyDescent="0.3">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c r="AB373" s="75"/>
      <c r="AC373" s="75"/>
      <c r="AD373" s="75"/>
      <c r="AE373" s="75"/>
      <c r="AF373" s="75"/>
      <c r="AG373" s="75"/>
      <c r="AH373" s="75"/>
      <c r="AI373" s="75"/>
      <c r="AJ373" s="75"/>
      <c r="AK373" s="75"/>
      <c r="AL373" s="75"/>
      <c r="AM373" s="75"/>
      <c r="AN373" s="75"/>
      <c r="AO373" s="75"/>
      <c r="AP373" s="75"/>
      <c r="AQ373" s="75"/>
      <c r="AR373" s="75"/>
      <c r="AS373" s="75"/>
      <c r="AT373" s="75"/>
      <c r="AU373" s="75"/>
      <c r="AV373" s="75"/>
      <c r="AW373" s="75"/>
      <c r="AX373" s="75"/>
      <c r="AY373" s="75"/>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row>
    <row r="374" spans="1:82" x14ac:dyDescent="0.3">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c r="AB374" s="75"/>
      <c r="AC374" s="75"/>
      <c r="AD374" s="75"/>
      <c r="AE374" s="75"/>
      <c r="AF374" s="75"/>
      <c r="AG374" s="75"/>
      <c r="AH374" s="75"/>
      <c r="AI374" s="75"/>
      <c r="AJ374" s="75"/>
      <c r="AK374" s="75"/>
      <c r="AL374" s="75"/>
      <c r="AM374" s="75"/>
      <c r="AN374" s="75"/>
      <c r="AO374" s="75"/>
      <c r="AP374" s="75"/>
      <c r="AQ374" s="75"/>
      <c r="AR374" s="75"/>
      <c r="AS374" s="75"/>
      <c r="AT374" s="75"/>
      <c r="AU374" s="75"/>
      <c r="AV374" s="75"/>
      <c r="AW374" s="75"/>
      <c r="AX374" s="75"/>
      <c r="AY374" s="75"/>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c r="CB374" s="75"/>
      <c r="CC374" s="75"/>
      <c r="CD374" s="75"/>
    </row>
    <row r="375" spans="1:82" x14ac:dyDescent="0.3">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c r="AB375" s="75"/>
      <c r="AC375" s="75"/>
      <c r="AD375" s="75"/>
      <c r="AE375" s="75"/>
      <c r="AF375" s="75"/>
      <c r="AG375" s="75"/>
      <c r="AH375" s="75"/>
      <c r="AI375" s="75"/>
      <c r="AJ375" s="75"/>
      <c r="AK375" s="75"/>
      <c r="AL375" s="75"/>
      <c r="AM375" s="75"/>
      <c r="AN375" s="75"/>
      <c r="AO375" s="75"/>
      <c r="AP375" s="75"/>
      <c r="AQ375" s="75"/>
      <c r="AR375" s="75"/>
      <c r="AS375" s="75"/>
      <c r="AT375" s="75"/>
      <c r="AU375" s="75"/>
      <c r="AV375" s="75"/>
      <c r="AW375" s="75"/>
      <c r="AX375" s="75"/>
      <c r="AY375" s="75"/>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row>
    <row r="376" spans="1:82" x14ac:dyDescent="0.3">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c r="AB376" s="75"/>
      <c r="AC376" s="75"/>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row>
    <row r="377" spans="1:82" x14ac:dyDescent="0.3">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75"/>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row>
    <row r="378" spans="1:82" x14ac:dyDescent="0.3">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c r="AB378" s="75"/>
      <c r="AC378" s="75"/>
      <c r="AD378" s="75"/>
      <c r="AE378" s="75"/>
      <c r="AF378" s="75"/>
      <c r="AG378" s="75"/>
      <c r="AH378" s="75"/>
      <c r="AI378" s="75"/>
      <c r="AJ378" s="75"/>
      <c r="AK378" s="75"/>
      <c r="AL378" s="75"/>
      <c r="AM378" s="75"/>
      <c r="AN378" s="75"/>
      <c r="AO378" s="75"/>
      <c r="AP378" s="75"/>
      <c r="AQ378" s="75"/>
      <c r="AR378" s="75"/>
      <c r="AS378" s="75"/>
      <c r="AT378" s="75"/>
      <c r="AU378" s="75"/>
      <c r="AV378" s="75"/>
      <c r="AW378" s="75"/>
      <c r="AX378" s="75"/>
      <c r="AY378" s="75"/>
      <c r="AZ378" s="75"/>
      <c r="BA378" s="75"/>
      <c r="BB378" s="75"/>
      <c r="BC378" s="75"/>
      <c r="BD378" s="75"/>
      <c r="BE378" s="75"/>
      <c r="BF378" s="75"/>
      <c r="BG378" s="75"/>
      <c r="BH378" s="75"/>
      <c r="BI378" s="75"/>
      <c r="BJ378" s="75"/>
      <c r="BK378" s="75"/>
      <c r="BL378" s="75"/>
      <c r="BM378" s="75"/>
      <c r="BN378" s="75"/>
      <c r="BO378" s="75"/>
      <c r="BP378" s="75"/>
      <c r="BQ378" s="75"/>
      <c r="BR378" s="75"/>
      <c r="BS378" s="75"/>
      <c r="BT378" s="75"/>
      <c r="BU378" s="75"/>
      <c r="BV378" s="75"/>
      <c r="BW378" s="75"/>
      <c r="BX378" s="75"/>
      <c r="BY378" s="75"/>
      <c r="BZ378" s="75"/>
      <c r="CA378" s="75"/>
      <c r="CB378" s="75"/>
      <c r="CC378" s="75"/>
      <c r="CD378" s="75"/>
    </row>
    <row r="379" spans="1:82" x14ac:dyDescent="0.3">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c r="AB379" s="75"/>
      <c r="AC379" s="75"/>
      <c r="AD379" s="75"/>
      <c r="AE379" s="75"/>
      <c r="AF379" s="75"/>
      <c r="AG379" s="75"/>
      <c r="AH379" s="75"/>
      <c r="AI379" s="75"/>
      <c r="AJ379" s="75"/>
      <c r="AK379" s="75"/>
      <c r="AL379" s="75"/>
      <c r="AM379" s="75"/>
      <c r="AN379" s="75"/>
      <c r="AO379" s="75"/>
      <c r="AP379" s="75"/>
      <c r="AQ379" s="75"/>
      <c r="AR379" s="75"/>
      <c r="AS379" s="75"/>
      <c r="AT379" s="75"/>
      <c r="AU379" s="75"/>
      <c r="AV379" s="75"/>
      <c r="AW379" s="75"/>
      <c r="AX379" s="75"/>
      <c r="AY379" s="75"/>
      <c r="AZ379" s="75"/>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c r="CB379" s="75"/>
      <c r="CC379" s="75"/>
      <c r="CD379" s="75"/>
    </row>
    <row r="380" spans="1:82" x14ac:dyDescent="0.3">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c r="AB380" s="75"/>
      <c r="AC380" s="75"/>
      <c r="AD380" s="75"/>
      <c r="AE380" s="75"/>
      <c r="AF380" s="75"/>
      <c r="AG380" s="75"/>
      <c r="AH380" s="75"/>
      <c r="AI380" s="75"/>
      <c r="AJ380" s="75"/>
      <c r="AK380" s="75"/>
      <c r="AL380" s="75"/>
      <c r="AM380" s="75"/>
      <c r="AN380" s="75"/>
      <c r="AO380" s="75"/>
      <c r="AP380" s="75"/>
      <c r="AQ380" s="75"/>
      <c r="AR380" s="75"/>
      <c r="AS380" s="75"/>
      <c r="AT380" s="75"/>
      <c r="AU380" s="75"/>
      <c r="AV380" s="75"/>
      <c r="AW380" s="7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c r="CA380" s="75"/>
      <c r="CB380" s="75"/>
      <c r="CC380" s="75"/>
      <c r="CD380" s="75"/>
    </row>
    <row r="381" spans="1:82" x14ac:dyDescent="0.3">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c r="AY381" s="75"/>
      <c r="AZ381" s="75"/>
      <c r="BA381" s="75"/>
      <c r="BB381" s="75"/>
      <c r="BC381" s="75"/>
      <c r="BD381" s="75"/>
      <c r="BE381" s="75"/>
      <c r="BF381" s="75"/>
      <c r="BG381" s="75"/>
      <c r="BH381" s="75"/>
      <c r="BI381" s="75"/>
      <c r="BJ381" s="75"/>
      <c r="BK381" s="75"/>
      <c r="BL381" s="75"/>
      <c r="BM381" s="75"/>
      <c r="BN381" s="75"/>
      <c r="BO381" s="75"/>
      <c r="BP381" s="75"/>
      <c r="BQ381" s="75"/>
      <c r="BR381" s="75"/>
      <c r="BS381" s="75"/>
      <c r="BT381" s="75"/>
      <c r="BU381" s="75"/>
      <c r="BV381" s="75"/>
      <c r="BW381" s="75"/>
      <c r="BX381" s="75"/>
      <c r="BY381" s="75"/>
      <c r="BZ381" s="75"/>
      <c r="CA381" s="75"/>
      <c r="CB381" s="75"/>
      <c r="CC381" s="75"/>
      <c r="CD381" s="75"/>
    </row>
    <row r="382" spans="1:82" x14ac:dyDescent="0.3">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c r="AY382" s="75"/>
      <c r="AZ382" s="75"/>
      <c r="BA382" s="75"/>
      <c r="BB382" s="75"/>
      <c r="BC382" s="75"/>
      <c r="BD382" s="75"/>
      <c r="BE382" s="75"/>
      <c r="BF382" s="75"/>
      <c r="BG382" s="75"/>
      <c r="BH382" s="75"/>
      <c r="BI382" s="75"/>
      <c r="BJ382" s="75"/>
      <c r="BK382" s="75"/>
      <c r="BL382" s="75"/>
      <c r="BM382" s="75"/>
      <c r="BN382" s="75"/>
      <c r="BO382" s="75"/>
      <c r="BP382" s="75"/>
      <c r="BQ382" s="75"/>
      <c r="BR382" s="75"/>
      <c r="BS382" s="75"/>
      <c r="BT382" s="75"/>
      <c r="BU382" s="75"/>
      <c r="BV382" s="75"/>
      <c r="BW382" s="75"/>
      <c r="BX382" s="75"/>
      <c r="BY382" s="75"/>
      <c r="BZ382" s="75"/>
      <c r="CA382" s="75"/>
      <c r="CB382" s="75"/>
      <c r="CC382" s="75"/>
      <c r="CD382" s="75"/>
    </row>
    <row r="383" spans="1:82" x14ac:dyDescent="0.3">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row>
    <row r="384" spans="1:82" x14ac:dyDescent="0.3">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75"/>
      <c r="AY384" s="75"/>
      <c r="AZ384" s="75"/>
      <c r="BA384" s="75"/>
      <c r="BB384" s="75"/>
      <c r="BC384" s="75"/>
      <c r="BD384" s="75"/>
      <c r="BE384" s="75"/>
      <c r="BF384" s="75"/>
      <c r="BG384" s="75"/>
      <c r="BH384" s="75"/>
      <c r="BI384" s="75"/>
      <c r="BJ384" s="75"/>
      <c r="BK384" s="75"/>
      <c r="BL384" s="75"/>
      <c r="BM384" s="75"/>
      <c r="BN384" s="75"/>
      <c r="BO384" s="75"/>
      <c r="BP384" s="75"/>
      <c r="BQ384" s="75"/>
      <c r="BR384" s="75"/>
      <c r="BS384" s="75"/>
      <c r="BT384" s="75"/>
      <c r="BU384" s="75"/>
      <c r="BV384" s="75"/>
      <c r="BW384" s="75"/>
      <c r="BX384" s="75"/>
      <c r="BY384" s="75"/>
      <c r="BZ384" s="75"/>
      <c r="CA384" s="75"/>
      <c r="CB384" s="75"/>
      <c r="CC384" s="75"/>
      <c r="CD384" s="75"/>
    </row>
    <row r="385" spans="1:82" x14ac:dyDescent="0.3">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75"/>
      <c r="AY385" s="75"/>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row>
    <row r="386" spans="1:82" x14ac:dyDescent="0.3">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75"/>
      <c r="AY386" s="75"/>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row>
    <row r="387" spans="1:82" x14ac:dyDescent="0.3">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75"/>
      <c r="AY387" s="75"/>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row>
    <row r="388" spans="1:82" x14ac:dyDescent="0.3">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75"/>
      <c r="AY388" s="75"/>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row>
    <row r="389" spans="1:82" x14ac:dyDescent="0.3">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75"/>
      <c r="AY389" s="75"/>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row>
    <row r="390" spans="1:82" x14ac:dyDescent="0.3">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75"/>
      <c r="AY390" s="75"/>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row>
    <row r="391" spans="1:82" x14ac:dyDescent="0.3">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75"/>
      <c r="AY391" s="75"/>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row>
    <row r="392" spans="1:82" x14ac:dyDescent="0.3">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75"/>
      <c r="AY392" s="75"/>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row>
    <row r="393" spans="1:82" x14ac:dyDescent="0.3">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75"/>
      <c r="AY393" s="75"/>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row>
    <row r="394" spans="1:82" x14ac:dyDescent="0.3">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75"/>
      <c r="AY394" s="75"/>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row>
    <row r="395" spans="1:82" x14ac:dyDescent="0.3">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75"/>
      <c r="AY395" s="75"/>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row>
    <row r="396" spans="1:82" x14ac:dyDescent="0.3">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row>
    <row r="397" spans="1:82" x14ac:dyDescent="0.3">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75"/>
      <c r="AY397" s="75"/>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row>
    <row r="398" spans="1:82" x14ac:dyDescent="0.3">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75"/>
      <c r="AY398" s="75"/>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row>
    <row r="399" spans="1:82" x14ac:dyDescent="0.3">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75"/>
      <c r="AY399" s="75"/>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row>
    <row r="400" spans="1:82" x14ac:dyDescent="0.3">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75"/>
      <c r="AY400" s="75"/>
      <c r="AZ400" s="75"/>
      <c r="BA400" s="75"/>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row>
    <row r="401" spans="1:82" x14ac:dyDescent="0.3">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row>
    <row r="402" spans="1:82" x14ac:dyDescent="0.3">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c r="AB402" s="75"/>
      <c r="AC402" s="75"/>
      <c r="AD402" s="75"/>
      <c r="AE402" s="75"/>
      <c r="AF402" s="75"/>
      <c r="AG402" s="75"/>
      <c r="AH402" s="75"/>
      <c r="AI402" s="75"/>
      <c r="AJ402" s="75"/>
      <c r="AK402" s="75"/>
      <c r="AL402" s="75"/>
      <c r="AM402" s="75"/>
      <c r="AN402" s="75"/>
      <c r="AO402" s="75"/>
      <c r="AP402" s="75"/>
      <c r="AQ402" s="75"/>
      <c r="AR402" s="75"/>
      <c r="AS402" s="75"/>
      <c r="AT402" s="75"/>
      <c r="AU402" s="75"/>
      <c r="AV402" s="75"/>
      <c r="AW402" s="75"/>
      <c r="AX402" s="75"/>
      <c r="AY402" s="75"/>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row>
    <row r="403" spans="1:82" x14ac:dyDescent="0.3">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row>
    <row r="404" spans="1:82" x14ac:dyDescent="0.3">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75"/>
      <c r="AY404" s="75"/>
      <c r="AZ404" s="75"/>
      <c r="BA404" s="75"/>
      <c r="BB404" s="75"/>
      <c r="BC404" s="75"/>
      <c r="BD404" s="75"/>
      <c r="BE404" s="75"/>
      <c r="BF404" s="75"/>
      <c r="BG404" s="75"/>
      <c r="BH404" s="75"/>
      <c r="BI404" s="75"/>
      <c r="BJ404" s="75"/>
      <c r="BK404" s="75"/>
      <c r="BL404" s="75"/>
      <c r="BM404" s="75"/>
      <c r="BN404" s="75"/>
      <c r="BO404" s="75"/>
      <c r="BP404" s="75"/>
      <c r="BQ404" s="75"/>
      <c r="BR404" s="75"/>
      <c r="BS404" s="75"/>
      <c r="BT404" s="75"/>
      <c r="BU404" s="75"/>
      <c r="BV404" s="75"/>
      <c r="BW404" s="75"/>
      <c r="BX404" s="75"/>
      <c r="BY404" s="75"/>
      <c r="BZ404" s="75"/>
      <c r="CA404" s="75"/>
      <c r="CB404" s="75"/>
      <c r="CC404" s="75"/>
      <c r="CD404" s="75"/>
    </row>
    <row r="405" spans="1:82" x14ac:dyDescent="0.3">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75"/>
      <c r="AY405" s="75"/>
      <c r="AZ405" s="75"/>
      <c r="BA405" s="75"/>
      <c r="BB405" s="75"/>
      <c r="BC405" s="75"/>
      <c r="BD405" s="75"/>
      <c r="BE405" s="75"/>
      <c r="BF405" s="75"/>
      <c r="BG405" s="75"/>
      <c r="BH405" s="75"/>
      <c r="BI405" s="75"/>
      <c r="BJ405" s="75"/>
      <c r="BK405" s="75"/>
      <c r="BL405" s="75"/>
      <c r="BM405" s="75"/>
      <c r="BN405" s="75"/>
      <c r="BO405" s="75"/>
      <c r="BP405" s="75"/>
      <c r="BQ405" s="75"/>
      <c r="BR405" s="75"/>
      <c r="BS405" s="75"/>
      <c r="BT405" s="75"/>
      <c r="BU405" s="75"/>
      <c r="BV405" s="75"/>
      <c r="BW405" s="75"/>
      <c r="BX405" s="75"/>
      <c r="BY405" s="75"/>
      <c r="BZ405" s="75"/>
      <c r="CA405" s="75"/>
      <c r="CB405" s="75"/>
      <c r="CC405" s="75"/>
      <c r="CD405" s="75"/>
    </row>
    <row r="406" spans="1:82" x14ac:dyDescent="0.3">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75"/>
      <c r="AY406" s="75"/>
      <c r="AZ406" s="75"/>
      <c r="BA406" s="75"/>
      <c r="BB406" s="75"/>
      <c r="BC406" s="75"/>
      <c r="BD406" s="75"/>
      <c r="BE406" s="75"/>
      <c r="BF406" s="75"/>
      <c r="BG406" s="75"/>
      <c r="BH406" s="75"/>
      <c r="BI406" s="75"/>
      <c r="BJ406" s="75"/>
      <c r="BK406" s="75"/>
      <c r="BL406" s="75"/>
      <c r="BM406" s="75"/>
      <c r="BN406" s="75"/>
      <c r="BO406" s="75"/>
      <c r="BP406" s="75"/>
      <c r="BQ406" s="75"/>
      <c r="BR406" s="75"/>
      <c r="BS406" s="75"/>
      <c r="BT406" s="75"/>
      <c r="BU406" s="75"/>
      <c r="BV406" s="75"/>
      <c r="BW406" s="75"/>
      <c r="BX406" s="75"/>
      <c r="BY406" s="75"/>
      <c r="BZ406" s="75"/>
      <c r="CA406" s="75"/>
      <c r="CB406" s="75"/>
      <c r="CC406" s="75"/>
      <c r="CD406" s="75"/>
    </row>
    <row r="407" spans="1:82" x14ac:dyDescent="0.3">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75"/>
      <c r="AY407" s="75"/>
      <c r="AZ407" s="75"/>
      <c r="BA407" s="75"/>
      <c r="BB407" s="75"/>
      <c r="BC407" s="75"/>
      <c r="BD407" s="75"/>
      <c r="BE407" s="75"/>
      <c r="BF407" s="75"/>
      <c r="BG407" s="75"/>
      <c r="BH407" s="75"/>
      <c r="BI407" s="75"/>
      <c r="BJ407" s="75"/>
      <c r="BK407" s="75"/>
      <c r="BL407" s="75"/>
      <c r="BM407" s="75"/>
      <c r="BN407" s="75"/>
      <c r="BO407" s="75"/>
      <c r="BP407" s="75"/>
      <c r="BQ407" s="75"/>
      <c r="BR407" s="75"/>
      <c r="BS407" s="75"/>
      <c r="BT407" s="75"/>
      <c r="BU407" s="75"/>
      <c r="BV407" s="75"/>
      <c r="BW407" s="75"/>
      <c r="BX407" s="75"/>
      <c r="BY407" s="75"/>
      <c r="BZ407" s="75"/>
      <c r="CA407" s="75"/>
      <c r="CB407" s="75"/>
      <c r="CC407" s="75"/>
      <c r="CD407" s="75"/>
    </row>
    <row r="408" spans="1:82" x14ac:dyDescent="0.3">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75"/>
      <c r="AY408" s="75"/>
      <c r="AZ408" s="75"/>
      <c r="BA408" s="75"/>
      <c r="BB408" s="75"/>
      <c r="BC408" s="75"/>
      <c r="BD408" s="75"/>
      <c r="BE408" s="75"/>
      <c r="BF408" s="75"/>
      <c r="BG408" s="75"/>
      <c r="BH408" s="75"/>
      <c r="BI408" s="75"/>
      <c r="BJ408" s="75"/>
      <c r="BK408" s="75"/>
      <c r="BL408" s="75"/>
      <c r="BM408" s="75"/>
      <c r="BN408" s="75"/>
      <c r="BO408" s="75"/>
      <c r="BP408" s="75"/>
      <c r="BQ408" s="75"/>
      <c r="BR408" s="75"/>
      <c r="BS408" s="75"/>
      <c r="BT408" s="75"/>
      <c r="BU408" s="75"/>
      <c r="BV408" s="75"/>
      <c r="BW408" s="75"/>
      <c r="BX408" s="75"/>
      <c r="BY408" s="75"/>
      <c r="BZ408" s="75"/>
      <c r="CA408" s="75"/>
      <c r="CB408" s="75"/>
      <c r="CC408" s="75"/>
      <c r="CD408" s="75"/>
    </row>
    <row r="409" spans="1:82" x14ac:dyDescent="0.3">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75"/>
      <c r="AY409" s="75"/>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c r="CB409" s="75"/>
      <c r="CC409" s="75"/>
      <c r="CD409" s="75"/>
    </row>
    <row r="410" spans="1:82" x14ac:dyDescent="0.3">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75"/>
      <c r="AY410" s="75"/>
      <c r="AZ410" s="75"/>
      <c r="BA410" s="75"/>
      <c r="BB410" s="75"/>
      <c r="BC410" s="75"/>
      <c r="BD410" s="75"/>
      <c r="BE410" s="75"/>
      <c r="BF410" s="75"/>
      <c r="BG410" s="75"/>
      <c r="BH410" s="75"/>
      <c r="BI410" s="75"/>
      <c r="BJ410" s="75"/>
      <c r="BK410" s="75"/>
      <c r="BL410" s="75"/>
      <c r="BM410" s="75"/>
      <c r="BN410" s="75"/>
      <c r="BO410" s="75"/>
      <c r="BP410" s="75"/>
      <c r="BQ410" s="75"/>
      <c r="BR410" s="75"/>
      <c r="BS410" s="75"/>
      <c r="BT410" s="75"/>
      <c r="BU410" s="75"/>
      <c r="BV410" s="75"/>
      <c r="BW410" s="75"/>
      <c r="BX410" s="75"/>
      <c r="BY410" s="75"/>
      <c r="BZ410" s="75"/>
      <c r="CA410" s="75"/>
      <c r="CB410" s="75"/>
      <c r="CC410" s="75"/>
      <c r="CD410" s="75"/>
    </row>
    <row r="411" spans="1:82" x14ac:dyDescent="0.3">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5"/>
      <c r="AY411" s="75"/>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c r="CB411" s="75"/>
      <c r="CC411" s="75"/>
      <c r="CD411" s="75"/>
    </row>
    <row r="412" spans="1:82" x14ac:dyDescent="0.3">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c r="AB412" s="75"/>
      <c r="AC412" s="75"/>
      <c r="AD412" s="75"/>
      <c r="AE412" s="75"/>
      <c r="AF412" s="75"/>
      <c r="AG412" s="75"/>
      <c r="AH412" s="75"/>
      <c r="AI412" s="75"/>
      <c r="AJ412" s="75"/>
      <c r="AK412" s="75"/>
      <c r="AL412" s="75"/>
      <c r="AM412" s="75"/>
      <c r="AN412" s="75"/>
      <c r="AO412" s="75"/>
      <c r="AP412" s="75"/>
      <c r="AQ412" s="75"/>
      <c r="AR412" s="75"/>
      <c r="AS412" s="75"/>
      <c r="AT412" s="75"/>
      <c r="AU412" s="75"/>
      <c r="AV412" s="75"/>
      <c r="AW412" s="75"/>
      <c r="AX412" s="75"/>
      <c r="AY412" s="75"/>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c r="CB412" s="75"/>
      <c r="CC412" s="75"/>
      <c r="CD412" s="75"/>
    </row>
    <row r="413" spans="1:82" x14ac:dyDescent="0.3">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c r="AB413" s="75"/>
      <c r="AC413" s="75"/>
      <c r="AD413" s="75"/>
      <c r="AE413" s="75"/>
      <c r="AF413" s="75"/>
      <c r="AG413" s="75"/>
      <c r="AH413" s="75"/>
      <c r="AI413" s="75"/>
      <c r="AJ413" s="75"/>
      <c r="AK413" s="75"/>
      <c r="AL413" s="75"/>
      <c r="AM413" s="75"/>
      <c r="AN413" s="75"/>
      <c r="AO413" s="75"/>
      <c r="AP413" s="75"/>
      <c r="AQ413" s="75"/>
      <c r="AR413" s="75"/>
      <c r="AS413" s="75"/>
      <c r="AT413" s="75"/>
      <c r="AU413" s="75"/>
      <c r="AV413" s="75"/>
      <c r="AW413" s="75"/>
      <c r="AX413" s="75"/>
      <c r="AY413" s="75"/>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row>
    <row r="414" spans="1:82" x14ac:dyDescent="0.3">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c r="AB414" s="75"/>
      <c r="AC414" s="75"/>
      <c r="AD414" s="75"/>
      <c r="AE414" s="75"/>
      <c r="AF414" s="75"/>
      <c r="AG414" s="75"/>
      <c r="AH414" s="75"/>
      <c r="AI414" s="75"/>
      <c r="AJ414" s="75"/>
      <c r="AK414" s="75"/>
      <c r="AL414" s="75"/>
      <c r="AM414" s="75"/>
      <c r="AN414" s="75"/>
      <c r="AO414" s="75"/>
      <c r="AP414" s="75"/>
      <c r="AQ414" s="75"/>
      <c r="AR414" s="75"/>
      <c r="AS414" s="75"/>
      <c r="AT414" s="75"/>
      <c r="AU414" s="75"/>
      <c r="AV414" s="75"/>
      <c r="AW414" s="7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row>
    <row r="415" spans="1:82" x14ac:dyDescent="0.3">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c r="AB415" s="75"/>
      <c r="AC415" s="75"/>
      <c r="AD415" s="75"/>
      <c r="AE415" s="75"/>
      <c r="AF415" s="75"/>
      <c r="AG415" s="75"/>
      <c r="AH415" s="75"/>
      <c r="AI415" s="75"/>
      <c r="AJ415" s="75"/>
      <c r="AK415" s="75"/>
      <c r="AL415" s="75"/>
      <c r="AM415" s="75"/>
      <c r="AN415" s="75"/>
      <c r="AO415" s="75"/>
      <c r="AP415" s="75"/>
      <c r="AQ415" s="75"/>
      <c r="AR415" s="75"/>
      <c r="AS415" s="75"/>
      <c r="AT415" s="75"/>
      <c r="AU415" s="75"/>
      <c r="AV415" s="75"/>
      <c r="AW415" s="75"/>
      <c r="AX415" s="75"/>
      <c r="AY415" s="75"/>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c r="CB415" s="75"/>
      <c r="CC415" s="75"/>
      <c r="CD415" s="75"/>
    </row>
    <row r="416" spans="1:82" x14ac:dyDescent="0.3">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c r="AB416" s="75"/>
      <c r="AC416" s="75"/>
      <c r="AD416" s="75"/>
      <c r="AE416" s="75"/>
      <c r="AF416" s="75"/>
      <c r="AG416" s="75"/>
      <c r="AH416" s="75"/>
      <c r="AI416" s="75"/>
      <c r="AJ416" s="75"/>
      <c r="AK416" s="75"/>
      <c r="AL416" s="75"/>
      <c r="AM416" s="75"/>
      <c r="AN416" s="75"/>
      <c r="AO416" s="75"/>
      <c r="AP416" s="75"/>
      <c r="AQ416" s="75"/>
      <c r="AR416" s="75"/>
      <c r="AS416" s="75"/>
      <c r="AT416" s="75"/>
      <c r="AU416" s="75"/>
      <c r="AV416" s="75"/>
      <c r="AW416" s="75"/>
      <c r="AX416" s="75"/>
      <c r="AY416" s="75"/>
      <c r="AZ416" s="75"/>
      <c r="BA416" s="75"/>
      <c r="BB416" s="75"/>
      <c r="BC416" s="75"/>
      <c r="BD416" s="75"/>
      <c r="BE416" s="75"/>
      <c r="BF416" s="75"/>
      <c r="BG416" s="75"/>
      <c r="BH416" s="75"/>
      <c r="BI416" s="75"/>
      <c r="BJ416" s="75"/>
      <c r="BK416" s="75"/>
      <c r="BL416" s="75"/>
      <c r="BM416" s="75"/>
      <c r="BN416" s="75"/>
      <c r="BO416" s="75"/>
      <c r="BP416" s="75"/>
      <c r="BQ416" s="75"/>
      <c r="BR416" s="75"/>
      <c r="BS416" s="75"/>
      <c r="BT416" s="75"/>
      <c r="BU416" s="75"/>
      <c r="BV416" s="75"/>
      <c r="BW416" s="75"/>
      <c r="BX416" s="75"/>
      <c r="BY416" s="75"/>
      <c r="BZ416" s="75"/>
      <c r="CA416" s="75"/>
      <c r="CB416" s="75"/>
      <c r="CC416" s="75"/>
      <c r="CD416" s="75"/>
    </row>
    <row r="417" spans="1:82" x14ac:dyDescent="0.3">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c r="AB417" s="75"/>
      <c r="AC417" s="75"/>
      <c r="AD417" s="75"/>
      <c r="AE417" s="75"/>
      <c r="AF417" s="75"/>
      <c r="AG417" s="75"/>
      <c r="AH417" s="75"/>
      <c r="AI417" s="75"/>
      <c r="AJ417" s="75"/>
      <c r="AK417" s="75"/>
      <c r="AL417" s="75"/>
      <c r="AM417" s="75"/>
      <c r="AN417" s="75"/>
      <c r="AO417" s="75"/>
      <c r="AP417" s="75"/>
      <c r="AQ417" s="75"/>
      <c r="AR417" s="75"/>
      <c r="AS417" s="75"/>
      <c r="AT417" s="75"/>
      <c r="AU417" s="75"/>
      <c r="AV417" s="75"/>
      <c r="AW417" s="75"/>
      <c r="AX417" s="75"/>
      <c r="AY417" s="75"/>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c r="CB417" s="75"/>
      <c r="CC417" s="75"/>
      <c r="CD417" s="75"/>
    </row>
    <row r="418" spans="1:82" x14ac:dyDescent="0.3">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c r="AB418" s="75"/>
      <c r="AC418" s="75"/>
      <c r="AD418" s="75"/>
      <c r="AE418" s="75"/>
      <c r="AF418" s="75"/>
      <c r="AG418" s="75"/>
      <c r="AH418" s="75"/>
      <c r="AI418" s="75"/>
      <c r="AJ418" s="75"/>
      <c r="AK418" s="75"/>
      <c r="AL418" s="75"/>
      <c r="AM418" s="75"/>
      <c r="AN418" s="75"/>
      <c r="AO418" s="75"/>
      <c r="AP418" s="75"/>
      <c r="AQ418" s="75"/>
      <c r="AR418" s="75"/>
      <c r="AS418" s="75"/>
      <c r="AT418" s="75"/>
      <c r="AU418" s="75"/>
      <c r="AV418" s="75"/>
      <c r="AW418" s="75"/>
      <c r="AX418" s="75"/>
      <c r="AY418" s="75"/>
      <c r="AZ418" s="75"/>
      <c r="BA418" s="75"/>
      <c r="BB418" s="75"/>
      <c r="BC418" s="75"/>
      <c r="BD418" s="75"/>
      <c r="BE418" s="75"/>
      <c r="BF418" s="75"/>
      <c r="BG418" s="75"/>
      <c r="BH418" s="75"/>
      <c r="BI418" s="75"/>
      <c r="BJ418" s="75"/>
      <c r="BK418" s="75"/>
      <c r="BL418" s="75"/>
      <c r="BM418" s="75"/>
      <c r="BN418" s="75"/>
      <c r="BO418" s="75"/>
      <c r="BP418" s="75"/>
      <c r="BQ418" s="75"/>
      <c r="BR418" s="75"/>
      <c r="BS418" s="75"/>
      <c r="BT418" s="75"/>
      <c r="BU418" s="75"/>
      <c r="BV418" s="75"/>
      <c r="BW418" s="75"/>
      <c r="BX418" s="75"/>
      <c r="BY418" s="75"/>
      <c r="BZ418" s="75"/>
      <c r="CA418" s="75"/>
      <c r="CB418" s="75"/>
      <c r="CC418" s="75"/>
      <c r="CD418" s="75"/>
    </row>
    <row r="419" spans="1:82" x14ac:dyDescent="0.3">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75"/>
      <c r="AH419" s="75"/>
      <c r="AI419" s="75"/>
      <c r="AJ419" s="75"/>
      <c r="AK419" s="75"/>
      <c r="AL419" s="75"/>
      <c r="AM419" s="75"/>
      <c r="AN419" s="75"/>
      <c r="AO419" s="75"/>
      <c r="AP419" s="75"/>
      <c r="AQ419" s="75"/>
      <c r="AR419" s="75"/>
      <c r="AS419" s="75"/>
      <c r="AT419" s="75"/>
      <c r="AU419" s="75"/>
      <c r="AV419" s="75"/>
      <c r="AW419" s="75"/>
      <c r="AX419" s="75"/>
      <c r="AY419" s="75"/>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c r="CB419" s="75"/>
      <c r="CC419" s="75"/>
      <c r="CD419" s="75"/>
    </row>
  </sheetData>
  <sheetProtection algorithmName="SHA-512" hashValue="/OdH/mDcefghbETefHNQGslu5twEl1F6aFa3U2PQnEq6tvMP0GnvNjr/FsrIIKNfL3HX8rOq1MtVOomNzoRcdQ==" saltValue="mzF3AM0JLQTZ1X6Xx2IB6w==" spinCount="100000" sheet="1" scenarios="1" formatRows="0"/>
  <sortState xmlns:xlrd2="http://schemas.microsoft.com/office/spreadsheetml/2017/richdata2" ref="AG14:AG328">
    <sortCondition ref="AG14:AG328"/>
  </sortState>
  <dataConsolidate link="1"/>
  <mergeCells count="120">
    <mergeCell ref="F300:G300"/>
    <mergeCell ref="F303:G303"/>
    <mergeCell ref="F304:G304"/>
    <mergeCell ref="F248:G248"/>
    <mergeCell ref="F232:G232"/>
    <mergeCell ref="F233:G233"/>
    <mergeCell ref="J326:K326"/>
    <mergeCell ref="G12:G13"/>
    <mergeCell ref="T12:T13"/>
    <mergeCell ref="F298:G298"/>
    <mergeCell ref="F299:G299"/>
    <mergeCell ref="S16:T16"/>
    <mergeCell ref="S220:T220"/>
    <mergeCell ref="F223:G223"/>
    <mergeCell ref="F234:G234"/>
    <mergeCell ref="F228:G228"/>
    <mergeCell ref="F229:G229"/>
    <mergeCell ref="F230:G230"/>
    <mergeCell ref="F245:G245"/>
    <mergeCell ref="F246:G246"/>
    <mergeCell ref="F224:G224"/>
    <mergeCell ref="F235:G235"/>
    <mergeCell ref="F236:G236"/>
    <mergeCell ref="F237:G237"/>
    <mergeCell ref="U12:U13"/>
    <mergeCell ref="F320:G320"/>
    <mergeCell ref="F321:G321"/>
    <mergeCell ref="F315:G315"/>
    <mergeCell ref="F316:G316"/>
    <mergeCell ref="F317:G317"/>
    <mergeCell ref="F318:G318"/>
    <mergeCell ref="F319:G319"/>
    <mergeCell ref="F310:G310"/>
    <mergeCell ref="F311:G311"/>
    <mergeCell ref="F312:G312"/>
    <mergeCell ref="F313:G313"/>
    <mergeCell ref="F314:G314"/>
    <mergeCell ref="F305:G305"/>
    <mergeCell ref="F306:G306"/>
    <mergeCell ref="F307:G307"/>
    <mergeCell ref="F308:G308"/>
    <mergeCell ref="F309:G309"/>
    <mergeCell ref="F290:G290"/>
    <mergeCell ref="F291:G291"/>
    <mergeCell ref="F292:G292"/>
    <mergeCell ref="F295:G295"/>
    <mergeCell ref="F296:G296"/>
    <mergeCell ref="F297:G297"/>
    <mergeCell ref="B2:K3"/>
    <mergeCell ref="B6:H6"/>
    <mergeCell ref="F293:G293"/>
    <mergeCell ref="F294:G294"/>
    <mergeCell ref="F285:G285"/>
    <mergeCell ref="F286:G286"/>
    <mergeCell ref="F287:G287"/>
    <mergeCell ref="F288:G288"/>
    <mergeCell ref="F289:G289"/>
    <mergeCell ref="F260:G260"/>
    <mergeCell ref="F240:G240"/>
    <mergeCell ref="F249:G249"/>
    <mergeCell ref="F261:G261"/>
    <mergeCell ref="F265:G265"/>
    <mergeCell ref="F266:G266"/>
    <mergeCell ref="F247:G247"/>
    <mergeCell ref="B15:H16"/>
    <mergeCell ref="B219:H220"/>
    <mergeCell ref="F222:G222"/>
    <mergeCell ref="F221:G221"/>
    <mergeCell ref="F231:G231"/>
    <mergeCell ref="F227:G227"/>
    <mergeCell ref="F226:G226"/>
    <mergeCell ref="F225:G225"/>
    <mergeCell ref="A328:W328"/>
    <mergeCell ref="F270:G270"/>
    <mergeCell ref="F271:G271"/>
    <mergeCell ref="F272:G272"/>
    <mergeCell ref="F273:G273"/>
    <mergeCell ref="F274:G274"/>
    <mergeCell ref="F262:G262"/>
    <mergeCell ref="F263:G263"/>
    <mergeCell ref="F264:G264"/>
    <mergeCell ref="F275:G275"/>
    <mergeCell ref="F267:G267"/>
    <mergeCell ref="F268:G268"/>
    <mergeCell ref="F269:G269"/>
    <mergeCell ref="F280:G280"/>
    <mergeCell ref="F281:G281"/>
    <mergeCell ref="F282:G282"/>
    <mergeCell ref="F301:G301"/>
    <mergeCell ref="F302:G302"/>
    <mergeCell ref="F283:G283"/>
    <mergeCell ref="F284:G284"/>
    <mergeCell ref="F276:G276"/>
    <mergeCell ref="F277:G277"/>
    <mergeCell ref="F278:G278"/>
    <mergeCell ref="F279:G279"/>
    <mergeCell ref="K10:K11"/>
    <mergeCell ref="H324:I324"/>
    <mergeCell ref="J324:K324"/>
    <mergeCell ref="H325:I325"/>
    <mergeCell ref="J325:K325"/>
    <mergeCell ref="H326:I326"/>
    <mergeCell ref="H12:H13"/>
    <mergeCell ref="F12:F13"/>
    <mergeCell ref="F238:G238"/>
    <mergeCell ref="F239:G239"/>
    <mergeCell ref="F241:G241"/>
    <mergeCell ref="F242:G242"/>
    <mergeCell ref="F243:G243"/>
    <mergeCell ref="F244:G244"/>
    <mergeCell ref="F255:G255"/>
    <mergeCell ref="F256:G256"/>
    <mergeCell ref="F257:G257"/>
    <mergeCell ref="F258:G258"/>
    <mergeCell ref="F259:G259"/>
    <mergeCell ref="F250:G250"/>
    <mergeCell ref="F251:G251"/>
    <mergeCell ref="F252:G252"/>
    <mergeCell ref="F253:G253"/>
    <mergeCell ref="F254:G254"/>
  </mergeCells>
  <phoneticPr fontId="65" type="noConversion"/>
  <conditionalFormatting sqref="B11:E11 L11">
    <cfRule type="expression" dxfId="138" priority="797" stopIfTrue="1">
      <formula>#REF!="Check Work Type"</formula>
    </cfRule>
  </conditionalFormatting>
  <conditionalFormatting sqref="E18:E217">
    <cfRule type="expression" dxfId="137" priority="1">
      <formula>$AG18=0</formula>
    </cfRule>
  </conditionalFormatting>
  <conditionalFormatting sqref="E222:E321">
    <cfRule type="expression" dxfId="136" priority="25" stopIfTrue="1">
      <formula>#REF!="Check Work Type"</formula>
    </cfRule>
  </conditionalFormatting>
  <conditionalFormatting sqref="G18:G217 J18:K217">
    <cfRule type="expression" dxfId="135" priority="4" stopIfTrue="1">
      <formula>$U18="Check Work Type"</formula>
    </cfRule>
  </conditionalFormatting>
  <conditionalFormatting sqref="G218">
    <cfRule type="expression" dxfId="134" priority="735" stopIfTrue="1">
      <formula>#REF!="Check Work Type"</formula>
    </cfRule>
  </conditionalFormatting>
  <conditionalFormatting sqref="G322:U323 L324:U325">
    <cfRule type="expression" dxfId="133" priority="795" stopIfTrue="1">
      <formula>#REF!="Check Work Type"</formula>
    </cfRule>
  </conditionalFormatting>
  <conditionalFormatting sqref="I218:I321">
    <cfRule type="expression" dxfId="132" priority="34" stopIfTrue="1">
      <formula>#REF!="Check Work Type"</formula>
    </cfRule>
  </conditionalFormatting>
  <conditionalFormatting sqref="J325:K325">
    <cfRule type="containsText" dxfId="131" priority="18" operator="containsText" text="correct">
      <formula>NOT(ISERROR(SEARCH("correct",J325)))</formula>
    </cfRule>
    <cfRule type="containsText" dxfId="130" priority="19" operator="containsText" text="Savings Greater than">
      <formula>NOT(ISERROR(SEARCH("Savings Greater than",J325)))</formula>
    </cfRule>
  </conditionalFormatting>
  <conditionalFormatting sqref="K14 B222:B321 B322:D322 C323:D324 B325:D325 J326">
    <cfRule type="expression" dxfId="129" priority="61" stopIfTrue="1">
      <formula>#REF!="Check Work Type"</formula>
    </cfRule>
  </conditionalFormatting>
  <conditionalFormatting sqref="L222:M321">
    <cfRule type="expression" dxfId="128" priority="35" stopIfTrue="1">
      <formula>$U222="Check Work Type"</formula>
    </cfRule>
  </conditionalFormatting>
  <conditionalFormatting sqref="N12">
    <cfRule type="cellIs" priority="20" stopIfTrue="1" operator="equal">
      <formula>""</formula>
    </cfRule>
    <cfRule type="cellIs" dxfId="127" priority="21" operator="greaterThan">
      <formula>0.58</formula>
    </cfRule>
  </conditionalFormatting>
  <conditionalFormatting sqref="N11:P11">
    <cfRule type="expression" dxfId="126" priority="23" stopIfTrue="1">
      <formula>#REF!="Check Work Type"</formula>
    </cfRule>
  </conditionalFormatting>
  <conditionalFormatting sqref="O17">
    <cfRule type="expression" dxfId="125" priority="272" stopIfTrue="1">
      <formula>#REF!="M"</formula>
    </cfRule>
  </conditionalFormatting>
  <conditionalFormatting sqref="O221">
    <cfRule type="expression" dxfId="124" priority="719" stopIfTrue="1">
      <formula>#REF!="M"</formula>
    </cfRule>
  </conditionalFormatting>
  <conditionalFormatting sqref="U8">
    <cfRule type="containsText" dxfId="123" priority="289" operator="containsText" text="Enter">
      <formula>NOT(ISERROR(SEARCH("Enter",U8)))</formula>
    </cfRule>
    <cfRule type="containsText" dxfId="122" priority="288" operator="containsText" text="Please">
      <formula>NOT(ISERROR(SEARCH("Please",U8)))</formula>
    </cfRule>
    <cfRule type="containsText" dxfId="121" priority="287" operator="containsText" text="Compliant">
      <formula>NOT(ISERROR(SEARCH("Compliant",U8)))</formula>
    </cfRule>
    <cfRule type="containsText" dxfId="120" priority="286" operator="containsText" text="non">
      <formula>NOT(ISERROR(SEARCH("non",U8)))</formula>
    </cfRule>
    <cfRule type="beginsWith" dxfId="119" priority="290" operator="beginsWith" text="Complete">
      <formula>LEFT(U8,LEN("Complete"))="Complete"</formula>
    </cfRule>
    <cfRule type="beginsWith" dxfId="118" priority="291" operator="beginsWith" text="Check">
      <formula>LEFT(U8,LEN("Check"))="Check"</formula>
    </cfRule>
    <cfRule type="containsText" dxfId="117" priority="292" operator="containsText" text="Client additional only">
      <formula>NOT(ISERROR(SEARCH("Client additional only",U8)))</formula>
    </cfRule>
    <cfRule type="containsText" dxfId="116" priority="293" operator="containsText" text="Non-Compliant">
      <formula>NOT(ISERROR(SEARCH("Non-Compliant",U8)))</formula>
    </cfRule>
    <cfRule type="containsText" dxfId="115" priority="294" operator="containsText" text="Compliant with client additional">
      <formula>NOT(ISERROR(SEARCH("Compliant with client additional",U8)))</formula>
    </cfRule>
  </conditionalFormatting>
  <conditionalFormatting sqref="U9:U13">
    <cfRule type="containsText" dxfId="114" priority="131" operator="containsText" text="Work">
      <formula>NOT(ISERROR(SEARCH("Work",U9)))</formula>
    </cfRule>
    <cfRule type="containsText" dxfId="113" priority="31" operator="containsText" text="check">
      <formula>NOT(ISERROR(SEARCH("check",U9)))</formula>
    </cfRule>
    <cfRule type="containsText" dxfId="112" priority="130" operator="containsText" text="Input">
      <formula>NOT(ISERROR(SEARCH("Input",U9)))</formula>
    </cfRule>
    <cfRule type="containsText" dxfId="111" priority="132" operator="containsText" text="Non">
      <formula>NOT(ISERROR(SEARCH("Non",U9)))</formula>
    </cfRule>
  </conditionalFormatting>
  <conditionalFormatting sqref="U18:U217">
    <cfRule type="beginsWith" dxfId="110" priority="3" operator="beginsWith" text="Enter">
      <formula>LEFT(U18,LEN("Enter"))="Enter"</formula>
    </cfRule>
    <cfRule type="beginsWith" dxfId="109" priority="2" operator="beginsWith" text="Check">
      <formula>LEFT(U18,LEN("Check"))="Check"</formula>
    </cfRule>
  </conditionalFormatting>
  <conditionalFormatting sqref="U222:U321">
    <cfRule type="beginsWith" dxfId="108" priority="42" operator="beginsWith" text="Enter">
      <formula>LEFT(U222,LEN("Enter"))="Enter"</formula>
    </cfRule>
    <cfRule type="beginsWith" dxfId="107" priority="41" operator="beginsWith" text="Check">
      <formula>LEFT(U222,LEN("Check"))="Check"</formula>
    </cfRule>
  </conditionalFormatting>
  <conditionalFormatting sqref="AR14">
    <cfRule type="containsText" dxfId="106" priority="313" operator="containsText" text="SEELS">
      <formula>NOT(ISERROR(SEARCH("SEELS",AR14)))</formula>
    </cfRule>
  </conditionalFormatting>
  <conditionalFormatting sqref="AR18:AR217">
    <cfRule type="containsText" dxfId="105" priority="8" operator="containsText" text="SEELS">
      <formula>NOT(ISERROR(SEARCH("SEELS",AR18)))</formula>
    </cfRule>
  </conditionalFormatting>
  <conditionalFormatting sqref="AR222:AR325">
    <cfRule type="containsText" dxfId="104" priority="40" operator="containsText" text="SEELS">
      <formula>NOT(ISERROR(SEARCH("SEELS",AR222)))</formula>
    </cfRule>
  </conditionalFormatting>
  <dataValidations xWindow="431" yWindow="351" count="53">
    <dataValidation type="decimal" allowBlank="1" showInputMessage="1" showErrorMessage="1" sqref="I222:I325"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222:I325" xr:uid="{B20546B6-4C54-429A-9BD8-1CEC75286F06}"/>
    <dataValidation allowBlank="1" showErrorMessage="1" prompt="Here tCO2 per annum savings includes non-traded + traded savings." sqref="T221 R221"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8" xr:uid="{86509421-1578-4B26-96DD-CB5843461B77}">
      <formula1>0</formula1>
    </dataValidation>
    <dataValidation operator="greaterThan" allowBlank="1" showErrorMessage="1" errorTitle="Invalid Entry" error="Please enter value as a number" sqref="O322:O325" xr:uid="{1AF6CB47-D1FA-42AA-9E73-EE6E74E2A9E8}"/>
    <dataValidation allowBlank="1" showInputMessage="1" showErrorMessage="1" prompt="Proposed kWhs consumption of new system, evidenced in supporting calculations." sqref="M222:M321" xr:uid="{106602CD-0CCA-4E8A-AE63-2A3F128ACBC0}"/>
    <dataValidation allowBlank="1" showInputMessage="1" showErrorMessage="1" promptTitle="Carbon Compliant Grant Value" prompt="This is the lower value between the maximum carbon compliant grant value and the marginal project value" sqref="M8:M9" xr:uid="{F4D6E293-7606-4238-BBA8-6039CBA44DDD}"/>
    <dataValidation allowBlank="1" showInputMessage="1" showErrorMessage="1" prompt="The maxium grant amount that would be compliant at £325/tnCO2eLT" sqref="Q13 Q9" xr:uid="{D4F59B7A-FB55-4D9E-891C-370039981278}"/>
    <dataValidation allowBlank="1" showInputMessage="1" showErrorMessage="1" promptTitle="Carbon Cost Threshold" prompt="This value must be below £325 per tonne of carbon saved over the project lifetime to be compliant. See guidance notes" sqref="T9" xr:uid="{49611266-490D-46CD-AC70-C73EBE7ECC63}"/>
    <dataValidation allowBlank="1" showErrorMessage="1" sqref="M322:M325 AB221:AC321" xr:uid="{1AF6D98B-F842-4CB7-95D7-2BD57A9CF589}"/>
    <dataValidation type="whole" operator="greaterThan" allowBlank="1" showInputMessage="1" showErrorMessage="1" prompt="Please input the total grant requested for this bid. This must be a whole number and a value lower than or equal to the total eligible grant." sqref="K9" xr:uid="{4539A728-7D8C-4784-9A04-8F17F5606993}">
      <formula1>0</formula1>
    </dataValidation>
    <dataValidation allowBlank="1" showInputMessage="1" showErrorMessage="1" prompt="tnCO2e per annum for direct emissions (fossil fuel)" sqref="R17" xr:uid="{B78C1BB5-8066-4377-B2FA-1366E652FC60}"/>
    <dataValidation allowBlank="1" showInputMessage="1" showErrorMessage="1" prompt="tnCO2e per annum for traded emissions (electricity)" sqref="T17" xr:uid="{497E4817-2F80-4F0D-9A86-5D0DA0E7FF5A}"/>
    <dataValidation type="date" operator="greaterThan" allowBlank="1" showInputMessage="1" showErrorMessage="1" sqref="C218:D218" xr:uid="{197AF63C-6116-4137-BF89-45400DC21110}">
      <formula1>44293</formula1>
    </dataValidation>
    <dataValidation allowBlank="1" showInputMessage="1" showErrorMessage="1" prompt="Total value including like for like costs" sqref="O14 O9" xr:uid="{D4C2C941-201D-4127-A058-AE3D6B8DE0FD}"/>
    <dataValidation type="decimal" operator="greaterThan" allowBlank="1" showInputMessage="1" showErrorMessage="1" sqref="J322:J323" xr:uid="{7537F38D-3F42-4D6B-B869-1209E8B0ABE1}">
      <formula1>1</formula1>
    </dataValidation>
    <dataValidation allowBlank="1" showErrorMessage="1" errorTitle="Invalid Entry" error="Please enter value as a number" sqref="J221" xr:uid="{B0A4942F-3346-4951-86AE-67FA67597DE9}"/>
    <dataValidation type="decimal" operator="greaterThan" allowBlank="1" showInputMessage="1" showErrorMessage="1" sqref="L322:L325 K222:K323" xr:uid="{E47B9499-9264-4171-8DBE-0E50C84ED587}">
      <formula1>0</formula1>
    </dataValidation>
    <dataValidation type="decimal" operator="greaterThan" allowBlank="1" showInputMessage="1" showErrorMessage="1" prompt="Please input the bespoke carbon factor for your district heating accounting for direct carbon only. Electricity related carbon should be omitted. Please see guidance." sqref="B9" xr:uid="{C6133544-5116-41F2-A5E5-865736C23B83}">
      <formula1>0</formula1>
    </dataValidation>
    <dataValidation type="list" allowBlank="1" showInputMessage="1" showErrorMessage="1" sqref="H18:H217" xr:uid="{924713D0-8ECD-4C72-AC7E-91437300AD42}">
      <formula1>Energy_Types</formula1>
    </dataValidation>
    <dataValidation operator="greaterThan" allowBlank="1" showInputMessage="1" showErrorMessage="1" sqref="K10" xr:uid="{BC78B1B7-5C45-4601-8DA5-54E4D904B5F5}"/>
    <dataValidation allowBlank="1" showInputMessage="1" showErrorMessage="1" prompt="Low Carbon heating worktypes are inputted in Step3.2" sqref="B222:B321" xr:uid="{C7423780-C232-4F68-A066-15B5CFC7AC5E}"/>
    <dataValidation allowBlank="1" showInputMessage="1" showErrorMessage="1" promptTitle="Carbon Cost Threshold" prompt="This is the maximum cost per tonne of non-traded carbon savings over the project's lifetime. See guidance notes" sqref="F9" xr:uid="{936EDEE0-78E7-4691-950A-BF097346E9FC}"/>
    <dataValidation allowBlank="1" showInputMessage="1" showErrorMessage="1" prompt="Annual savings" sqref="N9" xr:uid="{CDDD93F3-57D5-4F55-A41D-9A679BC2B10F}"/>
    <dataValidation type="list" allowBlank="1" showInputMessage="1" showErrorMessage="1" sqref="J222:J321" xr:uid="{3D8DCDD1-43FB-4789-B9BE-89A9777CDA46}">
      <formula1>"Electricity, Bespoke, Wood Pellets, Wood Chips"</formula1>
    </dataValidation>
    <dataValidation type="date" operator="greaterThan" allowBlank="1" showInputMessage="1" showErrorMessage="1" sqref="C68:D217" xr:uid="{7CEE9F54-C7E9-41C4-97BC-CBEE5D07DF8F}">
      <formula1>44501</formula1>
    </dataValidation>
    <dataValidation type="decimal" operator="greaterThan" allowBlank="1" showInputMessage="1" showErrorMessage="1" prompt="kWhs of the fossil fuel to be displaced. Fuel displaced should not exceed the final fuel consumption after the energy efficiency measures have been included._x000a_" sqref="L222:L321" xr:uid="{A8C90653-AE7A-4B43-9426-219077950F14}">
      <formula1>0</formula1>
    </dataValidation>
    <dataValidation type="list" allowBlank="1" showInputMessage="1" showErrorMessage="1" sqref="H222:H321" xr:uid="{9AAEE66E-2C65-4C7C-8F31-A2B057DD9C1B}">
      <formula1>$AJ$331:$AP$331</formula1>
    </dataValidation>
    <dataValidation allowBlank="1" showInputMessage="1" showErrorMessage="1" prompt="Sum of project values for efficiency measures and low carbon heating excluding client contribution of 15%." sqref="AC10:AC13" xr:uid="{1063F598-1934-4CAE-9ACC-41AECE7C1518}"/>
    <dataValidation allowBlank="1" showInputMessage="1" showErrorMessage="1" prompt="Value of client contribution to meet criteria for contribution to be at least 12% of project value." sqref="S12" xr:uid="{78F58B40-B364-418C-9A25-813A42B60FF2}"/>
    <dataValidation type="decimal" operator="greaterThan" allowBlank="1" showInputMessage="1" showErrorMessage="1" prompt="Site life must be included. The site life is the project remaining lifetime of the site. If the site life is &lt; PF or lifetime for any measure included this will reduce the lifetime carbon savings." sqref="C9" xr:uid="{62F03363-2673-451C-9D01-B527268C019C}">
      <formula1>0</formula1>
    </dataValidation>
    <dataValidation allowBlank="1" showInputMessage="1" showErrorMessage="1" prompt="Energy Efficiency Project Value + Low Carbon Project Value - Like for Like Replacement Costs" sqref="F12:F13" xr:uid="{82A4B3CF-19C0-43EF-BC21-8C8C545A3E0E}"/>
    <dataValidation allowBlank="1" showInputMessage="1" showErrorMessage="1" prompt="Like for Like Replacement Costs Percentage of Total Project Value. If this is less than 12%, the contribution will be raised to this minumum threshold. " sqref="G12:G13" xr:uid="{1ADC5C67-29AF-4552-9F7E-EC6524AB89B0}"/>
    <dataValidation allowBlank="1" showInputMessage="1" showErrorMessage="1" prompt="The eligible, carbon compliant grant is first allocated to the low carbon heating measures, any remaining grant value is allocated to the energy efficiency measures. " sqref="M11:M13" xr:uid="{CA30D537-D619-4D39-85C3-8421869031D9}"/>
    <dataValidation allowBlank="1" showInputMessage="1" showErrorMessage="1" prompt="The maximum proportion of the grant value that can be claimed for energy efficiency measures is 58%. The cells here calculate the eligible amount of efficiency measures that can be supported through the grant." sqref="O11:O13" xr:uid="{158220F9-45B8-440D-A569-4516E95E42FB}"/>
    <dataValidation allowBlank="1" showInputMessage="1" showErrorMessage="1" prompt="Client Contribution as a percentage of total project costs, which must be at least 12%." sqref="U12:U13" xr:uid="{95E96BE7-AF58-4F3C-B1C2-3D83F1A991F4}"/>
    <dataValidation allowBlank="1" showInputMessage="1" showErrorMessage="1" promptTitle="Client Contribution" prompt="The Mandatory Client Contribution is the difference between the total eligible grant  requested and the total project costs. " sqref="T12:T13" xr:uid="{2EED7170-AA65-46DC-825A-F5B6F2AE8F83}"/>
    <dataValidation allowBlank="1" showInputMessage="1" showErrorMessage="1" prompt="If the amount of energy saved across all buildings (from both efficiency and low carbon heating measures) is greater than the current usage across all buildings, then the project has not been sequenced correctly and energy values should be reviewed. " sqref="U9" xr:uid="{1C25DA1D-52BB-4538-96E6-C0324921415F}"/>
    <dataValidation allowBlank="1" showInputMessage="1" showErrorMessage="1" prompt="The grant value allocated to the energy efficiency measures can be no greater than 58%." sqref="N11:N13" xr:uid="{823D7DDB-3A3C-4F77-9A72-7EFA9E3E78A7}"/>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4:K325 F323" xr:uid="{065BF6D2-8331-4BF0-85CD-A61926419A6A}"/>
    <dataValidation allowBlank="1" showInputMessage="1" showErrorMessage="1" promptTitle="Manatory Contribution" prompt="The mandatory contribution must now be a minimum of 12% of total project costs (including energy efficiency and enabling works). This 12% includes the like-for-like costs of replacing the existing fossil fule heating system. " sqref="G9" xr:uid="{178377E6-D039-4D04-AF33-5D72C478991F}"/>
    <dataValidation allowBlank="1" showInputMessage="1" showErrorMessage="1" promptTitle="Maximum Grant for EE Measures" prompt="To sharpen the scheme's focus on heat decarbonisation, there is a maximum proportion of the grant that can be claimed for energy efficiency measures of 58% within each application. " sqref="H9" xr:uid="{F089754E-0895-4FD2-AF65-AA2B9F483DD8}"/>
    <dataValidation allowBlank="1" showInputMessage="1" showErrorMessage="1" promptTitle="Like for Like Replacement Costs" prompt="This value is the sum of like-for-like replacement costs inputted in Step 3.2" sqref="D13" xr:uid="{CF151F99-E2AB-46AD-984F-204B8BA8FDD5}"/>
    <dataValidation allowBlank="1" showInputMessage="1" showErrorMessage="1" promptTitle="Eligible Grant Value" prompt="This is the calculated compliant grant value based on the Phase 3b criteria. " sqref="L8" xr:uid="{FBE3357F-F002-458D-B6BB-BDAE9E13EB3C}"/>
    <dataValidation allowBlank="1" showInputMessage="1" showErrorMessage="1" prompt="Total Marginal Project Value for efficiency measures and low carbon heating. If the like for like percentage is less than 12% of the Project Value, the contribution will be raised to this minumum threshold. " sqref="H11:H13" xr:uid="{BBA91AA2-96F6-4E58-8CAC-64CA079C1313}"/>
    <dataValidation type="list" allowBlank="1" showInputMessage="1" showErrorMessage="1" sqref="G18:G217" xr:uid="{CCCF7651-825C-4691-8FF5-B855F1080E4A}">
      <formula1>INDIRECT(AC18)</formula1>
    </dataValidation>
    <dataValidation allowBlank="1" showInputMessage="1" showErrorMessage="1" prompt="All fuel costs need to be evidenced." sqref="I17" xr:uid="{0E02FCBE-F8A7-420E-9135-4664DDC5A498}"/>
    <dataValidation allowBlank="1" showInputMessage="1" showErrorMessage="1" errorTitle="Invalid Entry" error="Please enter value as a number" prompt="All fuel costs need to be evidenced." sqref="I221 K221" xr:uid="{0C5494B7-4414-4037-9C8A-62D80BFA0A26}"/>
    <dataValidation type="date" operator="greaterThan" allowBlank="1" showInputMessage="1" showErrorMessage="1" sqref="C18:D67 C222:D321" xr:uid="{F2992283-DFFB-465E-A90F-EAAEAC239E52}">
      <formula1>45231</formula1>
    </dataValidation>
    <dataValidation allowBlank="1" showInputMessage="1" showErrorMessage="1" prompt="Please ensure the year input is correct, based on the grant timeframe" sqref="C17:D17" xr:uid="{0811B093-A27E-4E64-B433-FF7CC0E29220}"/>
    <dataValidation type="list" allowBlank="1" showInputMessage="1" showErrorMessage="1" sqref="F18:F217" xr:uid="{D8EDF948-99CF-4DB1-83D2-409059980F3D}">
      <formula1>Project_type</formula1>
    </dataValidation>
    <dataValidation type="list" allowBlank="1" showInputMessage="1" showErrorMessage="1" prompt="For each building, please place all fabric improvements, energy efficiency and enabling measures on separate rows. Please use the drop down, a red cell indicates an error. " sqref="E18:E217" xr:uid="{454C3530-06D6-49D7-A625-935A48B65371}">
      <formula1>Support_Tool_Building_List</formula1>
    </dataValidation>
    <dataValidation allowBlank="1" showInputMessage="1" showErrorMessage="1" promptTitle="Eligible Grant Value" prompt="This is the calculated compliant grant value based on the eligibility criteria for this phase of PSDS. " sqref="L9" xr:uid="{F3B3E8A2-F574-40C7-BA8C-4F021F7B83C2}"/>
  </dataValidations>
  <hyperlinks>
    <hyperlink ref="J326"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50" fitToHeight="0" orientation="landscape"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5b6a7de-9e1a-4b3d-8e58-e2a3da2946eb" xsi:nil="true"/>
    <lcf76f155ced4ddcb4097134ff3c332f xmlns="8db9bdd8-629b-441c-9eb6-e46a2e9dae0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A13E7C1E30204BB133EAE7FAFD52CA" ma:contentTypeVersion="18" ma:contentTypeDescription="Create a new document." ma:contentTypeScope="" ma:versionID="180111ad0ecf692e3463bfef3335ed6d">
  <xsd:schema xmlns:xsd="http://www.w3.org/2001/XMLSchema" xmlns:xs="http://www.w3.org/2001/XMLSchema" xmlns:p="http://schemas.microsoft.com/office/2006/metadata/properties" xmlns:ns2="8db9bdd8-629b-441c-9eb6-e46a2e9dae03" xmlns:ns3="96adaec6-6188-43bf-aec5-291c802dcb1b" xmlns:ns4="35b6a7de-9e1a-4b3d-8e58-e2a3da2946eb" targetNamespace="http://schemas.microsoft.com/office/2006/metadata/properties" ma:root="true" ma:fieldsID="6f2b135cf1d4f0ffcb9ab331a08d1b5d" ns2:_="" ns3:_="" ns4:_="">
    <xsd:import namespace="8db9bdd8-629b-441c-9eb6-e46a2e9dae03"/>
    <xsd:import namespace="96adaec6-6188-43bf-aec5-291c802dcb1b"/>
    <xsd:import namespace="35b6a7de-9e1a-4b3d-8e58-e2a3da294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b9bdd8-629b-441c-9eb6-e46a2e9d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daec6-6188-43bf-aec5-291c802dcb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8350EA-DC07-4ABB-A7E7-C8D68E4E710D}">
  <ds:schemaRefs>
    <ds:schemaRef ds:uri="http://purl.org/dc/elements/1.1/"/>
    <ds:schemaRef ds:uri="http://www.w3.org/XML/1998/namespace"/>
    <ds:schemaRef ds:uri="http://schemas.openxmlformats.org/package/2006/metadata/core-properties"/>
    <ds:schemaRef ds:uri="http://purl.org/dc/dcmitype/"/>
    <ds:schemaRef ds:uri="8db9bdd8-629b-441c-9eb6-e46a2e9dae03"/>
    <ds:schemaRef ds:uri="http://schemas.microsoft.com/office/2006/documentManagement/types"/>
    <ds:schemaRef ds:uri="http://schemas.microsoft.com/office/2006/metadata/properties"/>
    <ds:schemaRef ds:uri="http://purl.org/dc/terms/"/>
    <ds:schemaRef ds:uri="http://schemas.microsoft.com/office/infopath/2007/PartnerControls"/>
    <ds:schemaRef ds:uri="35b6a7de-9e1a-4b3d-8e58-e2a3da2946eb"/>
    <ds:schemaRef ds:uri="96adaec6-6188-43bf-aec5-291c802dcb1b"/>
  </ds:schemaRefs>
</ds:datastoreItem>
</file>

<file path=customXml/itemProps2.xml><?xml version="1.0" encoding="utf-8"?>
<ds:datastoreItem xmlns:ds="http://schemas.openxmlformats.org/officeDocument/2006/customXml" ds:itemID="{853A1C97-7A0D-488F-B93A-5D02F80701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b9bdd8-629b-441c-9eb6-e46a2e9dae03"/>
    <ds:schemaRef ds:uri="96adaec6-6188-43bf-aec5-291c802dcb1b"/>
    <ds:schemaRef ds:uri="35b6a7de-9e1a-4b3d-8e58-e2a3da294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4E9373-7E84-450C-94B4-3BF7259A5F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54</vt:i4>
      </vt:variant>
    </vt:vector>
  </HeadingPairs>
  <TitlesOfParts>
    <vt:vector size="75" baseType="lpstr">
      <vt:lpstr>Guidance</vt:lpstr>
      <vt:lpstr>Step 1 Introduction</vt:lpstr>
      <vt:lpstr>Step 2.1 Existing Heating</vt:lpstr>
      <vt:lpstr>Step 2.2 Project Design</vt:lpstr>
      <vt:lpstr>Step 3.1 Site Details</vt:lpstr>
      <vt:lpstr>Step 3.2 Building Details</vt:lpstr>
      <vt:lpstr>Step 3.3 Heating System</vt:lpstr>
      <vt:lpstr>Step 4 Support Tool</vt:lpstr>
      <vt:lpstr>Step 5 Project Governance</vt:lpstr>
      <vt:lpstr>Step 6 Submit Application</vt:lpstr>
      <vt:lpstr>Consortium Documentation </vt:lpstr>
      <vt:lpstr>Extra look-up</vt:lpstr>
      <vt:lpstr>Assessment Form v2</vt:lpstr>
      <vt:lpstr>Eligible Technologies</vt:lpstr>
      <vt:lpstr>PETREAD</vt:lpstr>
      <vt:lpstr>QC Check</vt:lpstr>
      <vt:lpstr>CR Assessment</vt:lpstr>
      <vt:lpstr>Backing Sheet - Buildings</vt:lpstr>
      <vt:lpstr>Revision History</vt:lpstr>
      <vt:lpstr>Data Outputs</vt:lpstr>
      <vt:lpstr>Terms of Use</vt:lpstr>
      <vt:lpstr>Application_Form</vt:lpstr>
      <vt:lpstr>Bespoke_Design</vt:lpstr>
      <vt:lpstr>Bespoke_DNO</vt:lpstr>
      <vt:lpstr>Bespoke_EOL</vt:lpstr>
      <vt:lpstr>Bespoke_Fossil_Fuel_System</vt:lpstr>
      <vt:lpstr>Bespoke_Other</vt:lpstr>
      <vt:lpstr>BMS</vt:lpstr>
      <vt:lpstr>Cooling</vt:lpstr>
      <vt:lpstr>Data_Sheets</vt:lpstr>
      <vt:lpstr>EfW</vt:lpstr>
      <vt:lpstr>Enabling_measure</vt:lpstr>
      <vt:lpstr>Energy_and_Carbon_Monitoring_Plan</vt:lpstr>
      <vt:lpstr>Energy_Savings_Calculations</vt:lpstr>
      <vt:lpstr>'Step 5 Project Governance'!Energy_Types</vt:lpstr>
      <vt:lpstr>Energy_Types</vt:lpstr>
      <vt:lpstr>Experience_and_Governance</vt:lpstr>
      <vt:lpstr>Firm_Pricing</vt:lpstr>
      <vt:lpstr>Heating</vt:lpstr>
      <vt:lpstr>Hot_water</vt:lpstr>
      <vt:lpstr>Industrial_Equipment</vt:lpstr>
      <vt:lpstr>Insulation_building_fabric</vt:lpstr>
      <vt:lpstr>Insulation_draught_proofing</vt:lpstr>
      <vt:lpstr>Insulation_other</vt:lpstr>
      <vt:lpstr>Insulation_pipework</vt:lpstr>
      <vt:lpstr>LEDs</vt:lpstr>
      <vt:lpstr>Lighting_controls</vt:lpstr>
      <vt:lpstr>Motor_controls</vt:lpstr>
      <vt:lpstr>Motor_replacement</vt:lpstr>
      <vt:lpstr>'Assessment Form v2'!Print_Area</vt:lpstr>
      <vt:lpstr>'CR Assessment'!Print_Area</vt:lpstr>
      <vt:lpstr>'Eligible Technologies'!Print_Area</vt:lpstr>
      <vt:lpstr>Guidance!Print_Area</vt:lpstr>
      <vt:lpstr>'QC Check'!Print_Area</vt:lpstr>
      <vt:lpstr>'Revision History'!Print_Area</vt:lpstr>
      <vt:lpstr>'Step 1 Introduction'!Print_Area</vt:lpstr>
      <vt:lpstr>'Step 2.1 Existing Heating'!Print_Area</vt:lpstr>
      <vt:lpstr>'Step 2.2 Project Design'!Print_Area</vt:lpstr>
      <vt:lpstr>'Step 3.1 Site Details'!Print_Area</vt:lpstr>
      <vt:lpstr>'Step 4 Support Tool'!Print_Area</vt:lpstr>
      <vt:lpstr>'Step 5 Project Governance'!Print_Area</vt:lpstr>
      <vt:lpstr>'Step 6 Submit Application'!Print_Area</vt:lpstr>
      <vt:lpstr>'Terms of Use'!Print_Area</vt:lpstr>
      <vt:lpstr>Project_Programme</vt:lpstr>
      <vt:lpstr>'Step 5 Project Governance'!Project_type</vt:lpstr>
      <vt:lpstr>Project_type</vt:lpstr>
      <vt:lpstr>Renewables</vt:lpstr>
      <vt:lpstr>Risk_Register</vt:lpstr>
      <vt:lpstr>Salix_Decarbonisation_Fund</vt:lpstr>
      <vt:lpstr>Guidance!Salix_Grant</vt:lpstr>
      <vt:lpstr>Salix_Grant</vt:lpstr>
      <vt:lpstr>Time_switches</vt:lpstr>
      <vt:lpstr>Transformers</vt:lpstr>
      <vt:lpstr>Ventilation</vt:lpstr>
      <vt:lpstr>'Eligible Technologies'!Work_Types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Becca Weight</cp:lastModifiedBy>
  <cp:revision/>
  <dcterms:created xsi:type="dcterms:W3CDTF">2008-09-24T10:06:48Z</dcterms:created>
  <dcterms:modified xsi:type="dcterms:W3CDTF">2023-11-09T10:04:35Z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0x010100F0A13E7C1E30204BB133EAE7FAFD52CA</vt:lpwstr>
  </property>
  <property fmtid="{D5CDD505-2E9C-101B-9397-08002B2CF9AE}" pid="3" name="MediaServiceImageTags">
    <vt:lpwstr/>
  </property>
</Properties>
</file>